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Bidyut.Ghosh\Downloads\"/>
    </mc:Choice>
  </mc:AlternateContent>
  <xr:revisionPtr revIDLastSave="0" documentId="13_ncr:1_{0D95C04B-C173-46D8-9D10-789A02599D42}" xr6:coauthVersionLast="47" xr6:coauthVersionMax="47" xr10:uidLastSave="{00000000-0000-0000-0000-000000000000}"/>
  <bookViews>
    <workbookView xWindow="-120" yWindow="-120" windowWidth="20730" windowHeight="11040" firstSheet="1" activeTab="2" xr2:uid="{00000000-000D-0000-FFFF-FFFF00000000}"/>
  </bookViews>
  <sheets>
    <sheet name="About" sheetId="2" state="hidden" r:id="rId1"/>
    <sheet name="Your Jira Issues" sheetId="1" r:id="rId2"/>
    <sheet name="Esclations" sheetId="22" r:id="rId3"/>
    <sheet name="Data Dump" sheetId="19" state="hidden" r:id="rId4"/>
    <sheet name="Sheet1" sheetId="18" state="hidden" r:id="rId5"/>
    <sheet name="WoW Dashboard" sheetId="20" r:id="rId6"/>
    <sheet name="EOD Dashboard" sheetId="21" r:id="rId7"/>
  </sheets>
  <externalReferences>
    <externalReference r:id="rId8"/>
  </externalReferences>
  <definedNames>
    <definedName name="_xlnm._FilterDatabase" localSheetId="1" hidden="1">'Your Jira Issues'!$A$1:$U$1213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59" i="1" l="1"/>
  <c r="S1061" i="1"/>
  <c r="S1063" i="1"/>
  <c r="S1064" i="1"/>
  <c r="S1065" i="1"/>
  <c r="S1071" i="1"/>
  <c r="S1072" i="1"/>
  <c r="S1076" i="1"/>
  <c r="S1077" i="1"/>
  <c r="S1078" i="1"/>
  <c r="S1079" i="1"/>
  <c r="S1081" i="1"/>
  <c r="S1083" i="1"/>
  <c r="S1084" i="1"/>
  <c r="S1088" i="1"/>
  <c r="S1089" i="1"/>
  <c r="S1090" i="1"/>
  <c r="S1091" i="1"/>
  <c r="S1094" i="1"/>
  <c r="S1095" i="1"/>
  <c r="S1096" i="1"/>
  <c r="S1098" i="1"/>
  <c r="S1099" i="1"/>
  <c r="S1110" i="1"/>
  <c r="S1112" i="1"/>
  <c r="S1114" i="1"/>
  <c r="S1115" i="1"/>
  <c r="S1122" i="1"/>
  <c r="S1123" i="1"/>
  <c r="S1126" i="1"/>
  <c r="S1132" i="1"/>
  <c r="S1133" i="1"/>
  <c r="S1134" i="1"/>
  <c r="S1135" i="1"/>
  <c r="S1136" i="1"/>
  <c r="S1141" i="1"/>
  <c r="S1145" i="1"/>
  <c r="S1146" i="1"/>
  <c r="S1154" i="1"/>
  <c r="S1155" i="1"/>
  <c r="S1156" i="1"/>
  <c r="S1159" i="1"/>
  <c r="S1161"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H993" i="1"/>
  <c r="S993" i="1" s="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H1024" i="1"/>
  <c r="S1024" i="1" s="1"/>
  <c r="S1025" i="1"/>
  <c r="S1026" i="1"/>
  <c r="H1027" i="1"/>
  <c r="S1027" i="1" s="1"/>
  <c r="S1028" i="1"/>
  <c r="S1029" i="1"/>
  <c r="S1030" i="1"/>
  <c r="S1031" i="1"/>
  <c r="S1032" i="1"/>
  <c r="H1033" i="1"/>
  <c r="S1033" i="1" s="1"/>
  <c r="S1034" i="1"/>
  <c r="H1035" i="1"/>
  <c r="S1035" i="1" s="1"/>
  <c r="S1036" i="1"/>
  <c r="S1037" i="1"/>
  <c r="S1038" i="1"/>
  <c r="S1039" i="1"/>
  <c r="S1040" i="1"/>
  <c r="H1041" i="1"/>
  <c r="S1041" i="1" s="1"/>
  <c r="H1042" i="1"/>
  <c r="S1042" i="1" s="1"/>
  <c r="S1043" i="1"/>
  <c r="H1044" i="1"/>
  <c r="S1044" i="1" s="1"/>
  <c r="S1045" i="1"/>
  <c r="S1046" i="1"/>
  <c r="S1047" i="1"/>
  <c r="S1048" i="1"/>
  <c r="S1049" i="1"/>
  <c r="S1050" i="1"/>
  <c r="H1051" i="1"/>
  <c r="S1051" i="1" s="1"/>
  <c r="S1052" i="1"/>
  <c r="H1053" i="1"/>
  <c r="S1053" i="1" s="1"/>
  <c r="S1054" i="1"/>
  <c r="S1055" i="1"/>
  <c r="S1056" i="1"/>
  <c r="H1057" i="1"/>
  <c r="S1057" i="1" s="1"/>
  <c r="H1058" i="1"/>
  <c r="S1058" i="1" s="1"/>
  <c r="H1060" i="1"/>
  <c r="S1060" i="1" s="1"/>
  <c r="H1062" i="1"/>
  <c r="S1062" i="1" s="1"/>
  <c r="H1066" i="1"/>
  <c r="S1066" i="1" s="1"/>
  <c r="H1067" i="1"/>
  <c r="S1067" i="1" s="1"/>
  <c r="H1068" i="1"/>
  <c r="S1068" i="1" s="1"/>
  <c r="H1069" i="1"/>
  <c r="S1069" i="1" s="1"/>
  <c r="H1070" i="1"/>
  <c r="S1070" i="1" s="1"/>
  <c r="H1073" i="1"/>
  <c r="S1073" i="1" s="1"/>
  <c r="H1074" i="1"/>
  <c r="S1074" i="1" s="1"/>
  <c r="H1075" i="1"/>
  <c r="S1075" i="1" s="1"/>
  <c r="H1080" i="1"/>
  <c r="S1080" i="1" s="1"/>
  <c r="H1082" i="1"/>
  <c r="S1082" i="1" s="1"/>
  <c r="H1085" i="1"/>
  <c r="S1085" i="1" s="1"/>
  <c r="H1086" i="1"/>
  <c r="S1086" i="1" s="1"/>
  <c r="H1087" i="1"/>
  <c r="S1087" i="1" s="1"/>
  <c r="H1092" i="1"/>
  <c r="S1092" i="1" s="1"/>
  <c r="H1093" i="1"/>
  <c r="S1093" i="1" s="1"/>
  <c r="H1097" i="1"/>
  <c r="S1097" i="1" s="1"/>
  <c r="H1100" i="1"/>
  <c r="S1100" i="1" s="1"/>
  <c r="H1101" i="1"/>
  <c r="S1101" i="1" s="1"/>
  <c r="H1102" i="1"/>
  <c r="S1102" i="1" s="1"/>
  <c r="H1103" i="1"/>
  <c r="S1103" i="1" s="1"/>
  <c r="H1104" i="1"/>
  <c r="S1104" i="1" s="1"/>
  <c r="H1105" i="1"/>
  <c r="S1105" i="1" s="1"/>
  <c r="H1106" i="1"/>
  <c r="S1106" i="1" s="1"/>
  <c r="H1107" i="1"/>
  <c r="S1107" i="1" s="1"/>
  <c r="H1108" i="1"/>
  <c r="S1108" i="1" s="1"/>
  <c r="H1109" i="1"/>
  <c r="S1109" i="1" s="1"/>
  <c r="H1111" i="1"/>
  <c r="S1111" i="1" s="1"/>
  <c r="H1113" i="1"/>
  <c r="S1113" i="1" s="1"/>
  <c r="H1116" i="1"/>
  <c r="S1116" i="1" s="1"/>
  <c r="H1117" i="1"/>
  <c r="S1117" i="1" s="1"/>
  <c r="H1118" i="1"/>
  <c r="S1118" i="1" s="1"/>
  <c r="H1119" i="1"/>
  <c r="S1119" i="1" s="1"/>
  <c r="H1120" i="1"/>
  <c r="S1120" i="1" s="1"/>
  <c r="H1121" i="1"/>
  <c r="S1121" i="1" s="1"/>
  <c r="H1124" i="1"/>
  <c r="S1124" i="1" s="1"/>
  <c r="H1125" i="1"/>
  <c r="S1125" i="1" s="1"/>
  <c r="H1127" i="1"/>
  <c r="S1127" i="1" s="1"/>
  <c r="H1128" i="1"/>
  <c r="S1128" i="1" s="1"/>
  <c r="H1129" i="1"/>
  <c r="S1129" i="1" s="1"/>
  <c r="H1130" i="1"/>
  <c r="S1130" i="1" s="1"/>
  <c r="H1131" i="1"/>
  <c r="S1131" i="1" s="1"/>
  <c r="H1137" i="1"/>
  <c r="S1137" i="1" s="1"/>
  <c r="H1138" i="1"/>
  <c r="S1138" i="1" s="1"/>
  <c r="H1139" i="1"/>
  <c r="S1139" i="1" s="1"/>
  <c r="H1140" i="1"/>
  <c r="S1140" i="1" s="1"/>
  <c r="H1142" i="1"/>
  <c r="S1142" i="1" s="1"/>
  <c r="H1143" i="1"/>
  <c r="S1143" i="1" s="1"/>
  <c r="H1144" i="1"/>
  <c r="S1144" i="1" s="1"/>
  <c r="H1147" i="1"/>
  <c r="S1147" i="1" s="1"/>
  <c r="H1148" i="1"/>
  <c r="S1148" i="1" s="1"/>
  <c r="H1149" i="1"/>
  <c r="S1149" i="1" s="1"/>
  <c r="H1150" i="1"/>
  <c r="S1150" i="1" s="1"/>
  <c r="H1151" i="1"/>
  <c r="S1151" i="1" s="1"/>
  <c r="H1152" i="1"/>
  <c r="S1152" i="1" s="1"/>
  <c r="H1153" i="1"/>
  <c r="S1153" i="1" s="1"/>
  <c r="H1157" i="1"/>
  <c r="S1157" i="1" s="1"/>
  <c r="H1158" i="1"/>
  <c r="S1158" i="1" s="1"/>
  <c r="H1160" i="1"/>
  <c r="S1160" i="1" s="1"/>
  <c r="H1162" i="1"/>
  <c r="S1162" i="1" s="1"/>
  <c r="G29" i="22"/>
  <c r="G28" i="22"/>
  <c r="G27" i="22"/>
  <c r="G26" i="22"/>
  <c r="D32" i="20" l="1"/>
  <c r="C32" i="20"/>
  <c r="C7" i="20"/>
  <c r="F7" i="20"/>
  <c r="G7" i="20"/>
  <c r="I60" i="20"/>
  <c r="I58" i="20"/>
  <c r="I57" i="20"/>
  <c r="L51" i="20"/>
  <c r="L52" i="20"/>
  <c r="L53" i="20"/>
  <c r="K49" i="20"/>
  <c r="K50" i="20"/>
  <c r="K51" i="20"/>
  <c r="K52" i="20"/>
  <c r="K53" i="20"/>
  <c r="J49" i="20"/>
  <c r="J50" i="20"/>
  <c r="J51" i="20"/>
  <c r="J52" i="20"/>
  <c r="N52" i="20" s="1"/>
  <c r="J53" i="20"/>
  <c r="K43" i="20"/>
  <c r="J43" i="20"/>
  <c r="K42" i="20"/>
  <c r="J42" i="20"/>
  <c r="K41" i="20"/>
  <c r="J41" i="20"/>
  <c r="J36" i="20"/>
  <c r="I36" i="20"/>
  <c r="J35" i="20"/>
  <c r="I35" i="20"/>
  <c r="J34" i="20"/>
  <c r="I34" i="20"/>
  <c r="J33" i="20"/>
  <c r="I33" i="20"/>
  <c r="J32" i="20"/>
  <c r="I32" i="20"/>
  <c r="J31" i="20"/>
  <c r="I31" i="20"/>
  <c r="F31" i="20"/>
  <c r="C31" i="20"/>
  <c r="E26" i="20"/>
  <c r="C26" i="20"/>
  <c r="F26" i="20" s="1"/>
  <c r="E25" i="20"/>
  <c r="C25" i="20"/>
  <c r="F25" i="20" s="1"/>
  <c r="C24" i="20"/>
  <c r="C23" i="20"/>
  <c r="C22" i="20"/>
  <c r="D12" i="20"/>
  <c r="C12" i="20"/>
  <c r="C13" i="20"/>
  <c r="C14" i="20"/>
  <c r="C15" i="20"/>
  <c r="D15" i="20" s="1"/>
  <c r="C16" i="20"/>
  <c r="D16" i="20" s="1"/>
  <c r="B7" i="20"/>
  <c r="N53" i="20" l="1"/>
  <c r="N49" i="20"/>
  <c r="N50" i="20"/>
  <c r="N51" i="20"/>
  <c r="I26" i="20"/>
  <c r="L25" i="20"/>
  <c r="I25" i="20"/>
  <c r="L24" i="20"/>
  <c r="K24" i="20"/>
  <c r="I24" i="20"/>
  <c r="L23" i="20"/>
  <c r="I23" i="20"/>
  <c r="J23" i="20" s="1"/>
  <c r="L22" i="20"/>
  <c r="I22" i="20"/>
  <c r="F24" i="20"/>
  <c r="F23" i="20"/>
  <c r="F22" i="20"/>
  <c r="L27" i="20"/>
  <c r="K27" i="20"/>
  <c r="I27" i="20"/>
  <c r="C59" i="20"/>
  <c r="L26" i="20"/>
  <c r="K36" i="20"/>
  <c r="K33" i="20"/>
  <c r="K34" i="20"/>
  <c r="L42" i="20"/>
  <c r="D7" i="20"/>
  <c r="D31" i="20"/>
  <c r="E12" i="20"/>
  <c r="M12" i="20" s="1"/>
  <c r="D13" i="20"/>
  <c r="E13" i="20" s="1"/>
  <c r="I16" i="20"/>
  <c r="K13" i="20"/>
  <c r="G16" i="20"/>
  <c r="F13" i="20"/>
  <c r="I15" i="20"/>
  <c r="K12" i="20"/>
  <c r="G15" i="20"/>
  <c r="F12" i="20"/>
  <c r="J16" i="20"/>
  <c r="G13" i="20"/>
  <c r="J15" i="20"/>
  <c r="E15" i="20"/>
  <c r="I12" i="20"/>
  <c r="G12" i="20"/>
  <c r="E16" i="20"/>
  <c r="I13" i="20"/>
  <c r="E14" i="20"/>
  <c r="K16" i="20"/>
  <c r="F16" i="20"/>
  <c r="J13" i="20"/>
  <c r="K15" i="20"/>
  <c r="F15" i="20"/>
  <c r="J12" i="20"/>
  <c r="D14" i="20"/>
  <c r="F14" i="20" s="1"/>
  <c r="K14" i="20"/>
  <c r="K25" i="20"/>
  <c r="D25" i="20"/>
  <c r="D26" i="20"/>
  <c r="D24" i="20"/>
  <c r="D23" i="20"/>
  <c r="D22" i="20"/>
  <c r="J25" i="20" l="1"/>
  <c r="J27" i="20"/>
  <c r="J24" i="20"/>
  <c r="J22" i="20"/>
  <c r="J26" i="20"/>
  <c r="K32" i="20"/>
  <c r="L50" i="20"/>
  <c r="L49" i="20"/>
  <c r="L43" i="20"/>
  <c r="K35" i="20"/>
  <c r="K31" i="20"/>
  <c r="F32" i="20"/>
  <c r="L41" i="20"/>
  <c r="I59" i="20"/>
  <c r="C60" i="20"/>
  <c r="E32" i="20"/>
  <c r="N12" i="20"/>
  <c r="N13" i="20" s="1"/>
  <c r="N14" i="20" s="1"/>
  <c r="N15" i="20" s="1"/>
  <c r="N16" i="20" s="1"/>
  <c r="N17" i="20" s="1"/>
  <c r="M13" i="20"/>
  <c r="L14" i="20"/>
  <c r="L12" i="20"/>
  <c r="M14" i="20"/>
  <c r="M16" i="20"/>
  <c r="L16" i="20"/>
  <c r="F17" i="20"/>
  <c r="G14" i="20"/>
  <c r="G17" i="20" s="1"/>
  <c r="L13" i="20"/>
  <c r="K17" i="20"/>
  <c r="J14" i="20"/>
  <c r="J17" i="20" s="1"/>
  <c r="I14" i="20"/>
  <c r="I17" i="20" s="1"/>
  <c r="M15" i="20"/>
  <c r="L15" i="20"/>
  <c r="E17" i="20"/>
  <c r="C57" i="20"/>
  <c r="E23" i="20"/>
  <c r="M51" i="20"/>
  <c r="L36" i="20"/>
  <c r="K23" i="20"/>
  <c r="H16" i="20"/>
  <c r="K26" i="20"/>
  <c r="E31" i="20"/>
  <c r="M49" i="20"/>
  <c r="C52" i="20"/>
  <c r="E22" i="20"/>
  <c r="L32" i="20"/>
  <c r="M43" i="20"/>
  <c r="L33" i="20"/>
  <c r="H14" i="20"/>
  <c r="C51" i="20"/>
  <c r="H13" i="20"/>
  <c r="E7" i="20"/>
  <c r="M50" i="20"/>
  <c r="H15" i="20"/>
  <c r="L35" i="20"/>
  <c r="F49" i="20"/>
  <c r="G49" i="20" s="1"/>
  <c r="H12" i="20"/>
  <c r="M41" i="20"/>
  <c r="K22" i="20"/>
  <c r="M42" i="20"/>
  <c r="L31" i="20"/>
  <c r="M53" i="20"/>
  <c r="C49" i="20"/>
  <c r="F51" i="20"/>
  <c r="G51" i="20" s="1"/>
  <c r="E24" i="20"/>
  <c r="L34" i="20"/>
  <c r="M52" i="20"/>
  <c r="F50" i="20"/>
  <c r="G50" i="20" s="1"/>
  <c r="F52" i="20"/>
  <c r="G52" i="20" s="1"/>
  <c r="C50" i="20"/>
  <c r="L17" i="20" l="1"/>
  <c r="H17" i="20"/>
</calcChain>
</file>

<file path=xl/sharedStrings.xml><?xml version="1.0" encoding="utf-8"?>
<sst xmlns="http://schemas.openxmlformats.org/spreadsheetml/2006/main" count="48283" uniqueCount="11552">
  <si>
    <t>Created on:</t>
  </si>
  <si>
    <t>12 Apr 25 09:09 UTC</t>
  </si>
  <si>
    <t>Jira Site:</t>
  </si>
  <si>
    <t>https://tataunistore.atlassian.net</t>
  </si>
  <si>
    <t>Jira Query:</t>
  </si>
  <si>
    <t>project = "UCW" AND "agency[dropdown]" = Netscribes ORDER BY created DESC</t>
  </si>
  <si>
    <t>Key</t>
  </si>
  <si>
    <t>Summary</t>
  </si>
  <si>
    <t>Status</t>
  </si>
  <si>
    <t>Priority</t>
  </si>
  <si>
    <t>Assignee</t>
  </si>
  <si>
    <t>Reporter</t>
  </si>
  <si>
    <t>Created</t>
  </si>
  <si>
    <t>Updated</t>
  </si>
  <si>
    <t>Total SKU Count</t>
  </si>
  <si>
    <t>Listing Type</t>
  </si>
  <si>
    <t>L1 for UCW</t>
  </si>
  <si>
    <t>Medium</t>
  </si>
  <si>
    <t>Chirag Dubal</t>
  </si>
  <si>
    <t>netscribes</t>
  </si>
  <si>
    <t>Footwear</t>
  </si>
  <si>
    <t>Mohd Tahir Shaikh</t>
  </si>
  <si>
    <t>Highest</t>
  </si>
  <si>
    <t>Sushma Ram</t>
  </si>
  <si>
    <t>Reagan D’souza</t>
  </si>
  <si>
    <t>Apparel</t>
  </si>
  <si>
    <t>Kids</t>
  </si>
  <si>
    <t>Men's Apparel</t>
  </si>
  <si>
    <t>Shloka Chakre</t>
  </si>
  <si>
    <t>Accessories</t>
  </si>
  <si>
    <t>Agency Production QC</t>
  </si>
  <si>
    <t>Multi Category</t>
  </si>
  <si>
    <t>Simi Raichel Zachariah</t>
  </si>
  <si>
    <t>Beauty &amp; Grooming</t>
  </si>
  <si>
    <t>High</t>
  </si>
  <si>
    <t>Brand to Resolve Queries</t>
  </si>
  <si>
    <t>Jewellery</t>
  </si>
  <si>
    <t>HOME</t>
  </si>
  <si>
    <t>CLOSED</t>
  </si>
  <si>
    <t>CLOSED Due to Inactive/Insufficient Information</t>
  </si>
  <si>
    <t>Ataur Rahman</t>
  </si>
  <si>
    <t>Jaibharathi Jagannathan</t>
  </si>
  <si>
    <t>Shraddha Dighe</t>
  </si>
  <si>
    <t>Closed SKU Count</t>
  </si>
  <si>
    <t>Health &amp; Wellness</t>
  </si>
  <si>
    <t>UCW-23066</t>
  </si>
  <si>
    <t>UCW-23065</t>
  </si>
  <si>
    <t>UCW-23064</t>
  </si>
  <si>
    <t>UCW-23063</t>
  </si>
  <si>
    <t>UCW-23061</t>
  </si>
  <si>
    <t>UCW-23059</t>
  </si>
  <si>
    <t>UCW-23055</t>
  </si>
  <si>
    <t>UCW-23054</t>
  </si>
  <si>
    <t>UCW-23047</t>
  </si>
  <si>
    <t>UCW-23042</t>
  </si>
  <si>
    <t>UCW-23040</t>
  </si>
  <si>
    <t>UCW-23039</t>
  </si>
  <si>
    <t>UCW-23036</t>
  </si>
  <si>
    <t>UCW-23031</t>
  </si>
  <si>
    <t>UCW-23030</t>
  </si>
  <si>
    <t>UCW-23082</t>
  </si>
  <si>
    <t>UCW-23080</t>
  </si>
  <si>
    <t>UCW-23107</t>
  </si>
  <si>
    <t>UCW-23106</t>
  </si>
  <si>
    <t>UCW-23105</t>
  </si>
  <si>
    <t>UCW-23103</t>
  </si>
  <si>
    <t>UCW-23099</t>
  </si>
  <si>
    <t>UCW-23096</t>
  </si>
  <si>
    <t>UCW-23093</t>
  </si>
  <si>
    <t>UCW-23090</t>
  </si>
  <si>
    <t>UCW-23087</t>
  </si>
  <si>
    <t>UCW-23137</t>
  </si>
  <si>
    <t>UCW-23124</t>
  </si>
  <si>
    <t>UCW-23117</t>
  </si>
  <si>
    <t>UCW-23141</t>
  </si>
  <si>
    <t>UCW-23162</t>
  </si>
  <si>
    <t>UCW-23150</t>
  </si>
  <si>
    <t>UCW-23145</t>
  </si>
  <si>
    <t>UCW-23144</t>
  </si>
  <si>
    <t>UCW-23168</t>
  </si>
  <si>
    <t>UCW-23195</t>
  </si>
  <si>
    <t>UCW-23193</t>
  </si>
  <si>
    <t>UCW-23185</t>
  </si>
  <si>
    <t>UCW-23183</t>
  </si>
  <si>
    <t>UCW-23180</t>
  </si>
  <si>
    <t>UCW-23178</t>
  </si>
  <si>
    <t>UCW-23176</t>
  </si>
  <si>
    <t>UCW-23211</t>
  </si>
  <si>
    <t>UCW-23206</t>
  </si>
  <si>
    <t>UCW-23203</t>
  </si>
  <si>
    <t>UCW-23202</t>
  </si>
  <si>
    <t>UCW-23201</t>
  </si>
  <si>
    <t>UCW-23221</t>
  </si>
  <si>
    <t>UCW-23217</t>
  </si>
  <si>
    <t>UCW-23192</t>
  </si>
  <si>
    <t>UCW-23152</t>
  </si>
  <si>
    <t>UCW-23140</t>
  </si>
  <si>
    <t>UCW-23266</t>
  </si>
  <si>
    <t>UCW-23265</t>
  </si>
  <si>
    <t>UCW-23245</t>
  </si>
  <si>
    <t>UCW-23241</t>
  </si>
  <si>
    <t>UCW-23235</t>
  </si>
  <si>
    <t>UCW-23232</t>
  </si>
  <si>
    <t>UCW-23230</t>
  </si>
  <si>
    <t>UCW-23229</t>
  </si>
  <si>
    <t>UCW-23228</t>
  </si>
  <si>
    <t>UCW-23226</t>
  </si>
  <si>
    <t>UCW-23224</t>
  </si>
  <si>
    <t>UCW-23273</t>
  </si>
  <si>
    <t>UCW-23272</t>
  </si>
  <si>
    <t>UCW-23271</t>
  </si>
  <si>
    <t>UCW-23269</t>
  </si>
  <si>
    <t>UCW-23146</t>
  </si>
  <si>
    <t>UCW-23274</t>
  </si>
  <si>
    <t>UCW-23314</t>
  </si>
  <si>
    <t>UCW-23308</t>
  </si>
  <si>
    <t>UCW-23303</t>
  </si>
  <si>
    <t>UCW-23294</t>
  </si>
  <si>
    <t>UCW-23293</t>
  </si>
  <si>
    <t>UCW-23291</t>
  </si>
  <si>
    <t>UCW-23288</t>
  </si>
  <si>
    <t>UCW-23283</t>
  </si>
  <si>
    <t>UCW-23374</t>
  </si>
  <si>
    <t>UCW-23371</t>
  </si>
  <si>
    <t>UCW-23368</t>
  </si>
  <si>
    <t>UCW-23363</t>
  </si>
  <si>
    <t>UCW-23344</t>
  </si>
  <si>
    <t>UCW-23343</t>
  </si>
  <si>
    <t>UCW-23342</t>
  </si>
  <si>
    <t>UCW-23341</t>
  </si>
  <si>
    <t>UCW-23340</t>
  </si>
  <si>
    <t>UCW-23339</t>
  </si>
  <si>
    <t>UCW-23334</t>
  </si>
  <si>
    <t>UCW-23333</t>
  </si>
  <si>
    <t>UCW-23332</t>
  </si>
  <si>
    <t>UCW-23331</t>
  </si>
  <si>
    <t>UCW-23326</t>
  </si>
  <si>
    <t>UCW-23323</t>
  </si>
  <si>
    <t>UCW-23322</t>
  </si>
  <si>
    <t>UCW-23379</t>
  </si>
  <si>
    <t>UCW-23423</t>
  </si>
  <si>
    <t>UCW-23422</t>
  </si>
  <si>
    <t>UCW-23420</t>
  </si>
  <si>
    <t>UCW-23419</t>
  </si>
  <si>
    <t>UCW-23412</t>
  </si>
  <si>
    <t>UCW-23408</t>
  </si>
  <si>
    <t>UCW-23401</t>
  </si>
  <si>
    <t>UCW-23399</t>
  </si>
  <si>
    <t>UCW-23398</t>
  </si>
  <si>
    <t>UCW-23397</t>
  </si>
  <si>
    <t>UCW-23396</t>
  </si>
  <si>
    <t>UCW-23394</t>
  </si>
  <si>
    <t>UCW-23383</t>
  </si>
  <si>
    <t>UCW-23440</t>
  </si>
  <si>
    <t>UCW-23437</t>
  </si>
  <si>
    <t>UCW-23436</t>
  </si>
  <si>
    <t>UCW-23435</t>
  </si>
  <si>
    <t>UCW-23432</t>
  </si>
  <si>
    <t>UCW-23427</t>
  </si>
  <si>
    <t>UCW-23444</t>
  </si>
  <si>
    <t>UCW-23443</t>
  </si>
  <si>
    <t>UCW-23442</t>
  </si>
  <si>
    <t>UCW-23441</t>
  </si>
  <si>
    <t>UCW-23485</t>
  </si>
  <si>
    <t>UCW-23480</t>
  </si>
  <si>
    <t>UCW-23474</t>
  </si>
  <si>
    <t>UCW-23473</t>
  </si>
  <si>
    <t>UCW-23472</t>
  </si>
  <si>
    <t>UCW-23471</t>
  </si>
  <si>
    <t>UCW-23462</t>
  </si>
  <si>
    <t>UCW-23461</t>
  </si>
  <si>
    <t>UCW-23458</t>
  </si>
  <si>
    <t>UCW-23457</t>
  </si>
  <si>
    <t>UCW-23454</t>
  </si>
  <si>
    <t>UCW-23447</t>
  </si>
  <si>
    <t>UCW-23486</t>
  </si>
  <si>
    <t>UCW-23510</t>
  </si>
  <si>
    <t>UCW-23497</t>
  </si>
  <si>
    <t>UCW-23494</t>
  </si>
  <si>
    <t>UCW-23489</t>
  </si>
  <si>
    <t>UCW-23520</t>
  </si>
  <si>
    <t>UCW-23516</t>
  </si>
  <si>
    <t>UCW-23555</t>
  </si>
  <si>
    <t>UCW-23554</t>
  </si>
  <si>
    <t>UCW-23553</t>
  </si>
  <si>
    <t>UCW-23549</t>
  </si>
  <si>
    <t>UCW-23548</t>
  </si>
  <si>
    <t>UCW-23546</t>
  </si>
  <si>
    <t>UCW-23536</t>
  </si>
  <si>
    <t>UCW-23578</t>
  </si>
  <si>
    <t>UCW-23573</t>
  </si>
  <si>
    <t>UCW-23570</t>
  </si>
  <si>
    <t>UCW-23567</t>
  </si>
  <si>
    <t>UCW-23563</t>
  </si>
  <si>
    <t>UCW-23558</t>
  </si>
  <si>
    <t>UCW-23688</t>
  </si>
  <si>
    <t>UCW-23687</t>
  </si>
  <si>
    <t>UCW-23686</t>
  </si>
  <si>
    <t>UCW-23660</t>
  </si>
  <si>
    <t>UCW-23657</t>
  </si>
  <si>
    <t>UCW-23655</t>
  </si>
  <si>
    <t>UCW-23637</t>
  </si>
  <si>
    <t>UCW-23616</t>
  </si>
  <si>
    <t>UCW-23613</t>
  </si>
  <si>
    <t>UCW-23609</t>
  </si>
  <si>
    <t>UCW-23606</t>
  </si>
  <si>
    <t>UCW-23605</t>
  </si>
  <si>
    <t>UCW-23701</t>
  </si>
  <si>
    <t>UCW-23699</t>
  </si>
  <si>
    <t>UCW-23712</t>
  </si>
  <si>
    <t>UCW-23710</t>
  </si>
  <si>
    <t>UCW-23707</t>
  </si>
  <si>
    <t>UCW-23706</t>
  </si>
  <si>
    <t>UCW-23742</t>
  </si>
  <si>
    <t>UCW-23735</t>
  </si>
  <si>
    <t>UCW-23732</t>
  </si>
  <si>
    <t>UCW-23729</t>
  </si>
  <si>
    <t>UCW-23725</t>
  </si>
  <si>
    <t>UCW-23721</t>
  </si>
  <si>
    <t>UCW-23673</t>
  </si>
  <si>
    <t>UCW-23645</t>
  </si>
  <si>
    <t>UCW-23641</t>
  </si>
  <si>
    <t>UCW-23639</t>
  </si>
  <si>
    <t>UCW-23767</t>
  </si>
  <si>
    <t>UCW-23761</t>
  </si>
  <si>
    <t>UCW-23752</t>
  </si>
  <si>
    <t>UCW-23750</t>
  </si>
  <si>
    <t>UCW-23749</t>
  </si>
  <si>
    <t>UCW-23654</t>
  </si>
  <si>
    <t>UCW-23813</t>
  </si>
  <si>
    <t>UCW-23812</t>
  </si>
  <si>
    <t>UCW-23811</t>
  </si>
  <si>
    <t>UCW-23802</t>
  </si>
  <si>
    <t>UCW-23797</t>
  </si>
  <si>
    <t>UCW-23788</t>
  </si>
  <si>
    <t>UCW-23786</t>
  </si>
  <si>
    <t>UCW-23771</t>
  </si>
  <si>
    <t>UCW-23770</t>
  </si>
  <si>
    <t>UCW-23763</t>
  </si>
  <si>
    <t>UCW-23827</t>
  </si>
  <si>
    <t>UCW-23823</t>
  </si>
  <si>
    <t>UCW-23822</t>
  </si>
  <si>
    <t>UCW-23821</t>
  </si>
  <si>
    <t>UCW-23718</t>
  </si>
  <si>
    <t>UCW-23833</t>
  </si>
  <si>
    <t>UCW-23854</t>
  </si>
  <si>
    <t>UCW-23852</t>
  </si>
  <si>
    <t>UCW-23850</t>
  </si>
  <si>
    <t>UCW-23849</t>
  </si>
  <si>
    <t>UCW-23847</t>
  </si>
  <si>
    <t>UCW-23873</t>
  </si>
  <si>
    <t>UCW-23870</t>
  </si>
  <si>
    <t>UCW-23866</t>
  </si>
  <si>
    <t>UCW-23863</t>
  </si>
  <si>
    <t>UCW-23862</t>
  </si>
  <si>
    <t>UCW-23861</t>
  </si>
  <si>
    <t>UCW-23857</t>
  </si>
  <si>
    <t>UCW-23936</t>
  </si>
  <si>
    <t>UCW-23927</t>
  </si>
  <si>
    <t>UCW-23924</t>
  </si>
  <si>
    <t>UCW-23923</t>
  </si>
  <si>
    <t>UCW-23917</t>
  </si>
  <si>
    <t>UCW-23916</t>
  </si>
  <si>
    <t>UCW-23901</t>
  </si>
  <si>
    <t>UCW-23899</t>
  </si>
  <si>
    <t>UCW-23892</t>
  </si>
  <si>
    <t>UCW-23885</t>
  </si>
  <si>
    <t>UCW-23878</t>
  </si>
  <si>
    <t>UCW-23964</t>
  </si>
  <si>
    <t>UCW-23957</t>
  </si>
  <si>
    <t>UCW-23954</t>
  </si>
  <si>
    <t>UCW-23950</t>
  </si>
  <si>
    <t>UCW-23949</t>
  </si>
  <si>
    <t>UCW-23974</t>
  </si>
  <si>
    <t>UCW-23967</t>
  </si>
  <si>
    <t>UCW-23966</t>
  </si>
  <si>
    <t>UCW-23965</t>
  </si>
  <si>
    <t>UCW-23922</t>
  </si>
  <si>
    <t>UCW-23991</t>
  </si>
  <si>
    <t>UCW-23989</t>
  </si>
  <si>
    <t>UCW-23985</t>
  </si>
  <si>
    <t>UCW-23983</t>
  </si>
  <si>
    <t>UCW-24011</t>
  </si>
  <si>
    <t>UCW-24010</t>
  </si>
  <si>
    <t>UCW-24007</t>
  </si>
  <si>
    <t>UCW-24001</t>
  </si>
  <si>
    <t>UCW-24016</t>
  </si>
  <si>
    <t>UCW-24015</t>
  </si>
  <si>
    <t>UCW-24043</t>
  </si>
  <si>
    <t>UCW-24035</t>
  </si>
  <si>
    <t>UCW-24034</t>
  </si>
  <si>
    <t>UCW-24033</t>
  </si>
  <si>
    <t>UCW-24026</t>
  </si>
  <si>
    <t>UCW-24023</t>
  </si>
  <si>
    <t>UCW-24022</t>
  </si>
  <si>
    <t>UCW-24060</t>
  </si>
  <si>
    <t>UCW-24058</t>
  </si>
  <si>
    <t>UCW-24076</t>
  </si>
  <si>
    <t>UCW-24075</t>
  </si>
  <si>
    <t>UCW-24073</t>
  </si>
  <si>
    <t>UCW-24066</t>
  </si>
  <si>
    <t>UCW-24166</t>
  </si>
  <si>
    <t>UCW-24165</t>
  </si>
  <si>
    <t>UCW-24164</t>
  </si>
  <si>
    <t>UCW-24163</t>
  </si>
  <si>
    <t>UCW-24156</t>
  </si>
  <si>
    <t>UCW-24129</t>
  </si>
  <si>
    <t>UCW-24116</t>
  </si>
  <si>
    <t>UCW-24106</t>
  </si>
  <si>
    <t>UCW-24103</t>
  </si>
  <si>
    <t>UCW-24102</t>
  </si>
  <si>
    <t>UCW-24091</t>
  </si>
  <si>
    <t>UCW-24214</t>
  </si>
  <si>
    <t>UCW-24200</t>
  </si>
  <si>
    <t>UCW-24199</t>
  </si>
  <si>
    <t>UCW-24185</t>
  </si>
  <si>
    <t>UCW-24180</t>
  </si>
  <si>
    <t>UCW-24175</t>
  </si>
  <si>
    <t>UCW-24172</t>
  </si>
  <si>
    <t>UCW-24220</t>
  </si>
  <si>
    <t>UCW-24229</t>
  </si>
  <si>
    <t>UCW-24226</t>
  </si>
  <si>
    <t>UCW-24224</t>
  </si>
  <si>
    <t>UCW-24222</t>
  </si>
  <si>
    <t>UCW-24221</t>
  </si>
  <si>
    <t>UCW-24239</t>
  </si>
  <si>
    <t>UCW-24236</t>
  </si>
  <si>
    <t>UCW-24235</t>
  </si>
  <si>
    <t>UCW-24243</t>
  </si>
  <si>
    <t>UCW-24269</t>
  </si>
  <si>
    <t>UCW-24264</t>
  </si>
  <si>
    <t>UCW-24262</t>
  </si>
  <si>
    <t>UCW-24256</t>
  </si>
  <si>
    <t>UCW-24254</t>
  </si>
  <si>
    <t>UCW-24252</t>
  </si>
  <si>
    <t>UCW-24143</t>
  </si>
  <si>
    <t>UCW-23659</t>
  </si>
  <si>
    <t>UCW-24301</t>
  </si>
  <si>
    <t>UCW-24300</t>
  </si>
  <si>
    <t>UCW-24311</t>
  </si>
  <si>
    <t>UCW-24339</t>
  </si>
  <si>
    <t>UCW-24379</t>
  </si>
  <si>
    <t>UCW-24378</t>
  </si>
  <si>
    <t>UCW-24377</t>
  </si>
  <si>
    <t>UCW-24375</t>
  </si>
  <si>
    <t>UCW-24369</t>
  </si>
  <si>
    <t>UCW-24368</t>
  </si>
  <si>
    <t>UCW-24361</t>
  </si>
  <si>
    <t>UCW-24355</t>
  </si>
  <si>
    <t>UCW-24354</t>
  </si>
  <si>
    <t>UCW-24346</t>
  </si>
  <si>
    <t>UCW-24403</t>
  </si>
  <si>
    <t>UCW-24393</t>
  </si>
  <si>
    <t>UCW-24386</t>
  </si>
  <si>
    <t>UCW-24446</t>
  </si>
  <si>
    <t>UCW-24443</t>
  </si>
  <si>
    <t>UCW-24441</t>
  </si>
  <si>
    <t>UCW-24439</t>
  </si>
  <si>
    <t>UCW-24437</t>
  </si>
  <si>
    <t>UCW-24435</t>
  </si>
  <si>
    <t>UCW-24431</t>
  </si>
  <si>
    <t>UCW-24427</t>
  </si>
  <si>
    <t>UCW-24424</t>
  </si>
  <si>
    <t>UCW-24422</t>
  </si>
  <si>
    <t>UCW-24421</t>
  </si>
  <si>
    <t>UCW-24420</t>
  </si>
  <si>
    <t>UCW-24461</t>
  </si>
  <si>
    <t>UCW-24458</t>
  </si>
  <si>
    <t>UCW-24455</t>
  </si>
  <si>
    <t>UCW-24452</t>
  </si>
  <si>
    <t>UCW-24448</t>
  </si>
  <si>
    <t>UCW-24447</t>
  </si>
  <si>
    <t>UCW-24477</t>
  </si>
  <si>
    <t>UCW-24471</t>
  </si>
  <si>
    <t>UCW-24467</t>
  </si>
  <si>
    <t>UCW-24499</t>
  </si>
  <si>
    <t>UCW-24498</t>
  </si>
  <si>
    <t>UCW-24497</t>
  </si>
  <si>
    <t>UCW-24494</t>
  </si>
  <si>
    <t>UCW-24535</t>
  </si>
  <si>
    <t>UCW-24534</t>
  </si>
  <si>
    <t>UCW-24533</t>
  </si>
  <si>
    <t>UCW-24520</t>
  </si>
  <si>
    <t>UCW-24518</t>
  </si>
  <si>
    <t>UCW-24515</t>
  </si>
  <si>
    <t>UCW-24513</t>
  </si>
  <si>
    <t>UCW-24570</t>
  </si>
  <si>
    <t>UCW-24540</t>
  </si>
  <si>
    <t>UCW-24585</t>
  </si>
  <si>
    <t>UCW-24576</t>
  </si>
  <si>
    <t>UCW-24597</t>
  </si>
  <si>
    <t>UCW-24592</t>
  </si>
  <si>
    <t>UCW-24610</t>
  </si>
  <si>
    <t>UCW-24621</t>
  </si>
  <si>
    <t>UCW-24614</t>
  </si>
  <si>
    <t>UCW-24612</t>
  </si>
  <si>
    <t>UCW-24698</t>
  </si>
  <si>
    <t>UCW-24696</t>
  </si>
  <si>
    <t>UCW-24692</t>
  </si>
  <si>
    <t>UCW-24691</t>
  </si>
  <si>
    <t>UCW-24690</t>
  </si>
  <si>
    <t>UCW-24686</t>
  </si>
  <si>
    <t>UCW-24683</t>
  </si>
  <si>
    <t>UCW-24682</t>
  </si>
  <si>
    <t>UCW-24678</t>
  </si>
  <si>
    <t>UCW-24670</t>
  </si>
  <si>
    <t>UCW-24668</t>
  </si>
  <si>
    <t>UCW-24664</t>
  </si>
  <si>
    <t>UCW-24660</t>
  </si>
  <si>
    <t>UCW-24653</t>
  </si>
  <si>
    <t>UCW-24651</t>
  </si>
  <si>
    <t>UCW-24631</t>
  </si>
  <si>
    <t>UCW-24630</t>
  </si>
  <si>
    <t>UCW-24628</t>
  </si>
  <si>
    <t>UCW-24549</t>
  </si>
  <si>
    <t>UCW-24710</t>
  </si>
  <si>
    <t>UCW-24707</t>
  </si>
  <si>
    <t>UCW-24706</t>
  </si>
  <si>
    <t>UCW-24705</t>
  </si>
  <si>
    <t>UCW-24704</t>
  </si>
  <si>
    <t>UCW-24703</t>
  </si>
  <si>
    <t>UCW-24702</t>
  </si>
  <si>
    <t>UCW-24701</t>
  </si>
  <si>
    <t>UCW-24700</t>
  </si>
  <si>
    <t>UCW-24721</t>
  </si>
  <si>
    <t>UCW-24720</t>
  </si>
  <si>
    <t>UCW-24717</t>
  </si>
  <si>
    <t>UCW-24752</t>
  </si>
  <si>
    <t>UCW-24749</t>
  </si>
  <si>
    <t>UCW-24744</t>
  </si>
  <si>
    <t>UCW-24739</t>
  </si>
  <si>
    <t>UCW-24784</t>
  </si>
  <si>
    <t>UCW-24783</t>
  </si>
  <si>
    <t>UCW-24778</t>
  </si>
  <si>
    <t>UCW-24776</t>
  </si>
  <si>
    <t>UCW-24775</t>
  </si>
  <si>
    <t>UCW-24769</t>
  </si>
  <si>
    <t>UCW-24835</t>
  </si>
  <si>
    <t>UCW-24834</t>
  </si>
  <si>
    <t>UCW-24831</t>
  </si>
  <si>
    <t>UCW-24828</t>
  </si>
  <si>
    <t>UCW-24825</t>
  </si>
  <si>
    <t>UCW-24821</t>
  </si>
  <si>
    <t>UCW-24818</t>
  </si>
  <si>
    <t>UCW-24817</t>
  </si>
  <si>
    <t>UCW-24812</t>
  </si>
  <si>
    <t>UCW-24811</t>
  </si>
  <si>
    <t>UCW-24809</t>
  </si>
  <si>
    <t>UCW-24807</t>
  </si>
  <si>
    <t>UCW-24804</t>
  </si>
  <si>
    <t>UCW-24787</t>
  </si>
  <si>
    <t>UCW-24858</t>
  </si>
  <si>
    <t>UCW-24856</t>
  </si>
  <si>
    <t>UCW-24892</t>
  </si>
  <si>
    <t>UCW-24861</t>
  </si>
  <si>
    <t>UCW-24930</t>
  </si>
  <si>
    <t>UCW-24928</t>
  </si>
  <si>
    <t>UCW-24924</t>
  </si>
  <si>
    <t>UCW-24906</t>
  </si>
  <si>
    <t>UCW-24967</t>
  </si>
  <si>
    <t>UCW-24965</t>
  </si>
  <si>
    <t>UCW-24964</t>
  </si>
  <si>
    <t>UCW-24963</t>
  </si>
  <si>
    <t>UCW-24960</t>
  </si>
  <si>
    <t>UCW-24959</t>
  </si>
  <si>
    <t>UCW-24996</t>
  </si>
  <si>
    <t>UCW-24995</t>
  </si>
  <si>
    <t>UCW-24994</t>
  </si>
  <si>
    <t>UCW-24989</t>
  </si>
  <si>
    <t>UCW-25000</t>
  </si>
  <si>
    <t>UCW-25040</t>
  </si>
  <si>
    <t>UCW-25035</t>
  </si>
  <si>
    <t>UCW-25034</t>
  </si>
  <si>
    <t>UCW-25032</t>
  </si>
  <si>
    <t>UCW-25027</t>
  </si>
  <si>
    <t>UCW-25026</t>
  </si>
  <si>
    <t>UCW-25025</t>
  </si>
  <si>
    <t>UCW-25020</t>
  </si>
  <si>
    <t>UCW-25019</t>
  </si>
  <si>
    <t>UCW-25018</t>
  </si>
  <si>
    <t>UCW-25017</t>
  </si>
  <si>
    <t>UCW-25016</t>
  </si>
  <si>
    <t>UCW-25015</t>
  </si>
  <si>
    <t>UCW-25013</t>
  </si>
  <si>
    <t>UCW-25009</t>
  </si>
  <si>
    <t>UCW-25007</t>
  </si>
  <si>
    <t>UCW-25048</t>
  </si>
  <si>
    <t>UCW-25045</t>
  </si>
  <si>
    <t>UCW-25030</t>
  </si>
  <si>
    <t>UCW-25154</t>
  </si>
  <si>
    <t>UCW-25150</t>
  </si>
  <si>
    <t>UCW-25148</t>
  </si>
  <si>
    <t>UCW-25142</t>
  </si>
  <si>
    <t>UCW-25137</t>
  </si>
  <si>
    <t>UCW-25136</t>
  </si>
  <si>
    <t>UCW-25135</t>
  </si>
  <si>
    <t>UCW-25132</t>
  </si>
  <si>
    <t>UCW-25131</t>
  </si>
  <si>
    <t>UCW-25129</t>
  </si>
  <si>
    <t>UCW-25124</t>
  </si>
  <si>
    <t>UCW-25123</t>
  </si>
  <si>
    <t>UCW-25118</t>
  </si>
  <si>
    <t>UCW-25117</t>
  </si>
  <si>
    <t>UCW-25116</t>
  </si>
  <si>
    <t>UCW-25115</t>
  </si>
  <si>
    <t>UCW-25110</t>
  </si>
  <si>
    <t>UCW-25081</t>
  </si>
  <si>
    <t>UCW-25079</t>
  </si>
  <si>
    <t>UCW-25072</t>
  </si>
  <si>
    <t>UCW-25071</t>
  </si>
  <si>
    <t>UCW-25070</t>
  </si>
  <si>
    <t>UCW-25170</t>
  </si>
  <si>
    <t>UCW-25167</t>
  </si>
  <si>
    <t>UCW-25165</t>
  </si>
  <si>
    <t>UCW-25119</t>
  </si>
  <si>
    <t>UCW-25205</t>
  </si>
  <si>
    <t>UCW-25201</t>
  </si>
  <si>
    <t>UCW-25200</t>
  </si>
  <si>
    <t>UCW-25197</t>
  </si>
  <si>
    <t>UCW-25196</t>
  </si>
  <si>
    <t>UCW-25185</t>
  </si>
  <si>
    <t>UCW-25183</t>
  </si>
  <si>
    <t>UCW-25178</t>
  </si>
  <si>
    <t>UCW-25176</t>
  </si>
  <si>
    <t>UCW-25216</t>
  </si>
  <si>
    <t>UCW-24956</t>
  </si>
  <si>
    <t>UCW-25217</t>
  </si>
  <si>
    <t>UCW-25108</t>
  </si>
  <si>
    <t>UCW-25225</t>
  </si>
  <si>
    <t>UCW-25223</t>
  </si>
  <si>
    <t>UCW-25229</t>
  </si>
  <si>
    <t>UCW-25234</t>
  </si>
  <si>
    <t>UCW-25281</t>
  </si>
  <si>
    <t>UCW-25280</t>
  </si>
  <si>
    <t>UCW-25279</t>
  </si>
  <si>
    <t>UCW-25271</t>
  </si>
  <si>
    <t>UCW-25266</t>
  </si>
  <si>
    <t>UCW-25257</t>
  </si>
  <si>
    <t>UCW-25256</t>
  </si>
  <si>
    <t>UCW-25254</t>
  </si>
  <si>
    <t>UCW-25251</t>
  </si>
  <si>
    <t>UCW-25249</t>
  </si>
  <si>
    <t>UCW-25243</t>
  </si>
  <si>
    <t>UCW-25321</t>
  </si>
  <si>
    <t>UCW-25315</t>
  </si>
  <si>
    <t>UCW-25314</t>
  </si>
  <si>
    <t>UCW-25313</t>
  </si>
  <si>
    <t>UCW-25309</t>
  </si>
  <si>
    <t>UCW-25303</t>
  </si>
  <si>
    <t>UCW-25299</t>
  </si>
  <si>
    <t>UCW-25295</t>
  </si>
  <si>
    <t>UCW-25294</t>
  </si>
  <si>
    <t>UCW-25289</t>
  </si>
  <si>
    <t>UCW-25287</t>
  </si>
  <si>
    <t>UCW-25286</t>
  </si>
  <si>
    <t>UCW-25336</t>
  </si>
  <si>
    <t>UCW-25344</t>
  </si>
  <si>
    <t>UCW-25469</t>
  </si>
  <si>
    <t>UCW-25462</t>
  </si>
  <si>
    <t>UCW-25459</t>
  </si>
  <si>
    <t>UCW-25457</t>
  </si>
  <si>
    <t>UCW-25456</t>
  </si>
  <si>
    <t>UCW-25455</t>
  </si>
  <si>
    <t>UCW-25453</t>
  </si>
  <si>
    <t>UCW-25451</t>
  </si>
  <si>
    <t>UCW-25440</t>
  </si>
  <si>
    <t>UCW-25436</t>
  </si>
  <si>
    <t>UCW-25423</t>
  </si>
  <si>
    <t>UCW-25419</t>
  </si>
  <si>
    <t>UCW-25416</t>
  </si>
  <si>
    <t>UCW-25409</t>
  </si>
  <si>
    <t>UCW-25404</t>
  </si>
  <si>
    <t>UCW-25403</t>
  </si>
  <si>
    <t>UCW-25400</t>
  </si>
  <si>
    <t>UCW-25396</t>
  </si>
  <si>
    <t>UCW-25392</t>
  </si>
  <si>
    <t>UCW-25387</t>
  </si>
  <si>
    <t>UCW-25386</t>
  </si>
  <si>
    <t>UCW-25385</t>
  </si>
  <si>
    <t>UCW-25381</t>
  </si>
  <si>
    <t>UCW-25380</t>
  </si>
  <si>
    <t>UCW-25379</t>
  </si>
  <si>
    <t>UCW-25378</t>
  </si>
  <si>
    <t>UCW-25376</t>
  </si>
  <si>
    <t>UCW-25375</t>
  </si>
  <si>
    <t>UCW-25374</t>
  </si>
  <si>
    <t>UCW-25368</t>
  </si>
  <si>
    <t>UCW-25365</t>
  </si>
  <si>
    <t>UCW-25364</t>
  </si>
  <si>
    <t>UCW-25363</t>
  </si>
  <si>
    <t>UCW-25349</t>
  </si>
  <si>
    <t>UCW-25348</t>
  </si>
  <si>
    <t>UCW-25347</t>
  </si>
  <si>
    <t>UCW-25193</t>
  </si>
  <si>
    <t>UCW-25474</t>
  </si>
  <si>
    <t>UCW-25505</t>
  </si>
  <si>
    <t>UCW-25499</t>
  </si>
  <si>
    <t>UCW-25489</t>
  </si>
  <si>
    <t>UCW-25614</t>
  </si>
  <si>
    <t>UCW-25613</t>
  </si>
  <si>
    <t>UCW-25608</t>
  </si>
  <si>
    <t>UCW-25604</t>
  </si>
  <si>
    <t>UCW-25602</t>
  </si>
  <si>
    <t>UCW-25579</t>
  </si>
  <si>
    <t>UCW-25574</t>
  </si>
  <si>
    <t>UCW-25553</t>
  </si>
  <si>
    <t>UCW-25552</t>
  </si>
  <si>
    <t>UCW-25548</t>
  </si>
  <si>
    <t>UCW-25541</t>
  </si>
  <si>
    <t>UCW-25539</t>
  </si>
  <si>
    <t>UCW-25535</t>
  </si>
  <si>
    <t>UCW-25533</t>
  </si>
  <si>
    <t>UCW-25529</t>
  </si>
  <si>
    <t>UCW-25528</t>
  </si>
  <si>
    <t>UCW-25526</t>
  </si>
  <si>
    <t>UCW-25524</t>
  </si>
  <si>
    <t>UCW-25519</t>
  </si>
  <si>
    <t>UCW-25617</t>
  </si>
  <si>
    <t>UCW-25631</t>
  </si>
  <si>
    <t>UCW-25629</t>
  </si>
  <si>
    <t>UCW-25628</t>
  </si>
  <si>
    <t>UCW-25627</t>
  </si>
  <si>
    <t>UCW-25618</t>
  </si>
  <si>
    <t>UCW-25677</t>
  </si>
  <si>
    <t>UCW-25676</t>
  </si>
  <si>
    <t>UCW-25675</t>
  </si>
  <si>
    <t>UCW-25674</t>
  </si>
  <si>
    <t>UCW-25673</t>
  </si>
  <si>
    <t>UCW-25672</t>
  </si>
  <si>
    <t>UCW-25671</t>
  </si>
  <si>
    <t>UCW-25668</t>
  </si>
  <si>
    <t>UCW-25667</t>
  </si>
  <si>
    <t>UCW-25660</t>
  </si>
  <si>
    <t>UCW-25644</t>
  </si>
  <si>
    <t>UCW-25643</t>
  </si>
  <si>
    <t>UCW-25641</t>
  </si>
  <si>
    <t>UCW-25640</t>
  </si>
  <si>
    <t>UCW-25637</t>
  </si>
  <si>
    <t>UCW-25634</t>
  </si>
  <si>
    <t>UCW-25633</t>
  </si>
  <si>
    <t>UCW-25749</t>
  </si>
  <si>
    <t>UCW-25740</t>
  </si>
  <si>
    <t>UCW-25738</t>
  </si>
  <si>
    <t>UCW-25735</t>
  </si>
  <si>
    <t>UCW-25732</t>
  </si>
  <si>
    <t>UCW-25724</t>
  </si>
  <si>
    <t>UCW-25723</t>
  </si>
  <si>
    <t>UCW-25721</t>
  </si>
  <si>
    <t>UCW-25720</t>
  </si>
  <si>
    <t>UCW-25719</t>
  </si>
  <si>
    <t>UCW-25714</t>
  </si>
  <si>
    <t>UCW-25708</t>
  </si>
  <si>
    <t>UCW-25707</t>
  </si>
  <si>
    <t>UCW-25704</t>
  </si>
  <si>
    <t>UCW-25697</t>
  </si>
  <si>
    <t>UCW-25695</t>
  </si>
  <si>
    <t>UCW-25694</t>
  </si>
  <si>
    <t>UCW-25689</t>
  </si>
  <si>
    <t>UCW-25688</t>
  </si>
  <si>
    <t>UCW-25687</t>
  </si>
  <si>
    <t>UCW-25686</t>
  </si>
  <si>
    <t>UCW-25685</t>
  </si>
  <si>
    <t>UCW-25682</t>
  </si>
  <si>
    <t>UCW-25681</t>
  </si>
  <si>
    <t>UCW-25679</t>
  </si>
  <si>
    <t>UCW-25841</t>
  </si>
  <si>
    <t>UCW-25833</t>
  </si>
  <si>
    <t>UCW-25831</t>
  </si>
  <si>
    <t>UCW-25821</t>
  </si>
  <si>
    <t>UCW-25818</t>
  </si>
  <si>
    <t>UCW-25811</t>
  </si>
  <si>
    <t>UCW-25810</t>
  </si>
  <si>
    <t>UCW-25804</t>
  </si>
  <si>
    <t>UCW-25789</t>
  </si>
  <si>
    <t>UCW-25787</t>
  </si>
  <si>
    <t>UCW-25786</t>
  </si>
  <si>
    <t>UCW-25785</t>
  </si>
  <si>
    <t>UCW-25779</t>
  </si>
  <si>
    <t>UCW-25778</t>
  </si>
  <si>
    <t>UCW-25777</t>
  </si>
  <si>
    <t>UCW-25776</t>
  </si>
  <si>
    <t>UCW-25775</t>
  </si>
  <si>
    <t>UCW-25760</t>
  </si>
  <si>
    <t>UCW-25754</t>
  </si>
  <si>
    <t>UCW-25752</t>
  </si>
  <si>
    <t>UCW-25814</t>
  </si>
  <si>
    <t>UCW-25739</t>
  </si>
  <si>
    <t>UCW-25905</t>
  </si>
  <si>
    <t>UCW-25903</t>
  </si>
  <si>
    <t>UCW-25887</t>
  </si>
  <si>
    <t>UCW-25886</t>
  </si>
  <si>
    <t>UCW-25878</t>
  </si>
  <si>
    <t>UCW-25877</t>
  </si>
  <si>
    <t>UCW-25872</t>
  </si>
  <si>
    <t>UCW-25870</t>
  </si>
  <si>
    <t>UCW-25869</t>
  </si>
  <si>
    <t>UCW-25868</t>
  </si>
  <si>
    <t>UCW-25867</t>
  </si>
  <si>
    <t>UCW-25862</t>
  </si>
  <si>
    <t>UCW-25856</t>
  </si>
  <si>
    <t>UCW-25985</t>
  </si>
  <si>
    <t>UCW-25984</t>
  </si>
  <si>
    <t>UCW-25983</t>
  </si>
  <si>
    <t>UCW-25982</t>
  </si>
  <si>
    <t>UCW-25981</t>
  </si>
  <si>
    <t>UCW-25980</t>
  </si>
  <si>
    <t>UCW-25977</t>
  </si>
  <si>
    <t>UCW-25968</t>
  </si>
  <si>
    <t>UCW-25966</t>
  </si>
  <si>
    <t>UCW-25964</t>
  </si>
  <si>
    <t>UCW-25963</t>
  </si>
  <si>
    <t>UCW-25961</t>
  </si>
  <si>
    <t>UCW-25960</t>
  </si>
  <si>
    <t>UCW-25959</t>
  </si>
  <si>
    <t>UCW-25957</t>
  </si>
  <si>
    <t>UCW-25955</t>
  </si>
  <si>
    <t>UCW-25954</t>
  </si>
  <si>
    <t>UCW-25953</t>
  </si>
  <si>
    <t>UCW-25952</t>
  </si>
  <si>
    <t>UCW-25944</t>
  </si>
  <si>
    <t>UCW-25942</t>
  </si>
  <si>
    <t>UCW-25936</t>
  </si>
  <si>
    <t>UCW-25920</t>
  </si>
  <si>
    <t>UCW-25918</t>
  </si>
  <si>
    <t>UCW-25916</t>
  </si>
  <si>
    <t>UCW-25986</t>
  </si>
  <si>
    <t>UCW-26028</t>
  </si>
  <si>
    <t>UCW-26027</t>
  </si>
  <si>
    <t>UCW-26022</t>
  </si>
  <si>
    <t>UCW-26020</t>
  </si>
  <si>
    <t>UCW-26019</t>
  </si>
  <si>
    <t>UCW-26014</t>
  </si>
  <si>
    <t>UCW-26012</t>
  </si>
  <si>
    <t>UCW-26011</t>
  </si>
  <si>
    <t>UCW-26010</t>
  </si>
  <si>
    <t>UCW-26008</t>
  </si>
  <si>
    <t>UCW-26005</t>
  </si>
  <si>
    <t>UCW-26001</t>
  </si>
  <si>
    <t>UCW-26030</t>
  </si>
  <si>
    <t>UCW-26029</t>
  </si>
  <si>
    <t>UCW-26033</t>
  </si>
  <si>
    <t>UCW-26035</t>
  </si>
  <si>
    <t>UCW-26039</t>
  </si>
  <si>
    <t>UCW-26047</t>
  </si>
  <si>
    <t>UCW-26046</t>
  </si>
  <si>
    <t>UCW-26045</t>
  </si>
  <si>
    <t>UCW-26041</t>
  </si>
  <si>
    <t>UCW-26067</t>
  </si>
  <si>
    <t>UCW-26065</t>
  </si>
  <si>
    <t>UCW-26062</t>
  </si>
  <si>
    <t>UCW-26053</t>
  </si>
  <si>
    <t>UCW-26049</t>
  </si>
  <si>
    <t>UCW-26094</t>
  </si>
  <si>
    <t>UCW-26093</t>
  </si>
  <si>
    <t>UCW-26091</t>
  </si>
  <si>
    <t>UCW-26088</t>
  </si>
  <si>
    <t>UCW-26100</t>
  </si>
  <si>
    <t>UCW-26101</t>
  </si>
  <si>
    <t>UCW-26107</t>
  </si>
  <si>
    <t>UCW-26106</t>
  </si>
  <si>
    <t>UCW-26105</t>
  </si>
  <si>
    <t>UCW-26104</t>
  </si>
  <si>
    <t>UCW-26103</t>
  </si>
  <si>
    <t>UCW-26118</t>
  </si>
  <si>
    <t>UCW-26132</t>
  </si>
  <si>
    <t>UCW-26136</t>
  </si>
  <si>
    <t>UCW-25928</t>
  </si>
  <si>
    <t>UCW-26148</t>
  </si>
  <si>
    <t>UCW-26146</t>
  </si>
  <si>
    <t>UCW-26141</t>
  </si>
  <si>
    <t>UCW-26175</t>
  </si>
  <si>
    <t>UCW-26173</t>
  </si>
  <si>
    <t>UCW-26169</t>
  </si>
  <si>
    <t>UCW-26168</t>
  </si>
  <si>
    <t>UCW-26165</t>
  </si>
  <si>
    <t>UCW-26163</t>
  </si>
  <si>
    <t>UCW-26154</t>
  </si>
  <si>
    <t>UCW-26152</t>
  </si>
  <si>
    <t>UCW-26180</t>
  </si>
  <si>
    <t>UCW-26179</t>
  </si>
  <si>
    <t>UCW-26421</t>
  </si>
  <si>
    <t>UCW-26419</t>
  </si>
  <si>
    <t>UCW-26415</t>
  </si>
  <si>
    <t>UCW-26409</t>
  </si>
  <si>
    <t>UCW-26405</t>
  </si>
  <si>
    <t>UCW-26388</t>
  </si>
  <si>
    <t>UCW-26380</t>
  </si>
  <si>
    <t>UCW-26378</t>
  </si>
  <si>
    <t>UCW-26365</t>
  </si>
  <si>
    <t>UCW-26364</t>
  </si>
  <si>
    <t>UCW-26359</t>
  </si>
  <si>
    <t>UCW-26353</t>
  </si>
  <si>
    <t>UCW-26344</t>
  </si>
  <si>
    <t>UCW-26333</t>
  </si>
  <si>
    <t>UCW-26325</t>
  </si>
  <si>
    <t>UCW-26318</t>
  </si>
  <si>
    <t>UCW-26292</t>
  </si>
  <si>
    <t>UCW-26288</t>
  </si>
  <si>
    <t>UCW-26284</t>
  </si>
  <si>
    <t>UCW-26282</t>
  </si>
  <si>
    <t>UCW-26281</t>
  </si>
  <si>
    <t>UCW-26279</t>
  </si>
  <si>
    <t>UCW-26277</t>
  </si>
  <si>
    <t>UCW-26276</t>
  </si>
  <si>
    <t>UCW-26271</t>
  </si>
  <si>
    <t>UCW-26268</t>
  </si>
  <si>
    <t>UCW-26266</t>
  </si>
  <si>
    <t>UCW-26261</t>
  </si>
  <si>
    <t>UCW-26251</t>
  </si>
  <si>
    <t>UCW-26248</t>
  </si>
  <si>
    <t>UCW-26246</t>
  </si>
  <si>
    <t>UCW-26244</t>
  </si>
  <si>
    <t>UCW-26238</t>
  </si>
  <si>
    <t>UCW-26237</t>
  </si>
  <si>
    <t>UCW-26231</t>
  </si>
  <si>
    <t>UCW-26224</t>
  </si>
  <si>
    <t>UCW-26221</t>
  </si>
  <si>
    <t>UCW-26220</t>
  </si>
  <si>
    <t>UCW-26218</t>
  </si>
  <si>
    <t>UCW-26217</t>
  </si>
  <si>
    <t>UCW-26216</t>
  </si>
  <si>
    <t>UCW-26203</t>
  </si>
  <si>
    <t>UCW-26202</t>
  </si>
  <si>
    <t>UCW-26200</t>
  </si>
  <si>
    <t>UCW-26192</t>
  </si>
  <si>
    <t>UCW-26191</t>
  </si>
  <si>
    <t>UCW-26185</t>
  </si>
  <si>
    <t>UCW-26183</t>
  </si>
  <si>
    <t>UCW-26541</t>
  </si>
  <si>
    <t>UCW-26537</t>
  </si>
  <si>
    <t>UCW-26534</t>
  </si>
  <si>
    <t>UCW-26531</t>
  </si>
  <si>
    <t>UCW-26528</t>
  </si>
  <si>
    <t>UCW-26526</t>
  </si>
  <si>
    <t>UCW-26525</t>
  </si>
  <si>
    <t>UCW-26522</t>
  </si>
  <si>
    <t>UCW-26521</t>
  </si>
  <si>
    <t>UCW-26520</t>
  </si>
  <si>
    <t>UCW-26519</t>
  </si>
  <si>
    <t>UCW-26518</t>
  </si>
  <si>
    <t>UCW-26512</t>
  </si>
  <si>
    <t>UCW-26501</t>
  </si>
  <si>
    <t>UCW-26478</t>
  </si>
  <si>
    <t>UCW-26474</t>
  </si>
  <si>
    <t>UCW-26472</t>
  </si>
  <si>
    <t>UCW-26461</t>
  </si>
  <si>
    <t>UCW-26455</t>
  </si>
  <si>
    <t>UCW-26454</t>
  </si>
  <si>
    <t>UCW-26602</t>
  </si>
  <si>
    <t>UCW-26598</t>
  </si>
  <si>
    <t>UCW-26596</t>
  </si>
  <si>
    <t>UCW-26591</t>
  </si>
  <si>
    <t>UCW-26588</t>
  </si>
  <si>
    <t>UCW-26586</t>
  </si>
  <si>
    <t>UCW-26585</t>
  </si>
  <si>
    <t>UCW-26584</t>
  </si>
  <si>
    <t>UCW-26583</t>
  </si>
  <si>
    <t>UCW-26581</t>
  </si>
  <si>
    <t>UCW-26580</t>
  </si>
  <si>
    <t>UCW-26578</t>
  </si>
  <si>
    <t>UCW-26574</t>
  </si>
  <si>
    <t>UCW-26569</t>
  </si>
  <si>
    <t>UCW-26566</t>
  </si>
  <si>
    <t>UCW-26561</t>
  </si>
  <si>
    <t>UCW-26559</t>
  </si>
  <si>
    <t>UCW-26556</t>
  </si>
  <si>
    <t>UCW-26554</t>
  </si>
  <si>
    <t>UCW-26551</t>
  </si>
  <si>
    <t>UCW-26550</t>
  </si>
  <si>
    <t>UCW-26549</t>
  </si>
  <si>
    <t>UCW-26546</t>
  </si>
  <si>
    <t>UCW-26544</t>
  </si>
  <si>
    <t>UCW-26543</t>
  </si>
  <si>
    <t>UCW-26653</t>
  </si>
  <si>
    <t>UCW-26650</t>
  </si>
  <si>
    <t>UCW-26644</t>
  </si>
  <si>
    <t>UCW-26637</t>
  </si>
  <si>
    <t>UCW-26630</t>
  </si>
  <si>
    <t>UCW-26623</t>
  </si>
  <si>
    <t>UCW-26620</t>
  </si>
  <si>
    <t>UCW-26613</t>
  </si>
  <si>
    <t>Image Update On Tatacliq (Brand Name - Globus) (13.10.2025) (Ethnic Wear)</t>
  </si>
  <si>
    <t>New Product Listing</t>
  </si>
  <si>
    <t>Content Sheet</t>
  </si>
  <si>
    <t>NA</t>
  </si>
  <si>
    <t>UCW-26670</t>
  </si>
  <si>
    <t>UCW-26668</t>
  </si>
  <si>
    <t>UCW-26663</t>
  </si>
  <si>
    <t>UCW-26662</t>
  </si>
  <si>
    <t>UCW-26661</t>
  </si>
  <si>
    <t>UCW-26659</t>
  </si>
  <si>
    <t>UCW-26770</t>
  </si>
  <si>
    <t>UCW-26765</t>
  </si>
  <si>
    <t>UCW-26761</t>
  </si>
  <si>
    <t>UCW-26758</t>
  </si>
  <si>
    <t>UCW-26755</t>
  </si>
  <si>
    <t>UCW-26749</t>
  </si>
  <si>
    <t>UCW-26746</t>
  </si>
  <si>
    <t>UCW-26740</t>
  </si>
  <si>
    <t>UCW-26738</t>
  </si>
  <si>
    <t>UCW-26734</t>
  </si>
  <si>
    <t>UCW-26723</t>
  </si>
  <si>
    <t>UCW-26717</t>
  </si>
  <si>
    <t>UCW-26711</t>
  </si>
  <si>
    <t>UCW-26710</t>
  </si>
  <si>
    <t>UCW-26703</t>
  </si>
  <si>
    <t>UCW-26694</t>
  </si>
  <si>
    <t>UCW-26691</t>
  </si>
  <si>
    <t>UCW-26689</t>
  </si>
  <si>
    <t>UCW-26680</t>
  </si>
  <si>
    <t>UCW-26787</t>
  </si>
  <si>
    <t>UCW-26775</t>
  </si>
  <si>
    <t>UCW-26774</t>
  </si>
  <si>
    <t>UCW-26846</t>
  </si>
  <si>
    <t>UCW-26844</t>
  </si>
  <si>
    <t>UCW-26837</t>
  </si>
  <si>
    <t>UCW-26836</t>
  </si>
  <si>
    <t>UCW-26830</t>
  </si>
  <si>
    <t>UCW-26825</t>
  </si>
  <si>
    <t>UCW-26824</t>
  </si>
  <si>
    <t>UCW-26821</t>
  </si>
  <si>
    <t>UCW-26818</t>
  </si>
  <si>
    <t>UCW-26808</t>
  </si>
  <si>
    <t>UCW-26806</t>
  </si>
  <si>
    <t>UCW-26805</t>
  </si>
  <si>
    <t>UCW-26799</t>
  </si>
  <si>
    <t>UCW-26798</t>
  </si>
  <si>
    <t>UCW-26790</t>
  </si>
  <si>
    <t>UCW-26876</t>
  </si>
  <si>
    <t>UCW-26874</t>
  </si>
  <si>
    <t>UCW-26869</t>
  </si>
  <si>
    <t>UCW-26888</t>
  </si>
  <si>
    <t>UCW-26879</t>
  </si>
  <si>
    <t>UCW-26873</t>
  </si>
  <si>
    <t>UCW-26906</t>
  </si>
  <si>
    <t>UCW-26900</t>
  </si>
  <si>
    <t>UCW-26897</t>
  </si>
  <si>
    <t>UCW-26923</t>
  </si>
  <si>
    <t>UCW-26919</t>
  </si>
  <si>
    <t>UCW-26940</t>
  </si>
  <si>
    <t>UCW-26935</t>
  </si>
  <si>
    <t>UCW-26932</t>
  </si>
  <si>
    <t>UCW-26930</t>
  </si>
  <si>
    <t>UCW-27161</t>
  </si>
  <si>
    <t>UCW-27160</t>
  </si>
  <si>
    <t>UCW-27158</t>
  </si>
  <si>
    <t>UCW-27156</t>
  </si>
  <si>
    <t>UCW-27155</t>
  </si>
  <si>
    <t>UCW-27153</t>
  </si>
  <si>
    <t>UCW-27141</t>
  </si>
  <si>
    <t>UCW-27139</t>
  </si>
  <si>
    <t>UCW-27138</t>
  </si>
  <si>
    <t>UCW-27137</t>
  </si>
  <si>
    <t>UCW-27136</t>
  </si>
  <si>
    <t>UCW-27135</t>
  </si>
  <si>
    <t>UCW-27131</t>
  </si>
  <si>
    <t>UCW-27127</t>
  </si>
  <si>
    <t>UCW-27123</t>
  </si>
  <si>
    <t>UCW-27121</t>
  </si>
  <si>
    <t>UCW-27120</t>
  </si>
  <si>
    <t>UCW-27111</t>
  </si>
  <si>
    <t>UCW-27109</t>
  </si>
  <si>
    <t>UCW-27108</t>
  </si>
  <si>
    <t>UCW-27106</t>
  </si>
  <si>
    <t>UCW-27084</t>
  </si>
  <si>
    <t>UCW-27083</t>
  </si>
  <si>
    <t>UCW-27077</t>
  </si>
  <si>
    <t>UCW-27075</t>
  </si>
  <si>
    <t>UCW-27063</t>
  </si>
  <si>
    <t>UCW-27059</t>
  </si>
  <si>
    <t>UCW-27052</t>
  </si>
  <si>
    <t>UCW-27050</t>
  </si>
  <si>
    <t>UCW-27043</t>
  </si>
  <si>
    <t>UCW-27039</t>
  </si>
  <si>
    <t>UCW-27025</t>
  </si>
  <si>
    <t>UCW-27023</t>
  </si>
  <si>
    <t>UCW-27021</t>
  </si>
  <si>
    <t>UCW-27019</t>
  </si>
  <si>
    <t>UCW-27016</t>
  </si>
  <si>
    <t>UCW-27015</t>
  </si>
  <si>
    <t>UCW-27013</t>
  </si>
  <si>
    <t>UCW-27012</t>
  </si>
  <si>
    <t>UCW-27011</t>
  </si>
  <si>
    <t>UCW-27008</t>
  </si>
  <si>
    <t>UCW-27005</t>
  </si>
  <si>
    <t>UCW-27003</t>
  </si>
  <si>
    <t>UCW-26994</t>
  </si>
  <si>
    <t>UCW-26992</t>
  </si>
  <si>
    <t>UCW-26984</t>
  </si>
  <si>
    <t>UCW-26976</t>
  </si>
  <si>
    <t>UCW-26965</t>
  </si>
  <si>
    <t>UCW-26964</t>
  </si>
  <si>
    <t>UCW-26960</t>
  </si>
  <si>
    <t>UCW-26952</t>
  </si>
  <si>
    <t>UCW-26713</t>
  </si>
  <si>
    <t>UCW-27169</t>
  </si>
  <si>
    <t>UCW-27168</t>
  </si>
  <si>
    <t>UCW-27081</t>
  </si>
  <si>
    <t>UCW-27216</t>
  </si>
  <si>
    <t>UCW-27209</t>
  </si>
  <si>
    <t>UCW-27204</t>
  </si>
  <si>
    <t>UCW-27198</t>
  </si>
  <si>
    <t>UCW-27194</t>
  </si>
  <si>
    <t>UCW-27189</t>
  </si>
  <si>
    <t>UCW-27182</t>
  </si>
  <si>
    <t>UCW-27233</t>
  </si>
  <si>
    <t>UCW-27232</t>
  </si>
  <si>
    <t>UCW-27230</t>
  </si>
  <si>
    <t>UCW-27229</t>
  </si>
  <si>
    <t>UCW-27225</t>
  </si>
  <si>
    <t>UCW-27224</t>
  </si>
  <si>
    <t>UCW-27223</t>
  </si>
  <si>
    <t>UCW-27222</t>
  </si>
  <si>
    <t>UCW-27219</t>
  </si>
  <si>
    <t>UCW-27218</t>
  </si>
  <si>
    <t>UCW-27247</t>
  </si>
  <si>
    <t>UCW-27241</t>
  </si>
  <si>
    <t>Clone - PUMA Apparel 124130 &amp; 125381 New Listing 04-02-2026</t>
  </si>
  <si>
    <t>UCW-27239</t>
  </si>
  <si>
    <t>UCW-27238</t>
  </si>
  <si>
    <t>UCW-27237</t>
  </si>
  <si>
    <t>UCW-27236</t>
  </si>
  <si>
    <t>UCW-27296</t>
  </si>
  <si>
    <t>UCW-27289</t>
  </si>
  <si>
    <t>UCW-27280</t>
  </si>
  <si>
    <t>UCW-27278</t>
  </si>
  <si>
    <t>UCW-27275</t>
  </si>
  <si>
    <t>UCW-27261</t>
  </si>
  <si>
    <t>UCW-27258</t>
  </si>
  <si>
    <t>UCW-27257</t>
  </si>
  <si>
    <t>UCW-27256</t>
  </si>
  <si>
    <t>UCW-26403</t>
  </si>
  <si>
    <t>UCW-27345</t>
  </si>
  <si>
    <t>UCW-27344</t>
  </si>
  <si>
    <t>UCW-27343</t>
  </si>
  <si>
    <t>UCW-27342</t>
  </si>
  <si>
    <t>UCW-27340</t>
  </si>
  <si>
    <t>UCW-27337</t>
  </si>
  <si>
    <t>UCW-27334</t>
  </si>
  <si>
    <t>UCW-27330</t>
  </si>
  <si>
    <t>UCW-27328</t>
  </si>
  <si>
    <t>ERROR_PUMA Accessories_Footwear_Apparel 124130 &amp; 125381 New Listing 12-02-2026_NC</t>
  </si>
  <si>
    <t>UCW-27327</t>
  </si>
  <si>
    <t>UCW-27324</t>
  </si>
  <si>
    <t>UCW-27323</t>
  </si>
  <si>
    <t>UCW-27321</t>
  </si>
  <si>
    <t>UCW-27318</t>
  </si>
  <si>
    <t>UCW-27317</t>
  </si>
  <si>
    <t>UCW-27316</t>
  </si>
  <si>
    <t>UCW-27315</t>
  </si>
  <si>
    <t>UCW-27311</t>
  </si>
  <si>
    <t>UCW-27369</t>
  </si>
  <si>
    <t>UCW-27361</t>
  </si>
  <si>
    <t>UCW-27385</t>
  </si>
  <si>
    <t>UCW-27390</t>
  </si>
  <si>
    <t>UCW-27410</t>
  </si>
  <si>
    <t>UCW-27404</t>
  </si>
  <si>
    <t>UCW-27403</t>
  </si>
  <si>
    <t>UCW-27433</t>
  </si>
  <si>
    <t>UCW-27430</t>
  </si>
  <si>
    <t>UCW-27427</t>
  </si>
  <si>
    <t>UCW-27475</t>
  </si>
  <si>
    <t>UCW-27473</t>
  </si>
  <si>
    <t>UCW-27471</t>
  </si>
  <si>
    <t>UCW-27444</t>
  </si>
  <si>
    <t>UCW-27442</t>
  </si>
  <si>
    <t>UCW-27441</t>
  </si>
  <si>
    <t>UCW-27440</t>
  </si>
  <si>
    <t>UCW-27485</t>
  </si>
  <si>
    <t>UCW-27480</t>
  </si>
  <si>
    <t>UCW-27479</t>
  </si>
  <si>
    <t>UCW-27477</t>
  </si>
  <si>
    <t>UCW-27489</t>
  </si>
  <si>
    <t>Agency PREPROCESS</t>
  </si>
  <si>
    <t>UCW-27523</t>
  </si>
  <si>
    <t>UCW-27517</t>
  </si>
  <si>
    <t>UCW-27514</t>
  </si>
  <si>
    <t>UCW-27513</t>
  </si>
  <si>
    <t>UCW-27511</t>
  </si>
  <si>
    <t>UCW-27506</t>
  </si>
  <si>
    <t>UCW-27496</t>
  </si>
  <si>
    <t>UCW-27494</t>
  </si>
  <si>
    <t>UCW-27493</t>
  </si>
  <si>
    <t>UCW-27492</t>
  </si>
  <si>
    <t>UCW-27595</t>
  </si>
  <si>
    <t>UCW-27594</t>
  </si>
  <si>
    <t>UCW-27590</t>
  </si>
  <si>
    <t>UCW-27588</t>
  </si>
  <si>
    <t>UCW-27555</t>
  </si>
  <si>
    <t>UCW-27551</t>
  </si>
  <si>
    <t>UCW-27549</t>
  </si>
  <si>
    <t>UCW-27536</t>
  </si>
  <si>
    <t>UCW-27534</t>
  </si>
  <si>
    <t>UCW-27606</t>
  </si>
  <si>
    <t>UCW-27605</t>
  </si>
  <si>
    <t>UCW-27604</t>
  </si>
  <si>
    <t>UCW-27603</t>
  </si>
  <si>
    <t>UCW-27602</t>
  </si>
  <si>
    <t>UCW-27599</t>
  </si>
  <si>
    <t>UCW-27598</t>
  </si>
  <si>
    <t>UCW-27669</t>
  </si>
  <si>
    <t>UCW-27665</t>
  </si>
  <si>
    <t>UCW-27659</t>
  </si>
  <si>
    <t>UCW-27658</t>
  </si>
  <si>
    <t>UCW-27657</t>
  </si>
  <si>
    <t>UCW-27656</t>
  </si>
  <si>
    <t>UCW-27655</t>
  </si>
  <si>
    <t>UCW-27654</t>
  </si>
  <si>
    <t>UCW-27653</t>
  </si>
  <si>
    <t>UCW-27652</t>
  </si>
  <si>
    <t>UCW-27651</t>
  </si>
  <si>
    <t>UCW-27649</t>
  </si>
  <si>
    <t>UCW-27648</t>
  </si>
  <si>
    <t>UCW-27647</t>
  </si>
  <si>
    <t>UCW-27646</t>
  </si>
  <si>
    <t>UCW-27641</t>
  </si>
  <si>
    <t>UCW-27637</t>
  </si>
  <si>
    <t>UCW-27636</t>
  </si>
  <si>
    <t>UCW-27633</t>
  </si>
  <si>
    <t>UCW-27632</t>
  </si>
  <si>
    <t>UCW-27628</t>
  </si>
  <si>
    <t>UCW-27627</t>
  </si>
  <si>
    <t>UCW-27623</t>
  </si>
  <si>
    <t>UCW-27617</t>
  </si>
  <si>
    <t>UCW-27615</t>
  </si>
  <si>
    <t>UCW-27613</t>
  </si>
  <si>
    <t>UCW-27611</t>
  </si>
  <si>
    <t>UCW-27610</t>
  </si>
  <si>
    <t>UCW-27601</t>
  </si>
  <si>
    <t>Uploaded/Retriggered</t>
  </si>
  <si>
    <t>UCW-27719</t>
  </si>
  <si>
    <t>UCW-27718</t>
  </si>
  <si>
    <t>UCW-27710</t>
  </si>
  <si>
    <t>UCW-27697</t>
  </si>
  <si>
    <t>UCW-27686</t>
  </si>
  <si>
    <t>UCW-27680</t>
  </si>
  <si>
    <t>UCW-27678</t>
  </si>
  <si>
    <t>UCW-27676</t>
  </si>
  <si>
    <t>UCW-27674</t>
  </si>
  <si>
    <t>UCW-27673</t>
  </si>
  <si>
    <t>UCW-27672</t>
  </si>
  <si>
    <t>UCW-27722</t>
  </si>
  <si>
    <t>UCW-27790</t>
  </si>
  <si>
    <t>UCW-27781</t>
  </si>
  <si>
    <t>UCW-27758</t>
  </si>
  <si>
    <t>UCW-27753</t>
  </si>
  <si>
    <t>UCW-27746</t>
  </si>
  <si>
    <t>UCW-27735</t>
  </si>
  <si>
    <t>UCW-27732</t>
  </si>
  <si>
    <t>UCW-27729</t>
  </si>
  <si>
    <t>UCW-27728</t>
  </si>
  <si>
    <t>UCW-27727</t>
  </si>
  <si>
    <t>UCW-27802</t>
  </si>
  <si>
    <t>UCW-27796</t>
  </si>
  <si>
    <t>UCW-27679</t>
  </si>
  <si>
    <t>UCW-27841</t>
  </si>
  <si>
    <t>E2E</t>
  </si>
  <si>
    <t>UCW-27839</t>
  </si>
  <si>
    <t>UCW-27838</t>
  </si>
  <si>
    <t>UCW-27837</t>
  </si>
  <si>
    <t>UCW-27835</t>
  </si>
  <si>
    <t>UCW-27832</t>
  </si>
  <si>
    <t>UCW-27826</t>
  </si>
  <si>
    <t>UCW-27815</t>
  </si>
  <si>
    <t>UCW-27813</t>
  </si>
  <si>
    <t>UCW-27811</t>
  </si>
  <si>
    <t>UCW-27810</t>
  </si>
  <si>
    <t>UCW-27880</t>
  </si>
  <si>
    <t>UCW-27877</t>
  </si>
  <si>
    <t>UCW-27868</t>
  </si>
  <si>
    <t>UCW-27867</t>
  </si>
  <si>
    <t>UCW-27856</t>
  </si>
  <si>
    <t>UCW-27855</t>
  </si>
  <si>
    <t>UCW-27890</t>
  </si>
  <si>
    <t>UCW-27918</t>
  </si>
  <si>
    <t>UCW-27903</t>
  </si>
  <si>
    <t>UCW-27901</t>
  </si>
  <si>
    <t>UCW-27898</t>
  </si>
  <si>
    <t>UCW-27896</t>
  </si>
  <si>
    <t>UCW-27924</t>
  </si>
  <si>
    <t>UCW-27923</t>
  </si>
  <si>
    <t>UCW-27996</t>
  </si>
  <si>
    <t>UCW-27995</t>
  </si>
  <si>
    <t>UCW-27991</t>
  </si>
  <si>
    <t>UCW-27981</t>
  </si>
  <si>
    <t>UCW-27957</t>
  </si>
  <si>
    <t>UCW-27938</t>
  </si>
  <si>
    <t>UCW-28018</t>
  </si>
  <si>
    <t>UCW-28017</t>
  </si>
  <si>
    <t>UCW-28016</t>
  </si>
  <si>
    <t>UCW-28015</t>
  </si>
  <si>
    <t>UCW-28013</t>
  </si>
  <si>
    <t>UCW-28012</t>
  </si>
  <si>
    <t>UCW-28011</t>
  </si>
  <si>
    <t>UCW-28009</t>
  </si>
  <si>
    <t>UCW-28008</t>
  </si>
  <si>
    <t>UCW-28007</t>
  </si>
  <si>
    <t>UCW-28005</t>
  </si>
  <si>
    <t>UCW-28113</t>
  </si>
  <si>
    <t>UCW-28109</t>
  </si>
  <si>
    <t>UCW-28108</t>
  </si>
  <si>
    <t>UCW-28105</t>
  </si>
  <si>
    <t>UCW-28104</t>
  </si>
  <si>
    <t>UCW-28103</t>
  </si>
  <si>
    <t>UCW-28101</t>
  </si>
  <si>
    <t>UCW-28085</t>
  </si>
  <si>
    <t>UCW-28062</t>
  </si>
  <si>
    <t>UCW-28032</t>
  </si>
  <si>
    <t>UCW-28124</t>
  </si>
  <si>
    <t>UCW-28234</t>
  </si>
  <si>
    <t>UCW-28231</t>
  </si>
  <si>
    <t>UCW-28228</t>
  </si>
  <si>
    <t>UCW-28227</t>
  </si>
  <si>
    <t>UCW-28225</t>
  </si>
  <si>
    <t>UCW-28224</t>
  </si>
  <si>
    <t>UCW-28211</t>
  </si>
  <si>
    <t>UCW-28197</t>
  </si>
  <si>
    <t>UCW-28191</t>
  </si>
  <si>
    <t>UCW-28189</t>
  </si>
  <si>
    <t>UCW-28187</t>
  </si>
  <si>
    <t>UCW-28184</t>
  </si>
  <si>
    <t>UCW-28156</t>
  </si>
  <si>
    <t>UCW-28149</t>
  </si>
  <si>
    <t>UCW-28106</t>
  </si>
  <si>
    <t>UCW-28259</t>
  </si>
  <si>
    <t>UCW-28277</t>
  </si>
  <si>
    <t>UCW-28274</t>
  </si>
  <si>
    <t>UCW-28262</t>
  </si>
  <si>
    <t>UCW-28336</t>
  </si>
  <si>
    <t>UCW-28333</t>
  </si>
  <si>
    <t>UCW-28331</t>
  </si>
  <si>
    <t>UCW-28330</t>
  </si>
  <si>
    <t>UCW-28329</t>
  </si>
  <si>
    <t>UCW-28328</t>
  </si>
  <si>
    <t>UCW-28324</t>
  </si>
  <si>
    <t>UCW-28322</t>
  </si>
  <si>
    <t>UCW-28315</t>
  </si>
  <si>
    <t>UCW-28349</t>
  </si>
  <si>
    <t>UCW-28371</t>
  </si>
  <si>
    <t>Ticket Raised</t>
  </si>
  <si>
    <t>UCW-28367</t>
  </si>
  <si>
    <t>UCW-28365</t>
  </si>
  <si>
    <t>UCW-28362</t>
  </si>
  <si>
    <t>UCW-28360</t>
  </si>
  <si>
    <t>UCW-28432</t>
  </si>
  <si>
    <t>UCW-28425</t>
  </si>
  <si>
    <t>UCW-28411</t>
  </si>
  <si>
    <t>UCW-28406</t>
  </si>
  <si>
    <t>UCW-28402</t>
  </si>
  <si>
    <t>UCW-28387</t>
  </si>
  <si>
    <t>UCW-28385</t>
  </si>
  <si>
    <t>UCW-28383</t>
  </si>
  <si>
    <t>UCW-28354</t>
  </si>
  <si>
    <t>UCW-26406</t>
  </si>
  <si>
    <t>UCW-28484</t>
  </si>
  <si>
    <t>UCW-28482</t>
  </si>
  <si>
    <t>UCW-28479</t>
  </si>
  <si>
    <t>UCW-28478</t>
  </si>
  <si>
    <t>UCW-28460</t>
  </si>
  <si>
    <t>UCW-28443</t>
  </si>
  <si>
    <t>UCW-28580</t>
  </si>
  <si>
    <t>UCW-28578</t>
  </si>
  <si>
    <t>UCW-28573</t>
  </si>
  <si>
    <t>UCW-28568</t>
  </si>
  <si>
    <t>UCW-28566</t>
  </si>
  <si>
    <t>UCW-28563</t>
  </si>
  <si>
    <t>UCW-28562</t>
  </si>
  <si>
    <t>UCW-28560</t>
  </si>
  <si>
    <t>UCW-28548</t>
  </si>
  <si>
    <t>UCW-28546</t>
  </si>
  <si>
    <t>UCW-28545</t>
  </si>
  <si>
    <t>UCW-28540</t>
  </si>
  <si>
    <t>UCW-28534</t>
  </si>
  <si>
    <t>UCW-28531</t>
  </si>
  <si>
    <t>UCW-28529</t>
  </si>
  <si>
    <t>UCW-28527</t>
  </si>
  <si>
    <t>UCW-28514</t>
  </si>
  <si>
    <t>UCW-28511</t>
  </si>
  <si>
    <t>UCW-28508</t>
  </si>
  <si>
    <t>UCW-28505</t>
  </si>
  <si>
    <t>UCW-28500</t>
  </si>
  <si>
    <t>UCW-28183</t>
  </si>
  <si>
    <t>Listed Option Count</t>
  </si>
  <si>
    <t>Total Option Count</t>
  </si>
  <si>
    <t>Brand Name</t>
  </si>
  <si>
    <t>UCW-29230</t>
  </si>
  <si>
    <t>UCW-29227</t>
  </si>
  <si>
    <t>Asics</t>
  </si>
  <si>
    <t>UCW-29220</t>
  </si>
  <si>
    <t>UCW-29216</t>
  </si>
  <si>
    <t>UCW-29210</t>
  </si>
  <si>
    <t>UCW-29209</t>
  </si>
  <si>
    <t>UCW-29186</t>
  </si>
  <si>
    <t>UCW-29182</t>
  </si>
  <si>
    <t>UCW-29164</t>
  </si>
  <si>
    <t>Multibrands</t>
  </si>
  <si>
    <t>UCW-29163</t>
  </si>
  <si>
    <t>UCW-29159</t>
  </si>
  <si>
    <t>UCW-29158</t>
  </si>
  <si>
    <t>UCW-29152</t>
  </si>
  <si>
    <t>Inc.5</t>
  </si>
  <si>
    <t>UCW-29143</t>
  </si>
  <si>
    <t>VLCC</t>
  </si>
  <si>
    <t>UCW-29138</t>
  </si>
  <si>
    <t>UCW-29127</t>
  </si>
  <si>
    <t>UCW-29118</t>
  </si>
  <si>
    <t>UCW-29111</t>
  </si>
  <si>
    <t>UCW-29109</t>
  </si>
  <si>
    <t>Lancome</t>
  </si>
  <si>
    <t>UCW-29107</t>
  </si>
  <si>
    <t>UCW-29102</t>
  </si>
  <si>
    <t>UCW-29089</t>
  </si>
  <si>
    <t>UCW-29086</t>
  </si>
  <si>
    <t>UCW-29081</t>
  </si>
  <si>
    <t>UCW-29080</t>
  </si>
  <si>
    <t>UCW-29062</t>
  </si>
  <si>
    <t>Woodland</t>
  </si>
  <si>
    <t>UCW-29054</t>
  </si>
  <si>
    <t>Pantaloons</t>
  </si>
  <si>
    <t>UCW-29051</t>
  </si>
  <si>
    <t>UCW-29046</t>
  </si>
  <si>
    <t>Rosso Brunello</t>
  </si>
  <si>
    <t>UCW-29041</t>
  </si>
  <si>
    <t>UCW-29028</t>
  </si>
  <si>
    <t>UCW-29026</t>
  </si>
  <si>
    <t>UCW-29000</t>
  </si>
  <si>
    <t>UCW-28996</t>
  </si>
  <si>
    <t>UCW-28985</t>
  </si>
  <si>
    <t>UCW-28982</t>
  </si>
  <si>
    <t>UCW-28978</t>
  </si>
  <si>
    <t>Ornate Jewels</t>
  </si>
  <si>
    <t>UCW-28972</t>
  </si>
  <si>
    <t>UCW-28956</t>
  </si>
  <si>
    <t>Libas</t>
  </si>
  <si>
    <t>UCW-28953</t>
  </si>
  <si>
    <t>UCW-28939</t>
  </si>
  <si>
    <t>UCW-28892</t>
  </si>
  <si>
    <t>Reebok</t>
  </si>
  <si>
    <t>UCW-28882</t>
  </si>
  <si>
    <t>Lifestyle</t>
  </si>
  <si>
    <t>UCW-28881</t>
  </si>
  <si>
    <t>Puma</t>
  </si>
  <si>
    <t>UCW-28879</t>
  </si>
  <si>
    <t>UCW-28870</t>
  </si>
  <si>
    <t>UCW-28845</t>
  </si>
  <si>
    <t>UCW-28843</t>
  </si>
  <si>
    <t>Mamaearth</t>
  </si>
  <si>
    <t>UCW-28841</t>
  </si>
  <si>
    <t>UCW-28833</t>
  </si>
  <si>
    <t>UCW-28829</t>
  </si>
  <si>
    <t>UCW-28827</t>
  </si>
  <si>
    <t>UCW-28824</t>
  </si>
  <si>
    <t>UCW-28823</t>
  </si>
  <si>
    <t>UCW-28822</t>
  </si>
  <si>
    <t>UCW-28821</t>
  </si>
  <si>
    <t>Multiple</t>
  </si>
  <si>
    <t>UCW-28816</t>
  </si>
  <si>
    <t>Aurelia, W, Folksong, Elleven</t>
  </si>
  <si>
    <t>UCW-28815</t>
  </si>
  <si>
    <t>Biba</t>
  </si>
  <si>
    <t>UCW-28814</t>
  </si>
  <si>
    <t>UCW-28810</t>
  </si>
  <si>
    <t>Palladium</t>
  </si>
  <si>
    <t>UCW-28800</t>
  </si>
  <si>
    <t>UCW-28798</t>
  </si>
  <si>
    <t>UCW-28797</t>
  </si>
  <si>
    <t>UCW-28786</t>
  </si>
  <si>
    <t>UCW-28785</t>
  </si>
  <si>
    <t>UCW-28784</t>
  </si>
  <si>
    <t>Tiny Bugs</t>
  </si>
  <si>
    <t>UCW-28783</t>
  </si>
  <si>
    <t>UCW-28781</t>
  </si>
  <si>
    <t>Tech Error</t>
  </si>
  <si>
    <t>UCW-28780</t>
  </si>
  <si>
    <t>UCW-28778</t>
  </si>
  <si>
    <t>UCW-28776</t>
  </si>
  <si>
    <t>UCW-28775</t>
  </si>
  <si>
    <t>UCW-28773</t>
  </si>
  <si>
    <t>UCW-28772</t>
  </si>
  <si>
    <t>UCW-28766</t>
  </si>
  <si>
    <t>UCW-28762</t>
  </si>
  <si>
    <t>UCW-28746</t>
  </si>
  <si>
    <t>UCW-28736</t>
  </si>
  <si>
    <t>UCW-28735</t>
  </si>
  <si>
    <t>UCW-28722</t>
  </si>
  <si>
    <t>UCW-28718</t>
  </si>
  <si>
    <t>UCW-28713</t>
  </si>
  <si>
    <t>NOYRA</t>
  </si>
  <si>
    <t>UCW-28708</t>
  </si>
  <si>
    <t>Asian</t>
  </si>
  <si>
    <t>UCW-28706</t>
  </si>
  <si>
    <t>UCW-28702</t>
  </si>
  <si>
    <t>UCW-28699</t>
  </si>
  <si>
    <t>UCW-28698</t>
  </si>
  <si>
    <t>UCW-28697</t>
  </si>
  <si>
    <t>UCW-28693</t>
  </si>
  <si>
    <t>UCW-28691</t>
  </si>
  <si>
    <t>UCW-28686</t>
  </si>
  <si>
    <t>UCW-28679</t>
  </si>
  <si>
    <t>UCW-28634</t>
  </si>
  <si>
    <t>Streax</t>
  </si>
  <si>
    <t>UCW-28631</t>
  </si>
  <si>
    <t>UCW-28626</t>
  </si>
  <si>
    <t>UCW-28622</t>
  </si>
  <si>
    <t>UCW-28618</t>
  </si>
  <si>
    <t>UCW-28616</t>
  </si>
  <si>
    <t xml:space="preserve">Puig </t>
  </si>
  <si>
    <t>Oroh</t>
  </si>
  <si>
    <t>Hoversoul</t>
  </si>
  <si>
    <t>Crimsoune Club</t>
  </si>
  <si>
    <t>Skechers</t>
  </si>
  <si>
    <t>Neemans</t>
  </si>
  <si>
    <t>Adidas</t>
  </si>
  <si>
    <t>PUMA</t>
  </si>
  <si>
    <t>Lotto</t>
  </si>
  <si>
    <t>Wella Professionals</t>
  </si>
  <si>
    <t>Bubblegummers, Bata, Floatz, Power, North Star</t>
  </si>
  <si>
    <t>Colors Queen</t>
  </si>
  <si>
    <t>Hermes</t>
  </si>
  <si>
    <t>Ajmal</t>
  </si>
  <si>
    <t>Globus</t>
  </si>
  <si>
    <t>Foxtale</t>
  </si>
  <si>
    <t>Rockport</t>
  </si>
  <si>
    <t>Marc Jacobs</t>
  </si>
  <si>
    <t>Love Earth</t>
  </si>
  <si>
    <t>Garnier</t>
  </si>
  <si>
    <t>Saraf RS Jewellery</t>
  </si>
  <si>
    <t>U.S. Polo Assn.</t>
  </si>
  <si>
    <t>Monkstory</t>
  </si>
  <si>
    <t>Palmonas</t>
  </si>
  <si>
    <t>Daali</t>
  </si>
  <si>
    <t>Swiss Arabian</t>
  </si>
  <si>
    <t>Nivea</t>
  </si>
  <si>
    <t>Versace</t>
  </si>
  <si>
    <t>Under Armour</t>
  </si>
  <si>
    <t>Lattafa</t>
  </si>
  <si>
    <t>Shaya</t>
  </si>
  <si>
    <t>Axe</t>
  </si>
  <si>
    <t>Maybelline</t>
  </si>
  <si>
    <t>Lush</t>
  </si>
  <si>
    <t>adidas</t>
  </si>
  <si>
    <t>The Sleep Company</t>
  </si>
  <si>
    <t>Saint G</t>
  </si>
  <si>
    <t>Accessorize London</t>
  </si>
  <si>
    <t>Diam Beauty</t>
  </si>
  <si>
    <t>Soch</t>
  </si>
  <si>
    <t>Aurelia</t>
  </si>
  <si>
    <t>RiiFFS</t>
  </si>
  <si>
    <t>W</t>
  </si>
  <si>
    <t>Kickers</t>
  </si>
  <si>
    <t xml:space="preserve">L'Occitane </t>
  </si>
  <si>
    <t>GNC</t>
  </si>
  <si>
    <t>Guess</t>
  </si>
  <si>
    <t>Rasasi</t>
  </si>
  <si>
    <t>LOUIS STITCH</t>
  </si>
  <si>
    <t>Vaseline</t>
  </si>
  <si>
    <t>Cordwainers</t>
  </si>
  <si>
    <t>Jo Malone London</t>
  </si>
  <si>
    <t>Miarcus</t>
  </si>
  <si>
    <t>Meena Bazaar</t>
  </si>
  <si>
    <t>Bobbi Brown</t>
  </si>
  <si>
    <t>O3+</t>
  </si>
  <si>
    <t>Monte Carlo</t>
  </si>
  <si>
    <t>Louis Stitch</t>
  </si>
  <si>
    <t>Converse</t>
  </si>
  <si>
    <t>Biotop</t>
  </si>
  <si>
    <t>Brillare</t>
  </si>
  <si>
    <t>Milkshake</t>
  </si>
  <si>
    <t>Arata</t>
  </si>
  <si>
    <t>CALVIN KLEIN</t>
  </si>
  <si>
    <t>Schwarzkopf Professional</t>
  </si>
  <si>
    <t>Forest Essential</t>
  </si>
  <si>
    <t>Himalaya</t>
  </si>
  <si>
    <t>GAS</t>
  </si>
  <si>
    <t>Truffle Collection</t>
  </si>
  <si>
    <t>ASICS</t>
  </si>
  <si>
    <t>-</t>
  </si>
  <si>
    <t>Andamen</t>
  </si>
  <si>
    <t>The Souled Store</t>
  </si>
  <si>
    <t>Zaveri Pearls</t>
  </si>
  <si>
    <t>eCraftIndia</t>
  </si>
  <si>
    <t>RARE RABBIT</t>
  </si>
  <si>
    <t>Sanfe</t>
  </si>
  <si>
    <t>Yves Saint Laurent</t>
  </si>
  <si>
    <t>Joyalukkas</t>
  </si>
  <si>
    <t>Purearth</t>
  </si>
  <si>
    <t>adidas Originals</t>
  </si>
  <si>
    <t xml:space="preserve">Hermès </t>
  </si>
  <si>
    <t>signaxo</t>
  </si>
  <si>
    <t xml:space="preserve">Esskay </t>
  </si>
  <si>
    <t xml:space="preserve">Lancome </t>
  </si>
  <si>
    <t>Signaxo</t>
  </si>
  <si>
    <t xml:space="preserve">Banderas </t>
  </si>
  <si>
    <t>Plix</t>
  </si>
  <si>
    <t>Kindlife</t>
  </si>
  <si>
    <t>Nexxus</t>
  </si>
  <si>
    <t>Perfora</t>
  </si>
  <si>
    <t>U.S.Polo Assn.</t>
  </si>
  <si>
    <t xml:space="preserve">Globus </t>
  </si>
  <si>
    <t>K18</t>
  </si>
  <si>
    <t>Juniper</t>
  </si>
  <si>
    <t>Charles &amp; Keith</t>
  </si>
  <si>
    <t xml:space="preserve">Versace </t>
  </si>
  <si>
    <t>TOTAPARI</t>
  </si>
  <si>
    <t>P.C. Chandra Jewellers</t>
  </si>
  <si>
    <t>The Real Effect London</t>
  </si>
  <si>
    <t>Titan</t>
  </si>
  <si>
    <t>Muthoot</t>
  </si>
  <si>
    <t>Welspun</t>
  </si>
  <si>
    <t>Rajnandini</t>
  </si>
  <si>
    <t>Platform.</t>
  </si>
  <si>
    <t>Comment</t>
  </si>
  <si>
    <t>UCW-31831</t>
  </si>
  <si>
    <t>Request to Latch Attached SKUs on TCL - 22.5.2026</t>
  </si>
  <si>
    <t>Luxury</t>
  </si>
  <si>
    <t>UCW-31820</t>
  </si>
  <si>
    <t>ERROR_Catalogue New errors for the Multibrands Agency (NETSCRIBES) 25th MAY_NC</t>
  </si>
  <si>
    <t>Mall</t>
  </si>
  <si>
    <t xml:space="preserve">Thank you for highlighting the issue. We have taken the necessary action on the errors and updated the Agency Comment column accordingly. We will inform once changes reflect.
Attached the PCM file for your reference.
[^128366_SKUEDITRETRIGGER_Demifine_Fashion_Private_Limited(128366)_Earrings(MPH2011100101)_20260526_012732_483_summary.csv]
[^128366_product_retrigger_BULK_UPLOAD_summary.csv]
[^ERROR AGENCY (NETSCRIBES) 25th may.xlsx]
[^PCM_DataExtractCsv-20260526130200.csv]
</t>
  </si>
  <si>
    <t>UCW-31816</t>
  </si>
  <si>
    <t>CLONE-Vantier Shoes - 7th April 26 - 129308 - New collection - Luxury</t>
  </si>
  <si>
    <t>Vantier Shoes</t>
  </si>
  <si>
    <t>Date :05/25/26 &lt;Ticket has been successfully uploaded in our system. Option 81 SKU 647&gt; &lt;Ankita Kundu&gt;[^UCW-31816_Post Upload Status_V.2 (1).xlsx] [^Summary.zip] ;[^UCW-31816_LID.xlsx]
Hi [@SAKSHI JHA|mailto:sakshi@vantiershoes.com],
Please find attached the sheet, where 81 options have been listed. Kindly update the price and inventory, and share the summary once completed.
{adf:display=block}
{"type":"table","attrs":{"isNumberColumnEnabled":false,"layout":"center","localId":"9c035e82-8a5e-4b2a-9513-e92ca568581b"},"content":[{"type":"tableRow","content":[{"type":"tableCell","attrs":{"background":"#44b3e1"},"content":[{"type":"paragraph","content":[{"type":"text","text":"Ticket ID","marks":[{"type":"strong"}]}]}]},{"type":"tableCell","attrs":{"colspan":2,"background":"#44b3e1"},"content":[{"type":"paragraph","content":[{"type":"text","text":"UCW-31816","marks":[{"type":"strong"}]}]}]}]},{"type":"tableRow","content":[{"type":"tableCell","attrs":{"background":"#44b3e1"},"content":[{"type":"paragraph","content":[{"type":"text","text":"Brand Name","marks":[{"type":"strong"}]}]}]},{"type":"tableCell","attrs":{"colspan":2,"background":"#44b3e1"},"content":[{"type":"paragraph","content":[{"type":"text","text":"Vantier Shoes","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648"}]}]},{"type":"tableCell","attrs":{"background":"white"},"content":[{"type":"paragraph","content":[{"type":"text","text":"81"}]}]}]},{"type":"tableRow","content":[{"type":"tableCell","attrs":{"background":"white"},"content":[{"type":"paragraph","content":[{"type":"text","text":"Uploaded"}]}]},{"type":"tableCell","attrs":{"background":"white"},"content":[{"type":"paragraph","content":[{"type":"text","text":"647"}]}]},{"type":"tableCell","attrs":{"background":"white"},"content":[{"type":"paragraph","content":[{"type":"text","text":"81"}]}]}]},{"type":"tableRow","content":[{"type":"tableCell","attrs":{"background":"white"},"content":[{"type":"paragraph","content":[{"type":"text","text":"Not Uploaded"}]}]},{"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647"}]}]},{"type":"tableCell","attrs":{"background":"white"},"content":[{"type":"paragraph","content":[{"type":"text","text":"81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</si>
  <si>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UCW-31811</t>
  </si>
  <si>
    <t>TCL X FLEXNEST - NEW LISTINGS - URGENT</t>
  </si>
  <si>
    <t>FLEXNEST</t>
  </si>
  <si>
    <t>UCW-31805</t>
  </si>
  <si>
    <t>Lattafa+Listing+Perfumes+126349+TCF+21st May 2026</t>
  </si>
  <si>
    <t>UCW-31802</t>
  </si>
  <si>
    <t>Transition Details | Tata CliQ</t>
  </si>
  <si>
    <t>Dove</t>
  </si>
  <si>
    <t>UCW-31799</t>
  </si>
  <si>
    <t>Gritti Cataloging</t>
  </si>
  <si>
    <t>Gritti</t>
  </si>
  <si>
    <t>UCW-31795</t>
  </si>
  <si>
    <t>New Listings_Riiffs Parfums</t>
  </si>
  <si>
    <t>Riiffs Parfums</t>
  </si>
  <si>
    <t>Date :25/05/26 &lt; Closing ticket because data are duplicate with another ticket id-UCW-31736 &gt; &lt;Tania&gt;</t>
  </si>
  <si>
    <t>UCW-31788</t>
  </si>
  <si>
    <t>Woodland / Footwear / 2714 sku's / 377 Options / 29-04-26</t>
  </si>
  <si>
    <t>UCW-31767</t>
  </si>
  <si>
    <t>CLONE - Soulflower x TataCliq Connect</t>
  </si>
  <si>
    <t>Soulflower</t>
  </si>
  <si>
    <t>UCW-31766</t>
  </si>
  <si>
    <t>Luxury Platform Addition - Embryolisse</t>
  </si>
  <si>
    <t>Embryolisse</t>
  </si>
  <si>
    <t>Mall;Luxury</t>
  </si>
  <si>
    <t>UCW-31765</t>
  </si>
  <si>
    <t>Embryolisse : Catalog Update</t>
  </si>
  <si>
    <t>UCW-31760</t>
  </si>
  <si>
    <t>Jokerandwitch | Fashion Jewellery | 127801 | 20-05-2026</t>
  </si>
  <si>
    <t xml:space="preserve">Joker and witch </t>
  </si>
  <si>
    <t>UCW-31758</t>
  </si>
  <si>
    <t>ERROR_New Listings_Rasasi</t>
  </si>
  <si>
    <t>UCW-31757</t>
  </si>
  <si>
    <t>Colors Queen || Makeup || 129094 || 22-05-2026</t>
  </si>
  <si>
    <t>UCW-31756</t>
  </si>
  <si>
    <t>Request for Image Update || 21/05/2026</t>
  </si>
  <si>
    <t>UCW-31754</t>
  </si>
  <si>
    <t>UCW-31750</t>
  </si>
  <si>
    <t>UCW-31749</t>
  </si>
  <si>
    <t>Tata Cliq - Hermès Images update</t>
  </si>
  <si>
    <t>UCW-31746</t>
  </si>
  <si>
    <t>RC JC - MRP Update</t>
  </si>
  <si>
    <t>Roberto cavilli</t>
  </si>
  <si>
    <t>UCW-31745</t>
  </si>
  <si>
    <t>H K JEWELS | MIX COLLECTION | 124197 | 21-05-2026</t>
  </si>
  <si>
    <t>H K Jewels</t>
  </si>
  <si>
    <t>UCW-31739</t>
  </si>
  <si>
    <t>Tata Cliq Product Listing</t>
  </si>
  <si>
    <t>UCW-31736</t>
  </si>
  <si>
    <t>Riffs+Listings+Perfumes+126349+TCF+20th May 2026</t>
  </si>
  <si>
    <t>Date :05/25/26 &lt;Pre Processing query to Brand &lt;EAN, Images, Certificate&gt;&gt; &lt;Tania&gt;;[^UCW-31736_Post Upload Status_V.2 (1).xlsx]
[^Summary.zip]
Date :5/25/2026 &lt;Ticket has been successfully uploaded in our system. Option 30 Sku 30 &gt; &lt;Piyali Bose&gt; ;[^UCW-31736_LID.xlsx] 
Hi [@priya@sharaya.in|mailto:priya@sharaya.in],
Please find attached the sheet, where 29 options have been listed. Kindly update the price and inventory, and share the summary once completed.
{adf:display=block}
{"type":"table","attrs":{"isNumberColumnEnabled":false,"layout":"center","localId":"1aca5718-6d9f-4289-b2ef-67084e23ec23"},"content":[{"type":"tableRow","content":[{"type":"tableCell","attrs":{"background":"#44b3e1"},"content":[{"type":"paragraph","content":[{"type":"text","text":"Ticket ID","marks":[{"type":"strong"}]}]}]},{"type":"tableCell","attrs":{"colspan":2,"background":"#44b3e1"},"content":[{"type":"paragraph","content":[{"type":"text","text":"UCW-31736","marks":[{"type":"strong"}]}]}]}]},{"type":"tableRow","content":[{"type":"tableCell","attrs":{"background":"#44b3e1"},"content":[{"type":"paragraph","content":[{"type":"text","text":"Brand Name","marks":[{"type":"strong"}]}]}]},{"type":"tableCell","attrs":{"colspan":2,"background":"#44b3e1"},"content":[{"type":"paragraph","content":[{"type":"text","text":"RiiFF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30"}]}]},{"type":"tableCell","attrs":{"background":"white"},"content":[{"type":"paragraph","content":[{"type":"text","text":"30"}]}]}]},{"type":"tableRow","content":[{"type":"tableCell","attrs":{"background":"white"},"content":[{"type":"paragraph","content":[{"type":"text","text":"Uploaded"}]}]},{"type":"tableCell","attrs":{"background":"white"},"content":[{"type":"paragraph","content":[{"type":"text","text":"29"}]}]},{"type":"tableCell","attrs":{"background":"white"},"content":[{"type":"paragraph","content":[{"type":"text","text":"29"}]}]}]},{"type":"tableRow","content":[{"type":"tableCell","attrs":{"background":"white"},"content":[{"type":"paragraph","content":[{"type":"text","text":"Not Upload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29"}]}]},{"type":"tableCell","attrs":{"background":"white"},"content":[{"type":"paragraph","content":[{"type":"text","text":"29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</si>
  <si>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UCW-31734</t>
  </si>
  <si>
    <t>Meghante Listing _ Size change_Revised images also shared _Seller ID 128830</t>
  </si>
  <si>
    <t>UCW-31732</t>
  </si>
  <si>
    <t>Packaging Label Update - Tata</t>
  </si>
  <si>
    <t>UCW-31729</t>
  </si>
  <si>
    <t>Tata Playboy cataloguing 18th May</t>
  </si>
  <si>
    <t>|{{2026-05-23}} &lt;Ticket picked for Production and QC review Option 31 SKU&gt; &lt;Tania&gt;|
|{{2026-05-23}} &lt;Ticket has been successfully uploaded in our system. Option 31 SKU&gt; &lt;Tania&gt;|;We have successfully uploaded this batch. Please find the attached summary sheet and summary report.
[^Summary (5bcd4fd4-8aac-4848-a773-80fa7a4998da).zip]
[^UCW-31729_Post Upload Status (b60e83bb-92d8-41b9-9c83-d7c467ce7abe).xlsx]
;[^UCW-31729_LID.xlsx]
Hi [@Anas Shaikh (GSSBB Consultant)|mailto:Anas.SSLConsultant@gssbb.in],
Please find attached the sheet, where 31 options have been listed. Kindly update the price and inventory, and share the summary once completed.
{adf:display=block}
{"type":"table","attrs":{"isNumberColumnEnabled":false,"layout":"center","localId":"0ea4e73d-0c81-4e6e-9629-89d43259f362"},"content":[{"type":"tableRow","content":[{"type":"tableCell","attrs":{"background":"#44b3e1"},"content":[{"type":"paragraph","content":[{"type":"text","text":"Ticket ID","marks":[{"type":"strong"}]}]}]},{"type":"tableCell","attrs":{"colspan":2,"background":"#44b3e1"},"content":[{"type":"paragraph","content":[{"type":"text","text":"UCW-31729","marks":[{"type":"strong"}]}]}]}]},{"type":"tableRow","content":[{"type":"tableCell","attrs":{"background":"#44b3e1"},"content":[{"type":"paragraph","content":[{"type":"text","text":"Brand Name","marks":[{"type":"strong"}]}]}]},{"type":"tableCell","attrs":{"colspan":2,"background":"#44b3e1"},"content":[{"type":"paragraph","content":[{"type":"text","text":"Versac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type":"tableCell","attrs":{"background":"white"},"content":[{"type":"paragraph","content":[{"type":"text","text":"31"}]}]}]},{"type":"tableRow","content":[{"type":"tableCell","attrs":{"background":"white"},"content":[{"type":"paragraph","content":[{"type":"text","text":"Uploaded"}]}]},{"type":"tableCell","attrs":{"background":"white"},"content":[{"type":"paragraph","content":[{"type":"text","text":"31"}]}]},{"type":"tableCell","attrs":{"background":"white"},"content":[{"type":"paragraph","content":[{"type":"text","text":"31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type":"tableCell","attrs":{"background":"white"},"content":[{"type":"paragraph","content":[{"type":"text","text":"31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</si>
  <si>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UCW-31728</t>
  </si>
  <si>
    <t>Libas Apparel 127532 21-05-2026 (SIZE ADDITION)</t>
  </si>
  <si>
    <t xml:space="preserve">The sizes have been successfully uploaded. Please find the attached summary sheet for your reference. Once the LID is generated, we will update you accordingly.
{adf:display=block}
{"type":"table","attrs":{"isNumberColumnEnabled":false,"layout":"center","localId":"c93e2854-495b-4855-b605-df7a5c59fe87"},"content":[{"type":"tableRow","content":[{"type":"tableCell","attrs":{},"content":[{"type":"paragraph","content":[{"type":"text","text":"Ticket ID"}]}]},{"type":"tableCell","attrs":{"colspan":2},"content":[{"type":"paragraph","content":[{"type":"text","text":"UCW-31728"}]}]}]},{"type":"tableRow","content":[{"type":"tableCell","attrs":{},"content":[{"type":"paragraph","content":[{"type":"text","text":"Brand Name"}]}]},{"type":"tableCell","attrs":{"colspan":2},"content":[{"type":"paragraph","content":[{"type":"text","text":"Liba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72"}]}]},{"type":"tableCell","attrs":{},"content":[{"type":"paragraph","content":[{"type":"text","text":"12"}]}]}]},{"type":"tableRow","content":[{"type":"tableCell","attrs":{},"content":[{"type":"paragraph","content":[{"type":"text","text":"Already Listed"}]}]},{"type":"tableCell","attrs":{},"content":[{"type":"paragraph","content":[{"type":"text","text":"60"}]}]},{"type":"tableCell","attrs":{},"content":[{"type":"paragraph","content":[{"type":"text","text":"12"}]}]}]},{"type":"tableRow","content":[{"type":"tableCell","attrs":{},"content":[{"type":"paragraph","content":[{"type":"text","text":"Uploaded"}]}]},{"type":"tableCell","attrs":{},"content":[{"type":"paragraph","content":[{"type":"text","text":"12"}]}]},{"type":"tableCell","attrs":{},"content":[{"type":"paragraph","content":[{"type":"text","text":"-"}]}]}]}]}
{adf}
[^Summery.zip]
[^Status of UCW-31728.xlsx]
;The LID has been successfully generated for the SKUs where the sizes were added. Please find the attached LID for your reference. Therefore, we are now closing this ticket. If you require any further assistance, please feel free to reach out to us.[^Status of UCW-31728 (9dc2396e-e327-4b32-b6c4-2e2f887cdd65).xlsx] </t>
  </si>
  <si>
    <t>UCW-31714</t>
  </si>
  <si>
    <t>BRAND DAALI -DISCRIPTION CHANGE</t>
  </si>
  <si>
    <t>25/05/2026&lt;Changes are reflecting successfully on PDP. Option 1 Sku 5 &gt; &lt;Anjalita&gt;</t>
  </si>
  <si>
    <t>UCW-31710</t>
  </si>
  <si>
    <t>GNC: New Listing</t>
  </si>
  <si>
    <t>UCW-31707</t>
  </si>
  <si>
    <t>Nexxus GWP | Listing Details</t>
  </si>
  <si>
    <t xml:space="preserve">{{2022-05-26}} &lt;Ticket picked for Production and QC review Option 1 Sku&gt; &lt;Tania&gt;;[^UCW-31707_Post Upload Status_V.2 (1).xlsx]
We have successfully uploaded this batch. Please find the attached summary sheet and summary report.;{{2022-05-26}} &lt;Ticket has been successfully uploaded in our system. Option 1 Sku&gt; &lt;Piyali&gt;;[^UCW-31707_LID.xlsx] 
Hi [@Sundrani, Pooja|mailto:Pooja.Sundrani@unilever.com],
Please find attached the sheet, where 1 options have been listed. Kindly update the price and inventory, and share the summary once completed.
{adf:display=block}
{"type":"table","attrs":{"isNumberColumnEnabled":false,"layout":"center","localId":"29fe9415-88bb-42af-a9b2-6f7364d496f4"},"content":[{"type":"tableRow","content":[{"type":"tableCell","attrs":{"background":"#44b3e1"},"content":[{"type":"paragraph","content":[{"type":"text","text":"Ticket ID","marks":[{"type":"strong"}]}]}]},{"type":"tableCell","attrs":{"colspan":2,"background":"#44b3e1"},"content":[{"type":"paragraph","content":[{"type":"text","text":"UCW-31707","marks":[{"type":"strong"}]}]}]}]},{"type":"tableRow","content":[{"type":"tableCell","attrs":{"background":"#44b3e1"},"content":[{"type":"paragraph","content":[{"type":"text","text":"Brand Name","marks":[{"type":"strong"}]}]}]},{"type":"tableCell","attrs":{"colspan":2,"background":"#44b3e1"},"content":[{"type":"paragraph","content":[{"type":"text","text":"Nexxus","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Netscribes;[^Summary.zip]
</t>
  </si>
  <si>
    <t>UCW-31705</t>
  </si>
  <si>
    <t>Lot 1 SS26 Skechers -2080 SKUs - 278 Style - Marketplace and Luxury - Marketplace seller code - 126948 - Luxury seller code - 128174 - Footwear - 19.5.2026</t>
  </si>
  <si>
    <t>UCW-31702</t>
  </si>
  <si>
    <t>Sell now - Tata Cliq-adidas DTC Apparel  Attributes_18-03-26</t>
  </si>
  <si>
    <t xml:space="preserve">Sell now data - [^UCW-27923.xlsx] ;*E2E:*[^Lux Sell Now.zip] [^Sell Now Data.xlsx]  
{adf:display=block}
{"type":"table","attrs":{"isNumberColumnEnabled":false,"layout":"center","localId":"859f17be-ab2e-4242-bde4-1aff9cd6f942"},"content":[{"type":"tableRow","content":[{"type":"tableCell","attrs":{"background":"#0f9ed5"},"content":[{"type":"paragraph","content":[{"type":"text","text":"Brand Name","marks":[{"type":"strong"}]}]}]},{"type":"tableCell","attrs":{"colspan":4,"background":"#0f9ed5"},"content":[{"type":"paragraph","content":[{"type":"text","text":"Adidas","marks":[{"type":"strong"}]}]}]}]},{"type":"tableRow","content":[{"type":"tableCell","attrs":{"background":"#0f9ed5"},"content":[{"type":"paragraph","content":[{"type":"text","text":"Platform","marks":[{"type":"strong"}]}]}]},{"type":"tableCell","attrs":{"colspan":2,"background":"#0f9ed5"},"content":[{"type":"paragraph","content":[{"type":"text","text":"Mall","marks":[{"type":"strong"}]}]}]},{"type":"tableCell","attrs":{"colspan":2,"background":"#0f9ed5"},"content":[{"type":"paragraph","content":[{"type":"text","text":"LUX","marks":[{"type":"strong"}]}]}]}]},{"type":"tableRow","content":[{"type":"tableCell","attrs":{},"content":[{"type":"paragraph","content":[{"type":"text","text":"Particulars"}]}]},{"type":"tableCell","attrs":{},"content":[{"type":"paragraph","content":[{"type":"text","text":"Option"}]}]},{"type":"tableCell","attrs":{},"content":[{"type":"paragraph","content":[{"type":"text","text":"SKU"}]}]},{"type":"tableCell","attrs":{},"content":[{"type":"paragraph","content":[{"type":"text","text":"Option"}]}]},{"type":"tableCell","attrs":{},"content":[{"type":"paragraph","content":[{"type":"text","text":"SKU"}]}]}]},{"type":"tableRow","content":[{"type":"tableCell","attrs":{},"content":[{"type":"paragraph","content":[{"type":"text","text":"Received"}]}]},{"type":"tableCell","attrs":{},"content":[{"type":"paragraph","content":[{"type":"text","text":"324"}]}]},{"type":"tableCell","attrs":{},"content":[{"type":"paragraph","content":[{"type":"text","text":"2010"}]}]},{"type":"tableCell","attrs":{},"content":[{"type":"paragraph","content":[{"type":"text","text":"324"}]}]},{"type":"tableCell","attrs":{},"content":[{"type":"paragraph","content":[{"type":"text","text":"2010"}]}]}]},{"type":"tableRow","content":[{"type":"tableCell","attrs":{},"content":[{"type":"paragraph","content":[{"type":"text","text":"Uploaded"}]}]},{"type":"tableCell","attrs":{},"content":[{"type":"paragraph","content":[{"type":"text","text":"318"}]}]},{"type":"tableCell","attrs":{},"content":[{"type":"paragraph","content":[{"type":"text","text":"1973"}]}]},{"type":"tableCell","attrs":{},"content":[{"type":"paragraph","content":[{"type":"text","text":"268"}]}]},{"type":"tableCell","attrs":{},"content":[{"type":"paragraph","content":[{"type":"text","text":"1675"}]}]}]},{"type":"tableRow","content":[{"type":"tableCell","attrs":{},"content":[{"type":"paragraph","content":[{"type":"text","text":"LIDs Shared"}]}]},{"type":"tableCell","attrs":{},"content":[{"type":"paragraph","content":[{"type":"text","text":"318"}]}]},{"type":"tableCell","attrs":{},"content":[{"type":"paragraph","content":[{"type":"text","text":"1973"}]}]},{"type":"tableCell","attrs":{},"content":[{"type":"paragraph","content":[{"type":"text","text":"268"}]}]},{"type":"tableCell","attrs":{},"content":[{"type":"paragraph","content":[{"type":"text","text":"1675"}]}]}]},{"type":"tableRow","content":[{"type":"tableCell","attrs":{},"content":[{"type":"paragraph","content":[{"type":"text","text":"Already Listed"}]}]},{"type":"tableCell","attrs":{},"content":[{"type":"paragraph","content":[{"type":"text","text":"2"}]}]},{"type":"tableCell","attrs":{},"content":[{"type":"paragraph","content":[{"type":"text","text":"12"}]}]},{"type":"tableCell","attrs":{},"content":[{"type":"paragraph","content":[{"type":"text","text":"-"}]}]},{"type":"tableCell","attrs":{},"content":[{"type":"paragraph","content":[{"type":"text","text":"-"}]}]}]},{"type":"tableRow","content":[{"type":"tableCell","attrs":{},"content":[{"type":"paragraph","content":[{"type":"text","text":"Brand asked to hold - Image concern"}]}]},{"type":"tableCell","attrs":{},"content":[{"type":"paragraph","content":[{"type":"text","text":"4"}]}]},{"type":"tableCell","attrs":{},"content":[{"type":"paragraph","content":[{"type":"text","text":"25"}]}]},{"type":"tableCell","attrs":{},"content":[{"type":"paragraph","content":[{"type":"text","text":"4"}]}]},{"type":"tableCell","attrs":{},"content":[{"type":"paragraph","content":[{"type":"text","text":"25"}]}]}]},{"type":"tableRow","content":[{"type":"tableCell","attrs":{},"content":[{"type":"paragraph","content":[{"type":"text","text":"Brand asked to hold - Platform concern"}]}]},{"type":"tableCell","attrs":{},"content":[{"type":"paragraph","content":[{"type":"text","text":"-"}]}]},{"type":"tableCell","attrs":{},"content":[{"type":"paragraph","content":[{"type":"text","text":"-"}]}]},{"type":"tableCell","attrs":{},"content":[{"type":"paragraph","content":[{"type":"text","text":"52"}]}]},{"type":"tableCell","attrs":{},"content":[{"type":"paragraph","content":[{"type":"text","text":"310"}]}]}]}]}
{adf}
{adf:display=block}
{"type":"table","attrs":{"isNumberColumnEnabled":false,"layout":"center","localId":"78d24463-9a01-4d60-bd8c-ddde75910731"},"content":[{"type":"tableRow","content":[{"type":"tableCell","attrs":{"background":"#0f9ed5"},"content":[{"type":"paragraph","content":[{"type":"text","text":"Ticket ID","marks":[{"type":"strong"}]}]}]},{"type":"tableCell","attrs":{"colspan":2,"background":"#0f9ed5"},"content":[{"type":"paragraph","content":[{"type":"text","text":"UCW-27923","marks":[{"type":"strong"}]}]}]}]},{"type":"tableRow","content":[{"type":"tableCell","attrs":{"background":"#0f9ed5"},"content":[{"type":"paragraph","content":[{"type":"text","text":"Brand Name","marks":[{"type":"strong"}]}]}]},{"type":"tableCell","attrs":{"colspan":2,"background":"#0f9ed5"},"content":[{"type":"paragraph","content":[{"type":"text","text":"Adidas","marks":[{"type":"strong"}]}]}]}]},{"type":"tableRow","content":[{"type":"tableCell","attrs":{"background":"#0f9ed5"},"content":[{"type":"paragraph","content":[{"type":"text","text":"Platform","marks":[{"type":"strong"}]}]}]},{"type":"tableCell","attrs":{"background":"#0f9ed5"},"content":[{"type":"paragraph","content":[{"type":"text","text":"Mall","marks":[{"type":"strong"}]}]}]},{"type":"tableCell","attrs":{"background":"#0f9ed5"},"content":[{"type":"paragraph","content":[{"type":"text","text":"LUX","marks":[{"type":"strong"}]}]}]}]},{"type":"tableRow","content":[{"type":"tableCell","attrs":{"background":"#0f9ed5"},"content":[{"type":"paragraph","content":[{"type":"text","text":"Seller Code","marks":[{"type":"strong"}]}]}]},{"type":"tableCell","attrs":{"background":"#0f9ed5"},"content":[{"type":"paragraph","content":[{"type":"text","text":"125696 / 125719 / 125738 / 125565 / 125358 / 126891 / 128004 / 127653","marks":[{"type":"strong"}]}]}]},{"type":"tableCell","attrs":{"background":"#0f9ed5"},"content":[{"type":"paragraph","content":[{"type":"text","text":"126224 / 125748 / 128260 / 125760 / 125453","marks":[{"type":"strong"}]}]}]}]},{"type":"tableRow","content":[{"type":"tableCell","attrs":{},"content":[{"type":"paragraph","content":[{"type":"text","text":"Particulars"}]}]},{"type":"tableCell","attrs":{},"content":[{"type":"paragraph","content":[{"type":"text","text":"SKU"}]}]},{"type":"tableCell","attrs":{},"content":[{"type":"paragraph","content":[{"type":"text","text":"SKU"}]}]}]},{"type":"tableRow","content":[{"type":"tableCell","attrs":{},"content":[{"type":"paragraph","content":[{"type":"text","text":"Received"}]}]},{"type":"tableCell","attrs":{},"content":[{"type":"paragraph","content":[{"type":"text","text":"1972*8=15776"}]}]},{"type":"tableCell","attrs":{},"content":[{"type":"paragraph","content":[{"type":"text","text":"1675*5=8375"}]}]}]},{"type":"tableRow","content":[{"type":"tableCell","attrs":{},"content":[{"type":"paragraph","content":[{"type":"text","text":"Uploaded"}]}]},{"type":"tableCell","attrs":{},"content":[{"type":"paragraph","content":[{"type":"text","text":"1958*7=13706"},{"type":"hardBreak"},{"type":"text","text":"1397*1=1397"}]}]},{"type":"tableCell","attrs":{},"content":[{"type":"paragraph","content":[{"type":"text","text":"1667*4=6668"},{"type":"hardBreak"},{"type":"text","text":"1674*1=1674"}]}]}]},{"type":"tableRow","content":[{"type":"tableCell","attrs":{},"content":[{"type":"paragraph","content":[{"type":"text","text":"Sell Now was previously done"}]}]},{"type":"tableCell","attrs":{},"content":[{"type":"paragraph","content":[{"type":"text","text":"14*7=98"},{"type":"hardBreak"},{"type":"text","text":"575*1=575"}]}]},{"type":"tableCell","attrs":{},"content":[{"type":"paragraph","content":[{"type":"text","text":"8*4=32"},{"type":"hardBreak"},{"type":"text","text":"1*1=1"}]}]}]}]}
{adf}
[^Mall Sell Now.zip]
</t>
  </si>
  <si>
    <t>UCW-31699</t>
  </si>
  <si>
    <t>CLONE - New lisitng Tatacliq : TOTAPARI | JEWELLERY | 128997 | 09-MAY-2026( 64 SKU )</t>
  </si>
  <si>
    <t>Date: 22th May 2026 QC &amp; Uploaded -Mousumi.
PFA the Summary &amp; post-uploaded sheet[^UCW-31050 Post Upload Status_V.2 (1).xlsx] [^Summary.zip] ;[^UCW-31699_LID.xlsx] 
Hi [@Sachin singh|mailto:sachin@zarooriretail.com],
Please find attached the sheet, where 64 options have been listed. Kindly update the price and inventory, and share the summary once completed.
{adf:display=block}
{"type":"table","attrs":{"isNumberColumnEnabled":false,"layout":"center","localId":"2ce767f3-0445-4f29-b23e-cd15377030fc"},"content":[{"type":"tableRow","content":[{"type":"tableCell","attrs":{},"content":[{"type":"paragraph","content":[{"type":"text","text":"Ticket ID"}]}]},{"type":"tableCell","attrs":{"colspan":2},"content":[{"type":"paragraph","content":[{"type":"text","text":"UCW-31699"}]}]}]},{"type":"tableRow","content":[{"type":"tableCell","attrs":{},"content":[{"type":"paragraph","content":[{"type":"text","text":"Brand Name"}]}]},{"type":"tableCell","attrs":{"colspan":2},"content":[{"type":"paragraph","content":[{"type":"text","text":"TOTAPARI"}]}]}]},{"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64"}]}]},{"type":"tableCell","attrs":{},"content":[{"type":"paragraph","content":[{"type":"text","text":"64"}]}]}]},{"type":"tableRow","content":[{"type":"tableCell","attrs":{},"content":[{"type":"paragraph","content":[{"type":"text","text":"Uploaded"}]}]},{"type":"tableCell","attrs":{},"content":[{"type":"paragraph","content":[{"type":"text","text":"64"}]}]},{"type":"tableCell","attrs":{},"content":[{"type":"paragraph","content":[{"type":"text","text":"64"}]}]}]},{"type":"tableRow","content":[{"type":"tableCell","attrs":{},"content":[{"type":"paragraph","content":[{"type":"text","text":"Not Uploaded"}]}]},{"type":"tableCell","attrs":{},"content":[{"type":"paragraph","content":[{"type":"text","text":"0"}]}]},{"type":"tableCell","attrs":{},"content":[{"type":"paragraph","content":[{"type":"text","text":"0"}]}]}]},{"type":"tableRow","content":[{"type":"tableCell","attrs":{},"content":[{"type":"paragraph","content":[{"type":"text","text":"LIDs Shared"}]}]},{"type":"tableCell","attrs":{},"content":[{"type":"paragraph","content":[{"type":"text","text":"64"}]}]},{"type":"tableCell","attrs":{},"content":[{"type":"paragraph","content":[{"type":"text","text":"64"}]}]}]},{"type":"tableRow","content":[{"type":"tableCell","attrs":{},"content":[{"type":"paragraph","content":[{"type":"text","text":"LIDs Stuck in the System"}]}]},{"type":"tableCell","attrs":{},"content":[{"type":"paragraph","content":[{"type":"text","text":"0"}]}]},{"type":"tableCell","attrs":{},"content":[{"type":"paragraph","content":[{"type":"text","text":"0"}]}]}]}]}
{adf}
Regards,
Team Netscribes</t>
  </si>
  <si>
    <t>UCW-31695</t>
  </si>
  <si>
    <t>Tatacliq listings new batch 22-05</t>
  </si>
  <si>
    <t>Date: 22th May 2026 Pre-Processing Done ( Brand to Query for Chain Length &amp; COO Details )-Mousumi.
23th May 2026 Production Done -Mousumi.
23th May 2026 Images Done -Nitish.
23th May 2026 Description Done. -Khushnuma
23th May 2026 QC &amp; Uploaded Done -Mousumi.
PFA the Summary &amp; Post-uploaded sheet[^UCW-31695 Post Upload Status_V.2 (1).xlsx] [^Summary.zip] ;[^UCW-31695_LID.xlsx]
Hi [@Akash Udgire|mailto:akash.udire@palmonas.com],
Please find attached the sheet, where 188 options have been listed. Kindly update the price and inventory, and share the summary once completed.
{adf:display=block}
{"type":"table","attrs":{"isNumberColumnEnabled":false,"layout":"center","localId":"71f4a359-b02d-4db3-96b1-0720de97b923"},"content":[{"type":"tableRow","content":[{"type":"tableCell","attrs":{"background":"#44b3e1"},"content":[{"type":"paragraph","content":[{"type":"text","text":"Ticket ID","marks":[{"type":"strong"}]}]}]},{"type":"tableCell","attrs":{"colspan":2,"background":"#44b3e1"},"content":[{"type":"paragraph","content":[{"type":"text","text":"UCW-31695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251"}]}]},{"type":"tableCell","attrs":{"background":"white"},"content":[{"type":"paragraph","content":[{"type":"text","text":"251"}]}]}]},{"type":"tableRow","content":[{"type":"tableCell","attrs":{"background":"white"},"content":[{"type":"paragraph","content":[{"type":"text","text":"Uploaded"}]}]},{"type":"tableCell","attrs":{"background":"white"},"content":[{"type":"paragraph","content":[{"type":"text","text":"188"}]}]},{"type":"tableCell","attrs":{"background":"white"},"content":[{"type":"paragraph","content":[{"type":"text","text":"188"}]}]}]},{"type":"tableRow","content":[{"type":"tableCell","attrs":{"background":"white"},"content":[{"type":"paragraph","content":[{"type":"text","text":"Not Uploaded"}]}]},{"type":"tableCell","attrs":{"background":"white"},"content":[{"type":"paragraph","content":[{"type":"text","text":"63"}]}]},{"type":"tableCell","attrs":{"background":"white"},"content":[{"type":"paragraph","content":[{"type":"text","text":"63"}]}]}]},{"type":"tableRow","content":[{"type":"tableCell","attrs":{"background":"white"},"content":[{"type":"paragraph","content":[{"type":"text","text":"LIDs Shared"}]}]},{"type":"tableCell","attrs":{"background":"white"},"content":[{"type":"paragraph","content":[{"type":"text","text":"188"}]}]},{"type":"tableCell","attrs":{"background":"white"},"content":[{"type":"paragraph","content":[{"type":"text","text":"188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</si>
  <si>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UCW-31684</t>
  </si>
  <si>
    <t>E2E - Rosso Brunello - FTW - 20th May - 242 SKUs</t>
  </si>
  <si>
    <t>Date :05/22/26 &lt;Pre Processing query to Brand &lt;Size and image query&gt;&gt; &lt;Ankita Kundu&gt;;Date :05/23/26 &lt;Ticket has been successfully uploaded in our system. Option 197 Sku 23&gt; &lt;Ankita Kundu&gt;[^UCW-31684_Post Upload Status_V.2 (1).xlsx] [^Summary.zip] ;[^UCW-31684_LID.xlsx]
Hi [@Sakshi@rossobrunello.com|mailto:ecommerce@rossobrunello.com],
Please find attached the sheet, where 23 options have been listed. Kindly update the price and inventory, and share the summary once completed.
{adf:display=block}
{"type":"table","attrs":{"isNumberColumnEnabled":false,"layout":"center","localId":"7c4349f6-98c6-42f9-b4cf-9e8d9fe40fdb"},"content":[{"type":"tableRow","content":[{"type":"tableCell","attrs":{"background":"#44b3e1"},"content":[{"type":"paragraph","content":[{"type":"text","text":"Ticket ID","marks":[{"type":"strong"}]}]}]},{"type":"tableCell","attrs":{"colspan":2,"background":"#44b3e1"},"content":[{"type":"paragraph","content":[{"type":"text","text":"UCW-31684","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242"}]}]},{"type":"tableCell","attrs":{"background":"white"},"content":[{"type":"paragraph","content":[{"type":"text","text":"29"}]}]}]},{"type":"tableRow","content":[{"type":"tableCell","attrs":{"background":"white"},"content":[{"type":"paragraph","content":[{"type":"text","text":"Uploaded"}]}]},{"type":"tableCell","attrs":{"background":"white"},"content":[{"type":"paragraph","content":[{"type":"text","text":"197"}]}]},{"type":"tableCell","attrs":{"background":"white"},"content":[{"type":"paragraph","content":[{"type":"text","text":"23"}]}]}]},{"type":"tableRow","content":[{"type":"tableCell","attrs":{"background":"white"},"content":[{"type":"paragraph","content":[{"type":"text","text":"Not Uploaded"}]}]},{"type":"tableCell","attrs":{"background":"white"},"content":[{"type":"paragraph","content":[{"type":"text","text":"45"}]}]},{"type":"tableCell","attrs":{"background":"white"},"content":[{"type":"paragraph","content":[{"type":"text","text":"6"}]}]}]},{"type":"tableRow","content":[{"type":"tableCell","attrs":{"background":"white"},"content":[{"type":"paragraph","content":[{"type":"text","text":"LIDs Shared"}]}]},{"type":"tableCell","attrs":{"background":"white"},"content":[{"type":"paragraph","content":[{"type":"text","text":"197"}]}]},{"type":"tableCell","attrs":{"background":"white"},"content":[{"type":"paragraph","content":[{"type":"text","text":"23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</si>
  <si>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UCW-31683</t>
  </si>
  <si>
    <t>Puma + footwear + 124055+ mapping (14-05-2026)</t>
  </si>
  <si>
    <t xml:space="preserve">The 2 failed option for net quantity has been retriggered from PCM, awaiting PCM reports;We have completed the Sell Now process for those SKUs; however, they failed due to a Net Quantity issue. Once the LID is generated, we will update you shortly.;The LID has been generated successfully. Please find the attached sheet for your reference. Therefore, we are now closing this ticket. If any further assistance is required, please feel free to reach out to us.[^Status of UCW-31346.xlsx] </t>
  </si>
  <si>
    <t>UCW-31678</t>
  </si>
  <si>
    <t>ERROR_Catalogue New errors for the brand Soch Agency (NETSCRIBES) 22ND MAY_NC</t>
  </si>
  <si>
    <t>[^UCW-30929.xlsx]
Thank you for highlighting the issue. We have taken the necessary action on the errors. As informed by you, the size values for Across Shoulder and Bust were incorrectly interchanged, and we are currently working on the correction.
We have already raised an L1 ticket for deletion. Once the deletion ticket is resolved, we will create a new L1 ticket for creation using the same size code. After that, the size guide will automatically reflect properly.
Tech Ticket: [https://tatacliqhelpdesk.freshservice.com/support/tickets/214255|https://tatacliqhelpdesk.freshservice.com/support/tickets/214255];we are closing this request from our end.
Thank you for your patience, support, and cooperation throughout the process. Your brand is important to us, and we look forward to assisting you again.</t>
  </si>
  <si>
    <t>UCW-31658</t>
  </si>
  <si>
    <t>Clone-Tata lux New latching - 07_05</t>
  </si>
  <si>
    <t>Sell Now for Remaing 3SKUs Activity;[^Summary1 (2).zip]
[^Status of UCW-31658 (c78626a1-3f6b-481f-9a55-932ec48d80d7).xlsx]
{adf:display=block}
{"type":"table","attrs":{"isNumberColumnEnabled":false,"layout":"center","localId":"e15814fd-d015-42ba-8f7f-7f4a840d137a"},"content":[{"type":"tableRow","content":[{"type":"tableCell","attrs":{},"content":[{"type":"paragraph","content":[{"type":"text","text":"Ticket ID"}]}]},{"type":"tableCell","attrs":{"colspan":2},"content":[{"type":"paragraph","content":[{"type":"text","text":"UCW-31658"}]}]}]},{"type":"tableRow","content":[{"type":"tableCell","attrs":{},"content":[{"type":"paragraph","content":[{"type":"text","text":"Brand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type":"tableCell","attrs":{},"content":[{"type":"paragraph","content":[{"type":"text","text":"1"}]}]}]},{"type":"tableRow","content":[{"type":"tableCell","attrs":{},"content":[{"type":"paragraph","content":[{"type":"text","text":"Uploaded"}]}]},{"type":"tableCell","attrs":{},"content":[{"type":"paragraph","content":[{"type":"text","text":"3"}]}]},{"type":"tableCell","attrs":{},"content":[{"type":"paragraph","content":[{"type":"text","text":"1"}]}]}]}]}
{adf}
The Sell Now process has been completed and also shared the LID. Please find the attached summary sheet for your reference .For now, we are closing this ticket. If any further assistance is required, please feel free to reach out to us anytime.</t>
  </si>
  <si>
    <t>UCW-31642</t>
  </si>
  <si>
    <t>Garnier | PDP Serum Cleanser Update | TATACLIQ</t>
  </si>
  <si>
    <t xml:space="preserve">[^Status UCW-31642.xlsx]
[^Retrigger.zip]
</t>
  </si>
  <si>
    <t>UCW-31641</t>
  </si>
  <si>
    <t>Agapi</t>
  </si>
  <si>
    <t>22-05-26: &lt;Ticket picked for pre processing Sku 20&gt; &lt;Tania&gt;
22-05-26: &lt;Pre Processing query to Brand &lt;EAN, Image Query&gt;&gt; &lt;Tania&gt; ;Date :05/25/2026 &lt; Closing ticket for Brand has not shared proper EAN codes&gt; &lt;Tania&gt;</t>
  </si>
  <si>
    <t>UCW-31639</t>
  </si>
  <si>
    <t>Colors Queen || Makeup || 129094 || 17-03-2026</t>
  </si>
  <si>
    <t>UCW-31591</t>
  </si>
  <si>
    <t>NPI- Mamaearth x Tata Cliq | May'26</t>
  </si>
  <si>
    <t>21-05-26: Ticket picked for pre processing Option 1 SKU &lt;Tania&gt;
21-05-26: Pre Processing query to Brand &lt;Manufacturer, Packer, Certificate Query&gt;&gt; &lt;Tania&gt; 
21-05-26: Ticket has been successfully uploaded in our system. Option 1 SKU &lt;Tania&gt;;We have successfully uploaded this batch. Please find the attached summary sheet and summary report.
[^UCW-31591_Post Upload Status.xlsx]
[^ProductBulkUpload_125955_Beauty__Grooming(MPH22)_Makeup(MPH2214)_Lips(MPH2214102)_Lipstick(MPH2214102108)_34107_1779365133104_202605.csv]
;[^UCW-31591.xlsx]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df7b697-b565-4e02-aed6-4a5e09f5570c"},"content":[{"type":"tableRow","content":[{"type":"tableCell","attrs":{"background":"#44b3e1"},"content":[{"type":"paragraph","content":[{"type":"text","text":"Ticket ID","marks":[{"type":"strong"}]}]}]},{"type":"tableCell","attrs":{"colspan":2,"background":"#44b3e1"},"content":[{"type":"paragraph","content":[{"type":"text","text":"UCW-31591","marks":[{"type":"strong"}]}]}]}]},{"type":"tableRow","content":[{"type":"tableCell","attrs":{"background":"#44b3e1"},"content":[{"type":"paragraph","content":[{"type":"text","text":"Brand Name","marks":[{"type":"strong"}]}]}]},{"type":"tableCell","attrs":{"colspan":2,"background":"#44b3e1"},"content":[{"type":"paragraph","content":[{"type":"text","text":"Mamaear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</si>
  <si>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UCW-31588</t>
  </si>
  <si>
    <t>Request to Replace Old Images with New Images</t>
  </si>
  <si>
    <t>Chidiya</t>
  </si>
  <si>
    <t>UCW-31562</t>
  </si>
  <si>
    <t>The Souled Store Footwear 123858 18-05-2026</t>
  </si>
  <si>
    <t>Date :05/22/2026 &lt;Ticket has been successfully uploaded in our system. Option: 10  SKU: 68&gt; &lt;Sanjana Ghosh&gt;
[^Summary.zip] [^UCW-31562 - Post Upload Status .xlsx] ;[^UCW-31562_LID.xlsx] 
Hi [@Sahil Sonawane|mailto:sahil.sonawane@thesouledstore.com],
Please find attached the sheet, where 10 options have been listed. Kindly update the price and inventory, and share the summary once completed.
{adf:display=block}
{"type":"table","attrs":{"isNumberColumnEnabled":false,"layout":"center","localId":"ed028beb-e675-4004-8cba-1bbae41203c8"},"content":[{"type":"tableRow","content":[{"type":"tableCell","attrs":{"background":"#44b3e1"},"content":[{"type":"paragraph","content":[{"type":"text","text":"Ticket ID","marks":[{"type":"strong"}]}]}]},{"type":"tableCell","attrs":{"colspan":2,"background":"#44b3e1"},"content":[{"type":"paragraph","content":[{"type":"text","text":"UCW-31562","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68"}]}]},{"type":"tableCell","attrs":{"background":"white"},"content":[{"type":"paragraph","content":[{"type":"text","text":"10"}]}]}]},{"type":"tableRow","content":[{"type":"tableCell","attrs":{"background":"white"},"content":[{"type":"paragraph","content":[{"type":"text","text":"Uploaded"}]}]},{"type":"tableCell","attrs":{"background":"white"},"content":[{"type":"paragraph","content":[{"type":"text","text":"68"}]}]},{"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68"}]}]},{"type":"tableCell","attrs":{"background":"white"},"content":[{"type":"paragraph","content":[{"type":"text","text":"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</si>
  <si>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UCW-31552</t>
  </si>
  <si>
    <t>Accessorize London X Tata Cliq _Jewellery Catalogue_18_05_2026</t>
  </si>
  <si>
    <t>Date: 20th May 2026 Pre-Processing ( Brand to Query fo weight &amp; Bracelet Size) Mousumi.
Date: 21th May 2026 Production Done -Mousumi
Date: 21th May 2026 Images Done -Nitish.
Date: 21th May 2026 Description Done -Khushnuma
Date: 22th May 2026 QC &amp; Uploaded -Mousumi
PFA the Summary &amp; post-uploaded sheet[^UCW-31552 Post Upload Status_V.2 (1).xlsx] [^Summary.zip] ;[^UCW-31552_LID.xlsx] 
Hi [@rutuja sawant|mailto:rutuja.sawant@planetretail.in],
Please find attached the sheet, where 213 options have been listed. Kindly update the price and inventory, and share the summary once completed.
{adf:display=block}
{"type":"table","attrs":{"isNumberColumnEnabled":false,"layout":"center","localId":"ea476cd5-8157-4c0e-bd05-13bfbc12020b"},"content":[{"type":"tableRow","content":[{"type":"tableCell","attrs":{"background":"#44b3e1"},"content":[{"type":"paragraph","content":[{"type":"text","text":"Ticket ID","marks":[{"type":"strong"}]}]}]},{"type":"tableCell","attrs":{"colspan":2,"background":"#44b3e1"},"content":[{"type":"paragraph","content":[{"type":"text","text":"UCW-31552","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217"}]}]},{"type":"tableCell","attrs":{"background":"white"},"content":[{"type":"paragraph","content":[{"type":"text","text":"217"}]}]}]},{"type":"tableRow","content":[{"type":"tableCell","attrs":{"background":"white"},"content":[{"type":"paragraph","content":[{"type":"text","text":"Uploaded"}]}]},{"type":"tableCell","attrs":{"background":"white"},"content":[{"type":"paragraph","content":[{"type":"text","text":"215"}]}]},{"type":"tableCell","attrs":{"background":"white"},"content":[{"type":"paragraph","content":[{"type":"text","text":"215"}]}]}]},{"type":"tableRow","content":[{"type":"tableCell","attrs":{"background":"white"},"content":[{"type":"paragraph","content":[{"type":"text","text":"Not Upload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213"}]}]},{"type":"tableCell","attrs":{"background":"white"},"content":[{"type":"paragraph","content":[{"type":"text","text":"213"}]}]}]},{"type":"tableRow","content":[{"type":"tableCell","attrs":{"background":"white"},"content":[{"type":"paragraph","content":[{"type":"text","text":"LIDs Stuck in the System"}]}]},{"type":"tableCell","attrs":{"background":"white"},"content":[{"type":"paragraph","content":[{"type":"text","text":"2"}]}]},{"type":"tableCell","attrs":{"background":"white"},"content":[{"type":"paragraph","content":[{"type":"text","text":"2"}]}]}]}]}
{adf}
Regards,
Team Netscribes</t>
  </si>
  <si>
    <t>UCW-31546</t>
  </si>
  <si>
    <t>Tata Cliq Footwear Catalogue | 18-05-2026</t>
  </si>
  <si>
    <t>We would like to inform you that your ticket has been successfully uploaded in our system.
Please find the attached summary files and post-upload file for your reference. We will share a further update once the listing IDs are generated.[^Summary.zip] [^UCW-31546 - Post Upload Status .xlsx] ;[^UCW-31546.xlsx]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db028c3-0e60-41f1-8a7d-f5a886c48274"},"content":[{"type":"tableRow","content":[{"type":"tableCell","attrs":{"background":"#44b3e1"},"content":[{"type":"paragraph","content":[{"type":"text","text":"Ticket ID","marks":[{"type":"strong"}]}]}]},{"type":"tableCell","attrs":{"colspan":2,"background":"#44b3e1"},"content":[{"type":"paragraph","content":[{"type":"text","text":"UCW-31546","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41"}]}]},{"type":"tableCell","attrs":{},"content":[{"type":"paragraph","content":[{"type":"text","text":"6"}]}]}]},{"type":"tableRow","content":[{"type":"tableCell","attrs":{"background":"white"},"content":[{"type":"paragraph","content":[{"type":"text","text":"Uploaded"}]}]},{"type":"tableCell","attrs":{},"content":[{"type":"paragraph","content":[{"type":"text","text":"41"}]}]},{"type":"tableCell","attrs":{},"content":[{"type":"paragraph","content":[{"type":"text","text":"6"}]}]}]},{"type":"tableRow","content":[{"type":"tableCell","attrs":{"background":"white"},"content":[{"type":"paragraph","content":[{"type":"text","text":"LIDs Shared"}]}]},{"type":"tableCell","attrs":{},"content":[{"type":"paragraph","content":[{"type":"text","text":"41"}]}]},{"type":"tableCell","attrs":{},"content":[{"type":"paragraph","content":[{"type":"text","text":"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</si>
  <si>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UCW-31543</t>
  </si>
  <si>
    <t>Lotto/Footwear UPTO Lot-34/Seller code- 129247/ 18-05-2026</t>
  </si>
  <si>
    <t>Date :05/22/2026 &lt;Ticket has been successfully uploaded in our system. Option 16 Sku 101&gt; &lt;Ishani Pal&gt;
[^Post Upload Status_V.2 (1) (1).xlsx] [^SUMMARY.zip] ;[^UCW-31543_LID.xlsx] Hi [@Keerthi Raj|mailto:keerthi.raj@agilitas.in],
Please find attached the sheet, where 16 options have been listed. Kindly update the price and inventory, and share the summary once completed.
{adf:display=block}
{"type":"table","attrs":{"isNumberColumnEnabled":false,"layout":"center","localId":"b658bbc5-b9b6-442a-a4ed-5bf80e800824"},"content":[{"type":"tableRow","content":[{"type":"tableCell","attrs":{"background":"#44b3e1"},"content":[{"type":"paragraph","content":[{"type":"text","text":"Ticket ID","marks":[{"type":"strong"}]}]}]},{"type":"tableCell","attrs":{"colspan":2,"background":"#44b3e1"},"content":[{"type":"paragraph","content":[{"type":"text","text":"UCW-31543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101"}]}]},{"type":"tableCell","attrs":{"background":"white"},"content":[{"type":"paragraph","content":[{"type":"text","text":"16"}]}]}]},{"type":"tableRow","content":[{"type":"tableCell","attrs":{"background":"white"},"content":[{"type":"paragraph","content":[{"type":"text","text":"Uploaded"}]}]},{"type":"tableCell","attrs":{"background":"white"},"content":[{"type":"paragraph","content":[{"type":"text","text":"101"}]}]},{"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101"}]}]},{"type":"tableCell","attrs":{"background":"white"},"content":[{"type":"paragraph","content":[{"type":"text","text":"16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</si>
  <si>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UCW-31542</t>
  </si>
  <si>
    <t>UCW-31539</t>
  </si>
  <si>
    <t>Ustraa Cologne Images Update on Tata Cliq due to Pacakging Change</t>
  </si>
  <si>
    <t>Ustraa</t>
  </si>
  <si>
    <t xml:space="preserve">[^Retriggered (de41733d-30cc-40ba-8221-8742fca3853b).zip]
[^Status-UCW-31539.xlsx]
</t>
  </si>
  <si>
    <t>UCW-31533</t>
  </si>
  <si>
    <t>CLONE - Tata Cliq-Reebok Brand-Footwear -127776 - 07-05-2026</t>
  </si>
  <si>
    <t>Clone ticket for this batch [https://tataunistore.atlassian.net/browse/UCW-31533|https://tataunistore.atlassian.net/browse/UCW-31533|smart-link] 
Thank you for your quick response.
However, we have checked the resolution sheet and observed that you requested us to hold sizes 1.5, 2.5, 3.5, and 4.5 while processing the remaining options. The issue is that if we exclude these sizes, the Cluster will face a “LESS THAN 3 SKUS IN CLUSTER” issue.
Therefore, for the time being, we are dropping these options from the batch. Kindly note that a minimum of 3 sizes within a single cluster is required in order to process these options successfully.
We have processed and uploaded the remaining batch. Once we receive the resolution for the pending options, we will proceed further with their processing.
Additionally, for some SKUs, LOV value addition requests have been raised. Once those values are reflected in the system, those SKUs will also be processed again for upload.
We have successfully uploaded this batch. Please find the summary of this batch. and attach Summary zip and Post upload Sheet.[^SUMMARY.zip] [^Post Upload Status_V.2 (1) (1).xlsx] ;[^UCW-31533.xlsx]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7d0c1f0-df43-42a4-a8b0-1525e947b284"},"content":[{"type":"tableRow","content":[{"type":"tableCell","attrs":{"background":"#44b3e1"},"content":[{"type":"paragraph","content":[{"type":"text","text":"Ticket ID","marks":[{"type":"strong"}]}]}]},{"type":"tableCell","attrs":{"colspan":2,"background":"#44b3e1"},"content":[{"type":"paragraph","content":[{"type":"text","text":"UCW-31533","marks":[{"type":"strong"}]}]}]}]},{"type":"tableRow","content":[{"type":"tableCell","attrs":{"background":"#44b3e1"},"content":[{"type":"paragraph","content":[{"type":"text","text":"Brand Name","marks":[{"type":"strong"}]}]}]},{"type":"tableCell","attrs":{"colspan":2,"background":"#44b3e1"},"content":[{"type":"paragraph","content":[{"type":"text","text":"Reebok","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300"}]}]},{"type":"tableCell","attrs":{},"content":[{"type":"paragraph","content":[{"type":"text","text":"50"}]}]}]},{"type":"tableRow","content":[{"type":"tableCell","attrs":{"background":"white"},"content":[{"type":"paragraph","content":[{"type":"text","text":"Uploaded"}]}]},{"type":"tableCell","attrs":{},"content":[{"type":"paragraph","content":[{"type":"text","text":"236"}]}]},{"type":"tableCell","attrs":{},"content":[{"type":"paragraph","content":[{"type":"text","text":"26"}]}]}]},{"type":"tableRow","content":[{"type":"tableCell","attrs":{"background":"white"},"content":[{"type":"paragraph","content":[{"type":"text","text":"SKUs not uploaded"}]}]},{"type":"tableCell","attrs":{},"content":[{"type":"paragraph","content":[{"type":"text","text":"64"}]}]},{"type":"tableCell","attrs":{},"content":[{"type":"paragraph","content":[{"type":"text","text":"24"}]}]}]},{"type":"tableRow","content":[{"type":"tableCell","attrs":{"background":"white"},"content":[{"type":"paragraph","content":[{"type":"text","text":"LIDs Shared"}]}]},{"type":"tableCell","attrs":{},"content":[{"type":"paragraph","content":[{"type":"text","text":"236"}]}]},{"type":"tableCell","attrs":{},"content":[{"type":"paragraph","content":[{"type":"text","text":"26"}]}]}]},{"type":"tableRow","content":[{"type":"tableCell","attrs":{"background":"white"},"content":[{"type":"paragraph","content":[{"type":"text","text":"LIDs Stuck in the System"}]}]},{"type":"tableCell","attrs":{},"content":[{"type":"paragraph","content":[{"type":"text","text":"0"}]}]},{"type":"tableCell","attrs":{},"content":[{"type":"paragraph","content":[{"type":"text","text":"0"}]}]}]}]}
{adf}
*24 options were not uploaded due to multiple issues*: kept on hold as per brand due to size issue, AGE KIDS LOV value not added in LOV, Lead SKU not listed due to missing AGE KIDS LOV value, less than 3 SKUs in cluster, and sizes are not continuous.
Thank you for your patience, support, and cooperation throughout the process. Your brand is important to us, and we look forward to assisting you again.</t>
  </si>
  <si>
    <t>UCW-31527</t>
  </si>
  <si>
    <t>WHP Jewellers | Anayra Silver Bracelet, Anayra Silver Earring| 219 SKU | 126291-WHPJ1 | 16-05-2026</t>
  </si>
  <si>
    <t>Waman Hari Pethe Jewellers</t>
  </si>
  <si>
    <t>Date: 20th May 2026 Pre-Processing Done (Brand to Query for price Breakup PDP &amp; Invoice , Bracelet Size) Mousumi
Date: 20th May 2026 Production Done Mousumi
Date: 20th May 2026 Description  Done Khushnuma
Date: 21th May 2026 Images Done -Nitish
Date: 22th May 2026 Post-Processing Done (Brand to Query for Bracelets Size Chat Measurement.) -Mousumi.
Date: 23th May 2026 QC &amp; Uploaded Done -Mousumi.
PFA the Summary &amp; Post-uploaded sheet[^UCW-31527 Post Upload Status_V.2 (1).xlsx] [^Summary.zip] ;[^UCW-31527_LID.xlsx] 
Hi [@Aishwarya Surve|mailto:aishwarya.surve@whpjewellers.in],
Please find attached the sheet, where 186 options have been listed. Kindly update the price and inventory, and share the summary once completed.
{adf:display=block}
{"type":"table","attrs":{"isNumberColumnEnabled":false,"layout":"center","localId":"00aaa486-b58a-4b15-b59b-55089e3a50dd"},"content":[{"type":"tableRow","content":[{"type":"tableCell","attrs":{"background":"#44b3e1"},"content":[{"type":"paragraph","content":[{"type":"text","text":"Ticket ID","marks":[{"type":"strong"}]}]}]},{"type":"tableCell","attrs":{"colspan":2,"background":"#44b3e1"},"content":[{"type":"paragraph","content":[{"type":"text","text":"UCW-31527","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219"}]}]},{"type":"tableCell","attrs":{"background":"white"},"content":[{"type":"paragraph","content":[{"type":"text","text":"219"}]}]}]},{"type":"tableRow","content":[{"type":"tableCell","attrs":{"background":"white"},"content":[{"type":"paragraph","content":[{"type":"text","text":"Uploaded"}]}]},{"type":"tableCell","attrs":{"background":"white"},"content":[{"type":"paragraph","content":[{"type":"text","text":"186"}]}]},{"type":"tableCell","attrs":{"background":"white"},"content":[{"type":"paragraph","content":[{"type":"text","text":"186"}]}]}]},{"type":"tableRow","content":[{"type":"tableCell","attrs":{"background":"white"},"content":[{"type":"paragraph","content":[{"type":"text","text":"Not Uploaded"}]}]},{"type":"tableCell","attrs":{"background":"white"},"content":[{"type":"paragraph","content":[{"type":"text","text":"33"}]}]},{"type":"tableCell","attrs":{"background":"white"},"content":[{"type":"paragraph","content":[{"type":"text","text":"33"}]}]}]},{"type":"tableRow","content":[{"type":"tableCell","attrs":{"background":"white"},"content":[{"type":"paragraph","content":[{"type":"text","text":"LIDs Shared"}]}]},{"type":"tableCell","attrs":{"background":"white"},"content":[{"type":"paragraph","content":[{"type":"text","text":"186"}]}]},{"type":"tableCell","attrs":{"background":"white"},"content":[{"type":"paragraph","content":[{"type":"text","text":"186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</si>
  <si>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UCW-31526</t>
  </si>
  <si>
    <t>ENRICH_Request for Image Update || 16/05/2026</t>
  </si>
  <si>
    <t>UCW-31521</t>
  </si>
  <si>
    <t>ERROR_Calvin Klein | Size Chart Mismatch | Customer escalation_NC</t>
  </si>
  <si>
    <t>UCW-31512</t>
  </si>
  <si>
    <t>ENRICH_Libas Apparel 127532 16-05-2026 (IMAGE REPLACE)</t>
  </si>
  <si>
    <t>We have updated the images. Please find the attached summary sheet for your reference. Once the images are successfully reflected, we will let you know.
{adf:display=block}
{"type":"table","attrs":{"isNumberColumnEnabled":false,"layout":"center","localId":"d051df1c-64e7-40da-b19d-e9df46d7d171"},"content":[{"type":"tableRow","content":[{"type":"tableCell","attrs":{},"content":[{"type":"paragraph","content":[{"type":"text","text":"Ticket ID"}]}]},{"type":"tableCell","attrs":{"colspan":2},"content":[{"type":"paragraph","content":[{"type":"text","text":"UCW-31512"}]}]}]},{"type":"tableRow","content":[{"type":"tableCell","attrs":{},"content":[{"type":"paragraph","content":[{"type":"text","text":"Brand Name"}]}]},{"type":"tableCell","attrs":{"colspan":2},"content":[{"type":"paragraph","content":[{"type":"text","text":"Liba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type":"tableCell","attrs":{},"content":[{"type":"paragraph","content":[{"type":"text","text":"2"}]}]}]},{"type":"tableRow","content":[{"type":"tableCell","attrs":{},"content":[{"type":"paragraph","content":[{"type":"text","text":"Uploaded"}]}]},{"type":"tableCell","attrs":{},"content":[{"type":"paragraph","content":[{"type":"text","text":"6"}]}]},{"type":"tableCell","attrs":{},"content":[{"type":"paragraph","content":[{"type":"text","text":"2"}]}]}]}]}
{adf}
[^Summery.zip]
[^Status of UCW-31512.xlsx]
;The images have been successfully reflected. Please find the attached screenshot for your reference. Therefore, we are now closing this ticket. If you require any further assistance, please feel free to reach out to us.
!image-20260523-064136.png|width=534,alt="image-20260523-064136.png"!
!image-20260523-064143.png|width=519,alt="image-20260523-064143.png"!
!image-20260523-064152.png|width=519,alt="image-20260523-064152.png"!
!image-20260523-064158.png|width=519,alt="image-20260523-064158.png"!
!image-20260523-064204.png|width=519,alt="image-20260523-064204.png"!</t>
  </si>
  <si>
    <t>UCW-31506</t>
  </si>
  <si>
    <t>Garnier | AFGC PDP Image Update | TATACLIQ</t>
  </si>
  <si>
    <t>The changes have been successfully updated and are now reflecting on the PDP. Please find the attached screenshot for your reference.
!image-20260521-060751.png|width=534,alt="image-20260521-060751.png"!</t>
  </si>
  <si>
    <t>UCW-31495</t>
  </si>
  <si>
    <t>Libas Apparel 127532 16-05-2026 (SIZE ADDITION)</t>
  </si>
  <si>
    <t>[^SIZE ADDITION TATACLIQ 16-5-26.xlsx]
Please find attached the sheet, where 28 SKUs have been listed which is given for Cut size addition.
Kindly update the price and inventory, and share the summary once completed.
With this, we are closing this request from our end.
Thank you for your patience, support, and cooperation throughout the process. Your brand is important to us, and we look forward to assisting you again.</t>
  </si>
  <si>
    <t>UCW-31494</t>
  </si>
  <si>
    <t>ENRICH_Request to Update the Details Only(22+) | Men | Tata Cliq Fashion | Seller Code - 127381 | 16-05-2026</t>
  </si>
  <si>
    <t>UCW-31493</t>
  </si>
  <si>
    <t>ENRICH_Request to Update the Images Only(22+) | Women | Tata Cliq Fashion | Seller Code - 127381 | 16-05-2026</t>
  </si>
  <si>
    <t>UCW-31491</t>
  </si>
  <si>
    <t>ENRICH_Request to Update the Images Only(22+) | Men | Tata Cliq Fashion | Seller Code - 127381 | 16-05-2026</t>
  </si>
  <si>
    <t>We have updated the images. Please find the attached summary sheet for your reference. Once the images are successfully reflected, we will let you know.
{adf:display=block}
{"type":"table","attrs":{"isNumberColumnEnabled":false,"layout":"center","localId":"d2bc02f6-cd14-4cb3-bfba-29d6f29aa7e4"},"content":[{"type":"tableRow","content":[{"type":"tableCell","attrs":{},"content":[{"type":"paragraph","content":[{"type":"text","text":"Ticket ID"}]}]},{"type":"tableCell","attrs":{"colspan":2},"content":[{"type":"paragraph","content":[{"type":"text","text":"UCW-31491"}]}]}]},{"type":"tableRow","content":[{"type":"tableCell","attrs":{},"content":[{"type":"paragraph","content":[{"type":"text","text":"Brand Name"}]}]},{"type":"tableCell","attrs":{"colspan":2},"content":[{"type":"paragraph","content":[{"type":"text","text":"Crimsoune Club"}]}]}]},{"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207"}]}]},{"type":"tableCell","attrs":{},"content":[{"type":"paragraph","content":[{"type":"text","text":"29"}]}]}]},{"type":"tableRow","content":[{"type":"tableCell","attrs":{},"content":[{"type":"paragraph","content":[{"type":"text","text":"Uploaded"}]}]},{"type":"tableCell","attrs":{},"content":[{"type":"paragraph","content":[{"type":"text","text":"207"}]}]},{"type":"tableCell","attrs":{},"content":[{"type":"paragraph","content":[{"type":"text","text":"29"}]}]}]}]}
{adf}
[^Summery.zip]
[^Status of UCW-31491.xlsx]
;The images have been successfully reflected. Please find the attached screenshot for your reference. Therefore, we are now closing this ticket. If you require any further assistance, please feel free to reach out to us.
!image-20260523-070715.png|width=534,alt="image-20260523-070715.png"!
!image-20260523-070726.png|width=519,alt="image-20260523-070726.png"!
!image-20260523-070733.png|width=519,alt="image-20260523-070733.png"!
!image-20260523-070739.png|width=519,alt="image-20260523-070739.png"!
!image-20260523-070744.png|width=519,alt="image-20260523-070744.png"!
!image-20260523-070749.png|width=519,alt="image-20260523-070749.png"!
!image-20260523-070755.png|width=519,alt="image-20260523-070755.png"!
!image-20260523-070801.png|width=519,alt="image-20260523-070801.png"!</t>
  </si>
  <si>
    <t>UCW-31490</t>
  </si>
  <si>
    <t>ENRICH_Request to Update the Images Only(22+) | Kids | Tata Cliq Fashion | Seller Code - 127381 | 16-05-2026</t>
  </si>
  <si>
    <t>We have updated the images. Please find the attached summary sheet for your reference. Once the images are successfully reflected, we will let you know.
{adf:display=block}
{"type":"table","attrs":{"isNumberColumnEnabled":false,"layout":"center","localId":"efac1416-cf1a-4525-bd86-29f07900702e"},"content":[{"type":"tableRow","content":[{"type":"tableCell","attrs":{},"content":[{"type":"paragraph","content":[{"type":"text","text":"Ticket ID"}]}]},{"type":"tableCell","attrs":{"colspan":2},"content":[{"type":"paragraph","content":[{"type":"text","text":"UCW-31490"}]}]}]},{"type":"tableRow","content":[{"type":"tableCell","attrs":{},"content":[{"type":"paragraph","content":[{"type":"text","text":"Brand Name"}]}]},{"type":"tableCell","attrs":{"colspan":2},"content":[{"type":"paragraph","content":[{"type":"text","text":"Crimsoune Club"}]}]}]},{"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42"}]}]},{"type":"tableCell","attrs":{},"content":[{"type":"paragraph","content":[{"type":"text","text":"7"}]}]}]},{"type":"tableRow","content":[{"type":"tableCell","attrs":{},"content":[{"type":"paragraph","content":[{"type":"text","text":"Uploaded"}]}]},{"type":"tableCell","attrs":{},"content":[{"type":"paragraph","content":[{"type":"text","text":"42"}]}]},{"type":"tableCell","attrs":{},"content":[{"type":"paragraph","content":[{"type":"text","text":"7"}]}]}]}]}
{adf}
[^Summery.zip]
[^Status UCW-31490.xlsx]
;The images have been successfully reflected. Please find the attached screenshot for your reference. Therefore, we are now closing this ticket. If you need any further assistance, please feel free to reach out to us.
!image-20260522-061449.png|width=534,alt="image-20260522-061449.png"!
!image-20260522-061457.png|width=519,alt="image-20260522-061457.png"!
!image-20260522-061507.png|width=519,alt="image-20260522-061507.png"!
!image-20260522-061514.png|width=519,alt="image-20260522-061514.png"!
!image-20260522-061520.png|width=519,alt="image-20260522-061520.png"!
!image-20260522-061526.png|width=519,alt="image-20260522-061526.png"!</t>
  </si>
  <si>
    <t>UCW-31485</t>
  </si>
  <si>
    <t>CLONE - Tata Cliq-adidas DTC|Footwear| Attributes_24-03-26</t>
  </si>
  <si>
    <t>Please find the Clone Ticket [https://tataunistore.atlassian.net/browse/UCW-31485|https://tataunistore.atlassian.net/browse/UCW-31485|smart-link] 
We have successfully uploaded this batch. Please find the summary of this batch. and attach Summary zip and Post upload Sheet.
[^SUMMARY.zip] [^UCW-31485_Post Upload Status_V.2.xlsx] [^Summary.zip] ;{adf:display=block}
{"type":"table","attrs":{"isNumberColumnEnabled":false,"layout":"center","localId":"fc407acc-1056-4b2b-905c-3101288162e7"},"content":[{"type":"tableRow","content":[{"type":"tableCell","attrs":{},"content":[{"type":"paragraph","content":[{"type":"text","text":"Brand Name"}]}]},{"type":"tableCell","attrs":{"colspan":4},"content":[{"type":"paragraph","content":[{"type":"text","text":"Adidas"}]}]}]},{"type":"tableRow","content":[{"type":"tableCell","attrs":{},"content":[{"type":"paragraph","content":[{"type":"text","text":"Platform"}]}]},{"type":"tableCell","attrs":{"colspan":2},"content":[{"type":"paragraph","content":[{"type":"text","text":"Luxury"}]}]},{"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338"}]}]},{"type":"tableCell","attrs":{},"content":[{"type":"paragraph","content":[{"type":"text","text":"46"}]}]},{"type":"tableCell","attrs":{},"content":[{"type":"paragraph","content":[{"type":"text","text":"338"}]}]},{"type":"tableCell","attrs":{},"content":[{"type":"paragraph","content":[{"type":"text","text":"46"}]}]}]},{"type":"tableRow","content":[{"type":"tableCell","attrs":{},"content":[{"type":"paragraph","content":[{"type":"text","text":"Uploaded"}]}]},{"type":"tableCell","attrs":{},"content":[{"type":"paragraph","content":[{"type":"text","text":"338"}]}]},{"type":"tableCell","attrs":{},"content":[{"type":"paragraph","content":[{"type":"text","text":"46"}]}]},{"type":"tableCell","attrs":{},"content":[{"type":"paragraph","content":[{"type":"text","text":"323"}]}]},{"type":"tableCell","attrs":{},"content":[{"type":"paragraph","content":[{"type":"text","text":"45"}]}]}]},{"type":"tableRow","content":[{"type":"tableCell","attrs":{},"content":[{"type":"paragraph","content":[{"type":"text","text":"SKUs Not Uploaded"}]}]},{"type":"tableCell","attrs":{},"content":[{"type":"paragraph","content":[{"type":"text","text":"0"}]}]},{"type":"tableCell","attrs":{},"content":[{"type":"paragraph","content":[{"type":"text","text":"0"}]}]},{"type":"tableCell","attrs":{},"content":[{"type":"paragraph","content":[{"type":"text","text":"0"}]}]},{"type":"tableCell","attrs":{},"content":[{"type":"paragraph","content":[{"type":"text","text":"0"}]}]}]},{"type":"tableRow","content":[{"type":"tableCell","attrs":{},"content":[{"type":"paragraph","content":[{"type":"text","text":"Already Listed"}]}]},{"type":"tableCell","attrs":{},"content":[{"type":"paragraph","content":[{"type":"text","text":"0"}]}]},{"type":"tableCell","attrs":{},"content":[{"type":"paragraph","content":[{"type":"text","text":"0"}]}]},{"type":"tableCell","attrs":{},"content":[{"type":"paragraph","content":[{"type":"text","text":"15"}]}]},{"type":"tableCell","attrs":{},"content":[{"type":"paragraph","content":[{"type":"text","text":"1"}]}]}]},{"type":"tableRow","content":[{"type":"tableCell","attrs":{},"content":[{"type":"paragraph","content":[{"type":"text","text":"LIDs Shared"}]}]},{"type":"tableCell","attrs":{},"content":[{"type":"paragraph","content":[{"type":"text","text":"311"}]}]},{"type":"tableCell","attrs":{},"content":[{"type":"paragraph","content":[{"type":"text","text":"43"}]}]},{"type":"tableCell","attrs":{},"content":[{"type":"paragraph","content":[{"type":"text","text":"323"}]}]},{"type":"tableCell","attrs":{},"content":[{"type":"paragraph","content":[{"type":"text","text":"45"}]}]}]},{"type":"tableRow","content":[{"type":"tableCell","attrs":{},"content":[{"type":"paragraph","content":[{"type":"text","text":"LIDs Stuck in the System"}]}]},{"type":"tableCell","attrs":{},"content":[{"type":"paragraph","content":[{"type":"text","text":"27"}]}]},{"type":"tableCell","attrs":{},"content":[{"type":"paragraph","content":[{"type":"text","text":"3"}]}]},{"type":"tableCell","attrs":{},"content":[{"type":"paragraph","content":[{"type":"text","text":"0"}]}]},{"type":"tableCell","attrs":{},"content":[{"type":"paragraph","content":[{"type":"text","text":"0"}]}]}]}]}
{adf}
[^UCW-31485.xlsx]
;[^UCW-31485 (c7a3fe79-c4a0-493c-a126-e536ef45b4c8).xlsx]
[^Sell Now Summary.zip]
[^MP Sell now LIDs.xlsx]
[^LUX sell now LIDs.xlsx]
[^UCW-31485_pending 3 options Summary.zip]
*E2E*:
{adf:display=block}
{"type":"table","attrs":{"isNumberColumnEnabled":false,"layout":"center","localId":"406a12a2-9183-4089-bf93-2ea78161c26a"},"content":[{"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338"}]}]},{"type":"tableCell","attrs":{"background":"white"},"content":[{"type":"paragraph","content":[{"type":"text","text":"46"}]}]},{"type":"tableCell","attrs":{"background":"white"},"content":[{"type":"paragraph","content":[{"type":"text","text":"338"}]}]},{"type":"tableCell","attrs":{"background":"white"},"content":[{"type":"paragraph","content":[{"type":"text","text":"46"}]}]}]},{"type":"tableRow","content":[{"type":"tableCell","attrs":{"background":"white"},"content":[{"type":"paragraph","content":[{"type":"text","text":"Uploaded"}]}]},{"type":"tableCell","attrs":{"background":"white"},"content":[{"type":"paragraph","content":[{"type":"text","text":"338"}]}]},{"type":"tableCell","attrs":{"background":"white"},"content":[{"type":"paragraph","content":[{"type":"text","text":"46"}]}]},{"type":"tableCell","attrs":{"background":"white"},"content":[{"type":"paragraph","content":[{"type":"text","text":"323"}]}]},{"type":"tableCell","attrs":{"background":"white"},"content":[{"type":"paragraph","content":[{"type":"text","text":"45"}]}]}]},{"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Already Listed"}]}]},{"type":"tableCell","attrs":{"background":"white"},"content":[{"type":"paragraph","content":[{"type":"text","text":"0"}]}]},{"type":"tableCell","attrs":{"background":"white"},"content":[{"type":"paragraph","content":[{"type":"text","text":"0"}]}]},{"type":"tableCell","attrs":{"background":"white"},"content":[{"type":"paragraph","content":[{"type":"text","text":"15"}]}]},{"type":"tableCell","attrs":{"background":"white"},"content":[{"type":"paragraph","content":[{"type":"text","text":"1"}]}]}]},{"type":"tableRow","content":[{"type":"tableCell","attrs":{"background":"white"},"content":[{"type":"paragraph","content":[{"type":"text","text":"LIDs Shared"}]}]},{"type":"tableCell","attrs":{"background":"white"},"content":[{"type":"paragraph","content":[{"type":"text","text":"338"}]}]},{"type":"tableCell","attrs":{"background":"white"},"content":[{"type":"paragraph","content":[{"type":"text","text":"46"}]}]},{"type":"tableCell","attrs":{"background":"white"},"content":[{"type":"paragraph","content":[{"type":"text","text":"323"}]}]},{"type":"tableCell","attrs":{"background":"white"},"content":[{"type":"paragraph","content":[{"type":"text","text":"45"}]}]}]},{"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0"}]}]},{"type":"tableCell","attrs":{"background":"white"},"content":[{"type":"paragraph","content":[{"type":"text","text":"0"}]}]}]}]}
{adf}
{adf:display=block}
{"type":"table","attrs":{"isNumberColumnEnabled":false,"layout":"center","localId":"a514993a-2e8d-4e42-a507-0322e701fd3c"},"content":[{"type":"tableRow","content":[{"type":"tableCell","attrs":{"background":"#61cbf3"},"content":[{"type":"paragraph","content":[{"type":"text","text":"Brand Name","marks":[{"type":"strong"}]}]}]},{"type":"tableCell","attrs":{"colspan":2,"background":"#61cbf3"},"content":[{"type":"paragraph","content":[{"type":"text","text":"adidas","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Seller Code","marks":[{"type":"strong"}]}]}]},{"type":"tableCell","attrs":{"colspan":2,"background":"#61cbf3"},"content":[{"type":"paragraph","content":[{"type":"text","text":"125696/125719/125738/125565/125358/127653/126891/128004","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marks":[{"type":"strong"}]}]}]},{"type":"tableCell","attrs":{"background":"white"},"content":[{"type":"paragraph","content":[{"type":"text","text":"338*8=2704","marks":[{"type":"strong"}]}]}]},{"type":"tableCell","attrs":{"background":"white"},"content":[{"type":"paragraph","content":[{"type":"text","text":"46*8=368","marks":[{"type":"strong"}]}]}]}]},{"type":"tableRow","content":[{"type":"tableCell","attrs":{"background":"white"},"content":[{"type":"paragraph","content":[{"type":"text","text":"Uploaded in Seller Code - 127653","marks":[{"type":"strong"}]}]}]},{"type":"tableCell","attrs":{},"content":[{"type":"paragraph","content":[{"type":"text","text":"53*1=53","marks":[{"type":"strong"}]}]}]},{"type":"tableCell","attrs":{"background":"white"},"content":[{"type":"paragraph","content":[{"type":"text","text":"9*1=9","marks":[{"type":"strong"}]}]}]}]},{"type":"tableRow","content":[{"type":"tableCell","attrs":{"background":"white"},"content":[{"type":"paragraph","content":[{"type":"text","text":"Uploaded in remaining seller code","marks":[{"type":"strong"}]}]}]},{"type":"tableCell","attrs":{"background":"white"},"content":[{"type":"paragraph","content":[{"type":"text","text":"323*7=2261","marks":[{"type":"strong"}]}]}]},{"type":"tableCell","attrs":{"background":"white"},"content":[{"type":"paragraph","content":[{"type":"text","text":"45*7=315","marks":[{"type":"strong"}]}]}]}]},{"type":"tableRow","content":[{"type":"tableCell","attrs":{"background":"white"},"content":[{"type":"paragraph","content":[{"type":"text","text":"Sell Now was previously done","marks":[{"type":"strong"}]}]}]},{"type":"tableCell","attrs":{},"content":[{"type":"paragraph","content":[{"type":"text","text":"15*8=120","marks":[{"type":"strong"}]}]}]},{"type":"tableCell","attrs":{},"content":[{"type":"paragraph","content":[{"type":"text","text":"1*8=8","marks":[{"type":"strong"}]}]}]}]},{"type":"tableRow","content":[{"type":"tableCell","attrs":{"background":"white"},"content":[{"type":"paragraph","content":[{"type":"text","text":"Already Listed in Seller Code - 127653","marks":[{"type":"strong"}]}]}]},{"type":"tableCell","attrs":{},"content":[{"type":"paragraph","content":[{"type":"text","text":"270*1=270","marks":[{"type":"strong"}]}]}]},{"type":"tableCell","attrs":{},"content":[{"type":"paragraph","content":[{"type":"text","text":"37*1=37","marks":[{"type":"strong"}]}]}]}]}]}
{adf}
{adf:display=block}
{"type":"table","attrs":{"isNumberColumnEnabled":false,"layout":"center","localId":"42f8a26c-abbd-4577-9b74-7e0a4451d757"},"content":[{"type":"tableRow","content":[{"type":"tableCell","attrs":{"background":"#61cbf3"},"content":[{"type":"paragraph","content":[{"type":"text","text":"Brand Name","marks":[{"type":"strong"}]}]}]},{"type":"tableCell","attrs":{"colspan":2,"background":"#61cbf3"},"content":[{"type":"paragraph","content":[{"type":"text","text":"adidas","marks":[{"type":"strong"}]}]}]}]},{"type":"tableRow","content":[{"type":"tableCell","attrs":{"background":"#61cbf3"},"content":[{"type":"paragraph","content":[{"type":"text","text":"Platform","marks":[{"type":"strong"}]}]}]},{"type":"tableCell","attrs":{"colspan":2,"background":"#61cbf3"},"content":[{"type":"paragraph","content":[{"type":"text","text":"Luxury","marks":[{"type":"strong"}]}]}]}]},{"type":"tableRow","content":[{"type":"tableCell","attrs":{"background":"#61cbf3"},"content":[{"type":"paragraph","content":[{"type":"text","text":"Seller Code","marks":[{"type":"strong"}]}]}]},{"type":"tableCell","attrs":{"colspan":2,"background":"#61cbf3"},"content":[{"type":"paragraph","content":[{"type":"text","text":"126224/125748/128260/125760/125453","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338*5=1690"}]}]},{"type":"tableCell","attrs":{"background":"white"},"content":[{"type":"paragraph","content":[{"type":"text","text":"46*5=230"}]}]}]},{"type":"tableRow","content":[{"type":"tableCell","attrs":{"background":"white"},"content":[{"type":"paragraph","content":[{"type":"text","text":"Uploaded"}]}]},{"type":"tableCell","attrs":{"background":"white"},"content":[{"type":"paragraph","content":[{"type":"text","text":"338*5=1690"}]}]},{"type":"tableCell","attrs":{"background":"white"},"content":[{"type":"paragraph","content":[{"type":"text","text":"46*5=230"}]}]}]}]}
{adf}</t>
  </si>
  <si>
    <t>UCW-31482</t>
  </si>
  <si>
    <t>Sell Now - Tata Cliq-Multi Brand-Footwear-129236,127776 - 13-05-2026</t>
  </si>
  <si>
    <t>[^Status Of UCW-31482.xlsx]
[^Summary 1.zip]
We have done the sell now task, Here we attach the summery file for your reference.;[^Status Of UCW-31482 (95b8862a-aa9f-4077-a2ca-5f2fbd730c7e).xlsx]
[^Summary 1 (4d36e9a2-2e12-4a0b-b3b1-35e0071a0c93).zip]
We have done the sell now task, and also shared the LID ,Here we attach the summery file for your reference. 
{adf:display=block}
{"type":"table","attrs":{"isNumberColumnEnabled":false,"layout":"center","localId":"e3d13193-b988-4b13-ba93-d64efee8636c"},"content":[{"type":"tableRow","content":[{"type":"tableCell","attrs":{},"content":[{"type":"paragraph","content":[{"type":"text","text":"Ticket ID"}]}]},{"type":"tableCell","attrs":{"colspan":2},"content":[{"type":"paragraph","content":[{"type":"text","text":"UCW-31482"}]}]}]},{"type":"tableRow","content":[{"type":"tableCell","attrs":{},"content":[{"type":"paragraph","content":[{"type":"text","text":"Brand Name"}]}]},{"type":"tableCell","attrs":{"colspan":2},"content":[{"type":"paragraph","content":[{"type":"text","text":"Multi"}]}]}]},{"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530"}]}]},{"type":"tableCell","attrs":{},"content":[{"type":"paragraph","content":[{"type":"text","text":"83"}]}]}]},{"type":"tableRow","content":[{"type":"tableCell","attrs":{},"content":[{"type":"paragraph","content":[{"type":"text","text":"Uploaded"}]}]},{"type":"tableCell","attrs":{},"content":[{"type":"paragraph","content":[{"type":"text","text":"530"}]}]},{"type":"tableCell","attrs":{},"content":[{"type":"paragraph","content":[{"type":"text","text":"83"}]}]}]}]}
{adf}</t>
  </si>
  <si>
    <t>UCW-31469</t>
  </si>
  <si>
    <t>Additions Shaya Everyday, Plumes &amp; Nitya Collection Catalog for Tata Cliq.</t>
  </si>
  <si>
    <t>Date: 19th May,2026 Pre-Processing Done Options 87. (Brand to Query for Weight ,Chain Length, Bracelet Size) Mousumi.
Date: 20th May,2026 Prodution Done. Mousumi.
Date: 20th May,2026 Images Doen. Nitish.
Date: 20th May,2026 Description. Khushnuma
Date: 20th May,2026 Qc &amp; Uploaded. Mousumi.
PFA the Summary &amp; Post-Uploaded sheet[^UCW-31469 Post Upload Status_V.2 (1).xlsx] [^Summary.zip] ;[^UCW-31469.xlsx]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220e3422-426f-4efc-b716-3b0fd9dd060e"},"content":[{"type":"tableRow","content":[{"type":"tableCell","attrs":{"background":"#44b3e1"},"content":[{"type":"paragraph","content":[{"type":"text","text":"Ticket ID","marks":[{"type":"strong"}]}]}]},{"type":"tableCell","attrs":{"colspan":2,"background":"#44b3e1"},"content":[{"type":"paragraph","content":[{"type":"text","text":"UCW-31469","marks":[{"type":"strong"}]}]}]}]},{"type":"tableRow","content":[{"type":"tableCell","attrs":{"background":"#44b3e1"},"content":[{"type":"paragraph","content":[{"type":"text","text":"Brand Name","marks":[{"type":"strong"}]}]}]},{"type":"tableCell","attrs":{"colspan":2,"background":"#44b3e1"},"content":[{"type":"paragraph","content":[{"type":"text","text":"Shay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87"}]}]},{"type":"tableCell","attrs":{},"content":[{"type":"paragraph","content":[{"type":"text","text":"87"}]}]}]},{"type":"tableRow","content":[{"type":"tableCell","attrs":{"background":"white"},"content":[{"type":"paragraph","content":[{"type":"text","text":"Uploaded"}]}]},{"type":"tableCell","attrs":{},"content":[{"type":"paragraph","content":[{"type":"text","text":"87"}]}]},{"type":"tableCell","attrs":{},"content":[{"type":"paragraph","content":[{"type":"text","text":"87"}]}]}]},{"type":"tableRow","content":[{"type":"tableCell","attrs":{"background":"white"},"content":[{"type":"paragraph","content":[{"type":"text","text":"LIDs Shared"}]}]},{"type":"tableCell","attrs":{},"content":[{"type":"paragraph","content":[{"type":"text","text":"87"}]}]},{"type":"tableCell","attrs":{},"content":[{"type":"paragraph","content":[{"type":"text","text":"87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</si>
  <si>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UCW-31468</t>
  </si>
  <si>
    <t>ZAVERI PEARLS | JEWELLERY | SELLER CODE: 124167 | 15-05-2026 | 135 SKUs</t>
  </si>
  <si>
    <t>Zaveri pearls</t>
  </si>
  <si>
    <t>Date: 19th May 2026 Pre-processing Done ( Brand to Query for Waist Band Size) Options: 135-Mousumi 
Date: 19th May 2026  Production Done -Mousumi.
Date: 19th May 2026  images Done  -Nitish
Date: 19th May 2026  Description Done-Khushnuma
Date: 21th May 2026  Qc &amp; Uploaded Done -Mousumi
PFA the Summary &amp; Post-Uploaded sheet
[^UCW-31468 Post Upload Status_V.2 (1).xlsx] [^Summary.zip] 
;[^UCW-31468.xlsx]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8074d9-24c8-4f49-b31e-bac8d138705f"},"content":[{"type":"tableRow","content":[{"type":"tableCell","attrs":{"background":"#44b3e1"},"content":[{"type":"paragraph","content":[{"type":"text","text":"Ticket ID","marks":[{"type":"strong"}]}]}]},{"type":"tableCell","attrs":{"colspan":2,"background":"#44b3e1"},"content":[{"type":"paragraph","content":[{"type":"text","text":"UCW-31468","marks":[{"type":"strong"}]}]}]}]},{"type":"tableRow","content":[{"type":"tableCell","attrs":{"background":"#44b3e1"},"content":[{"type":"paragraph","content":[{"type":"text","text":"Brand Name","marks":[{"type":"strong"}]}]}]},{"type":"tableCell","attrs":{"colspan":2,"background":"#44b3e1"},"content":[{"type":"paragraph","content":[{"type":"text","text":"Zaveri pear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135"}]}]},{"type":"tableCell","attrs":{},"content":[{"type":"paragraph","content":[{"type":"text","text":"135"}]}]}]},{"type":"tableRow","content":[{"type":"tableCell","attrs":{"background":"white"},"content":[{"type":"paragraph","content":[{"type":"text","text":"Uploaded"}]}]},{"type":"tableCell","attrs":{},"content":[{"type":"paragraph","content":[{"type":"text","text":"135"}]}]},{"type":"tableCell","attrs":{},"content":[{"type":"paragraph","content":[{"type":"text","text":"135"}]}]}]},{"type":"tableRow","content":[{"type":"tableCell","attrs":{"background":"white"},"content":[{"type":"paragraph","content":[{"type":"text","text":"LIDs Shared"}]}]},{"type":"tableCell","attrs":{},"content":[{"type":"paragraph","content":[{"type":"text","text":"135"}]}]},{"type":"tableCell","attrs":{},"content":[{"type":"paragraph","content":[{"type":"text","text":"135"}]}]}]},{"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</si>
  <si>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UCW-31457</t>
  </si>
  <si>
    <t xml:space="preserve">Enrich_PDP Update - TCL </t>
  </si>
  <si>
    <t>UCW-31456</t>
  </si>
  <si>
    <t>CLONE - CLONE - Tata CLIQ(Fashion+Luxury) |adidas DTC| Footwear Attributes for Listing_28-10-25</t>
  </si>
  <si>
    <t>Regan says to close this.</t>
  </si>
  <si>
    <t>UCW-31442</t>
  </si>
  <si>
    <t>Puig 2026 H1 cataloguing</t>
  </si>
  <si>
    <t>We have successfully uploaded this batch. Please find the attached summary sheet and summary report.[^31442_Post Upload Status.xlsx] [^PRODUC~1.CSV] ;[^UCW-31442.xlsx]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261e68a3-1c37-4bc8-ba5a-0e5d4001f32c"},"content":[{"type":"tableRow","content":[{"type":"tableCell","attrs":{"background":"#44b3e1"},"content":[{"type":"paragraph","content":[{"type":"text","text":"Ticket ID","marks":[{"type":"strong"}]}]}]},{"type":"tableCell","attrs":{"colspan":2,"background":"#44b3e1"},"content":[{"type":"paragraph","content":[{"type":"text","text":"UCW-31442","marks":[{"type":"strong"}]}]}]}]},{"type":"tableRow","content":[{"type":"tableCell","attrs":{"background":"#44b3e1"},"content":[{"type":"paragraph","content":[{"type":"text","text":"Brand Name","marks":[{"type":"strong"}]}]}]},{"type":"tableCell","attrs":{"colspan":2,"background":"#44b3e1"},"content":[{"type":"paragraph","content":[{"type":"text","text":"Puig ","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16"}]}]},{"type":"tableCell","attrs":{},"content":[{"type":"paragraph","content":[{"type":"text","text":"16"}]}]}]},{"type":"tableRow","content":[{"type":"tableCell","attrs":{"background":"white"},"content":[{"type":"paragraph","content":[{"type":"text","text":"LIDs Shared"}]}]},{"type":"tableCell","attrs":{},"content":[{"type":"paragraph","content":[{"type":"text","text":"16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</si>
  <si>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UCW-31426</t>
  </si>
  <si>
    <t>Catalogue Format</t>
  </si>
  <si>
    <t>Neutriderm</t>
  </si>
  <si>
    <t>Date :05/25/2026 &lt; Closing ticket for Brand not Responding 1st Follow Up 19th May, 2nd Follow Up 20th, 3rd Follow up 21st&gt; &lt;Tania&gt;</t>
  </si>
  <si>
    <t>UCW-31421</t>
  </si>
  <si>
    <t>Pending Listing File for Top Performing Product – Sanfe</t>
  </si>
  <si>
    <t>We have successfully uploaded this batch. Please find the attached summary sheet and summary report.
[^UCW-31421_Post Upload Status_V.2 (1).xlsx]
[^Summary.zip]
;[^UCW-31421_LID.xlsx] 
Hi @Faiz Muhammad,
Out of the 28 SKUs received, 9 SKUs have been uploaded successfully.
However, all the uploaded SKUs are currently stuck in the “Pending for Commission” stage in the system.
{color:#ffffff}__{color}
{adf:display=block}
{"type":"table","attrs":{"isNumberColumnEnabled":false,"layout":"center","localId":"c9853adf-2593-40c2-81c1-0ab139fa2a97"},"content":[{"type":"tableRow","content":[{"type":"tableCell","attrs":{"background":"#44b3e1"},"content":[{"type":"paragraph","content":[{"type":"text","text":"Ticket ID","marks":[{"type":"strong"}]}]}]},{"type":"tableCell","attrs":{"colspan":2,"background":"#44b3e1"},"content":[{"type":"paragraph","content":[{"type":"text","text":"UCW-31421","marks":[{"type":"strong"}]}]}]}]},{"type":"tableRow","content":[{"type":"tableCell","attrs":{"background":"#44b3e1"},"content":[{"type":"paragraph","content":[{"type":"text","text":"Brand Name","marks":[{"type":"strong"}]}]}]},{"type":"tableCell","attrs":{"colspan":2,"background":"#44b3e1"},"content":[{"type":"paragraph","content":[{"type":"text","text":"Sanf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type":"tableCell","attrs":{"background":"white"},"content":[{"type":"paragraph","content":[{"type":"text","text":"28"}]}]}]},{"type":"tableRow","content":[{"type":"tableCell","attrs":{"background":"white"},"content":[{"type":"paragraph","content":[{"type":"text","text":"Uploaded"}]}]},{"type":"tableCell","attrs":{"background":"white"},"content":[{"type":"paragraph","content":[{"type":"text","text":"9"}]}]},{"type":"tableCell","attrs":{"background":"white"},"content":[{"type":"paragraph","content":[{"type":"text","text":"9"}]}]}]},{"type":"tableRow","content":[{"type":"tableCell","attrs":{"background":"white"},"content":[{"type":"paragraph","content":[{"type":"text","text":"Not Uploaded"}]}]},{"type":"tableCell","attrs":{"background":"white"},"content":[{"type":"paragraph","content":[{"type":"text","text":"19"}]}]},{"type":"tableCell","attrs":{"background":"white"},"content":[{"type":"paragraph","content":[{"type":"text","text":"19"}]}]}]},{"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LIDs Stuck in the System"}]}]},{"type":"tableCell","attrs":{"background":"white"},"content":[{"type":"paragraph","content":[{"type":"text","text":"9"}]}]},{"type":"tableCell","attrs":{"background":"white"},"content":[{"type":"paragraph","content":[{"type":"text","text":"9"}]}]}]}]}
{adf}
Regards,
Team Netscribes</t>
  </si>
  <si>
    <t>UCW-31409</t>
  </si>
  <si>
    <t>MASTER DATA STOCKFOR OFFER</t>
  </si>
  <si>
    <t>We would like to inform you that your ticket has been successfully uploaded in our system.
Please find the attached summary files and post-processing file for your reference. We will share a further update once the listing IDs are generated.
Your request is important to us, and we will continue to keep you updated throughout the ticket journey.[^UCW-31409_Post Upload Status_V.2 (1).xlsx] [^Summary.zip] ;MP &amp; LUX LIDs[^UCW-29573 Overview.xlsx] 
{adf:display=block}
{"type":"table","attrs":{"isNumberColumnEnabled":false,"layout":"center","localId":"3e8d31ac-b588-450e-b86c-ff9916cb8bfe"},"content":[{"type":"tableRow","content":[{"type":"tableCell","attrs":{},"content":[{"type":"paragraph","content":[{"type":"text","text":"Ticket ID"}]}]},{"type":"tableCell","attrs":{"colspan":2},"content":[{"type":"paragraph","content":[{"type":"text","text":"UCW-29573"}]}]},{"type":"tableCell","attrs":{"colspan":2},"content":[{"type":"paragraph","content":[{"type":"text","text":"UCW-31409"}]}]}]},{"type":"tableRow","content":[{"type":"tableCell","attrs":{},"content":[{"type":"paragraph","content":[{"type":"text","text":"Brand Name"}]}]},{"type":"tableCell","attrs":{"colspan":2},"content":[{"type":"paragraph","content":[{"type":"text","text":"Adidas"}]}]},{"type":"tableCell","attrs":{"colspan":2},"content":[{"type":"paragraph","content":[{"type":"text","text":"Adidas"}]}]}]},{"type":"tableRow","content":[{"type":"tableCell","attrs":{},"content":[{"type":"paragraph","content":[{"type":"text","text":"Platform"}]}]},{"type":"tableCell","attrs":{"colspan":2},"content":[{"type":"paragraph","content":[{"type":"text","text":"Mall"}]}]},{"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32"}]}]},{"type":"tableCell","attrs":{},"content":[{"type":"paragraph","content":[{"type":"text","text":"5"}]}]},{"type":"tableCell","attrs":{},"content":[{"type":"paragraph","content":[{"type":"text","text":"32"}]}]},{"type":"tableCell","attrs":{},"content":[{"type":"paragraph","content":[{"type":"text","text":"5"}]}]}]},{"type":"tableRow","content":[{"type":"tableCell","attrs":{},"content":[{"type":"paragraph","content":[{"type":"text","text":"Uploaded"}]}]},{"type":"tableCell","attrs":{},"content":[{"type":"paragraph","content":[{"type":"text","text":"21"}]}]},{"type":"tableCell","attrs":{},"content":[{"type":"paragraph","content":[{"type":"text","text":"3"}]}]},{"type":"tableCell","attrs":{},"content":[{"type":"paragraph","content":[{"type":"text","text":"28"}]}]},{"type":"tableCell","attrs":{},"content":[{"type":"paragraph","content":[{"type":"text","text":"4"}]}]}]},{"type":"tableRow","content":[{"type":"tableCell","attrs":{},"content":[{"type":"paragraph","content":[{"type":"text","text":"Already Listed"}]}]},{"type":"tableCell","attrs":{},"content":[{"type":"paragraph","content":[{"type":"text","text":"7"}]}]},{"type":"tableCell","attrs":{},"content":[{"type":"paragraph","content":[{"type":"text","text":"1"}]}]},{"type":"tableCell","attrs":{},"content":[{"type":"paragraph","content":[{"type":"text","text":"-"}]}]},{"type":"tableCell","attrs":{},"content":[{"type":"paragraph","content":[{"type":"text","text":"-"}]}]}]},{"type":"tableRow","content":[{"type":"tableCell","attrs":{},"content":[{"type":"paragraph","content":[{"type":"text","text":"SKUs not uploaded-Image NA"}]}]},{"type":"tableCell","attrs":{},"content":[{"type":"paragraph","content":[{"type":"text","text":"4"}]}]},{"type":"tableCell","attrs":{},"content":[{"type":"paragraph","content":[{"type":"text","text":"1"}]}]},{"type":"tableCell","attrs":{},"content":[{"type":"paragraph","content":[{"type":"text","text":"4"}]}]},{"type":"tableCell","attrs":{},"content":[{"type":"paragraph","content":[{"type":"text","text":"1"}]}]}]},{"type":"tableRow","content":[{"type":"tableCell","attrs":{},"content":[{"type":"paragraph","content":[{"type":"text","text":"LIDs Shared"}]}]},{"type":"tableCell","attrs":{},"content":[{"type":"paragraph","content":[{"type":"text","text":"21"}]}]},{"type":"tableCell","attrs":{},"content":[{"type":"paragraph","content":[{"type":"text","text":"3"}]}]},{"type":"tableCell","attrs":{},"content":[{"type":"paragraph","content":[{"type":"text","text":"28"}]}]},{"type":"tableCell","attrs":{},"content":[{"type":"paragraph","content":[{"type":"text","text":"4"}]}]}]},{"type":"tableRow","content":[{"type":"tableCell","attrs":{},"content":[{"type":"paragraph","content":[{"type":"text","text":"LIDs Stuck in the System"}]}]},{"type":"tableCell","attrs":{},"content":[{"type":"paragraph","content":[{"type":"text","text":"-"}]}]},{"type":"tableCell","attrs":{},"content":[{"type":"paragraph","content":[{"type":"text","text":"-"}]}]},{"type":"tableCell","attrs":{},"content":[{"type":"paragraph","content":[{"type":"text","text":"-"}]}]},{"type":"tableCell","attrs":{},"content":[{"type":"paragraph","content":[{"type":"text","text":"-"}]}]}]}]}
{adf}</t>
  </si>
  <si>
    <t>UCW-31407</t>
  </si>
  <si>
    <t>TATACLIQ x O3+ Catalog Update 21-03-2026</t>
  </si>
  <si>
    <t xml:space="preserve">[^Retriggered (c669802f-7cf5-4954-9fe3-28bf0b31dea7).zip]
[^Status-UCW-31407 (bb28fdb3-e161-4a56-9d7c-b370e36f0de0).xlsx]
</t>
  </si>
  <si>
    <t>UCW-31401</t>
  </si>
  <si>
    <t>MNY &amp; OAP | Glow Powder, Shine Shopper, Tinted Serum, Lifter Gel Lip Oil, Sky High Mascara | TATACLIQ</t>
  </si>
  <si>
    <t>[^UCW-31401_Post Upload Status_V.2 (1).xlsx]
[^Summary.zip]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;[^UCW-31401.xlsx]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70db89e-b476-4511-ad33-d7f020dd12db"},"content":[{"type":"tableRow","content":[{"type":"tableCell","attrs":{"background":"#44b3e1"},"content":[{"type":"paragraph","content":[{"type":"text","text":"Ticket ID","marks":[{"type":"strong"}]}]}]},{"type":"tableCell","attrs":{"colspan":2,"background":"#44b3e1"},"content":[{"type":"paragraph","content":[{"type":"text","text":"UCW-31401","marks":[{"type":"strong"}]}]}]}]},{"type":"tableRow","content":[{"type":"tableCell","attrs":{"background":"#44b3e1"},"content":[{"type":"paragraph","content":[{"type":"text","text":"Brand Name","marks":[{"type":"strong"}]}]}]},{"type":"tableCell","attrs":{"colspan":2,"background":"#44b3e1"},"content":[{"type":"paragraph","content":[{"type":"text","text":"Maybelline New York","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16"}]}]},{"type":"tableCell","attrs":{},"content":[{"type":"paragraph","content":[{"type":"text","text":"16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</si>
  <si>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UCW-31400</t>
  </si>
  <si>
    <t>ENRICH_Biba_size addition_13-05-26</t>
  </si>
  <si>
    <t>[^Biba Style Code Sort.xlsx]
Please find attached the sheet, where 105 SKUs have been listed which is given for Cut size addition.
Kindly update the price and inventory, and share the summary once completed.
{color:#ffffff}__{color}
|Brand|BIBA|
|Platform|Marketplace|
|Size Addition SKUs|134|
|Uploaded|106|
|Already Listed (2024-2025)|16|
|SKUs Not Uploaded- Age group Value is not added in LOV / EAN Invalid|12|
|LIDs shared|105|
|LID stuck in System|1|
1 SKU is stuck in the system. We are working on it, and once it is resolved, we will inform you.
Tech ticket: [https://tatacliqhelpdesk.freshservice.com/support/tickets/214546|https://tatacliqhelpdesk.freshservice.com/support/tickets/214546]
With this, we are closing this request from our end.
Thank you for your patience, support, and cooperation throughout the process. Your brand is important to us, and we look forward to assisting you again.;Stuck case is cleared.
[^Biba Style Code Sort (dd9431a6-2eb1-4f00-a012-ccead7680fe8).xlsx] 
|Brand|BIBA|
|Platform|Marketplace|
|Size Addition SKUs|134|
|Uploaded|106|
|Already Listed (2024-2025)|16|
|SKUs Not Uploaded- Age group Value is not added in LOV / EAN Invalid|12|
|LIDs shared|106|</t>
  </si>
  <si>
    <t>UCW-31393</t>
  </si>
  <si>
    <t>Error_U.S. Polo Assn. ( Sizes Uploaded with Alpha numeric code )_NC</t>
  </si>
  <si>
    <t>UCW-31386</t>
  </si>
  <si>
    <t>Tata CLiq listing file for women &amp; Mens 15-05-2026</t>
  </si>
  <si>
    <t>Redtape</t>
  </si>
  <si>
    <t>We have successfully uploaded this batch. Please find the attached summary sheet and summary report.[^UCW-31386_Post Upload Status_V.2 (1).xlsx] [^Summary.zip] ;[^UCW-31386.xlsx]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e7b469a-387b-45c8-9264-8bfea3dcbacf"},"content":[{"type":"tableRow","content":[{"type":"tableCell","attrs":{"background":"#44b3e1"},"content":[{"type":"paragraph","content":[{"type":"text","text":"Ticket ID","marks":[{"type":"strong"}]}]}]},{"type":"tableCell","attrs":{"colspan":2,"background":"#44b3e1"},"content":[{"type":"paragraph","content":[{"type":"text","text":"UCW-31386","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Category","marks":[{"type":"strong"}]}]}]},{"type":"tableCell","attrs":{"colspan":2,"background":"#44b3e1"},"content":[{"type":"paragraph","content":[{"type":"text","text":"Footwe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96"}]}]},{"type":"tableCell","attrs":{},"content":[{"type":"paragraph","content":[{"type":"text","text":"16"}]}]}]},{"type":"tableRow","content":[{"type":"tableCell","attrs":{"background":"white"},"content":[{"type":"paragraph","content":[{"type":"text","text":"Uploaded"}]}]},{"type":"tableCell","attrs":{},"content":[{"type":"paragraph","content":[{"type":"text","text":"96"}]}]},{"type":"tableCell","attrs":{},"content":[{"type":"paragraph","content":[{"type":"text","text":"16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96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</si>
  <si>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UCW-31376</t>
  </si>
  <si>
    <t xml:space="preserve">Tatacliq Lifestyle Catalogue Template-Lot -151_13.05.2026 </t>
  </si>
  <si>
    <t>Lifetsyle brands</t>
  </si>
  <si>
    <t>We would like to inform you that your ticket has been successfully uploaded in our system.
Please find the attached summary files and post-upload file for your reference. We will share a further update once the listing IDs are generated.[^Summary Accessories.zip] [^Summary Footwear.zip] [^UCW-31376 - Accessories - Post Upload Status .xlsx] [^UCW-31376 - Footwear - Post Upload Status .xlsx] ;[^UCW-31376 - Footwear - Post Upload Status.xlsx]
[^UCW-31376 -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abedb4b-65e0-4ec8-81f1-9e1fff9b2c2b"},"content":[{"type":"tableRow","content":[{"type":"tableCell","attrs":{"background":"#44b3e1"},"content":[{"type":"paragraph","content":[{"type":"text","text":"Ticket ID","marks":[{"type":"strong"}]}]}]},{"type":"tableCell","attrs":{"colspan":4,"background":"#44b3e1"},"content":[{"type":"paragraph","content":[{"type":"text","text":"UCW-31376","marks":[{"type":"strong"}]}]}]}]},{"type":"tableRow","content":[{"type":"tableCell","attrs":{"background":"#44b3e1"},"content":[{"type":"paragraph","content":[{"type":"text","text":"Brand Name","marks":[{"type":"strong"}]}]}]},{"type":"tableCell","attrs":{"colspan":4,"background":"#44b3e1"},"content":[{"type":"paragraph","content":[{"type":"text","text":"Landmark Group/Lifestyle Brands","marks":[{"type":"strong"}]}]}]}]},{"type":"tableRow","content":[{"type":"tableCell","attrs":{"background":"#44b3e1"},"content":[{"type":"paragraph","content":[{"type":"text","text":"Category","marks":[{"type":"strong"}]}]}]},{"type":"tableCell","attrs":{"colspan":2,"background":"#44b3e1"},"content":[{"type":"paragraph","content":[{"type":"text","text":"Accessories","marks":[{"type":"strong"}]}]}]},{"type":"tableCell","attrs":{"colspan":2,"background":"#44b3e1"},"content":[{"type":"paragraph","content":[{"type":"text","text":"Footwear","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Upload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SKUs not uploaded"}]}]},{"type":"tableCell","attrs":{},"content":[{"type":"paragraph","content":[{"type":"text","text":"0"}]}]},{"type":"tableCell","attrs":{},"content":[{"type":"paragraph","content":[{"type":"text","text":"0"}]}]},{"type":"tableCell","attrs":{},"content":[{"type":"paragraph","content":[{"type":"text","text":"0"}]}]},{"type":"tableCell","attrs":{},"content":[{"type":"paragraph","content":[{"type":"text","text":"0"}]}]}]},{"type":"tableRow","content":[{"type":"tableCell","attrs":{"background":"white"},"content":[{"type":"paragraph","content":[{"type":"text","text":"LIDs Shar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</si>
  <si>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UCW-31372</t>
  </si>
  <si>
    <t>E2E - Cordwainers - FTW - 14th May'26 - 126 SKUs</t>
  </si>
  <si>
    <t>Date: 18-05-2026 - Pre Process Done- 19 Options- 76 SKUs - Sanjana;Date: 18-05-2026 - Image Processing Done - 19 Options- 76 SKUs - Shubankar;Date: 18-05-2026 - Description Done - 19 Options- 76 SKUs - Khusnuma;Date: 18-05-2026 - Production QC Done - 19 Options- 76 SKUs - Sanjana;We have successfully uploaded this batch. Please find the summary of this batch. and attach Summary zip and Post upload Sheet.
[^Post Upload Status_V.2 (1) (1).xlsx] [^SUMMARY.zip] ;[^UCW-31372.xlsx]
Please find attached the sheet, where 18 options have been listed.
Kindly update the price and inventory, and share the summary once completed.
{adf:display=block}
{"type":"table","attrs":{"isNumberColumnEnabled":false,"layout":"center","localId":"0e5bbfa1-b60c-408f-baf7-d6679c7dae00"},"content":[{"type":"tableRow","content":[{"type":"tableCell","attrs":{"background":"#44b3e1"},"content":[{"type":"paragraph","content":[{"type":"text","text":"Ticket ID","marks":[{"type":"strong"}]}]}]},{"type":"tableCell","attrs":{"colspan":2,"background":"#44b3e1"},"content":[{"type":"paragraph","content":[{"type":"text","text":"UCW-31372","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126"}]}]},{"type":"tableCell","attrs":{},"content":[{"type":"paragraph","content":[{"type":"text","text":"19"}]}]}]},{"type":"tableRow","content":[{"type":"tableCell","attrs":{"background":"white"},"content":[{"type":"paragraph","content":[{"type":"text","text":"Uploaded"}]}]},{"type":"tableCell","attrs":{},"content":[{"type":"paragraph","content":[{"type":"text","text":"120"}]}]},{"type":"tableCell","attrs":{},"content":[{"type":"paragraph","content":[{"type":"text","text":"18"}]}]}]},{"type":"tableRow","content":[{"type":"tableCell","attrs":{"background":"white"},"content":[{"type":"paragraph","content":[{"type":"text","text":"SKUs Not Uploaded-Duplicate SKU due to Special characters or alreday present"}]}]},{"type":"tableCell","attrs":{},"content":[{"type":"paragraph","content":[{"type":"text","text":"6"}]}]},{"type":"tableCell","attrs":{},"content":[{"type":"paragraph","content":[{"type":"text","text":"1"}]}]}]},{"type":"tableRow","content":[{"type":"tableCell","attrs":{"background":"white"},"content":[{"type":"paragraph","content":[{"type":"text","text":"LIDs Shared"}]}]},{"type":"tableCell","attrs":{},"content":[{"type":"paragraph","content":[{"type":"text","text":"119"}]}]},{"type":"tableCell","attrs":{},"content":[{"type":"paragraph","content":[{"type":"text","text":"18"}]}]}]},{"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resolving the issue and will inform you once it is fixed.;Retrigger Done.
[^128443_SKUEDITRETRIGGER__Shoe_Slip-on(MPH1311101102)_20260522_114145_626_summary.csv]
;[^UCW-31372 (cbf4db4a-dc07-40f6-a8bd-eca8db897c98).xlsx]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13853174-2867-421b-8eec-def4d2811192"},"content":[{"type":"tableRow","content":[{"type":"tableCell","attrs":{"background":"#44b3e1"},"content":[{"type":"paragraph","content":[{"type":"text","text":"Ticket ID","marks":[{"type":"strong"}]}]}]},{"type":"tableCell","attrs":{"colspan":2,"background":"#44b3e1"},"content":[{"type":"paragraph","content":[{"type":"text","text":"UCW-31372","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126"}]}]},{"type":"tableCell","attrs":{},"content":[{"type":"paragraph","content":[{"type":"text","text":"19"}]}]}]},{"type":"tableRow","content":[{"type":"tableCell","attrs":{"background":"white"},"content":[{"type":"paragraph","content":[{"type":"text","text":"Uploaded"}]}]},{"type":"tableCell","attrs":{},"content":[{"type":"paragraph","content":[{"type":"text","text":"120"}]}]},{"type":"tableCell","attrs":{},"content":[{"type":"paragraph","content":[{"type":"text","text":"18"}]}]}]},{"type":"tableRow","content":[{"type":"tableCell","attrs":{"background":"white"},"content":[{"type":"paragraph","content":[{"type":"text","text":"SKUs Not Uploaded-Duplicate SKU due to Special characters or alreday present"}]}]},{"type":"tableCell","attrs":{},"content":[{"type":"paragraph","content":[{"type":"text","text":"6"}]}]},{"type":"tableCell","attrs":{},"content":[{"type":"paragraph","content":[{"type":"text","text":"1"}]}]}]},{"type":"tableRow","content":[{"type":"tableCell","attrs":{"background":"white"},"content":[{"type":"paragraph","content":[{"type":"text","text":"LIDs Shared"}]}]},{"type":"tableCell","attrs":{},"content":[{"type":"paragraph","content":[{"type":"text","text":"120"}]}]},{"type":"tableCell","attrs":{},"content":[{"type":"paragraph","content":[{"type":"text","text":"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</si>
  <si>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UCW-31371</t>
  </si>
  <si>
    <t>Sell now request - TUL 125928</t>
  </si>
  <si>
    <t>UCW-31357</t>
  </si>
  <si>
    <t>Prepack - BIOTOP Listing</t>
  </si>
  <si>
    <t>The Sell Now task has been completed. We will share the LID once it is generated.
[^Status_UCW-31357.xlsx]
;[^UCW-31357_LID.xlsx] 
Hi Team,
The LIDs have been generated. Please find attached the LID file for your reference.
Regards,
Team Netscribes</t>
  </si>
  <si>
    <t>UCW-31353</t>
  </si>
  <si>
    <t>CLONE- 75 Articles || New Listing For INC.5 || TataCliq</t>
  </si>
  <si>
    <t>We would like to inform you that your ticket has been successfully uploaded in our system.
Please find the attached summary files and post-upload file for your reference. We will share a further update once the listing IDs are generated.[^Summary.zip] [^UCW-31353 - Post Upload Status .xlsx] ;[^UCW-31353.xlsx]
Please find attached the sheet, where 65 options of footwear have been listed.
Kindly update the price and inventory, and share the summary once completed.
{adf:display=block}
{"type":"table","attrs":{"isNumberColumnEnabled":false,"layout":"center","localId":"d61e282a-7c34-4531-8291-a3cbdbd0ef41"},"content":[{"type":"tableRow","content":[{"type":"tableCell","attrs":{"background":"#44b3e1"},"content":[{"type":"paragraph","content":[{"type":"text","text":"Ticket ID","marks":[{"type":"strong"}]}]}]},{"type":"tableCell","attrs":{"colspan":2,"background":"#44b3e1"},"content":[{"type":"paragraph","content":[{"type":"text","text":"UCW-31353","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516"}]}]},{"type":"tableCell","attrs":{},"content":[{"type":"paragraph","content":[{"type":"text","text":"75"}]}]}]},{"type":"tableRow","content":[{"type":"tableCell","attrs":{"background":"white"},"content":[{"type":"paragraph","content":[{"type":"text","text":"Uploaded"}]}]},{"type":"tableCell","attrs":{},"content":[{"type":"paragraph","content":[{"type":"text","text":"454"}]}]},{"type":"tableCell","attrs":{},"content":[{"type":"paragraph","content":[{"type":"text","text":"65"}]}]}]},{"type":"tableRow","content":[{"type":"tableCell","attrs":{"background":"white"},"content":[{"type":"paragraph","content":[{"type":"text","text":"Already Listed"}]}]},{"type":"tableCell","attrs":{},"content":[{"type":"paragraph","content":[{"type":"text","text":"62"}]}]},{"type":"tableCell","attrs":{},"content":[{"type":"paragraph","content":[{"type":"text","text":"10"}]}]}]},{"type":"tableRow","content":[{"type":"tableCell","attrs":{"background":"white"},"content":[{"type":"paragraph","content":[{"type":"text","text":"LIDs Shared"}]}]},{"type":"tableCell","attrs":{},"content":[{"type":"paragraph","content":[{"type":"text","text":"454"}]}]},{"type":"tableCell","attrs":{},"content":[{"type":"paragraph","content":[{"type":"text","text":"65"}]}]}]},{"type":"tableRow","content":[{"type":"tableCell","attrs":{"background":"white"},"content":[{"type":"paragraph","content":[{"type":"text","text":"LIDs Stuck in the System"}]}]},{"type":"tableCell","attrs":{},"content":[{"type":"paragraph","content":[{"type":"text","text":"0"}]}]},{"type":"tableCell","attrs":{},"content":[{"type":"paragraph","content":[{"type":"text","text":"0"}]}]}]}]}
{adf}</t>
  </si>
  <si>
    <t>UCW-31350</t>
  </si>
  <si>
    <t>Women Footwear New Styles For Tatacliq (SS'26) - (Styles-20) 14.05.2026</t>
  </si>
  <si>
    <t>We have successfully uploaded this batch. Please find the attached summary sheet and summary report.[^UCW-31350-Post Upload Status_V.2 (1).xlsx] [^Summary.zip] ;[^UCW-31350.xlsx]
Please find attached the sheet, where 20 options of Footwear have been listed.
Kindly update the price and inventory, and share the summary once completed.
{adf:display=block}
{"type":"table","attrs":{"isNumberColumnEnabled":false,"layout":"center","localId":"977fff95-6c22-487a-9a86-a98857c86a17"},"content":[{"type":"tableRow","content":[{"type":"tableCell","attrs":{"background":"#44b3e1"},"content":[{"type":"paragraph","content":[{"type":"text","text":"Ticket ID","marks":[{"type":"strong"}]}]}]},{"type":"tableCell","attrs":{"colspan":2,"background":"#44b3e1"},"content":[{"type":"paragraph","content":[{"type":"text","text":"UCW-31350","marks":[{"type":"strong"}]}]}]}]},{"type":"tableRow","content":[{"type":"tableCell","attrs":{"background":"#44b3e1"},"content":[{"type":"paragraph","content":[{"type":"text","text":"Brand Name","marks":[{"type":"strong"}]}]}]},{"type":"tableCell","attrs":{"colspan":2,"background":"#44b3e1"},"content":[{"type":"paragraph","content":[{"type":"text","text":"Truffle Collectio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type":"tableCell","attrs":{},"content":[{"type":"paragraph","content":[{"type":"text","text":"20"}]}]}]},{"type":"tableRow","content":[{"type":"tableCell","attrs":{"background":"white"},"content":[{"type":"paragraph","content":[{"type":"text","text":"Uploaded"}]}]},{"type":"tableCell","attrs":{},"content":[{"type":"paragraph","content":[{"type":"text","text":"120"}]}]},{"type":"tableCell","attrs":{},"content":[{"type":"paragraph","content":[{"type":"text","text":"20"}]}]}]},{"type":"tableRow","content":[{"type":"tableCell","attrs":{"background":"white"},"content":[{"type":"paragraph","content":[{"type":"text","text":"LIDs Shared"}]}]},{"type":"tableCell","attrs":{},"content":[{"type":"paragraph","content":[{"type":"text","text":"120"}]}]},{"type":"tableCell","attrs":{},"content":[{"type":"paragraph","content":[{"type":"text","text":"20"}]}]}]},{"type":"tableRow","content":[{"type":"tableCell","attrs":{"background":"white"},"content":[{"type":"paragraph","content":[{"type":"text","text":"LIDs Stuck in the System"}]}]},{"type":"tableCell","attrs":{},"content":[{"type":"paragraph","content":[{"type":"text","text":"0"}]}]},{"type":"tableCell","attrs":{},"content":[{"type":"paragraph","content":[{"type":"text","text":"0"}]}]}]}]}
{adf}</t>
  </si>
  <si>
    <t>UCW-31346</t>
  </si>
  <si>
    <t xml:space="preserve">We have completed the Sell Now task. However, some SKUs failed due to Net Quantity issues. Once the Net Quantity is updated, we will re-upload those SKUs.
Please find the attached summary sheet for your reference.
{adf:display=block}
{"type":"table","attrs":{"isNumberColumnEnabled":false,"layout":"center","localId":"4436ee99-e79a-4d60-a84d-95796ced4217"},"content":[{"type":"tableRow","content":[{"type":"tableCell","attrs":{},"content":[{"type":"paragraph","content":[{"type":"text","text":"Ticket ID"}]}]},{"type":"tableCell","attrs":{"colspan":2},"content":[{"type":"paragraph","content":[{"type":"text","text":"UCW-31346"}]}]}]},{"type":"tableRow","content":[{"type":"tableCell","attrs":{},"content":[{"type":"paragraph","content":[{"type":"text","text":"Brand Name"}]}]},{"type":"tableCell","attrs":{"colspan":2},"content":[{"type":"paragraph","content":[{"type":"text","text":"PUM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110"}]}]},{"type":"tableCell","attrs":{},"content":[{"type":"paragraph","content":[{"type":"text","text":"20"}]}]}]},{"type":"tableRow","content":[{"type":"tableCell","attrs":{},"content":[{"type":"paragraph","content":[{"type":"text","text":"Failed"}]}]},{"type":"tableCell","attrs":{},"content":[{"type":"paragraph","content":[{"type":"text","text":"14"}]}]},{"type":"tableCell","attrs":{},"content":[{"type":"paragraph","content":[{"type":"text","text":"2"}]}]}]},{"type":"tableRow","content":[{"type":"tableCell","attrs":{},"content":[{"type":"paragraph","content":[{"type":"text","text":"Uploaded"}]}]},{"type":"tableCell","attrs":{},"content":[{"type":"paragraph","content":[{"type":"text","text":"96"}]}]},{"type":"tableCell","attrs":{},"content":[{"type":"paragraph","content":[{"type":"text","text":"18"}]}]}]}]}
{adf}
[^Summery.zip]
[^Status of UCW-31346.xlsx]
;The LID has been generated successfully. Please find the attached sheet for your reference. Therefore, we are now closing this ticket. If any further assistance is required, please feel free to reach out to us.[^Status of UCW-31346 (04fa0a5a-c0e2-4983-b6a0-1dbabf1a2a73).xlsx] </t>
  </si>
  <si>
    <t>UCW-31345</t>
  </si>
  <si>
    <t>UCW-31328</t>
  </si>
  <si>
    <t>CLONE - CLONE - Tatacliq Footwear MP-62_Arrow_USPA_14-04-2026</t>
  </si>
  <si>
    <t>We would like to inform you that your ticket has been successfully uploaded in our system.
Please find the attached summary files and post-upload file for your reference. We will share a further update once the listing IDs are generated.[^Summary.zip] [^UCW-31328 - Post Upload Status .xlsx] ;[^UCW-31328.xlsx]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dc20a3d-c5f6-40a5-84cf-61764aed1404"},"content":[{"type":"tableRow","content":[{"type":"tableCell","attrs":{"background":"#44b3e1"},"content":[{"type":"paragraph","content":[{"type":"text","text":"Ticket ID","marks":[{"type":"strong"}]}]}]},{"type":"tableCell","attrs":{"colspan":2,"background":"#44b3e1"},"content":[{"type":"paragraph","content":[{"type":"text","text":"UCW-31328","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4"}]}]}]},{"type":"tableRow","content":[{"type":"tableCell","attrs":{"background":"white"},"content":[{"type":"paragraph","content":[{"type":"text","text":"Uploaded"}]}]},{"type":"tableCell","attrs":{},"content":[{"type":"paragraph","content":[{"type":"text","text":"16"}]}]},{"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16"}]}]},{"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</si>
  <si>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UCW-31319</t>
  </si>
  <si>
    <t>CLONE - Footwear New Listing 05-05-2026 ( 288 EANs)</t>
  </si>
  <si>
    <t>We have successfully uploaded this batch. Please find the attached summary sheet and summary report. [^Summary.zip] [^UCW-31319_Post Upload Status_V.2 (1).xlsx] ;[^UCW-31319.xlsx]
Please find attached the sheet, where 53 options have been listed.
Kindly update the price and inventory, and share the summary once completed.
{adf:display=block}
{"type":"table","attrs":{"isNumberColumnEnabled":false,"layout":"center","localId":"631f10ef-9dc2-4ed6-be0a-275aee58ef34"},"content":[{"type":"tableRow","content":[{"type":"tableCell","attrs":{"background":"#44b3e1"},"content":[{"type":"paragraph","content":[{"type":"text","text":"Ticket ID","marks":[{"type":"strong"}]}]}]},{"type":"tableCell","attrs":{"colspan":2,"background":"#44b3e1"},"content":[{"type":"paragraph","content":[{"type":"text","text":"UCW-31319","marks":[{"type":"strong"}]}]}]}]},{"type":"tableRow","content":[{"type":"tableCell","attrs":{"background":"#44b3e1"},"content":[{"type":"paragraph","content":[{"type":"text","text":"Brand Name","marks":[{"type":"strong"}]}]}]},{"type":"tableCell","attrs":{"colspan":2,"background":"#44b3e1"},"content":[{"type":"paragraph","content":[{"type":"text","text":"RARE RABBIT","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288"}]}]},{"type":"tableCell","attrs":{"background":"white"},"content":[{"type":"paragraph","content":[{"type":"text","text":"53"}]}]}]},{"type":"tableRow","content":[{"type":"tableCell","attrs":{"background":"white"},"content":[{"type":"paragraph","content":[{"type":"text","text":"Uploaded"}]}]},{"type":"tableCell","attrs":{"background":"white"},"content":[{"type":"paragraph","content":[{"type":"text","text":"288"}]}]},{"type":"tableCell","attrs":{"background":"white"},"content":[{"type":"paragraph","content":[{"type":"text","text":"53"}]}]}]},{"type":"tableRow","content":[{"type":"tableCell","attrs":{"background":"white"},"content":[{"type":"paragraph","content":[{"type":"text","text":"LIDs Shared"}]}]},{"type":"tableCell","attrs":{"background":"white"},"content":[{"type":"paragraph","content":[{"type":"text","text":"288"}]}]},{"type":"tableCell","attrs":{"background":"white"},"content":[{"type":"paragraph","content":[{"type":"text","text":"53"}]}]}]},{"type":"tableRow","content":[{"type":"tableCell","attrs":{"background":"white"},"content":[{"type":"paragraph","content":[{"type":"text","text":"LIDs Stuck in the System"}]}]},{"type":"tableCell","attrs":{"background":"white"},"content":[{"type":"paragraph","content":[{"type":"text","text":"0"}]}]},{"type":"tableCell","attrs":{"background":"white"},"content":[{"type":"paragraph","content":[{"type":"text","text":"0"}]}]}]}]}
{adf}</t>
  </si>
  <si>
    <t>UCW-31301</t>
  </si>
  <si>
    <t>Image Update: Versace Eau Fraiche</t>
  </si>
  <si>
    <t>UCW-31292</t>
  </si>
  <si>
    <t>New Listing - 12-05-2026</t>
  </si>
  <si>
    <t>PFA the Summary &amp; Post-Uploaded sheet[^Summary.zip] [^UCW-31292 Post Upload Status_V.2 (1).xlsx] ;[^UCW-31292.xlsx]
Please find attached the sheet, where 28 options of Jwellers have been listed.
Kindly update the price and inventory, and share the summary once completed.
{adf:display=block}
{"type":"table","attrs":{"isNumberColumnEnabled":false,"layout":"center","localId":"38f3f180-57b1-48dd-ab33-65a9c5a93e44"},"content":[{"type":"tableRow","content":[{"type":"tableCell","attrs":{"background":"#44b3e1"},"content":[{"type":"paragraph","content":[{"type":"text","text":"Ticket ID","marks":[{"type":"strong"}]}]}]},{"type":"tableCell","attrs":{"colspan":2,"background":"#44b3e1"},"content":[{"type":"paragraph","content":[{"type":"text","text":"UCW-31292","marks":[{"type":"strong"}]}]}]}]},{"type":"tableRow","content":[{"type":"tableCell","attrs":{"background":"#44b3e1"},"content":[{"type":"paragraph","content":[{"type":"text","text":"Brand Name","marks":[{"type":"strong"}]}]}]},{"type":"tableCell","attrs":{"colspan":2,"background":"#44b3e1"},"content":[{"type":"paragraph","content":[{"type":"text","text":"Ornate Jewe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type":"tableCell","attrs":{},"content":[{"type":"paragraph","content":[{"type":"text","text":"28"}]}]}]},{"type":"tableRow","content":[{"type":"tableCell","attrs":{"background":"white"},"content":[{"type":"paragraph","content":[{"type":"text","text":"Uploaded"}]}]},{"type":"tableCell","attrs":{},"content":[{"type":"paragraph","content":[{"type":"text","text":"28"}]}]},{"type":"tableCell","attrs":{},"content":[{"type":"paragraph","content":[{"type":"text","text":"28"}]}]}]},{"type":"tableRow","content":[{"type":"tableCell","attrs":{"background":"white"},"content":[{"type":"paragraph","content":[{"type":"text","text":"LIDs Shared"}]}]},{"type":"tableCell","attrs":{},"content":[{"type":"paragraph","content":[{"type":"text","text":"28"}]}]},{"type":"tableCell","attrs":{},"content":[{"type":"paragraph","content":[{"type":"text","text":"28"}]}]}]},{"type":"tableRow","content":[{"type":"tableCell","attrs":{"background":"white"},"content":[{"type":"paragraph","content":[{"type":"text","text":"LIDs Stuck in the System"}]}]},{"type":"tableCell","attrs":{},"content":[{"type":"paragraph","content":[{"type":"text","text":"0"}]}]},{"type":"tableCell","attrs":{},"content":[{"type":"paragraph","content":[{"type":"text","text":"0"}]}]}]}]}
{adf}</t>
  </si>
  <si>
    <t>UCW-31289</t>
  </si>
  <si>
    <t>P.C.Chandra Jewellers | Fine Jewellery | 124792 | 9-05-2025 (97 SKUs)</t>
  </si>
  <si>
    <t>PFA the SUmmary &amp; Post-Up[^Summary (e7fb2e98-2f3b-4664-9faa-643374bad46d).zip] [^UCW-31289 Post Upload Status_V.2 (1).xlsx] loaded sheet;[^UCW-31289.xlsx]
Please find attached the sheet, where 97 options of Jewellery have been listed.
Kindly update the price and inventory, and share the summary once completed.
{adf:display=block}
{"type":"table","attrs":{"isNumberColumnEnabled":false,"layout":"center","localId":"5087e362-4b28-4434-8c3a-b0dfd897b1a0"},"content":[{"type":"tableRow","content":[{"type":"tableCell","attrs":{"background":"#44b3e1"},"content":[{"type":"paragraph","content":[{"type":"text","text":"Ticket ID","marks":[{"type":"strong"}]}]}]},{"type":"tableCell","attrs":{"colspan":2,"background":"#44b3e1"},"content":[{"type":"paragraph","content":[{"type":"text","text":"UCW-31289","marks":[{"type":"strong"}]}]}]}]},{"type":"tableRow","content":[{"type":"tableCell","attrs":{"background":"#44b3e1"},"content":[{"type":"paragraph","content":[{"type":"text","text":"Brand Name","marks":[{"type":"strong"}]}]}]},{"type":"tableCell","attrs":{"colspan":2,"background":"#44b3e1"},"content":[{"type":"paragraph","content":[{"type":"text","text":"P.C. Chandra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97"}]}]},{"type":"tableCell","attrs":{"background":"white"},"content":[{"type":"paragraph","content":[{"type":"text","text":"97"}]}]}]},{"type":"tableRow","content":[{"type":"tableCell","attrs":{"background":"white"},"content":[{"type":"paragraph","content":[{"type":"text","text":"Uploaded"}]}]},{"type":"tableCell","attrs":{"background":"white"},"content":[{"type":"paragraph","content":[{"type":"text","text":"97"}]}]},{"type":"tableCell","attrs":{"background":"white"},"content":[{"type":"paragraph","content":[{"type":"text","text":"97"}]}]}]},{"type":"tableRow","content":[{"type":"tableCell","attrs":{"background":"white"},"content":[{"type":"paragraph","content":[{"type":"text","text":"LIDs Shared"}]}]},{"type":"tableCell","attrs":{"background":"white"},"content":[{"type":"paragraph","content":[{"type":"text","text":"97"}]}]},{"type":"tableCell","attrs":{"background":"white"},"content":[{"type":"paragraph","content":[{"type":"text","text":"97"}]}]}]},{"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</si>
  <si>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UCW-31279</t>
  </si>
  <si>
    <t>ENRICH_Garnier | Cooling Gel PDP Revamp | TATACLIQ</t>
  </si>
  <si>
    <t xml:space="preserve">Garnier </t>
  </si>
  <si>
    <t>UCW-31276</t>
  </si>
  <si>
    <t>Pantaloons/Kids/Non Apparel Footwear/New Listing/SKU 48/Options 8| 13th April'2026</t>
  </si>
  <si>
    <t>We would like to inform you that your ticket has been successfully uploaded in our system.
Please find the attached summary files and post-upload file for your reference. We will share a further update once the listing IDs are generated.[^Summary.zip] [^UCW-31276 - Post Upload Status .xlsx] ;[^UCW-31276.xlsx]
Please find attached the sheet, where 8 options of Footwear have been listed.
Kindly update the price and inventory, and share the summary once completed.
{adf:display=block}
{"type":"table","attrs":{"isNumberColumnEnabled":false,"layout":"center","localId":"4ba24793-2734-4d1a-adac-07d985e4ae30"},"content":[{"type":"tableRow","content":[{"type":"tableCell","attrs":{"background":"#44b3e1"},"content":[{"type":"paragraph","content":[{"type":"text","text":"Ticket ID","marks":[{"type":"strong"}]}]}]},{"type":"tableCell","attrs":{"colspan":2,"background":"#44b3e1"},"content":[{"type":"paragraph","content":[{"type":"text","text":"UCW-31276","marks":[{"type":"strong"}]}]}]}]},{"type":"tableRow","content":[{"type":"tableCell","attrs":{"background":"#44b3e1"},"content":[{"type":"paragraph","content":[{"type":"text","text":"Brand Name","marks":[{"type":"strong"}]}]}]},{"type":"tableCell","attrs":{"colspan":2,"background":"#44b3e1"},"content":[{"type":"paragraph","content":[{"type":"text","text":"Pantaloon Brand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49"}]}]},{"type":"tableCell","attrs":{"background":"white"},"content":[{"type":"paragraph","content":[{"type":"text","text":"9"}]}]}]},{"type":"tableRow","content":[{"type":"tableCell","attrs":{"background":"white"},"content":[{"type":"paragraph","content":[{"type":"text","text":"Uploaded"}]}]},{"type":"tableCell","attrs":{"background":"white"},"content":[{"type":"paragraph","content":[{"type":"text","text":"48"}]}]},{"type":"tableCell","attrs":{"background":"white"},"content":[{"type":"paragraph","content":[{"type":"text","text":"8"}]}]}]},{"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48"}]}]},{"type":"tableCell","attrs":{"background":"white"},"content":[{"type":"paragraph","content":[{"type":"text","text":"8"}]}]}]},{"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</si>
  <si>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UCW-31271</t>
  </si>
  <si>
    <t>Vaseline Lip Oil - Tata Cliq</t>
  </si>
  <si>
    <t>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[^UCW-31271_Post Upload Status_V.2 (1).xlsx]
[^Summary.zip]
;[^UCW-31271.xlsx]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24409f5-41d2-446a-8faa-ca672cc6decf"},"content":[{"type":"tableRow","content":[{"type":"tableCell","attrs":{"background":"#44b3e1"},"content":[{"type":"paragraph","content":[{"type":"text","text":"Ticket ID","marks":[{"type":"strong"}]}]}]},{"type":"tableCell","attrs":{"colspan":2,"background":"#44b3e1"},"content":[{"type":"paragraph","content":[{"type":"text","text":"UCW-31271","marks":[{"type":"strong"}]}]}]}]},{"type":"tableRow","content":[{"type":"tableCell","attrs":{"background":"#44b3e1"},"content":[{"type":"paragraph","content":[{"type":"text","text":"Brand Name","marks":[{"type":"strong"}]}]}]},{"type":"tableCell","attrs":{"colspan":2,"background":"#44b3e1"},"content":[{"type":"paragraph","content":[{"type":"text","text":"Vaselin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type":"tableCell","attrs":{},"content":[{"type":"paragraph","content":[{"type":"text","text":"3"}]}]}]},{"type":"tableRow","content":[{"type":"tableCell","attrs":{"background":"white"},"content":[{"type":"paragraph","content":[{"type":"text","text":"Uploaded"}]}]},{"type":"tableCell","attrs":{},"content":[{"type":"paragraph","content":[{"type":"text","text":"3"}]}]},{"type":"tableCell","attrs":{},"content":[{"type":"paragraph","content":[{"type":"text","text":"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3"}]}]},{"type":"tableCell","attrs":{},"content":[{"type":"paragraph","content":[{"type":"text","text":"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</si>
  <si>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UCW-31258</t>
  </si>
  <si>
    <t xml:space="preserve">Kickers New articles product detail </t>
  </si>
  <si>
    <t>We would like to inform you that your ticket has been successfully uploaded in our system.
Please find the attached summary files and post-upload file for your reference. We will share a further update once the listing IDs are generated.[^Summary.zip] [^UCW-31258 - Post Upload Status .xlsx] ;[^UCW-31258.xlsx]
Please find attached the sheet, where 7 options of Footwear have been listed.
Kindly update the price and inventory, and share the summary once completed.
{adf:display=block}
{"type":"table","attrs":{"isNumberColumnEnabled":false,"layout":"center","localId":"cbfe8793-42b3-45dc-b77d-161c89bfb841"},"content":[{"type":"tableRow","content":[{"type":"tableCell","attrs":{"background":"#44b3e1"},"content":[{"type":"paragraph","content":[{"type":"text","text":"Ticket ID","marks":[{"type":"strong"}]}]}]},{"type":"tableCell","attrs":{"colspan":2,"background":"#44b3e1"},"content":[{"type":"paragraph","content":[{"type":"text","text":"UCW-31258","marks":[{"type":"strong"}]}]}]}]},{"type":"tableRow","content":[{"type":"tableCell","attrs":{"background":"#44b3e1"},"content":[{"type":"paragraph","content":[{"type":"text","text":"Brand Name","marks":[{"type":"strong"}]}]}]},{"type":"tableCell","attrs":{"colspan":2,"background":"#44b3e1"},"content":[{"type":"paragraph","content":[{"type":"text","text":"Kick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42"}]}]},{"type":"tableCell","attrs":{"background":"white"},"content":[{"type":"paragraph","content":[{"type":"text","text":"7"}]}]}]},{"type":"tableRow","content":[{"type":"tableCell","attrs":{"background":"white"},"content":[{"type":"paragraph","content":[{"type":"text","text":"Uploaded"}]}]},{"type":"tableCell","attrs":{"background":"white"},"content":[{"type":"paragraph","content":[{"type":"text","text":"42"}]}]},{"type":"tableCell","attrs":{"background":"white"},"content":[{"type":"paragraph","content":[{"type":"text","text":"7"}]}]}]},{"type":"tableRow","content":[{"type":"tableCell","attrs":{"background":"white"},"content":[{"type":"paragraph","content":[{"type":"text","text":"SKUs Not Uploaded"}]}]},{"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42"}]}]},{"type":"tableCell","attrs":{"background":"white"},"content":[{"type":"paragraph","content":[{"type":"text","text":"7"}]}]}]},{"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</si>
  <si>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UCW-31257</t>
  </si>
  <si>
    <t>ENRICH_IMAGE REPLACEMENT - Daali - 1 Style</t>
  </si>
  <si>
    <t xml:space="preserve">[^Retriggered.zip]
[^Status- UCW-31257 (0e9ad416-4030-46e2-8084-5818546b02d5).xlsx]
</t>
  </si>
  <si>
    <t>UCW-31254</t>
  </si>
  <si>
    <t>Tata Cliq-Multi Brand-Footwear-129236,127776 - 13-05-2026</t>
  </si>
  <si>
    <t>Reebok, Van Heusen, Allen Solly, Louis Philippe</t>
  </si>
  <si>
    <t>We have successfully uploaded this batch. Please find the summary of this batch. and attach Summary zip and Post upload Sheet.
As per the brand, all available images have been shared. However, we observed that the Right-Side View is still missing for the styles mentioned in the attached query sheet.
Kindly confirm whether we can proceed with the available images for these styles.
Awaiting your confirmation.
[^Post Upload Status_V.2 (1) (1).xlsx]
[^SUMMARY.zip]
[^Copy of Image Query Sheet (2).xlsx]
;[^UCW-31254.xlsx]
Please find attached the sheet, where 83 options of Footwear have been listed.
Kindly update the price and inventory, and share the summary once completed.
{adf:display=block}
{"type":"table","attrs":{"isNumberColumnEnabled":false,"layout":"center","localId":"d6e37d70-332a-4321-b7ed-a94ee5dba670"},"content":[{"type":"tableRow","content":[{"type":"tableCell","attrs":{"background":"#44b3e1"},"content":[{"type":"paragraph","content":[{"type":"text","text":"Ticket ID","marks":[{"type":"strong"}]}]}]},{"type":"tableCell","attrs":{"colspan":2,"background":"#44b3e1"},"content":[{"type":"paragraph","content":[{"type":"text","text":"UCW-31254","marks":[{"type":"strong"}]}]}]}]},{"type":"tableRow","content":[{"type":"tableCell","attrs":{"background":"#44b3e1"},"content":[{"type":"paragraph","content":[{"type":"text","text":"Brand Name","marks":[{"type":"strong"}]}]}]},{"type":"tableCell","attrs":{"colspan":2,"background":"#44b3e1"},"content":[{"type":"paragraph","content":[{"type":"text","text":"Reebok, Van Heusen, Allen Solly, Louis Philipp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565"}]}]},{"type":"tableCell","attrs":{},"content":[{"type":"paragraph","content":[{"type":"text","text":"98"}]}]}]},{"type":"tableRow","content":[{"type":"tableCell","attrs":{"background":"white"},"content":[{"type":"paragraph","content":[{"type":"text","text":"Uploaded"}]}]},{"type":"tableCell","attrs":{},"content":[{"type":"paragraph","content":[{"type":"text","text":"530"}]}]},{"type":"tableCell","attrs":{},"content":[{"type":"paragraph","content":[{"type":"text","text":"83"}]}]}]},{"type":"tableRow","content":[{"type":"tableCell","attrs":{"background":"white"},"content":[{"type":"paragraph","content":[{"type":"text","text":"SKUs Not Uploaded"}]}]},{"type":"tableCell","attrs":{},"content":[{"type":"paragraph","content":[{"type":"text","text":"35"}]}]},{"type":"tableCell","attrs":{},"content":[{"type":"paragraph","content":[{"type":"text","text":"15"}]}]}]},{"type":"tableRow","content":[{"type":"tableCell","attrs":{"background":"white"},"content":[{"type":"paragraph","content":[{"type":"text","text":"LIDs Shared"}]}]},{"type":"tableCell","attrs":{},"content":[{"type":"paragraph","content":[{"type":"text","text":"529"}]}]},{"type":"tableCell","attrs":{},"content":[{"type":"paragraph","content":[{"type":"text","text":"83"}]}]}]},{"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resolving the issue and will inform you once it is fixed.
We are closing the ticket and create a sub task for sell now.;Retrigger Done.
[^129236_SKUEDITRETRIGGER_ADITYA_BIRLA_LIFESTYLE_BRANDS_LIMITED(129236)_Sandal(MPH1312101100)_20260522_113527_018_summary.csv]
;[^UCW-31254 (3d05a316-c16e-4e81-a1e4-7efe3c5d4b0a).xlsx]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3228d11-fc5f-4ac3-a7de-ba2cfcd1467b"},"content":[{"type":"tableRow","content":[{"type":"tableCell","attrs":{"background":"#44b3e1"},"content":[{"type":"paragraph","content":[{"type":"text","text":"Ticket ID","marks":[{"type":"strong"}]}]}]},{"type":"tableCell","attrs":{"colspan":2,"background":"#44b3e1"},"content":[{"type":"paragraph","content":[{"type":"text","text":"UCW-31254","marks":[{"type":"strong"}]}]}]}]},{"type":"tableRow","content":[{"type":"tableCell","attrs":{"background":"#44b3e1"},"content":[{"type":"paragraph","content":[{"type":"text","text":"Brand Name","marks":[{"type":"strong"}]}]}]},{"type":"tableCell","attrs":{"colspan":2,"background":"#44b3e1"},"content":[{"type":"paragraph","content":[{"type":"text","text":"Reebok, Van Heusen, Allen Solly, Louis Philipp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565"}]}]},{"type":"tableCell","attrs":{},"content":[{"type":"paragraph","content":[{"type":"text","text":"98"}]}]}]},{"type":"tableRow","content":[{"type":"tableCell","attrs":{"background":"white"},"content":[{"type":"paragraph","content":[{"type":"text","text":"Uploaded"}]}]},{"type":"tableCell","attrs":{},"content":[{"type":"paragraph","content":[{"type":"text","text":"530"}]}]},{"type":"tableCell","attrs":{},"content":[{"type":"paragraph","content":[{"type":"text","text":"83"}]}]}]},{"type":"tableRow","content":[{"type":"tableCell","attrs":{"background":"white"},"content":[{"type":"paragraph","content":[{"type":"text","text":"SKUs Not Uploaded"}]}]},{"type":"tableCell","attrs":{},"content":[{"type":"paragraph","content":[{"type":"text","text":"35"}]}]},{"type":"tableCell","attrs":{},"content":[{"type":"paragraph","content":[{"type":"text","text":"15"}]}]}]},{"type":"tableRow","content":[{"type":"tableCell","attrs":{"background":"white"},"content":[{"type":"paragraph","content":[{"type":"text","text":"LIDs Shared"}]}]},{"type":"tableCell","attrs":{},"content":[{"type":"paragraph","content":[{"type":"text","text":"530"}]}]},{"type":"tableCell","attrs":{},"content":[{"type":"paragraph","content":[{"type":"text","text":"83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</si>
  <si>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UCW-31246</t>
  </si>
  <si>
    <t>Request for Toner Listing</t>
  </si>
  <si>
    <t>[^Post Upload Status.xlsx]
[^ProductBulkUpload_126467_Beauty__Grooming(MPH22)_Skin_Care(MPH2216)_Moisturizers_and_Serums(MPH2216103)_Toners(MPH2216103110)_35356_1778916130545_20260516_125210_717_summary.csv]
We have successfully uploaded this batch. Please find the attached summary sheet and summary report.;[^UCW-31246.xlsx]
Please find attached the sheet, where 1 option has been listed.
Kindly update the price and inventory, and share the summary once completed.
{adf:display=block}
{"type":"table","attrs":{"isNumberColumnEnabled":false,"layout":"center","localId":"67bebeb4-f8e6-4bfb-ab7b-a11e6a18608e"},"content":[{"type":"tableRow","content":[{"type":"tableCell","attrs":{"background":"#44b3e1"},"content":[{"type":"paragraph","content":[{"type":"text","text":"Ticket ID","marks":[{"type":"strong"}]}]}]},{"type":"tableCell","attrs":{"colspan":2,"background":"#44b3e1"},"content":[{"type":"paragraph","content":[{"type":"text","text":"UCW-31246","marks":[{"type":"strong"}]}]}]}]},{"type":"tableRow","content":[{"type":"tableCell","attrs":{"background":"#44b3e1"},"content":[{"type":"paragraph","content":[{"type":"text","text":"Brand Name","marks":[{"type":"strong"}]}]}]},{"type":"tableCell","attrs":{"colspan":2,"background":"#44b3e1"},"content":[{"type":"paragraph","content":[{"type":"text","text":"Love Ear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</si>
  <si>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UCW-31245</t>
  </si>
  <si>
    <t>EAN Update TATA X SKP</t>
  </si>
  <si>
    <t>UCW-31244</t>
  </si>
  <si>
    <t>Tata lux New latching - 07_05</t>
  </si>
  <si>
    <t>UCW-31227</t>
  </si>
  <si>
    <t>Lot 3 SS26 Skechers Footwear-7 SKUs 1 options 13.5.2026</t>
  </si>
  <si>
    <t>UCW-31218</t>
  </si>
  <si>
    <t>CLONE -  Soch_Apparel_124205-SAS_08/05/2026_340 Styles</t>
  </si>
  <si>
    <t>UCW-31203</t>
  </si>
  <si>
    <t>Tata Cliq Footwear Catalogue | 12-05-2026</t>
  </si>
  <si>
    <t>UCW-31197</t>
  </si>
  <si>
    <t>Puma New Listing 12-05-2026</t>
  </si>
  <si>
    <t>UCW-31195</t>
  </si>
  <si>
    <t>Shaya Everyday, Plumes &amp; Nitya Collection Catalog for Tata Cliq.</t>
  </si>
  <si>
    <t>UCW-31193</t>
  </si>
  <si>
    <t>WHP Jewellers | Dia Bracelet, Dia Earring, Dia Pendant, Dia Ring, Dia Nosepin, Dia Mang Pendant | 126291-WHPJ1 | 12-05-2026</t>
  </si>
  <si>
    <t>UCW-31191</t>
  </si>
  <si>
    <t>Puma + footwear + 124055+ mapping (12-05-2026)</t>
  </si>
  <si>
    <t>UCW-31190</t>
  </si>
  <si>
    <t>WHP Jewellers | Bracelet, Chain, Earring, Pendant, Ring | 126291-WHPJ1 | 13-05-2026</t>
  </si>
  <si>
    <t>UCW-31168</t>
  </si>
  <si>
    <t>ERROR_Cataloging File - Palladium</t>
  </si>
  <si>
    <t>The images have been successfully reflected on both platforms. Please find the attached screenshots for your reference. Therefore, we are now closing this ticket. If you require any further assistance, please feel free to reach out to us.
!image-20260523-082808.png|width=534,alt="image-20260523-082808.png"!
!image-20260523-082815.png|width=519,alt="image-20260523-082815.png"!
!image-20260523-082822.png|width=519,alt="image-20260523-082822.png"!
!image-20260523-082827.png|width=519,alt="image-20260523-082827.png"!
!image-20260523-082832.png|width=519,alt="image-20260523-082832.png"!
!image-20260523-082846.png|width=519,alt="image-20260523-082846.png"!
!image-20260523-082852.png|width=519,alt="image-20260523-082852.png"!
!image-20260523-082859.png|width=519,alt="image-20260523-082859.png"!
!image-20260523-082906.png|width=519,alt="image-20260523-082906.png"!
!image-20260523-082914.png|width=519,alt="image-20260523-082914.png"!
!image-20260523-082921.png|width=519,alt="image-20260523-082921.png"!
!image-20260523-082927.png|width=519,alt="image-20260523-082927.png"!
!image-20260523-082933.png|width=519,alt="image-20260523-082933.png"!
!image-20260523-082939.png|width=519,alt="image-20260523-082939.png"!
!image-20260523-082944.png|width=519,alt="image-20260523-082944.png"!
!image-20260523-082950.png|width=519,alt="image-20260523-082950.png"!
!image-20260523-082956.png|width=519,alt="image-20260523-082956.png"!</t>
  </si>
  <si>
    <t>UCW-31162</t>
  </si>
  <si>
    <t>E2E - Rosso Brunello - FTW - 12th May - 127 SKUs</t>
  </si>
  <si>
    <t>UCW-31160</t>
  </si>
  <si>
    <t xml:space="preserve"> TC LUX Asics Footwear 129537 | 06-05-2026</t>
  </si>
  <si>
    <t>UCW-31158</t>
  </si>
  <si>
    <t>Bacca Bucci + Men Footwear + 124878 + New Listing + 77 SKUs + 14 Options + 11-March-2026</t>
  </si>
  <si>
    <t>Bacca Bucci</t>
  </si>
  <si>
    <t>UCW-31153</t>
  </si>
  <si>
    <t>Asian Footwear Listing 11 May 2026</t>
  </si>
  <si>
    <t>UCW-31141</t>
  </si>
  <si>
    <t>GAS SS'26 - Catalogue (73 options)</t>
  </si>
  <si>
    <t>UCW-31134</t>
  </si>
  <si>
    <t>Foxtale X Tata Cliq Brightening Moisturizer 50ml Listing</t>
  </si>
  <si>
    <t xml:space="preserve">Foxtale </t>
  </si>
  <si>
    <t>Closed as the brand has not shared resolution.</t>
  </si>
  <si>
    <t>UCW-31132</t>
  </si>
  <si>
    <t>New Lot (Carpet and Runner 166) for Listings OBSESSIONS | 128877 | 11-May-2026</t>
  </si>
  <si>
    <t xml:space="preserve">Obsessions </t>
  </si>
  <si>
    <t>UCW-31131</t>
  </si>
  <si>
    <t>Recode+ New request + Beauty + 127931+ 11 May'26</t>
  </si>
  <si>
    <t>Recode</t>
  </si>
  <si>
    <t>Closed as brand has not shared resolution for the queries</t>
  </si>
  <si>
    <t>UCW-31128</t>
  </si>
  <si>
    <t>Skinn|Fastrack X perfume X 125928 X TCF X 11.05.2026</t>
  </si>
  <si>
    <t>SKINN</t>
  </si>
  <si>
    <t>UCW-31127</t>
  </si>
  <si>
    <t>Diam Beauty + New Request + Beauty + 128440 + 11 May</t>
  </si>
  <si>
    <t>UCW-31119</t>
  </si>
  <si>
    <t>Enrich_TCR Image update 11.05.26</t>
  </si>
  <si>
    <t>[^Summary.zip]
[^Status of UCW-31119.xlsx]
We have updated the images and also attached the summary file. Once the images are successfully reflected we will let you know</t>
  </si>
  <si>
    <t>UCW-31115</t>
  </si>
  <si>
    <t>New listing Tata Cliq - 11th May</t>
  </si>
  <si>
    <t>c</t>
  </si>
  <si>
    <t>UCW-31111</t>
  </si>
  <si>
    <t>SKU EAN Updates &amp; Stock Activation (Primespot) - L'Occitane Shea Range</t>
  </si>
  <si>
    <t>UCW-31092</t>
  </si>
  <si>
    <t>Hermès - E-commerce storechecks - Tatacliq</t>
  </si>
  <si>
    <t>As this is a size grouping task we are changing this from E2E te size grouping;L1 ticket raised-
[https://tatacliqhelpdesk.freshservice.com/support/tickets/213518|https://tatacliqhelpdesk.freshservice.com/support/tickets/213518]</t>
  </si>
  <si>
    <t>UCW-31087</t>
  </si>
  <si>
    <t>Enrich_78403051_PDP Update_Idole Power | TCL</t>
  </si>
  <si>
    <t>UCW-31086</t>
  </si>
  <si>
    <t>ENRICH_Tata Cliq Image change Req</t>
  </si>
  <si>
    <t>[^Summary.zip]
[^Status of UCW-31086.xlsx]
We have updated the images and also attached the summary file. Once the images are successfully reflected we will let you know</t>
  </si>
  <si>
    <t>UCW-31083</t>
  </si>
  <si>
    <t>ENRICH_Esskay Beauty | Rica Image Update</t>
  </si>
  <si>
    <t>UCW-31081</t>
  </si>
  <si>
    <t>Request for New Product Listing – Love Earth Liquid Mousse Lipstick 3.0 (Single shade)</t>
  </si>
  <si>
    <t>UCW-31080</t>
  </si>
  <si>
    <t>Tiny bugs-E2E-Footwear May New Line Sheet 2026-127032</t>
  </si>
  <si>
    <t>UCW-31072</t>
  </si>
  <si>
    <t>CLONE - Pantaloons/Men Women/Non Apparel Footwear/New Listing/SKU 194/Options 33| 13th Jan'2026</t>
  </si>
  <si>
    <t>UCW-31063</t>
  </si>
  <si>
    <t>Aria Nica Kids &amp; Tao Paris Womens Footwear Listing SS-26</t>
  </si>
  <si>
    <t xml:space="preserve">Aria Nica, Tao Paris </t>
  </si>
  <si>
    <t>UCW-31054</t>
  </si>
  <si>
    <t>Kindlife | Luxury Platform addition</t>
  </si>
  <si>
    <t>UCW-31050</t>
  </si>
  <si>
    <t>New lisitng Tatacliq : TOTAPARI | JEWELLERY | 128997 | 09-MAY-2026( 64 SKU )</t>
  </si>
  <si>
    <t>Closing the ticket as the L2 is not available in this seller.</t>
  </si>
  <si>
    <t>UCW-31049</t>
  </si>
  <si>
    <t>CLONE - New Listing | Globus x TataCliq | 23th Jan 2026</t>
  </si>
  <si>
    <t>Duplicate ticket 30148</t>
  </si>
  <si>
    <t>UCW-31048</t>
  </si>
  <si>
    <t>Pending DeDup SKus - UCW-26101</t>
  </si>
  <si>
    <t>UCW-31044</t>
  </si>
  <si>
    <t>UCW-31043</t>
  </si>
  <si>
    <t>Enrichment_Tata CLIQ(Fashion+Luxury) |adidas DTC| Footwear Attributes for Listing_28-10-25</t>
  </si>
  <si>
    <t>UCW-31042</t>
  </si>
  <si>
    <t>Tata Cliq-Reebok Brand-Footwear -127776 - 07-05-2026</t>
  </si>
  <si>
    <t>UCW-31027</t>
  </si>
  <si>
    <t>ENRICH_milk_shake + Adhoc Image Updation + Beauty - Haircare + Seller Code+ Date.</t>
  </si>
  <si>
    <t>UCW-31025</t>
  </si>
  <si>
    <t>Enrich_Real Effect London | Purity Concern for Silver Jewellery</t>
  </si>
  <si>
    <t>UCW-31020</t>
  </si>
  <si>
    <t>ENRICH_Updating Images (milk_shake lifestyling _2 &amp; No Frizz)</t>
  </si>
  <si>
    <t>milkshake</t>
  </si>
  <si>
    <t>UCW-31011</t>
  </si>
  <si>
    <t>ERROR_Catalogue New errors for the Multibrands Agency (NETSCRIBES) 11th MAY_NC</t>
  </si>
  <si>
    <t>[^125927_SKUEDITRETRIGGER_INDIEJEWEL_FASHIONS_PRIVATE_LIMITED(125927)_Anklets(MPH1915101100)_20260513_030730_659_summary.csv]
[^125927_SKUEDITRETRIGGER__Toe-rings(MPH1915101123)_20260513_031419_970_summary.csv]
[^125927_SKUEDITRETRIGGER__Bracelets(MPH1915101103)_20260513_031054_422_summary.csv]
[^125928_SKUEDITRETRIGGER__Hair_Brushes_and_Combs(MPH2217101101)_20260513_024144_072.csv]
[^ERROR AGENCY (NETSCRIBES) 11Th MAY.xlsx]
[^PCM_DataExtractCsv-20260513155500.csv]
Thank you for highlighting the issue. We have taken the necessary action on the errors and updated the *Agency Comment* column accordingly. We will inform once changes reflect.
Attached SKU&amp; Edit Summary File and PCM file for your reference</t>
  </si>
  <si>
    <t>UCW-31010</t>
  </si>
  <si>
    <t>footwear catalogue for listing tatacliq</t>
  </si>
  <si>
    <t>L1 to L4 mapping not available</t>
  </si>
  <si>
    <t>UCW-30997</t>
  </si>
  <si>
    <t>Palladium Footwear 129553, 129560 Listing 16 SKU ( 3 Options ) 05/05/2026.</t>
  </si>
  <si>
    <t>After preprocessing, we identified that out of 3 options and 16 SKUs, 15 SKUs are already listed.
For your reference, we have attached the relevant file highlighting the already listed SKUs.
The remaining one SKU has been uploaded as a cut size in both platform. Please find the attached summary sheet and post-upload sheet for your reference.
[^Summary (ce17a804-ec47-4dce-b314-08d647021998).zip]
[^Already Listed.xlsx]
[^Post Upload Status_V.2 (1).xlsx]
;[^UCW-30997.xlsx]
We would like to inform you that 3 options are already listed on both the platform. We have shared the MP codes in the sheet and also updated that 1 SKU has been added under the same style code, which is now completed.
The sheet is attached for your reference.</t>
  </si>
  <si>
    <t>UCW-30995</t>
  </si>
  <si>
    <t>Inc.5 || New Listing (E2E/Adhoc/Enrich) || 142 Article Footwear || Seller Code :- 100149 || 08-May-2026 || TATACLIQ</t>
  </si>
  <si>
    <t>UCW-30993</t>
  </si>
  <si>
    <t>Libas Apparel 127532 08-05-2026 (NEW CATALOGUE)</t>
  </si>
  <si>
    <t>UCW-30992</t>
  </si>
  <si>
    <t>Enrich_Soch Image correction-5 Styles -Tatacliq</t>
  </si>
  <si>
    <t>UCW-30991</t>
  </si>
  <si>
    <t>ENRICH_Update Required: Ingredients &amp; Product Images</t>
  </si>
  <si>
    <t>UCW-30990</t>
  </si>
  <si>
    <t xml:space="preserve">ENRICH_Request for Image Update - SKU BGLB502 </t>
  </si>
  <si>
    <t>UCW-30985</t>
  </si>
  <si>
    <t>CLONE - PUMA Accessories_Footwear_Apparel 124130 &amp; 125381 New Listing 12-02-2026</t>
  </si>
  <si>
    <t>UCW-30983</t>
  </si>
  <si>
    <t>ADIDAS Add now catalogue dated 9th May 2026</t>
  </si>
  <si>
    <t>UCW-30972</t>
  </si>
  <si>
    <t>Request to Update Product Images &amp; Information on Tata Cliq</t>
  </si>
  <si>
    <t>UCW-30970</t>
  </si>
  <si>
    <t>|[https://tatacliqhelpdesk.freshservice.com/support/tickets/211620-  can't edit attribute|https://tatacliqhelpdesk.freshservice.com/support/tickets/211620-%20%20can't%20edit%20attribute]|
|[https://tatacliqhelpdesk.freshservice.com/support/tickets/211655-GTIN issue|https://tatacliqhelpdesk.freshservice.com/support/tickets/211655-GTIN%20issue]|
|[https://tatacliqhelpdesk.freshservice.com/support/tickets/211577- 26045 MP can't edit attribute|https://tatacliqhelpdesk.freshservice.com/support/tickets/211577-%2026045%20MP%20can't%20edit%20attribute]|;1253814067982513399
1253814067982513467
1253814067982513498
1253814067982513474
1253814067982513481
1253814067982513436
1253814067982513504
1253814067982513405
1253814067982513443
1253814067982513450
1253814067982513412
1253814067982513429
This is retriggered and solved by L1
[https://tatacliqhelpdesk.freshservice.com/support/tickets/213623|https://tatacliqhelpdesk.freshservice.com/support/tickets/213623]
;Clone will be created for other cases as well</t>
  </si>
  <si>
    <t>UCW-30958</t>
  </si>
  <si>
    <t>ENRICH_Wella X Tata Cliq Legal Metrology (CO) Update</t>
  </si>
  <si>
    <t>UCW-30955</t>
  </si>
  <si>
    <t>Clone -The Souled Store Footwear 123858 20-04-2026</t>
  </si>
  <si>
    <t>UCW-30951</t>
  </si>
  <si>
    <t>ERROR_Tata CLIQ(Fashion+Luxury) |adidas DTC| Footwear Attributes for Listing_28-10-25_NC</t>
  </si>
  <si>
    <t>UCW-30936</t>
  </si>
  <si>
    <t>Palmonas | Fashion Jewellery | 128366 | 7-05-2026 (251 SKUs)</t>
  </si>
  <si>
    <t>UCW-30935</t>
  </si>
  <si>
    <t>Palmonas | Fashion Jewellery | 128366 | 7-05-2026 (243 SKUs)</t>
  </si>
  <si>
    <t>Palmona</t>
  </si>
  <si>
    <t>UCW-30933</t>
  </si>
  <si>
    <t>Lotto/Footwear UPTO Lot-33/Seller code- 129247/ 06-05-2026</t>
  </si>
  <si>
    <t>UCW-30932</t>
  </si>
  <si>
    <t>Tatacliq Footwear  batch 23 (May) _USPA_06-05-2026</t>
  </si>
  <si>
    <t>UCW-30931</t>
  </si>
  <si>
    <t>Oroh - Footwear - Sneaker - (128691-11) - New Listing 05-06-2026</t>
  </si>
  <si>
    <t>UCW-30929</t>
  </si>
  <si>
    <t xml:space="preserve"> Soch_Apparel_124205-SAS_08/05/2026_340 Styles</t>
  </si>
  <si>
    <t>UCW-30924</t>
  </si>
  <si>
    <t>Under Armour Footwear (128047)-06/05/2026</t>
  </si>
  <si>
    <t>UCW-30915</t>
  </si>
  <si>
    <t>CLONE - Baby Catalog</t>
  </si>
  <si>
    <t>UCW-30892</t>
  </si>
  <si>
    <t>UCW-30886</t>
  </si>
  <si>
    <t>ENRICH_TataCliq: LSRG-Category Articles Image Updation</t>
  </si>
  <si>
    <t>UCW-30884</t>
  </si>
  <si>
    <t>SCL Steelo + Home +Lunch Box + 128907+ 05.05.2026</t>
  </si>
  <si>
    <t>SCL Steelo</t>
  </si>
  <si>
    <t>UCW-30879</t>
  </si>
  <si>
    <t>ENRICH_Yves Saint Laurent &amp; Lancome SKU list | Removal of Authenticity Certificate</t>
  </si>
  <si>
    <t>YSL, Lancome</t>
  </si>
  <si>
    <t>UCW-30876</t>
  </si>
  <si>
    <t xml:space="preserve">New Listings : Purearth </t>
  </si>
  <si>
    <t>UCW-30874</t>
  </si>
  <si>
    <t>Tata Cliq  - New listing - Banderas Seduction In Black (05-05-2026)</t>
  </si>
  <si>
    <t>UCW-30872</t>
  </si>
  <si>
    <t>Enrich_Tata Cliq  - Image Update - Giordano (06-05-2026)</t>
  </si>
  <si>
    <t xml:space="preserve">Giordano </t>
  </si>
  <si>
    <t>UCW-30868</t>
  </si>
  <si>
    <t>TUL Omni Catalogue || MBL || 02-May-2026</t>
  </si>
  <si>
    <t xml:space="preserve"> Cheemo, Da Vinchi, J fontini, Metro, Mochi</t>
  </si>
  <si>
    <t>UCW-30861</t>
  </si>
  <si>
    <t>79057909_Sonam Glow Kit_Lancome | TCL</t>
  </si>
  <si>
    <t>UCW-30855</t>
  </si>
  <si>
    <t>Glam21+ New request + Beauty + 128383 + 4 May'26</t>
  </si>
  <si>
    <t>Glam21</t>
  </si>
  <si>
    <t>UCW-30848</t>
  </si>
  <si>
    <t>Saree Catalouge 05-May - Meena Bazaar</t>
  </si>
  <si>
    <t>Meena Bazar</t>
  </si>
  <si>
    <t>UCW-30846</t>
  </si>
  <si>
    <t>Unstitched Catalouge- 05-May - Meena Bazaar</t>
  </si>
  <si>
    <t>UCW-30841</t>
  </si>
  <si>
    <t>Hoversoul Listing - Exo Footwear  06 May 2026</t>
  </si>
  <si>
    <t>UCW-30839</t>
  </si>
  <si>
    <t>ERROR_Hoversoul - cataloging  Batch -5_NC</t>
  </si>
  <si>
    <t xml:space="preserve">[^UCW-29827 (1).xlsx]
</t>
  </si>
  <si>
    <t>UCW-30836</t>
  </si>
  <si>
    <t>PUMA Footwear 124130 &amp; 125381 New Listing 06-05-2026</t>
  </si>
  <si>
    <t>UCW-30830</t>
  </si>
  <si>
    <t>Tata - New Listing</t>
  </si>
  <si>
    <t>UCW-30829</t>
  </si>
  <si>
    <t>MASTER DATA RS SUPERSTAR - Tatacliq</t>
  </si>
  <si>
    <t>UCW-30828</t>
  </si>
  <si>
    <t>ENRICH_Request for Image Update || 04/05/2026</t>
  </si>
  <si>
    <t>UCW-30826</t>
  </si>
  <si>
    <t>UCW-30818</t>
  </si>
  <si>
    <t>CLONE - Tata CLIQ(Fashion+Luxury) |adidas DTC| Footwear Attributes for Listing_28-10-25</t>
  </si>
  <si>
    <t>Regan says to close this</t>
  </si>
  <si>
    <t>UCW-30817</t>
  </si>
  <si>
    <t>Error_Tata CLIQ(Fashion+Luxury) |adidas DTC| Footwear Attributes for Listing_28-10-25</t>
  </si>
  <si>
    <t>UCW-30813</t>
  </si>
  <si>
    <t>ENRICH_Tata Cliq_Revised Image &amp; Content Update due to packaging change</t>
  </si>
  <si>
    <t>UCW-30808</t>
  </si>
  <si>
    <t>Footwear New Listing 05-05-2026 ( 288 EANs)</t>
  </si>
  <si>
    <t>UCW-30798</t>
  </si>
  <si>
    <t>MJ Murakami - 4 STD - New Listing - TATA - 05-05-2026</t>
  </si>
  <si>
    <t>UCW-30797</t>
  </si>
  <si>
    <t>ERROR_Hoversoul Batch -9_NC</t>
  </si>
  <si>
    <t xml:space="preserve">[^Status-UCW-30797 (9fa0f3a0-9714-4cc2-94dd-fc2976f67091).xlsx]
</t>
  </si>
  <si>
    <t>UCW-30783</t>
  </si>
  <si>
    <t>Listing details required | Tata CLiQ x O3+ (New Launch)</t>
  </si>
  <si>
    <t>UCW-30774</t>
  </si>
  <si>
    <t>Tata Cliq Shoes, Caps, Wallet Catalog Dated on 05-05-2026</t>
  </si>
  <si>
    <t xml:space="preserve">Red Tape, Bond Street By Red Tape </t>
  </si>
  <si>
    <t>UCW-30770</t>
  </si>
  <si>
    <t>UCW-30769</t>
  </si>
  <si>
    <t>ENRICH_TataCliq: AVI013-JB &amp; LDOF-01 Category Article Image Updation</t>
  </si>
  <si>
    <t>UCW-30763</t>
  </si>
  <si>
    <t>Mapping listing lux to tata - 13 - Styles - Rockport</t>
  </si>
  <si>
    <t>UCW-30762</t>
  </si>
  <si>
    <t>Aurelia/W/Folksong/Elleven- 45 Style- Summer-2026- 16th April</t>
  </si>
  <si>
    <t>[^Summary.zip]
[^Status of UCW-30762.xlsx]
We have done the sell now task, Here we attach the summery file for your reference.</t>
  </si>
  <si>
    <t>UCW-30759</t>
  </si>
  <si>
    <t>New listing seller 129577</t>
  </si>
  <si>
    <t>Apple</t>
  </si>
  <si>
    <t>[^Status Of UCW-30759.xlsx]
;sell now completed
|SKU|MPID|
|AP20WUSBC|MP000000008093500|
|SAM65WOCAB|MP000000015391935|
|APEARUSBCWIR|MP000000019481013|
|AP1WOVENCAB60W|MP000000019481297|
|AP1USBC2LIGHT|MP000000001403212|
|SAM25WUSBCWOCAB|MP000000023274957|
|SAM45WWOCAB|MP000000027095779|
|GOG45W|MP000000027095778|
|SAM45WUSBCWICAB|MP000000006870976|</t>
  </si>
  <si>
    <t>UCW-30754</t>
  </si>
  <si>
    <t>ENRICH_Tata Euroitala Hygiene check</t>
  </si>
  <si>
    <t>Versace, Moschino</t>
  </si>
  <si>
    <t xml:space="preserve">L1 ticket raised-
[https://tatacliqhelpdesk.freshservice.com/support/tickets/213286|https://tatacliqhelpdesk.freshservice.com/support/tickets/213286];As discussed with shweta closing this </t>
  </si>
  <si>
    <t>UCW-30752</t>
  </si>
  <si>
    <t>Clone-The Souled Store Footwear 123858 20-03-2026</t>
  </si>
  <si>
    <t>UCW-30751</t>
  </si>
  <si>
    <t>Miarcus -20 Styles-SS 26- 04 May</t>
  </si>
  <si>
    <t>UCW-30748</t>
  </si>
  <si>
    <t>Miarcus -17 Styles-SS 26- 05 May</t>
  </si>
  <si>
    <t>UCW-30746</t>
  </si>
  <si>
    <t>Miarcus -15 Styles-SS 26- 05 May</t>
  </si>
  <si>
    <t>UCW-30745</t>
  </si>
  <si>
    <t>CLONE - NOYRA - 6 Mar 26 - 126542 - New collection - Luxury</t>
  </si>
  <si>
    <t>UCW-30744</t>
  </si>
  <si>
    <t>NEEMANS+FOOTWEAR+ 125173+ 04-05-2026</t>
  </si>
  <si>
    <t>UCW-30733</t>
  </si>
  <si>
    <t>Tata Versace GWP Cataloguing 17th Apr</t>
  </si>
  <si>
    <t>UCW-30729</t>
  </si>
  <si>
    <t>ENRICH_Kiddopanti Image Change Request 4th_May_2026</t>
  </si>
  <si>
    <t xml:space="preserve">Kiddopanti </t>
  </si>
  <si>
    <t>UCW-30723</t>
  </si>
  <si>
    <t>YSL Fragrance Listing</t>
  </si>
  <si>
    <t>UCW-30719</t>
  </si>
  <si>
    <t>New Listings_Khadlaj</t>
  </si>
  <si>
    <t>Khadlaj</t>
  </si>
  <si>
    <t>UCW-30698</t>
  </si>
  <si>
    <t>Rosso Brunello - FTW - 1/05/26 - 77 SKUs</t>
  </si>
  <si>
    <t>UCW-30696</t>
  </si>
  <si>
    <t>Guess Footwear Men &amp; Women (New) 31 Options 02-05-2026</t>
  </si>
  <si>
    <t>UCW-30690</t>
  </si>
  <si>
    <t>Cordwainers - FTW - 01/05/26 - 120 SKUs</t>
  </si>
  <si>
    <t>UCW-30686</t>
  </si>
  <si>
    <t>CLONE - New Brand Listing - Oteria</t>
  </si>
  <si>
    <t>Oteria</t>
  </si>
  <si>
    <t>UCW-30685</t>
  </si>
  <si>
    <t>Puma Add now catalogue dated 30th April 2026</t>
  </si>
  <si>
    <t>UCW-30684</t>
  </si>
  <si>
    <t>Limese x Tata CLiQ | MOM</t>
  </si>
  <si>
    <t xml:space="preserve">Torriden </t>
  </si>
  <si>
    <t>UCW-30678</t>
  </si>
  <si>
    <t>Sub task - Tatacliq Footwear MP-62_Arrow_USPA_14-04-2026</t>
  </si>
  <si>
    <t>UCW-30677</t>
  </si>
  <si>
    <t>CLONE - New Listings @TataCliq_25.04.2026</t>
  </si>
  <si>
    <t>Pellealbero</t>
  </si>
  <si>
    <t xml:space="preserve">We have successfully uploaded this batch. Please find the summary of this batch. and attach Summary zip and Post upload Sheet.
[^UCW-30677 Summary New.zip] [^UCW-30677 Post Upload Status_V.2 (1) (1).xlsx] ;LIDs attached[^UCW-30677 Post Upload Status_V.2 (1) (1) (5fb3ac03-0ec8-4abe-b036-0aad2c0c9851).xlsx] </t>
  </si>
  <si>
    <t>UCW-30673</t>
  </si>
  <si>
    <t>Colors Queen || Makeup || 129094 || 31-03-2026</t>
  </si>
  <si>
    <t xml:space="preserve">Colors Queen </t>
  </si>
  <si>
    <t>UCW-30670</t>
  </si>
  <si>
    <t>Plix - Skincare Pending - UCW-29413</t>
  </si>
  <si>
    <t>UCW-30669</t>
  </si>
  <si>
    <t>ENRICH_ Update Catalog images of Nutrabay &lt;&gt; TataCliq</t>
  </si>
  <si>
    <t xml:space="preserve">Nutrabay </t>
  </si>
  <si>
    <t>UCW-30661</t>
  </si>
  <si>
    <t>ENRICH_ Images Update | Kids Iron Strip | Tata Cliq | Miduty</t>
  </si>
  <si>
    <t>Miduty</t>
  </si>
  <si>
    <t>UCW-30657</t>
  </si>
  <si>
    <t>Bobbi Brown - GWP April'26</t>
  </si>
  <si>
    <t>UCW-30656</t>
  </si>
  <si>
    <t>ENRICH_PDP Tata X SKP</t>
  </si>
  <si>
    <t xml:space="preserve">Schwarzkopf Professional </t>
  </si>
  <si>
    <t>UCW-30646</t>
  </si>
  <si>
    <t>Charles &amp; Keith_Footwear_125610_30thApr'26 (Batch 12)</t>
  </si>
  <si>
    <t>UCW-30644</t>
  </si>
  <si>
    <t>REGAL TATACLIQ TEMPLATE 21.03.2026</t>
  </si>
  <si>
    <t>catalogue_repo</t>
  </si>
  <si>
    <t>Regal, Imperio</t>
  </si>
  <si>
    <t>UCW-30634</t>
  </si>
  <si>
    <t>FE x 22162 x GWP (Night Cream Gotu Kola)</t>
  </si>
  <si>
    <t>UCW-30631</t>
  </si>
  <si>
    <t>Enrich_Updated Product Cards – Ultra Matte Dry Touch Sunscreen 20g</t>
  </si>
  <si>
    <t>Reequil</t>
  </si>
  <si>
    <t>UCW-30630</t>
  </si>
  <si>
    <t>Tata Cliq - April New Listings</t>
  </si>
  <si>
    <t>UCW-30629</t>
  </si>
  <si>
    <t>New Chapter Series 10ML</t>
  </si>
  <si>
    <t>UCW-30622</t>
  </si>
  <si>
    <t>CLONE - ENRICH_Arata 3.0 Catalogue Revision - 14 April</t>
  </si>
  <si>
    <t>UCW-30619</t>
  </si>
  <si>
    <t>Lancome Fragrance Duo Kit_TCL</t>
  </si>
  <si>
    <t>UCW-30617</t>
  </si>
  <si>
    <t>ENRICH_IMAGE UPDATE.</t>
  </si>
  <si>
    <t>UCW-30612</t>
  </si>
  <si>
    <t>CLONE - Vantier Shoes - 7th April 26 - 129308 - New collection - Luxury</t>
  </si>
  <si>
    <t>UCW-30610</t>
  </si>
  <si>
    <t>ERROR_Image update Required 30.04.2026</t>
  </si>
  <si>
    <t>UCW-30609</t>
  </si>
  <si>
    <t>Soulflower x TataCliq Connect</t>
  </si>
  <si>
    <t>UCW-30607</t>
  </si>
  <si>
    <t>ENRICH_The Sleep Company + Mattresses (/Home/Bed/Pillow &amp; Mattresses/Mattresses)+ 127275+ 15th April 2026</t>
  </si>
  <si>
    <t>UCW-30605</t>
  </si>
  <si>
    <t>ENRICH_The Sleep Company + Furniture (Home /Home / Furniture / Chairs)+127275 -  30th April 2026</t>
  </si>
  <si>
    <t>UCW-30603</t>
  </si>
  <si>
    <t>3rd Batch for Cataloguing 45 products</t>
  </si>
  <si>
    <t>Assigned on - May 4
Started on -  May 8
Pre processing query - May 8 
|1|EAN Code|32|
|2|Skin Type|2|
|3|Fragrance Type|2|
|4|Fragrance Family|2|
|5|Occasion|2|
|6|Longevity|2|
|7|Ingredients|1|
|8|Length,Width,Height|1|
|9|Image Analysis|23|
|10|Certificate|45|
1st follow up - 11th may
2nd follow up - {{2026-05-12}};[^UCW-30603_Post Upload Status_V.2 (1).xlsx]
[^Summary.zip]
;We would like to inform you that  SKU is in the Commission stage.
[^UCW-30603_Post Upload Status_V.2 (1) (e3bddb10-0a53-42a3-ad49-4a57c3d59d30).xlsx]
As the commission is not approved yet, we are closing the ticket.</t>
  </si>
  <si>
    <t>UCW-30602</t>
  </si>
  <si>
    <t>Foxtale x Tatacliq Hula Hoop rollon Flora New Listings</t>
  </si>
  <si>
    <t>UCW-30599</t>
  </si>
  <si>
    <t>UCW-30574</t>
  </si>
  <si>
    <t>New Listing | CareVeda x TataCliq | 15th April 2026</t>
  </si>
  <si>
    <t>CareVeda</t>
  </si>
  <si>
    <t>UCW-30557</t>
  </si>
  <si>
    <t>Tata Cliq Luxury  - New listing - Fragrance MDP (GWP) 02-05-2026</t>
  </si>
  <si>
    <t>UCW-30555</t>
  </si>
  <si>
    <t>Error_Andon Cord | Thrice Wrong Product Delivered | Allen Cooper</t>
  </si>
  <si>
    <t>Allen Cooper</t>
  </si>
  <si>
    <t>UCW-30550</t>
  </si>
  <si>
    <t>Skechers Add now catalogue dated 15th April 2026</t>
  </si>
  <si>
    <t>UCW-30544</t>
  </si>
  <si>
    <t>Error_Hoversoul Batch -9_NC</t>
  </si>
  <si>
    <t>UCW-30543</t>
  </si>
  <si>
    <t>Enrichment_Tata Cliq  - Image Update - Banderas (29-04-2026)</t>
  </si>
  <si>
    <t>Banderas</t>
  </si>
  <si>
    <t>[^Status Of UCW-30543.xlsx]
[^Summary.zip]
We have updated the images and also attached the summary file. Once the images are successfully reflected we will let you know</t>
  </si>
  <si>
    <t>UCW-30537</t>
  </si>
  <si>
    <t>ENRICH_Image Update: Charcoal Peel Off Mask // Tatacliq</t>
  </si>
  <si>
    <t>UCW-30536</t>
  </si>
  <si>
    <t>K18 Hair Oil 10ml New Listing</t>
  </si>
  <si>
    <t>UCW-30535</t>
  </si>
  <si>
    <t>Globus Women's Wear Apparels -  22 Styles - Batch 132 (Brand - Globus Stores Pvt Ltd) (Ethnic Wear) (27.04.2026)</t>
  </si>
  <si>
    <t>UCW-30534</t>
  </si>
  <si>
    <t>Support Required for Bulk Category-wise Listing Upload - Rajnandini</t>
  </si>
  <si>
    <t>UCW-30533</t>
  </si>
  <si>
    <t>22 Pro Listing File ( SS26)</t>
  </si>
  <si>
    <t>UCW-30531</t>
  </si>
  <si>
    <t>Libas Apparel 127532 29-04-2026 (NEW CATALOGUE)</t>
  </si>
  <si>
    <t>UCW-30530</t>
  </si>
  <si>
    <t>Inventory Report : Titan || Tata Cliq</t>
  </si>
  <si>
    <t>UCW-30523</t>
  </si>
  <si>
    <t>TQ | Brand: Converse | Catalog Listing | SP26 Elevation Style.</t>
  </si>
  <si>
    <t>UCW-30497</t>
  </si>
  <si>
    <t>Brand Name: SaintG, Category: Footwear, Seller Code: 128447/128537, Listing Type: New Listing, No of SKus:468 No of Options:78 Date:15.04.2026</t>
  </si>
  <si>
    <t>UCW-30488</t>
  </si>
  <si>
    <t>New Listings For Gold (21/04/2026)</t>
  </si>
  <si>
    <t>UCW-30480</t>
  </si>
  <si>
    <t>Enrich_Request for Product Image Update</t>
  </si>
  <si>
    <t>The changes have been successfully updated and are now reflecting on both the Marketplace and Luxury platforms. Please find the attached screenshot for your reference.
!image-20260516-100619.png|width=532,alt="image-20260516-100619.png"!
!image-20260516-100628.png|width=517,alt="image-20260516-100628.png"!
Regards,
Team Netscribes</t>
  </si>
  <si>
    <t>UCW-30472</t>
  </si>
  <si>
    <t>ENRICH_Request for Product Image Update</t>
  </si>
  <si>
    <t>Duplicate worked on UCW-30480</t>
  </si>
  <si>
    <t>UCW-30466</t>
  </si>
  <si>
    <t>Necklace category file for Listing in TATA CLIQ</t>
  </si>
  <si>
    <t>UCW-30457</t>
  </si>
  <si>
    <t>UCW-30456</t>
  </si>
  <si>
    <t>UCW-30454</t>
  </si>
  <si>
    <t>UCW-30452</t>
  </si>
  <si>
    <t>UCW-30447</t>
  </si>
  <si>
    <t>UCW-30441</t>
  </si>
  <si>
    <t>UCW-30438</t>
  </si>
  <si>
    <t>UCW-30432</t>
  </si>
  <si>
    <t>UCW-30425</t>
  </si>
  <si>
    <t>UCW-30420</t>
  </si>
  <si>
    <t>UCW-30418</t>
  </si>
  <si>
    <t>UCW-30410</t>
  </si>
  <si>
    <t>UCW-30399</t>
  </si>
  <si>
    <t>UCW-30376</t>
  </si>
  <si>
    <t>UCW-30366</t>
  </si>
  <si>
    <t>UCW-30365</t>
  </si>
  <si>
    <t>UCW-30359</t>
  </si>
  <si>
    <t>UCW-30328</t>
  </si>
  <si>
    <t>UCW-30324</t>
  </si>
  <si>
    <t>UCW-30323</t>
  </si>
  <si>
    <t>UCW-30315</t>
  </si>
  <si>
    <t>UCW-30313</t>
  </si>
  <si>
    <t>UCW-30310</t>
  </si>
  <si>
    <t>UCW-30304</t>
  </si>
  <si>
    <t>UCW-30302</t>
  </si>
  <si>
    <t>UCW-30299</t>
  </si>
  <si>
    <t>UCW-30295</t>
  </si>
  <si>
    <t>UCW-30291</t>
  </si>
  <si>
    <t>UCW-30288</t>
  </si>
  <si>
    <t>UCW-30287</t>
  </si>
  <si>
    <t>UCW-30286</t>
  </si>
  <si>
    <t>UCW-30282</t>
  </si>
  <si>
    <t>UCW-30275</t>
  </si>
  <si>
    <t>UCW-30272</t>
  </si>
  <si>
    <t>UCW-30269</t>
  </si>
  <si>
    <t>UCW-30252</t>
  </si>
  <si>
    <t>UCW-30247</t>
  </si>
  <si>
    <t>UCW-30245</t>
  </si>
  <si>
    <t>UCW-30243</t>
  </si>
  <si>
    <t>UCW-30242</t>
  </si>
  <si>
    <t>UCW-30238</t>
  </si>
  <si>
    <t>UCW-30230</t>
  </si>
  <si>
    <t>UCW-30229</t>
  </si>
  <si>
    <t>UCW-30226</t>
  </si>
  <si>
    <t>UCW-30221</t>
  </si>
  <si>
    <t>UCW-30217</t>
  </si>
  <si>
    <t>UCW-30213</t>
  </si>
  <si>
    <t>UCW-30210</t>
  </si>
  <si>
    <t>UCW-30209</t>
  </si>
  <si>
    <t>UCW-30202</t>
  </si>
  <si>
    <t>UCW-30201</t>
  </si>
  <si>
    <t>UCW-30197</t>
  </si>
  <si>
    <t>UCW-30194</t>
  </si>
  <si>
    <t>UCW-30172</t>
  </si>
  <si>
    <t>UCW-30157</t>
  </si>
  <si>
    <t>UCW-30156</t>
  </si>
  <si>
    <t>UCW-30149</t>
  </si>
  <si>
    <t>UCW-30144</t>
  </si>
  <si>
    <t>UCW-30139</t>
  </si>
  <si>
    <t>UCW-30133</t>
  </si>
  <si>
    <t>UCW-30132</t>
  </si>
  <si>
    <t>UCW-30129</t>
  </si>
  <si>
    <t>UCW-30126</t>
  </si>
  <si>
    <t>UCW-30114</t>
  </si>
  <si>
    <t>UCW-30110</t>
  </si>
  <si>
    <t>UCW-30091</t>
  </si>
  <si>
    <t>UCW-30077</t>
  </si>
  <si>
    <t>UCW-30072</t>
  </si>
  <si>
    <t>UCW-30071</t>
  </si>
  <si>
    <t>UCW-30069</t>
  </si>
  <si>
    <t>UCW-30068</t>
  </si>
  <si>
    <t>UCW-30067</t>
  </si>
  <si>
    <t>UCW-30065</t>
  </si>
  <si>
    <t>UCW-30061</t>
  </si>
  <si>
    <t>UCW-30059</t>
  </si>
  <si>
    <t>UCW-30050</t>
  </si>
  <si>
    <t>UCW-30042</t>
  </si>
  <si>
    <t>UCW-30041</t>
  </si>
  <si>
    <t>UCW-30040</t>
  </si>
  <si>
    <t>UCW-30025</t>
  </si>
  <si>
    <t>UCW-29996</t>
  </si>
  <si>
    <t>UCW-29987</t>
  </si>
  <si>
    <t>UCW-29971</t>
  </si>
  <si>
    <t>UCW-29966</t>
  </si>
  <si>
    <t>UCW-29965</t>
  </si>
  <si>
    <t>UCW-29954</t>
  </si>
  <si>
    <t>UCW-29953</t>
  </si>
  <si>
    <t>UCW-29952</t>
  </si>
  <si>
    <t>UCW-29950</t>
  </si>
  <si>
    <t>UCW-29947</t>
  </si>
  <si>
    <t>UCW-29933</t>
  </si>
  <si>
    <t>UCW-29932</t>
  </si>
  <si>
    <t>UCW-29930</t>
  </si>
  <si>
    <t>UCW-29929</t>
  </si>
  <si>
    <t>UCW-29928</t>
  </si>
  <si>
    <t>UCW-29927</t>
  </si>
  <si>
    <t>UCW-29926</t>
  </si>
  <si>
    <t>UCW-29921</t>
  </si>
  <si>
    <t>UCW-29910</t>
  </si>
  <si>
    <t>UCW-29909</t>
  </si>
  <si>
    <t>UCW-29907</t>
  </si>
  <si>
    <t>UCW-29906</t>
  </si>
  <si>
    <t>UCW-29905</t>
  </si>
  <si>
    <t>UCW-29903</t>
  </si>
  <si>
    <t>UCW-29889</t>
  </si>
  <si>
    <t>UCW-29879</t>
  </si>
  <si>
    <t>UCW-29871</t>
  </si>
  <si>
    <t>UCW-29827</t>
  </si>
  <si>
    <t>UCW-29818</t>
  </si>
  <si>
    <t>UCW-29814</t>
  </si>
  <si>
    <t>UCW-29811</t>
  </si>
  <si>
    <t>UCW-29785</t>
  </si>
  <si>
    <t>UCW-29765</t>
  </si>
  <si>
    <t>UCW-29757</t>
  </si>
  <si>
    <t>UCW-29753</t>
  </si>
  <si>
    <t>UCW-29752</t>
  </si>
  <si>
    <t>UCW-29751</t>
  </si>
  <si>
    <t>UCW-29740</t>
  </si>
  <si>
    <t>UCW-29739</t>
  </si>
  <si>
    <t>UCW-29738</t>
  </si>
  <si>
    <t>UCW-29735</t>
  </si>
  <si>
    <t>UCW-29734</t>
  </si>
  <si>
    <t>UCW-29733</t>
  </si>
  <si>
    <t>UCW-29732</t>
  </si>
  <si>
    <t>UCW-29731</t>
  </si>
  <si>
    <t>UCW-29729</t>
  </si>
  <si>
    <t>UCW-29728</t>
  </si>
  <si>
    <t>UCW-29727</t>
  </si>
  <si>
    <t>UCW-29726</t>
  </si>
  <si>
    <t>UCW-29724</t>
  </si>
  <si>
    <t>UCW-29723</t>
  </si>
  <si>
    <t>UCW-29722</t>
  </si>
  <si>
    <t>UCW-29715</t>
  </si>
  <si>
    <t>UCW-29707</t>
  </si>
  <si>
    <t>UCW-29700</t>
  </si>
  <si>
    <t>UCW-29692</t>
  </si>
  <si>
    <t>UCW-29689</t>
  </si>
  <si>
    <t>UCW-29688</t>
  </si>
  <si>
    <t>UCW-29686</t>
  </si>
  <si>
    <t>UCW-29684</t>
  </si>
  <si>
    <t>UCW-29680</t>
  </si>
  <si>
    <t>UCW-29679</t>
  </si>
  <si>
    <t>UCW-29673</t>
  </si>
  <si>
    <t>UCW-29669</t>
  </si>
  <si>
    <t>UCW-29667</t>
  </si>
  <si>
    <t>UCW-29665</t>
  </si>
  <si>
    <t>UCW-29653</t>
  </si>
  <si>
    <t>UCW-29650</t>
  </si>
  <si>
    <t>UCW-29636</t>
  </si>
  <si>
    <t>UCW-29634</t>
  </si>
  <si>
    <t>UCW-29619</t>
  </si>
  <si>
    <t>UCW-29603</t>
  </si>
  <si>
    <t>UCW-29574</t>
  </si>
  <si>
    <t>UCW-29573</t>
  </si>
  <si>
    <t>UCW-29570</t>
  </si>
  <si>
    <t>UCW-29563</t>
  </si>
  <si>
    <t>UCW-29536</t>
  </si>
  <si>
    <t>UCW-29523</t>
  </si>
  <si>
    <t>UCW-29511</t>
  </si>
  <si>
    <t>UCW-29506</t>
  </si>
  <si>
    <t>UCW-29505</t>
  </si>
  <si>
    <t>UCW-29502</t>
  </si>
  <si>
    <t>UCW-29501</t>
  </si>
  <si>
    <t>UCW-29499</t>
  </si>
  <si>
    <t>UCW-29498</t>
  </si>
  <si>
    <t>UCW-29494</t>
  </si>
  <si>
    <t>UCW-29493</t>
  </si>
  <si>
    <t>UCW-29490</t>
  </si>
  <si>
    <t>UCW-29489</t>
  </si>
  <si>
    <t>UCW-29487</t>
  </si>
  <si>
    <t>UCW-29482</t>
  </si>
  <si>
    <t>UCW-29481</t>
  </si>
  <si>
    <t>UCW-29471</t>
  </si>
  <si>
    <t>UCW-29465</t>
  </si>
  <si>
    <t>UCW-29464</t>
  </si>
  <si>
    <t>UCW-29462</t>
  </si>
  <si>
    <t>UCW-29461</t>
  </si>
  <si>
    <t>UCW-29453</t>
  </si>
  <si>
    <t>UCW-29447</t>
  </si>
  <si>
    <t>UCW-29446</t>
  </si>
  <si>
    <t>UCW-29438</t>
  </si>
  <si>
    <t>UCW-29429</t>
  </si>
  <si>
    <t>UCW-29427</t>
  </si>
  <si>
    <t>UCW-29426</t>
  </si>
  <si>
    <t>UCW-29425</t>
  </si>
  <si>
    <t>UCW-29422</t>
  </si>
  <si>
    <t>UCW-29421</t>
  </si>
  <si>
    <t>UCW-29419</t>
  </si>
  <si>
    <t>UCW-29418</t>
  </si>
  <si>
    <t>UCW-29417</t>
  </si>
  <si>
    <t>UCW-29413</t>
  </si>
  <si>
    <t>UCW-29412</t>
  </si>
  <si>
    <t>UCW-29411</t>
  </si>
  <si>
    <t>UCW-29406</t>
  </si>
  <si>
    <t>UCW-29398</t>
  </si>
  <si>
    <t>UCW-29390</t>
  </si>
  <si>
    <t>UCW-29389</t>
  </si>
  <si>
    <t>UCW-29388</t>
  </si>
  <si>
    <t>UCW-29382</t>
  </si>
  <si>
    <t>UCW-29376</t>
  </si>
  <si>
    <t>UCW-29369</t>
  </si>
  <si>
    <t>UCW-29367</t>
  </si>
  <si>
    <t>UCW-29358</t>
  </si>
  <si>
    <t>UCW-29349</t>
  </si>
  <si>
    <t>UCW-29348</t>
  </si>
  <si>
    <t>UCW-29345</t>
  </si>
  <si>
    <t>UCW-29338</t>
  </si>
  <si>
    <t>UCW-29337</t>
  </si>
  <si>
    <t>UCW-29324</t>
  </si>
  <si>
    <t>UCW-29320</t>
  </si>
  <si>
    <t>UCW-29315</t>
  </si>
  <si>
    <t>UCW-29312</t>
  </si>
  <si>
    <t>UCW-29307</t>
  </si>
  <si>
    <t>UCW-29305</t>
  </si>
  <si>
    <t>UCW-29302</t>
  </si>
  <si>
    <t>UCW-29299</t>
  </si>
  <si>
    <t>UCW-29282</t>
  </si>
  <si>
    <t>UCW-29278</t>
  </si>
  <si>
    <t>UCW-29277</t>
  </si>
  <si>
    <t>UCW-29273</t>
  </si>
  <si>
    <t>UCW-29272</t>
  </si>
  <si>
    <t>UCW-29271</t>
  </si>
  <si>
    <t>UCW-29260</t>
  </si>
  <si>
    <t>UCW-29256</t>
  </si>
  <si>
    <t>UCW-29246</t>
  </si>
  <si>
    <t>UCW-29242</t>
  </si>
  <si>
    <t>UCW-29237</t>
  </si>
  <si>
    <t>UCW-29236</t>
  </si>
  <si>
    <t>UCW-28695</t>
  </si>
  <si>
    <t>Ad-hoc</t>
  </si>
  <si>
    <t>Total Tickets</t>
  </si>
  <si>
    <t>TAT (Days)</t>
  </si>
  <si>
    <t>Overall Avg TAT</t>
  </si>
  <si>
    <t>E2E Tickets</t>
  </si>
  <si>
    <t>UCW-31849</t>
  </si>
  <si>
    <t>E2E - Monkstory - FTW - 21st May - 36 SKUs</t>
  </si>
  <si>
    <t>[^Status of UCW-31756.xlsx]
[^Summary.zip]
We have Updated the images and also attached the summary file. Once the images are successfully reflected, we will let you know
Your request is important to us, and we will continue to keep you updated throughout the ticket journey.
{adf:display=block}
{"type":"table","attrs":{"isNumberColumnEnabled":false,"layout":"center","localId":"485fd1de-9099-46f3-8f94-373d67d2c991"},"content":[{"type":"tableRow","content":[{"type":"tableCell","attrs":{},"content":[{"type":"paragraph","content":[{"type":"text","text":"Ticket ID"}]}]},{"type":"tableCell","attrs":{"colspan":2},"content":[{"type":"paragraph","content":[{"type":"text","text":"UCW-31756"}]}]}]},{"type":"tableRow","content":[{"type":"tableCell","attrs":{},"content":[{"type":"paragraph","content":[{"type":"text","text":"Brand Name"}]}]},{"type":"tableCell","attrs":{"colspan":2},"content":[{"type":"paragraph","content":[{"type":"text","text":"Aurel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type":"tableCell","attrs":{},"content":[{"type":"paragraph","content":[{"type":"text","text":"2"}]}]}]},{"type":"tableRow","content":[{"type":"tableCell","attrs":{},"content":[{"type":"paragraph","content":[{"type":"text","text":"Uploaded"}]}]},{"type":"tableCell","attrs":{},"content":[{"type":"paragraph","content":[{"type":"text","text":"12"}]}]},{"type":"tableCell","attrs":{},"content":[{"type":"paragraph","content":[{"type":"text","text":"2"}]}]}]}]}
{adf};05/25/2026 &lt;Ticket has been successfully uploaded in our system. Option 2  Sku 12&gt; &lt;Rupa Modak&gt;;!Screenshot 2026-05-26 142429.png|width=534,alt="Screenshot 2026-05-26 142429.png"!
!Screenshot 2026-05-26 141632.png|width=534,alt="Screenshot 2026-05-26 141632.png"!
!Screenshot 2026-05-26 141616.png|width=534,alt="Screenshot 2026-05-26 141616.png"!
!Screenshot 2026-05-26 142416.png|width=534,alt="Screenshot 2026-05-26 142416.png"!
[^Status of UCW-31756 (bb02962d-4bac-4d7c-ad67-b9c87d9494c1).xlsx]
The images have been successfully reflected. Please find the attached screenshots for your reference. As of now, we are closing the ticket. If there are any further concerns, please let us know. </t>
  </si>
  <si>
    <t>Date :26/05/2026 &lt;Pre Processing query to Brand &lt;New EAN confirmation Needed&gt;&gt; &lt;Anjalita&gt;;As discussed with SPOC, new EANs were already listed, sharing the LIDs for reference and closing the batch.</t>
  </si>
  <si>
    <t>TOTAL</t>
  </si>
  <si>
    <t>Month</t>
  </si>
  <si>
    <t>E2E Options</t>
  </si>
  <si>
    <t>Ad-Hoc Tickets</t>
  </si>
  <si>
    <t>Ad-Hoc SKUs</t>
  </si>
  <si>
    <t>Brand to Resolve</t>
  </si>
  <si>
    <t>[^Status of UCW-31244 (1169666e-d470-4510-9597-e45a65e223bb).xlsx]
[^Summary.zip]
The Sell Now process has been completed and also shared the LID. However, 3 SKUs are facing net quantity issues. Once the issue is resolved, we will proceed with the Sell Now process for those 3 SKUs.
Please find the attached summary sheet for your reference .For now, we are closing this ticket. If any further assistance is required, please feel free to reach out to us anytime.;[^1Status of UCW-31244.xlsx]
Out of 11, 5 Listing IDs are listed in the Non-Product Listed dump of seller codes 128174, and the remaining 6 Listing IDs could not be found in the primary seller account dumps of 128174 and 126948. Sell Now tasks are performed only for listed products.
We performed Sell Now for the 5 Listing IDs that were available in the Non-Product Listed dump.
The remaining 6 Listing IDs are not available in any dump. Therefore, we request you to please provide the details so that we can proceed further.
{adf:display=block}
{"type":"table","attrs":{"isNumberColumnEnabled":false,"layout":"center","localId":"484395f0-0ec2-43f8-8c62-c7243e2386f8"},"content":[{"type":"tableRow","content":[{"type":"tableCell","attrs":{},"content":[{"type":"paragraph","content":[{"type":"text","text":"Ticket ID"}]}]},{"type":"tableCell","attrs":{"colspan":2},"content":[{"type":"paragraph","content":[{"type":"text","text":"UCW-UCW-31244"}]}]}]},{"type":"tableRow","content":[{"type":"tableCell","attrs":{},"content":[{"type":"paragraph","content":[{"type":"text","text":"Brand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 "}]}]}]},{"type":"tableRow","content":[{"type":"tableCell","attrs":{},"content":[{"type":"paragraph","content":[{"type":"text","text":"Uploaded"}]}]},{"type":"tableCell","attrs":{},"content":[{"type":"paragraph","content":[{"type":"text","text":"5"}]}]},{"type":"tableCell","attrs":{},"content":[{"type":"paragraph","content":[{"type":"text","text":" "}]}]}]},{"type":"tableRow","content":[{"type":"tableCell","attrs":{},"content":[{"type":"paragraph","content":[{"type":"text","text":"Not available in any dump"}]}]},{"type":"tableCell","attrs":{},"content":[{"type":"paragraph","content":[{"type":"text","text":"6"}]}]},{"type":"tableCell","attrs":{},"content":[{"type":"paragraph","content":[{"type":"text","text":" "}]}]}]}]}
{adf}</t>
  </si>
  <si>
    <t>We would like to inform you that your ticket has been successfully uploaded in our system.
Please find the attached summary files and post-upload file for your reference. We will share a further update once the listing IDs are generated.[^MP &amp; LUX Summary.zip] [^UCW-31227 - Dual Listing Post Upload Status .xlsx] ;[^UCW-31227.xlsx]
Please find attached the sheet, where 1 option has been listed.
Kindly update the price and inventory, and share the summary once completed.
{adf:display=block}
{"type":"table","attrs":{"isNumberColumnEnabled":false,"layout":"center","localId":"fa53a288-7d25-4b18-bfdf-e9d403bb22f6"},"content":[{"type":"tableRow","content":[{"type":"tableCell","attrs":{"background":"#44b3e1"},"content":[{"type":"paragraph","content":[{"type":"text","text":"Ticket ID","marks":[{"type":"strong"}]}]}]},{"type":"tableCell","attrs":{"colspan":4,"background":"#44b3e1"},"content":[{"type":"paragraph","content":[{"type":"text","text":"UCW-31227","marks":[{"type":"strong"}]}]}]}]},{"type":"tableRow","content":[{"type":"tableCell","attrs":{"background":"#44b3e1"},"content":[{"type":"paragraph","content":[{"type":"text","text":"Brand Name","marks":[{"type":"strong"}]}]}]},{"type":"tableCell","attrs":{"colspan":4,"background":"#44b3e1"},"content":[{"type":"paragraph","content":[{"type":"text","text":"Skecher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Upload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t>
  </si>
  <si>
    <t>PFA the Post Upload Sheet &amp; Summary.
[^Post Upload Status_UCW-31218.xlsx]
[^Summary.zip]
;[^UCW-31218.xlsx]
Please find attached the sheet, where 35 options of Women's Apparel have been listed.
Kindly update the price and inventory, and share the summary once completed.
{adf:display=block}
{"type":"table","attrs":{"isNumberColumnEnabled":false,"layout":"center","localId":"bcc69787-5bab-44b1-b012-193320ebba8f"},"content":[{"type":"tableRow","content":[{"type":"tableCell","attrs":{"background":"#44b3e1"},"content":[{"type":"paragraph","content":[{"type":"text","text":"Ticket ID","marks":[{"type":"strong"}]}]}]},{"type":"tableCell","attrs":{"colspan":2,"background":"#44b3e1"},"content":[{"type":"paragraph","content":[{"type":"text","text":"UCW-31218","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70"}]}]},{"type":"tableCell","attrs":{},"content":[{"type":"paragraph","content":[{"type":"text","text":"35"}]}]}]},{"type":"tableRow","content":[{"type":"tableCell","attrs":{"background":"white"},"content":[{"type":"paragraph","content":[{"type":"text","text":"Uploaded"}]}]},{"type":"tableCell","attrs":{},"content":[{"type":"paragraph","content":[{"type":"text","text":"70"}]}]},{"type":"tableCell","attrs":{},"content":[{"type":"paragraph","content":[{"type":"text","text":"35"}]}]}]},{"type":"tableRow","content":[{"type":"tableCell","attrs":{"background":"white"},"content":[{"type":"paragraph","content":[{"type":"text","text":"LIDs Shared"}]}]},{"type":"tableCell","attrs":{},"content":[{"type":"paragraph","content":[{"type":"text","text":"70"}]}]},{"type":"tableCell","attrs":{},"content":[{"type":"paragraph","content":[{"type":"text","text":"35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</si>
  <si>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report.[^UCW-31203-Post Upload Status_V.2 (1).xlsx] [^Summary.zip] ;[^UCW-31203.xlsx]
Please find attached the sheet, where 111 options of Footwear have been listed.
Kindly update the price and inventory, and share the summary once completed.
{adf:display=block}
{"type":"table","attrs":{"isNumberColumnEnabled":false,"layout":"center","localId":"3a62f433-8988-4726-8913-98226545894a"},"content":[{"type":"tableRow","content":[{"type":"tableCell","attrs":{"background":"#44b3e1"},"content":[{"type":"paragraph","content":[{"type":"text","text":"Ticket ID","marks":[{"type":"strong"}]}]}]},{"type":"tableCell","attrs":{"colspan":2,"background":"#44b3e1"},"content":[{"type":"paragraph","content":[{"type":"text","text":"UCW-31203","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112"}]}]},{"type":"tableCell","attrs":{"background":"white"},"content":[{"type":"paragraph","content":[{"type":"text","text":"7"}]}]}]},{"type":"tableRow","content":[{"type":"tableCell","attrs":{"background":"white"},"content":[{"type":"paragraph","content":[{"type":"text","text":"Uploaded"}]}]},{"type":"tableCell","attrs":{"background":"white"},"content":[{"type":"paragraph","content":[{"type":"text","text":"111"}]}]},{"type":"tableCell","attrs":{"background":"white"},"content":[{"type":"paragraph","content":[{"type":"text","text":"7"}]}]}]},{"type":"tableRow","content":[{"type":"tableCell","attrs":{"background":"white"},"content":[{"type":"paragraph","content":[{"type":"text","text":"SKUs Not Uploaded- Duplicate SKU"}]}]},{"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111"}]}]},{"type":"tableCell","attrs":{"background":"white"},"content":[{"type":"paragraph","content":[{"type":"text","text":"7"}]}]}]},{"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</si>
  <si>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sheet[^SUmmary.zip] [^UCW-31195 Post Upload Status_V.2 (1).xlsx] ;[^UCW-31195.xlsx]
Please find attached the sheet, where 138 options of Jewellers have been listed.
Kindly update the price and inventory, and share the summary once completed.
{adf:display=block}
{"type":"table","attrs":{"isNumberColumnEnabled":false,"layout":"center","localId":"c2bef2f2-6c1c-44ae-900c-36f7b9887406"},"content":[{"type":"tableRow","content":[{"type":"tableCell","attrs":{"background":"#44b3e1"},"content":[{"type":"paragraph","content":[{"type":"text","text":"Ticket ID","marks":[{"type":"strong"}]}]}]},{"type":"tableCell","attrs":{"colspan":2,"background":"#44b3e1"},"content":[{"type":"paragraph","content":[{"type":"text","text":"UCW-31195","marks":[{"type":"strong"}]}]}]}]},{"type":"tableRow","content":[{"type":"tableCell","attrs":{"background":"#44b3e1"},"content":[{"type":"paragraph","content":[{"type":"text","text":"Brand Name","marks":[{"type":"strong"}]}]}]},{"type":"tableCell","attrs":{"colspan":2,"background":"#44b3e1"},"content":[{"type":"paragraph","content":[{"type":"text","text":"Shaya","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138"}]}]},{"type":"tableCell","attrs":{"background":"white"},"content":[{"type":"paragraph","content":[{"type":"text","text":"138"}]}]}]},{"type":"tableRow","content":[{"type":"tableCell","attrs":{"background":"white"},"content":[{"type":"paragraph","content":[{"type":"text","text":"Uploaded"}]}]},{"type":"tableCell","attrs":{"background":"white"},"content":[{"type":"paragraph","content":[{"type":"text","text":"138"}]}]},{"type":"tableCell","attrs":{"background":"white"},"content":[{"type":"paragraph","content":[{"type":"text","text":"138"}]}]}]},{"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138"}]}]},{"type":"tableCell","attrs":{"background":"white"},"content":[{"type":"paragraph","content":[{"type":"text","text":"138"}]}]}]},{"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</si>
  <si>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sheet[^UCW-31193 Post Upload Status_V.2 (1).xlsx] [^Summary.zip] ;[^UCW-31193.xlsx]
Please find attached the sheet, where 258 options of Jewellers have been listed.
Kindly update the price and inventory, and share the summary once completed.
{adf:display=block}
{"type":"table","attrs":{"isNumberColumnEnabled":false,"layout":"center","localId":"b1e91093-ca5e-4ccd-8ee6-6435c06aefab"},"content":[{"type":"tableRow","content":[{"type":"tableCell","attrs":{"background":"#44b3e1"},"content":[{"type":"paragraph","content":[{"type":"text","text":"Ticket ID","marks":[{"type":"strong"}]}]}]},{"type":"tableCell","attrs":{"colspan":2,"background":"#44b3e1"},"content":[{"type":"paragraph","content":[{"type":"text","text":"UCW-31193","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258"}]}]},{"type":"tableCell","attrs":{"background":"white"},"content":[{"type":"paragraph","content":[{"type":"text","text":"258"}]}]}]},{"type":"tableRow","content":[{"type":"tableCell","attrs":{"background":"white"},"content":[{"type":"paragraph","content":[{"type":"text","text":"Uploaded"}]}]},{"type":"tableCell","attrs":{"background":"white"},"content":[{"type":"paragraph","content":[{"type":"text","text":"258"}]}]},{"type":"tableCell","attrs":{"background":"white"},"content":[{"type":"paragraph","content":[{"type":"text","text":"258"}]}]}]},{"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258"}]}]},{"type":"tableCell","attrs":{"background":"white"},"content":[{"type":"paragraph","content":[{"type":"text","text":"258"}]}]}]},{"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</si>
  <si>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sheet[^Summary.zip] [^UCW-31190 Post Upload Status_V.2 (1).xlsx] ;[^UCW-31190.xlsx]
Please find attached the sheet, where 21 options of Jewellers have been listed.
Kindly update the price and inventory, and share the summary once completed.
{adf:display=block}
{"type":"table","attrs":{"isNumberColumnEnabled":false,"layout":"center","localId":"c46c92b6-c0e0-4c49-8db4-107338a80a9b"},"content":[{"type":"tableRow","content":[{"type":"tableCell","attrs":{"background":"#44b3e1"},"content":[{"type":"paragraph","content":[{"type":"text","text":"Ticket ID","marks":[{"type":"strong"}]}]}]},{"type":"tableCell","attrs":{"colspan":2,"background":"#44b3e1"},"content":[{"type":"paragraph","content":[{"type":"text","text":"UCW-31190","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type":"tableCell","attrs":{"background":"white"},"content":[{"type":"paragraph","content":[{"type":"text","text":"21"}]}]}]},{"type":"tableRow","content":[{"type":"tableCell","attrs":{"background":"white"},"content":[{"type":"paragraph","content":[{"type":"text","text":"Uploaded"}]}]},{"type":"tableCell","attrs":{"background":"white"},"content":[{"type":"paragraph","content":[{"type":"text","text":"21"}]}]},{"type":"tableCell","attrs":{"background":"white"},"content":[{"type":"paragraph","content":[{"type":"text","text":"21"}]}]}]},{"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type":"tableCell","attrs":{"background":"white"},"content":[{"type":"paragraph","content":[{"type":"text","text":"21"}]}]}]},{"type":"tableRow","content":[{"type":"tableCell","attrs":{"background":"white"},"content":[{"type":"paragraph","content":[{"type":"text","text":"LIDs Stuck in the System"}]}]},{"type":"tableCell","attrs":{"background":"white"},"content":[{"type":"paragraph","content":[{"type":"text","text":"0"}]}]},{"type":"tableCell","attrs":{"background":"white"},"content":[{"type":"paragraph","content":[{"type":"text","text":"0"}]}]}]}]}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</si>
  <si>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journey.[^Summary.zip] [^Post Upload Status_V.2 (1).xlsx] ;Retrigger Done.
[^128418_SKUEDITRETRIGGER_Rosso_Brunello_Leathers_Pvt_Ltd(128418)_Shoe_Slip-on(MPH1311100102)_20260522_113019_457_summary.csv]
;[^Post Upload Status_V.2 (1) (08b4b1fc-b3a8-428a-a27a-a057d1bf81f8).xlsx]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14f54e88-0ac0-4d12-a72b-999b3c293354"},"content":[{"type":"tableRow","content":[{"type":"tableCell","attrs":{"background":"#44b3e1"},"content":[{"type":"paragraph","content":[{"type":"text","text":"Ticket ID","marks":[{"type":"strong"}]}]}]},{"type":"tableCell","attrs":{"colspan":2,"background":"#44b3e1"},"content":[{"type":"paragraph","content":[{"type":"text","text":"UCW-31162","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ace5fe"},"content":[{"type":"paragraph","content":[{"type":"text","text":"Platform","marks":[{"type":"strong"}]}]}]},{"type":"tableCell","attrs":{"colspan":2,"background":"#ace5fe"},"content":[{"type":"paragraph","content":[{"type":"text","text":"LUX","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127"}]}]},{"type":"tableCell","attrs":{},"content":[{"type":"paragraph","content":[{"type":"text","text":"15"}]}]}]},{"type":"tableRow","content":[{"type":"tableCell","attrs":{"background":"white"},"content":[{"type":"paragraph","content":[{"type":"text","text":"Uploaded"}]}]},{"type":"tableCell","attrs":{},"content":[{"type":"paragraph","content":[{"type":"text","text":"127"}]}]},{"type":"tableCell","attrs":{},"content":[{"type":"paragraph","content":[{"type":"text","text":"15"}]}]}]},{"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127"}]}]},{"type":"tableCell","attrs":{},"content":[{"type":"paragraph","content":[{"type":"text","text":"15"}]}]}]},{"type":"tableRow","content":[{"type":"tableCell","attrs":{"background":"white"},"content":[{"type":"paragraph","content":[{"type":"text","text":"SFA Stage"}]}]},{"type":"tableCell","attrs":{},"content":[{"type":"paragraph","content":[{"type":"text","text":"-"}]}]},{"type":"tableCell","attrs":{},"content":[{"type":"paragraph","content":[{"type":"text","text":"-"}]}]}]}]}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t>
  </si>
  <si>
    <t>Ready to upload. HSN error;[^ProductBulkUpload_129537_Footwear(MPH13)_Men(MPH1311)_Sports(MPH1311103)_Indoor_Court(MPH1311103105)_53589_1778840395655_20260515_034955_798_summary.csv] [^Post Upload Status_V.2 (1).xlsx]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journey.;[^UCW-31160.xlsx]
Please find attached the sheet, where 4 options of Footwear have been listed.
Kindly update the price and inventory, and share the summary once completed.
{adf:display=block}
{"type":"table","attrs":{"isNumberColumnEnabled":false,"layout":"center","localId":"7f96e360-4c90-4582-8a0e-a218c2e064e1"},"content":[{"type":"tableRow","content":[{"type":"tableCell","attrs":{"background":"#44b3e1"},"content":[{"type":"paragraph","content":[{"type":"text","text":"Ticket ID","marks":[{"type":"strong"}]}]}]},{"type":"tableCell","attrs":{"colspan":2,"background":"#44b3e1"},"content":[{"type":"paragraph","content":[{"type":"text","text":"UCW-31160","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44"}]}]},{"type":"tableCell","attrs":{"background":"white"},"content":[{"type":"paragraph","content":[{"type":"text","text":"4"}]}]}]},{"type":"tableRow","content":[{"type":"tableCell","attrs":{"background":"white"},"content":[{"type":"paragraph","content":[{"type":"text","text":"Uploaded"}]}]},{"type":"tableCell","attrs":{"background":"white"},"content":[{"type":"paragraph","content":[{"type":"text","text":"44"}]}]},{"type":"tableCell","attrs":{"background":"white"},"content":[{"type":"paragraph","content":[{"type":"text","text":"4"}]}]}]},{"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44"}]}]},{"type":"tableCell","attrs":{"background":"white"},"content":[{"type":"paragraph","content":[{"type":"text","text":"4"}]}]}]},{"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</si>
  <si>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summary of this batch. and attach Summary zip and Post upload Sheet.[^SUMMARY.zip] [^Post Upload Status_V.2 (1) (1).xlsx] ;[^UCW-31158.xlsx]
Please find attached the sheet, where 14 options of Footwear have been listed.
Kindly update the price and inventory, and share the summary once completed.
{adf:display=block}
{"type":"table","attrs":{"isNumberColumnEnabled":false,"layout":"center","localId":"aeea48f1-3396-4afd-869d-e8a0d9c1e56a"},"content":[{"type":"tableRow","content":[{"type":"tableCell","attrs":{"background":"#44b3e1"},"content":[{"type":"paragraph","content":[{"type":"text","text":"Ticket ID","marks":[{"type":"strong"}]}]}]},{"type":"tableCell","attrs":{"colspan":2,"background":"#44b3e1"},"content":[{"type":"paragraph","content":[{"type":"text","text":"UCW-31158","marks":[{"type":"strong"}]}]}]}]},{"type":"tableRow","content":[{"type":"tableCell","attrs":{"background":"#44b3e1"},"content":[{"type":"paragraph","content":[{"type":"text","text":"Brand Name","marks":[{"type":"strong"}]}]}]},{"type":"tableCell","attrs":{"colspan":2,"background":"#44b3e1"},"content":[{"type":"paragraph","content":[{"type":"text","text":"Bacca Bucc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77"}]}]},{"type":"tableCell","attrs":{},"content":[{"type":"paragraph","content":[{"type":"text","text":"14"}]}]}]},{"type":"tableRow","content":[{"type":"tableCell","attrs":{"background":"white"},"content":[{"type":"paragraph","content":[{"type":"text","text":"Uploaded"}]}]},{"type":"tableCell","attrs":{},"content":[{"type":"paragraph","content":[{"type":"text","text":"77"}]}]},{"type":"tableCell","attrs":{},"content":[{"type":"paragraph","content":[{"type":"text","text":"14"}]}]}]},{"type":"tableRow","content":[{"type":"tableCell","attrs":{"background":"white"},"content":[{"type":"paragraph","content":[{"type":"text","text":"LIDs Shared"}]}]},{"type":"tableCell","attrs":{},"content":[{"type":"paragraph","content":[{"type":"text","text":"77"}]}]},{"type":"tableCell","attrs":{},"content":[{"type":"paragraph","content":[{"type":"text","text":"14"}]}]}]},{"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</si>
  <si>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[^UCW-31153 Post Upload Status_V.2 (1).xlsx] ;[^UCW-31153.xlsx]
Please find attached the sheet, where 71 options have been listed.
Kindly update the price and inventory, and share the summary once completed.
{adf:display=block}
{"type":"table","attrs":{"isNumberColumnEnabled":false,"layout":"center","localId":"ce2c027b-41da-4737-9bfe-2fcc9c6ae9ca"},"content":[{"type":"tableRow","content":[{"type":"tableCell","attrs":{"background":"#44b3e1"},"content":[{"type":"paragraph","content":[{"type":"text","text":"Ticket ID","marks":[{"type":"strong"}]}]}]},{"type":"tableCell","attrs":{"colspan":2,"background":"#44b3e1"},"content":[{"type":"paragraph","content":[{"type":"text","text":"UCW-31153","marks":[{"type":"strong"}]}]}]}]},{"type":"tableRow","content":[{"type":"tableCell","attrs":{"background":"#44b3e1"},"content":[{"type":"paragraph","content":[{"type":"text","text":"Brand Name","marks":[{"type":"strong"}]}]}]},{"type":"tableCell","attrs":{"colspan":2,"background":"#44b3e1"},"content":[{"type":"paragraph","content":[{"type":"text","text":"Asia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359"}]}]},{"type":"tableCell","attrs":{"background":"white"},"content":[{"type":"paragraph","content":[{"type":"text","text":"71"}]}]}]},{"type":"tableRow","content":[{"type":"tableCell","attrs":{"background":"white"},"content":[{"type":"paragraph","content":[{"type":"text","text":"Uploaded"}]}]},{"type":"tableCell","attrs":{"background":"white"},"content":[{"type":"paragraph","content":[{"type":"text","text":"359"}]}]},{"type":"tableCell","attrs":{"background":"white"},"content":[{"type":"paragraph","content":[{"type":"text","text":"71"}]}]}]},{"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359"}]}]},{"type":"tableCell","attrs":{"background":"white"},"content":[{"type":"paragraph","content":[{"type":"text","text":"71"}]}]}]},{"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</si>
  <si>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attached summary sheet and summary report.[^Summary.zip] [^Post Upload Status_V.2 (1).xlsx] ;[^UCW-31141.xlsx]
Please find attached the sheet, where 73 options have been listed.
Kindly update the price and inventory, and share the summary once completed.
{adf:display=block}
{"type":"table","attrs":{"isNumberColumnEnabled":false,"layout":"center","localId":"a7777e84-d89e-483b-bc5d-86d45b8ebdba"},"content":[{"type":"tableRow","content":[{"type":"tableCell","attrs":{"background":"#44b3e1"},"content":[{"type":"paragraph","content":[{"type":"text","text":"Ticket ID","marks":[{"type":"strong"}]}]}]},{"type":"tableCell","attrs":{"colspan":2,"background":"#44b3e1"},"content":[{"type":"paragraph","content":[{"type":"text","text":"UCW-31141","marks":[{"type":"strong"}]}]}]}]},{"type":"tableRow","content":[{"type":"tableCell","attrs":{"background":"#44b3e1"},"content":[{"type":"paragraph","content":[{"type":"text","text":"Brand Name","marks":[{"type":"strong"}]}]}]},{"type":"tableCell","attrs":{"colspan":2,"background":"#44b3e1"},"content":[{"type":"paragraph","content":[{"type":"text","text":"Ga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438"}]}]},{"type":"tableCell","attrs":{"background":"white"},"content":[{"type":"paragraph","content":[{"type":"text","text":"73"}]}]}]},{"type":"tableRow","content":[{"type":"tableCell","attrs":{"background":"white"},"content":[{"type":"paragraph","content":[{"type":"text","text":"Uploaded"}]}]},{"type":"tableCell","attrs":{"background":"white"},"content":[{"type":"paragraph","content":[{"type":"text","text":"438"}]}]},{"type":"tableCell","attrs":{"background":"white"},"content":[{"type":"paragraph","content":[{"type":"text","text":"73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433"}]}]},{"type":"tableCell","attrs":{"background":"white"},"content":[{"type":"paragraph","content":[{"type":"text","text":"73"}]}]}]},{"type":"tableRow","content":[{"type":"tableCell","attrs":{"background":"white"},"content":[{"type":"paragraph","content":[{"type":"text","text":"LIDs Stuck in the System"}]}]},{"type":"tableCell","attrs":{"background":"white"},"content":[{"type":"paragraph","content":[{"type":"text","text":"5"}]}]},{"type":"tableCell","attrs":{"background":"white"},"content":[{"type":"paragraph","content":[{"type":"text","text":"0"}]}]}]}]}
{adf}
5 SKUs are currently stuck in the system. We are working to resolve the issue and will update you once it is resolved.;Retrigger Done.
[^127366_SKUEDITRETRIGGER__Sneaker(MPH1311101104)_20260522_110620_095_summary.csv]
[^127366_SKUEDITRETRIGGER__Sandal(MPH1311102100)_20260522_110855_236_summary.csv]
[^127366_SKUEDITRETRIGGER__Sandal(MPH1311101100)_20260522_112039_173_summary.csv]
;[^UCW-31141 (84e34044-4ae5-4f1c-b1a1-d33af618ca69).xlsx]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a2c141-7bcd-42d1-9f9e-353517ea61b8"},"content":[{"type":"tableRow","content":[{"type":"tableCell","attrs":{"background":"#44b3e1"},"content":[{"type":"paragraph","content":[{"type":"text","text":"Ticket ID","marks":[{"type":"strong"}]}]}]},{"type":"tableCell","attrs":{"colspan":2,"background":"#44b3e1"},"content":[{"type":"paragraph","content":[{"type":"text","text":"UCW-31141","marks":[{"type":"strong"}]}]}]}]},{"type":"tableRow","content":[{"type":"tableCell","attrs":{"background":"#44b3e1"},"content":[{"type":"paragraph","content":[{"type":"text","text":"Brand Name","marks":[{"type":"strong"}]}]}]},{"type":"tableCell","attrs":{"colspan":2,"background":"#44b3e1"},"content":[{"type":"paragraph","content":[{"type":"text","text":"Ga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438"}]}]},{"type":"tableCell","attrs":{"background":"white"},"content":[{"type":"paragraph","content":[{"type":"text","text":"73"}]}]}]},{"type":"tableRow","content":[{"type":"tableCell","attrs":{"background":"white"},"content":[{"type":"paragraph","content":[{"type":"text","text":"Uploaded"}]}]},{"type":"tableCell","attrs":{"background":"white"},"content":[{"type":"paragraph","content":[{"type":"text","text":"438"}]}]},{"type":"tableCell","attrs":{"background":"white"},"content":[{"type":"paragraph","content":[{"type":"text","text":"73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438"}]}]},{"type":"tableCell","attrs":{"background":"white"},"content":[{"type":"paragraph","content":[{"type":"text","text":"73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</si>
  <si>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[^ProductBulkUpload_125928_Beauty__Grooming(MPH22)_Fragrances_and_Perfumes(MPH2211)_Fragrances(MPH2211100)_Perfumes(MPH2211100104)_33887_1778927510047_20260516_040855_537_summary.csv]
[^UCW-31128_Post Upload Status.xlsx]
We have successfully uploaded this batch. Please find the attached summary sheet and summary report.;[^UCW-31128.xlsx]
Please find attached the sheet, where 13 options have been listed.
Kindly update the price and inventory, and share the summary once completed.
{adf:display=block}
{"type":"table","attrs":{"isNumberColumnEnabled":false,"layout":"center","localId":"931736d9-d76b-43d6-9fda-adb54e50560e"},"content":[{"type":"tableRow","content":[{"type":"tableCell","attrs":{"background":"#44b3e1"},"content":[{"type":"paragraph","content":[{"type":"text","text":"Ticket ID","marks":[{"type":"strong"}]}]}]},{"type":"tableCell","attrs":{"colspan":2,"background":"#44b3e1"},"content":[{"type":"paragraph","content":[{"type":"text","text":"UCW-31128","marks":[{"type":"strong"}]}]}]}]},{"type":"tableRow","content":[{"type":"tableCell","attrs":{"background":"#44b3e1"},"content":[{"type":"paragraph","content":[{"type":"text","text":"Brand Name","marks":[{"type":"strong"}]}]}]},{"type":"tableCell","attrs":{"colspan":2,"background":"#44b3e1"},"content":[{"type":"paragraph","content":[{"type":"text","text":"Skin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13"}]}]},{"type":"tableCell","attrs":{},"content":[{"type":"paragraph","content":[{"type":"text","text":"13"}]}]}]},{"type":"tableRow","content":[{"type":"tableCell","attrs":{"background":"white"},"content":[{"type":"paragraph","content":[{"type":"text","text":"SKUs not uploaded"}]}]},{"type":"tableCell","attrs":{},"content":[{"type":"paragraph","content":[{"type":"text","text":"3"}]}]},{"type":"tableCell","attrs":{},"content":[{"type":"paragraph","content":[{"type":"text","text":"3"}]}]}]},{"type":"tableRow","content":[{"type":"tableCell","attrs":{"background":"white"},"content":[{"type":"paragraph","content":[{"type":"text","text":"LIDs Shared"}]}]},{"type":"tableCell","attrs":{},"content":[{"type":"paragraph","content":[{"type":"text","text":"13"}]}]},{"type":"tableCell","attrs":{},"content":[{"type":"paragraph","content":[{"type":"text","text":"13"}]}]}]},{"type":"tableRow","content":[{"type":"tableCell","attrs":{"background":"white"},"content":[{"type":"paragraph","content":[{"type":"text","text":"LIDs Stuck in the System"}]}]},{"type":"tableCell","attrs":{},"content":[{"type":"paragraph","content":[{"type":"text","text":"0"}]}]},{"type":"tableCell","attrs":{},"content":[{"type":"paragraph","content":[{"type":"text","text":"0"}]}]}]}]}
{adf}</t>
  </si>
  <si>
    <t>[^UCW-31127_Post Upload Status_V.2 (1).xlsx]
[^Summary.zip]
;[^UCW-31127.xlsx]
Please find attached the sheet, where 3 options have been listed.
Kindly update the price and inventory, and share the summary once completed.
{adf:display=block}
{"type":"table","attrs":{"isNumberColumnEnabled":false,"layout":"center","localId":"2505e469-e717-40cf-a3d6-c9e57b0a2353"},"content":[{"type":"tableRow","content":[{"type":"tableCell","attrs":{"background":"#44b3e1"},"content":[{"type":"paragraph","content":[{"type":"text","text":"Ticket ID","marks":[{"type":"strong"}]}]}]},{"type":"tableCell","attrs":{"colspan":2,"background":"#44b3e1"},"content":[{"type":"paragraph","content":[{"type":"text","text":"UCW-31127","marks":[{"type":"strong"}]}]}]}]},{"type":"tableRow","content":[{"type":"tableCell","attrs":{"background":"#44b3e1"},"content":[{"type":"paragraph","content":[{"type":"text","text":"Brand Name","marks":[{"type":"strong"}]}]}]},{"type":"tableCell","attrs":{"colspan":2,"background":"#44b3e1"},"content":[{"type":"paragraph","content":[{"type":"text","text":"Diam Beauty","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t>
  </si>
  <si>
    <t>[^UCW-3115_Post Upload Status_V.2 (1).xlsx]
[^Summary.zip]
;[^UCW-31115_Post Upload Status.xlsx]
Please find attached the sheet, where 5 options have been listed.
Kindly update the price and inventory, and share the summary once completed.
{color:#ffffff}__{color}
{adf:display=block}
{"type":"table","attrs":{"isNumberColumnEnabled":false,"layout":"center","localId":"ff16fecd-4376-4cd3-9b36-bcf2287507de"},"content":[{"type":"tableRow","content":[{"type":"tableCell","attrs":{"background":"#44b3e1"},"content":[{"type":"paragraph","content":[{"type":"text","text":"Ticket ID","marks":[{"type":"strong"}]}]}]},{"type":"tableCell","attrs":{"colspan":2,"background":"#44b3e1"},"content":[{"type":"paragraph","content":[{"type":"text","text":"UCW-31115","marks":[{"type":"strong"}]}]}]}]},{"type":"tableRow","content":[{"type":"tableCell","attrs":{"background":"#44b3e1"},"content":[{"type":"paragraph","content":[{"type":"text","text":"Brand Name","marks":[{"type":"strong"}]}]}]},{"type":"tableCell","attrs":{"colspan":2,"background":"#44b3e1"},"content":[{"type":"paragraph","content":[{"type":"text","text":"Plum","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type":"tableCell","attrs":{"background":"white"},"content":[{"type":"paragraph","content":[{"type":"text","text":"17"}]}]}]},{"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Already Listed"}]}]},{"type":"tableCell","attrs":{"background":"white"},"content":[{"type":"paragraph","content":[{"type":"text","text":"12"}]}]},{"type":"tableCell","attrs":{"background":"white"},"content":[{"type":"paragraph","content":[{"type":"text","text":"12"}]}]}]},{"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t>
  </si>
  <si>
    <t>{adf:display=block}
{"type":"table","attrs":{"isNumberColumnEnabled":false,"layout":"center","localId":"119952a2-1705-42eb-ae88-23bd51d623cc"},"content":[{"type":"tableRow","content":[{"type":"tableCell","attrs":{},"content":[{"type":"paragraph","content":[{"type":"text","text":"Ticket ID"}]}]},{"type":"tableCell","attrs":{"colspan":2},"content":[{"type":"paragraph","content":[{"type":"text","text":"UCW-31111"}]}]}]},{"type":"tableRow","content":[{"type":"tableCell","attrs":{},"content":[{"type":"paragraph","content":[{"type":"text","text":"Platform"}]}]},{"type":"tableCell","attrs":{"colspan":2},"content":[{"type":"paragraph","content":[{"type":"text","text":"Mall+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33"}]}]},{"type":"tableCell","attrs":{},"content":[{"type":"paragraph","content":[{"type":"text","text":"33"}]}]}]},{"type":"tableRow","content":[{"type":"tableCell","attrs":{},"content":[{"type":"paragraph","content":[{"type":"text","text":"Successfully Retriggered(LID   Shared)"}]}]},{"type":"tableCell","attrs":{},"content":[{"type":"paragraph","content":[{"type":"text","text":"23"}]}]},{"type":"tableCell","attrs":{},"content":[{"type":"paragraph","content":[{"type":"text","text":"23"}]}]}]},{"type":"tableRow","content":[{"type":"tableCell","attrs":{},"content":[{"type":"paragraph","content":[{"type":"text","text":"Already Listed"}]}]},{"type":"tableCell","attrs":{},"content":[{"type":"paragraph","content":[{"type":"text","text":"10"}]}]},{"type":"tableCell","attrs":{},"content":[{"type":"paragraph","content":[{"type":"text","text":"10"}]}]}]}]}
{adf}</t>
  </si>
  <si>
    <t>[^UCW-31081_Post Upload Status_V.2 (1).xlsx]
[^Summary.zip]
;[^UCW-31081.xlsx]
Please find attached the sheet, where 9 options of Beauty &amp; Grooming have been listed.
Kindly update the price and inventory, and share the summary once completed.
{adf:display=block}
{"type":"table","attrs":{"isNumberColumnEnabled":false,"layout":"center","localId":"847d71c2-1de6-4829-a7ec-8534667fda7d"},"content":[{"type":"tableRow","content":[{"type":"tableCell","attrs":{"background":"#44b3e1"},"content":[{"type":"paragraph","content":[{"type":"text","text":"Ticket ID","marks":[{"type":"strong"}]}]}]},{"type":"tableCell","attrs":{"colspan":2,"background":"#44b3e1"},"content":[{"type":"paragraph","content":[{"type":"text","text":"UCW-31081","marks":[{"type":"strong"}]}]}]}]},{"type":"tableRow","content":[{"type":"tableCell","attrs":{"background":"#44b3e1"},"content":[{"type":"paragraph","content":[{"type":"text","text":"Brand Name","marks":[{"type":"strong"}]}]}]},{"type":"tableCell","attrs":{"colspan":2,"background":"#44b3e1"},"content":[{"type":"paragraph","content":[{"type":"text","text":"Love Earth","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type":"tableCell","attrs":{"background":"white"},"content":[{"type":"paragraph","content":[{"type":"text","text":"9"}]}]}]},{"type":"tableRow","content":[{"type":"tableCell","attrs":{"background":"white"},"content":[{"type":"paragraph","content":[{"type":"text","text":"Uploaded"}]}]},{"type":"tableCell","attrs":{"background":"white"},"content":[{"type":"paragraph","content":[{"type":"text","text":"9"}]}]},{"type":"tableCell","attrs":{"background":"white"},"content":[{"type":"paragraph","content":[{"type":"text","text":"9"}]}]}]},{"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type":"tableCell","attrs":{"background":"white"},"content":[{"type":"paragraph","content":[{"type":"text","text":"9"}]}]}]},{"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</si>
  <si>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attached summary sheet and summary report.[^UCW-31080-Post Upload Status_V.2 (1).xlsx] [^Summary.zip] ;[^UCW-31080.xlsx]
Please find attached the sheet, where 5 options of Footwear have been listed.
Kindly update the price and inventory, and share the summary once completed.
{adf:display=block}
{"type":"table","attrs":{"isNumberColumnEnabled":false,"layout":"center","localId":"503416c6-4869-487c-8155-65a33267fd49"},"content":[{"type":"tableRow","content":[{"type":"tableCell","attrs":{"background":"#44b3e1"},"content":[{"type":"paragraph","content":[{"type":"text","text":"Ticket ID","marks":[{"type":"strong"}]}]}]},{"type":"tableCell","attrs":{"colspan":2,"background":"#44b3e1"},"content":[{"type":"paragraph","content":[{"type":"text","text":"UCW-31080","marks":[{"type":"strong"}]}]}]}]},{"type":"tableRow","content":[{"type":"tableCell","attrs":{"background":"#44b3e1"},"content":[{"type":"paragraph","content":[{"type":"text","text":"Brand Name","marks":[{"type":"strong"}]}]}]},{"type":"tableCell","attrs":{"colspan":2,"background":"#44b3e1"},"content":[{"type":"paragraph","content":[{"type":"text","text":"Tiny Bug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148"}]}]},{"type":"tableCell","attrs":{},"content":[{"type":"paragraph","content":[{"type":"text","text":"11"}]}]}]},{"type":"tableRow","content":[{"type":"tableCell","attrs":{"background":"white"},"content":[{"type":"paragraph","content":[{"type":"text","text":"Uploaded"}]}]},{"type":"tableCell","attrs":{},"content":[{"type":"paragraph","content":[{"type":"text","text":"64"}]}]},{"type":"tableCell","attrs":{},"content":[{"type":"paragraph","content":[{"type":"text","text":"5"}]}]}]},{"type":"tableRow","content":[{"type":"tableCell","attrs":{"background":"white"},"content":[{"type":"paragraph","content":[{"type":"text","text":"Already Listed"}]}]},{"type":"tableCell","attrs":{},"content":[{"type":"paragraph","content":[{"type":"text","text":"40"}]}]},{"type":"tableCell","attrs":{},"content":[{"type":"paragraph","content":[{"type":"text","text":"3"}]}]}]},{"type":"tableRow","content":[{"type":"tableCell","attrs":{"background":"white"},"content":[{"type":"paragraph","content":[{"type":"text","text":"SKUs Not Uploaded"}]}]},{"type":"tableCell","attrs":{},"content":[{"type":"paragraph","content":[{"type":"text","text":"44"}]}]},{"type":"tableCell","attrs":{},"content":[{"type":"paragraph","content":[{"type":"text","text":"3"}]}]}]},{"type":"tableRow","content":[{"type":"tableCell","attrs":{"background":"white"},"content":[{"type":"paragraph","content":[{"type":"text","text":"LIDs Shared"}]}]},{"type":"tableCell","attrs":{},"content":[{"type":"paragraph","content":[{"type":"text","text":"64"}]}]},{"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</si>
  <si>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[^UCW-31072 - Post Upload Status .xlsx] ;[^UCW-31072.xlsx]
Please find attached the sheet, where 23 options of Footwear have been listed.
Kindly update the price and inventory, and share the summary once completed.
{adf:display=block}
{"type":"table","attrs":{"isNumberColumnEnabled":false,"layout":"center","localId":"74a4dd47-1718-4d83-9fbc-d04bd8380a7d"},"content":[{"type":"tableRow","content":[{"type":"tableCell","attrs":{"background":"#44b3e1"},"content":[{"type":"paragraph","content":[{"type":"text","text":"Ticket ID","marks":[{"type":"strong"}]}]}]},{"type":"tableCell","attrs":{"colspan":2,"background":"#44b3e1"},"content":[{"type":"paragraph","content":[{"type":"text","text":"UCW-31072","marks":[{"type":"strong"}]}]}]}]},{"type":"tableRow","content":[{"type":"tableCell","attrs":{"background":"#44b3e1"},"content":[{"type":"paragraph","content":[{"type":"text","text":"Brand Name","marks":[{"type":"strong"}]}]}]},{"type":"tableCell","attrs":{"colspan":2,"background":"#44b3e1"},"content":[{"type":"paragraph","content":[{"type":"text","text":"Pantaloon Brand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194"}]}]},{"type":"tableCell","attrs":{},"content":[{"type":"paragraph","content":[{"type":"text","text":"33"}]}]}]},{"type":"tableRow","content":[{"type":"tableCell","attrs":{"background":"white"},"content":[{"type":"paragraph","content":[{"type":"text","text":"Uploaded"}]}]},{"type":"tableCell","attrs":{},"content":[{"type":"paragraph","content":[{"type":"text","text":"134"}]}]},{"type":"tableCell","attrs":{},"content":[{"type":"paragraph","content":[{"type":"text","text":"23"}]}]}]},{"type":"tableRow","content":[{"type":"tableCell","attrs":{"background":"white"},"content":[{"type":"paragraph","content":[{"type":"text","text":"Already Listed"}]}]},{"type":"tableCell","attrs":{},"content":[{"type":"paragraph","content":[{"type":"text","text":"60"}]}]},{"type":"tableCell","attrs":{},"content":[{"type":"paragraph","content":[{"type":"text","text":"10"}]}]}]},{"type":"tableRow","content":[{"type":"tableCell","attrs":{"background":"white"},"content":[{"type":"paragraph","content":[{"type":"text","text":"LIDs Shared"}]}]},{"type":"tableCell","attrs":{},"content":[{"type":"paragraph","content":[{"type":"text","text":"134"}]}]},{"type":"tableCell","attrs":{},"content":[{"type":"paragraph","content":[{"type":"text","text":"23"}]}]}]},{"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</si>
  <si>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[^UCW-30163_Post Upload Status_V.2 (1).xlsx] ;[^UCW-31063.xlsx]
Please find attached the sheet, where 22 options have been listed.
Kindly update the price and inventory, and share the summary once completed.
{adf:display=block}
{"type":"table","attrs":{"isNumberColumnEnabled":false,"layout":"center","localId":"b6ebce44-f10a-430d-a604-cba25e8c171b"},"content":[{"type":"tableRow","content":[{"type":"tableCell","attrs":{"background":"#44b3e1"},"content":[{"type":"paragraph","content":[{"type":"text","text":"Ticket ID","marks":[{"type":"strong"}]}]}]},{"type":"tableCell","attrs":{"colspan":2,"background":"#44b3e1"},"content":[{"type":"paragraph","content":[{"type":"text","text":"UCW-31063","marks":[{"type":"strong"}]}]}]}]},{"type":"tableRow","content":[{"type":"tableCell","attrs":{"background":"#44b3e1"},"content":[{"type":"paragraph","content":[{"type":"text","text":"Brand Name","marks":[{"type":"strong"}]}]}]},{"type":"tableCell","attrs":{"colspan":2,"background":"#44b3e1"},"content":[{"type":"paragraph","content":[{"type":"text","text":"Tao Paris, Aria Nic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181"}]}]},{"type":"tableCell","attrs":{},"content":[{"type":"paragraph","content":[{"type":"text","text":"23"}]}]}]},{"type":"tableRow","content":[{"type":"tableCell","attrs":{"background":"white"},"content":[{"type":"paragraph","content":[{"type":"text","text":"Uploaded"}]}]},{"type":"tableCell","attrs":{},"content":[{"type":"paragraph","content":[{"type":"text","text":"173"}]}]},{"type":"tableCell","attrs":{},"content":[{"type":"paragraph","content":[{"type":"text","text":"22"}]}]}]},{"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7"}]}]},{"type":"tableCell","attrs":{},"content":[{"type":"paragraph","content":[{"type":"text","text":"0"}]}]}]},{"type":"tableRow","content":[{"type":"tableCell","attrs":{"background":"white"},"content":[{"type":"paragraph","content":[{"type":"text","text":"LIDs Shared"}]}]},{"type":"tableCell","attrs":{},"content":[{"type":"paragraph","content":[{"type":"text","text":"173"}]}]},{"type":"tableCell","attrs":{},"content":[{"type":"paragraph","content":[{"type":"text","text":"22"}]}]}]},{"type":"tableRow","content":[{"type":"tableCell","attrs":{"background":"white"},"content":[{"type":"paragraph","content":[{"type":"text","text":"LIDs Stuck in the System"}]}]},{"type":"tableCell","attrs":{},"content":[{"type":"paragraph","content":[{"type":"text","text":"0"}]}]},{"type":"tableCell","attrs":{},"content":[{"type":"paragraph","content":[{"type":"text","text":"0"}]}]}]}]}
{adf}</t>
  </si>
  <si>
    <t>[^UCW-31048_Post Upload Status_V.2 (1).xlsx]
[^Summary.zip]
;[^126456_product_retrigger_BULK_UPLOAD_summary.csv]
Retriggered ;[^UCW-31048.xlsx]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413ba733-efb8-4cd8-95c7-62ac16af989a"},"content":[{"type":"tableRow","content":[{"type":"tableCell","attrs":{"background":"#44b3e1"},"content":[{"type":"paragraph","content":[{"type":"text","text":"Ticket ID","marks":[{"type":"strong"}]}]}]},{"type":"tableCell","attrs":{"colspan":2,"background":"#44b3e1"},"content":[{"type":"paragraph","content":[{"type":"text","text":"UCW-31048","marks":[{"type":"strong"}]}]}]}]},{"type":"tableRow","content":[{"type":"tableCell","attrs":{"background":"#44b3e1"},"content":[{"type":"paragraph","content":[{"type":"text","text":"Brand Name","marks":[{"type":"strong"}]}]}]},{"type":"tableCell","attrs":{"colspan":2,"background":"#44b3e1"},"content":[{"type":"paragraph","content":[{"type":"text","text":"Glob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type":"tableCell","attrs":{},"content":[{"type":"paragraph","content":[{"type":"text","text":"10"}]}]}]},{"type":"tableRow","content":[{"type":"tableCell","attrs":{"background":"white"},"content":[{"type":"paragraph","content":[{"type":"text","text":"Uploaded"}]}]},{"type":"tableCell","attrs":{},"content":[{"type":"paragraph","content":[{"type":"text","text":"10"}]}]},{"type":"tableCell","attrs":{},"content":[{"type":"paragraph","content":[{"type":"text","text":"10"}]}]}]},{"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10"}]}]},{"type":"tableCell","attrs":{},"content":[{"type":"paragraph","content":[{"type":"text","text":"10"}]}]}]},{"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</si>
  <si>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Uploading has been successfully completed. PFA The Post Uploaded status and summary sheet
[^Post Upload Status_V.2 (1) (2).xlsx]
[^Summary.zip]
;Please find attached the sheet, where 6 options have been listed of Footwear.
 Kindly update the price and inventory, and share the summary once completed.
{adf:display=block}
{"type":"table","attrs":{"isNumberColumnEnabled":false,"layout":"center","localId":"29d79eae-d6be-4b21-9787-ea1f17e7fcae"},"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674"}]}]},{"type":"tableCell","attrs":{"background":"white"},"content":[{"type":"paragraph","content":[{"type":"text","text":"80"}]}]}]},{"type":"tableRow","content":[{"type":"tableCell","attrs":{"background":"white"},"content":[{"type":"paragraph","content":[{"type":"text","text":"Uploaded"}]}]},{"type":"tableCell","attrs":{"background":"white"},"content":[{"type":"paragraph","content":[{"type":"text","text":"53"}]}]},{"type":"tableCell","attrs":{"background":"white"},"content":[{"type":"paragraph","content":[{"type":"text","text":"6"}]}]}]},{"type":"tableRow","content":[{"type":"tableCell","attrs":{"background":"white"},"content":[{"type":"paragraph","content":[{"type":"text","text":"Skus not uploaded(already listed)"}]}]},{"type":"tableCell","attrs":{"background":"white"},"content":[{"type":"paragraph","content":[{"type":"text","text":"621"}]}]},{"type":"tableCell","attrs":{"background":"white"},"content":[{"type":"paragraph","content":[{"type":"text","text":"74"}]}]}]},{"type":"tableRow","content":[{"type":"tableCell","attrs":{"background":"white"},"content":[{"type":"paragraph","content":[{"type":"text","text":"LIDs Shared"}]}]},{"type":"tableCell","attrs":{"background":"white"},"content":[{"type":"paragraph","content":[{"type":"text","text":"53"}]}]},{"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
{adf}
[^UCW-21426.xlsx]
;Please find attached the sheet, where 35 options have been listed for Luxury platform.
Kindly update the price and inventory, and share the summary once completed.
{adf:display=block}
{"type":"table","attrs":{"isNumberColumnEnabled":false,"layout":"center","localId":"33cd7b55-3ad8-4c81-8cec-5a559e40b542"},"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472"}]}]},{"type":"tableCell","attrs":{"background":"white"},"content":[{"type":"paragraph","content":[{"type":"text","text":"53"}]}]}]},{"type":"tableRow","content":[{"type":"tableCell","attrs":{"background":"white"},"content":[{"type":"paragraph","content":[{"type":"text","text":"Uploaded"}]}]},{"type":"tableCell","attrs":{"background":"white"},"content":[{"type":"paragraph","content":[{"type":"text","text":"472"}]}]},{"type":"tableCell","attrs":{"background":"white"},"content":[{"type":"paragraph","content":[{"type":"text","text":"53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289"}]}]},{"type":"tableCell","attrs":{"background":"white"},"content":[{"type":"paragraph","content":[{"type":"text","text":"35"}]}]}]},{"type":"tableRow","content":[{"type":"tableCell","attrs":{"background":"white"},"content":[{"type":"paragraph","content":[{"type":"text","text":"LIDs Stuck in the System"}]}]},{"type":"tableCell","attrs":{"background":"white"},"content":[{"type":"paragraph","content":[{"type":"text","text":"183"}]}]},{"type":"tableCell","attrs":{"background":"white"},"content":[{"type":"paragraph","content":[{"type":"text","text":"18"}]}]}]}]}
{adf}
183 SKUs is stuck in SFA. Will share the update once resolved.
[^UCW-21426_Luxury.xlsx]
;[^UCW-21426_Luxury (b9d62617-b1a5-48d7-a4d6-63b92681a360).xlsx]
Please find attached the sheet, where 53 options have been listed for Luxury platform.
Kindly update the price and inventory, and share the summary once completed.
{adf:display=block}
{"type":"table","attrs":{"isNumberColumnEnabled":false,"layout":"center","localId":"b3a84fbb-f471-49c0-8905-214b3d5afa77"},"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472"}]}]},{"type":"tableCell","attrs":{"background":"white"},"content":[{"type":"paragraph","content":[{"type":"text","text":"53"}]}]}]},{"type":"tableRow","content":[{"type":"tableCell","attrs":{"background":"white"},"content":[{"type":"paragraph","content":[{"type":"text","text":"Uploaded"}]}]},{"type":"tableCell","attrs":{"background":"white"},"content":[{"type":"paragraph","content":[{"type":"text","text":"472"}]}]},{"type":"tableCell","attrs":{"background":"white"},"content":[{"type":"paragraph","content":[{"type":"text","text":"53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472"}]}]},{"type":"tableCell","attrs":{"background":"white"},"content":[{"type":"paragraph","content":[{"type":"text","text":"53"}]}]}]},{"type":"tableRow","content":[{"type":"tableCell","attrs":{"background":"white"},"content":[{"type":"paragraph","content":[{"type":"text","text":"LIDs Stuck in the System"}]}]},{"type":"tableCell","attrs":{"background":"white"},"content":[{"type":"paragraph","content":[{"type":"text","text":"0"}]}]},{"type":"tableCell","attrs":{"background":"white"},"content":[{"type":"paragraph","content":[{"type":"text","text":"0"}]}]}]}]}
{adf};L1 ticket- [https://tatacliqhelpdesk.freshservice.com/support/tickets/212022|https://tatacliqhelpdesk.freshservice.com/support/tickets/212022]</t>
  </si>
  <si>
    <t>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improper images. Once we receive the correct images, we will proceed with uploading the remaining styles.[^Post Upload Status_V.2 (1).xlsx] [^Summary.zip] ;[^UCW-30995.xlsx]
Please find attached the sheet, where 140 options of Women's Apparel have been listed.
Kindly update the price and inventory, and share the summary once completed.
{adf:display=block}
{"type":"table","attrs":{"isNumberColumnEnabled":false,"layout":"center","localId":"44fb9b5b-88fa-4c97-8e2e-dd64a0db1771"},"content":[{"type":"tableRow","content":[{"type":"tableCell","attrs":{"background":"#44b3e1"},"content":[{"type":"paragraph","content":[{"type":"text","text":"Ticket ID","marks":[{"type":"strong"}]}]}]},{"type":"tableCell","attrs":{"colspan":2,"background":"#44b3e1"},"content":[{"type":"paragraph","content":[{"type":"text","text":"UCW-30995","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1090"}]}]},{"type":"tableCell","attrs":{},"content":[{"type":"paragraph","content":[{"type":"text","text":"142"}]}]}]},{"type":"tableRow","content":[{"type":"tableCell","attrs":{"background":"white"},"content":[{"type":"paragraph","content":[{"type":"text","text":"Uploaded"}]}]},{"type":"tableCell","attrs":{},"content":[{"type":"paragraph","content":[{"type":"text","text":"1077"}]}]},{"type":"tableCell","attrs":{},"content":[{"type":"paragraph","content":[{"type":"text","text":"140"}]}]}]},{"type":"tableRow","content":[{"type":"tableCell","attrs":{"background":"white"},"content":[{"type":"paragraph","content":[{"type":"text","text":"SKUs Not Uploaded "}]}]},{"type":"tableCell","attrs":{},"content":[{"type":"paragraph","content":[{"type":"text","text":"13"}]}]},{"type":"tableCell","attrs":{},"content":[{"type":"paragraph","content":[{"type":"text","text":"2"}]}]}]},{"type":"tableRow","content":[{"type":"tableCell","attrs":{"background":"white"},"content":[{"type":"paragraph","content":[{"type":"text","text":"LIDs Shared"}]}]},{"type":"tableCell","attrs":{},"content":[{"type":"paragraph","content":[{"type":"text","text":"1074"}]}]},{"type":"tableCell","attrs":{},"content":[{"type":"paragraph","content":[{"type":"text","text":"140"}]}]}]},{"type":"tableRow","content":[{"type":"tableCell","attrs":{"background":"white"},"content":[{"type":"paragraph","content":[{"type":"text","text":"LIDs Stuck in the System"}]}]},{"type":"tableCell","attrs":{},"content":[{"type":"paragraph","content":[{"type":"text","text":"3"}]}]},{"type":"tableCell","attrs":{},"content":[{"type":"paragraph","content":[{"type":"text","text":"0"}]}]}]}]}
{adf}
3 SKUs are currently stuck in the system. We will inform you once the issue is resolved.;Retrigger Done.
[^100149_SKUEDITRETRIGGER__Sandal(MPH1312101100)_20260521_071147_477_summary.csv]
[^100149_SKUEDITRETRIGGER__Sandal(MPH1312105100)_20260521_070702_798_summary.csv]
;[^UCW-30995 (163e6f80-5216-4324-b4d7-43a087ae5a65).xlsx]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20cf49cc-63f7-4b73-a2a0-abc132a13bf0"},"content":[{"type":"tableRow","content":[{"type":"tableCell","attrs":{"background":"#44b3e1"},"content":[{"type":"paragraph","content":[{"type":"text","text":"Ticket ID","marks":[{"type":"strong"}]}]}]},{"type":"tableCell","attrs":{"colspan":2,"background":"#44b3e1"},"content":[{"type":"paragraph","content":[{"type":"text","text":"UCW-30995","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1090"}]}]},{"type":"tableCell","attrs":{},"content":[{"type":"paragraph","content":[{"type":"text","text":"142"}]}]}]},{"type":"tableRow","content":[{"type":"tableCell","attrs":{"background":"white"},"content":[{"type":"paragraph","content":[{"type":"text","text":"Uploaded"}]}]},{"type":"tableCell","attrs":{},"content":[{"type":"paragraph","content":[{"type":"text","text":"1077"}]}]},{"type":"tableCell","attrs":{},"content":[{"type":"paragraph","content":[{"type":"text","text":"140"}]}]}]},{"type":"tableRow","content":[{"type":"tableCell","attrs":{"background":"white"},"content":[{"type":"paragraph","content":[{"type":"text","text":"SKUs Not Uploaded "}]}]},{"type":"tableCell","attrs":{},"content":[{"type":"paragraph","content":[{"type":"text","text":"13"}]}]},{"type":"tableCell","attrs":{},"content":[{"type":"paragraph","content":[{"type":"text","text":"2"}]}]}]},{"type":"tableRow","content":[{"type":"tableCell","attrs":{"background":"white"},"content":[{"type":"paragraph","content":[{"type":"text","text":"LIDs Shared"}]}]},{"type":"tableCell","attrs":{},"content":[{"type":"paragraph","content":[{"type":"text","text":"1077"}]}]},{"type":"tableCell","attrs":{},"content":[{"type":"paragraph","content":[{"type":"text","text":"140"}]}]}]},{"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</si>
  <si>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PFA the Post Upload Sheet &amp; Summary.
[^Post Upload Status_UCW-30993.xlsx]
[^Summary.zip]
;[^UCW-30993.xlsx]
Please find attached the sheet, where 73 options have been listed.
Kindly update the price and inventory, and share the summary once completed.
{adf:display=block}
{"type":"table","attrs":{"isNumberColumnEnabled":false,"layout":"center","localId":"144dbfb0-01c7-4ce5-a8a2-3c68fc367ccb"},"content":[{"type":"tableRow","content":[{"type":"tableCell","attrs":{"background":"#44b3e1"},"content":[{"type":"paragraph","content":[{"type":"text","text":"Ticket ID","marks":[{"type":"strong"}]}]}]},{"type":"tableCell","attrs":{"colspan":2,"background":"#44b3e1"},"content":[{"type":"paragraph","content":[{"type":"text","text":"UCW-30993","marks":[{"type":"strong"}]}]}]}]},{"type":"tableRow","content":[{"type":"tableCell","attrs":{"background":"#44b3e1"},"content":[{"type":"paragraph","content":[{"type":"text","text":"Brand Name","marks":[{"type":"strong"}]}]}]},{"type":"tableCell","attrs":{"colspan":2,"background":"#44b3e1"},"content":[{"type":"paragraph","content":[{"type":"text","text":"Lib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413"}]}]},{"type":"tableCell","attrs":{},"content":[{"type":"paragraph","content":[{"type":"text","text":"75"}]}]}]},{"type":"tableRow","content":[{"type":"tableCell","attrs":{"background":"white"},"content":[{"type":"paragraph","content":[{"type":"text","text":"Uploaded"}]}]},{"type":"tableCell","attrs":{},"content":[{"type":"paragraph","content":[{"type":"text","text":"402"}]}]},{"type":"tableCell","attrs":{},"content":[{"type":"paragraph","content":[{"type":"text","text":"73"}]}]}]},{"type":"tableRow","content":[{"type":"tableCell","attrs":{"background":"white"},"content":[{"type":"paragraph","content":[{"type":"text","text":"Already Listed"}]}]},{"type":"tableCell","attrs":{},"content":[{"type":"paragraph","content":[{"type":"text","text":"11"}]}]},{"type":"tableCell","attrs":{},"content":[{"type":"paragraph","content":[{"type":"text","text":"2"}]}]}]},{"type":"tableRow","content":[{"type":"tableCell","attrs":{"background":"white"},"content":[{"type":"paragraph","content":[{"type":"text","text":"LIDs Shared"}]}]},{"type":"tableCell","attrs":{},"content":[{"type":"paragraph","content":[{"type":"text","text":"402"}]}]},{"type":"tableCell","attrs":{},"content":[{"type":"paragraph","content":[{"type":"text","text":"73"}]}]}]},{"type":"tableRow","content":[{"type":"tableCell","attrs":{"background":"white"},"content":[{"type":"paragraph","content":[{"type":"text","text":"LIDs Stuck in the System"}]}]},{"type":"tableCell","attrs":{},"content":[{"type":"paragraph","content":[{"type":"text","text":"0"}]}]},{"type":"tableCell","attrs":{},"content":[{"type":"paragraph","content":[{"type":"text","text":"0"}]}]}]}]}
{adf}</t>
  </si>
  <si>
    <t>{adf:display=block}
{"type":"table","attrs":{"isNumberColumnEnabled":false,"layout":"center","localId":"836cb30a-255f-411c-bc9e-64c18fe54915"},"content":[{"type":"tableRow","content":[{"type":"tableCell","attrs":{},"content":[{"type":"paragraph","content":[{"type":"text","text":"Ticket ID"}]}]},{"type":"tableCell","attrs":{"colspan":2},"content":[{"type":"paragraph","content":[{"type":"text","text":"UCW-30992"}]}]}]},{"type":"tableRow","content":[{"type":"tableCell","attrs":{},"content":[{"type":"paragraph","content":[{"type":"text","text":"Brand Name"}]}]},{"type":"tableCell","attrs":{"colspan":2},"content":[{"type":"paragraph","content":[{"type":"text","text":"Soc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5"}]}]}]},{"type":"tableRow","content":[{"type":"tableCell","attrs":{},"content":[{"type":"paragraph","content":[{"type":"text","text":"Uploaded"}]}]},{"type":"tableCell","attrs":{},"content":[{"type":"paragraph","content":[{"type":"text","text":"11"}]}]},{"type":"tableCell","attrs":{},"content":[{"type":"paragraph","content":[{"type":"text","text":"5"}]}]}]}]}
{adf}
[^Status of UCW-30992.xlsx]
[^Summery.zip]
;The changes have been successfully reflected. Please find the attached screenshot for your reference.
We are now closing this ticket. If you require any further assistance, please feel free to reach out to us.
!image-20260519-082907.png|width=534,alt="image-20260519-082907.png"!
!image-20260519-082918.png|width=519,alt="image-20260519-082918.png"!
!image-20260519-082925.png|width=519,alt="image-20260519-082925.png"!
!image-20260519-082935.png|width=519,alt="image-20260519-082935.png"!
!image-20260519-082944.png|width=519,alt="image-20260519-082944.png"!
!image-20260519-082951.png|width=519,alt="image-20260519-082951.png"!
!image-20260519-082958.png|width=519,alt="image-20260519-082958.png"!
!image-20260519-083006.png|width=519,alt="image-20260519-083006.png"!</t>
  </si>
  <si>
    <t>We have updated the images. Please find the attached summary sheet for your reference.
{adf:display=block}
{"type":"table","attrs":{"isNumberColumnEnabled":false,"layout":"center","localId":"b0ea186f-06df-441e-a354-44508b5cfbf7"},"content":[{"type":"tableRow","content":[{"type":"tableCell","attrs":{},"content":[{"type":"paragraph","content":[{"type":"text","text":"Ticket ID"}]}]},{"type":"tableCell","attrs":{"colspan":2},"content":[{"type":"paragraph","content":[{"type":"text","text":"UCW-30990"}]}]}]},{"type":"tableRow","content":[{"type":"tableCell","attrs":{},"content":[{"type":"paragraph","content":[{"type":"text","text":"Brand Name"}]}]},{"type":"tableCell","attrs":{"colspan":2},"content":[{"type":"paragraph","content":[{"type":"text","text":"eCraftInd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
{adf}
[^Status of UCW-30990.xlsx]
[^126323_SKUEDITRETRIGGER__Art_Pieces(MPH2112103100)_20260516_052816_304_summary.csv]
;The changes have been successfully reflected. Please find the attached screenshot for your reference.
We are now closing this ticket. If you require any further assistance, please feel free to reach out to us.
!image-20260519-081213.png|width=534,alt="image-20260519-081213.png"!
!image-20260519-081223.png|width=519,alt="image-20260519-081223.png"!
!image-20260519-081233.png|width=519,alt="image-20260519-081233.png"!</t>
  </si>
  <si>
    <t>We would like to inform you that your ticket has been successfully uploaded in our system.
Please find the attached summary file and post-upload file for your reference. We will share a further update once the listing IDs are generated.[^Summary.zip] [^UCW-30985 - Post Upload Status .xlsx] ;[^UCW-30985.xlsx]
Please find attached the sheet, where 1 option has been listed.
Kindly update the price and inventory, and share the summary once completed.
{adf:display=block}
{"type":"table","attrs":{"isNumberColumnEnabled":false,"layout":"center","localId":"f8c9fc95-ad1e-4e1b-bf2d-fa9514b05c51"},"content":[{"type":"tableRow","content":[{"type":"tableCell","attrs":{"background":"#44b3e1"},"content":[{"type":"paragraph","content":[{"type":"text","text":"Ticket ID","marks":[{"type":"strong"}]}]}]},{"type":"tableCell","attrs":{"colspan":2,"background":"#44b3e1"},"content":[{"type":"paragraph","content":[{"type":"text","text":"UCW-30985","marks":[{"type":"strong"}]}]}]}]},{"type":"tableRow","content":[{"type":"tableCell","attrs":{"background":"#44b3e1"},"content":[{"type":"paragraph","content":[{"type":"text","text":"Brand Name","marks":[{"type":"strong"}]}]}]},{"type":"tableCell","attrs":{"colspan":2,"background":"#44b3e1"},"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</si>
  <si>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Pre processing query -
1. Duplicate SKU codes - 379 SKUs;We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improper images. Once we receive the correct images, we will proceed with uploading the remaining styles.[^UCW-30983-Post Upload Status_V.2 (1).xlsx] [^Summary.zip] ;[^UCW-30983.xlsx]
Please find attached the sheet, where 70 options of Footwear have been listed.
Kindly update the price and inventory, and share the summary once completed.
{adf:display=block}
{"type":"table","attrs":{"isNumberColumnEnabled":false,"layout":"center","localId":"617d9ed0-83b4-45bc-a25c-3e7635f412a3"},"content":[{"type":"tableRow","content":[{"type":"tableCell","attrs":{},"content":[{"type":"paragraph","content":[{"type":"text","text":"Ticket ID","marks":[{"type":"strong"}]}]}]},{"type":"tableCell","attrs":{"colspan":3},"content":[{"type":"paragraph","content":[{"type":"text","text":"UCW-30983","marks":[{"type":"strong"}]}]}]}]},{"type":"tableRow","content":[{"type":"tableCell","attrs":{},"content":[{"type":"paragraph","content":[{"type":"text","text":"Brand Name","marks":[{"type":"strong"}]}]}]},{"type":"tableCell","attrs":{"colspan":3},"content":[{"type":"paragraph","content":[{"type":"text","text":"Adidas","marks":[{"type":"strong"}]}]}]}]},{"type":"tableRow","content":[{"type":"tableCell","attrs":{},"content":[{"type":"paragraph","content":[{"type":"text","text":"Platform","marks":[{"type":"strong"}]}]}]},{"type":"tableCell","attrs":{"colspan":3},"content":[{"type":"paragraph","content":[{"type":"text","text":"Marketplace","marks":[{"type":"strong"}]}]}]}]},{"type":"tableRow","content":[{"type":"tableCell","attrs":{},"content":[{"type":"paragraph","content":[{"type":"text","text":"Particulars","marks":[{"type":"strong"}]}]}]},{"type":"tableCell","attrs":{},"content":[{"type":"paragraph","content":[{"type":"text","text":"SKU Count","marks":[{"type":"strong"}]}]}]},{"type":"tableCell","attrs":{},"content":[{"type":"paragraph","content":[{"type":"text","text":"Option Count","marks":[{"type":"strong"}]}]}]},{"type":"tableCell","attrs":{},"content":[{"type":"paragraph"}]}]},{"type":"tableRow","content":[{"type":"tableCell","attrs":{},"content":[{"type":"paragraph","content":[{"type":"text","text":"Received","marks":[{"type":"strong"}]}]}]},{"type":"tableCell","attrs":{},"content":[{"type":"paragraph","content":[{"type":"text","text":"378","marks":[{"type":"strong"}]}]}]},{"type":"tableCell","attrs":{},"content":[{"type":"paragraph","content":[{"type":"text","text":"77","marks":[{"type":"strong"}]}]}]},{"type":"tableCell","attrs":{},"content":[{"type":"paragraph"}]}]},{"type":"tableRow","content":[{"type":"tableCell","attrs":{},"content":[{"type":"paragraph","content":[{"type":"text","text":"Uploaded","marks":[{"type":"strong"}]}]}]},{"type":"tableCell","attrs":{},"content":[{"type":"paragraph","content":[{"type":"text","text":"343","marks":[{"type":"strong"}]}]}]},{"type":"tableCell","attrs":{},"content":[{"type":"paragraph","content":[{"type":"text","text":"70","marks":[{"type":"strong"}]}]}]},{"type":"tableCell","attrs":{},"content":[{"type":"paragraph"}]}]},{"type":"tableRow","content":[{"type":"tableCell","attrs":{},"content":[{"type":"paragraph","content":[{"type":"text","text":"SKUs Not Uploaded","marks":[{"type":"strong"}]}]}]},{"type":"tableCell","attrs":{},"content":[{"type":"paragraph","content":[{"type":"text","text":"29","marks":[{"type":"strong"}]}]}]},{"type":"tableCell","attrs":{},"content":[{"type":"paragraph","content":[{"type":"text","text":"6","marks":[{"type":"strong"}]}]}]},{"type":"tableCell","attrs":{},"content":[{"type":"paragraph"}]}]},{"type":"tableRow","content":[{"type":"tableCell","attrs":{},"content":[{"type":"paragraph","content":[{"type":"text","text":"Already Listed","marks":[{"type":"strong"}]}]}]},{"type":"tableCell","attrs":{},"content":[{"type":"paragraph","content":[{"type":"text","text":"6","marks":[{"type":"strong"}]}]}]},{"type":"tableCell","attrs":{},"content":[{"type":"paragraph","content":[{"type":"text","text":"1","marks":[{"type":"strong"}]}]}]},{"type":"tableCell","attrs":{},"content":[{"type":"paragraph"}]}]},{"type":"tableRow","content":[{"type":"tableCell","attrs":{},"content":[{"type":"paragraph","content":[{"type":"text","text":"LIDs Shared","marks":[{"type":"strong"}]}]}]},{"type":"tableCell","attrs":{},"content":[{"type":"paragraph","content":[{"type":"text","text":"341","marks":[{"type":"strong"}]}]}]},{"type":"tableCell","attrs":{},"content":[{"type":"paragraph","content":[{"type":"text","text":"70","marks":[{"type":"strong"}]}]}]},{"type":"tableCell","attrs":{},"content":[{"type":"paragraph"}]}]},{"type":"tableRow","content":[{"type":"tableCell","attrs":{},"content":[{"type":"paragraph","content":[{"type":"text","text":"LIDs Stuck in the System","marks":[{"type":"strong"}]}]}]},{"type":"tableCell","attrs":{},"content":[{"type":"paragraph","content":[{"type":"text","text":"2","marks":[{"type":"strong"}]}]}]},{"type":"tableCell","attrs":{},"content":[{"type":"paragraph","content":[{"type":"text","text":"0","marks":[{"type":"strong"}]}]}]},{"type":"tableCell","attrs":{},"content":[{"type":"paragraph"}]}]}]}
{adf}
As we found that the right-side view image has not been provided for some SKUs and the sizes are not continuous, we kindly request you to please review the post-upload sheet and the shared data.;[^129417_SKUEDITRETRIGGER__Football(MPH1311103104)_20260518_021926_765_summary.csv]
Retriggered for 2 SKUs which stuck in SFA</t>
  </si>
  <si>
    <t>We have successfully uploaded this batch. Please find the summary of this batch. and attach Summary zip and Post upload Sheet.
[^Post Upload Status_V.2 (1) (1).xlsx] [^Summary.zip] ;[^UCW-30955.xlsx]
Please find attached the sheet, where 17 options have been listed.
Kindly update the price and inventory, and share the summary once completed.
{adf:display=block}
{"type":"table","attrs":{"isNumberColumnEnabled":false,"layout":"center","localId":"f1e5bef0-1a15-4c0b-8f5e-97df3328b817"},"content":[{"type":"tableRow","content":[{"type":"tableCell","attrs":{"background":"#44b3e1"},"content":[{"type":"paragraph","content":[{"type":"text","text":"Ticket ID","marks":[{"type":"strong"}]}]}]},{"type":"tableCell","attrs":{"colspan":2,"background":"#44b3e1"},"content":[{"type":"paragraph","content":[{"type":"text","text":"UCW-30955","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116"}]}]},{"type":"tableCell","attrs":{},"content":[{"type":"paragraph","content":[{"type":"text","text":"17"}]}]}]},{"type":"tableRow","content":[{"type":"tableCell","attrs":{"background":"white"},"content":[{"type":"paragraph","content":[{"type":"text","text":"Uploaded"}]}]},{"type":"tableCell","attrs":{},"content":[{"type":"paragraph","content":[{"type":"text","text":"116"}]}]},{"type":"tableCell","attrs":{},"content":[{"type":"paragraph","content":[{"type":"text","text":"17"}]}]}]},{"type":"tableRow","content":[{"type":"tableCell","attrs":{"background":"white"},"content":[{"type":"paragraph","content":[{"type":"text","text":"LIDs Shared"}]}]},{"type":"tableCell","attrs":{},"content":[{"type":"paragraph","content":[{"type":"text","text":"116"}]}]},{"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</si>
  <si>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sheet[^UCW-30936 Post Upload Status_V.2 (1).xlsx] [^Summary.zip] ;[^UCW-30936.xlsx]
Please find attached the sheet, where 443 options of Jewellery have been listed.
Kindly update the price and inventory, and share the summary once completed.
{adf:display=block}
{"type":"table","attrs":{"isNumberColumnEnabled":false,"layout":"center","localId":"cf6d91c4-eb48-423b-9e3d-0ab2928e32b8"},"content":[{"type":"tableRow","content":[{"type":"tableCell","attrs":{"background":"#44b3e1"},"content":[{"type":"paragraph","content":[{"type":"text","text":"Ticket ID","marks":[{"type":"strong"}]}]}]},{"type":"tableCell","attrs":{"colspan":2,"background":"#44b3e1"},"content":[{"type":"paragraph","content":[{"type":"text","text":"UCW-30936","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499"}]}]},{"type":"tableCell","attrs":{},"content":[{"type":"paragraph","content":[{"type":"text","text":"499"}]}]}]},{"type":"tableRow","content":[{"type":"tableCell","attrs":{"background":"white"},"content":[{"type":"paragraph","content":[{"type":"text","text":"Uploaded"}]}]},{"type":"tableCell","attrs":{},"content":[{"type":"paragraph","content":[{"type":"text","text":"443"}]}]},{"type":"tableCell","attrs":{},"content":[{"type":"paragraph","content":[{"type":"text","text":"443"}]}]}]},{"type":"tableRow","content":[{"type":"tableCell","attrs":{"background":"white"},"content":[{"type":"paragraph","content":[{"type":"text","text":"Already Listed"}]}]},{"type":"tableCell","attrs":{},"content":[{"type":"paragraph","content":[{"type":"text","text":"56"}]}]},{"type":"tableCell","attrs":{},"content":[{"type":"paragraph","content":[{"type":"text","text":"56"}]}]}]},{"type":"tableRow","content":[{"type":"tableCell","attrs":{"background":"white"},"content":[{"type":"paragraph","content":[{"type":"text","text":"LIDs Shared"}]}]},{"type":"tableCell","attrs":{},"content":[{"type":"paragraph","content":[{"type":"text","text":"443"}]}]},{"type":"tableCell","attrs":{},"content":[{"type":"paragraph","content":[{"type":"text","text":"443"}]}]}]},{"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</si>
  <si>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sheet[^Summary.zip] [^UCW-30935 Post Upload Status_V.2 (1).xlsx] ;[^UCW-30935.xlsx]
Please find attached the sheet, where 241 options of Jewellery have been listed.
Kindly update the price and inventory, and share the summary once completed.
{adf:display=block}
{"type":"table","attrs":{"isNumberColumnEnabled":false,"layout":"center","localId":"c8c2dcbd-319f-40c7-9608-ccc1dc9f43a3"},"content":[{"type":"tableRow","content":[{"type":"tableCell","attrs":{"background":"#44b3e1"},"content":[{"type":"paragraph","content":[{"type":"text","text":"Ticket ID","marks":[{"type":"strong"}]}]}]},{"type":"tableCell","attrs":{"colspan":2,"background":"#44b3e1"},"content":[{"type":"paragraph","content":[{"type":"text","text":"UCW-30935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243"}]}]},{"type":"tableCell","attrs":{},"content":[{"type":"paragraph","content":[{"type":"text","text":"243"}]}]}]},{"type":"tableRow","content":[{"type":"tableCell","attrs":{"background":"white"},"content":[{"type":"paragraph","content":[{"type":"text","text":"Uploaded"}]}]},{"type":"tableCell","attrs":{},"content":[{"type":"paragraph","content":[{"type":"text","text":"241"}]}]},{"type":"tableCell","attrs":{},"content":[{"type":"paragraph","content":[{"type":"text","text":"241"}]}]}]},{"type":"tableRow","content":[{"type":"tableCell","attrs":{"background":"white"},"content":[{"type":"paragraph","content":[{"type":"text","text":"Already Listed"}]}]},{"type":"tableCell","attrs":{},"content":[{"type":"paragraph","content":[{"type":"text","text":"2"}]}]},{"type":"tableCell","attrs":{},"content":[{"type":"paragraph","content":[{"type":"text","text":"2"}]}]}]},{"type":"tableRow","content":[{"type":"tableCell","attrs":{"background":"white"},"content":[{"type":"paragraph","content":[{"type":"text","text":"LIDs Shared"}]}]},{"type":"tableCell","attrs":{},"content":[{"type":"paragraph","content":[{"type":"text","text":"241"}]}]},{"type":"tableCell","attrs":{},"content":[{"type":"paragraph","content":[{"type":"text","text":"241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</si>
  <si>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;[^UCW-30933.xlsx]
Please find attached the sheet, where 8 options have been listed.
Kindly update the price and inventory, and share the summary once completed.
{adf:display=block}
{"type":"table","attrs":{"isNumberColumnEnabled":false,"layout":"center","localId":"723287d6-2e7d-49da-aae6-adc7e9403938"},"content":[{"type":"tableRow","content":[{"type":"tableCell","attrs":{"background":"#44b3e1"},"content":[{"type":"paragraph","content":[{"type":"text","text":"Ticket ID","marks":[{"type":"strong"}]}]}]},{"type":"tableCell","attrs":{"colspan":2,"background":"#44b3e1"},"content":[{"type":"paragraph","content":[{"type":"text","text":"UCW-30933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58"}]}]},{"type":"tableCell","attrs":{},"content":[{"type":"paragraph","content":[{"type":"text","text":"9"}]}]}]},{"type":"tableRow","content":[{"type":"tableCell","attrs":{"background":"white"},"content":[{"type":"paragraph","content":[{"type":"text","text":"Uploaded"}]}]},{"type":"tableCell","attrs":{},"content":[{"type":"paragraph","content":[{"type":"text","text":"58"}]}]},{"type":"tableCell","attrs":{},"content":[{"type":"paragraph","content":[{"type":"text","text":"9"}]}]}]},{"type":"tableRow","content":[{"type":"tableCell","attrs":{"background":"white"},"content":[{"type":"paragraph","content":[{"type":"text","text":"LIDs Shared"}]}]},{"type":"tableCell","attrs":{},"content":[{"type":"paragraph","content":[{"type":"text","text":"52"}]}]},{"type":"tableCell","attrs":{},"content":[{"type":"paragraph","content":[{"type":"text","text":"8"}]}]}]},{"type":"tableRow","content":[{"type":"tableCell","attrs":{"background":"white"},"content":[{"type":"paragraph","content":[{"type":"text","text":"LIDs Stuck in the System"}]}]},{"type":"tableCell","attrs":{},"content":[{"type":"paragraph","content":[{"type":"text","text":"6"}]}]},{"type":"tableCell","attrs":{},"content":[{"type":"paragraph","content":[{"type":"text","text":"1"}]}]}]}]}
{adf}
1option is stuck in the system. We are working on it and will inform you once it is resolved.;Retrigger Done.
[^129247_SKUEDITRETRIGGER_AGILITAS_BRANDS_PRIVATE_LIMITED(129247)_Running(MPH1312103100)_20260521_064448_612_summary (1).csv]
;[^UCW-30933 (e1fe5fb4-efac-4f62-b98c-48ff2dd626e0).xlsx]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dc510e9-0512-413d-889b-37e8bdd9aef6"},"content":[{"type":"tableRow","content":[{"type":"tableCell","attrs":{"background":"#44b3e1"},"content":[{"type":"paragraph","content":[{"type":"text","text":"Ticket ID","marks":[{"type":"strong"}]}]}]},{"type":"tableCell","attrs":{"colspan":2,"background":"#44b3e1"},"content":[{"type":"paragraph","content":[{"type":"text","text":"UCW-30933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58"}]}]},{"type":"tableCell","attrs":{},"content":[{"type":"paragraph","content":[{"type":"text","text":"9"}]}]}]},{"type":"tableRow","content":[{"type":"tableCell","attrs":{"background":"white"},"content":[{"type":"paragraph","content":[{"type":"text","text":"Uploaded"}]}]},{"type":"tableCell","attrs":{},"content":[{"type":"paragraph","content":[{"type":"text","text":"58"}]}]},{"type":"tableCell","attrs":{},"content":[{"type":"paragraph","content":[{"type":"text","text":"9"}]}]}]},{"type":"tableRow","content":[{"type":"tableCell","attrs":{"background":"white"},"content":[{"type":"paragraph","content":[{"type":"text","text":"LIDs Shared"}]}]},{"type":"tableCell","attrs":{},"content":[{"type":"paragraph","content":[{"type":"text","text":"58"}]}]},{"type":"tableCell","attrs":{},"content":[{"type":"paragraph","content":[{"type":"text","text":"9"}]}]}]},{"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</si>
  <si>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report.[^Summary.zip] [^UCW-30932-Post Upload Status_V.2 (1).xlsx] ;[^UCW-30932.xlsx]
Please find attached the sheet, where 5 options have been listed.
Kindly update the price and inventory, and share the summary once completed.
{adf:display=block}
{"type":"table","attrs":{"isNumberColumnEnabled":false,"layout":"center","localId":"24843037-7388-4d9c-9f45-8f713c8916cb"},"content":[{"type":"tableRow","content":[{"type":"tableCell","attrs":{"background":"#44b3e1"},"content":[{"type":"paragraph","content":[{"type":"text","text":"Ticket ID","marks":[{"type":"strong"}]}]}]},{"type":"tableCell","attrs":{"colspan":2,"background":"#44b3e1"},"content":[{"type":"paragraph","content":[{"type":"text","text":"UCW-30932","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type":"tableCell","attrs":{},"content":[{"type":"paragraph","content":[{"type":"text","text":"5"}]}]}]},{"type":"tableRow","content":[{"type":"tableCell","attrs":{"background":"white"},"content":[{"type":"paragraph","content":[{"type":"text","text":"Uploaded"}]}]},{"type":"tableCell","attrs":{},"content":[{"type":"paragraph","content":[{"type":"text","text":"30"}]}]},{"type":"tableCell","attrs":{},"content":[{"type":"paragraph","content":[{"type":"text","text":"5"}]}]}]},{"type":"tableRow","content":[{"type":"tableCell","attrs":{"background":"white"},"content":[{"type":"paragraph","content":[{"type":"text","text":"LIDs Shared"}]}]},{"type":"tableCell","attrs":{},"content":[{"type":"paragraph","content":[{"type":"text","text":"29"}]}]},{"type":"tableCell","attrs":{},"content":[{"type":"paragraph","content":[{"type":"text","text":"5"}]}]}]},{"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it and trying to resolve the issue. We will inform you once it is resolved.;Rerigger Done.
[^124848_SKUEDITRETRIGGER_Arvind_Life_Style_Brands_Ltd(124848)_Clog(MPH1311102101)_20260521_063500_047_summary.csv]
;[^UCW-30932 (64c88dc2-3480-43fd-89a9-8764c6cc8b15).xlsx]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14337999-d299-4e2a-870c-009bc8f5eab8"},"content":[{"type":"tableRow","content":[{"type":"tableCell","attrs":{"background":"#44b3e1"},"content":[{"type":"paragraph","content":[{"type":"text","text":"Ticket ID","marks":[{"type":"strong"}]}]}]},{"type":"tableCell","attrs":{"colspan":2,"background":"#44b3e1"},"content":[{"type":"paragraph","content":[{"type":"text","text":"UCW-30932","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type":"tableCell","attrs":{},"content":[{"type":"paragraph","content":[{"type":"text","text":"5"}]}]}]},{"type":"tableRow","content":[{"type":"tableCell","attrs":{"background":"white"},"content":[{"type":"paragraph","content":[{"type":"text","text":"Uploaded"}]}]},{"type":"tableCell","attrs":{},"content":[{"type":"paragraph","content":[{"type":"text","text":"30"}]}]},{"type":"tableCell","attrs":{},"content":[{"type":"paragraph","content":[{"type":"text","text":"5"}]}]}]},{"type":"tableRow","content":[{"type":"tableCell","attrs":{"background":"white"},"content":[{"type":"paragraph","content":[{"type":"text","text":"LIDs Shared"}]}]},{"type":"tableCell","attrs":{},"content":[{"type":"paragraph","content":[{"type":"text","text":"30"}]}]},{"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</si>
  <si>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summary of this batch. and attach Summary zip and Post upload Sheet.
[^Summary.zip] [^Post Upload Status_V.2 (1) (1).xlsx] ;[^UCW-30931.xlsx]
Please find attached the sheet, where 17 options of Footwear have been listed.
Kindly update the price and inventory, and share the summary once completed.
{adf:display=block}
{"type":"table","attrs":{"isNumberColumnEnabled":false,"layout":"center","localId":"173ff678-28a6-4bf4-aa23-2dbcbf22efa8"},"content":[{"type":"tableRow","content":[{"type":"tableCell","attrs":{"background":"#44b3e1"},"content":[{"type":"paragraph","content":[{"type":"text","text":"Ticket ID","marks":[{"type":"strong"}]}]}]},{"type":"tableCell","attrs":{"colspan":2,"background":"#44b3e1"},"content":[{"type":"paragraph","content":[{"type":"text","text":"UCW-30931","marks":[{"type":"strong"}]}]}]}]},{"type":"tableRow","content":[{"type":"tableCell","attrs":{"background":"#44b3e1"},"content":[{"type":"paragraph","content":[{"type":"text","text":"Brand Name","marks":[{"type":"strong"}]}]}]},{"type":"tableCell","attrs":{"colspan":2,"background":"#44b3e1"},"content":[{"type":"paragraph","content":[{"type":"text","text":"Oroh","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119"}]}]},{"type":"tableCell","attrs":{},"content":[{"type":"paragraph","content":[{"type":"text","text":"17"}]}]}]},{"type":"tableRow","content":[{"type":"tableCell","attrs":{"background":"white"},"content":[{"type":"paragraph","content":[{"type":"text","text":"Uploaded"}]}]},{"type":"tableCell","attrs":{},"content":[{"type":"paragraph","content":[{"type":"text","text":"119"}]}]},{"type":"tableCell","attrs":{},"content":[{"type":"paragraph","content":[{"type":"text","text":"17"}]}]}]},{"type":"tableRow","content":[{"type":"tableCell","attrs":{"background":"white"},"content":[{"type":"paragraph","content":[{"type":"text","text":"LIDs Shared"}]}]},{"type":"tableCell","attrs":{},"content":[{"type":"paragraph","content":[{"type":"text","text":"119"}]}]},{"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</si>
  <si>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PFA the Post Upload Sheet &amp; Summary.
[^Post Upload Status_UCW-30929.xlsx]
[^Summary.zip]
;[^UCW-30929.xlsx]
Please find attached the sheet, where 305 options of Women's Apparel have been listed.
Kindly update the price and inventory, and share the summary once completed.
{adf:display=block}
{"type":"table","attrs":{"isNumberColumnEnabled":false,"layout":"center","localId":"d87d75ac-0181-4e84-bf1c-de38df7e4d1f"},"content":[{"type":"tableRow","content":[{"type":"tableCell","attrs":{"background":"#44b3e1"},"content":[{"type":"paragraph","content":[{"type":"text","text":"Ticket ID","marks":[{"type":"strong"}]}]}]},{"type":"tableCell","attrs":{"colspan":2,"background":"#44b3e1"},"content":[{"type":"paragraph","content":[{"type":"text","text":"UCW-30929","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598"}]}]},{"type":"tableCell","attrs":{},"content":[{"type":"paragraph","content":[{"type":"text","text":"340"}]}]}]},{"type":"tableRow","content":[{"type":"tableCell","attrs":{"background":"white"},"content":[{"type":"paragraph","content":[{"type":"text","text":"Uploaded"}]}]},{"type":"tableCell","attrs":{},"content":[{"type":"paragraph","content":[{"type":"text","text":"528"}]}]},{"type":"tableCell","attrs":{},"content":[{"type":"paragraph","content":[{"type":"text","text":"305"}]}]}]},{"type":"tableRow","content":[{"type":"tableCell","attrs":{"background":"white"},"content":[{"type":"paragraph","content":[{"type":"text","text":"SKUs not Uploaded-Less Than 3 sizes present in 1 cluster"}]}]},{"type":"tableCell","attrs":{},"content":[{"type":"paragraph","content":[{"type":"text","text":"70"}]}]},{"type":"tableCell","attrs":{},"content":[{"type":"paragraph","content":[{"type":"text","text":"35"}]}]}]},{"type":"tableRow","content":[{"type":"tableCell","attrs":{"background":"white"},"content":[{"type":"paragraph","content":[{"type":"text","text":"LIDs Shared"}]}]},{"type":"tableCell","attrs":{},"content":[{"type":"paragraph","content":[{"type":"text","text":"528"}]}]},{"type":"tableCell","attrs":{},"content":[{"type":"paragraph","content":[{"type":"text","text":"305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</si>
  <si>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 (256b46d8-19c4-47ac-a364-ce752b2110c5).zip] [^Post Upload Status_V.2 (1).xlsx] ;[^UCW-30924.xlsx]
Please find attached the sheet, where 126 options of Luxury have been listed.
Kindly update the price and inventory, and share the summary once completed.

{color:#ffffff}__{color}
{adf:display=block}
{"type":"table","attrs":{"isNumberColumnEnabled":false,"layout":"center","localId":"e16194c5-1610-4ddc-8f09-84766a10fe0e"},"content":[{"type":"tableRow","content":[{"type":"tableCell","attrs":{"background":"#44b3e1"},"content":[{"type":"paragraph","content":[{"type":"text","text":"Ticket ID","marks":[{"type":"strong"}]}]}]},{"type":"tableCell","attrs":{"colspan":4,"background":"#44b3e1"},"content":[{"type":"paragraph","content":[{"type":"text","text":"UCW-30924","marks":[{"type":"strong"}]}]}]}]},{"type":"tableRow","content":[{"type":"tableCell","attrs":{"background":"#44b3e1"},"content":[{"type":"paragraph","content":[{"type":"text","text":"Brand Name","marks":[{"type":"strong"}]}]}]},{"type":"tableCell","attrs":{"colspan":4,"background":"#44b3e1"},"content":[{"type":"paragraph","content":[{"type":"text","text":"Under Armour","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Upload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706"}]}]},{"type":"tableCell","attrs":{"background":"white"},"content":[{"type":"paragraph","content":[{"type":"text","text":"126"}]}]},{"type":"tableCell","attrs":{"background":"white"},"content":[{"type":"paragraph","content":[{"type":"text","text":"0"}]}]},{"type":"tableCell","attrs":{"background":"white"},"content":[{"type":"paragraph","content":[{"type":"text","text":"0"}]}]}]},{"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706"}]}]},{"type":"tableCell","attrs":{"background":"white"},"content":[{"type":"paragraph","content":[{"type":"text","text":"126"}]}]}]}]}
{adf}
We working on 126 options of Marketplace. Once its resolved we will inform you;Retrigger Done.
[^128456_SKUEDITRETRIGGER__Sandal(MPH1311102100)_20260523_125920_522_summary.csv]
[^128456_SKUEDITRETRIGGER__Running(MPH1312103100)_20260523_032824_406_summary.csv]
[^128456_SKUEDITRETRIGGER__Running(MPH1311103100)_20260523_012826_753_summary.csv]
[^128456_SKUEDITRETRIGGER__Outdoor(MPH1311103109)_20260523_012341_856_summary.csv]
[^128456_SKUEDITRETRIGGER__Football(MPH1311103104)_20260523_011728_644_summary.csv]
[^128456_SKUEDITRETRIGGER__Basketball(MPH1311103106)_20260523_010833_071_summary.csv]
[^128456_SKUEDITRETRIGGER_Underdog_Athletics_India_PVT_LTD(128456)_Sneaker(MPH1311101104)_20260523_124120_034_summary.csv]
[^128456_SKUEDITRETRIGGER__Training(MPH1312103101)_20260523_034709_919_summary.csv]
[^128456_SKUEDITRETRIGGER__Training(MPH1311103101)_20260523_030123_459_summary.csv]
[^128456_SKUEDITRETRIGGER__Sneaker(MPH1312101103)_20260523_031408_515_summary.csv]
[^128456_SKUEDITRETRIGGER__Sandal(MPH1312102100)_20260523_032054_999_summary.csv]
;[^UCW-30924 (1).xlsx]
Please find attached the sheet, where 126 options of Luxury &amp; 125 options of Marketplace have been listed.
Kindly update the price and inventory, and share the summary once completed.
{color:#ffffff}__{color}
{adf:display=block}
{"type":"table","attrs":{"isNumberColumnEnabled":false,"layout":"center","localId":"e9112cdb-6fac-4625-b42c-e7f5f811cb33"},"content":[{"type":"tableRow","content":[{"type":"tableCell","attrs":{"background":"#44b3e1"},"content":[{"type":"paragraph","content":[{"type":"text","text":"Ticket ID","marks":[{"type":"strong"}]}]}]},{"type":"tableCell","attrs":{"colspan":4,"background":"#44b3e1"},"content":[{"type":"paragraph","content":[{"type":"text","text":"UCW-30924","marks":[{"type":"strong"}]}]}]}]},{"type":"tableRow","content":[{"type":"tableCell","attrs":{"background":"#44b3e1"},"content":[{"type":"paragraph","content":[{"type":"text","text":"Brand Name","marks":[{"type":"strong"}]}]}]},{"type":"tableCell","attrs":{"colspan":4,"background":"#44b3e1"},"content":[{"type":"paragraph","content":[{"type":"text","text":"Under Armour","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Upload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706"}]}]},{"type":"tableCell","attrs":{"background":"white"},"content":[{"type":"paragraph","content":[{"type":"text","text":"126"}]}]},{"type":"tableCell","attrs":{"background":"white"},"content":[{"type":"paragraph","content":[{"type":"text","text":"701"}]}]},{"type":"tableCell","attrs":{"background":"white"},"content":[{"type":"paragraph","content":[{"type":"text","text":"125"}]}]}]},{"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5"}]}]},{"type":"tableCell","attrs":{"background":"white"},"content":[{"type":"paragraph","content":[{"type":"text","text":"1"}]}]}]}]}
{adf}
1 Option is Stuck in system. We're working on it. Once resolve we'll inform you.
[https://tatacliqhelpdesk.freshservice.com/support/tickets/214730|https://tatacliqhelpdesk.freshservice.com/support/tickets/214730]</t>
  </si>
  <si>
    <t>We have successfully uploaded this batch. Please find the attached summary sheet and summary report.[^Post Upload Status.xlsx] ;[^UCW-30915.xlsx]
Please find attached the sheet, where 157 options of Beauty &amp; Grooming have been listed.
Kindly update the price and inventory, and share the summary once completed.
{adf:display=block}
{"type":"table","attrs":{"isNumberColumnEnabled":false,"layout":"center","localId":"df2c5591-6ccc-4b40-bad3-006155c86ed6"},"content":[{"type":"tableRow","content":[{"type":"tableCell","attrs":{"background":"#44b3e1"},"content":[{"type":"paragraph","content":[{"type":"text","text":"Ticket ID","marks":[{"type":"strong"}]}]}]},{"type":"tableCell","attrs":{"colspan":2,"background":"#44b3e1"},"content":[{"type":"paragraph","content":[{"type":"text","text":"UCW-30915","marks":[{"type":"strong"}]}]}]}]},{"type":"tableRow","content":[{"type":"tableCell","attrs":{"background":"#44b3e1"},"content":[{"type":"paragraph","content":[{"type":"text","text":"Brand Name","marks":[{"type":"strong"}]}]}]},{"type":"tableCell","attrs":{"colspan":2,"background":"#44b3e1"},"content":[{"type":"paragraph","content":[{"type":"text","text":"Himalaya","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198"}]}]},{"type":"tableCell","attrs":{},"content":[{"type":"paragraph","content":[{"type":"text","text":"198"}]}]}]},{"type":"tableRow","content":[{"type":"tableCell","attrs":{"background":"white"},"content":[{"type":"paragraph","content":[{"type":"text","text":"Uploaded"}]}]},{"type":"tableCell","attrs":{},"content":[{"type":"paragraph","content":[{"type":"text","text":"157"}]}]},{"type":"tableCell","attrs":{},"content":[{"type":"paragraph","content":[{"type":"text","text":"157"}]}]}]},{"type":"tableRow","content":[{"type":"tableCell","attrs":{"background":"white"},"content":[{"type":"paragraph","content":[{"type":"text","text":"SKUs Not Uploaded"}]}]},{"type":"tableCell","attrs":{},"content":[{"type":"paragraph","content":[{"type":"text","text":"41"}]}]},{"type":"tableCell","attrs":{},"content":[{"type":"paragraph","content":[{"type":"text","text":"41"}]}]}]},{"type":"tableRow","content":[{"type":"tableCell","attrs":{"background":"white"},"content":[{"type":"paragraph","content":[{"type":"text","text":"LIDs Shared"}]}]},{"type":"tableCell","attrs":{},"content":[{"type":"paragraph","content":[{"type":"text","text":"157"}]}]},{"type":"tableCell","attrs":{},"content":[{"type":"paragraph","content":[{"type":"text","text":"157"}]}]}]},{"type":"tableRow","content":[{"type":"tableCell","attrs":{"background":"white"},"content":[{"type":"paragraph","content":[{"type":"text","text":"LIDs Stuck in the System"}]}]},{"type":"tableCell","attrs":{},"content":[{"type":"paragraph","content":[{"type":"text","text":"0"}]}]},{"type":"tableCell","attrs":{},"content":[{"type":"paragraph","content":[{"type":"text","text":"0"}]}]}]}]}
{adf}
41 SKUs-We found that the image names and content titles do not match. Kindly share the revised data.
Additionally, we observed that multiple EANs are duplicated. Please review and provide the corrected dataset.</t>
  </si>
  <si>
    <t xml:space="preserve">We have updated the images. Please find the attached summary sheet for your reference.
{adf:display=block}
{"type":"table","attrs":{"isNumberColumnEnabled":false,"layout":"center","localId":"a6fb6bf5-d9fe-4338-b081-133071070844"},"content":[{"type":"tableRow","content":[{"type":"tableCell","attrs":{},"content":[{"type":"paragraph","content":[{"type":"text","text":"Ticket ID"}]}]},{"type":"tableCell","attrs":{"colspan":2},"content":[{"type":"paragraph","content":[{"type":"text","text":"UCW-30886"}]}]}]},{"type":"tableRow","content":[{"type":"tableCell","attrs":{},"content":[{"type":"paragraph","content":[{"type":"text","text":"Brand Name"}]}]},{"type":"tableCell","attrs":{"colspan":2},"content":[{"type":"paragraph","content":[{"type":"text","text":"LOUIS STITC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306"}]}]},{"type":"tableCell","attrs":{},"content":[{"type":"paragraph","content":[{"type":"text","text":"47"}]}]}]},{"type":"tableRow","content":[{"type":"tableCell","attrs":{},"content":[{"type":"paragraph","content":[{"type":"text","text":"Uploaded"}]}]},{"type":"tableCell","attrs":{},"content":[{"type":"paragraph","content":[{"type":"text","text":"306"}]}]},{"type":"tableCell","attrs":{},"content":[{"type":"paragraph","content":[{"type":"text","text":"47"}]}]}]}]}
{adf}
[^Summery.zip]
[^Status of UCW-30886.xlsx]
</t>
  </si>
  <si>
    <t>We would like to inform you that your ticket has been successfully uploaded in our system.
Please find the attached summary files and post-upload file for your reference. We will share a further update once the listing IDs are generated.[^Summary.zip] [^UCW-30884 - Post Upload Status .xlsx] ;[^UCW-30884.xlsx]
Please find attached the sheet, where 10 options have been listed.
Kindly update the price and inventory, and share the summary once completed.
{adf:display=block}
{"type":"table","attrs":{"isNumberColumnEnabled":false,"layout":"center","localId":"14117c2c-a859-45da-93d9-1f2e9526b178"},"content":[{"type":"tableRow","content":[{"type":"tableCell","attrs":{"background":"#44b3e1"},"content":[{"type":"paragraph","content":[{"type":"text","text":"Ticket ID","marks":[{"type":"strong"}]}]}]},{"type":"tableCell","attrs":{"colspan":2,"background":"#44b3e1"},"content":[{"type":"paragraph","content":[{"type":"text","text":"UCW-30884","marks":[{"type":"strong"}]}]}]}]},{"type":"tableRow","content":[{"type":"tableCell","attrs":{"background":"#44b3e1"},"content":[{"type":"paragraph","content":[{"type":"text","text":"Brand Name","marks":[{"type":"strong"}]}]}]},{"type":"tableCell","attrs":{"colspan":2,"background":"#44b3e1"},"content":[{"type":"paragraph","content":[{"type":"text","text":"SCL Steel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type":"tableCell","attrs":{},"content":[{"type":"paragraph","content":[{"type":"text","text":"10"}]}]}]},{"type":"tableRow","content":[{"type":"tableCell","attrs":{"background":"white"},"content":[{"type":"paragraph","content":[{"type":"text","text":"Uploaded"}]}]},{"type":"tableCell","attrs":{},"content":[{"type":"paragraph","content":[{"type":"text","text":"10"}]}]},{"type":"tableCell","attrs":{},"content":[{"type":"paragraph","content":[{"type":"text","text":"10"}]}]}]},{"type":"tableRow","content":[{"type":"tableCell","attrs":{"background":"white"},"content":[{"type":"paragraph","content":[{"type":"text","text":"LIDs Shared"}]}]},{"type":"tableCell","attrs":{},"content":[{"type":"paragraph","content":[{"type":"text","text":"10"}]}]},{"type":"tableCell","attrs":{},"content":[{"type":"paragraph","content":[{"type":"text","text":"10"}]}]}]},{"type":"tableRow","content":[{"type":"tableCell","attrs":{"background":"white"},"content":[{"type":"paragraph","content":[{"type":"text","text":"LIDs Stuck in the System"}]}]},{"type":"tableCell","attrs":{},"content":[{"type":"paragraph","content":[{"type":"text","text":"0"}]}]},{"type":"tableCell","attrs":{},"content":[{"type":"paragraph","content":[{"type":"text","text":"0"}]}]}]}]}
{adf}</t>
  </si>
  <si>
    <t>[^UCW-30874_Post Upload Status_V.2 (1).xlsx]
[^Summary.zip]
;[^UCW-30874.xlsx]
Please find attached the sheet, where 1 option has been listed.
Kindly update the price and inventory, and share the summary once completed.
{adf:display=block}
{"type":"table","attrs":{"isNumberColumnEnabled":false,"layout":"center","localId":"02586916-06cb-435c-ade7-d3e3fb85ae34"},"content":[{"type":"tableRow","content":[{"type":"tableCell","attrs":{"background":"#44b3e1"},"content":[{"type":"paragraph","content":[{"type":"text","text":"Ticket ID","marks":[{"type":"strong"}]}]}]},{"type":"tableCell","attrs":{"colspan":2,"background":"#44b3e1"},"content":[{"type":"paragraph","content":[{"type":"text","text":"UCW-30874","marks":[{"type":"strong"}]}]}]}]},{"type":"tableRow","content":[{"type":"tableCell","attrs":{"background":"#44b3e1"},"content":[{"type":"paragraph","content":[{"type":"text","text":"Brand Name","marks":[{"type":"strong"}]}]}]},{"type":"tableCell","attrs":{"colspan":2,"background":"#44b3e1"},"content":[{"type":"paragraph","content":[{"type":"text","text":"Banderas ","marks":[{"type":"strong"}]}]}]}]},{"type":"tableRow","content":[{"type":"tableCell","attrs":{"background":"#ace5fe"},"content":[{"type":"paragraph","content":[{"type":"text","text":"Platform","marks":[{"type":"strong"}]}]}]},{"type":"tableCell","attrs":{"colspan":2,"background":"#ace5fe"},"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</si>
  <si>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 (1).xlsx] [^Summary.zip] ;[^UCW-30868.xlsx]
Please find attached the sheet, where 423 options of Footwear have been listed.
Kindly update the price and inventory, and share the summary once completed.
{color:#ffffff}__{color}
{adf:display=block}
{"type":"table","attrs":{"isNumberColumnEnabled":false,"layout":"center","localId":"50d29661-c651-4258-86d2-fbb000e8ebba"},"content":[{"type":"tableRow","content":[{"type":"tableCell","attrs":{"background":"#44b3e1"},"content":[{"type":"paragraph","content":[{"type":"text","text":"Ticket ID","marks":[{"type":"strong"}]}]}]},{"type":"tableCell","attrs":{"colspan":2,"background":"#44b3e1"},"content":[{"type":"paragraph","content":[{"type":"text","text":"UCW-30868","marks":[{"type":"strong"}]}]}]}]},{"type":"tableRow","content":[{"type":"tableCell","attrs":{"background":"#44b3e1"},"content":[{"type":"paragraph","content":[{"type":"text","text":"Brand Name","marks":[{"type":"strong"}]}]}]},{"type":"tableCell","attrs":{"colspan":2,"background":"#44b3e1"},"content":[{"type":"paragraph","content":[{"type":"text","text":" Cheemo, Da Vinchi, J.fontini, Metro, Moch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5153"}]}]},{"type":"tableCell","attrs":{},"content":[{"type":"paragraph","content":[{"type":"text","text":"871"}]}]}]},{"type":"tableRow","content":[{"type":"tableCell","attrs":{"background":"white"},"content":[{"type":"paragraph","content":[{"type":"text","text":"Uploaded"}]}]},{"type":"tableCell","attrs":{},"content":[{"type":"paragraph","content":[{"type":"text","text":"3181"}]}]},{"type":"tableCell","attrs":{},"content":[{"type":"paragraph","content":[{"type":"text","text":"423"}]}]}]},{"type":"tableRow","content":[{"type":"tableCell","attrs":{"background":"white"},"content":[{"type":"paragraph","content":[{"type":"text","text":"SKUs not uploaded- Multiple Issue"}]}]},{"type":"tableCell","attrs":{},"content":[{"type":"paragraph","content":[{"type":"text","text":"1770"}]}]},{"type":"tableCell","attrs":{},"content":[{"type":"paragraph","content":[{"type":"text","text":"410"}]}]}]},{"type":"tableRow","content":[{"type":"tableCell","attrs":{"background":"white"},"content":[{"type":"paragraph","content":[{"type":"text","text":"Already Listed"}]}]},{"type":"tableCell","attrs":{},"content":[{"type":"paragraph","content":[{"type":"text","text":"45"}]}]},{"type":"tableCell","attrs":{},"content":[{"type":"paragraph","content":[{"type":"text","text":"7"}]}]}]},{"type":"tableRow","content":[{"type":"tableCell","attrs":{"background":"white"},"content":[{"type":"paragraph","content":[{"type":"text","text":"Already Listed- Required Revised EAN"}]}]},{"type":"tableCell","attrs":{},"content":[{"type":"paragraph","content":[{"type":"text","text":"157"}]}]},{"type":"tableCell","attrs":{},"content":[{"type":"paragraph","content":[{"type":"text","text":"31"}]}]}]},{"type":"tableRow","content":[{"type":"tableCell","attrs":{"background":"white"},"content":[{"type":"paragraph","content":[{"type":"text","text":"LIDs Shared"}]}]},{"type":"tableCell","attrs":{},"content":[{"type":"paragraph","content":[{"type":"text","text":"3172"}]}]},{"type":"tableCell","attrs":{},"content":[{"type":"paragraph","content":[{"type":"text","text":"423"}]}]}]},{"type":"tableRow","content":[{"type":"tableCell","attrs":{"background":"white"},"content":[{"type":"paragraph","content":[{"type":"text","text":"LIDs Stuck in the System"}]}]},{"type":"tableCell","attrs":{},"content":[{"type":"paragraph","content":[{"type":"text","text":"9"}]}]},{"type":"tableCell","attrs":{},"content":[{"type":"paragraph","content":[{"type":"text","text":"0"}]}]}]}]}
{adf}
9 SKUs stuck in the System, once its resolve we will inform you accordingly.
We require revised EANs for 7 options. Request you to kindly share the updated EAN details.;Retrigger Done.
[^100031_SKUEDITRETRIGGER__Shoe_Slip-on(MPH1311104100)_20260521_052434_302_summary.csv]
[^100031_SKUEDITRETRIGGER__Shoe_Slip-on(MPH1311101102)_20260521_054437_554_summary (1).csv]
[^100031_SKUEDITRETRIGGER__Sandal(MPH1312101100)_20260521_053529_183_summary.csv]
[^100031_SKUEDITRETRIGGER__Shoe(MPH1312101101)_20260521_052926_643_summary.csv]
[^100031_SKUEDITRETRIGGER__Sneaker(MPH1311101104)_20260521_055054_844_summary.csv]
;[^UCW-30868 (13fca811-4fb5-4a1a-8e62-a0cfe4256bd8).xlsx]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1215939b-c8a9-4f86-891e-4935e9637e42"},"content":[{"type":"tableRow","content":[{"type":"tableCell","attrs":{"background":"#44b3e1"},"content":[{"type":"paragraph","content":[{"type":"text","text":"Ticket ID","marks":[{"type":"strong"}]}]}]},{"type":"tableCell","attrs":{"colspan":2,"background":"#44b3e1"},"content":[{"type":"paragraph","content":[{"type":"text","text":"UCW-30868","marks":[{"type":"strong"}]}]}]}]},{"type":"tableRow","content":[{"type":"tableCell","attrs":{"background":"#44b3e1"},"content":[{"type":"paragraph","content":[{"type":"text","text":"Brand Name","marks":[{"type":"strong"}]}]}]},{"type":"tableCell","attrs":{"colspan":2,"background":"#44b3e1"},"content":[{"type":"paragraph","content":[{"type":"text","text":" Cheemo, Da Vinchi, J.fontini, Metro, Moch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5153"}]}]},{"type":"tableCell","attrs":{},"content":[{"type":"paragraph","content":[{"type":"text","text":"871"}]}]}]},{"type":"tableRow","content":[{"type":"tableCell","attrs":{"background":"white"},"content":[{"type":"paragraph","content":[{"type":"text","text":"Uploaded"}]}]},{"type":"tableCell","attrs":{},"content":[{"type":"paragraph","content":[{"type":"text","text":"3181"}]}]},{"type":"tableCell","attrs":{},"content":[{"type":"paragraph","content":[{"type":"text","text":"423"}]}]}]},{"type":"tableRow","content":[{"type":"tableCell","attrs":{"background":"white"},"content":[{"type":"paragraph","content":[{"type":"text","text":"SKUs not uploaded- Multiple Issue"}]}]},{"type":"tableCell","attrs":{},"content":[{"type":"paragraph","content":[{"type":"text","text":"1770"}]}]},{"type":"tableCell","attrs":{},"content":[{"type":"paragraph","content":[{"type":"text","text":"410"}]}]}]},{"type":"tableRow","content":[{"type":"tableCell","attrs":{"background":"white"},"content":[{"type":"paragraph","content":[{"type":"text","text":"Already Listed"}]}]},{"type":"tableCell","attrs":{},"content":[{"type":"paragraph","content":[{"type":"text","text":"45"}]}]},{"type":"tableCell","attrs":{},"content":[{"type":"paragraph","content":[{"type":"text","text":"7"}]}]}]},{"type":"tableRow","content":[{"type":"tableCell","attrs":{"background":"white"},"content":[{"type":"paragraph","content":[{"type":"text","text":"Already Listed- Required Revised EAN"}]}]},{"type":"tableCell","attrs":{},"content":[{"type":"paragraph","content":[{"type":"text","text":"157"}]}]},{"type":"tableCell","attrs":{},"content":[{"type":"paragraph","content":[{"type":"text","text":"31"}]}]}]},{"type":"tableRow","content":[{"type":"tableCell","attrs":{"background":"white"},"content":[{"type":"paragraph","content":[{"type":"text","text":"LIDs Shared"}]}]},{"type":"tableCell","attrs":{},"content":[{"type":"paragraph","content":[{"type":"text","text":"3181"}]}]},{"type":"tableCell","attrs":{},"content":[{"type":"paragraph","content":[{"type":"text","text":"423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</si>
  <si>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[^UCW-30861 Post Upload Status_V.2 (1).xlsx]
[^Summary.zip]
;[^UCW-30861.xlsx]
Please find attached the sheet, where 1 option has been listed.
Kindly update the price and inventory, and share the summary once completed.
{adf:display=block}
{"type":"table","attrs":{"isNumberColumnEnabled":false,"layout":"center","localId":"bfb09889-53e0-4ef0-8302-98bb48b6ea69"},"content":[{"type":"tableRow","content":[{"type":"tableCell","attrs":{"background":"#44b3e1"},"content":[{"type":"paragraph","content":[{"type":"text","text":"Ticket ID","marks":[{"type":"strong"}]}]}]},{"type":"tableCell","attrs":{"colspan":2,"background":"#44b3e1"},"content":[{"type":"paragraph","content":[{"type":"text","text":"UCW-30861","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</si>
  <si>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[^Post Upload Status.xlsx]
[^ProductBulkUpload_128383_Beauty__Grooming(MPH22)_Makeup(MPH2214)_Face(MPH2214101)_Compact(MPH2214101104)_43028_1778932112110_20260516_051832_299_summary.csv]
We have successfully uploaded this batch. Please find the attached summary sheet and summary report.;[^UCW-30855.xlsx]
Please find attached the sheet, where 4 options of Beauty &amp; Grooming have been listed.
Kindly update the price and inventory, and share the summary once completed.
{adf:display=block}
{"type":"table","attrs":{"isNumberColumnEnabled":false,"layout":"center","localId":"f649864f-b32f-477d-a06e-21c4e4782d2a"},"content":[{"type":"tableRow","content":[{"type":"tableCell","attrs":{"background":"#44b3e1"},"content":[{"type":"paragraph","content":[{"type":"text","text":"Ticket ID","marks":[{"type":"strong"}]}]}]},{"type":"tableCell","attrs":{"colspan":2,"background":"#44b3e1"},"content":[{"type":"paragraph","content":[{"type":"text","text":"UCW-30855","marks":[{"type":"strong"}]}]}]}]},{"type":"tableRow","content":[{"type":"tableCell","attrs":{"background":"#44b3e1"},"content":[{"type":"paragraph","content":[{"type":"text","text":"Brand Name","marks":[{"type":"strong"}]}]}]},{"type":"tableCell","attrs":{"colspan":2,"background":"#44b3e1"},"content":[{"type":"paragraph","content":[{"type":"text","text":"Glam21","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6"}]}]},{"type":"tableCell","attrs":{},"content":[{"type":"paragraph","content":[{"type":"text","text":"6"}]}]}]},{"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Already Listed"}]}]},{"type":"tableCell","attrs":{},"content":[{"type":"paragraph","content":[{"type":"text","text":"2"}]}]},{"type":"tableCell","attrs":{},"content":[{"type":"paragraph","content":[{"type":"text","text":"2"}]}]}]},{"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2 SKUs are stuck in save as draft. We have raised [*Tech Ticket*|https://tatacliqhelpdesk.freshservice.com/support/tickets/213052] and will be taking action accordingly in order to generate the LIDs.</t>
  </si>
  <si>
    <t>PFA the Post Upload Sheet &amp; Summary.
[^Post Upload Status_UCW-30848.xlsx]
[^Summary.zip]
;[^UCW-30848.xlsx]
Please find attached the sheet, where 257 options have been listed.
Kindly update the price and inventory, and share the summary once completed.
{adf:display=block}
{"type":"table","attrs":{"isNumberColumnEnabled":false,"layout":"center","localId":"eb037fa9-e39b-4ce4-af4c-febf13f3e3d0"},"content":[{"type":"tableRow","content":[{"type":"tableCell","attrs":{"background":"#44b3e1"},"content":[{"type":"paragraph","content":[{"type":"text","text":"Ticket ID","marks":[{"type":"strong"}]}]}]},{"type":"tableCell","attrs":{"colspan":2,"background":"#44b3e1"},"content":[{"type":"paragraph","content":[{"type":"text","text":"UCW-30848","marks":[{"type":"strong"}]}]}]}]},{"type":"tableRow","content":[{"type":"tableCell","attrs":{"background":"#44b3e1"},"content":[{"type":"paragraph","content":[{"type":"text","text":"Brand Name","marks":[{"type":"strong"}]}]}]},{"type":"tableCell","attrs":{"colspan":2,"background":"#44b3e1"},"content":[{"type":"paragraph","content":[{"type":"text","text":"Meena Baza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275"}]}]},{"type":"tableCell","attrs":{},"content":[{"type":"paragraph","content":[{"type":"text","text":"275"}]}]}]},{"type":"tableRow","content":[{"type":"tableCell","attrs":{"background":"white"},"content":[{"type":"paragraph","content":[{"type":"text","text":"Uploaded"}]}]},{"type":"tableCell","attrs":{},"content":[{"type":"paragraph","content":[{"type":"text","text":"257"}]}]},{"type":"tableCell","attrs":{},"content":[{"type":"paragraph","content":[{"type":"text","text":"257"}]}]}]},{"type":"tableRow","content":[{"type":"tableCell","attrs":{},"content":[{"type":"paragraph","content":[{"type":"text","text":"SKU Not Uploaded-Stylecode length is greater than 50 / Image Issue(Back View Image Missing)"}]}]},{"type":"tableCell","attrs":{},"content":[{"type":"paragraph","content":[{"type":"text","text":"18"}]}]},{"type":"tableCell","attrs":{},"content":[{"type":"paragraph","content":[{"type":"text","text":"18"}]}]}]},{"type":"tableRow","content":[{"type":"tableCell","attrs":{"background":"white"},"content":[{"type":"paragraph","content":[{"type":"text","text":"LIDs Shared"}]}]},{"type":"tableCell","attrs":{},"content":[{"type":"paragraph","content":[{"type":"text","text":"257"}]}]},{"type":"tableCell","attrs":{},"content":[{"type":"paragraph","content":[{"type":"text","text":"257"}]}]}]},{"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</si>
  <si>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sheet[^UCW-30846vPost Upload Status_V.2 (1).xlsx] [^Summary.zip] ;[^UCW-30846.xlsx]
Please find attached the sheet, where 299 options of Women's Apparel have been listed.
Kindly update the price and inventory, and share the summary once completed.
{adf:display=block}
{"type":"table","attrs":{"isNumberColumnEnabled":false,"layout":"center","localId":"053496e8-b56c-403f-87e4-832411ca7e6a"},"content":[{"type":"tableRow","content":[{"type":"tableCell","attrs":{"background":"#44b3e1"},"content":[{"type":"paragraph","content":[{"type":"text","text":"Ticket ID","marks":[{"type":"strong"}]}]}]},{"type":"tableCell","attrs":{"colspan":2,"background":"#44b3e1"},"content":[{"type":"paragraph","content":[{"type":"text","text":"UCW-30846","marks":[{"type":"strong"}]}]}]}]},{"type":"tableRow","content":[{"type":"tableCell","attrs":{"background":"#44b3e1"},"content":[{"type":"paragraph","content":[{"type":"text","text":"Brand Name","marks":[{"type":"strong"}]}]}]},{"type":"tableCell","attrs":{"colspan":2,"background":"#44b3e1"},"content":[{"type":"paragraph","content":[{"type":"text","text":"Meena Baza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329"}]}]},{"type":"tableCell","attrs":{},"content":[{"type":"paragraph","content":[{"type":"text","text":"329"}]}]}]},{"type":"tableRow","content":[{"type":"tableCell","attrs":{"background":"white"},"content":[{"type":"paragraph","content":[{"type":"text","text":"Uploaded"}]}]},{"type":"tableCell","attrs":{},"content":[{"type":"paragraph","content":[{"type":"text","text":"299"}]}]},{"type":"tableCell","attrs":{},"content":[{"type":"paragraph","content":[{"type":"text","text":"299"}]}]}]},{"type":"tableRow","content":[{"type":"tableCell","attrs":{"background":"white"},"content":[{"type":"paragraph","content":[{"type":"text","text":"Already Listed"}]}]},{"type":"tableCell","attrs":{},"content":[{"type":"paragraph","content":[{"type":"text","text":"29"}]}]},{"type":"tableCell","attrs":{},"content":[{"type":"paragraph","content":[{"type":"text","text":"29"}]}]}]},{"type":"tableRow","content":[{"type":"tableCell","attrs":{},"content":[{"type":"paragraph","content":[{"type":"text","text":"SKU Not Uploaded-Duplicated EAN Value Provided by Brand"}]}]},{"type":"tableCell","attrs":{},"content":[{"type":"paragraph","content":[{"type":"text","text":"1"}]}]},{"type":"tableCell","attrs":{},"content":[{"type":"paragraph","content":[{"type":"text","text":"1"}]}]}]},{"type":"tableRow","content":[{"type":"tableCell","attrs":{"background":"white"},"content":[{"type":"paragraph","content":[{"type":"text","text":"LIDs Shared"}]}]},{"type":"tableCell","attrs":{},"content":[{"type":"paragraph","content":[{"type":"text","text":"299"}]}]},{"type":"tableCell","attrs":{},"content":[{"type":"paragraph","content":[{"type":"text","text":"299"}]}]}]},{"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</si>
  <si>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;[^UCW-30841.xlsx]
Please find attached the sheet, where 23 options of Footwear have been listed.
Kindly update the price and inventory, and share the summary once completed.
{adf:display=block}
{"type":"table","attrs":{"isNumberColumnEnabled":false,"layout":"center","localId":"ea6998a2-9af5-482d-923e-16d4e9bc0ac4"},"content":[{"type":"tableRow","content":[{"type":"tableCell","attrs":{"background":"#44b3e1"},"content":[{"type":"paragraph","content":[{"type":"text","text":"Ticket ID","marks":[{"type":"strong"}]}]}]},{"type":"tableCell","attrs":{"colspan":2,"background":"#44b3e1"},"content":[{"type":"paragraph","content":[{"type":"text","text":"UCW-30841","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138"}]}]},{"type":"tableCell","attrs":{},"content":[{"type":"paragraph","content":[{"type":"text","text":"23"}]}]}]},{"type":"tableRow","content":[{"type":"tableCell","attrs":{"background":"white"},"content":[{"type":"paragraph","content":[{"type":"text","text":"Uploaded"}]}]},{"type":"tableCell","attrs":{},"content":[{"type":"paragraph","content":[{"type":"text","text":"138"}]}]},{"type":"tableCell","attrs":{},"content":[{"type":"paragraph","content":[{"type":"text","text":"23"}]}]}]},{"type":"tableRow","content":[{"type":"tableCell","attrs":{"background":"white"},"content":[{"type":"paragraph","content":[{"type":"text","text":"LIDs Shared"}]}]},{"type":"tableCell","attrs":{},"content":[{"type":"paragraph","content":[{"type":"text","text":"138"}]}]},{"type":"tableCell","attrs":{},"content":[{"type":"paragraph","content":[{"type":"text","text":"23"}]}]}]},{"type":"tableRow","content":[{"type":"tableCell","attrs":{"background":"white"},"content":[{"type":"paragraph","content":[{"type":"text","text":"LIDs Stuck in the System"}]}]},{"type":"tableCell","attrs":{},"content":[{"type":"paragraph","content":[{"type":"text","text":"0"}]}]},{"type":"tableCell","attrs":{},"content":[{"type":"paragraph","content":[{"type":"text","text":"0"}]}]}]}]}
{adf}</t>
  </si>
  <si>
    <t>[^UCW-30830_Post Upload Status_V.2 (1).xlsx]
[^Summary.zip]
;[^UCW-30830.xlsx]
Please find attached the sheet, where 4 options have been listed.
Kindly update the price and inventory, and share the summary once completed.
{adf:display=block}
{"type":"table","attrs":{"isNumberColumnEnabled":false,"layout":"center","localId":"3fce0d1e-4815-4033-97c4-187155ebba04"},"content":[{"type":"tableRow","content":[{"type":"tableCell","attrs":{"background":"#44b3e1"},"content":[{"type":"paragraph","content":[{"type":"text","text":"Ticket ID","marks":[{"type":"strong"}]}]}]},{"type":"tableCell","attrs":{"colspan":2,"background":"#44b3e1"},"content":[{"type":"paragraph","content":[{"type":"text","text":"UCW-30830","marks":[{"type":"strong"}]}]}]}]},{"type":"tableRow","content":[{"type":"tableCell","attrs":{"background":"#44b3e1"},"content":[{"type":"paragraph","content":[{"type":"text","text":"Brand Name","marks":[{"type":"strong"}]}]}]},{"type":"tableCell","attrs":{"colspan":2,"background":"#44b3e1"},"content":[{"type":"paragraph","content":[{"type":"text","text":"Streax","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</si>
  <si>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;[^UCW-30829.xlsx]
Please find attached the sheet, where 1 option has been listed.
Kindly update the price and inventory, and share the summary once completed.
{adf:display=block}
{"type":"table","attrs":{"isNumberColumnEnabled":false,"layout":"center","localId":"5bf746eb-2bf9-401a-a825-5516f604a44d"},"content":[{"type":"tableRow","content":[{"type":"tableCell","attrs":{"background":"#44b3e1"},"content":[{"type":"paragraph","content":[{"type":"text","text":"Ticket ID","marks":[{"type":"strong"}]}]}]},{"type":"tableCell","attrs":{"colspan":2,"background":"#44b3e1"},"content":[{"type":"paragraph","content":[{"type":"text","text":"UCW-30829","marks":[{"type":"strong"}]}]}]}]},{"type":"tableRow","content":[{"type":"tableCell","attrs":{"background":"#44b3e1"},"content":[{"type":"paragraph","content":[{"type":"text","text":"Brand Name","marks":[{"type":"strong"}]}]}]},{"type":"tableCell","attrs":{"colspan":2,"background":"#44b3e1"},"content":[{"type":"paragraph","content":[{"type":"text","text":"Adidas Origina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21"}]}]},{"type":"tableCell","attrs":{},"content":[{"type":"paragraph","content":[{"type":"text","text":"1"}]}]}]},{"type":"tableRow","content":[{"type":"tableCell","attrs":{"background":"white"},"content":[{"type":"paragraph","content":[{"type":"text","text":"Uploaded"}]}]},{"type":"tableCell","attrs":{},"content":[{"type":"paragraph","content":[{"type":"text","text":"21"}]}]},{"type":"tableCell","attrs":{},"content":[{"type":"paragraph","content":[{"type":"text","text":"1"}]}]}]},{"type":"tableRow","content":[{"type":"tableCell","attrs":{"background":"white"},"content":[{"type":"paragraph","content":[{"type":"text","text":"LIDs Shared"}]}]},{"type":"tableCell","attrs":{},"content":[{"type":"paragraph","content":[{"type":"text","text":"21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</si>
  <si>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[^UCW-30826_Post Upload Status_V.2 (1).xlsx]
[^Summary.zip]
;[^UCW-30826.xlsx]
Please find attached the sheet, where 2 options have been listed.
Kindly update the price and inventory, and share the summary once completed.
{adf:display=block}
{"type":"table","attrs":{"isNumberColumnEnabled":false,"layout":"center","localId":"a7e44d81-997a-4e88-8c3b-31fe7a5d2615"},"content":[{"type":"tableRow","content":[{"type":"tableCell","attrs":{"background":"#44b3e1"},"content":[{"type":"paragraph","content":[{"type":"text","text":"Ticket ID","marks":[{"type":"strong"}]}]}]},{"type":"tableCell","attrs":{"colspan":2,"background":"#44b3e1"},"content":[{"type":"paragraph","content":[{"type":"text","text":"UCW-30826","marks":[{"type":"strong"}]}]}]}]},{"type":"tableRow","content":[{"type":"tableCell","attrs":{"background":"#44b3e1"},"content":[{"type":"paragraph","content":[{"type":"text","text":"Brand Name","marks":[{"type":"strong"}]}]}]},{"type":"tableCell","attrs":{"colspan":2,"background":"#44b3e1"},"content":[{"type":"paragraph","content":[{"type":"text","text":"Biotop","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2"}]}]},{"type":"tableCell","attrs":{},"content":[{"type":"paragraph","content":[{"type":"text","text":"2"}]}]}]},{"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type":"tableCell","attrs":{},"content":[{"type":"paragraph","content":[{"type":"text","text":"2"}]}]}]},{"type":"tableRow","content":[{"type":"tableCell","attrs":{"background":"white"},"content":[{"type":"paragraph","content":[{"type":"text","text":"LIDs Stuck in the System"}]}]},{"type":"tableCell","attrs":{},"content":[{"type":"paragraph","content":[{"type":"text","text":"0"}]}]},{"type":"tableCell","attrs":{},"content":[{"type":"paragraph","content":[{"type":"text","text":"0"}]}]}]}]}
{adf}</t>
  </si>
  <si>
    <t>E2E - cataloging team;[^UCW-30798_Post Upload Status_V.2 (1).xlsx]
[^Summary.zip]
;[^UCW-30798.xlsx]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c8217cb-8127-4dfe-8e96-25f600de4299"},"content":[{"type":"tableRow","content":[{"type":"tableCell","attrs":{"background":"#44b3e1"},"content":[{"type":"paragraph","content":[{"type":"text","text":"Ticket ID","marks":[{"type":"strong"}]}]}]},{"type":"tableCell","attrs":{"colspan":2,"background":"#44b3e1"},"content":[{"type":"paragraph","content":[{"type":"text","text":"UCW-30798","marks":[{"type":"strong"}]}]}]}]},{"type":"tableRow","content":[{"type":"tableCell","attrs":{"background":"#44b3e1"},"content":[{"type":"paragraph","content":[{"type":"text","text":"Brand Name","marks":[{"type":"strong"}]}]}]},{"type":"tableCell","attrs":{"colspan":2,"background":"#44b3e1"},"content":[{"type":"paragraph","content":[{"type":"text","text":"Marc Jacob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</si>
  <si>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would like to inform you that your ticket has been successfully uploaded in our system.
Please find the attached summary files and post-upload file for your reference. We will share a further update once the listing IDs are generated.[^Summary Accessories.zip] [^Summary Footwear.zip] [^UCW-30774 - Accessories - Post Upload Status.xlsx] [^UCW-30774 - Footwear - Post Upload Status .xlsx] ;[^UCW-30774 - Footwear - Post Upload Status.xlsx]
[^UCW-30774 - Accessories - Post Upload Status (bb43fb4a-9009-4755-b44d-47878a8adc05).xlsx]
Please find attached the sheet, where 8 options of Footwear and 22 options of Accessories have been listed.
Kindly update the price and inventory, and share the summary once completed.
{adf:display=block}
{"type":"table","attrs":{"isNumberColumnEnabled":false,"layout":"center","localId":"09612997-c699-49b8-a9d9-2addd413ed0a"},"content":[{"type":"tableRow","content":[{"type":"tableCell","attrs":{"background":"#44b3e1"},"content":[{"type":"paragraph","content":[{"type":"text","text":"Ticket ID","marks":[{"type":"strong"}]}]}]},{"type":"tableCell","attrs":{"colspan":4,"background":"#44b3e1"},"content":[{"type":"paragraph","content":[{"type":"text","text":"UCW-30774","marks":[{"type":"strong"}]}]}]}]},{"type":"tableRow","content":[{"type":"tableCell","attrs":{"background":"#44b3e1"},"content":[{"type":"paragraph","content":[{"type":"text","text":"Brand Name","marks":[{"type":"strong"}]}]}]},{"type":"tableCell","attrs":{"colspan":4,"background":"#44b3e1"},"content":[{"type":"paragraph","content":[{"type":"text","text":"Red Tape, Bond Street By Red Tape ","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Mall","marks":[{"type":"strong"}]}]}]}]},{"type":"tableRow","content":[{"type":"tableCell","attrs":{"background":"#ace5fe"},"content":[{"type":"paragraph","content":[{"type":"text","text":"Category","marks":[{"type":"strong"}]}]}]},{"type":"tableCell","attrs":{"colspan":2,"background":"#ace5fe"},"content":[{"type":"paragraph","content":[{"type":"text","text":"Footwear","marks":[{"type":"strong"}]}]}]},{"type":"tableCell","attrs":{"colspan":2,"background":"#ace5fe"},"content":[{"type":"paragraph","content":[{"type":"text","text":"Accessories","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Upload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LIDs Shar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</si>
  <si>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[^UCW-30770 - Post Upload Status .xlsx] ;[^UCW-30770.xlsx] Please find attached the sheet, where 80 options have been listed.
Kindly update the price and inventory, and share the summary once completed.
{adf:display=block}
{"type":"table","attrs":{"isNumberColumnEnabled":false,"layout":"center","localId":"a814ce90-a182-4b98-bd7f-ee09a10b42a1"},"content":[{"type":"tableRow","content":[{"type":"tableCell","attrs":{"background":"#44b3e1"},"content":[{"type":"paragraph","content":[{"type":"text","text":"Ticket ID","marks":[{"type":"strong"}]}]}]},{"type":"tableCell","attrs":{"colspan":2,"background":"#44b3e1"},"content":[{"type":"paragraph","content":[{"type":"text","text":"UCW-30770","marks":[{"type":"strong"}]}]}]}]},{"type":"tableRow","content":[{"type":"tableCell","attrs":{"background":"#44b3e1"},"content":[{"type":"paragraph","content":[{"type":"text","text":"Brand Name","marks":[{"type":"strong"}]}]}]},{"type":"tableCell","attrs":{"colspan":2,"background":"#44b3e1"},"content":[{"type":"paragraph","content":[{"type":"text","text":"Leeford","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80"}]}]},{"type":"tableCell","attrs":{},"content":[{"type":"paragraph","content":[{"type":"text","text":"80"}]}]}]},{"type":"tableRow","content":[{"type":"tableCell","attrs":{"background":"white"},"content":[{"type":"paragraph","content":[{"type":"text","text":"Uploaded"}]}]},{"type":"tableCell","attrs":{},"content":[{"type":"paragraph","content":[{"type":"text","text":"80"}]}]},{"type":"tableCell","attrs":{},"content":[{"type":"paragraph","content":[{"type":"text","text":"80"}]}]}]},{"type":"tableRow","content":[{"type":"tableCell","attrs":{"background":"white"},"content":[{"type":"paragraph","content":[{"type":"text","text":"LIDs Shared"}]}]},{"type":"tableCell","attrs":{},"content":[{"type":"paragraph","content":[{"type":"text","text":"80"}]}]},{"type":"tableCell","attrs":{},"content":[{"type":"paragraph","content":[{"type":"text","text":"80"}]}]}]},{"type":"tableRow","content":[{"type":"tableCell","attrs":{"background":"white"},"content":[{"type":"paragraph","content":[{"type":"text","text":"LIDs Stuck in the System"}]}]},{"type":"tableCell","attrs":{},"content":[{"type":"paragraph","content":[{"type":"text","text":"0"}]}]},{"type":"tableCell","attrs":{},"content":[{"type":"paragraph","content":[{"type":"text","text":"0"}]}]}]}]}
{adf}</t>
  </si>
  <si>
    <t>We have uploaded those SKUs under seller code 126934. Please find the attached summary sheet for your reference. Once the LID is successfully generated, we will keep you updated.
{adf:display=block}
{"type":"table","attrs":{"isNumberColumnEnabled":false,"layout":"center","localId":"0fa63323-7a67-44e0-ab2f-70e561f04208"},"content":[{"type":"tableRow","content":[{"type":"tableCell","attrs":{},"content":[{"type":"paragraph","content":[{"type":"text","text":"Ticket ID"}]}]},{"type":"tableCell","attrs":{"colspan":2},"content":[{"type":"paragraph","content":[{"type":"text","text":"UCW-30763"}]}]}]},{"type":"tableRow","content":[{"type":"tableCell","attrs":{},"content":[{"type":"paragraph","content":[{"type":"text","text":"Brand Name"}]}]},{"type":"tableCell","attrs":{"colspan":2},"content":[{"type":"paragraph","content":[{"type":"text","text":"Rockport"}]}]}]},{"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70"}]}]},{"type":"tableCell","attrs":{},"content":[{"type":"paragraph","content":[{"type":"text","text":"11"}]}]}]},{"type":"tableRow","content":[{"type":"tableCell","attrs":{},"content":[{"type":"paragraph","content":[{"type":"text","text":"Failed"}]}]},{"type":"tableCell","attrs":{},"content":[{"type":"paragraph","content":[{"type":"text","text":"3"}]}]},{"type":"tableCell","attrs":{},"content":[{"type":"paragraph","content":[{"type":"text","text":"3"}]}]}]},{"type":"tableRow","content":[{"type":"tableCell","attrs":{},"content":[{"type":"paragraph","content":[{"type":"text","text":"Uploaded"}]}]},{"type":"tableCell","attrs":{},"content":[{"type":"paragraph","content":[{"type":"text","text":"67"}]}]},{"type":"tableCell","attrs":{},"content":[{"type":"paragraph","content":[{"type":"text","text":"8"}]}]}]}]}
{adf}
[^Summery.zip]
[^Status of UCW-30763.xlsx]
;[^LID of UCW-30763.xlsx] 
Hi [@Vicky BMR|mailto:vicky@brandmanretail.com],
The LIDs have been generated. Please refer to the below table for the report. Please find attached the LID file for your reference.
{adf:display=block}
{"type":"table","attrs":{"isNumberColumnEnabled":false,"layout":"center","localId":"ba65f2ad-4559-4939-8ecc-c6f6885e4822"},"content":[{"type":"tableRow","content":[{"type":"tableCell","attrs":{"background":"#61cbf3"},"content":[{"type":"paragraph","content":[{"type":"text","text":"Ticket ID","marks":[{"type":"strong"}]}]}]},{"type":"tableCell","attrs":{"colspan":2,"background":"#61cbf3"},"content":[{"type":"paragraph","content":[{"type":"text","text":"UCW-30763","marks":[{"type":"strong"}]}]}]}]},{"type":"tableRow","content":[{"type":"tableCell","attrs":{"background":"#61cbf3"},"content":[{"type":"paragraph","content":[{"type":"text","text":"Brand Name","marks":[{"type":"strong"}]}]}]},{"type":"tableCell","attrs":{"colspan":2,"background":"#61cbf3"},"content":[{"type":"paragraph","content":[{"type":"text","text":"Rockport","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70"}]}]},{"type":"tableCell","attrs":{"background":"white"},"content":[{"type":"paragraph","content":[{"type":"text","text":"11"}]}]}]},{"type":"tableRow","content":[{"type":"tableCell","attrs":{"background":"white"},"content":[{"type":"paragraph","content":[{"type":"text","text":"Fail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67"}]}]},{"type":"tableCell","attrs":{"background":"white"},"content":[{"type":"paragraph","content":[{"type":"text","text":"8"}]}]}]},{"type":"tableRow","content":[{"type":"tableCell","attrs":{"background":"white"},"content":[{"type":"paragraph","content":[{"type":"text","text":"Stuck in Rejected"}]}]},{"type":"tableCell","attrs":{"background":"white"},"content":[{"type":"paragraph","content":[{"type":"text","text":"8"}]}]},{"type":"tableCell","attrs":{"background":"white"},"content":[{"type":"paragraph","content":[{"type":"text","text":"0"}]}]}]},{"type":"tableRow","content":[{"type":"tableCell","attrs":{"background":"white"},"content":[{"type":"paragraph","content":[{"type":"text","text":"LID Shared"}]}]},{"type":"tableCell","attrs":{"background":"white"},"content":[{"type":"paragraph","content":[{"type":"text","text":"59"}]}]},{"type":"tableCell","attrs":{"background":"white"},"content":[{"type":"paragraph","content":[{"type":"text","text":"8"}]}]}]}]}
{adf}
Regards,
Team Netscribes</t>
  </si>
  <si>
    <t>We have successfully uploaded this batch. Please find the attached summary sheet and summary report.[^Post Upload Status_V.2 (1).xlsx] [^Summary.zip] ;[^UCW-30752_LID.xlsx]
Hi [@Sahil Sonawane|mailto:sahil.sonawane@thesouledstore.com],
Please find attached the sheet, where 25 options have been listed. Kindly update the price and inventory, and share the summary once completed.
{adf:display=block}
{"type":"table","attrs":{"isNumberColumnEnabled":false,"layout":"center","localId":"2f66b77e-d383-4cf6-9105-90a79560baa0"},"content":[{"type":"tableRow","content":[{"type":"tableCell","attrs":{"background":"#44b3e1"},"content":[{"type":"paragraph","content":[{"type":"text","text":"Ticket ID","marks":[{"type":"strong"}]}]}]},{"type":"tableCell","attrs":{"colspan":2,"background":"#44b3e1"},"content":[{"type":"paragraph","content":[{"type":"text","text":"UCW-30752","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160"}]}]},{"type":"tableCell","attrs":{"background":"white"},"content":[{"type":"paragraph","content":[{"type":"text","text":"25"}]}]}]},{"type":"tableRow","content":[{"type":"tableCell","attrs":{"background":"white"},"content":[{"type":"paragraph","content":[{"type":"text","text":"Uploaded"}]}]},{"type":"tableCell","attrs":{"background":"white"},"content":[{"type":"paragraph","content":[{"type":"text","text":"160"}]}]},{"type":"tableCell","attrs":{"background":"white"},"content":[{"type":"paragraph","content":[{"type":"text","text":"25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160"}]}]},{"type":"tableCell","attrs":{"background":"white"},"content":[{"type":"paragraph","content":[{"type":"text","text":"25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</si>
  <si>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would like to inform you that your ticket has been successfully uploaded in our system.
Please find the attached summary files and post-upload file for your reference. We will share a further update once the listing IDs are generated.[^Summary.zip] [^UCW-30751 - Post Upload Status .xlsx] ;[^UCW-30751.xlsx]
Please find attached the sheet, where 19 options of Accessories have been listed.
Kindly update the price and inventory, and share the summary once completed.
{adf:display=block}
{"type":"table","attrs":{"isNumberColumnEnabled":false,"layout":"center","localId":"96500313-1f1f-49e9-9678-0ff2a55907fa"},"content":[{"type":"tableRow","content":[{"type":"tableCell","attrs":{"background":"#44b3e1"},"content":[{"type":"paragraph","content":[{"type":"text","text":"Ticket ID","marks":[{"type":"strong"}]}]}]},{"type":"tableCell","attrs":{"colspan":2,"background":"#44b3e1"},"content":[{"type":"paragraph","content":[{"type":"text","text":"UCW-30751","marks":[{"type":"strong"}]}]}]}]},{"type":"tableRow","content":[{"type":"tableCell","attrs":{"background":"#44b3e1"},"content":[{"type":"paragraph","content":[{"type":"text","text":"Brand Name","marks":[{"type":"strong"}]}]}]},{"type":"tableCell","attrs":{"colspan":2,"background":"#44b3e1"},"content":[{"type":"paragraph","content":[{"type":"text","text":"Mi 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20"}]}]},{"type":"tableCell","attrs":{},"content":[{"type":"paragraph","content":[{"type":"text","text":"20"}]}]}]},{"type":"tableRow","content":[{"type":"tableCell","attrs":{"background":"white"},"content":[{"type":"paragraph","content":[{"type":"text","text":"Uploaded"}]}]},{"type":"tableCell","attrs":{},"content":[{"type":"paragraph","content":[{"type":"text","text":"19"}]}]},{"type":"tableCell","attrs":{},"content":[{"type":"paragraph","content":[{"type":"text","text":"19"}]}]}]},{"type":"tableRow","content":[{"type":"tableCell","attrs":{"background":"white"},"content":[{"type":"paragraph","content":[{"type":"text","text":"SKUs Not Uploaded- Image Issue"}]}]},{"type":"tableCell","attrs":{},"content":[{"type":"paragraph","content":[{"type":"text","text":"1"}]}]},{"type":"tableCell","attrs":{},"content":[{"type":"paragraph","content":[{"type":"text","text":"1"}]}]}]},{"type":"tableRow","content":[{"type":"tableCell","attrs":{"background":"white"},"content":[{"type":"paragraph","content":[{"type":"text","text":"LIDs Shared"}]}]},{"type":"tableCell","attrs":{},"content":[{"type":"paragraph","content":[{"type":"text","text":"19"}]}]},{"type":"tableCell","attrs":{},"content":[{"type":"paragraph","content":[{"type":"text","text":"19"}]}]}]},{"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</si>
  <si>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[^UCW-30748 - Post Upload Status .xlsx] ;[^UCW-30748.xlsx]
Please find attached the sheet, where 17 options have been listed.
Kindly update the price and inventory, and share the summary once completed.
{adf:display=block}
{"type":"table","attrs":{"isNumberColumnEnabled":false,"layout":"center","localId":"19a12a0f-f25f-4149-9bc8-3073138ab5e4"},"content":[{"type":"tableRow","content":[{"type":"tableCell","attrs":{"background":"#44b3e1"},"content":[{"type":"paragraph","content":[{"type":"text","text":"Ticket ID","marks":[{"type":"strong"}]}]}]},{"type":"tableCell","attrs":{"colspan":2,"background":"#44b3e1"},"content":[{"type":"paragraph","content":[{"type":"text","text":"UCW-30748","marks":[{"type":"strong"}]}]}]}]},{"type":"tableRow","content":[{"type":"tableCell","attrs":{"background":"#44b3e1"},"content":[{"type":"paragraph","content":[{"type":"text","text":"Brand Name","marks":[{"type":"strong"}]}]}]},{"type":"tableCell","attrs":{"colspan":2,"background":"#44b3e1"},"content":[{"type":"paragraph","content":[{"type":"text","text":"Mi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type":"tableCell","attrs":{},"content":[{"type":"paragraph","content":[{"type":"text","text":"17"}]}]}]},{"type":"tableRow","content":[{"type":"tableCell","attrs":{"background":"white"},"content":[{"type":"paragraph","content":[{"type":"text","text":"Uploaded"}]}]},{"type":"tableCell","attrs":{},"content":[{"type":"paragraph","content":[{"type":"text","text":"17"}]}]},{"type":"tableCell","attrs":{},"content":[{"type":"paragraph","content":[{"type":"text","text":"17"}]}]}]},{"type":"tableRow","content":[{"type":"tableCell","attrs":{"background":"white"},"content":[{"type":"paragraph","content":[{"type":"text","text":"LIDs Shared"}]}]},{"type":"tableCell","attrs":{},"content":[{"type":"paragraph","content":[{"type":"text","text":"17"}]}]},{"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</si>
  <si>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post-processing file for your reference. We will share a further update once the listing IDs are generated.[^Summary.zip] [^UCW-30746 - Post Upload Status .xlsx] ;[^UCW-30746.xlsx]
Please find attached the sheet, where 15 options have been listed.
Kindly update the price and inventory, and share the summary once completed.
{adf:display=block}
{"type":"table","attrs":{"isNumberColumnEnabled":false,"layout":"center","localId":"5a12a480-4099-41d0-9d58-b42de96b65d2"},"content":[{"type":"tableRow","content":[{"type":"tableCell","attrs":{"background":"#44b3e1"},"content":[{"type":"paragraph","content":[{"type":"text","text":"Ticket ID","marks":[{"type":"strong"}]}]}]},{"type":"tableCell","attrs":{"colspan":2,"background":"#44b3e1"},"content":[{"type":"paragraph","content":[{"type":"text","text":"UCW-30746","marks":[{"type":"strong"}]}]}]}]},{"type":"tableRow","content":[{"type":"tableCell","attrs":{"background":"#44b3e1"},"content":[{"type":"paragraph","content":[{"type":"text","text":"Brand Name","marks":[{"type":"strong"}]}]}]},{"type":"tableCell","attrs":{"colspan":2,"background":"#44b3e1"},"content":[{"type":"paragraph","content":[{"type":"text","text":"Mi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15"}]}]},{"type":"tableCell","attrs":{},"content":[{"type":"paragraph","content":[{"type":"text","text":"15"}]}]}]},{"type":"tableRow","content":[{"type":"tableCell","attrs":{"background":"white"},"content":[{"type":"paragraph","content":[{"type":"text","text":"Uploaded"}]}]},{"type":"tableCell","attrs":{},"content":[{"type":"paragraph","content":[{"type":"text","text":"15"}]}]},{"type":"tableCell","attrs":{},"content":[{"type":"paragraph","content":[{"type":"text","text":"15"}]}]}]},{"type":"tableRow","content":[{"type":"tableCell","attrs":{"background":"white"},"content":[{"type":"paragraph","content":[{"type":"text","text":"LIDs Shared"}]}]},{"type":"tableCell","attrs":{},"content":[{"type":"paragraph","content":[{"type":"text","text":"15"}]}]},{"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</si>
  <si>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sheet[^Summary Remanning (2).zip]  [^UCW-28713 Post Upload Status_V.2 (1).xlsx] ;[^UCW-30745_LID.xlsx]
Hi [@Noyra India|mailto:noyra.co.in@gmail.com],
5 options have been listed. Kindly update the price and inventory details and share the summary once the updates are completed.
Please find the consolidated report attached below.
{adf:display=block}
{"type":"table","attrs":{"isNumberColumnEnabled":false,"layout":"center","localId":"2bd3dfc2-f877-4d4e-8a08-aaefb65bdd70"},"content":[{"type":"tableRow","content":[{"type":"tableCell","attrs":{"background":"#44b3e1"},"content":[{"type":"paragraph","content":[{"type":"text","text":"Ticket ID","marks":[{"type":"strong"}]}]}]},{"type":"tableCell","attrs":{"colspan":2,"background":"#44b3e1"},"content":[{"type":"paragraph","content":[{"type":"text","text":"UCW-30745","marks":[{"type":"strong"}]}]}]}]},{"type":"tableRow","content":[{"type":"tableCell","attrs":{"background":"#44b3e1"},"content":[{"type":"paragraph","content":[{"type":"text","text":"Brand Name","marks":[{"type":"strong"}]}]}]},{"type":"tableCell","attrs":{"colspan":2,"background":"#44b3e1"},"content":[{"type":"paragraph","content":[{"type":"text","text":"NOYRA","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111"}]}]},{"type":"tableCell","attrs":{"background":"white"},"content":[{"type":"paragraph","content":[{"type":"text","text":"111"}]}]}]},{"type":"tableRow","content":[{"type":"tableCell","attrs":{"background":"white"},"content":[{"type":"paragraph","content":[{"type":"text","text":"Uploaded"}]}]},{"type":"tableCell","attrs":{"background":"white"},"content":[{"type":"paragraph","content":[{"type":"text","text":"44"}]}]},{"type":"tableCell","attrs":{"background":"white"},"content":[{"type":"paragraph","content":[{"type":"text","text":"44"}]}]}]},{"type":"tableRow","content":[{"type":"tableCell","attrs":{"background":"white"},"content":[{"type":"paragraph","content":[{"type":"text","text":"Not Uploaded"}]}]},{"type":"tableCell","attrs":{"background":"white"},"content":[{"type":"paragraph","content":[{"type":"text","text":"67"}]}]},{"type":"tableCell","attrs":{"background":"white"},"content":[{"type":"paragraph","content":[{"type":"text","text":"67"}]}]}]},{"type":"tableRow","content":[{"type":"tableCell","attrs":{"background":"white"},"content":[{"type":"paragraph","content":[{"type":"text","text":"LIDs Shared"}]}]},{"type":"tableCell","attrs":{"background":"white"},"content":[{"type":"paragraph","content":[{"type":"text","text":"44"}]}]},{"type":"tableCell","attrs":{"background":"white"},"content":[{"type":"paragraph","content":[{"type":"text","text":"44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</si>
  <si>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report.[^Post Upload Status_V.2 (1).xlsx] [^Summary.zip] ;[^UCW-30744.xlsx]
Please find attached the sheet, where 15 options have been listed.
Kindly update the price and inventory, and share the summary once completed.
{adf:display=block}
{"type":"table","attrs":{"isNumberColumnEnabled":false,"layout":"center","localId":"d350b65f-cdf1-4d0a-8fd4-d49699209985"},"content":[{"type":"tableRow","content":[{"type":"tableCell","attrs":{"background":"#44b3e1"},"content":[{"type":"paragraph","content":[{"type":"text","text":"Ticket ID","marks":[{"type":"strong"}]}]}]},{"type":"tableCell","attrs":{"colspan":2,"background":"#44b3e1"},"content":[{"type":"paragraph","content":[{"type":"text","text":"UCW-30744","marks":[{"type":"strong"}]}]}]}]},{"type":"tableRow","content":[{"type":"tableCell","attrs":{"background":"#44b3e1"},"content":[{"type":"paragraph","content":[{"type":"text","text":"Brand Name","marks":[{"type":"strong"}]}]}]},{"type":"tableCell","attrs":{"colspan":2,"background":"#44b3e1"},"content":[{"type":"paragraph","content":[{"type":"text","text":"Neeman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104"}]}]},{"type":"tableCell","attrs":{},"content":[{"type":"paragraph","content":[{"type":"text","text":"15"}]}]}]},{"type":"tableRow","content":[{"type":"tableCell","attrs":{"background":"white"},"content":[{"type":"paragraph","content":[{"type":"text","text":"Uploaded"}]}]},{"type":"tableCell","attrs":{},"content":[{"type":"paragraph","content":[{"type":"text","text":"104"}]}]},{"type":"tableCell","attrs":{},"content":[{"type":"paragraph","content":[{"type":"text","text":"15"}]}]}]},{"type":"tableRow","content":[{"type":"tableCell","attrs":{"background":"white"},"content":[{"type":"paragraph","content":[{"type":"text","text":"LIDs Shared"}]}]},{"type":"tableCell","attrs":{},"content":[{"type":"paragraph","content":[{"type":"text","text":"104"}]}]},{"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</si>
  <si>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Status.xlsx] [^ProductBulkUpload_125928_Beauty__Grooming(MPH22)_Fragrances_and_Perfumes(MPH2211)_Fragrances(MPH2211100)_Perfumes(MPH2211100104)_33887_1778487431461_20260511_014711_669_summary.csv] ;[^UCW-30733.xlsx]
Please find attached the sheet, where 12 options have been listed.
Kindly update the price and inventory, and share the summary once completed.
{adf:display=block}
{"type":"table","attrs":{"isNumberColumnEnabled":false,"layout":"center","localId":"3d8c6fe0-19d3-4676-9bb8-d18914ae0e61"},"content":[{"type":"tableRow","content":[{"type":"tableCell","attrs":{"background":"#44b3e1"},"content":[{"type":"paragraph","content":[{"type":"text","text":"Ticket ID","marks":[{"type":"strong"}]}]}]},{"type":"tableCell","attrs":{"colspan":2,"background":"#44b3e1"},"content":[{"type":"paragraph","content":[{"type":"text","text":"UCW-30733","marks":[{"type":"strong"}]}]}]}]},{"type":"tableRow","content":[{"type":"tableCell","attrs":{"background":"#44b3e1"},"content":[{"type":"paragraph","content":[{"type":"text","text":"Brand Name","marks":[{"type":"strong"}]}]}]},{"type":"tableCell","attrs":{"colspan":2,"background":"#44b3e1"},"content":[{"type":"paragraph","content":[{"type":"text","text":"Versace ","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type":"tableCell","attrs":{},"content":[{"type":"paragraph","content":[{"type":"text","text":"12"}]}]}]},{"type":"tableRow","content":[{"type":"tableCell","attrs":{"background":"white"},"content":[{"type":"paragraph","content":[{"type":"text","text":"Uploaded"}]}]},{"type":"tableCell","attrs":{},"content":[{"type":"paragraph","content":[{"type":"text","text":"12"}]}]},{"type":"tableCell","attrs":{},"content":[{"type":"paragraph","content":[{"type":"text","text":"12"}]}]}]},{"type":"tableRow","content":[{"type":"tableCell","attrs":{"background":"white"},"content":[{"type":"paragraph","content":[{"type":"text","text":"LIDs Shared"}]}]},{"type":"tableCell","attrs":{},"content":[{"type":"paragraph","content":[{"type":"text","text":"12"}]}]},{"type":"tableCell","attrs":{},"content":[{"type":"paragraph","content":[{"type":"text","text":"12"}]}]}]},{"type":"tableRow","content":[{"type":"tableCell","attrs":{"background":"white"},"content":[{"type":"paragraph","content":[{"type":"text","text":"LIDs Stuck in the System"}]}]},{"type":"tableCell","attrs":{},"content":[{"type":"paragraph","content":[{"type":"text","text":"0"}]}]},{"type":"tableCell","attrs":{},"content":[{"type":"paragraph","content":[{"type":"text","text":"0"}]}]}]}]}
{adf}</t>
  </si>
  <si>
    <t>[^Summary.zip]
[^UCW-30723_Post Upload Status_V.2 (1).xlsx]
;*Please ignore the previous mail.*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[^UCW-30723_Post Upload Status_V.2 (1) (f02d3a1b-d4f3-414c-b212-a6c1b447215a).xlsx]
[^Summary (95540ff1-65a6-49ba-aa86-0db5c786467d).zip]
;[^UCW-30723.xlsx]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bdb1c6-ae3c-4a08-a7dc-748030555d91"},"content":[{"type":"tableRow","content":[{"type":"tableCell","attrs":{"background":"#44b3e1"},"content":[{"type":"paragraph","content":[{"type":"text","text":"Ticket ID","marks":[{"type":"strong"}]}]}]},{"type":"tableCell","attrs":{"colspan":2,"background":"#44b3e1"},"content":[{"type":"paragraph","content":[{"type":"text","text":"UCW-30723","marks":[{"type":"strong"}]}]}]}]},{"type":"tableRow","content":[{"type":"tableCell","attrs":{"background":"#44b3e1"},"content":[{"type":"paragraph","content":[{"type":"text","text":"Brand Name","marks":[{"type":"strong"}]}]}]},{"type":"tableCell","attrs":{"colspan":2,"background":"#44b3e1"},"content":[{"type":"paragraph","content":[{"type":"text","text":"Yves Saint Laurent","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14"}]}]},{"type":"tableCell","attrs":{},"content":[{"type":"paragraph","content":[{"type":"text","text":"14"}]}]}]},{"type":"tableRow","content":[{"type":"tableCell","attrs":{"background":"white"},"content":[{"type":"paragraph","content":[{"type":"text","text":"Uploaded"}]}]},{"type":"tableCell","attrs":{},"content":[{"type":"paragraph","content":[{"type":"text","text":"6"}]}]},{"type":"tableCell","attrs":{},"content":[{"type":"paragraph","content":[{"type":"text","text":"6"}]}]}]},{"type":"tableRow","content":[{"type":"tableCell","attrs":{"background":"white"},"content":[{"type":"paragraph","content":[{"type":"text","text":"SKUs not uploaded"}]}]},{"type":"tableCell","attrs":{},"content":[{"type":"paragraph","content":[{"type":"text","text":"2"}]}]},{"type":"tableCell","attrs":{},"content":[{"type":"paragraph","content":[{"type":"text","text":"2"}]}]}]},{"type":"tableRow","content":[{"type":"tableCell","attrs":{"background":"white"},"content":[{"type":"paragraph","content":[{"type":"text","text":"Already Listed"}]}]},{"type":"tableCell","attrs":{},"content":[{"type":"paragraph","content":[{"type":"text","text":"6"}]}]},{"type":"tableCell","attrs":{},"content":[{"type":"paragraph","content":[{"type":"text","text":"6"}]}]}]},{"type":"tableRow","content":[{"type":"tableCell","attrs":{"background":"white"},"content":[{"type":"paragraph","content":[{"type":"text","text":"LIDs Shared"}]}]},{"type":"tableCell","attrs":{},"content":[{"type":"paragraph","content":[{"type":"text","text":"6"}]}]},{"type":"tableCell","attrs":{},"content":[{"type":"paragraph","content":[{"type":"text","text":"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</si>
  <si>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[^Summary.zip]
[^UCW-30719 Post Upload Status_V.2 (1).xlsx]
;[^UCW-30719.xlsx]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a9c59c3-6a72-4c13-b386-49d0cdc39ade"},"content":[{"type":"tableRow","content":[{"type":"tableCell","attrs":{"background":"#44b3e1"},"content":[{"type":"paragraph","content":[{"type":"text","text":"Ticket ID","marks":[{"type":"strong"}]}]}]},{"type":"tableCell","attrs":{"colspan":2,"background":"#44b3e1"},"content":[{"type":"paragraph","content":[{"type":"text","text":"UCW-30719","marks":[{"type":"strong"}]}]}]}]},{"type":"tableRow","content":[{"type":"tableCell","attrs":{"background":"#44b3e1"},"content":[{"type":"paragraph","content":[{"type":"text","text":"Brand Name","marks":[{"type":"strong"}]}]}]},{"type":"tableCell","attrs":{"colspan":2,"background":"#44b3e1"},"content":[{"type":"paragraph","content":[{"type":"text","text":"Khadlaj","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33"}]}]},{"type":"tableCell","attrs":{},"content":[{"type":"paragraph","content":[{"type":"text","text":"33"}]}]}]},{"type":"tableRow","content":[{"type":"tableCell","attrs":{"background":"white"},"content":[{"type":"paragraph","content":[{"type":"text","text":"Uploaded"}]}]},{"type":"tableCell","attrs":{},"content":[{"type":"paragraph","content":[{"type":"text","text":"33"}]}]},{"type":"tableCell","attrs":{},"content":[{"type":"paragraph","content":[{"type":"text","text":"33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33"}]}]},{"type":"tableCell","attrs":{},"content":[{"type":"paragraph","content":[{"type":"text","text":"33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</si>
  <si>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report.[^Post Upload Status_V.2 (1).xlsx] [^Summary.zip] ;[^UCW-30698_LID.xlsx]
Hi [@Sakshi@rossobrunello.com|mailto:ecommerce@rossobrunello.com],
Please find attached the sheet, where 10 options have been listed. Kindly update the price and inventory, and share the summary once completed.
{adf:display=block}
{"type":"table","attrs":{"isNumberColumnEnabled":false,"layout":"center","localId":"c52b10eb-9a84-4542-bc86-9887a0539f5a"},"content":[{"type":"tableRow","content":[{"type":"tableCell","attrs":{"background":"#44b3e1"},"content":[{"type":"paragraph","content":[{"type":"text","text":"Ticket ID","marks":[{"type":"strong"}]}]}]},{"type":"tableCell","attrs":{"colspan":2,"background":"#44b3e1"},"content":[{"type":"paragraph","content":[{"type":"text","text":"UCW-30698","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76"}]}]},{"type":"tableCell","attrs":{"background":"white"},"content":[{"type":"paragraph","content":[{"type":"text","text":"10"}]}]}]},{"type":"tableRow","content":[{"type":"tableCell","attrs":{"background":"white"},"content":[{"type":"paragraph","content":[{"type":"text","text":"Uploaded"}]}]},{"type":"tableCell","attrs":{"background":"white"},"content":[{"type":"paragraph","content":[{"type":"text","text":"76"}]}]},{"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76"}]}]},{"type":"tableCell","attrs":{"background":"white"},"content":[{"type":"paragraph","content":[{"type":"text","text":"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</si>
  <si>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report.[^Post Upload Status_V.2 (1).xlsx] [^Summary.zip] ;[^UCW-30696_LID.xlsx]
Hi [@Malik Yogita|mailto:Yogita.Malik@guess.eu],
Please find attached the sheet, where 31 options on Luxury 31 options on  Mall have been listed. Kindly update the price and inventory, and share the summary once completed.
{adf:display=block}
{"type":"table","attrs":{"isNumberColumnEnabled":false,"layout":"center","localId":"285f9d84-6bf1-4a73-ac95-66aa53e757b1"},"content":[{"type":"tableRow","content":[{"type":"tableCell","attrs":{"background":"#4d93d9"},"content":[{"type":"paragraph","content":[{"type":"text","text":"Ticket ID","marks":[{"type":"strong"}]}]}]},{"type":"tableCell","attrs":{"colspan":4,"background":"#4d93d9"},"content":[{"type":"paragraph","content":[{"type":"text","text":"UCW-30696","marks":[{"type":"strong"}]}]}]}]},{"type":"tableRow","content":[{"type":"tableCell","attrs":{"background":"#4d93d9"},"content":[{"type":"paragraph","content":[{"type":"text","text":"Brand Name","marks":[{"type":"strong"}]}]}]},{"type":"tableCell","attrs":{"colspan":4,"background":"#4d93d9"},"content":[{"type":"paragraph","content":[{"type":"text","text":"Guess","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Upload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</si>
  <si>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report.[^Summary.zip] [^Post Upload Status_V.2 (1).xlsx] ;[^UCW-30690.xlsx]
Please find attached the sheet, where 20 options have been listed.
Kindly update the price and inventory, and share the summary once completed.
{adf:display=block}
{"type":"table","attrs":{"isNumberColumnEnabled":false,"layout":"center","localId":"69231b6d-5342-4f7b-80c5-f60b91736843"},"content":[{"type":"tableRow","content":[{"type":"tableCell","attrs":{"background":"#44b3e1"},"content":[{"type":"paragraph","content":[{"type":"text","text":"Ticket ID","marks":[{"type":"strong"}]}]}]},{"type":"tableCell","attrs":{"colspan":2,"background":"#44b3e1"},"content":[{"type":"paragraph","content":[{"type":"text","text":"UCW-30690","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type":"tableCell","attrs":{},"content":[{"type":"paragraph","content":[{"type":"text","text":"20"}]}]}]},{"type":"tableRow","content":[{"type":"tableCell","attrs":{"background":"white"},"content":[{"type":"paragraph","content":[{"type":"text","text":"Uploaded"}]}]},{"type":"tableCell","attrs":{},"content":[{"type":"paragraph","content":[{"type":"text","text":"120"}]}]},{"type":"tableCell","attrs":{},"content":[{"type":"paragraph","content":[{"type":"text","text":"20"}]}]}]},{"type":"tableRow","content":[{"type":"tableCell","attrs":{"background":"white"},"content":[{"type":"paragraph","content":[{"type":"text","text":"LIDs Shared"}]}]},{"type":"tableCell","attrs":{},"content":[{"type":"paragraph","content":[{"type":"text","text":"120"}]}]},{"type":"tableCell","attrs":{},"content":[{"type":"paragraph","content":[{"type":"text","text":"20"}]}]}]},{"type":"tableRow","content":[{"type":"tableCell","attrs":{"background":"white"},"content":[{"type":"paragraph","content":[{"type":"text","text":"LIDs Stuck in the System"}]}]},{"type":"tableCell","attrs":{},"content":[{"type":"paragraph","content":[{"type":"text","text":"0"}]}]},{"type":"tableCell","attrs":{},"content":[{"type":"paragraph","content":[{"type":"text","text":"0"}]}]}]}]}
{adf}</t>
  </si>
  <si>
    <t>[^UCW-30686 Post Upload Status_V.2 (1).xlsx]
[^Summary.zip]
;[^UCW-30686.xlsx]
Please find attached the sheet, where 26 options of Beauty &amp; Grooming have been listed.
Kindly update the price and inventory, and share the summary once completed.
{adf:display=block}
{"type":"table","attrs":{"isNumberColumnEnabled":false,"layout":"center","localId":"d2100fd8-3095-428e-b8ca-e1f851324232"},"content":[{"type":"tableRow","content":[{"type":"tableCell","attrs":{"background":"#44b3e1"},"content":[{"type":"paragraph","content":[{"type":"text","text":"Ticket ID","marks":[{"type":"strong"}]}]}]},{"type":"tableCell","attrs":{"colspan":2,"background":"#44b3e1"},"content":[{"type":"paragraph","content":[{"type":"text","text":"UCW-30686","marks":[{"type":"strong"}]}]}]}]},{"type":"tableRow","content":[{"type":"tableCell","attrs":{"background":"#44b3e1"},"content":[{"type":"paragraph","content":[{"type":"text","text":"Brand Name","marks":[{"type":"strong"}]}]}]},{"type":"tableCell","attrs":{"colspan":2,"background":"#44b3e1"},"content":[{"type":"paragraph","content":[{"type":"text","text":"Oteri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38"}]}]},{"type":"tableCell","attrs":{},"content":[{"type":"paragraph","content":[{"type":"text","text":"38"}]}]}]},{"type":"tableRow","content":[{"type":"tableCell","attrs":{"background":"white"},"content":[{"type":"paragraph","content":[{"type":"text","text":"Uploaded"}]}]},{"type":"tableCell","attrs":{},"content":[{"type":"paragraph","content":[{"type":"text","text":"26"}]}]},{"type":"tableCell","attrs":{},"content":[{"type":"paragraph","content":[{"type":"text","text":"26"}]}]}]},{"type":"tableRow","content":[{"type":"tableCell","attrs":{"background":"white"},"content":[{"type":"paragraph","content":[{"type":"text","text":"SKUs not uploaded"}]}]},{"type":"tableCell","attrs":{},"content":[{"type":"paragraph","content":[{"type":"text","text":"12"}]}]},{"type":"tableCell","attrs":{},"content":[{"type":"paragraph","content":[{"type":"text","text":"12"}]}]}]},{"type":"tableRow","content":[{"type":"tableCell","attrs":{"background":"white"},"content":[{"type":"paragraph","content":[{"type":"text","text":"LIDs Shared"}]}]},{"type":"tableCell","attrs":{},"content":[{"type":"paragraph","content":[{"type":"text","text":"26"}]}]},{"type":"tableCell","attrs":{},"content":[{"type":"paragraph","content":[{"type":"text","text":"26"}]}]}]},{"type":"tableRow","content":[{"type":"tableCell","attrs":{"background":"white"},"content":[{"type":"paragraph","content":[{"type":"text","text":"LIDs Stuck in the System"}]}]},{"type":"tableCell","attrs":{},"content":[{"type":"paragraph","content":[{"type":"text","text":"0"}]}]},{"type":"tableCell","attrs":{},"content":[{"type":"paragraph","content":[{"type":"text","text":"0"}]}]}]}]}
{adf}
*Call out-12 options were not uploaded due to various issues. We observed that the images are blurred and the size mentioned in the title does not match the size shown in the image. Therefore, we request you to kindly review the post-upload sheet and share the revised details accordingly.*</t>
  </si>
  <si>
    <t>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insufficient images. Once we receive the correct images, we will proceed with uploading the remaining styles.[^Post Upload Status_V.2 (1).xlsx] [^Summary.zip] ;[^UCW-30685.xlsx]
Please find attached the sheet, where 53 options of Footwear have been listed.
Kindly update the price and inventory, and share the summary once completed.
{adf:display=block}
{"type":"table","attrs":{"isNumberColumnEnabled":false,"layout":"center","localId":"06e9782f-4168-40b5-9425-f3d9979ce595"},"content":[{"type":"tableRow","content":[{"type":"tableCell","attrs":{"background":"#44b3e1"},"content":[{"type":"paragraph","content":[{"type":"text","text":"Ticket ID","marks":[{"type":"strong"}]}]}]},{"type":"tableCell","attrs":{"colspan":2,"background":"#44b3e1"},"content":[{"type":"paragraph","content":[{"type":"text","text":"UCW-30685","marks":[{"type":"strong"}]}]}]}]},{"type":"tableRow","content":[{"type":"tableCell","attrs":{"background":"#44b3e1"},"content":[{"type":"paragraph","content":[{"type":"text","text":"Brand Name","marks":[{"type":"strong"}]}]}]},{"type":"tableCell","attrs":{"colspan":2,"background":"#44b3e1"},"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286"}]}]},{"type":"tableCell","attrs":{},"content":[{"type":"paragraph","content":[{"type":"text","text":"61"}]}]}]},{"type":"tableRow","content":[{"type":"tableCell","attrs":{"background":"white"},"content":[{"type":"paragraph","content":[{"type":"text","text":"Uploaded"}]}]},{"type":"tableCell","attrs":{},"content":[{"type":"paragraph","content":[{"type":"text","text":"246"}]}]},{"type":"tableCell","attrs":{},"content":[{"type":"paragraph","content":[{"type":"text","text":"53"}]}]}]},{"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39"}]}]},{"type":"tableCell","attrs":{},"content":[{"type":"paragraph","content":[{"type":"text","text":"7"}]}]}]},{"type":"tableRow","content":[{"type":"tableCell","attrs":{"background":"white"},"content":[{"type":"paragraph","content":[{"type":"text","text":"LIDs Shared"}]}]},{"type":"tableCell","attrs":{},"content":[{"type":"paragraph","content":[{"type":"text","text":"246"}]}]},{"type":"tableCell","attrs":{},"content":[{"type":"paragraph","content":[{"type":"text","text":"53"}]}]}]},{"type":"tableRow","content":[{"type":"tableCell","attrs":{"background":"white"},"content":[{"type":"paragraph","content":[{"type":"text","text":"LIDs Stuck in the System"}]}]},{"type":"tableCell","attrs":{},"content":[{"type":"paragraph","content":[{"type":"text","text":"0"}]}]},{"type":"tableCell","attrs":{},"content":[{"type":"paragraph","content":[{"type":"text","text":"0"}]}]}]}]}
{adf}</t>
  </si>
  <si>
    <t>[^UCW-30684_Post Upload Status_V.2 (1).xlsx]
[^Summary.zip]
;[^UCW-30684_Post Upload Status_V.2 (1) (8e7d5320-5fe0-4d8c-be2a-9e53f067d3b6).xlsx]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d224dd-af27-4ef6-9f46-f138d21ed9ca"},"content":[{"type":"tableRow","content":[{"type":"tableCell","attrs":{"background":"#44b3e1"},"content":[{"type":"paragraph","content":[{"type":"text","text":"Ticket ID","marks":[{"type":"strong"}]}]}]},{"type":"tableCell","attrs":{"colspan":2,"background":"#44b3e1"},"content":[{"type":"paragraph","content":[{"type":"text","text":"UCW-30684","marks":[{"type":"strong"}]}]}]}]},{"type":"tableRow","content":[{"type":"tableCell","attrs":{"background":"#44b3e1"},"content":[{"type":"paragraph","content":[{"type":"text","text":"Brand Name","marks":[{"type":"strong"}]}]}]},{"type":"tableCell","attrs":{"colspan":2,"background":"#44b3e1"},"content":[{"type":"paragraph","content":[{"type":"text","text":"Torriden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25"}]}]},{"type":"tableCell","attrs":{},"content":[{"type":"paragraph","content":[{"type":"text","text":"25"}]}]}]},{"type":"tableRow","content":[{"type":"tableCell","attrs":{"background":"white"},"content":[{"type":"paragraph","content":[{"type":"text","text":"Uploaded"}]}]},{"type":"tableCell","attrs":{},"content":[{"type":"paragraph","content":[{"type":"text","text":"25"}]}]},{"type":"tableCell","attrs":{},"content":[{"type":"paragraph","content":[{"type":"text","text":"25"}]}]}]},{"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25"}]}]},{"type":"tableCell","attrs":{},"content":[{"type":"paragraph","content":[{"type":"text","text":"25"}]}]}]},{"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t>
  </si>
  <si>
    <t xml:space="preserve">We would like to inform you that your ticket has been successfully uploaded in our system.
Please find the attached summary files and post-upload file for footwear for your reference. We will share a further update once the listing IDs are generated.
[^UCW-30678 - Post Upload Status .xlsx] [^Summary.zip] ;[^UCW-30678 - Post Upload Status.xlsx] 
We are pleased to inform you that the listing IDs have been generated successfully.
Please find the attached file for your reference, along with the summary table below. You may now proceed with price and inventory pushing from your end.{color:#ffffff}__{color}
{adf:display=block}
{"type":"table","attrs":{"isNumberColumnEnabled":false,"layout":"center","localId":"6695b0d3-8524-46b9-b91f-b298db9a5da1","width":509},"content":[{"type":"tableRow","content":[{"type":"tableCell","attrs":{"background":"#44b3e1"},"content":[{"type":"paragraph","content":[{"type":"text","text":"Ticket ID","marks":[{"type":"strong"}]}]}]},{"type":"tableCell","attrs":{"colspan":2,"background":"#44b3e1"},"content":[{"type":"paragraph","content":[{"type":"text","text":"UCW-30678","marks":[{"type":"strong"}]}]}]}]},{"type":"tableRow","content":[{"type":"tableCell","attrs":{"background":"#44b3e1"},"content":[{"type":"paragraph","content":[{"type":"text","text":"Brand Name","marks":[{"type":"strong"}]}]}]},{"type":"tableCell","attrs":{"colspan":2,"background":"#44b3e1"},"content":[{"type":"paragraph","content":[{"type":"text","text":"U.S.Polo Ass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80"}]}]}]},{"type":"tableRow","content":[{"type":"tableCell","attrs":{"background":"white"},"content":[{"type":"paragraph","content":[{"type":"text","text":"Uploaded"}]}]},{"type":"tableCell","attrs":{},"content":[{"type":"paragraph","content":[{"type":"text","text":"16"}]}]},{"type":"tableCell","attrs":{},"content":[{"type":"paragraph","content":[{"type":"text","text":"80"}]}]}]},{"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16"}]}]},{"type":"tableCell","attrs":{},"content":[{"type":"paragraph","content":[{"type":"text","text":"80"}]}]}]},{"type":"tableRow","content":[{"type":"tableCell","attrs":{"background":"white"},"content":[{"type":"paragraph","content":[{"type":"text","text":"LIDs Stuck in the System"}]}]},{"type":"tableCell","attrs":{},"content":[{"type":"paragraph","content":[{"type":"text","text":"-"}]}]},{"type":"tableCell","attrs":{},"content":[{"type":"paragraph","content":[{"type":"text","text":"-"}]}]}]}]}
{adf}
For the accessories we have created a clone and will proceed accordingly with uploads -
[https://tataunistore.atlassian.net/browse/UCW-31328|https://tataunistore.atlassian.net/browse/UCW-31328|smart-link] </t>
  </si>
  <si>
    <t xml:space="preserve">[^UCW-30673_Post Upload Status_V.2 (1).xlsx]
[^Summary.zip]
;[^UCW-30673_Post Upload Status_V.2 (1) (994131e9-ae52-4ced-b529-0650b9be1d4a).xlsx]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e13ad43-2274-418c-81b6-eb7df691b142"},"content":[{"type":"tableRow","content":[{"type":"tableCell","attrs":{"background":"#44b3e1"},"content":[{"type":"paragraph","content":[{"type":"text","text":"Ticket ID","marks":[{"type":"strong"}]}]}]},{"type":"tableCell","attrs":{"colspan":2,"background":"#44b3e1"},"content":[{"type":"paragraph","content":[{"type":"text","text":"UCW-30673","marks":[{"type":"strong"}]}]}]}]},{"type":"tableRow","content":[{"type":"tableCell","attrs":{"background":"#44b3e1"},"content":[{"type":"paragraph","content":[{"type":"text","text":"Brand Name","marks":[{"type":"strong"}]}]}]},{"type":"tableCell","attrs":{"colspan":2,"background":"#44b3e1"},"content":[{"type":"paragraph","content":[{"type":"text","text":"Colors Queen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type":"tableCell","attrs":{},"content":[{"type":"paragraph","content":[{"type":"text","text":"7"}]}]}]},{"type":"tableRow","content":[{"type":"tableCell","attrs":{"background":"white"},"content":[{"type":"paragraph","content":[{"type":"text","text":"Uploaded"}]}]},{"type":"tableCell","attrs":{},"content":[{"type":"paragraph","content":[{"type":"text","text":"7"}]}]},{"type":"tableCell","attrs":{},"content":[{"type":"paragraph","content":[{"type":"text","text":"7"}]}]}]},{"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7"}]}]},{"type":"tableCell","attrs":{},"content":[{"type":"paragraph","content":[{"type":"text","text":"7"}]}]}]},{"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 </t>
  </si>
  <si>
    <t>We have successfully uploaded this batch. Please find the attached summary sheet and summary report.[^ProductBulkUpload_125928_Beauty__Grooming(MPH22)_Makeup(MPH2214)_Face(MPH2214101)_Face_Primer(MPH2214101110)_33887_1778480782990_20260511_115623_213_summary.csv] [^Post Upload Status.xlsx] ;[^UCW-30657.xlsx]
Please find attached the sheet, where 1 option has been listed.
Kindly update the price and inventory, and share the summary once completed.
{adf:display=block}
{"type":"table","attrs":{"isNumberColumnEnabled":false,"layout":"center","localId":"caced251-8085-4ed1-8595-20787eea7f3d"},"content":[{"type":"tableRow","content":[{"type":"tableCell","attrs":{"background":"#44b3e1"},"content":[{"type":"paragraph","content":[{"type":"text","text":"Ticket ID","marks":[{"type":"strong"}]}]}]},{"type":"tableCell","attrs":{"colspan":2,"background":"#44b3e1"},"content":[{"type":"paragraph","content":[{"type":"text","text":"UCW-30657","marks":[{"type":"strong"}]}]}]}]},{"type":"tableRow","content":[{"type":"tableCell","attrs":{"background":"#44b3e1"},"content":[{"type":"paragraph","content":[{"type":"text","text":"Brand Name","marks":[{"type":"strong"}]}]}]},{"type":"tableCell","attrs":{"colspan":2,"background":"#44b3e1"},"content":[{"type":"paragraph","content":[{"type":"text","text":"Bobbi Brown","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</si>
  <si>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;[^UCW-30646.xlsx]
Please find attached the sheet, where 27 options of Footwear have been listed.
Kindly update the price and inventory, and share the summary once completed.
{adf:display=block}
{"type":"table","attrs":{"isNumberColumnEnabled":false,"layout":"center","localId":"972cfd73-d7e0-4d77-8b15-1a71401c2aac"},"content":[{"type":"tableRow","content":[{"type":"tableCell","attrs":{"background":"#44b3e1"},"content":[{"type":"paragraph","content":[{"type":"text","text":"Ticket ID","marks":[{"type":"strong"}]}]}]},{"type":"tableCell","attrs":{"colspan":2,"background":"#44b3e1"},"content":[{"type":"paragraph","content":[{"type":"text","text":"UCW-30646","marks":[{"type":"strong"}]}]}]}]},{"type":"tableRow","content":[{"type":"tableCell","attrs":{"background":"#44b3e1"},"content":[{"type":"paragraph","content":[{"type":"text","text":"Brand Name","marks":[{"type":"strong"}]}]}]},{"type":"tableCell","attrs":{"colspan":2,"background":"#44b3e1"},"content":[{"type":"paragraph","content":[{"type":"text","text":"Charles &amp; Kei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174"}]}]},{"type":"tableCell","attrs":{},"content":[{"type":"paragraph","content":[{"type":"text","text":"27"}]}]}]},{"type":"tableRow","content":[{"type":"tableCell","attrs":{"background":"white"},"content":[{"type":"paragraph","content":[{"type":"text","text":"Uploaded"}]}]},{"type":"tableCell","attrs":{},"content":[{"type":"paragraph","content":[{"type":"text","text":"174"}]}]},{"type":"tableCell","attrs":{},"content":[{"type":"paragraph","content":[{"type":"text","text":"27"}]}]}]},{"type":"tableRow","content":[{"type":"tableCell","attrs":{"background":"white"},"content":[{"type":"paragraph","content":[{"type":"text","text":"LIDs Shared"}]}]},{"type":"tableCell","attrs":{},"content":[{"type":"paragraph","content":[{"type":"text","text":"174"}]}]},{"type":"tableCell","attrs":{},"content":[{"type":"paragraph","content":[{"type":"text","text":"27"}]}]}]},{"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</si>
  <si>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;[^UCW-30644_LID.xlsx]
Hi [@Vijay Shettiyar|mailto:vijays@regalshoes.co.in],
Please find attached the sheet, where 16 options have been listed. Kindly update the price and inventory, and share the summary once completed.
{adf:display=block}
{"type":"table","attrs":{"isNumberColumnEnabled":false,"layout":"center","localId":"c3e5ec96-a4fd-465b-922d-6cd70740ff94"},"content":[{"type":"tableRow","content":[{"type":"tableCell","attrs":{"background":"#44b3e1"},"content":[{"type":"paragraph","content":[{"type":"text","text":"Ticket ID","marks":[{"type":"strong"}]}]}]},{"type":"tableCell","attrs":{"colspan":2,"background":"#44b3e1"},"content":[{"type":"paragraph","content":[{"type":"text","text":"UCW-30644","marks":[{"type":"strong"}]}]}]}]},{"type":"tableRow","content":[{"type":"tableCell","attrs":{"background":"#44b3e1"},"content":[{"type":"paragraph","content":[{"type":"text","text":"Brand Name","marks":[{"type":"strong"}]}]}]},{"type":"tableCell","attrs":{"colspan":2,"background":"#44b3e1"},"content":[{"type":"paragraph","content":[{"type":"text","text":"Regal, Imperi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96"}]}]},{"type":"tableCell","attrs":{"background":"white"},"content":[{"type":"paragraph","content":[{"type":"text","text":"16"}]}]}]},{"type":"tableRow","content":[{"type":"tableCell","attrs":{"background":"white"},"content":[{"type":"paragraph","content":[{"type":"text","text":"Uploaded"}]}]},{"type":"tableCell","attrs":{"background":"white"},"content":[{"type":"paragraph","content":[{"type":"text","text":"96"}]}]},{"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96"}]}]},{"type":"tableCell","attrs":{"background":"white"},"content":[{"type":"paragraph","content":[{"type":"text","text":"16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</si>
  <si>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[^UCW-30634 Post Upload Status_V.2 (1).xlsx]
[^Summary.zip]
;[^UCW-30634 Post Upload Status_V.2 (1) (f6545426-a34c-4b5f-b5b2-4436b92daf66).xlsx]
Please find attached the sheet, where 1 option of Beauty &amp; Grooming has been listed.
Kindly update the price and inventory, and share the summary once completed.
{adf:display=block}
{"type":"table","attrs":{"isNumberColumnEnabled":false,"layout":"center","localId":"91caafd2-6bc7-41e5-966e-553634361325"},"content":[{"type":"tableRow","content":[{"type":"tableCell","attrs":{"background":"#44b3e1"},"content":[{"type":"paragraph","content":[{"type":"text","text":"Ticket ID","marks":[{"type":"strong"}]}]}]},{"type":"tableCell","attrs":{"colspan":2,"background":"#44b3e1"},"content":[{"type":"paragraph","content":[{"type":"text","text":"UCW-30634","marks":[{"type":"strong"}]}]}]}]},{"type":"tableRow","content":[{"type":"tableCell","attrs":{"background":"#44b3e1"},"content":[{"type":"paragraph","content":[{"type":"text","text":"Brand Name","marks":[{"type":"strong"}]}]}]},{"type":"tableCell","attrs":{"colspan":2,"background":"#44b3e1"},"content":[{"type":"paragraph","content":[{"type":"text","text":"Forest Essential","marks":[{"type":"strong"}]}]}]}]},{"type":"tableRow","content":[{"type":"tableCell","attrs":{"background":"#ace5fe"},"content":[{"type":"paragraph","content":[{"type":"text","text":"Platform","marks":[{"type":"strong"}]}]}]},{"type":"tableCell","attrs":{"colspan":2,"background":"#ace5fe"},"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</si>
  <si>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[^UCW-30630 Post Upload Status_V.2 (1).xlsx]
[^Summary.zip]
;[^UCW-30630 Post Upload Status_V.2 (1) (5131fae7-250c-43db-9b68-98dbc29267f8).xlsx]
Please find attached the sheet, where 4 options of Beauty &amp; Grooming have been listed.
Kindly update the price and inventory, and share the summary once completed.
{adf:display=block}
{"type":"table","attrs":{"isNumberColumnEnabled":false,"layout":"center","localId":"dc8eafab-281b-47b7-bdde-e2d25fc97f6a"},"content":[{"type":"tableRow","content":[{"type":"tableCell","attrs":{"background":"#44b3e1"},"content":[{"type":"paragraph","content":[{"type":"text","text":"Ticket ID","marks":[{"type":"strong"}]}]}]},{"type":"tableCell","attrs":{"colspan":2,"background":"#44b3e1"},"content":[{"type":"paragraph","content":[{"type":"text","text":"UCW-30630","marks":[{"type":"strong"}]}]}]}]},{"type":"tableRow","content":[{"type":"tableCell","attrs":{"background":"#44b3e1"},"content":[{"type":"paragraph","content":[{"type":"text","text":"Brand Name","marks":[{"type":"strong"}]}]}]},{"type":"tableCell","attrs":{"colspan":2,"background":"#44b3e1"},"content":[{"type":"paragraph","content":[{"type":"text","text":"Brillar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t>
  </si>
  <si>
    <t>[^UCW-30629_Post Upload Status_V.2.xlsx]
[^Summary.zip]
;[^125790_product_retrigger_BULK_UPLOAD_summary.csv]
[^125790_SKUEDITRETRIGGER__Perfumes(MPH2211100104)_20260512_025130_753_summary.csv]
Stuck in Rejected due to Image Ratio: INVALID. we retriggered by correcting the image Ratio;[^UCW-30629_Post Upload Status_V.2 (c610e65c-bb9f-42a5-98c7-f100f4be9d94).xlsx]
Please find attached the sheet, where 5 options have been listed.
Kindly update the price and inventory, and share the summary once completed.
{adf:display=block}
{"type":"table","attrs":{"isNumberColumnEnabled":false,"layout":"center","localId":"cf604f7e-c0b7-4568-af9b-94a571993a9a"},"content":[{"type":"tableRow","content":[{"type":"tableCell","attrs":{"background":"#44b3e1"},"content":[{"type":"paragraph","content":[{"type":"text","text":"Ticket ID","marks":[{"type":"strong"}]}]}]},{"type":"tableCell","attrs":{"colspan":2,"background":"#44b3e1"},"content":[{"type":"paragraph","content":[{"type":"text","text":"UCW-30629","marks":[{"type":"strong"}]}]}]}]},{"type":"tableRow","content":[{"type":"tableCell","attrs":{"background":"#44b3e1"},"content":[{"type":"paragraph","content":[{"type":"text","text":"Brand Name","marks":[{"type":"strong"}]}]}]},{"type":"tableCell","attrs":{"colspan":2,"background":"#44b3e1"},"content":[{"type":"paragraph","content":[{"type":"text","text":"Ajmal","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type":"tableCell","attrs":{},"content":[{"type":"paragraph","content":[{"type":"text","text":"5"}]}]}]},{"type":"tableRow","content":[{"type":"tableCell","attrs":{"background":"white"},"content":[{"type":"paragraph","content":[{"type":"text","text":"Uploaded"}]}]},{"type":"tableCell","attrs":{},"content":[{"type":"paragraph","content":[{"type":"text","text":"5"}]}]},{"type":"tableCell","attrs":{},"content":[{"type":"paragraph","content":[{"type":"text","text":"5"}]}]}]},{"type":"tableRow","content":[{"type":"tableCell","attrs":{"background":"white"},"content":[{"type":"paragraph","content":[{"type":"text","text":"LIDs Shared"}]}]},{"type":"tableCell","attrs":{},"content":[{"type":"paragraph","content":[{"type":"text","text":"5"}]}]},{"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t>
  </si>
  <si>
    <t>We have updated the images. Please find the attached summary sheet for your reference. Once the images are successfully reflected, we will let you know.
{adf:display=block}
{"type":"table","attrs":{"isNumberColumnEnabled":false,"layout":"center","localId":"d6b63170-bf9f-4d13-9b82-3d3154cb9e03"},"content":[{"type":"tableRow","content":[{"type":"tableCell","attrs":{},"content":[{"type":"paragraph","content":[{"type":"text","text":"Ticket ID"}]}]},{"type":"tableCell","attrs":{"colspan":2},"content":[{"type":"paragraph","content":[{"type":"text","text":"UCW-30610"}]}]}]},{"type":"tableRow","content":[{"type":"tableCell","attrs":{},"content":[{"type":"paragraph","content":[{"type":"text","text":"Brand Name"}]}]},{"type":"tableCell","attrs":{"colspan":2},"content":[{"type":"paragraph","content":[{"type":"text","text":"Andamen"}]}]}]},{"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55"}]}]},{"type":"tableCell","attrs":{},"content":[{"type":"paragraph","content":[{"type":"text","text":"11"}]}]}]},{"type":"tableRow","content":[{"type":"tableCell","attrs":{},"content":[{"type":"paragraph","content":[{"type":"text","text":"Uploaded"}]}]},{"type":"tableCell","attrs":{},"content":[{"type":"paragraph","content":[{"type":"text","text":"55"}]}]},{"type":"tableCell","attrs":{},"content":[{"type":"paragraph","content":[{"type":"text","text":"11"}]}]}]}]}
{adf}
[^Summery.zip]
[^Status of UCW-30610.xlsx]
;The images have been successfully reflected. Please find the attached screenshot for your reference.
We are closing this ticket for now. If any issues arise or if you require further assistance, please feel free to reach out to us.
!image-20260520-065746.png|width=534,alt="image-20260520-065746.png"!
!image-20260520-065753.png|width=519,alt="image-20260520-065753.png"!
!image-20260520-065800.png|width=519,alt="image-20260520-065800.png"!
!image-20260520-065808.png|width=519,alt="image-20260520-065808.png"!
!image-20260520-065814.png|width=519,alt="image-20260520-065814.png"!
!image-20260520-065820.png|width=519,alt="image-20260520-065820.png"!
!image-20260520-065826.png|width=519,alt="image-20260520-065826.png"!
!image-20260520-065833.png|width=519,alt="image-20260520-065833.png"!</t>
  </si>
  <si>
    <t>We have updated the images. Please find the attached summary sheet for your reference. Once the images are successfully reflected, we will let you know.
{adf:display=block}
{"type":"table","attrs":{"isNumberColumnEnabled":false,"layout":"center","localId":"8468dc17-827c-44e2-8b58-2d9ba796c53c"},"content":[{"type":"tableRow","content":[{"type":"tableCell","attrs":{},"content":[{"type":"paragraph","content":[{"type":"text","text":"Ticket ID"}]}]},{"type":"tableCell","attrs":{"colspan":2},"content":[{"type":"paragraph","content":[{"type":"text","text":"UCW-30607"}]}]}]},{"type":"tableRow","content":[{"type":"tableCell","attrs":{},"content":[{"type":"paragraph","content":[{"type":"text","text":"Brand Name"}]}]},{"type":"tableCell","attrs":{"colspan":2},"content":[{"type":"paragraph","content":[{"type":"text","text":"The Sleep Company"}]}]}]},{"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25"}]}]},{"type":"tableCell","attrs":{},"content":[{"type":"paragraph","content":[{"type":"text","text":"25"}]}]}]},{"type":"tableRow","content":[{"type":"tableCell","attrs":{},"content":[{"type":"paragraph","content":[{"type":"text","text":"Uploaded"}]}]},{"type":"tableCell","attrs":{},"content":[{"type":"paragraph","content":[{"type":"text","text":"25"}]}]},{"type":"tableCell","attrs":{},"content":[{"type":"paragraph","content":[{"type":"text","text":"25"}]}]}]}]}
{adf}
[^Status of UCW-30607.xlsx]
[^Summery.zip]
;The images have been successfully reflected. Therefore, we are closing the ticket for now. If you require any further assistance, please feel free to connect with us at any time.
|MP000000026499783|
|MP000000026499930|
|MP000000026499931|
|MP000000026500151|
|MP000000026500228|
|MP000000019621717|
|MP000000019621726|
|MP000000019621727|
|MP000000025366426|
|MP000000025366427|
|MP000000026283054|
|MP000000026283057|
|MP000000026283058|
|MP000000026283060|
|MP000000026283065|
|MP000000026283067|
|MP000000026283068|
|MP000000026283602|
|MP000000026283603|
|MP000000026283606|
|MP000000026283607|
|MP000000026283612|
|MP000000026283620|
|MP000000026283623|
|MP000000026283625|</t>
  </si>
  <si>
    <t>We have updated the title and images. Once the changes are reflected, we will let you know.
{adf:display=block}
{"type":"table","attrs":{"isNumberColumnEnabled":false,"layout":"center","localId":"0d2989a4-58a9-40aa-90dc-9d8a18513723"},"content":[{"type":"tableRow","content":[{"type":"tableCell","attrs":{},"content":[{"type":"paragraph","content":[{"type":"text","text":"Ticket ID"}]}]},{"type":"tableCell","attrs":{"colspan":2},"content":[{"type":"paragraph","content":[{"type":"text","text":"UCW-30605"}]}]}]},{"type":"tableRow","content":[{"type":"tableCell","attrs":{},"content":[{"type":"paragraph","content":[{"type":"text","text":"Brand Name"}]}]},{"type":"tableCell","attrs":{"colspan":2},"content":[{"type":"paragraph","content":[{"type":"text","text":"The Sleep Company"}]}]}]},{"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type":"tableCell","attrs":{},"content":[{"type":"paragraph","content":[{"type":"text","text":"3"}]}]}]},{"type":"tableRow","content":[{"type":"tableCell","attrs":{},"content":[{"type":"paragraph","content":[{"type":"text","text":"Uploaded"}]}]},{"type":"tableCell","attrs":{},"content":[{"type":"paragraph","content":[{"type":"text","text":"3"}]}]},{"type":"tableCell","attrs":{},"content":[{"type":"paragraph","content":[{"type":"text","text":"3"}]}]}]}]}
{adf}
[^Status of UCW-30605.xlsx]
[^127275_SKUEDITRETRIGGER__Others_3(MPH2115102107)_20260507_035025_143_summary.csv]
;The images and title have been successfully reflected. Therefore, we are closing the ticket for now. If you require any further assistance, please feel free to connect with us at any time.
|MP000000019621727|
|MP000000019621717|
|MP000000019621726|
!image-20260509-094312.png|width=517,alt="image-20260509-094312.png"!
!image-20260509-094321.png|width=502,alt="image-20260509-094321.png"!</t>
  </si>
  <si>
    <t>[^UCW-30602 Post Upload Status_V.2 (1).xlsx]
[^Summary.zip]
;[^128628_product_retrigger_BULK_UPLOAD_summary.csv]
[^128628_SKUEDITRETRIGGER__Roll_Ons(MPH2211100105)_20260512_125547_216_summary.csv]
Stuck in Rejected due to image aspect Ratio Invalid. we retriggered by correct the Image RATIO.;[^UCW-30602.xlsx]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a6f767-44de-4cc5-a837-8076e21e1650"},"content":[{"type":"tableRow","content":[{"type":"tableCell","attrs":{"background":"#44b3e1"},"content":[{"type":"paragraph","content":[{"type":"text","text":"Ticket ID","marks":[{"type":"strong"}]}]}]},{"type":"tableCell","attrs":{"colspan":2,"background":"#44b3e1"},"content":[{"type":"paragraph","content":[{"type":"text","text":"UCW-30602","marks":[{"type":"strong"}]}]}]}]},{"type":"tableRow","content":[{"type":"tableCell","attrs":{"background":"#44b3e1"},"content":[{"type":"paragraph","content":[{"type":"text","text":"Brand Name","marks":[{"type":"strong"}]}]}]},{"type":"tableCell","attrs":{"colspan":2,"background":"#44b3e1"},"content":[{"type":"paragraph","content":[{"type":"text","text":"Foxtal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</si>
  <si>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[^UCW-26534_Mall.xlsx]
[^UCW-26534_Luxury.xlsx]
As requested, please find all the LIDs and SKUs wise details in the attached files. Please refer the table below for the summary.
Additionally, 1 SKU of MP an LUX each, are not uploaded as the image mismatched with content. So, we requested the brand to share the revised images, post that we will proceed with the listings.
As all the actions are taken from our end, we are closing the ticket. Upon receiving the image details, we will create a clone and proceed.
{adf:display=block}
{"type":"table","attrs":{"isNumberColumnEnabled":false,"layout":"center","localId":"b0409f7f-f8d7-4319-8235-c129ebedbcfb"},"content":[{"type":"tableRow","content":[{"type":"tableCell","attrs":{"background":"#44b3e1"},"content":[{"type":"paragraph","content":[{"type":"text","text":"Ticket ID","marks":[{"type":"strong"}]}]}]},{"type":"tableCell","attrs":{"colspan":4,"background":"#44b3e1"},"content":[{"type":"paragraph","content":[{"type":"text","text":"UCW-28432 / UCW-30599","marks":[{"type":"strong"}]}]}]}]},{"type":"tableRow","content":[{"type":"tableCell","attrs":{"background":"#44b3e1"},"content":[{"type":"paragraph","content":[{"type":"text","text":"Brand Name","marks":[{"type":"strong"}]}]}]},{"type":"tableCell","attrs":{"colspan":4,"background":"#0f9ed5"},"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1205"}]}]},{"type":"tableCell","attrs":{},"content":[{"type":"paragraph","content":[{"type":"text","text":"664"}]}]},{"type":"tableCell","attrs":{},"content":[{"type":"paragraph","content":[{"type":"text","text":"1205"}]}]},{"type":"tableCell","attrs":{},"content":[{"type":"paragraph","content":[{"type":"text","text":"664"}]}]}]},{"type":"tableRow","content":[{"type":"tableCell","attrs":{"background":"white"},"content":[{"type":"paragraph","content":[{"type":"text","text":"Uploaded"}]}]},{"type":"tableCell","attrs":{},"content":[{"type":"paragraph","content":[{"type":"text","text":"1165"}]}]},{"type":"tableCell","attrs":{},"content":[{"type":"paragraph","content":[{"type":"text","text":"637"}]}]},{"type":"tableCell","attrs":{},"content":[{"type":"paragraph","content":[{"type":"text","text":"1136"}]}]},{"type":"tableCell","attrs":{},"content":[{"type":"paragraph","content":[{"type":"text","text":"595"}]}]}]},{"type":"tableRow","content":[{"type":"tableCell","attrs":{"background":"white"},"content":[{"type":"paragraph","content":[{"type":"text","text":"SKUs not uploaded-Image mismatched with content"}]}]},{"type":"tableCell","attrs":{},"content":[{"type":"paragraph","content":[{"type":"text","text":"1"}]}]},{"type":"tableCell","attrs":{},"content":[{"type":"paragraph","content":[{"type":"text","text":"1"}]}]},{"type":"tableCell","attrs":{},"content":[{"type":"paragraph","content":[{"type":"text","text":"1"}]}]},{"type":"tableCell","attrs":{},"content":[{"type":"paragraph","content":[{"type":"text","text":"1"}]}]}]},{"type":"tableRow","content":[{"type":"tableCell","attrs":{"background":"white"},"content":[{"type":"paragraph","content":[{"type":"text","text":"SKUs not uploaded- Drop down not available in this seller code"}]}]},{"type":"tableCell","attrs":{},"content":[{"type":"paragraph","content":[{"type":"text","text":"-"}]}]},{"type":"tableCell","attrs":{},"content":[{"type":"paragraph","content":[{"type":"text","text":"-"}]}]},{"type":"tableCell","attrs":{},"content":[{"type":"paragraph","content":[{"type":"text","text":"67"}]}]},{"type":"tableCell","attrs":{},"content":[{"type":"paragraph","content":[{"type":"text","text":"67"}]}]}]},{"type":"tableRow","content":[{"type":"tableCell","attrs":{"background":"white"},"content":[{"type":"paragraph","content":[{"type":"text","text":"Already Listed"}]}]},{"type":"tableCell","attrs":{},"content":[{"type":"paragraph","content":[{"type":"text","text":"39"}]}]},{"type":"tableCell","attrs":{},"content":[{"type":"paragraph","content":[{"type":"text","text":"26"}]}]},{"type":"tableCell","attrs":{},"content":[{"type":"paragraph","content":[{"type":"text","text":"1"}]}]},{"type":"tableCell","attrs":{},"content":[{"type":"paragraph","content":[{"type":"text","text":"1"}]}]}]},{"type":"tableRow","content":[{"type":"tableCell","attrs":{"background":"white"},"content":[{"type":"paragraph","content":[{"type":"text","text":"LIDs Shared"}]}]},{"type":"tableCell","attrs":{},"content":[{"type":"paragraph","content":[{"type":"text","text":"1165"}]}]},{"type":"tableCell","attrs":{},"content":[{"type":"paragraph","content":[{"type":"text","text":"637"}]}]},{"type":"tableCell","attrs":{},"content":[{"type":"paragraph","content":[{"type":"text","text":"1136"}]}]},{"type":"tableCell","attrs":{},"content":[{"type":"paragraph","content":[{"type":"text","text":"595"}]}]}]},{"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t>
  </si>
  <si>
    <t xml:space="preserve">[^UCW-30574 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1cb6d57-383a-495c-b682-c7905b8f2490"},"content":[{"type":"tableRow","content":[{"type":"tableCell","attrs":{"background":"#44b3e1"},"content":[{"type":"paragraph","content":[{"type":"text","text":"Ticket ID","marks":[{"type":"strong"}]}]}]},{"type":"tableCell","attrs":{"colspan":2,"background":"#44b3e1"},"content":[{"type":"paragraph","content":[{"type":"text","text":"UCW-30574","marks":[{"type":"strong"}]}]}]}]},{"type":"tableRow","content":[{"type":"tableCell","attrs":{"background":"#44b3e1"},"content":[{"type":"paragraph","content":[{"type":"text","text":"Brand Name","marks":[{"type":"strong"}]}]}]},{"type":"tableCell","attrs":{"colspan":2,"background":"#44b3e1"},"content":[{"type":"paragraph","content":[{"type":"text","text":"CareVed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38"}]}]},{"type":"tableCell","attrs":{},"content":[{"type":"paragraph","content":[{"type":"text","text":"38"}]}]}]},{"type":"tableRow","content":[{"type":"tableCell","attrs":{"background":"white"},"content":[{"type":"paragraph","content":[{"type":"text","text":"Uploaded"}]}]},{"type":"tableCell","attrs":{},"content":[{"type":"paragraph","content":[{"type":"text","text":"38"}]}]},{"type":"tableCell","attrs":{},"content":[{"type":"paragraph","content":[{"type":"text","text":"38"}]}]}]},{"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38"}]}]},{"type":"tableCell","attrs":{},"content":[{"type":"paragraph","content":[{"type":"text","text":"38"}]}]}]},{"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again.[^UCW-30574 Post Upload Status_V.2 (1) (110ee1c8-1f29-4577-99d2-5ddc1d8e37bb).xlsx] </t>
  </si>
  <si>
    <t xml:space="preserve">[^UCW-30557 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8589c2e4-7522-4ef0-8968-f2343ea79e9d"},"content":[{"type":"tableRow","content":[{"type":"tableCell","attrs":{"background":"#44b3e1"},"content":[{"type":"paragraph","content":[{"type":"text","text":"Ticket ID","marks":[{"type":"strong"}]}]}]},{"type":"tableCell","attrs":{"colspan":2,"background":"#44b3e1"},"content":[{"type":"paragraph","content":[{"type":"text","text":"UCW-30557","marks":[{"type":"strong"}]}]}]}]},{"type":"tableRow","content":[{"type":"tableCell","attrs":{"background":"#44b3e1"},"content":[{"type":"paragraph","content":[{"type":"text","text":"Brand Name","marks":[{"type":"strong"}]}]}]},{"type":"tableCell","attrs":{"colspan":2,"background":"#44b3e1"},"content":[{"type":"paragraph","content":[{"type":"text","text":"Multiple","marks":[{"type":"strong"}]}]}]}]},{"type":"tableRow","content":[{"type":"tableCell","attrs":{"background":"#ace5fe"},"content":[{"type":"paragraph","content":[{"type":"text","text":"Platform","marks":[{"type":"strong"}]}]}]},{"type":"tableCell","attrs":{"colspan":2,"background":"#ace5fe"},"content":[{"type":"paragraph","content":[{"type":"text","text":"LUX","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21"}]}]},{"type":"tableCell","attrs":{},"content":[{"type":"paragraph","content":[{"type":"text","text":"21"}]}]}]},{"type":"tableRow","content":[{"type":"tableCell","attrs":{"background":"white"},"content":[{"type":"paragraph","content":[{"type":"text","text":"Uploaded"}]}]},{"type":"tableCell","attrs":{},"content":[{"type":"paragraph","content":[{"type":"text","text":"18"}]}]},{"type":"tableCell","attrs":{},"content":[{"type":"paragraph","content":[{"type":"text","text":"18"}]}]}]},{"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Already Listed"}]}]},{"type":"tableCell","attrs":{},"content":[{"type":"paragraph","content":[{"type":"text","text":"3"}]}]},{"type":"tableCell","attrs":{},"content":[{"type":"paragraph","content":[{"type":"text","text":"3"}]}]}]},{"type":"tableRow","content":[{"type":"tableCell","attrs":{"background":"white"},"content":[{"type":"paragraph","content":[{"type":"text","text":"LIDs Shared"}]}]},{"type":"tableCell","attrs":{},"content":[{"type":"paragraph","content":[{"type":"text","text":"18"}]}]},{"type":"tableCell","attrs":{},"content":[{"type":"paragraph","content":[{"type":"text","text":"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again.[^UCW-30557 Post Upload Status_V.2 (1) (54f2d411-e2be-450c-a74f-87f6357ee4dd).xlsx] </t>
  </si>
  <si>
    <t>[^UCW-30536 Post Upload Status_V.2 (1).xlsx]
[^Summary.zip]
;[^UCW-30536_LID.xlsx]
Hi [@Shobhakant|mailto:Shobhakant@mkexim.co.in],
Please find attached the sheet, where 1 options have been listed. Kindly update the price and inventory, and share the summary once completed.
{adf:display=block}
{"type":"table","attrs":{"isNumberColumnEnabled":false,"layout":"center","localId":"fb22e979-1634-4ff0-8d9b-fe24054db616"},"content":[{"type":"tableRow","content":[{"type":"tableCell","attrs":{"background":"#44b3e1"},"content":[{"type":"paragraph","content":[{"type":"text","text":"Ticket ID","marks":[{"type":"strong"}]}]}]},{"type":"tableCell","attrs":{"colspan":2,"background":"#44b3e1"},"content":[{"type":"paragraph","content":[{"type":"text","text":"UCW-30536","marks":[{"type":"strong"}]}]}]}]},{"type":"tableRow","content":[{"type":"tableCell","attrs":{"background":"#44b3e1"},"content":[{"type":"paragraph","content":[{"type":"text","text":"Brand Name","marks":[{"type":"strong"}]}]}]},{"type":"tableCell","attrs":{"colspan":2,"background":"#44b3e1"},"content":[{"type":"paragraph","content":[{"type":"text","text":"K18","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</si>
  <si>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[^Summary.zip]
[^Post Upload Status_UCW-30535.xlsx]
;[^UCW-30535_LID.xlsx]
Hi [@Ganesh Rolekar|mailto:ganeshr@globusmail.com],
Please find attached the sheet, where 22 options have been listed. Kindly update the price and inventory, and share the summary once completed.
{adf:display=block}
{"type":"table","attrs":{"isNumberColumnEnabled":false,"layout":"center","localId":"a34b7cf4-694c-4b22-8adc-831f4001456a"},"content":[{"type":"tableRow","content":[{"type":"tableCell","attrs":{"background":"#44b3e1"},"content":[{"type":"paragraph","content":[{"type":"text","text":"Ticket ID","marks":[{"type":"strong"}]}]}]},{"type":"tableCell","attrs":{"colspan":2,"background":"#44b3e1"},"content":[{"type":"paragraph","content":[{"type":"text","text":"UCW-30535","marks":[{"type":"strong"}]}]}]}]},{"type":"tableRow","content":[{"type":"tableCell","attrs":{"background":"#44b3e1"},"content":[{"type":"paragraph","content":[{"type":"text","text":"Brand Name","marks":[{"type":"strong"}]}]}]},{"type":"tableCell","attrs":{"colspan":2,"background":"#44b3e1"},"content":[{"type":"paragraph","content":[{"type":"text","text":"Globus ","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88"}]}]},{"type":"tableCell","attrs":{"background":"white"},"content":[{"type":"paragraph","content":[{"type":"text","text":"22"}]}]}]},{"type":"tableRow","content":[{"type":"tableCell","attrs":{"background":"white"},"content":[{"type":"paragraph","content":[{"type":"text","text":"Uploaded"}]}]},{"type":"tableCell","attrs":{"background":"white"},"content":[{"type":"paragraph","content":[{"type":"text","text":"88"}]}]},{"type":"tableCell","attrs":{"background":"white"},"content":[{"type":"paragraph","content":[{"type":"text","text":"22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88"}]}]},{"type":"tableCell","attrs":{"background":"white"},"content":[{"type":"paragraph","content":[{"type":"text","text":"22"}]}]}]},{"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</si>
  <si>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Status_30534.xlsx]
[^Summary.zip]
;[^UCW-30534_LID.xlsx]
Hi [@Jainam Overseas Pvt Ltd|mailto:info@rajnandinifashion.com],
Please find attached the sheet, where 55 options have been listed. Kindly update the price and inventory, and share the summary once completed.
{adf:display=block}
{"type":"table","attrs":{"isNumberColumnEnabled":false,"layout":"center","localId":"f362f5e3-cd32-4f18-8082-fed7cdad9924"},"content":[{"type":"tableRow","content":[{"type":"tableCell","attrs":{"background":"#44b3e1"},"content":[{"type":"paragraph","content":[{"type":"text","text":"Ticket ID","marks":[{"type":"strong"}]}]}]},{"type":"tableCell","attrs":{"colspan":2,"background":"#44b3e1"},"content":[{"type":"paragraph","content":[{"type":"text","text":"UCW-30534","marks":[{"type":"strong"}]}]}]}]},{"type":"tableRow","content":[{"type":"tableCell","attrs":{"background":"#44b3e1"},"content":[{"type":"paragraph","content":[{"type":"text","text":"Brand Name","marks":[{"type":"strong"}]}]}]},{"type":"tableCell","attrs":{"colspan":2,"background":"#44b3e1"},"content":[{"type":"paragraph","content":[{"type":"text","text":"Rajnandin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342"}]}]},{"type":"tableCell","attrs":{"background":"white"},"content":[{"type":"paragraph","content":[{"type":"text","text":"57"}]}]}]},{"type":"tableRow","content":[{"type":"tableCell","attrs":{"background":"white"},"content":[{"type":"paragraph","content":[{"type":"text","text":"Uploaded"}]}]},{"type":"tableCell","attrs":{"background":"white"},"content":[{"type":"paragraph","content":[{"type":"text","text":"332"}]}]},{"type":"tableCell","attrs":{"background":"white"},"content":[{"type":"paragraph","content":[{"type":"text","text":"55"}]}]}]},{"type":"tableRow","content":[{"type":"tableCell","attrs":{"background":"white"},"content":[{"type":"paragraph","content":[{"type":"text","text":"Not Uploaded"}]}]},{"type":"tableCell","attrs":{"background":"white"},"content":[{"type":"paragraph","content":[{"type":"text","text":"10"}]}]},{"type":"tableCell","attrs":{"background":"white"},"content":[{"type":"paragraph","content":[{"type":"text","text":"2"}]}]}]},{"type":"tableRow","content":[{"type":"tableCell","attrs":{"background":"white"},"content":[{"type":"paragraph","content":[{"type":"text","text":"LIDs Shared"}]}]},{"type":"tableCell","attrs":{"background":"white"},"content":[{"type":"paragraph","content":[{"type":"text","text":"332"}]}]},{"type":"tableCell","attrs":{"background":"white"},"content":[{"type":"paragraph","content":[{"type":"text","text":"55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</si>
  <si>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Status_UCW-30533.xlsx]
[^Summary.zip]
;[^UCW-30533_LID.xlsx]
Hi [@chandramohan Juniper|mailto:chandramohan@juniperfashion.com],
Please find attached the sheet, where 17 options have been listed. Kindly update the price and inventory, and share the summary once completed.
{adf:display=block}
{"type":"table","attrs":{"isNumberColumnEnabled":false,"layout":"center","localId":"bf77685b-d7d5-4317-a398-70d1e447105a"},"content":[{"type":"tableRow","content":[{"type":"tableCell","attrs":{"background":"#44b3e1"},"content":[{"type":"paragraph","content":[{"type":"text","text":"Ticket ID","marks":[{"type":"strong"}]}]}]},{"type":"tableCell","attrs":{"colspan":2,"background":"#44b3e1"},"content":[{"type":"paragraph","content":[{"type":"text","text":"UCW-30533","marks":[{"type":"strong"}]}]}]}]},{"type":"tableRow","content":[{"type":"tableCell","attrs":{"background":"#44b3e1"},"content":[{"type":"paragraph","content":[{"type":"text","text":"Brand Name","marks":[{"type":"strong"}]}]}]},{"type":"tableCell","attrs":{"colspan":2,"background":"#44b3e1"},"content":[{"type":"paragraph","content":[{"type":"text","text":"Junip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107"}]}]},{"type":"tableCell","attrs":{"background":"white"},"content":[{"type":"paragraph","content":[{"type":"text","text":"21"}]}]}]},{"type":"tableRow","content":[{"type":"tableCell","attrs":{"background":"white"},"content":[{"type":"paragraph","content":[{"type":"text","text":"Uploaded"}]}]},{"type":"tableCell","attrs":{"background":"white"},"content":[{"type":"paragraph","content":[{"type":"text","text":"84"}]}]},{"type":"tableCell","attrs":{"background":"white"},"content":[{"type":"paragraph","content":[{"type":"text","text":"17"}]}]}]},{"type":"tableRow","content":[{"type":"tableCell","attrs":{"background":"white"},"content":[{"type":"paragraph","content":[{"type":"text","text":"Not Uploaded"}]}]},{"type":"tableCell","attrs":{"background":"white"},"content":[{"type":"paragraph","content":[{"type":"text","text":"23"}]}]},{"type":"tableCell","attrs":{"background":"white"},"content":[{"type":"paragraph","content":[{"type":"text","text":"4"}]}]}]},{"type":"tableRow","content":[{"type":"tableCell","attrs":{"background":"white"},"content":[{"type":"paragraph","content":[{"type":"text","text":"LIDs Shared"}]}]},{"type":"tableCell","attrs":{"background":"white"},"content":[{"type":"paragraph","content":[{"type":"text","text":"84"}]}]},{"type":"tableCell","attrs":{"background":"white"},"content":[{"type":"paragraph","content":[{"type":"text","text":"17"}]}]}]},{"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</si>
  <si>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Status_UCW-30531.xlsx]
[^Summary.zip]
;[^Post Upload Status_UCW-30531 (2cce4ea3-b227-4d35-a7f5-9c50af3dbd64).xlsx]
Please find attached the sheet, where 228 options of Women's Apparel have been listed.
Kindly update the price and inventory, and share the summary once completed.
{color:#ffffff}__{color}
{adf:display=block}
{"type":"table","attrs":{"isNumberColumnEnabled":false,"layout":"center","localId":"87860848-2008-47fa-832b-193ecbcbe1e8"},"content":[{"type":"tableRow","content":[{"type":"tableCell","attrs":{"background":"#44b3e1"},"content":[{"type":"paragraph","content":[{"type":"text","text":"Ticket ID","marks":[{"type":"strong"}]}]}]},{"type":"tableCell","attrs":{"colspan":2,"background":"#44b3e1"},"content":[{"type":"paragraph","content":[{"type":"text","text":"UCW-30531","marks":[{"type":"strong"}]}]}]}]},{"type":"tableRow","content":[{"type":"tableCell","attrs":{"background":"#44b3e1"},"content":[{"type":"paragraph","content":[{"type":"text","text":"Brand Name","marks":[{"type":"strong"}]}]}]},{"type":"tableCell","attrs":{"colspan":2,"background":"#44b3e1"},"content":[{"type":"paragraph","content":[{"type":"text","text":"Lib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228"}]}]},{"type":"tableCell","attrs":{},"content":[{"type":"paragraph","content":[{"type":"text","text":"228"}]}]}]},{"type":"tableRow","content":[{"type":"tableCell","attrs":{"background":"white"},"content":[{"type":"paragraph","content":[{"type":"text","text":"Uploaded"}]}]},{"type":"tableCell","attrs":{},"content":[{"type":"paragraph","content":[{"type":"text","text":"228"}]}]},{"type":"tableCell","attrs":{},"content":[{"type":"paragraph","content":[{"type":"text","text":"228"}]}]}]},{"type":"tableRow","content":[{"type":"tableCell","attrs":{"background":"white"},"content":[{"type":"paragraph","content":[{"type":"text","text":"LIDs Shared"}]}]},{"type":"tableCell","attrs":{},"content":[{"type":"paragraph","content":[{"type":"text","text":"228"}]}]},{"type":"tableCell","attrs":{},"content":[{"type":"paragraph","content":[{"type":"text","text":"228"}]}]}]},{"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</si>
  <si>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;[^UCW-30523_LID.xlsx]
Hi [@Amit Kumar|mailto:amit@bhaane.com],
Please find attached the sheet, where 9 options have been listed on Luxury and 11 options have been listed on Marketplace platform. Kindly update the price and inventory, and share the summary once completed.
{adf:display=block}
{"type":"table","attrs":{"isNumberColumnEnabled":false,"layout":"center","localId":"53f03b1a-a495-44eb-b6f6-c3f00175a829"},"content":[{"type":"tableRow","content":[{"type":"tableCell","attrs":{"background":"#4d93d9"},"content":[{"type":"paragraph","content":[{"type":"text","text":"Ticket ID","marks":[{"type":"strong"}]}]}]},{"type":"tableCell","attrs":{"colspan":4,"background":"#4d93d9"},"content":[{"type":"paragraph","content":[{"type":"text","text":"UCW-30523","marks":[{"type":"strong"}]}]}]}]},{"type":"tableRow","content":[{"type":"tableCell","attrs":{"background":"#4d93d9"},"content":[{"type":"paragraph","content":[{"type":"text","text":"Brand Name","marks":[{"type":"strong"}]}]}]},{"type":"tableCell","attrs":{"colspan":4,"background":"#4d93d9"},"content":[{"type":"paragraph","content":[{"type":"text","text":"Converse","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59"}]}]},{"type":"tableCell","attrs":{"background":"white"},"content":[{"type":"paragraph","content":[{"type":"text","text":"11"}]}]},{"type":"tableCell","attrs":{"background":"white"},"content":[{"type":"paragraph","content":[{"type":"text","text":"59"}]}]},{"type":"tableCell","attrs":{"background":"white"},"content":[{"type":"paragraph","content":[{"type":"text","text":"11"}]}]}]},{"type":"tableRow","content":[{"type":"tableCell","attrs":{"background":"white"},"content":[{"type":"paragraph","content":[{"type":"text","text":"Uploaded"}]}]},{"type":"tableCell","attrs":{"background":"white"},"content":[{"type":"paragraph","content":[{"type":"text","text":"49"}]}]},{"type":"tableCell","attrs":{"background":"white"},"content":[{"type":"paragraph","content":[{"type":"text","text":"9"}]}]},{"type":"tableCell","attrs":{"background":"white"},"content":[{"type":"paragraph","content":[{"type":"text","text":"59"}]}]},{"type":"tableCell","attrs":{"background":"white"},"content":[{"type":"paragraph","content":[{"type":"text","text":"11"}]}]}]},{"type":"tableRow","content":[{"type":"tableCell","attrs":{"background":"white"},"content":[{"type":"paragraph","content":[{"type":"text","text":"SKUs Not Uploaded"}]}]},{"type":"tableCell","attrs":{"background":"white"},"content":[{"type":"paragraph","content":[{"type":"text","text":"10"}]}]},{"type":"tableCell","attrs":{"background":"white"},"content":[{"type":"paragraph","content":[{"type":"text","text":"2"}]}]},{"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49"}]}]},{"type":"tableCell","attrs":{"background":"white"},"content":[{"type":"paragraph","content":[{"type":"text","text":"9"}]}]},{"type":"tableCell","attrs":{"background":"white"},"content":[{"type":"paragraph","content":[{"type":"text","text":"59"}]}]},{"type":"tableCell","attrs":{"background":"white"},"content":[{"type":"paragraph","content":[{"type":"text","text":"11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</si>
  <si>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report.[^Summary.zip] [^Post Upload Status_V.2 (1).xlsx] ;[^UCW-30497_LID.xlsx]
Hi [@Sagar|mailto:sagar@saintgshoes.com],
Please find attached the sheet, where 6 options on Mall and 6 options on Luxury have been listed. Kindly update the price and inventory, and share the summary once completed.
{adf:display=block}
{"type":"table","attrs":{"isNumberColumnEnabled":false,"layout":"center","localId":"23970458-106d-4aff-b4bf-ffaa8c29047f"},"content":[{"type":"tableRow","content":[{"type":"tableCell","attrs":{"background":"#4d93d9"},"content":[{"type":"paragraph","content":[{"type":"text","text":"Ticket ID","marks":[{"type":"strong"}]}]}]},{"type":"tableCell","attrs":{"colspan":4,"background":"#4d93d9"},"content":[{"type":"paragraph","content":[{"type":"text","text":"UCW-30497","marks":[{"type":"strong"}]}]}]}]},{"type":"tableRow","content":[{"type":"tableCell","attrs":{"background":"#4d93d9"},"content":[{"type":"paragraph","content":[{"type":"text","text":"Brand Name","marks":[{"type":"strong"}]}]}]},{"type":"tableCell","attrs":{"colspan":4,"background":"#4d93d9"},"content":[{"type":"paragraph","content":[{"type":"text","text":"Saint G","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468"}]}]},{"type":"tableCell","attrs":{"background":"white"},"content":[{"type":"paragraph","content":[{"type":"text","text":"78"}]}]},{"type":"tableCell","attrs":{"background":"white"},"content":[{"type":"paragraph","content":[{"type":"text","text":"468"}]}]},{"type":"tableCell","attrs":{"background":"white"},"content":[{"type":"paragraph","content":[{"type":"text","text":"78"}]}]}]},{"type":"tableRow","content":[{"type":"tableCell","attrs":{"background":"white"},"content":[{"type":"paragraph","content":[{"type":"text","text":"Uploaded"}]}]},{"type":"tableCell","attrs":{"background":"white"},"content":[{"type":"paragraph","content":[{"type":"text","text":"36"}]}]},{"type":"tableCell","attrs":{"background":"white"},"content":[{"type":"paragraph","content":[{"type":"text","text":"6"}]}]},{"type":"tableCell","attrs":{"background":"white"},"content":[{"type":"paragraph","content":[{"type":"text","text":"36"}]}]},{"type":"tableCell","attrs":{"background":"white"},"content":[{"type":"paragraph","content":[{"type":"text","text":"6"}]}]}]},{"type":"tableRow","content":[{"type":"tableCell","attrs":{"background":"white"},"content":[{"type":"paragraph","content":[{"type":"text","text":"SKUs Not Uploaded"}]}]},{"type":"tableCell","attrs":{"background":"white"},"content":[{"type":"paragraph","content":[{"type":"text","text":"432"}]}]},{"type":"tableCell","attrs":{"background":"white"},"content":[{"type":"paragraph","content":[{"type":"text","text":"72"}]}]},{"type":"tableCell","attrs":{"background":"white"},"content":[{"type":"paragraph","content":[{"type":"text","text":"432"}]}]},{"type":"tableCell","attrs":{"background":"white"},"content":[{"type":"paragraph","content":[{"type":"text","text":"72"}]}]}]},{"type":"tableRow","content":[{"type":"tableCell","attrs":{"background":"white"},"content":[{"type":"paragraph","content":[{"type":"text","text":"LIDs Shared"}]}]},{"type":"tableCell","attrs":{"background":"white"},"content":[{"type":"paragraph","content":[{"type":"text","text":"36"}]}]},{"type":"tableCell","attrs":{"background":"white"},"content":[{"type":"paragraph","content":[{"type":"text","text":"6"}]}]},{"type":"tableCell","attrs":{"background":"white"},"content":[{"type":"paragraph","content":[{"type":"text","text":"36"}]}]},{"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</si>
  <si>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PFA the Summary &amp; Post-uploaded sheet[^UCW-30488 Post Upload Status_V.2 (1).xlsx] [^Summary.zip] ;[^UCW-30488_LID.xlsx]
Hi [@Haripriya Nagaraj|mailto:haripriyanr@joyalukkas.com],
Please find attached the sheet, where 310 options have been listed. Kindly update the price and inventory, and share the summary once completed.
{adf:display=block}
{"type":"table","attrs":{"isNumberColumnEnabled":false,"layout":"center","localId":"6a66edf7-d329-4239-87f3-34b68a6ec4a3"},"content":[{"type":"tableRow","content":[{"type":"tableCell","attrs":{"background":"#44b3e1"},"content":[{"type":"paragraph","content":[{"type":"text","text":"Ticket ID","marks":[{"type":"strong"}]}]}]},{"type":"tableCell","attrs":{"colspan":2,"background":"#44b3e1"},"content":[{"type":"paragraph","content":[{"type":"text","text":"UCW-30488","marks":[{"type":"strong"}]}]}]}]},{"type":"tableRow","content":[{"type":"tableCell","attrs":{"background":"#44b3e1"},"content":[{"type":"paragraph","content":[{"type":"text","text":"Brand Name","marks":[{"type":"strong"}]}]}]},{"type":"tableCell","attrs":{"colspan":2,"background":"#44b3e1"},"content":[{"type":"paragraph","content":[{"type":"text","text":"Joyalukk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310"}]}]},{"type":"tableCell","attrs":{"background":"white"},"content":[{"type":"paragraph","content":[{"type":"text","text":"310"}]}]}]},{"type":"tableRow","content":[{"type":"tableCell","attrs":{"background":"white"},"content":[{"type":"paragraph","content":[{"type":"text","text":"Uploaded"}]}]},{"type":"tableCell","attrs":{"background":"white"},"content":[{"type":"paragraph","content":[{"type":"text","text":"310"}]}]},{"type":"tableCell","attrs":{"background":"white"},"content":[{"type":"paragraph","content":[{"type":"text","text":"310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310"}]}]},{"type":"tableCell","attrs":{"background":"white"},"content":[{"type":"paragraph","content":[{"type":"text","text":"310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</si>
  <si>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Summary &amp; Post-Uploaded sheet[^UCW-30466 Post Upload Status_V.2 (1).xlsx] [^Summary.zip] ;[^UCW-30466_LID.xlsx]
Hi [@Rajiv Saraf|mailto:hbtraders1973@gmail.com],
Please find attached the sheet, where 0 options have been listed. Kindly update the price and inventory, and share the summary once completed.
{adf:display=block}
{"type":"table","attrs":{"isNumberColumnEnabled":false,"layout":"center","localId":"d5a19c3b-6809-4370-90ac-f019e899de0c"},"content":[{"type":"tableRow","content":[{"type":"tableCell","attrs":{"background":"#44b3e1"},"content":[{"type":"paragraph","content":[{"type":"text","text":"Ticket ID","marks":[{"type":"strong"}]}]}]},{"type":"tableCell","attrs":{"colspan":2,"background":"#44b3e1"},"content":[{"type":"paragraph","content":[{"type":"text","text":"UCW-30466","marks":[{"type":"strong"}]}]}]}]},{"type":"tableRow","content":[{"type":"tableCell","attrs":{"background":"#44b3e1"},"content":[{"type":"paragraph","content":[{"type":"text","text":"Brand Name","marks":[{"type":"strong"}]}]}]},{"type":"tableCell","attrs":{"colspan":2,"background":"#44b3e1"},"content":[{"type":"paragraph","content":[{"type":"text","text":"Saraf RS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0"}]}]}]},{"type":"tableRow","content":[{"type":"tableCell","attrs":{"background":"white"},"content":[{"type":"paragraph","content":[{"type":"text","text":"Not Uploaded"}]}]},{"type":"tableCell","attrs":{"background":"white"},"content":[{"type":"paragraph","content":[{"type":"text","text":"0"}]}]},{"type":"tableCell","attrs":{"background":"white"},"content":[{"type":"paragraph","content":[{"type":"text","text":"4"}]}]}]},{"type":"tableRow","content":[{"type":"tableCell","attrs":{"background":"white"},"content":[{"type":"paragraph","content":[{"type":"text","text":"LIDs Shared"}]}]},{"type":"tableCell","attrs":{"background":"white"},"content":[{"type":"paragraph","content":[{"type":"text","text":"4"}]}]},{"type":"tableCell","attrs":{"background":"white"},"content":[{"type":"paragraph","content":[{"type":"text","text":"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</si>
  <si>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UCW-10919</t>
  </si>
  <si>
    <t>UCW-10930</t>
  </si>
  <si>
    <t>UCW-10931</t>
  </si>
  <si>
    <t>UCW-10947</t>
  </si>
  <si>
    <t>UCW-10950</t>
  </si>
  <si>
    <t>UCW-10952</t>
  </si>
  <si>
    <t>UCW-10963</t>
  </si>
  <si>
    <t>UCW-10971</t>
  </si>
  <si>
    <t>UCW-11084</t>
  </si>
  <si>
    <t>UCW-11106</t>
  </si>
  <si>
    <t>UCW-11107</t>
  </si>
  <si>
    <t>UCW-11302</t>
  </si>
  <si>
    <t>UCW-11356</t>
  </si>
  <si>
    <t>UCW-11364</t>
  </si>
  <si>
    <t>UCW-11384</t>
  </si>
  <si>
    <t>UCW-11406</t>
  </si>
  <si>
    <t>UCW-11408</t>
  </si>
  <si>
    <t>UCW-11418</t>
  </si>
  <si>
    <t>UCW-11425</t>
  </si>
  <si>
    <t>UCW-11441</t>
  </si>
  <si>
    <t>UCW-11605</t>
  </si>
  <si>
    <t>UCW-11716</t>
  </si>
  <si>
    <t>UCW-11732</t>
  </si>
  <si>
    <t>UCW-11746</t>
  </si>
  <si>
    <t>UCW-11864</t>
  </si>
  <si>
    <t>UCW-11871</t>
  </si>
  <si>
    <t>UCW-11912</t>
  </si>
  <si>
    <t>UCW-12028</t>
  </si>
  <si>
    <t>UCW-12031</t>
  </si>
  <si>
    <t>UCW-12033</t>
  </si>
  <si>
    <t>UCW-12049</t>
  </si>
  <si>
    <t>UCW-12050</t>
  </si>
  <si>
    <t>UCW-12055</t>
  </si>
  <si>
    <t>UCW-12057</t>
  </si>
  <si>
    <t>UCW-12064</t>
  </si>
  <si>
    <t>UCW-12107</t>
  </si>
  <si>
    <t>UCW-12108</t>
  </si>
  <si>
    <t>UCW-12109</t>
  </si>
  <si>
    <t>UCW-12201</t>
  </si>
  <si>
    <t>UCW-12202</t>
  </si>
  <si>
    <t>UCW-12212</t>
  </si>
  <si>
    <t>UCW-12213</t>
  </si>
  <si>
    <t>UCW-12249</t>
  </si>
  <si>
    <t>UCW-12252</t>
  </si>
  <si>
    <t>UCW-12255</t>
  </si>
  <si>
    <t>UCW-12260</t>
  </si>
  <si>
    <t>UCW-12261</t>
  </si>
  <si>
    <t>UCW-12265</t>
  </si>
  <si>
    <t>UCW-12266</t>
  </si>
  <si>
    <t>UCW-12379</t>
  </si>
  <si>
    <t>UCW-12386</t>
  </si>
  <si>
    <t>UCW-12535</t>
  </si>
  <si>
    <t>UCW-12538</t>
  </si>
  <si>
    <t>UCW-12585</t>
  </si>
  <si>
    <t>UCW-12637</t>
  </si>
  <si>
    <t>UCW-12639</t>
  </si>
  <si>
    <t>UCW-12641</t>
  </si>
  <si>
    <t>UCW-12647</t>
  </si>
  <si>
    <t>UCW-12648</t>
  </si>
  <si>
    <t>UCW-12652</t>
  </si>
  <si>
    <t>UCW-12657</t>
  </si>
  <si>
    <t>UCW-12659</t>
  </si>
  <si>
    <t>UCW-12717</t>
  </si>
  <si>
    <t>UCW-12726</t>
  </si>
  <si>
    <t>UCW-12728</t>
  </si>
  <si>
    <t>UCW-12731</t>
  </si>
  <si>
    <t>UCW-12734</t>
  </si>
  <si>
    <t>UCW-12735</t>
  </si>
  <si>
    <t>UCW-12950</t>
  </si>
  <si>
    <t>UCW-13034</t>
  </si>
  <si>
    <t>UCW-13070</t>
  </si>
  <si>
    <t>UCW-13185</t>
  </si>
  <si>
    <t>UCW-13204</t>
  </si>
  <si>
    <t>UCW-13227</t>
  </si>
  <si>
    <t>UCW-13229</t>
  </si>
  <si>
    <t>UCW-13362</t>
  </si>
  <si>
    <t>UCW-13372</t>
  </si>
  <si>
    <t>UCW-13373</t>
  </si>
  <si>
    <t>UCW-13379</t>
  </si>
  <si>
    <t>UCW-13381</t>
  </si>
  <si>
    <t>UCW-13383</t>
  </si>
  <si>
    <t>UCW-13506</t>
  </si>
  <si>
    <t>UCW-13507</t>
  </si>
  <si>
    <t>UCW-13511</t>
  </si>
  <si>
    <t>UCW-13647</t>
  </si>
  <si>
    <t>UCW-13648</t>
  </si>
  <si>
    <t>UCW-13649</t>
  </si>
  <si>
    <t>UCW-13661</t>
  </si>
  <si>
    <t>UCW-13662</t>
  </si>
  <si>
    <t>UCW-13663</t>
  </si>
  <si>
    <t>UCW-13664</t>
  </si>
  <si>
    <t>UCW-13720</t>
  </si>
  <si>
    <t>UCW-13721</t>
  </si>
  <si>
    <t>UCW-13756</t>
  </si>
  <si>
    <t>UCW-13760</t>
  </si>
  <si>
    <t>UCW-13797</t>
  </si>
  <si>
    <t>UCW-13798</t>
  </si>
  <si>
    <t>UCW-13810</t>
  </si>
  <si>
    <t>UCW-13813</t>
  </si>
  <si>
    <t>UCW-13815</t>
  </si>
  <si>
    <t>UCW-13818</t>
  </si>
  <si>
    <t>UCW-13846</t>
  </si>
  <si>
    <t>UCW-13932</t>
  </si>
  <si>
    <t>UCW-14015</t>
  </si>
  <si>
    <t>UCW-14016</t>
  </si>
  <si>
    <t>UCW-14021</t>
  </si>
  <si>
    <t>UCW-14025</t>
  </si>
  <si>
    <t>UCW-14030</t>
  </si>
  <si>
    <t>UCW-14031</t>
  </si>
  <si>
    <t>UCW-14041</t>
  </si>
  <si>
    <t>UCW-14042</t>
  </si>
  <si>
    <t>UCW-14046</t>
  </si>
  <si>
    <t>UCW-14179</t>
  </si>
  <si>
    <t>UCW-14183</t>
  </si>
  <si>
    <t>UCW-14184</t>
  </si>
  <si>
    <t>UCW-14189</t>
  </si>
  <si>
    <t>UCW-14195</t>
  </si>
  <si>
    <t>UCW-14196</t>
  </si>
  <si>
    <t>UCW-14197</t>
  </si>
  <si>
    <t>UCW-14304</t>
  </si>
  <si>
    <t>UCW-14355</t>
  </si>
  <si>
    <t>UCW-14358</t>
  </si>
  <si>
    <t>UCW-14360</t>
  </si>
  <si>
    <t>UCW-14365</t>
  </si>
  <si>
    <t>UCW-14372</t>
  </si>
  <si>
    <t>UCW-14373</t>
  </si>
  <si>
    <t>UCW-14375</t>
  </si>
  <si>
    <t>UCW-14427</t>
  </si>
  <si>
    <t>UCW-14510</t>
  </si>
  <si>
    <t>UCW-14544</t>
  </si>
  <si>
    <t>UCW-14586</t>
  </si>
  <si>
    <t>UCW-14661</t>
  </si>
  <si>
    <t>UCW-14668</t>
  </si>
  <si>
    <t>UCW-14669</t>
  </si>
  <si>
    <t>UCW-14681</t>
  </si>
  <si>
    <t>UCW-14684</t>
  </si>
  <si>
    <t>UCW-14732</t>
  </si>
  <si>
    <t>UCW-14735</t>
  </si>
  <si>
    <t>UCW-14736</t>
  </si>
  <si>
    <t>UCW-14811</t>
  </si>
  <si>
    <t>UCW-14816</t>
  </si>
  <si>
    <t>UCW-14818</t>
  </si>
  <si>
    <t>UCW-14820</t>
  </si>
  <si>
    <t>UCW-14821</t>
  </si>
  <si>
    <t>UCW-14826</t>
  </si>
  <si>
    <t>UCW-14828</t>
  </si>
  <si>
    <t>UCW-14928</t>
  </si>
  <si>
    <t>UCW-14932</t>
  </si>
  <si>
    <t>UCW-14955</t>
  </si>
  <si>
    <t>UCW-15026</t>
  </si>
  <si>
    <t>UCW-15028</t>
  </si>
  <si>
    <t>UCW-15029</t>
  </si>
  <si>
    <t>UCW-15030</t>
  </si>
  <si>
    <t>UCW-15031</t>
  </si>
  <si>
    <t>UCW-15032</t>
  </si>
  <si>
    <t>UCW-15034</t>
  </si>
  <si>
    <t>UCW-15078</t>
  </si>
  <si>
    <t>UCW-15081</t>
  </si>
  <si>
    <t>UCW-15199</t>
  </si>
  <si>
    <t>UCW-15201</t>
  </si>
  <si>
    <t>UCW-15202</t>
  </si>
  <si>
    <t>UCW-15207</t>
  </si>
  <si>
    <t>UCW-15208</t>
  </si>
  <si>
    <t>UCW-15220</t>
  </si>
  <si>
    <t>UCW-15257</t>
  </si>
  <si>
    <t>UCW-15392</t>
  </si>
  <si>
    <t>UCW-15393</t>
  </si>
  <si>
    <t>UCW-15481</t>
  </si>
  <si>
    <t>UCW-15510</t>
  </si>
  <si>
    <t>UCW-15549</t>
  </si>
  <si>
    <t>UCW-15551</t>
  </si>
  <si>
    <t>UCW-15585</t>
  </si>
  <si>
    <t>UCW-15637</t>
  </si>
  <si>
    <t>UCW-15639</t>
  </si>
  <si>
    <t>UCW-15707</t>
  </si>
  <si>
    <t>UCW-15759</t>
  </si>
  <si>
    <t>UCW-15760</t>
  </si>
  <si>
    <t>UCW-15761</t>
  </si>
  <si>
    <t>UCW-15800</t>
  </si>
  <si>
    <t>UCW-15853</t>
  </si>
  <si>
    <t>UCW-15865</t>
  </si>
  <si>
    <t>UCW-15870</t>
  </si>
  <si>
    <t>UCW-15895</t>
  </si>
  <si>
    <t>UCW-15896</t>
  </si>
  <si>
    <t>UCW-15925</t>
  </si>
  <si>
    <t>UCW-16004</t>
  </si>
  <si>
    <t>UCW-16029</t>
  </si>
  <si>
    <t>UCW-16038</t>
  </si>
  <si>
    <t>UCW-16041</t>
  </si>
  <si>
    <t>UCW-16043</t>
  </si>
  <si>
    <t>UCW-16045</t>
  </si>
  <si>
    <t>UCW-16048</t>
  </si>
  <si>
    <t>UCW-16051</t>
  </si>
  <si>
    <t>UCW-16052</t>
  </si>
  <si>
    <t>UCW-16159</t>
  </si>
  <si>
    <t>UCW-16170</t>
  </si>
  <si>
    <t>UCW-16173</t>
  </si>
  <si>
    <t>UCW-16175</t>
  </si>
  <si>
    <t>UCW-16180</t>
  </si>
  <si>
    <t>UCW-16192</t>
  </si>
  <si>
    <t>UCW-16193</t>
  </si>
  <si>
    <t>UCW-16195</t>
  </si>
  <si>
    <t>UCW-16207</t>
  </si>
  <si>
    <t>UCW-16212</t>
  </si>
  <si>
    <t>UCW-16263</t>
  </si>
  <si>
    <t>UCW-16301</t>
  </si>
  <si>
    <t>UCW-16322</t>
  </si>
  <si>
    <t>UCW-16324</t>
  </si>
  <si>
    <t>UCW-16365</t>
  </si>
  <si>
    <t>UCW-16373</t>
  </si>
  <si>
    <t>UCW-16450</t>
  </si>
  <si>
    <t>UCW-16454</t>
  </si>
  <si>
    <t>UCW-16515</t>
  </si>
  <si>
    <t>UCW-16558</t>
  </si>
  <si>
    <t>UCW-16570</t>
  </si>
  <si>
    <t>UCW-16577</t>
  </si>
  <si>
    <t>UCW-16596</t>
  </si>
  <si>
    <t>UCW-16620</t>
  </si>
  <si>
    <t>UCW-16629</t>
  </si>
  <si>
    <t>UCW-16630</t>
  </si>
  <si>
    <t>UCW-16653</t>
  </si>
  <si>
    <t>UCW-16654</t>
  </si>
  <si>
    <t>UCW-16660</t>
  </si>
  <si>
    <t>UCW-16666</t>
  </si>
  <si>
    <t>UCW-16685</t>
  </si>
  <si>
    <t>UCW-16698</t>
  </si>
  <si>
    <t>UCW-16720</t>
  </si>
  <si>
    <t>UCW-16735</t>
  </si>
  <si>
    <t>UCW-16760</t>
  </si>
  <si>
    <t>UCW-16779</t>
  </si>
  <si>
    <t>UCW-16807</t>
  </si>
  <si>
    <t>UCW-16814</t>
  </si>
  <si>
    <t>UCW-16829</t>
  </si>
  <si>
    <t>UCW-16891</t>
  </si>
  <si>
    <t>UCW-16903</t>
  </si>
  <si>
    <t>UCW-16933</t>
  </si>
  <si>
    <t>UCW-16937</t>
  </si>
  <si>
    <t>UCW-16977</t>
  </si>
  <si>
    <t>UCW-16979</t>
  </si>
  <si>
    <t>UCW-16993</t>
  </si>
  <si>
    <t>UCW-17006</t>
  </si>
  <si>
    <t>UCW-17008</t>
  </si>
  <si>
    <t>UCW-17009</t>
  </si>
  <si>
    <t>UCW-17010</t>
  </si>
  <si>
    <t>UCW-17021</t>
  </si>
  <si>
    <t>UCW-17036</t>
  </si>
  <si>
    <t>UCW-17039</t>
  </si>
  <si>
    <t>UCW-17074</t>
  </si>
  <si>
    <t>UCW-17086</t>
  </si>
  <si>
    <t>UCW-17160</t>
  </si>
  <si>
    <t>UCW-17163</t>
  </si>
  <si>
    <t>UCW-17196</t>
  </si>
  <si>
    <t>UCW-17202</t>
  </si>
  <si>
    <t>UCW-17281</t>
  </si>
  <si>
    <t>UCW-17304</t>
  </si>
  <si>
    <t>UCW-17343</t>
  </si>
  <si>
    <t>UCW-17384</t>
  </si>
  <si>
    <t>UCW-17396</t>
  </si>
  <si>
    <t>UCW-17424</t>
  </si>
  <si>
    <t>UCW-17470</t>
  </si>
  <si>
    <t>UCW-17472</t>
  </si>
  <si>
    <t>UCW-17528</t>
  </si>
  <si>
    <t>UCW-17577</t>
  </si>
  <si>
    <t>UCW-17584</t>
  </si>
  <si>
    <t>UCW-17596</t>
  </si>
  <si>
    <t>UCW-17600</t>
  </si>
  <si>
    <t>UCW-17601</t>
  </si>
  <si>
    <t>UCW-17613</t>
  </si>
  <si>
    <t>UCW-17700</t>
  </si>
  <si>
    <t>UCW-17701</t>
  </si>
  <si>
    <t>UCW-17702</t>
  </si>
  <si>
    <t>UCW-17704</t>
  </si>
  <si>
    <t>UCW-17715</t>
  </si>
  <si>
    <t>UCW-17719</t>
  </si>
  <si>
    <t>UCW-17722</t>
  </si>
  <si>
    <t>UCW-17740</t>
  </si>
  <si>
    <t>UCW-17744</t>
  </si>
  <si>
    <t>UCW-17803</t>
  </si>
  <si>
    <t>UCW-17806</t>
  </si>
  <si>
    <t>UCW-17834</t>
  </si>
  <si>
    <t>UCW-17837</t>
  </si>
  <si>
    <t>UCW-17840</t>
  </si>
  <si>
    <t>UCW-17845</t>
  </si>
  <si>
    <t>UCW-17861</t>
  </si>
  <si>
    <t>UCW-17870</t>
  </si>
  <si>
    <t>UCW-17933</t>
  </si>
  <si>
    <t>UCW-17934</t>
  </si>
  <si>
    <t>UCW-17955</t>
  </si>
  <si>
    <t>UCW-17965</t>
  </si>
  <si>
    <t>UCW-18016</t>
  </si>
  <si>
    <t>UCW-18055</t>
  </si>
  <si>
    <t>UCW-18073</t>
  </si>
  <si>
    <t>UCW-18083</t>
  </si>
  <si>
    <t>UCW-18103</t>
  </si>
  <si>
    <t>UCW-18114</t>
  </si>
  <si>
    <t>UCW-18117</t>
  </si>
  <si>
    <t>UCW-18145</t>
  </si>
  <si>
    <t>UCW-18153</t>
  </si>
  <si>
    <t>UCW-18156</t>
  </si>
  <si>
    <t>UCW-18157</t>
  </si>
  <si>
    <t>UCW-18185</t>
  </si>
  <si>
    <t>UCW-18190</t>
  </si>
  <si>
    <t>UCW-18224</t>
  </si>
  <si>
    <t>UCW-18230</t>
  </si>
  <si>
    <t>UCW-18231</t>
  </si>
  <si>
    <t>UCW-18235</t>
  </si>
  <si>
    <t>UCW-18298</t>
  </si>
  <si>
    <t>UCW-18314</t>
  </si>
  <si>
    <t>UCW-18362</t>
  </si>
  <si>
    <t>UCW-18401</t>
  </si>
  <si>
    <t>UCW-18416</t>
  </si>
  <si>
    <t>UCW-18421</t>
  </si>
  <si>
    <t>UCW-18424</t>
  </si>
  <si>
    <t>UCW-18469</t>
  </si>
  <si>
    <t>UCW-18524</t>
  </si>
  <si>
    <t>UCW-18536</t>
  </si>
  <si>
    <t>UCW-18560</t>
  </si>
  <si>
    <t>UCW-18657</t>
  </si>
  <si>
    <t>UCW-18727</t>
  </si>
  <si>
    <t>UCW-18752</t>
  </si>
  <si>
    <t>UCW-18759</t>
  </si>
  <si>
    <t>UCW-18808</t>
  </si>
  <si>
    <t>UCW-18852</t>
  </si>
  <si>
    <t>UCW-18866</t>
  </si>
  <si>
    <t>UCW-18876</t>
  </si>
  <si>
    <t>UCW-18877</t>
  </si>
  <si>
    <t>UCW-18898</t>
  </si>
  <si>
    <t>UCW-18899</t>
  </si>
  <si>
    <t>UCW-18900</t>
  </si>
  <si>
    <t>UCW-18901</t>
  </si>
  <si>
    <t>UCW-18903</t>
  </si>
  <si>
    <t>UCW-18918</t>
  </si>
  <si>
    <t>UCW-18947</t>
  </si>
  <si>
    <t>UCW-18948</t>
  </si>
  <si>
    <t>UCW-18990</t>
  </si>
  <si>
    <t>UCW-19002</t>
  </si>
  <si>
    <t>UCW-19005</t>
  </si>
  <si>
    <t>UCW-19012</t>
  </si>
  <si>
    <t>UCW-19013</t>
  </si>
  <si>
    <t>UCW-19072</t>
  </si>
  <si>
    <t>UCW-19082</t>
  </si>
  <si>
    <t>UCW-19107</t>
  </si>
  <si>
    <t>UCW-19109</t>
  </si>
  <si>
    <t>UCW-19118</t>
  </si>
  <si>
    <t>UCW-19182</t>
  </si>
  <si>
    <t>UCW-19190</t>
  </si>
  <si>
    <t>UCW-19194</t>
  </si>
  <si>
    <t>UCW-19202</t>
  </si>
  <si>
    <t>UCW-19251</t>
  </si>
  <si>
    <t>UCW-19264</t>
  </si>
  <si>
    <t>UCW-19315</t>
  </si>
  <si>
    <t>UCW-19318</t>
  </si>
  <si>
    <t>UCW-19330</t>
  </si>
  <si>
    <t>UCW-19376</t>
  </si>
  <si>
    <t>UCW-19513</t>
  </si>
  <si>
    <t>UCW-19516</t>
  </si>
  <si>
    <t>UCW-19521</t>
  </si>
  <si>
    <t>UCW-19523</t>
  </si>
  <si>
    <t>UCW-19613</t>
  </si>
  <si>
    <t>UCW-19744</t>
  </si>
  <si>
    <t>UCW-19750</t>
  </si>
  <si>
    <t>UCW-19769</t>
  </si>
  <si>
    <t>UCW-19830</t>
  </si>
  <si>
    <t>UCW-19836</t>
  </si>
  <si>
    <t>UCW-19870</t>
  </si>
  <si>
    <t>UCW-19914</t>
  </si>
  <si>
    <t>UCW-19983</t>
  </si>
  <si>
    <t>UCW-20124</t>
  </si>
  <si>
    <t>UCW-20210</t>
  </si>
  <si>
    <t>UCW-20378</t>
  </si>
  <si>
    <t>UCW-20379</t>
  </si>
  <si>
    <t>UCW-20380</t>
  </si>
  <si>
    <t>UCW-20402</t>
  </si>
  <si>
    <t>UCW-20417</t>
  </si>
  <si>
    <t>UCW-20418</t>
  </si>
  <si>
    <t>UCW-20423</t>
  </si>
  <si>
    <t>UCW-20468</t>
  </si>
  <si>
    <t>UCW-20489</t>
  </si>
  <si>
    <t>UCW-20490</t>
  </si>
  <si>
    <t>UCW-20519</t>
  </si>
  <si>
    <t>UCW-20523</t>
  </si>
  <si>
    <t>UCW-20549</t>
  </si>
  <si>
    <t>UCW-20558</t>
  </si>
  <si>
    <t>UCW-20585</t>
  </si>
  <si>
    <t>UCW-20625</t>
  </si>
  <si>
    <t>UCW-20631</t>
  </si>
  <si>
    <t>UCW-20632</t>
  </si>
  <si>
    <t>UCW-20665</t>
  </si>
  <si>
    <t>UCW-20677</t>
  </si>
  <si>
    <t>UCW-20681</t>
  </si>
  <si>
    <t>UCW-20686</t>
  </si>
  <si>
    <t>UCW-20718</t>
  </si>
  <si>
    <t>UCW-20739</t>
  </si>
  <si>
    <t>UCW-20770</t>
  </si>
  <si>
    <t>UCW-20778</t>
  </si>
  <si>
    <t>UCW-20789</t>
  </si>
  <si>
    <t>UCW-20809</t>
  </si>
  <si>
    <t>UCW-20814</t>
  </si>
  <si>
    <t>UCW-20818</t>
  </si>
  <si>
    <t>UCW-20860</t>
  </si>
  <si>
    <t>UCW-20861</t>
  </si>
  <si>
    <t>UCW-20892</t>
  </si>
  <si>
    <t>UCW-20894</t>
  </si>
  <si>
    <t>UCW-20895</t>
  </si>
  <si>
    <t>UCW-20955</t>
  </si>
  <si>
    <t>UCW-20959</t>
  </si>
  <si>
    <t>UCW-20977</t>
  </si>
  <si>
    <t>UCW-20988</t>
  </si>
  <si>
    <t>UCW-20990</t>
  </si>
  <si>
    <t>UCW-20995</t>
  </si>
  <si>
    <t>UCW-21018</t>
  </si>
  <si>
    <t>UCW-21093</t>
  </si>
  <si>
    <t>UCW-21104</t>
  </si>
  <si>
    <t>UCW-21107</t>
  </si>
  <si>
    <t>UCW-21126</t>
  </si>
  <si>
    <t>UCW-21141</t>
  </si>
  <si>
    <t>UCW-21162</t>
  </si>
  <si>
    <t>UCW-21204</t>
  </si>
  <si>
    <t>UCW-21214</t>
  </si>
  <si>
    <t>UCW-21237</t>
  </si>
  <si>
    <t>UCW-21250</t>
  </si>
  <si>
    <t>UCW-21272</t>
  </si>
  <si>
    <t>UCW-21275</t>
  </si>
  <si>
    <t>UCW-21287</t>
  </si>
  <si>
    <t>UCW-22989</t>
  </si>
  <si>
    <t>UCW-22988</t>
  </si>
  <si>
    <t>UCW-21294</t>
  </si>
  <si>
    <t>UCW-21295</t>
  </si>
  <si>
    <t>UCW-21298</t>
  </si>
  <si>
    <t>UCW-21301</t>
  </si>
  <si>
    <t>UCW-21331</t>
  </si>
  <si>
    <t>UCW-21361</t>
  </si>
  <si>
    <t>UCW-21364</t>
  </si>
  <si>
    <t>UCW-21365</t>
  </si>
  <si>
    <t>UCW-22967</t>
  </si>
  <si>
    <t>UCW-22966</t>
  </si>
  <si>
    <t>UCW-21377</t>
  </si>
  <si>
    <t>UCW-21431</t>
  </si>
  <si>
    <t>UCW-21432</t>
  </si>
  <si>
    <t>UCW-21435</t>
  </si>
  <si>
    <t>UCW-21441</t>
  </si>
  <si>
    <t>UCW-21447</t>
  </si>
  <si>
    <t>UCW-21449</t>
  </si>
  <si>
    <t>UCW-21484</t>
  </si>
  <si>
    <t>UCW-21486</t>
  </si>
  <si>
    <t>UCW-21488</t>
  </si>
  <si>
    <t>UCW-21489</t>
  </si>
  <si>
    <t>UCW-21498</t>
  </si>
  <si>
    <t>UCW-21507</t>
  </si>
  <si>
    <t>UCW-21526</t>
  </si>
  <si>
    <t>UCW-21527</t>
  </si>
  <si>
    <t>UCW-21557</t>
  </si>
  <si>
    <t>UCW-22907</t>
  </si>
  <si>
    <t>UCW-22902</t>
  </si>
  <si>
    <t>UCW-21591</t>
  </si>
  <si>
    <t>UCW-22897</t>
  </si>
  <si>
    <t>UCW-22895</t>
  </si>
  <si>
    <t>UCW-22893</t>
  </si>
  <si>
    <t>UCW-21613</t>
  </si>
  <si>
    <t>UCW-21656</t>
  </si>
  <si>
    <t>UCW-21660</t>
  </si>
  <si>
    <t>UCW-21740</t>
  </si>
  <si>
    <t>UCW-22851</t>
  </si>
  <si>
    <t>UCW-21798</t>
  </si>
  <si>
    <t>UCW-21799</t>
  </si>
  <si>
    <t>UCW-22838</t>
  </si>
  <si>
    <t>UCW-21848</t>
  </si>
  <si>
    <t>UCW-21849</t>
  </si>
  <si>
    <t>UCW-21850</t>
  </si>
  <si>
    <t>UCW-22834</t>
  </si>
  <si>
    <t>UCW-21855</t>
  </si>
  <si>
    <t>UCW-21868</t>
  </si>
  <si>
    <t>UCW-21882</t>
  </si>
  <si>
    <t>UCW-21883</t>
  </si>
  <si>
    <t>UCW-21884</t>
  </si>
  <si>
    <t>UCW-21916</t>
  </si>
  <si>
    <t>UCW-21987</t>
  </si>
  <si>
    <t>UCW-21999</t>
  </si>
  <si>
    <t>UCW-22002</t>
  </si>
  <si>
    <t>UCW-22025</t>
  </si>
  <si>
    <t>UCW-22037</t>
  </si>
  <si>
    <t>UCW-22042</t>
  </si>
  <si>
    <t>UCW-22043</t>
  </si>
  <si>
    <t>UCW-22047</t>
  </si>
  <si>
    <t>UCW-22048</t>
  </si>
  <si>
    <t>UCW-22780</t>
  </si>
  <si>
    <t>UCW-22052</t>
  </si>
  <si>
    <t>UCW-22778</t>
  </si>
  <si>
    <t>UCW-22777</t>
  </si>
  <si>
    <t>UCW-22776</t>
  </si>
  <si>
    <t>UCW-22053</t>
  </si>
  <si>
    <t>UCW-22054</t>
  </si>
  <si>
    <t>UCW-22062</t>
  </si>
  <si>
    <t>UCW-22072</t>
  </si>
  <si>
    <t>UCW-22075</t>
  </si>
  <si>
    <t>UCW-22129</t>
  </si>
  <si>
    <t>UCW-22134</t>
  </si>
  <si>
    <t>UCW-22751</t>
  </si>
  <si>
    <t>UCW-22749</t>
  </si>
  <si>
    <t>UCW-22748</t>
  </si>
  <si>
    <t>UCW-22151</t>
  </si>
  <si>
    <t>UCW-22153</t>
  </si>
  <si>
    <t>UCW-22155</t>
  </si>
  <si>
    <t>UCW-22156</t>
  </si>
  <si>
    <t>UCW-22165</t>
  </si>
  <si>
    <t>UCW-22207</t>
  </si>
  <si>
    <t>UCW-22210</t>
  </si>
  <si>
    <t>UCW-22288</t>
  </si>
  <si>
    <t>UCW-22289</t>
  </si>
  <si>
    <t>UCW-22305</t>
  </si>
  <si>
    <t>UCW-22308</t>
  </si>
  <si>
    <t>UCW-22310</t>
  </si>
  <si>
    <t>UCW-22339</t>
  </si>
  <si>
    <t>UCW-22344</t>
  </si>
  <si>
    <t>UCW-22368</t>
  </si>
  <si>
    <t>UCW-22370</t>
  </si>
  <si>
    <t>UCW-22696</t>
  </si>
  <si>
    <t>UCW-22695</t>
  </si>
  <si>
    <t>UCW-22374</t>
  </si>
  <si>
    <t>UCW-22377</t>
  </si>
  <si>
    <t>UCW-22691</t>
  </si>
  <si>
    <t>UCW-22384</t>
  </si>
  <si>
    <t>UCW-22397</t>
  </si>
  <si>
    <t>UCW-22399</t>
  </si>
  <si>
    <t>UCW-22403</t>
  </si>
  <si>
    <t>UCW-22446</t>
  </si>
  <si>
    <t>UCW-22473</t>
  </si>
  <si>
    <t>UCW-22479</t>
  </si>
  <si>
    <t>UCW-22533</t>
  </si>
  <si>
    <t>UCW-22536</t>
  </si>
  <si>
    <t>UCW-22538</t>
  </si>
  <si>
    <t>UCW-22545</t>
  </si>
  <si>
    <t>UCW-22554</t>
  </si>
  <si>
    <t>UCW-22574</t>
  </si>
  <si>
    <t>UCW-22576</t>
  </si>
  <si>
    <t>UCW-22589</t>
  </si>
  <si>
    <t>UCW-11457</t>
  </si>
  <si>
    <t>UCW-11611</t>
  </si>
  <si>
    <t>UCW-11948</t>
  </si>
  <si>
    <t>UCW-12667</t>
  </si>
  <si>
    <t>UCW-12692</t>
  </si>
  <si>
    <t>UCW-12757</t>
  </si>
  <si>
    <t>UCW-12866</t>
  </si>
  <si>
    <t>UCW-12871</t>
  </si>
  <si>
    <t>UCW-12873</t>
  </si>
  <si>
    <t>UCW-12884</t>
  </si>
  <si>
    <t>UCW-12885</t>
  </si>
  <si>
    <t>UCW-12886</t>
  </si>
  <si>
    <t>UCW-12948</t>
  </si>
  <si>
    <t>UCW-12954</t>
  </si>
  <si>
    <t>UCW-12974</t>
  </si>
  <si>
    <t>UCW-12980</t>
  </si>
  <si>
    <t>UCW-13100</t>
  </si>
  <si>
    <t>UCW-13219</t>
  </si>
  <si>
    <t>UCW-13224</t>
  </si>
  <si>
    <t>UCW-13272</t>
  </si>
  <si>
    <t>UCW-13291</t>
  </si>
  <si>
    <t>UCW-13292</t>
  </si>
  <si>
    <t>UCW-13394</t>
  </si>
  <si>
    <t>UCW-13396</t>
  </si>
  <si>
    <t>UCW-13397</t>
  </si>
  <si>
    <t>UCW-13401</t>
  </si>
  <si>
    <t>UCW-13402</t>
  </si>
  <si>
    <t>UCW-13405</t>
  </si>
  <si>
    <t>UCW-13420</t>
  </si>
  <si>
    <t>UCW-13447</t>
  </si>
  <si>
    <t>UCW-13452</t>
  </si>
  <si>
    <t>UCW-13482</t>
  </si>
  <si>
    <t>UCW-13499</t>
  </si>
  <si>
    <t>UCW-13549</t>
  </si>
  <si>
    <t>UCW-13578</t>
  </si>
  <si>
    <t>UCW-13631</t>
  </si>
  <si>
    <t>UCW-13774</t>
  </si>
  <si>
    <t>UCW-13975</t>
  </si>
  <si>
    <t>UCW-14382</t>
  </si>
  <si>
    <t>UCW-14595</t>
  </si>
  <si>
    <t>UCW-14599</t>
  </si>
  <si>
    <t>UCW-14643</t>
  </si>
  <si>
    <t>UCW-14891</t>
  </si>
  <si>
    <t>UCW-15020</t>
  </si>
  <si>
    <t>UCW-15299</t>
  </si>
  <si>
    <t>UCW-15362</t>
  </si>
  <si>
    <t>UCW-15364</t>
  </si>
  <si>
    <t>UCW-16662</t>
  </si>
  <si>
    <t>UCW-16957</t>
  </si>
  <si>
    <t>UCW-17101</t>
  </si>
  <si>
    <t>UCW-17370</t>
  </si>
  <si>
    <t>UCW-18243</t>
  </si>
  <si>
    <t>UCW-18413</t>
  </si>
  <si>
    <t>UCW-18444</t>
  </si>
  <si>
    <t>UCW-18447</t>
  </si>
  <si>
    <t>UCW-18485</t>
  </si>
  <si>
    <t>UCW-18809</t>
  </si>
  <si>
    <t>UCW-19387</t>
  </si>
  <si>
    <t>UCW-20146</t>
  </si>
  <si>
    <t>UCW-20198</t>
  </si>
  <si>
    <t>UCW-20469</t>
  </si>
  <si>
    <t>UCW-20838</t>
  </si>
  <si>
    <t>UCW-21235</t>
  </si>
  <si>
    <t>UCW-21524</t>
  </si>
  <si>
    <t>UCW-22818</t>
  </si>
  <si>
    <t>UCW-22177</t>
  </si>
  <si>
    <t>UCW-22692</t>
  </si>
  <si>
    <t>UCW-11395</t>
  </si>
  <si>
    <t>UCW-11396</t>
  </si>
  <si>
    <t>UCW-11431</t>
  </si>
  <si>
    <t>UCW-11609</t>
  </si>
  <si>
    <t>UCW-11717</t>
  </si>
  <si>
    <t>UCW-11946</t>
  </si>
  <si>
    <t>UCW-11975</t>
  </si>
  <si>
    <t>UCW-12096</t>
  </si>
  <si>
    <t>UCW-12342</t>
  </si>
  <si>
    <t>UCW-12684</t>
  </si>
  <si>
    <t>UCW-12685</t>
  </si>
  <si>
    <t>UCW-12687</t>
  </si>
  <si>
    <t>UCW-12854</t>
  </si>
  <si>
    <t>UCW-12933</t>
  </si>
  <si>
    <t>UCW-12983</t>
  </si>
  <si>
    <t>UCW-13028</t>
  </si>
  <si>
    <t>UCW-13042</t>
  </si>
  <si>
    <t>UCW-13044</t>
  </si>
  <si>
    <t>UCW-13049</t>
  </si>
  <si>
    <t>UCW-13130</t>
  </si>
  <si>
    <t>UCW-13147</t>
  </si>
  <si>
    <t>UCW-13276</t>
  </si>
  <si>
    <t>UCW-13317</t>
  </si>
  <si>
    <t>UCW-13321</t>
  </si>
  <si>
    <t>UCW-13328</t>
  </si>
  <si>
    <t>UCW-13341</t>
  </si>
  <si>
    <t>UCW-13346</t>
  </si>
  <si>
    <t>UCW-13417</t>
  </si>
  <si>
    <t>UCW-13568</t>
  </si>
  <si>
    <t>UCW-13590</t>
  </si>
  <si>
    <t>UCW-13603</t>
  </si>
  <si>
    <t>UCW-13604</t>
  </si>
  <si>
    <t>UCW-13606</t>
  </si>
  <si>
    <t>UCW-13793</t>
  </si>
  <si>
    <t>UCW-13911</t>
  </si>
  <si>
    <t>UCW-14061</t>
  </si>
  <si>
    <t>UCW-14127</t>
  </si>
  <si>
    <t>UCW-14137</t>
  </si>
  <si>
    <t>UCW-14141</t>
  </si>
  <si>
    <t>UCW-14257</t>
  </si>
  <si>
    <t>UCW-14810</t>
  </si>
  <si>
    <t>UCW-14812</t>
  </si>
  <si>
    <t>UCW-14981</t>
  </si>
  <si>
    <t>UCW-14983</t>
  </si>
  <si>
    <t>UCW-15001</t>
  </si>
  <si>
    <t>UCW-15042</t>
  </si>
  <si>
    <t>UCW-15102</t>
  </si>
  <si>
    <t>UCW-15144</t>
  </si>
  <si>
    <t>UCW-15306</t>
  </si>
  <si>
    <t>UCW-15307</t>
  </si>
  <si>
    <t>UCW-15385</t>
  </si>
  <si>
    <t>UCW-15532</t>
  </si>
  <si>
    <t>UCW-15677</t>
  </si>
  <si>
    <t>UCW-15693</t>
  </si>
  <si>
    <t>UCW-15733</t>
  </si>
  <si>
    <t>UCW-15741</t>
  </si>
  <si>
    <t>UCW-15742</t>
  </si>
  <si>
    <t>UCW-15988</t>
  </si>
  <si>
    <t>UCW-16065</t>
  </si>
  <si>
    <t>UCW-16378</t>
  </si>
  <si>
    <t>UCW-16385</t>
  </si>
  <si>
    <t>UCW-16394</t>
  </si>
  <si>
    <t>UCW-16396</t>
  </si>
  <si>
    <t>UCW-16409</t>
  </si>
  <si>
    <t>UCW-16507</t>
  </si>
  <si>
    <t>UCW-16532</t>
  </si>
  <si>
    <t>UCW-16553</t>
  </si>
  <si>
    <t>UCW-16684</t>
  </si>
  <si>
    <t>UCW-16936</t>
  </si>
  <si>
    <t>UCW-17064</t>
  </si>
  <si>
    <t>UCW-17223</t>
  </si>
  <si>
    <t>UCW-17273</t>
  </si>
  <si>
    <t>UCW-17391</t>
  </si>
  <si>
    <t>UCW-17431</t>
  </si>
  <si>
    <t>UCW-17439</t>
  </si>
  <si>
    <t>UCW-17582</t>
  </si>
  <si>
    <t>UCW-17663</t>
  </si>
  <si>
    <t>UCW-17800</t>
  </si>
  <si>
    <t>UCW-17907</t>
  </si>
  <si>
    <t>UCW-17945</t>
  </si>
  <si>
    <t>UCW-18029</t>
  </si>
  <si>
    <t>UCW-18129</t>
  </si>
  <si>
    <t>UCW-18263</t>
  </si>
  <si>
    <t>UCW-18272</t>
  </si>
  <si>
    <t>UCW-18274</t>
  </si>
  <si>
    <t>UCW-18275</t>
  </si>
  <si>
    <t>UCW-18318</t>
  </si>
  <si>
    <t>UCW-18340</t>
  </si>
  <si>
    <t>UCW-18358</t>
  </si>
  <si>
    <t>UCW-18465</t>
  </si>
  <si>
    <t>UCW-18551</t>
  </si>
  <si>
    <t>UCW-18565</t>
  </si>
  <si>
    <t>UCW-18668</t>
  </si>
  <si>
    <t>UCW-18671</t>
  </si>
  <si>
    <t>UCW-18691</t>
  </si>
  <si>
    <t>UCW-18707</t>
  </si>
  <si>
    <t>UCW-18745</t>
  </si>
  <si>
    <t>UCW-18765</t>
  </si>
  <si>
    <t>UCW-18881</t>
  </si>
  <si>
    <t>UCW-18909</t>
  </si>
  <si>
    <t>UCW-18910</t>
  </si>
  <si>
    <t>UCW-18912</t>
  </si>
  <si>
    <t>UCW-18913</t>
  </si>
  <si>
    <t>UCW-18979</t>
  </si>
  <si>
    <t>UCW-19087</t>
  </si>
  <si>
    <t>UCW-19091</t>
  </si>
  <si>
    <t>UCW-19310</t>
  </si>
  <si>
    <t>UCW-19551</t>
  </si>
  <si>
    <t>UCW-19606</t>
  </si>
  <si>
    <t>UCW-19747</t>
  </si>
  <si>
    <t>UCW-19971</t>
  </si>
  <si>
    <t>UCW-20366</t>
  </si>
  <si>
    <t>UCW-20403</t>
  </si>
  <si>
    <t>UCW-20425</t>
  </si>
  <si>
    <t>UCW-20482</t>
  </si>
  <si>
    <t>UCW-20487</t>
  </si>
  <si>
    <t>UCW-20488</t>
  </si>
  <si>
    <t>UCW-20623</t>
  </si>
  <si>
    <t>UCW-20687</t>
  </si>
  <si>
    <t>UCW-20738</t>
  </si>
  <si>
    <t>UCW-20756</t>
  </si>
  <si>
    <t>UCW-20787</t>
  </si>
  <si>
    <t>UCW-20790</t>
  </si>
  <si>
    <t>UCW-20870</t>
  </si>
  <si>
    <t>UCW-20902</t>
  </si>
  <si>
    <t>UCW-20926</t>
  </si>
  <si>
    <t>UCW-20952</t>
  </si>
  <si>
    <t>UCW-21139</t>
  </si>
  <si>
    <t>UCW-21143</t>
  </si>
  <si>
    <t>UCW-21144</t>
  </si>
  <si>
    <t>UCW-21146</t>
  </si>
  <si>
    <t>UCW-21213</t>
  </si>
  <si>
    <t>UCW-21230</t>
  </si>
  <si>
    <t>UCW-21371</t>
  </si>
  <si>
    <t>UCW-21422</t>
  </si>
  <si>
    <t>UCW-21424</t>
  </si>
  <si>
    <t>UCW-21443</t>
  </si>
  <si>
    <t>UCW-21444</t>
  </si>
  <si>
    <t>UCW-22938</t>
  </si>
  <si>
    <t>UCW-21667</t>
  </si>
  <si>
    <t>UCW-21701</t>
  </si>
  <si>
    <t>UCW-21737</t>
  </si>
  <si>
    <t>UCW-21767</t>
  </si>
  <si>
    <t>UCW-21786</t>
  </si>
  <si>
    <t>UCW-21871</t>
  </si>
  <si>
    <t>UCW-22213</t>
  </si>
  <si>
    <t>UCW-22214</t>
  </si>
  <si>
    <t>UCW-22330</t>
  </si>
  <si>
    <t>UCW-22365</t>
  </si>
  <si>
    <t>UCW-22457</t>
  </si>
  <si>
    <t>UCW-22612</t>
  </si>
  <si>
    <t>UCW-10914</t>
  </si>
  <si>
    <t>UCW-10917</t>
  </si>
  <si>
    <t>UCW-10923</t>
  </si>
  <si>
    <t>UCW-10932</t>
  </si>
  <si>
    <t>UCW-10935</t>
  </si>
  <si>
    <t>UCW-10943</t>
  </si>
  <si>
    <t>UCW-10944</t>
  </si>
  <si>
    <t>UCW-10953</t>
  </si>
  <si>
    <t>UCW-10960</t>
  </si>
  <si>
    <t>UCW-10966</t>
  </si>
  <si>
    <t>UCW-10981</t>
  </si>
  <si>
    <t>UCW-10990</t>
  </si>
  <si>
    <t>UCW-10999</t>
  </si>
  <si>
    <t>UCW-11002</t>
  </si>
  <si>
    <t>UCW-11006</t>
  </si>
  <si>
    <t>UCW-11007</t>
  </si>
  <si>
    <t>UCW-11017</t>
  </si>
  <si>
    <t>UCW-11038</t>
  </si>
  <si>
    <t>UCW-11044</t>
  </si>
  <si>
    <t>UCW-11045</t>
  </si>
  <si>
    <t>UCW-11048</t>
  </si>
  <si>
    <t>UCW-11071</t>
  </si>
  <si>
    <t>UCW-11072</t>
  </si>
  <si>
    <t>UCW-11078</t>
  </si>
  <si>
    <t>UCW-11087</t>
  </si>
  <si>
    <t>UCW-11094</t>
  </si>
  <si>
    <t>UCW-11101</t>
  </si>
  <si>
    <t>UCW-11102</t>
  </si>
  <si>
    <t>UCW-11115</t>
  </si>
  <si>
    <t>UCW-11130</t>
  </si>
  <si>
    <t>UCW-11132</t>
  </si>
  <si>
    <t>UCW-11136</t>
  </si>
  <si>
    <t>UCW-11137</t>
  </si>
  <si>
    <t>UCW-11138</t>
  </si>
  <si>
    <t>UCW-11141</t>
  </si>
  <si>
    <t>UCW-11142</t>
  </si>
  <si>
    <t>UCW-11146</t>
  </si>
  <si>
    <t>UCW-11147</t>
  </si>
  <si>
    <t>UCW-11155</t>
  </si>
  <si>
    <t>UCW-11158</t>
  </si>
  <si>
    <t>UCW-11170</t>
  </si>
  <si>
    <t>UCW-11173</t>
  </si>
  <si>
    <t>UCW-11176</t>
  </si>
  <si>
    <t>UCW-11178</t>
  </si>
  <si>
    <t>UCW-11180</t>
  </si>
  <si>
    <t>UCW-11181</t>
  </si>
  <si>
    <t>UCW-11183</t>
  </si>
  <si>
    <t>UCW-11185</t>
  </si>
  <si>
    <t>UCW-11188</t>
  </si>
  <si>
    <t>UCW-11192</t>
  </si>
  <si>
    <t>UCW-11194</t>
  </si>
  <si>
    <t>UCW-11196</t>
  </si>
  <si>
    <t>UCW-11201</t>
  </si>
  <si>
    <t>UCW-11209</t>
  </si>
  <si>
    <t>UCW-11234</t>
  </si>
  <si>
    <t>UCW-11245</t>
  </si>
  <si>
    <t>UCW-11255</t>
  </si>
  <si>
    <t>UCW-11256</t>
  </si>
  <si>
    <t>UCW-11259</t>
  </si>
  <si>
    <t>UCW-11261</t>
  </si>
  <si>
    <t>UCW-11263</t>
  </si>
  <si>
    <t>UCW-11266</t>
  </si>
  <si>
    <t>UCW-11271</t>
  </si>
  <si>
    <t>UCW-11274</t>
  </si>
  <si>
    <t>UCW-11275</t>
  </si>
  <si>
    <t>UCW-11292</t>
  </si>
  <si>
    <t>UCW-11304</t>
  </si>
  <si>
    <t>UCW-11305</t>
  </si>
  <si>
    <t>UCW-11307</t>
  </si>
  <si>
    <t>UCW-11316</t>
  </si>
  <si>
    <t>UCW-11318</t>
  </si>
  <si>
    <t>UCW-11321</t>
  </si>
  <si>
    <t>UCW-11326</t>
  </si>
  <si>
    <t>UCW-11330</t>
  </si>
  <si>
    <t>UCW-11338</t>
  </si>
  <si>
    <t>UCW-11350</t>
  </si>
  <si>
    <t>UCW-11361</t>
  </si>
  <si>
    <t>UCW-11370</t>
  </si>
  <si>
    <t>UCW-11377</t>
  </si>
  <si>
    <t>UCW-11379</t>
  </si>
  <si>
    <t>UCW-11381</t>
  </si>
  <si>
    <t>UCW-11383</t>
  </si>
  <si>
    <t>UCW-11393</t>
  </si>
  <si>
    <t>UCW-11399</t>
  </si>
  <si>
    <t>UCW-11402</t>
  </si>
  <si>
    <t>UCW-11404</t>
  </si>
  <si>
    <t>UCW-11405</t>
  </si>
  <si>
    <t>UCW-11414</t>
  </si>
  <si>
    <t>UCW-11416</t>
  </si>
  <si>
    <t>UCW-11429</t>
  </si>
  <si>
    <t>UCW-11430</t>
  </si>
  <si>
    <t>UCW-11434</t>
  </si>
  <si>
    <t>UCW-11439</t>
  </si>
  <si>
    <t>UCW-11445</t>
  </si>
  <si>
    <t>UCW-11452</t>
  </si>
  <si>
    <t>UCW-11453</t>
  </si>
  <si>
    <t>UCW-11460</t>
  </si>
  <si>
    <t>UCW-11462</t>
  </si>
  <si>
    <t>UCW-11464</t>
  </si>
  <si>
    <t>UCW-11466</t>
  </si>
  <si>
    <t>UCW-11477</t>
  </si>
  <si>
    <t>UCW-11482</t>
  </si>
  <si>
    <t>UCW-11487</t>
  </si>
  <si>
    <t>UCW-11500</t>
  </si>
  <si>
    <t>UCW-11522</t>
  </si>
  <si>
    <t>UCW-11535</t>
  </si>
  <si>
    <t>UCW-11537</t>
  </si>
  <si>
    <t>UCW-11545</t>
  </si>
  <si>
    <t>UCW-11546</t>
  </si>
  <si>
    <t>UCW-11549</t>
  </si>
  <si>
    <t>UCW-11551</t>
  </si>
  <si>
    <t>UCW-11553</t>
  </si>
  <si>
    <t>UCW-11559</t>
  </si>
  <si>
    <t>UCW-11561</t>
  </si>
  <si>
    <t>UCW-11562</t>
  </si>
  <si>
    <t>UCW-11567</t>
  </si>
  <si>
    <t>UCW-11585</t>
  </si>
  <si>
    <t>UCW-11586</t>
  </si>
  <si>
    <t>UCW-11587</t>
  </si>
  <si>
    <t>UCW-11591</t>
  </si>
  <si>
    <t>UCW-11595</t>
  </si>
  <si>
    <t>UCW-11606</t>
  </si>
  <si>
    <t>UCW-11612</t>
  </si>
  <si>
    <t>UCW-11613</t>
  </si>
  <si>
    <t>UCW-11614</t>
  </si>
  <si>
    <t>UCW-11623</t>
  </si>
  <si>
    <t>UCW-11624</t>
  </si>
  <si>
    <t>UCW-11627</t>
  </si>
  <si>
    <t>UCW-11645</t>
  </si>
  <si>
    <t>UCW-11650</t>
  </si>
  <si>
    <t>UCW-11654</t>
  </si>
  <si>
    <t>UCW-11656</t>
  </si>
  <si>
    <t>UCW-11663</t>
  </si>
  <si>
    <t>UCW-11664</t>
  </si>
  <si>
    <t>UCW-11673</t>
  </si>
  <si>
    <t>UCW-11678</t>
  </si>
  <si>
    <t>UCW-11681</t>
  </si>
  <si>
    <t>UCW-11693</t>
  </si>
  <si>
    <t>UCW-11700</t>
  </si>
  <si>
    <t>UCW-11710</t>
  </si>
  <si>
    <t>UCW-11719</t>
  </si>
  <si>
    <t>UCW-11724</t>
  </si>
  <si>
    <t>UCW-11743</t>
  </si>
  <si>
    <t>UCW-11764</t>
  </si>
  <si>
    <t>UCW-11766</t>
  </si>
  <si>
    <t>UCW-11774</t>
  </si>
  <si>
    <t>UCW-11780</t>
  </si>
  <si>
    <t>UCW-11783</t>
  </si>
  <si>
    <t>UCW-11785</t>
  </si>
  <si>
    <t>UCW-11789</t>
  </si>
  <si>
    <t>UCW-11794</t>
  </si>
  <si>
    <t>UCW-11817</t>
  </si>
  <si>
    <t>UCW-11820</t>
  </si>
  <si>
    <t>UCW-11821</t>
  </si>
  <si>
    <t>UCW-11825</t>
  </si>
  <si>
    <t>UCW-11829</t>
  </si>
  <si>
    <t>UCW-11833</t>
  </si>
  <si>
    <t>UCW-11835</t>
  </si>
  <si>
    <t>UCW-11851</t>
  </si>
  <si>
    <t>UCW-11852</t>
  </si>
  <si>
    <t>UCW-11856</t>
  </si>
  <si>
    <t>UCW-11857</t>
  </si>
  <si>
    <t>UCW-11858</t>
  </si>
  <si>
    <t>UCW-11859</t>
  </si>
  <si>
    <t>UCW-11865</t>
  </si>
  <si>
    <t>UCW-11868</t>
  </si>
  <si>
    <t>UCW-11879</t>
  </si>
  <si>
    <t>UCW-11891</t>
  </si>
  <si>
    <t>UCW-11892</t>
  </si>
  <si>
    <t>UCW-11895</t>
  </si>
  <si>
    <t>UCW-11908</t>
  </si>
  <si>
    <t>UCW-11915</t>
  </si>
  <si>
    <t>UCW-11926</t>
  </si>
  <si>
    <t>UCW-11931</t>
  </si>
  <si>
    <t>UCW-11934</t>
  </si>
  <si>
    <t>UCW-11944</t>
  </si>
  <si>
    <t>UCW-11950</t>
  </si>
  <si>
    <t>UCW-11972</t>
  </si>
  <si>
    <t>UCW-11987</t>
  </si>
  <si>
    <t>UCW-11990</t>
  </si>
  <si>
    <t>UCW-11995</t>
  </si>
  <si>
    <t>UCW-11999</t>
  </si>
  <si>
    <t>UCW-12005</t>
  </si>
  <si>
    <t>UCW-25414</t>
  </si>
  <si>
    <t>UCW-12035</t>
  </si>
  <si>
    <t>UCW-25412</t>
  </si>
  <si>
    <t>UCW-12051</t>
  </si>
  <si>
    <t>UCW-12052</t>
  </si>
  <si>
    <t>UCW-12063</t>
  </si>
  <si>
    <t>UCW-12081</t>
  </si>
  <si>
    <t>UCW-12088</t>
  </si>
  <si>
    <t>UCW-12115</t>
  </si>
  <si>
    <t>UCW-12122</t>
  </si>
  <si>
    <t>UCW-12128</t>
  </si>
  <si>
    <t>UCW-12131</t>
  </si>
  <si>
    <t>UCW-12132</t>
  </si>
  <si>
    <t>UCW-12136</t>
  </si>
  <si>
    <t>UCW-12138</t>
  </si>
  <si>
    <t>UCW-12141</t>
  </si>
  <si>
    <t>UCW-12142</t>
  </si>
  <si>
    <t>UCW-12158</t>
  </si>
  <si>
    <t>UCW-12163</t>
  </si>
  <si>
    <t>UCW-12173</t>
  </si>
  <si>
    <t>UCW-12175</t>
  </si>
  <si>
    <t>UCW-12176</t>
  </si>
  <si>
    <t>UCW-12177</t>
  </si>
  <si>
    <t>UCW-12178</t>
  </si>
  <si>
    <t>UCW-12179</t>
  </si>
  <si>
    <t>UCW-12180</t>
  </si>
  <si>
    <t>UCW-12184</t>
  </si>
  <si>
    <t>UCW-12187</t>
  </si>
  <si>
    <t>UCW-12188</t>
  </si>
  <si>
    <t>UCW-12189</t>
  </si>
  <si>
    <t>UCW-12193</t>
  </si>
  <si>
    <t>UCW-12194</t>
  </si>
  <si>
    <t>UCW-12195</t>
  </si>
  <si>
    <t>UCW-12204</t>
  </si>
  <si>
    <t>UCW-12207</t>
  </si>
  <si>
    <t>UCW-12211</t>
  </si>
  <si>
    <t>UCW-12215</t>
  </si>
  <si>
    <t>UCW-12218</t>
  </si>
  <si>
    <t>UCW-12223</t>
  </si>
  <si>
    <t>UCW-12225</t>
  </si>
  <si>
    <t>UCW-12229</t>
  </si>
  <si>
    <t>UCW-12230</t>
  </si>
  <si>
    <t>UCW-12232</t>
  </si>
  <si>
    <t>UCW-12233</t>
  </si>
  <si>
    <t>UCW-12234</t>
  </si>
  <si>
    <t>UCW-12235</t>
  </si>
  <si>
    <t>UCW-12253</t>
  </si>
  <si>
    <t>UCW-12262</t>
  </si>
  <si>
    <t>UCW-12263</t>
  </si>
  <si>
    <t>UCW-12264</t>
  </si>
  <si>
    <t>UCW-12271</t>
  </si>
  <si>
    <t>UCW-12277</t>
  </si>
  <si>
    <t>UCW-25325</t>
  </si>
  <si>
    <t>UCW-12278</t>
  </si>
  <si>
    <t>UCW-12284</t>
  </si>
  <si>
    <t>UCW-12287</t>
  </si>
  <si>
    <t>UCW-12288</t>
  </si>
  <si>
    <t>UCW-12293</t>
  </si>
  <si>
    <t>UCW-12294</t>
  </si>
  <si>
    <t>UCW-12299</t>
  </si>
  <si>
    <t>UCW-12300</t>
  </si>
  <si>
    <t>UCW-12302</t>
  </si>
  <si>
    <t>UCW-12303</t>
  </si>
  <si>
    <t>UCW-12308</t>
  </si>
  <si>
    <t>UCW-12344</t>
  </si>
  <si>
    <t>UCW-12345</t>
  </si>
  <si>
    <t>UCW-12347</t>
  </si>
  <si>
    <t>UCW-12348</t>
  </si>
  <si>
    <t>UCW-12350</t>
  </si>
  <si>
    <t>UCW-12352</t>
  </si>
  <si>
    <t>UCW-12362</t>
  </si>
  <si>
    <t>UCW-12368</t>
  </si>
  <si>
    <t>UCW-12369</t>
  </si>
  <si>
    <t>UCW-12373</t>
  </si>
  <si>
    <t>UCW-12391</t>
  </si>
  <si>
    <t>UCW-12393</t>
  </si>
  <si>
    <t>UCW-12394</t>
  </si>
  <si>
    <t>UCW-12396</t>
  </si>
  <si>
    <t>UCW-12398</t>
  </si>
  <si>
    <t>UCW-12400</t>
  </si>
  <si>
    <t>UCW-12402</t>
  </si>
  <si>
    <t>UCW-12403</t>
  </si>
  <si>
    <t>UCW-12406</t>
  </si>
  <si>
    <t>UCW-12409</t>
  </si>
  <si>
    <t>UCW-12410</t>
  </si>
  <si>
    <t>UCW-12416</t>
  </si>
  <si>
    <t>UCW-12419</t>
  </si>
  <si>
    <t>UCW-12422</t>
  </si>
  <si>
    <t>UCW-12423</t>
  </si>
  <si>
    <t>UCW-12426</t>
  </si>
  <si>
    <t>UCW-12434</t>
  </si>
  <si>
    <t>UCW-12439</t>
  </si>
  <si>
    <t>UCW-12444</t>
  </si>
  <si>
    <t>UCW-12445</t>
  </si>
  <si>
    <t>UCW-12446</t>
  </si>
  <si>
    <t>UCW-12450</t>
  </si>
  <si>
    <t>UCW-12474</t>
  </si>
  <si>
    <t>UCW-12475</t>
  </si>
  <si>
    <t>UCW-12476</t>
  </si>
  <si>
    <t>UCW-12477</t>
  </si>
  <si>
    <t>UCW-12479</t>
  </si>
  <si>
    <t>UCW-12481</t>
  </si>
  <si>
    <t>UCW-12482</t>
  </si>
  <si>
    <t>UCW-12483</t>
  </si>
  <si>
    <t>UCW-12484</t>
  </si>
  <si>
    <t>UCW-12501</t>
  </si>
  <si>
    <t>UCW-12502</t>
  </si>
  <si>
    <t>UCW-12504</t>
  </si>
  <si>
    <t>UCW-12508</t>
  </si>
  <si>
    <t>UCW-12512</t>
  </si>
  <si>
    <t>UCW-12514</t>
  </si>
  <si>
    <t>UCW-12518</t>
  </si>
  <si>
    <t>UCW-12521</t>
  </si>
  <si>
    <t>UCW-12531</t>
  </si>
  <si>
    <t>UCW-12545</t>
  </si>
  <si>
    <t>UCW-12550</t>
  </si>
  <si>
    <t>UCW-12551</t>
  </si>
  <si>
    <t>UCW-12552</t>
  </si>
  <si>
    <t>UCW-12555</t>
  </si>
  <si>
    <t>UCW-12557</t>
  </si>
  <si>
    <t>UCW-12558</t>
  </si>
  <si>
    <t>UCW-12559</t>
  </si>
  <si>
    <t>UCW-12560</t>
  </si>
  <si>
    <t>UCW-12561</t>
  </si>
  <si>
    <t>UCW-12563</t>
  </si>
  <si>
    <t>UCW-12564</t>
  </si>
  <si>
    <t>UCW-12565</t>
  </si>
  <si>
    <t>UCW-12566</t>
  </si>
  <si>
    <t>UCW-12571</t>
  </si>
  <si>
    <t>UCW-12572</t>
  </si>
  <si>
    <t>UCW-12573</t>
  </si>
  <si>
    <t>UCW-12589</t>
  </si>
  <si>
    <t>UCW-12593</t>
  </si>
  <si>
    <t>UCW-12594</t>
  </si>
  <si>
    <t>UCW-12597</t>
  </si>
  <si>
    <t>UCW-12598</t>
  </si>
  <si>
    <t>UCW-12600</t>
  </si>
  <si>
    <t>UCW-12601</t>
  </si>
  <si>
    <t>UCW-12606</t>
  </si>
  <si>
    <t>UCW-12608</t>
  </si>
  <si>
    <t>UCW-12612</t>
  </si>
  <si>
    <t>UCW-12618</t>
  </si>
  <si>
    <t>UCW-12628</t>
  </si>
  <si>
    <t>UCW-12632</t>
  </si>
  <si>
    <t>UCW-12642</t>
  </si>
  <si>
    <t>UCW-12656</t>
  </si>
  <si>
    <t>UCW-12658</t>
  </si>
  <si>
    <t>UCW-12660</t>
  </si>
  <si>
    <t>UCW-12674</t>
  </si>
  <si>
    <t>UCW-12681</t>
  </si>
  <si>
    <t>UCW-12688</t>
  </si>
  <si>
    <t>UCW-12691</t>
  </si>
  <si>
    <t>UCW-12714</t>
  </si>
  <si>
    <t>UCW-12719</t>
  </si>
  <si>
    <t>UCW-12720</t>
  </si>
  <si>
    <t>UCW-12736</t>
  </si>
  <si>
    <t>UCW-12744</t>
  </si>
  <si>
    <t>UCW-12749</t>
  </si>
  <si>
    <t>UCW-12755</t>
  </si>
  <si>
    <t>UCW-12764</t>
  </si>
  <si>
    <t>UCW-12766</t>
  </si>
  <si>
    <t>UCW-12787</t>
  </si>
  <si>
    <t>UCW-12791</t>
  </si>
  <si>
    <t>UCW-12796</t>
  </si>
  <si>
    <t>UCW-12808</t>
  </si>
  <si>
    <t>UCW-12811</t>
  </si>
  <si>
    <t>UCW-12817</t>
  </si>
  <si>
    <t>UCW-12818</t>
  </si>
  <si>
    <t>UCW-12823</t>
  </si>
  <si>
    <t>UCW-12824</t>
  </si>
  <si>
    <t>UCW-12825</t>
  </si>
  <si>
    <t>UCW-12826</t>
  </si>
  <si>
    <t>UCW-12827</t>
  </si>
  <si>
    <t>UCW-12828</t>
  </si>
  <si>
    <t>UCW-12829</t>
  </si>
  <si>
    <t>UCW-12830</t>
  </si>
  <si>
    <t>UCW-12832</t>
  </si>
  <si>
    <t>UCW-12834</t>
  </si>
  <si>
    <t>UCW-12835</t>
  </si>
  <si>
    <t>UCW-12836</t>
  </si>
  <si>
    <t>UCW-12837</t>
  </si>
  <si>
    <t>UCW-12838</t>
  </si>
  <si>
    <t>UCW-12847</t>
  </si>
  <si>
    <t>UCW-12853</t>
  </si>
  <si>
    <t>UCW-12859</t>
  </si>
  <si>
    <t>UCW-12861</t>
  </si>
  <si>
    <t>UCW-12867</t>
  </si>
  <si>
    <t>UCW-12876</t>
  </si>
  <si>
    <t>UCW-12879</t>
  </si>
  <si>
    <t>UCW-12881</t>
  </si>
  <si>
    <t>UCW-12904</t>
  </si>
  <si>
    <t>UCW-12909</t>
  </si>
  <si>
    <t>UCW-12915</t>
  </si>
  <si>
    <t>UCW-12934</t>
  </si>
  <si>
    <t>UCW-12935</t>
  </si>
  <si>
    <t>UCW-12936</t>
  </si>
  <si>
    <t>UCW-12938</t>
  </si>
  <si>
    <t>UCW-12939</t>
  </si>
  <si>
    <t>UCW-12942</t>
  </si>
  <si>
    <t>UCW-12946</t>
  </si>
  <si>
    <t>UCW-12958</t>
  </si>
  <si>
    <t>UCW-12962</t>
  </si>
  <si>
    <t>UCW-12970</t>
  </si>
  <si>
    <t>UCW-12973</t>
  </si>
  <si>
    <t>UCW-12978</t>
  </si>
  <si>
    <t>UCW-12981</t>
  </si>
  <si>
    <t>UCW-12984</t>
  </si>
  <si>
    <t>UCW-12997</t>
  </si>
  <si>
    <t>UCW-13000</t>
  </si>
  <si>
    <t>UCW-13006</t>
  </si>
  <si>
    <t>UCW-13008</t>
  </si>
  <si>
    <t>UCW-13010</t>
  </si>
  <si>
    <t>UCW-13014</t>
  </si>
  <si>
    <t>UCW-13015</t>
  </si>
  <si>
    <t>UCW-13017</t>
  </si>
  <si>
    <t>UCW-13020</t>
  </si>
  <si>
    <t>UCW-13023</t>
  </si>
  <si>
    <t>UCW-13035</t>
  </si>
  <si>
    <t>UCW-13048</t>
  </si>
  <si>
    <t>UCW-13059</t>
  </si>
  <si>
    <t>UCW-13077</t>
  </si>
  <si>
    <t>UCW-13094</t>
  </si>
  <si>
    <t>UCW-13096</t>
  </si>
  <si>
    <t>UCW-13097</t>
  </si>
  <si>
    <t>UCW-13101</t>
  </si>
  <si>
    <t>UCW-13106</t>
  </si>
  <si>
    <t>UCW-13109</t>
  </si>
  <si>
    <t>UCW-13112</t>
  </si>
  <si>
    <t>UCW-13122</t>
  </si>
  <si>
    <t>UCW-13124</t>
  </si>
  <si>
    <t>UCW-13127</t>
  </si>
  <si>
    <t>UCW-13138</t>
  </si>
  <si>
    <t>UCW-13139</t>
  </si>
  <si>
    <t>UCW-13154</t>
  </si>
  <si>
    <t>UCW-13155</t>
  </si>
  <si>
    <t>UCW-13156</t>
  </si>
  <si>
    <t>UCW-13157</t>
  </si>
  <si>
    <t>UCW-13158</t>
  </si>
  <si>
    <t>UCW-13163</t>
  </si>
  <si>
    <t>UCW-13164</t>
  </si>
  <si>
    <t>UCW-13166</t>
  </si>
  <si>
    <t>UCW-13167</t>
  </si>
  <si>
    <t>UCW-13171</t>
  </si>
  <si>
    <t>UCW-13172</t>
  </si>
  <si>
    <t>UCW-13173</t>
  </si>
  <si>
    <t>UCW-13174</t>
  </si>
  <si>
    <t>UCW-13195</t>
  </si>
  <si>
    <t>UCW-13198</t>
  </si>
  <si>
    <t>UCW-13205</t>
  </si>
  <si>
    <t>UCW-13211</t>
  </si>
  <si>
    <t>UCW-13213</t>
  </si>
  <si>
    <t>UCW-13216</t>
  </si>
  <si>
    <t>UCW-13221</t>
  </si>
  <si>
    <t>UCW-13239</t>
  </si>
  <si>
    <t>UCW-13250</t>
  </si>
  <si>
    <t>UCW-13252</t>
  </si>
  <si>
    <t>UCW-13255</t>
  </si>
  <si>
    <t>UCW-13265</t>
  </si>
  <si>
    <t>UCW-13271</t>
  </si>
  <si>
    <t>UCW-13300</t>
  </si>
  <si>
    <t>UCW-13301</t>
  </si>
  <si>
    <t>UCW-13318</t>
  </si>
  <si>
    <t>UCW-13334</t>
  </si>
  <si>
    <t>UCW-13339</t>
  </si>
  <si>
    <t>UCW-13348</t>
  </si>
  <si>
    <t>UCW-13350</t>
  </si>
  <si>
    <t>UCW-13354</t>
  </si>
  <si>
    <t>UCW-13355</t>
  </si>
  <si>
    <t>UCW-13357</t>
  </si>
  <si>
    <t>UCW-13365</t>
  </si>
  <si>
    <t>UCW-13371</t>
  </si>
  <si>
    <t>UCW-13376</t>
  </si>
  <si>
    <t>UCW-13387</t>
  </si>
  <si>
    <t>UCW-13391</t>
  </si>
  <si>
    <t>UCW-13393</t>
  </si>
  <si>
    <t>UCW-13398</t>
  </si>
  <si>
    <t>UCW-13419</t>
  </si>
  <si>
    <t>UCW-13425</t>
  </si>
  <si>
    <t>UCW-13426</t>
  </si>
  <si>
    <t>UCW-13444</t>
  </si>
  <si>
    <t>UCW-13459</t>
  </si>
  <si>
    <t>UCW-13460</t>
  </si>
  <si>
    <t>UCW-13461</t>
  </si>
  <si>
    <t>UCW-13467</t>
  </si>
  <si>
    <t>UCW-13481</t>
  </si>
  <si>
    <t>UCW-13486</t>
  </si>
  <si>
    <t>UCW-13528</t>
  </si>
  <si>
    <t>UCW-13545</t>
  </si>
  <si>
    <t>UCW-13564</t>
  </si>
  <si>
    <t>UCW-13585</t>
  </si>
  <si>
    <t>UCW-13586</t>
  </si>
  <si>
    <t>UCW-13588</t>
  </si>
  <si>
    <t>UCW-13591</t>
  </si>
  <si>
    <t>UCW-13619</t>
  </si>
  <si>
    <t>UCW-13621</t>
  </si>
  <si>
    <t>UCW-13625</t>
  </si>
  <si>
    <t>UCW-13633</t>
  </si>
  <si>
    <t>UCW-13634</t>
  </si>
  <si>
    <t>UCW-13637</t>
  </si>
  <si>
    <t>UCW-13643</t>
  </si>
  <si>
    <t>UCW-13644</t>
  </si>
  <si>
    <t>UCW-13650</t>
  </si>
  <si>
    <t>UCW-13665</t>
  </si>
  <si>
    <t>UCW-13666</t>
  </si>
  <si>
    <t>UCW-13668</t>
  </si>
  <si>
    <t>UCW-13669</t>
  </si>
  <si>
    <t>UCW-13671</t>
  </si>
  <si>
    <t>UCW-13674</t>
  </si>
  <si>
    <t>UCW-13676</t>
  </si>
  <si>
    <t>UCW-13690</t>
  </si>
  <si>
    <t>UCW-13696</t>
  </si>
  <si>
    <t>UCW-13697</t>
  </si>
  <si>
    <t>UCW-13700</t>
  </si>
  <si>
    <t>UCW-13704</t>
  </si>
  <si>
    <t>UCW-13707</t>
  </si>
  <si>
    <t>UCW-13737</t>
  </si>
  <si>
    <t>UCW-13746</t>
  </si>
  <si>
    <t>UCW-13750</t>
  </si>
  <si>
    <t>UCW-13761</t>
  </si>
  <si>
    <t>UCW-13787</t>
  </si>
  <si>
    <t>UCW-13791</t>
  </si>
  <si>
    <t>UCW-13796</t>
  </si>
  <si>
    <t>UCW-13807</t>
  </si>
  <si>
    <t>UCW-13819</t>
  </si>
  <si>
    <t>UCW-13833</t>
  </si>
  <si>
    <t>UCW-13835</t>
  </si>
  <si>
    <t>UCW-13839</t>
  </si>
  <si>
    <t>UCW-13844</t>
  </si>
  <si>
    <t>UCW-13845</t>
  </si>
  <si>
    <t>UCW-13849</t>
  </si>
  <si>
    <t>UCW-13853</t>
  </si>
  <si>
    <t>UCW-13860</t>
  </si>
  <si>
    <t>UCW-13861</t>
  </si>
  <si>
    <t>UCW-13874</t>
  </si>
  <si>
    <t>UCW-13878</t>
  </si>
  <si>
    <t>UCW-13896</t>
  </si>
  <si>
    <t>UCW-13898</t>
  </si>
  <si>
    <t>UCW-13901</t>
  </si>
  <si>
    <t>UCW-13912</t>
  </si>
  <si>
    <t>UCW-13915</t>
  </si>
  <si>
    <t>UCW-13919</t>
  </si>
  <si>
    <t>UCW-13921</t>
  </si>
  <si>
    <t>UCW-13923</t>
  </si>
  <si>
    <t>UCW-13930</t>
  </si>
  <si>
    <t>UCW-13941</t>
  </si>
  <si>
    <t>UCW-13944</t>
  </si>
  <si>
    <t>UCW-13950</t>
  </si>
  <si>
    <t>UCW-13951</t>
  </si>
  <si>
    <t>UCW-13953</t>
  </si>
  <si>
    <t>UCW-13954</t>
  </si>
  <si>
    <t>UCW-13956</t>
  </si>
  <si>
    <t>UCW-13959</t>
  </si>
  <si>
    <t>UCW-13966</t>
  </si>
  <si>
    <t>UCW-13967</t>
  </si>
  <si>
    <t>UCW-13969</t>
  </si>
  <si>
    <t>UCW-13978</t>
  </si>
  <si>
    <t>UCW-13979</t>
  </si>
  <si>
    <t>UCW-13987</t>
  </si>
  <si>
    <t>UCW-13993</t>
  </si>
  <si>
    <t>UCW-13994</t>
  </si>
  <si>
    <t>UCW-13997</t>
  </si>
  <si>
    <t>UCW-14037</t>
  </si>
  <si>
    <t>UCW-14069</t>
  </si>
  <si>
    <t>UCW-14075</t>
  </si>
  <si>
    <t>UCW-14081</t>
  </si>
  <si>
    <t>UCW-14084</t>
  </si>
  <si>
    <t>UCW-14086</t>
  </si>
  <si>
    <t>UCW-14089</t>
  </si>
  <si>
    <t>UCW-14090</t>
  </si>
  <si>
    <t>UCW-14092</t>
  </si>
  <si>
    <t>UCW-14096</t>
  </si>
  <si>
    <t>UCW-14109</t>
  </si>
  <si>
    <t>UCW-14112</t>
  </si>
  <si>
    <t>UCW-14117</t>
  </si>
  <si>
    <t>UCW-14134</t>
  </si>
  <si>
    <t>UCW-14145</t>
  </si>
  <si>
    <t>UCW-14171</t>
  </si>
  <si>
    <t>UCW-14174</t>
  </si>
  <si>
    <t>UCW-14188</t>
  </si>
  <si>
    <t>UCW-14190</t>
  </si>
  <si>
    <t>UCW-14206</t>
  </si>
  <si>
    <t>UCW-14207</t>
  </si>
  <si>
    <t>UCW-14211</t>
  </si>
  <si>
    <t>UCW-14228</t>
  </si>
  <si>
    <t>UCW-14243</t>
  </si>
  <si>
    <t>UCW-14247</t>
  </si>
  <si>
    <t>UCW-14250</t>
  </si>
  <si>
    <t>UCW-14253</t>
  </si>
  <si>
    <t>UCW-14258</t>
  </si>
  <si>
    <t>UCW-14269</t>
  </si>
  <si>
    <t>UCW-14293</t>
  </si>
  <si>
    <t>UCW-14299</t>
  </si>
  <si>
    <t>UCW-14302</t>
  </si>
  <si>
    <t>UCW-14306</t>
  </si>
  <si>
    <t>UCW-14309</t>
  </si>
  <si>
    <t>UCW-14315</t>
  </si>
  <si>
    <t>UCW-14318</t>
  </si>
  <si>
    <t>UCW-14331</t>
  </si>
  <si>
    <t>UCW-14333</t>
  </si>
  <si>
    <t>UCW-14356</t>
  </si>
  <si>
    <t>UCW-14378</t>
  </si>
  <si>
    <t>UCW-14386</t>
  </si>
  <si>
    <t>UCW-14403</t>
  </si>
  <si>
    <t>UCW-14404</t>
  </si>
  <si>
    <t>UCW-14409</t>
  </si>
  <si>
    <t>UCW-14422</t>
  </si>
  <si>
    <t>UCW-14440</t>
  </si>
  <si>
    <t>UCW-14454</t>
  </si>
  <si>
    <t>UCW-14461</t>
  </si>
  <si>
    <t>UCW-14478</t>
  </si>
  <si>
    <t>UCW-14481</t>
  </si>
  <si>
    <t>UCW-14491</t>
  </si>
  <si>
    <t>UCW-14506</t>
  </si>
  <si>
    <t>UCW-14517</t>
  </si>
  <si>
    <t>UCW-14519</t>
  </si>
  <si>
    <t>UCW-14521</t>
  </si>
  <si>
    <t>UCW-14529</t>
  </si>
  <si>
    <t>UCW-14534</t>
  </si>
  <si>
    <t>UCW-14538</t>
  </si>
  <si>
    <t>UCW-14562</t>
  </si>
  <si>
    <t>UCW-14566</t>
  </si>
  <si>
    <t>UCW-14575</t>
  </si>
  <si>
    <t>UCW-14597</t>
  </si>
  <si>
    <t>UCW-14598</t>
  </si>
  <si>
    <t>UCW-14609</t>
  </si>
  <si>
    <t>UCW-14623</t>
  </si>
  <si>
    <t>UCW-14624</t>
  </si>
  <si>
    <t>UCW-14627</t>
  </si>
  <si>
    <t>UCW-14630</t>
  </si>
  <si>
    <t>UCW-14631</t>
  </si>
  <si>
    <t>UCW-14648</t>
  </si>
  <si>
    <t>UCW-14650</t>
  </si>
  <si>
    <t>UCW-14673</t>
  </si>
  <si>
    <t>UCW-14676</t>
  </si>
  <si>
    <t>UCW-14677</t>
  </si>
  <si>
    <t>UCW-14688</t>
  </si>
  <si>
    <t>UCW-14716</t>
  </si>
  <si>
    <t>UCW-14739</t>
  </si>
  <si>
    <t>UCW-14744</t>
  </si>
  <si>
    <t>UCW-14745</t>
  </si>
  <si>
    <t>UCW-14748</t>
  </si>
  <si>
    <t>UCW-14763</t>
  </si>
  <si>
    <t>UCW-14767</t>
  </si>
  <si>
    <t>UCW-14779</t>
  </si>
  <si>
    <t>UCW-14785</t>
  </si>
  <si>
    <t>UCW-14822</t>
  </si>
  <si>
    <t>UCW-14837</t>
  </si>
  <si>
    <t>UCW-14846</t>
  </si>
  <si>
    <t>UCW-14856</t>
  </si>
  <si>
    <t>UCW-14858</t>
  </si>
  <si>
    <t>UCW-14859</t>
  </si>
  <si>
    <t>UCW-14860</t>
  </si>
  <si>
    <t>UCW-14865</t>
  </si>
  <si>
    <t>UCW-14866</t>
  </si>
  <si>
    <t>UCW-14868</t>
  </si>
  <si>
    <t>UCW-14876</t>
  </si>
  <si>
    <t>UCW-14877</t>
  </si>
  <si>
    <t>UCW-14878</t>
  </si>
  <si>
    <t>UCW-14881</t>
  </si>
  <si>
    <t>UCW-14883</t>
  </si>
  <si>
    <t>UCW-14887</t>
  </si>
  <si>
    <t>UCW-14888</t>
  </si>
  <si>
    <t>UCW-14894</t>
  </si>
  <si>
    <t>UCW-14908</t>
  </si>
  <si>
    <t>UCW-14915</t>
  </si>
  <si>
    <t>UCW-14930</t>
  </si>
  <si>
    <t>UCW-14937</t>
  </si>
  <si>
    <t>UCW-14940</t>
  </si>
  <si>
    <t>UCW-14944</t>
  </si>
  <si>
    <t>UCW-14945</t>
  </si>
  <si>
    <t>UCW-14949</t>
  </si>
  <si>
    <t>UCW-14950</t>
  </si>
  <si>
    <t>UCW-14952</t>
  </si>
  <si>
    <t>UCW-14961</t>
  </si>
  <si>
    <t>UCW-14972</t>
  </si>
  <si>
    <t>UCW-14977</t>
  </si>
  <si>
    <t>UCW-14978</t>
  </si>
  <si>
    <t>UCW-14988</t>
  </si>
  <si>
    <t>UCW-14989</t>
  </si>
  <si>
    <t>UCW-14991</t>
  </si>
  <si>
    <t>UCW-14995</t>
  </si>
  <si>
    <t>UCW-15005</t>
  </si>
  <si>
    <t>UCW-15008</t>
  </si>
  <si>
    <t>UCW-15018</t>
  </si>
  <si>
    <t>UCW-15021</t>
  </si>
  <si>
    <t>UCW-15025</t>
  </si>
  <si>
    <t>UCW-15047</t>
  </si>
  <si>
    <t>UCW-15049</t>
  </si>
  <si>
    <t>UCW-15057</t>
  </si>
  <si>
    <t>UCW-15065</t>
  </si>
  <si>
    <t>UCW-15067</t>
  </si>
  <si>
    <t>UCW-15072</t>
  </si>
  <si>
    <t>UCW-15074</t>
  </si>
  <si>
    <t>UCW-15095</t>
  </si>
  <si>
    <t>UCW-15106</t>
  </si>
  <si>
    <t>UCW-15112</t>
  </si>
  <si>
    <t>UCW-15113</t>
  </si>
  <si>
    <t>UCW-15116</t>
  </si>
  <si>
    <t>UCW-15117</t>
  </si>
  <si>
    <t>UCW-15118</t>
  </si>
  <si>
    <t>UCW-15125</t>
  </si>
  <si>
    <t>UCW-15127</t>
  </si>
  <si>
    <t>UCW-15130</t>
  </si>
  <si>
    <t>UCW-15132</t>
  </si>
  <si>
    <t>UCW-15143</t>
  </si>
  <si>
    <t>UCW-15146</t>
  </si>
  <si>
    <t>UCW-15148</t>
  </si>
  <si>
    <t>UCW-15151</t>
  </si>
  <si>
    <t>UCW-15153</t>
  </si>
  <si>
    <t>UCW-15164</t>
  </si>
  <si>
    <t>UCW-15166</t>
  </si>
  <si>
    <t>UCW-15172</t>
  </si>
  <si>
    <t>UCW-15176</t>
  </si>
  <si>
    <t>UCW-15183</t>
  </si>
  <si>
    <t>UCW-15218</t>
  </si>
  <si>
    <t>UCW-15226</t>
  </si>
  <si>
    <t>UCW-15237</t>
  </si>
  <si>
    <t>UCW-15244</t>
  </si>
  <si>
    <t>UCW-15247</t>
  </si>
  <si>
    <t>UCW-15255</t>
  </si>
  <si>
    <t>UCW-15259</t>
  </si>
  <si>
    <t>UCW-15283</t>
  </si>
  <si>
    <t>UCW-15288</t>
  </si>
  <si>
    <t>UCW-15289</t>
  </si>
  <si>
    <t>UCW-15298</t>
  </si>
  <si>
    <t>UCW-15347</t>
  </si>
  <si>
    <t>UCW-15348</t>
  </si>
  <si>
    <t>UCW-15350</t>
  </si>
  <si>
    <t>UCW-15358</t>
  </si>
  <si>
    <t>UCW-15368</t>
  </si>
  <si>
    <t>UCW-15372</t>
  </si>
  <si>
    <t>UCW-15373</t>
  </si>
  <si>
    <t>UCW-15378</t>
  </si>
  <si>
    <t>UCW-15386</t>
  </si>
  <si>
    <t>UCW-15387</t>
  </si>
  <si>
    <t>UCW-15399</t>
  </si>
  <si>
    <t>UCW-15401</t>
  </si>
  <si>
    <t>UCW-15402</t>
  </si>
  <si>
    <t>UCW-15403</t>
  </si>
  <si>
    <t>UCW-15404</t>
  </si>
  <si>
    <t>UCW-15423</t>
  </si>
  <si>
    <t>UCW-15429</t>
  </si>
  <si>
    <t>UCW-15437</t>
  </si>
  <si>
    <t>UCW-15440</t>
  </si>
  <si>
    <t>UCW-15441</t>
  </si>
  <si>
    <t>UCW-15442</t>
  </si>
  <si>
    <t>UCW-15447</t>
  </si>
  <si>
    <t>UCW-15450</t>
  </si>
  <si>
    <t>UCW-15451</t>
  </si>
  <si>
    <t>UCW-15452</t>
  </si>
  <si>
    <t>UCW-15455</t>
  </si>
  <si>
    <t>UCW-15457</t>
  </si>
  <si>
    <t>UCW-15486</t>
  </si>
  <si>
    <t>UCW-15490</t>
  </si>
  <si>
    <t>UCW-15491</t>
  </si>
  <si>
    <t>UCW-15501</t>
  </si>
  <si>
    <t>UCW-15504</t>
  </si>
  <si>
    <t>UCW-15505</t>
  </si>
  <si>
    <t>UCW-15518</t>
  </si>
  <si>
    <t>UCW-15525</t>
  </si>
  <si>
    <t>UCW-15526</t>
  </si>
  <si>
    <t>UCW-15536</t>
  </si>
  <si>
    <t>UCW-15538</t>
  </si>
  <si>
    <t>UCW-15550</t>
  </si>
  <si>
    <t>UCW-15555</t>
  </si>
  <si>
    <t>UCW-15575</t>
  </si>
  <si>
    <t>UCW-15587</t>
  </si>
  <si>
    <t>UCW-15597</t>
  </si>
  <si>
    <t>UCW-15600</t>
  </si>
  <si>
    <t>UCW-15602</t>
  </si>
  <si>
    <t>UCW-15612</t>
  </si>
  <si>
    <t>UCW-15625</t>
  </si>
  <si>
    <t>UCW-15631</t>
  </si>
  <si>
    <t>UCW-15640</t>
  </si>
  <si>
    <t>UCW-15652</t>
  </si>
  <si>
    <t>UCW-15676</t>
  </si>
  <si>
    <t>UCW-15681</t>
  </si>
  <si>
    <t>UCW-15682</t>
  </si>
  <si>
    <t>UCW-15683</t>
  </si>
  <si>
    <t>UCW-15685</t>
  </si>
  <si>
    <t>UCW-15686</t>
  </si>
  <si>
    <t>UCW-15689</t>
  </si>
  <si>
    <t>UCW-15690</t>
  </si>
  <si>
    <t>UCW-15691</t>
  </si>
  <si>
    <t>UCW-15712</t>
  </si>
  <si>
    <t>UCW-15720</t>
  </si>
  <si>
    <t>UCW-15723</t>
  </si>
  <si>
    <t>UCW-15725</t>
  </si>
  <si>
    <t>UCW-15739</t>
  </si>
  <si>
    <t>UCW-15743</t>
  </si>
  <si>
    <t>UCW-15744</t>
  </si>
  <si>
    <t>UCW-15782</t>
  </si>
  <si>
    <t>UCW-15787</t>
  </si>
  <si>
    <t>UCW-15791</t>
  </si>
  <si>
    <t>UCW-15794</t>
  </si>
  <si>
    <t>UCW-15795</t>
  </si>
  <si>
    <t>UCW-15798</t>
  </si>
  <si>
    <t>UCW-15816</t>
  </si>
  <si>
    <t>UCW-15826</t>
  </si>
  <si>
    <t>UCW-15832</t>
  </si>
  <si>
    <t>UCW-15835</t>
  </si>
  <si>
    <t>UCW-15848</t>
  </si>
  <si>
    <t>UCW-15872</t>
  </si>
  <si>
    <t>UCW-15875</t>
  </si>
  <si>
    <t>UCW-15879</t>
  </si>
  <si>
    <t>UCW-15883</t>
  </si>
  <si>
    <t>UCW-15885</t>
  </si>
  <si>
    <t>UCW-15887</t>
  </si>
  <si>
    <t>UCW-15889</t>
  </si>
  <si>
    <t>UCW-15891</t>
  </si>
  <si>
    <t>UCW-15894</t>
  </si>
  <si>
    <t>UCW-15897</t>
  </si>
  <si>
    <t>UCW-15898</t>
  </si>
  <si>
    <t>UCW-15899</t>
  </si>
  <si>
    <t>UCW-15930</t>
  </si>
  <si>
    <t>UCW-15937</t>
  </si>
  <si>
    <t>UCW-15942</t>
  </si>
  <si>
    <t>UCW-15948</t>
  </si>
  <si>
    <t>UCW-15958</t>
  </si>
  <si>
    <t>UCW-15963</t>
  </si>
  <si>
    <t>UCW-15964</t>
  </si>
  <si>
    <t>UCW-15965</t>
  </si>
  <si>
    <t>UCW-15967</t>
  </si>
  <si>
    <t>UCW-15979</t>
  </si>
  <si>
    <t>UCW-15991</t>
  </si>
  <si>
    <t>UCW-15999</t>
  </si>
  <si>
    <t>UCW-16008</t>
  </si>
  <si>
    <t>UCW-16009</t>
  </si>
  <si>
    <t>UCW-16017</t>
  </si>
  <si>
    <t>UCW-16026</t>
  </si>
  <si>
    <t>UCW-16028</t>
  </si>
  <si>
    <t>UCW-16034</t>
  </si>
  <si>
    <t>UCW-16036</t>
  </si>
  <si>
    <t>UCW-16040</t>
  </si>
  <si>
    <t>UCW-16066</t>
  </si>
  <si>
    <t>UCW-16070</t>
  </si>
  <si>
    <t>UCW-16077</t>
  </si>
  <si>
    <t>UCW-16079</t>
  </si>
  <si>
    <t>UCW-16080</t>
  </si>
  <si>
    <t>UCW-16082</t>
  </si>
  <si>
    <t>UCW-16086</t>
  </si>
  <si>
    <t>UCW-16104</t>
  </si>
  <si>
    <t>UCW-16142</t>
  </si>
  <si>
    <t>UCW-16144</t>
  </si>
  <si>
    <t>UCW-16148</t>
  </si>
  <si>
    <t>UCW-16156</t>
  </si>
  <si>
    <t>UCW-16158</t>
  </si>
  <si>
    <t>UCW-16164</t>
  </si>
  <si>
    <t>UCW-16178</t>
  </si>
  <si>
    <t>UCW-16187</t>
  </si>
  <si>
    <t>UCW-16196</t>
  </si>
  <si>
    <t>UCW-16214</t>
  </si>
  <si>
    <t>UCW-16218</t>
  </si>
  <si>
    <t>UCW-16221</t>
  </si>
  <si>
    <t>UCW-16222</t>
  </si>
  <si>
    <t>UCW-16224</t>
  </si>
  <si>
    <t>UCW-16226</t>
  </si>
  <si>
    <t>UCW-16228</t>
  </si>
  <si>
    <t>UCW-16231</t>
  </si>
  <si>
    <t>UCW-16232</t>
  </si>
  <si>
    <t>UCW-16233</t>
  </si>
  <si>
    <t>UCW-16235</t>
  </si>
  <si>
    <t>UCW-16246</t>
  </si>
  <si>
    <t>UCW-16256</t>
  </si>
  <si>
    <t>UCW-16261</t>
  </si>
  <si>
    <t>UCW-16265</t>
  </si>
  <si>
    <t>UCW-16267</t>
  </si>
  <si>
    <t>UCW-16269</t>
  </si>
  <si>
    <t>UCW-16282</t>
  </si>
  <si>
    <t>UCW-16295</t>
  </si>
  <si>
    <t>UCW-16325</t>
  </si>
  <si>
    <t>UCW-16326</t>
  </si>
  <si>
    <t>UCW-16327</t>
  </si>
  <si>
    <t>UCW-16339</t>
  </si>
  <si>
    <t>UCW-16342</t>
  </si>
  <si>
    <t>UCW-16344</t>
  </si>
  <si>
    <t>UCW-16348</t>
  </si>
  <si>
    <t>UCW-16359</t>
  </si>
  <si>
    <t>UCW-16368</t>
  </si>
  <si>
    <t>UCW-16372</t>
  </si>
  <si>
    <t>UCW-16375</t>
  </si>
  <si>
    <t>UCW-16376</t>
  </si>
  <si>
    <t>UCW-16382</t>
  </si>
  <si>
    <t>UCW-16410</t>
  </si>
  <si>
    <t>UCW-16412</t>
  </si>
  <si>
    <t>UCW-16418</t>
  </si>
  <si>
    <t>UCW-16430</t>
  </si>
  <si>
    <t>UCW-16433</t>
  </si>
  <si>
    <t>UCW-16434</t>
  </si>
  <si>
    <t>UCW-16435</t>
  </si>
  <si>
    <t>UCW-16437</t>
  </si>
  <si>
    <t>UCW-16443</t>
  </si>
  <si>
    <t>UCW-16446</t>
  </si>
  <si>
    <t>UCW-16451</t>
  </si>
  <si>
    <t>UCW-16459</t>
  </si>
  <si>
    <t>UCW-16474</t>
  </si>
  <si>
    <t>UCW-16479</t>
  </si>
  <si>
    <t>UCW-16488</t>
  </si>
  <si>
    <t>UCW-16489</t>
  </si>
  <si>
    <t>UCW-16492</t>
  </si>
  <si>
    <t>UCW-16496</t>
  </si>
  <si>
    <t>UCW-16500</t>
  </si>
  <si>
    <t>UCW-16502</t>
  </si>
  <si>
    <t>UCW-16504</t>
  </si>
  <si>
    <t>UCW-16509</t>
  </si>
  <si>
    <t>UCW-16514</t>
  </si>
  <si>
    <t>UCW-16519</t>
  </si>
  <si>
    <t>UCW-16523</t>
  </si>
  <si>
    <t>UCW-16525</t>
  </si>
  <si>
    <t>UCW-16526</t>
  </si>
  <si>
    <t>UCW-16529</t>
  </si>
  <si>
    <t>UCW-16535</t>
  </si>
  <si>
    <t>UCW-16554</t>
  </si>
  <si>
    <t>UCW-16561</t>
  </si>
  <si>
    <t>UCW-16565</t>
  </si>
  <si>
    <t>UCW-16567</t>
  </si>
  <si>
    <t>UCW-16573</t>
  </si>
  <si>
    <t>UCW-16586</t>
  </si>
  <si>
    <t>UCW-16588</t>
  </si>
  <si>
    <t>UCW-16590</t>
  </si>
  <si>
    <t>UCW-16593</t>
  </si>
  <si>
    <t>UCW-16595</t>
  </si>
  <si>
    <t>UCW-16598</t>
  </si>
  <si>
    <t>UCW-16602</t>
  </si>
  <si>
    <t>UCW-16615</t>
  </si>
  <si>
    <t>UCW-16616</t>
  </si>
  <si>
    <t>UCW-16617</t>
  </si>
  <si>
    <t>UCW-16625</t>
  </si>
  <si>
    <t>UCW-16631</t>
  </si>
  <si>
    <t>UCW-16634</t>
  </si>
  <si>
    <t>UCW-16639</t>
  </si>
  <si>
    <t>UCW-16640</t>
  </si>
  <si>
    <t>UCW-16648</t>
  </si>
  <si>
    <t>UCW-16656</t>
  </si>
  <si>
    <t>UCW-16690</t>
  </si>
  <si>
    <t>UCW-16692</t>
  </si>
  <si>
    <t>UCW-16696</t>
  </si>
  <si>
    <t>UCW-16710</t>
  </si>
  <si>
    <t>UCW-16712</t>
  </si>
  <si>
    <t>UCW-16714</t>
  </si>
  <si>
    <t>UCW-16716</t>
  </si>
  <si>
    <t>UCW-16726</t>
  </si>
  <si>
    <t>UCW-16741</t>
  </si>
  <si>
    <t>UCW-16743</t>
  </si>
  <si>
    <t>UCW-16759</t>
  </si>
  <si>
    <t>UCW-16765</t>
  </si>
  <si>
    <t>UCW-16768</t>
  </si>
  <si>
    <t>UCW-16776</t>
  </si>
  <si>
    <t>UCW-16777</t>
  </si>
  <si>
    <t>UCW-16782</t>
  </si>
  <si>
    <t>UCW-16800</t>
  </si>
  <si>
    <t>UCW-16803</t>
  </si>
  <si>
    <t>UCW-16804</t>
  </si>
  <si>
    <t>UCW-16806</t>
  </si>
  <si>
    <t>UCW-16813</t>
  </si>
  <si>
    <t>UCW-16815</t>
  </si>
  <si>
    <t>UCW-16820</t>
  </si>
  <si>
    <t>UCW-16823</t>
  </si>
  <si>
    <t>UCW-16824</t>
  </si>
  <si>
    <t>UCW-16848</t>
  </si>
  <si>
    <t>UCW-16859</t>
  </si>
  <si>
    <t>UCW-16861</t>
  </si>
  <si>
    <t>UCW-16862</t>
  </si>
  <si>
    <t>UCW-16863</t>
  </si>
  <si>
    <t>UCW-16866</t>
  </si>
  <si>
    <t>UCW-16867</t>
  </si>
  <si>
    <t>UCW-16869</t>
  </si>
  <si>
    <t>UCW-16870</t>
  </si>
  <si>
    <t>UCW-16871</t>
  </si>
  <si>
    <t>UCW-16877</t>
  </si>
  <si>
    <t>UCW-16881</t>
  </si>
  <si>
    <t>UCW-16901</t>
  </si>
  <si>
    <t>UCW-16908</t>
  </si>
  <si>
    <t>UCW-16917</t>
  </si>
  <si>
    <t>UCW-16924</t>
  </si>
  <si>
    <t>UCW-16925</t>
  </si>
  <si>
    <t>UCW-16928</t>
  </si>
  <si>
    <t>UCW-16959</t>
  </si>
  <si>
    <t>UCW-16969</t>
  </si>
  <si>
    <t>UCW-16974</t>
  </si>
  <si>
    <t>UCW-16976</t>
  </si>
  <si>
    <t>UCW-16981</t>
  </si>
  <si>
    <t>UCW-16983</t>
  </si>
  <si>
    <t>UCW-16991</t>
  </si>
  <si>
    <t>UCW-17004</t>
  </si>
  <si>
    <t>UCW-17007</t>
  </si>
  <si>
    <t>UCW-17011</t>
  </si>
  <si>
    <t>UCW-17028</t>
  </si>
  <si>
    <t>UCW-17033</t>
  </si>
  <si>
    <t>UCW-17044</t>
  </si>
  <si>
    <t>UCW-17054</t>
  </si>
  <si>
    <t>UCW-17056</t>
  </si>
  <si>
    <t>UCW-17059</t>
  </si>
  <si>
    <t>UCW-17061</t>
  </si>
  <si>
    <t>UCW-17063</t>
  </si>
  <si>
    <t>UCW-17066</t>
  </si>
  <si>
    <t>UCW-17080</t>
  </si>
  <si>
    <t>UCW-17083</t>
  </si>
  <si>
    <t>UCW-17087</t>
  </si>
  <si>
    <t>UCW-17092</t>
  </si>
  <si>
    <t>UCW-17104</t>
  </si>
  <si>
    <t>UCW-17112</t>
  </si>
  <si>
    <t>UCW-17113</t>
  </si>
  <si>
    <t>UCW-17114</t>
  </si>
  <si>
    <t>UCW-17115</t>
  </si>
  <si>
    <t>UCW-17124</t>
  </si>
  <si>
    <t>UCW-17125</t>
  </si>
  <si>
    <t>UCW-17135</t>
  </si>
  <si>
    <t>UCW-17146</t>
  </si>
  <si>
    <t>UCW-17147</t>
  </si>
  <si>
    <t>UCW-17148</t>
  </si>
  <si>
    <t>UCW-17149</t>
  </si>
  <si>
    <t>UCW-17167</t>
  </si>
  <si>
    <t>UCW-17168</t>
  </si>
  <si>
    <t>UCW-17170</t>
  </si>
  <si>
    <t>UCW-17171</t>
  </si>
  <si>
    <t>UCW-17173</t>
  </si>
  <si>
    <t>UCW-17183</t>
  </si>
  <si>
    <t>UCW-17186</t>
  </si>
  <si>
    <t>UCW-17191</t>
  </si>
  <si>
    <t>UCW-17198</t>
  </si>
  <si>
    <t>UCW-17208</t>
  </si>
  <si>
    <t>UCW-17235</t>
  </si>
  <si>
    <t>UCW-17243</t>
  </si>
  <si>
    <t>UCW-17245</t>
  </si>
  <si>
    <t>UCW-17261</t>
  </si>
  <si>
    <t>UCW-17264</t>
  </si>
  <si>
    <t>UCW-17268</t>
  </si>
  <si>
    <t>UCW-17269</t>
  </si>
  <si>
    <t>UCW-17272</t>
  </si>
  <si>
    <t>UCW-17274</t>
  </si>
  <si>
    <t>UCW-17278</t>
  </si>
  <si>
    <t>UCW-17282</t>
  </si>
  <si>
    <t>UCW-17283</t>
  </si>
  <si>
    <t>UCW-17286</t>
  </si>
  <si>
    <t>UCW-17355</t>
  </si>
  <si>
    <t>UCW-17359</t>
  </si>
  <si>
    <t>UCW-17361</t>
  </si>
  <si>
    <t>UCW-17377</t>
  </si>
  <si>
    <t>UCW-17389</t>
  </si>
  <si>
    <t>UCW-17390</t>
  </si>
  <si>
    <t>UCW-17394</t>
  </si>
  <si>
    <t>UCW-17398</t>
  </si>
  <si>
    <t>UCW-17399</t>
  </si>
  <si>
    <t>UCW-17400</t>
  </si>
  <si>
    <t>UCW-17416</t>
  </si>
  <si>
    <t>UCW-17432</t>
  </si>
  <si>
    <t>UCW-17448</t>
  </si>
  <si>
    <t>UCW-17453</t>
  </si>
  <si>
    <t>UCW-17474</t>
  </si>
  <si>
    <t>UCW-17475</t>
  </si>
  <si>
    <t>UCW-17492</t>
  </si>
  <si>
    <t>UCW-17504</t>
  </si>
  <si>
    <t>UCW-17505</t>
  </si>
  <si>
    <t>UCW-17520</t>
  </si>
  <si>
    <t>UCW-17527</t>
  </si>
  <si>
    <t>UCW-17569</t>
  </si>
  <si>
    <t>UCW-17572</t>
  </si>
  <si>
    <t>UCW-17573</t>
  </si>
  <si>
    <t>UCW-17575</t>
  </si>
  <si>
    <t>UCW-17615</t>
  </si>
  <si>
    <t>UCW-17620</t>
  </si>
  <si>
    <t>UCW-17623</t>
  </si>
  <si>
    <t>UCW-17627</t>
  </si>
  <si>
    <t>UCW-17675</t>
  </si>
  <si>
    <t>UCW-17684</t>
  </si>
  <si>
    <t>UCW-17692</t>
  </si>
  <si>
    <t>UCW-17707</t>
  </si>
  <si>
    <t>UCW-17712</t>
  </si>
  <si>
    <t>UCW-17716</t>
  </si>
  <si>
    <t>UCW-17727</t>
  </si>
  <si>
    <t>UCW-17729</t>
  </si>
  <si>
    <t>UCW-17733</t>
  </si>
  <si>
    <t>UCW-17735</t>
  </si>
  <si>
    <t>UCW-17736</t>
  </si>
  <si>
    <t>UCW-17738</t>
  </si>
  <si>
    <t>UCW-17752</t>
  </si>
  <si>
    <t>UCW-17753</t>
  </si>
  <si>
    <t>UCW-17754</t>
  </si>
  <si>
    <t>UCW-17765</t>
  </si>
  <si>
    <t>UCW-17766</t>
  </si>
  <si>
    <t>UCW-17786</t>
  </si>
  <si>
    <t>UCW-17787</t>
  </si>
  <si>
    <t>UCW-17809</t>
  </si>
  <si>
    <t>UCW-17819</t>
  </si>
  <si>
    <t>UCW-17821</t>
  </si>
  <si>
    <t>UCW-17823</t>
  </si>
  <si>
    <t>UCW-17824</t>
  </si>
  <si>
    <t>UCW-17829</t>
  </si>
  <si>
    <t>UCW-17833</t>
  </si>
  <si>
    <t>UCW-17836</t>
  </si>
  <si>
    <t>UCW-17841</t>
  </si>
  <si>
    <t>UCW-17842</t>
  </si>
  <si>
    <t>UCW-17843</t>
  </si>
  <si>
    <t>UCW-17844</t>
  </si>
  <si>
    <t>UCW-17849</t>
  </si>
  <si>
    <t>UCW-17850</t>
  </si>
  <si>
    <t>UCW-17853</t>
  </si>
  <si>
    <t>UCW-17856</t>
  </si>
  <si>
    <t>UCW-17858</t>
  </si>
  <si>
    <t>UCW-17883</t>
  </si>
  <si>
    <t>UCW-17885</t>
  </si>
  <si>
    <t>UCW-17888</t>
  </si>
  <si>
    <t>UCW-17890</t>
  </si>
  <si>
    <t>UCW-17892</t>
  </si>
  <si>
    <t>UCW-17893</t>
  </si>
  <si>
    <t>UCW-17920</t>
  </si>
  <si>
    <t>UCW-17921</t>
  </si>
  <si>
    <t>UCW-17923</t>
  </si>
  <si>
    <t>UCW-17925</t>
  </si>
  <si>
    <t>UCW-17930</t>
  </si>
  <si>
    <t>UCW-17932</t>
  </si>
  <si>
    <t>UCW-17936</t>
  </si>
  <si>
    <t>UCW-17938</t>
  </si>
  <si>
    <t>UCW-17944</t>
  </si>
  <si>
    <t>UCW-17956</t>
  </si>
  <si>
    <t>UCW-17962</t>
  </si>
  <si>
    <t>UCW-17966</t>
  </si>
  <si>
    <t>UCW-17967</t>
  </si>
  <si>
    <t>UCW-17970</t>
  </si>
  <si>
    <t>UCW-17983</t>
  </si>
  <si>
    <t>UCW-17988</t>
  </si>
  <si>
    <t>UCW-17992</t>
  </si>
  <si>
    <t>UCW-18018</t>
  </si>
  <si>
    <t>UCW-18026</t>
  </si>
  <si>
    <t>UCW-18027</t>
  </si>
  <si>
    <t>UCW-18037</t>
  </si>
  <si>
    <t>UCW-18038</t>
  </si>
  <si>
    <t>UCW-18040</t>
  </si>
  <si>
    <t>UCW-18052</t>
  </si>
  <si>
    <t>UCW-18060</t>
  </si>
  <si>
    <t>UCW-18066</t>
  </si>
  <si>
    <t>UCW-18068</t>
  </si>
  <si>
    <t>UCW-18069</t>
  </si>
  <si>
    <t>UCW-18070</t>
  </si>
  <si>
    <t>UCW-18072</t>
  </si>
  <si>
    <t>UCW-18074</t>
  </si>
  <si>
    <t>UCW-18076</t>
  </si>
  <si>
    <t>UCW-18082</t>
  </si>
  <si>
    <t>UCW-18086</t>
  </si>
  <si>
    <t>UCW-18092</t>
  </si>
  <si>
    <t>UCW-18095</t>
  </si>
  <si>
    <t>UCW-18105</t>
  </si>
  <si>
    <t>UCW-18125</t>
  </si>
  <si>
    <t>UCW-18128</t>
  </si>
  <si>
    <t>UCW-18130</t>
  </si>
  <si>
    <t>UCW-18137</t>
  </si>
  <si>
    <t>UCW-18142</t>
  </si>
  <si>
    <t>UCW-18149</t>
  </si>
  <si>
    <t>UCW-18165</t>
  </si>
  <si>
    <t>UCW-18166</t>
  </si>
  <si>
    <t>UCW-18172</t>
  </si>
  <si>
    <t>UCW-18176</t>
  </si>
  <si>
    <t>UCW-18179</t>
  </si>
  <si>
    <t>UCW-18182</t>
  </si>
  <si>
    <t>UCW-18183</t>
  </si>
  <si>
    <t>UCW-18188</t>
  </si>
  <si>
    <t>UCW-18192</t>
  </si>
  <si>
    <t>UCW-18194</t>
  </si>
  <si>
    <t>UCW-18199</t>
  </si>
  <si>
    <t>UCW-18201</t>
  </si>
  <si>
    <t>UCW-18205</t>
  </si>
  <si>
    <t>UCW-18207</t>
  </si>
  <si>
    <t>UCW-18208</t>
  </si>
  <si>
    <t>UCW-18211</t>
  </si>
  <si>
    <t>UCW-18212</t>
  </si>
  <si>
    <t>UCW-18223</t>
  </si>
  <si>
    <t>UCW-18251</t>
  </si>
  <si>
    <t>UCW-18252</t>
  </si>
  <si>
    <t>UCW-18262</t>
  </si>
  <si>
    <t>UCW-18276</t>
  </si>
  <si>
    <t>UCW-18277</t>
  </si>
  <si>
    <t>UCW-18279</t>
  </si>
  <si>
    <t>UCW-18281</t>
  </si>
  <si>
    <t>UCW-18282</t>
  </si>
  <si>
    <t>UCW-18283</t>
  </si>
  <si>
    <t>UCW-18285</t>
  </si>
  <si>
    <t>UCW-18288</t>
  </si>
  <si>
    <t>UCW-18290</t>
  </si>
  <si>
    <t>UCW-18293</t>
  </si>
  <si>
    <t>UCW-18302</t>
  </si>
  <si>
    <t>UCW-18304</t>
  </si>
  <si>
    <t>UCW-18305</t>
  </si>
  <si>
    <t>UCW-18309</t>
  </si>
  <si>
    <t>UCW-18312</t>
  </si>
  <si>
    <t>UCW-18315</t>
  </si>
  <si>
    <t>UCW-18321</t>
  </si>
  <si>
    <t>UCW-18323</t>
  </si>
  <si>
    <t>UCW-18333</t>
  </si>
  <si>
    <t>UCW-18341</t>
  </si>
  <si>
    <t>UCW-18348</t>
  </si>
  <si>
    <t>UCW-18349</t>
  </si>
  <si>
    <t>UCW-18353</t>
  </si>
  <si>
    <t>UCW-18370</t>
  </si>
  <si>
    <t>UCW-18374</t>
  </si>
  <si>
    <t>UCW-18380</t>
  </si>
  <si>
    <t>UCW-18391</t>
  </si>
  <si>
    <t>UCW-18394</t>
  </si>
  <si>
    <t>UCW-18397</t>
  </si>
  <si>
    <t>UCW-18408</t>
  </si>
  <si>
    <t>UCW-18409</t>
  </si>
  <si>
    <t>UCW-18419</t>
  </si>
  <si>
    <t>UCW-18420</t>
  </si>
  <si>
    <t>UCW-18427</t>
  </si>
  <si>
    <t>UCW-18431</t>
  </si>
  <si>
    <t>UCW-18432</t>
  </si>
  <si>
    <t>UCW-18433</t>
  </si>
  <si>
    <t>UCW-18441</t>
  </si>
  <si>
    <t>UCW-18442</t>
  </si>
  <si>
    <t>UCW-18454</t>
  </si>
  <si>
    <t>UCW-18467</t>
  </si>
  <si>
    <t>UCW-18468</t>
  </si>
  <si>
    <t>UCW-18470</t>
  </si>
  <si>
    <t>UCW-18471</t>
  </si>
  <si>
    <t>UCW-18476</t>
  </si>
  <si>
    <t>UCW-18477</t>
  </si>
  <si>
    <t>UCW-18493</t>
  </si>
  <si>
    <t>UCW-18495</t>
  </si>
  <si>
    <t>UCW-18497</t>
  </si>
  <si>
    <t>UCW-18498</t>
  </si>
  <si>
    <t>UCW-18510</t>
  </si>
  <si>
    <t>UCW-18512</t>
  </si>
  <si>
    <t>UCW-18514</t>
  </si>
  <si>
    <t>UCW-18516</t>
  </si>
  <si>
    <t>UCW-18518</t>
  </si>
  <si>
    <t>UCW-18520</t>
  </si>
  <si>
    <t>UCW-18522</t>
  </si>
  <si>
    <t>UCW-18527</t>
  </si>
  <si>
    <t>UCW-18528</t>
  </si>
  <si>
    <t>UCW-18530</t>
  </si>
  <si>
    <t>UCW-18541</t>
  </si>
  <si>
    <t>UCW-18543</t>
  </si>
  <si>
    <t>UCW-18545</t>
  </si>
  <si>
    <t>UCW-18546</t>
  </si>
  <si>
    <t>UCW-18553</t>
  </si>
  <si>
    <t>UCW-18556</t>
  </si>
  <si>
    <t>UCW-18557</t>
  </si>
  <si>
    <t>UCW-18563</t>
  </si>
  <si>
    <t>UCW-18564</t>
  </si>
  <si>
    <t>UCW-18570</t>
  </si>
  <si>
    <t>UCW-18572</t>
  </si>
  <si>
    <t>UCW-18574</t>
  </si>
  <si>
    <t>UCW-18583</t>
  </si>
  <si>
    <t>UCW-18591</t>
  </si>
  <si>
    <t>UCW-18593</t>
  </si>
  <si>
    <t>UCW-18611</t>
  </si>
  <si>
    <t>UCW-18613</t>
  </si>
  <si>
    <t>UCW-18614</t>
  </si>
  <si>
    <t>UCW-18618</t>
  </si>
  <si>
    <t>UCW-18620</t>
  </si>
  <si>
    <t>UCW-18621</t>
  </si>
  <si>
    <t>UCW-18622</t>
  </si>
  <si>
    <t>UCW-18623</t>
  </si>
  <si>
    <t>UCW-18624</t>
  </si>
  <si>
    <t>UCW-18636</t>
  </si>
  <si>
    <t>UCW-18638</t>
  </si>
  <si>
    <t>UCW-18640</t>
  </si>
  <si>
    <t>UCW-18646</t>
  </si>
  <si>
    <t>UCW-18649</t>
  </si>
  <si>
    <t>UCW-18651</t>
  </si>
  <si>
    <t>UCW-18653</t>
  </si>
  <si>
    <t>UCW-18659</t>
  </si>
  <si>
    <t>UCW-18684</t>
  </si>
  <si>
    <t>UCW-18708</t>
  </si>
  <si>
    <t>UCW-18720</t>
  </si>
  <si>
    <t>UCW-18721</t>
  </si>
  <si>
    <t>UCW-18722</t>
  </si>
  <si>
    <t>UCW-18725</t>
  </si>
  <si>
    <t>UCW-18743</t>
  </si>
  <si>
    <t>UCW-18748</t>
  </si>
  <si>
    <t>UCW-18760</t>
  </si>
  <si>
    <t>UCW-18778</t>
  </si>
  <si>
    <t>UCW-18818</t>
  </si>
  <si>
    <t>UCW-18819</t>
  </si>
  <si>
    <t>UCW-18821</t>
  </si>
  <si>
    <t>UCW-18822</t>
  </si>
  <si>
    <t>UCW-18853</t>
  </si>
  <si>
    <t>UCW-18867</t>
  </si>
  <si>
    <t>UCW-18888</t>
  </si>
  <si>
    <t>UCW-18897</t>
  </si>
  <si>
    <t>UCW-18937</t>
  </si>
  <si>
    <t>UCW-18939</t>
  </si>
  <si>
    <t>UCW-18941</t>
  </si>
  <si>
    <t>UCW-18944</t>
  </si>
  <si>
    <t>UCW-18964</t>
  </si>
  <si>
    <t>UCW-18993</t>
  </si>
  <si>
    <t>UCW-18996</t>
  </si>
  <si>
    <t>UCW-19001</t>
  </si>
  <si>
    <t>UCW-19016</t>
  </si>
  <si>
    <t>UCW-19019</t>
  </si>
  <si>
    <t>UCW-19020</t>
  </si>
  <si>
    <t>UCW-19021</t>
  </si>
  <si>
    <t>UCW-19040</t>
  </si>
  <si>
    <t>UCW-19049</t>
  </si>
  <si>
    <t>UCW-19055</t>
  </si>
  <si>
    <t>UCW-19059</t>
  </si>
  <si>
    <t>UCW-19073</t>
  </si>
  <si>
    <t>UCW-19075</t>
  </si>
  <si>
    <t>UCW-19078</t>
  </si>
  <si>
    <t>UCW-19083</t>
  </si>
  <si>
    <t>UCW-19086</t>
  </si>
  <si>
    <t>UCW-19089</t>
  </si>
  <si>
    <t>UCW-19094</t>
  </si>
  <si>
    <t>UCW-19095</t>
  </si>
  <si>
    <t>UCW-19096</t>
  </si>
  <si>
    <t>UCW-19098</t>
  </si>
  <si>
    <t>UCW-19101</t>
  </si>
  <si>
    <t>UCW-19103</t>
  </si>
  <si>
    <t>UCW-19110</t>
  </si>
  <si>
    <t>UCW-19117</t>
  </si>
  <si>
    <t>UCW-19119</t>
  </si>
  <si>
    <t>UCW-19120</t>
  </si>
  <si>
    <t>UCW-19133</t>
  </si>
  <si>
    <t>UCW-19151</t>
  </si>
  <si>
    <t>UCW-19160</t>
  </si>
  <si>
    <t>UCW-19164</t>
  </si>
  <si>
    <t>UCW-19173</t>
  </si>
  <si>
    <t>UCW-19175</t>
  </si>
  <si>
    <t>UCW-19176</t>
  </si>
  <si>
    <t>UCW-19180</t>
  </si>
  <si>
    <t>UCW-19181</t>
  </si>
  <si>
    <t>UCW-19185</t>
  </si>
  <si>
    <t>UCW-19188</t>
  </si>
  <si>
    <t>UCW-19189</t>
  </si>
  <si>
    <t>UCW-19199</t>
  </si>
  <si>
    <t>UCW-19206</t>
  </si>
  <si>
    <t>UCW-19210</t>
  </si>
  <si>
    <t>UCW-19213</t>
  </si>
  <si>
    <t>UCW-19214</t>
  </si>
  <si>
    <t>UCW-19226</t>
  </si>
  <si>
    <t>UCW-19234</t>
  </si>
  <si>
    <t>UCW-19235</t>
  </si>
  <si>
    <t>UCW-19240</t>
  </si>
  <si>
    <t>UCW-19242</t>
  </si>
  <si>
    <t>UCW-19248</t>
  </si>
  <si>
    <t>UCW-19252</t>
  </si>
  <si>
    <t>UCW-19254</t>
  </si>
  <si>
    <t>UCW-19265</t>
  </si>
  <si>
    <t>UCW-19266</t>
  </si>
  <si>
    <t>UCW-19269</t>
  </si>
  <si>
    <t>UCW-19270</t>
  </si>
  <si>
    <t>UCW-19286</t>
  </si>
  <si>
    <t>UCW-19294</t>
  </si>
  <si>
    <t>UCW-19299</t>
  </si>
  <si>
    <t>UCW-19304</t>
  </si>
  <si>
    <t>UCW-19305</t>
  </si>
  <si>
    <t>UCW-19306</t>
  </si>
  <si>
    <t>UCW-19328</t>
  </si>
  <si>
    <t>UCW-19343</t>
  </si>
  <si>
    <t>UCW-19353</t>
  </si>
  <si>
    <t>UCW-19361</t>
  </si>
  <si>
    <t>UCW-19365</t>
  </si>
  <si>
    <t>UCW-19370</t>
  </si>
  <si>
    <t>UCW-19378</t>
  </si>
  <si>
    <t>UCW-19380</t>
  </si>
  <si>
    <t>UCW-19381</t>
  </si>
  <si>
    <t>UCW-19382</t>
  </si>
  <si>
    <t>UCW-19402</t>
  </si>
  <si>
    <t>UCW-19404</t>
  </si>
  <si>
    <t>UCW-19408</t>
  </si>
  <si>
    <t>UCW-19421</t>
  </si>
  <si>
    <t>UCW-19423</t>
  </si>
  <si>
    <t>UCW-19430</t>
  </si>
  <si>
    <t>UCW-19431</t>
  </si>
  <si>
    <t>UCW-19434</t>
  </si>
  <si>
    <t>UCW-19435</t>
  </si>
  <si>
    <t>UCW-19436</t>
  </si>
  <si>
    <t>UCW-19438</t>
  </si>
  <si>
    <t>UCW-19447</t>
  </si>
  <si>
    <t>UCW-19464</t>
  </si>
  <si>
    <t>UCW-19473</t>
  </si>
  <si>
    <t>UCW-19487</t>
  </si>
  <si>
    <t>UCW-19488</t>
  </si>
  <si>
    <t>UCW-19497</t>
  </si>
  <si>
    <t>UCW-19515</t>
  </si>
  <si>
    <t>UCW-19518</t>
  </si>
  <si>
    <t>UCW-19526</t>
  </si>
  <si>
    <t>UCW-19527</t>
  </si>
  <si>
    <t>UCW-19531</t>
  </si>
  <si>
    <t>UCW-19535</t>
  </si>
  <si>
    <t>UCW-19558</t>
  </si>
  <si>
    <t>UCW-19567</t>
  </si>
  <si>
    <t>UCW-19581</t>
  </si>
  <si>
    <t>UCW-19590</t>
  </si>
  <si>
    <t>UCW-19618</t>
  </si>
  <si>
    <t>UCW-19623</t>
  </si>
  <si>
    <t>UCW-19627</t>
  </si>
  <si>
    <t>UCW-19629</t>
  </si>
  <si>
    <t>UCW-19651</t>
  </si>
  <si>
    <t>UCW-19681</t>
  </si>
  <si>
    <t>UCW-19685</t>
  </si>
  <si>
    <t>UCW-19701</t>
  </si>
  <si>
    <t>UCW-19702</t>
  </si>
  <si>
    <t>UCW-19703</t>
  </si>
  <si>
    <t>UCW-19707</t>
  </si>
  <si>
    <t>UCW-19710</t>
  </si>
  <si>
    <t>UCW-19740</t>
  </si>
  <si>
    <t>UCW-19755</t>
  </si>
  <si>
    <t>UCW-19758</t>
  </si>
  <si>
    <t>UCW-19770</t>
  </si>
  <si>
    <t>UCW-19785</t>
  </si>
  <si>
    <t>UCW-19789</t>
  </si>
  <si>
    <t>UCW-19791</t>
  </si>
  <si>
    <t>UCW-19796</t>
  </si>
  <si>
    <t>UCW-19799</t>
  </si>
  <si>
    <t>UCW-19805</t>
  </si>
  <si>
    <t>UCW-19818</t>
  </si>
  <si>
    <t>UCW-19827</t>
  </si>
  <si>
    <t>UCW-19834</t>
  </si>
  <si>
    <t>UCW-19837</t>
  </si>
  <si>
    <t>UCW-19854</t>
  </si>
  <si>
    <t>UCW-19858</t>
  </si>
  <si>
    <t>UCW-19859</t>
  </si>
  <si>
    <t>UCW-19860</t>
  </si>
  <si>
    <t>UCW-19864</t>
  </si>
  <si>
    <t>UCW-19867</t>
  </si>
  <si>
    <t>UCW-19875</t>
  </si>
  <si>
    <t>UCW-19876</t>
  </si>
  <si>
    <t>UCW-19877</t>
  </si>
  <si>
    <t>UCW-19880</t>
  </si>
  <si>
    <t>UCW-19882</t>
  </si>
  <si>
    <t>UCW-19883</t>
  </si>
  <si>
    <t>UCW-19884</t>
  </si>
  <si>
    <t>UCW-19889</t>
  </si>
  <si>
    <t>UCW-19891</t>
  </si>
  <si>
    <t>UCW-19904</t>
  </si>
  <si>
    <t>UCW-19919</t>
  </si>
  <si>
    <t>UCW-19920</t>
  </si>
  <si>
    <t>UCW-19921</t>
  </si>
  <si>
    <t>UCW-19924</t>
  </si>
  <si>
    <t>UCW-19925</t>
  </si>
  <si>
    <t>UCW-19927</t>
  </si>
  <si>
    <t>UCW-19929</t>
  </si>
  <si>
    <t>UCW-19937</t>
  </si>
  <si>
    <t>UCW-19944</t>
  </si>
  <si>
    <t>UCW-19948</t>
  </si>
  <si>
    <t>UCW-19951</t>
  </si>
  <si>
    <t>UCW-19953</t>
  </si>
  <si>
    <t>UCW-19954</t>
  </si>
  <si>
    <t>UCW-19956</t>
  </si>
  <si>
    <t>UCW-19958</t>
  </si>
  <si>
    <t>UCW-19959</t>
  </si>
  <si>
    <t>UCW-19967</t>
  </si>
  <si>
    <t>UCW-19979</t>
  </si>
  <si>
    <t>UCW-19984</t>
  </si>
  <si>
    <t>UCW-19986</t>
  </si>
  <si>
    <t>UCW-19990</t>
  </si>
  <si>
    <t>UCW-19995</t>
  </si>
  <si>
    <t>UCW-20001</t>
  </si>
  <si>
    <t>UCW-20008</t>
  </si>
  <si>
    <t>UCW-20010</t>
  </si>
  <si>
    <t>UCW-20014</t>
  </si>
  <si>
    <t>UCW-20015</t>
  </si>
  <si>
    <t>UCW-20018</t>
  </si>
  <si>
    <t>UCW-20021</t>
  </si>
  <si>
    <t>UCW-20022</t>
  </si>
  <si>
    <t>UCW-20024</t>
  </si>
  <si>
    <t>UCW-20025</t>
  </si>
  <si>
    <t>UCW-20028</t>
  </si>
  <si>
    <t>UCW-20032</t>
  </si>
  <si>
    <t>UCW-20034</t>
  </si>
  <si>
    <t>UCW-20039</t>
  </si>
  <si>
    <t>UCW-20050</t>
  </si>
  <si>
    <t>UCW-20053</t>
  </si>
  <si>
    <t>UCW-20054</t>
  </si>
  <si>
    <t>UCW-20073</t>
  </si>
  <si>
    <t>UCW-20074</t>
  </si>
  <si>
    <t>UCW-20076</t>
  </si>
  <si>
    <t>UCW-20077</t>
  </si>
  <si>
    <t>UCW-20081</t>
  </si>
  <si>
    <t>UCW-20083</t>
  </si>
  <si>
    <t>UCW-20093</t>
  </si>
  <si>
    <t>UCW-20094</t>
  </si>
  <si>
    <t>UCW-20099</t>
  </si>
  <si>
    <t>UCW-20112</t>
  </si>
  <si>
    <t>UCW-20114</t>
  </si>
  <si>
    <t>UCW-20121</t>
  </si>
  <si>
    <t>UCW-20123</t>
  </si>
  <si>
    <t>UCW-20149</t>
  </si>
  <si>
    <t>UCW-20154</t>
  </si>
  <si>
    <t>UCW-20155</t>
  </si>
  <si>
    <t>UCW-20161</t>
  </si>
  <si>
    <t>UCW-20162</t>
  </si>
  <si>
    <t>UCW-20166</t>
  </si>
  <si>
    <t>UCW-20171</t>
  </si>
  <si>
    <t>UCW-20172</t>
  </si>
  <si>
    <t>UCW-20174</t>
  </si>
  <si>
    <t>UCW-20175</t>
  </si>
  <si>
    <t>UCW-20177</t>
  </si>
  <si>
    <t>UCW-20178</t>
  </si>
  <si>
    <t>UCW-20180</t>
  </si>
  <si>
    <t>UCW-20182</t>
  </si>
  <si>
    <t>UCW-20183</t>
  </si>
  <si>
    <t>UCW-20184</t>
  </si>
  <si>
    <t>UCW-20186</t>
  </si>
  <si>
    <t>UCW-20192</t>
  </si>
  <si>
    <t>UCW-20194</t>
  </si>
  <si>
    <t>UCW-20195</t>
  </si>
  <si>
    <t>UCW-20201</t>
  </si>
  <si>
    <t>UCW-20202</t>
  </si>
  <si>
    <t>UCW-20206</t>
  </si>
  <si>
    <t>UCW-20220</t>
  </si>
  <si>
    <t>UCW-20221</t>
  </si>
  <si>
    <t>UCW-20236</t>
  </si>
  <si>
    <t>UCW-20239</t>
  </si>
  <si>
    <t>UCW-20241</t>
  </si>
  <si>
    <t>UCW-20251</t>
  </si>
  <si>
    <t>UCW-20256</t>
  </si>
  <si>
    <t>UCW-20260</t>
  </si>
  <si>
    <t>UCW-20262</t>
  </si>
  <si>
    <t>UCW-20272</t>
  </si>
  <si>
    <t>UCW-20284</t>
  </si>
  <si>
    <t>UCW-20310</t>
  </si>
  <si>
    <t>UCW-20319</t>
  </si>
  <si>
    <t>UCW-20322</t>
  </si>
  <si>
    <t>UCW-20325</t>
  </si>
  <si>
    <t>UCW-20331</t>
  </si>
  <si>
    <t>UCW-20332</t>
  </si>
  <si>
    <t>UCW-20333</t>
  </si>
  <si>
    <t>UCW-20334</t>
  </si>
  <si>
    <t>UCW-20350</t>
  </si>
  <si>
    <t>UCW-20365</t>
  </si>
  <si>
    <t>UCW-20370</t>
  </si>
  <si>
    <t>UCW-20371</t>
  </si>
  <si>
    <t>UCW-20383</t>
  </si>
  <si>
    <t>UCW-20389</t>
  </si>
  <si>
    <t>UCW-20396</t>
  </si>
  <si>
    <t>UCW-20399</t>
  </si>
  <si>
    <t>UCW-20400</t>
  </si>
  <si>
    <t>UCW-20401</t>
  </si>
  <si>
    <t>UCW-20412</t>
  </si>
  <si>
    <t>UCW-20420</t>
  </si>
  <si>
    <t>UCW-20432</t>
  </si>
  <si>
    <t>UCW-20433</t>
  </si>
  <si>
    <t>UCW-20443</t>
  </si>
  <si>
    <t>UCW-20446</t>
  </si>
  <si>
    <t>UCW-20447</t>
  </si>
  <si>
    <t>UCW-20452</t>
  </si>
  <si>
    <t>UCW-20453</t>
  </si>
  <si>
    <t>UCW-20454</t>
  </si>
  <si>
    <t>UCW-20455</t>
  </si>
  <si>
    <t>UCW-20459</t>
  </si>
  <si>
    <t>UCW-20480</t>
  </si>
  <si>
    <t>UCW-20483</t>
  </si>
  <si>
    <t>UCW-20505</t>
  </si>
  <si>
    <t>UCW-20506</t>
  </si>
  <si>
    <t>UCW-20511</t>
  </si>
  <si>
    <t>UCW-20512</t>
  </si>
  <si>
    <t>UCW-20513</t>
  </si>
  <si>
    <t>UCW-20514</t>
  </si>
  <si>
    <t>UCW-20520</t>
  </si>
  <si>
    <t>UCW-20556</t>
  </si>
  <si>
    <t>UCW-20559</t>
  </si>
  <si>
    <t>UCW-20568</t>
  </si>
  <si>
    <t>UCW-20571</t>
  </si>
  <si>
    <t>UCW-20578</t>
  </si>
  <si>
    <t>UCW-20593</t>
  </si>
  <si>
    <t>UCW-20596</t>
  </si>
  <si>
    <t>UCW-20600</t>
  </si>
  <si>
    <t>UCW-20603</t>
  </si>
  <si>
    <t>UCW-20609</t>
  </si>
  <si>
    <t>UCW-20614</t>
  </si>
  <si>
    <t>UCW-20621</t>
  </si>
  <si>
    <t>UCW-20626</t>
  </si>
  <si>
    <t>UCW-20629</t>
  </si>
  <si>
    <t>UCW-20639</t>
  </si>
  <si>
    <t>UCW-20646</t>
  </si>
  <si>
    <t>UCW-20659</t>
  </si>
  <si>
    <t>UCW-20664</t>
  </si>
  <si>
    <t>UCW-20668</t>
  </si>
  <si>
    <t>UCW-20673</t>
  </si>
  <si>
    <t>UCW-20674</t>
  </si>
  <si>
    <t>UCW-20675</t>
  </si>
  <si>
    <t>UCW-20676</t>
  </si>
  <si>
    <t>UCW-20683</t>
  </si>
  <si>
    <t>UCW-20688</t>
  </si>
  <si>
    <t>UCW-20692</t>
  </si>
  <si>
    <t>UCW-20695</t>
  </si>
  <si>
    <t>UCW-20706</t>
  </si>
  <si>
    <t>UCW-20707</t>
  </si>
  <si>
    <t>UCW-20708</t>
  </si>
  <si>
    <t>UCW-20709</t>
  </si>
  <si>
    <t>UCW-20711</t>
  </si>
  <si>
    <t>UCW-20721</t>
  </si>
  <si>
    <t>UCW-20724</t>
  </si>
  <si>
    <t>UCW-20725</t>
  </si>
  <si>
    <t>UCW-20727</t>
  </si>
  <si>
    <t>UCW-20751</t>
  </si>
  <si>
    <t>UCW-20752</t>
  </si>
  <si>
    <t>UCW-20758</t>
  </si>
  <si>
    <t>UCW-20763</t>
  </si>
  <si>
    <t>UCW-20773</t>
  </si>
  <si>
    <t>UCW-20777</t>
  </si>
  <si>
    <t>UCW-20781</t>
  </si>
  <si>
    <t>UCW-20783</t>
  </si>
  <si>
    <t>UCW-20786</t>
  </si>
  <si>
    <t>UCW-20791</t>
  </si>
  <si>
    <t>UCW-20796</t>
  </si>
  <si>
    <t>UCW-20819</t>
  </si>
  <si>
    <t>UCW-20825</t>
  </si>
  <si>
    <t>UCW-20826</t>
  </si>
  <si>
    <t>UCW-20828</t>
  </si>
  <si>
    <t>UCW-20831</t>
  </si>
  <si>
    <t>UCW-20834</t>
  </si>
  <si>
    <t>UCW-20836</t>
  </si>
  <si>
    <t>UCW-20841</t>
  </si>
  <si>
    <t>UCW-20844</t>
  </si>
  <si>
    <t>UCW-20846</t>
  </si>
  <si>
    <t>UCW-20848</t>
  </si>
  <si>
    <t>UCW-20853</t>
  </si>
  <si>
    <t>UCW-20862</t>
  </si>
  <si>
    <t>UCW-20867</t>
  </si>
  <si>
    <t>UCW-20877</t>
  </si>
  <si>
    <t>UCW-20884</t>
  </si>
  <si>
    <t>UCW-20885</t>
  </si>
  <si>
    <t>UCW-20897</t>
  </si>
  <si>
    <t>UCW-20899</t>
  </si>
  <si>
    <t>UCW-20909</t>
  </si>
  <si>
    <t>UCW-20910</t>
  </si>
  <si>
    <t>UCW-20912</t>
  </si>
  <si>
    <t>UCW-20914</t>
  </si>
  <si>
    <t>UCW-20917</t>
  </si>
  <si>
    <t>UCW-20923</t>
  </si>
  <si>
    <t>UCW-20924</t>
  </si>
  <si>
    <t>UCW-20925</t>
  </si>
  <si>
    <t>UCW-20927</t>
  </si>
  <si>
    <t>UCW-20928</t>
  </si>
  <si>
    <t>UCW-20931</t>
  </si>
  <si>
    <t>UCW-20933</t>
  </si>
  <si>
    <t>UCW-20941</t>
  </si>
  <si>
    <t>UCW-20944</t>
  </si>
  <si>
    <t>UCW-20946</t>
  </si>
  <si>
    <t>UCW-20966</t>
  </si>
  <si>
    <t>UCW-20967</t>
  </si>
  <si>
    <t>UCW-20970</t>
  </si>
  <si>
    <t>UCW-20972</t>
  </si>
  <si>
    <t>UCW-20973</t>
  </si>
  <si>
    <t>UCW-20974</t>
  </si>
  <si>
    <t>UCW-20978</t>
  </si>
  <si>
    <t>UCW-20983</t>
  </si>
  <si>
    <t>UCW-20991</t>
  </si>
  <si>
    <t>UCW-20992</t>
  </si>
  <si>
    <t>UCW-21001</t>
  </si>
  <si>
    <t>UCW-21004</t>
  </si>
  <si>
    <t>UCW-21006</t>
  </si>
  <si>
    <t>UCW-21009</t>
  </si>
  <si>
    <t>UCW-21014</t>
  </si>
  <si>
    <t>UCW-21019</t>
  </si>
  <si>
    <t>UCW-21021</t>
  </si>
  <si>
    <t>UCW-21029</t>
  </si>
  <si>
    <t>UCW-21041</t>
  </si>
  <si>
    <t>UCW-21051</t>
  </si>
  <si>
    <t>UCW-21052</t>
  </si>
  <si>
    <t>UCW-21055</t>
  </si>
  <si>
    <t>UCW-21056</t>
  </si>
  <si>
    <t>UCW-21058</t>
  </si>
  <si>
    <t>UCW-21059</t>
  </si>
  <si>
    <t>UCW-21060</t>
  </si>
  <si>
    <t>UCW-21062</t>
  </si>
  <si>
    <t>UCW-21067</t>
  </si>
  <si>
    <t>UCW-21076</t>
  </si>
  <si>
    <t>UCW-21079</t>
  </si>
  <si>
    <t>UCW-21080</t>
  </si>
  <si>
    <t>UCW-21081</t>
  </si>
  <si>
    <t>UCW-21082</t>
  </si>
  <si>
    <t>UCW-21085</t>
  </si>
  <si>
    <t>UCW-21092</t>
  </si>
  <si>
    <t>UCW-21095</t>
  </si>
  <si>
    <t>UCW-21096</t>
  </si>
  <si>
    <t>UCW-21097</t>
  </si>
  <si>
    <t>UCW-21098</t>
  </si>
  <si>
    <t>UCW-21103</t>
  </si>
  <si>
    <t>UCW-21105</t>
  </si>
  <si>
    <t>UCW-21112</t>
  </si>
  <si>
    <t>UCW-21113</t>
  </si>
  <si>
    <t>UCW-21116</t>
  </si>
  <si>
    <t>UCW-21130</t>
  </si>
  <si>
    <t>UCW-21131</t>
  </si>
  <si>
    <t>UCW-21132</t>
  </si>
  <si>
    <t>UCW-21134</t>
  </si>
  <si>
    <t>UCW-21135</t>
  </si>
  <si>
    <t>UCW-21137</t>
  </si>
  <si>
    <t>UCW-21138</t>
  </si>
  <si>
    <t>UCW-21148</t>
  </si>
  <si>
    <t>UCW-21151</t>
  </si>
  <si>
    <t>UCW-21158</t>
  </si>
  <si>
    <t>UCW-21163</t>
  </si>
  <si>
    <t>UCW-21173</t>
  </si>
  <si>
    <t>UCW-21181</t>
  </si>
  <si>
    <t>UCW-21183</t>
  </si>
  <si>
    <t>UCW-23023</t>
  </si>
  <si>
    <t>UCW-21184</t>
  </si>
  <si>
    <t>UCW-21197</t>
  </si>
  <si>
    <t>UCW-23020</t>
  </si>
  <si>
    <t>UCW-21202</t>
  </si>
  <si>
    <t>UCW-23018</t>
  </si>
  <si>
    <t>UCW-23017</t>
  </si>
  <si>
    <t>UCW-23016</t>
  </si>
  <si>
    <t>UCW-23015</t>
  </si>
  <si>
    <t>UCW-23014</t>
  </si>
  <si>
    <t>UCW-21209</t>
  </si>
  <si>
    <t>UCW-23011</t>
  </si>
  <si>
    <t>UCW-23010</t>
  </si>
  <si>
    <t>UCW-23007</t>
  </si>
  <si>
    <t>UCW-21219</t>
  </si>
  <si>
    <t>UCW-21221</t>
  </si>
  <si>
    <t>UCW-21223</t>
  </si>
  <si>
    <t>UCW-23003</t>
  </si>
  <si>
    <t>UCW-21225</t>
  </si>
  <si>
    <t>UCW-21234</t>
  </si>
  <si>
    <t>UCW-21239</t>
  </si>
  <si>
    <t>UCW-21244</t>
  </si>
  <si>
    <t>UCW-21246</t>
  </si>
  <si>
    <t>UCW-21274</t>
  </si>
  <si>
    <t>UCW-21297</t>
  </si>
  <si>
    <t>UCW-21303</t>
  </si>
  <si>
    <t>UCW-21309</t>
  </si>
  <si>
    <t>UCW-21313</t>
  </si>
  <si>
    <t>UCW-21316</t>
  </si>
  <si>
    <t>UCW-21318</t>
  </si>
  <si>
    <t>UCW-21319</t>
  </si>
  <si>
    <t>UCW-21320</t>
  </si>
  <si>
    <t>UCW-21323</t>
  </si>
  <si>
    <t>UCW-21360</t>
  </si>
  <si>
    <t>UCW-22968</t>
  </si>
  <si>
    <t>UCW-21368</t>
  </si>
  <si>
    <t>UCW-21372</t>
  </si>
  <si>
    <t>UCW-21379</t>
  </si>
  <si>
    <t>UCW-21380</t>
  </si>
  <si>
    <t>UCW-21397</t>
  </si>
  <si>
    <t>UCW-21399</t>
  </si>
  <si>
    <t>UCW-21402</t>
  </si>
  <si>
    <t>UCW-21421</t>
  </si>
  <si>
    <t>UCW-21426</t>
  </si>
  <si>
    <t>UCW-21428</t>
  </si>
  <si>
    <t>UCW-21433</t>
  </si>
  <si>
    <t>UCW-22948</t>
  </si>
  <si>
    <t>UCW-21436</t>
  </si>
  <si>
    <t>UCW-21445</t>
  </si>
  <si>
    <t>UCW-21451</t>
  </si>
  <si>
    <t>UCW-21459</t>
  </si>
  <si>
    <t>UCW-21461</t>
  </si>
  <si>
    <t>UCW-21473</t>
  </si>
  <si>
    <t>UCW-21496</t>
  </si>
  <si>
    <t>UCW-21510</t>
  </si>
  <si>
    <t>UCW-21513</t>
  </si>
  <si>
    <t>UCW-21529</t>
  </si>
  <si>
    <t>UCW-21531</t>
  </si>
  <si>
    <t>UCW-21539</t>
  </si>
  <si>
    <t>UCW-21543</t>
  </si>
  <si>
    <t>UCW-21550</t>
  </si>
  <si>
    <t>UCW-21552</t>
  </si>
  <si>
    <t>UCW-21555</t>
  </si>
  <si>
    <t>UCW-21562</t>
  </si>
  <si>
    <t>UCW-22913</t>
  </si>
  <si>
    <t>UCW-21564</t>
  </si>
  <si>
    <t>UCW-22911</t>
  </si>
  <si>
    <t>UCW-21567</t>
  </si>
  <si>
    <t>UCW-21568</t>
  </si>
  <si>
    <t>UCW-21573</t>
  </si>
  <si>
    <t>UCW-21574</t>
  </si>
  <si>
    <t>UCW-21579</t>
  </si>
  <si>
    <t>UCW-21582</t>
  </si>
  <si>
    <t>UCW-21586</t>
  </si>
  <si>
    <t>UCW-21587</t>
  </si>
  <si>
    <t>UCW-21590</t>
  </si>
  <si>
    <t>UCW-22896</t>
  </si>
  <si>
    <t>UCW-21595</t>
  </si>
  <si>
    <t>UCW-21596</t>
  </si>
  <si>
    <t>UCW-21610</t>
  </si>
  <si>
    <t>UCW-21612</t>
  </si>
  <si>
    <t>UCW-21616</t>
  </si>
  <si>
    <t>UCW-21629</t>
  </si>
  <si>
    <t>UCW-21630</t>
  </si>
  <si>
    <t>UCW-21635</t>
  </si>
  <si>
    <t>UCW-21641</t>
  </si>
  <si>
    <t>UCW-21649</t>
  </si>
  <si>
    <t>UCW-21666</t>
  </si>
  <si>
    <t>UCW-21672</t>
  </si>
  <si>
    <t>UCW-21679</t>
  </si>
  <si>
    <t>UCW-21681</t>
  </si>
  <si>
    <t>UCW-21682</t>
  </si>
  <si>
    <t>UCW-21686</t>
  </si>
  <si>
    <t>UCW-21692</t>
  </si>
  <si>
    <t>UCW-21700</t>
  </si>
  <si>
    <t>UCW-21706</t>
  </si>
  <si>
    <t>UCW-21721</t>
  </si>
  <si>
    <t>UCW-21736</t>
  </si>
  <si>
    <t>UCW-21741</t>
  </si>
  <si>
    <t>UCW-21746</t>
  </si>
  <si>
    <t>UCW-21753</t>
  </si>
  <si>
    <t>UCW-21754</t>
  </si>
  <si>
    <t>UCW-21757</t>
  </si>
  <si>
    <t>UCW-21760</t>
  </si>
  <si>
    <t>UCW-21765</t>
  </si>
  <si>
    <t>UCW-21766</t>
  </si>
  <si>
    <t>UCW-21768</t>
  </si>
  <si>
    <t>UCW-21771</t>
  </si>
  <si>
    <t>UCW-21777</t>
  </si>
  <si>
    <t>UCW-21789</t>
  </si>
  <si>
    <t>UCW-21796</t>
  </si>
  <si>
    <t>UCW-21800</t>
  </si>
  <si>
    <t>UCW-21801</t>
  </si>
  <si>
    <t>UCW-21815</t>
  </si>
  <si>
    <t>UCW-21823</t>
  </si>
  <si>
    <t>UCW-21828</t>
  </si>
  <si>
    <t>UCW-21833</t>
  </si>
  <si>
    <t>UCW-21838</t>
  </si>
  <si>
    <t>UCW-21839</t>
  </si>
  <si>
    <t>UCW-21846</t>
  </si>
  <si>
    <t>UCW-21851</t>
  </si>
  <si>
    <t>UCW-22831</t>
  </si>
  <si>
    <t>UCW-21857</t>
  </si>
  <si>
    <t>UCW-21861</t>
  </si>
  <si>
    <t>UCW-21862</t>
  </si>
  <si>
    <t>UCW-21864</t>
  </si>
  <si>
    <t>UCW-22825</t>
  </si>
  <si>
    <t>UCW-21878</t>
  </si>
  <si>
    <t>UCW-21879</t>
  </si>
  <si>
    <t>UCW-22821</t>
  </si>
  <si>
    <t>UCW-21889</t>
  </si>
  <si>
    <t>UCW-21895</t>
  </si>
  <si>
    <t>UCW-21897</t>
  </si>
  <si>
    <t>UCW-21902</t>
  </si>
  <si>
    <t>UCW-21903</t>
  </si>
  <si>
    <t>UCW-21912</t>
  </si>
  <si>
    <t>UCW-21929</t>
  </si>
  <si>
    <t>UCW-21936</t>
  </si>
  <si>
    <t>UCW-21948</t>
  </si>
  <si>
    <t>UCW-21950</t>
  </si>
  <si>
    <t>UCW-21953</t>
  </si>
  <si>
    <t>UCW-21962</t>
  </si>
  <si>
    <t>UCW-21970</t>
  </si>
  <si>
    <t>UCW-21984</t>
  </si>
  <si>
    <t>UCW-22800</t>
  </si>
  <si>
    <t>UCW-21989</t>
  </si>
  <si>
    <t>UCW-22797</t>
  </si>
  <si>
    <t>UCW-22001</t>
  </si>
  <si>
    <t>UCW-22007</t>
  </si>
  <si>
    <t>UCW-22009</t>
  </si>
  <si>
    <t>UCW-22016</t>
  </si>
  <si>
    <t>UCW-22027</t>
  </si>
  <si>
    <t>UCW-22028</t>
  </si>
  <si>
    <t>UCW-22039</t>
  </si>
  <si>
    <t>UCW-22044</t>
  </si>
  <si>
    <t>UCW-22049</t>
  </si>
  <si>
    <t>UCW-22057</t>
  </si>
  <si>
    <t>UCW-22065</t>
  </si>
  <si>
    <t>UCW-22071</t>
  </si>
  <si>
    <t>UCW-22074</t>
  </si>
  <si>
    <t>UCW-22766</t>
  </si>
  <si>
    <t>UCW-22088</t>
  </si>
  <si>
    <t>UCW-22092</t>
  </si>
  <si>
    <t>UCW-22095</t>
  </si>
  <si>
    <t>UCW-22096</t>
  </si>
  <si>
    <t>UCW-22097</t>
  </si>
  <si>
    <t>UCW-22101</t>
  </si>
  <si>
    <t>UCW-22113</t>
  </si>
  <si>
    <t>UCW-22122</t>
  </si>
  <si>
    <t>UCW-22124</t>
  </si>
  <si>
    <t>UCW-22136</t>
  </si>
  <si>
    <t>UCW-22137</t>
  </si>
  <si>
    <t>UCW-22144</t>
  </si>
  <si>
    <t>UCW-22145</t>
  </si>
  <si>
    <t>UCW-22154</t>
  </si>
  <si>
    <t>UCW-22160</t>
  </si>
  <si>
    <t>UCW-22173</t>
  </si>
  <si>
    <t>UCW-22739</t>
  </si>
  <si>
    <t>UCW-22182</t>
  </si>
  <si>
    <t>UCW-22184</t>
  </si>
  <si>
    <t>UCW-22735</t>
  </si>
  <si>
    <t>UCW-22186</t>
  </si>
  <si>
    <t>UCW-22192</t>
  </si>
  <si>
    <t>UCW-22216</t>
  </si>
  <si>
    <t>UCW-22236</t>
  </si>
  <si>
    <t>UCW-22237</t>
  </si>
  <si>
    <t>UCW-22238</t>
  </si>
  <si>
    <t>UCW-22252</t>
  </si>
  <si>
    <t>UCW-22273</t>
  </si>
  <si>
    <t>UCW-22274</t>
  </si>
  <si>
    <t>UCW-22275</t>
  </si>
  <si>
    <t>UCW-22279</t>
  </si>
  <si>
    <t>UCW-22719</t>
  </si>
  <si>
    <t>UCW-22281</t>
  </si>
  <si>
    <t>UCW-22284</t>
  </si>
  <si>
    <t>UCW-22287</t>
  </si>
  <si>
    <t>UCW-22713</t>
  </si>
  <si>
    <t>UCW-22291</t>
  </si>
  <si>
    <t>UCW-22294</t>
  </si>
  <si>
    <t>UCW-22295</t>
  </si>
  <si>
    <t>UCW-22709</t>
  </si>
  <si>
    <t>UCW-22300</t>
  </si>
  <si>
    <t>UCW-22363</t>
  </si>
  <si>
    <t>UCW-22372</t>
  </si>
  <si>
    <t>UCW-22398</t>
  </si>
  <si>
    <t>UCW-22401</t>
  </si>
  <si>
    <t>UCW-22408</t>
  </si>
  <si>
    <t>UCW-22463</t>
  </si>
  <si>
    <t>UCW-22464</t>
  </si>
  <si>
    <t>UCW-22470</t>
  </si>
  <si>
    <t>UCW-22678</t>
  </si>
  <si>
    <t>UCW-22474</t>
  </si>
  <si>
    <t>UCW-22490</t>
  </si>
  <si>
    <t>UCW-22495</t>
  </si>
  <si>
    <t>UCW-22524</t>
  </si>
  <si>
    <t>UCW-22525</t>
  </si>
  <si>
    <t>UCW-22670</t>
  </si>
  <si>
    <t>UCW-22527</t>
  </si>
  <si>
    <t>UCW-22531</t>
  </si>
  <si>
    <t>UCW-22535</t>
  </si>
  <si>
    <t>UCW-22537</t>
  </si>
  <si>
    <t>UCW-22541</t>
  </si>
  <si>
    <t>UCW-22542</t>
  </si>
  <si>
    <t>UCW-22546</t>
  </si>
  <si>
    <t>UCW-22550</t>
  </si>
  <si>
    <t>UCW-22566</t>
  </si>
  <si>
    <t>UCW-22654</t>
  </si>
  <si>
    <t>UCW-22652</t>
  </si>
  <si>
    <t>UCW-22581</t>
  </si>
  <si>
    <t>UCW-22582</t>
  </si>
  <si>
    <t>UCW-22585</t>
  </si>
  <si>
    <t>UCW-22590</t>
  </si>
  <si>
    <t>UCW-22596</t>
  </si>
  <si>
    <t>UCW-22597</t>
  </si>
  <si>
    <t>UCW-22600</t>
  </si>
  <si>
    <t>UCW-22613</t>
  </si>
  <si>
    <t>UCW-22641</t>
  </si>
  <si>
    <t>UCW-22637</t>
  </si>
  <si>
    <t>UCW-11933</t>
  </si>
  <si>
    <t>Jan'26</t>
  </si>
  <si>
    <t>UCW-11432</t>
  </si>
  <si>
    <t>UCW-11444</t>
  </si>
  <si>
    <t>UCW-11447</t>
  </si>
  <si>
    <t>UCW-11581</t>
  </si>
  <si>
    <t>UCW-11692</t>
  </si>
  <si>
    <t>UCW-12079</t>
  </si>
  <si>
    <t>UCW-12120</t>
  </si>
  <si>
    <t>UCW-12139</t>
  </si>
  <si>
    <t>UCW-12258</t>
  </si>
  <si>
    <t>UCW-12273</t>
  </si>
  <si>
    <t>UCW-12364</t>
  </si>
  <si>
    <t>UCW-12485</t>
  </si>
  <si>
    <t>UCW-12576</t>
  </si>
  <si>
    <t>UCW-12605</t>
  </si>
  <si>
    <t>UCW-12820</t>
  </si>
  <si>
    <t>UCW-13016</t>
  </si>
  <si>
    <t>UCW-13036</t>
  </si>
  <si>
    <t>UCW-13423</t>
  </si>
  <si>
    <t>UCW-13451</t>
  </si>
  <si>
    <t>UCW-13454</t>
  </si>
  <si>
    <t>UCW-13519</t>
  </si>
  <si>
    <t>UCW-13557</t>
  </si>
  <si>
    <t>UCW-13561</t>
  </si>
  <si>
    <t>UCW-13628</t>
  </si>
  <si>
    <t>UCW-13740</t>
  </si>
  <si>
    <t>UCW-13742</t>
  </si>
  <si>
    <t>UCW-13743</t>
  </si>
  <si>
    <t>UCW-14073</t>
  </si>
  <si>
    <t>UCW-14130</t>
  </si>
  <si>
    <t>UCW-14135</t>
  </si>
  <si>
    <t>UCW-14147</t>
  </si>
  <si>
    <t>UCW-14162</t>
  </si>
  <si>
    <t>UCW-14199</t>
  </si>
  <si>
    <t>UCW-14268</t>
  </si>
  <si>
    <t>UCW-14287</t>
  </si>
  <si>
    <t>UCW-14329</t>
  </si>
  <si>
    <t>UCW-14337</t>
  </si>
  <si>
    <t>UCW-14512</t>
  </si>
  <si>
    <t>UCW-14555</t>
  </si>
  <si>
    <t>UCW-14557</t>
  </si>
  <si>
    <t>UCW-14572</t>
  </si>
  <si>
    <t>UCW-14780</t>
  </si>
  <si>
    <t>UCW-14839</t>
  </si>
  <si>
    <t>UCW-14861</t>
  </si>
  <si>
    <t>UCW-14884</t>
  </si>
  <si>
    <t>UCW-14946</t>
  </si>
  <si>
    <t>UCW-14965</t>
  </si>
  <si>
    <t>UCW-14996</t>
  </si>
  <si>
    <t>UCW-15033</t>
  </si>
  <si>
    <t>UCW-15080</t>
  </si>
  <si>
    <t>UCW-15107</t>
  </si>
  <si>
    <t>UCW-15160</t>
  </si>
  <si>
    <t>UCW-15178</t>
  </si>
  <si>
    <t>UCW-15253</t>
  </si>
  <si>
    <t>UCW-15345</t>
  </si>
  <si>
    <t>UCW-15559</t>
  </si>
  <si>
    <t>UCW-15583</t>
  </si>
  <si>
    <t>UCW-15790</t>
  </si>
  <si>
    <t>UCW-15851</t>
  </si>
  <si>
    <t>UCW-15953</t>
  </si>
  <si>
    <t>UCW-15961</t>
  </si>
  <si>
    <t>UCW-15986</t>
  </si>
  <si>
    <t>UCW-16020</t>
  </si>
  <si>
    <t>UCW-16021</t>
  </si>
  <si>
    <t>UCW-16078</t>
  </si>
  <si>
    <t>UCW-16081</t>
  </si>
  <si>
    <t>UCW-16098</t>
  </si>
  <si>
    <t>UCW-16128</t>
  </si>
  <si>
    <t>UCW-16176</t>
  </si>
  <si>
    <t>UCW-16334</t>
  </si>
  <si>
    <t>UCW-16381</t>
  </si>
  <si>
    <t>UCW-16447</t>
  </si>
  <si>
    <t>UCW-16564</t>
  </si>
  <si>
    <t>UCW-16568</t>
  </si>
  <si>
    <t>UCW-16572</t>
  </si>
  <si>
    <t>UCW-16618</t>
  </si>
  <si>
    <t>UCW-16633</t>
  </si>
  <si>
    <t>UCW-16706</t>
  </si>
  <si>
    <t>UCW-16898</t>
  </si>
  <si>
    <t>UCW-16915</t>
  </si>
  <si>
    <t>UCW-16918</t>
  </si>
  <si>
    <t>UCW-16931</t>
  </si>
  <si>
    <t>UCW-17230</t>
  </si>
  <si>
    <t>UCW-17337</t>
  </si>
  <si>
    <t>UCW-17338</t>
  </si>
  <si>
    <t>UCW-17406</t>
  </si>
  <si>
    <t>UCW-17410</t>
  </si>
  <si>
    <t>UCW-17677</t>
  </si>
  <si>
    <t>UCW-17682</t>
  </si>
  <si>
    <t>UCW-17723</t>
  </si>
  <si>
    <t>UCW-17728</t>
  </si>
  <si>
    <t>UCW-17730</t>
  </si>
  <si>
    <t>UCW-17964</t>
  </si>
  <si>
    <t>UCW-18015</t>
  </si>
  <si>
    <t>UCW-18019</t>
  </si>
  <si>
    <t>UCW-18064</t>
  </si>
  <si>
    <t>UCW-18127</t>
  </si>
  <si>
    <t>UCW-18177</t>
  </si>
  <si>
    <t>UCW-18253</t>
  </si>
  <si>
    <t>UCW-18261</t>
  </si>
  <si>
    <t>UCW-18287</t>
  </si>
  <si>
    <t>UCW-18332</t>
  </si>
  <si>
    <t>UCW-18334</t>
  </si>
  <si>
    <t>UCW-18337</t>
  </si>
  <si>
    <t>UCW-18338</t>
  </si>
  <si>
    <t>UCW-18355</t>
  </si>
  <si>
    <t>UCW-18375</t>
  </si>
  <si>
    <t>UCW-18415</t>
  </si>
  <si>
    <t>UCW-18491</t>
  </si>
  <si>
    <t>UCW-18566</t>
  </si>
  <si>
    <t>UCW-18645</t>
  </si>
  <si>
    <t>UCW-18648</t>
  </si>
  <si>
    <t>UCW-18667</t>
  </si>
  <si>
    <t>UCW-18766</t>
  </si>
  <si>
    <t>UCW-18857</t>
  </si>
  <si>
    <t>UCW-18994</t>
  </si>
  <si>
    <t>UCW-19022</t>
  </si>
  <si>
    <t>UCW-19038</t>
  </si>
  <si>
    <t>UCW-19039</t>
  </si>
  <si>
    <t>UCW-19069</t>
  </si>
  <si>
    <t>UCW-19079</t>
  </si>
  <si>
    <t>UCW-19085</t>
  </si>
  <si>
    <t>UCW-19090</t>
  </si>
  <si>
    <t>UCW-19092</t>
  </si>
  <si>
    <t>UCW-19139</t>
  </si>
  <si>
    <t>UCW-19150</t>
  </si>
  <si>
    <t>UCW-19203</t>
  </si>
  <si>
    <t>UCW-19209</t>
  </si>
  <si>
    <t>UCW-19224</t>
  </si>
  <si>
    <t>UCW-19237</t>
  </si>
  <si>
    <t>UCW-19238</t>
  </si>
  <si>
    <t>UCW-19296</t>
  </si>
  <si>
    <t>UCW-19301</t>
  </si>
  <si>
    <t>UCW-19373</t>
  </si>
  <si>
    <t>UCW-19428</t>
  </si>
  <si>
    <t>UCW-19506</t>
  </si>
  <si>
    <t>UCW-19517</t>
  </si>
  <si>
    <t>UCW-19524</t>
  </si>
  <si>
    <t>UCW-19532</t>
  </si>
  <si>
    <t>UCW-19539</t>
  </si>
  <si>
    <t>UCW-19541</t>
  </si>
  <si>
    <t>UCW-19550</t>
  </si>
  <si>
    <t>UCW-19554</t>
  </si>
  <si>
    <t>UCW-19582</t>
  </si>
  <si>
    <t>UCW-19591</t>
  </si>
  <si>
    <t>UCW-19592</t>
  </si>
  <si>
    <t>UCW-19602</t>
  </si>
  <si>
    <t>UCW-19646</t>
  </si>
  <si>
    <t>UCW-19706</t>
  </si>
  <si>
    <t>UCW-19713</t>
  </si>
  <si>
    <t>UCW-19729</t>
  </si>
  <si>
    <t>UCW-19761</t>
  </si>
  <si>
    <t>UCW-19856</t>
  </si>
  <si>
    <t>UCW-19888</t>
  </si>
  <si>
    <t>UCW-19933</t>
  </si>
  <si>
    <t>UCW-19936</t>
  </si>
  <si>
    <t>UCW-19997</t>
  </si>
  <si>
    <t>UCW-20040</t>
  </si>
  <si>
    <t>UCW-20156</t>
  </si>
  <si>
    <t>UCW-20187</t>
  </si>
  <si>
    <t>UCW-20191</t>
  </si>
  <si>
    <t>UCW-20265</t>
  </si>
  <si>
    <t>UCW-20269</t>
  </si>
  <si>
    <t>UCW-20311</t>
  </si>
  <si>
    <t>UCW-20363</t>
  </si>
  <si>
    <t>UCW-20369</t>
  </si>
  <si>
    <t>UCW-20376</t>
  </si>
  <si>
    <t>UCW-20484</t>
  </si>
  <si>
    <t>UCW-20570</t>
  </si>
  <si>
    <t>UCW-20592</t>
  </si>
  <si>
    <t>UCW-20620</t>
  </si>
  <si>
    <t>UCW-20624</t>
  </si>
  <si>
    <t>UCW-20637</t>
  </si>
  <si>
    <t>UCW-20731</t>
  </si>
  <si>
    <t>UCW-20759</t>
  </si>
  <si>
    <t>UCW-20760</t>
  </si>
  <si>
    <t>UCW-20761</t>
  </si>
  <si>
    <t>UCW-20762</t>
  </si>
  <si>
    <t>UCW-20764</t>
  </si>
  <si>
    <t>UCW-20767</t>
  </si>
  <si>
    <t>UCW-20788</t>
  </si>
  <si>
    <t>UCW-20839</t>
  </si>
  <si>
    <t>UCW-20840</t>
  </si>
  <si>
    <t>UCW-20875</t>
  </si>
  <si>
    <t>UCW-20880</t>
  </si>
  <si>
    <t>UCW-20903</t>
  </si>
  <si>
    <t>UCW-21030</t>
  </si>
  <si>
    <t>UCW-21033</t>
  </si>
  <si>
    <t>UCW-21088</t>
  </si>
  <si>
    <t>UCW-21115</t>
  </si>
  <si>
    <t>UCW-21149</t>
  </si>
  <si>
    <t>UCW-21152</t>
  </si>
  <si>
    <t>UCW-21175</t>
  </si>
  <si>
    <t>UCW-21203</t>
  </si>
  <si>
    <t>UCW-21211</t>
  </si>
  <si>
    <t>UCW-21247</t>
  </si>
  <si>
    <t>UCW-21252</t>
  </si>
  <si>
    <t>UCW-21259</t>
  </si>
  <si>
    <t>UCW-21326</t>
  </si>
  <si>
    <t>UCW-21335</t>
  </si>
  <si>
    <t>UCW-21382</t>
  </si>
  <si>
    <t>UCW-21383</t>
  </si>
  <si>
    <t>UCW-21410</t>
  </si>
  <si>
    <t>UCW-21427</t>
  </si>
  <si>
    <t>UCW-21460</t>
  </si>
  <si>
    <t>UCW-21474</t>
  </si>
  <si>
    <t>UCW-21475</t>
  </si>
  <si>
    <t>UCW-21511</t>
  </si>
  <si>
    <t>UCW-21512</t>
  </si>
  <si>
    <t>UCW-21516</t>
  </si>
  <si>
    <t>UCW-21551</t>
  </si>
  <si>
    <t>UCW-21553</t>
  </si>
  <si>
    <t>UCW-21569</t>
  </si>
  <si>
    <t>UCW-21575</t>
  </si>
  <si>
    <t>UCW-21577</t>
  </si>
  <si>
    <t>UCW-21580</t>
  </si>
  <si>
    <t>UCW-21615</t>
  </si>
  <si>
    <t>UCW-21642</t>
  </si>
  <si>
    <t>UCW-21673</t>
  </si>
  <si>
    <t>UCW-21674</t>
  </si>
  <si>
    <t>UCW-21762</t>
  </si>
  <si>
    <t>UCW-21780</t>
  </si>
  <si>
    <t>UCW-21834</t>
  </si>
  <si>
    <t>UCW-21859</t>
  </si>
  <si>
    <t>UCW-21896</t>
  </si>
  <si>
    <t>UCW-21956</t>
  </si>
  <si>
    <t>UCW-21972</t>
  </si>
  <si>
    <t>UCW-22024</t>
  </si>
  <si>
    <t>UCW-22032</t>
  </si>
  <si>
    <t>UCW-22076</t>
  </si>
  <si>
    <t>UCW-22091</t>
  </si>
  <si>
    <t>UCW-22093</t>
  </si>
  <si>
    <t>UCW-22103</t>
  </si>
  <si>
    <t>UCW-22119</t>
  </si>
  <si>
    <t>UCW-22123</t>
  </si>
  <si>
    <t>UCW-22169</t>
  </si>
  <si>
    <t>UCW-22296</t>
  </si>
  <si>
    <t>UCW-22380</t>
  </si>
  <si>
    <t>UCW-22452</t>
  </si>
  <si>
    <t>UCW-22500</t>
  </si>
  <si>
    <t>UCW-22529</t>
  </si>
  <si>
    <t>UCW-22548</t>
  </si>
  <si>
    <t>UCW-22584</t>
  </si>
  <si>
    <t>UCW-22594</t>
  </si>
  <si>
    <t>UCW-22629</t>
  </si>
  <si>
    <t>UCW-22633</t>
  </si>
  <si>
    <t>UCW-22636</t>
  </si>
  <si>
    <t>UCW-22644</t>
  </si>
  <si>
    <t>UCW-22651</t>
  </si>
  <si>
    <t>UCW-22658</t>
  </si>
  <si>
    <t>UCW-22660</t>
  </si>
  <si>
    <t>UCW-22666</t>
  </si>
  <si>
    <t>UCW-22700</t>
  </si>
  <si>
    <t>UCW-22785</t>
  </si>
  <si>
    <t>UCW-22801</t>
  </si>
  <si>
    <t>UCW-22863</t>
  </si>
  <si>
    <t>UCW-22923</t>
  </si>
  <si>
    <t>UCW-22970</t>
  </si>
  <si>
    <t>UCW-22971</t>
  </si>
  <si>
    <t>UCW-22975</t>
  </si>
  <si>
    <t>UCW-22978</t>
  </si>
  <si>
    <t>UCW-23022</t>
  </si>
  <si>
    <t>UCW-10983</t>
  </si>
  <si>
    <t>UCW-15950</t>
  </si>
  <si>
    <t>UCW-16027</t>
  </si>
  <si>
    <t>UCW-16336</t>
  </si>
  <si>
    <t>UCW-18063</t>
  </si>
  <si>
    <t>UCW-18228</t>
  </si>
  <si>
    <t>UCW-19326</t>
  </si>
  <si>
    <t>UCW-20209</t>
  </si>
  <si>
    <t>UCW-20303</t>
  </si>
  <si>
    <t>UCW-11167</t>
  </si>
  <si>
    <t>UCW-11339</t>
  </si>
  <si>
    <t>UCW-11594</t>
  </si>
  <si>
    <t>UCW-11760</t>
  </si>
  <si>
    <t>UCW-12377</t>
  </si>
  <si>
    <t>UCW-13657</t>
  </si>
  <si>
    <t>UCW-14101</t>
  </si>
  <si>
    <t>UCW-14218</t>
  </si>
  <si>
    <t>UCW-15304</t>
  </si>
  <si>
    <t>UCW-15609</t>
  </si>
  <si>
    <t>UCW-15784</t>
  </si>
  <si>
    <t>UCW-17440</t>
  </si>
  <si>
    <t>UCW-17581</t>
  </si>
  <si>
    <t>UCW-19128</t>
  </si>
  <si>
    <t>UCW-21525</t>
  </si>
  <si>
    <t>UCW-21919</t>
  </si>
  <si>
    <t>UCW-22179</t>
  </si>
  <si>
    <t>UCW-22729</t>
  </si>
  <si>
    <t>UCW-10925</t>
  </si>
  <si>
    <t>UCW-10929</t>
  </si>
  <si>
    <t>UCW-10975</t>
  </si>
  <si>
    <t>UCW-11000</t>
  </si>
  <si>
    <t>UCW-11018</t>
  </si>
  <si>
    <t>UCW-11034</t>
  </si>
  <si>
    <t>UCW-11246</t>
  </si>
  <si>
    <t>UCW-11248</t>
  </si>
  <si>
    <t>UCW-11442</t>
  </si>
  <si>
    <t>UCW-12040</t>
  </si>
  <si>
    <t>UCW-12056</t>
  </si>
  <si>
    <t>UCW-12058</t>
  </si>
  <si>
    <t>UCW-12060</t>
  </si>
  <si>
    <t>UCW-12065</t>
  </si>
  <si>
    <t>UCW-12066</t>
  </si>
  <si>
    <t>UCW-12200</t>
  </si>
  <si>
    <t>UCW-12267</t>
  </si>
  <si>
    <t>UCW-12380</t>
  </si>
  <si>
    <t>UCW-12633</t>
  </si>
  <si>
    <t>UCW-12635</t>
  </si>
  <si>
    <t>UCW-12664</t>
  </si>
  <si>
    <t>UCW-12947</t>
  </si>
  <si>
    <t>UCW-12952</t>
  </si>
  <si>
    <t>UCW-13013</t>
  </si>
  <si>
    <t>UCW-13071</t>
  </si>
  <si>
    <t>UCW-13074</t>
  </si>
  <si>
    <t>UCW-13199</t>
  </si>
  <si>
    <t>UCW-13380</t>
  </si>
  <si>
    <t>UCW-13386</t>
  </si>
  <si>
    <t>UCW-13418</t>
  </si>
  <si>
    <t>UCW-13509</t>
  </si>
  <si>
    <t>UCW-13512</t>
  </si>
  <si>
    <t>UCW-13616</t>
  </si>
  <si>
    <t>UCW-13675</t>
  </si>
  <si>
    <t>UCW-13734</t>
  </si>
  <si>
    <t>UCW-13753</t>
  </si>
  <si>
    <t>UCW-13754</t>
  </si>
  <si>
    <t>UCW-13795</t>
  </si>
  <si>
    <t>UCW-13800</t>
  </si>
  <si>
    <t>UCW-13801</t>
  </si>
  <si>
    <t>UCW-13821</t>
  </si>
  <si>
    <t>UCW-14019</t>
  </si>
  <si>
    <t>UCW-14027</t>
  </si>
  <si>
    <t>UCW-14028</t>
  </si>
  <si>
    <t>UCW-14035</t>
  </si>
  <si>
    <t>UCW-14043</t>
  </si>
  <si>
    <t>UCW-14047</t>
  </si>
  <si>
    <t>UCW-25590</t>
  </si>
  <si>
    <t>UCW-14077</t>
  </si>
  <si>
    <t>UCW-14180</t>
  </si>
  <si>
    <t>UCW-14192</t>
  </si>
  <si>
    <t>UCW-14194</t>
  </si>
  <si>
    <t>UCW-14240</t>
  </si>
  <si>
    <t>UCW-14354</t>
  </si>
  <si>
    <t>UCW-14359</t>
  </si>
  <si>
    <t>UCW-14371</t>
  </si>
  <si>
    <t>UCW-14429</t>
  </si>
  <si>
    <t>UCW-14632</t>
  </si>
  <si>
    <t>UCW-14640</t>
  </si>
  <si>
    <t>UCW-14663</t>
  </si>
  <si>
    <t>UCW-14664</t>
  </si>
  <si>
    <t>UCW-14671</t>
  </si>
  <si>
    <t>UCW-14693</t>
  </si>
  <si>
    <t>UCW-14733</t>
  </si>
  <si>
    <t>UCW-14832</t>
  </si>
  <si>
    <t>UCW-14835</t>
  </si>
  <si>
    <t>UCW-14919</t>
  </si>
  <si>
    <t>UCW-14921</t>
  </si>
  <si>
    <t>UCW-14922</t>
  </si>
  <si>
    <t>UCW-14923</t>
  </si>
  <si>
    <t>UCW-14927</t>
  </si>
  <si>
    <t>UCW-15061</t>
  </si>
  <si>
    <t>UCW-15069</t>
  </si>
  <si>
    <t>UCW-15203</t>
  </si>
  <si>
    <t>UCW-15256</t>
  </si>
  <si>
    <t>UCW-15274</t>
  </si>
  <si>
    <t>UCW-15311</t>
  </si>
  <si>
    <t>UCW-15316</t>
  </si>
  <si>
    <t>UCW-15376</t>
  </si>
  <si>
    <t>UCW-15466</t>
  </si>
  <si>
    <t>UCW-15475</t>
  </si>
  <si>
    <t>UCW-15514</t>
  </si>
  <si>
    <t>UCW-15708</t>
  </si>
  <si>
    <t>UCW-15802</t>
  </si>
  <si>
    <t>UCW-15903</t>
  </si>
  <si>
    <t>UCW-16018</t>
  </si>
  <si>
    <t>UCW-16019</t>
  </si>
  <si>
    <t>UCW-16165</t>
  </si>
  <si>
    <t>UCW-16172</t>
  </si>
  <si>
    <t>UCW-16184</t>
  </si>
  <si>
    <t>UCW-16247</t>
  </si>
  <si>
    <t>UCW-16379</t>
  </si>
  <si>
    <t>UCW-16626</t>
  </si>
  <si>
    <t>UCW-16723</t>
  </si>
  <si>
    <t>UCW-16725</t>
  </si>
  <si>
    <t>UCW-16745</t>
  </si>
  <si>
    <t>UCW-16753</t>
  </si>
  <si>
    <t>UCW-16764</t>
  </si>
  <si>
    <t>UCW-16770</t>
  </si>
  <si>
    <t>UCW-16772</t>
  </si>
  <si>
    <t>UCW-16960</t>
  </si>
  <si>
    <t>UCW-16989</t>
  </si>
  <si>
    <t>UCW-17014</t>
  </si>
  <si>
    <t>UCW-17031</t>
  </si>
  <si>
    <t>UCW-17075</t>
  </si>
  <si>
    <t>UCW-17111</t>
  </si>
  <si>
    <t>UCW-17289</t>
  </si>
  <si>
    <t>UCW-17298</t>
  </si>
  <si>
    <t>UCW-17309</t>
  </si>
  <si>
    <t>UCW-17345</t>
  </si>
  <si>
    <t>UCW-17354</t>
  </si>
  <si>
    <t>UCW-17388</t>
  </si>
  <si>
    <t>UCW-17560</t>
  </si>
  <si>
    <t>UCW-17585</t>
  </si>
  <si>
    <t>UCW-17586</t>
  </si>
  <si>
    <t>UCW-17602</t>
  </si>
  <si>
    <t>UCW-17604</t>
  </si>
  <si>
    <t>UCW-17605</t>
  </si>
  <si>
    <t>UCW-17714</t>
  </si>
  <si>
    <t>UCW-17724</t>
  </si>
  <si>
    <t>UCW-17749</t>
  </si>
  <si>
    <t>UCW-17750</t>
  </si>
  <si>
    <t>UCW-17799</t>
  </si>
  <si>
    <t>UCW-17864</t>
  </si>
  <si>
    <t>UCW-17943</t>
  </si>
  <si>
    <t>UCW-17984</t>
  </si>
  <si>
    <t>UCW-18025</t>
  </si>
  <si>
    <t>UCW-18155</t>
  </si>
  <si>
    <t>UCW-18300</t>
  </si>
  <si>
    <t>UCW-18395</t>
  </si>
  <si>
    <t>UCW-18398</t>
  </si>
  <si>
    <t>UCW-18457</t>
  </si>
  <si>
    <t>UCW-18643</t>
  </si>
  <si>
    <t>UCW-18733</t>
  </si>
  <si>
    <t>UCW-18750</t>
  </si>
  <si>
    <t>UCW-18811</t>
  </si>
  <si>
    <t>UCW-18891</t>
  </si>
  <si>
    <t>UCW-18895</t>
  </si>
  <si>
    <t>UCW-18973</t>
  </si>
  <si>
    <t>UCW-18978</t>
  </si>
  <si>
    <t>UCW-18980</t>
  </si>
  <si>
    <t>UCW-18998</t>
  </si>
  <si>
    <t>UCW-19015</t>
  </si>
  <si>
    <t>UCW-19136</t>
  </si>
  <si>
    <t>UCW-19261</t>
  </si>
  <si>
    <t>UCW-19290</t>
  </si>
  <si>
    <t>UCW-19321</t>
  </si>
  <si>
    <t>UCW-19340</t>
  </si>
  <si>
    <t>UCW-19441</t>
  </si>
  <si>
    <t>UCW-19461</t>
  </si>
  <si>
    <t>UCW-19604</t>
  </si>
  <si>
    <t>UCW-19668</t>
  </si>
  <si>
    <t>UCW-19754</t>
  </si>
  <si>
    <t>UCW-19826</t>
  </si>
  <si>
    <t>UCW-19909</t>
  </si>
  <si>
    <t>UCW-19993</t>
  </si>
  <si>
    <t>UCW-20058</t>
  </si>
  <si>
    <t>UCW-20140</t>
  </si>
  <si>
    <t>UCW-20281</t>
  </si>
  <si>
    <t>UCW-20430</t>
  </si>
  <si>
    <t>UCW-20630</t>
  </si>
  <si>
    <t>UCW-20669</t>
  </si>
  <si>
    <t>UCW-20820</t>
  </si>
  <si>
    <t>UCW-20939</t>
  </si>
  <si>
    <t>UCW-21007</t>
  </si>
  <si>
    <t>UCW-21196</t>
  </si>
  <si>
    <t>UCW-21305</t>
  </si>
  <si>
    <t>UCW-21396</t>
  </si>
  <si>
    <t>UCW-21500</t>
  </si>
  <si>
    <t>UCW-21508</t>
  </si>
  <si>
    <t>UCW-21625</t>
  </si>
  <si>
    <t>UCW-21813</t>
  </si>
  <si>
    <t>UCW-21982</t>
  </si>
  <si>
    <t>UCW-22040</t>
  </si>
  <si>
    <t>UCW-22150</t>
  </si>
  <si>
    <t>UCW-22306</t>
  </si>
  <si>
    <t>UCW-22334</t>
  </si>
  <si>
    <t>UCW-22369</t>
  </si>
  <si>
    <t>UCW-22375</t>
  </si>
  <si>
    <t>UCW-22385</t>
  </si>
  <si>
    <t>UCW-22405</t>
  </si>
  <si>
    <t>UCW-22462</t>
  </si>
  <si>
    <t>UCW-22468</t>
  </si>
  <si>
    <t>UCW-22478</t>
  </si>
  <si>
    <t>UCW-22494</t>
  </si>
  <si>
    <t>UCW-22498</t>
  </si>
  <si>
    <t>UCW-22505</t>
  </si>
  <si>
    <t>UCW-22556</t>
  </si>
  <si>
    <t>UCW-22565</t>
  </si>
  <si>
    <t>UCW-22591</t>
  </si>
  <si>
    <t>UCW-22722</t>
  </si>
  <si>
    <t>UCW-22757</t>
  </si>
  <si>
    <t>UCW-22769</t>
  </si>
  <si>
    <t>UCW-22771</t>
  </si>
  <si>
    <t>UCW-22775</t>
  </si>
  <si>
    <t>UCW-22781</t>
  </si>
  <si>
    <t>UCW-22804</t>
  </si>
  <si>
    <t>UCW-22808</t>
  </si>
  <si>
    <t>UCW-22899</t>
  </si>
  <si>
    <t>UCW-22900</t>
  </si>
  <si>
    <t>UCW-22912</t>
  </si>
  <si>
    <t>UCW-22984</t>
  </si>
  <si>
    <t>Query To CCMT</t>
  </si>
  <si>
    <t>Feb'26</t>
  </si>
  <si>
    <t>Mar'26</t>
  </si>
  <si>
    <t>Ticket ID</t>
  </si>
  <si>
    <t>UCW-3103</t>
  </si>
  <si>
    <t>UCW-2951</t>
  </si>
  <si>
    <t>UCW-3081</t>
  </si>
  <si>
    <t>UCW-2927</t>
  </si>
  <si>
    <t>UCW-2925</t>
  </si>
  <si>
    <t>UCW-3088</t>
  </si>
  <si>
    <t>UCW-3104</t>
  </si>
  <si>
    <t>UCW-3049|PCT-6276</t>
  </si>
  <si>
    <t>UCW-3597</t>
  </si>
  <si>
    <t>UCW-3141</t>
  </si>
  <si>
    <t>UCW-3598</t>
  </si>
  <si>
    <t>UCW-3306</t>
  </si>
  <si>
    <t>UCW-3360</t>
  </si>
  <si>
    <t>UCW-3367</t>
  </si>
  <si>
    <t>UCW-3517</t>
  </si>
  <si>
    <t>UCW-3567</t>
  </si>
  <si>
    <t>UCW-3581</t>
  </si>
  <si>
    <t>UCW-3590</t>
  </si>
  <si>
    <t>UCW-3593</t>
  </si>
  <si>
    <t>UCW-3707</t>
  </si>
  <si>
    <t>UCW-3722</t>
  </si>
  <si>
    <t>UCW-3745</t>
  </si>
  <si>
    <t>UCW-3827</t>
  </si>
  <si>
    <t>UCW-3565</t>
  </si>
  <si>
    <t>UCW-4086</t>
  </si>
  <si>
    <t>UCW-4117</t>
  </si>
  <si>
    <t>UCW-4146</t>
  </si>
  <si>
    <t>UCW-4184</t>
  </si>
  <si>
    <t>UCW-4216</t>
  </si>
  <si>
    <t>UCW-4402</t>
  </si>
  <si>
    <t>UCW-3764</t>
  </si>
  <si>
    <t>UCW-4468</t>
  </si>
  <si>
    <t>UCW-4538</t>
  </si>
  <si>
    <t>UCW-4570</t>
  </si>
  <si>
    <t>UCW-4685</t>
  </si>
  <si>
    <t>UCW-4697</t>
  </si>
  <si>
    <t>UCW-4781</t>
  </si>
  <si>
    <t>UCW-4785</t>
  </si>
  <si>
    <t>UCW-4798</t>
  </si>
  <si>
    <t>UCW-5094</t>
  </si>
  <si>
    <t>UCW-5138</t>
  </si>
  <si>
    <t>UCW-5191</t>
  </si>
  <si>
    <t>UCW-5263</t>
  </si>
  <si>
    <t>UCW-5279</t>
  </si>
  <si>
    <t>UCW-5470</t>
  </si>
  <si>
    <t>UCW-5575</t>
  </si>
  <si>
    <t>UCW-5578</t>
  </si>
  <si>
    <t>UCW-5611</t>
  </si>
  <si>
    <t>UCW-5643</t>
  </si>
  <si>
    <t>UCW-5669</t>
  </si>
  <si>
    <t>UCW-5686</t>
  </si>
  <si>
    <t>UCW-5847</t>
  </si>
  <si>
    <t>UCW-5919</t>
  </si>
  <si>
    <t>UCW-5942</t>
  </si>
  <si>
    <t>UCW-6016</t>
  </si>
  <si>
    <t>UCW-6092</t>
  </si>
  <si>
    <t>UCW-6112</t>
  </si>
  <si>
    <t>UCW-6117</t>
  </si>
  <si>
    <t>UCW-6124</t>
  </si>
  <si>
    <t>UCW-6127</t>
  </si>
  <si>
    <t>UCW-6182</t>
  </si>
  <si>
    <t>UCW-6197</t>
  </si>
  <si>
    <t>UCW-6243</t>
  </si>
  <si>
    <t>UCW-6247</t>
  </si>
  <si>
    <t>UCW-6256</t>
  </si>
  <si>
    <t>UCW-6272</t>
  </si>
  <si>
    <t>UCW-6286</t>
  </si>
  <si>
    <t>UCW-6296</t>
  </si>
  <si>
    <t>UCW-6323</t>
  </si>
  <si>
    <t>UCW-6344</t>
  </si>
  <si>
    <t>UCW-6383</t>
  </si>
  <si>
    <t>UCW-6424</t>
  </si>
  <si>
    <t>UCW-6482</t>
  </si>
  <si>
    <t>UCW-6487</t>
  </si>
  <si>
    <t>UCW-6486</t>
  </si>
  <si>
    <t>UCW-6557</t>
  </si>
  <si>
    <t>UCW-6520</t>
  </si>
  <si>
    <t>UCW-6521</t>
  </si>
  <si>
    <t>UCW-6545</t>
  </si>
  <si>
    <t>UCW-6552</t>
  </si>
  <si>
    <t>UCW-6554</t>
  </si>
  <si>
    <t>UCW-6594</t>
  </si>
  <si>
    <t>UCW-6601</t>
  </si>
  <si>
    <t>UCW-6604</t>
  </si>
  <si>
    <t>UCW-6606</t>
  </si>
  <si>
    <t>UCW-6626</t>
  </si>
  <si>
    <t>UCW-6631</t>
  </si>
  <si>
    <t>UCW-6637</t>
  </si>
  <si>
    <t>UCW-6698</t>
  </si>
  <si>
    <t>UCW-6648</t>
  </si>
  <si>
    <t>UCW-6774</t>
  </si>
  <si>
    <t>UCW-6730</t>
  </si>
  <si>
    <t>UCW-6731</t>
  </si>
  <si>
    <t>UCW-6767</t>
  </si>
  <si>
    <t>UCW-6692</t>
  </si>
  <si>
    <t>UCW-6751</t>
  </si>
  <si>
    <t>UCW-6758</t>
  </si>
  <si>
    <t>UCW-6763</t>
  </si>
  <si>
    <t>UCW-6766</t>
  </si>
  <si>
    <t>UCW-6999</t>
  </si>
  <si>
    <t>UCW-6879</t>
  </si>
  <si>
    <t>UCW-6965</t>
  </si>
  <si>
    <t>UCW-6963</t>
  </si>
  <si>
    <t>UCW-7018</t>
  </si>
  <si>
    <t>UCW-1476</t>
  </si>
  <si>
    <t>UCW-4554</t>
  </si>
  <si>
    <t>UCW-6593</t>
  </si>
  <si>
    <t>UCW-6672</t>
  </si>
  <si>
    <t>UCW-6739</t>
  </si>
  <si>
    <t>UCW-6859</t>
  </si>
  <si>
    <t>UCW-6956</t>
  </si>
  <si>
    <t>UCW-6954</t>
  </si>
  <si>
    <t>UCW-6953</t>
  </si>
  <si>
    <t>UCW-6949</t>
  </si>
  <si>
    <t>UCW-6945</t>
  </si>
  <si>
    <t>UCW-6975</t>
  </si>
  <si>
    <t>UCW-6973</t>
  </si>
  <si>
    <t>UCW-7026</t>
  </si>
  <si>
    <t>UCW-7021</t>
  </si>
  <si>
    <t>UCW-7054</t>
  </si>
  <si>
    <t>UCW-7057</t>
  </si>
  <si>
    <t>UCW-6491</t>
  </si>
  <si>
    <t>UCW-7126</t>
  </si>
  <si>
    <t>UCW-7137</t>
  </si>
  <si>
    <t>UCW-7151</t>
  </si>
  <si>
    <t>UCW-7071</t>
  </si>
  <si>
    <t>UCW-7122</t>
  </si>
  <si>
    <t>UCW-7081</t>
  </si>
  <si>
    <t>UCW-7080</t>
  </si>
  <si>
    <t>UCW-7077</t>
  </si>
  <si>
    <t>UCW-7073</t>
  </si>
  <si>
    <t>UCW-7189</t>
  </si>
  <si>
    <t>UCW-7184</t>
  </si>
  <si>
    <t>UCW-7170</t>
  </si>
  <si>
    <t>UCW-7154</t>
  </si>
  <si>
    <t>UCW-7153</t>
  </si>
  <si>
    <t>UCW-7152</t>
  </si>
  <si>
    <t>UCW-7124</t>
  </si>
  <si>
    <t>UCW-7206</t>
  </si>
  <si>
    <t>UCW-7216</t>
  </si>
  <si>
    <t>UCW-7219</t>
  </si>
  <si>
    <t>UCW-7222</t>
  </si>
  <si>
    <t>UCW-7224</t>
  </si>
  <si>
    <t>UCW-7227</t>
  </si>
  <si>
    <t>UCW-7235</t>
  </si>
  <si>
    <t>UCW-7236</t>
  </si>
  <si>
    <t>UCW-7247</t>
  </si>
  <si>
    <t>UCW-7252</t>
  </si>
  <si>
    <t>UCW-7254</t>
  </si>
  <si>
    <t>UCW-7255</t>
  </si>
  <si>
    <t>UCW-7261</t>
  </si>
  <si>
    <t>UCW-7263</t>
  </si>
  <si>
    <t>UCW-7268</t>
  </si>
  <si>
    <t>UCW-7291</t>
  </si>
  <si>
    <t>UCW-7297</t>
  </si>
  <si>
    <t>UCW-7301</t>
  </si>
  <si>
    <t>UCW-7303</t>
  </si>
  <si>
    <t>UCW-7306</t>
  </si>
  <si>
    <t>UCW-7308</t>
  </si>
  <si>
    <t>UCW-7311</t>
  </si>
  <si>
    <t>UCW-7314</t>
  </si>
  <si>
    <t>UCW-7318</t>
  </si>
  <si>
    <t>UCW-7320</t>
  </si>
  <si>
    <t>UCW-7323</t>
  </si>
  <si>
    <t>UCW-7386</t>
  </si>
  <si>
    <t>UCW-7383</t>
  </si>
  <si>
    <t>UCW-7379</t>
  </si>
  <si>
    <t>UCW-7375</t>
  </si>
  <si>
    <t>UCW-7372</t>
  </si>
  <si>
    <t>UCW-7371</t>
  </si>
  <si>
    <t>UCW-7367</t>
  </si>
  <si>
    <t>UCW-7364</t>
  </si>
  <si>
    <t>UCW-7357</t>
  </si>
  <si>
    <t>UCW-7353</t>
  </si>
  <si>
    <t>UCW-7352</t>
  </si>
  <si>
    <t>UCW-7351</t>
  </si>
  <si>
    <t>UCW-7350</t>
  </si>
  <si>
    <t>UCW-7345</t>
  </si>
  <si>
    <t>UCW-7344</t>
  </si>
  <si>
    <t>UCW-7342</t>
  </si>
  <si>
    <t>UCW-7295</t>
  </si>
  <si>
    <t>UCW-7415</t>
  </si>
  <si>
    <t>UCW-7408</t>
  </si>
  <si>
    <t>UCW-7402</t>
  </si>
  <si>
    <t>UCW-7398</t>
  </si>
  <si>
    <t>UCW-7397</t>
  </si>
  <si>
    <t>UCW-7396</t>
  </si>
  <si>
    <t>UCW-7394</t>
  </si>
  <si>
    <t>UCW-7429</t>
  </si>
  <si>
    <t>UCW-7426</t>
  </si>
  <si>
    <t>UCW-7418</t>
  </si>
  <si>
    <t>UCW-7417</t>
  </si>
  <si>
    <t>UCW-7436</t>
  </si>
  <si>
    <t>UCW-7438</t>
  </si>
  <si>
    <t>UCW-7441</t>
  </si>
  <si>
    <t>UCW-7443</t>
  </si>
  <si>
    <t>UCW-7444</t>
  </si>
  <si>
    <t>UCW-7445</t>
  </si>
  <si>
    <t>UCW-7447</t>
  </si>
  <si>
    <t>UCW-7453</t>
  </si>
  <si>
    <t>UCW-7458</t>
  </si>
  <si>
    <t>UCW-7461</t>
  </si>
  <si>
    <t>UCW-7463</t>
  </si>
  <si>
    <t>UCW-7474</t>
  </si>
  <si>
    <t>UCW-7480</t>
  </si>
  <si>
    <t>UCW-7510</t>
  </si>
  <si>
    <t>UCW-7568</t>
  </si>
  <si>
    <t>UCW-7560</t>
  </si>
  <si>
    <t>UCW-7556</t>
  </si>
  <si>
    <t>UCW-7552</t>
  </si>
  <si>
    <t>UCW-7548</t>
  </si>
  <si>
    <t>UCW-7545</t>
  </si>
  <si>
    <t>UCW-7538</t>
  </si>
  <si>
    <t>UCW-7531</t>
  </si>
  <si>
    <t>UCW-7525</t>
  </si>
  <si>
    <t>UCW-7523</t>
  </si>
  <si>
    <t>UCW-7522</t>
  </si>
  <si>
    <t>UCW-7518</t>
  </si>
  <si>
    <t>UCW-7516</t>
  </si>
  <si>
    <t>UCW-7513</t>
  </si>
  <si>
    <t>UCW-7512</t>
  </si>
  <si>
    <t>UCW-7499</t>
  </si>
  <si>
    <t>UCW-7498</t>
  </si>
  <si>
    <t>UCW-7497</t>
  </si>
  <si>
    <t>UCW-7494</t>
  </si>
  <si>
    <t>UCW-7488</t>
  </si>
  <si>
    <t>UCW-7486</t>
  </si>
  <si>
    <t>UCW-7472</t>
  </si>
  <si>
    <t>UCW-7465</t>
  </si>
  <si>
    <t>UCW-7591</t>
  </si>
  <si>
    <t>UCW-7592</t>
  </si>
  <si>
    <t>UCW-7593</t>
  </si>
  <si>
    <t>UCW-7595</t>
  </si>
  <si>
    <t>UCW-7597</t>
  </si>
  <si>
    <t>UCW-7600</t>
  </si>
  <si>
    <t>UCW-7606</t>
  </si>
  <si>
    <t>UCW-7609</t>
  </si>
  <si>
    <t>UCW-7610</t>
  </si>
  <si>
    <t>UCW-7619</t>
  </si>
  <si>
    <t>UCW-7616</t>
  </si>
  <si>
    <t>UCW-7456</t>
  </si>
  <si>
    <t>UCW-7685</t>
  </si>
  <si>
    <t>UCW-7681</t>
  </si>
  <si>
    <t>UCW-7677</t>
  </si>
  <si>
    <t>UCW-7675</t>
  </si>
  <si>
    <t>UCW-7672</t>
  </si>
  <si>
    <t>UCW-7666</t>
  </si>
  <si>
    <t>UCW-7662</t>
  </si>
  <si>
    <t>UCW-7658</t>
  </si>
  <si>
    <t>UCW-7655</t>
  </si>
  <si>
    <t>UCW-7653</t>
  </si>
  <si>
    <t>UCW-7651</t>
  </si>
  <si>
    <t>UCW-7644</t>
  </si>
  <si>
    <t>UCW-7641</t>
  </si>
  <si>
    <t>UCW-7640</t>
  </si>
  <si>
    <t>UCW-7634</t>
  </si>
  <si>
    <t>UCW-7691</t>
  </si>
  <si>
    <t>UCW-7714</t>
  </si>
  <si>
    <t>UCW-7716</t>
  </si>
  <si>
    <t>UCW-7722</t>
  </si>
  <si>
    <t>UCW-7724</t>
  </si>
  <si>
    <t>UCW-7752</t>
  </si>
  <si>
    <t>UCW-7749</t>
  </si>
  <si>
    <t>UCW-7736</t>
  </si>
  <si>
    <t>UCW-7732</t>
  </si>
  <si>
    <t>UCW-7730</t>
  </si>
  <si>
    <t>UCW-7728</t>
  </si>
  <si>
    <t>UCW-7768</t>
  </si>
  <si>
    <t>UCW-7769</t>
  </si>
  <si>
    <t>UCW-7772</t>
  </si>
  <si>
    <t>UCW-7773</t>
  </si>
  <si>
    <t>UCW-7774</t>
  </si>
  <si>
    <t>UCW-7775</t>
  </si>
  <si>
    <t>UCW-7777</t>
  </si>
  <si>
    <t>UCW-7778</t>
  </si>
  <si>
    <t>UCW-7248</t>
  </si>
  <si>
    <t>UCW-7885</t>
  </si>
  <si>
    <t>UCW-7884</t>
  </si>
  <si>
    <t>UCW-7882</t>
  </si>
  <si>
    <t>UCW-7880</t>
  </si>
  <si>
    <t>UCW-7873</t>
  </si>
  <si>
    <t>UCW-7864</t>
  </si>
  <si>
    <t>UCW-7862</t>
  </si>
  <si>
    <t>UCW-7852</t>
  </si>
  <si>
    <t>UCW-7851</t>
  </si>
  <si>
    <t>UCW-7849</t>
  </si>
  <si>
    <t>UCW-7847</t>
  </si>
  <si>
    <t>UCW-7841</t>
  </si>
  <si>
    <t>UCW-7834</t>
  </si>
  <si>
    <t>UCW-7832</t>
  </si>
  <si>
    <t>UCW-7831</t>
  </si>
  <si>
    <t>UCW-7830</t>
  </si>
  <si>
    <t>UCW-7827</t>
  </si>
  <si>
    <t>UCW-7823</t>
  </si>
  <si>
    <t>UCW-7820</t>
  </si>
  <si>
    <t>UCW-7819</t>
  </si>
  <si>
    <t>UCW-7817</t>
  </si>
  <si>
    <t>UCW-7816</t>
  </si>
  <si>
    <t>UCW-7815</t>
  </si>
  <si>
    <t>UCW-7814</t>
  </si>
  <si>
    <t>UCW-7813</t>
  </si>
  <si>
    <t>UCW-7803</t>
  </si>
  <si>
    <t>UCW-7800</t>
  </si>
  <si>
    <t>UCW-7799</t>
  </si>
  <si>
    <t>UCW-7798</t>
  </si>
  <si>
    <t>UCW-7795</t>
  </si>
  <si>
    <t>UCW-7790</t>
  </si>
  <si>
    <t>UCW-7785</t>
  </si>
  <si>
    <t>UCW-7782</t>
  </si>
  <si>
    <t>UCW-7780</t>
  </si>
  <si>
    <t>UCW-7812</t>
  </si>
  <si>
    <t>UCW-7898</t>
  </si>
  <si>
    <t>UCW-7903</t>
  </si>
  <si>
    <t>UCW-7905</t>
  </si>
  <si>
    <t>UCW-7907</t>
  </si>
  <si>
    <t>UCW-7910</t>
  </si>
  <si>
    <t>UCW-7918</t>
  </si>
  <si>
    <t>UCW-7919</t>
  </si>
  <si>
    <t>UCW-7932</t>
  </si>
  <si>
    <t>UCW-7933</t>
  </si>
  <si>
    <t>UCW-7935</t>
  </si>
  <si>
    <t>UCW-7942</t>
  </si>
  <si>
    <t>UCW-7953</t>
  </si>
  <si>
    <t>UCW-7954</t>
  </si>
  <si>
    <t>UCW-7955</t>
  </si>
  <si>
    <t>UCW-7959</t>
  </si>
  <si>
    <t>UCW-7960</t>
  </si>
  <si>
    <t>UCW-7963</t>
  </si>
  <si>
    <t>UCW-7964</t>
  </si>
  <si>
    <t>UCW-7965</t>
  </si>
  <si>
    <t>UCW-7966</t>
  </si>
  <si>
    <t>UCW-7967</t>
  </si>
  <si>
    <t>UCW-8072</t>
  </si>
  <si>
    <t>UCW-7072</t>
  </si>
  <si>
    <t>UCW-7990</t>
  </si>
  <si>
    <t>UCW-7993</t>
  </si>
  <si>
    <t>UCW-7999</t>
  </si>
  <si>
    <t>UCW-8003</t>
  </si>
  <si>
    <t>UCW-8004</t>
  </si>
  <si>
    <t>UCW-8010</t>
  </si>
  <si>
    <t>UCW-8015</t>
  </si>
  <si>
    <t>UCW-8020</t>
  </si>
  <si>
    <t>UCW-8021</t>
  </si>
  <si>
    <t>UCW-8030</t>
  </si>
  <si>
    <t>UCW-8037</t>
  </si>
  <si>
    <t>UCW-8038</t>
  </si>
  <si>
    <t>UCW-8041</t>
  </si>
  <si>
    <t>UCW-8042</t>
  </si>
  <si>
    <t>UCW-8043</t>
  </si>
  <si>
    <t>UCW-8045</t>
  </si>
  <si>
    <t>UCW-8046</t>
  </si>
  <si>
    <t>UCW-8047</t>
  </si>
  <si>
    <t>UCW-8048</t>
  </si>
  <si>
    <t>UCW-8076</t>
  </si>
  <si>
    <t>UCW-8105</t>
  </si>
  <si>
    <t>UCW-8079</t>
  </si>
  <si>
    <t>UCW-8107</t>
  </si>
  <si>
    <t>UCW-8085</t>
  </si>
  <si>
    <t>UCW-8086</t>
  </si>
  <si>
    <t>UCW-8087</t>
  </si>
  <si>
    <t>UCW-8089</t>
  </si>
  <si>
    <t>UCW-8180</t>
  </si>
  <si>
    <t>UCW-8091</t>
  </si>
  <si>
    <t>UCW-8095</t>
  </si>
  <si>
    <t>UCW-8111</t>
  </si>
  <si>
    <t>UCW-8112</t>
  </si>
  <si>
    <t>UCW-8099</t>
  </si>
  <si>
    <t>UCW-8125</t>
  </si>
  <si>
    <t>UCW-8144</t>
  </si>
  <si>
    <t>UCW-8137</t>
  </si>
  <si>
    <t>UCW-8138</t>
  </si>
  <si>
    <t>UCW-8152</t>
  </si>
  <si>
    <t>UCW-8154</t>
  </si>
  <si>
    <t>UCW-8155</t>
  </si>
  <si>
    <t>UCW-8140</t>
  </si>
  <si>
    <t>UCW-8158</t>
  </si>
  <si>
    <t>UCW-8162</t>
  </si>
  <si>
    <t>UCW-8164</t>
  </si>
  <si>
    <t>UCW-8299</t>
  </si>
  <si>
    <t>UCW-8170</t>
  </si>
  <si>
    <t>UCW-8212</t>
  </si>
  <si>
    <t>UCW-8173</t>
  </si>
  <si>
    <t>UCW-8174</t>
  </si>
  <si>
    <t>UCW-8176</t>
  </si>
  <si>
    <t>UCW-8177</t>
  </si>
  <si>
    <t>UCW-8185</t>
  </si>
  <si>
    <t>UCW-8187</t>
  </si>
  <si>
    <t>UCW-8193</t>
  </si>
  <si>
    <t>UCW-8196</t>
  </si>
  <si>
    <t>UCW-8206</t>
  </si>
  <si>
    <t>UCW-8210</t>
  </si>
  <si>
    <t>UCW-8211</t>
  </si>
  <si>
    <t>UCW-8218</t>
  </si>
  <si>
    <t>UCW-8222</t>
  </si>
  <si>
    <t>UCW-8227</t>
  </si>
  <si>
    <t>UCW-8392</t>
  </si>
  <si>
    <t>UCW-8388</t>
  </si>
  <si>
    <t>UCW-8387</t>
  </si>
  <si>
    <t>UCW-8384</t>
  </si>
  <si>
    <t>UCW-8383</t>
  </si>
  <si>
    <t>UCW-8380</t>
  </si>
  <si>
    <t>UCW-8379</t>
  </si>
  <si>
    <t>UCW-8378</t>
  </si>
  <si>
    <t>UCW-8359</t>
  </si>
  <si>
    <t>UCW-8351</t>
  </si>
  <si>
    <t>UCW-8350</t>
  </si>
  <si>
    <t>UCW-8346</t>
  </si>
  <si>
    <t>UCW-8342</t>
  </si>
  <si>
    <t>UCW-8341</t>
  </si>
  <si>
    <t>UCW-8335</t>
  </si>
  <si>
    <t>UCW-8328</t>
  </si>
  <si>
    <t>UCW-8326</t>
  </si>
  <si>
    <t>UCW-8323</t>
  </si>
  <si>
    <t>UCW-8321</t>
  </si>
  <si>
    <t>UCW-8320</t>
  </si>
  <si>
    <t>UCW-8319</t>
  </si>
  <si>
    <t>UCW-8316</t>
  </si>
  <si>
    <t>UCW-8424</t>
  </si>
  <si>
    <t>UCW-8235</t>
  </si>
  <si>
    <t>UCW-8245</t>
  </si>
  <si>
    <t>UCW-8248</t>
  </si>
  <si>
    <t>UCW-8251</t>
  </si>
  <si>
    <t>UCW-8255</t>
  </si>
  <si>
    <t>UCW-8256</t>
  </si>
  <si>
    <t>UCW-7697</t>
  </si>
  <si>
    <t>UCW-7613</t>
  </si>
  <si>
    <t>UCW-8414</t>
  </si>
  <si>
    <t>UCW-8546</t>
  </si>
  <si>
    <t>UCW-8538</t>
  </si>
  <si>
    <t>UCW-8527</t>
  </si>
  <si>
    <t>UCW-8523</t>
  </si>
  <si>
    <t>UCW-8521</t>
  </si>
  <si>
    <t>UCW-8517</t>
  </si>
  <si>
    <t>UCW-8514</t>
  </si>
  <si>
    <t>UCW-8490</t>
  </si>
  <si>
    <t>UCW-8484</t>
  </si>
  <si>
    <t>UCW-8483</t>
  </si>
  <si>
    <t>UCW-8482</t>
  </si>
  <si>
    <t>UCW-8481</t>
  </si>
  <si>
    <t>UCW-8477</t>
  </si>
  <si>
    <t>UCW-8474</t>
  </si>
  <si>
    <t>UCW-8470</t>
  </si>
  <si>
    <t>UCW-8465</t>
  </si>
  <si>
    <t>UCW-8457</t>
  </si>
  <si>
    <t>UCW-8454</t>
  </si>
  <si>
    <t>UCW-8451</t>
  </si>
  <si>
    <t>UCW-8450</t>
  </si>
  <si>
    <t>UCW-8449</t>
  </si>
  <si>
    <t>UCW-8440</t>
  </si>
  <si>
    <t>UCW-8436</t>
  </si>
  <si>
    <t>UCW-8433</t>
  </si>
  <si>
    <t>UCW-8432</t>
  </si>
  <si>
    <t>UCW-8412</t>
  </si>
  <si>
    <t>UCW-8410</t>
  </si>
  <si>
    <t>UCW-8407</t>
  </si>
  <si>
    <t>UCW-8133</t>
  </si>
  <si>
    <t>UCW-8398</t>
  </si>
  <si>
    <t>UCW-8397</t>
  </si>
  <si>
    <t>UCW-8393</t>
  </si>
  <si>
    <t>UCW-7544</t>
  </si>
  <si>
    <t>UCW-7563</t>
  </si>
  <si>
    <t>UCW-8259</t>
  </si>
  <si>
    <t>UCW-8267</t>
  </si>
  <si>
    <t>UCW-8268</t>
  </si>
  <si>
    <t>UCW-8270</t>
  </si>
  <si>
    <t>UCW-8275</t>
  </si>
  <si>
    <t>UCW-8280</t>
  </si>
  <si>
    <t>UCW-8282</t>
  </si>
  <si>
    <t>UCW-8283</t>
  </si>
  <si>
    <t>UCW-8284</t>
  </si>
  <si>
    <t>UCW-8290</t>
  </si>
  <si>
    <t>UCW-8291</t>
  </si>
  <si>
    <t>UCW-8293</t>
  </si>
  <si>
    <t>UCW-8296</t>
  </si>
  <si>
    <t>UCW-8297</t>
  </si>
  <si>
    <t>UCW-8300</t>
  </si>
  <si>
    <t>UCW-8304</t>
  </si>
  <si>
    <t>UCW-8306</t>
  </si>
  <si>
    <t>UCW-8189</t>
  </si>
  <si>
    <t>UCW-8331</t>
  </si>
  <si>
    <t>UCW-8310</t>
  </si>
  <si>
    <t>UCW-8664</t>
  </si>
  <si>
    <t>UCW-8755</t>
  </si>
  <si>
    <t>UCW-8752</t>
  </si>
  <si>
    <t>UCW-8748</t>
  </si>
  <si>
    <t>UCW-8745</t>
  </si>
  <si>
    <t>UCW-8743</t>
  </si>
  <si>
    <t>UCW-8733</t>
  </si>
  <si>
    <t>UCW-8726</t>
  </si>
  <si>
    <t>UCW-8725</t>
  </si>
  <si>
    <t>UCW-8716</t>
  </si>
  <si>
    <t>UCW-8711</t>
  </si>
  <si>
    <t>UCW-8708</t>
  </si>
  <si>
    <t>UCW-8707</t>
  </si>
  <si>
    <t>UCW-8702</t>
  </si>
  <si>
    <t>UCW-8690</t>
  </si>
  <si>
    <t>UCW-8688</t>
  </si>
  <si>
    <t>UCW-8686</t>
  </si>
  <si>
    <t>UCW-8681</t>
  </si>
  <si>
    <t>UCW-8679</t>
  </si>
  <si>
    <t>UCW-8677</t>
  </si>
  <si>
    <t>UCW-8675</t>
  </si>
  <si>
    <t>UCW-8674</t>
  </si>
  <si>
    <t>UCW-8673</t>
  </si>
  <si>
    <t>UCW-8672</t>
  </si>
  <si>
    <t>UCW-8671</t>
  </si>
  <si>
    <t>UCW-8670</t>
  </si>
  <si>
    <t>UCW-8669</t>
  </si>
  <si>
    <t>UCW-8666</t>
  </si>
  <si>
    <t>UCW-8665</t>
  </si>
  <si>
    <t>UCW-8662</t>
  </si>
  <si>
    <t>UCW-8661</t>
  </si>
  <si>
    <t>UCW-8660</t>
  </si>
  <si>
    <t>UCW-8657</t>
  </si>
  <si>
    <t>UCW-8655</t>
  </si>
  <si>
    <t>UCW-8652</t>
  </si>
  <si>
    <t>UCW-8649</t>
  </si>
  <si>
    <t>UCW-8629</t>
  </si>
  <si>
    <t>UCW-8628</t>
  </si>
  <si>
    <t>UCW-8626</t>
  </si>
  <si>
    <t>UCW-8623</t>
  </si>
  <si>
    <t>UCW-8622</t>
  </si>
  <si>
    <t>UCW-8619</t>
  </si>
  <si>
    <t>UCW-8613</t>
  </si>
  <si>
    <t>UCW-8612</t>
  </si>
  <si>
    <t>UCW-8611</t>
  </si>
  <si>
    <t>UCW-8610</t>
  </si>
  <si>
    <t>UCW-8608</t>
  </si>
  <si>
    <t>UCW-8606</t>
  </si>
  <si>
    <t>UCW-8602</t>
  </si>
  <si>
    <t>UCW-8596</t>
  </si>
  <si>
    <t>UCW-8592</t>
  </si>
  <si>
    <t>UCW-8590</t>
  </si>
  <si>
    <t>UCW-8585</t>
  </si>
  <si>
    <t>UCW-8577</t>
  </si>
  <si>
    <t>UCW-8574</t>
  </si>
  <si>
    <t>UCW-8573</t>
  </si>
  <si>
    <t>UCW-8572</t>
  </si>
  <si>
    <t>UCW-8565</t>
  </si>
  <si>
    <t>UCW-8564</t>
  </si>
  <si>
    <t>UCW-8557</t>
  </si>
  <si>
    <t>UCW-8556</t>
  </si>
  <si>
    <t>UCW-8549</t>
  </si>
  <si>
    <t>UCW-8548</t>
  </si>
  <si>
    <t>UCW-8415</t>
  </si>
  <si>
    <t>UCW-8770</t>
  </si>
  <si>
    <t>UCW-8771</t>
  </si>
  <si>
    <t>UCW-8772</t>
  </si>
  <si>
    <t>UCW-7839</t>
  </si>
  <si>
    <t>UCW-8738</t>
  </si>
  <si>
    <t>UCW-8740</t>
  </si>
  <si>
    <t>UCW-8778</t>
  </si>
  <si>
    <t>UCW-8794</t>
  </si>
  <si>
    <t>UCW-8793</t>
  </si>
  <si>
    <t>UCW-8774</t>
  </si>
  <si>
    <t>UCW-9077</t>
  </si>
  <si>
    <t>UCW-9074</t>
  </si>
  <si>
    <t>UCW-9073</t>
  </si>
  <si>
    <t>UCW-9070</t>
  </si>
  <si>
    <t>UCW-9067</t>
  </si>
  <si>
    <t>UCW-9065</t>
  </si>
  <si>
    <t>UCW-9063</t>
  </si>
  <si>
    <t>UCW-9058</t>
  </si>
  <si>
    <t>UCW-9055</t>
  </si>
  <si>
    <t>UCW-9053</t>
  </si>
  <si>
    <t>UCW-9048</t>
  </si>
  <si>
    <t>UCW-9045</t>
  </si>
  <si>
    <t>UCW-9044</t>
  </si>
  <si>
    <t>UCW-9040</t>
  </si>
  <si>
    <t>UCW-9026</t>
  </si>
  <si>
    <t>UCW-9025</t>
  </si>
  <si>
    <t>UCW-9024</t>
  </si>
  <si>
    <t>UCW-9023</t>
  </si>
  <si>
    <t>UCW-9010</t>
  </si>
  <si>
    <t>UCW-9004</t>
  </si>
  <si>
    <t>UCW-8999</t>
  </si>
  <si>
    <t>UCW-8987</t>
  </si>
  <si>
    <t>UCW-8985</t>
  </si>
  <si>
    <t>UCW-8983</t>
  </si>
  <si>
    <t>UCW-8982</t>
  </si>
  <si>
    <t>UCW-8981</t>
  </si>
  <si>
    <t>UCW-8980</t>
  </si>
  <si>
    <t>UCW-8979</t>
  </si>
  <si>
    <t>UCW-8978</t>
  </si>
  <si>
    <t>UCW-8975</t>
  </si>
  <si>
    <t>UCW-8973</t>
  </si>
  <si>
    <t>UCW-8972</t>
  </si>
  <si>
    <t>UCW-8966</t>
  </si>
  <si>
    <t>UCW-8965</t>
  </si>
  <si>
    <t>UCW-8956</t>
  </si>
  <si>
    <t>UCW-8955</t>
  </si>
  <si>
    <t>UCW-8952</t>
  </si>
  <si>
    <t>UCW-8951</t>
  </si>
  <si>
    <t>UCW-8950</t>
  </si>
  <si>
    <t>UCW-8948</t>
  </si>
  <si>
    <t>UCW-8947</t>
  </si>
  <si>
    <t>UCW-8946</t>
  </si>
  <si>
    <t>UCW-8945</t>
  </si>
  <si>
    <t>UCW-8941</t>
  </si>
  <si>
    <t>UCW-8938</t>
  </si>
  <si>
    <t>UCW-8936</t>
  </si>
  <si>
    <t>UCW-8935</t>
  </si>
  <si>
    <t>UCW-8934</t>
  </si>
  <si>
    <t>UCW-8932</t>
  </si>
  <si>
    <t>UCW-8931</t>
  </si>
  <si>
    <t>UCW-8930</t>
  </si>
  <si>
    <t>UCW-8926</t>
  </si>
  <si>
    <t>UCW-8923</t>
  </si>
  <si>
    <t>UCW-8922</t>
  </si>
  <si>
    <t>UCW-8921</t>
  </si>
  <si>
    <t>UCW-8918</t>
  </si>
  <si>
    <t>UCW-8917</t>
  </si>
  <si>
    <t>UCW-8912</t>
  </si>
  <si>
    <t>UCW-8910</t>
  </si>
  <si>
    <t>UCW-8899</t>
  </si>
  <si>
    <t>UCW-8896</t>
  </si>
  <si>
    <t>UCW-8895</t>
  </si>
  <si>
    <t>UCW-8888</t>
  </si>
  <si>
    <t>UCW-8887</t>
  </si>
  <si>
    <t>UCW-8886</t>
  </si>
  <si>
    <t>UCW-8885</t>
  </si>
  <si>
    <t>UCW-8881</t>
  </si>
  <si>
    <t>UCW-8879</t>
  </si>
  <si>
    <t>UCW-8877</t>
  </si>
  <si>
    <t>UCW-8873</t>
  </si>
  <si>
    <t>UCW-8871</t>
  </si>
  <si>
    <t>UCW-8870</t>
  </si>
  <si>
    <t>UCW-8868</t>
  </si>
  <si>
    <t>UCW-8862</t>
  </si>
  <si>
    <t>UCW-8860</t>
  </si>
  <si>
    <t>UCW-8853</t>
  </si>
  <si>
    <t>UCW-8852</t>
  </si>
  <si>
    <t>UCW-8851</t>
  </si>
  <si>
    <t>UCW-8850</t>
  </si>
  <si>
    <t>UCW-8848</t>
  </si>
  <si>
    <t>UCW-8843</t>
  </si>
  <si>
    <t>UCW-8839</t>
  </si>
  <si>
    <t>UCW-8836</t>
  </si>
  <si>
    <t>UCW-8833</t>
  </si>
  <si>
    <t>UCW-8832</t>
  </si>
  <si>
    <t>UCW-8830</t>
  </si>
  <si>
    <t>UCW-8827</t>
  </si>
  <si>
    <t>UCW-8826</t>
  </si>
  <si>
    <t>UCW-8823</t>
  </si>
  <si>
    <t>UCW-8822</t>
  </si>
  <si>
    <t>UCW-8821</t>
  </si>
  <si>
    <t>UCW-8820</t>
  </si>
  <si>
    <t>UCW-8819</t>
  </si>
  <si>
    <t>UCW-8817</t>
  </si>
  <si>
    <t>UCW-8816</t>
  </si>
  <si>
    <t>UCW-8812</t>
  </si>
  <si>
    <t>UCW-8808</t>
  </si>
  <si>
    <t>UCW-8805</t>
  </si>
  <si>
    <t>UCW-8804</t>
  </si>
  <si>
    <t>UCW-8800</t>
  </si>
  <si>
    <t>UCW-8792</t>
  </si>
  <si>
    <t>UCW-8791</t>
  </si>
  <si>
    <t>UCW-8789</t>
  </si>
  <si>
    <t>UCW-8788</t>
  </si>
  <si>
    <t>UCW-8786</t>
  </si>
  <si>
    <t>UCW-8783</t>
  </si>
  <si>
    <t>UCW-8781</t>
  </si>
  <si>
    <t>UCW-8780</t>
  </si>
  <si>
    <t>UCW-8779</t>
  </si>
  <si>
    <t>UCW-8776</t>
  </si>
  <si>
    <t>UCW-8775</t>
  </si>
  <si>
    <t>UCW-8773</t>
  </si>
  <si>
    <t>UCW-8758</t>
  </si>
  <si>
    <t>UCW-8756</t>
  </si>
  <si>
    <t>UCW-9129</t>
  </si>
  <si>
    <t>UCW-9121</t>
  </si>
  <si>
    <t>UCW-9131</t>
  </si>
  <si>
    <t>UCW-9165</t>
  </si>
  <si>
    <t>UCW-9163</t>
  </si>
  <si>
    <t>UCW-9162</t>
  </si>
  <si>
    <t>UCW-9161</t>
  </si>
  <si>
    <t>UCW-9160</t>
  </si>
  <si>
    <t>UCW-9159</t>
  </si>
  <si>
    <t>UCW-9158</t>
  </si>
  <si>
    <t>UCW-9157</t>
  </si>
  <si>
    <t>UCW-9156</t>
  </si>
  <si>
    <t>UCW-9155</t>
  </si>
  <si>
    <t>UCW-9153</t>
  </si>
  <si>
    <t>UCW-9152</t>
  </si>
  <si>
    <t>UCW-9147</t>
  </si>
  <si>
    <t>UCW-9144</t>
  </si>
  <si>
    <t>UCW-9143</t>
  </si>
  <si>
    <t>UCW-9142</t>
  </si>
  <si>
    <t>UCW-9141</t>
  </si>
  <si>
    <t>UCW-9140</t>
  </si>
  <si>
    <t>UCW-9139</t>
  </si>
  <si>
    <t>UCW-9137</t>
  </si>
  <si>
    <t>UCW-9135</t>
  </si>
  <si>
    <t>UCW-9130</t>
  </si>
  <si>
    <t>UCW-9117</t>
  </si>
  <si>
    <t>UCW-9114</t>
  </si>
  <si>
    <t>UCW-9101</t>
  </si>
  <si>
    <t>UCW-9100</t>
  </si>
  <si>
    <t>UCW-9098</t>
  </si>
  <si>
    <t>UCW-9097</t>
  </si>
  <si>
    <t>UCW-9096</t>
  </si>
  <si>
    <t>UCW-9094</t>
  </si>
  <si>
    <t>UCW-9093</t>
  </si>
  <si>
    <t>UCW-9090</t>
  </si>
  <si>
    <t>UCW-9089</t>
  </si>
  <si>
    <t>UCW-9084</t>
  </si>
  <si>
    <t>UCW-9082</t>
  </si>
  <si>
    <t>UCW-9081</t>
  </si>
  <si>
    <t>UCW-9079</t>
  </si>
  <si>
    <t>UCW-9314</t>
  </si>
  <si>
    <t>UCW-9321</t>
  </si>
  <si>
    <t>UCW-9407</t>
  </si>
  <si>
    <t>UCW-9406</t>
  </si>
  <si>
    <t>UCW-9401</t>
  </si>
  <si>
    <t>UCW-9398</t>
  </si>
  <si>
    <t>UCW-9395</t>
  </si>
  <si>
    <t>UCW-9392</t>
  </si>
  <si>
    <t>UCW-9391</t>
  </si>
  <si>
    <t>UCW-9390</t>
  </si>
  <si>
    <t>UCW-9389</t>
  </si>
  <si>
    <t>UCW-9388</t>
  </si>
  <si>
    <t>UCW-9387</t>
  </si>
  <si>
    <t>UCW-9386</t>
  </si>
  <si>
    <t>UCW-9385</t>
  </si>
  <si>
    <t>UCW-9379</t>
  </si>
  <si>
    <t>UCW-9378</t>
  </si>
  <si>
    <t>UCW-9377</t>
  </si>
  <si>
    <t>UCW-9372</t>
  </si>
  <si>
    <t>UCW-9370</t>
  </si>
  <si>
    <t>UCW-9369</t>
  </si>
  <si>
    <t>UCW-9367</t>
  </si>
  <si>
    <t>UCW-9366</t>
  </si>
  <si>
    <t>UCW-9365</t>
  </si>
  <si>
    <t>UCW-9363</t>
  </si>
  <si>
    <t>UCW-9360</t>
  </si>
  <si>
    <t>UCW-9359</t>
  </si>
  <si>
    <t>UCW-9358</t>
  </si>
  <si>
    <t>UCW-9351</t>
  </si>
  <si>
    <t>UCW-9350</t>
  </si>
  <si>
    <t>UCW-9348</t>
  </si>
  <si>
    <t>UCW-9346</t>
  </si>
  <si>
    <t>UCW-9344</t>
  </si>
  <si>
    <t>UCW-9340</t>
  </si>
  <si>
    <t>UCW-9335</t>
  </si>
  <si>
    <t>UCW-9334</t>
  </si>
  <si>
    <t>UCW-9332</t>
  </si>
  <si>
    <t>UCW-9320</t>
  </si>
  <si>
    <t>UCW-9308</t>
  </si>
  <si>
    <t>UCW-9307</t>
  </si>
  <si>
    <t>UCW-9305</t>
  </si>
  <si>
    <t>UCW-9304</t>
  </si>
  <si>
    <t>UCW-9303</t>
  </si>
  <si>
    <t>UCW-9302</t>
  </si>
  <si>
    <t>UCW-9298</t>
  </si>
  <si>
    <t>UCW-9297</t>
  </si>
  <si>
    <t>UCW-9296</t>
  </si>
  <si>
    <t>UCW-9294</t>
  </si>
  <si>
    <t>UCW-9293</t>
  </si>
  <si>
    <t>UCW-9290</t>
  </si>
  <si>
    <t>UCW-9289</t>
  </si>
  <si>
    <t>UCW-9288</t>
  </si>
  <si>
    <t>UCW-9287</t>
  </si>
  <si>
    <t>UCW-9285</t>
  </si>
  <si>
    <t>UCW-9281</t>
  </si>
  <si>
    <t>UCW-9277</t>
  </si>
  <si>
    <t>UCW-9266</t>
  </si>
  <si>
    <t>UCW-9255</t>
  </si>
  <si>
    <t>UCW-9250</t>
  </si>
  <si>
    <t>UCW-9238</t>
  </si>
  <si>
    <t>UCW-9237</t>
  </si>
  <si>
    <t>UCW-9234</t>
  </si>
  <si>
    <t>UCW-9232</t>
  </si>
  <si>
    <t>UCW-9229</t>
  </si>
  <si>
    <t>UCW-9227</t>
  </si>
  <si>
    <t>UCW-9226</t>
  </si>
  <si>
    <t>UCW-9223</t>
  </si>
  <si>
    <t>UCW-9222</t>
  </si>
  <si>
    <t>UCW-9216</t>
  </si>
  <si>
    <t>UCW-9214</t>
  </si>
  <si>
    <t>UCW-9213</t>
  </si>
  <si>
    <t>UCW-9212</t>
  </si>
  <si>
    <t>UCW-9210</t>
  </si>
  <si>
    <t>UCW-9209</t>
  </si>
  <si>
    <t>UCW-9206</t>
  </si>
  <si>
    <t>UCW-9204</t>
  </si>
  <si>
    <t>UCW-9201</t>
  </si>
  <si>
    <t>UCW-9199</t>
  </si>
  <si>
    <t>UCW-9198</t>
  </si>
  <si>
    <t>UCW-9195</t>
  </si>
  <si>
    <t>UCW-9193</t>
  </si>
  <si>
    <t>UCW-9192</t>
  </si>
  <si>
    <t>UCW-9188</t>
  </si>
  <si>
    <t>UCW-9187</t>
  </si>
  <si>
    <t>UCW-9186</t>
  </si>
  <si>
    <t>UCW-9185</t>
  </si>
  <si>
    <t>UCW-9184</t>
  </si>
  <si>
    <t>UCW-9183</t>
  </si>
  <si>
    <t>UCW-9180</t>
  </si>
  <si>
    <t>UCW-9179</t>
  </si>
  <si>
    <t>UCW-9178</t>
  </si>
  <si>
    <t>UCW-9177</t>
  </si>
  <si>
    <t>UCW-9176</t>
  </si>
  <si>
    <t>UCW-9173</t>
  </si>
  <si>
    <t>UCW-9171</t>
  </si>
  <si>
    <t>UCW-9170</t>
  </si>
  <si>
    <t>UCW-9078</t>
  </si>
  <si>
    <t>UCW-9460</t>
  </si>
  <si>
    <t>UCW-9458</t>
  </si>
  <si>
    <t>UCW-9457</t>
  </si>
  <si>
    <t>UCW-9456</t>
  </si>
  <si>
    <t>UCW-9455</t>
  </si>
  <si>
    <t>UCW-9454</t>
  </si>
  <si>
    <t>UCW-9452</t>
  </si>
  <si>
    <t>UCW-9451</t>
  </si>
  <si>
    <t>UCW-9445</t>
  </si>
  <si>
    <t>UCW-9433</t>
  </si>
  <si>
    <t>UCW-9428</t>
  </si>
  <si>
    <t>UCW-9416</t>
  </si>
  <si>
    <t>UCW-9414</t>
  </si>
  <si>
    <t>UCW-9413</t>
  </si>
  <si>
    <t>UCW-9411</t>
  </si>
  <si>
    <t>UCW-9489</t>
  </si>
  <si>
    <t>UCW-9486</t>
  </si>
  <si>
    <t>UCW-9480</t>
  </si>
  <si>
    <t>UCW-9479</t>
  </si>
  <si>
    <t>UCW-9478</t>
  </si>
  <si>
    <t>UCW-9473</t>
  </si>
  <si>
    <t>UCW-9469</t>
  </si>
  <si>
    <t>UCW-9465</t>
  </si>
  <si>
    <t>UCW-9510</t>
  </si>
  <si>
    <t>UCW-9554</t>
  </si>
  <si>
    <t>UCW-9531</t>
  </si>
  <si>
    <t>UCW-9530</t>
  </si>
  <si>
    <t>UCW-9548</t>
  </si>
  <si>
    <t>UCW-9547</t>
  </si>
  <si>
    <t>UCW-9546</t>
  </si>
  <si>
    <t>UCW-9545</t>
  </si>
  <si>
    <t>UCW-9543</t>
  </si>
  <si>
    <t>UCW-9542</t>
  </si>
  <si>
    <t>UCW-9552</t>
  </si>
  <si>
    <t>UCW-9551</t>
  </si>
  <si>
    <t>UCW-9550</t>
  </si>
  <si>
    <t>UCW-9561</t>
  </si>
  <si>
    <t>UCW-9567</t>
  </si>
  <si>
    <t>UCW-9618</t>
  </si>
  <si>
    <t>UCW-9617</t>
  </si>
  <si>
    <t>UCW-9602</t>
  </si>
  <si>
    <t>UCW-9600</t>
  </si>
  <si>
    <t>UCW-9593</t>
  </si>
  <si>
    <t>UCW-9592</t>
  </si>
  <si>
    <t>UCW-9576</t>
  </si>
  <si>
    <t>UCW-9574</t>
  </si>
  <si>
    <t>UCW-9573</t>
  </si>
  <si>
    <t>UCW-9566</t>
  </si>
  <si>
    <t>UCW-9562</t>
  </si>
  <si>
    <t>UCW-7163</t>
  </si>
  <si>
    <t>UCW-9421</t>
  </si>
  <si>
    <t>UCW-9663</t>
  </si>
  <si>
    <t>UCW-9656</t>
  </si>
  <si>
    <t>UCW-9654</t>
  </si>
  <si>
    <t>UCW-9652</t>
  </si>
  <si>
    <t>UCW-9650</t>
  </si>
  <si>
    <t>UCW-9640</t>
  </si>
  <si>
    <t>UCW-9638</t>
  </si>
  <si>
    <t>UCW-9632</t>
  </si>
  <si>
    <t>UCW-9626</t>
  </si>
  <si>
    <t>UCW-9737</t>
  </si>
  <si>
    <t>UCW-9736</t>
  </si>
  <si>
    <t>UCW-9734</t>
  </si>
  <si>
    <t>UCW-9730</t>
  </si>
  <si>
    <t>UCW-9722</t>
  </si>
  <si>
    <t>UCW-9720</t>
  </si>
  <si>
    <t>UCW-9718</t>
  </si>
  <si>
    <t>UCW-9716</t>
  </si>
  <si>
    <t>UCW-9714</t>
  </si>
  <si>
    <t>UCW-9712</t>
  </si>
  <si>
    <t>UCW-9708</t>
  </si>
  <si>
    <t>UCW-9707</t>
  </si>
  <si>
    <t>UCW-9706</t>
  </si>
  <si>
    <t>UCW-9701</t>
  </si>
  <si>
    <t>UCW-9700</t>
  </si>
  <si>
    <t>UCW-9698</t>
  </si>
  <si>
    <t>UCW-9688</t>
  </si>
  <si>
    <t>UCW-9686</t>
  </si>
  <si>
    <t>UCW-9666</t>
  </si>
  <si>
    <t>UCW-9781</t>
  </si>
  <si>
    <t>UCW-9766</t>
  </si>
  <si>
    <t>UCW-9763</t>
  </si>
  <si>
    <t>UCW-9762</t>
  </si>
  <si>
    <t>UCW-9760</t>
  </si>
  <si>
    <t>UCW-9758</t>
  </si>
  <si>
    <t>UCW-9756</t>
  </si>
  <si>
    <t>UCW-9754</t>
  </si>
  <si>
    <t>UCW-9750</t>
  </si>
  <si>
    <t>UCW-9749</t>
  </si>
  <si>
    <t>UCW-9746</t>
  </si>
  <si>
    <t>UCW-9825</t>
  </si>
  <si>
    <t>UCW-9816</t>
  </si>
  <si>
    <t>UCW-9810</t>
  </si>
  <si>
    <t>UCW-9807</t>
  </si>
  <si>
    <t>UCW-9805</t>
  </si>
  <si>
    <t>UCW-9802</t>
  </si>
  <si>
    <t>UCW-9797</t>
  </si>
  <si>
    <t>UCW-9796</t>
  </si>
  <si>
    <t>UCW-9793</t>
  </si>
  <si>
    <t>UCW-9791</t>
  </si>
  <si>
    <t>UCW-9790</t>
  </si>
  <si>
    <t>UCW-9789</t>
  </si>
  <si>
    <t>UCW-9917</t>
  </si>
  <si>
    <t>UCW-9916</t>
  </si>
  <si>
    <t>UCW-9915</t>
  </si>
  <si>
    <t>UCW-9912</t>
  </si>
  <si>
    <t>UCW-9908</t>
  </si>
  <si>
    <t>UCW-9907</t>
  </si>
  <si>
    <t>UCW-9906</t>
  </si>
  <si>
    <t>UCW-9905</t>
  </si>
  <si>
    <t>UCW-9903</t>
  </si>
  <si>
    <t>UCW-9902</t>
  </si>
  <si>
    <t>UCW-9900</t>
  </si>
  <si>
    <t>UCW-9899</t>
  </si>
  <si>
    <t>UCW-9883</t>
  </si>
  <si>
    <t>UCW-9869</t>
  </si>
  <si>
    <t>UCW-9868</t>
  </si>
  <si>
    <t>UCW-9863</t>
  </si>
  <si>
    <t>UCW-9862</t>
  </si>
  <si>
    <t>UCW-9857</t>
  </si>
  <si>
    <t>UCW-9856</t>
  </si>
  <si>
    <t>UCW-9855</t>
  </si>
  <si>
    <t>UCW-9854</t>
  </si>
  <si>
    <t>UCW-9848</t>
  </si>
  <si>
    <t>UCW-9959</t>
  </si>
  <si>
    <t>UCW-9955</t>
  </si>
  <si>
    <t>UCW-9954</t>
  </si>
  <si>
    <t>UCW-9934</t>
  </si>
  <si>
    <t>UCW-9932</t>
  </si>
  <si>
    <t>UCW-9931</t>
  </si>
  <si>
    <t>UCW-9929</t>
  </si>
  <si>
    <t>UCW-9926</t>
  </si>
  <si>
    <t>UCW-9921</t>
  </si>
  <si>
    <t>UCW-9826</t>
  </si>
  <si>
    <t>UCW-10020</t>
  </si>
  <si>
    <t>UCW-9980</t>
  </si>
  <si>
    <t>UCW-10016</t>
  </si>
  <si>
    <t>UCW-10014</t>
  </si>
  <si>
    <t>UCW-10012</t>
  </si>
  <si>
    <t>UCW-10010</t>
  </si>
  <si>
    <t>UCW-10009</t>
  </si>
  <si>
    <t>UCW-10008</t>
  </si>
  <si>
    <t>UCW-10007</t>
  </si>
  <si>
    <t>UCW-10005</t>
  </si>
  <si>
    <t>UCW-9999</t>
  </si>
  <si>
    <t>UCW-9998</t>
  </si>
  <si>
    <t>UCW-9993</t>
  </si>
  <si>
    <t>UCW-9992</t>
  </si>
  <si>
    <t>UCW-9988</t>
  </si>
  <si>
    <t>UCW-9986</t>
  </si>
  <si>
    <t>UCW-9983</t>
  </si>
  <si>
    <t>UCW-9979</t>
  </si>
  <si>
    <t>UCW-9978</t>
  </si>
  <si>
    <t>UCW-9977</t>
  </si>
  <si>
    <t>UCW-9970</t>
  </si>
  <si>
    <t>UCW-9967</t>
  </si>
  <si>
    <t>UCW-8209</t>
  </si>
  <si>
    <t>UCW-10084</t>
  </si>
  <si>
    <t>UCW-10051</t>
  </si>
  <si>
    <t>UCW-10050</t>
  </si>
  <si>
    <t>UCW-10047</t>
  </si>
  <si>
    <t>UCW-10045</t>
  </si>
  <si>
    <t>UCW-10041</t>
  </si>
  <si>
    <t>UCW-10033</t>
  </si>
  <si>
    <t>UCW-10030</t>
  </si>
  <si>
    <t>UCW-10028</t>
  </si>
  <si>
    <t>UCW-10023</t>
  </si>
  <si>
    <t>UCW-9197</t>
  </si>
  <si>
    <t>UCW-10125</t>
  </si>
  <si>
    <t>UCW-10122</t>
  </si>
  <si>
    <t>UCW-10114</t>
  </si>
  <si>
    <t>UCW-10113</t>
  </si>
  <si>
    <t>UCW-10112</t>
  </si>
  <si>
    <t>UCW-10111</t>
  </si>
  <si>
    <t>UCW-10107</t>
  </si>
  <si>
    <t>UCW-10105</t>
  </si>
  <si>
    <t>UCW-10104</t>
  </si>
  <si>
    <t>UCW-10101</t>
  </si>
  <si>
    <t>UCW-10100</t>
  </si>
  <si>
    <t>UCW-10098</t>
  </si>
  <si>
    <t>UCW-10097</t>
  </si>
  <si>
    <t>UCW-10094</t>
  </si>
  <si>
    <t>UCW-10091</t>
  </si>
  <si>
    <t>UCW-10090</t>
  </si>
  <si>
    <t>UCW-10083</t>
  </si>
  <si>
    <t>UCW-10081</t>
  </si>
  <si>
    <t>UCW-10079</t>
  </si>
  <si>
    <t>UCW-10076</t>
  </si>
  <si>
    <t>UCW-10075</t>
  </si>
  <si>
    <t>UCW-10074</t>
  </si>
  <si>
    <t>UCW-10069</t>
  </si>
  <si>
    <t>UCW-10066</t>
  </si>
  <si>
    <t>UCW-10065</t>
  </si>
  <si>
    <t>UCW-10171</t>
  </si>
  <si>
    <t>UCW-10163</t>
  </si>
  <si>
    <t>UCW-10161</t>
  </si>
  <si>
    <t>UCW-10160</t>
  </si>
  <si>
    <t>UCW-10159</t>
  </si>
  <si>
    <t>UCW-10157</t>
  </si>
  <si>
    <t>UCW-10156</t>
  </si>
  <si>
    <t>UCW-10155</t>
  </si>
  <si>
    <t>UCW-10154</t>
  </si>
  <si>
    <t>UCW-10151</t>
  </si>
  <si>
    <t>UCW-10150</t>
  </si>
  <si>
    <t>UCW-10148</t>
  </si>
  <si>
    <t>UCW-10147</t>
  </si>
  <si>
    <t>UCW-10145</t>
  </si>
  <si>
    <t>UCW-10144</t>
  </si>
  <si>
    <t>UCW-10141</t>
  </si>
  <si>
    <t>UCW-10139</t>
  </si>
  <si>
    <t>UCW-10138</t>
  </si>
  <si>
    <t>UCW-10136</t>
  </si>
  <si>
    <t>UCW-10134</t>
  </si>
  <si>
    <t>UCW-10132</t>
  </si>
  <si>
    <t>UCW-10130</t>
  </si>
  <si>
    <t>UCW-10176</t>
  </si>
  <si>
    <t>UCW-7230</t>
  </si>
  <si>
    <t>UCW-10243</t>
  </si>
  <si>
    <t>UCW-10240</t>
  </si>
  <si>
    <t>UCW-10239</t>
  </si>
  <si>
    <t>UCW-10236</t>
  </si>
  <si>
    <t>UCW-10229</t>
  </si>
  <si>
    <t>UCW-10227</t>
  </si>
  <si>
    <t>UCW-10218</t>
  </si>
  <si>
    <t>UCW-10214</t>
  </si>
  <si>
    <t>UCW-10209</t>
  </si>
  <si>
    <t>UCW-10203</t>
  </si>
  <si>
    <t>UCW-10198</t>
  </si>
  <si>
    <t>UCW-10197</t>
  </si>
  <si>
    <t>UCW-10193</t>
  </si>
  <si>
    <t>UCW-10186</t>
  </si>
  <si>
    <t>UCW-10181</t>
  </si>
  <si>
    <t>UCW-10178</t>
  </si>
  <si>
    <t>UCW-10285</t>
  </si>
  <si>
    <t>UCW-10271</t>
  </si>
  <si>
    <t>UCW-10245</t>
  </si>
  <si>
    <t>UCW-10346</t>
  </si>
  <si>
    <t>UCW-10341</t>
  </si>
  <si>
    <t>UCW-10339</t>
  </si>
  <si>
    <t>UCW-10334</t>
  </si>
  <si>
    <t>UCW-10323</t>
  </si>
  <si>
    <t>UCW-10314</t>
  </si>
  <si>
    <t>UCW-10313</t>
  </si>
  <si>
    <t>UCW-10312</t>
  </si>
  <si>
    <t>UCW-10305</t>
  </si>
  <si>
    <t>UCW-7974</t>
  </si>
  <si>
    <t>UCW-10392</t>
  </si>
  <si>
    <t>UCW-10422</t>
  </si>
  <si>
    <t>UCW-10420</t>
  </si>
  <si>
    <t>UCW-10415</t>
  </si>
  <si>
    <t>UCW-10412</t>
  </si>
  <si>
    <t>UCW-10411</t>
  </si>
  <si>
    <t>UCW-10410</t>
  </si>
  <si>
    <t>UCW-10397</t>
  </si>
  <si>
    <t>UCW-10391</t>
  </si>
  <si>
    <t>UCW-10388</t>
  </si>
  <si>
    <t>UCW-10381</t>
  </si>
  <si>
    <t>UCW-10361</t>
  </si>
  <si>
    <t>UCW-10350</t>
  </si>
  <si>
    <t>UCW-10429</t>
  </si>
  <si>
    <t>UCW-10462</t>
  </si>
  <si>
    <t>UCW-10466</t>
  </si>
  <si>
    <t>UCW-10463</t>
  </si>
  <si>
    <t>UCW-10461</t>
  </si>
  <si>
    <t>UCW-10460</t>
  </si>
  <si>
    <t>UCW-10447</t>
  </si>
  <si>
    <t>UCW-10446</t>
  </si>
  <si>
    <t>UCW-10445</t>
  </si>
  <si>
    <t>UCW-10444</t>
  </si>
  <si>
    <t>UCW-10441</t>
  </si>
  <si>
    <t>UCW-10439</t>
  </si>
  <si>
    <t>UCW-10437</t>
  </si>
  <si>
    <t>UCW-10435</t>
  </si>
  <si>
    <t>UCW-10434</t>
  </si>
  <si>
    <t>UCW-10433</t>
  </si>
  <si>
    <t>UCW-10428</t>
  </si>
  <si>
    <t>UCW-10550</t>
  </si>
  <si>
    <t>UCW-10549</t>
  </si>
  <si>
    <t>UCW-10548</t>
  </si>
  <si>
    <t>UCW-10536</t>
  </si>
  <si>
    <t>UCW-10533</t>
  </si>
  <si>
    <t>UCW-10532</t>
  </si>
  <si>
    <t>UCW-10526</t>
  </si>
  <si>
    <t>UCW-10523</t>
  </si>
  <si>
    <t>UCW-10521</t>
  </si>
  <si>
    <t>UCW-10518</t>
  </si>
  <si>
    <t>UCW-10516</t>
  </si>
  <si>
    <t>UCW-10506</t>
  </si>
  <si>
    <t>UCW-10503</t>
  </si>
  <si>
    <t>UCW-10499</t>
  </si>
  <si>
    <t>UCW-10495</t>
  </si>
  <si>
    <t>UCW-10494</t>
  </si>
  <si>
    <t>UCW-10493</t>
  </si>
  <si>
    <t>UCW-10492</t>
  </si>
  <si>
    <t>UCW-10488</t>
  </si>
  <si>
    <t>UCW-10480</t>
  </si>
  <si>
    <t>UCW-10555</t>
  </si>
  <si>
    <t>UCW-10554</t>
  </si>
  <si>
    <t>UCW-7570</t>
  </si>
  <si>
    <t>UCW-10595</t>
  </si>
  <si>
    <t>UCW-10576</t>
  </si>
  <si>
    <t>UCW-10565</t>
  </si>
  <si>
    <t>UCW-10560</t>
  </si>
  <si>
    <t>UCW-10552</t>
  </si>
  <si>
    <t>UCW-10610</t>
  </si>
  <si>
    <t>UCW-8205</t>
  </si>
  <si>
    <t>UCW-8204</t>
  </si>
  <si>
    <t>UCW-8202</t>
  </si>
  <si>
    <t>UCW-7598</t>
  </si>
  <si>
    <t>UCW-10622</t>
  </si>
  <si>
    <t>UCW-10665</t>
  </si>
  <si>
    <t>UCW-10664</t>
  </si>
  <si>
    <t>UCW-10662</t>
  </si>
  <si>
    <t>UCW-10658</t>
  </si>
  <si>
    <t>UCW-10657</t>
  </si>
  <si>
    <t>UCW-10655</t>
  </si>
  <si>
    <t>UCW-10654</t>
  </si>
  <si>
    <t>UCW-10639</t>
  </si>
  <si>
    <t>UCW-10628</t>
  </si>
  <si>
    <t>UCW-10619</t>
  </si>
  <si>
    <t>UCW-10602</t>
  </si>
  <si>
    <t>UCW-10601</t>
  </si>
  <si>
    <t>UCW-10599</t>
  </si>
  <si>
    <t>UCW-10677</t>
  </si>
  <si>
    <t>UCW-10525</t>
  </si>
  <si>
    <t>UCW-10720</t>
  </si>
  <si>
    <t>UCW-10718</t>
  </si>
  <si>
    <t>UCW-10717</t>
  </si>
  <si>
    <t>UCW-10716</t>
  </si>
  <si>
    <t>UCW-10714</t>
  </si>
  <si>
    <t>UCW-10713</t>
  </si>
  <si>
    <t>UCW-10712</t>
  </si>
  <si>
    <t>UCW-10706</t>
  </si>
  <si>
    <t>UCW-10705</t>
  </si>
  <si>
    <t>UCW-10696</t>
  </si>
  <si>
    <t>UCW-10694</t>
  </si>
  <si>
    <t>UCW-10693</t>
  </si>
  <si>
    <t>UCW-10691</t>
  </si>
  <si>
    <t>UCW-10688</t>
  </si>
  <si>
    <t>UCW-10687</t>
  </si>
  <si>
    <t>UCW-10680</t>
  </si>
  <si>
    <t>UCW-10675</t>
  </si>
  <si>
    <t>UCW-10670</t>
  </si>
  <si>
    <t>UCW-10668</t>
  </si>
  <si>
    <t>UCW-10667</t>
  </si>
  <si>
    <t>UCW-10666</t>
  </si>
  <si>
    <t>UCW-10276</t>
  </si>
  <si>
    <t>UCW-10744</t>
  </si>
  <si>
    <t>UCW-10764</t>
  </si>
  <si>
    <t>UCW-10736</t>
  </si>
  <si>
    <t>UCW-10733</t>
  </si>
  <si>
    <t>UCW-10726</t>
  </si>
  <si>
    <t>UCW-10775</t>
  </si>
  <si>
    <t>UCW-10779</t>
  </si>
  <si>
    <t>UCW-10814</t>
  </si>
  <si>
    <t>UCW-10818</t>
  </si>
  <si>
    <t>UCW-10813</t>
  </si>
  <si>
    <t>UCW-10812</t>
  </si>
  <si>
    <t>UCW-10801</t>
  </si>
  <si>
    <t>UCW-10795</t>
  </si>
  <si>
    <t>UCW-10794</t>
  </si>
  <si>
    <t>UCW-10781</t>
  </si>
  <si>
    <t>UCW-10766</t>
  </si>
  <si>
    <t>UCW-10765</t>
  </si>
  <si>
    <t>UCW-10849</t>
  </si>
  <si>
    <t>UCW-10848</t>
  </si>
  <si>
    <t>UCW-10875</t>
  </si>
  <si>
    <t>UCW-10926</t>
  </si>
  <si>
    <t>UCW-10908</t>
  </si>
  <si>
    <t>UCW-10897</t>
  </si>
  <si>
    <t>UCW-10893</t>
  </si>
  <si>
    <t>UCW-10890</t>
  </si>
  <si>
    <t>UCW-10872</t>
  </si>
  <si>
    <t>UCW-10868</t>
  </si>
  <si>
    <t>UCW-10867</t>
  </si>
  <si>
    <t>UCW-10865</t>
  </si>
  <si>
    <t>UCW-10864</t>
  </si>
  <si>
    <t>UCW-10862</t>
  </si>
  <si>
    <t>UCW-10861</t>
  </si>
  <si>
    <t>UCW-10860</t>
  </si>
  <si>
    <t>UCW-10857</t>
  </si>
  <si>
    <t>UCW-10856</t>
  </si>
  <si>
    <t>UCW-10855</t>
  </si>
  <si>
    <t>UCW-10854</t>
  </si>
  <si>
    <t>UCW-10851</t>
  </si>
  <si>
    <t>UCW-10850</t>
  </si>
  <si>
    <t>UCW-10843</t>
  </si>
  <si>
    <t>UCW-10838</t>
  </si>
  <si>
    <t>UCW-10880</t>
  </si>
  <si>
    <t>UCW-11103</t>
  </si>
  <si>
    <t>UCW-11344</t>
  </si>
  <si>
    <t>UCW-10853</t>
  </si>
  <si>
    <t>UCW-10858</t>
  </si>
  <si>
    <t>UCW-12276</t>
  </si>
  <si>
    <t>UCW-12384</t>
  </si>
  <si>
    <t>UCW-5701</t>
  </si>
  <si>
    <t>UCW-12198</t>
  </si>
  <si>
    <t>UCW-13055</t>
  </si>
  <si>
    <t>UCW-13018</t>
  </si>
  <si>
    <t>UCW-7094</t>
  </si>
  <si>
    <t>UCW-13360</t>
  </si>
  <si>
    <t>UCW-13508</t>
  </si>
  <si>
    <t>UCW-13766</t>
  </si>
  <si>
    <t>UCW-8401</t>
  </si>
  <si>
    <t>UCW-1750</t>
  </si>
  <si>
    <t>UCW-17195</t>
  </si>
  <si>
    <t>UCW-17322</t>
  </si>
  <si>
    <t>UCW-17536</t>
  </si>
  <si>
    <t>UCW-17537</t>
  </si>
  <si>
    <t>UCW-17540</t>
  </si>
  <si>
    <t>UCW-17541</t>
  </si>
  <si>
    <t>UCW-17544</t>
  </si>
  <si>
    <t>UCW-17545</t>
  </si>
  <si>
    <t>UCW-17588</t>
  </si>
  <si>
    <t>UCW-9532</t>
  </si>
  <si>
    <t>UCW-17589</t>
  </si>
  <si>
    <t>UCW-17591</t>
  </si>
  <si>
    <t>UCW-8653</t>
  </si>
  <si>
    <t>UCW-17592</t>
  </si>
  <si>
    <t>UCW-17593</t>
  </si>
  <si>
    <t>UCW-17594</t>
  </si>
  <si>
    <t>UCW-17595</t>
  </si>
  <si>
    <t>UCW-17597</t>
  </si>
  <si>
    <t>UCW-17599</t>
  </si>
  <si>
    <t>UCW-17606</t>
  </si>
  <si>
    <t>UCW-17607</t>
  </si>
  <si>
    <t>UCW-17608</t>
  </si>
  <si>
    <t>UCW-17609</t>
  </si>
  <si>
    <t>UCW-17614</t>
  </si>
  <si>
    <t>UCW-17617</t>
  </si>
  <si>
    <t>UCW-17619</t>
  </si>
  <si>
    <t>UCW-17618</t>
  </si>
  <si>
    <t>UCW-17622</t>
  </si>
  <si>
    <t>UCW-17621</t>
  </si>
  <si>
    <t>UCW-17624</t>
  </si>
  <si>
    <t>UCW-17625</t>
  </si>
  <si>
    <t>UCW-17626</t>
  </si>
  <si>
    <t>UCW-17628</t>
  </si>
  <si>
    <t>UCW-17629</t>
  </si>
  <si>
    <t>UCW-17630</t>
  </si>
  <si>
    <t>UCW-17631</t>
  </si>
  <si>
    <t>UCW-17632</t>
  </si>
  <si>
    <t>UCW-17634</t>
  </si>
  <si>
    <t>UCW-17635</t>
  </si>
  <si>
    <t>UCW-17633</t>
  </si>
  <si>
    <t>UCW-17636</t>
  </si>
  <si>
    <t>UCW-17638</t>
  </si>
  <si>
    <t>UCW-17637</t>
  </si>
  <si>
    <t>UCW-17640</t>
  </si>
  <si>
    <t>UCW-17642</t>
  </si>
  <si>
    <t>UCW-17643</t>
  </si>
  <si>
    <t>UCW-17302</t>
  </si>
  <si>
    <t>UCW-17644</t>
  </si>
  <si>
    <t>UCW-17645</t>
  </si>
  <si>
    <t>UCW-17647</t>
  </si>
  <si>
    <t>UCW-17648</t>
  </si>
  <si>
    <t>UCW-17650</t>
  </si>
  <si>
    <t>UCW-17651</t>
  </si>
  <si>
    <t>UCW-17653</t>
  </si>
  <si>
    <t>UCW-17654</t>
  </si>
  <si>
    <t>UCW-17656</t>
  </si>
  <si>
    <t>UCW-17657</t>
  </si>
  <si>
    <t>UCW-17661</t>
  </si>
  <si>
    <t>UCW-17662</t>
  </si>
  <si>
    <t>UCW-17664</t>
  </si>
  <si>
    <t>UCW-17666</t>
  </si>
  <si>
    <t>UCW-17667</t>
  </si>
  <si>
    <t>UCW-17668</t>
  </si>
  <si>
    <t>UCW-17670</t>
  </si>
  <si>
    <t>UCW-17669</t>
  </si>
  <si>
    <t>UCW-17671</t>
  </si>
  <si>
    <t>UCW-17672</t>
  </si>
  <si>
    <t>UCW-17673</t>
  </si>
  <si>
    <t>UCW-17674</t>
  </si>
  <si>
    <t>UCW-17797</t>
  </si>
  <si>
    <t>UCW-18054</t>
  </si>
  <si>
    <t>UCW-18107</t>
  </si>
  <si>
    <t>UCW-18144</t>
  </si>
  <si>
    <t>UCW-18200</t>
  </si>
  <si>
    <t>UCW-18449</t>
  </si>
  <si>
    <t>UCW-18500</t>
  </si>
  <si>
    <t>UCW-18544</t>
  </si>
  <si>
    <t>UCW-18658</t>
  </si>
  <si>
    <t>UCW-18754</t>
  </si>
  <si>
    <t>UCW-18762</t>
  </si>
  <si>
    <t>UCW-18999</t>
  </si>
  <si>
    <t>UCW-19031</t>
  </si>
  <si>
    <t>UCW-19177</t>
  </si>
  <si>
    <t>UCW-19004</t>
  </si>
  <si>
    <t>UCW-20061</t>
  </si>
  <si>
    <t>UCW-20449</t>
  </si>
  <si>
    <t>UCW-20569</t>
  </si>
  <si>
    <t>UCW-20643</t>
  </si>
  <si>
    <t>UCW-20667</t>
  </si>
  <si>
    <t>UCW-20696</t>
  </si>
  <si>
    <t>UCW-20740</t>
  </si>
  <si>
    <t>UCW-20957</t>
  </si>
  <si>
    <t>UCW-21201</t>
  </si>
  <si>
    <t>UCW-21279</t>
  </si>
  <si>
    <t>UCW-22045</t>
  </si>
  <si>
    <t>UCW-22068</t>
  </si>
  <si>
    <t>UCW-22079</t>
  </si>
  <si>
    <t>UCW-22110</t>
  </si>
  <si>
    <t>UCW-22671</t>
  </si>
  <si>
    <t>UCW-22734</t>
  </si>
  <si>
    <t>UCW-25361</t>
  </si>
  <si>
    <t>UCW-25626</t>
  </si>
  <si>
    <t>UCW-26904</t>
  </si>
  <si>
    <t>UCW-27964</t>
  </si>
  <si>
    <t>UCW-31015</t>
  </si>
  <si>
    <t>UCW-31862</t>
  </si>
  <si>
    <t>UCW-31870</t>
  </si>
  <si>
    <t>UCW-31872</t>
  </si>
  <si>
    <t>UCW-31875</t>
  </si>
  <si>
    <t>Closed - LIDs Shared</t>
  </si>
  <si>
    <t>Closed - Others</t>
  </si>
  <si>
    <t>Closed - Stuck In Commission</t>
  </si>
  <si>
    <t>Closed - Created Sub-task</t>
  </si>
  <si>
    <t>Tech Error - L1 Raised</t>
  </si>
  <si>
    <t>Pre-Processing - Brand to Resolve</t>
  </si>
  <si>
    <t>Underway Pre-Process Check</t>
  </si>
  <si>
    <t>Not Started</t>
  </si>
  <si>
    <t>Uploaded | LIDs to be shared</t>
  </si>
  <si>
    <t>Listing Created Date - Ticket Closed</t>
  </si>
  <si>
    <t>CW-40116</t>
  </si>
  <si>
    <t>CW-42975</t>
  </si>
  <si>
    <t>PCT-5362</t>
  </si>
  <si>
    <t>PCT-5635</t>
  </si>
  <si>
    <t>PCT-5836</t>
  </si>
  <si>
    <t>PCT-6021</t>
  </si>
  <si>
    <t>PCT-6023</t>
  </si>
  <si>
    <t>PCT-6045</t>
  </si>
  <si>
    <t>PCT-6077</t>
  </si>
  <si>
    <t>PCT-6099|PCT-5672</t>
  </si>
  <si>
    <t>PCT-6117|UCW-5337</t>
  </si>
  <si>
    <t>PCT-6148</t>
  </si>
  <si>
    <t>PCT-6180</t>
  </si>
  <si>
    <t>PCT-6181/PCT-6021</t>
  </si>
  <si>
    <t>PCT-6203</t>
  </si>
  <si>
    <t>PCT-6219</t>
  </si>
  <si>
    <t>PCT6321|UCW-5554</t>
  </si>
  <si>
    <t>Ticket Not Created</t>
  </si>
  <si>
    <t>Ticket Will be Create</t>
  </si>
  <si>
    <t>UCW-10000</t>
  </si>
  <si>
    <t>UCW-10019</t>
  </si>
  <si>
    <t>UCW-10029</t>
  </si>
  <si>
    <t>UCW-10036</t>
  </si>
  <si>
    <t>UCW-10064</t>
  </si>
  <si>
    <t>UCW-10087</t>
  </si>
  <si>
    <t>UCW-10175</t>
  </si>
  <si>
    <t>UCW-10182</t>
  </si>
  <si>
    <t>UCW-10185</t>
  </si>
  <si>
    <t>UCW-10211</t>
  </si>
  <si>
    <t>UCW-10213</t>
  </si>
  <si>
    <t>UCW-10235</t>
  </si>
  <si>
    <t>UCW-10267</t>
  </si>
  <si>
    <t>UCW-10284</t>
  </si>
  <si>
    <t>UCW-10311</t>
  </si>
  <si>
    <t>UCW-10338</t>
  </si>
  <si>
    <t>UCW-10343</t>
  </si>
  <si>
    <t>UCW-10382</t>
  </si>
  <si>
    <t>UCW-10383</t>
  </si>
  <si>
    <t>UCW-10384</t>
  </si>
  <si>
    <t>UCW-10430</t>
  </si>
  <si>
    <t>UCW-10459</t>
  </si>
  <si>
    <t>UCW-10470</t>
  </si>
  <si>
    <t>UCW-10485</t>
  </si>
  <si>
    <t>UCW-10568</t>
  </si>
  <si>
    <t>UCW-10702</t>
  </si>
  <si>
    <t>UCW-10727</t>
  </si>
  <si>
    <t>UCW-10784</t>
  </si>
  <si>
    <t>UCW-10788</t>
  </si>
  <si>
    <t>UCW-10876</t>
  </si>
  <si>
    <t>UCW-10877</t>
  </si>
  <si>
    <t>UCW-10878</t>
  </si>
  <si>
    <t>UCW-10906</t>
  </si>
  <si>
    <t>UCW-11910</t>
  </si>
  <si>
    <t>UCW-12199</t>
  </si>
  <si>
    <t>UCW-13552</t>
  </si>
  <si>
    <t>UCW-13273</t>
  </si>
  <si>
    <t>UCW-13289</t>
  </si>
  <si>
    <t>UCW-1793</t>
  </si>
  <si>
    <t>UCW-1800</t>
  </si>
  <si>
    <t>UCW-1922</t>
  </si>
  <si>
    <t>UCW-2106</t>
  </si>
  <si>
    <t>UCW-2227</t>
  </si>
  <si>
    <t>UCW-2229</t>
  </si>
  <si>
    <t>UCW-2345</t>
  </si>
  <si>
    <t>UCW-2471</t>
  </si>
  <si>
    <t>UCW-2501</t>
  </si>
  <si>
    <t>UCW-2538</t>
  </si>
  <si>
    <t>UCW-2620|PCT-6198</t>
  </si>
  <si>
    <t>UCW-2641</t>
  </si>
  <si>
    <t>UCW-2654|PCT-6221</t>
  </si>
  <si>
    <t>UCW-2660</t>
  </si>
  <si>
    <t>UCW-2698</t>
  </si>
  <si>
    <t>UCW-2701</t>
  </si>
  <si>
    <t>UCW-2702</t>
  </si>
  <si>
    <t>UCW-2724</t>
  </si>
  <si>
    <t>UCW-2747</t>
  </si>
  <si>
    <t>UCW-2813</t>
  </si>
  <si>
    <t>UCW-2837|PCT-6228</t>
  </si>
  <si>
    <t>UCW-2863|PCT-6204</t>
  </si>
  <si>
    <t>UCW-2865|PCT-6247</t>
  </si>
  <si>
    <t>UCW-2867|PCT-6251</t>
  </si>
  <si>
    <t>UCW-2932</t>
  </si>
  <si>
    <t>UCW-2937</t>
  </si>
  <si>
    <t>UCW-2945</t>
  </si>
  <si>
    <t>UCW-2954</t>
  </si>
  <si>
    <t>UCW-2959</t>
  </si>
  <si>
    <t>UCW-2968</t>
  </si>
  <si>
    <t>UCW-2977</t>
  </si>
  <si>
    <t>UCW-2981</t>
  </si>
  <si>
    <t>UCW-3051 | PCT-6277</t>
  </si>
  <si>
    <t>UCW-3096</t>
  </si>
  <si>
    <t>UCW-3118</t>
  </si>
  <si>
    <t>UCW-3119</t>
  </si>
  <si>
    <t>UCW-3120</t>
  </si>
  <si>
    <t>UCW-3121</t>
  </si>
  <si>
    <t>UCW-3127</t>
  </si>
  <si>
    <t>UCW-3129</t>
  </si>
  <si>
    <t>UCW-3132</t>
  </si>
  <si>
    <t>UCW-3142</t>
  </si>
  <si>
    <t>UCW-3147</t>
  </si>
  <si>
    <t>UCW-3173</t>
  </si>
  <si>
    <t>UCW-3193</t>
  </si>
  <si>
    <t>UCW-3193|PCT-6286</t>
  </si>
  <si>
    <t>UCW-3198|PCT-6287</t>
  </si>
  <si>
    <t>UCW-3204|PCT-6289</t>
  </si>
  <si>
    <t>UCW-3205|PCT-6290</t>
  </si>
  <si>
    <t>UCW-3210</t>
  </si>
  <si>
    <t>UCW-3217</t>
  </si>
  <si>
    <t>UCW-3232</t>
  </si>
  <si>
    <t>UCW-3253</t>
  </si>
  <si>
    <t>UCW-3282</t>
  </si>
  <si>
    <t>UCW-3286|PCT-6294</t>
  </si>
  <si>
    <t>UCW-3289</t>
  </si>
  <si>
    <t>UCW-3295</t>
  </si>
  <si>
    <t>UCW-3296</t>
  </si>
  <si>
    <t>UCW-3297</t>
  </si>
  <si>
    <t>UCW-3298</t>
  </si>
  <si>
    <t>UCW-3299</t>
  </si>
  <si>
    <t>UCW-3315|PCT-6297</t>
  </si>
  <si>
    <t>UCW-3316</t>
  </si>
  <si>
    <t>UCW-3316|PCT-6298</t>
  </si>
  <si>
    <t>UCW-3317|PCT-6300</t>
  </si>
  <si>
    <t>UCW-3318|PCT-6303</t>
  </si>
  <si>
    <t>UCW-3365</t>
  </si>
  <si>
    <t>UCW-3366</t>
  </si>
  <si>
    <t>UCW-3385</t>
  </si>
  <si>
    <t>UCW-3386</t>
  </si>
  <si>
    <t>UCW-3396</t>
  </si>
  <si>
    <t>UCW-3398</t>
  </si>
  <si>
    <t>UCW-3399</t>
  </si>
  <si>
    <t>UCW-3444</t>
  </si>
  <si>
    <t>UCW-3450</t>
  </si>
  <si>
    <t>UCW-3454</t>
  </si>
  <si>
    <t>UCW-3459</t>
  </si>
  <si>
    <t>UCW-3478</t>
  </si>
  <si>
    <t>UCW-3502|PCT-6302</t>
  </si>
  <si>
    <t>UCW-3516</t>
  </si>
  <si>
    <t>UCW-3518</t>
  </si>
  <si>
    <t>UCW-3533</t>
  </si>
  <si>
    <t>UCW-3536</t>
  </si>
  <si>
    <t>UCW-3542</t>
  </si>
  <si>
    <t>UCW-3543</t>
  </si>
  <si>
    <t>UCW-3546</t>
  </si>
  <si>
    <t>UCW-3547</t>
  </si>
  <si>
    <t>UCW-3549</t>
  </si>
  <si>
    <t>UCW-3596</t>
  </si>
  <si>
    <t>UCW-3610</t>
  </si>
  <si>
    <t>UCW-3614</t>
  </si>
  <si>
    <t>UCW-3623</t>
  </si>
  <si>
    <t>UCW-3642</t>
  </si>
  <si>
    <t>UCW-3652</t>
  </si>
  <si>
    <t>UCW-3652|PCT-6341</t>
  </si>
  <si>
    <t>UCW-3653</t>
  </si>
  <si>
    <t>UCW-3654</t>
  </si>
  <si>
    <t>UCW-3657</t>
  </si>
  <si>
    <t>UCW-3661</t>
  </si>
  <si>
    <t>UCW-3663|PCT-6345</t>
  </si>
  <si>
    <t>UCW-3669</t>
  </si>
  <si>
    <t>UCW-3676</t>
  </si>
  <si>
    <t>UCW-3686</t>
  </si>
  <si>
    <t>UCW-3693</t>
  </si>
  <si>
    <t>UCW-3710</t>
  </si>
  <si>
    <t>UCW-3717</t>
  </si>
  <si>
    <t>UCW-3720</t>
  </si>
  <si>
    <t>UCW-3727</t>
  </si>
  <si>
    <t>UCW-3740</t>
  </si>
  <si>
    <t>UCW-3746</t>
  </si>
  <si>
    <t>UCW-3759</t>
  </si>
  <si>
    <t>UCW-3771</t>
  </si>
  <si>
    <t>UCW-3772</t>
  </si>
  <si>
    <t>UCW-3773</t>
  </si>
  <si>
    <t>UCW-3789</t>
  </si>
  <si>
    <t>UCW-3802</t>
  </si>
  <si>
    <t>UCW-3808</t>
  </si>
  <si>
    <t>UCW-3813</t>
  </si>
  <si>
    <t>UCW-3833</t>
  </si>
  <si>
    <t>UCW-3842</t>
  </si>
  <si>
    <t>UCW-3844</t>
  </si>
  <si>
    <t>UCW-3846</t>
  </si>
  <si>
    <t>UCW-3847</t>
  </si>
  <si>
    <t>UCW-3856</t>
  </si>
  <si>
    <t>UCW-3862</t>
  </si>
  <si>
    <t>UCW-3866</t>
  </si>
  <si>
    <t>UCW-3867</t>
  </si>
  <si>
    <t>UCW-3868</t>
  </si>
  <si>
    <t>UCW-3870</t>
  </si>
  <si>
    <t>UCW-3903</t>
  </si>
  <si>
    <t>UCW-3906</t>
  </si>
  <si>
    <t>UCW-3912</t>
  </si>
  <si>
    <t>UCW-3921</t>
  </si>
  <si>
    <t>UCW-3931</t>
  </si>
  <si>
    <t>UCW-3932</t>
  </si>
  <si>
    <t>UCW-3935</t>
  </si>
  <si>
    <t>UCW-3937</t>
  </si>
  <si>
    <t>UCW-3938</t>
  </si>
  <si>
    <t>UCW-3939</t>
  </si>
  <si>
    <t>UCW-3940</t>
  </si>
  <si>
    <t>UCW-3951</t>
  </si>
  <si>
    <t>UCW-3957</t>
  </si>
  <si>
    <t>UCW-3958</t>
  </si>
  <si>
    <t>UCW-3972</t>
  </si>
  <si>
    <t>UCW-3984</t>
  </si>
  <si>
    <t>UCW-3993</t>
  </si>
  <si>
    <t>UCW-4023</t>
  </si>
  <si>
    <t>UCW-4029</t>
  </si>
  <si>
    <t>UCW-4041</t>
  </si>
  <si>
    <t>UCW-4050</t>
  </si>
  <si>
    <t>UCW-4053</t>
  </si>
  <si>
    <t>UCW-4054</t>
  </si>
  <si>
    <t>UCW-4055</t>
  </si>
  <si>
    <t>UCW-4065</t>
  </si>
  <si>
    <t>UCW-4077</t>
  </si>
  <si>
    <t>UCW-4078</t>
  </si>
  <si>
    <t>UCW-4079</t>
  </si>
  <si>
    <t>UCW-4083</t>
  </si>
  <si>
    <t>UCW-4096</t>
  </si>
  <si>
    <t>UCW-4099</t>
  </si>
  <si>
    <t>UCW-4100</t>
  </si>
  <si>
    <t>UCW-4101</t>
  </si>
  <si>
    <t>UCW-4103</t>
  </si>
  <si>
    <t>UCW-4107</t>
  </si>
  <si>
    <t>UCW-4120</t>
  </si>
  <si>
    <t>UCW-4122</t>
  </si>
  <si>
    <t>UCW-4123</t>
  </si>
  <si>
    <t>UCW-4152</t>
  </si>
  <si>
    <t>UCW-4154</t>
  </si>
  <si>
    <t>UCW-4155</t>
  </si>
  <si>
    <t>UCW-4156</t>
  </si>
  <si>
    <t>UCW-4157</t>
  </si>
  <si>
    <t>UCW-4160</t>
  </si>
  <si>
    <t>UCW-4169</t>
  </si>
  <si>
    <t>UCW-4170</t>
  </si>
  <si>
    <t>UCW-4174</t>
  </si>
  <si>
    <t>UCW-4180</t>
  </si>
  <si>
    <t>UCW-4195</t>
  </si>
  <si>
    <t>UCW-4213</t>
  </si>
  <si>
    <t>UCW-4214</t>
  </si>
  <si>
    <t>UCW-4221</t>
  </si>
  <si>
    <t>UCW-4223</t>
  </si>
  <si>
    <t>UCW-4229</t>
  </si>
  <si>
    <t>UCW-4231</t>
  </si>
  <si>
    <t>UCW-4234</t>
  </si>
  <si>
    <t>UCW-4245</t>
  </si>
  <si>
    <t>UCW-4246</t>
  </si>
  <si>
    <t>UCW-4249</t>
  </si>
  <si>
    <t>UCW-4251</t>
  </si>
  <si>
    <t>UCW-4253</t>
  </si>
  <si>
    <t>UCW-4263</t>
  </si>
  <si>
    <t>UCW-4266</t>
  </si>
  <si>
    <t>UCW-4273</t>
  </si>
  <si>
    <t>UCW-4280</t>
  </si>
  <si>
    <t>UCW-4291</t>
  </si>
  <si>
    <t>UCW-4292</t>
  </si>
  <si>
    <t>UCW-4309</t>
  </si>
  <si>
    <t>UCW-4310</t>
  </si>
  <si>
    <t>UCW-4316</t>
  </si>
  <si>
    <t>UCW-4318</t>
  </si>
  <si>
    <t>UCW-4322</t>
  </si>
  <si>
    <t>UCW-4332</t>
  </si>
  <si>
    <t>UCW-4335</t>
  </si>
  <si>
    <t>UCW-4352</t>
  </si>
  <si>
    <t>UCW-4358</t>
  </si>
  <si>
    <t>UCW-4361</t>
  </si>
  <si>
    <t>UCW-4363</t>
  </si>
  <si>
    <t>UCW-4365</t>
  </si>
  <si>
    <t>UCW-4368</t>
  </si>
  <si>
    <t>UCW-4373</t>
  </si>
  <si>
    <t>UCW-4379</t>
  </si>
  <si>
    <t>UCW-4387</t>
  </si>
  <si>
    <t>UCW-4390</t>
  </si>
  <si>
    <t>UCW-4391</t>
  </si>
  <si>
    <t>UCW-4396</t>
  </si>
  <si>
    <t>UCW-4401</t>
  </si>
  <si>
    <t>UCW-4404</t>
  </si>
  <si>
    <t>UCW-4410</t>
  </si>
  <si>
    <t>UCW-4413/PCT-6112</t>
  </si>
  <si>
    <t>UCW-4420</t>
  </si>
  <si>
    <t>UCW-4423</t>
  </si>
  <si>
    <t>UCW-4427</t>
  </si>
  <si>
    <t>UCW-4444</t>
  </si>
  <si>
    <t>UCW-4445</t>
  </si>
  <si>
    <t>UCW-4446</t>
  </si>
  <si>
    <t>UCW-4451</t>
  </si>
  <si>
    <t>UCW-4455</t>
  </si>
  <si>
    <t>UCW-4457</t>
  </si>
  <si>
    <t>UCW-4458</t>
  </si>
  <si>
    <t>UCW-4459</t>
  </si>
  <si>
    <t>UCW-4461</t>
  </si>
  <si>
    <t>UCW-4462</t>
  </si>
  <si>
    <t>UCW-4465</t>
  </si>
  <si>
    <t>UCW-4471</t>
  </si>
  <si>
    <t>UCW-4473</t>
  </si>
  <si>
    <t>UCW-4483</t>
  </si>
  <si>
    <t>UCW-4485</t>
  </si>
  <si>
    <t>UCW-4490</t>
  </si>
  <si>
    <t>UCW-4497</t>
  </si>
  <si>
    <t>UCW-4509</t>
  </si>
  <si>
    <t>UCW-4511</t>
  </si>
  <si>
    <t>UCW-4519</t>
  </si>
  <si>
    <t>UCW-4533</t>
  </si>
  <si>
    <t>UCW-4534</t>
  </si>
  <si>
    <t>UCW-4535</t>
  </si>
  <si>
    <t>UCW-4549</t>
  </si>
  <si>
    <t>UCW-4555</t>
  </si>
  <si>
    <t>UCW-4559</t>
  </si>
  <si>
    <t>UCW-4561</t>
  </si>
  <si>
    <t>UCW-4563</t>
  </si>
  <si>
    <t>UCW-4565</t>
  </si>
  <si>
    <t>UCW-4567</t>
  </si>
  <si>
    <t>UCW-4578</t>
  </si>
  <si>
    <t>UCW-4611</t>
  </si>
  <si>
    <t>UCW-4612</t>
  </si>
  <si>
    <t>UCW-4615</t>
  </si>
  <si>
    <t>UCW-4616</t>
  </si>
  <si>
    <t>UCW-4620</t>
  </si>
  <si>
    <t>UCW-4625</t>
  </si>
  <si>
    <t>UCW-4634</t>
  </si>
  <si>
    <t>UCW-4639</t>
  </si>
  <si>
    <t>UCW-4641</t>
  </si>
  <si>
    <t>UCW-4647</t>
  </si>
  <si>
    <t>UCW-4652</t>
  </si>
  <si>
    <t>UCW-4668</t>
  </si>
  <si>
    <t>UCW-4698</t>
  </si>
  <si>
    <t>UCW-4701</t>
  </si>
  <si>
    <t>UCW-4704</t>
  </si>
  <si>
    <t>UCW-4706</t>
  </si>
  <si>
    <t>UCW-4709</t>
  </si>
  <si>
    <t>UCW-4713</t>
  </si>
  <si>
    <t>UCW-4717</t>
  </si>
  <si>
    <t>UCW-4722</t>
  </si>
  <si>
    <t>UCW-4728</t>
  </si>
  <si>
    <t>UCW-4732</t>
  </si>
  <si>
    <t>UCW-4746</t>
  </si>
  <si>
    <t>UCW-4750</t>
  </si>
  <si>
    <t>UCW-4752</t>
  </si>
  <si>
    <t>UCW-4753</t>
  </si>
  <si>
    <t>UCW-4757</t>
  </si>
  <si>
    <t>UCW-4764</t>
  </si>
  <si>
    <t>UCW-4767</t>
  </si>
  <si>
    <t>UCW-4784</t>
  </si>
  <si>
    <t>UCW-4794</t>
  </si>
  <si>
    <t>UCW-4795</t>
  </si>
  <si>
    <t>UCW-4797</t>
  </si>
  <si>
    <t>UCW-4801</t>
  </si>
  <si>
    <t>UCW-4809</t>
  </si>
  <si>
    <t>UCW-4810</t>
  </si>
  <si>
    <t>UCW-4816</t>
  </si>
  <si>
    <t>UCW-4820</t>
  </si>
  <si>
    <t>UCW-4827</t>
  </si>
  <si>
    <t>UCW-4828</t>
  </si>
  <si>
    <t>UCW-4834</t>
  </si>
  <si>
    <t>UCW-4846</t>
  </si>
  <si>
    <t>UCW-4854</t>
  </si>
  <si>
    <t>UCW-4855</t>
  </si>
  <si>
    <t>UCW-4867</t>
  </si>
  <si>
    <t>UCW-4869</t>
  </si>
  <si>
    <t>UCW-4872</t>
  </si>
  <si>
    <t>UCW-4874</t>
  </si>
  <si>
    <t>UCW-4875</t>
  </si>
  <si>
    <t>UCW-4896</t>
  </si>
  <si>
    <t>UCW-4901</t>
  </si>
  <si>
    <t>UCW-4902</t>
  </si>
  <si>
    <t>UCW-4903</t>
  </si>
  <si>
    <t>UCW-4905</t>
  </si>
  <si>
    <t>UCW-4910</t>
  </si>
  <si>
    <t>UCW-4916</t>
  </si>
  <si>
    <t>UCW-4918</t>
  </si>
  <si>
    <t>UCW-4921</t>
  </si>
  <si>
    <t>UCW-4922</t>
  </si>
  <si>
    <t>UCW-4924</t>
  </si>
  <si>
    <t>UCW-4925</t>
  </si>
  <si>
    <t>UCW-4926</t>
  </si>
  <si>
    <t>UCW-4936</t>
  </si>
  <si>
    <t>UCW-4938</t>
  </si>
  <si>
    <t>UCW-4940</t>
  </si>
  <si>
    <t>UCW-4950</t>
  </si>
  <si>
    <t>UCW-4960</t>
  </si>
  <si>
    <t>UCW-4964</t>
  </si>
  <si>
    <t>UCW-4966</t>
  </si>
  <si>
    <t>UCW-4969</t>
  </si>
  <si>
    <t>UCW-4970</t>
  </si>
  <si>
    <t>UCW-4972</t>
  </si>
  <si>
    <t>UCW-4973</t>
  </si>
  <si>
    <t>UCW-4975</t>
  </si>
  <si>
    <t>UCW-4977</t>
  </si>
  <si>
    <t>UCW-4980</t>
  </si>
  <si>
    <t>UCW-4982</t>
  </si>
  <si>
    <t>UCW-5000</t>
  </si>
  <si>
    <t>UCW-5001</t>
  </si>
  <si>
    <t>UCW-5009</t>
  </si>
  <si>
    <t>UCW-5018</t>
  </si>
  <si>
    <t>UCW-5024</t>
  </si>
  <si>
    <t>UCW-5026</t>
  </si>
  <si>
    <t>UCW-5027</t>
  </si>
  <si>
    <t>UCW-5030</t>
  </si>
  <si>
    <t>UCW-5033</t>
  </si>
  <si>
    <t>UCW-5034</t>
  </si>
  <si>
    <t>UCW-5040</t>
  </si>
  <si>
    <t>UCW-5041</t>
  </si>
  <si>
    <t>UCW-5043</t>
  </si>
  <si>
    <t>UCW-5045</t>
  </si>
  <si>
    <t>UCW-5046</t>
  </si>
  <si>
    <t>UCW-5047</t>
  </si>
  <si>
    <t>UCW-5048</t>
  </si>
  <si>
    <t>UCW-5049</t>
  </si>
  <si>
    <t>UCW-5054</t>
  </si>
  <si>
    <t>UCW-5055</t>
  </si>
  <si>
    <t>UCW-5065</t>
  </si>
  <si>
    <t>UCW-5071</t>
  </si>
  <si>
    <t>UCW-5073</t>
  </si>
  <si>
    <t>UCW-5079</t>
  </si>
  <si>
    <t>UCW-5081</t>
  </si>
  <si>
    <t>UCW-5086</t>
  </si>
  <si>
    <t>UCW-5100</t>
  </si>
  <si>
    <t>UCW-5101</t>
  </si>
  <si>
    <t>UCW-5104</t>
  </si>
  <si>
    <t>UCW-5105</t>
  </si>
  <si>
    <t>UCW-5107</t>
  </si>
  <si>
    <t>UCW-5108</t>
  </si>
  <si>
    <t>UCW-5109</t>
  </si>
  <si>
    <t>UCW-5116</t>
  </si>
  <si>
    <t>UCW-5119</t>
  </si>
  <si>
    <t>UCW-5121</t>
  </si>
  <si>
    <t>UCW-5122</t>
  </si>
  <si>
    <t>UCW-5130</t>
  </si>
  <si>
    <t>UCW-5132</t>
  </si>
  <si>
    <t>UCW-5140</t>
  </si>
  <si>
    <t>UCW-5142</t>
  </si>
  <si>
    <t>UCW-5150</t>
  </si>
  <si>
    <t>UCW-5151</t>
  </si>
  <si>
    <t>UCW-5152</t>
  </si>
  <si>
    <t>UCW-5154</t>
  </si>
  <si>
    <t>UCW-5155</t>
  </si>
  <si>
    <t>UCW-5172</t>
  </si>
  <si>
    <t>UCW-5176</t>
  </si>
  <si>
    <t>UCW-5188</t>
  </si>
  <si>
    <t>UCW-5190</t>
  </si>
  <si>
    <t>UCW-5194</t>
  </si>
  <si>
    <t>UCW-5199</t>
  </si>
  <si>
    <t>UCW-5203</t>
  </si>
  <si>
    <t>UCW-5205</t>
  </si>
  <si>
    <t>UCW-5206</t>
  </si>
  <si>
    <t>UCW-5207</t>
  </si>
  <si>
    <t>UCW-5226</t>
  </si>
  <si>
    <t>UCW-5227</t>
  </si>
  <si>
    <t>UCW-5233</t>
  </si>
  <si>
    <t>UCW-5236</t>
  </si>
  <si>
    <t>UCW-5241</t>
  </si>
  <si>
    <t>UCW-5247</t>
  </si>
  <si>
    <t>UCW-5254</t>
  </si>
  <si>
    <t>UCW-5256</t>
  </si>
  <si>
    <t>UCW-5258</t>
  </si>
  <si>
    <t>UCW-5260</t>
  </si>
  <si>
    <t>UCW-5261</t>
  </si>
  <si>
    <t>UCW-5262</t>
  </si>
  <si>
    <t>UCW-5265</t>
  </si>
  <si>
    <t>UCW-5270</t>
  </si>
  <si>
    <t>UCW-5272</t>
  </si>
  <si>
    <t>UCW-5277</t>
  </si>
  <si>
    <t>UCW-5286</t>
  </si>
  <si>
    <t>UCW-5287</t>
  </si>
  <si>
    <t>UCW-5289</t>
  </si>
  <si>
    <t>UCW-5290</t>
  </si>
  <si>
    <t>UCW-5293</t>
  </si>
  <si>
    <t>UCW-5295</t>
  </si>
  <si>
    <t>UCW-5296</t>
  </si>
  <si>
    <t>UCW-5297</t>
  </si>
  <si>
    <t>UCW-5299</t>
  </si>
  <si>
    <t>UCW-5302</t>
  </si>
  <si>
    <t>UCW-5305</t>
  </si>
  <si>
    <t>UCW-5314</t>
  </si>
  <si>
    <t>UCW-5315</t>
  </si>
  <si>
    <t>UCW-5318</t>
  </si>
  <si>
    <t>UCW-5319</t>
  </si>
  <si>
    <t>UCW-5340</t>
  </si>
  <si>
    <t>UCW-5346</t>
  </si>
  <si>
    <t>UCW-5355</t>
  </si>
  <si>
    <t>UCW-5356</t>
  </si>
  <si>
    <t>UCW-5358</t>
  </si>
  <si>
    <t>UCW-5375</t>
  </si>
  <si>
    <t>UCW-5382</t>
  </si>
  <si>
    <t>UCW-5386</t>
  </si>
  <si>
    <t>UCW-5388</t>
  </si>
  <si>
    <t>UCW-5403</t>
  </si>
  <si>
    <t>UCW-5407</t>
  </si>
  <si>
    <t>UCW-5408</t>
  </si>
  <si>
    <t>UCW-5409</t>
  </si>
  <si>
    <t>UCW-5423</t>
  </si>
  <si>
    <t>UCW-5426</t>
  </si>
  <si>
    <t>UCW-5431</t>
  </si>
  <si>
    <t>UCW-5434</t>
  </si>
  <si>
    <t>UCW-5465</t>
  </si>
  <si>
    <t>UCW-5468</t>
  </si>
  <si>
    <t>UCW-5469</t>
  </si>
  <si>
    <t>UCW-5475</t>
  </si>
  <si>
    <t>UCW-5476</t>
  </si>
  <si>
    <t>UCW-5481</t>
  </si>
  <si>
    <t>UCW-5508</t>
  </si>
  <si>
    <t>UCW-5509</t>
  </si>
  <si>
    <t>UCW-5519</t>
  </si>
  <si>
    <t>UCW-5523</t>
  </si>
  <si>
    <t>UCW-5524</t>
  </si>
  <si>
    <t>UCW-5553</t>
  </si>
  <si>
    <t>UCW-5554</t>
  </si>
  <si>
    <t>UCW-5555</t>
  </si>
  <si>
    <t>UCW-5556</t>
  </si>
  <si>
    <t>UCW-5557</t>
  </si>
  <si>
    <t>UCW-5558</t>
  </si>
  <si>
    <t>UCW-5563</t>
  </si>
  <si>
    <t>UCW-5564</t>
  </si>
  <si>
    <t>UCW-5565</t>
  </si>
  <si>
    <t>UCW-5581</t>
  </si>
  <si>
    <t>UCW-5584</t>
  </si>
  <si>
    <t>UCW-5593</t>
  </si>
  <si>
    <t>UCW-5598</t>
  </si>
  <si>
    <t>UCW-5602</t>
  </si>
  <si>
    <t>UCW-5613</t>
  </si>
  <si>
    <t>UCW-5623</t>
  </si>
  <si>
    <t>UCW-5626</t>
  </si>
  <si>
    <t>UCW-5648</t>
  </si>
  <si>
    <t>UCW-5672</t>
  </si>
  <si>
    <t>UCW-5677</t>
  </si>
  <si>
    <t>UCW-5679</t>
  </si>
  <si>
    <t>UCW-5680</t>
  </si>
  <si>
    <t>UCW-5681</t>
  </si>
  <si>
    <t>UCW-5682</t>
  </si>
  <si>
    <t>UCW-5684</t>
  </si>
  <si>
    <t>UCW-5696</t>
  </si>
  <si>
    <t>UCW-5700</t>
  </si>
  <si>
    <t>UCW-5714</t>
  </si>
  <si>
    <t>UCW-5724</t>
  </si>
  <si>
    <t>UCW-5725</t>
  </si>
  <si>
    <t>UCW-5726</t>
  </si>
  <si>
    <t>UCW-5728</t>
  </si>
  <si>
    <t>UCW-5729</t>
  </si>
  <si>
    <t>UCW-5730</t>
  </si>
  <si>
    <t>UCW-5731</t>
  </si>
  <si>
    <t>UCW-5732</t>
  </si>
  <si>
    <t>UCW-5733</t>
  </si>
  <si>
    <t>UCW-5769</t>
  </si>
  <si>
    <t>UCW-5784</t>
  </si>
  <si>
    <t>UCW-5787</t>
  </si>
  <si>
    <t>UCW-5801</t>
  </si>
  <si>
    <t>UCW-5802</t>
  </si>
  <si>
    <t>UCW-5805</t>
  </si>
  <si>
    <t>UCW-5817</t>
  </si>
  <si>
    <t>UCW-5819</t>
  </si>
  <si>
    <t>UCW-5824</t>
  </si>
  <si>
    <t>UCW-5825</t>
  </si>
  <si>
    <t>UCW-5826</t>
  </si>
  <si>
    <t>UCW-5835</t>
  </si>
  <si>
    <t>UCW-5837</t>
  </si>
  <si>
    <t>UCW-5839</t>
  </si>
  <si>
    <t>UCW-5846</t>
  </si>
  <si>
    <t>UCW-5851</t>
  </si>
  <si>
    <t>UCW-5854</t>
  </si>
  <si>
    <t>UCW-5859</t>
  </si>
  <si>
    <t>UCW-5865</t>
  </si>
  <si>
    <t>UCW-5874</t>
  </si>
  <si>
    <t>UCW-5880</t>
  </si>
  <si>
    <t>UCW-5885</t>
  </si>
  <si>
    <t>UCW-5889</t>
  </si>
  <si>
    <t>UCW-5909</t>
  </si>
  <si>
    <t>UCW-5914</t>
  </si>
  <si>
    <t>UCW-5928</t>
  </si>
  <si>
    <t>UCW-5938</t>
  </si>
  <si>
    <t>UCW-5950</t>
  </si>
  <si>
    <t>UCW-5961</t>
  </si>
  <si>
    <t>UCW-5990</t>
  </si>
  <si>
    <t>UCW-5991</t>
  </si>
  <si>
    <t>UCW-5992</t>
  </si>
  <si>
    <t>UCW-5993</t>
  </si>
  <si>
    <t>UCW-5994</t>
  </si>
  <si>
    <t>UCW-5995</t>
  </si>
  <si>
    <t>UCW-5996</t>
  </si>
  <si>
    <t>UCW-6000</t>
  </si>
  <si>
    <t>UCW-6012</t>
  </si>
  <si>
    <t>UCW-6045</t>
  </si>
  <si>
    <t>UCW-6047</t>
  </si>
  <si>
    <t>UCW-6049</t>
  </si>
  <si>
    <t>UCW-6053</t>
  </si>
  <si>
    <t>UCW-6070</t>
  </si>
  <si>
    <t>UCW-6072</t>
  </si>
  <si>
    <t>UCW-6075</t>
  </si>
  <si>
    <t>UCW-6082</t>
  </si>
  <si>
    <t>UCW-6133</t>
  </si>
  <si>
    <t>UCW-6134</t>
  </si>
  <si>
    <t>UCW-6136</t>
  </si>
  <si>
    <t>UCW-6137</t>
  </si>
  <si>
    <t>UCW-6139</t>
  </si>
  <si>
    <t>UCW-6140</t>
  </si>
  <si>
    <t>UCW-6142</t>
  </si>
  <si>
    <t>UCW-6145</t>
  </si>
  <si>
    <t>UCW-6172</t>
  </si>
  <si>
    <t>UCW-6173</t>
  </si>
  <si>
    <t>UCW-6174</t>
  </si>
  <si>
    <t>UCW-6175</t>
  </si>
  <si>
    <t>UCW-6184</t>
  </si>
  <si>
    <t>UCW-6186</t>
  </si>
  <si>
    <t>UCW-6196</t>
  </si>
  <si>
    <t>UCW-6205</t>
  </si>
  <si>
    <t>UCW-6213</t>
  </si>
  <si>
    <t>UCW-6215</t>
  </si>
  <si>
    <t>UCW-6216</t>
  </si>
  <si>
    <t>UCW-6225</t>
  </si>
  <si>
    <t>UCW-6226</t>
  </si>
  <si>
    <t>UCW-6233</t>
  </si>
  <si>
    <t>UCW-6281</t>
  </si>
  <si>
    <t>UCW-6282</t>
  </si>
  <si>
    <t>UCW-6283</t>
  </si>
  <si>
    <t>UCW-6297</t>
  </si>
  <si>
    <t>UCW-6298</t>
  </si>
  <si>
    <t>UCW-6300</t>
  </si>
  <si>
    <t>UCW-6305</t>
  </si>
  <si>
    <t>UCW-6307</t>
  </si>
  <si>
    <t>UCW-6314</t>
  </si>
  <si>
    <t>UCW-6315</t>
  </si>
  <si>
    <t>UCW-6322</t>
  </si>
  <si>
    <t>UCW-6335</t>
  </si>
  <si>
    <t>UCW-6339</t>
  </si>
  <si>
    <t>UCW-6362</t>
  </si>
  <si>
    <t>UCW-6367</t>
  </si>
  <si>
    <t>UCW-6392</t>
  </si>
  <si>
    <t>UCW-6395</t>
  </si>
  <si>
    <t>UCW-6397</t>
  </si>
  <si>
    <t>UCW-6398</t>
  </si>
  <si>
    <t>UCW-6399</t>
  </si>
  <si>
    <t>UCW-6400</t>
  </si>
  <si>
    <t>UCW-6402</t>
  </si>
  <si>
    <t>UCW-6420</t>
  </si>
  <si>
    <t>UCW-6425</t>
  </si>
  <si>
    <t>UCW-6430</t>
  </si>
  <si>
    <t>UCW-6435</t>
  </si>
  <si>
    <t>UCW-6445</t>
  </si>
  <si>
    <t>UCW-6461</t>
  </si>
  <si>
    <t>UCW-6470</t>
  </si>
  <si>
    <t>UCW-6471</t>
  </si>
  <si>
    <t>UCW-6472</t>
  </si>
  <si>
    <t>UCW-6473</t>
  </si>
  <si>
    <t>UCW-6476</t>
  </si>
  <si>
    <t>UCW-6477</t>
  </si>
  <si>
    <t>UCW-6478</t>
  </si>
  <si>
    <t>UCW-6479</t>
  </si>
  <si>
    <t>UCW-6480</t>
  </si>
  <si>
    <t>UCW-6481</t>
  </si>
  <si>
    <t>UCW-6484</t>
  </si>
  <si>
    <t>UCW-6496</t>
  </si>
  <si>
    <t>UCW-6519</t>
  </si>
  <si>
    <t>UCW-6531</t>
  </si>
  <si>
    <t>UCW-6532</t>
  </si>
  <si>
    <t>UCW-6534</t>
  </si>
  <si>
    <t>UCW-6535</t>
  </si>
  <si>
    <t>UCW-6540</t>
  </si>
  <si>
    <t>UCW-6541</t>
  </si>
  <si>
    <t>UCW-6542</t>
  </si>
  <si>
    <t>UCW-6543</t>
  </si>
  <si>
    <t>UCW-6571</t>
  </si>
  <si>
    <t>UCW-6588</t>
  </si>
  <si>
    <t>UCW-6615</t>
  </si>
  <si>
    <t>UCW-6638</t>
  </si>
  <si>
    <t>UCW-6650</t>
  </si>
  <si>
    <t>UCW-6656</t>
  </si>
  <si>
    <t>UCW-6682</t>
  </si>
  <si>
    <t>UCW-6683</t>
  </si>
  <si>
    <t>UCW-6686</t>
  </si>
  <si>
    <t>UCW-6689</t>
  </si>
  <si>
    <t>UCW-6690</t>
  </si>
  <si>
    <t>UCW-6705</t>
  </si>
  <si>
    <t>UCW-6707</t>
  </si>
  <si>
    <t>UCW-6752</t>
  </si>
  <si>
    <t>UCW-6756</t>
  </si>
  <si>
    <t>UCW-6757</t>
  </si>
  <si>
    <t>UCW-6760</t>
  </si>
  <si>
    <t>UCW-6781</t>
  </si>
  <si>
    <t>UCW-6788</t>
  </si>
  <si>
    <t>UCW-6796</t>
  </si>
  <si>
    <t>UCW-6798</t>
  </si>
  <si>
    <t>UCW-6801</t>
  </si>
  <si>
    <t>UCW-6804</t>
  </si>
  <si>
    <t>UCW-6812</t>
  </si>
  <si>
    <t>UCW-6829</t>
  </si>
  <si>
    <t>UCW-6837</t>
  </si>
  <si>
    <t>UCW-6848</t>
  </si>
  <si>
    <t>UCW-6854</t>
  </si>
  <si>
    <t>UCW-6860</t>
  </si>
  <si>
    <t>UCW-6862</t>
  </si>
  <si>
    <t>UCW-6864</t>
  </si>
  <si>
    <t>UCW-6865</t>
  </si>
  <si>
    <t>UCW-6867</t>
  </si>
  <si>
    <t>UCW-6869</t>
  </si>
  <si>
    <t>UCW-6884</t>
  </si>
  <si>
    <t>UCW-6888</t>
  </si>
  <si>
    <t>UCW-6894</t>
  </si>
  <si>
    <t>UCW-6895</t>
  </si>
  <si>
    <t>UCW-6896</t>
  </si>
  <si>
    <t>UCW-6901</t>
  </si>
  <si>
    <t>UCW-6904</t>
  </si>
  <si>
    <t>UCW-6906</t>
  </si>
  <si>
    <t>UCW-6914</t>
  </si>
  <si>
    <t>UCW-6915</t>
  </si>
  <si>
    <t>UCW-6916</t>
  </si>
  <si>
    <t>UCW-6917</t>
  </si>
  <si>
    <t>UCW-6918</t>
  </si>
  <si>
    <t>UCW-6919</t>
  </si>
  <si>
    <t>UCW-6920</t>
  </si>
  <si>
    <t>UCW-6921</t>
  </si>
  <si>
    <t>UCW-6923</t>
  </si>
  <si>
    <t>UCW-6925</t>
  </si>
  <si>
    <t>UCW-6926</t>
  </si>
  <si>
    <t>UCW-6930</t>
  </si>
  <si>
    <t>UCW-6932</t>
  </si>
  <si>
    <t>UCW-6933</t>
  </si>
  <si>
    <t>UCW-6934</t>
  </si>
  <si>
    <t>UCW-6935</t>
  </si>
  <si>
    <t>UCW-6936</t>
  </si>
  <si>
    <t>UCW-6937</t>
  </si>
  <si>
    <t>UCW-6938</t>
  </si>
  <si>
    <t>UCW-6939</t>
  </si>
  <si>
    <t>UCW-6942</t>
  </si>
  <si>
    <t>UCW-6943</t>
  </si>
  <si>
    <t>UCW-6946</t>
  </si>
  <si>
    <t>UCW-6951</t>
  </si>
  <si>
    <t>UCW-6958</t>
  </si>
  <si>
    <t>UCW-6970</t>
  </si>
  <si>
    <t>UCW-6972</t>
  </si>
  <si>
    <t>UCW-6979</t>
  </si>
  <si>
    <t>UCW-6980</t>
  </si>
  <si>
    <t>UCW-6986</t>
  </si>
  <si>
    <t>UCW-6991</t>
  </si>
  <si>
    <t>UCW-6992</t>
  </si>
  <si>
    <t>UCW-6993</t>
  </si>
  <si>
    <t>UCW-6994</t>
  </si>
  <si>
    <t>UCW-7000</t>
  </si>
  <si>
    <t>UCW-7001</t>
  </si>
  <si>
    <t>UCW-7003</t>
  </si>
  <si>
    <t>UCW-7008</t>
  </si>
  <si>
    <t>UCW-7014</t>
  </si>
  <si>
    <t>UCW-7036</t>
  </si>
  <si>
    <t>UCW-7037</t>
  </si>
  <si>
    <t>UCW-7038</t>
  </si>
  <si>
    <t>UCW-7056</t>
  </si>
  <si>
    <t>UCW-7067</t>
  </si>
  <si>
    <t>UCW-7070</t>
  </si>
  <si>
    <t>UCW-7075</t>
  </si>
  <si>
    <t>UCW-7090</t>
  </si>
  <si>
    <t>UCW-7092</t>
  </si>
  <si>
    <t>UCW-7108</t>
  </si>
  <si>
    <t>UCW-7111</t>
  </si>
  <si>
    <t>UCW-7130</t>
  </si>
  <si>
    <t>UCW-7133</t>
  </si>
  <si>
    <t>UCW-7134</t>
  </si>
  <si>
    <t>UCW-7146</t>
  </si>
  <si>
    <t>UCW-7149</t>
  </si>
  <si>
    <t>UCW-7158</t>
  </si>
  <si>
    <t>UCW-7164</t>
  </si>
  <si>
    <t>UCW-7169</t>
  </si>
  <si>
    <t>UCW-7177</t>
  </si>
  <si>
    <t>UCW-7178</t>
  </si>
  <si>
    <t>UCW-7186</t>
  </si>
  <si>
    <t>UCW-7190</t>
  </si>
  <si>
    <t>UCW-7191</t>
  </si>
  <si>
    <t>UCW-7193</t>
  </si>
  <si>
    <t>UCW-7202</t>
  </si>
  <si>
    <t>UCW-7212</t>
  </si>
  <si>
    <t>UCW-7213</t>
  </si>
  <si>
    <t>UCW-7218</t>
  </si>
  <si>
    <t>UCW-7220</t>
  </si>
  <si>
    <t>UCW-7228</t>
  </si>
  <si>
    <t>UCW-7233</t>
  </si>
  <si>
    <t>UCW-7239</t>
  </si>
  <si>
    <t>UCW-7249</t>
  </si>
  <si>
    <t>UCW-7266</t>
  </si>
  <si>
    <t>UCW-7269</t>
  </si>
  <si>
    <t>UCW-7270</t>
  </si>
  <si>
    <t>UCW-7271</t>
  </si>
  <si>
    <t>UCW-7280</t>
  </si>
  <si>
    <t>UCW-7282</t>
  </si>
  <si>
    <t>UCW-7284</t>
  </si>
  <si>
    <t>UCW-7287</t>
  </si>
  <si>
    <t>UCW-7289</t>
  </si>
  <si>
    <t>UCW-7292</t>
  </si>
  <si>
    <t>UCW-7294</t>
  </si>
  <si>
    <t>UCW-7298</t>
  </si>
  <si>
    <t>UCW-7302</t>
  </si>
  <si>
    <t>UCW-7304</t>
  </si>
  <si>
    <t>UCW-7305</t>
  </si>
  <si>
    <t>UCW-7310</t>
  </si>
  <si>
    <t>UCW-7313</t>
  </si>
  <si>
    <t>UCW-7316</t>
  </si>
  <si>
    <t>UCW-7317</t>
  </si>
  <si>
    <t>UCW-7319</t>
  </si>
  <si>
    <t>UCW-7324</t>
  </si>
  <si>
    <t>UCW-7325</t>
  </si>
  <si>
    <t>UCW-7332</t>
  </si>
  <si>
    <t>UCW-7340</t>
  </si>
  <si>
    <t>UCW-7360</t>
  </si>
  <si>
    <t>UCW-7362</t>
  </si>
  <si>
    <t>UCW-7363</t>
  </si>
  <si>
    <t>UCW-7368</t>
  </si>
  <si>
    <t>UCW-7374</t>
  </si>
  <si>
    <t>UCW-7376</t>
  </si>
  <si>
    <t>UCW-7384</t>
  </si>
  <si>
    <t>UCW-7385</t>
  </si>
  <si>
    <t>UCW-7389</t>
  </si>
  <si>
    <t>UCW-7391</t>
  </si>
  <si>
    <t>UCW-7399</t>
  </si>
  <si>
    <t>UCW-7406</t>
  </si>
  <si>
    <t>UCW-7410</t>
  </si>
  <si>
    <t>UCW-7412</t>
  </si>
  <si>
    <t>UCW-7420</t>
  </si>
  <si>
    <t>UCW-7427</t>
  </si>
  <si>
    <t>UCW-7434</t>
  </si>
  <si>
    <t>UCW-7437</t>
  </si>
  <si>
    <t>UCW-7440</t>
  </si>
  <si>
    <t>UCW-7455</t>
  </si>
  <si>
    <t>UCW-7481</t>
  </si>
  <si>
    <t>UCW-7485</t>
  </si>
  <si>
    <t>UCW-7489</t>
  </si>
  <si>
    <t>UCW-7493</t>
  </si>
  <si>
    <t>UCW-7496</t>
  </si>
  <si>
    <t>UCW-7500</t>
  </si>
  <si>
    <t>UCW-7502</t>
  </si>
  <si>
    <t>UCW-7504</t>
  </si>
  <si>
    <t>UCW-7505</t>
  </si>
  <si>
    <t>UCW-7515</t>
  </si>
  <si>
    <t>UCW-7521</t>
  </si>
  <si>
    <t>UCW-7533</t>
  </si>
  <si>
    <t>UCW-7534</t>
  </si>
  <si>
    <t>UCW-7537</t>
  </si>
  <si>
    <t>UCW-7543</t>
  </si>
  <si>
    <t>UCW-7546</t>
  </si>
  <si>
    <t>UCW-7551</t>
  </si>
  <si>
    <t>UCW-7553</t>
  </si>
  <si>
    <t>UCW-7554</t>
  </si>
  <si>
    <t>UCW-7557</t>
  </si>
  <si>
    <t>UCW-7562</t>
  </si>
  <si>
    <t>UCW-7564</t>
  </si>
  <si>
    <t>UCW-7565</t>
  </si>
  <si>
    <t>UCW-7569</t>
  </si>
  <si>
    <t>UCW-7573</t>
  </si>
  <si>
    <t>UCW-7583</t>
  </si>
  <si>
    <t>UCW-7584</t>
  </si>
  <si>
    <t>UCW-7585</t>
  </si>
  <si>
    <t>UCW-7594</t>
  </si>
  <si>
    <t>UCW-7599</t>
  </si>
  <si>
    <t>UCW-7603</t>
  </si>
  <si>
    <t>UCW-7604</t>
  </si>
  <si>
    <t>UCW-7615</t>
  </si>
  <si>
    <t>UCW-7617</t>
  </si>
  <si>
    <t>UCW-7618</t>
  </si>
  <si>
    <t>UCW-7620</t>
  </si>
  <si>
    <t>UCW-7621</t>
  </si>
  <si>
    <t>UCW-7623</t>
  </si>
  <si>
    <t>UCW-7624</t>
  </si>
  <si>
    <t>UCW-7625</t>
  </si>
  <si>
    <t>UCW-7626</t>
  </si>
  <si>
    <t>UCW-7633</t>
  </si>
  <si>
    <t>UCW-7636</t>
  </si>
  <si>
    <t>UCW-7639</t>
  </si>
  <si>
    <t>UCW-7642</t>
  </si>
  <si>
    <t>UCW-7643</t>
  </si>
  <si>
    <t>UCW-7646</t>
  </si>
  <si>
    <t>UCW-7647</t>
  </si>
  <si>
    <t>UCW-7682</t>
  </si>
  <si>
    <t>UCW-7689</t>
  </si>
  <si>
    <t>UCW-7719</t>
  </si>
  <si>
    <t>UCW-7733</t>
  </si>
  <si>
    <t>UCW-7746</t>
  </si>
  <si>
    <t>UCW-7756</t>
  </si>
  <si>
    <t>UCW-7783</t>
  </si>
  <si>
    <t>UCW-7793</t>
  </si>
  <si>
    <t>UCW-7794</t>
  </si>
  <si>
    <t>UCW-7796</t>
  </si>
  <si>
    <t>UCW-7801</t>
  </si>
  <si>
    <t>UCW-7804</t>
  </si>
  <si>
    <t>UCW-7810</t>
  </si>
  <si>
    <t>UCW-7835</t>
  </si>
  <si>
    <t>UCW-7842</t>
  </si>
  <si>
    <t>UCW-7911</t>
  </si>
  <si>
    <t>UCW-7916</t>
  </si>
  <si>
    <t>UCW-7924</t>
  </si>
  <si>
    <t>UCW-7925</t>
  </si>
  <si>
    <t>UCW-7976</t>
  </si>
  <si>
    <t>UCW-7979</t>
  </si>
  <si>
    <t>UCW-7986</t>
  </si>
  <si>
    <t>UCW-7988</t>
  </si>
  <si>
    <t>UCW-7996</t>
  </si>
  <si>
    <t>UCW-8006</t>
  </si>
  <si>
    <t>UCW-8016</t>
  </si>
  <si>
    <t>UCW-8053</t>
  </si>
  <si>
    <t>UCW-8113</t>
  </si>
  <si>
    <t>UCW-8119</t>
  </si>
  <si>
    <t>UCW-8141</t>
  </si>
  <si>
    <t>UCW-8142</t>
  </si>
  <si>
    <t>UCW-8147</t>
  </si>
  <si>
    <t>UCW-8149</t>
  </si>
  <si>
    <t>UCW-8156</t>
  </si>
  <si>
    <t>UCW-8179</t>
  </si>
  <si>
    <t>UCW-8226</t>
  </si>
  <si>
    <t>UCW-8238</t>
  </si>
  <si>
    <t>UCW-8239</t>
  </si>
  <si>
    <t>UCW-8240</t>
  </si>
  <si>
    <t>UCW-8243</t>
  </si>
  <si>
    <t>UCW-8254</t>
  </si>
  <si>
    <t>UCW-8264</t>
  </si>
  <si>
    <t>UCW-8265</t>
  </si>
  <si>
    <t>UCW-8302</t>
  </si>
  <si>
    <t>UCW-8305</t>
  </si>
  <si>
    <t>UCW-8309</t>
  </si>
  <si>
    <t>UCW-8311</t>
  </si>
  <si>
    <t>UCW-8313</t>
  </si>
  <si>
    <t>UCW-8314</t>
  </si>
  <si>
    <t>UCW-8317</t>
  </si>
  <si>
    <t>UCW-8329</t>
  </si>
  <si>
    <t>UCW-8330</t>
  </si>
  <si>
    <t>UCW-8344</t>
  </si>
  <si>
    <t>UCW-8352</t>
  </si>
  <si>
    <t>UCW-8353</t>
  </si>
  <si>
    <t>UCW-8354</t>
  </si>
  <si>
    <t>UCW-8355</t>
  </si>
  <si>
    <t>UCW-8356</t>
  </si>
  <si>
    <t>UCW-8365</t>
  </si>
  <si>
    <t>UCW-8368</t>
  </si>
  <si>
    <t>UCW-8382</t>
  </si>
  <si>
    <t>UCW-8386</t>
  </si>
  <si>
    <t>UCW-8402</t>
  </si>
  <si>
    <t>UCW-8403</t>
  </si>
  <si>
    <t>UCW-8404</t>
  </si>
  <si>
    <t>UCW-8405</t>
  </si>
  <si>
    <t>UCW-8406</t>
  </si>
  <si>
    <t>UCW-8408</t>
  </si>
  <si>
    <t>UCW-8409</t>
  </si>
  <si>
    <t>UCW-8411</t>
  </si>
  <si>
    <t>UCW-8418</t>
  </si>
  <si>
    <t>UCW-8428</t>
  </si>
  <si>
    <t>UCW-8430</t>
  </si>
  <si>
    <t>UCW-8443</t>
  </si>
  <si>
    <t>UCW-8448</t>
  </si>
  <si>
    <t>UCW-8458</t>
  </si>
  <si>
    <t>UCW-8459</t>
  </si>
  <si>
    <t>UCW-8460</t>
  </si>
  <si>
    <t>UCW-8461</t>
  </si>
  <si>
    <t>UCW-8462</t>
  </si>
  <si>
    <t>UCW-8468</t>
  </si>
  <si>
    <t>UCW-8475</t>
  </si>
  <si>
    <t>UCW-8479</t>
  </si>
  <si>
    <t>UCW-8480</t>
  </si>
  <si>
    <t>UCW-8487</t>
  </si>
  <si>
    <t>UCW-8491</t>
  </si>
  <si>
    <t>UCW-8492</t>
  </si>
  <si>
    <t>UCW-8493</t>
  </si>
  <si>
    <t>UCW-8497</t>
  </si>
  <si>
    <t>UCW-8499</t>
  </si>
  <si>
    <t>UCW-8502</t>
  </si>
  <si>
    <t>UCW-8505</t>
  </si>
  <si>
    <t>UCW-8512</t>
  </si>
  <si>
    <t>UCW-8513</t>
  </si>
  <si>
    <t>UCW-8519</t>
  </si>
  <si>
    <t>UCW-8532</t>
  </si>
  <si>
    <t>UCW-8537</t>
  </si>
  <si>
    <t>UCW-8539</t>
  </si>
  <si>
    <t>UCW-8544</t>
  </si>
  <si>
    <t>UCW-8545</t>
  </si>
  <si>
    <t>UCW-8547</t>
  </si>
  <si>
    <t>UCW-8552</t>
  </si>
  <si>
    <t>UCW-8554</t>
  </si>
  <si>
    <t>UCW-8567</t>
  </si>
  <si>
    <t>UCW-8576</t>
  </si>
  <si>
    <t>UCW-8581</t>
  </si>
  <si>
    <t>UCW-8587</t>
  </si>
  <si>
    <t>UCW-8589</t>
  </si>
  <si>
    <t>UCW-8593</t>
  </si>
  <si>
    <t>UCW-8598</t>
  </si>
  <si>
    <t>UCW-8599</t>
  </si>
  <si>
    <t>UCW-8601</t>
  </si>
  <si>
    <t>UCW-8603</t>
  </si>
  <si>
    <t>UCW-8604</t>
  </si>
  <si>
    <t>UCW-8607</t>
  </si>
  <si>
    <t>UCW-8616</t>
  </si>
  <si>
    <t>UCW-8648</t>
  </si>
  <si>
    <t>UCW-8658</t>
  </si>
  <si>
    <t>UCW-8667</t>
  </si>
  <si>
    <t>UCW-8668</t>
  </si>
  <si>
    <t>UCW-8680</t>
  </si>
  <si>
    <t>UCW-8695</t>
  </si>
  <si>
    <t>UCW-8698</t>
  </si>
  <si>
    <t>UCW-8699</t>
  </si>
  <si>
    <t>UCW-8701</t>
  </si>
  <si>
    <t>UCW-8712</t>
  </si>
  <si>
    <t>UCW-8729</t>
  </si>
  <si>
    <t>UCW-8737</t>
  </si>
  <si>
    <t>UCW-8739</t>
  </si>
  <si>
    <t>UCW-8759</t>
  </si>
  <si>
    <t>UCW-8764</t>
  </si>
  <si>
    <t>UCW-8797</t>
  </si>
  <si>
    <t>UCW-8807</t>
  </si>
  <si>
    <t>UCW-8825</t>
  </si>
  <si>
    <t>UCW-8834</t>
  </si>
  <si>
    <t>UCW-8837</t>
  </si>
  <si>
    <t>UCW-8857</t>
  </si>
  <si>
    <t>UCW-8863</t>
  </si>
  <si>
    <t>UCW-8874</t>
  </si>
  <si>
    <t>UCW-8883</t>
  </si>
  <si>
    <t>UCW-8889</t>
  </si>
  <si>
    <t>UCW-8892</t>
  </si>
  <si>
    <t>UCW-8894</t>
  </si>
  <si>
    <t>UCW-8904</t>
  </si>
  <si>
    <t>UCW-8905</t>
  </si>
  <si>
    <t>UCW-8907</t>
  </si>
  <si>
    <t>UCW-8908</t>
  </si>
  <si>
    <t>UCW-8909</t>
  </si>
  <si>
    <t>UCW-8914</t>
  </si>
  <si>
    <t>UCW-8925</t>
  </si>
  <si>
    <t>UCW-8929</t>
  </si>
  <si>
    <t>UCW-8949</t>
  </si>
  <si>
    <t>UCW-8953</t>
  </si>
  <si>
    <t>UCW-8961</t>
  </si>
  <si>
    <t>UCW-8991</t>
  </si>
  <si>
    <t>UCW-8995</t>
  </si>
  <si>
    <t>UCW-8997</t>
  </si>
  <si>
    <t>UCW-9003</t>
  </si>
  <si>
    <t>UCW-9006</t>
  </si>
  <si>
    <t>UCW-9008</t>
  </si>
  <si>
    <t>UCW-9012</t>
  </si>
  <si>
    <t>UCW-9016</t>
  </si>
  <si>
    <t>UCW-9030</t>
  </si>
  <si>
    <t>UCW-9031</t>
  </si>
  <si>
    <t>UCW-9032</t>
  </si>
  <si>
    <t>UCW-9041</t>
  </si>
  <si>
    <t>UCW-9042</t>
  </si>
  <si>
    <t>UCW-9051</t>
  </si>
  <si>
    <t>UCW-9056</t>
  </si>
  <si>
    <t>UCW-9064</t>
  </si>
  <si>
    <t>UCW-9069</t>
  </si>
  <si>
    <t>UCW-9071</t>
  </si>
  <si>
    <t>UCW-9075</t>
  </si>
  <si>
    <t>UCW-9103</t>
  </si>
  <si>
    <t>UCW-9145</t>
  </si>
  <si>
    <t>UCW-9154</t>
  </si>
  <si>
    <t>UCW-9181</t>
  </si>
  <si>
    <t>UCW-9196</t>
  </si>
  <si>
    <t>UCW-9205</t>
  </si>
  <si>
    <t>UCW-9207</t>
  </si>
  <si>
    <t>UCW-9208</t>
  </si>
  <si>
    <t>UCW-9211</t>
  </si>
  <si>
    <t>UCW-9217</t>
  </si>
  <si>
    <t>UCW-9221</t>
  </si>
  <si>
    <t>UCW-9231</t>
  </si>
  <si>
    <t>UCW-9236</t>
  </si>
  <si>
    <t>UCW-9283</t>
  </si>
  <si>
    <t>UCW-9284</t>
  </si>
  <si>
    <t>UCW-9295</t>
  </si>
  <si>
    <t>UCW-9300</t>
  </si>
  <si>
    <t>UCW-9311</t>
  </si>
  <si>
    <t>UCW-9326</t>
  </si>
  <si>
    <t>UCW-9349</t>
  </si>
  <si>
    <t>UCW-9410</t>
  </si>
  <si>
    <t>UCW-9447</t>
  </si>
  <si>
    <t>UCW-9449</t>
  </si>
  <si>
    <t>UCW-9464</t>
  </si>
  <si>
    <t>UCW-9488</t>
  </si>
  <si>
    <t>UCW-9509</t>
  </si>
  <si>
    <t>UCW-9556</t>
  </si>
  <si>
    <t>UCW-9558</t>
  </si>
  <si>
    <t>UCW-9559</t>
  </si>
  <si>
    <t>UCW-9568</t>
  </si>
  <si>
    <t>UCW-9589</t>
  </si>
  <si>
    <t>UCW-9631</t>
  </si>
  <si>
    <t>UCW-9669</t>
  </si>
  <si>
    <t>UCW-9678</t>
  </si>
  <si>
    <t>UCW-9683</t>
  </si>
  <si>
    <t>UCW-9693</t>
  </si>
  <si>
    <t>UCW-9710</t>
  </si>
  <si>
    <t>UCW-9717</t>
  </si>
  <si>
    <t>UCW-9745</t>
  </si>
  <si>
    <t>UCW-9752</t>
  </si>
  <si>
    <t>UCW-9767</t>
  </si>
  <si>
    <t>UCW-9771</t>
  </si>
  <si>
    <t>UCW-9799</t>
  </si>
  <si>
    <t>UCW-9819</t>
  </si>
  <si>
    <t>UCW-9834</t>
  </si>
  <si>
    <t>UCW-9888</t>
  </si>
  <si>
    <t>UCW-9911</t>
  </si>
  <si>
    <t>UCW-9935</t>
  </si>
  <si>
    <t>UCW-9942</t>
  </si>
  <si>
    <t>UCW-9944</t>
  </si>
  <si>
    <t>UCW-9947</t>
  </si>
  <si>
    <t>UCW-9984</t>
  </si>
  <si>
    <t>UCW-9995</t>
  </si>
  <si>
    <t>UCW-13384</t>
  </si>
  <si>
    <t>UCW-10771</t>
  </si>
  <si>
    <t>UCW-13751</t>
  </si>
  <si>
    <t>UCW-8866</t>
  </si>
  <si>
    <t>UCW-8494</t>
  </si>
  <si>
    <t>UCW-7977</t>
  </si>
  <si>
    <t>UCW-7922</t>
  </si>
  <si>
    <t>UCW-10522</t>
  </si>
  <si>
    <t>UCW-9422</t>
  </si>
  <si>
    <t>UCW-15704</t>
  </si>
  <si>
    <t>UCW-16664</t>
  </si>
  <si>
    <t>UCW-16889</t>
  </si>
  <si>
    <t>UCW-15854</t>
  </si>
  <si>
    <t>UCW-17776</t>
  </si>
  <si>
    <t>UCW-8844</t>
  </si>
  <si>
    <t>UCW-8646</t>
  </si>
  <si>
    <t>UCW-17822</t>
  </si>
  <si>
    <t>UCW-17904</t>
  </si>
  <si>
    <t>UCW-17905</t>
  </si>
  <si>
    <t>UCW-18930</t>
  </si>
  <si>
    <t>UCW-18925</t>
  </si>
  <si>
    <t>UCW-18927</t>
  </si>
  <si>
    <t>UCW-18926</t>
  </si>
  <si>
    <t>UCW-18924</t>
  </si>
  <si>
    <t>UCW-18336</t>
  </si>
  <si>
    <t>UCW-18407</t>
  </si>
  <si>
    <t>UCW-18812</t>
  </si>
  <si>
    <t>UCW-18923</t>
  </si>
  <si>
    <t>UCW-18983</t>
  </si>
  <si>
    <t>UCW-19080</t>
  </si>
  <si>
    <t>UCW-19135</t>
  </si>
  <si>
    <t>UCW-19152</t>
  </si>
  <si>
    <t>UCW-19204</t>
  </si>
  <si>
    <t>UCW-19250</t>
  </si>
  <si>
    <t>UCW-19255</t>
  </si>
  <si>
    <t>UCW-19263</t>
  </si>
  <si>
    <t>UCW-19271</t>
  </si>
  <si>
    <t>UCW-19281</t>
  </si>
  <si>
    <t>UCW-19283</t>
  </si>
  <si>
    <t>UCW-19429</t>
  </si>
  <si>
    <t>UCW-19449</t>
  </si>
  <si>
    <t>UCW-19671</t>
  </si>
  <si>
    <t>UCW-19672</t>
  </si>
  <si>
    <t>UCW-19675</t>
  </si>
  <si>
    <t>UCW-19708</t>
  </si>
  <si>
    <t>UCW-19718</t>
  </si>
  <si>
    <t>UCW-19720</t>
  </si>
  <si>
    <t>UCW-19741</t>
  </si>
  <si>
    <t>UCW-19743</t>
  </si>
  <si>
    <t>UCW-19746</t>
  </si>
  <si>
    <t>UCW-19847</t>
  </si>
  <si>
    <t>UCW-19866</t>
  </si>
  <si>
    <t>UCW-19872</t>
  </si>
  <si>
    <t>UCW-19893</t>
  </si>
  <si>
    <t>UCW-19962</t>
  </si>
  <si>
    <t>UCW-19969</t>
  </si>
  <si>
    <t>UCW-19966</t>
  </si>
  <si>
    <t>UCW-19996</t>
  </si>
  <si>
    <t>UCW-20130</t>
  </si>
  <si>
    <t>UCW-20165</t>
  </si>
  <si>
    <t>UCW-20197</t>
  </si>
  <si>
    <t>UCW-20298</t>
  </si>
  <si>
    <t>UCW-20424</t>
  </si>
  <si>
    <t>UCW-20466</t>
  </si>
  <si>
    <t>UCW-20715</t>
  </si>
  <si>
    <t>UCW-20729</t>
  </si>
  <si>
    <t>UCW-20915</t>
  </si>
  <si>
    <t>UCW-21032</t>
  </si>
  <si>
    <t>UCW-20456</t>
  </si>
  <si>
    <t>UCW-20457</t>
  </si>
  <si>
    <t>UCW-20458</t>
  </si>
  <si>
    <t>UCW-20633</t>
  </si>
  <si>
    <t>UCW-21125</t>
  </si>
  <si>
    <t>UCW-21157</t>
  </si>
  <si>
    <t>UCW-21031</t>
  </si>
  <si>
    <t>UCW-21220</t>
  </si>
  <si>
    <t>UCW-21249</t>
  </si>
  <si>
    <t>UCW-20948</t>
  </si>
  <si>
    <t>UCW-21324</t>
  </si>
  <si>
    <t>UCW-21330</t>
  </si>
  <si>
    <t>UCW-21395</t>
  </si>
  <si>
    <t>UCW-21607</t>
  </si>
  <si>
    <t>UCW-21623</t>
  </si>
  <si>
    <t>UCW-21505</t>
  </si>
  <si>
    <t>UCW-21669</t>
  </si>
  <si>
    <t>UCW-21716</t>
  </si>
  <si>
    <t>UCW-21725</t>
  </si>
  <si>
    <t>UCW-21734</t>
  </si>
  <si>
    <t>UCW-21774</t>
  </si>
  <si>
    <t>UCW-21785</t>
  </si>
  <si>
    <t>UCW-21852</t>
  </si>
  <si>
    <t>UCW-21918</t>
  </si>
  <si>
    <t>UCW-21979</t>
  </si>
  <si>
    <t>UCW-22034</t>
  </si>
  <si>
    <t>UCW-22206</t>
  </si>
  <si>
    <t>UCW-22230</t>
  </si>
  <si>
    <t>UCW-22340</t>
  </si>
  <si>
    <t>UCW-22467</t>
  </si>
  <si>
    <t>UCW-22495 A</t>
  </si>
  <si>
    <t>UCW-22570</t>
  </si>
  <si>
    <t>UCW-22571</t>
  </si>
  <si>
    <t>UCW-22618</t>
  </si>
  <si>
    <t>UCW-22619</t>
  </si>
  <si>
    <t>UCW-22682</t>
  </si>
  <si>
    <t>UCW-22718</t>
  </si>
  <si>
    <t>UCW-22736</t>
  </si>
  <si>
    <t>UCW-22746</t>
  </si>
  <si>
    <t>UCW-22792</t>
  </si>
  <si>
    <t>UCW-22824</t>
  </si>
  <si>
    <t>UCW-22847</t>
  </si>
  <si>
    <t>UCW-22863 </t>
  </si>
  <si>
    <t>UCW-22868</t>
  </si>
  <si>
    <t>UCW-22906</t>
  </si>
  <si>
    <t>UCW-22495 B</t>
  </si>
  <si>
    <t>UCW-23172</t>
  </si>
  <si>
    <t>UCW-23903</t>
  </si>
  <si>
    <t>UCW-26076</t>
  </si>
  <si>
    <t>UCW-26290</t>
  </si>
  <si>
    <t>UCW-26878</t>
  </si>
  <si>
    <t>UCW-29991</t>
  </si>
  <si>
    <t>UCW-29840</t>
  </si>
  <si>
    <t>UCW-31315</t>
  </si>
  <si>
    <t>UCW-31335</t>
  </si>
  <si>
    <t>UCW-31384</t>
  </si>
  <si>
    <t>UCW-31509</t>
  </si>
  <si>
    <t>UCW-31604</t>
  </si>
  <si>
    <t>UCW-31892</t>
  </si>
  <si>
    <t>Closed - Validation Done</t>
  </si>
  <si>
    <t>On Hold</t>
  </si>
  <si>
    <t>Production WIP</t>
  </si>
  <si>
    <t>Retriggered | Validation Pending</t>
  </si>
  <si>
    <t>WIP</t>
  </si>
  <si>
    <t>WEEK-ON-WEEK JIRA ISSUES INSIGHTS DASHBOARD</t>
  </si>
  <si>
    <t>Analysis Period: Based on Ticket Created Date | Data Source: Your Jira Issues</t>
  </si>
  <si>
    <t>Total Options</t>
  </si>
  <si>
    <t>Avg TAT (Days)</t>
  </si>
  <si>
    <t>WEEK-ON-WEEK TICKET ANALYSIS</t>
  </si>
  <si>
    <t>Week #</t>
  </si>
  <si>
    <t>Week Start</t>
  </si>
  <si>
    <t>Week End</t>
  </si>
  <si>
    <t>Tickets Created</t>
  </si>
  <si>
    <t>Avg TAT</t>
  </si>
  <si>
    <t>Closed Tickets</t>
  </si>
  <si>
    <t>Open Tickets</t>
  </si>
  <si>
    <t>WoW Change (%)</t>
  </si>
  <si>
    <t>Cumulative Tickets</t>
  </si>
  <si>
    <t>PRIORITY BREAKDOWN</t>
  </si>
  <si>
    <t>Count</t>
  </si>
  <si>
    <t>% of Total</t>
  </si>
  <si>
    <t>Closed %</t>
  </si>
  <si>
    <t>Low</t>
  </si>
  <si>
    <t>Lowest</t>
  </si>
  <si>
    <t>STATUS BREAKDOWN</t>
  </si>
  <si>
    <t>Status Category</t>
  </si>
  <si>
    <t>CLOSED - Inactive</t>
  </si>
  <si>
    <t>In Progress</t>
  </si>
  <si>
    <t>Uploaded</t>
  </si>
  <si>
    <t>LISTING TYPE ANALYSIS</t>
  </si>
  <si>
    <t>Tickets</t>
  </si>
  <si>
    <t>CATEGORY (L1) DISTRIBUTION</t>
  </si>
  <si>
    <t>Category</t>
  </si>
  <si>
    <t>PLATFORM DISTRIBUTION</t>
  </si>
  <si>
    <t>Platform</t>
  </si>
  <si>
    <t>TAT (TURNAROUND TIME) INSIGHTS</t>
  </si>
  <si>
    <t>Metric</t>
  </si>
  <si>
    <t>Value</t>
  </si>
  <si>
    <t>TAT Range</t>
  </si>
  <si>
    <t>Ticket Count</t>
  </si>
  <si>
    <t>Min TAT</t>
  </si>
  <si>
    <t>Max TAT</t>
  </si>
  <si>
    <t>Median TAT</t>
  </si>
  <si>
    <t>0-5 Days</t>
  </si>
  <si>
    <t>5-15 Days</t>
  </si>
  <si>
    <t>15-30 Days</t>
  </si>
  <si>
    <t>30+ Days</t>
  </si>
  <si>
    <t>TOP BRANDS BY TICKET VOLUME</t>
  </si>
  <si>
    <t>Brand</t>
  </si>
  <si>
    <t>Tommy Hilfiger</t>
  </si>
  <si>
    <t>Benetton</t>
  </si>
  <si>
    <t>KEY INSIGHTS &amp; OBSERVATIONS</t>
  </si>
  <si>
    <t>🏷️ Top Category:</t>
  </si>
  <si>
    <t>👤 Top Assignee:</t>
  </si>
  <si>
    <t>📦 Total SKUs:</t>
  </si>
  <si>
    <t>🎯 E2E vs Ad-Hoc:</t>
  </si>
  <si>
    <t>Peak Week:</t>
  </si>
  <si>
    <t>TAT Analysis:</t>
  </si>
  <si>
    <t>Avg:</t>
  </si>
  <si>
    <t>Closure Rate:</t>
  </si>
  <si>
    <t>Dashboard generated on: 27/5/2026 | Data Source: Your Jira Issues (866 tickets)</t>
  </si>
  <si>
    <t>Total SKUs (Ad-Hoc)</t>
  </si>
  <si>
    <t>Total Options (E2E)</t>
  </si>
  <si>
    <t>SKUs/Options</t>
  </si>
  <si>
    <t>Avg SKUs/Options</t>
  </si>
  <si>
    <t>Total Processed:</t>
  </si>
  <si>
    <t>UCW-31981</t>
  </si>
  <si>
    <t>E2E - Vanilla Moon - FTW - 19th May - 492 SKUs</t>
  </si>
  <si>
    <t>Vanilla Moon</t>
  </si>
  <si>
    <t>Date :05/29/26 &lt;82 Options -MI shared &gt; &lt;Amandeep&gt;;Date :05/29/26 &lt;Pre Processing query to Brand &lt;Duplicate SKU, EAN missing, Size chart&gt;&gt; &lt;Ankita&gt;;Date :05/29/26 &lt;Ticket picked for Production and QC review Done Option 492 Sku 82&gt; &lt;Aman, Ankita, Ishani, Sanjana&gt;;Date :05/30/2026 &lt; Pre Processing query to Brand 1st Follow Up&gt; &lt;Ishani&gt;</t>
  </si>
  <si>
    <t>UCW-31980</t>
  </si>
  <si>
    <t>CLONE - [External] - Fw: Urgent - Listing Required</t>
  </si>
  <si>
    <t xml:space="preserve">Image deliver - Date :05/29/2026 &lt;Images Delivered Processed Options 1 Rejected Options 0&gt; &lt;Moumita&gt;;|Date :05/29/2026 &lt;Ticket picked for Production and QC review Option 1 Sku 1&gt; &lt;Tania&gt;|
|Date :05/29/2026&lt;Ticket has been successfully uploaded in our system. Sku 1&gt; &lt;Tania&gt;|;We have successfully uploaded this batch. Please find the attached summary sheet and summary report.[^ProductBulkUpload_125928_Beauty__Grooming(MPH22)_Fragrances_and_Perfumes(MPH2211)_Fragrances(MPH2211100)_Deodrants(MPH2211100101)_33.csv] [^Post Upload Status.xlsx] </t>
  </si>
  <si>
    <t>UCW-31978</t>
  </si>
  <si>
    <t>Country name addition - FIFA Jersey</t>
  </si>
  <si>
    <t>Retrigger Content</t>
  </si>
  <si>
    <t>Date :05/29/2026 &lt;Ticket has been successfully uploaded in our system.&gt; &lt;Debabrata &amp; Mousumi[^PCM_DataExtractCsv-20260529202400.csv] [^128004 Retriggered Summary.zip] [^Adidas.zip] [^LUX.zip] &gt;</t>
  </si>
  <si>
    <t>UCW-31962</t>
  </si>
  <si>
    <t>Swiss Arabian+Listings+Perfume+126349+TCF+26th May</t>
  </si>
  <si>
    <t>Date :05/28/2026 &lt;Ticket picked for pre processing Option 45 Sku 45&gt; &lt;Piyali&gt;;Date :5/28/2026  &lt;Pre Processing query to Brand &lt;EAN Code, Manufacture’s details, packer’s details&gt;&gt; &lt;Piyali Bose&gt; ;Image deliver - Date :05/29/2026 &lt;Images Delivered Processed Options 45 Rejected Options 0&gt; &lt;Moumita&gt;;[^Summary.zip]
[^UCW-31962_Post Upload Status_V.2 (1).xlsx]
Date :5/29/2026 &lt;Ticket has been successfully uploaded in our system. Option 42 Sku 42&gt; &lt;Piyali Bose&gt;</t>
  </si>
  <si>
    <t>UCW-31961</t>
  </si>
  <si>
    <t>Vaseline Gluta Hya Lip Serum code creation</t>
  </si>
  <si>
    <t>Vasaline</t>
  </si>
  <si>
    <t xml:space="preserve">Date :05/28/2026 &lt;Ticket picked for pre processing Option 5 Sku 5&gt; &lt;Tania&gt;;Date :05/29/2026 &lt;Images Delivered Processed Options 4 Rejected Options 0&gt; &lt;Moumita&gt;;Date :05/29/2026&lt;Ticket picked for Production and QC review Option 4 SKU 4&gt; &lt;Tania&gt;
Date :05/29/2026&lt;Ticket has been successfully uploaded in our system. Option 4 SKU 4&gt; &lt;Tania&gt;;We have successfully uploaded this batch. Please find the attached summary sheet and summary report.[^UCW-31961_Post Upload Status.xlsx] [^ProductBulkUpload_125928_Beauty__Grooming(MPH22)_Makeup(MPH2214)_Lips(MPH2214102)_Lip_Gloss(MPH2214102102)_33887_1780042842098_20260.csv] </t>
  </si>
  <si>
    <t>UCW-31960</t>
  </si>
  <si>
    <t>CLONE - Foxtale X Tata Cliq Brightening Moisturizer 50ml Listing</t>
  </si>
  <si>
    <t>We have successfully uploaded this batch. Please find the attached summary sheet and summary report.[^UCW-31960_Post Upload Status.xlsx] [^ProductBulkUpload_128628_Beauty__Grooming(MPH22)_Skin_Care(MPH2216)_Moisturizers_and_Serums(MPH2216103)_Other_Moisterizers(MPH221610.csv] ;Date :05/28/2026&lt;Ticket has been successfully uploaded in our system. Option1 SKU 1&gt; &lt;Tania&gt;;[^Post Upload Status.xlsx]
{adf:display=block}
{"type":"table","attrs":{"isNumberColumnEnabled":false,"layout":"center","localId":"b0b0470a-f1a1-47f0-972d-5995af2900c5"},"content":[{"type":"tableRow","content":[{"type":"tableCell","attrs":{},"content":[{"type":"paragraph","content":[{"type":"text","text":"Ticket ID"}]}]},{"type":"tableCell","attrs":{"colspan":2},"content":[{"type":"paragraph","content":[{"type":"text","text":"UCW-31960"}]}]}]},{"type":"tableRow","content":[{"type":"tableCell","attrs":{},"content":[{"type":"paragraph","content":[{"type":"text","text":"Brand Name"}]}]},{"type":"tableCell","attrs":{"colspan":2},"content":[{"type":"paragraph","content":[{"type":"text","text":"Foxtale"}]}]}]},{"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type":"tableRow","content":[{"type":"tableCell","attrs":{},"content":[{"type":"paragraph","content":[{"type":"text","text":"LIDs Shared"}]}]},{"type":"tableCell","attrs":{},"content":[{"type":"paragraph","content":[{"type":"text","text":"1"}]}]},{"type":"tableCell","attrs":{},"content":[{"type":"paragraph","content":[{"type":"text","text":"1"}]}]}]}]}
{adf}</t>
  </si>
  <si>
    <t>UCW-31941</t>
  </si>
  <si>
    <t>ERROR_Fame Forever by Lifestyle Size Missing for Shorts</t>
  </si>
  <si>
    <t>PDP/PLP QC</t>
  </si>
  <si>
    <t>Fame Forever by Lifestyle</t>
  </si>
  <si>
    <t>Date :05/28/2026 &lt;Ticket picked for pre processing Option 0 Sku 0&gt; &lt;Debabrata&gt;;Date :05/28/2026 &lt;Size chart Query to CCMT &lt;Size chart grid not available&gt;&gt; &lt;Debabrata&gt;;As discussed, we proceeded with the brand official website size chart reference for creation of the new code, as confirmed by you. L1 has been raised for the new code creation.
Tech Ticket: [https://tatacliqhelpdesk.freshservice.com/support/tickets/215137|https://tatacliqhelpdesk.freshservice.com/support/tickets/215137]
Code: 
FAMEFOREVER_WOMEN_SHORTS_NS
FAMEFOREVERBYLIFESTYLE_GIRLS_SHORTS_NS</t>
  </si>
  <si>
    <t>UCW-31939</t>
  </si>
  <si>
    <t>ERROR_Fame Forever by Lifestyle Size Missing for Joggers.</t>
  </si>
  <si>
    <t>* Date :05/28/2026 &lt;Ticket picked for pre processing Option 0 Sku 0&gt; &lt;Debabrata&gt;
** ;Date :05/28/2026 &lt;Size chart Query to CCMT &lt;Size chart grid not available&gt;&gt; &lt;Debabrata&gt;;As discussed, we proceeded with the brand official website size chart reference for creation of the new code, as confirmed by you. L1 has been raised for the new code creation.
Tech Ticket: [https://tatacliqhelpdesk.freshservice.com/support/tickets/215137|https://tatacliqhelpdesk.freshservice.com/support/tickets/215137]
Code: FAMEFOREVER_WOMEN_JOGGERS_NS</t>
  </si>
  <si>
    <t>UCW-31931</t>
  </si>
  <si>
    <t>CLONE - New Listing / Tata Cliq / 09.04.2026</t>
  </si>
  <si>
    <t>[^UCW-31931_Post Upload Status_V.2 (1).xlsx]
[^Summary (c2d16a03-5b7e-4a61-9579-b9dd4322770b).zip]
Date : 5/27/2026 &lt;Ticket has been successfully uploaded in our system. Option 11 Sku 11 &gt; &lt;Piyali Bose&gt;;[^UCW-31931.xlsx]
Hi [@Dedhia, Parin ext. /NIVEA BOM|mailto:Parin.Dedhia.external@Beiersdorf.com],
Please find attached the sheet, where 11 options have been listed. Kindly update the price and inventory, and share the summary once completed.
{adf:display=block}
{"type":"table","attrs":{"isNumberColumnEnabled":false,"layout":"center","localId":"30586845-83ed-480a-aeba-8a294314c4a3"},"content":[{"type":"tableRow","content":[{"type":"tableCell","attrs":{"background":"#44b3e1"},"content":[{"type":"paragraph","content":[{"type":"text","text":"Ticket ID","marks":[{"type":"strong"}]}]}]},{"type":"tableCell","attrs":{"colspan":2,"background":"#44b3e1"},"content":[{"type":"paragraph","content":[{"type":"text","text":"UCW-31931","marks":[{"type":"strong"}]}]}]}]},{"type":"tableRow","content":[{"type":"tableCell","attrs":{"background":"#44b3e1"},"content":[{"type":"paragraph","content":[{"type":"text","text":"Brand Name","marks":[{"type":"strong"}]}]}]},{"type":"tableCell","attrs":{"colspan":2,"background":"#44b3e1"},"content":[{"type":"paragraph","content":[{"type":"text","text":"Nive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type":"tableCell","attrs":{"background":"white"},"content":[{"type":"paragraph","content":[{"type":"text","text":"11"}]}]}]},{"type":"tableRow","content":[{"type":"tableCell","attrs":{"background":"white"},"content":[{"type":"paragraph","content":[{"type":"text","text":"Uploaded"}]}]},{"type":"tableCell","attrs":{"background":"white"},"content":[{"type":"paragraph","content":[{"type":"text","text":"11"}]}]},{"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type":"tableCell","attrs":{"background":"white"},"content":[{"type":"paragraph","content":[{"type":"text","text":"11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</si>
  <si>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UCW-31910</t>
  </si>
  <si>
    <t>[https://tatacliqhelpdesk.freshservice.com/support/tickets/214871|https://tatacliqhelpdesk.freshservice.com/support/tickets/214871] Stuck in Rejected_UCW-26045 Mall_27-05-2026
[https://tatacliqhelpdesk.freshservice.com/support/tickets/214872|https://tatacliqhelpdesk.freshservice.com/support/tickets/214872] Stuck in Rejected_UCW-26045 LUX_27-05-2026</t>
  </si>
  <si>
    <t>UCW-31902</t>
  </si>
  <si>
    <t>CLONE: E2E - Monkstory - FTW - 21st May - 36 SKUs</t>
  </si>
  <si>
    <t>Date :27-05-2026 - 86 SKUs- Amandeep;Date :27-05-2026 &lt;Ticket picked for pre processing 86 SKUs&gt; &lt;Ankita&gt;;Date :28-05-2026 &lt;Pre Processing query to Brand &lt;Image query-image NA, Size chart&gt;&gt; &lt;Ankita&gt;;Date :28-05-2026&lt;Ticket is currently under size guide validation Option 14 Sku 86&gt; &lt;Ankita&gt;;[+https://tatacliqhelpdesk.freshservice.com/support/tickets/215025+|https://tatacliqhelpdesk.freshservice.com/support/tickets/215025];Date :29-05-2026 &lt;Ticket has been successfully uploaded in our system. Option 14 Sku 86&gt; &lt;Ankita&gt;[^UCW-31902_Post Upload Status_V.2 (1).xlsx] [^Summary.zip] ;[^UCW-31902_LID.xlsx]
Hi [@A.Mithya Sri|mailto:mitya.marketplace@monkstory.com],
Please find attached the sheet, where 14 options have been listed. Kindly update the price and inventory, and share the summary once completed.
{adf:display=block}
{"type":"table","attrs":{"isNumberColumnEnabled":false,"layout":"center","localId":"d8010843-913b-4372-947e-c8a75c265274"},"content":[{"type":"tableRow","content":[{"type":"tableCell","attrs":{"background":"#44b3e1"},"content":[{"type":"paragraph","content":[{"type":"text","text":"Ticket ID","marks":[{"type":"strong"}]}]}]},{"type":"tableCell","attrs":{"colspan":2,"background":"#44b3e1"},"content":[{"type":"paragraph","content":[{"type":"text","text":"UCW-31902","marks":[{"type":"strong"}]}]}]}]},{"type":"tableRow","content":[{"type":"tableCell","attrs":{"background":"#44b3e1"},"content":[{"type":"paragraph","content":[{"type":"text","text":"Brand Name","marks":[{"type":"strong"}]}]}]},{"type":"tableCell","attrs":{"colspan":2,"background":"#44b3e1"},"content":[{"type":"paragraph","content":[{"type":"text","text":"Monkstory","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86"}]}]},{"type":"tableCell","attrs":{"background":"white"},"content":[{"type":"paragraph","content":[{"type":"text","text":"14"}]}]}]},{"type":"tableRow","content":[{"type":"tableCell","attrs":{"background":"white"},"content":[{"type":"paragraph","content":[{"type":"text","text":"Uploaded"}]}]},{"type":"tableCell","attrs":{"background":"white"},"content":[{"type":"paragraph","content":[{"type":"text","text":"86"}]}]},{"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86"}]}]},{"type":"tableCell","attrs":{"background":"white"},"content":[{"type":"paragraph","content":[{"type":"text","text":"14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</si>
  <si>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UCW-31900</t>
  </si>
  <si>
    <t xml:space="preserve"> New catalogue for listing  25.05.2026</t>
  </si>
  <si>
    <t>Dual Listing</t>
  </si>
  <si>
    <t>Date :27-05-2026-Platform- seller code- style code - EAN confirmation- query shared with brand- Skus -1327 - Amandeep;Date :27-05-2026- 224 Preprocessing Option -1327 Skus - Amandeep.;Date :27-05-2026 &lt;Pre Processing query to Brand &lt;Size chart for Men, Image NA - access needed&gt;&gt; &lt;Ankita Kundu&gt;;Date :28-05-2026 &lt; Pre Processing query to Brand 1st Follow Up&gt; &lt;Ankita Kundu&gt;;Date :05/28/2026 &lt;Ticket has been partially uploaded in our system (Women’s). Dual Listing - Option: 208 SKU: 1242&gt; &lt;Men’s pending - L1 Raised - Size Chart Code creation&gt;&lt;Sanjana Ghosh&gt;
PFA the post upload status and summary file: [^LUX Summary Women's.zip] [^MP Summary Women's.zip] [^UCW-31900 - Post Upload Status .xlsx] ;Date :05/29/2026 &lt;Ticket has been successfully uploaded in our system. Option: 225  SKU: 1327&gt; &lt;Sanjana Ghosh&gt;
PFA the post upload status and summary file: [^LUX Summary.zip] [^MP Summary.zip] [^UCW-31900 - Post Upload Status  (d12360de-27be-47bf-b1e2-5d577c037c42).xlsx] ;[^UCW-31900_LID.xlsx]
Hi [@Naveen|mailto:naveen@saintgshoes.com],
Please find attached the sheet, where 67 options on Luxury 113 options on  Mall have been listed. Kindly update the price and inventory, and share the summary once completed.
{adf:display=block}
{"type":"table","attrs":{"isNumberColumnEnabled":false,"layout":"center","localId":"9c07bb13-fda6-4618-b996-b6e20ab52fd9"},"content":[{"type":"tableRow","content":[{"type":"tableCell","attrs":{"background":"#4d93d9"},"content":[{"type":"paragraph","content":[{"type":"text","text":"Ticket ID","marks":[{"type":"strong"}]}]}]},{"type":"tableCell","attrs":{"colspan":4,"background":"#4d93d9"},"content":[{"type":"paragraph","content":[{"type":"text","text":"UCW-31900","marks":[{"type":"strong"}]}]}]}]},{"type":"tableRow","content":[{"type":"tableCell","attrs":{"background":"#4d93d9"},"content":[{"type":"paragraph","content":[{"type":"text","text":"Brand Name","marks":[{"type":"strong"}]}]}]},{"type":"tableCell","attrs":{"colspan":4,"background":"#4d93d9"},"content":[{"type":"paragraph","content":[{"type":"text","text":"Saint G","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Upload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366"}]}]},{"type":"tableCell","attrs":{"background":"white"},"content":[{"type":"paragraph","content":[{"type":"text","text":"67"}]}]},{"type":"tableCell","attrs":{"background":"white"},"content":[{"type":"paragraph","content":[{"type":"text","text":"646"}]}]},{"type":"tableCell","attrs":{"background":"white"},"content":[{"type":"paragraph","content":[{"type":"text","text":"113"}]}]}]},{"type":"tableRow","content":[{"type":"tableCell","attrs":{"background":"white"},"content":[{"type":"paragraph","content":[{"type":"text","text":"LIDs Stuck in the System"}]}]},{"type":"tableCell","attrs":{"background":"white"},"content":[{"type":"paragraph","content":[{"type":"text","text":"961"}]}]},{"type":"tableCell","attrs":{"background":"white"},"content":[{"type":"paragraph","content":[{"type":"text","text":"158"}]}]},{"type":"tableCell","attrs":{"background":"white"},"content":[{"type":"paragraph","content":[{"type":"text","text":"681"}]}]},{"type":"tableCell","attrs":{"background":"white"},"content":[{"type":"paragraph","content":[{"type":"text","text":"112"}]}]}]}]}
{adf}
Regards,
Team Netscribes</t>
  </si>
  <si>
    <t>CDG Style A09878C, A09870C Migration on Tata Cliq Luxury.</t>
  </si>
  <si>
    <t>27/05/2026 &lt;Pre Processing query to Brand &lt;fashion Seller code Confirmation Needed and HSN Code Needed&gt;&gt; &lt;Anjalita&gt;;27/05/2026 &lt;SKU were already listed in 129318 attached LIDs for your reference.&gt;&gt; &lt;Anjalita&gt;</t>
  </si>
  <si>
    <t>Urgent - Under Armour Footwear (128047)-25/05/2026</t>
  </si>
  <si>
    <t xml:space="preserve">Date :05/26/2026 &lt;E2E Dual Listing - SKU: 49&gt; &lt;Sanjana Ghosh&gt;;Date :05/26/2026  &lt;Ticket picked for pre processing Option: 7  SKU: 49&gt; &lt;Sanjana Ghosh&gt;;Date :05/26/2026  &lt;Pre Processing query to Brand &lt;Packer’s Details and Size Chart&gt;&gt; &lt;Sanjana Ghosh&gt; ;Date : 05/27/2026&lt;Ticket picked for Production and QC review Option: 7  SKU: 49&gt; &lt;Ankita Kundu&gt;;Date :05/27/2026 &lt;Ticket is currently under size guide validation Option: 7  SKU: 49&gt; &lt;Ankita Kundu&gt;;Date :05/27/2026 &lt;Ticket has been successfully uploaded in our system. Option 3 Sku 19&gt; &lt;Ankita Kundu&gt;[^Summary.zip] [^UCW-31875_Post Upload Status_V.2 (1).xlsx] </t>
  </si>
  <si>
    <t>CLONE - Hoversoul Listing   - Nityanikar 09 Dec 2025</t>
  </si>
  <si>
    <t>Date :05/26/2026 &lt;Ticket has been successfully uploaded in our system. Option 5 Sku 28&gt; &lt;Ankita Kundu&gt;[^UCW-31872_Post Upload Status_V.2 (1).xlsx] [^summary.zip] ;[^UCW-31872_LID.xlsx]
Hi [@santosh.vrkud@ucholding.in|mailto:santosh.vrkud@ucholding.in],
Please find attached the sheet, where 5 options have been listed. Kindly update the price and inventory, and share the summary once completed.
{adf:display=block}
{"type":"table","attrs":{"isNumberColumnEnabled":false,"layout":"center","localId":"59abdb36-fa1e-49f2-97a2-3196cd55ee5d"},"content":[{"type":"tableRow","content":[{"type":"tableCell","attrs":{"background":"#44b3e1"},"content":[{"type":"paragraph","content":[{"type":"text","text":"Ticket ID","marks":[{"type":"strong"}]}]}]},{"type":"tableCell","attrs":{"colspan":2,"background":"#44b3e1"},"content":[{"type":"paragraph","content":[{"type":"text","text":"UCW-31872","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type":"tableCell","attrs":{"background":"white"},"content":[{"type":"paragraph","content":[{"type":"text","text":"5"}]}]}]},{"type":"tableRow","content":[{"type":"tableCell","attrs":{"background":"white"},"content":[{"type":"paragraph","content":[{"type":"text","text":"Uploaded"}]}]},{"type":"tableCell","attrs":{"background":"white"},"content":[{"type":"paragraph","content":[{"type":"text","text":"28"}]}]},{"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28"}]}]},{"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</si>
  <si>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Asian Footwear Listing 25 May 2026</t>
  </si>
  <si>
    <t>Date :05/26/2026 &lt;E2E Listing - SKU: 230&gt; &lt;Sanjana Ghosh&gt;;Date :05/26/2026  &lt;Ticket picked for pre processing Option: 46 SKU: 230&gt; &lt;Sanjana Ghosh&gt;;Date :05/27/2026 &lt;Ticket picked for Production and QC review Option 46 Sku 230&gt; &lt;Ishani Pal&gt;;Date :05/27/2026 &lt;Ticket has been successfully uploaded in our system. Option  46 Sku 230&gt; &lt;Ishani Pal&gt;
[^Post Upload Status_V.2 (1) (1).xlsx]
[^Summary.zip]
;[^UCW-31870_LID.xlsx] 
Hi [@ASIAN ACC|mailto:asianhome13@gmail.com],
Please find attached the sheet, where 46 options have been listed. Kindly update the price and inventory, and share the summary once completed.
{adf:display=block}
{"type":"table","attrs":{"isNumberColumnEnabled":false,"layout":"center","localId":"df2cf0ac-8400-48a7-9507-8cde7b02f49c"},"content":[{"type":"tableRow","content":[{"type":"tableCell","attrs":{"background":"#44b3e1"},"content":[{"type":"paragraph","content":[{"type":"text","text":"Ticket ID","marks":[{"type":"strong"}]}]}]},{"type":"tableCell","attrs":{"colspan":2,"background":"#44b3e1"},"content":[{"type":"paragraph","content":[{"type":"text","text":"UCW-31870","marks":[{"type":"strong"}]}]}]}]},{"type":"tableRow","content":[{"type":"tableCell","attrs":{"background":"#44b3e1"},"content":[{"type":"paragraph","content":[{"type":"text","text":"Brand Name","marks":[{"type":"strong"}]}]}]},{"type":"tableCell","attrs":{"colspan":2,"background":"#44b3e1"},"content":[{"type":"paragraph","content":[{"type":"text","text":"Asia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230"}]}]},{"type":"tableCell","attrs":{"background":"white"},"content":[{"type":"paragraph","content":[{"type":"text","text":"46"}]}]}]},{"type":"tableRow","content":[{"type":"tableCell","attrs":{"background":"white"},"content":[{"type":"paragraph","content":[{"type":"text","text":"Uploaded"}]}]},{"type":"tableCell","attrs":{"background":"white"},"content":[{"type":"paragraph","content":[{"type":"text","text":"230"}]}]},{"type":"tableCell","attrs":{"background":"white"},"content":[{"type":"paragraph","content":[{"type":"text","text":"46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230"}]}]},{"type":"tableCell","attrs":{"background":"white"},"content":[{"type":"paragraph","content":[{"type":"text","text":"46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</si>
  <si>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CLONE - Woodland / Footwear / 2714 sku's / 377 Options / 29-04-26</t>
  </si>
  <si>
    <t>Date :05/26/2026 &lt;Identified issues after uploading the products in system&gt;&lt;SFA, SAD&gt;&lt;L1 shared below &gt;&lt;Debabrata&gt;
[https://tatacliqhelpdesk.freshservice.com/support/tickets/214746|https://tatacliqhelpdesk.freshservice.com/support/tickets/214746] Stuck in Save As Draft_Woodlands_Marketplace_26-05-2026
[https://tatacliqhelpdesk.freshservice.com/support/tickets/214750|https://tatacliqhelpdesk.freshservice.com/support/tickets/214750] Stuck in SFA_Woodlands_Marketplace_26-05-2026</t>
  </si>
  <si>
    <t xml:space="preserve">Date :05/26/2026 &lt;E2E Listing - SKU: 36&gt; &lt;Sanjana Ghosh&gt; ;Date :05/26/2026  &lt;Ticket picked for pre processing Option: 6  SKU: 36&gt; &lt;Sanjana Ghosh&gt;;Date :05/26/2026  &lt;Already Listed Option: 6  SKU: 36&gt; &lt;Sanjana Ghosh&gt;
PFA the LIDs - [^36 SKUs Already Listed.xlsx] </t>
  </si>
  <si>
    <t xml:space="preserve">Date :05/26/2026 &lt;Ticket picked for pre processing Option XXX Sku XXX&gt; &lt;Biplab&gt;;We have completed the dual listing for the footwear category under seller code 128174. However, additional SKUs are already present at different stages for the same seller code. Please find the attached sheet for your reference. Once the LID is generated for the successful SKUs, we will update you accordingly.
{adf:display=block}
{"type":"table","attrs":{"isNumberColumnEnabled":false,"layout":"center","localId":"454b39b7-6509-4d0b-a75d-4d3c9e0e303d"},"content":[{"type":"tableRow","content":[{"type":"tableCell","attrs":{},"content":[{"type":"paragraph","content":[{"type":"text","text":"Ticket ID"}]}]},{"type":"tableCell","attrs":{"colspan":2},"content":[{"type":"paragraph","content":[{"type":"text","text":"UCW-31831"}]}]}]},{"type":"tableRow","content":[{"type":"tableCell","attrs":{},"content":[{"type":"paragraph","content":[{"type":"text","text":"Brand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649"}]}]},{"type":"tableCell","attrs":{},"content":[{"type":"paragraph","content":[{"type":"text","text":"124"}]}]}]},{"type":"tableRow","content":[{"type":"tableCell","attrs":{},"content":[{"type":"paragraph","content":[{"type":"text","text":"Not Uploaded"}]}]},{"type":"tableCell","attrs":{},"content":[{"type":"paragraph","content":[{"type":"text","text":"641"}]}]},{"type":"tableCell","attrs":{},"content":[{"type":"paragraph","content":[{"type":"text","text":"118"}]}]}]},{"type":"tableRow","content":[{"type":"tableCell","attrs":{},"content":[{"type":"paragraph","content":[{"type":"text","text":"Uploaded"}]}]},{"type":"tableCell","attrs":{},"content":[{"type":"paragraph","content":[{"type":"text","text":"8"}]}]},{"type":"tableCell","attrs":{},"content":[{"type":"paragraph","content":[{"type":"text","text":"6"}]}]}]}]}
{adf}
[^Summery.zip]
[^Status of UCW-31831.xlsx]
;The LID has been generated successfully for most SKUs; however, a few SKUs are still pending. Therefore, we have retriggered the pending SKUs from our end.
For now, we are closing this ticket. If the LID is not generated for the remaining 3 SKUs, we will raise an L1 request and update you accordingly.
[^Status of UCW-31831 (b9f70a37-a78d-487a-a3d5-0c5e1c2c9544).xlsx]
</t>
  </si>
  <si>
    <t>Date :05/26/2026  &lt;Ticket picked for pre processing Option: 8  Sku: 8&gt; &lt;Sanjana Ghosh&gt;;Date :05/26/2026  &lt;Pre Processing query to Brand &lt;HSN Code, GLOBAL_IDENTIFIER_VALUE, Number Of Shipments (Refer LOV List) and Battery Type&gt;&gt; &lt;Sanjana Ghosh&gt; ;Date :05/26/2026 &lt;Ticket has been successfully uploaded in our system. Option: 8  SKU: 8&gt; &lt;Sanjana Ghosh&gt;
PFA the Summary file and Post upload status - [^Summary.zip] [^UCW-31811 - Post Upload Status .xlsx] ;[^UCW-31811_LID.xlsx]
Hi [@Flexnest | Catalog|mailto:catalog@theflexnest.com],
Please find attached the sheet, where 8 options have been listed. Kindly update the price and inventory, and share the summary once completed.
{adf:display=block}
{"type":"table","attrs":{"isNumberColumnEnabled":false,"layout":"center","localId":"551f34e6-e9bb-470f-8077-715034c564e1"},"content":[{"type":"tableRow","content":[{"type":"tableCell","attrs":{"background":"#44b3e1"},"content":[{"type":"paragraph","content":[{"type":"text","text":"Ticket ID","marks":[{"type":"strong"}]}]}]},{"type":"tableCell","attrs":{"colspan":2,"background":"#44b3e1"},"content":[{"type":"paragraph","content":[{"type":"text","text":"UCW-31811","marks":[{"type":"strong"}]}]}]}]},{"type":"tableRow","content":[{"type":"tableCell","attrs":{"background":"#44b3e1"},"content":[{"type":"paragraph","content":[{"type":"text","text":"Brand Name","marks":[{"type":"strong"}]}]}]},{"type":"tableCell","attrs":{"colspan":2,"background":"#44b3e1"},"content":[{"type":"paragraph","content":[{"type":"text","text":"FLEXNEST","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type":"tableCell","attrs":{"background":"white"},"content":[{"type":"paragraph","content":[{"type":"text","text":"8"}]}]}]},{"type":"tableRow","content":[{"type":"tableCell","attrs":{"background":"white"},"content":[{"type":"paragraph","content":[{"type":"text","text":"Uploaded"}]}]},{"type":"tableCell","attrs":{"background":"white"},"content":[{"type":"paragraph","content":[{"type":"text","text":"8"}]}]},{"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type":"tableCell","attrs":{"background":"white"},"content":[{"type":"paragraph","content":[{"type":"text","text":"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</si>
  <si>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Date :05/25/26 &lt;Pre Processing query to Brand &lt;Duplicate EAN found, query raised for revised EAN&gt;&gt; &lt;Tania&gt;;Date :05/25/26 &lt;Pre Processing query to Brand &lt;Title mismatches with Descriptions and Images, query raised for revised Image, Title and Descriptions&gt;&gt; &lt;Tania&gt;;Date :05/27/2026 &lt; Pre Processing query to Brand 1st Follow Up&gt; &lt;Tania&gt;;Date :05/28/2026 &lt;Ticket has been successfully uploaded in our system. Option 64 Sku 60&gt; &lt;Tania&gt;;We have successfully uploaded this batch. Please find the attached summary sheet and summary report.[^UCW-31805_Post Upload Status.xlsx] [^PRODUC~1.CSV] ;[^UCW-31805_LID.xlsx]
Hi @priya@sharaya.in,
Please find attached the sheet, where 60 options have been listed. Kindly update the price and inventory, and share the summary once completed.
{color:#ffffff}__{color}
{adf:display=block}
{"type":"table","attrs":{"isNumberColumnEnabled":false,"layout":"center","localId":"1cb4ee41-82ce-4885-b729-77d1c912bd3a"},"content":[{"type":"tableRow","content":[{"type":"tableCell","attrs":{"background":"#44b3e1"},"content":[{"type":"paragraph","content":[{"type":"text","text":"Ticket ID","marks":[{"type":"strong"}]}]}]},{"type":"tableCell","attrs":{"colspan":2,"background":"#44b3e1"},"content":[{"type":"paragraph","content":[{"type":"text","text":"UCW-31805","marks":[{"type":"strong"}]}]}]}]},{"type":"tableRow","content":[{"type":"tableCell","attrs":{"background":"#44b3e1"},"content":[{"type":"paragraph","content":[{"type":"text","text":"Brand Name","marks":[{"type":"strong"}]}]}]},{"type":"tableCell","attrs":{"colspan":2,"background":"#44b3e1"},"content":[{"type":"paragraph","content":[{"type":"text","text":"Lattaf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64"}]}]},{"type":"tableCell","attrs":{"background":"white"},"content":[{"type":"paragraph","content":[{"type":"text","text":"64"}]}]}]},{"type":"tableRow","content":[{"type":"tableCell","attrs":{"background":"white"},"content":[{"type":"paragraph","content":[{"type":"text","text":"Uploaded"}]}]},{"type":"tableCell","attrs":{"background":"white"},"content":[{"type":"paragraph","content":[{"type":"text","text":"60"}]}]},{"type":"tableCell","attrs":{"background":"white"},"content":[{"type":"paragraph","content":[{"type":"text","text":"60"}]}]}]},{"type":"tableRow","content":[{"type":"tableCell","attrs":{"background":"white"},"content":[{"type":"paragraph","content":[{"type":"text","text":"Not Uploaded"}]}]},{"type":"tableCell","attrs":{"background":"white"},"content":[{"type":"paragraph","content":[{"type":"text","text":"4"}]}]},{"type":"tableCell","attrs":{"background":"white"},"content":[{"type":"paragraph","content":[{"type":"text","text":"4"}]}]}]},{"type":"tableRow","content":[{"type":"tableCell","attrs":{"background":"white"},"content":[{"type":"paragraph","content":[{"type":"text","text":"LIDs Shared"}]}]},{"type":"tableCell","attrs":{"background":"white"},"content":[{"type":"paragraph","content":[{"type":"text","text":"60"}]}]},{"type":"tableCell","attrs":{"background":"white"},"content":[{"type":"paragraph","content":[{"type":"text","text":"60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</si>
  <si>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 Relisting-SKU change</t>
  </si>
  <si>
    <t>Date :05/26/2026 &lt;Ticket picked for pre processing Option 10 Sku 10&gt; &lt;Anjalita&gt;;Date :26/05/2026 &lt;Pre Processing query to Brand &lt;Analysis answer and details needed&gt;&gt; &lt;Anjalita&gt;;Date :05/27/2026 &lt; Pre Processing query to Brand 1st Follow Up&gt; &lt;Monu&gt;;Date :05/29/2026 &lt; Closing ticket for Brand not Responding 1st Follow Up 26th May , 2nd Follow Up 27th, 3rd Follow up 28th&gt; &lt;Monu&gt;</t>
  </si>
  <si>
    <t>Date :5/26/2026  &lt;Pre Processing query to Brand &lt;Image Analysis &gt;&gt; &lt; Piyali Bose&gt; ;[^UCW-31799_Post Upload Status_V.2 (1).xlsx]
[^Summary.zip]
Date : 05/26/2026 &lt;Ticket has been successfully uploaded in our system. Option 18 Sku 18 &gt; &lt;Piyali Bose&gt;;[^UCW-31799_LID.xlsx]
Hi [@E-Commerce Mirasimo|mailto:ecommerce@mirasimofragrances.com],
Please find attached the sheet, where 18 options have been listed. 
{adf:display=block}
{"type":"table","attrs":{"isNumberColumnEnabled":false,"layout":"center","localId":"1922c885-4b81-4839-95fa-53b8275240a3"},"content":[{"type":"tableRow","content":[{"type":"tableCell","attrs":{"background":"#44b3e1"},"content":[{"type":"paragraph","content":[{"type":"text","text":"Ticket ID","marks":[{"type":"strong"}]}]}]},{"type":"tableCell","attrs":{"colspan":2,"background":"#44b3e1"},"content":[{"type":"paragraph","content":[{"type":"text","text":"UCW-31799","marks":[{"type":"strong"}]}]}]}]},{"type":"tableRow","content":[{"type":"tableCell","attrs":{"background":"#44b3e1"},"content":[{"type":"paragraph","content":[{"type":"text","text":"Brand Name","marks":[{"type":"strong"}]}]}]},{"type":"tableCell","attrs":{"colspan":2,"background":"#44b3e1"},"content":[{"type":"paragraph","content":[{"type":"text","text":"Gritti","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18"}]}]}]},{"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</si>
  <si>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 xml:space="preserve">Date :05/25/2026 &lt;Ticket picked for Production and QC review Option 111 Sku 784&gt; &lt;Sanjana&gt;;Date :05/25/2026 &lt;Ticket has been successfully uploaded in our system. Option 770 Sku 110&gt; &lt;Ankita Kundu, Ishani Pal&gt;[^Post Upload Status_V.2 (1).xlsx] [^Summary.zip] ;[^UCW-31788_Updated LIDs.xlsx] 
{adf:display=block}
{"type":"table","attrs":{"isNumberColumnEnabled":false,"layout":"center","localId":"826dcbb1-b397-445a-b05e-dee852fae7e6"},"content":[{"type":"tableRow","content":[{"type":"tableCell","attrs":{"background":"#44b3e1"},"content":[{"type":"paragraph","content":[{"type":"text","text":"Ticket ID","marks":[{"type":"strong"}]}]}]},{"type":"tableCell","attrs":{"colspan":2,"background":"#44b3e1"},"content":[{"type":"paragraph","content":[{"type":"text","text":"UCW-31788","marks":[{"type":"strong"}]}]}]}]},{"type":"tableRow","content":[{"type":"tableCell","attrs":{"background":"#44b3e1"},"content":[{"type":"paragraph","content":[{"type":"text","text":"Brand Name","marks":[{"type":"strong"}]}]}]},{"type":"tableCell","attrs":{"colspan":2,"background":"#44b3e1"},"content":[{"type":"paragraph","content":[{"type":"text","text":"Woodland","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377"}]}]},{"type":"tableCell","attrs":{},"content":[{"type":"paragraph","content":[{"type":"text","text":"2714"}]}]}]},{"type":"tableRow","content":[{"type":"tableCell","attrs":{"background":"white"},"content":[{"type":"paragraph","content":[{"type":"text","text":"Uploaded"}]}]},{"type":"tableCell","attrs":{},"content":[{"type":"paragraph","content":[{"type":"text","text":"110"}]}]},{"type":"tableCell","attrs":{},"content":[{"type":"paragraph","content":[{"type":"text","text":"768"}]}]}]},{"type":"tableRow","content":[{"type":"tableCell","attrs":{"background":"white"},"content":[{"type":"paragraph","content":[{"type":"text","text":"LIDs Shared"}]}]},{"type":"tableCell","attrs":{},"content":[{"type":"paragraph","content":[{"type":"text","text":"110"}]}]},{"type":"tableCell","attrs":{},"content":[{"type":"paragraph","content":[{"type":"text","text":"768"}]}]}]},{"type":"tableRow","content":[{"type":"tableCell","attrs":{"background":"white"},"content":[{"type":"paragraph","content":[{"type":"text","text":"CUT size addition done - LIDs generated"}]}]},{"type":"tableCell","attrs":{},"content":[{"type":"paragraph","content":[{"type":"text","text":"2"}]}]},{"type":"tableCell","attrs":{},"content":[{"type":"paragraph","content":[{"type":"text","text":"60"}]}]}]},{"type":"tableRow","content":[{"type":"tableCell","attrs":{"background":"white"},"content":[{"type":"paragraph","content":[{"type":"text","text":"CUT size addition done Awaiting LIDs"}]}]},{"type":"tableCell","attrs":{},"content":[{"type":"paragraph","content":[{"type":"text","text":"-"}]}]},{"type":"tableCell","attrs":{},"content":[{"type":"paragraph","content":[{"type":"text","text":"1"}]}]}]},{"type":"tableRow","content":[{"type":"tableCell","attrs":{"background":"white"},"content":[{"type":"paragraph","content":[{"type":"text","text":"Already Listed"}]}]},{"type":"tableCell","attrs":{},"content":[{"type":"paragraph","content":[{"type":"text","text":"264"}]}]},{"type":"tableCell","attrs":{},"content":[{"type":"paragraph","content":[{"type":"text","text":"1849"}]}]}]},{"type":"tableRow","content":[{"type":"tableCell","attrs":{"background":"white"},"content":[{"type":"paragraph","content":[{"type":"text","text":"Brand asked to drop, Duplicate sku"}]}]},{"type":"tableCell","attrs":{},"content":[{"type":"paragraph","content":[{"type":"text","text":"-"}]}]},{"type":"tableCell","attrs":{},"content":[{"type":"paragraph","content":[{"type":"text","text":"7"}]}]}]},{"type":"tableRow","content":[{"type":"tableCell","attrs":{"background":"white"},"content":[{"type":"paragraph","content":[{"type":"text","text":"Save As Draft 2026 - L1 to be raised"}]}]},{"type":"tableCell","attrs":{},"content":[{"type":"paragraph","content":[{"type":"text","text":"-"}]}]},{"type":"tableCell","attrs":{},"content":[{"type":"paragraph","content":[{"type":"text","text":"1"}]}]}]},{"type":"tableRow","content":[{"type":"tableCell","attrs":{"background":"white"},"content":[{"type":"paragraph","content":[{"type":"text","text":"Stuck in Rejected"}]}]},{"type":"tableCell","attrs":{},"content":[{"type":"paragraph","content":[{"type":"text","text":"1"}]}]},{"type":"tableCell","attrs":{},"content":[{"type":"paragraph","content":[{"type":"text","text":"18"}]}]}]},{"type":"tableRow","content":[{"type":"tableCell","attrs":{"background":"white"},"content":[{"type":"paragraph","content":[{"type":"text","text":"Stuck in SFA - 2024 - L1 to be raised"}]}]},{"type":"tableCell","attrs":{},"content":[{"type":"paragraph","content":[{"type":"text","text":"-"}]}]},{"type":"tableCell","attrs":{},"content":[{"type":"paragraph","content":[{"type":"text","text":"2"}]}]}]},{"type":"tableRow","content":[{"type":"tableCell","attrs":{"background":"white"},"content":[{"type":"paragraph","content":[{"type":"text","text":"Stuck in SFA 25/05/2026 - Once the Validation report is generated we will retrigger these"}]}]},{"type":"tableCell","attrs":{},"content":[{"type":"paragraph","content":[{"type":"text","text":"-"}]}]},{"type":"tableCell","attrs":{},"content":[{"type":"paragraph","content":[{"type":"text","text":"8"}]}]}]}]}
{adf}
</t>
  </si>
  <si>
    <t>Date : 05/25/2026  &lt;Pre Processing query to Brand &lt;Packer’s Details, Full Ingredients List and Image &gt;&gt; &lt;Piyali Bose&gt; ;Date :5/26/2026 &lt; Pre Processing query to Brand 1st Follow Up&gt; &lt;Piyali Bose&gt;;Date :5/27/2026 &lt; Pre Processing query to Brand 2nd Follow Up&gt; &lt;Piyali Bose&gt;;Date : 5/28/2026 &lt; Pre Processing query to Brand 2nd Follow Up&gt; &lt;Piyali Bose&gt;;[^UCW-31767_Post Upload Status_V.2 (1).xlsx]
[^Summary.zip]
Date :5/28/2026 &lt;Ticket has been successfully uploaded in our system. Option 19 Sku 19 &gt; &lt;Piyali Bose&gt;;[^UCW-31767_LID.xlsx]
Hi [@Ritik Soulflower|mailto:Ritik@soulflower.in],
All the SKUs are currently stuck in the “Pending for Commission” stage. Kindly check and do the needful, as no action is required from our end.
We are closing the loop from our side.
{adf:display=block}
{"type":"table","attrs":{"isNumberColumnEnabled":false,"layout":"center","localId":"b45c1042-0cde-48a6-888a-908533ccb7fe"},"content":[{"type":"tableRow","content":[{"type":"tableCell","attrs":{"background":"#44b3e1"},"content":[{"type":"paragraph","content":[{"type":"text","text":"Ticket ID","marks":[{"type":"strong"}]}]}]},{"type":"tableCell","attrs":{"colspan":2,"background":"#44b3e1"},"content":[{"type":"paragraph","content":[{"type":"text","text":"UCW-31767","marks":[{"type":"strong"}]}]}]}]},{"type":"tableRow","content":[{"type":"tableCell","attrs":{"background":"#44b3e1"},"content":[{"type":"paragraph","content":[{"type":"text","text":"Brand Name","marks":[{"type":"strong"}]}]}]},{"type":"tableCell","attrs":{"colspan":2,"background":"#44b3e1"},"content":[{"type":"paragraph","content":[{"type":"text","text":"Soulflow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19"}]}]},{"type":"tableCell","attrs":{"background":"white"},"content":[{"type":"paragraph","content":[{"type":"text","text":"19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LIDs Stuck in the System"}]}]},{"type":"tableCell","attrs":{"background":"white"},"content":[{"type":"paragraph","content":[{"type":"text","text":"19"}]}]},{"type":"tableCell","attrs":{"background":"white"},"content":[{"type":"paragraph","content":[{"type":"text","text":"19"}]}]}]}]}
{adf}
Regards,
Team Netscribes</t>
  </si>
  <si>
    <t>Platform Additon</t>
  </si>
  <si>
    <t>* 05/25/2026 &lt;pre process&gt; &lt;Anjalita&gt;
** ;05/25/2026 &lt;Pre Processing query to Brand &lt;Details Needed&gt;&gt; &lt;Anjalita&gt;;* 05/27/2026 &lt;Pre Processing query to Brand &lt;Details Needed&gt;&gt; &lt;Anjalita&gt;
* 3rd Reminder;Retriggered;L1 ticket raised- [https://tatacliqhelpdesk.freshservice.com/support/tickets/215096|https://tatacliqhelpdesk.freshservice.com/support/tickets/215096];The given LIDs were associated with the seller code – 126012, which is currently delisted. Due to this, we are unable to select the L1 to L4 options in SKU Edit and retrigger the process.
Since this seller code is the primary seller code, the required changes will not reflect on the PDP unless the seller code issue is resolved. Hence closing this batch.</t>
  </si>
  <si>
    <t>Retrigger Image</t>
  </si>
  <si>
    <t>05/25/2026 &lt;pre process&gt; &lt;Anjalita&gt;;05/26/2026 &lt;Pre Processing query to Brand &lt;Platform confirmation,Details Neededa and one primary seller code is unable to login&gt;&gt; &lt;Anjalita&gt;;Retriggered;L1 ticket raised- [https://tatacliqhelpdesk.freshservice.com/support/tickets/215096|https://tatacliqhelpdesk.freshservice.com/support/tickets/215096];Out of the 10 SKUs, 7 SKUs have been successfully updated. Please find the screenshot attached for reference.
However, the remaining 3 SKUs have the primary seller code – 126012, which is currently delisted. Due to this, we are unable to select the L1 to L4 options in SKU Edit and retrigger the process.
Without the primary seller code, the images will not get updated on the site. </t>
  </si>
  <si>
    <t>Date : 26th May 2026, Pre-Processing Done ( Brand to Query for Bracelet Size )-Mousumi.
Date : 26th May 2026 ,production Done -Mousumi.
Date : 26th May 2026 Images Done -Nitish
Date : 26th May 2026 Description Done Khushnuma.; Date: 29th May 2026 , As we have not received a response from your end, we will be proceeding with the closure of this ticket.
Once we receive your response, we will be happy to create a clone ticket upon your request and continue with the next steps.
Your brand is important to us, and we look forward to supporting you further.</t>
  </si>
  <si>
    <t>As discussed [@Reagan D’souza|mailto:rdsouza_t@tataunistore.com] Please share the updated tittle which need to be updated.;Retriggered;1 SKU data shared by Brand again Retriggered;Changes has been reflected</t>
  </si>
  <si>
    <t>Date :05/25/2026 &lt;Ticket picked for pre processing Option 14 Sku 14&gt; &lt;Monu Saha&gt;;[^Status UCW-31757 (691ff538-dedd-4871-8cd0-609e4f37e160).xlsx]
[^Retriggered 1.zip]
Date :05/27/2026 &lt;Ticket Closed Option 14 Sku 14&gt; &lt;Monu Saha&gt;</t>
  </si>
  <si>
    <t>We have updated the images. Please find the attached summary sheet for your reference. Once the images are successfully reflected, we will let you know.
{adf:display=block}
{"type":"table","attrs":{"isNumberColumnEnabled":false,"layout":"center","localId":"c819654a-6248-4c0c-8c4c-2039d8ed5a3c"},"content":[{"type":"tableRow","content":[{"type":"tableCell","attrs":{},"content":[{"type":"paragraph","content":[{"type":"text","text":"Ticket ID"}]}]},{"type":"tableCell","attrs":{"colspan":2},"content":[{"type":"paragraph","content":[{"type":"text","text":"UCW-31754"}]}]}]},{"type":"tableRow","content":[{"type":"tableCell","attrs":{},"content":[{"type":"paragraph","content":[{"type":"text","text":"Brand Name"}]}]},{"type":"tableCell","attrs":{"colspan":2},"content":[{"type":"paragraph","content":[{"type":"text","text":"Globu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104"}]}]},{"type":"tableCell","attrs":{},"content":[{"type":"paragraph","content":[{"type":"text","text":"26"}]}]}]},{"type":"tableRow","content":[{"type":"tableCell","attrs":{},"content":[{"type":"paragraph","content":[{"type":"text","text":"Uploaded"}]}]},{"type":"tableCell","attrs":{},"content":[{"type":"paragraph","content":[{"type":"text","text":"104"}]}]},{"type":"tableCell","attrs":{},"content":[{"type":"paragraph","content":[{"type":"text","text":"26"}]}]}]}]}
{adf}
[^Summery.zip]
[^Status of UCW-31754.xlsx]
;The images have been successfully reflected. Please find the attached screenshot for your reference. We are now closing this ticket. If you require any further assistance, please feel free to reach out to us.
!image-20260527-075412.png|width=534,alt="image-20260527-075412.png"!
!image-20260527-075420.png|width=519,alt="image-20260527-075420.png"!
!image-20260527-075431.png|width=519,alt="image-20260527-075431.png"!
!image-20260527-075437.png|width=519,alt="image-20260527-075437.png"!
!image-20260527-075443.png|width=519,alt="image-20260527-075443.png"!
!image-20260527-075449.png|width=519,alt="image-20260527-075449.png"!</t>
  </si>
  <si>
    <t>Date :05/26/2026 &lt;Ticket picked for pre processing Option 36 Sku 36&gt; &lt;Monu Saha&gt;;Date :05/26/2026 &lt;Pre Processing query to Brand &lt;&gt; &lt; For Image Analysis &gt;;Date : 05/27/2026 &lt; Pre Processing query to Brand 1st Follow Up&gt; &lt;Monu&gt;</t>
  </si>
  <si>
    <t>Date: 26th May 2026 Pre-processing Done ( Brand to Query for COO detalis, Warranty Type, Certification , Metal &amp; Product Weight )-Mousumi.
Date: 26th May 2026  Production Done -Mousumi.
Date: 26th May 2026 Images Done -Nitish
Date: 26th May 2026 Description Done -Khushnuma
Date: 26th May 2026 QC &amp; Uploaded done -Mousumi.
PFA the SUmmary &amp; Post-Uploaded sheet[^Summary.zip] [^UCW-31745 Post Upload Status_V.2 (1).xlsx] 
;[^UCW-31745_LID.xlsx]
Hi [@CLARA SILVER|mailto:clarainfo@ymail.com],
Please find attached the sheet, where 59 options have been listed. Kindly update the price and inventory, and share the summary once completed.
{adf:display=block}
{"type":"table","attrs":{"isNumberColumnEnabled":false,"layout":"center","localId":"aa0dce6f-a99b-4489-af08-4e952e6c1d65"},"content":[{"type":"tableRow","content":[{"type":"tableCell","attrs":{"background":"#44b3e1"},"content":[{"type":"paragraph","content":[{"type":"text","text":"Ticket ID","marks":[{"type":"strong"}]}]}]},{"type":"tableCell","attrs":{"colspan":2,"background":"#44b3e1"},"content":[{"type":"paragraph","content":[{"type":"text","text":"UCW-31745","marks":[{"type":"strong"}]}]}]}]},{"type":"tableRow","content":[{"type":"tableCell","attrs":{"background":"#44b3e1"},"content":[{"type":"paragraph","content":[{"type":"text","text":"Brand Name","marks":[{"type":"strong"}]}]}]},{"type":"tableCell","attrs":{"colspan":2,"background":"#44b3e1"},"content":[{"type":"paragraph","content":[{"type":"text","text":"H K Jewe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59"}]}]},{"type":"tableCell","attrs":{"background":"white"},"content":[{"type":"paragraph","content":[{"type":"text","text":"59"}]}]}]},{"type":"tableRow","content":[{"type":"tableCell","attrs":{"background":"white"},"content":[{"type":"paragraph","content":[{"type":"text","text":"Uploaded"}]}]},{"type":"tableCell","attrs":{"background":"white"},"content":[{"type":"paragraph","content":[{"type":"text","text":"59"}]}]},{"type":"tableCell","attrs":{"background":"white"},"content":[{"type":"paragraph","content":[{"type":"text","text":"59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59"}]}]},{"type":"tableCell","attrs":{"background":"white"},"content":[{"type":"paragraph","content":[{"type":"text","text":"59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</si>
  <si>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 xml:space="preserve">05/23/26 &lt;Pre Processing query to Brand &lt;Images Links Not Visible&gt;&gt; &lt;Tania&gt;;Date :05/26/26 &lt; Pre Processing query to Brand 1st Follow Up&gt; &lt;Tania&gt;;Date :05/27/2026&lt; Pre Processing query to Brand 2nd Follow Up&gt; &lt;Tania&gt;;Date :05/27/2026&lt; Pre Processing query to Brand Final Follow Up&gt; &lt;Tania&gt;;05/23/26 &lt;Pre Processing query to Brand &lt;Manufacturer, Importer, Packer Details are missing also mismatched. Gender is missing. Query raised on Gender, Manufacturer, Importer, Packer Details &amp; COO&gt;&gt; &lt;Tania&gt;;We have successfully uploaded this batch. Please find the attached summary sheet and summary report.[^Summary (9ee66840-b0c6-4b77-b3bc-e1376bccf0f3).zip] [^UCW-31739_Post Upload Status (8e5c08bd-8dbc-4bdf-b2b8-66b51f96cd65).xlsx] </t>
  </si>
  <si>
    <t>Retrigger Content &amp; Image</t>
  </si>
  <si>
    <t>We have updated the images. Please find the attached summary sheet for your reference. Once the images are successfully reflected, we will let you know.
{adf:display=block}
{"type":"table","attrs":{"isNumberColumnEnabled":false,"layout":"center","localId":"8c20d5cc-ccc5-44c5-99c9-4b20585b5408"},"content":[{"type":"tableRow","content":[{"type":"tableCell","attrs":{},"content":[{"type":"paragraph","content":[{"type":"text","text":"Ticket ID"}]}]},{"type":"tableCell","attrs":{"colspan":2},"content":[{"type":"paragraph","content":[{"type":"text","text":"UCW-31734"}]}]}]},{"type":"tableRow","content":[{"type":"tableCell","attrs":{},"content":[{"type":"paragraph","content":[{"type":"text","text":"Brand Name"}]}]},{"type":"tableCell","attrs":{"colspan":2},"content":[{"type":"paragraph","content":[{"type":"text","text":"Muthoot Pappachan"}]}]}]},{"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61"}]}]},{"type":"tableCell","attrs":{},"content":[{"type":"paragraph","content":[{"type":"text","text":"61"}]}]}]},{"type":"tableRow","content":[{"type":"tableCell","attrs":{},"content":[{"type":"paragraph","content":[{"type":"text","text":"Uploaded"}]}]},{"type":"tableCell","attrs":{},"content":[{"type":"paragraph","content":[{"type":"text","text":"61"}]}]},{"type":"tableCell","attrs":{},"content":[{"type":"paragraph","content":[{"type":"text","text":"61"}]}]}]}]}
{adf}
[^Summery.zip]
[^Status of UCW-31734.xlsx]
;The images have been successfully reflected. Please find the attached screenshot for your reference. We are now closing this ticket. If you require any further assistance, please feel free to reach out to us.
!image-20260527-073301.png|width=526,alt="image-20260527-073301.png"!
!image-20260527-073308.png|width=474,alt="image-20260527-073308.png"!
!image-20260527-073314.png|width=519,alt="image-20260527-073314.png"!
!image-20260527-073320.png|width=519,alt="image-20260527-073320.png"!
!image-20260527-073327.png|width=519,alt="image-20260527-073327.png"!
!image-20260527-073332.png|width=519,alt="image-20260527-073332.png"!
!image-20260527-073339.png|width=519,alt="image-20260527-073339.png"!
!image-20260527-073346.png|width=519,alt="image-20260527-073346.png"!
!image-20260527-073354.png|width=519,alt="image-20260527-073354.png"!
!image-20260527-073400.png|width=519,alt="image-20260527-073400.png"!
!image-20260527-073406.png|width=519,alt="image-20260527-073406.png"!</t>
  </si>
  <si>
    <t>05/23/2026 &lt;Pre Processing query to Brand &lt;Image analysis, and details Needed&gt;&gt; &lt;Anjalita Gupta&gt;;05/25/2026 &lt;Ticket picked for Production and QC review Option 20 Sku 20&gt; &lt;Anjalita&gt;;Retriggered;Images are reflecting</t>
  </si>
  <si>
    <t>E2E Size Addition</t>
  </si>
  <si>
    <t>Date :05/22/2026  &lt;Pre Processing query to Brand &lt;Packer's Details, Certification (Refer LOV List), Safety Precaution, Style Code, Caffeine Content (Refer LOV List), Special Features (Refer LOV List), Age Group (Refer LOV List), and Recommended uses of product (Refer LOV List)&gt;&gt; &lt;Sanjana Ghosh&gt; ;Date :05/23/2026 &lt; Pre Processing query to Brand 1st Follow Up&gt; &lt;Sanjana Ghosh&gt;;Date :05/25/2026 &lt; Pre Processing query to Brand 2nd Follow Up&gt; &lt;Sanjana Ghosh&gt;;Date :05/26/2026 &lt; Pre Processing query to Brand Follow up - Important and Green Chanel Brands&gt; &lt;Sanjana Ghosh&gt;;Date :05/27/2026 &lt;Ticket has been successfully uploaded in our system. Option: 13  SKU: 13 | Dropped - Option: 4 SKU: 4 (Reason: Image NA)&gt; &lt;Sanjana Ghosh&gt;
PFA the summary file and post upload status.[^Summary.zip] [^UCW-31710 - Post Upload Status  (1e1389ea-4c4c-4a8c-b57f-f83f55e193a0).xlsx] ;[^UCW-31710_LID.xlsx]
Hi [@Aaron Dsouza|mailto:aaron.dsouza@oneguardian.in],
Please find attached the sheet, where 13 options have been listed. Kindly update the price and inventory, and share the summary once completed.
{adf:display=block}
{"type":"table","attrs":{"isNumberColumnEnabled":false,"layout":"center","localId":"c19ae29a-83b0-492f-bda2-7b5d40b54cf2"},"content":[{"type":"tableRow","content":[{"type":"tableCell","attrs":{"background":"#44b3e1"},"content":[{"type":"paragraph","content":[{"type":"text","text":"Ticket ID","marks":[{"type":"strong"}]}]}]},{"type":"tableCell","attrs":{"colspan":2,"background":"#44b3e1"},"content":[{"type":"paragraph","content":[{"type":"text","text":"UCW-31710","marks":[{"type":"strong"}]}]}]}]},{"type":"tableRow","content":[{"type":"tableCell","attrs":{"background":"#44b3e1"},"content":[{"type":"paragraph","content":[{"type":"text","text":"Brand Name","marks":[{"type":"strong"}]}]}]},{"type":"tableCell","attrs":{"colspan":2,"background":"#44b3e1"},"content":[{"type":"paragraph","content":[{"type":"text","text":"GN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type":"tableCell","attrs":{"background":"white"},"content":[{"type":"paragraph","content":[{"type":"text","text":"17"}]}]}]},{"type":"tableRow","content":[{"type":"tableCell","attrs":{"background":"white"},"content":[{"type":"paragraph","content":[{"type":"text","text":"Uploaded"}]}]},{"type":"tableCell","attrs":{"background":"white"},"content":[{"type":"paragraph","content":[{"type":"text","text":"13"}]}]},{"type":"tableCell","attrs":{"background":"white"},"content":[{"type":"paragraph","content":[{"type":"text","text":"13"}]}]}]},{"type":"tableRow","content":[{"type":"tableCell","attrs":{"background":"white"},"content":[{"type":"paragraph","content":[{"type":"text","text":"Not Uploaded"}]}]},{"type":"tableCell","attrs":{"background":"white"},"content":[{"type":"paragraph","content":[{"type":"text","text":"4"}]}]},{"type":"tableCell","attrs":{"background":"white"},"content":[{"type":"paragraph","content":[{"type":"text","text":"4"}]}]}]},{"type":"tableRow","content":[{"type":"tableCell","attrs":{"background":"white"},"content":[{"type":"paragraph","content":[{"type":"text","text":"LIDs Shared"}]}]},{"type":"tableCell","attrs":{"background":"white"},"content":[{"type":"paragraph","content":[{"type":"text","text":"13"}]}]},{"type":"tableCell","attrs":{"background":"white"},"content":[{"type":"paragraph","content":[{"type":"text","text":"13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</si>
  <si>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 GWP</t>
  </si>
  <si>
    <t xml:space="preserve">[^UCW-31705_LID.xlsx]
</t>
  </si>
  <si>
    <t>Sell Now - Bulk</t>
  </si>
  <si>
    <t>Sell Now - MASTER DATA STOCKFOR OFFER</t>
  </si>
  <si>
    <t xml:space="preserve">{adf:display=block}
{"type":"table","attrs":{"isNumberColumnEnabled":false,"layout":"center","localId":"ebec6fec-b501-4d00-ac7d-faf2721211fd"},"content":[{"type":"tableRow","content":[{"type":"tableCell","attrs":{},"content":[{"type":"paragraph","content":[{"type":"text","text":"Ticket ID"}]}]},{"type":"tableCell","attrs":{"colspan":2},"content":[{"type":"paragraph","content":[{"type":"text","text":"UCW-30269"}]}]},{"type":"tableCell","attrs":{"colspan":2},"content":[{"type":"paragraph","content":[{"type":"text","text":"UCW-31542"}]}]}]},{"type":"tableRow","content":[{"type":"tableCell","attrs":{},"content":[{"type":"paragraph","content":[{"type":"text","text":"Brand Name"}]}]},{"type":"tableCell","attrs":{"colspan":2},"content":[{"type":"paragraph","content":[{"type":"text","text":"Adidas"}]}]},{"type":"tableCell","attrs":{"colspan":2},"content":[{"type":"paragraph","content":[{"type":"text","text":"Adidas"}]}]}]},{"type":"tableRow","content":[{"type":"tableCell","attrs":{},"content":[{"type":"paragraph","content":[{"type":"text","text":"Platform"}]}]},{"type":"tableCell","attrs":{"colspan":2},"content":[{"type":"paragraph","content":[{"type":"text","text":"Marketplace"}]}]},{"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21*8=168"}]}]},{"type":"tableCell","attrs":{},"content":[{"type":"paragraph","content":[{"type":"text","text":"3*8=24"}]}]},{"type":"tableCell","attrs":{},"content":[{"type":"paragraph","content":[{"type":"text","text":"28*3=84"}]}]},{"type":"tableCell","attrs":{},"content":[{"type":"paragraph","content":[{"type":"text","text":"4*3=12"}]}]}]},{"type":"tableRow","content":[{"type":"tableCell","attrs":{},"content":[{"type":"paragraph","content":[{"type":"text","text":"Uploaded"}]}]},{"type":"tableCell","attrs":{},"content":[{"type":"paragraph","content":[{"type":"text","text":"147"}]}]},{"type":"tableCell","attrs":{},"content":[{"type":"paragraph","content":[{"type":"text","text":"21"}]}]},{"type":"tableCell","attrs":{},"content":[{"type":"paragraph","content":[{"type":"text","text":"84"}]}]},{"type":"tableCell","attrs":{},"content":[{"type":"paragraph","content":[{"type":"text","text":"12"}]}]}]},{"type":"tableRow","content":[{"type":"tableCell","attrs":{},"content":[{"type":"paragraph","content":[{"type":"text","text":"Failed - Already listed in seller code - 127653"}]}]},{"type":"tableCell","attrs":{},"content":[{"type":"paragraph","content":[{"type":"text","text":"21"}]}]},{"type":"tableCell","attrs":{},"content":[{"type":"paragraph","content":[{"type":"text","text":"3"}]}]},{"type":"tableCell","attrs":{},"content":[{"type":"paragraph","content":[{"type":"text","text":"-"}]}]},{"type":"tableCell","attrs":{},"content":[{"type":"paragraph","content":[{"type":"text","text":"-"}]}]}]}]}
{adf};[^MP Sell now UCW-30269 - .xlsx]
[^MP sell now.zip]
[^LUX sell now.zip]
[^LUX sell now UCW-31542.xlsx]
</t>
  </si>
  <si>
    <t>Size Guide Update</t>
  </si>
  <si>
    <t>Raise Size Creation Ticket on same existing code
Tech Ticket: [https://tatacliqhelpdesk.freshservice.com/support/tickets/214540|https://tatacliqhelpdesk.freshservice.com/support/tickets/214540];One ticket has been raised for Brand Name Migration. As per the L1 team, they are currently working on the correction. Once they pick up the ticket, they will inform us. We are monitoring the ticket regularly.
In parallel, we have also retriggered the size chart update from our end. Once all issues are resolved, we will inform you accordingly.
[https://tatacliqhelpdesk.freshservice.com/support/tickets/214627|https://tatacliqhelpdesk.freshservice.com/support/tickets/214627]</t>
  </si>
  <si>
    <t>Ticket has been successfully retriggered. Results are reflecting partially. For few SKUs it is showing failed due to null attribute for which we have retriggered from PCM. Once the report is received we will share the details accordingly.;The updates have been successfully reflected. Please find the attached screenshot for your reference. Therefore, we are now closing this ticket. If anything further is required, please feel free to reach out to us.
!image-20260529-081649.png|width=534,alt="image-20260529-081649.png"!
!image-20260529-081658.png|width=430,alt="image-20260529-081658.png"!
!image-20260529-081719.png|width=351,alt="image-20260529-081719.png"!
!image-20260529-081731.png|width=519,alt="image-20260529-081731.png"!</t>
  </si>
  <si>
    <t>L1 ticket-[https://tatacliqhelpdesk.freshservice.com/support/tickets/212442|https://tatacliqhelpdesk.freshservice.com/support/tickets/212442];Tech ticket has been raised bt CCMT- [https://tatacliqhelpdesk.freshservice.com/support/tickets/214101|https://tatacliqhelpdesk.freshservice.com/support/tickets/214101];Images are successfully reflecting on the PDP</t>
  </si>
  <si>
    <t>Please note that the issue was identified as the size being uploaded with an alphanumeric code. The required corrections have now been implemented, and the changes are reflecting properly as per the requirement.</t>
  </si>
  <si>
    <t>CLONE - Asics Footwear- New listing I Seller Code- 128139 I 127 Skus I 20 Options I 24-04-2026</t>
  </si>
  <si>
    <t>We have successfully uploaded this batch. Please find the attached summary sheet and summary report.[^UCW-31345_Post Upload Status_V.2 (1).xlsx] [^Summary.zip] ;[^UCW-31345.xlsx]
Please find attached the sheet, where 19 options have been listed.
Kindly update the price and inventory, and share the summary once completed.
{adf:display=block}
{"type":"table","attrs":{"isNumberColumnEnabled":false,"layout":"center","localId":"b784331d-1c52-41de-8a0d-a678d35a0d80"},"content":[{"type":"tableRow","content":[{"type":"tableCell","attrs":{"background":"#44b3e1"},"content":[{"type":"paragraph","content":[{"type":"text","text":"Ticket ID","marks":[{"type":"strong"}]}]}]},{"type":"tableCell","attrs":{"colspan":2,"background":"#44b3e1"},"content":[{"type":"paragraph","content":[{"type":"text","text":"UCW-31345","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126"}]}]},{"type":"tableCell","attrs":{"background":"white"},"content":[{"type":"paragraph","content":[{"type":"text","text":"21"}]}]}]},{"type":"tableRow","content":[{"type":"tableCell","attrs":{"background":"white"},"content":[{"type":"paragraph","content":[{"type":"text","text":"Uploaded"}]}]},{"type":"tableCell","attrs":{"background":"white"},"content":[{"type":"paragraph","content":[{"type":"text","text":"114"}]}]},{"type":"tableCell","attrs":{"background":"white"},"content":[{"type":"paragraph","content":[{"type":"text","text":"19"}]}]}]},{"type":"tableRow","content":[{"type":"tableCell","attrs":{"background":"white"},"content":[{"type":"paragraph","content":[{"type":"text","text":"SKUs Not Uploaded"}]}]},{"type":"tableCell","attrs":{"background":"white"},"content":[{"type":"paragraph","content":[{"type":"text","text":"12"}]}]},{"type":"tableCell","attrs":{"background":"white"},"content":[{"type":"paragraph","content":[{"type":"text","text":"2"}]}]}]},{"type":"tableRow","content":[{"type":"tableCell","attrs":{"background":"white"},"content":[{"type":"paragraph","content":[{"type":"text","text":"LIDs Shared"}]}]},{"type":"tableCell","attrs":{"background":"white"},"content":[{"type":"paragraph","content":[{"type":"text","text":"114"}]}]},{"type":"tableCell","attrs":{"background":"white"},"content":[{"type":"paragraph","content":[{"type":"text","text":"19"}]}]}]},{"type":"tableRow","content":[{"type":"tableCell","attrs":{"background":"white"},"content":[{"type":"paragraph","content":[{"type":"text","text":"LIDs Stuck in the System"}]}]},{"type":"tableCell","attrs":{"background":"white"},"content":[{"type":"paragraph","content":[{"type":"text","text":"0"}]}]},{"type":"tableCell","attrs":{"background":"white"},"content":[{"type":"paragraph","content":[{"type":"text","text":"0"}]}]}]},{"type":"tableRow","content":[{"type":"tableCell","attrs":{},"content":[{"type":"paragraph"}]},{"type":"tableCell","attrs":{},"content":[{"type":"paragraph"}]},{"type":"tableCell","attrs":{},"content":[{"type":"paragraph"}]}]}]}
{adf}</t>
  </si>
  <si>
    <t>E2E + Sell Now</t>
  </si>
  <si>
    <t>[^Status Sheet 2.xlsx]
[^Summary (bdf530ac-0809-4360-998d-7024d7cc8204).zip]
[^Status Of UCW-31191 (af34f91c-6d6c-42c6-89e4-97a784044587).xlsx]
We have completed the Sell Now process; however, some L4s failed due to net quantity issues. Once the PCM uploading issue is resolved, we will update the net quantity and proceed with the remaining Sell Now activities accordingly.
For your reference, we have attached the summary sheet.;[^UCW-31191_LID.xlsx]
;[^Status Of UCW-31191.xlsx]
[^Summary (2).zip]
We are pleased to inform you that the listing IDs have been generated successfully.
Please find the attached file for your reference, along with the summary table below. You may now proceed with price and inventory pushing from your end.
(Insert Table)
With this, we are closing this request from our end.
Thank you for your patience, support, and cooperation throughout the process. Your brand is important to us, and we look forward to assisting you again.</t>
  </si>
  <si>
    <t>We would like to inform you that your ticket has been successfully uploaded in our system.
Please find the attached summary files and post-upload file for your reference. We will share a further update once the listing IDs are generated.[^Summary.zip] [^UCW-31132 - Post Upload Status .xlsx] ;[^UCW-31132.xlsx]
Please find attached the sheet, where 166 options of Luxury &amp; Marketplace have been listed.
Kindly update the price and inventory, and share the summary once completed.
{adf:display=block}
{"type":"table","attrs":{"isNumberColumnEnabled":false,"layout":"center","localId":"6a2c66b3-3bda-4fda-bbc1-78a8a3f3ccd9"},"content":[{"type":"tableRow","content":[{"type":"tableCell","attrs":{"background":"#44b3e1"},"content":[{"type":"paragraph","content":[{"type":"text","text":"Ticket ID","marks":[{"type":"strong"}]}]}]},{"type":"tableCell","attrs":{"colspan":2,"background":"#44b3e1"},"content":[{"type":"paragraph","content":[{"type":"text","text":"UCW-31132","marks":[{"type":"strong"}]}]}]}]},{"type":"tableRow","content":[{"type":"tableCell","attrs":{"background":"#44b3e1"},"content":[{"type":"paragraph","content":[{"type":"text","text":"Brand Name","marks":[{"type":"strong"}]}]}]},{"type":"tableCell","attrs":{"colspan":2,"background":"#44b3e1"},"content":[{"type":"paragraph","content":[{"type":"text","text":"Obsessions ","marks":[{"type":"strong"}]}]}]}]},{"type":"tableRow","content":[{"type":"tableCell","attrs":{"background":"#ace5fe"},"content":[{"type":"paragraph","content":[{"type":"text","text":"Platform","marks":[{"type":"strong"}]}]}]},{"type":"tableCell","attrs":{"colspan":2,"background":"#ace5fe"},"content":[{"type":"paragraph","content":[{"type":"text","text":"Marketplace+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166"}]}]},{"type":"tableCell","attrs":{},"content":[{"type":"paragraph","content":[{"type":"text","text":"166"}]}]}]},{"type":"tableRow","content":[{"type":"tableCell","attrs":{"background":"white"},"content":[{"type":"paragraph","content":[{"type":"text","text":"Uploaded"}]}]},{"type":"tableCell","attrs":{},"content":[{"type":"paragraph","content":[{"type":"text","text":"166"}]}]},{"type":"tableCell","attrs":{},"content":[{"type":"paragraph","content":[{"type":"text","text":"166"}]}]}]},{"type":"tableRow","content":[{"type":"tableCell","attrs":{"background":"white"},"content":[{"type":"paragraph","content":[{"type":"text","text":"LIDs Shared"}]}]},{"type":"tableCell","attrs":{},"content":[{"type":"paragraph","content":[{"type":"text","text":"165"}]}]},{"type":"tableCell","attrs":{},"content":[{"type":"paragraph","content":[{"type":"text","text":"165"}]}]}]},{"type":"tableRow","content":[{"type":"tableCell","attrs":{"background":"white"},"content":[{"type":"paragraph","content":[{"type":"text","text":"LIDs Stuck in the System"}]}]},{"type":"tableCell","attrs":{},"content":[{"type":"paragraph","content":[{"type":"text","text":"1"}]}]},{"type":"tableCell","attrs":{},"content":[{"type":"paragraph","content":[{"type":"text","text":"1"}]}]}]}]}
{adf}
1 SKU is currently stuck in the system. We are working on it and trying to resolve the issue. We will inform you once it is resolved.;Retrigger Done.
[^128877_SKUEDITRETRIGGER_Envogue_Furnishings_India_Pvt_Ltd(128877)_CARPETS(MPH2114103100)_20260522_105732_043_summary.csv]
;[^UCW-31132 (fc9699e7-2bfe-4d3c-8285-13e0c57be966).xlsx]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ab6e903-a9c2-4175-a05e-28e12e444ddc"},"content":[{"type":"tableRow","content":[{"type":"tableCell","attrs":{"background":"#44b3e1"},"content":[{"type":"paragraph","content":[{"type":"text","text":"Ticket ID","marks":[{"type":"strong"}]}]}]},{"type":"tableCell","attrs":{"colspan":2,"background":"#44b3e1"},"content":[{"type":"paragraph","content":[{"type":"text","text":"UCW-31132","marks":[{"type":"strong"}]}]}]}]},{"type":"tableRow","content":[{"type":"tableCell","attrs":{"background":"#44b3e1"},"content":[{"type":"paragraph","content":[{"type":"text","text":"Brand Name","marks":[{"type":"strong"}]}]}]},{"type":"tableCell","attrs":{"colspan":2,"background":"#44b3e1"},"content":[{"type":"paragraph","content":[{"type":"text","text":"Obsessions ","marks":[{"type":"strong"}]}]}]}]},{"type":"tableRow","content":[{"type":"tableCell","attrs":{"background":"#ace5fe"},"content":[{"type":"paragraph","content":[{"type":"text","text":"Platform","marks":[{"type":"strong"}]}]}]},{"type":"tableCell","attrs":{"colspan":2,"background":"#ace5fe"},"content":[{"type":"paragraph","content":[{"type":"text","text":"Marketplace+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166"}]}]},{"type":"tableCell","attrs":{},"content":[{"type":"paragraph","content":[{"type":"text","text":"166"}]}]}]},{"type":"tableRow","content":[{"type":"tableCell","attrs":{"background":"white"},"content":[{"type":"paragraph","content":[{"type":"text","text":"Uploaded"}]}]},{"type":"tableCell","attrs":{},"content":[{"type":"paragraph","content":[{"type":"text","text":"166"}]}]},{"type":"tableCell","attrs":{},"content":[{"type":"paragraph","content":[{"type":"text","text":"166"}]}]}]},{"type":"tableRow","content":[{"type":"tableCell","attrs":{"background":"white"},"content":[{"type":"paragraph","content":[{"type":"text","text":"LIDs Shared"}]}]},{"type":"tableCell","attrs":{},"content":[{"type":"paragraph","content":[{"type":"text","text":"166"}]}]},{"type":"tableCell","attrs":{},"content":[{"type":"paragraph","content":[{"type":"text","text":"166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</si>
  <si>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Size Grouping</t>
  </si>
  <si>
    <t>21/05/2026&lt;Query to CCMT&lt;Certificate image addition issue&gt;&gt; &lt;Rupa Modak&gt; ;22/05/2026&lt;Query to CCMT&lt;Certificate image addition issue&gt;&gt; &lt;Rupa Modak&gt;;[^Status of UCW-31025.xlsx]
[^Summary.zip]
[^Summary 2.zip]
We have Updated the images and also attached the summary file. Once the images are successfully reflected, we will let you know
{adf:display=block}
{"type":"table","attrs":{"isNumberColumnEnabled":false,"layout":"center","localId":"0618be13-68a7-4293-86ae-39c09dab142d"},"content":[{"type":"tableRow","content":[{"type":"tableCell","attrs":{"colwidth":[170],"background":"#ffd966"},"content":[{"type":"paragraph","content":[{"type":"text","text":"Ticket ID","marks":[{"type":"strong"}]}]}]},{"type":"tableCell","attrs":{"colwidth":[170,169],"colspan":2,"background":"#ffd966"},"content":[{"type":"paragraph","content":[{"type":"text","text":"UCW-31025","marks":[{"type":"strong"}]}]}]}]},{"type":"tableRow","content":[{"type":"tableCell","attrs":{"colwidth":[170],"background":"#ffd966"},"content":[{"type":"paragraph","content":[{"type":"text","text":"Brand Name","marks":[{"type":"strong"}]}]}]},{"type":"tableCell","attrs":{"colwidth":[170,169],"colspan":2,"background":"#ffd966"},"content":[{"type":"paragraph","content":[{"type":"text","text":"The Real Effect London","marks":[{"type":"strong"}]}]}]}]},{"type":"tableRow","content":[{"type":"tableCell","attrs":{"colwidth":[170],"background":"#ffd966"},"content":[{"type":"paragraph","content":[{"type":"text","text":"Platform","marks":[{"type":"strong"}]}]}]},{"type":"tableCell","attrs":{"colwidth":[170,169],"colspan":2,"background":"#ffd966"},"content":[{"type":"paragraph","content":[{"type":"text","text":"Marketplace","marks":[{"type":"strong"}]}]}]}]},{"type":"tableRow","content":[{"type":"tableCell","attrs":{"colwidth":[170],"background":"#ffd966"},"content":[{"type":"paragraph","content":[{"type":"text","text":"Particulars","marks":[{"type":"strong"}]}]}]},{"type":"tableCell","attrs":{"colwidth":[170],"background":"#ffd966"},"content":[{"type":"paragraph","content":[{"type":"text","text":"SKU Count","marks":[{"type":"strong"}]}]}]},{"type":"tableCell","attrs":{"colwidth":[169],"background":"#ffd966"},"content":[{"type":"paragraph","content":[{"type":"text","text":"Option Count","marks":[{"type":"strong"}]}]}]}]},{"type":"tableRow","content":[{"type":"tableCell","attrs":{"colwidth":[170],"background":"white"},"content":[{"type":"paragraph","content":[{"type":"text","text":"Received"}]}]},{"type":"tableCell","attrs":{"colwidth":[170],"background":"white"},"content":[{"type":"paragraph","content":[{"type":"text","text":"809"}]}]},{"type":"tableCell","attrs":{"colwidth":[169],"background":"white"},"content":[{"type":"paragraph","content":[{"type":"text","text":"740"}]}]}]},{"type":"tableRow","content":[{"type":"tableCell","attrs":{"colwidth":[170],"background":"white"},"content":[{"type":"paragraph","content":[{"type":"text","text":"Uploaded"}]}]},{"type":"tableCell","attrs":{"colwidth":[170],"background":"white"},"content":[{"type":"paragraph","content":[{"type":"text","text":"697"}]}]},{"type":"tableCell","attrs":{"colwidth":[169],"background":"white"},"content":[{"type":"paragraph","content":[{"type":"text","text":"697"}]}]}]},{"type":"tableRow","content":[{"type":"tableCell","attrs":{"colwidth":[170],"background":"white"},"content":[{"type":"paragraph","content":[{"type":"text","text":"Not uploaded 92.5 silver products/ Sterling silver products","marks":[{"type":"strong"}]}]}]},{"type":"tableCell","attrs":{"colwidth":[170],"background":"white"},"content":[{"type":"paragraph","content":[{"type":"text","text":"95"}]}]},{"type":"tableCell","attrs":{"colwidth":[169],"background":"white"},"content":[{"type":"paragraph","content":[{"type":"text","text":"26"}]}]}]},{"type":"tableRow","content":[{"type":"tableCell","attrs":{"colwidth":[170],"background":"white"},"content":[{"type":"paragraph","content":[{"type":"text","text":"Not Uploaded (Home Décor dosent need Certificate image)","marks":[{"type":"strong"}]}]}]},{"type":"tableCell","attrs":{"colwidth":[170],"background":"white"},"content":[{"type":"paragraph","content":[{"type":"text","text":"17"}]}]},{"type":"tableCell","attrs":{"colwidth":[169],"background":"white"},"content":[{"type":"paragraph","content":[{"type":"text","text":"17"}]}]}]}]}
{adf};{{2026-05-23}} &lt;Ticket has been successfully uploaded in our system. Option 697Sku 697&gt; &lt;Rupa &gt;;!Screenshot 2026-05-26 193003.png|width=534,alt="Screenshot 2026-05-26 193003.png"!
!Screenshot 2026-05-26 192221.png|width=534,alt="Screenshot 2026-05-26 192221.png"!
!Screenshot 2026-05-26 190942.png|width=534,alt="Screenshot 2026-05-26 190942.png"!
!Screenshot 2026-05-26 191728.png|width=534,alt="Screenshot 2026-05-26 191728.png"!
!Screenshot 2026-05-26 191625.png|width=534,alt="Screenshot 2026-05-26 191625.png"!
!Screenshot 2026-05-26 192122.png|width=534,alt="Screenshot 2026-05-26 192122.png"!
The images have been successfully reflected. Please find the attached screenshots for your reference. As of now, we are closing the ticket. If there are any further concerns, please let us know. ;05/26/2026 &lt;Images are reflecting successfully on PDP. Option 697Sku 697&gt; &lt;Rupa&gt;</t>
  </si>
  <si>
    <t>The certificate has been removed, but 8 SKUs' images are still not removed; we have raised an L1 ticket on this. Please find the L1 ticket- [https://tatacliqhelpdesk.freshservice.com/support/tickets/212910|https://tatacliqhelpdesk.freshservice.com/support/tickets/212910];Images are updated</t>
  </si>
  <si>
    <t>Assigned to NS on May 13;[^Summary.zip]
[^UCW-30783_Post Upload Status_V.2 (1).xlsx]
;[^UCW-30783_LID.xlsx]
Hi [@Aryan Pal|mailto:aryan.pal@o3plus.com],
Please find attached the sheet, where 3 options have been listed. Kindly update the price and inventory, and share the summary once completed.
{adf:display=block}
{"type":"table","attrs":{"isNumberColumnEnabled":false,"layout":"center","localId":"68aebaf1-75d1-4911-8b76-64b85b0ede42"},"content":[{"type":"tableRow","content":[{"type":"tableCell","attrs":{"background":"#44b3e1"},"content":[{"type":"paragraph","content":[{"type":"text","text":"Ticket ID","marks":[{"type":"strong"}]}]}]},{"type":"tableCell","attrs":{"colspan":2,"background":"#44b3e1"},"content":[{"type":"paragraph","content":[{"type":"text","text":"UCW-30783","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</si>
  <si>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E2E+Dual Listing</t>
  </si>
  <si>
    <t>GWP</t>
  </si>
  <si>
    <t>Detractor Cases</t>
  </si>
  <si>
    <t>Listing Type - Sorted</t>
  </si>
  <si>
    <t>UCW-32016</t>
  </si>
  <si>
    <t>UCW-32014</t>
  </si>
  <si>
    <t>UCW-32013</t>
  </si>
  <si>
    <t>UCW-31994</t>
  </si>
  <si>
    <t>UCW-31992</t>
  </si>
  <si>
    <t>Saint G - 26-05-2026 - 128537 - Party &amp; Club Wear Boots SS26</t>
  </si>
  <si>
    <t>Bata KIDs footwear - New listing on Seller code: 100243 and 127887 - 122 SKus_88 Options - 19-05-2026</t>
  </si>
  <si>
    <t>Women Footwear New Styles For Tatacliq (SS'26) - (Styles-20) 26.05.2026</t>
  </si>
  <si>
    <t>Nusuk+Listings+Perfumes+126349+TCF+25th May 2026</t>
  </si>
  <si>
    <t>E2E - Jewellery - Polki Stories by Raniwala - 40 SKUs</t>
  </si>
  <si>
    <t>E2E GC</t>
  </si>
  <si>
    <t>NUSUK</t>
  </si>
  <si>
    <t>Laa Polky Stories by Raniwala</t>
  </si>
  <si>
    <t>KEY PERFORMANCE INDICATORS - May 2026</t>
  </si>
  <si>
    <t>END OF DAY REPORT - JIRA ISSUES DASHBOARD</t>
  </si>
  <si>
    <t>KEY PERFORMANCE INDICATORS</t>
  </si>
  <si>
    <t>Total SKUs</t>
  </si>
  <si>
    <t>TICKET VOLUME METRICS</t>
  </si>
  <si>
    <t>STATUS DISTRIBUTION</t>
  </si>
  <si>
    <t>SKUs</t>
  </si>
  <si>
    <t>Options</t>
  </si>
  <si>
    <t>Ticket Key</t>
  </si>
  <si>
    <t>TAT</t>
  </si>
  <si>
    <t>⚠️ Action Items:</t>
  </si>
  <si>
    <t>Report Date: 30th May 2026 (Friday) | Data Source: Jira Issues | Generated for Client Review</t>
  </si>
  <si>
    <t>Open Rate</t>
  </si>
  <si>
    <t>Ad-Hoc</t>
  </si>
  <si>
    <t>Brand Queries</t>
  </si>
  <si>
    <t>Total Open</t>
  </si>
  <si>
    <t>BRANDS WORKED ON</t>
  </si>
  <si>
    <t>Bata (Kids)</t>
  </si>
  <si>
    <t>Polki Stories</t>
  </si>
  <si>
    <t>KEY INSIGHTS &amp; SUMMARY - 30th May 2026</t>
  </si>
  <si>
    <t>📊 Daily Summary:</t>
  </si>
  <si>
    <t xml:space="preserve">     • 5 new tickets raised covering 519 SKUs and 205 options</t>
  </si>
  <si>
    <t xml:space="preserve">     • All 5 tickets are E2E type listings (100% E2E)</t>
  </si>
  <si>
    <t xml:space="preserve">     • Average TAT: 0.68 days - Excellent turnaround!</t>
  </si>
  <si>
    <t>🏆 Category Highlights:</t>
  </si>
  <si>
    <t xml:space="preserve">     • Footwear dominates with 60% of tickets (3 tickets, 458 SKUs, 144 Options)</t>
  </si>
  <si>
    <t xml:space="preserve">     • Beauty &amp; Grooming: 1 ticket (21 SKUs) | Jewellery: 1 ticket (40 SKUs)</t>
  </si>
  <si>
    <t>🛒 Platform Split:</t>
  </si>
  <si>
    <t xml:space="preserve">     • Mall: 3 tickets (60%) | Luxury: 2 tickets (40%)</t>
  </si>
  <si>
    <t xml:space="preserve">     • 2 tickets in 'Ticket Raised' status - Pending team pickup</t>
  </si>
  <si>
    <t xml:space="preserve">     • 3 tickets in 'Brand to Resolve Queries' - Awaiting brand response</t>
  </si>
  <si>
    <t>TICKETS RAISED ON 30th MAY 2026 - DETAILED VIEW</t>
  </si>
  <si>
    <t>Saint G - Party &amp; Club Wear Boots SS26</t>
  </si>
  <si>
    <t>Bata KIDs footwear - New listing</t>
  </si>
  <si>
    <t>Bata</t>
  </si>
  <si>
    <t>Women Footwear New Styles (SS'26)</t>
  </si>
  <si>
    <t>Nusuk Listings Perfumes</t>
  </si>
  <si>
    <t>E2E - Jewellery - Polki Stories</t>
  </si>
  <si>
    <t>Dashboard generated on: June 1, 2026 | Reporting Period: 30th May 2026 (Friday) | Total Tickets: 5</t>
  </si>
  <si>
    <t>Total Tickets Received</t>
  </si>
  <si>
    <t xml:space="preserve">Callout: Both the open tickets were received on 30th of May at </t>
  </si>
  <si>
    <t>Brand To resolve</t>
  </si>
  <si>
    <t>The TAT was high due to tech error</t>
  </si>
  <si>
    <t>Comment2</t>
  </si>
  <si>
    <t>CCMT has shared the ticekt with us on 13th May where the rasied on 6th May</t>
  </si>
  <si>
    <t>Ticket was closed since brand took high time to resolve the ticket.</t>
  </si>
  <si>
    <t>It was uploaded on 8th but ticket got closed on 22nd.</t>
  </si>
  <si>
    <t>uploaded on 12th and closed on 15th after validating</t>
  </si>
  <si>
    <t>L1 team needs ussid,listingid,lead/child,brandcode,categorycode,stylecode - we have provided the data to the L1
https://tatacliqhelpdesk.freshservice.com/support/tickets/214871     Stuck in Rejected_UCW-26045 Mall_27-05-2026
https://tatacliqhelpdesk.freshservice.com/support/tickets/214872    Stuck in Rejected_UCW-26045 LUX_27-05-2026</t>
  </si>
  <si>
    <t>https://tatacliqhelpdesk.freshservice.com/support/tickets/214802     Stuck in Rejected_Woodlands_MP_26-05-2026 - L1 team needs ussid,listingid,lead/child,brandcode,categorycode,stylecode - collating the data
https://tatacliqhelpdesk.freshservice.com/support/tickets/214750     Stuck in SFA_Woodlands_Marketplace_26-05-2026 - Seller code was required from L1 team which is received and ticket is closed - we are retriggering the data accordingly.
https://tatacliqhelpdesk.freshservice.com/support/tickets/214746     Stuck in Save As Draft_Woodlands_Marketplace_26-05-2026 - L1 team has retriggered the data however the MPIDs are not generated yet, highlighted the same to the L1 team</t>
  </si>
  <si>
    <t>TAT Days</t>
  </si>
  <si>
    <t>0-3 Days</t>
  </si>
  <si>
    <t>4-7 Days</t>
  </si>
  <si>
    <t>8-11 Days</t>
  </si>
  <si>
    <t>12-16 Days</t>
  </si>
  <si>
    <t>16+ Days</t>
  </si>
  <si>
    <t>No of Tickets</t>
  </si>
  <si>
    <t>Avg TAT Days</t>
  </si>
  <si>
    <t>% TAT Bifurcation</t>
  </si>
  <si>
    <t>Options E2E</t>
  </si>
  <si>
    <t>Quality Dashboard</t>
  </si>
  <si>
    <t>Listing Year-Month</t>
  </si>
  <si>
    <t>Brand Health Report</t>
  </si>
  <si>
    <t>Image issue, content issue, mandatory data missing</t>
  </si>
  <si>
    <t>Category wise TAT Bifurcation</t>
  </si>
  <si>
    <t>Sketchers</t>
  </si>
  <si>
    <t>BIOTOP</t>
  </si>
  <si>
    <t>UCW-32036</t>
  </si>
  <si>
    <t xml:space="preserve">Footwear Lot 4 SS26 Skechers -422 SKUs - 90 Style - Marketplace and Luxury - Marketplace seller code - 126948 - Luxury seller code - 128174 - 28.5.2026 </t>
  </si>
  <si>
    <t>Date :06/01/2026 &lt;E2E - Dual Listing, SKU: 422&gt; &lt;Sanjana Ghosh&gt; ;Date :06/01/2026  &lt;Ticket picked for pre processing Option: 82  SKU: 422&gt; &lt;Sanjana Ghosh&gt;;Date :06/01/2026 &lt;Pre Processing query to Brand &lt;
*Kids Sheet:*
* Less Than 3 SKUs in Cluster
* Sizes Are Not Continuous
* Sole Material has been provided as "Others," which is not a valid value for batch processing
*Men's &amp; Women's Sheets:*
* Sizes Are Not Continuous
* Sizes Are Duplicate
* Less Than 3 SKUs in Cluster
* Duplicate Seller Article SKU&gt;&gt; &lt;Ishani&gt;;Date :06/01/2026 &lt;Ticket picked for Production and QC review Option 72 Sku 365 (Already Listed SKU 59 Option 12 &gt; &lt;Ishani&gt;;Date :06/02/2026 &lt; Pre Processing query to Brand 1st Follow Up&gt; &lt;Ishani&gt;;Date :06/03/2026 &lt; Pre Processing query to Brand 2nd Follow Up&gt; &lt;Ishani&gt;;Date :06/04/2026 &lt; Pre Processing query to Brand 3rd Follow Up&gt; &lt;Ishani&gt;;Date :06/05/2026 &lt;Pre Processing query to Brand &lt;
However, upon reviewing the newly provided input sheet, we found that it is completely different from the previously shared input sheet. Additionally, the Foot Size and UK Size values do not match with each other.
We also observed that the following issues still persist:
* Less than 3 SKUs in the cluster
* Sizes are not continuous
* For the SKUs with the Duplicate Seller Article SKU issue, the entire SKU has been changed instead of providing the required correction
* &gt; &lt;Ishani&gt;;06/05/2026 &lt;Pre Processing query to Brand &lt;
* *SIZES ARE NOT CONTINUOUS* *(We Need Continuous Foot Size e.g. 5,6,7,8,9,10 etc.)*
* *SIZES ARE DUPLICATE (In 1 cluster we cannot use duplicate sizes, e.g. Size-5 Cannot be repeated)*
* *LESS THAN 3 SKUS IN CLUSTER (As per our guideline we need more than 3 sizes in a particular cluster, e.g. 216269-BBK-UK12 has only 2 sizes 12 &amp; 13, so we cannot proceed with that we will need more than 3 sizes in 1 cluster)*
* &gt; &lt;Ishani&gt;;Date :06/05/2026 &lt; Pre Processing query to Brand Follow Up&gt; &lt;Ishani&gt;</t>
  </si>
  <si>
    <t>UCW-32083</t>
  </si>
  <si>
    <t>WHP Jewellers | Anayra Silver Ring, Anayra Silver Pendant Set, Anayra Silver Necklace Set, Anayra Silver Couple Band| 61 SKU | 126291-WHPJ1 | 27-05-2026</t>
  </si>
  <si>
    <t>WHP</t>
  </si>
  <si>
    <t>Date : 2nd June, 2026 Pre-Processing Done (brand to Query-for Purity, Price breakup on PDP &amp; invoice, Ring Size) -Mousumi
Date : 2nd June, 2026 Production Done-Mousumi.
Date :Date : 2nd June, 2026 Images done -Saswati 
Date : 2nd June, 2026 Description Done- Khushnuma
Date : 3rd June, 2026 QC &amp; Uploaded done-Mousumi.
PFA the Summary &amp; Post-Uploaded Sheet[^Summary.zip] [^UCW-32083 Post Upload Status_V.2 (1).xlsx] ;Image deliver - Date :06/02/2026 &lt;Images Delivered Processed Options 61 Rejected Options 0&gt; &lt;Saswati Dey&gt;;Date :06/03/2026 &lt;Ticket picked for Production and QC review after received resolution Option 61  Sku 61&gt; &lt;Mousumi&gt;;[^UCW-32083_LID.xlsx]
Hi [@Aishwarya Surve|mailto:aishwarya.surve@whpjewellers.in],
Please find attached the sheet, where 28 options have been listed. Kindly update the price and inventory, and share the summary once completed.
{adf:display=block}
{"type":"table","attrs":{"isNumberColumnEnabled":false,"layout":"center","localId":"43300ae3-c017-4146-a940-0e9c9ea1ea23"},"content":[{"type":"tableRow","content":[{"type":"tableCell","attrs":{"background":"#44b3e1"},"content":[{"type":"paragraph","content":[{"type":"text","text":"Ticket ID","marks":[{"type":"strong"}]}]}]},{"type":"tableCell","attrs":{"colspan":2,"background":"#44b3e1"},"content":[{"type":"paragraph","content":[{"type":"text","text":"UCW-32083","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28"}]}]},{"type":"tableCell","attrs":{"background":"white"},"content":[{"type":"paragraph","content":[{"type":"text","text":"28"}]}]}]},{"type":"tableRow","content":[{"type":"tableCell","attrs":{"background":"white"},"content":[{"type":"paragraph","content":[{"type":"text","text":"Not Uploaded (Already Listed)"}]}]},{"type":"tableCell","attrs":{"background":"white"},"content":[{"type":"paragraph","content":[{"type":"text","text":"33"}]}]},{"type":"tableCell","attrs":{"background":"white"},"content":[{"type":"paragraph","content":[{"type":"text","text":"33"}]}]}]},{"type":"tableRow","content":[{"type":"tableCell","attrs":{"background":"white"},"content":[{"type":"paragraph","content":[{"type":"text","text":"LIDs Shared"}]}]},{"type":"tableCell","attrs":{"background":"white"},"content":[{"type":"paragraph","content":[{"type":"text","text":"28"}]}]},{"type":"tableCell","attrs":{"background":"white"},"content":[{"type":"paragraph","content":[{"type":"text","text":"28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</si>
  <si>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UCW-32088</t>
  </si>
  <si>
    <t>Red Tape +Footwear+127785+New Listing+1222 Skus + 230 Options+ 27 May 2026</t>
  </si>
  <si>
    <t>Red Tape</t>
  </si>
  <si>
    <t>Date :06/01/2026 &lt;E2E Listing - Marketplace - Seller Code: 127785&gt; &lt;Sanjana Ghosh&gt; ;Date :06/01/2026  &lt;Ticket picked for pre processing Option: 230  SKU: 1222&gt; &lt;Sanjana Ghosh&gt;;Date :06/01/2026  &lt;Zaplo tech team asked not to run files due to issues with dropbox image link&gt; &lt;Sanjana Ghosh&gt;;Date :06/02/2026 &lt;Pre Processing query to Brand &lt;Right Side Image Not Available (Right Side NA),Image Not Available (Image NA),Image Mismatch&gt;&gt; &lt;Ishani&gt;;Date :06/02/2026 &lt;Ticket picked for Production and QC review Option 230 Sku 1222&gt; &lt;Ishani&gt;;Image deliver - Date :06/02/2026 &lt;Images Delivered Processed Options 230 Rejected Options 0&gt; &lt;Subhankar,Moumita&gt;;Date :06/02/2026 &lt;Ticket has been successfully uploaded in our system. Option 229 Sku 1216&gt; &lt;Ankita&gt;[^Summary.zip] [^UCW-32088_Post Upload Status_V.2 (1).xlsx] ;[^UCW-32088_LID.xlsx]
Hi [@Amitabh Vasu Srivastava|mailto:amitabh.vasu@redtapeindia.com],
Please find attached the sheet, where 229 options have been listed. Kindly update the price and inventory, and share the summary once completed.
{adf:display=block}
{"type":"table","attrs":{"isNumberColumnEnabled":false,"layout":"center","localId":"5aa59556-7b28-4ee3-9792-c03e8ff1b141"},"content":[{"type":"tableRow","content":[{"type":"tableCell","attrs":{"background":"#44b3e1"},"content":[{"type":"paragraph","content":[{"type":"text","text":"Ticket ID","marks":[{"type":"strong"}]}]}]},{"type":"tableCell","attrs":{"colspan":2,"background":"#44b3e1"},"content":[{"type":"paragraph","content":[{"type":"text","text":"UCW-32088","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1222"}]}]},{"type":"tableCell","attrs":{"background":"white"},"content":[{"type":"paragraph","content":[{"type":"text","text":"230"}]}]}]},{"type":"tableRow","content":[{"type":"tableCell","attrs":{"background":"white"},"content":[{"type":"paragraph","content":[{"type":"text","text":"Uploaded"}]}]},{"type":"tableCell","attrs":{"background":"white"},"content":[{"type":"paragraph","content":[{"type":"text","text":"1216"}]}]},{"type":"tableCell","attrs":{"background":"white"},"content":[{"type":"paragraph","content":[{"type":"text","text":"229"}]}]}]},{"type":"tableRow","content":[{"type":"tableCell","attrs":{"background":"white"},"content":[{"type":"paragraph","content":[{"type":"text","text":"Not Uploaded"}]}]},{"type":"tableCell","attrs":{"background":"white"},"content":[{"type":"paragraph","content":[{"type":"text","text":"6"}]}]},{"type":"tableCell","attrs":{"background":"white"},"content":[{"type":"paragraph","content":[{"type":"text","text":"1"}]}]}]},{"type":"tableRow","content":[{"type":"tableCell","attrs":{"background":"white"},"content":[{"type":"paragraph","content":[{"type":"text","text":"LIDs Shared"}]}]},{"type":"tableCell","attrs":{"background":"white"},"content":[{"type":"paragraph","content":[{"type":"text","text":"1216"}]}]},{"type":"tableCell","attrs":{"background":"white"},"content":[{"type":"paragraph","content":[{"type":"text","text":"229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</si>
  <si>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UCW-32090</t>
  </si>
  <si>
    <t>Hoversoul Listing - Poplin Full sleeve</t>
  </si>
  <si>
    <t>Date :06/01/2026 &lt;CCMT team asked brand to share revised size chart&gt; &lt;Anwesha&gt;;Image deliver - Date :06/02/2026 &lt;Images Delivered18 Processed Options 3 Rejected Options 0&gt; &lt;Nitish Biswas&gt;;Date :06/03/2026 &lt;Ticket has been successfully uploaded in our system. Option 3 Sku 15&gt; &lt;Anwesha Mondal&gt;
[^Summary.zip]
[^Post Upload Status_UCW-32090 (7a0520d2-dff9-413f-ae16-99aba95dbbbb).xlsx]
;[^UCW-32090_LID.xlsx]
Hi [@Somesh Shukla|mailto:sshukla1@tataunistore.com],
Please find attached the sheet, where 3 options have been listed. Kindly update the price and inventory, and share the summary once completed.
{adf:display=block}
{"type":"table","attrs":{"isNumberColumnEnabled":false,"layout":"center","localId":"3f6cd8fe-c0b2-4d12-9aa2-530c61356c54"},"content":[{"type":"tableRow","content":[{"type":"tableCell","attrs":{"background":"#44b3e1"},"content":[{"type":"paragraph","content":[{"type":"text","text":"Ticket ID","marks":[{"type":"strong"}]}]}]},{"type":"tableCell","attrs":{"colspan":2,"background":"#44b3e1"},"content":[{"type":"paragraph","content":[{"type":"text","text":"UCW-32090","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15"}]}]},{"type":"tableCell","attrs":{"background":"white"},"content":[{"type":"paragraph","content":[{"type":"text","text":"3"}]}]}]},{"type":"tableRow","content":[{"type":"tableCell","attrs":{"background":"white"},"content":[{"type":"paragraph","content":[{"type":"text","text":"Uploaded"}]}]},{"type":"tableCell","attrs":{"background":"white"},"content":[{"type":"paragraph","content":[{"type":"text","text":"15"}]}]},{"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15"}]}]},{"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</si>
  <si>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UCW-32092</t>
  </si>
  <si>
    <t>MNY | Sky Tubes Listing | TATACLIQ</t>
  </si>
  <si>
    <t>Maybelline New York</t>
  </si>
  <si>
    <t>Image deliver - Date :06/02/2026 &lt;Images Delivered Processed Options 1 Rejected Options 0 &gt; &lt;Moumita&gt;;We have successfully uploaded this batch. Please find the attached summary sheet and summary report.
[^ProductBulkUpload_125928_Beauty__Grooming(MPH22)_Makeup(MPH2214)_Eyes(MPH2214100)_Mascara(MPH2214100111)_33887_1780379454123_20260602_112054_280_summary.csv] [^UCW-32092_Post Upload Status.xlsx] ;|Date :05/02/2026 &lt;Ticket picked for pre processing Option 1 SKU 1&gt; &lt;Tania&gt;|
|Date :05/02/2026 &lt;Ticket picked for Production and QC review Option 1 SKU 1&gt; &lt;Tania&gt;|
|Date :05/02/2026 &lt;Ticket has been successfully uploaded in our system. Option 1 SKU 1&gt; &lt;Tania&gt;|;[^UCW-32092_LID.xlsx]
Hi [@ADHATRAO Amol - ACCENTURE|mailto:amol.adhatrao@loreal.com],
Please find attached the sheet, where 1 options have been listed. Kindly update the price and inventory, and share the summary once completed.
{adf:display=block}
{"type":"table","attrs":{"isNumberColumnEnabled":false,"layout":"center","localId":"461b16ac-08e4-4d7a-a937-bcf9dafa00e7"},"content":[{"type":"tableRow","content":[{"type":"tableCell","attrs":{"background":"#44b3e1"},"content":[{"type":"paragraph","content":[{"type":"text","text":"Ticket ID","marks":[{"type":"strong"}]}]}]},{"type":"tableCell","attrs":{"colspan":2,"background":"#44b3e1"},"content":[{"type":"paragraph","content":[{"type":"text","text":"UCW-32092","marks":[{"type":"strong"}]}]}]}]},{"type":"tableRow","content":[{"type":"tableCell","attrs":{"background":"#44b3e1"},"content":[{"type":"paragraph","content":[{"type":"text","text":"Brand Name","marks":[{"type":"strong"}]}]}]},{"type":"tableCell","attrs":{"colspan":2,"background":"#44b3e1"},"content":[{"type":"paragraph","content":[{"type":"text","text":"Maybelline New York","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</si>
  <si>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UCW-32093</t>
  </si>
  <si>
    <t>OOMPH | Cataloging | 27.05.2026 | Fashion Jewellery - TATACLIQ</t>
  </si>
  <si>
    <t>OOMPH</t>
  </si>
  <si>
    <t>Date: 1st June, 2026 Band to Query for Images -Mousumi.
Date: 2nd June, 2026 Pre-Processing Done ( Brand to Query for Weight, Warranty Type, COO details , Bracelet Size &amp; Headpiece)-Mousumi
Date: 2nd June, 2026-Images Done Saswati.
Date: 3rd June, 2026 Production Done -Mousumi.
Date: 3rd June, 2026 Description Done -Khushnuma.
Date: 3rd June, 2026 Qc &amp; Uploaded Done -Mousumi.
PFA the Summary &amp; Post-Uploaded sheet[^UCW-32093 Post Upload Status_V.2 (1).xlsx] [^Summary.zip] ;Analysis Shared - Date :06/02/2026 &lt;Analysis Shared Processed Options123Rejected Options XXX Rejected Reason XXX&gt; &lt;Saswati Dey&gt; 
Image deliver - Date :MM/DD/YYYY &lt;Images Delivered Processed Options XXX Rejected Options XXX&gt; &lt;Saswati Dey&gt;
Image deliver - Date :MM/DD/YYYY &lt;Images Delivered *LOT 2* Processed Options XXX Rejected Options XXX&gt; &lt;Agent Name&gt;;[^UCW-32093_LID.xlsx]
Hi [@Assist1 Moderef|mailto:assist1@moderefinc.com],
Please find attached the sheet, where 122 options have been listed. 
{adf:display=block}
{"type":"table","attrs":{"isNumberColumnEnabled":false,"layout":"center","localId":"b1b92f5e-3b54-4b61-aa61-e5a141543981"},"content":[{"type":"tableRow","content":[{"type":"tableCell","attrs":{"background":"#44b3e1"},"content":[{"type":"paragraph","content":[{"type":"text","text":"Ticket ID","marks":[{"type":"strong"}]}]}]},{"type":"tableCell","attrs":{"colspan":2,"background":"#44b3e1"},"content":[{"type":"paragraph","content":[{"type":"text","text":"UCW-32093","marks":[{"type":"strong"}]}]}]}]},{"type":"tableRow","content":[{"type":"tableCell","attrs":{"background":"#44b3e1"},"content":[{"type":"paragraph","content":[{"type":"text","text":"Brand Name","marks":[{"type":"strong"}]}]}]},{"type":"tableCell","attrs":{"colspan":2,"background":"#44b3e1"},"content":[{"type":"paragraph","content":[{"type":"text","text":"OOMPH &amp; fabul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123"}]}]},{"type":"tableCell","attrs":{"background":"white"},"content":[{"type":"paragraph","content":[{"type":"text","text":"123"}]}]}]},{"type":"tableRow","content":[{"type":"tableCell","attrs":{"background":"white"},"content":[{"type":"paragraph","content":[{"type":"text","text":"Uploaded"}]}]},{"type":"tableCell","attrs":{"background":"white"},"content":[{"type":"paragraph","content":[{"type":"text","text":"122"}]}]},{"type":"tableCell","attrs":{"background":"white"},"content":[{"type":"paragraph","content":[{"type":"text","text":"122"}]}]}]},{"type":"tableRow","content":[{"type":"tableCell","attrs":{"background":"white"},"content":[{"type":"paragraph","content":[{"type":"text","text":"Not Uploaded (Alreday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122"}]}]},{"type":"tableCell","attrs":{"background":"white"},"content":[{"type":"paragraph","content":[{"type":"text","text":"122"}]}]}]},{"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</si>
  <si>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UCW-32094</t>
  </si>
  <si>
    <t>Palmonas | Fashion Jwellery | 128366 | 27-05-2026 (240 SKUs)</t>
  </si>
  <si>
    <t>Date: 2nd June,2026 Pre-processing done( Brand to Query for Chain Length) -Mousumi.
Date: 2nd June,2026 production Done-Mousumi
Date: 2nd June,2026 Images Done-Nitish
Date: 2nd June,2026 Description Done-Khushnuma
Date: 2nd June,2026 Qc &amp; Uploaded Done-Mousumi
PFA the Summaryy &amp; Post-Uploaded sheet[^Summary.zip] [^UCW-32094 Post Upload Status_V.2 (1).xlsx] ;Image deliver - Date :06/02/2026 &lt;Images Delivered1284 Processed Options 240 Rejected Options 0&gt; &lt;Nitish Biswas&gt;;[^UCW-32094_LID.xlsx]
HI [@Akash Udgire|mailto:akash.udire@palmonas.com],
Please find attached the sheet, where 238 options have been listed. Kindly update the price and inventory, and share the summary once completed.
{adf:display=block}
{"type":"table","attrs":{"isNumberColumnEnabled":false,"layout":"center","localId":"ca06b9b9-d5e9-485f-8fc9-6dcf208e0cf1"},"content":[{"type":"tableRow","content":[{"type":"tableCell","attrs":{"background":"#44b3e1"},"content":[{"type":"paragraph","content":[{"type":"text","text":"Ticket ID","marks":[{"type":"strong"}]}]}]},{"type":"tableCell","attrs":{"colspan":2,"background":"#44b3e1"},"content":[{"type":"paragraph","content":[{"type":"text","text":"UCW-32094","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240"}]}]},{"type":"tableCell","attrs":{"background":"white"},"content":[{"type":"paragraph","content":[{"type":"text","text":"240"}]}]}]},{"type":"tableRow","content":[{"type":"tableCell","attrs":{"background":"white"},"content":[{"type":"paragraph","content":[{"type":"text","text":"Uploaded"}]}]},{"type":"tableCell","attrs":{"background":"white"},"content":[{"type":"paragraph","content":[{"type":"text","text":"238"}]}]},{"type":"tableCell","attrs":{"background":"white"},"content":[{"type":"paragraph","content":[{"type":"text","text":"238"}]}]}]},{"type":"tableRow","content":[{"type":"tableCell","attrs":{"background":"white"},"content":[{"type":"paragraph","content":[{"type":"text","text":"Not Upload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238"}]}]},{"type":"tableCell","attrs":{"background":"white"},"content":[{"type":"paragraph","content":[{"type":"text","text":"238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</si>
  <si>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UCW-32096</t>
  </si>
  <si>
    <t>F26 Footwear 01-06-2026 Tata Cliq</t>
  </si>
  <si>
    <t>Columbia</t>
  </si>
  <si>
    <t>Date :06/01/2026 &lt;E2E Dual Listing - Marketplace: 126460 &amp; Luxury: 127128&gt; &lt;IMP: **Do not change title *Do not remove any details*&gt; &lt;Sanjana Ghosh&gt; ;Date :06/01/2026  &lt;Ticket picked for pre processing Option: 19  SKU: 117&gt; &lt;Sanjana Ghosh&gt;;Date :06/02/26 &lt;Ticket picked for Production and QC review Option: 19  SKU: 117&gt; &lt;Ankita&gt;;Analysis Shared - Date :06/02/2026 &lt;Analysis Shared Processed Options 19 Rejected Options 0 Rejected Reason NA &gt; &lt;Subhankar&gt; ;Date :06/02/26 &lt;Post Production query to Brand &lt;Upper material, Sole Material, Size chart Validation&gt;&gt; &lt;Ankita&gt;;Image deliver - Date :06/02/2026 &lt;Images Delivered Processed Options 19 Rejected Options 0&gt; &lt;Subhankar&gt;;Date :06/02/2026 &lt;Ticket has been successfully uploaded in our system. Option: 19  SKU: 117&gt; &lt;Ankita&gt;[^Summary.zip] [^UCW-32096_Post Upload Status_V.2 (1).xlsx] ;[^UCW-32096_LID.xlsx]
Hi [@Pravesh Pundir|mailto:ecom.mis@chogoriindia.com],
Please find attached the sheet, where 19 options on Mall 19 options on  Luxury have been listed. Kindly update the price and inventory, and share the summary once completed.
{adf:display=block}
{"type":"table","attrs":{"isNumberColumnEnabled":false,"layout":"center","localId":"de9e378c-2a4a-43f5-8190-a31bf93544d2"},"content":[{"type":"tableRow","content":[{"type":"tableCell","attrs":{"background":"#4d93d9"},"content":[{"type":"paragraph","content":[{"type":"text","text":"Ticket ID","marks":[{"type":"strong"}]}]}]},{"type":"tableCell","attrs":{"colspan":4,"background":"#4d93d9"},"content":[{"type":"paragraph","content":[{"type":"text","text":"UCW-32096","marks":[{"type":"strong"}]}]}]}]},{"type":"tableRow","content":[{"type":"tableCell","attrs":{"background":"#4d93d9"},"content":[{"type":"paragraph","content":[{"type":"text","text":"Brand Name","marks":[{"type":"strong"}]}]}]},{"type":"tableCell","attrs":{"colspan":4,"background":"#4d93d9"},"content":[{"type":"paragraph","content":[{"type":"text","text":"Columbia","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Upload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LIDs Stuck in the System"}]}]},{"type":"tableCell","attrs":{"background":"white"},"content":[{"type":"paragraph","content":[{"type":"text","text":"3"}]}]},{"type":"tableCell","attrs":{"background":"white"},"content":[{"type":"paragraph","content":[{"type":"text","text":"0"}]}]},{"type":"tableCell","attrs":{"background":"white"},"content":[{"type":"paragraph","content":[{"type":"text","text":"0"}]}]},{"type":"tableCell","attrs":{"background":"white"},"content":[{"type":"paragraph","content":[{"type":"text","text":"0"}]}]}]}]}
{adf}
Regards,
Team Netscribes</t>
  </si>
  <si>
    <t>UCW-32099</t>
  </si>
  <si>
    <t>Tata Cliq  -  New Image Update - Giordano (28-05-2026)</t>
  </si>
  <si>
    <t>Date :06/02/2026 &lt;Ticket picked for pre processing Option 5 Sku 5&gt; &lt;Anjalita Gupta&gt;;Image deliver - Date :06/02/2026 &lt;Images Delivered Processed Options 6 Rejected Options 0&gt; &lt;Moumita&gt;;Date :06/02/2026 &lt;Images have been successfully processed/ retriggered. Option 6 Sku 6&gt; &lt;Anjalita&gt;;Reflecting</t>
  </si>
  <si>
    <t>UCW-32128</t>
  </si>
  <si>
    <t>Need Help To Add SKU on Website</t>
  </si>
  <si>
    <t>The Func.</t>
  </si>
  <si>
    <t>Date :06/02/2026 &lt;E2E Listing - SKU: 2&gt; &lt;Sanjana Ghosh&gt; ;Date :06/02/2026  &lt;Pre Processing query to Brand &lt;Platform and Seller Code confirmation&gt;&gt; &lt;Sanjana Ghosh&gt; ;Date :06/02/2026 &lt;Query to Category - Request to add Health &amp; Wellness Category in Seller Portal&gt; &lt;Sanjana Ghosh&gt;;Analysis Shared - Date :02/06/2026 &lt;Analysis Shared Processed Options XXX Rejected Options XXX Rejected Reason 02&gt; &lt;Saswati Dey&gt; 
Image deliver - Date :MM/DD/YYYY &lt;Images Delivered Processed Options XXX Rejected Options XXX&gt; &lt;Agent Name&gt;
Image deliver - Date :MM/DD/YYYY &lt;Images Delivered *LOT 2* Processed Options XXX Rejected Options XXX&gt; &lt;Saswati Dey&gt;;Date :06/03/2026  &lt;Pre Processing query to Brand &lt;Image Query&gt; &lt;Sanjana Ghosh&gt;;Date :06/04/2026 &lt; Pre Processing query to Brand 1st Follow Up&gt; &lt;Sanjana Ghosh&gt;;Date :06/05/2026 &lt; Pre Processing query to Brand 2nd Follow Up&gt; &lt;Sanjana Ghosh&gt;;Date :06/06/2026 &lt; Pre Processing query to Brand 3rd Follow Up&gt; &lt;Sanjana Ghosh&gt;</t>
  </si>
  <si>
    <t>UCW-32147</t>
  </si>
  <si>
    <t>Rasasi+Listings+Perfumes+126349+TCF+29th May 2026</t>
  </si>
  <si>
    <t>|Date :06/02/2026 &lt;Ticket picked for pre processing Option 14 SKU 14&gt; &lt;Tania&gt;|
|Date :06/02/2026 &lt;Pre Processing query to Brand &lt;Images mismatch with titles, set size details mismatches. Query raised on title, set size and images&gt;&gt; &lt;Tania&gt;|;Date :06/03/2026 &lt; Pre Processing query to Brand 1st Follow Up&gt; &lt;Tania&gt;;Analysis Shared - Date :06/02/2026 &lt;Analysis Shared Processed Options 14 Rejected Options 2 Rejected Reason multiple issue&gt; &lt;Moumita&gt;;Image deliver - Date :06/03/2026 &lt;Images Delivered Processed Options 14 Rejected Options 0&gt; &lt;Moumita&gt;;|Date :06/03/2026 &lt;Ticket picked for Production and QC review Option 14 Sku&gt; &lt;Tania&gt;|
|Date :06/03/2026 &lt;Ticket has been successfully uploaded in our system Sku 14&gt; &lt;Tania&gt;|;We have successfully uploaded this batch. Please find the attached summary sheet and summary report.[^ProductBulkUpload_126349_Beauty__Grooming(MPH22)_Fragrances_and_Perfumes(MPH2211)_Fragrances(MPH2211100)_Perfumes(MPH2211100104)_35212_1 (187ff426-ca65-4dfd-ac4f-bcfc7eeebc83).csv] [^Post Upload Status (149bff71-de0f-4de8-81ec-d03f15f0955c).xlsx] ;[^UCW-32147_LID.xlsx]
Hi [@priya@sharaya.in|mailto:priya@sharaya.in],
Please find attached the sheet, where 14 options have been listed. Kindly update the price and inventory, and share the summary once completed.
{adf:display=block}
{"type":"table","attrs":{"isNumberColumnEnabled":false,"layout":"center","localId":"3f0d2654-3f6e-450b-b1d3-a422e3b78548"},"content":[{"type":"tableRow","content":[{"type":"tableCell","attrs":{"background":"#44b3e1"},"content":[{"type":"paragraph","content":[{"type":"text","text":"Ticket ID","marks":[{"type":"strong"}]}]}]},{"type":"tableCell","attrs":{"colspan":2,"background":"#44b3e1"},"content":[{"type":"paragraph","content":[{"type":"text","text":"UCW-32147","marks":[{"type":"strong"}]}]}]}]},{"type":"tableRow","content":[{"type":"tableCell","attrs":{"background":"#44b3e1"},"content":[{"type":"paragraph","content":[{"type":"text","text":"Brand Name","marks":[{"type":"strong"}]}]}]},{"type":"tableCell","attrs":{"colspan":2,"background":"#44b3e1"},"content":[{"type":"paragraph","content":[{"type":"text","text":"Rasas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</si>
  <si>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UCW-32159</t>
  </si>
  <si>
    <t>Sell now for seller 129577</t>
  </si>
  <si>
    <t>Electronics</t>
  </si>
  <si>
    <t xml:space="preserve">[^Status of UCW-32159.xlsx]
We have done the sell now task, Here we attach the Post upload file for your reference. 
{adf:display=block}
{"type":"table","attrs":{"isNumberColumnEnabled":false,"layout":"center","localId":"e6f56195-c15c-44b8-b468-9f90edd1d850"},"content":[{"type":"tableRow","content":[{"type":"tableCell","attrs":{},"content":[{"type":"paragraph","content":[{"type":"text","text":"Ticket ID"}]}]},{"type":"tableCell","attrs":{"colspan":2},"content":[{"type":"paragraph","content":[{"type":"text","text":"UCW-32159 "}]}]}]},{"type":"tableRow","content":[{"type":"tableCell","attrs":{},"content":[{"type":"paragraph","content":[{"type":"text","text":"Brand Name"}]}]},{"type":"tableCell","attrs":{"colspan":2},"content":[{"type":"paragraph","content":[{"type":"text","text":"Multi"}]}]}]},{"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type":"tableCell","attrs":{},"content":[{"type":"paragraph","content":[{"type":"text","text":"5"}]}]}]},{"type":"tableRow","content":[{"type":"tableCell","attrs":{},"content":[{"type":"paragraph","content":[{"type":"text","text":"Uploaded"}]}]},{"type":"tableCell","attrs":{},"content":[{"type":"paragraph","content":[{"type":"text","text":"5"}]}]},{"type":"tableCell","attrs":{},"content":[{"type":"paragraph","content":[{"type":"text","text":"5"}]}]}]}]}
{adf};Date :06/03/2026&lt;Ticket has been successfully uploaded in our system. Option 5 Sku 5&gt; &lt;Rupa Modak&gt;;[^Status of UCW-32159 (64398e9b-0b2c-41cc-b0fe-cade2e996df4).xlsx]
The LID for the Sell Now ticket has been generated. We have attached the sheet for your reference. For now, we are closing this ticket. If any further assistance is required, please feel free to reach out to us anytime. </t>
  </si>
  <si>
    <t>UCW-32163</t>
  </si>
  <si>
    <t>Clinique Chubby Duffle &amp; Make-up box - Local GWP | Tatacliq | June cycle GWP</t>
  </si>
  <si>
    <t xml:space="preserve">Clinique </t>
  </si>
  <si>
    <t>Image deliver - Date :06/03/2026 &lt;Images Delivered Processed Options 2 Rejected Options 0&gt; &lt;Moumita&gt;;|Date :06/03/2026 &lt;Ticket picked for pre processing Option 2 Sku 2&gt; &lt;Tania&gt;|
|Date :06/03/2026 &lt;Ticket picked for Production and QC review Sku 2&gt; &lt;Tania&gt;|
| |;Date :06/03/2026 &lt;Upload stuck in Seller portal under “IN progress” status need to raise L1 Sku 2&gt; &lt;Tania&gt;;* Date :06/04/2026 &lt;Upload stuck in Seller portal L1 raised - [https://tatacliqhelpdesk.freshservice.com/support/tickets/215902|https://tatacliqhelpdesk.freshservice.com/support/tickets/215902]&gt; &lt;Tania&gt;</t>
  </si>
  <si>
    <t>UCW-32170</t>
  </si>
  <si>
    <t>Migration Request for Newly Generated Listing IDs</t>
  </si>
  <si>
    <t xml:space="preserve">06/03/206&lt;Query To CCMT&gt;&lt;Required data for Sell Now process&gt;&lt;Biplab Sarkar&gt;;The *Sell Now* activity has been successfully completed for both seller codes. Please find the attached summary sheet for your reference.
{adf:display=block}
{"type":"table","attrs":{"isNumberColumnEnabled":false,"layout":"center","localId":"7cb7e70f-8f4b-4e77-94ab-6913b5496229"},"content":[{"type":"tableRow","content":[{"type":"tableCell","attrs":{},"content":[{"type":"paragraph","content":[{"type":"text","text":"Ticket ID"}]}]},{"type":"tableCell","attrs":{"colspan":2},"content":[{"type":"paragraph","content":[{"type":"text","text":"UCW-32170"}]}]}]},{"type":"tableRow","content":[{"type":"tableCell","attrs":{},"content":[{"type":"paragraph","content":[{"type":"text","text":"Brand Name"}]}]},{"type":"tableCell","attrs":{"colspan":2},"content":[{"type":"paragraph","content":[{"type":"text","text":"Aurel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696"}]}]},{"type":"tableCell","attrs":{},"content":[{"type":"paragraph","content":[{"type":"text","text":"118"}]}]}]},{"type":"tableRow","content":[{"type":"tableCell","attrs":{},"content":[{"type":"paragraph","content":[{"type":"text","text":"Already Uploaded"}]}]},{"type":"tableCell","attrs":{},"content":[{"type":"paragraph","content":[{"type":"text","text":"2"}]}]},{"type":"tableCell","attrs":{},"content":[{"type":"paragraph","content":[{"type":"text","text":"2"}]}]}]},{"type":"tableRow","content":[{"type":"tableCell","attrs":{},"content":[{"type":"paragraph","content":[{"type":"text","text":"Uploaded"}]}]},{"type":"tableCell","attrs":{},"content":[{"type":"paragraph","content":[{"type":"text","text":"694"}]}]},{"type":"tableCell","attrs":{},"content":[{"type":"paragraph","content":[{"type":"text","text":"116"}]}]}]}]}
{adf}
[^Summery.zip]
[^Status of UCW-32170.xlsx]
;The LID has been generated successfully in both seller codes. Please find the attached sheet for your reference.
As the requested activity has been completed, we will proceed with closing this ticket. If you require any further assistance or encounter any issues, please feel free to reach out to us. We will be happy to assist you.[^LID of UCW-32170.xlsx] </t>
  </si>
  <si>
    <t>UCW-32171</t>
  </si>
  <si>
    <t>Sri Jagdamba Pearls | Fine Jewelry | 124314 | 29-05, 33 SKUs</t>
  </si>
  <si>
    <t>Fine Jewellery</t>
  </si>
  <si>
    <t>Sri Jagdamba Pearls</t>
  </si>
  <si>
    <t>Date :06/02/2026  &lt;Pre Processing query to Brand &lt;Image link not accessible&gt;&gt; &lt;Mousumi&gt;;Image deliver - Date :06/03/2006 &lt;Images Delivered121 Processed Options 33 Rejected Options 0&gt; &lt;Nitish Biswas&gt;;3rd Jun, 2026 -Pre-Processing Done ( Brand to Query for Weight, Warranty Type, Warranty Time, COO details, Price Breakup on PDP &amp; Invoice , metal Weight, Chain Length)-Mousumi
3rd Jun, 2026 Images Done Nitish
3rd Jun, 2026 Description Done -Khushnuma
3rd Jun, 2026 Production Done -Mousumi
4th, Jun 2026 QC &amp; Uploaded done -Mousumi
PFA the Summary &amp; Post-Uploaded sheet[^UCW-32171 Post Upload Status_V.2 (1).xlsx] [^Summary.zip] ;[^UCW-32171_LID.xlsx]
{adf:display=block}
{"type":"table","attrs":{"isNumberColumnEnabled":false,"layout":"center","localId":"59e877d9-dcf7-4806-a0b7-57e184148f86"},"content":[{"type":"tableRow","content":[{"type":"tableCell","attrs":{"colspan":3},"content":[{"type":"paragraph","content":[{"type":"text","text":"Hi "},{"type":"text","text":"@naveen anmole","marks":[{"type":"link","attrs":{"href":"mailto:naveen@jpearls.com"}}]},{"type":"text","text":","}]},{"type":"paragraph","content":[{"type":"text","text":"We are pleased to inform you that the listing IDs have been generated successfully."}]},{"type":"paragraph","content":[{"type":"text","text":"Please find the attached file for your reference, along with the summary table below. You may now proceed with price and inventory pushing from your end."}]}]}]},{"type":"tableRow","content":[{"type":"tableCell","attrs":{"background":"#44b3e1"},"content":[{"type":"paragraph","content":[{"type":"text","text":"Ticket ID","marks":[{"type":"strong"}]}]}]},{"type":"tableCell","attrs":{"colspan":2,"background":"#44b3e1"},"content":[{"type":"paragraph","content":[{"type":"text","text":"UCW-32171","marks":[{"type":"strong"}]}]}]}]},{"type":"tableRow","content":[{"type":"tableCell","attrs":{"background":"#44b3e1"},"content":[{"type":"paragraph","content":[{"type":"text","text":"Brand Name","marks":[{"type":"strong"}]}]}]},{"type":"tableCell","attrs":{"colspan":2,"background":"#44b3e1"},"content":[{"type":"paragraph","content":[{"type":"text","text":"Sri Jagdamba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33"}]}]},{"type":"tableCell","attrs":{"background":"white"},"content":[{"type":"paragraph","content":[{"type":"text","text":"33"}]}]}]},{"type":"tableRow","content":[{"type":"tableCell","attrs":{"background":"white"},"content":[{"type":"paragraph","content":[{"type":"text","text":"Uploaded"}]}]},{"type":"tableCell","attrs":{"background":"white"},"content":[{"type":"paragraph","content":[{"type":"text","text":"33"}]}]},{"type":"tableCell","attrs":{"background":"white"},"content":[{"type":"paragraph","content":[{"type":"text","text":"33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33"}]}]},{"type":"tableCell","attrs":{"background":"white"},"content":[{"type":"paragraph","content":[{"type":"text","text":"33"}]}]}]},{"type":"tableRow","content":[{"type":"tableCell","attrs":{"background":"white"},"content":[{"type":"paragraph","content":[{"type":"text","text":"LIDs Stuck in the System"}]}]},{"type":"tableCell","attrs":{"background":"white"},"content":[{"type":"paragraph","content":[{"type":"text","text":"0"}]}]},{"type":"tableCell","attrs":{"background":"white"},"content":[{"type":"paragraph","content":[{"type":"text","text":"0"}]}]}]},{"type":"tableRow","content":[{"type":"tableCell","attrs":{"colspan":3},"content":[{"type":"paragraph","content":[{"type":"text","text":"With this, we are closing this request from our end."}]},{"type":"paragraph","content":[{"type":"text","text":"Thank you for your patience, support, and cooperation throughout the process. Your brand is important to us, and we look forward to assisting you again."}]}]}]}]}
{adf}
Regards,
Team Netscribes</t>
  </si>
  <si>
    <t>UCW-32178</t>
  </si>
  <si>
    <t>Tata Cliq-adidas DTC|Footwear| Attributes_03-06-26</t>
  </si>
  <si>
    <t>Date :06/03/2026  &lt;Ticket picked for pre processing Option: 35  SKU: 261&gt; &lt;Sanjana Ghosh&gt;;Date :06/03/2026 &lt;Pre Processing query to Brand &lt;Size chart, Image Issues  &amp; COO details issues&gt;&gt; &lt;Ishani&gt;;Date :06/03/2026 &lt;Ticket picked for Production and QC review Option 35 Sku 261&gt; &lt;Ishani&gt;;Date :06/03/2026 &lt;Ticket is currently under size guide creation Option 5 Sku 37&gt; &lt;Debabrata&gt;;Image deliver - Date :06/03/2026 &lt;Images Delivered Processed Options 35 Rejected Options 0&gt; &lt;Moumita&gt;;Date :06/03/2026 &lt;Ticket has been successfully uploaded in our system. 
{adf:display=block}
{"type":"table","attrs":{"isNumberColumnEnabled":false,"layout":"center","localId":"9fd5b04b-5e28-4876-9b1d-8f8d7b583e23"},"content":[{"type":"tableRow","content":[{"type":"tableCell","attrs":{},"content":[{"type":"paragraph","content":[{"type":"text","text":"Status"}]}]},{"type":"tableCell","attrs":{"colspan":2},"content":[{"type":"paragraph","content":[{"type":"text","text":"Mall"}]}]},{"type":"tableCell","attrs":{"colspan":2},"content":[{"type":"paragraph","content":[{"type":"text","text":"Lux"}]}]}]},{"type":"tableRow","content":[{"type":"tableCell","attrs":{},"content":[{"type":"paragraph","content":[{"type":"text","text":" "}]}]},{"type":"tableCell","attrs":{},"content":[{"type":"paragraph","content":[{"type":"text","text":"Option Count"}]}]},{"type":"tableCell","attrs":{},"content":[{"type":"paragraph","content":[{"type":"text","text":"Sku Count"}]}]},{"type":"tableCell","attrs":{},"content":[{"type":"paragraph","content":[{"type":"text","text":"Option Count"}]}]},{"type":"tableCell","attrs":{},"content":[{"type":"paragraph","content":[{"type":"text","text":"Sku Count"}]}]}]},{"type":"tableRow","content":[{"type":"tableCell","attrs":{},"content":[{"type":"paragraph","content":[{"type":"text","text":"Received"}]}]},{"type":"tableCell","attrs":{},"content":[{"type":"paragraph","content":[{"type":"text","text":"35"}]}]},{"type":"tableCell","attrs":{},"content":[{"type":"paragraph","content":[{"type":"text","text":"261"}]}]},{"type":"tableCell","attrs":{},"content":[{"type":"paragraph","content":[{"type":"text","text":"10"}]}]},{"type":"tableCell","attrs":{},"content":[{"type":"paragraph","content":[{"type":"text","text":"82"}]}]}]},{"type":"tableRow","content":[{"type":"tableCell","attrs":{},"content":[{"type":"paragraph","content":[{"type":"text","text":"Uploaded"}]}]},{"type":"tableCell","attrs":{},"content":[{"type":"paragraph","content":[{"type":"text","text":"31"}]}]},{"type":"tableCell","attrs":{},"content":[{"type":"paragraph","content":[{"type":"text","text":"228"}]}]},{"type":"tableCell","attrs":{},"content":[{"type":"paragraph","content":[{"type":"text","text":"10"}]}]},{"type":"tableCell","attrs":{},"content":[{"type":"paragraph","content":[{"type":"text","text":"82"}]}]}]},{"type":"tableRow","content":[{"type":"tableCell","attrs":{},"content":[{"type":"paragraph","content":[{"type":"text","text":"Already Listed"}]}]},{"type":"tableCell","attrs":{},"content":[{"type":"paragraph","content":[{"type":"text","text":"4"}]}]},{"type":"tableCell","attrs":{},"content":[{"type":"paragraph","content":[{"type":"text","text":"33"}]}]},{"type":"tableCell","attrs":{},"content":[{"type":"paragraph","content":[{"type":"text","text":"0"}]}]},{"type":"tableCell","attrs":{},"content":[{"type":"paragraph","content":[{"type":"text","text":"0"}]}]}]}]}
{adf}
&lt;Ishani&gt;
[^Post Upload Status_V.2 (1) (1).xlsx]
[^LUX_Summary.zip]
[^Summary MP.zip]
;[^UCW-32178.xlsx]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9406a564-51e6-481b-bdf0-10c2795f3d78"},"content":[{"type":"tableRow","content":[{"type":"tableCell","attrs":{"background":"#44b3e1"},"content":[{"type":"paragraph","content":[{"type":"text","text":"Ticket ID","marks":[{"type":"strong"}]}]}]},{"type":"tableCell","attrs":{"colspan":4,"background":"#44b3e1"},"content":[{"type":"paragraph","content":[{"type":"text","text":"UCW-32178","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82"}]}]},{"type":"tableCell","attrs":{"background":"white"},"content":[{"type":"paragraph","content":[{"type":"text","text":"10"}]}]},{"type":"tableCell","attrs":{"background":"white"},"content":[{"type":"paragraph","content":[{"type":"text","text":"261"}]}]},{"type":"tableCell","attrs":{"background":"white"},"content":[{"type":"paragraph","content":[{"type":"text","text":"35"}]}]}]},{"type":"tableRow","content":[{"type":"tableCell","attrs":{"background":"white"},"content":[{"type":"paragraph","content":[{"type":"text","text":"Uploaded"}]}]},{"type":"tableCell","attrs":{"background":"white"},"content":[{"type":"paragraph","content":[{"type":"text","text":"82"}]}]},{"type":"tableCell","attrs":{"background":"white"},"content":[{"type":"paragraph","content":[{"type":"text","text":"10"}]}]},{"type":"tableCell","attrs":{"background":"white"},"content":[{"type":"paragraph","content":[{"type":"text","text":"228"}]}]},{"type":"tableCell","attrs":{"background":"white"},"content":[{"type":"paragraph","content":[{"type":"text","text":"31"}]}]}]},{"type":"tableRow","content":[{"type":"tableCell","attrs":{"background":"white"},"content":[{"type":"paragraph","content":[{"type":"text","text":"Already Listed"}]}]},{"type":"tableCell","attrs":{"background":"white"},"content":[{"type":"paragraph","content":[{"type":"text","text":"0"}]}]},{"type":"tableCell","attrs":{"background":"white"},"content":[{"type":"paragraph","content":[{"type":"text","text":"0"}]}]},{"type":"tableCell","attrs":{"background":"white"},"content":[{"type":"paragraph","content":[{"type":"text","text":"33"}]}]},{"type":"tableCell","attrs":{"background":"white"},"content":[{"type":"paragraph","content":[{"type":"text","text":"4"}]}]}]},{"type":"tableRow","content":[{"type":"tableCell","attrs":{"background":"white"},"content":[{"type":"paragraph","content":[{"type":"text","text":"LIDs Shared"}]}]},{"type":"tableCell","attrs":{"background":"white"},"content":[{"type":"paragraph","content":[{"type":"text","text":"82"}]}]},{"type":"tableCell","attrs":{"background":"white"},"content":[{"type":"paragraph","content":[{"type":"text","text":"10"}]}]},{"type":"tableCell","attrs":{"background":"white"},"content":[{"type":"paragraph","content":[{"type":"text","text":"226"}]}]},{"type":"tableCell","attrs":{"background":"white"},"content":[{"type":"paragraph","content":[{"type":"text","text":"31"}]}]}]},{"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2"}]}]},{"type":"tableCell","attrs":{"background":"white"},"content":[{"type":"paragraph","content":[{"type":"text","text":"0"}]}]}]}]}
{adf}
2 SKUs Stuck in Rejected; we will be working on this we will inform you shortly.
Thank you for your patience, support, and cooperation throughout the process. Your brand is important to us, and we look forward to assisting you again.</t>
  </si>
  <si>
    <t>UCW-32179</t>
  </si>
  <si>
    <t>Tata Cliq-adidas DTC|Apparel| Attributes_03-06-26</t>
  </si>
  <si>
    <t>Date :06/03/2026  &lt;Pre Processing query to Brand &lt;Fit &amp; Country Jersey Confirmation Required&gt;&gt; &lt;Anwesha&gt; ;Image deliver - Date :06/03/2026 &lt;Images Delivered 543  Processed Options 92 Rejected Options 0&gt; &lt;Nitish Biswas&gt;;Date :06/04/2026 &lt;Ticket has been successfully uploaded in our system. Option *33* Sku *219 for LUX &amp;* Option *42* Sku *276 for MP*&gt; &lt;Anwesha Mondal&gt;
[^Post Upload Status_32179.xlsx]
[^Summary.zip]
;[^UCW-32179 Post upload sheet.xlsx]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304f9b47-5824-45dd-9644-447e167f6a23"},"content":[{"type":"tableRow","content":[{"type":"tableCell","attrs":{"background":"#44b3e1"},"content":[{"type":"paragraph","content":[{"type":"text","text":"Ticket ID","marks":[{"type":"strong"}]}]}]},{"type":"tableCell","attrs":{"colspan":4,"background":"#44b3e1"},"content":[{"type":"paragraph","content":[{"type":"text","text":"UCW-32179","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274"}]}]},{"type":"tableCell","attrs":{"background":"white"},"content":[{"type":"paragraph","content":[{"type":"text","text":"42"}]}]},{"type":"tableCell","attrs":{"background":"white"},"content":[{"type":"paragraph","content":[{"type":"text","text":"325"}]}]},{"type":"tableCell","attrs":{"background":"white"},"content":[{"type":"paragraph","content":[{"type":"text","text":"50"}]}]}]},{"type":"tableRow","content":[{"type":"tableCell","attrs":{"background":"white"},"content":[{"type":"paragraph","content":[{"type":"text","text":"Uploaded"}]}]},{"type":"tableCell","attrs":{"background":"white"},"content":[{"type":"paragraph","content":[{"type":"text","text":"219"}]}]},{"type":"tableCell","attrs":{"background":"white"},"content":[{"type":"paragraph","content":[{"type":"text","text":"33"}]}]},{"type":"tableCell","attrs":{"background":"white"},"content":[{"type":"paragraph","content":[{"type":"text","text":"270"}]}]},{"type":"tableCell","attrs":{"background":"white"},"content":[{"type":"paragraph","content":[{"type":"text","text":"42"}]}]}]},{"type":"tableRow","content":[{"type":"tableCell","attrs":{"background":"white"},"content":[{"type":"paragraph","content":[{"type":"text","text":"MPN+Brand"}]}]},{"type":"tableCell","attrs":{"background":"white"},"content":[{"type":"paragraph","content":[{"type":"text","text":"0"}]}]},{"type":"tableCell","attrs":{"background":"white"},"content":[{"type":"paragraph","content":[{"type":"text","text":"0"}]}]},{"type":"tableCell","attrs":{"background":"white"},"content":[{"type":"paragraph","content":[{"type":"text","text":"55"}]}]},{"type":"tableCell","attrs":{"background":"white"},"content":[{"type":"paragraph","content":[{"type":"text","text":"8"}]}]}]},{"type":"tableRow","content":[{"type":"tableCell","attrs":{"background":"white"},"content":[{"type":"paragraph","content":[{"type":"text","text":"Already listed"}]}]},{"type":"tableCell","attrs":{"background":"white"},"content":[{"type":"paragraph","content":[{"type":"text","text":"55"}]}]},{"type":"tableCell","attrs":{"background":"white"},"content":[{"type":"paragraph","content":[{"type":"text","text":"9"}]}]},{"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184"}]}]},{"type":"tableCell","attrs":{"background":"white"},"content":[{"type":"paragraph","content":[{"type":"text","text":"28"}]}]},{"type":"tableCell","attrs":{"background":"white"},"content":[{"type":"paragraph","content":[{"type":"text","text":"264"}]}]},{"type":"tableCell","attrs":{"background":"white"},"content":[{"type":"paragraph","content":[{"type":"text","text":"41"}]}]}]},{"type":"tableRow","content":[{"type":"tableCell","attrs":{"background":"white"},"content":[{"type":"paragraph","content":[{"type":"text","text":"LIDs Stuck in the System"}]}]},{"type":"tableCell","attrs":{},"content":[{"type":"paragraph","content":[{"type":"text","text":"35"}]}]},{"type":"tableCell","attrs":{"background":"white"},"content":[{"type":"paragraph","content":[{"type":"text","text":"5"}]}]},{"type":"tableCell","attrs":{},"content":[{"type":"paragraph","content":[{"type":"text","text":"6"}]}]},{"type":"tableCell","attrs":{"background":"white"},"content":[{"type":"paragraph","content":[{"type":"text","text":"1"}]}]}]}]}
{adf}
Currently, 5 Luxury options and 1 Fashion option are stuck in the system. Our team is actively working on the issue, and we will share an update once it has been resolved.
Thank you for your patience, support, and cooperation throughout the process. Your brand is important to us, and we look forward to assisting you again.</t>
  </si>
  <si>
    <t>UCW-32187</t>
  </si>
  <si>
    <t xml:space="preserve">Tata Cliq  - New listing - L'Occitane GWP (28-05-2026) </t>
  </si>
  <si>
    <t>Date :06/03/2026 &lt;Ticket picked for pre processing Option 4 Sku 4&gt; &lt;Piyali Bose&gt;;Image deliver - Date :06/03/2026 &lt;Images Delivered Processed Options 4 Rejected Options 0&gt; &lt;Moumita&gt;;[^UCW-32187_Post Upload Status_V.2 (1).xlsx]
[^Summary.zip]
Date :6/3/2026 &lt;Ticket has been successfully uploaded in our system. Option 4 Sku 4 &gt; &lt;Piyali Bose&gt;;[^UCW-32187_LID.xlsx]
Hi @Pratik Singh,
Please find attached the sheet, where 4 options have been listed. Kindly update the price and inventory, and share the summary once completed.
{color:#ffffff}__{color}
{adf:display=block}
{"type":"table","attrs":{"isNumberColumnEnabled":false,"layout":"center","localId":"6125a206-6d59-46bc-bad4-4f1e9d468374"},"content":[{"type":"tableRow","content":[{"type":"tableCell","attrs":{"background":"#44b3e1"},"content":[{"type":"paragraph","content":[{"type":"text","text":"Ticket ID","marks":[{"type":"strong"}]}]}]},{"type":"tableCell","attrs":{"colspan":2,"background":"#44b3e1"},"content":[{"type":"paragraph","content":[{"type":"text","text":"UCW-32187","marks":[{"type":"strong"}]}]}]}]},{"type":"tableRow","content":[{"type":"tableCell","attrs":{"background":"#44b3e1"},"content":[{"type":"paragraph","content":[{"type":"text","text":"Brand Name","marks":[{"type":"strong"}]}]}]},{"type":"tableCell","attrs":{"colspan":2,"background":"#44b3e1"},"content":[{"type":"paragraph","content":[{"type":"text","text":"L'Occitane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</si>
  <si>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UCW-32188</t>
  </si>
  <si>
    <t>L'Occi X TataCliq_GWP New Listings</t>
  </si>
  <si>
    <t>This ticket is being closed as the details provided are duplicates of those already covered under UCW-32188.;Date :06/03/2026 &lt;The details are duplicates of UCW-32188.&gt; &lt;Tania&gt;</t>
  </si>
  <si>
    <t>UCW-32190</t>
  </si>
  <si>
    <t>Request for New Product Listing on Tata Cliq</t>
  </si>
  <si>
    <t>Dermatouch</t>
  </si>
  <si>
    <t>Date :06/03/2026 &lt;Ticket picked for pre processing Option 1 Sku 1&gt; &lt;Piyali Bose&gt;;Image deliver - Date :06/03/2026 &lt;Images Delivered Processed Options 1 Rejected Options 0&gt; &lt;Moumita&gt;;[^UCW-32190_Post Upload Status_V.2 (1).xlsx]
[^Summary.zip]
Date :6/3/2026 &lt;Ticket has been successfully uploaded in our system. Option 1 Sku 1 &gt; &lt;Piyali Bose&gt;;[^UCW-32190_LID.xlsx]
Hi [@Minhaz Shaikh|mailto:minhaz.shaikh@dermatouch.com],
Please find attached the sheet, where 1 options have been listed. Kindly update the price and inventory, and share the summary once completed.
{adf:display=block}
{"type":"table","attrs":{"isNumberColumnEnabled":false,"layout":"center","localId":"3e2a33a2-60aa-416e-ada7-72a0744c0319"},"content":[{"type":"tableRow","content":[{"type":"tableCell","attrs":{"background":"#44b3e1"},"content":[{"type":"paragraph","content":[{"type":"text","text":"Ticket ID","marks":[{"type":"strong"}]}]}]},{"type":"tableCell","attrs":{"colspan":2,"background":"#44b3e1"},"content":[{"type":"paragraph","content":[{"type":"text","text":"UCW-32190","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</si>
  <si>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UCW-32192</t>
  </si>
  <si>
    <t>JC - PINK BLUE - 5 STD - TATA - 28/05/26</t>
  </si>
  <si>
    <t>JUST CAVALLI</t>
  </si>
  <si>
    <t>Image deliver - Date :06/03/2026 &lt;Images Delivered Processed Options 5 Rejected Options 0&gt; &lt;Moumita&gt;;Date :06/03/2026 &lt;Ticket picked for pre processing Option 5 Sku 5&gt; &lt;Tania&gt;;|Date :06/03/2026 &lt;Ticket picked for Production and QC review Option 5 SKU&gt; &lt;Tania&gt;|
|Date :06/03/2026 &lt;Ticket has been successfully uploaded in our system. Sku 5&gt; &lt;Tania&gt;|;We have successfully uploaded this batch. Please find the attached summary sheet and summary report.[^ProductBulkUpload_125928_Beauty__Grooming(MPH22)_Fragrances_and_Perfumes(MPH2211)_Fragrances(MPH2211100)_Perfumes(MPH2211100104)_338.csv] [^UCW-32192_Post Upload Status.xlsx] ;[^UCW-32192_LID.xlsx]
Hi [@Yash Shah|mailto:Yash.Shah@tarzlifestyle.com],
Please find attached the sheet, where 5 options have been listed. Kindly update the price and inventory, and share the summary once completed.
{adf:display=block}
{"type":"table","attrs":{"isNumberColumnEnabled":false,"layout":"center","localId":"43d7f68c-a687-4f4c-9a18-dbc88b7465ae"},"content":[{"type":"tableRow","content":[{"type":"tableCell","attrs":{"background":"#44b3e1"},"content":[{"type":"paragraph","content":[{"type":"text","text":"Ticket ID","marks":[{"type":"strong"}]}]}]},{"type":"tableCell","attrs":{"colspan":2,"background":"#44b3e1"},"content":[{"type":"paragraph","content":[{"type":"text","text":"UCW-32192","marks":[{"type":"strong"}]}]}]}]},{"type":"tableRow","content":[{"type":"tableCell","attrs":{"background":"#44b3e1"},"content":[{"type":"paragraph","content":[{"type":"text","text":"Brand Name","marks":[{"type":"strong"}]}]}]},{"type":"tableCell","attrs":{"colspan":2,"background":"#44b3e1"},"content":[{"type":"paragraph","content":[{"type":"text","text":"JUST CAVALL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</si>
  <si>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New Listing Template : - 28-05-2026</t>
  </si>
  <si>
    <t>Liberty</t>
  </si>
  <si>
    <t>UCW-32206</t>
  </si>
  <si>
    <t>Shoe New Listing shared on 26-05-2026</t>
  </si>
  <si>
    <t>Vector X</t>
  </si>
  <si>
    <t>Date :06/03/2026  &lt;Ticket picked for pre processing Option: 21  SKU: 153&gt; &lt;Sanjana Ghosh&gt;;Date :06/03/2026  &lt;Pre Processing query to Brand &lt;Size Chart Details &amp; Image issue&gt; &lt;Sanjana Ghosh&gt; ;Analysis Shared - Date :06/03/2026 &lt;Analysis Shared Processed Options 0 Rejected Options 9 Rejected Reason Reject all for mandatory view&gt; &lt;Saswati Dey&gt;;Date :06/04/2026 &lt; Pre Processing query to Brand 1st Follow Up&gt; &lt;Ankita&gt;;Date :06/04/2026 &lt;Size Chart Creation&gt;&lt;L1 Raised &gt;&lt;Sanjana Ghosh&gt;;Image deliver - Date :06/04/1990 &lt;Images Delivered LOT 2 Processed Options 4 Rejected Options 5&gt; &lt;Saswati Dey&gt;;Image deliver - Date :06/04/2026 &lt;Images Delivered LOT 2 Processed Options 4 Rejected Options 5&gt; &lt;Saswati Dey&gt;;Date :06/05/2026  &lt;Pre Processing query to Brand &lt;Image Query&gt; &lt;Sanjana Ghosh&gt; ;Date :06/06/2026 &lt; Pre Processing query to Brand 1st Follow Up&gt; &lt;Sanjana Ghosh&gt;</t>
  </si>
  <si>
    <t>UCW-32208</t>
  </si>
  <si>
    <t>Date :06/03/2026  &lt;Ticket picked for pre processing Option: 23  SKU: 135&gt; &lt;Sanjana Ghosh&gt;;Image deliver - Date :06/04/2026 &lt;Images Delivered Processed Options 23 Rejected Options 0&gt; &lt;Subhankar&gt;;Date :06/04/2026  &lt;Pre Processing query to Brand &lt;size Chart details and some sizes are duplicate&gt; &lt;Sanjana Ghosh&gt; ;Date :06/04/2026 &lt;Ticket picked for Production and QC review Option 23 Sku 135&gt; &lt;Ishani &amp; Ankita&gt;;Date :06/04/2026 &lt;Ticket has been successfully uploaded in our system. Option 23 Sku 135&gt; &lt;Ishani&gt;
[^Post Upload Status_V.2 (1) (1).xlsx]
[^Summary.zip]
;[^UCW-32208_LID.xlsx]
Hi [@Parvesh Swami|mailto:ecommp6@libertyshoes.com],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c1f907-aef7-4994-8135-016fc4987226"},"content":[{"type":"tableRow","content":[{"type":"tableCell","attrs":{"background":"#44b3e1"},"content":[{"type":"paragraph","content":[{"type":"text","text":"Ticket ID","marks":[{"type":"strong"}]}]}]},{"type":"tableCell","attrs":{"colspan":2,"background":"#44b3e1"},"content":[{"type":"paragraph","content":[{"type":"text","text":"UCW-32208","marks":[{"type":"strong"}]}]}]}]},{"type":"tableRow","content":[{"type":"tableCell","attrs":{"background":"#44b3e1"},"content":[{"type":"paragraph","content":[{"type":"text","text":"Brand Name","marks":[{"type":"strong"}]}]}]},{"type":"tableCell","attrs":{"colspan":2,"background":"#44b3e1"},"content":[{"type":"paragraph","content":[{"type":"text","text":"Libert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135"}]}]},{"type":"tableCell","attrs":{"background":"white"},"content":[{"type":"paragraph","content":[{"type":"text","text":"23"}]}]}]},{"type":"tableRow","content":[{"type":"tableCell","attrs":{"background":"white"},"content":[{"type":"paragraph","content":[{"type":"text","text":"Uploaded"}]}]},{"type":"tableCell","attrs":{"background":"white"},"content":[{"type":"paragraph","content":[{"type":"text","text":"135"}]}]},{"type":"tableCell","attrs":{"background":"white"},"content":[{"type":"paragraph","content":[{"type":"text","text":"23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135"}]}]},{"type":"tableCell","attrs":{"background":"white"},"content":[{"type":"paragraph","content":[{"type":"text","text":"23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</si>
  <si>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UCW-32217</t>
  </si>
  <si>
    <t>ERROR_Catalogue New errors for the Multibrands Agency (NETSCRIBES) 3rd June _NC</t>
  </si>
  <si>
    <t>Multibrand</t>
  </si>
  <si>
    <t>Date :06/04/2026 &lt;Ticket picked for pre processing Option 7 Sku 7&gt; &lt;Debabrata&gt;;Thank you for highlighting the issue. We have taken the necessary action on the errors and updated the Agency Comment column accordingly. We will inform once changes reflect.
For the New Balance brand, the highlighted MP Codes have been identified as having fewer than 3 images uploaded - We had received less than 3 images. We asked for more images to the brand; however, they were unable to provide more images at that time. So, we have confirmed with category and proceeded to upload less than 3 images with their approval. Please refer to the UCW-30313 for further details
For the Saint G brand, the highlighted SKUs have a color attribute mismatch with the uploaded images - As per brand provide details Color is silver, and in footwear we cannot consider sole color as brand color.
*We are facing connectivity issues with FileZilla, which is preventing us from performing bulk uploads. We have already escalated the matter to* @Mohd Tahir Shaikh *Once the issue is resolved, we will upload the required files and work on resolving the color attribute mismatch issue for the New Balance brand at the earliest.*;Date :06/04/2026 &lt;Uploaded/ Retriggered 11 SKUs &gt; &lt;Debabrata&gt;;[^ERROR AGENCY (NETSCRIBES) 3rd JUNE.xlsx]
Closed the Ticket</t>
  </si>
  <si>
    <t>UCW-32222</t>
  </si>
  <si>
    <t>Giva | Silver Jewellery | 125927 | 26-05-2026 (42 Sku)</t>
  </si>
  <si>
    <t>Giva</t>
  </si>
  <si>
    <t>Analysis Shared - Date :)06/04/2026 &lt;Analysis Shared Processed Options 42 Rejected Options 0 Rejected Reason XXX&gt; &lt;Saswati Dey&gt;;4th , Jun 2026 Pre-Processing Done ( Brand to QUery for Bangle &amp; Kada) -Mousumi
4th , Jun 2026 production Done- Mousumi
4th , Jun 2026 Description Done-Khushnuma
5th , Jun 2026 QC &amp; Uploaded Done -Mousumi.
PFA the Summary &amp; Post-uploaded sheet[^Summary.zip] [^UCW-32222 Post Upload Status_V.2 (1).xlsx] ;Revised Analysis Shared - Date :06/04/2026 &lt;Analysis Shared Processed Options 39 Rejected Options 3 Rejected Reason Image NA&gt; &lt;Saswati Dey&gt;;Image deliver - Date :06/04/2026 &lt;Images Delivered Processed Options 39 Rejected Options 3&gt; &lt;Saswati Dey&gt;;Image deliver - Date : 06/04/2026 &lt;Images Delivered LOT 2 Processed Options 3 Rejected Options 0 &lt;Saswati Dey&gt;;Image deliver - Date :06/04/1990 &lt;Images Delivered LOT 2 Processed Options 3 Rejected Options 0&gt; &lt;Saswati Dey&gt;;Date: 5th June 2026, resolution from Brand . QCWIP-Mousumi;[^UCW-32222_LID.xlsx]
{adf:display=block}
{"type":"table","attrs":{"isNumberColumnEnabled":false,"layout":"center","localId":"968633b4-a459-4d51-b957-2cd6b7c545a8"},"content":[{"type":"tableRow","content":[{"type":"tableCell","attrs":{},"content":[{"type":"paragraph","content":[{"type":"text","text":"Ticket ID"}]}]},{"type":"tableCell","attrs":{"colspan":2},"content":[{"type":"paragraph","content":[{"type":"text","text":"UCW-32222"}]}]}]},{"type":"tableRow","content":[{"type":"tableCell","attrs":{},"content":[{"type":"paragraph","content":[{"type":"text","text":"Brand Name"}]}]},{"type":"tableCell","attrs":{"colspan":2},"content":[{"type":"paragraph","content":[{"type":"text","text":"Giva"}]}]}]},{"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42"}]}]},{"type":"tableCell","attrs":{},"content":[{"type":"paragraph","content":[{"type":"text","text":"42"}]}]}]},{"type":"tableRow","content":[{"type":"tableCell","attrs":{},"content":[{"type":"paragraph","content":[{"type":"text","text":"Uploaded"}]}]},{"type":"tableCell","attrs":{},"content":[{"type":"paragraph","content":[{"type":"text","text":"42"}]}]},{"type":"tableCell","attrs":{},"content":[{"type":"paragraph","content":[{"type":"text","text":"42"}]}]}]},{"type":"tableRow","content":[{"type":"tableCell","attrs":{},"content":[{"type":"paragraph","content":[{"type":"text","text":"Not Uploaded"}]}]},{"type":"tableCell","attrs":{},"content":[{"type":"paragraph","content":[{"type":"text","text":"0"}]}]},{"type":"tableCell","attrs":{},"content":[{"type":"paragraph","content":[{"type":"text","text":"0"}]}]}]},{"type":"tableRow","content":[{"type":"tableCell","attrs":{},"content":[{"type":"paragraph","content":[{"type":"text","text":"LIDs Shared"}]}]},{"type":"tableCell","attrs":{},"content":[{"type":"paragraph","content":[{"type":"text","text":"42"}]}]},{"type":"tableCell","attrs":{},"content":[{"type":"paragraph","content":[{"type":"text","text":"42"}]}]}]},{"type":"tableRow","content":[{"type":"tableCell","attrs":{},"content":[{"type":"paragraph","content":[{"type":"text","text":"LIDs Stuck in the System"}]}]},{"type":"tableCell","attrs":{},"content":[{"type":"paragraph","content":[{"type":"text","text":"0"}]}]},{"type":"tableCell","attrs":{},"content":[{"type":"paragraph","content":[{"type":"text","text":"0"}]}]}]}]}
{adf}</t>
  </si>
  <si>
    <t>UCW-32224</t>
  </si>
  <si>
    <t>WHP Jewellers | Silver Rakhi | 43 SKU | 126291-WHPJ1 | 28-05-2026</t>
  </si>
  <si>
    <t>Analysis Shared - Date :06/04/2026 &lt;Analysis Shared Processed Options 43 Rejected Options 0 Rejected Reason XXX&gt; &lt;Saswati Dey&gt;;4th Jun, 2026 Preprocessing Done( Brand to Query for price PDP &amp; invoice, Rakhi size-Mousumi 
4th Jun, 2026-Images Done saswati
4th Jun, 2026-Description Done-Khushnuma
4th Jun, 2026-Production Done-Mousumi
4th Jun, 2026- QC &amp; Uploaded done-Mousumi
PFA the Summary &amp; Post-Uploaded sheet[^UCW-32224 Post Upload Status_V.2 (1).xlsx] [^Summary.zip] 
;Image deliver - Date :06/04/1990 &lt;Images Delivered LOT 2 Processed Options 43 Rejected Options 0&gt; &lt;Saswati Dey&gt;;[^UCW-32224_LID.xlsx]
Hi [@Aishwarya Surve|mailto:aishwarya.surve@whpjewellers.in],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6f4156-c202-41f1-b62f-fc83dfad9463"},"content":[{"type":"tableRow","content":[{"type":"tableCell","attrs":{"background":"#44b3e1"},"content":[{"type":"paragraph","content":[{"type":"text","text":"Ticket ID","marks":[{"type":"strong"}]}]}]},{"type":"tableCell","attrs":{"colspan":2,"background":"#44b3e1"},"content":[{"type":"paragraph","content":[{"type":"text","text":"UCW-32224","marks":[{"type":"strong"}]}]}]}]},{"type":"tableRow","content":[{"type":"tableCell","attrs":{"background":"#44b3e1"},"content":[{"type":"paragraph","content":[{"type":"text","text":"Brand Name","marks":[{"type":"strong"}]}]}]},{"type":"tableCell","attrs":{"colspan":2,"background":"#44b3e1"},"content":[{"type":"paragraph","content":[{"type":"text","text":"WHP","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type":"tableCell","attrs":{"background":"white"},"content":[{"type":"paragraph","content":[{"type":"text","text":"43"}]}]}]},{"type":"tableRow","content":[{"type":"tableCell","attrs":{"background":"white"},"content":[{"type":"paragraph","content":[{"type":"text","text":"Uploaded"}]}]},{"type":"tableCell","attrs":{"background":"white"},"content":[{"type":"paragraph","content":[{"type":"text","text":"43"}]}]},{"type":"tableCell","attrs":{"background":"white"},"content":[{"type":"paragraph","content":[{"type":"text","text":"43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type":"tableCell","attrs":{"background":"white"},"content":[{"type":"paragraph","content":[{"type":"text","text":"43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</si>
  <si>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UCW-32225</t>
  </si>
  <si>
    <t>Palmonas | Fashion Jwellery | 128366 | 02-06-2026 (237 SKUs)</t>
  </si>
  <si>
    <t>4th June, 2026 pre-processing done (Brand to Query Chain Length,&amp; Images Query )-Mousumi
Date: 5th June 2026, Some resolution from Brand &amp; Images Query Pending . WIP-Mousumi
Date: 5th June 2026, -Production Done -Mousumi.
Date: 5th June 2026, -Images done-Nitish
Date: 5th June 2026, description Done-Khushnuma
Date: 5th June 2026, Qc &amp; Uploaded Done-Mousumi.
PFA the Summary &amp; Post-Uploaded sheet[^Summary.zip] [^UCW-32225 Post Upload Status_V.2 (1).xlsx] ;[^UCW-32225_LID.xlsx] 
Hi [@Yogesh Goswami|mailto:yogesh.goswami@palmonas.com],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e18dc1-6ca2-4923-9673-c673124c802a"},"content":[{"type":"tableRow","content":[{"type":"tableCell","attrs":{"background":"#44b3e1"},"content":[{"type":"paragraph","content":[{"type":"text","text":"Ticket ID","marks":[{"type":"strong"}]}]}]},{"type":"tableCell","attrs":{"colspan":2,"background":"#44b3e1"},"content":[{"type":"paragraph","content":[{"type":"text","text":"UCW-32225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237"}]}]},{"type":"tableCell","attrs":{"background":"white"},"content":[{"type":"paragraph","content":[{"type":"text","text":"237"}]}]}]},{"type":"tableRow","content":[{"type":"tableCell","attrs":{"background":"white"},"content":[{"type":"paragraph","content":[{"type":"text","text":"Uploaded"}]}]},{"type":"tableCell","attrs":{"background":"white"},"content":[{"type":"paragraph","content":[{"type":"text","text":"235"}]}]},{"type":"tableCell","attrs":{"background":"white"},"content":[{"type":"paragraph","content":[{"type":"text","text":"235"}]}]}]},{"type":"tableRow","content":[{"type":"tableCell","attrs":{"background":"white"},"content":[{"type":"paragraph","content":[{"type":"text","text":"Not Uploaded (ALready Listed &amp; Single images provi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235"}]}]},{"type":"tableCell","attrs":{"background":"white"},"content":[{"type":"paragraph","content":[{"type":"text","text":"235"}]}]}]},{"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</si>
  <si>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UCW-32230</t>
  </si>
  <si>
    <t>Sell now - Bata KIDs footwear - New listing on Seller code: 100243 and 127887 - 122 SKus_88 Options - 19-05-2026</t>
  </si>
  <si>
    <t xml:space="preserve">The *Sell Now* activity has been successfully completed for 127887 seller codes. Please find the attached summary sheet for your reference.
{adf:display=block}
{"type":"table","attrs":{"isNumberColumnEnabled":false,"layout":"center","localId":"218b0e2b-2409-44aa-ae7c-e2c843050f56"},"content":[{"type":"tableRow","content":[{"type":"tableCell","attrs":{},"content":[{"type":"paragraph","content":[{"type":"text","text":"Ticket ID"}]}]},{"type":"tableCell","attrs":{"colspan":2},"content":[{"type":"paragraph","content":[{"type":"text","text":"UCW-32230"}]}]}]},{"type":"tableRow","content":[{"type":"tableCell","attrs":{},"content":[{"type":"paragraph","content":[{"type":"text","text":"Brand Name"}]}]},{"type":"tableCell","attrs":{"colspan":2},"content":[{"type":"paragraph","content":[{"type":"text","text":"Bubblegummers, Bata, Floatz, Power, North Star"}]}]}]},{"type":"tableRow","content":[{"type":"tableCell","attrs":{},"content":[{"type":"paragraph","content":[{"type":"text","text":"Particulars"}]}]},{"type":"tableCell","attrs":{},"content":[{"type":"paragraph","content":[{"type":"text","text":"SKU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122"}]}]},{"type":"tableCell","attrs":{},"content":[{"type":"paragraph","content":[{"type":"text","text":"88"}]}]}]},{"type":"tableRow","content":[{"type":"tableCell","attrs":{},"content":[{"type":"paragraph","content":[{"type":"text","text":"Not Uploaded"}]}]},{"type":"tableCell","attrs":{},"content":[{"type":"paragraph","content":[{"type":"text","text":"78"}]}]},{"type":"tableCell","attrs":{},"content":[{"type":"paragraph","content":[{"type":"text","text":"74"}]}]}]},{"type":"tableRow","content":[{"type":"tableCell","attrs":{},"content":[{"type":"paragraph","content":[{"type":"text","text":"Uploaded"}]}]},{"type":"tableCell","attrs":{},"content":[{"type":"paragraph","content":[{"type":"text","text":"44"}]}]},{"type":"tableCell","attrs":{},"content":[{"type":"paragraph","content":[{"type":"text","text":"14"}]}]}]}]}
{adf}
[^Summery.zip]
[^Status of UCW-32230.xlsx]
;The LID has been generated successfully. Please find the attached sheet for your reference.
As the requested activity has been completed, we will proceed with closing this ticket for now. If you require any further assistance or encounter any issues, please feel free to reach out to us. We will be happy to help.[^LID of UCW-32230.xlsx] </t>
  </si>
  <si>
    <t>UCW-32234</t>
  </si>
  <si>
    <t>Saint G - 27-05-2026 - 128537 - Party &amp; Club Wear Women Heels</t>
  </si>
  <si>
    <t xml:space="preserve">Date :06/04/2026  &lt;Ticket picked for pre processing Option: 171 SKU: 1026&gt; &lt;Sanjana Ghosh&gt;;Date :06/04/2026  &lt;Already Listed Option: 168 SKU: 1026&gt; &lt;Sanjana Ghosh&gt;
PFA the status - [^Already Listed UCW-32234.xlsx] </t>
  </si>
  <si>
    <t>UCW-32248</t>
  </si>
  <si>
    <t>Sell now - Tata Cliq-adidas DTC|Footwear| Attributes_03-06-26</t>
  </si>
  <si>
    <t>[^Summary Lux.zip]
[^Summary Mall.zip]
[^Summary Mall 2.zip]
We have done the sell now task, Here we attach the summery file for your reference.;{adf:display=block}
{"type":"table","attrs":{"isNumberColumnEnabled":false,"layout":"center","localId":"c28337b5-1eee-432b-b5ab-0546cfb55972"},"content":[{"type":"tableRow","content":[{"type":"tableCell","attrs":{},"content":[{"type":"paragraph","content":[{"type":"text","text":"Ticket ID"}]}]},{"type":"tableCell","attrs":{"colspan":2},"content":[{"type":"paragraph","content":[{"type":"text","text":"UCW-32248"}]}]}]},{"type":"tableRow","content":[{"type":"tableCell","attrs":{},"content":[{"type":"paragraph","content":[{"type":"text","text":"Brand Name"}]}]},{"type":"tableCell","attrs":{"colspan":2},"content":[{"type":"paragraph","content":[{"type":"text","text":"Adidas"}]}]}]},{"type":"tableRow","content":[{"type":"tableCell","attrs":{},"content":[{"type":"paragraph","content":[{"type":"text","text":"Platform"}]}]},{"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82*3=246"}]}]},{"type":"tableCell","attrs":{},"content":[{"type":"paragraph","content":[{"type":"text","text":"10*3=30"}]}]}]},{"type":"tableRow","content":[{"type":"tableCell","attrs":{},"content":[{"type":"paragraph","content":[{"type":"text","text":"Uploaded"}]}]},{"type":"tableCell","attrs":{},"content":[{"type":"paragraph","content":[{"type":"text","text":"246"}]}]},{"type":"tableCell","attrs":{},"content":[{"type":"paragraph","content":[{"type":"text","text":"30"}]}]}]}]}
{adf}
{adf:display=block}
{"type":"table","attrs":{"isNumberColumnEnabled":false,"layout":"center","localId":"22671563-e394-42bb-b455-6c18af5f5eb5"},"content":[{"type":"tableRow","content":[{"type":"tableCell","attrs":{"background":"#ffd966"},"content":[{"type":"paragraph","content":[{"type":"text","text":"t ID","marks":[{"type":"strong"}]}]}]},{"type":"tableCell","attrs":{"colspan":2,"background":"#ffd966"},"content":[{"type":"paragraph","content":[{"type":"text","text":"UCW-32248","marks":[{"type":"strong"}]}]}]}]},{"type":"tableRow","content":[{"type":"tableCell","attrs":{"background":"#ffd966"},"content":[{"type":"paragraph","content":[{"type":"text","text":"Brand Name","marks":[{"type":"strong"}]}]}]},{"type":"tableCell","attrs":{"colspan":2,"background":"#ffd966"},"content":[{"type":"paragraph","content":[{"type":"text","text":"Adidas","marks":[{"type":"strong"}]}]}]}]},{"type":"tableRow","content":[{"type":"tableCell","attrs":{"background":"#ffd966"},"content":[{"type":"paragraph","content":[{"type":"text","text":"Platform","marks":[{"type":"strong"}]}]}]},{"type":"tableCell","attrs":{"colspan":2,"background":"#ffd966"},"content":[{"type":"paragraph","content":[{"type":"text","text":"Marketplace","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259*8=2072"}]}]},{"type":"tableCell","attrs":{"background":"white"},"content":[{"type":"paragraph","content":[{"type":"text","text":"35*8=280"}]}]}]},{"type":"tableRow","content":[{"type":"tableCell","attrs":{"background":"white"},"content":[{"type":"paragraph","content":[{"type":"text","text":"Uploaded"}]}]},{"type":"tableCell","attrs":{"background":"white"},"content":[{"type":"paragraph","content":[{"type":"text","text":"1808"}]}]},{"type":"tableCell","attrs":{"background":"white"},"content":[{"type":"paragraph","content":[{"type":"text","text":"248"}]}]}]},{"type":"tableRow","content":[{"type":"tableCell","attrs":{"background":"white"},"content":[{"type":"paragraph","content":[{"type":"text","text":"Already sell now"}]}]},{"type":"tableCell","attrs":{"background":"white"},"content":[{"type":"paragraph","content":[{"type":"text","text":"33*8=264"}]}]},{"type":"tableCell","attrs":{"background":"white"},"content":[{"type":"paragraph","content":[{"type":"text","text":"4*8=32"}]}]}]}]}
{adf};Date :06/05/2026&lt;Ticket has been successfully uploaded in our system. Option 310Sku 2318&gt; &lt;Rupa&gt;</t>
  </si>
  <si>
    <t>UCW-32251</t>
  </si>
  <si>
    <t>CLONE - PUMA Footwear 124130 &amp; 125381 New Listing 06-05-2026</t>
  </si>
  <si>
    <t>Image deliver - Date :06/04/2026 &lt;Images Delivered Processed Options 6 Rejected Options 0&gt; &lt;Subhankar&gt;;Date :06/04/2026 &lt;Ticket has been successfully uploaded in our system. Option 6 Sku 114&gt; &lt;Ankita&gt;[^UCW-32251_Post Upload Status_V.2 (1).xlsx] [^Summary.zip] ;[^UCW-32251_LID.xlsx]
Hi [@Prakasha, Guru|mailto:guru.prakasha@puma.com],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365b8a-b535-4d64-be25-67a96542f544"},"content":[{"type":"tableRow","content":[{"type":"tableCell","attrs":{"background":"#44b3e1"},"content":[{"type":"paragraph","content":[{"type":"text","text":"Ticket ID","marks":[{"type":"strong"}]}]}]},{"type":"tableCell","attrs":{"colspan":2,"background":"#44b3e1"},"content":[{"type":"paragraph","content":[{"type":"text","text":"UCW-32251","marks":[{"type":"strong"}]}]}]}]},{"type":"tableRow","content":[{"type":"tableCell","attrs":{"background":"#44b3e1"},"content":[{"type":"paragraph","content":[{"type":"text","text":"Brand Name","marks":[{"type":"strong"}]}]}]},{"type":"tableCell","attrs":{"colspan":2,"background":"#44b3e1"},"content":[{"type":"paragraph","content":[{"type":"text","text":"PUM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114"}]}]},{"type":"tableCell","attrs":{"background":"white"},"content":[{"type":"paragraph","content":[{"type":"text","text":"6"}]}]}]},{"type":"tableRow","content":[{"type":"tableCell","attrs":{"background":"white"},"content":[{"type":"paragraph","content":[{"type":"text","text":"Uploaded"}]}]},{"type":"tableCell","attrs":{"background":"white"},"content":[{"type":"paragraph","content":[{"type":"text","text":"114"}]}]},{"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</si>
  <si>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UCW-32254</t>
  </si>
  <si>
    <t>Saint G - 27-05-2026 - 128537 - Party &amp; Club Wear Men Boots SS26</t>
  </si>
  <si>
    <t xml:space="preserve">Date :06/04/2026  &lt;Ticket picked for pre processing Option: 18  SKU: 85&gt; &lt;Sanjana Ghosh&gt;;Date :06/04/2026  &lt;Already Listed Option: 17  SKU: 85&gt; &lt;Sanjana Ghosh&gt;
PFA the status - [^Already Listed UCW-32254.xlsx] </t>
  </si>
  <si>
    <t>UCW-32283</t>
  </si>
  <si>
    <t>Hoversoul Listing - CS Enterprise  02 Jun 2026 Men Monk Shoe</t>
  </si>
  <si>
    <t>Date :06/04/2026  &lt;Ticket picked for pre processing Option: 7  SKU: 35&gt; &lt;Sanjana Ghosh&gt;;Date :06/04/2026&lt;Ticket picked for Production and QC review Option 7 Sku 35&gt; &lt;Ankita&gt;;Date :06/04/2026&lt;Ticket shared for QC review to category and CCMT Option 7 Sku 35&gt; &lt;Ankita&gt;</t>
  </si>
  <si>
    <t>UCW-32300</t>
  </si>
  <si>
    <t>Belle Organics | Cataloguing</t>
  </si>
  <si>
    <t>Belle Organics</t>
  </si>
  <si>
    <t>|Date : 06/04/2026 &lt;Ticket picked for pre processing Option 16 Sku 16&gt; &lt;Tania&gt;|
|Date : {{2026-06-04}} &lt;Pre Processing query to Brand &lt;Skin Type is missing, Ingredients full list is missing, SKU Code has some special character, Image n certificate Query&gt;&gt; &lt;Tania&gt;|;Date :06/05/2026 &lt; Pre Processing query to Brand 1st Follow Up&gt; &lt;Tania&gt;;Analysis Shared - Date :06/04/2026 &lt;Analysis Shared Processed Options 16 Rejected Options 3 Rejected Reason multiple issue&gt; &lt;Moumita&gt;</t>
  </si>
  <si>
    <t>UCW-32302</t>
  </si>
  <si>
    <t>CLONE - SOMA ESSENTIAL - Cataloguing</t>
  </si>
  <si>
    <t xml:space="preserve">Soma Essential </t>
  </si>
  <si>
    <t>Date :6/4/2026&lt;Ticket picked for pre processing Option 5 Sku 5&gt; &lt;Piyali Bose&gt;;Date :6/4/2026  &lt;Pre Processing query to Brand &lt;Image, Certificate, Best Within&gt;&gt; &lt;Piyai Bose&gt; ;Date :6/5/2026 &lt; Pre Processing query to Brand 1st Follow Up&gt; &lt;Piyali Bose&gt;;Analysis Shared - Date :06/04/2026 &lt;Analysis Shared Processed Options 5 Rejected Options 1 Rejected Reason multiple issue&gt; &lt;Moumita&gt;;Date :6/6/2026 &lt; Pre Processing query to Brand 2nd Follow Up&gt; &lt;Piyali Bose&gt;</t>
  </si>
  <si>
    <t>UCW-32316</t>
  </si>
  <si>
    <t>New Listing - 18 SKUs - PEDITEQ</t>
  </si>
  <si>
    <t>PEDITEQ</t>
  </si>
  <si>
    <t>Date :06/04/2026 &lt;Ticket picked for pre processing Option: 3 SKU: 18&gt; &lt;Sanjana Ghosh&gt;;Date :06/04/2026  &lt;Pre Processing query to Brand &lt;Size chart query&gt; &lt;Sanjana Ghosh&gt; ;Date :06/05/2026 &lt; Pre Processing query to Brand 1st Follow Up&gt; &lt;Sanjana Ghosh&gt;;Date :06/05/2026&lt;Ticket picked for Production and QC review Option: 3 SKU: 18&gt; &lt;Ankita&gt;;Image deliver - Date :06/05/2026 &lt;Images Delivered Processed Options 3 Rejected Options 0&gt; &lt;Moumita&gt;;Date :06/05/2026 &lt;Ticket has been successfully uploaded in our system. Option: 3 SKU: 18&gt; &lt;Ankita&gt;[^UCW-32316_Post Upload Status_V.2 (1).xlsx] [^Summary.zip] ;[^UCW-32316_LID.xlsx]
Hi [@Sales Team 1|mailto:sales.1@pediteq.com],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956e8c13-0408-456e-a8c9-fb1e570c48fb"},"content":[{"type":"tableRow","content":[{"type":"tableCell","attrs":{"background":"#44b3e1"},"content":[{"type":"paragraph","content":[{"type":"text","text":"Ticket ID","marks":[{"type":"strong"}]}]}]},{"type":"tableCell","attrs":{"colspan":2,"background":"#44b3e1"},"content":[{"type":"paragraph","content":[{"type":"text","text":"UCW-32316","marks":[{"type":"strong"}]}]}]}]},{"type":"tableRow","content":[{"type":"tableCell","attrs":{"background":"#44b3e1"},"content":[{"type":"paragraph","content":[{"type":"text","text":"Brand Name","marks":[{"type":"strong"}]}]}]},{"type":"tableCell","attrs":{"colspan":2,"background":"#44b3e1"},"content":[{"type":"paragraph","content":[{"type":"text","text":"PEDITEQ","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3"}]}]}]},{"type":"tableRow","content":[{"type":"tableCell","attrs":{"background":"white"},"content":[{"type":"paragraph","content":[{"type":"text","text":"Uploaded"}]}]},{"type":"tableCell","attrs":{"background":"white"},"content":[{"type":"paragraph","content":[{"type":"text","text":"18"}]}]},{"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</si>
  <si>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UCW-32333</t>
  </si>
  <si>
    <t>woodland</t>
  </si>
  <si>
    <t>|Woodlands|[+https://tatacliqhelpdesk.freshservice.com/support/tickets/214802+|https://tatacliqhelpdesk.freshservice.com/support/tickets/214802]|Deletion ticket needs to be raised|Stuck in Rejected_Woodlands_MP_26-05-2026|
|Woodlands|[+https://tatacliqhelpdesk.freshservice.com/support/tickets/214750+|https://tatacliqhelpdesk.freshservice.com/support/tickets/214750]|Collated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</si>
  <si>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UCW-32337</t>
  </si>
  <si>
    <t>Upload on TataCliq - 117 Styles - Off Limit</t>
  </si>
  <si>
    <t>OFF LIMITS</t>
  </si>
  <si>
    <t>Date :06/05/2026  &lt;Ticket picked for pre processing Option: 117  SKU: 688&gt; &lt;Sanjana Ghosh&gt;;Date :06/05/2026  &lt;Pre Processing query to Brand &lt;Size Chart, Season Name and Sole Material&gt; &lt;Sanjana Ghosh&gt; ;Analysis Shared - Date :06/04/1990 &lt;Analysis Shared Processed Options 117 Rejected Options 0 Rejected Reason XXX&gt; &lt;Saswati Dey and Moumita Roy&gt;;Date :06/05/2026 &lt;Ticket picked for Production and QC review Option 117 Sku 688&gt; &lt;Ankita &amp; Ishani&gt;;Date :06/05/2026 &lt;Ticket is currently under size guide validation - [https://tatacliqhelpdesk.freshservice.com/support/tickets/216154|https://tatacliqhelpdesk.freshservice.com/support/tickets/216154] Option 117 Sku 688&gt; &lt;Ankita&gt;;Date :06/05/2026 &lt;Ticket has been successfully uploaded in our system. Option 117 Sku 688&gt; &lt;Ankita&gt;[^Summary.zip] [^UCW-32337_Post Upload Status_V.2 (1).xlsx] ;[^UCW-32337_LID.xlsx]
Hi [@Sandeep Patel|mailto:sandeep.patel@offlimits.co.in],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221d483b-9ba7-47d5-9065-e0838a5d0dc3"},"content":[{"type":"tableRow","content":[{"type":"tableCell","attrs":{"background":"#44b3e1"},"content":[{"type":"paragraph","content":[{"type":"text","text":"Ticket ID","marks":[{"type":"strong"}]}]}]},{"type":"tableCell","attrs":{"colspan":2,"background":"#44b3e1"},"content":[{"type":"paragraph","content":[{"type":"text","text":"UCW-32337","marks":[{"type":"strong"}]}]}]}]},{"type":"tableRow","content":[{"type":"tableCell","attrs":{"background":"#44b3e1"},"content":[{"type":"paragraph","content":[{"type":"text","text":"Brand Name","marks":[{"type":"strong"}]}]}]},{"type":"tableCell","attrs":{"colspan":2,"background":"#44b3e1"},"content":[{"type":"paragraph","content":[{"type":"text","text":"OFF LIMIT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669"}]}]},{"type":"tableCell","attrs":{"background":"white"},"content":[{"type":"paragraph","content":[{"type":"text","text":"117"}]}]}]},{"type":"tableRow","content":[{"type":"tableCell","attrs":{"background":"white"},"content":[{"type":"paragraph","content":[{"type":"text","text":"Uploaded"}]}]},{"type":"tableCell","attrs":{"background":"white"},"content":[{"type":"paragraph","content":[{"type":"text","text":"669"}]}]},{"type":"tableCell","attrs":{"background":"white"},"content":[{"type":"paragraph","content":[{"type":"text","text":"117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669"}]}]},{"type":"tableCell","attrs":{"background":"white"},"content":[{"type":"paragraph","content":[{"type":"text","text":"117"}]}]}]},{"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</si>
  <si>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UCW-32348</t>
  </si>
  <si>
    <t>Tata Cliq-Reebok Brand-Footwear -127776 - 02-06-2026</t>
  </si>
  <si>
    <t>Date :06/05/2026  &lt;Ticket picked for pre processing Option: 24  SKU: 208&gt; &lt;Sanjana Ghosh&gt;;Analysis Shared - Date :06/05/2026 &lt;Analysis Shared Processed Options 20 Rejected Options 4 Rejected Reason XXX&gt; &lt;Saswati Dey&gt;;Date :06/05/2026  &lt;Pre Processing query to Brand &lt;Image view missing&gt; &lt;Sanjana Ghosh&gt; ;Image deliver - Date :06/05/2026 &lt;Images Delivered Processed Options 20 Rejected Options 4&gt; &lt;Saswati Dey&gt;;Date :06/06/2026 &lt; Pre Processing query to Brand 1st Follow Up&gt; &lt;Sanjana Ghosh&gt;</t>
  </si>
  <si>
    <t>UCW-32351</t>
  </si>
  <si>
    <t xml:space="preserve">SKU EAN Updates &amp; Stock Activation (Primespot) - L'Occitane Almond Range and others </t>
  </si>
  <si>
    <t>SPOC asked for a query from the category; they will inform, and then it will start.</t>
  </si>
  <si>
    <t>UCW-32352</t>
  </si>
  <si>
    <t>PDP images update light oil 150ml</t>
  </si>
  <si>
    <t>The Face Shop</t>
  </si>
  <si>
    <t>Date :06/5/2026 &lt;Ticket picked for pre processing Option 1 Sku 1&gt; &lt;Anjalita&gt;;Image deliver - Date :06/05/2026 &lt;Images Delivered Processed Options 1 Rejected Options 0&gt; &lt;Moumita&gt;;Date :05/06/2000 &lt;Ticket has been successfully Retriggered in our system. Option 1 Sku 1&gt; &lt;Anjalita&gt;;Date :06/06/2026 &lt;Images have been successfully processed/ retriggered. Option 1 Sku 1&gt; &lt;Monu Saha&gt;</t>
  </si>
  <si>
    <t>UCW-32355</t>
  </si>
  <si>
    <t>New Listing | Neutrogena Ultra Sheer® Body Mist Sunscreen Broad Spectrum SPF 45</t>
  </si>
  <si>
    <t xml:space="preserve">Neutrogena </t>
  </si>
  <si>
    <t>Date :06/05/2026 &lt;Ticket picked for pre processing Option 1 Sku 1&gt; &lt;Tania&gt;;Analysis Shared - Date :06/05/2026 &lt;Analysis Shared Processed Options 1 Rejected Options 0 Rejected Reason certificate issue&gt; &lt;Moumita&gt;;Date :06-05-2026 &lt;Pre Processing query to Brand &lt;Certificate Issues mismatch with details&gt;&gt; &lt;Tania&gt;;Image deliver - Date :06/05/2026 &lt;Images Delivered Processed Options 1 Rejected Options 0&gt; &lt;Moumita&gt;;Date :06/06/2026 &lt;Ticket has been successfully uploaded in our system. Sku 1&gt; &lt;Tania&gt;;[^ProductBulkUpload_125928_Beauty__Grooming(MPH22)_Skin_Care(MPH2216)_Moisturizers_and_Serums(MPH2216103)_Sunscreen(MPH2216103109)_33887_1.csv]
[^UCW-32355_Post Upload Status.xlsx]
We have successfully uploaded this batch. Please find the attached summary sheet and summary report.</t>
  </si>
  <si>
    <t>UCW-32357</t>
  </si>
  <si>
    <t>(Bioderma x TataCliq) Photoderm X Defense Listing - April 2026</t>
  </si>
  <si>
    <t xml:space="preserve">Bioderma </t>
  </si>
  <si>
    <t>Date :6/5/2026 &lt;Ticket picked for pre processing Option 2 Sku 2 &gt; &lt;Piyali Bose &gt;;Analysis Shared - Date :06/05/2026 &lt;Analysis Shared Processed Options 2 Rejected Options 2 Rejected Reason size issue&gt; &lt;Moumita&gt;;Image deliver - Date :06/05/2026 &lt;Images Delivered Processed Options 2 Rejected Options 0&gt; &lt;Moumita&gt;;[^UCW-32357_Post Upload Status_V.2 (1).xlsx]
[^Summary.zip]
;Date :06/05/2026&lt;Ticket has been successfully uploaded in our system. Option 2Sku 2&gt; &lt;Piyali Bose&gt;;[^UCW-32357_LID.xlsx]
Hi [@Ashrit Sunkad|mailto:ashrit.sunkad@in.naos.com],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910652a2-7e49-48bf-8cc5-1e432150af24"},"content":[{"type":"tableRow","content":[{"type":"tableCell","attrs":{"background":"#44b3e1"},"content":[{"type":"paragraph","content":[{"type":"text","text":"Ticket ID","marks":[{"type":"strong"}]}]}]},{"type":"tableCell","attrs":{"colspan":2,"background":"#44b3e1"},"content":[{"type":"paragraph","content":[{"type":"text","text":"UCW-32357","marks":[{"type":"strong"}]}]}]}]},{"type":"tableRow","content":[{"type":"tableCell","attrs":{"background":"#44b3e1"},"content":[{"type":"paragraph","content":[{"type":"text","text":"Brand Name","marks":[{"type":"strong"}]}]}]},{"type":"tableCell","attrs":{"colspan":2,"background":"#44b3e1"},"content":[{"type":"paragraph","content":[{"type":"text","text":"Bioderma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</si>
  <si>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UCW-32358</t>
  </si>
  <si>
    <t xml:space="preserve">Bobbi Brown - VEFB Headband Cataloging |125928 | OR </t>
  </si>
  <si>
    <t>Date :06/05/2026 &lt;Ticket picked for pre processing Option 1 Sku 1&gt; &lt;Tania&gt;;Image deliver - Date :06/05/2026 &lt;Images Delivered Processed Options 1 Rejected Options 0&gt; &lt;Moumita&gt;;Date :06/05/2026 &lt;Pre Processing query to Brand &lt;HSN Missing &amp; Packer Details mismatched&gt;&gt; &lt;Tania&gt;;Date :06-06-2026 &lt; Pre Processing query to Brand 1st Follow Up&gt; &lt;Tania&gt;</t>
  </si>
  <si>
    <t>UCW-32381</t>
  </si>
  <si>
    <t>Request to Update the Correct Title &amp; Gm for LH Sindoor RED &lt;&gt; TataCliq</t>
  </si>
  <si>
    <t xml:space="preserve">Lotus </t>
  </si>
  <si>
    <t>Date :05/06/2000 &lt;Ticket picked for pre processing Option 1 Sku 1&gt; &lt;Anjalita&gt;;Date :06/05/2026 &lt;Ticket has been successfully Retriggered in our system. Option 1 Sku 1&gt; &lt;Anjalita&gt;;Date :06/06/2026 &lt;Images have been successfully processed/ retriggered. Option 1 Sku 1&gt; &lt;Monu Saha&gt;</t>
  </si>
  <si>
    <t>UCW-32386</t>
  </si>
  <si>
    <t>New Listing | Neutrogena UltraSheer Mineral Sunscreen 40 ml</t>
  </si>
  <si>
    <t>Date :06/05/2026  &lt;Ticket picked for pre processing Option 1 Sku 1&gt; &lt;Tania&gt;
Date :06/05/2026  &lt;Pre Processing query to Brand &lt;COO/ Manufacturer/ Importer/ Packer Query&gt;&gt; &lt;Tania&gt;;Analysis Shared - Date :06/06/2026 &lt;Analysis Shared Processed Options 1 Rejected Options 0 Rejected Reason certificate issue&gt; &lt;Moumita&gt;;Date :06/06/2026&lt; Pre Processing query to Brand 1st Follow Up&gt; &lt;Piyali&gt;</t>
  </si>
  <si>
    <t>UCW-32392</t>
  </si>
  <si>
    <t>Tata Cliq - New Listing - Fragrance GWP (MDP &amp; Bvlgari)</t>
  </si>
  <si>
    <t>Juliette Has A Gun</t>
  </si>
  <si>
    <t>Date :06/05/2026&lt;Ticket picked for pre processing Option 14Sku 14&gt; &lt;Piyali Bose&gt;;Image deliver - Date :06/06/2026 &lt;Images Delivered Processed Options 14 Rejected Options 0&gt; &lt;Moumita&gt;;[^UCW-32392_Post Upload Status_V.2 (1).xlsx]
[^Summary (1) (19633acd-dfc2-4dd7-96ff-e2611808b1a3).zip]
Date :06/06/2026&lt;Ticket has been successfully uploaded in our system. Option 14Sku 14&gt; &lt;Piyali Bose&gt;</t>
  </si>
  <si>
    <t>UCW-32398</t>
  </si>
  <si>
    <t>Cetaphil - new listings batch 3</t>
  </si>
  <si>
    <t xml:space="preserve">Cetaphil </t>
  </si>
  <si>
    <t>Date :06/05/2026 &lt;Ticket picked for pre processing Option 57 Sku 57&gt; &lt;Tania&gt;
Date :06/05/2026 &lt;Pre Processing query to Brand &lt;Image Missing&gt;&gt; &lt;Tania&gt;;Date :06/06/2026 &lt; Pre Processing query to Brand 1st Follow Up&gt; &lt;Tania&gt;</t>
  </si>
  <si>
    <t>UCW-32407</t>
  </si>
  <si>
    <t>Libas Apparel 127532 03-06-2026 (SIZE ADDITION)</t>
  </si>
  <si>
    <t>Date :06/06/2026 &lt;Ticket picked for pre processing Option 7 Sku 7&gt; &lt;Debabrata&gt;;[^SIZE ADDITION TATACLIQ 3-6-26.xlsx]
Please find attached the sheet, where 7 SKUs have been listed which is given for Cut size addition.
Kindly update the price and inventory, and share the summary once completed.
With this, we are closing this request from our end.
Thank you for your patience, support, and cooperation throughout the process. Your brand is important to us, and we look forward to assisting you again.</t>
  </si>
  <si>
    <t>UCW-32408</t>
  </si>
  <si>
    <t>Silvostyle | Multi-category | Seller Code | 06/06/2026 (231)</t>
  </si>
  <si>
    <t>Silvostyle</t>
  </si>
  <si>
    <t>UCW-32418</t>
  </si>
  <si>
    <t>ALDO Footwear Catalog Submission (TC&amp;TCL) - 01.06.2025</t>
  </si>
  <si>
    <t>Aldo</t>
  </si>
  <si>
    <t>Date :06/05/2026  &lt;Ticket picked for pre processing Option: 16  SKU: 106&gt; &lt;Sanjana Ghosh&gt;;Date :06/05/2026  &lt;Pre Processing query to Brand &lt;Image Issue - Link Expired&gt; &lt;Sanjana Ghosh&gt; ;Date :06/06/2026 &lt; Pre Processing query to Brand 1st Follow Up&gt; &lt;Sanjana Ghosh&gt;</t>
  </si>
  <si>
    <t>UCW-32428</t>
  </si>
  <si>
    <t>IKONIC  - TATA CLIQ  - Black Beauty Hair Straightener Image Update</t>
  </si>
  <si>
    <t xml:space="preserve">IKONIC  </t>
  </si>
  <si>
    <t>Date :06/05/2026 &lt;Ticket picked for pre processing Option 1 Sku 1&gt; &lt;Anjalita&gt;;Date :06/05/2026 &lt;Ticket has been successfully uploaded in our system. Option 1 Sku 1&gt; &lt;Anjalita&gt;;Date :06/06/2026 &lt;Images have been successfully processed/ retriggered. Option 1 Sku 1&gt; &lt;Monu Saha&gt;</t>
  </si>
  <si>
    <t>UCW-32429</t>
  </si>
  <si>
    <t>Arata X Tata Cliq - Catalogue Revision - 1 June</t>
  </si>
  <si>
    <t>Date :06/05/2026 &lt;Ticket picked for pre processing Option 2 Sku 2 &gt; &lt;Anjalita&gt;;Date :06/06/2026 &lt;Pre Processing query to Brand &lt;Image analysis shared&gt;&gt; &lt;Anjalita&gt;</t>
  </si>
  <si>
    <t>UCW-32432</t>
  </si>
  <si>
    <t>Eego Italy Footwear New Catalog // Tata Cliq Seller Code - 128558 // Dated 01-06-2026</t>
  </si>
  <si>
    <t>Eego Italy</t>
  </si>
  <si>
    <t>Date :06/05/2026  &lt;Ticket picked for pre processing Option: 24  SKU: 152&gt; &lt;Sanjana Ghosh&gt;;Date :06/06/2026 &lt;Ticket picked for Production and QC review Option 24 Sku 152&gt; &lt;Ishani&gt;;Analysis Shared - Date :06/06/2026 &lt;Analysis Shared Processed Options 17 Rejected Options 7 Rejected Reason XXX&gt; &lt;Saswati Dey&gt;;Date :06/06/2026 &lt;Pre Processing query to Brand &lt;Sole View Missing
* Right Side View Missing&gt;&gt; &lt;Ishani&gt;;Analysis Shared - Date :06/05/2026 &lt;Analysis Shared Processed Options 16 Rejected Options 8 Rejected Reason XXX&gt; &lt;Agent Name&gt;</t>
  </si>
  <si>
    <t>UCW-32436</t>
  </si>
  <si>
    <t>PDP Update | TATACLIQ</t>
  </si>
  <si>
    <t>Loreal Paris</t>
  </si>
  <si>
    <t>Date :06/05/2026 &lt;Ticket picked for preprocessing Option 14 Sku 14 &gt; &lt;Anjalita&gt;;Image deliver - Date :06/06/2026 &lt;Images Delivered Processed Options 3 Rejected Options 0&gt; &lt;Moumita&gt;;Date :06/06/2026 &lt;Ticket has been successfully retriggered in our system. Option 14 Sku 14&gt; &lt;Anjalita&gt;</t>
  </si>
  <si>
    <t>UCW-32448</t>
  </si>
  <si>
    <t>New Launch Catalouge format</t>
  </si>
  <si>
    <t>Twenty-Seven</t>
  </si>
  <si>
    <t>Date :06/05/2026  &lt;Ticket picked for pre processing Option 1 Sku 1&gt; &lt;Tania&gt;
Date :06/05/2026  &lt;Pre Processing query to Brand &lt;Certificate Query&gt;&gt; &lt;Tania&gt; ;Analysis Shared - Date :06/06/2026 &lt;Analysis Shared Processed Options 1 Rejected Options 0 Rejected Reason certificate issue&gt; &lt;Moumita&gt;</t>
  </si>
  <si>
    <t>UCW-32457</t>
  </si>
  <si>
    <t>TQ | Brand: Converse | Catalog Listing | FA26 FTWR Carryover.</t>
  </si>
  <si>
    <t>Date :06/05/2026 &lt;Ticket picked for pre processing Option: 14 SKU: 107&gt; &lt;Sanjana Ghosh&gt;;Date :06/05/2026 &lt;Ticket picked for Production and QC review Option 14 Sku 107&gt; &lt;Ishani&gt;;Image deliver - Date :06/05/2026 &lt;Images Delivered Processed Options 13 Rejected Options 1&gt; &lt;Moumita&gt;;Date :06/05/2026 &lt;Tech Error - L1 Raised for size chart creation&gt; &lt;Sanjana Ghosh&gt;;Date :06/05/2026  &lt;Pre Processing query to Brand &lt;Image sole view missing&gt; &lt;Sanjana Ghosh&gt; ;Image deliver - Date :06/06/2026 &lt;Images Delivered LOT 2 Processed Options 1 Rejected Options 0&gt; &lt;Moumita&gt;</t>
  </si>
  <si>
    <t>UCW-32458</t>
  </si>
  <si>
    <t>Giva | Silver Jewellery | 125927 | 04-06-2026 (49Sku)</t>
  </si>
  <si>
    <t>Date : 6th Jun, 2026 pre-Processing Done (Brand to Query For Chain Length, MRP, Kada Size, Images Query)- Mousumi
Date : 6th Jun, 2026 Images Done-Nitish
Date : 6th Jun, 2026 Production Done -Mousumi.
Date : 6th Jun, 2026 Description Done-Khushnuma
;Image deliver - Date :06/06/2026 &lt;Images Delivered265 Processed Options 49 Rejected Options 2&gt; &lt;Nitish Biswas&gt;</t>
  </si>
  <si>
    <t>UCW-32459</t>
  </si>
  <si>
    <t>Regenerating mask 75 ml -PDP update</t>
  </si>
  <si>
    <t>belif</t>
  </si>
  <si>
    <t>Date :06/05/2026 &lt;Ticket picked for pre processing Option 1 Sku 1&gt; &lt;Anjalita&gt;;Platform confirmation needed</t>
  </si>
  <si>
    <t>UCW-32460</t>
  </si>
  <si>
    <t>Tata Cliq Listing_03-06-2026 Lavie Luxe &amp; Lavie Sport Perfume</t>
  </si>
  <si>
    <t>Lavie</t>
  </si>
  <si>
    <t>Analysis Shared - Date :06/06/2026 &lt;Analysis Shared Processed Options 6 Rejected Options 0 &gt; &lt;Moumita&gt;;Date :06/06/2026&lt;Ticket picked for pre processing Option 6 Sku 6&gt; &lt;Piyali&gt;;Image deliver - Date :06/06/2026 &lt;Images Delivered Processed Options 6 Rejected Options 0&gt; &lt;Moumita&gt;</t>
  </si>
  <si>
    <t>UCW-32467</t>
  </si>
  <si>
    <t>London Rag/Rag &amp; Co + Footwear+ 127227 + New Listing+ 3323+ 7 + 02-06-2026</t>
  </si>
  <si>
    <t>London Rag, Rag &amp; Co</t>
  </si>
  <si>
    <t>Date :06/06/2026  &lt;Ticket picked for pre processing Option: 551  SKU: 3323&gt; &lt;Sanjana Ghosh&gt;</t>
  </si>
  <si>
    <t>UCW-32468</t>
  </si>
  <si>
    <t>Xtep Footwear 129553, 129560 Listing 133 SKU ( 19 Options ) 27/05/2026.</t>
  </si>
  <si>
    <t>Xstep</t>
  </si>
  <si>
    <t>Date :06/06/2026  &lt;Ticket picked for pre processing Option: 19  SKU: 133&gt; &lt;Sanjana Ghosh&gt;;Analysis Shared - Date :06/06/2026 &lt;Analysis Shared Processed Options 0 Rejected Options 19 Rejected Reason Sole View NA&gt; &lt;Subhankar&gt;;Date :06/06/2026 &lt;Pre Processing query to Brand &lt;SKU confirmation, Image query&gt;&gt; &lt;Ankita&gt;</t>
  </si>
  <si>
    <t>UCW-32471</t>
  </si>
  <si>
    <t>Tatacliq Footwear  batch 24 (May) _USPA_01-06-2026</t>
  </si>
  <si>
    <t>Date :06/06/2026 &lt;Ticket picked for pre processing Option 132 Sku 798&gt; &lt;Amandeep&gt;;Date :06/06/2026 &lt;Pre Processing query to Brand &lt;*Sizes are Duplicate*
* *Importer Details Missing*
* *Upper Material is marked as "Others"*
For your reference, we have attached the issue sheet highlighting the affected SKUs.
*Additionally, the size chart has not been provided yet. Kindly share the size chart as well so that we can proceed with the batch processing smoothly.*&gt;&gt; &lt;Ishani&gt;</t>
  </si>
  <si>
    <t>No task was assigned for this ticket</t>
  </si>
  <si>
    <t>Multiple clone created for the same ticket</t>
  </si>
  <si>
    <t>Client asked not to proceed with this ticket</t>
  </si>
  <si>
    <t>UCW-32474</t>
  </si>
  <si>
    <t>REGAL TATACLIQ TEMPLATE 03.06.2026</t>
  </si>
  <si>
    <t>IMPERIO, REGAL</t>
  </si>
  <si>
    <t>Assigned on 6th June post 8pm, will be uploaded on 8th June if no queries arise</t>
  </si>
  <si>
    <t>UCW-32826</t>
  </si>
  <si>
    <t>E2E - Isharya - Jewellery - 21st May - 28 SKUs</t>
  </si>
  <si>
    <t>UCW-32824</t>
  </si>
  <si>
    <t>Xtep Footwear 129553, 129560 Listing 156 SKU ( 24 Options ) 10/06/2026.</t>
  </si>
  <si>
    <t>UCW-32823</t>
  </si>
  <si>
    <t>Sparkles Arias by Lara Dutta 15 Styles</t>
  </si>
  <si>
    <t>UCW-32817</t>
  </si>
  <si>
    <t>CLONE - Jokerandwitch | Fashion Jewellery | 127801 | 20-05-2026</t>
  </si>
  <si>
    <t>UCW-32785</t>
  </si>
  <si>
    <t>E2E - Rosso Brunello - FTW - 09/06/26 - 148 SKUs</t>
  </si>
  <si>
    <t>UCW-32782</t>
  </si>
  <si>
    <t>Anta Footwear S225 127055 &amp; 126934 New listing</t>
  </si>
  <si>
    <t>UCW-32776</t>
  </si>
  <si>
    <t>Accessory+ROWBWH+IDEE+09.06.2026</t>
  </si>
  <si>
    <t>Eyewear</t>
  </si>
  <si>
    <t>UCW-32772</t>
  </si>
  <si>
    <t>Tata interperfum cataloguing 1st June'26_pending</t>
  </si>
  <si>
    <t>UCW-32759</t>
  </si>
  <si>
    <t>Tata Cliq-Multi Brand-Footwear -129236 - 127776 - 09-06-2026</t>
  </si>
  <si>
    <t>UCW-32749</t>
  </si>
  <si>
    <t>TCL - June Cycle Cataloguing</t>
  </si>
  <si>
    <t>UCW-32734</t>
  </si>
  <si>
    <t>Tata Cliq Luxury - New listing - Juliette has a gun MDP (Powder Love) ( 09-06-2026)</t>
  </si>
  <si>
    <t>UCW-32718</t>
  </si>
  <si>
    <t>TATA x HUL | Assortment Recommendation</t>
  </si>
  <si>
    <t>UCW-32717</t>
  </si>
  <si>
    <t>New Listing for Tata Cliq: Earrings ( 266 SKUs) – Kushal’s</t>
  </si>
  <si>
    <t>UCW-32716</t>
  </si>
  <si>
    <t>Charles &amp; Keith_Footwear_125610_11thJun'26 (Batch 13)</t>
  </si>
  <si>
    <t>UCW-32702</t>
  </si>
  <si>
    <t>Foxtale X Tata Cliq Baked Valina listing</t>
  </si>
  <si>
    <t>UCW-32697</t>
  </si>
  <si>
    <t>Tata Cliq Content Sheet - Philips</t>
  </si>
  <si>
    <t>UCW-32694</t>
  </si>
  <si>
    <t>Foxtale X Tatacliq 6 NPI roll-on Listings</t>
  </si>
  <si>
    <t>UCW-32687</t>
  </si>
  <si>
    <t>CLONE - Clone_Woodland / Footwear / 2714 sku's / 377 Options / 29-04-26</t>
  </si>
  <si>
    <t>UCW-32676</t>
  </si>
  <si>
    <t>YSL x Tata Cliq Luxury - New Launch Tracking</t>
  </si>
  <si>
    <t>UCW-32675</t>
  </si>
  <si>
    <t>BIO CODE Range</t>
  </si>
  <si>
    <t>UCW-32660</t>
  </si>
  <si>
    <t>124246 Luxury New Balance 2000 OR New Listing 10.06.2026</t>
  </si>
  <si>
    <t>UCW-32654</t>
  </si>
  <si>
    <t>CDC - ON Running Listing | 04-06-2026</t>
  </si>
  <si>
    <t>UCW-32649</t>
  </si>
  <si>
    <t>INSIGHT X TATA : Brand Master : Catalog &amp; Listing</t>
  </si>
  <si>
    <t>UCW-32637</t>
  </si>
  <si>
    <t>ERROR_Catalogue New errors for the Multibrands Agency (NETSCRIBES) 9th June _NC</t>
  </si>
  <si>
    <t>UCW-32614</t>
  </si>
  <si>
    <t>UCW-32610</t>
  </si>
  <si>
    <t>Red Tape +Footwear+127785+New Listing+956 Skus + 186 Options+ 8 July 2026</t>
  </si>
  <si>
    <t>UCW-32606</t>
  </si>
  <si>
    <t>Lotto/Footwear UPTO Lot-35/Seller code- 129247/ 05-06-2026</t>
  </si>
  <si>
    <t>UCW-32602</t>
  </si>
  <si>
    <t>Palmonas | Fashion Jwellery | 128366 | 05-06-2026 (238 SKUs)</t>
  </si>
  <si>
    <t>UCW-32600</t>
  </si>
  <si>
    <t>Campus x Tata CliQ ~ New Listings_05.06.2026 Batch-25</t>
  </si>
  <si>
    <t>UCW-32594</t>
  </si>
  <si>
    <t>Tatacliq Footwear  batch 20 (June) _USPA_05-06-2026</t>
  </si>
  <si>
    <t>UCW-32579</t>
  </si>
  <si>
    <t>Tata Cliq Footwear Catalogue | 01-06-2026</t>
  </si>
  <si>
    <t>UCW-32572</t>
  </si>
  <si>
    <t>New Catalog For Brand Prolific- Lot-49.</t>
  </si>
  <si>
    <t>UCW-32557</t>
  </si>
  <si>
    <t>NVR New 196 Style Listing</t>
  </si>
  <si>
    <t>UCW-32552</t>
  </si>
  <si>
    <t>Data update for existing styles</t>
  </si>
  <si>
    <t>UCW-32543</t>
  </si>
  <si>
    <t>Giva | Silver Jewellery | 125927 | 06-06-2026 (79Sku)</t>
  </si>
  <si>
    <t>UCW-32539</t>
  </si>
  <si>
    <t>ZAVERI PEARLS | JEWELLERY | SELLER CODE: 124167 | 06-06-2026 | 53 SKUs</t>
  </si>
  <si>
    <t>UCW-32538</t>
  </si>
  <si>
    <t>Images Update - OOMPH - 0406.2026 - Fashion Jewellery - TATACLIQ</t>
  </si>
  <si>
    <t>Fashion Jewellery</t>
  </si>
  <si>
    <t>UCW-32536</t>
  </si>
  <si>
    <t>Sqintalk x Tatacliq : Dr.Reju-All New SKUs</t>
  </si>
  <si>
    <t>UCW-32535</t>
  </si>
  <si>
    <t>Request to Update Product Images- LE117</t>
  </si>
  <si>
    <t>UCW-32534</t>
  </si>
  <si>
    <t>Hair &amp; Body Mists listing – Content Sheet Attached: TATA Cliq x HMB</t>
  </si>
  <si>
    <t>UCW-32533</t>
  </si>
  <si>
    <t xml:space="preserve">Estee Lauder - Listings NPL June'26 </t>
  </si>
  <si>
    <t>UCW-32524</t>
  </si>
  <si>
    <t>R&amp;B - Apparel - Seller Code 123986 - New Listing - 04-06-2026</t>
  </si>
  <si>
    <t>UCW-32523</t>
  </si>
  <si>
    <t>Update the new Images on Tata Cliq</t>
  </si>
  <si>
    <t>UCW-32517</t>
  </si>
  <si>
    <t>Tata Cliq Cataloguing Data (Men Women &amp; Kids)-2nd June'26</t>
  </si>
  <si>
    <t>UCW-32504</t>
  </si>
  <si>
    <t>Redchief_Sport Shoes_123781_280526</t>
  </si>
  <si>
    <t>UCW-32500</t>
  </si>
  <si>
    <t>CLONE - Accessorize London X Tata Cliq _Jewellery Catalogue_18_05_2026</t>
  </si>
  <si>
    <t>UCW-32499</t>
  </si>
  <si>
    <t>CLONE - Accessorize X TataCliq// Women fashion Jewel Catalog_27.01.26</t>
  </si>
  <si>
    <t>Isharya</t>
  </si>
  <si>
    <t>Xtep</t>
  </si>
  <si>
    <t>Sparkles</t>
  </si>
  <si>
    <t>Jokerandwitch</t>
  </si>
  <si>
    <t>Anta</t>
  </si>
  <si>
    <t>IDEE</t>
  </si>
  <si>
    <t>Allen Solly</t>
  </si>
  <si>
    <t>Klian Paris</t>
  </si>
  <si>
    <t>Juliette</t>
  </si>
  <si>
    <t>Lakme</t>
  </si>
  <si>
    <t>Kushal's Fashion Jewellery</t>
  </si>
  <si>
    <t>Philips</t>
  </si>
  <si>
    <t>BIO CODE</t>
  </si>
  <si>
    <t>New Balance</t>
  </si>
  <si>
    <t>ON</t>
  </si>
  <si>
    <t>Insight Cosmetics</t>
  </si>
  <si>
    <t xml:space="preserve">Palmonas </t>
  </si>
  <si>
    <t>Campus</t>
  </si>
  <si>
    <t>U.S.POLO ASSN.</t>
  </si>
  <si>
    <t>Prolific</t>
  </si>
  <si>
    <t>NVR</t>
  </si>
  <si>
    <t>GIVA</t>
  </si>
  <si>
    <t xml:space="preserve">OOMPH </t>
  </si>
  <si>
    <t>Dr.Reju-All</t>
  </si>
  <si>
    <t>Herabaria</t>
  </si>
  <si>
    <t>Estee Lauder</t>
  </si>
  <si>
    <t>R&amp;B</t>
  </si>
  <si>
    <t>SPARX</t>
  </si>
  <si>
    <t>Red Chief</t>
  </si>
  <si>
    <t>Date : 13rd Jun, 2026 Pre-Processing Done ( Brand to Query for weight, warranty Type , warranty Time, Bracelet Size, ring size, size Measurement, MRP, Chain Length) -Mousumi.
;Image deliver - Date :06/13/2026 &lt;Images Delivered Processed Options 24 Rejected Options 0&gt; &lt;Moumita&gt;</t>
  </si>
  <si>
    <t>Date :06/13/2026  &lt;Ticket picked for pre processing Option: 26 SKU: 156&gt; &lt;Sanjana Ghosh&gt;;Analysis Shared - Date :06/13/2026 &lt;Analysis Shared Processed Options 26 Rejected Options 0 Rejected Reason XXX&gt; &lt;Saswati Dey&gt;;Date :06/13/2026  &lt;Pre Processing query to Brand &lt;Size Chart Grid Mismatch&gt; &lt;Sanjana Ghosh&gt; ;Date :06/13/2026 &lt;Ticket picked for Production and QC review Option: 26  SKU: 156&gt; &lt;Sanjana Ghosh&gt;</t>
  </si>
  <si>
    <t>Date: 13rd Jun, 2026 A confirmation has been obtained from the CCMT team for this file.</t>
  </si>
  <si>
    <t xml:space="preserve">Date-13rd Jun, 2026 QC &amp; uploaded Done -Mousumi.
PFA the Summary &amp; Post-Uploaded sheet[^UCW-32817 Post Upload Status_V.2 (1).xlsx] [^Summary.zip] </t>
  </si>
  <si>
    <t xml:space="preserve">Date :13-06-2026 &lt;Ticket picked for pre processing Option 18Sku 148&gt; &lt;Amandeep&gt;;Date :06/13/2026 &lt;Ticket has been successfully uploaded in our system. Option 18 Sku 148&gt; &lt;Ishani&gt;[^Post Upload Status_V.2 (1) (1).xlsx] [^Summary.zip] </t>
  </si>
  <si>
    <t>Analysis Shared - Date :06/13/2026 &lt;Analysis Shared Processed Options 0 Rejected Options 40 Rejected Reason XXX&gt; &lt;Saswati Dey&gt;;Date :Date :06/13/2026 &lt;Pre Processing query to Brand &lt;Query Deatils- Season and image&gt;&gt; &lt;Amandeep&gt;;Image deliver - Date :03/13/2026 &lt;Images Delivered Processed Options 0 Rejected Options 40&gt; &lt;Saswati Dey&gt;</t>
  </si>
  <si>
    <t>Date :06/12/2026 &lt;Ticket picked for pre processing Option: 25 SKU: 25&gt; &lt;Sanjana Ghosh&gt;;Analysis Shared - Date :06/13/2026 &lt;Analysis Shared Processed Options 25 Rejected Options 0 Rejected Reason XXX&gt; &lt;Saswati Dey&gt;;Date :06/13/2026  &lt;Pre Processing query to Brand &lt;Lens Material missing&gt; &lt;Sanjana Ghosh&gt; ;Analysis Shared - Date :06/13/2026&lt;Analysis Shared Processed Options 25 Rejected Options 0 Rejected Reason XXX&gt; &lt;Saswati Dey&gt;;Date :06/13/2026 &lt;Ticket has been successfully uploaded in our system. Option: 25  SKU: 25&gt; &lt;Sanjana Ghosh&gt;
PFA the post upload status and summary file: [^Summary.zip] [^UCW-32776 - Post Upload Status .xlsx] ;Image deliver - Date :06/13/2026 &lt;Images Delivered Processed Options 25 Rejected Options 0&gt; &lt;Saswati Dey&gt;</t>
  </si>
  <si>
    <t>Date :12-06-2026 &lt;Ticket picked for pre processing Option 88 Sku 525&gt; &lt;Amandeep&gt;;Date :12-06-2026 &lt;Pre Processing query to Brand &lt;Query Deatils -size and image&gt;&gt; &lt;Amandeep&gt;;Date :06/13/2026 &lt;Ticket picked for Production and QC review Option 88 Sku 525&gt; &lt;Ishani&gt;;Date :06/13/2026 &lt;Pre Processing query to Brand &lt;Thank you for sharing the Reebok size chart grid.
However, we have not yet received the size charts for the remaining brands. We already have existing size chart codes available for those brands. Kindly confirm whether we can use the existing size chart codes for processing. For your reference, we have attached a sheet containing the brand-wise and gender-wise size chart details.
Additionally, upon analyzing the images, we identified a *Right Side View NA* issue. We have attached the corresponding reference sheet highlighting the affected SKUs. Kindly review and provide the required resolution at the earliest so that we can proceed with processing the batch without further delay.&gt;&gt; &lt;Ishani&gt;;Image deliver - Date :06/13/2026 &lt;Images Delivered Processed Options 83 Rejected Options 5&gt; &lt;Subhankar&gt;</t>
  </si>
  <si>
    <t>Analysis Shared - Date :06/13/2026 &lt;Analysis Shared Processed Options 52 Rejected Options 52 Rejected Reason multiple issue&gt; &lt;Moumita&gt;;|Date :06/13/2026 &lt;Ticket picked for pre processing Sku 52&gt; &lt;Tania&gt;|
|Date :06/13/2026 &lt;Pre Processing query to Brand &lt;Images Mssing&gt;&gt; &lt;Tania&gt;|</t>
  </si>
  <si>
    <t xml:space="preserve">Analysis Shared - Date :06/12/2026 &lt;Analysis Shared Processed Options 2 Rejected Options 0 &gt; &lt;Moumita&gt;;Image deliver - Date :06/12/2026 &lt;Images Delivered Processed Options 2 Rejected Options 0&gt; &lt;Moumita&gt;;|Date :06/12/2026 &lt;Ticket picked for pre processing 2 SKU&gt; &lt;Tania&gt;|
|Date :06/12/2026 &lt;Ticket picked for Production and QC review 2 SKU&gt; &lt;Tania&gt;|
|Date :06/13/2026 &lt;Ticket has been successfully uploaded in our system 2 SKU&gt; &lt;Tania&gt;|;We have successfully uploaded this batch. Please find the attached summary sheet and summary report.[^Post Upload Status (b8bf418f-8f55-4ec1-9000-403c4953423e).xlsx] </t>
  </si>
  <si>
    <t>|Date :06-11-2026 &lt;Ticket picked for pre processing SKU 79&gt; &lt;Tania&gt;|
|Date :06-11-2026 &lt;Pre Processing query to Brand &lt;Manufacturer &amp; Ingredients Details&gt;&gt; &lt;Tania&gt;|;Analysis Shared - Date :06/12/2026 &lt;Analysis Shared Processed Options 79 Rejected Options 21 Rejected Reason multiple issue&gt; &lt;Moumita&gt;;Date :06/13/2026 &lt; Pre Processing query to Brand 1st Follow Up&gt; &lt;Tania&gt;</t>
  </si>
  <si>
    <t>Analysis Shared - Date :06/11/2026 &lt;Analysis Shared Processed Options 266 Rejected Options XXX Rejected Reason XXX&gt; &lt;Saswati Dey&gt;;Date : 11th Jun, 2026 Pre-Processing done ( Brand to QUery for Warranrt Type , Warranty Time , Price Break up on PDP &amp; Price Brekup on Invoice , purity-Mousumi.
Date : 11th Jun, 2026 Images Done-Saswati
Date : 12th Jun, 2026 Production Done -Mousumi.
Date : 12th Jun, 2026 Description Done-Khushnuma .
Date : 12th Jun, 2026 Qc &amp; Uploaded Done -Mousumi
PFA the Summary &amp; Post-Uploaded sheet[^Summary.zip] [^UCW-32717 Post Upload Status_V.2 (1).xlsx] ;Analysis Shared - Date :06/11/2026 &lt;Analysis Shared Processed Options 266 Rejected Options 0 Rejected Reason XXX&gt; &lt;Saswati Dey &amp; Moumita Roy&gt;;[^UCW-32717.xlsx]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3ddc902-09a0-4a6b-b6f5-8e817bf956e6"},"content":[{"type":"tableRow","content":[{"type":"tableCell","attrs":{"background":"#44b3e1"},"content":[{"type":"paragraph","content":[{"type":"text","text":"Ticket ID","marks":[{"type":"strong"}]}]}]},{"type":"tableCell","attrs":{"colspan":2,"background":"#44b3e1"},"content":[{"type":"paragraph","content":[{"type":"text","text":"UCW-32717","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266"}]}]},{"type":"tableCell","attrs":{"background":"white"},"content":[{"type":"paragraph","content":[{"type":"text","text":"266"}]}]}]},{"type":"tableRow","content":[{"type":"tableCell","attrs":{"background":"white"},"content":[{"type":"paragraph","content":[{"type":"text","text":"Uploaded"}]}]},{"type":"tableCell","attrs":{"background":"white"},"content":[{"type":"paragraph","content":[{"type":"text","text":"266"}]}]},{"type":"tableCell","attrs":{"background":"white"},"content":[{"type":"paragraph","content":[{"type":"text","text":"266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218"}]}]},{"type":"tableCell","attrs":{"background":"white"},"content":[{"type":"paragraph","content":[{"type":"text","text":"218"}]}]}]},{"type":"tableRow","content":[{"type":"tableCell","attrs":{"background":"white"},"content":[{"type":"paragraph","content":[{"type":"text","text":"Stuck in SFA"}]}]},{"type":"tableCell","attrs":{"background":"white"},"content":[{"type":"paragraph","content":[{"type":"text","text":"48"}]}]},{"type":"tableCell","attrs":{"background":"white"},"content":[{"type":"paragraph","content":[{"type":"text","text":"48"}]}]}]}]}
{adf}
With this, we are closing this request from our end.
Thank you for your patience, support, and cooperation throughout the process. Your brand is important to us, and we look forward to assisting you again.
Regards,
Team Netscribes</t>
  </si>
  <si>
    <t xml:space="preserve">Date :06/11/2026 &lt;Ticket picked for pre processing Option: 262 SKU: 3528&gt; &lt;Sanjana Ghosh&gt;;Date :06/11/2026  &lt;Pre Processing query to Brand &lt;Query Sizes, sole material, images&gt;&gt; &lt;Amandeep&gt; ;Analysis Shared - Date :06/11/2026 &lt;Analysis Shared Processed Options 420 Rejected Options 28 Rejected Reason Multiple Issue&gt; &lt;Subhankar&gt;;Date :06/12/2026 &lt; Pre Processing query to Brand 1st Follow Up&gt; &lt;Ishani&gt;;Date :06/12/2026 &lt;Ticket picked for Production and QC review Option 478 Sku 3449&gt; &lt;Ishani, Ankita, Amandeep &amp; Sanjana&gt;;Date :06/13/2026 &lt;Ticket has been successfully uploaded in our system. Option: 414  SKU: 3015, Already Listed - Option: 43 SKU: 332, Image Issue - Option: 28 SKU: 158, Size Issue - Option: 6 SKU: 23&gt; &lt;Sanjana Ghosh&gt;
PFA the post upload status and summary file: [^Summary.zip] [^UCW-32716 - Post Upload Status .xlsx] </t>
  </si>
  <si>
    <t>Date :06-11-2026 &lt;Ticket picked for pre processing 1 SKU&gt; &lt;Tania&gt;;Analysis Shared - Date :06/11/2026 &lt;Analysis Shared Processed Options 1 Rejected Options 1 Rejected Reason less than 5 image &amp; cerificate issue&gt; &lt;Moumita&gt;;Date :06-11-2026 &lt;Pre Processing query to Brand &lt;Packer Details &amp; Image Analysis&gt;&gt; &lt;Agent Name&gt;;Date :06/13/2026 &lt; Pre Processing query to Brand 1st Follow Up&gt; &lt;Tania&gt;</t>
  </si>
  <si>
    <t>Date :06-11-2026 &lt;Ticket picked for pre processing 19 SKU&gt; &lt;Tania&gt;
Date :06-11-2026 &lt;Pre Processing query to Brand &lt;Images Links unavailable&gt;&gt; &lt;Tania&gt;;Analysis Shared - Date :06/11/2026 &lt;Analysis Shared Processed Options 19 Rejected Options 0 Rejected Reason certificate issue&gt; &lt;Moumita&gt;;Date :06-11-2026 &lt;Pre Processing query to Brand &lt;Set Size Details Query Raised, Manufacturer n COO is mismatched, Certificate Query&gt;&gt; &lt;Tania&gt;;Date :06/12/2029 &lt; Pre Processing query to Brand 1st Follow Up&gt; &lt;Tania&gt;</t>
  </si>
  <si>
    <t>Analysis Shared - Date :06/11/2026 &lt;Analysis Shared Processed Options 6 Rejected Options 6 Rejected Reason multiple issue&gt; &lt;Moumita&gt;;Date :06-11-2026 &lt;Pre Processing query to Brand &lt;Packer Details &amp; Image Analysis&gt;&gt; &lt;Tania&gt;;Date :06/12/2026 &lt; Pre Processing query to Brand 1st Follow Up&gt; &lt;Tania&gt;;Date :06/13/2026 &lt; Pre Processing query to Brand 2nd Follow Up&gt; &lt;Tania&gt;</t>
  </si>
  <si>
    <t>|Woodlands|[+https://tatacliqhelpdesk.freshservice.com/support/tickets/214750+|https://tatacliqhelpdesk.freshservice.com/support/tickets/214750]|Collated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</si>
  <si>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Date :06/11/2026 &lt;Ticket picked for pre processing Option 3 Sku 3&gt; &lt;Tania&gt;
Date :06/11/2026  &lt;Pre Processing query to Brand &lt;Longevity &amp; Ingredients missing, Images analysis&gt;&gt; &lt;Tania&gt; ;Analysis Shared - Date :06/11/2026 &lt;Analysis Shared Processed Options 3 Rejected Options 1 Rejected Reason less than 5 image&gt; &lt;Moumita&gt;;Date :06/11/2026 &lt; Pre Processing query to Brand 1st Follow Up&gt; &lt;Tania&gt;;* Date :06/12/2026 &lt; Pre Processing query to Brand 2nd Follow Up&gt; &lt;Tania&gt;</t>
  </si>
  <si>
    <t>[https://tataunistore.atlassian.net/browse/UCW-32675|https://tataunistore.atlassian.net/browse/UCW-32675|smart-link] Assigned at {{2026-06-12}};Analysis Shared - Date :06/12/2026 &lt;Analysis Shared Processed Options 6 Rejected Options 0 Rejected Reason certificate not available&gt; &lt;Moumita&gt;;|Date :06/12/2026&lt;Ticket picked for pre processing 6 SKU&gt; &lt;Tania&gt;|
|Date :06/12/2026 &lt;Pre Processing query to Brand &lt;Certificate Query&gt;&gt; &lt;Tania&gt;|;Date :06/13/2026 &lt; Pre Processing query to Brand 1st Follow Up&gt; &lt;Tania&gt;</t>
  </si>
  <si>
    <t>Date :06/10/2026  &lt;Ticket picked for pre processing Option: 4  SKU: 51&gt; &lt;Sanjana Ghosh&gt;;Date :06/10/2026  &lt;Pre Processing query to Brand &lt;Image issue and Size chart missing&gt; &lt;Sanjana Ghosh&gt; ;Date :06/10/2026  &lt;Pre Processing query to Brand &lt;Image issue&gt; &lt;Sanjana Ghosh&gt;;Date :06/10/2026 &lt;Ticket has been successfully uploaded in our system. Option: 4  SKU: 51&gt; &lt;Sanjana Ghosh&gt;
PFA the post upload status and summary file: [^Summary.zip] [^UCW-32660 - Post Upload Status .xlsx] ;[^UCW-32660_LID.xlsx]
Hi [@Kritika Shastri|mailto:kritika@asr-india.co.in],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c73824-a8cf-46e5-8dde-31682faad2d3"},"content":[{"type":"tableRow","content":[{"type":"tableCell","attrs":{"background":"#44b3e1"},"content":[{"type":"paragraph","content":[{"type":"text","text":"Ticket ID","marks":[{"type":"strong"}]}]}]},{"type":"tableCell","attrs":{"colspan":2,"background":"#44b3e1"},"content":[{"type":"paragraph","content":[{"type":"text","text":"UCW-32660","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51"}]}]},{"type":"tableCell","attrs":{"background":"white"},"content":[{"type":"paragraph","content":[{"type":"text","text":"4"}]}]}]},{"type":"tableRow","content":[{"type":"tableCell","attrs":{"background":"white"},"content":[{"type":"paragraph","content":[{"type":"text","text":"Uploaded"}]}]},{"type":"tableCell","attrs":{"background":"white"},"content":[{"type":"paragraph","content":[{"type":"text","text":"51"}]}]},{"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51"}]}]},{"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</si>
  <si>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:06/10/2026  &lt;Ticket picked for pre processing Option: 49  SKU: 309&gt; &lt;Sanjana Ghosh&gt;;Date :06/10/2026  &lt;Pre Processing query to Brand &lt;Image issue, SKU and sizes are duplicate, Importer and Manufacturing details are missing&gt; &lt;Sanjana Ghosh&gt; ;Image deliver - Date :06/10/2026 &lt;Images Delivered Processed Options 31 Rejected Options 16&gt; &lt;Subhankar&gt;;Date :06/11/2026 &lt; Pre Processing query to Brand 1st Follow Up&gt; &lt;Ishani&gt;;Date :06/12/2026 &lt; Pre Processing query to Brand 2nd Follow Up&gt; &lt;Ishani&gt;;Date :06/12/2026  &lt;Pre Processing query to Brand &lt;SKUs are duplicate and Size chart details&gt; &lt;Sanjana Ghosh&gt;;Date :06/13/2026 &lt;Pre Processing query to Brand &lt;Upon validating the input sheet, we identified several image-related issues, including:
* Multiple color images provided in the folder
* Color mismatch
* Color appears slightly different due to lighting conditions (please confirm whether we can proceed with the images as provided)
* Image NA issue
* Additionally, we would like to inform you that the size chart has not yet been created on the Luxury platform. We are currently working on creating the size chart from our end.
Size Chart Creation Link= [https://tatacliqhelpdesk.freshservice.com/support/tickets/217300|https://tatacliqhelpdesk.freshservice.com/support/tickets/217300]&gt;&gt; &lt;Ishani&gt;;Date :06/13/2026 &lt;Ticket picked for Production and QC review Option 49 Sku 309&gt; &lt;Ishani&gt;</t>
  </si>
  <si>
    <t>|Date :06-10-2026 &lt;Ticket picked for pre processing 3 SKU&gt; &lt;Tania&gt;|
|Date :06-10-2026 &lt;Pre Processing query to Brand &lt;Images Missing&gt;&gt; &lt;Tania&gt;|;Date :06-11-2026 &lt; Pre Processing query to Brand 1st Follow Up&gt; &lt;Tania&gt;;Date :06/12/2026 &lt; Pre Processing query to Brand 2nd Follow Up&gt; &lt;Tania&gt;;Date :06/13/2026 &lt; Pre Processing query to Brand 3rd Follow Up&gt; &lt;Tania&gt;</t>
  </si>
  <si>
    <t>[^PCM_DataExtractCsv-20260610132500.csv]
[^125927_SKUEDITRETRIGGER_INDIEJEWEL_FASHIONS_PRIVATE_LIMITED(125927)_Rings(MPH1915101121)_20260610_123806_695_summary.csv]
[^ERROR AGENCY (NETSCRIBES) 9TH June.xlsx]
[^127939_SKUEDITRETRIGGER__Perfumes(MPH2211100104)_20260610_124512_601_summary.csv]
Thank you for highlighting the issues. We have taken the necessary actions on the identified errors and updated the Agency Comment column accordingly. We will inform you once the changes are reflected.
As discussed with you on Teams, please find our observations below:
# *Brand: Palmonas – Size Chart Errors*
We found 4 MP Codes highlighted with Size Chart Errors:
Our concern is that the Bracelets and Rings are marked as *Free Size*. In such cases, please advise how the size chart should be handled. Additionally, for Necklaces where the size attribute is *Length*, kindly confirm whether a size chart is required and how it should be mapped.
#* Womens Fashion Necklaces – MP000000031380482 – Size: Length
#* Womens Fashion Necklaces – MP000000031380488 – Size: Length
#* Womens Fashion Bracelets – MP000000031379642 – Size: Free Size
#* Womens Fashion Rings – MP000000031380688 – Size: Free Size
# *Mapping Error and Size Chart Not Reflecting*
We found that the same USSID and SKU are associated with two MP Codes:
Among these, MP000000031372962 has been highlighted for a *Mapping Error* and *Size Chart Not Reflecting* issue. Upon review, we observed that the price has still not been pushed, which may be the reason the size chart is not reflecting.
Additionally, on 11-Mar-2026, we received a request to update the title for MP000000007146441. The title was updated as per the brand's instructions. Since both MP Codes belong to the same product and share the same USSID, the currently displayed title may be reflecting the latest update made on 11-Mar-2026.
#* MP000000007146441
#* MP000000031372962
# *Brand: Neutrogena – SPF Value Concern*
One MP Code was highlighted where the SPF value was expected to be 45 instead of 30.
Upon reviewing the LOV, we found that SPF 45 is not available as an option. Therefore, we selected *"Strong Above 30 SPF"*, which is the closest available value in the LOV.
# *Brand: Libas – Image Sequencing Concern*
Upon review, we found that the highlighted MP Code was created under a *Cut Size Addition* request.
For Cut Size Addition activities, image uploads are not required, as we only add the new size to the existing cluster. Therefore, image sequencing was not part of our scope of work and was not performed by our team.
Additionally, this cluster was not processed by the NS team.
# *Remaining Highlighted MP Codes*
Necessary actions have already been taken on all remaining highlighted MP Codes. We are currently monitoring the updates and will share a confirmation once the changes are reflected.;Changes are reflected properly</t>
  </si>
  <si>
    <t xml:space="preserve">Date :06/10/2026 &lt;Pre Processing query to Brand &lt;image NA, Duplicate Size ,Size chart&gt;&gt; &lt;Ankita&gt;;Image deliver - Date :06/11/2026 &lt;Images Delivered MP and LUX Processed Options 18 Rejected Options 0&gt; &lt;Subhankar&gt;;Image deliver - Date :06/12/2026 &lt;Images Delivered LOT 2 LUX Processed Options 48 Rejected Options 0&gt; &lt;Subhankar&gt;;Date :06/12/2026&lt;Ticket has been successfully uploaded in our system. Mall- Option 19 Sku 162,LUX- Option 66 sKU- 495&gt; &lt;Ankita&gt;[^UCW-32614_Post Upload Status.xlsx] [^Summary.zip] </t>
  </si>
  <si>
    <t>Analysis Shared - Date :06/09/2026 &lt;Analysis Shared Processed Options 186 Rejected Options 2 Rejected Reason right side &amp; sole view missing&gt; &lt;Moumita&gt;;Date :06/10/2026 &lt;Pre Processing query to Brand &lt;Sole View Missing
* Right Side View Missing&gt;&gt; &lt;Ishani&gt;;Date :06/09/2026 &lt;Ticket picked for Production and QC review Option 186 Sku 956&gt; &lt;Ishani, Ankita, Amandeep &amp; Sanjana&gt;;Image deliver - Date :06/10/2026 &lt;Images Delivered Processed Options 184 Rejected Options 2&gt; &lt;Subhankar&gt;;Date :06/10/2026 &lt;Ticket has been successfully uploaded in our system. Option 184 Sku 945&gt; &lt;Ankita&gt;[^Summary.zip] [^Post Upload Status_V.2 (1).xlsx] ;[^UCW-32610_LID.xlsx]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468707e-f872-49f9-afc2-d65301dababd"},"content":[{"type":"tableRow","content":[{"type":"tableCell","attrs":{"background":"#44b3e1"},"content":[{"type":"paragraph","content":[{"type":"text","text":"Ticket ID","marks":[{"type":"strong"}]}]}]},{"type":"tableCell","attrs":{"colspan":2,"background":"#44b3e1"},"content":[{"type":"paragraph","content":[{"type":"text","text":"UCW-32610","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956"}]}]},{"type":"tableCell","attrs":{"background":"white"},"content":[{"type":"paragraph","content":[{"type":"text","text":"186"}]}]}]},{"type":"tableRow","content":[{"type":"tableCell","attrs":{"background":"white"},"content":[{"type":"paragraph","content":[{"type":"text","text":"Uploaded"}]}]},{"type":"tableCell","attrs":{"background":"white"},"content":[{"type":"paragraph","content":[{"type":"text","text":"945"}]}]},{"type":"tableCell","attrs":{"background":"white"},"content":[{"type":"paragraph","content":[{"type":"text","text":"184"}]}]}]},{"type":"tableRow","content":[{"type":"tableCell","attrs":{"background":"white"},"content":[{"type":"paragraph","content":[{"type":"text","text":"Not Uploaded (Image issue)"}]}]},{"type":"tableCell","attrs":{"background":"white"},"content":[{"type":"paragraph","content":[{"type":"text","text":"11"}]}]},{"type":"tableCell","attrs":{"background":"white"},"content":[{"type":"paragraph","content":[{"type":"text","text":"2"}]}]}]},{"type":"tableRow","content":[{"type":"tableCell","attrs":{"background":"white"},"content":[{"type":"paragraph","content":[{"type":"text","text":"LIDs Shared"}]}]},{"type":"tableCell","attrs":{"background":"white"},"content":[{"type":"paragraph","content":[{"type":"text","text":"945"}]}]},{"type":"tableCell","attrs":{"background":"white"},"content":[{"type":"paragraph","content":[{"type":"text","text":"184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</si>
  <si>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:06/09/2026 &lt;Ticket picked for pre processing Option 8 Sku 53&gt; &lt;Ankita&gt;;Analysis Shared - Date :06/09/2026 &lt;Analysis Shared Processed Options 8 Rejected Options 1 Rejected Reason sole view missing&gt; &lt;Moumita&gt;;Date :06/09/2026&lt;Pre Processing query to Brand &lt;Image Query&gt;&gt; &lt;Ankita&gt;;Date :06/10/2026 &lt; Pre Processing query to Brand 1st Follow Up&gt; &lt;Ankita&gt;;Image deliver - Date :06/10/2026 &lt;Images Delivered 41 Processed Options 8 Rejected Options 0&gt; &lt;Nitish Biswas&gt;;Date :06/11/2026 &lt;Ticket has been successfully uploaded in our system. Option 8 Sku 53&gt; &lt;Ankita&gt;[^UCW-32606_Post Upload Status_V.2 (1).xlsx] [^Summary.zip] ;[^UCW-32606_LID.xlsx]
Hi [@Keerthi Raj|mailto:keerthi.raj@agilitas.in],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e7c43f-e384-4c53-a395-fb7dfc2bf2c3"},"content":[{"type":"tableRow","content":[{"type":"tableCell","attrs":{"background":"#44b3e1"},"content":[{"type":"paragraph","content":[{"type":"text","text":"Ticket ID","marks":[{"type":"strong"}]}]}]},{"type":"tableCell","attrs":{"colspan":2,"background":"#44b3e1"},"content":[{"type":"paragraph","content":[{"type":"text","text":"UCW-32606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53"}]}]},{"type":"tableCell","attrs":{"background":"white"},"content":[{"type":"paragraph","content":[{"type":"text","text":"8"}]}]}]},{"type":"tableRow","content":[{"type":"tableCell","attrs":{"background":"white"},"content":[{"type":"paragraph","content":[{"type":"text","text":"Uploaded"}]}]},{"type":"tableCell","attrs":{"background":"white"},"content":[{"type":"paragraph","content":[{"type":"text","text":"53"}]}]},{"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53"}]}]},{"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</si>
  <si>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10th Jun, 2026 Pre-Processing Done ( Brand to Query for Chain Length , Ring Size)-Mousumi.
Date: 10th Jun, 2026 Production Done -Mousumi
Date: 10th Jun, 2026 images Done Saswati
Date: 10th Jun, 2026 description Done-Khushnuma
Date: 10th Jun, 2026 QC &amp; Uploaded Done -Mousumi.
PFA the Summary &amp; Post-uploaded sheet[^Summary.zip] [^UCW-32602 Post Upload Status_V.2 (1).xlsx] ;Analysis Shared - Date :06/10/2026 &lt;Analysis Shared Processed Options 238 Rejected Options 0 Rejected Reason XXX&gt; &lt;Saswati Dey&gt;;Analysis Shared - Date :06/10/2026 &lt;Analysis Shared Processed Options 238 Rejected Options 0 Rejected Reason XXX&gt; &lt;Saswati Dey&gt;;[^UCW-32602_LID.xlsx]
Hi [@Akash Udgire|mailto:akash.udire@palmonas.com],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5662f327-aec8-4e1a-a667-873b1abc53ff"},"content":[{"type":"tableRow","content":[{"type":"tableCell","attrs":{"background":"#44b3e1"},"content":[{"type":"paragraph","content":[{"type":"text","text":"Ticket ID","marks":[{"type":"strong"}]}]}]},{"type":"tableCell","attrs":{"colspan":2,"background":"#44b3e1"},"content":[{"type":"paragraph","content":[{"type":"text","text":"UCW-32602","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238"}]}]},{"type":"tableCell","attrs":{"background":"white"},"content":[{"type":"paragraph","content":[{"type":"text","text":"238"}]}]}]},{"type":"tableRow","content":[{"type":"tableCell","attrs":{"background":"white"},"content":[{"type":"paragraph","content":[{"type":"text","text":"Uploaded"}]}]},{"type":"tableCell","attrs":{"background":"white"},"content":[{"type":"paragraph","content":[{"type":"text","text":"226"}]}]},{"type":"tableCell","attrs":{"background":"white"},"content":[{"type":"paragraph","content":[{"type":"text","text":"226"}]}]}]},{"type":"tableRow","content":[{"type":"tableCell","attrs":{"background":"white"},"content":[{"type":"paragraph","content":[{"type":"text","text":"Not Uploaded (Already Listed)"}]}]},{"type":"tableCell","attrs":{"background":"white"},"content":[{"type":"paragraph","content":[{"type":"text","text":"12"}]}]},{"type":"tableCell","attrs":{"background":"white"},"content":[{"type":"paragraph","content":[{"type":"text","text":"12"}]}]}]},{"type":"tableRow","content":[{"type":"tableCell","attrs":{"background":"white"},"content":[{"type":"paragraph","content":[{"type":"text","text":"LIDs Shared"}]}]},{"type":"tableCell","attrs":{"background":"white"},"content":[{"type":"paragraph","content":[{"type":"text","text":"226"}]}]},{"type":"tableCell","attrs":{"background":"white"},"content":[{"type":"paragraph","content":[{"type":"text","text":"226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</si>
  <si>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:09-06-2026&lt;Ticket picked for pre processing Option 20 Sku 281&gt; &lt;Amandeep&gt;;Date :09-06-2026 &lt;Pre Processing query to Brand &lt;Images and season query&gt;&gt; &lt;Amandeep&gt;;Date :10-06-2026&lt; Pre Processing query to Brand 1st Follow Up&gt; &lt;Ankita&gt;;Image deliver - Date :06/10/2026 &lt;Images Delivered185 Processed Options 37 Rejected Options 19&gt; &lt;Nitish Biswas&gt;;Analysis Shared Revised - Date :06/11/2026 &lt;Analysis Shared Processed Options 0 Rejected Options 19 Rejected Reason Right Side NA&gt; &lt;Subhankar&gt;;Date :06/11/2026  &lt;Pre Processing query to Brand &lt;EAN and Season not provided and Image issue&gt; &lt;Sanjana Ghosh&gt; ;Image deliver - Date :06/11/2026 &lt;Images Delivered LOT 2 Processed Options 19 Rejected Options 0&gt; &lt;Subhankar&gt;;We have successfully uploaded this batch. Please find the summary of this batch. and attach Summary zip and Post upload Sheet.
Date :06/11/2026 &lt;Ticket has been successfully uploaded in our system. Option  56 Sku 281&gt; &lt;Ishani&gt;
[^Summary.zip] [^Post Upload Status_V.2 (1) (1) (fa8c8ec7-d4bf-4340-9d66-9eb277906e7f).xlsx] ;[^UCW-32600.xlsx]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02748315-b437-4d47-99cf-95cff0108cfd"},"content":[{"type":"tableRow","content":[{"type":"tableCell","attrs":{"background":"#44b3e1"},"content":[{"type":"paragraph","content":[{"type":"text","text":"Ticket ID","marks":[{"type":"strong"}]}]}]},{"type":"tableCell","attrs":{"colspan":2,"background":"#44b3e1"},"content":[{"type":"paragraph","content":[{"type":"text","text":"UCW-32600","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281"}]}]},{"type":"tableCell","attrs":{},"content":[{"type":"paragraph","content":[{"type":"text","text":"56"}]}]}]},{"type":"tableRow","content":[{"type":"tableCell","attrs":{"background":"white"},"content":[{"type":"paragraph","content":[{"type":"text","text":"Uploaded"}]}]},{"type":"tableCell","attrs":{},"content":[{"type":"paragraph","content":[{"type":"text","text":"281"}]}]},{"type":"tableCell","attrs":{},"content":[{"type":"paragraph","content":[{"type":"text","text":"56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281"}]}]},{"type":"tableCell","attrs":{},"content":[{"type":"paragraph","content":[{"type":"text","text":"56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</si>
  <si>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:09-06-2026  &lt;Ticket picked for pre processing Option 7 Sku 45&gt; &lt;Amandeep&gt;;Analysis Shared - Date :06/09/2026 &lt;Analysis Shared Processed Options 9 Rejected Options 0 Rejected Reason XXX&gt; &lt;Saswati Dey&gt;;Date :06-09-2026&lt;Pre Processing query to Brand &lt;size chart&gt;&gt; &lt;Aman&gt;;Date :06-10-2026 &lt; Pre Processing query to Brand 1st Follow Up&gt; &lt;Ankita&gt;;Image deliver - Date :06/10/2026 &lt;Images Delivered 72 Processed Options 9 Rejected Options 0&gt; &lt;Nitish Biswas&gt;;Date :06/10/2026 &lt;Ticket has been successfully uploaded in our system. Option 8 Sku 40&gt; &lt;Ankita&gt;[^UCW-32594-Post Upload Status_V.2 (1).xlsx] [^Summary.zip] ;Hi [@K H Vasundhara|mailto:vasundhara@piqit.in],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4449970-37fc-4c27-bff2-16443c5f3fe4"},"content":[{"type":"tableRow","content":[{"type":"tableCell","attrs":{"background":"#44b3e1"},"content":[{"type":"paragraph","content":[{"type":"text","text":"Ticket ID","marks":[{"type":"strong"}]}]}]},{"type":"tableCell","attrs":{"colspan":2,"background":"#44b3e1"},"content":[{"type":"paragraph","content":[{"type":"text","text":"UCW-32594","marks":[{"type":"strong"}]}]}]}]},{"type":"tableRow","content":[{"type":"tableCell","attrs":{"background":"#44b3e1"},"content":[{"type":"paragraph","content":[{"type":"text","text":"Brand Name","marks":[{"type":"strong"}]}]}]},{"type":"tableCell","attrs":{"colspan":2,"background":"#44b3e1"},"content":[{"type":"paragraph","content":[{"type":"text","text":"U.S.POLO ASS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45"}]}]},{"type":"tableCell","attrs":{"background":"white"},"content":[{"type":"paragraph","content":[{"type":"text","text":"9"}]}]}]},{"type":"tableRow","content":[{"type":"tableCell","attrs":{"background":"white"},"content":[{"type":"paragraph","content":[{"type":"text","text":"Uploaded"}]}]},{"type":"tableCell","attrs":{"background":"white"},"content":[{"type":"paragraph","content":[{"type":"text","text":"40"}]}]},{"type":"tableCell","attrs":{"background":"white"},"content":[{"type":"paragraph","content":[{"type":"text","text":"8"}]}]}]},{"type":"tableRow","content":[{"type":"tableCell","attrs":{"background":"white"},"content":[{"type":"paragraph","content":[{"type":"text","text":"Not Uploaded (Already Listed)"}]}]},{"type":"tableCell","attrs":{"background":"white"},"content":[{"type":"paragraph","content":[{"type":"text","text":"5"}]}]},{"type":"tableCell","attrs":{"background":"white"},"content":[{"type":"paragraph","content":[{"type":"text","text":"1"}]}]}]},{"type":"tableRow","content":[{"type":"tableCell","attrs":{"background":"white"},"content":[{"type":"paragraph","content":[{"type":"text","text":"LIDs Shared"}]}]},{"type":"tableCell","attrs":{"background":"white"},"content":[{"type":"paragraph","content":[{"type":"text","text":"40"}]}]},{"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Netscribes;[^UCW-32594_LID.xlsx]
</t>
  </si>
  <si>
    <t>Date :06/09/2026  &lt;Ticket picked for pre processing Option: 11  SKU: 93&gt; &lt;Sanjana Ghosh&gt;;Analysis Shared - Date :06/09/2026 &lt;Analysis Shared Processed Options 11 Rejected Options 0 Rejected Reason XXX&gt; &lt;Saswati Dey&gt;;Date :06/09/2026 &lt;Pre Processing query to Brand &lt;COO &amp; Importers Details Missing&gt;&gt; &lt;Ishani&gt;;Date :06/09/2026 &lt;Ticket picked for Production and QC review Option 11 Sku 93&gt; &lt;Ishani&gt;;Image deliver - Date :06/10/2026 &lt;Images Delivered 88 Processed Options 11 Rejected Options 0&gt; &lt;Nitish Biswas&gt;;Date :06/10/2026&lt;Ticket has been successfully uploaded in our system. Option 11 Sku 93&gt; &lt;Ankita&gt;[^UCW-32579_Post Upload Status_V.2 (1).xlsx] [^Summary.zip] ;[^UCW-32579_LID.xlsx]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b9dde8d-fbc4-4fa7-8352-18c946e1ea9b"},"content":[{"type":"tableRow","content":[{"type":"tableCell","attrs":{"background":"#44b3e1"},"content":[{"type":"paragraph","content":[{"type":"text","text":"Ticket ID","marks":[{"type":"strong"}]}]}]},{"type":"tableCell","attrs":{"colspan":2,"background":"#44b3e1"},"content":[{"type":"paragraph","content":[{"type":"text","text":"UCW-32579","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93"}]}]},{"type":"tableCell","attrs":{"background":"white"},"content":[{"type":"paragraph","content":[{"type":"text","text":"11"}]}]}]},{"type":"tableRow","content":[{"type":"tableCell","attrs":{"background":"white"},"content":[{"type":"paragraph","content":[{"type":"text","text":"Uploaded"}]}]},{"type":"tableCell","attrs":{"background":"white"},"content":[{"type":"paragraph","content":[{"type":"text","text":"93"}]}]},{"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93"}]}]},{"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</si>
  <si>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:06/09/2026  &lt;Ticket picked for pre processing Option: 45  SKU: 227&gt; &lt;Sanjana Ghosh&gt;;Date :06/09/2026 &lt;Pre Processing query to Brand &lt;EAN not provided&gt; &lt;Sanjana Ghosh&gt;;Analysis Shared - Date :06/09/2026 &lt;Analysis Shared Processed Options 45 Rejected Options 0 Rejected Reason 0&gt; &lt;Saswati Dey&gt;;Date :06/10/2026 &lt;Ticket has been successfully uploaded in our system. Option 45 Sku 227&gt; &lt;Ishani[^UCW-32572_Post Upload Status_V.2 (1).xlsx] [^Summary (2).zip] &gt;;[^UCW-32572_LID.xlsx]
Hi [@Manish Hemnani|mailto:rchemnani1@gmail.com],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500dbc8-2ac4-4ef3-8d25-a6883af20a34"},"content":[{"type":"tableRow","content":[{"type":"tableCell","attrs":{"background":"#44b3e1"},"content":[{"type":"paragraph","content":[{"type":"text","text":"Ticket ID","marks":[{"type":"strong"}]}]}]},{"type":"tableCell","attrs":{"colspan":2,"background":"#44b3e1"},"content":[{"type":"paragraph","content":[{"type":"text","text":"UCW-32572","marks":[{"type":"strong"}]}]}]}]},{"type":"tableRow","content":[{"type":"tableCell","attrs":{"background":"#44b3e1"},"content":[{"type":"paragraph","content":[{"type":"text","text":"Brand Name","marks":[{"type":"strong"}]}]}]},{"type":"tableCell","attrs":{"colspan":2,"background":"#44b3e1"},"content":[{"type":"paragraph","content":[{"type":"text","text":"Prolifi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227"}]}]},{"type":"tableCell","attrs":{"background":"white"},"content":[{"type":"paragraph","content":[{"type":"text","text":"45"}]}]}]},{"type":"tableRow","content":[{"type":"tableCell","attrs":{"background":"white"},"content":[{"type":"paragraph","content":[{"type":"text","text":"Uploaded"}]}]},{"type":"tableCell","attrs":{"background":"white"},"content":[{"type":"paragraph","content":[{"type":"text","text":"227"}]}]},{"type":"tableCell","attrs":{"background":"white"},"content":[{"type":"paragraph","content":[{"type":"text","text":"45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227"}]}]},{"type":"tableCell","attrs":{"background":"white"},"content":[{"type":"paragraph","content":[{"type":"text","text":"45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</si>
  <si>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
Date : 9th Jun, 2026 pre-Processing Done (Brand to Query For Gender Confirmation , Size &amp; Images Query)- Mousumi
Date-9th jun ,2026 production Done-Mousumi
Date-9th jun ,2026 Images Done-Moumita
Date-9th jun ,2026 Description Done _Khushnuma
Date-9th jun ,2026 QC &amp; Uploaded Done -Mousumi.
PFA the Summary &amp; Post-Uploaded sheet[^SUmmary.zip] [^UCW-32557 Post Upload Status_V.2 (1).xlsx] ;Image deliver - Date :06/09/2026 &lt;Images Delivered Processed Options 196 Rejected Options 0&gt; &lt;Moumita&gt;;[^UCW-32557_LID.xlsx]
Hi [@NR Retail|mailto:nrretail2021@gmail.com],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94dfa6e-fcad-4dbf-ba9d-0cd5b7670baf"},"content":[{"type":"tableRow","content":[{"type":"tableCell","attrs":{"background":"#44b3e1"},"content":[{"type":"paragraph","content":[{"type":"text","text":"Ticket ID","marks":[{"type":"strong"}]}]}]},{"type":"tableCell","attrs":{"colspan":2,"background":"#44b3e1"},"content":[{"type":"paragraph","content":[{"type":"text","text":"UCW-32557","marks":[{"type":"strong"}]}]}]}]},{"type":"tableRow","content":[{"type":"tableCell","attrs":{"background":"#44b3e1"},"content":[{"type":"paragraph","content":[{"type":"text","text":"Brand Name","marks":[{"type":"strong"}]}]}]},{"type":"tableCell","attrs":{"colspan":2,"background":"#44b3e1"},"content":[{"type":"paragraph","content":[{"type":"text","text":"NV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196"}]}]},{"type":"tableCell","attrs":{"background":"white"},"content":[{"type":"paragraph","content":[{"type":"text","text":"196"}]}]}]},{"type":"tableRow","content":[{"type":"tableCell","attrs":{"background":"white"},"content":[{"type":"paragraph","content":[{"type":"text","text":"Uploaded"}]}]},{"type":"tableCell","attrs":{"background":"white"},"content":[{"type":"paragraph","content":[{"type":"text","text":"196"}]}]},{"type":"tableCell","attrs":{"background":"white"},"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196"}]}]},{"type":"tableCell","attrs":{"background":"white"},"content":[{"type":"paragraph","content":[{"type":"text","text":"196"}]}]}]},{"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</si>
  <si>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Status of UCW-32552.xlsx] [^Summery.zip] 
Hi [@Merchandise 2|mailto:Merchandise2@blumangoes.ai],
We have updated all the SKUs as per the LOV values and have also updated the titles through PCM. Please find the attached summary sheet for your reference.
Once the changes are successfully reflected on the platform, we will notify you.
{adf:display=block}
{"type":"table","attrs":{"isNumberColumnEnabled":false,"layout":"center","localId":"840f9b19-2b91-458b-8216-6e2c6a896201"},"content":[{"type":"tableRow","content":[{"type":"tableCell","attrs":{"background":"#61cbf3"},"content":[{"type":"paragraph","content":[{"type":"text","text":"Ticket ID","marks":[{"type":"strong"}]}]}]},{"type":"tableCell","attrs":{"colspan":2,"background":"#61cbf3"},"content":[{"type":"paragraph","content":[{"type":"text","text":"UCW-32552","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13734"}]}]},{"type":"tableCell","attrs":{"background":"white"},"content":[{"type":"paragraph","content":[{"type":"text","text":"13734"}]}]}]},{"type":"tableRow","content":[{"type":"tableCell","attrs":{"background":"white"},"content":[{"type":"paragraph","content":[{"type":"text","text":"Not Upload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13733"}]}]},{"type":"tableCell","attrs":{"background":"white"},"content":[{"type":"paragraph","content":[{"type":"text","text":"13733"}]}]}]}]}
{adf}
Regards,
Team Netscribes</t>
  </si>
  <si>
    <t>Analysis Shared - Date :06/08/2026 &lt;Analysis Shared Processed Options 79 Rejected Options 0 &gt; &lt;Moumita&gt;;Date: 8th Jun, 2026 Pre-Processing Done ( Brand to Query for Chain Length )-Mousumi
Date-9th jun ,2026 Production Done . -Mousumi
Date-9th jun ,2026 Images Done-Moumita
Date-9th jun ,2026 Description Done-Khushnuma
Date-9th jun ,2026 QC &amp; Uploaded Done-Mousumi
PFA the SUmmary &amp; Post-Uploaded sheet[^Summary.zip] [^UCW-32543 Post Upload Status_V.2 (1).xlsx] 
;Image deliver - Date :06/09/2026 &lt;Images Delivered Processed Options 79 Rejected Options 0&gt; &lt;Moumita&gt;;[^UCW-32543_LID.xlsx]
Hi [@Antara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be25120-1c64-49b3-9416-2ef9aef9f273"},"content":[{"type":"tableRow","content":[{"type":"tableCell","attrs":{"background":"#44b3e1"},"content":[{"type":"paragraph","content":[{"type":"text","text":"Ticket ID","marks":[{"type":"strong"}]}]}]},{"type":"tableCell","attrs":{"colspan":2,"background":"#44b3e1"},"content":[{"type":"paragraph","content":[{"type":"text","text":"UCW-32543","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79"}]}]},{"type":"tableCell","attrs":{"background":"white"},"content":[{"type":"paragraph","content":[{"type":"text","text":"79"}]}]}]},{"type":"tableRow","content":[{"type":"tableCell","attrs":{"background":"white"},"content":[{"type":"paragraph","content":[{"type":"text","text":"Uploaded"}]}]},{"type":"tableCell","attrs":{"background":"white"},"content":[{"type":"paragraph","content":[{"type":"text","text":"79"}]}]},{"type":"tableCell","attrs":{"background":"white"},"content":[{"type":"paragraph","content":[{"type":"text","text":"79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79"}]}]},{"type":"tableCell","attrs":{"background":"white"},"content":[{"type":"paragraph","content":[{"type":"text","text":"79"}]}]}]},{"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</si>
  <si>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Analysis Shared - Date :06/08/2026 &lt;Analysis Shared Processed Options 53 Rejected Options 0 &gt; &lt;Moumita&gt;;Image deliver - Date :06/09/2026 &lt;Images Delivered Processed Options 53 Rejected Options 0&gt; &lt;Moumita&gt;;Date-9th jun ,2026 Pre-Processing Done . No Query-Mousumi
Date-9th jun ,2026 Production Done.-Mousumi
Date-9th jun ,2026 Images DOne -Moumita
Date-9th jun ,2026 -Description Done-Khushnuma
Date-9th jun ,2026 QC &amp; uploaded Done[^Summary.zip] [^UCW-32539 Post Upload Status_V.2 (1).xlsx] ;[^UCW-32539_LID.xlsx]
Hi [@Rupa Rupa|mailto:rupa@zaveri-pearls.com],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c5bbfe-eb77-4626-a12d-83fe3d6d9107"},"content":[{"type":"tableRow","content":[{"type":"tableCell","attrs":{"background":"#44b3e1"},"content":[{"type":"paragraph","content":[{"type":"text","text":"Ticket ID","marks":[{"type":"strong"}]}]}]},{"type":"tableCell","attrs":{"colspan":2,"background":"#44b3e1"},"content":[{"type":"paragraph","content":[{"type":"text","text":"UCW-32539","marks":[{"type":"strong"}]}]}]}]},{"type":"tableRow","content":[{"type":"tableCell","attrs":{"background":"#44b3e1"},"content":[{"type":"paragraph","content":[{"type":"text","text":"Brand Name","marks":[{"type":"strong"}]}]}]},{"type":"tableCell","attrs":{"colspan":2,"background":"#44b3e1"},"content":[{"type":"paragraph","content":[{"type":"text","text":"Zaveri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52"}]}]},{"type":"tableCell","attrs":{"background":"white"},"content":[{"type":"paragraph","content":[{"type":"text","text":"52"}]}]}]},{"type":"tableRow","content":[{"type":"tableCell","attrs":{"background":"white"},"content":[{"type":"paragraph","content":[{"type":"text","text":"Uploaded"}]}]},{"type":"tableCell","attrs":{"background":"white"},"content":[{"type":"paragraph","content":[{"type":"text","text":"50"}]}]},{"type":"tableCell","attrs":{"background":"white"},"content":[{"type":"paragraph","content":[{"type":"text","text":"50"}]}]}]},{"type":"tableRow","content":[{"type":"tableCell","attrs":{"background":"white"},"content":[{"type":"paragraph","content":[{"type":"text","text":"Not Uploaded (Already List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50"}]}]},{"type":"tableCell","attrs":{"background":"white"},"content":[{"type":"paragraph","content":[{"type":"text","text":"50"}]}]}]},{"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</si>
  <si>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We have updated the images. Please find the attached summary sheet for your reference. Once the images are successfully reflected, we will notify you.
{adf:display=block}
{"type":"table","attrs":{"isNumberColumnEnabled":false,"layout":"center","localId":"0250889d-a148-4000-b9d2-d15821fde302"},"content":[{"type":"tableRow","content":[{"type":"tableCell","attrs":{},"content":[{"type":"paragraph","content":[{"type":"text","text":"Ticket ID"}]}]},{"type":"tableCell","attrs":{"colspan":2},"content":[{"type":"paragraph","content":[{"type":"text","text":"UCW-32538"}]}]}]},{"type":"tableRow","content":[{"type":"tableCell","attrs":{},"content":[{"type":"paragraph","content":[{"type":"text","text":"Brand Name"}]}]},{"type":"tableCell","attrs":{"colspan":2},"content":[{"type":"paragraph","content":[{"type":"text","text":"OOMP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48"}]}]},{"type":"tableCell","attrs":{},"content":[{"type":"paragraph","content":[{"type":"text","text":"48"}]}]}]},{"type":"tableRow","content":[{"type":"tableCell","attrs":{},"content":[{"type":"paragraph","content":[{"type":"text","text":"Uploaded"}]}]},{"type":"tableCell","attrs":{},"content":[{"type":"paragraph","content":[{"type":"text","text":"48"}]}]},{"type":"tableCell","attrs":{},"content":[{"type":"paragraph","content":[{"type":"text","text":"48"}]}]}]}]}
{adf};The images have been successfully updated. Please find the attached screenshot for your reference. We are closing this ticket for now. If you require any further assistance, please feel free to reach out to us.</t>
  </si>
  <si>
    <t>Image deliver - Date :06/08/2026 &lt;Images Delivered Processed Options 2 Rejected Options 0 &gt; &lt;Moumita&gt;;Date :06-08-2026 &lt;Ticket picked for pre processing SKU 2&gt; &lt;Tania&gt;
Date :06-08-2026 &lt;Pre Processing query to Brand &lt;Manufacturer Pincode is missing&gt;&gt; &lt;Tania&gt;;Date :06-09-2026 &lt; Pre Processing query to Brand 1st Follow Up&gt; &lt;Tania&gt;;[^UCW-32536_Post Upload Status_V.2 (1).xlsx]
[^Summary.zip]
Date : 6/9/2026 &lt;Ticket has been successfully uploaded in our system. Option 2 Sku 2 &gt; &lt;Piyali Bose&gt;;[^UCW-32536_LID.xlsx]
Hi [@Shivani Dorai|mailto:shivani@skinbae.in],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8557ff49-af28-4719-90ed-d72df7b1e4c5"},"content":[{"type":"tableRow","content":[{"type":"tableCell","attrs":{"background":"#44b3e1"},"content":[{"type":"paragraph","content":[{"type":"text","text":"Ticket ID","marks":[{"type":"strong"}]}]}]},{"type":"tableCell","attrs":{"colspan":2,"background":"#44b3e1"},"content":[{"type":"paragraph","content":[{"type":"text","text":"UCW-32536","marks":[{"type":"strong"}]}]}]}]},{"type":"tableRow","content":[{"type":"tableCell","attrs":{"background":"#44b3e1"},"content":[{"type":"paragraph","content":[{"type":"text","text":"Brand Name","marks":[{"type":"strong"}]}]}]},{"type":"tableCell","attrs":{"colspan":2,"background":"#44b3e1"},"content":[{"type":"paragraph","content":[{"type":"text","text":"Dr.Reju-Al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</si>
  <si>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:06/08/2026 &lt;Ticket picked for pre processing Option 1 Sku 1 &gt; &lt;Anjalita&gt;;Image deliver - Date :06/08/2026 &lt;Images Delivered Processed Options 1 Rejected Options 0&gt; &lt;Moumita&gt;;Date :06/09/2026 &lt;Ticket has been successfully uploaded in our system. Option 1 Sku 1&gt; &lt;Anjalita&gt;;Reflecting</t>
  </si>
  <si>
    <t>Analysis Shared - Date :06/08/2026 &lt;Analysis Shared Processed Options 2 Rejected Options 0 Rejected Reason Platform &amp; seller code required &gt; &lt;Moumita&gt;;Date :06/08/2026 &lt;Ticket picked for pre processing Sku 01&gt; &lt;Tania&gt;;Image deliver - Date :06/08/2026 &lt;Images Delivered Processed Options 2 Rejected Options 0&gt; &lt;Moumita&gt;;Date :06/09/2026 &lt; Query to Category, Dropdown not available at seller code&gt; &lt;Tania&gt;;Date :06/13/2026 &lt; Dropdown not available at seller code&gt; &lt;Tania&gt;</t>
  </si>
  <si>
    <t>Analysis Shared - Date :06/08/2026 &lt;Analysis Shared Processed Options 5 Rejected Options 0 Rejected Reason Ean Code required &gt; &lt;Moumita&gt;;|Date :06-08-2026 &lt;Ticket picked for pre processing 5 SKU&gt; &lt;Tania&gt;|
|Date :06-08-2026 &lt;Pre Processing query to Brand &lt;EAN &amp; Packer Details Missing, Manufacturer n Coo are mismatched&gt;&gt; &lt;Tania&gt;|;Date :06-09-2026 &lt; Pre Processing query to Brand 1st Follow Up&gt; &lt;Tania&gt;;Image deliver - Date :06/09/2026 &lt;Images Delivered Processed Options 5 Rejected Options 0&gt; &lt;Moumita&gt;;[^UCW-32533_Post Upload Status_V.2 (1).xlsx]
[^Summary.zip]
Date :6/9/2026 &lt;Ticket has been successfully uploaded in our system. Option 5 Sku 5&gt; &lt;Piyali Bose&gt;;[^UCW-32533_LID.xlsx]
Hi [@Mehta, Pearl|mailto:pmehta@estee.com],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1534f6d-db9e-4dcd-b209-be0a4431d832"},"content":[{"type":"tableRow","content":[{"type":"tableCell","attrs":{"background":"#44b3e1"},"content":[{"type":"paragraph","content":[{"type":"text","text":"Ticket ID","marks":[{"type":"strong"}]}]}]},{"type":"tableCell","attrs":{"colspan":2,"background":"#44b3e1"},"content":[{"type":"paragraph","content":[{"type":"text","text":"UCW-32533","marks":[{"type":"strong"}]}]}]}]},{"type":"tableRow","content":[{"type":"tableCell","attrs":{"background":"#44b3e1"},"content":[{"type":"paragraph","content":[{"type":"text","text":"Brand Name","marks":[{"type":"strong"}]}]}]},{"type":"tableCell","attrs":{"colspan":2,"background":"#44b3e1"},"content":[{"type":"paragraph","content":[{"type":"text","text":"Estee Lauder","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</si>
  <si>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:06/09/2026  &lt;Ticket picked for pre processing Option 235 Sku 1123&gt; &lt;Anwesha Mondal&gt;;Date :06/09/2026  &lt;Ticket picked for pre processing Option: 6 SKU: 30&gt; &lt;Sanjana Ghosh&gt;;Analysis Shared - Date :06/09/2026&lt;Analysis Shared Processed Options 101 Rejected Options 0 Rejected Reason XXX&gt; &lt;Saswati Dey&gt;;Analysis Shared - Date :06/09/2026&lt;Analysis Shared Processed Options 107 Rejected Options 0 Rejected Reason XXX&gt; &lt;Saswati Dey&gt;;Date :06/09/2026 &lt;Ticket picked for Production and QC review Option 6 Sku 31 (FOR FOOTWEAR&gt; &lt;Ishani&gt;;Date :06/09/2026 &lt;Ticket is currently under size chart creation Option 6 Sku 31 (FOR FOOTWEAR)&gt; &lt;Ishani&gt;;Image deliver Footwear - Date :06/09/2026 &lt;Images Delivered Processed Options 6 Rejected Options 0&gt; &lt;Moumita&gt;;Image deliver - Date :06/09/2026 &lt;Images Delivered Processed Options 101 Rejected Options 0&gt; &lt;Saswati Dey&gt;;Image deliver - Date :06/09/2026 &lt;Images Delivered Processed Options 107 Rejected Options 0&gt; &lt;Saswati Dey&gt;;Date :06/10/2026 &lt;Ticket has been successfully partially uploaded(Footwear) in our system. Uploaded Option 6 Sku 29  Not Uploaded Sku 2 ( :: Attribute LOV entered is not valid for attribute :: agekids.## of productId :8909353439609)&gt; &lt;Ishani&gt;[^Post Upload Status_V.2 (1) (1).xlsx] [^Summary.zip] ;Date :06/10/2026 &lt;The ticket has been partially uploaded (Kids),Uploaded Option 86 SKU 377 ,Not Uploaded Option 23(Already Listed, Less than 3 sku in 1 cluster &amp; Size Chart Revision WIP) , while Men's and Women's Apparel have been uploaded successfully. Uploaded Option 107 Sku 560 , Already Listed Option 19&gt; &lt;Anwesha&gt;
[^Summary (16bb9eb2-1103-4c0d-87ad-7a1fe7d02dfc).zip]
[^Post Upload Status_UCW-32524 Men, Women &amp; Kids.xlsx]
</t>
  </si>
  <si>
    <t>Date :06/10/2026 &lt;Ticket picked for pre processing Option 19 Sku 19&gt; &lt;Anjalita&gt;;Image deliver - Date :06/11/2026 &lt;Images Delivered Processed Options 18 Rejected Options 1&gt; &lt;Moumita&gt;;Date :06/11/2026 &lt;Ticket has been successfully uploaded in our system. Option 19 Sku 19…1 SKU image NA&gt; &lt;Anjalita&gt;;{adf:display=block}
{"type":"table","attrs":{"isNumberColumnEnabled":false,"layout":"center","localId":"053ff7fa-7d4c-4ca3-8126-0fb85b21907e"},"content":[{"type":"tableRow","content":[{"type":"tableCell","attrs":{},"content":[{"type":"paragraph","content":[{"type":"text","text":"Ticket ID"}]}]},{"type":"tableCell","attrs":{"colspan":2},"content":[{"type":"paragraph","content":[{"type":"text","text":"UCW-32523"}]}]}]},{"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19"}]}]},{"type":"tableCell","attrs":{},"content":[{"type":"paragraph","content":[{"type":"text","text":"19"}]}]}]},{"type":"tableRow","content":[{"type":"tableCell","attrs":{},"content":[{"type":"paragraph","content":[{"type":"text","text":"Successfully Retriggered"}]}]},{"type":"tableCell","attrs":{},"content":[{"type":"paragraph","content":[{"type":"text","text":"18"}]}]},{"type":"tableCell","attrs":{},"content":[{"type":"paragraph","content":[{"type":"text","text":"18"}]}]}]},{"type":"tableRow","content":[{"type":"tableCell","attrs":{},"content":[{"type":"paragraph","content":[{"type":"text","text":"Image Not Available"}]}]},{"type":"tableCell","attrs":{},"content":[{"type":"paragraph","content":[{"type":"text","text":"1"}]}]},{"type":"tableCell","attrs":{},"content":[{"type":"paragraph","content":[{"type":"text","text":"1"}]}]}]}]}
{adf}</t>
  </si>
  <si>
    <t xml:space="preserve">Date :06/09/2026  &lt;Ticket picked for pre processing Option: 87  SKU: 756&gt; &lt;Sanjana Ghosh&gt;;Date :06/09/2026&lt;Ticket picked for Production and QC review Option: 145  SKU: 756&gt; &lt;Ankita&gt;;Date :06/09/2026&lt;Pre Processing query to Brand &lt;Image Query&gt;&gt; &lt;Ankita&gt;;Date :06/09/2026 &lt; Pre Processing query to Brand 1st Follow Up&gt; &lt;Ankita&gt;;Image deliver - Date :06/10/2026 &lt;Images Delivered Processed Options 141 Rejected Options 4&gt; &lt;Moumita&gt;;Date :06/11/2026 &lt;Ticket has been successfully uploaded in our system. Option 139 Sku 726&gt; &lt;Ankita&gt;[^Post Upload Status_V.2 (1).xlsx] [^Summary.zip] </t>
  </si>
  <si>
    <t>Date :08-06-2026  &lt;Ticket picked for pre processing Option 17Sku 85&gt; &lt;Amandeep&gt;;Date :08-06-2026 &lt;Pre Processing query to Brand &lt;Size chart&gt;&gt; &lt;Amandeep&gt;;Image deliver - Date :06/08/2026 &lt;Images Delivered Processed Options 17 Rejected Options 0&gt; &lt;Subhankar&gt;;Date :06/08/2026 &lt;Ticket has been successfully uploaded in our system. Option: 17 SKU: 85&gt; &lt;Sanjana Ghosh&gt;
PFA the post upload status and summary file: [^Summary.zip] [^UCW-32504 - Post Upload Status .xlsx] ;[^UCW-32504_LID.xlsx]
Hi [@Channel Sales|mailto:cs@digixito.com],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70971d-dc80-4243-9d88-086f8975ec49"},"content":[{"type":"tableRow","content":[{"type":"tableCell","attrs":{"background":"#44b3e1"},"content":[{"type":"paragraph","content":[{"type":"text","text":"Ticket ID","marks":[{"type":"strong"}]}]}]},{"type":"tableCell","attrs":{"colspan":2,"background":"#44b3e1"},"content":[{"type":"paragraph","content":[{"type":"text","text":"UCW-32504","marks":[{"type":"strong"}]}]}]}]},{"type":"tableRow","content":[{"type":"tableCell","attrs":{"background":"#44b3e1"},"content":[{"type":"paragraph","content":[{"type":"text","text":"Brand Name","marks":[{"type":"strong"}]}]}]},{"type":"tableCell","attrs":{"colspan":2,"background":"#44b3e1"},"content":[{"type":"paragraph","content":[{"type":"text","text":"Red Chief","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85"}]}]},{"type":"tableCell","attrs":{"background":"white"},"content":[{"type":"paragraph","content":[{"type":"text","text":"17"}]}]}]},{"type":"tableRow","content":[{"type":"tableCell","attrs":{"background":"white"},"content":[{"type":"paragraph","content":[{"type":"text","text":"Uploaded"}]}]},{"type":"tableCell","attrs":{"background":"white"},"content":[{"type":"paragraph","content":[{"type":"text","text":"85"}]}]},{"type":"tableCell","attrs":{"background":"white"},"content":[{"type":"paragraph","content":[{"type":"text","text":"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85"}]}]},{"type":"tableCell","attrs":{"background":"white"},"content":[{"type":"paragraph","content":[{"type":"text","text":"17"}]}]}]},{"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</si>
  <si>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Date-8th Jun, 2026 PFA the Summary &amp; Post-Uploaded Sheet
[^UCW-32500 Post Upload Status_V.2 (1).xlsx] [^Remaining Summary.zip] ;[^UCW-32500_LID.xlsx]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af15f89-d4ff-4e1b-b7d3-d2f4e215f974"},"content":[{"type":"tableRow","content":[{"type":"tableCell","attrs":{"background":"#44b3e1"},"content":[{"type":"paragraph","content":[{"type":"text","text":"Ticket ID","marks":[{"type":"strong"}]}]}]},{"type":"tableCell","attrs":{"colspan":2,"background":"#44b3e1"},"content":[{"type":"paragraph","content":[{"type":"text","text":"UCW-32500","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</si>
  <si>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Date:-9th Jun, 2026 PFA the Summary &amp; Post-Uploaded sheet
[^UCW-32499 Post Upload Status_V.2 (1).xlsx] [^Summary.zip] ;[^UCW-32499_LID.xlsx]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fff7de-3fa0-4251-b334-c46dc5639a76"},"content":[{"type":"tableRow","content":[{"type":"tableCell","attrs":{"background":"#44b3e1"},"content":[{"type":"paragraph","content":[{"type":"text","text":"Ticket ID","marks":[{"type":"strong"}]}]}]},{"type":"tableCell","attrs":{"colspan":2,"background":"#44b3e1"},"content":[{"type":"paragraph","content":[{"type":"text","text":"UCW-32499","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175"}]}]},{"type":"tableCell","attrs":{"background":"white"},"content":[{"type":"paragraph","content":[{"type":"text","text":"175"}]}]}]},{"type":"tableRow","content":[{"type":"tableCell","attrs":{"background":"white"},"content":[{"type":"paragraph","content":[{"type":"text","text":"Uploaded"}]}]},{"type":"tableCell","attrs":{"background":"white"},"content":[{"type":"paragraph","content":[{"type":"text","text":"169"}]}]},{"type":"tableCell","attrs":{"background":"white"},"content":[{"type":"paragraph","content":[{"type":"text","text":"169"}]}]}]},{"type":"tableRow","content":[{"type":"tableCell","attrs":{"background":"white"},"content":[{"type":"paragraph","content":[{"type":"text","text":"Not Uploaded (Already listed)"}]}]},{"type":"tableCell","attrs":{"background":"white"},"content":[{"type":"paragraph","content":[{"type":"text","text":"6"}]}]},{"type":"tableCell","attrs":{"background":"white"},"content":[{"type":"paragraph","content":[{"type":"text","text":"6"}]}]}]},{"type":"tableRow","content":[{"type":"tableCell","attrs":{"background":"white"},"content":[{"type":"paragraph","content":[{"type":"text","text":"LIDs Shared"}]}]},{"type":"tableCell","attrs":{"background":"white"},"content":[{"type":"paragraph","content":[{"type":"text","text":"168"}]}]},{"type":"tableCell","attrs":{"background":"white"},"content":[{"type":"paragraph","content":[{"type":"text","text":"168"}]}]}]},{"type":"tableRow","content":[{"type":"tableCell","attrs":{"background":"white"},"content":[{"type":"paragraph","content":[{"type":"text","text":"LIDs Stuck in SFA"}]}]},{"type":"tableCell","attrs":{"background":"white"},"content":[{"type":"paragraph","content":[{"type":"text","text":"1"}]}]},{"type":"tableCell","attrs":{"background":"white"},"content":[{"type":"paragraph","content":[{"type":"text","text":"1"}]}]}]}]}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</si>
  <si>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UCW-33207</t>
  </si>
  <si>
    <t>UCW-33191</t>
  </si>
  <si>
    <t>UCW-33186</t>
  </si>
  <si>
    <t>UCW-33181</t>
  </si>
  <si>
    <t>UCW-33172</t>
  </si>
  <si>
    <t>UCW-33159</t>
  </si>
  <si>
    <t>UCW-33148</t>
  </si>
  <si>
    <t>UCW-33144</t>
  </si>
  <si>
    <t>UCW-33143</t>
  </si>
  <si>
    <t>UCW-33141</t>
  </si>
  <si>
    <t>UCW-33129</t>
  </si>
  <si>
    <t>UCW-33123</t>
  </si>
  <si>
    <t>UCW-33122</t>
  </si>
  <si>
    <t>UCW-33117</t>
  </si>
  <si>
    <t>UCW-33109</t>
  </si>
  <si>
    <t>UCW-33106</t>
  </si>
  <si>
    <t>UCW-33096</t>
  </si>
  <si>
    <t>UCW-33095</t>
  </si>
  <si>
    <t>UCW-33089</t>
  </si>
  <si>
    <t>UCW-33082</t>
  </si>
  <si>
    <t>UCW-33066</t>
  </si>
  <si>
    <t>UCW-33065</t>
  </si>
  <si>
    <t>UCW-33063</t>
  </si>
  <si>
    <t>UCW-33059</t>
  </si>
  <si>
    <t>UCW-33058</t>
  </si>
  <si>
    <t>UCW-33057</t>
  </si>
  <si>
    <t>UCW-33052</t>
  </si>
  <si>
    <t>UCW-33050</t>
  </si>
  <si>
    <t>UCW-33048</t>
  </si>
  <si>
    <t>UCW-33046</t>
  </si>
  <si>
    <t>UCW-33043</t>
  </si>
  <si>
    <t>UCW-33037</t>
  </si>
  <si>
    <t>UCW-33035</t>
  </si>
  <si>
    <t>UCW-33028</t>
  </si>
  <si>
    <t>UCW-33027</t>
  </si>
  <si>
    <t>UCW-33025</t>
  </si>
  <si>
    <t>UCW-33021</t>
  </si>
  <si>
    <t>UCW-33020</t>
  </si>
  <si>
    <t>UCW-33004</t>
  </si>
  <si>
    <t>UCW-33001</t>
  </si>
  <si>
    <t>UCW-32999</t>
  </si>
  <si>
    <t>UCW-32992</t>
  </si>
  <si>
    <t>UCW-32990</t>
  </si>
  <si>
    <t>UCW-32986</t>
  </si>
  <si>
    <t>UCW-32975</t>
  </si>
  <si>
    <t>UCW-32973</t>
  </si>
  <si>
    <t>UCW-32968</t>
  </si>
  <si>
    <t>UCW-32965</t>
  </si>
  <si>
    <t>UCW-32964</t>
  </si>
  <si>
    <t>UCW-32963</t>
  </si>
  <si>
    <t>UCW-32955</t>
  </si>
  <si>
    <t>UCW-32948</t>
  </si>
  <si>
    <t>UCW-32938</t>
  </si>
  <si>
    <t>UCW-32933</t>
  </si>
  <si>
    <t>UCW-32930</t>
  </si>
  <si>
    <t>UCW-32929</t>
  </si>
  <si>
    <t>UCW-32927</t>
  </si>
  <si>
    <t>UCW-32918</t>
  </si>
  <si>
    <t>UCW-32912</t>
  </si>
  <si>
    <t>UCW-32908</t>
  </si>
  <si>
    <t>UCW-32907</t>
  </si>
  <si>
    <t>UCW-32906</t>
  </si>
  <si>
    <t>UCW-32905</t>
  </si>
  <si>
    <t>UCW-32902</t>
  </si>
  <si>
    <t>UCW-32901</t>
  </si>
  <si>
    <t>UCW-32893</t>
  </si>
  <si>
    <t>UCW-32877</t>
  </si>
  <si>
    <t>UCW-32868</t>
  </si>
  <si>
    <t>UCW-32867</t>
  </si>
  <si>
    <t>UCW-32847</t>
  </si>
  <si>
    <t>UCW-32843</t>
  </si>
  <si>
    <t>UCW-32841</t>
  </si>
  <si>
    <t>UCW-32840</t>
  </si>
  <si>
    <t>Sqintalk x Tatacliq : Mediheal Packaging Updates</t>
  </si>
  <si>
    <t>Tata Cliq Fashion  -  New Image Update - Jacques Bogart (17-06-2026)</t>
  </si>
  <si>
    <t>Little Surprise Box Kids Gumboots- 128130 - 16-06-2026</t>
  </si>
  <si>
    <t>CLONE - Tata Cliq Content Sheet - Philips</t>
  </si>
  <si>
    <t>Skechers Add now catalogue dated 10th June 2026</t>
  </si>
  <si>
    <t>Tata Note Cosmetics PDP Image Update</t>
  </si>
  <si>
    <t>New Listings+Khadlaj+Perfumes+126349+TCF+15th June 2026</t>
  </si>
  <si>
    <t>Joules by Radhika - Jewellery - 14/06/26</t>
  </si>
  <si>
    <t>Pitchwai Collection Catalog for Tata Cliq.</t>
  </si>
  <si>
    <t>Monkstory - FTW - 36 SKUs - 14/06/26</t>
  </si>
  <si>
    <t>Request to Update Images</t>
  </si>
  <si>
    <t>Colors Queen || Makeup || 129094 || 28-05-2026</t>
  </si>
  <si>
    <t>Tata Cliq-adidas DTC|Apparel| Attributes_19-06-26</t>
  </si>
  <si>
    <t>TATACLIQ x O3+ Catalog Update 29-05-2026</t>
  </si>
  <si>
    <t>TataCliq x O3+ New Launch 12-06-2026</t>
  </si>
  <si>
    <t>ERROR_Catalogue New errors for the Multibrands Agency (Netscribes) 18th June _NC</t>
  </si>
  <si>
    <t>Tata Cliq Fashion - New listing - Franck Olivier (12-06-2026)</t>
  </si>
  <si>
    <t>Redchief_Leather Shoes and Open Footwear_123781_120626</t>
  </si>
  <si>
    <t>CLONE - K18 Hair Oil 10ml New Listing</t>
  </si>
  <si>
    <t>Asics | Footwear | Sell Now Fashion to Luxury | 12-06-2026</t>
  </si>
  <si>
    <t>Palmonas | Fashion Jwellery | 128366 | 17-06-2026 (204 SKUs)</t>
  </si>
  <si>
    <t>Palmonas | Fashion Jwellery | 128366 | 17-06-2026 (146 SKUs)</t>
  </si>
  <si>
    <t>Giva | Silver Jewellery | 125927 | 17-06-2026 (113SKUs)</t>
  </si>
  <si>
    <t>SWEET DREAMS Boys 12-06-2026</t>
  </si>
  <si>
    <t>SWEET DREAMS Girls 12-06-2026</t>
  </si>
  <si>
    <t>SWEET DREAMS Men 12-06-2026</t>
  </si>
  <si>
    <t xml:space="preserve"> Jeroboam Cataloguing </t>
  </si>
  <si>
    <t xml:space="preserve">IKONIC - TATA CLIQ  - 8904231015999 - Ultra Light Hair Dryer - Black - IMAGE UPDATE </t>
  </si>
  <si>
    <t>New listings to create</t>
  </si>
  <si>
    <t>Rubans | Jewellery Set , Earings &amp; Bangles | 124272 | SKU :- 184</t>
  </si>
  <si>
    <t>Puig GWP Cataloguing 09.06.26</t>
  </si>
  <si>
    <t>2065376_Mist New listing_TCL</t>
  </si>
  <si>
    <t>Tata Cliq X Sebastian Professional Restage Listings</t>
  </si>
  <si>
    <t>HA Tint Listing | OAP | Tata Cliq</t>
  </si>
  <si>
    <t>Ustraa &amp; VLCC - Facial Kit &amp; Hair Serum - 8904223820723 , 8904223818737 , 8907122020201</t>
  </si>
  <si>
    <t>Tata Cliq  Fashion - New listing - Eze Perfume (New launch)</t>
  </si>
  <si>
    <t>Tata Cliq Footwear Catalogue | 11-06-2026</t>
  </si>
  <si>
    <t>Silver Rakhi Listing - 11.06.2026</t>
  </si>
  <si>
    <t>Touch925 | Silver Jewellery | 128759 | 12-06-2026 (37 SKUs)</t>
  </si>
  <si>
    <t>New Listing for Tata Cliq: Zircon Necklace ( 199 SKUs) – Kushal’s</t>
  </si>
  <si>
    <t>New Listing | HONASA Lumineve Tata Cliq Luxe</t>
  </si>
  <si>
    <t>Honasa Updated A+ and E-Commerce Creatives- Tata Cliq</t>
  </si>
  <si>
    <t>CLONE - CLONE - SOMA ESSENTIAL - Cataloguing</t>
  </si>
  <si>
    <t>Tata Cliq - New listing - Adidas Vibes &amp; Franck Olivier</t>
  </si>
  <si>
    <t>Error_FW: Tata Cliq - Cataloguing Templates</t>
  </si>
  <si>
    <t>Footwear Lot 6 SS26 Skechers -35 SKUs - 9 Style - Marketplace and Luxury - Marketplace seller code - 126948 - Luxury seller code - 128174 - 16.6.2026</t>
  </si>
  <si>
    <t>Error_Images Not reflecting-Need To re-trigger</t>
  </si>
  <si>
    <t>Error_Styles Migration to Tata Cliq ABFRL Account - 27-05-2026</t>
  </si>
  <si>
    <t>ALDO Footwear Catalog Submission (TC&amp;TCL) - 10.06.2025</t>
  </si>
  <si>
    <t>UCW-32178 - Dual listing &amp; sell now - Tata Cliq-adidas DTC|Footwear| Attributes_03-06-26_NC</t>
  </si>
  <si>
    <t>Yufta - New Catalog Link Tatacliq(35 Styles</t>
  </si>
  <si>
    <t>BERRYLICIOUS + Apparel + Annapurna Impex (128094) + 03/05/2026</t>
  </si>
  <si>
    <t>Tata Cliq Footwear Catalogue | 12-06-2026</t>
  </si>
  <si>
    <t>Tinted Serum 7-8 Shade Listing Correction_Infaillible | OAP | Tata Cliq</t>
  </si>
  <si>
    <t>New Listing for Tata Cliq: Necklaces (231 SKUs) | Kushal’s | 16-06-2026</t>
  </si>
  <si>
    <t>New Earrings listing-21 SKUS</t>
  </si>
  <si>
    <t>CLONE - Sora Dora Listing</t>
  </si>
  <si>
    <t>CLONE-New Listing | Neutrogena UltraSheer Mineral Sunscreen 40 ml</t>
  </si>
  <si>
    <t>ERROR_Catalogue New errors for the Multibrands Agency (NETSCRIBES) 16th June _NC</t>
  </si>
  <si>
    <t>Garnier | Color Naturals PDP Update | TATACLIQ</t>
  </si>
  <si>
    <t>Titan New listings - New EAN</t>
  </si>
  <si>
    <t xml:space="preserve">Jovoy  Cataloguing </t>
  </si>
  <si>
    <t>Error_Launch of FEDS Jerseys on 6th Nov’25 – Strict Adherence to Launch Date</t>
  </si>
  <si>
    <t xml:space="preserve">Error_NCH_ESC_127776060299901_Wrong product received </t>
  </si>
  <si>
    <t xml:space="preserve">Tatacliq listing </t>
  </si>
  <si>
    <t>Tinted Serum New Shades Listing_Infaillible | OAP | Tata Cliq</t>
  </si>
  <si>
    <t>Touch925 | Silver Jewellery | 128759 | 10-06-2026 ( 38 SKUs )</t>
  </si>
  <si>
    <t>Bioderma - EAN Code Change</t>
  </si>
  <si>
    <t>CLONE - 78248680_LANCOME Q2 New Listing_TCL</t>
  </si>
  <si>
    <t>Pilgrim &lt;&gt; Tata Cliq : New MRP &amp; Image Update</t>
  </si>
  <si>
    <t xml:space="preserve"> Campus x Tata CliQ ~ New Listings_05.06.2026 Batch-26</t>
  </si>
  <si>
    <t xml:space="preserve">Sqintalk </t>
  </si>
  <si>
    <t>Jacques Bogart</t>
  </si>
  <si>
    <t>Date :06/20/2026 &lt;Ticket picked for pre processing Option 18 Sku 18&gt; &lt;Anjalita&gt;;unable to select primary seller code and image analysis shared</t>
  </si>
  <si>
    <t>Little Surprise Box</t>
  </si>
  <si>
    <t>Date :06/19/2026 &lt;Ticket picked for pre processing Option 30 Sku 208&gt; &lt;Ishani&gt;;Date :06/19/2026 &lt;Pre Processing query to Brand &lt;Size Chart Missing&gt;&gt; &lt;Ishani&gt;;Date :06/19/2026&lt;Upon reviewing the Seller Portal, we noticed that the *L4 – Footwear* category is currently not available in the portal. Due to this, we are unable to proceed with processing the batch&gt; &lt;Ishani&gt;</t>
  </si>
  <si>
    <t>Phillips</t>
  </si>
  <si>
    <t>|Date :06/19/2026 &lt;Ticket picked for Production and QC review SKU 19&gt; &lt;Tania&gt;|
|Date :06/19/2026 &lt;Ticket has been successfully uploaded in our system. SKU 19&gt; &lt;Tania&gt;|;*We have successfully uploaded this batch. Please find the attached summary sheet and summary report.*[^UCW-32697 (e56f19b1-9a10-4c30-a4cb-fecdb1fc242c).zip] [^UCW-32697_Post Upload Status.xlsx] ;[^UCW-33181.xlsx]
Hi [@Yadav, Kanika|mailto:Kanika.Yadav@philips.com],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e325668-0ed0-407a-8ef0-b026d7854932"},"content":[{"type":"tableRow","content":[{"type":"tableCell","attrs":{"background":"#44b3e1"},"content":[{"type":"paragraph","content":[{"type":"text","text":"Ticket ID","marks":[{"type":"strong"}]}]}]},{"type":"tableCell","attrs":{"colspan":2,"background":"#44b3e1"},"content":[{"type":"paragraph","content":[{"type":"text","text":"UCW-33181","marks":[{"type":"strong"}]}]}]}]},{"type":"tableRow","content":[{"type":"tableCell","attrs":{"background":"#44b3e1"},"content":[{"type":"paragraph","content":[{"type":"text","text":"Brand Name","marks":[{"type":"strong"}]}]}]},{"type":"tableCell","attrs":{"colspan":2,"background":"#44b3e1"},"content":[{"type":"paragraph","content":[{"type":"text","text":"Phillips","marks":[{"type":"strong"}]}]}]}]},{"type":"tableRow","content":[{"type":"tableCell","attrs":{"background":"#44b3e1"},"content":[{"type":"paragraph","content":[{"type":"text","text":"Platform","marks":[{"type":"strong"}]}]}]},{"type":"tableCell","attrs":{"colspan":2,"background":"#44b3e1"},"content":[{"type":"paragraph","content":[{"type":"text","text":"Luxury, 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content":[{"type":"paragraph","content":[{"type":"text","text":"Not Uploaded (Already Listed)"}]}]},{"type":"tableCell","attrs":{"background":"white"},"content":[{"type":"paragraph","content":[{"type":"text","text":"3"}]}]},{"type":"tableCell","attrs":{"background":"white"},"content":[{"type":"paragraph","content":[{"type":"text","text":"3"}]}]}]},{"type":"tableRow","content":[{"type":"tableCell","attrs":{"background":"white"},"content":[{"type":"paragraph","content":[{"type":"text","text":"LIDs Shared"}]}]},{"type":"tableCell","attrs":{"background":"white"},"content":[{"type":"paragraph","content":[{"type":"text","text":"16"}]}]},{"type":"tableCell","attrs":{"background":"white"},"content":[{"type":"paragraph","content":[{"type":"text","text":"16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</si>
  <si>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:06/19/2026 &lt;Ticket picked for pre processing Option 145 Sku 801 &gt; &lt;Ishani&gt;;Date :06/19/2026 &lt;Pre Processing query to Brand &lt;Size Chart Query&gt;&gt; &lt;Ishani&gt;;Analysis Shared - Date :06/20/2026 &lt;Analysis Shared Processed Options 114 Rejected Options 31 Rejected Reason XXX&gt; &lt;Saswati Dey&gt;;Date :06/20/2026  &lt;Pre Processing query to Brand &lt;Image Query&gt; &lt;Sanjana Ghosh&gt; </t>
  </si>
  <si>
    <t>Note</t>
  </si>
  <si>
    <t>Image deliver - Date :06/20/2026 &lt;Images Delivered Processed Options 16 Rejected Options 4&gt; &lt;Saswati Dey&gt;</t>
  </si>
  <si>
    <t xml:space="preserve">Khadlaj </t>
  </si>
  <si>
    <t>Date :06/19/2026 &lt;Ticket picked for pre processing SKU 3&gt; &lt;Amandeep&gt;;Date :06/19/2026 &lt;Ticket picked for Production and QC review Option 3Sku 3&gt; &lt;Amandeep&gt;;Date :06/19/2026 &lt;Ticket has been successfully uploaded in our system. Option 3 Sku 3&gt; &lt;Amandeep&gt;[^ProductBulkUpload_126349_Beauty__Grooming(MPH22)_Fragrances_and_Perfumes(MPH2211)_Fragrances(MPH2211100)_Perfumes(MPH2211100104)_35212_1781868719089_20260619_050159_592_summary.csv] [^Post Upload Status_V.2 (1).xlsx] ;[^UCW-33148.xlsx]
Hi [@priya@sharaya.in|mailto:priya@sharaya.in],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3011cc-4aba-48a7-9baf-0b71c512ddad"},"content":[{"type":"tableRow","content":[{"type":"tableCell","attrs":{"background":"#44b3e1"},"content":[{"type":"paragraph","content":[{"type":"text","text":"Ticket ID","marks":[{"type":"strong"}]}]}]},{"type":"tableCell","attrs":{"colspan":2,"background":"#44b3e1"},"content":[{"type":"paragraph","content":[{"type":"text","text":"UCW-33148","marks":[{"type":"strong"}]}]}]}]},{"type":"tableRow","content":[{"type":"tableCell","attrs":{"background":"#44b3e1"},"content":[{"type":"paragraph","content":[{"type":"text","text":"Brand Name","marks":[{"type":"strong"}]}]}]},{"type":"tableCell","attrs":{"colspan":2,"background":"#44b3e1"},"content":[{"type":"paragraph","content":[{"type":"text","text":"Khadlaj","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</si>
  <si>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Joules by Radhika</t>
  </si>
  <si>
    <t>Date : 19th Jun 2026 This ticket has been picked for Pre-Processing and Image Analysis -Mousumi. 
Date : 19th Jun 2026 Pre-Processing done ( Brand to Query for Style Code &amp; Images Query)-Mousumi.
Date : 20th, Jun 2026 Ist follow up Done -Mousumi;Analysis Shared - Date :06/19/2026 &lt;Analysis Shared Processed Options 61 Rejected Options 7 Rejected Reason XXX&gt; &lt;Saswati Dey&gt;</t>
  </si>
  <si>
    <t>Shaya by CaratLane</t>
  </si>
  <si>
    <t xml:space="preserve">Image deliver - Date :06/19/2026 &lt;Images Delivered Processed Options 47 Rejected Options 0&gt; &lt;Saswati Dey&gt;;Date : 19th Jun 2026 This ticket has been picked for Pre-Processing and Image Analysis -Mousumi. 
Date : 19th Jun 2026 Pre-Processing Done (Brand to query weight, coo,Anklet length, Bracelet size, cHain length, ring Size, Toe ring size)-Mousumi.
Date : 19th Jun 2026  Images Done-Saswsti
Date : 20th Jun 2026 Production Done.-Mousumi.
Date : 20th Jun 2026-Description Done -Khushnuma.
Date : 20th Jun 2026 QC &amp; Uploaded done-Mousumi.
PFA the Summaryy &amp; Post-Uploaded sheet[^Summary.zip] [^UCW-33143 Post Upload Status_V.2 (1).xlsx] 
</t>
  </si>
  <si>
    <t xml:space="preserve">Date :06/19/2026  &lt;Ticket picked for pre processing Option: 4 SKU: 24&gt; &lt;Sanjana Ghosh&gt;;Date :06/20/2026  &lt;Pre Processing query to Brand &lt;Gender and size chart details&gt; &lt;Sanjana Ghosh&gt; ;Analysis Shared - Date :06/20/2026 &lt;Analysis Shared Processed Options 4 Rejected Options 0 Rejected Reason XXX&gt; &lt;Saswati Dey&gt;;Date :06/20/2026&lt;Ticket has been successfully uploaded in our system. Option 4 Sku 24&gt; &lt;Ankita&gt;[^Post Upload Status_V.2 (1).xlsx] [^Summary.zip] </t>
  </si>
  <si>
    <t>Date :06/20/2026&lt;Partial Success(Rest 5 Image issue ) Option 4 Sku 4 &gt; &lt;Rupa&gt;</t>
  </si>
  <si>
    <t>|Date :06/19/2026 &lt;Ticket picked for pre processing SKU 1&gt; &lt;Amandeep&gt;|
|Date :06/19/2026 &lt;Ticket picked for Production and QC review SKU 1&gt; &lt;Amandeep&gt;|;Date :06/19/2026 &lt;Ticket has been successfully uploaded in our system. Option 1 Sku 1&gt; &lt;Amandeep&gt;[^ProductBulkUpload_129094_Beauty__Grooming(MPH22)_Makeup(MPH2214)_Face(MPH2214101)_Setting_Sprays_and_powders(MPH2214101116)_48868_1781868624716_20260619_050025_033_summary.csv] [^Post Upload Status_V.2 (1).xlsx] ;[^UCW-33123.xlsx]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eb109cc-a03f-453c-9de4-dbeb9779dfc4"},"content":[{"type":"tableRow","content":[{"type":"tableCell","attrs":{"background":"#44b3e1"},"content":[{"type":"paragraph","content":[{"type":"text","text":"Ticket ID","marks":[{"type":"strong"}]}]}]},{"type":"tableCell","attrs":{"colspan":2,"background":"#44b3e1"},"content":[{"type":"paragraph","content":[{"type":"text","text":"UCW-33123","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</si>
  <si>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Adidas, Adidas Original</t>
  </si>
  <si>
    <t xml:space="preserve">Date :06/19/2026  &lt;Ticket picked for pre processing Option: 86  SKU: 488&gt; &lt;Sanjana Ghosh&gt;;Date :06/20/2026  &lt;Pre Processing query to Brand &lt;Mandatory Image &amp; Country of Origin Missing&gt;&gt; &lt;Anwesha Mondal&gt; </t>
  </si>
  <si>
    <t>Date :06/19/2026 &lt;Ticket picked for pre processing Option 10 Sku 10&gt; &lt;Monu Saha&gt;;Image deliver - Date :06/19/2026 &lt;Images Delivered Processed Options 7 Rejected Options 0&gt; &lt;Saswati Dey&gt;;Date :06/18/2026 &lt;Ticket has been successfully uploaded in our system. Option 10 Sku 10&gt; &lt;Monu&gt;;Date :06/20/2026 &lt;Ticket has been successfully uploaded in our system. Option 10 Sku 10&gt; &lt;Monu&gt;</t>
  </si>
  <si>
    <t>Image deliver - Date :06/19/2026 &lt;Images Delivered Processed Options 2 Rejected Options 0&gt; &lt;Moumita&gt;;|Date :06/19/2026 &lt;Ticket picked for pre processing SKU 2&gt; &lt;Tania&gt;|
|Date :06/19/2026 &lt;Ticket picked for Production and QC review SKU 2&gt; &lt;Tania&gt;|;Date :06/19/2026 &lt;Ticket has been successfully uploaded in our system. SKU 2&gt; &lt;Tania&gt;;*We have successfully uploaded this batch. Please find the attached summary sheet and summary report.*[^UCW-33109z.zip] [^UCW-33109_Post Upload Status.xlsx] ;[^UCW-33109.xlsx]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685f7ed8-4d66-425d-bc3f-71bb39f3e600"},"content":[{"type":"tableRow","content":[{"type":"tableCell","attrs":{"background":"#44b3e1"},"content":[{"type":"paragraph","content":[{"type":"text","text":"Ticket ID","marks":[{"type":"strong"}]}]}]},{"type":"tableCell","attrs":{"colspan":2,"background":"#44b3e1"},"content":[{"type":"paragraph","content":[{"type":"text","text":"UCW-33109","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</si>
  <si>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:06/19/2026 &lt;Ticket picked for pre processing Option 39 Sku 39&gt; &lt;Ankita&gt;;Date :06/19/2026 &lt;*Palmonas*
* The requested changes have been implemented and are reflecting successfully.
*CHARLES &amp; KEITH*
# We have uploaded the product under the correct L4 category (*Women Formal Shoes*). However, on the PDP it is displaying under a different L4 category (*Women Shoe Wedges*). Kindly advise on any further action required from our end. Summary is attached for your reference.
# As per the Luxury platform guidelines, the 45-degree image should be used as the primary image. Since the available 45-degree image is in pair view, we have used the same accordingly.
# We have uploaded the product under the correct L4 category (*Women Casual Shoes*). However, on the PDP it is displaying under a different L4 category (*Women Shoes Espadrilles*). Kindly advise on any further action required from our end. Summary is attached for your reference.
*London Rag*
* The color mentioned in the title is aligned with the color provided in the content sheet. Therefore, we have proceeded with the color specified in the content sheet.
*Adidas*
# We found that the product belongs to the *Beachwear Sandals* category and has been uploaded under the appropriate sandal category. Therefore, no action was required from our end. Summary is attached for your reference.
# We found that the product belongs to the *Running Shoes* category and has been uploaded under the appropriate *Sports Running* category. Therefore, no action was required from our end. Summary is attached for your reference.
# The color mentioned in the title is aligned with the color provided in the content sheet. Therefore, we have proceeded with the color specified in the content sheet.
Option 39 Sku 39&gt; &lt;Ankita&gt;</t>
  </si>
  <si>
    <t>Franck Olivier</t>
  </si>
  <si>
    <t>Image deliver - Date :06/19/2026 &lt;Images Delivered Processed Options 2 Rejected Options 0&gt; &lt;Moumita&gt;;|Date :06/19/2026 &lt;Ticket picked for pre processing SKU 2&gt; &lt;Tania&gt;|
|Date :06/19/2026 &lt;Ticket picked for Production and QC review SKU 2&gt; &lt;Tania&gt;|;*We have successfully uploaded this batch. Please find the attached summary sheet and summary report.*[^UCW-33096_Post Upload Status.xlsx] [^UCW-33096 Z.zip] ;Date :06/19/2026 &lt;Ticket has been successfully uploaded in our system. SKU 2&gt; &lt;Tania&gt;;[^UCW-33096.xlsx]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ebf401-70f4-4146-9987-e2ecd90cc008"},"content":[{"type":"tableRow","content":[{"type":"tableCell","attrs":{"background":"#44b3e1"},"content":[{"type":"paragraph","content":[{"type":"text","text":"Ticket ID","marks":[{"type":"strong"}]}]}]},{"type":"tableCell","attrs":{"colspan":2,"background":"#44b3e1"},"content":[{"type":"paragraph","content":[{"type":"text","text":"UCW-33096","marks":[{"type":"strong"}]}]}]}]},{"type":"tableRow","content":[{"type":"tableCell","attrs":{"background":"#44b3e1"},"content":[{"type":"paragraph","content":[{"type":"text","text":"Brand Name","marks":[{"type":"strong"}]}]}]},{"type":"tableCell","attrs":{"colspan":2,"background":"#44b3e1"},"content":[{"type":"paragraph","content":[{"type":"text","text":"Franck Olivi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</si>
  <si>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93  SKU: 520&gt; &lt;Sanjana Ghosh&gt;;Date :06/18/2026 &lt;Pre Processing query to Brand &lt;Size chart , Season &gt;&gt; &lt;Ankita&gt;;Analysis Shared - Date :06/18/2026 &lt;Analysis Shared Processed Options 93 Rejected Options 0 Rejected Reason NA&gt; &lt;Subhankar&gt;;Date :06/19/2026 &lt; Pre Processing query to Brand 1st Follow Up&gt; &lt;Ishani&gt;;Date :06/19/2026 &lt;Ticket picked for Production and QC review Option 93 Sku 520&gt; &lt;Ishani, Ankita &amp; Sanjana&gt;;Date :06/20/2026&lt;Ticket has been successfully uploaded in our system. Option 96 Sku 474&gt; &lt;Ankita&gt;</t>
  </si>
  <si>
    <t>Date :06/19/2026 &lt;Ticket picked for pre processing Option 1 Sku 1&gt; &lt;Monu&gt;;Image deliver - Date :06/19/2026 &lt;Images Delivered Processed Options 1 Rejected Options 0&gt; &lt;Saswati Dey&gt;;Date :06/20/2026 &lt;Ticket has been successfully uploaded in our system. Option 1 Sku 1 &gt; &lt;Anjalita&gt;</t>
  </si>
  <si>
    <t xml:space="preserve">The dual listing has been completed for seller code 129537. Please find the attached summary sheet for your reference.
{adf:display=block}
{"type":"table","attrs":{"isNumberColumnEnabled":false,"layout":"center","localId":"2ebbf652-f1d3-426c-941c-694dc93201c6"},"content":[{"type":"tableRow","content":[{"type":"tableCell","attrs":{},"content":[{"type":"paragraph","content":[{"type":"text","text":"Ticket ID"}]}]},{"type":"tableCell","attrs":{"colspan":2},"content":[{"type":"paragraph","content":[{"type":"text","text":"UCW-33082"}]}]}]},{"type":"tableRow","content":[{"type":"tableCell","attrs":{},"content":[{"type":"paragraph","content":[{"type":"text","text":"Brand Name"}]}]},{"type":"tableCell","attrs":{"colspan":2},"content":[{"type":"paragraph","content":[{"type":"text","text":"Asic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type":"tableCell","attrs":{},"content":[{"type":"paragraph","content":[{"type":"text","text":"1"}]}]}]},{"type":"tableRow","content":[{"type":"tableCell","attrs":{},"content":[{"type":"paragraph","content":[{"type":"text","text":"Uploaded"}]}]},{"type":"tableCell","attrs":{},"content":[{"type":"paragraph","content":[{"type":"text","text":"12"}]}]},{"type":"tableCell","attrs":{},"content":[{"type":"paragraph","content":[{"type":"text","text":"1"}]}]}]}]}
{adf}
[^ProductBulkUpload_129537_Footwear(MPH13)_Men(MPH1311)_Sports(MPH1311103)_Running(MPH1311103100)_53589_1781783131506_20260618_051531_868_summary.csv]
[^Status of UCW_33082.xlsx]
</t>
  </si>
  <si>
    <t>Date : 18th Jun, 2026 This ticket has been picked for Pre-Processing and Image Analysis -Mousumi.
Date : 19th Jun, 2026 Pre-Processing Done ( Brand to Query for Chain Length  Bracelet Size , ring Size, Gender Confirmation , Weight &amp; Images Quey)
Date : 19th Jun, 2026 Production Done-Mousumi
Date : 19th Jun, 2026 Description Done -Khushnuma
Date : 20th, Jun 2026 Ist follow up Done -Mousumi</t>
  </si>
  <si>
    <t>Date : 18th Jun, 2026 This ticket has been picked for Pre-Processing and Image Analysis -Mousumi.
Date : 19th Jun, 2026 Pre-Processing Done ( Brand to Query for Chain Length ,Bracelet Size , ring Size &amp; Images Quey)
Date : 19th Jun, 2026  Production Done -Mousumi.
Date : 19th Jun, 2026 -Description Done -Khushnuma
Date : 20th, Jun 2026 Ist follow up Done -Mousumi</t>
  </si>
  <si>
    <t>Date : 18th Jun, 2026 This ticket has been picked for Pre-Processing and Image Analysis -Mousumi.
Date : 18th Jun, 2026 Pre-Processing Done ( Brand to query  Images analysis chain length , SIze Chart measurment)-Mousumi
Date : 18th Jun, 2026 L1 Raised for Deletion_Size
[https://tatacliqhelpdesk.freshservice.com/support/tickets/218044|https://tatacliqhelpdesk.freshservice.com/support/tickets/218044] 
Date : 18th Jun, 2026 Resolution has been received from the brand- Mousumi.
Date : 19th Jun, 2026 Creation L1 tickets Raised [https://tatacliqhelpdesk.freshservice.com/support/tickets/218815|https://tatacliqhelpdesk.freshservice.com/support/tickets/218815] 
Date : 19th Jun, 2026 QC &amp; Uploade WIP -Mousumi.
Date : 20th Jun, 2026 QC &amp; Uploaded Done-Mousumi.
PFA the Summary &amp; Post-Uplaoded Sheet[^Summary.zip] [^UCW-33063 Post Upload Status_V.2 (1) (42a7bf50-d4e7-4f23-9e62-61e6acfbff75).xlsx] ;Image deliver - Date :06/18/2026 &lt;Images Delivered Processed Options 113 Rejected Options 0&gt; &lt;Moumita&gt;</t>
  </si>
  <si>
    <t>Sweet Dreams</t>
  </si>
  <si>
    <t>Date :06/18/2026  &lt;Ticket picked for pre processing Option 7 Sku 56&gt; &lt;Anwesha&gt;;Date :06/18/2026  &lt;Pre Processing query to Brand &lt;Global Identifier Missing&gt;&gt; &lt;Anwesha&gt; ;Image deliver - Date :06/18/2026 &lt;Images Delivered Processed Options 7 Rejected Options 0&gt; &lt;Subhankar&gt;;Date :06/19/2026 &lt; Production and QC done [https://tatacliqhelpdesk.freshservice.com/support/tickets/219035|https://tatacliqhelpdesk.freshservice.com/support/tickets/219035] -Size Chart Creation_Sweet Dreams_UCW-33059_19-06-2026&gt; &lt;Anwesha&gt;;Date :06/19/2026 &lt;Ticket has been successfully uploaded in our system. Option 7 Sku 56&gt; &lt;Anwesha&gt;
[^Summary.zip]
[^Post Upload Status_UCW-33059 (56ec0078-031a-4de6-98a9-95717aa2269d).xlsx]
;[^UCW-33059.xlsx]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d41f66-0d19-4b86-b5ba-fdf40b7dd6e3"},"content":[{"type":"tableRow","content":[{"type":"tableCell","attrs":{"background":"#44b3e1"},"content":[{"type":"paragraph","content":[{"type":"text","text":"Ticket ID","marks":[{"type":"strong"}]}]}]},{"type":"tableCell","attrs":{"colspan":2,"background":"#44b3e1"},"content":[{"type":"paragraph","content":[{"type":"text","text":"UCW-33059","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7"}]}]}]},{"type":"tableRow","content":[{"type":"tableCell","attrs":{"background":"white"},"content":[{"type":"paragraph","content":[{"type":"text","text":"Uploaded"}]}]},{"type":"tableCell","attrs":{"background":"white"},"content":[{"type":"paragraph","content":[{"type":"text","text":"56"}]}]},{"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</si>
  <si>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11 Sku 88&gt; &lt;Anwesha&gt;;Date :06/18/2026 &lt;Pre Processing query to Brand &lt;Global Identifier Missing&gt;&gt; &lt;Anwesha&gt; ;Image deliver - Date :06/18/2026 &lt;Images Delivered Processed Options 11 Rejected Options 0&gt; &lt;Subhankar&gt;;Date :06/19/2026 &lt; Production and QC done [https://tatacliqhelpdesk.freshservice.com/support/tickets/219032|https://tatacliqhelpdesk.freshservice.com/support/tickets/219032] Size Chart-Size Chart Creation_Sweet Dreams_UCW-33058_19-06-2026 &lt;Anwesha&gt;;Date :06/19/2026 &lt;Ticket has been successfully uploaded in our system. Option 11 Sku 88&gt; &lt;Anwesha&gt;
[^Summary.zip]
[^Post Upload Status_UCW-33058 (ee2f6e4f-0744-487f-adb8-247fbe74d5b0).xlsx]
;[^UCW-33058.xlsx]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c9a988f-89c5-4e73-8b8f-7776ad4be924"},"content":[{"type":"tableRow","content":[{"type":"tableCell","attrs":{"background":"#44b3e1"},"content":[{"type":"paragraph","content":[{"type":"text","text":"Ticket ID","marks":[{"type":"strong"}]}]}]},{"type":"tableCell","attrs":{"colspan":2,"background":"#44b3e1"},"content":[{"type":"paragraph","content":[{"type":"text","text":"UCW-33058","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88"}]}]},{"type":"tableCell","attrs":{"background":"white"},"content":[{"type":"paragraph","content":[{"type":"text","text":"11"}]}]}]},{"type":"tableRow","content":[{"type":"tableCell","attrs":{"background":"white"},"content":[{"type":"paragraph","content":[{"type":"text","text":"Uploaded"}]}]},{"type":"tableCell","attrs":{"background":"white"},"content":[{"type":"paragraph","content":[{"type":"text","text":"88"}]}]},{"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87"}]}]},{"type":"tableCell","attrs":{"background":"white"},"content":[{"type":"paragraph","content":[{"type":"text","text":"11"}]}]}]},{"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</si>
  <si>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8 Sku 44&gt; &lt;Anwesha Mondal&gt;;Image deliver - Date :06/18/2026 &lt;Images Delivered Processed Options 8 Rejected Options 0&gt; &lt;Subhankar&gt;;Date :06/18/2026  &lt;Pre Processing query to Brand &lt;Global Identifier Missing, Incorrect Season, Incorrect Fabric &amp; Country of Origin Missing &gt;&gt; &lt;Anwesha&gt; ;Date :06/19/2026 &lt;Ticket has been successfully uploaded in our system. Option 8 Sku 44&gt; &lt;Anwesha&gt;
[^Summary.zip]
[^Post Upload Status_UCW-33057 (473883e7-1331-4da9-abdc-e98adaebfd9c).xlsx]
;[^UCW-33057.xlsx]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015b438-286d-4e42-84d2-7037840d8960"},"content":[{"type":"tableRow","content":[{"type":"tableCell","attrs":{"background":"#44b3e1"},"content":[{"type":"paragraph","content":[{"type":"text","text":"Ticket ID","marks":[{"type":"strong"}]}]}]},{"type":"tableCell","attrs":{"colspan":2,"background":"#44b3e1"},"content":[{"type":"paragraph","content":[{"type":"text","text":"UCW-33057","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44"}]}]},{"type":"tableCell","attrs":{"background":"white"},"content":[{"type":"paragraph","content":[{"type":"text","text":"8"}]}]}]},{"type":"tableRow","content":[{"type":"tableCell","attrs":{"background":"white"},"content":[{"type":"paragraph","content":[{"type":"text","text":"Uploaded"}]}]},{"type":"tableCell","attrs":{"background":"white"},"content":[{"type":"paragraph","content":[{"type":"text","text":"44"}]}]},{"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44"}]}]},{"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</si>
  <si>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Jeroboam </t>
  </si>
  <si>
    <t>|Date :06/18/2026 &lt;Ticket picked for pre processing SKU 12&gt; &lt;Tania&gt;|
|Date :06/18/2026 &lt;Pre Processing query to Brand &lt;Image Link Expired&gt;&gt; &lt;Tania&gt;|;Analysis Shared - Date :06/18/2026 &lt;Analysis Shared Processed Options 12 Rejected Options 12 Rejected Reason less than 5 images&gt; &lt;Moumita&gt;;Image deliver - Date :06/18/2026 &lt;Images Delivered Processed Options 12 Rejected Options 0&gt; &lt;Moumita&gt;;Date :06/18/2026 &lt;Ticket has been successfully uploaded in our system. Option 12 Sku 12&gt; &lt;Amandeep[^ProductBulkUpload_125783_Beauty__Grooming(MPH22)_Fragrances_and_Perfumes(MPH2211)_Fragrances(MPH2211100)_Perfumes(MPH2211100104)_32723_1781792896493_20260618_075816_702_summary.csv] [^Post Upload Status_V.2 (1).xlsx] &gt;;[^UCW-33052.xlsx]
Hi [@Tarika S|mailto:tarika.s@mirasimofragrances.com],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216340-8767-4b36-86eb-a682d51299c7"},"content":[{"type":"tableRow","content":[{"type":"tableCell","attrs":{"background":"#44b3e1"},"content":[{"type":"paragraph","content":[{"type":"text","text":"Ticket ID","marks":[{"type":"strong"}]}]}]},{"type":"tableCell","attrs":{"colspan":2,"background":"#44b3e1"},"content":[{"type":"paragraph","content":[{"type":"text","text":"UCW-33052","marks":[{"type":"strong"}]}]}]}]},{"type":"tableRow","content":[{"type":"tableCell","attrs":{"background":"#44b3e1"},"content":[{"type":"paragraph","content":[{"type":"text","text":"Brand Name","marks":[{"type":"strong"}]}]}]},{"type":"tableCell","attrs":{"colspan":2,"background":"#44b3e1"},"content":[{"type":"paragraph","content":[{"type":"text","text":"Jeroboam","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type":"tableCell","attrs":{"background":"white"},"content":[{"type":"paragraph","content":[{"type":"text","text":"12"}]}]}]},{"type":"tableRow","content":[{"type":"tableCell","attrs":{"background":"white"},"content":[{"type":"paragraph","content":[{"type":"text","text":"Uploaded"}]}]},{"type":"tableCell","attrs":{"background":"white"},"content":[{"type":"paragraph","content":[{"type":"text","text":"12"}]}]},{"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12"}]}]},{"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</si>
  <si>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IKONIC </t>
  </si>
  <si>
    <t xml:space="preserve">Date :06/18/2026 &lt;Ticket picked for pre processing Option 1 Sku 1&gt; &lt;Anjalita&gt;;Date :06/18/2026 &lt;Ticket has been successfully uploaded in our system. Option 1 Sku 1&gt; &lt;Anjalita&gt;;The changes have been successfully updated and are now reflecting on the PDP. </t>
  </si>
  <si>
    <t>MP000000025478699</t>
  </si>
  <si>
    <t>Date :06/18/2026 &lt;Ticket picked for pre processing Option 11 Sku 11 &gt; &lt;Anjalita&gt;;Date :06/18/2026 &lt;New EANs were already listed. Please find the LIDs.[^LID-UCW-33048.xlsx] &gt; &lt;Anjlaita&gt;</t>
  </si>
  <si>
    <t>|Date :06/18/2026 &lt;Ticket picked for pre processing Option 3 Sku 3&gt; &lt;Tania&gt;|
|Date :06/18/2026 &lt;Ticket picked for Production and QC review Option 3 Sku 3&gt; &lt;Tania&gt;|;Date :06/18/2026 &lt;Ticket has been successfully uploaded in our system. Option 3 Sku 3&gt; &lt;Anjalita&gt;;[^UCW-33046.xlsx]
Hi [@KHANNA Gaurav|mailto:gaurav.khanna@loreal.com],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e4bae6-b1bb-4206-a5c3-e7bb4c90b033"},"content":[{"type":"tableRow","content":[{"type":"tableCell","attrs":{"background":"#44b3e1"},"content":[{"type":"paragraph","content":[{"type":"text","text":"Ticket ID","marks":[{"type":"strong"}]}]}]},{"type":"tableCell","attrs":{"colspan":2,"background":"#44b3e1"},"content":[{"type":"paragraph","content":[{"type":"text","text":"UCW-33046","marks":[{"type":"strong"}]}]}]}]},{"type":"tableRow","content":[{"type":"tableCell","attrs":{"background":"#44b3e1"},"content":[{"type":"paragraph","content":[{"type":"text","text":"Brand Name","marks":[{"type":"strong"}]}]}]},{"type":"tableCell","attrs":{"colspan":2,"background":"#44b3e1"},"content":[{"type":"paragraph","content":[{"type":"text","text":"Yves Saint Laurent","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</si>
  <si>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Rubans</t>
  </si>
  <si>
    <t>Date : 18th Jun, 2026 This ticket has been picked for Pre-Processing and Image Analysis -Mousumi.
Date : 18th Jun, 2026 pre-procesing Done ( Brand to query Warranty Time, Warranty type, bracelet size, chain length, images Query &amp; Size chart Measurment,)-Mousumi
Date : 19th Jun, 2026 Resolution has been received from the brand- Mousumi.
Date : 19th Jun, 2026 QC &amp; Uploade WIP
Date : 20th Jun, 2026 QC &amp; Uplaode Done -Mousumi.
PFA the Summary &amp; Post-Uploaded sheet[^Summary.zip] [^UCW-33043 Post Upload Status_V.2 (1).xlsx] ;Analysis Shared - Date :06/18/2026 &lt;Analysis Shared Processed Options 162 Rejected Options 22 Rejected Reason XXX&gt; &lt;Saswati Dey&gt;;Image deliver - Date :06/18/2026 &lt;Images Delivered Processed Options 162 Rejected Options 22&gt; &lt;Saswati Dey&gt;;Image deliver - Date :06/19/2026 &lt;Images Delivered LOT 2 Processed Options 21 Rejected Options 1&gt; &lt;Saswati Dey&gt;</t>
  </si>
  <si>
    <t>|Date :06/18/2026 &lt;Ticket picked for pre processing Option 4 Sku 4&gt; &lt;Tania&gt;|
|Date :06/18/2026 &lt;Ticket picked for Production and QC review Option 4 Sku 4&gt; &lt;Tania&gt;|;Analysis Shared - Date :06/18/2026 &lt;Analysis Shared Processed Options 4 Rejected Options 1 Rejected Reason image na &gt; &lt;Moumita&gt;;Image deliver - Date :06/18/2026 &lt;Images Delivered Processed Options 4 Rejected Options 1&gt; &lt;Moumita&gt;;Date :06/18/2026 &lt;Ticket has been successfully uploaded in our system. Option 3 Sku 3&gt; &lt;Monu saha&gt; 1 SKU image not available.  ;[^Post Upload Sheet UCW-33037.xlsx]
;[^UCW-33037.xlsx]
Hi [@Challapalli, Suma|mailto:suma.challapalli@puig.com],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a3c53af-85a6-4130-9768-226d84ac2cc8"},"content":[{"type":"tableRow","content":[{"type":"tableCell","attrs":{"background":"#44b3e1"},"content":[{"type":"paragraph","content":[{"type":"text","text":"Ticket ID","marks":[{"type":"strong"}]}]}]},{"type":"tableCell","attrs":{"colspan":2,"background":"#44b3e1"},"content":[{"type":"paragraph","content":[{"type":"text","text":"UCW-33037","marks":[{"type":"strong"}]}]}]}]},{"type":"tableRow","content":[{"type":"tableCell","attrs":{"background":"#44b3e1"},"content":[{"type":"paragraph","content":[{"type":"text","text":"Brand Name","marks":[{"type":"strong"}]}]}]},{"type":"tableCell","attrs":{"colspan":2,"background":"#44b3e1"},"content":[{"type":"paragraph","content":[{"type":"text","text":"Puig","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 (Image not available)"}]}]},{"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</si>
  <si>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 Sku 1&gt; &lt;Tania&gt;
Date :06/18/2026 &lt;Pre Processing query to Brand &lt;Image link expired&gt;&gt; &lt;Tania&gt;;Date :06/19/2026 &lt; Pre Processing query to Brand 1st Follow Up&gt; &lt;Tania&gt;;Date :06/19/2026 &lt;Ticket has been successfully uploaded in our system. SKU 1&gt; &lt;Tania&gt;;*We have successfully uploaded this batch. Please find the attached summary sheet and summary report.*[^ProductBulkUpload_125928_Beauty__Grooming(MPH22)_Fragrances_and_Perfumes(MPH2211)_Fragrances(MPH2211100)_Body_Mists(MPH2211100100)_3.csv] [^UCW-33035_Post Upload Status.xlsx] ;[^UCW-33035.xlsx]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bc5c9a7-116a-42ad-8cee-5d6644d9e1d7"},"content":[{"type":"tableRow","content":[{"type":"tableCell","attrs":{"background":"#44b3e1"},"content":[{"type":"paragraph","content":[{"type":"text","text":"Ticket ID","marks":[{"type":"strong"}]}]}]},{"type":"tableCell","attrs":{"colspan":2,"background":"#44b3e1"},"content":[{"type":"paragraph","content":[{"type":"text","text":"UCW-33035","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</si>
  <si>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Sebastian Professional</t>
  </si>
  <si>
    <t>|Date :06/18/2026 &lt;Ticket picked for pre processing Option 61 Sku 61&gt; &lt;Amandeep&gt;|
|Date :06/18/2026 &lt;Ticket picked for Production and QC review Option 61 Sku 61&gt; &lt;Amandeep&gt;|;Analysis Shared - Date :06/18/2026 &lt;Analysis Shared Processed Options 61 Rejected Options 9 Rejected Reason multiple issue&gt; &lt;Moumita&gt;;Date :06/18/2026  &lt;Pre Processing query to Brand &lt;Query Deatils- Manufacturer-pincode and image query&gt;&gt; &lt;Amandeep&gt; ;Date :06/19/2026 &lt; Pre Processing query to Brand 1st Follow Up&gt; &lt;Tania&gt;;Image deliver - Date :06/19/2026 &lt;Images Delivered Processed Options 61 Rejected Options 0&gt; &lt;Moumita&gt;;Date :06/19/2026 &lt;Ticket has been successfully uploaded in our system. SKU 61&gt; &lt;Tania&gt;;*We have successfully uploaded this batch. Please find the attached summary sheet and summary report.*[^UCW-33028_Post Upload Status.xlsx] [^UCW-33028.zip] ;[^UCW-33028.xlsx]
Hi [@AASIYA SHAIKH (Contractor)|mailto:aasiya.shaikh@wella.com],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8fb762a-f8e3-45d3-b432-a570a7a92bb5"},"content":[{"type":"tableRow","content":[{"type":"tableCell","attrs":{"background":"#44b3e1"},"content":[{"type":"paragraph","content":[{"type":"text","text":"Ticket ID","marks":[{"type":"strong"}]}]}]},{"type":"tableCell","attrs":{"colspan":2,"background":"#44b3e1"},"content":[{"type":"paragraph","content":[{"type":"text","text":"UCW-33028","marks":[{"type":"strong"}]}]}]}]},{"type":"tableRow","content":[{"type":"tableCell","attrs":{"background":"#44b3e1"},"content":[{"type":"paragraph","content":[{"type":"text","text":"Brand Name","marks":[{"type":"strong"}]}]}]},{"type":"tableCell","attrs":{"colspan":2,"background":"#44b3e1"},"content":[{"type":"paragraph","content":[{"type":"text","text":"Sebastian Professional","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</si>
  <si>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Image deliver - Date :06/18/2026 &lt;Images Delivered Processed Options 6 Rejected Options 0 &gt; &lt;Moumita&gt;;|Date :06/18/2026 &lt;Ticket picked for pre processing Option 3 Sku 3&gt; &lt;Tania&gt;|
|Date :06/18/2026 &lt;Ticket picked for Production and QC review Option 3 Sku 3&gt; &lt;Tania&gt;|;Date :06/18/2026 &lt;Ticket has been successfully uploaded in our system. Option 6 Sku 6 &gt; &lt;Anjalita&gt;;[^UCW-33027.xlsx]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a8a0fc-a819-4df8-a6bb-12ad8f9e0f88"},"content":[{"type":"tableRow","content":[{"type":"tableCell","attrs":{"background":"#44b3e1"},"content":[{"type":"paragraph","content":[{"type":"text","text":"Ticket ID","marks":[{"type":"strong"}]}]}]},{"type":"tableCell","attrs":{"colspan":2,"background":"#44b3e1"},"content":[{"type":"paragraph","content":[{"type":"text","text":"UCW-33027","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</si>
  <si>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3 Sku 3&gt; &lt;Tania&gt;|
|Date :06/18/2026 &lt;Ticket picked for Production and QC review Option 3 Sku 3&gt; &lt;Tania&gt;|;Analysis Shared - Date :06/18/2026 &lt;Analysis Shared Processed Options 3 Rejected Options 0 Rejected Reason Certificate issue&gt; &lt;Moumita&gt;;Image deliver - Date :06/18/2026 &lt;Images Delivered Processed Options 3 Rejected Options 0&gt; &lt;Moumita&gt;;Date :06/19/2026 &lt;Ticket has been successfully uploaded in our system. SKU 3&gt; &lt;Tania&gt;;*We have successfully uploaded this batch. Please find the attached summary sheet and summary report.*[^UCW-33025.zip] [^UCW-33025_Post Upload Status.xlsx] ;[^UCW-33025.xlsx]
Hi [@Kunal Pandey|mailto:kunal.pandey@vlccgroup.com],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0d94d1-483f-4010-96d3-799aa424602b"},"content":[{"type":"tableRow","content":[{"type":"tableCell","attrs":{"background":"#44b3e1"},"content":[{"type":"paragraph","content":[{"type":"text","text":"Ticket ID","marks":[{"type":"strong"}]}]}]},{"type":"tableCell","attrs":{"colspan":2,"background":"#44b3e1"},"content":[{"type":"paragraph","content":[{"type":"text","text":"UCW-33025","marks":[{"type":"strong"}]}]}]}]},{"type":"tableRow","content":[{"type":"tableCell","attrs":{"background":"#44b3e1"},"content":[{"type":"paragraph","content":[{"type":"text","text":"Brand Name","marks":[{"type":"strong"}]}]}]},{"type":"tableCell","attrs":{"colspan":2,"background":"#44b3e1"},"content":[{"type":"paragraph","content":[{"type":"text","text":"VLC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</si>
  <si>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Eze Perfume</t>
  </si>
  <si>
    <t>Date :06/18/2026 &lt;Ticket picked for pre processing Option 55  Sku 55&gt; &lt;Tania&gt;;Analysis Shared - Date :06/18/2026 &lt;Analysis Shared Processed Options 55 Rejected Options 13 Rejected Reason multiple issue&gt; &lt;Moumita&gt;;Date :06/18/2026 &lt;Pre Processing query to Brand &lt;Shelf Life Missing, Title Mismatch, Notes are Missing, Image Analysis and Certificate Query&gt;&gt; &lt;Tania&gt;;Date :06/19/2026 &lt; Pre Processing query to Brand 1st Follow Up&gt; &lt;Tania&gt;;Image deliver - Date :06/19/2026 &lt;Images Delivered Processed Options 55 Rejected Options 0 &gt; &lt;Moumita&gt;;Date :06/19/2026 &lt;Ticket has been successfully uploaded in our system. SKU 55&gt; &lt;Tania&gt;;*We have successfully uploaded this batch. Please find the attached summary sheet and summary report.*[^UCW-33021.zip] [^UCW-33021_Post Upload Status.xlsx] ;[^UCW-33021.xlsx]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effd82b-1f91-47bc-8472-c8b5b6a796f4"},"content":[{"type":"tableRow","content":[{"type":"tableCell","attrs":{"background":"#44b3e1"},"content":[{"type":"paragraph","content":[{"type":"text","text":"Ticket ID","marks":[{"type":"strong"}]}]}]},{"type":"tableCell","attrs":{"colspan":2,"background":"#44b3e1"},"content":[{"type":"paragraph","content":[{"type":"text","text":"UCW-33021","marks":[{"type":"strong"}]}]}]}]},{"type":"tableRow","content":[{"type":"tableCell","attrs":{"background":"#44b3e1"},"content":[{"type":"paragraph","content":[{"type":"text","text":"Brand Name","marks":[{"type":"strong"}]}]}]},{"type":"tableCell","attrs":{"colspan":2,"background":"#44b3e1"},"content":[{"type":"paragraph","content":[{"type":"text","text":"Eze Perfum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55"}]}]},{"type":"tableCell","attrs":{"background":"white"},"content":[{"type":"paragraph","content":[{"type":"text","text":"55"}]}]}]},{"type":"tableRow","content":[{"type":"tableCell","attrs":{"background":"white"},"content":[{"type":"paragraph","content":[{"type":"text","text":"Uploaded"}]}]},{"type":"tableCell","attrs":{"background":"white"},"content":[{"type":"paragraph","content":[{"type":"text","text":"55"}]}]},{"type":"tableCell","attrs":{"background":"white"},"content":[{"type":"paragraph","content":[{"type":"text","text":"55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55"}]}]},{"type":"tableCell","attrs":{"background":"white"},"content":[{"type":"paragraph","content":[{"type":"text","text":"55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</si>
  <si>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:17-06-2026  &lt;Ticket picked for pre processing Option 134 Sku 1079&gt; &lt;Amandeep&gt;;Date :17-06-2026&lt;Pre Processing query to Brand &lt;COO, Size chart details confirmation&gt;&gt; &lt;Ankita&gt;;Analysis Shared - Date :06/17/2026 &lt;Analysis Shared Processed Options 134 Rejected Options 0 Rejected Reason NA&gt; &lt;Subhankar&gt;;Image deliver - Date :06/18/2026 &lt;Images Delivered Processed Options 134 Rejected Options 0&gt; &lt;Subhankar&gt;;Date :06-18-2026&lt;Ticket has been successfully uploaded in our system. Option 134 Sku 1079&gt; &lt;Agent Name&gt;[^Summary.zip] [^UCW-33020_Post Upload Status_V.2 (1).xlsx] ;[^UCW-33020.xlsx]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321b8a9-a176-426b-9dcd-706f241a0738"},"content":[{"type":"tableRow","content":[{"type":"tableCell","attrs":{"background":"#44b3e1"},"content":[{"type":"paragraph","content":[{"type":"text","text":"Ticket ID","marks":[{"type":"strong"}]}]}]},{"type":"tableCell","attrs":{"colspan":2,"background":"#44b3e1"},"content":[{"type":"paragraph","content":[{"type":"text","text":"UCW-33020","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1079"}]}]},{"type":"tableCell","attrs":{"background":"white"},"content":[{"type":"paragraph","content":[{"type":"text","text":"134"}]}]}]},{"type":"tableRow","content":[{"type":"tableCell","attrs":{"background":"white"},"content":[{"type":"paragraph","content":[{"type":"text","text":"Uploaded"}]}]},{"type":"tableCell","attrs":{"background":"white"},"content":[{"type":"paragraph","content":[{"type":"text","text":"1079"}]}]},{"type":"tableCell","attrs":{"background":"white"},"content":[{"type":"paragraph","content":[{"type":"text","text":"134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1078"}]}]},{"type":"tableCell","attrs":{"background":"white"},"content":[{"type":"paragraph","content":[{"type":"text","text":"134"}]}]}]},{"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</si>
  <si>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17th Jun, 2026 This ticket has been picked for Pre-Processing and Image Analysis -Mousumi. 
Date : 17th Jun, 2026  Pre-processing Done ( Brand to QUeryPrice Brekup On PDP) -Mousumi.
Date : 17th Jun, 2026  resolution Received.
Date : 17th Jun, 2026  Production Done -Mousumi.
Date : 17th Jun, 2026  -Description Done -Khushnuma
Date : 17th Jun, 2026  Images Done-Saswati
Date : 17th Jun, 2026  QC &amp; Uploaded Done -Mousumi
PFA the Summary &amp; Post-Uploaded Sheet[^Summary.zip] [^UCW-33004 Post Upload Status_V.2 (1).xlsx] ;Analysis Shared - Date :06/17/2026 &lt;Analysis Shared Processed Options 18 Rejected Options 0 Rejected Reason XXX&gt; &lt;Saswati Dey&gt;;Image deliver - Date :06/17/2026 &lt;Images Delivered Processed Options 18 Rejected Options 0&gt; &lt;Saswati Dey&gt;;[^UCW-33004.xlsx]
Hi [@Marketplaces OrnateJewels|mailto:marketplaces@ornatejewels.com],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b7b81-a83d-46c0-9545-54ecee360346"},"content":[{"type":"tableRow","content":[{"type":"tableCell","attrs":{"background":"#44b3e1"},"content":[{"type":"paragraph","content":[{"type":"text","text":"Ticket ID","marks":[{"type":"strong"}]}]}]},{"type":"tableCell","attrs":{"colspan":2,"background":"#44b3e1"},"content":[{"type":"paragraph","content":[{"type":"text","text":"UCW-33004","marks":[{"type":"strong"}]}]}]}]},{"type":"tableRow","content":[{"type":"tableCell","attrs":{"background":"#44b3e1"},"content":[{"type":"paragraph","content":[{"type":"text","text":"Brand Name","marks":[{"type":"strong"}]}]}]},{"type":"tableCell","attrs":{"colspan":2,"background":"#44b3e1"},"content":[{"type":"paragraph","content":[{"type":"text","text":"Ornate Jewe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18"}]}]}]},{"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</si>
  <si>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Touch925</t>
  </si>
  <si>
    <t xml:space="preserve">Date : 17th Jun, 2026 This ticket has been picked for Pre-Processing and Image Analysis -Mousumi. 
Date : 17th Jun, 2026 Pre-Processing Done ( Brand to Query for Chain Length , Warranty Tpe, Purity, Style COde, Association COde ,Price Breakup on PDP &amp; Invoice , Anklet Length , Metal &amp; Gross weight , gender confirmation) -Mousumi.
Date : 18th Jun, 2026  1st Followup Done. -Mousumi.
Date : 19th Jun, 2026  2nd Followup Done -Mousumi.
Date: 20th Jun, 2026 QC &amp; Uploaded Done -Mousumi.
PFA the Summary &amp; Post-uploaded sheet[^Summary.zip] [^UCW-33001 Post Upload Status_V.2 (1).xlsx] ;Analysis Shared - Date :06/17/2026 &lt;Analysis Shared Processed Options 38 Rejected Options 0 Rejected Reason XXX&gt; &lt;Saswati Dey&gt;;Image deliver - Date :06/17/2026 &lt;Images Delivered Processed Options 38 Rejected Options XXX&gt; &lt;Saswati Dey&gt;;Date : 18th Jun, 2026  1st Followup Done. -Mousumi.
Date : 19th Jun, 2026  2nd Followup Done -Mousumi.
Date : 19th Jun, 2026 Resolution has been received from the brand -Mousumi.
Date : 19th Jun, 2026 QC &amp; Uploaded WIP
</t>
  </si>
  <si>
    <t>Date : 17th Jun, 2026 This ticket has been picked for Pre-Processing and Image Analysis -Mousumi.
Date : 17th Jun, 2026 Pre-Processing Done ( No Queries)-Mousumi
Date : 17th Jun, 2026 Production Done-Mousumi
Date : 17th Jun, 2026 Description Done -Khushnuma
Date : 17th Jun, 2026 images Done -Moumita
Date : 17th Jun, 2026 QC &amp; Uploaded Done -Mousumi
PFA the Summary &amp; Post-Uploaded Sheet[^UCW-32999 Post Upload Status_V.2 (1).xlsx] [^Summary.zip] ;Image deliver - Date :06/17/2026 &lt;Images Delivered Processed Options 199 Rejected Options 0&gt; &lt;Moumita&gt;;[^UCW-32999.xlsx]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5801aada-ca53-4a08-be1a-060c389310b1"},"content":[{"type":"tableRow","content":[{"type":"tableCell","attrs":{"background":"#44b3e1"},"content":[{"type":"paragraph","content":[{"type":"text","text":"Ticket ID","marks":[{"type":"strong"}]}]}]},{"type":"tableCell","attrs":{"colspan":2,"background":"#44b3e1"},"content":[{"type":"paragraph","content":[{"type":"text","text":"UCW-32999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199"}]}]},{"type":"tableCell","attrs":{"background":"white"},"content":[{"type":"paragraph","content":[{"type":"text","text":"199"}]}]}]},{"type":"tableRow","content":[{"type":"tableCell","attrs":{"background":"white"},"content":[{"type":"paragraph","content":[{"type":"text","text":"Uploaded"}]}]},{"type":"tableCell","attrs":{"background":"white"},"content":[{"type":"paragraph","content":[{"type":"text","text":"199"}]}]},{"type":"tableCell","attrs":{"background":"white"},"content":[{"type":"paragraph","content":[{"type":"text","text":"199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199"}]}]},{"type":"tableCell","attrs":{"background":"white"},"content":[{"type":"paragraph","content":[{"type":"text","text":"199"}]}]}]},{"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</si>
  <si>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Lumineve </t>
  </si>
  <si>
    <t>|Date :06/17/2026 &lt;Ticket picked for pre processing 10 SKU&gt; &lt;Tania&gt;|
|Date :06/17/2026 &lt;Pre Processing query to Brand &lt;Manufacturer with Packer Details, &amp; Skin Type, Image &amp; Certificate Query&gt;&gt; &lt;Tania&gt;|;Date :06/19/2026 &lt; Post Processing query to Brand &lt;Manufacturer Details &amp; Ingredients Details&gt;&gt; &lt;Tania&gt;;Image deliver - Date :06/19/2026 &lt;Images Delivered Processed Options 10 Rejected Options 0&gt; &lt;Moumita&gt;;Date :06/19/2026 &lt;Ticket has been successfully uploaded in our system. SKU 10&gt; &lt;Tania&gt;;*We have successfully uploaded this batch. Please find the attached summary sheet and summary report.*[^UCW-32992_Post Upload Status.xlsx] [^UCW-32992.zip] ;[^UCW-32992.xlsx]
Hi [@Nandini Soni|mailto:nandini.s@mamaearth.in],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e529d48-2dc4-4176-a7c8-32ffef3fba92"},"content":[{"type":"tableRow","content":[{"type":"tableCell","attrs":{"background":"#44b3e1"},"content":[{"type":"paragraph","content":[{"type":"text","text":"Ticket ID","marks":[{"type":"strong"}]}]}]},{"type":"tableCell","attrs":{"colspan":2,"background":"#44b3e1"},"content":[{"type":"paragraph","content":[{"type":"text","text":"UCW-32992","marks":[{"type":"strong"}]}]}]}]},{"type":"tableRow","content":[{"type":"tableCell","attrs":{"background":"#44b3e1"},"content":[{"type":"paragraph","content":[{"type":"text","text":"Brand Name","marks":[{"type":"strong"}]}]}]},{"type":"tableCell","attrs":{"colspan":2,"background":"#44b3e1"},"content":[{"type":"paragraph","content":[{"type":"text","text":"Luminev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type":"tableCell","attrs":{"background":"white"},"content":[{"type":"paragraph","content":[{"type":"text","text":"10"}]}]}]},{"type":"tableRow","content":[{"type":"tableCell","attrs":{"background":"white"},"content":[{"type":"paragraph","content":[{"type":"text","text":"Uploaded"}]}]},{"type":"tableCell","attrs":{"background":"white"},"content":[{"type":"paragraph","content":[{"type":"text","text":"10"}]}]},{"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type":"tableCell","attrs":{"background":"white"},"content":[{"type":"paragraph","content":[{"type":"text","text":"10"}]}]}]},{"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</si>
  <si>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17 Sku 17&gt; &lt;Anjalita&gt;;Date :06/17/2026 &lt;Pre Processing query to Brand &lt;Image analysis shared&gt;&gt; &lt;Anjalita&gt;;Date :06/18/2026 &lt;Pre Processing query to Brand 2nd Follow Up&lt;Image analysis shared&gt;&gt; &lt;Anjalita&gt;;* Date :06/19/2026 &lt;Ticket picked for pre processing Option 17 Sku 17&gt; &lt;Anjalita&gt;
** ;* Date :06/20/2026 &lt;Pre Processing query to Brand &lt;Image analysis shared&gt;&gt; &lt;Anjalita&gt;
** 
* ;{adf:display=block}
{"type":"table","attrs":{"isNumberColumnEnabled":false,"layout":"center","localId":"3dc7d97d-6976-4b32-900a-877cacd8ccb5"},"content":[{"type":"tableRow","content":[{"type":"tableCell","attrs":{},"content":[{"type":"paragraph","content":[{"type":"text","text":"Ticket ID"}]}]},{"type":"tableCell","attrs":{"colspan":2},"content":[{"type":"paragraph","content":[{"type":"text","text":"UCW-32990"}]}]}]},{"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17"}]}]},{"type":"tableCell","attrs":{},"content":[{"type":"paragraph","content":[{"type":"text","text":"17"}]}]}]},{"type":"tableRow","content":[{"type":"tableCell","attrs":{},"content":[{"type":"paragraph","content":[{"type":"text","text":"Successfully Retriggered"}]}]},{"type":"tableCell","attrs":{},"content":[{"type":"paragraph","content":[{"type":"text","text":"14"}]}]},{"type":"tableCell","attrs":{},"content":[{"type":"paragraph","content":[{"type":"text","text":"14"}]}]}]},{"type":"tableRow","content":[{"type":"tableCell","attrs":{},"content":[{"type":"paragraph","content":[{"type":"text","text":"Image Analysis shared"}]}]},{"type":"tableCell","attrs":{},"content":[{"type":"paragraph","content":[{"type":"text","text":"2"}]}]},{"type":"tableCell","attrs":{},"content":[{"type":"paragraph","content":[{"type":"text","text":"2"}]}]}]},{"type":"tableRow","content":[{"type":"tableCell","attrs":{},"content":[{"type":"paragraph","content":[{"type":"text","text":"Duplicate SKU"}]}]},{"type":"tableCell","attrs":{},"content":[{"type":"paragraph","content":[{"type":"text","text":"1"}]}]},{"type":"tableCell","attrs":{},"content":[{"type":"paragraph","content":[{"type":"text","text":"1"}]}]}]}]}
{adf}</t>
  </si>
  <si>
    <t>Date :06/17/2026 &lt;Brand name added in LOV proceeding with upload Option 5 Sku 5&gt; &lt;Amandeep&gt;;Date :06/17/2026 &lt;Ticket has been successfully uploaded in our system. Option 5 Sku 5&gt; &lt;Amandeep&gt;[^UCW-32986_Post Upload Status.xlsx] [^Summaary.zip] ;[^UCW-32986.xlsx]
Hi Team,
Please find the attached file for your reference, along with the summary table below.
{color:#ffffff}__{color}
{adf:display=block}
{"type":"table","attrs":{"isNumberColumnEnabled":false,"layout":"center","localId":"9a9144d2-3a66-4903-9b41-e3afed1676a9"},"content":[{"type":"tableRow","content":[{"type":"tableCell","attrs":{"background":"#44b3e1"},"content":[{"type":"paragraph","content":[{"type":"text","text":"Ticket ID","marks":[{"type":"strong"}]}]}]},{"type":"tableCell","attrs":{"colspan":2,"background":"#44b3e1"},"content":[{"type":"paragraph","content":[{"type":"text","text":"UCW-32986","marks":[{"type":"strong"}]}]}]}]},{"type":"tableRow","content":[{"type":"tableCell","attrs":{"background":"#44b3e1"},"content":[{"type":"paragraph","content":[{"type":"text","text":"Brand Name","marks":[{"type":"strong"}]}]}]},{"type":"tableCell","attrs":{"colspan":2,"background":"#44b3e1"},"content":[{"type":"paragraph","content":[{"type":"text","text":"Soma Essentia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commission"}]}]},{"type":"tableCell","attrs":{"background":"white"},"content":[{"type":"paragraph","content":[{"type":"text","text":"5"}]}]},{"type":"tableCell","attrs":{"background":"white"},"content":[{"type":"paragraph","content":[{"type":"text","text":"5"}]}]}]}]}
{adf}
All the SKUs have been uploaded successfully and are currently stuck in the Pending for Commission stage. No further action is required from our end, and the case needs to be taken up by the respective team for commission approval.
With this, we are closing this request from our end.
Thank you for your patience, support, and cooperation throughout the process. Your brand is important to us, and we look forward to assisting you again.
Regards,
Team Netscribes</t>
  </si>
  <si>
    <t>Adidas, Frank Oliver</t>
  </si>
  <si>
    <t>Image deliver - Date :06/17/2026 &lt;Images Delivered Processed Options 14 Rejected Options 0&gt; &lt;Moumita&gt;;Date :06/18/2026 &lt;Ticket has been successfully uploaded in our system. Option 14 Sku 14&gt; &lt;Anjalita&gt;;[^UCW-32975.xlsx]
Hi [@Naushaba Ansari|mailto:naushaba_ansari@bcplgroup.com],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6932d570-009b-494b-be13-e75a69b6330c"},"content":[{"type":"tableRow","content":[{"type":"tableCell","attrs":{"background":"#44b3e1"},"content":[{"type":"paragraph","content":[{"type":"text","text":"Ticket ID","marks":[{"type":"strong"}]}]}]},{"type":"tableCell","attrs":{"colspan":2,"background":"#44b3e1"},"content":[{"type":"paragraph","content":[{"type":"text","text":"UCW-32975","marks":[{"type":"strong"}]}]}]}]},{"type":"tableRow","content":[{"type":"tableCell","attrs":{"background":"#44b3e1"},"content":[{"type":"paragraph","content":[{"type":"text","text":"Brand Name","marks":[{"type":"strong"}]}]}]},{"type":"tableCell","attrs":{"colspan":2,"background":"#44b3e1"},"content":[{"type":"paragraph","content":[{"type":"text","text":"Adidas, Frank Oliver","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</si>
  <si>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Decathlon</t>
  </si>
  <si>
    <t>Data dump received from Brand on 26th Nov. We will share our post processing file after doing the analysis.;All the queries are not resolved yet. Query shared with the brand.;2nd Brand follow-up mail done on 9th Dec’24;Womens apparel part uploaded.
[^Decathlan_Post Upload Status_V.1.xlsx] [^summary.zip] ;PFA post-upload status for Kids Apparel. [^Summary.zip] [^Post Upload Status_V.1 (6030bdfa-f557-4dfc-81ea-391e2253e174).xlsx] ;Hi Team ,
PFA the Summary File &amp; Post Upload Status for *Accessories Category.*
[^Summary_Lot-1.zip]
[^Summary_Lot-2.zip]
[^Post Upload Status_V.1 (730e081a-8390-4b8c-8b1f-4ac8c499881e).xlsx]
;All the LIDs are generated for the category accessories
[^Post Upload Status_V.1 (7).xlsx]
;Hi Team,
PFA the post processing file for Footwear and Equipment Category
[^Post Upload Status_Footwear and Equipment.xlsx] ;[^UCW-4146.xlsx]
PFA LID;[^UCW-4146_Women's.xlsx]
PFA LID Womens Apparel;[^UCW-4146_Kids Apparel.xlsx]
|PARTICULARS|No of LIDs|
|Total LIDs to be Shared|1340|
|LIDs Generated|1340|
|LIDs Stuck in the System|0|
Kids Apparel;[^UCW-4146 (ec7afbe7-a158-4325-bea5-5245eac743b7).xlsx]
PFA LID
Accessories;Date :06/17/2026 &lt;Ticket picked for pre processing Option 1 Sku 6&gt; &lt;Anjalita&gt;;Reviewing the data;Image deliver - Date :07/12/2026 &lt;Images Delivered Processed Options 1 Rejected Options 0&gt; &lt;Saswati Dey&gt;;Date :06/18/2026 &lt;Ticket has been successfully uploaded in our system. Option 1 Sku 6&gt; &lt;Anjalita&gt;;The changes have been successfully updated and are now reflecting on the PDP.</t>
  </si>
  <si>
    <t>Date :06/17/2026&lt;Ticket picked for pre processing Option 9 Sku 35&gt; &lt;Aman&gt;;Date :06/17/2026&lt;Pre Processing query to Brand &lt;less than 3 SKu in cluster&gt;&gt; &lt;Ankita&gt;;Image deliver - Date :06/17/2026 &lt;Images Delivered MP Processed Options 9 Rejected Options 0 LUX Processed Options 5 Rejected Options 0  &gt; &lt;Subhankar&gt;;Date :06/17/2026 &lt;Ticket has been successfully uploaded in our system. Option: 8  SKU: 35&gt; &lt;Ankita&gt;[^UCW-32968_Post Upload Status_V.2 (1).xlsx] [^Summary.zip] ;[^UCW-32968.xlsx]
Hi [@Shraddha Thorat|mailto:shraddha.thorat-ns@skechers.com],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25c07ff-9152-4252-b7e3-528e125f2f90"},"content":[{"type":"tableRow","content":[{"type":"tableCell","attrs":{"background":"#4d93d9"},"content":[{"type":"paragraph","content":[{"type":"text","text":"Ticket ID","marks":[{"type":"strong"}]}]}]},{"type":"tableCell","attrs":{"colspan":4,"background":"#4d93d9"},"content":[{"type":"paragraph","content":[{"type":"text","text":"UCW-32968","marks":[{"type":"strong"}]}]}]}]},{"type":"tableRow","content":[{"type":"tableCell","attrs":{"background":"#4d93d9"},"content":[{"type":"paragraph","content":[{"type":"text","text":"Brand Name","marks":[{"type":"strong"}]}]}]},{"type":"tableCell","attrs":{"colspan":4,"background":"#4d93d9"},"content":[{"type":"paragraph","content":[{"type":"text","text":"Skechers","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35"}]}]},{"type":"tableCell","attrs":{"background":"white"},"content":[{"type":"paragraph","content":[{"type":"text","text":"9"}]}]},{"type":"tableCell","attrs":{"background":"white"},"content":[{"type":"paragraph","content":[{"type":"text","text":"13"}]}]},{"type":"tableCell","attrs":{"background":"white"},"content":[{"type":"paragraph","content":[{"type":"text","text":"5"}]}]}]},{"type":"tableRow","content":[{"type":"tableCell","attrs":{"background":"white"},"content":[{"type":"paragraph","content":[{"type":"text","text":"Upload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Not Uploaded (Already Listed)"}]}]},{"type":"tableCell","attrs":{"background":"white"},"content":[{"type":"paragraph","content":[{"type":"text","text":"1"}]}]},{"type":"tableCell","attrs":{"background":"white"},"content":[{"type":"paragraph","content":[{"type":"text","text":"1"}]}]},{"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</si>
  <si>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 Sku 9&gt; &lt;Anjalita&gt;;Date :06/18/2026 &lt;Ticket has been successfully uploaded in our system. Option 1 Sku 13 &gt; &lt;Anjalita&gt;</t>
  </si>
  <si>
    <t>ABFRL brands</t>
  </si>
  <si>
    <t>We have re-triggered the images for the primary seller code. Please find the attached summary sheet for your reference.</t>
  </si>
  <si>
    <t>Date :06/17/2026 &lt;Ticket picked for pre processing Option 183 Sku 586 &gt; &lt;Amandeep&gt;;Date :06/17/2026 &lt;Pre Processing query to Brand &lt;
*Less than 3 SKUs in Cluster*
* *Sizes are Not Continuous*
* *Duplicate Sizes*
* *Images Not Present*&gt;&gt; &lt;Ishani&gt;;Date :06/17/2026 &lt;Ticket picked for Production and QC review Option 64 Sku 414&gt; &lt;Ishani&gt;;Date :06/18/2026 &lt; Pre Processing query to Brand 1st Follow Up&gt; &lt;Ishani&gt;;Date :06/19/2026 &lt; Pre Processing query to Brand 2nd Follow Up&gt; &lt;Ishani&gt;;Date :06/20/2026 &lt; Closing ticket for Brand not Responding 1st Follow Up 18th , 2nd Follow Up 19th, 3rd Follow up 20&gt; &lt;Ishani&gt;</t>
  </si>
  <si>
    <t>Date :06/17/2026 &lt;Upon reviewing the highlighted SKU, we found that it was not processed by our team and is already listed in the system. As a result, we do not have any related data or activity details for this SKU. Please find the attached post-upload sheet, which was previously shared in *Ticket UCW-32178*. We have already shared status with already listed and Mpcode previously for the batch. &gt; &lt;Debabrata&gt;</t>
  </si>
  <si>
    <t>Yufta</t>
  </si>
  <si>
    <t>* Date :06/17/2026  &lt;Ticket picked for pre processing Option 35  Sku 148&gt; &lt;Anwesha&gt;;Date :06/17/2026  &lt;Pre Processing query to Brand &lt;Fit &amp; size chart not available for a few SKUs&gt;&gt; &lt;Anwesha&gt; ;Analysis Shared - Date :06/17/2026 &lt;Analysis Shared Processed Options 34 Rejected Options 1 Rejected Reason XXX&gt; &lt;Saswati Dey&gt;;Image deliver - Date :06/17/2026 &lt;Images Delivered Processed Options 34 Rejected Options 1&gt; &lt;Saswati Dey&gt;;Date :06/18/2026 &lt; Pre Processing query to Brand 1st Follow Up&gt; &lt;Anwesha&gt;;Date :06/17/2026 &lt; Production and QC done [https://tatacliqhelpdesk.freshservice.com/support/tickets/219054|https://tatacliqhelpdesk.freshservice.com/support/tickets/219054] Size chart Creation_Yufta_UCW-32948_19-06-2026&gt; &lt;Anwesha&gt;;Image deliver - Date :06/19/2026 &lt;Images Delivered LOT 2 Processed Options 1 Rejected Options 0&gt; &lt;Saswati Dey&gt;</t>
  </si>
  <si>
    <t xml:space="preserve">Berrylicious </t>
  </si>
  <si>
    <t>Date :06/16/2026  &lt;Ticket picked for pre processing Option 102  Sku 457&gt; &lt;Anwesha&gt;;Date :06/16/2026  &lt;Pre Processing query to Brand &lt;Fit,Address,Global Identifier &amp; Mandatory Image Missing&gt;&gt; &lt;Anwesha&gt; ;Analysis Shared - Date :06/17/2026 &lt;Analysis Shared Processed Options 77 Rejected Options 4 Rejected Reason XXX&gt; &lt;Saswati Dey&gt;;Image deliver - Date :06/17/2026 &lt;Images Delivered Processed Options 77 Rejected Options 4&gt; &lt;Saswati Dey&gt;;Date :06/17/2026 &lt; Pre Processing query to Brand 1st Follow Up&gt; &lt;Anwesha&gt;;Date :06/18/2026 &lt; Pre Processing query to Brand 2nd Follow Up&gt; &lt;Anwesha&gt;;Date :06/20/2026 &lt; Closing ticket for Brand not Responding 1st Follow Up 17th , 2nd Follow Up 18th, 3rd Follow up 19th&gt; &lt;Anwesha&gt;</t>
  </si>
  <si>
    <t>Ascis</t>
  </si>
  <si>
    <t>Date :06/16/2026 &lt;Ticket picked for pre processing Option 2 Sku 14&gt; &lt;Ankita&gt;;Date :06/16/2026&lt;Pre Processing query to Brand &lt;Size chart Query&gt;&gt; &lt;Ankita&gt;;Date :06/16/2026&lt;Ticket has been successfully uploaded in our system. Option 2 Sku 14&gt; &lt;Ankita&gt;;[^UCW-32933.xlsx]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96fc5e19-8eb4-4671-b526-0164c44e04a2"},"content":[{"type":"tableRow","content":[{"type":"tableCell","attrs":{"background":"#44b3e1"},"content":[{"type":"paragraph","content":[{"type":"text","text":"Ticket ID","marks":[{"type":"strong"}]}]}]},{"type":"tableCell","attrs":{"colspan":2,"background":"#44b3e1"},"content":[{"type":"paragraph","content":[{"type":"text","text":"UCW-32933","marks":[{"type":"strong"}]}]}]}]},{"type":"tableRow","content":[{"type":"tableCell","attrs":{"background":"#44b3e1"},"content":[{"type":"paragraph","content":[{"type":"text","text":"Brand Name","marks":[{"type":"strong"}]}]}]},{"type":"tableCell","attrs":{"colspan":2,"background":"#44b3e1"},"content":[{"type":"paragraph","content":[{"type":"text","text":"Asc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2"}]}]}]},{"type":"tableRow","content":[{"type":"tableCell","attrs":{"background":"white"},"content":[{"type":"paragraph","content":[{"type":"text","text":"Uploaded"}]}]},{"type":"tableCell","attrs":{"background":"white"},"content":[{"type":"paragraph","content":[{"type":"text","text":"14"}]}]},{"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</si>
  <si>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1 Sku 1&gt; &lt;Anjalita&gt;;Date :06/16/2026 &lt;Ticket has been successfully uploaded in our system. Option 1 Sku 1&gt; &lt;Anjalita&gt;;Images are reflecting</t>
  </si>
  <si>
    <t>Date : 16th Jun, 2026 This ticket has been picked for Pre-Processing and Image Analysis. Mousumi.
Date : 16th Jun, 2026 Pre-Processing Done (Brand to Query For Chian Length &amp; EAN Values). -Mousumi.
Date : 17th Jun, 2026 Production Done -Mousumi
Date : 17th Jun, 2026 Images Done -Moumita
Date : 17th Jun, 2026 Description Done -Khushnuma
Date : 17th Jun, 2026 QC &amp; Uploade Done -Mousumi.
PFA the Summary &amp; Post-Uploaded Sheet[^Summary.zip] [^UCW-32929 Post Upload Status_V.2 (1).xlsx] ;Image deliver - Date :06/17/2026 &lt;Images Delivered Processed Options 231 Rejected Options 0 &gt; &lt;Moumita&gt;;[^UCW-32929.xlsx]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f9c8e4-a7e3-4673-89fc-7cf8af53d196"},"content":[{"type":"tableRow","content":[{"type":"tableCell","attrs":{"background":"#44b3e1"},"content":[{"type":"paragraph","content":[{"type":"text","text":"Ticket ID","marks":[{"type":"strong"}]}]}]},{"type":"tableCell","attrs":{"colspan":2,"background":"#44b3e1"},"content":[{"type":"paragraph","content":[{"type":"text","text":"UCW-32929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231"}]}]},{"type":"tableCell","attrs":{"background":"white"},"content":[{"type":"paragraph","content":[{"type":"text","text":"231"}]}]}]},{"type":"tableRow","content":[{"type":"tableCell","attrs":{"background":"white"},"content":[{"type":"paragraph","content":[{"type":"text","text":"Uploaded"}]}]},{"type":"tableCell","attrs":{"background":"white"},"content":[{"type":"paragraph","content":[{"type":"text","text":"231"}]}]},{"type":"tableCell","attrs":{"background":"white"},"content":[{"type":"paragraph","content":[{"type":"text","text":"231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231"}]}]},{"type":"tableCell","attrs":{"background":"white"},"content":[{"type":"paragraph","content":[{"type":"text","text":"231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</si>
  <si>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Rihi by P.C. Chandra Jewellers</t>
  </si>
  <si>
    <t>Analysis Shared - Date :06/16/2026 &lt;Analysis Shared Processed Options 21 Rejected Options 0 &gt; &lt;Moumita&gt;;Image deliver - Date :06/16/2026 &lt;Images Delivered Processed Options 21 Rejected Options 0&gt; &lt;Moumita&gt;;Date : 16th Jun, 2026 Pre-Processing Done ( No Query)-Mousumi.
Date : 16th Jun, 2026 Production Done -Mousumi.
Date : 16th Jun, 2026 Images Done - Moumita.
Date : 16th Jun, 2026 Description Done Khushnuma
Date : 16th Jun, 2026 QC &amp; Uploaded Done-Mousumi.
PFA the Summary &amp; Post-Uploaded sheet[^Summary.zip] [^UCW-32927 Post Upload Status_V.2 (1).xlsx] ;Image deliver - Date :06/16/2026 &lt;Images Delivered Processed Options 1 Rejected Options 0&gt; &lt;Moumita&gt;;[^UCW-32927.xlsx]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e2c8e3-27e2-42bc-97ae-05d8b7332ffc"},"content":[{"type":"tableRow","content":[{"type":"tableCell","attrs":{"background":"#44b3e1"},"content":[{"type":"paragraph","content":[{"type":"text","text":"Ticket ID","marks":[{"type":"strong"}]}]}]},{"type":"tableCell","attrs":{"colspan":2,"background":"#44b3e1"},"content":[{"type":"paragraph","content":[{"type":"text","text":"UCW-32927","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type":"tableCell","attrs":{"background":"white"},"content":[{"type":"paragraph","content":[{"type":"text","text":"21"}]}]}]},{"type":"tableRow","content":[{"type":"tableCell","attrs":{"background":"white"},"content":[{"type":"paragraph","content":[{"type":"text","text":"Uploaded"}]}]},{"type":"tableCell","attrs":{"background":"white"},"content":[{"type":"paragraph","content":[{"type":"text","text":"21"}]}]},{"type":"tableCell","attrs":{"background":"white"},"content":[{"type":"paragraph","content":[{"type":"text","text":"21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type":"tableCell","attrs":{"background":"white"},"content":[{"type":"paragraph","content":[{"type":"text","text":"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</si>
  <si>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Sora Dora</t>
  </si>
  <si>
    <t>Analysis Shared - Date :06/16/2026 &lt;Analysis Shared Processed Options 11 Rejected Options 5 Rejected Reason multiple issue&gt; &lt;Moumita&gt;;|Date :06/16/2026&lt;Ticket picked for pre processing SKU 11&gt; &lt;Tania&gt;|
|Date :06/16/2026 &lt;Pre Processing query to Brand &lt;Manufacturer, Importer, Packer Details missing &amp; image analysis&gt;&gt; &lt;Tania&gt;|;Date :06/17/2026 &lt; Pre Processing query to Brand 1st Follow Up&gt; &lt;Tania&gt;;Image deliver - Date :06/17/2026 &lt;Images Delivered Processed Options 11 Rejected Options 0 &lt;Moumita&gt;;Date :06/17/2026 &lt;Ticket picked for Production and QC review SKU 11&gt; &lt;Tania&gt;;Date :06/19/2026 &lt;Production and QC done awaiting brand LOV addition SKU 11&gt; &lt;Tania&gt;</t>
  </si>
  <si>
    <t>[^UCW-32912_Post Upload Status_V.2 (1).xlsx]
[^Summary.zip]
Date :6/16/2026 &lt;Ticket has been successfully uploaded in our system. Option 1 Sku 1 &gt; &lt;Piyali Bose &gt;;[^UCW-32912.xlsx]
Hi [@DALAL, ABHISHEK|mailto:ADalal@kenvue.com],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179e258c-bfbc-451e-b439-27d16c26095e"},"content":[{"type":"tableRow","content":[{"type":"tableCell","attrs":{"background":"#44b3e1"},"content":[{"type":"paragraph","content":[{"type":"text","text":"Ticket ID","marks":[{"type":"strong"}]}]}]},{"type":"tableCell","attrs":{"colspan":2,"background":"#44b3e1"},"content":[{"type":"paragraph","content":[{"type":"text","text":"UCW-32912","marks":[{"type":"strong"}]}]}]}]},{"type":"tableRow","content":[{"type":"tableCell","attrs":{"background":"#44b3e1"},"content":[{"type":"paragraph","content":[{"type":"text","text":"Brand Name","marks":[{"type":"strong"}]}]}]},{"type":"tableCell","attrs":{"colspan":2,"background":"#44b3e1"},"content":[{"type":"paragraph","content":[{"type":"text","text":"Neutrogen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</si>
  <si>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4 Sku 4&gt; &lt;Anjalita&gt;;Image deliver - Date :06/16/2026 &lt;Images Delivered Processed Options 4 Rejected Options 0&gt; &lt;Moumita&gt;;Date :06/15/2026 &lt;Ticket has been successfully uploaded in our system. Option 4 Sku 4&gt; &lt;Anjalita&gt;;Images are reflecting</t>
  </si>
  <si>
    <t xml:space="preserve">Skinn by Titan </t>
  </si>
  <si>
    <t>Date :06/16/2026  &lt;Ticket picked for pre processing Option 11 Sku 11&gt; &lt;Anjalita&gt;;Image deliver - Date :06/16/2026 &lt;Images Delivered Processed Options 11 Rejected Options 0&gt; &lt;Moumita&gt;;Date :06/16/2026  &lt;Pre Processing query to Brand &lt;COO and Ingredients Needed&gt;&gt; &lt;Anjalita&gt; ;Date :06/17/2026 &lt;Ticket has been successfully uploaded in our system. Option 11 Sku 11&gt; &lt;Anjalita&gt;;{adf:display=block}
{"type":"table","attrs":{"isNumberColumnEnabled":false,"layout":"center","localId":"30392ef6-921d-4c4e-8c72-64322f4ab13c"},"content":[{"type":"tableRow","content":[{"type":"tableCell","attrs":{},"content":[{"type":"paragraph","content":[{"type":"text","text":"Ticket ID"}]}]},{"type":"tableCell","attrs":{"colspan":2},"content":[{"type":"paragraph","content":[{"type":"text","text":"UCW-32906"}]}]}]},{"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11"}]}]}]},{"type":"tableRow","content":[{"type":"tableCell","attrs":{},"content":[{"type":"paragraph","content":[{"type":"text","text":"Successfully Retriggered"}]}]},{"type":"tableCell","attrs":{},"content":[{"type":"paragraph","content":[{"type":"text","text":"11"}]}]},{"type":"tableCell","attrs":{},"content":[{"type":"paragraph","content":[{"type":"text","text":"11"}]}]}]},{"type":"tableRow","content":[{"type":"tableCell","attrs":{},"content":[{"type":"paragraph","content":[{"type":"text","text":"LID generated"}]}]},{"type":"tableCell","attrs":{},"content":[{"type":"paragraph","content":[{"type":"text","text":"11"}]}]},{"type":"tableCell","attrs":{},"content":[{"type":"paragraph","content":[{"type":"text","text":"11"}]}]}]}]}
{adf}</t>
  </si>
  <si>
    <t>Jovoy</t>
  </si>
  <si>
    <t>Analysis Shared - Date :06/16/2026 &lt;Analysis Shared Processed Options 11 Rejected Options 11 Rejected Reason less than 5 images &gt; &lt;Moumita&gt;;|Date :06/16/2026 &lt;Ticket picked for pre processing SKU 11&gt; &lt;Tania&gt;|
|Date :06/16/2026&lt;Pre Processing query to Brand &lt;Image Analysis&gt;&gt; &lt;Tania&gt;|;Image deliver - Date :06/16/2026 &lt;Images Delivered Processed Options 11 Rejected Options 0&gt; &lt;Moumita&gt;;Date :06/16/2026 &lt;Ticket picked for Production and QC review SKU 11&gt; &lt;Tania&gt;;[^UCW-32905_Post Upload Status_V.2 (1).xlsx]
[^Summary.zip]
Date : 6/17/2026 &lt;Ticket has been successfully uploaded in our system. Option 11 Sku 11 &gt; &lt;Piyali&gt;;[^UCW-32905.xlsx]
Hi [@E-Commerce Mirasimo|mailto:ecommerce@mirasimofragrances.com],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49d318-0f50-44a1-bf84-8f43433bb2c8"},"content":[{"type":"tableRow","content":[{"type":"tableCell","attrs":{"background":"#44b3e1"},"content":[{"type":"paragraph","content":[{"type":"text","text":"Ticket ID","marks":[{"type":"strong"}]}]}]},{"type":"tableCell","attrs":{"colspan":2,"background":"#44b3e1"},"content":[{"type":"paragraph","content":[{"type":"text","text":"UCW-32905","marks":[{"type":"strong"}]}]}]}]},{"type":"tableRow","content":[{"type":"tableCell","attrs":{"background":"#44b3e1"},"content":[{"type":"paragraph","content":[{"type":"text","text":"Brand Name","marks":[{"type":"strong"}]}]}]},{"type":"tableCell","attrs":{"colspan":2,"background":"#44b3e1"},"content":[{"type":"paragraph","content":[{"type":"text","text":"Jovoy","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type":"tableCell","attrs":{"background":"white"},"content":[{"type":"paragraph","content":[{"type":"text","text":"11"}]}]}]},{"type":"tableRow","content":[{"type":"tableCell","attrs":{"background":"white"},"content":[{"type":"paragraph","content":[{"type":"text","text":"Uploaded"}]}]},{"type":"tableCell","attrs":{"background":"white"},"content":[{"type":"paragraph","content":[{"type":"text","text":"11"}]}]},{"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</si>
  <si>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As discussed, we noticed that the same work was assigned twice under different tickets. We have already worked on UCW-32901 and waiting for PCM summary, so we are proceeding to close the clone ticket, UCW-32902.</t>
  </si>
  <si>
    <t>We have uploaded this batch for both platforms. PFA the summary &amp; post-production sheet for your reference.
*Note:* L1 to L4 is not available for “HOME &gt; Health &amp; Fitness &gt; Health &amp; Wellness &gt; Water Bottles” Kindly add the same we can upload the same.
[^Summary_125273_LUX.zip] [^Post Upload Status_UCW-22735_LUX.xlsx] [^Post Upload Status_UCW-22735_MP.xlsx] [^Summary_125236_MP.zip] 
;Please find attached the sheet, where 90 &amp; 91 options have been listed for both Luxury &amp; Marketplace platform.
 Kindly update the price and inventory, and share the summary once completed.
{adf:display=block}
{"type":"table","attrs":{"isNumberColumnEnabled":false,"layout":"center","localId":"e284b70a-9a8b-49b8-9ebc-795f490afb7d"},"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340"}]}]},{"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1"}]}]},{"type":"tableCell","attrs":{"background":"white"},"content":[{"type":"paragraph","content":[{"type":"text","text":"0"}]}]},{"type":"tableCell","attrs":{"background":"white"},"content":[{"type":"paragraph","content":[{"type":"text","text":"0"}]}]},{"type":"tableCell","attrs":{"background":"white"},"content":[{"type":"paragraph","content":[{"type":"text","text":"0"}]}]}]}]}
{adf}
1 sku is stuck in SFA , will update once resolved.
[^UCW-22735 MALL.xlsx]
[^UCW-22735 LUX.xlsx]
;[^UCW-22735 LUX (ee24e335-b455-43e7-85c7-89a283435e73).xlsx]
[^UCW-22735 MALL (8dcda13c-fa29-42ab-875f-c3cab35153ff).xlsx]
Please find attached the sheet, where 90 &amp; 91 options have been listed for both Luxury &amp; Marketplace platform.
 Kindly update the price and inventory, and share the summary once completed.
{adf:display=block}
{"type":"table","attrs":{"isNumberColumnEnabled":false,"layout":"center","localId":"e1559158-713d-4d88-816e-293cd76b1f2e"},"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t>
  </si>
  <si>
    <t>Simon Carter London</t>
  </si>
  <si>
    <t>Taneira</t>
  </si>
  <si>
    <t>Date :06/16/2026  &lt;Ticket picked for pre processing Option 14  Sku 31&gt; &lt;Anwesha&gt;;Date :06/16/2026  &lt;Pre Processing query to Brand &lt;Fit details not provided, Fabric details are incorrect &amp; images are incorrect.&gt;&gt; &lt;Anwesha&gt; ;Date :06/17/2026 &lt; Pre Processing query to Brand 1st Follow Up&gt; &lt;Anwesha&gt;;Date :06/17/2026 &lt; Production and QC done [https://tatacliqhelpdesk.freshservice.com/support/tickets/217825|https://tatacliqhelpdesk.freshservice.com/support/tickets/217825] - *Size Chart Creation_Taneira_UCW-32877_17-06-2026*&gt; &lt;Anwesha&gt;;Date :06/19/2026 &lt;Ticket has been successfully uploaded in our system. Option 14  Sku 31&gt; &lt;Anwesha&gt;
[^Post Upload Status_UCW-32877.xlsx]
[^Summary.zip]
;[^UCW-32877.xlsx]
Hi [@Patha Sharan|mailto:pathasharan@titan.co.in],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b287a80-89fd-471b-b339-befbb289ab22"},"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695"}]}]},{"type":"tableCell","attrs":{"background":"white"},"content":[{"type":"paragraph","content":[{"type":"text","text":"140"}]}]}]},{"type":"tableRow","content":[{"type":"tableCell","attrs":{"background":"white"},"content":[{"type":"paragraph","content":[{"type":"text","text":"Uploaded"}]}]},{"type":"tableCell","attrs":{"background":"white"},"content":[{"type":"paragraph","content":[{"type":"text","text":"591"}]}]},{"type":"tableCell","attrs":{"background":"white"},"content":[{"type":"paragraph","content":[{"type":"text","text":"121"}]}]}]},{"type":"tableRow","content":[{"type":"tableCell","attrs":{"background":"white"},"content":[{"type":"paragraph","content":[{"type":"text","text":"Not Uploaded (Already Listed)"}]}]},{"type":"tableCell","attrs":{"background":"white"},"content":[{"type":"paragraph","content":[{"type":"text","text":"104"}]}]},{"type":"tableCell","attrs":{"background":"white"},"content":[{"type":"paragraph","content":[{"type":"text","text":"19"}]}]}]},{"type":"tableRow","content":[{"type":"tableCell","attrs":{"background":"white"},"content":[{"type":"paragraph","content":[{"type":"text","text":"LIDs Shared"}]}]},{"type":"tableCell","attrs":{"background":"white"},"content":[{"type":"paragraph","content":[{"type":"text","text":"591"}]}]},{"type":"tableCell","attrs":{"background":"white"},"content":[{"type":"paragraph","content":[{"type":"text","text":"121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Netscribes;[^UCW-32877 (7c59c0df-9ca6-4da5-8f76-01f81f630689).xlsx]
Please disregard the previously shared LID report and refer to the updated attached file, which reflects the correct and latest details.
Kindly consider this as the final updated report.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5a286e-6ae9-4b50-b9dc-1e00a89d9b55"},"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type":"tableCell","attrs":{"background":"white"},"content":[{"type":"paragraph","content":[{"type":"text","text":"14"}]}]}]},{"type":"tableRow","content":[{"type":"tableCell","attrs":{"background":"white"},"content":[{"type":"paragraph","content":[{"type":"text","text":"Uploaded"}]}]},{"type":"tableCell","attrs":{"background":"white"},"content":[{"type":"paragraph","content":[{"type":"text","text":"31"}]}]},{"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</si>
  <si>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:6/15/2026  &lt;Ticket picked for pre processing Option 4 Sku 4 &gt; &lt;Piyali Bose&gt;;Image deliver - Date :06/15/2026 &lt;Images Delivered Processed Options 4 Rejected Options 0&gt; &lt;Moumita&gt;;[^Summary.zip]
[^UCW-32868_Post Upload Status_V.2 (1).xlsx]
Date :6/15/2026 &lt;Ticket has been successfully uploaded in our system. Option 4 Sku 4 &gt; &lt;Piyali Bose&gt;;[^UCW-32868.xlsx]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bf2fc1-6cdd-4537-a94c-6a0930ad526c"},"content":[{"type":"tableRow","content":[{"type":"tableCell","attrs":{"background":"#44b3e1"},"content":[{"type":"paragraph","content":[{"type":"text","text":"Ticket ID","marks":[{"type":"strong"}]}]}]},{"type":"tableCell","attrs":{"colspan":2,"background":"#44b3e1"},"content":[{"type":"paragraph","content":[{"type":"text","text":"UCW-32868","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</si>
  <si>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15th Jun, 2026 Pre-Processing Done ( Brand to Query for Wattanty Type, Purity, Gross &amp; Metal Weight, Price Breakup on PDP &amp; Invoice, Style Code, Association Code) - Mousumi.
Date : 15th Jun, 2026 Resolution has been received from the brand- Mousumi
Date : 15th Jun, 2026 Production Done- Mousumi.
Date : 15th Jun, 2026 Images Done - Moumita
Date : 15th Jun, 2026 Description Done -Khushnuma
Date : 15th Jun, 2026 QC &amp; Uploaded done -Mousumi.
PFA the Summary &amp; Post-Uploaded sheet [^Summary.zip] [^UCW-32867 Post Upload Status_V.2 (1).xlsx]  ;Image deliver - Date :06/15/2026 &lt;Images Delivered Processed Options 39 Rejected Options 0&gt; &lt;Moumita&gt;;[^UCW-32867.xlsx]
Hi [@Varshita Bhagchandani|mailto:varshita@touch925.com],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47c04272-b726-492d-9ff6-0d7392639652"},"content":[{"type":"tableRow","content":[{"type":"tableCell","attrs":{"background":"#44b3e1"},"content":[{"type":"paragraph","content":[{"type":"text","text":"Ticket ID","marks":[{"type":"strong"}]}]}]},{"type":"tableCell","attrs":{"colspan":2,"background":"#44b3e1"},"content":[{"type":"paragraph","content":[{"type":"text","text":"UCW-32867","marks":[{"type":"strong"}]}]}]}]},{"type":"tableRow","content":[{"type":"tableCell","attrs":{"background":"#44b3e1"},"content":[{"type":"paragraph","content":[{"type":"text","text":"Brand Name","marks":[{"type":"strong"}]}]}]},{"type":"tableCell","attrs":{"colspan":2,"background":"#44b3e1"},"content":[{"type":"paragraph","content":[{"type":"text","text":"Touch925","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39"}]}]},{"type":"tableCell","attrs":{"background":"white"},"content":[{"type":"paragraph","content":[{"type":"text","text":"39"}]}]}]},{"type":"tableRow","content":[{"type":"tableCell","attrs":{"background":"white"},"content":[{"type":"paragraph","content":[{"type":"text","text":"Uploaded"}]}]},{"type":"tableCell","attrs":{"background":"white"},"content":[{"type":"paragraph","content":[{"type":"text","text":"38"}]}]},{"type":"tableCell","attrs":{"background":"white"},"content":[{"type":"paragraph","content":[{"type":"text","text":"38"}]}]}]},{"type":"tableRow","content":[{"type":"tableCell","attrs":{"background":"white"},"content":[{"type":"paragraph","content":[{"type":"text","text":"Not Uploaded (Already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38"}]}]},{"type":"tableCell","attrs":{"background":"white"},"content":[{"type":"paragraph","content":[{"type":"text","text":"38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</si>
  <si>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Bioderma</t>
  </si>
  <si>
    <t>Date :06/15/2026 &lt;Ticket picked for pre processing Option 7 Sku 7&gt; &lt;Anjalita&gt;;Image deliver - Date :06/15/2026 &lt;Images Delivered Processed Options 7 Rejected Options 0&gt; &lt;Moumita&gt;;Date :06/15/2026 &lt;Ticket has been successfully uploaded in our system. Option 7 Sku 7&gt; &lt;Anjalita&gt;;LIDs shared</t>
  </si>
  <si>
    <t>LANCOME</t>
  </si>
  <si>
    <t>[^UCW-32843_Post Upload Status_V.2 (1).xlsx]
[^Summary.zip]
Date :6/15/2026 &lt;Ticket has been successfully uploaded in our system. Option 6 Sku 6 &gt; &lt;Piyali Bose&gt;;[^UCW-32843.xlsx]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82a1c32-1ab6-412e-89f5-db97db83de03"},"content":[{"type":"tableRow","content":[{"type":"tableCell","attrs":{"background":"#44b3e1"},"content":[{"type":"paragraph","content":[{"type":"text","text":"Ticket ID","marks":[{"type":"strong"}]}]}]},{"type":"tableCell","attrs":{"colspan":2,"background":"#44b3e1"},"content":[{"type":"paragraph","content":[{"type":"text","text":"UCW-32843","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</si>
  <si>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Pilgrim</t>
  </si>
  <si>
    <t>Date :06/15/2026  &lt;Ticket picked for pre processing Option 1 Sku 1&gt; &lt;Anjalita&gt;;Image deliver - Date :06/15/2026 &lt;Images Delivered Processed Options 1 Rejected Options 0&gt; &lt;Moumita&gt;;Date :06/15/2026 &lt;Ticket has been successfully uploaded in our system. Option 1 Sku 1&gt; &lt;Anjalita&gt;;Changes are reflecting</t>
  </si>
  <si>
    <t>campus</t>
  </si>
  <si>
    <t>Date :06/15/2026  &lt;Ticket picked for pre processing Option: 13 SKU: 114&gt; &lt;Sanjana Ghosh&gt;;Analysis Shared - Date :06/15/2026 &lt;Analysis Shared Processed Options 0 Rejected Options 13 Rejected Reason Right Side NA&gt; &lt;Subhankar&gt;;Date :06/15/2026&lt;Pre Processing query to Brand &lt;Image Query&gt;&gt; &lt;Ankita&gt;;Date :06/16/2026&lt; Pre Processing query to Brand 1st Follow Up&gt; &lt;Ankita&gt;;Date :06/16/2026&lt;Query to CCMT for confirmation &lt;Image Query&gt;&gt; &lt;Ankita&gt;;Date :06/19/2026 &lt; Closing ticket for Category not Responding&gt; &lt;Ishani&gt;</t>
  </si>
  <si>
    <t>HealthyHey</t>
  </si>
  <si>
    <t>UCW-33547</t>
  </si>
  <si>
    <t>UCW-33543</t>
  </si>
  <si>
    <t>UCW-33541</t>
  </si>
  <si>
    <t>UCW-33540</t>
  </si>
  <si>
    <t>UCW-33536</t>
  </si>
  <si>
    <t>UCW-33527</t>
  </si>
  <si>
    <t>UCW-33526</t>
  </si>
  <si>
    <t>UCW-33524</t>
  </si>
  <si>
    <t>UCW-33514</t>
  </si>
  <si>
    <t>UCW-33513</t>
  </si>
  <si>
    <t>UCW-33508</t>
  </si>
  <si>
    <t>UCW-33506</t>
  </si>
  <si>
    <t>UCW-33502</t>
  </si>
  <si>
    <t>UCW-33499</t>
  </si>
  <si>
    <t>UCW-33492</t>
  </si>
  <si>
    <t>UCW-33482</t>
  </si>
  <si>
    <t>UCW-33481</t>
  </si>
  <si>
    <t>UCW-33476</t>
  </si>
  <si>
    <t>UCW-33468</t>
  </si>
  <si>
    <t>UCW-33466</t>
  </si>
  <si>
    <t>UCW-33457</t>
  </si>
  <si>
    <t>UCW-33456</t>
  </si>
  <si>
    <t>UCW-33454</t>
  </si>
  <si>
    <t>UCW-33453</t>
  </si>
  <si>
    <t>UCW-33452</t>
  </si>
  <si>
    <t>UCW-33451</t>
  </si>
  <si>
    <t>UCW-33447</t>
  </si>
  <si>
    <t>UCW-33445</t>
  </si>
  <si>
    <t>UCW-33435</t>
  </si>
  <si>
    <t>UCW-33401</t>
  </si>
  <si>
    <t>UCW-33388</t>
  </si>
  <si>
    <t>UCW-33373</t>
  </si>
  <si>
    <t>UCW-33361</t>
  </si>
  <si>
    <t>UCW-33356</t>
  </si>
  <si>
    <t>UCW-33349</t>
  </si>
  <si>
    <t>UCW-33330</t>
  </si>
  <si>
    <t>UCW-33325</t>
  </si>
  <si>
    <t>UCW-33323</t>
  </si>
  <si>
    <t>UCW-33312</t>
  </si>
  <si>
    <t>UCW-33301</t>
  </si>
  <si>
    <t>UCW-33300</t>
  </si>
  <si>
    <t>UCW-33297</t>
  </si>
  <si>
    <t>UCW-33294</t>
  </si>
  <si>
    <t>UCW-33293</t>
  </si>
  <si>
    <t>UCW-33291</t>
  </si>
  <si>
    <t>UCW-33290</t>
  </si>
  <si>
    <t>UCW-33288</t>
  </si>
  <si>
    <t>UCW-33282</t>
  </si>
  <si>
    <t>UCW-33271</t>
  </si>
  <si>
    <t>UCW-33265</t>
  </si>
  <si>
    <t>UCW-33263</t>
  </si>
  <si>
    <t>UCW-33262</t>
  </si>
  <si>
    <t>UCW-33261</t>
  </si>
  <si>
    <t>UCW-33260</t>
  </si>
  <si>
    <t>UCW-33256</t>
  </si>
  <si>
    <t>UCW-33242</t>
  </si>
  <si>
    <t>UCW-33236</t>
  </si>
  <si>
    <t>UCW-33234</t>
  </si>
  <si>
    <t>Platform Addition - Protouch</t>
  </si>
  <si>
    <t>Sora Dora one new sku Listing</t>
  </si>
  <si>
    <t>Sparkles Arias by Lara Dutta 34 Styles</t>
  </si>
  <si>
    <t>New Catalouge- 26.06.2026</t>
  </si>
  <si>
    <t>New Rakhi Catalogue 2026</t>
  </si>
  <si>
    <t>The ALTERNATE - Footwear - 22/06/2026 - 64 SKUs</t>
  </si>
  <si>
    <t>Italian Shoe Co | New Brand Launch - Catalogue listing</t>
  </si>
  <si>
    <t>Libas Apparel 127532 23-06-2026 (NEW CATALOGUE)</t>
  </si>
  <si>
    <t>New Listing - Crepdog Crew (ON RUNNING) | 26-06-2025</t>
  </si>
  <si>
    <t>Tata Cliq ~ New Listings Batch - 28</t>
  </si>
  <si>
    <t>CLONE: Campus x Tata CliQ ~ New Listings_05.06.2026 Batch-26</t>
  </si>
  <si>
    <t>PUREARTH NEW PRODUCT LISTING On TATA CLIQ</t>
  </si>
  <si>
    <t>TC LUX Asics Footwear 129537 | 23-06-2026</t>
  </si>
  <si>
    <t>CLONE - Content Sheet</t>
  </si>
  <si>
    <t>ADIDAS Add now catalogue dated 9th May 2026_NC</t>
  </si>
  <si>
    <t>TATA - Interparfum Listed Dump</t>
  </si>
  <si>
    <t xml:space="preserve">Catwalk catalogue </t>
  </si>
  <si>
    <t>July'26 Order cycle - Fragrance - Samples + NPLs + GWP : TCL</t>
  </si>
  <si>
    <t>New Listings+Lattafa+Perfumes+126349+TCF+23rd June 2026</t>
  </si>
  <si>
    <t>DMODOT - Footwear - 22/06/2026 - 7 SKUs</t>
  </si>
  <si>
    <t>ERROR_Tata Cliq Luxury  - New listing - Hermès (02-03-2026)</t>
  </si>
  <si>
    <t>Request to Update New Model Images for Softy Tinty // Tatacliq</t>
  </si>
  <si>
    <t>2125762 | Hydra zen New listing| TCL</t>
  </si>
  <si>
    <t>OAP | Glow Powder Primary Image Update |  TATACLIQ - Fashion | Seller Code 125928</t>
  </si>
  <si>
    <t>PUREARTH TATA CLIQ Catalog Update</t>
  </si>
  <si>
    <t>TQ | Brand: Converse | Catalog Listing | FTWR-FA26.</t>
  </si>
  <si>
    <t>Updated Images for Silver Bars</t>
  </si>
  <si>
    <t>NEEMANS+FOOTWEAR+ 125173+ 22-06-2026</t>
  </si>
  <si>
    <t>New Listing - Touch925 (90 SKUs)</t>
  </si>
  <si>
    <t>New collection-(Jaypore 129240) Apparel/Jewellery 15th June (62 Stylecodes)</t>
  </si>
  <si>
    <t xml:space="preserve">Gillette Cataloguing - New listings </t>
  </si>
  <si>
    <t>Diesel + Kenneth Cole + Zegna + EYEWEAR + 126594-OAKOLWH + 19/06/2026</t>
  </si>
  <si>
    <t>Giva | Silver Jewellery | 125927 | 20-06-2026 (56SKUs)</t>
  </si>
  <si>
    <t>Elora ll Women_Apparel ll Seller Code :127835-NJSS1 ll 18th June,2026 ll 36 New Styles &amp; Catalogue Sheet for Fresh Listing</t>
  </si>
  <si>
    <t>Footwear Lot 5 SS26 Skechers -33 SKUs - 13 Style - Marketplace and Luxury - Marketplace seller code - 126948 - Luxury seller code - 128174 - 15.6.2026</t>
  </si>
  <si>
    <t>GK Hair Catalog Required</t>
  </si>
  <si>
    <t>Tata Interperfum PDP image update</t>
  </si>
  <si>
    <t>Error_Soch_Apparel_124205-SAS_08/05/2026_340 Styles</t>
  </si>
  <si>
    <t>Content Correction - Moroccanoil - 7290116979489</t>
  </si>
  <si>
    <t>Request to Update the 1st Image // Tatacliq</t>
  </si>
  <si>
    <t>Colors Queen || Makeup || 129094 || 19-06-2026</t>
  </si>
  <si>
    <t>New Listings+Nusuk+Perfumes+126349+TCF+19th June 2026</t>
  </si>
  <si>
    <t>Tata Cliq - New listing - Fragrance and Bath &amp; Body (20-06-2026)</t>
  </si>
  <si>
    <t>Packaging Label Update (Slot 2) - Tata</t>
  </si>
  <si>
    <t>Onboarding Brand on Tata Cliq_"Rayhaan"</t>
  </si>
  <si>
    <t>CLONE - New Listing_15th Jan,26_Tatacliq</t>
  </si>
  <si>
    <t>Fashion Platform Addition - Lux Brand skus</t>
  </si>
  <si>
    <t>Request to Update Product Details LE51 // Tataliq</t>
  </si>
  <si>
    <t>127+84+13 Articles || New Articles Listing For INC.5 || TataCliq</t>
  </si>
  <si>
    <t>New Listings – Request to Make Live</t>
  </si>
  <si>
    <t>EAN Update - MK Spray conditioner 200ml Tata</t>
  </si>
  <si>
    <t>TataCliq x O3+ New Launch 17-06-2026</t>
  </si>
  <si>
    <t>Arrow_USPA_MP_329__124848_17-06-2026</t>
  </si>
  <si>
    <t>Tata Cliq Luxury | Brandman Retail | Footwear | 19-06-2026</t>
  </si>
  <si>
    <t>Asian Footwear Listing 17 Jun 2026</t>
  </si>
  <si>
    <t>Urban Scottish+ Men Innerwear + 124057-DURATEXMUMBAI+ New Listing + 85+ 17+ 17-06-2026</t>
  </si>
  <si>
    <t>Sneha Nadar</t>
  </si>
  <si>
    <t>Protouc</t>
  </si>
  <si>
    <t>Karatcart</t>
  </si>
  <si>
    <t>THE ALTERNATE</t>
  </si>
  <si>
    <t>ITALIAN SHOES COMPANY</t>
  </si>
  <si>
    <t>Pureearth</t>
  </si>
  <si>
    <t>Interparfum Brands</t>
  </si>
  <si>
    <t>Catwalk</t>
  </si>
  <si>
    <t xml:space="preserve">DMODOT </t>
  </si>
  <si>
    <t>Hermès</t>
  </si>
  <si>
    <t>Joyalukad</t>
  </si>
  <si>
    <t>Jaypore</t>
  </si>
  <si>
    <t xml:space="preserve">Gillette </t>
  </si>
  <si>
    <t xml:space="preserve">Diesel </t>
  </si>
  <si>
    <t>Ellora</t>
  </si>
  <si>
    <t>GK Hair</t>
  </si>
  <si>
    <t>Moroccanoil</t>
  </si>
  <si>
    <t>Nusuk</t>
  </si>
  <si>
    <t>Tabac Guess Ferragamo</t>
  </si>
  <si>
    <t>Forest essentials</t>
  </si>
  <si>
    <t>Rayhaan</t>
  </si>
  <si>
    <t>THE BODY SHOP</t>
  </si>
  <si>
    <t>OR brands</t>
  </si>
  <si>
    <t>Arrow, Arrow Sport, U.S. Polo Assn., Arrow Newyork, U.S. Polo Assn. Denim Co., USPA Innerwear, USPA Active, U.S. Polo Assn. Kids</t>
  </si>
  <si>
    <t>Asian Footwear</t>
  </si>
  <si>
    <t>Urban Scottish</t>
  </si>
  <si>
    <t>Date :06/27/2026 &lt;Ticket picked for pre processing Option 1 Sku 1 &gt; &lt;Anjalita&gt;;Date :06/27/2026 &lt;Ticket has been successfully uploaded in our system. Option 1 Sku 1&gt; &lt;Anjalita&gt;</t>
  </si>
  <si>
    <t>|Date :06/26/2026 &lt;Ticket picked for pre processing SKU 1&gt; &lt;Tania&gt;|
|Date :06/26/2026 &lt;Pre Processing query to Brand &lt;HSN, Fragrance Family Details&gt;&gt; &lt;Tania&gt;|
|Date :06/27/2026 &lt; Pre Processing query to Brand 1st Follow Up&gt; &lt;Agent&gt;|;Date :06/27/2026 &lt;Ticket picked for Production and QC review SKU 1&gt; &lt;Tania&gt; ;Image deliver - Date :06/27/2026 &lt;Images Delivered Processed Options 1 Rejected Options 0&gt; &lt;Saswati Dey&gt;;Date :06/27/2027 &lt;Ticket has been successfully uploaded in our system. Option 1 Sku 1&gt; &lt;Anjalita&gt;</t>
  </si>
  <si>
    <t>Date : 26th Jun 2026 This ticket has been picked for Pre-Processing and Image Analysis -Mousumi.
Date : 26th Jun 2026 Pre-Processing Done( Bracelet Size, CHain length, Ring Size , Dimaond Type ,Image Query)-Mousumi.
Date : 27th Jun 2026 1st Follow up Done -Mousumi.;Date : 27th Jun 2026 1st Follow up Done -Mousumi.;Image deliver - Date :06/27/2026 &lt;Images Delivered Processed Options 34 Rejected Options 2&gt; &lt;Moumita&gt;</t>
  </si>
  <si>
    <t xml:space="preserve">Date : 26th Jun , 2026 This ticket has been picked for Pre-Processing and Image Analysis -Mousumi.
Date : 26th Jun , 2026 pre-Processing Done(Brand to Query for COO Details.)
Date : 27th Jun, 2026 Production Done -Mousumi
Date : 27th Jun, 2026  description Done-Khunuma
Date : 27th Jun, 2026 Images Done - Saswati
;Image deliver - Date :06/27/2026 &lt;Images Delivered Processed Options 13 Rejected Options 0&gt; &lt;Saswati Dey&gt;;Date : 27th Jun, 2026 Resolution has been received from the brand-Mousumi.
Date : 27th Jun, 2026 QC &amp; Uploaded Done -Mousumi
PFA the Summary &amp; Post-Uploaded [^UCW-33540 Post Upload Status_V.2 (1).xlsx] [^Summary.zip] </t>
  </si>
  <si>
    <t>Date : 26th Jun , 2026 This ticket has been picked for Pre-Processing and Image Analysis -Mousumi.
Date : 27th Jun ,Pre Processing Done ( Brand to Query for seller Code)
Date : 27th Jun, 2026 Production Done -Mousumi.
Date : 27th Jun, 2026 Description Done -Mousumi.
Date : 27th Jun, 2026 Images Done-Moumita ;Date : 27th Jun, 2026 Resolution has been received from the brand- Mousumi.
Date : 27th Jun, 2026 QC &amp; Uploaded Done -Mousumi
PFA the Summary &amp; Post-Uploaded sheet
[^UCW-33536 Post Upload Status_V.2 (1) (3b1fb405-0617-4412-8864-66fde1e7ca95).xlsx] [^Summary.zip] ;Image deliver - Date :06/27/2026 &lt;Images Delivered Processed Options 271 Rejected Options 0&gt; &lt;Moumita&gt;</t>
  </si>
  <si>
    <t>Date :06/26/2026 &lt;Ticket picked for pre processing Option 8 Sku 64&gt; &lt;Ankita&gt;;Image deliver - Date :06/26/2026 &lt;Images Delivered Processed Options 8 Rejected Options 0&gt; &lt;Moumita&gt;;Date :06/26/2026 &lt;Pre Processing query to Brand &lt;Season,gender, Size chart &gt;&gt; &lt;Ankita&gt;;Date :06/27/2026 &lt; Pre Processing query to Brand 1st Follow Up&gt; &lt;Ishani&gt;</t>
  </si>
  <si>
    <t>Date :26-06-2026 &lt;Pre Processing query to Brand &lt;Query Deatils-size chat query, image query, style code query&gt;&gt; &lt;Amandeep&gt;;Date :06/27/2026 &lt; Pre Processing query to Brand 1st Follow Up&gt; &lt;Ishani&gt;</t>
  </si>
  <si>
    <t>Date :06/26/2026  &lt;Ticket picked for pre processing Option 30 Sku 130&gt; &lt;Anwesha&gt;;Date :06/26/2026  &lt;Pre Processing query to Brand &lt;Incorrect Fit&gt;&gt; &lt;Anwesha&gt; ;Analysis Shared - Date :06/27/2026 &lt;Analysis Shared Processed Options 29 Rejected Options 1 Rejected Reason XXX&gt; &lt;Saswati Dey&gt;;Image deliver - Date :06/27/2026 &lt;Images Delivered Processed Options 29 Rejected Options 1&gt; &lt;Saswati Dey&gt;</t>
  </si>
  <si>
    <t>Date :06/26/2026 &lt;Ticket picked for pre processing Option: 28 SKU: 225&gt; &lt;Sanjana Ghosh&gt;;Date :06/26/2026 &lt;Pre Processing query to Brand &lt;Size, SKU and Material Query&gt; &lt;Sanjana Ghosh&gt; ;Image deliver - Date :06/26/2026 &lt;Images Delivered Processed Options 30 Rejected Options 0&gt; &lt;Moumita&gt;;Date :06/26/2026 &lt;Ticket has been successfully uploaded in our system. Option: 30 SKU: 208 Duplicate size and SKU - Option: 0 SKU: 17&gt; &lt;Sanjana Ghosh&gt;
PFA the post upload status and summary file: [^Summary.zip] [^UCW-33514 - Post Upload Status .xlsx] ;[^UCW-33514.xlsx]
Please find attached the sheet, where 30 options of Footwear have been listed.
Kindly update the price and inventory, and share the summary once completed.
{adf:display=block}
{"type":"table","attrs":{"isNumberColumnEnabled":false,"layout":"center","localId":"cf70c85f-2291-4c36-97d6-d7ee25cbacc5"},"content":[{"type":"tableRow","content":[{"type":"tableCell","attrs":{"background":"#44b3e1"},"content":[{"type":"paragraph","content":[{"type":"text","text":"Ticket ID","marks":[{"type":"strong"}]}]}]},{"type":"tableCell","attrs":{"colspan":2,"background":"#44b3e1"},"content":[{"type":"paragraph","content":[{"type":"text","text":"UCW-33514","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208"}]}]},{"type":"tableCell","attrs":{},"content":[{"type":"paragraph","content":[{"type":"text","text":"30"}]}]}]},{"type":"tableRow","content":[{"type":"tableCell","attrs":{"background":"white"},"content":[{"type":"paragraph","content":[{"type":"text","text":"Uploaded"}]}]},{"type":"tableCell","attrs":{},"content":[{"type":"paragraph","content":[{"type":"text","text":"208"}]}]},{"type":"tableCell","attrs":{},"content":[{"type":"paragraph","content":[{"type":"text","text":"30"}]}]}]},{"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204"}]}]},{"type":"tableCell","attrs":{},"content":[{"type":"paragraph","content":[{"type":"text","text":"30"}]}]}]},{"type":"tableRow","content":[{"type":"tableCell","attrs":{"background":"white"},"content":[{"type":"paragraph","content":[{"type":"text","text":"LIDs Stuck in the System"}]}]},{"type":"tableCell","attrs":{},"content":[{"type":"paragraph","content":[{"type":"text","text":"4"}]}]},{"type":"tableCell","attrs":{},"content":[{"type":"paragraph","content":[{"type":"text","text":"0"}]}]}]}]}
{adf}
4 SKUs are stuck in SFA. We are working on the issue, and once it is resolved, we will inform you at the earliest.</t>
  </si>
  <si>
    <t>Date :06/26/2026 &lt;Ticket picked for pre processing Option: 26 SKU: 190&gt; &lt;Sanjana Ghosh&gt;;Analysis Shared - Date :06/26/2026 &lt;Analysis Shared Processed Options 26 Rejected Options 26 Rejected Reason right side view missing&gt; &lt;Moumita&gt;;Date :06/26/2026 &lt;Pre Processing query to Brand &lt;Image View Missing&gt; &lt;Sanjana Ghosh&gt; ;Image deliver - Date :06/26/2026 &lt;Images Delivered Processed Options 26 Rejected Options 0&gt; &lt;Moumita&gt;;Date :06/26/2026 &lt;Ticket has been successfully uploaded in our system. Option: 26 SKU: 130 Already Listed - Option: 12 SKU: 60&gt; &lt;Sanjana Ghosh&gt;
PFA the post upload status and summary file: [^Summary.zip] [^UCW-33513 - Post Upload Status .xlsx] ;[^UCW-33513.xlsx]
Please find attached the sheet, where 38 options of Footwear have been listed.
Kindly update the price and inventory, and share the summary once completed.
{adf:display=block}
{"type":"table","attrs":{"isNumberColumnEnabled":false,"layout":"center","localId":"b170e14e-f8dc-425e-8307-f06dee263611"},"content":[{"type":"tableRow","content":[{"type":"tableCell","attrs":{"background":"#44b3e1"},"content":[{"type":"paragraph","content":[{"type":"text","text":"Ticket ID","marks":[{"type":"strong"}]}]}]},{"type":"tableCell","attrs":{"colspan":2,"background":"#44b3e1"},"content":[{"type":"paragraph","content":[{"type":"text","text":"UCW-33513","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190"}]}]},{"type":"tableCell","attrs":{},"content":[{"type":"paragraph","content":[{"type":"text","text":"38"}]}]}]},{"type":"tableRow","content":[{"type":"tableCell","attrs":{"background":"white"},"content":[{"type":"paragraph","content":[{"type":"text","text":"Uploaded"}]}]},{"type":"tableCell","attrs":{},"content":[{"type":"paragraph","content":[{"type":"text","text":"190"}]}]},{"type":"tableCell","attrs":{},"content":[{"type":"paragraph","content":[{"type":"text","text":"38"}]}]}]},{"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188"}]}]},{"type":"tableCell","attrs":{},"content":[{"type":"paragraph","content":[{"type":"text","text":"38"}]}]}]},{"type":"tableRow","content":[{"type":"tableCell","attrs":{"background":"white"},"content":[{"type":"paragraph","content":[{"type":"text","text":"LIDs Stuck in the System"}]}]},{"type":"tableCell","attrs":{},"content":[{"type":"paragraph","content":[{"type":"text","text":"2"}]}]},{"type":"tableCell","attrs":{},"content":[{"type":"paragraph","content":[{"type":"text","text":"0"}]}]}]}]}
{adf}</t>
  </si>
  <si>
    <t>Image deliver - Date :06/26/2026 &lt;Images Delivered Processed Options 13 Rejected Options 0&gt; &lt;Saswati Dey&gt;;Date :06/26/2026 &lt;Ticket has been successfully uploaded in our system. Option 64 Sku 13&gt; &lt;Ankita&gt;;[^UCW-33508.xlsx]
Please find attached the sheet, where 13 options of Footwear have been listed.
Kindly update the price and inventory, and share the summary once completed.
{adf:display=block}
{"type":"table","attrs":{"isNumberColumnEnabled":false,"layout":"center","localId":"12010262-3d35-4c22-99f8-24c8c8e496da"},"content":[{"type":"tableRow","content":[{"type":"tableCell","attrs":{"background":"#44b3e1"},"content":[{"type":"paragraph","content":[{"type":"text","text":"Ticket ID","marks":[{"type":"strong"}]}]}]},{"type":"tableCell","attrs":{"colspan":2,"background":"#44b3e1"},"content":[{"type":"paragraph","content":[{"type":"text","text":"UCW-33508","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64"}]}]},{"type":"tableCell","attrs":{},"content":[{"type":"paragraph","content":[{"type":"text","text":"13"}]}]}]},{"type":"tableRow","content":[{"type":"tableCell","attrs":{"background":"white"},"content":[{"type":"paragraph","content":[{"type":"text","text":"Uploaded"}]}]},{"type":"tableCell","attrs":{},"content":[{"type":"paragraph","content":[{"type":"text","text":"64"}]}]},{"type":"tableCell","attrs":{},"content":[{"type":"paragraph","content":[{"type":"text","text":"13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62"}]}]},{"type":"tableCell","attrs":{},"content":[{"type":"paragraph","content":[{"type":"text","text":"13"}]}]}]},{"type":"tableRow","content":[{"type":"tableCell","attrs":{"background":"white"},"content":[{"type":"paragraph","content":[{"type":"text","text":"LIDs Stuck in the System"}]}]},{"type":"tableCell","attrs":{},"content":[{"type":"paragraph","content":[{"type":"text","text":"2"}]}]},{"type":"tableCell","attrs":{},"content":[{"type":"paragraph","content":[{"type":"text","text":"0"}]}]}]}]}
{adf}
2 SKUs are currently stuck in SFA. We are actively working on the issue and will keep you informed once a resolution is available.</t>
  </si>
  <si>
    <t>Date :06/27/2026 &lt;Category confirmation required&gt; &lt;Tania&gt;;Analysis Shared - Date :06/27/2026 &lt;Analysis Shared Processed Options 7 Rejected Options 2 Rejected Reason XXX&gt; &lt;Saswati Dey&gt;</t>
  </si>
  <si>
    <t xml:space="preserve">Date :06/26/2026 &lt;Ticket picked for pre processing Option: 134 SKU: 1080&gt; &lt;Sanjana Ghosh&gt;;Date :06/27/2026 &lt;Ticket picked for Production and QC review Option 134 Sku 1080&gt; &lt;Ishani &amp; Amandeep&gt;;Image deliver - Date :06/28/2026 &lt;Images Delivered Processed Options 136 Rejected Options 1&gt; &lt;Moumita&gt;;Date :06/27/2026 &lt;Ticket has been successfully uploaded in our system. Option 134 Sku 1079&gt; &lt;Ishani&gt;[^SUMMARY.zip] [^Post Upload Status_V.2 (1) (1).xlsx] </t>
  </si>
  <si>
    <t>|Date :06/26/2026 &lt;Ticket picked for pre processing SKU 20&gt; &lt;Tania&gt;|
|Date :06/26/2026 &lt;Pre Processing query to Brand &lt;EAN missing and Images Query till not resolved&gt;&gt; &lt;Tania&gt;|;Date :06/27/2026 &lt; Pre Processing query to Brand 1st Follow Up&gt; &lt;Tania&gt;;Date :06/27/2026 &lt;Ticket picked for Production and QC review SKU 20 &gt; &lt;Tania&gt;
&lt;Drop 9 SKU, Brand ask to hold&gt;;Image deliver - Date :06/27/2026 &lt;Images Delivered Processed Options 20 Rejected Options 0&gt; &lt;Moumita&gt;;Date :06/27/2026 &lt;Ticket has been successfully uploaded in our system. Option 10 Sku 10&gt; &lt;Anjalita&gt;</t>
  </si>
  <si>
    <t>Date :06/26/2026 &lt;Sizes retriggered via PCM successfully.&gt;&lt;Rupa&gt;</t>
  </si>
  <si>
    <t>Date :06/26/2026&lt;Ticket picked for pre processing Option 111Sku 111&gt; &lt;Rupa&gt;;Image deliver - Date :06/26/2026 &lt;Images Delivered Processed Options 111 Rejected Options 0&gt; &lt;Saswati Dey&gt;;[^Summary.zip]
[^Status of UCW-33482.xlsx]
We have updated the images and also attached the summary file. Once the images are successfully reflected we will let you know
However, we were unable to update Few SKUS . When we tried to retrigger the SKU, it failed in the summary with the error: "Can't REMOVE PBIIDENTITYCODE/PBIIDENTITYVALUE. WE are working on it.
{adf:display=block}
{"type":"table","attrs":{"isNumberColumnEnabled":false,"layout":"center","localId":"9a29c16d-7487-4c9c-b374-d6b15c3d1972"},"content":[{"type":"tableRow","content":[{"type":"tableCell","attrs":{},"content":[{"type":"paragraph","content":[{"type":"text","text":"Ticket Id"}]}]},{"type":"tableCell","attrs":{"colspan":2},"content":[{"type":"paragraph","content":[{"type":"text","text":"UCW-33482"}]}]}]},{"type":"tableRow","content":[{"type":"tableCell","attrs":{},"content":[{"type":"paragraph","content":[{"type":"text","text":"Brand Name"}]}]},{"type":"tableCell","attrs":{"colspan":2},"content":[{"type":"paragraph","content":[{"type":"text","text":"Interparfum Brands"}]}]}]},{"type":"tableRow","content":[{"type":"tableCell","attrs":{},"content":[{"type":"paragraph","content":[{"type":"text","text":"Platform"}]}]},{"type":"tableCell","attrs":{"colspan":2},"content":[{"type":"paragraph","content":[{"type":"text","text":"Marketplace+LUX,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111"}]}]},{"type":"tableCell","attrs":{},"content":[{"type":"paragraph","content":[{"type":"text","text":"111"}]}]}]},{"type":"tableRow","content":[{"type":"tableCell","attrs":{},"content":[{"type":"paragraph","content":[{"type":"text","text":"Uploaded"}]}]},{"type":"tableCell","attrs":{},"content":[{"type":"paragraph","content":[{"type":"text","text":"105"}]}]},{"type":"tableCell","attrs":{},"content":[{"type":"paragraph","content":[{"type":"text","text":"105"}]}]}]},{"type":"tableRow","content":[{"type":"tableCell","attrs":{},"content":[{"type":"paragraph","content":[{"type":"text","text":"Failed"}]}]},{"type":"tableCell","attrs":{},"content":[{"type":"paragraph","content":[{"type":"text","text":"6"}]}]},{"type":"tableCell","attrs":{},"content":[{"type":"paragraph","content":[{"type":"text","text":"6"}]}]}]}]}
{adf};Date :06/27/2026&lt;Ticket has been successfully uploaded in our system. Option 105Sku 105&gt; &lt;Rupa&gt;</t>
  </si>
  <si>
    <t>Date :06/26/2026 &lt;Pre Processing query to Brand &lt;Platform confirmation required and input sheet missing&gt;&gt; &lt;Amandeep&gt;</t>
  </si>
  <si>
    <t>|Date :06/25/2026 &lt;Ticket picked for pre processing SKU 10&gt; &lt;Tania&gt;|
|Date :06/26/2026 &lt;Pre Processing query to Brand &lt;Image Link is restricted&gt;&gt; &lt;Tania&gt;|;Image deliver - Date :06/26/2026 &lt;Images Delivered Processed Options 6 Rejected Options 4&gt; &lt;Moumita&gt;;Date :MM/DD/YYYY &lt;Pre Processing query to Brand &lt;Coo Details mismatches, Occasion, longevity and some skus images are unavilable&gt;&gt; &lt;Tania&gt;</t>
  </si>
  <si>
    <t>Date :06/25/2026 &lt;Ticket picked for pre processing SKU 5&gt; &lt;Tania&gt;;Image deliver - Date :06/26/2026 &lt;Images Delivered Processed Options 5 Rejected Options 0&gt; &lt;Moumita&gt;;Date :06/26/2026 &lt;Ticket picked for Production and QC review SKU 5&gt; &lt;Tania&gt;;Date :06/27/2026 &lt;Ticket has been successfully uploaded in our system. Option 2 Sku 2&gt; &lt;Anjalita&gt;</t>
  </si>
  <si>
    <t xml:space="preserve">Date :06/25/2026  &lt;Ticket picked for pre processing Option: 7 SKU: 42&gt; &lt;Sanjana Ghosh&gt;;Date :06/25/2026  &lt;Pre Processing query to Brand &lt;Size Chart Details &amp; Input Sheet Issue&gt; &lt;Sanjana Ghosh&gt; ;Date :06/26/2026 &lt;Ticket picked for Production and QC review Option: 7 SKU: 42&gt; &lt;Ankita&gt;;Image deliver - Date :06/26/2026 &lt;Images Delivered Processed Options 7 Rejected Options 0&gt; &lt;Moumita&gt;;Date :06/26/2026 &lt;Pre Processing query to Brand &lt;Season, EAN Query&gt;&gt; &lt;Ankita&gt;;Date :06/27/2026 &lt; Pre Processing query to Brand 1st Follow Up&gt; &lt;Ishani&gt;;Date :06/27/2026 &lt;Ticket has been successfully uploaded in our system. Option: 7 SKU: 42&gt; &lt;Sanjana Ghosh&gt;
PFA the post upload status and summary file: [^Summary.zip] [^UCW-33466 - Post Upload Status .xlsx] </t>
  </si>
  <si>
    <t xml:space="preserve">Date :06/25/2026 &lt;Ticket picked for pre processing Option 3 Sku 3 &gt; &lt;Anjalita&gt;;Date :06/25/2026 &lt;Ticket has been successfully uploaded in our system. Option 3 Sku 3&gt; &lt;Anjalita&gt;;The changes have been successfully updated and are now reflecting on the PDP. </t>
  </si>
  <si>
    <t>06/25/2026 &lt;Ticket picked for pre processing Option 10 Sku 10&gt; &lt;Anjalita&gt;;Image deliver - Date :06/26/2026 &lt;Images Delivered Processed Options 10 Rejected Options 0&gt; &lt;Moumita&gt;;Date :06/26/2026 &lt;Ticket has been successfully uploaded in our system. Option 10 Sku 10&gt; &lt;Anjalita&gt;;The changes have been successfully updated and are now reflecting on the PDP.</t>
  </si>
  <si>
    <t>|Date :06/25/2026 &lt;Ticket picked for pre processing SKU 1&gt; &lt;Tania&gt;|
|Date :06/26/2026 &lt;Pre Processing query to Brand &lt;Product Weight&gt;&gt; &lt;Tania&gt;|;Image deliver - Date :06/26/2026 &lt;Images Delivered Processed Options 1 Rejected Options 0&gt; &lt;Moumita&gt;;Date :06/27/2026 &lt; Pre Processing query to Brand 1st Follow Up&gt; &lt;Taniia&gt;</t>
  </si>
  <si>
    <t xml:space="preserve">Date :06/25/2026 &lt;Ticket picked for pre processing Option 2 Sku 2&gt; &lt;Anjalita&gt;;Image deliver - Date :06/26/2026 &lt;Images Delivered Processed Options 2 Rejected Options 0&gt; &lt;Moumita&gt;;Date :06/26/2026 &lt;Ticket has been successfully uploaded in our system. Option 2 Sku 2 &gt; &lt;Anjalita&gt;;The changes have been successfully updated and are now reflecting on the PDP. </t>
  </si>
  <si>
    <t>Analysis Shared - Date :06/25/2026 &lt;Analysis Shared Processed Options 17 Rejected Options 3 Rejected Reason XXX&gt; &lt;Saswati Dey&gt;;|Date :06/25/2026 &lt;Ticket picked for pre processing SKU 3&gt; &lt;Tania&gt;|
|Date :06/26/2026 &lt;Pre Processing query to Brand &lt;Image Analysis, Packer Details&gt;&gt; &lt;Tania&gt;|;Date :06/27/2026 &lt; Query to Client Follow Up&gt; &lt;Tania&gt;</t>
  </si>
  <si>
    <t>|Date :06/25/2026 &lt;Ticket picked for pre processing SKU 20&gt; &lt;Tania&gt;|
|Date :06/26/2026 &lt;Pre Processing query to Brand &lt;Image Analysis, Packer Details&gt;&gt; &lt;Tania&gt;|;Date :06/27/2026 &lt; Query to Client Follow Up&gt; &lt;Tania&gt;</t>
  </si>
  <si>
    <t>Date :06/25/2026  &lt;Ticket picked for pre processing Option: 135 SKU: 879&gt; &lt;Sanjana Ghosh&gt;;Date :06/25/2026  &lt;Pre Processing query to Brand &lt;Sizes are Duplicate&gt; &lt;Sanjana Ghosh&gt; ;Analysis Shared - Date :06/25/2026 &lt;Analysis Shared Processed Options 174 Rejected Options 118 Rejected Reason sole view missing&gt; &lt;Moumita&gt;;Date :06/25/2026 &lt;Pre Processing query to Brand &lt;Image View Missing&gt; &lt;Sanjana Ghosh&gt; ;Date :06/26/2026 &lt; Pre Processing query to Brand 1st Follow Up&gt; &lt;Ankita&gt;;Date :06/26/2026 &lt;Query to Category &lt;Image View Missing - Image Process Confirmation&gt; &lt;Sanjana Ghosh&gt; ;LUX Image deliver - Date :06/26/2026 &lt;Images Delivered Processed Options 39 Rejected Options 0&gt; &lt;Moumita&gt;</t>
  </si>
  <si>
    <t xml:space="preserve">Date :06/26/2026 &lt;Ticket picked for pre processing Option 9 Sku 9 &gt; &lt;Anjalita&gt;;Image deliver - Date :06/26/2026 &lt;Images Delivered Processed Options 9 Rejected Options 0&gt; &lt;Saswati Dey&gt;;Date :06/26/2026 &lt;Ticket has been successfully uploaded in our system. Option 9 Sku 9&gt; &lt;Anjalita&gt;; The changes have been successfully updated and are now reflecting on the PDP. </t>
  </si>
  <si>
    <t>Date :06/25/2026 &lt;Ticket picked for pre processing Option 63 Sku 503&gt; &lt;Ankita&gt;;Date :06/25/2026 &lt;Ticket picked for Production and QC review Option 63 Sku 503&gt; &lt;Ankita&gt;;Date :06/25/2026 &lt;Pre Processing query to Brand &lt;Image Query&gt;&gt; &lt;Ankita&gt;;Analysis Shared - Date :06/25/2026 &lt;Analysis Shared Processed Options 63 Rejected Options 17 Rejected Reason multiple issue&gt; &lt;Moumita&gt;;Image deliver - Date :06/25/2026 &lt;Images Delivered Processed Options 63 Rejected Options 0&gt; &lt;Moumita&gt;;Date :06/25/2026 &lt;Ticket has been successfully uploaded in our system. Option 63 Sku 503&gt; &lt;Ankita&gt;[^Post Upload Status_V.2 (1).xlsx] [^Summary.zip] ;[^UCW-33435.xlsx]
Hi [@Ankit Sharma|mailto:ankit.s@neemans.com],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a4c1cf7-0870-481f-84bc-309475691390"},"content":[{"type":"tableRow","content":[{"type":"tableCell","attrs":{"background":"#44b3e1"},"content":[{"type":"paragraph","content":[{"type":"text","text":"Ticket ID","marks":[{"type":"strong"}]}]}]},{"type":"tableCell","attrs":{"colspan":2,"background":"#44b3e1"},"content":[{"type":"paragraph","content":[{"type":"text","text":"UCW-33435","marks":[{"type":"strong"}]}]}]}]},{"type":"tableRow","content":[{"type":"tableCell","attrs":{"background":"#44b3e1"},"content":[{"type":"paragraph","content":[{"type":"text","text":"Brand Name","marks":[{"type":"strong"}]}]}]},{"type":"tableCell","attrs":{"colspan":2,"background":"#44b3e1"},"content":[{"type":"paragraph","content":[{"type":"text","text":"Neeman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503"}]}]},{"type":"tableCell","attrs":{"background":"white"},"content":[{"type":"paragraph","content":[{"type":"text","text":"63"}]}]}]},{"type":"tableRow","content":[{"type":"tableCell","attrs":{"background":"white"},"content":[{"type":"paragraph","content":[{"type":"text","text":"Uploaded"}]}]},{"type":"tableCell","attrs":{"background":"white"},"content":[{"type":"paragraph","content":[{"type":"text","text":"503"}]}]},{"type":"tableCell","attrs":{"background":"white"},"content":[{"type":"paragraph","content":[{"type":"text","text":"63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497"}]}]},{"type":"tableCell","attrs":{"background":"white"},"content":[{"type":"paragraph","content":[{"type":"text","text":"63"}]}]}]},{"type":"tableRow","content":[{"type":"tableCell","attrs":{"background":"white"},"content":[{"type":"paragraph","content":[{"type":"text","text":"Stuck in SFA"}]}]},{"type":"tableCell","attrs":{"background":"white"},"content":[{"type":"paragraph","content":[{"type":"text","text":"6"}]}]},{"type":"tableCell","attrs":{"background":"white"},"content":[{"type":"paragraph","content":[{"type":"text","text":"0"}]}]}]}]}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</si>
  <si>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25th Jun, 2026   ( Brand To Query for unble to access  Images Links)-Mousumi.
Date: 26th Jun, 2026 1st follow up Done -Mousumi.;Date : 27th Jun, 2026 2nd Follow Up Done-Mousumi</t>
  </si>
  <si>
    <t>Date : 24th Jun, 2026This ticket has been picked for Pre-Processing and Image Analysis. Mousumi.
Date : 25th Jun, 2026 Pre-Processing Done For Jewellery Category ( Brand To Query For Weight, Fine or Fashion Confirmation , Gross &amp; Metal Weight, Price Breakup On PDP &amp; Price Breakup On Invoice , Chain Length)-Mousumi.
Date : 25th Jun, 2026 Production Done -Mousumi.
Date : 25th Jun, 2026 description Done -Khushnuma
Date : 25th Jun, 2026 Images done -Moumita
Date : 26th Jun, 2026 The resolution has been received from the brand. However, query has been raised to have the Fine Jewellery category added to the seller portal;Image deliver - Date :06/25/2026 &lt;Images Delivered Processed Options 17 Rejected Options 0&gt; &lt;Moumita&gt;;Date : 26th Jun, 2026 Partially QC &amp; Uploaded Done for jewellery 
PFA the Summary &amp; Post-Uploaded sheet[^Summary.zip] [^UCW-33388 Post Upload Status_V.2 (1) (3431f2e4-433e-4210-89e8-20f641d39c2c).xlsx] ;[^UCW-33388.xlsx]
We are pleased to inform you that the listing IDs of Jewellery have been generated successfully.
Please find the attached file for your reference, along with the summary table below. You may now proceed with price and inventory pushing from your end.
{adf:display=block}
{"type":"table","attrs":{"isNumberColumnEnabled":false,"layout":"center","localId":"16ebee1b-568c-4f34-a94b-0c044fcac7dc"},"content":[{"type":"tableRow","content":[{"type":"tableCell","attrs":{"background":"#44b3e1"},"content":[{"type":"paragraph","content":[{"type":"text","text":"Ticket ID","marks":[{"type":"strong"}]}]}]},{"type":"tableCell","attrs":{"colspan":2,"background":"#44b3e1"},"content":[{"type":"paragraph","content":[{"type":"text","text":"UCW-33388","marks":[{"type":"strong"}]}]}]}]},{"type":"tableRow","content":[{"type":"tableCell","attrs":{"background":"#44b3e1"},"content":[{"type":"paragraph","content":[{"type":"text","text":"Brand Name","marks":[{"type":"strong"}]}]}]},{"type":"tableCell","attrs":{"colspan":2,"background":"#44b3e1"},"content":[{"type":"paragraph","content":[{"type":"text","text":"Jaypore","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type":"tableCell","attrs":{},"content":[{"type":"paragraph","content":[{"type":"text","text":"17"}]}]}]},{"type":"tableRow","content":[{"type":"tableCell","attrs":{"background":"white"},"content":[{"type":"paragraph","content":[{"type":"text","text":"Uploaded"}]}]},{"type":"tableCell","attrs":{},"content":[{"type":"paragraph","content":[{"type":"text","text":"15"}]}]},{"type":"tableCell","attrs":{},"content":[{"type":"paragraph","content":[{"type":"text","text":"15"}]}]}]},{"type":"tableRow","content":[{"type":"tableCell","attrs":{"background":"white"},"content":[{"type":"paragraph","content":[{"type":"text","text":"SKUs not uploaded-Fine Jewellery category is not added to the seller portal."}]}]},{"type":"tableCell","attrs":{},"content":[{"type":"paragraph","content":[{"type":"text","text":"2"}]}]},{"type":"tableCell","attrs":{},"content":[{"type":"paragraph","content":[{"type":"text","text":"2"}]}]}]},{"type":"tableRow","content":[{"type":"tableCell","attrs":{"background":"white"},"content":[{"type":"paragraph","content":[{"type":"text","text":"LIDs Shared"}]}]},{"type":"tableCell","attrs":{},"content":[{"type":"paragraph","content":[{"type":"text","text":"15"}]}]},{"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{adf};Date :06/27/2026 &lt;L1 raised for size chart-
[+https://tatacliqhelpdesk.freshservice.com/support/tickets/220115+|https://tatacliqhelpdesk.freshservice.com/support/tickets/220115]-Size chart Creation_Jaypore_UCW-33388_LUX_27-06-2026
[https://tatacliqhelpdesk.freshservice.com/support/tickets/220114|https://tatacliqhelpdesk.freshservice.com/support/tickets/220114]-Size chart Creation_Jaypore_UCW-33388_MP_27-06-2026&gt; &lt;Anwesha&gt;</t>
  </si>
  <si>
    <t xml:space="preserve">Date :06/24/2026 &lt;Ticket picked for pre processing Option 7 Sku 7 &gt; &lt;Anjalita&gt;;Date :06/25/2026 &lt;Ticket has been successfully uploaded in our system. Option 7 Sku 7&gt; &lt;Anjalita&gt;;LIDs shared[^Status-UCW-33373 (5e75fe1a-5978-47b2-90a5-0f6ffb56549b).xlsx] </t>
  </si>
  <si>
    <t>Date :06/24/2026  &lt;Ticket picked for pre processing Option: 4 SKU: 4&gt; &lt;Sanjana Ghosh&gt;;Image deliver - Date :06/24/2026 &lt;Images Delivered Processed Options 4 Rejected Options 0&gt; &lt;Moumita&gt;;Date :06/24/2026 &lt;Ticket has been successfully uploaded in our system. Option: 3 SKU: 3 Already Listed - Option: 1 SKU: 1&gt; &lt;Sanjana Ghosh&gt;
PFA the post upload status and summary file: [^Summary.zip] [^UCW-33361 - Post Upload Status .xlsx] ;[^UCW-33361 - Post Upload Status.xlsx]
Please find attached the sheet, where 3 options of Eyewear have been listed.
Kindly update the price and inventory, and share the summary once completed.
{adf:display=block}
{"type":"table","attrs":{"isNumberColumnEnabled":false,"layout":"center","localId":"c9f6b9b4-78ea-4494-ae75-0fbcce6db00b"},"content":[{"type":"tableRow","content":[{"type":"tableCell","attrs":{"background":"#44b3e1"},"content":[{"type":"paragraph","content":[{"type":"text","text":"Ticket ID","marks":[{"type":"strong"}]}]}]},{"type":"tableCell","attrs":{"colspan":2,"background":"#44b3e1"},"content":[{"type":"paragraph","content":[{"type":"text","text":"UCW-33361","marks":[{"type":"strong"}]}]}]}]},{"type":"tableRow","content":[{"type":"tableCell","attrs":{"background":"#44b3e1"},"content":[{"type":"paragraph","content":[{"type":"text","text":"Brand Name","marks":[{"type":"strong"}]}]}]},{"type":"tableCell","attrs":{"colspan":2,"background":"#44b3e1"},"content":[{"type":"paragraph","content":[{"type":"text","text":"Diesel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3"}]}]},{"type":"tableCell","attrs":{},"content":[{"type":"paragraph","content":[{"type":"text","text":"3"}]}]}]},{"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LIDs Shared"}]}]},{"type":"tableCell","attrs":{},"content":[{"type":"paragraph","content":[{"type":"text","text":"3"}]}]},{"type":"tableCell","attrs":{},"content":[{"type":"paragraph","content":[{"type":"text","text":"3"}]}]}]},{"type":"tableRow","content":[{"type":"tableCell","attrs":{"background":"white"},"content":[{"type":"paragraph","content":[{"type":"text","text":"LIDs Stuck in the System"}]}]},{"type":"tableCell","attrs":{},"content":[{"type":"paragraph","content":[{"type":"text","text":"0"}]}]},{"type":"tableCell","attrs":{},"content":[{"type":"paragraph","content":[{"type":"text","text":"0"}]}]}]}]}
{adf}
1 option was already listed earlier. However, during our review, we found that it is appearing in the Rejected dump</t>
  </si>
  <si>
    <t>Date : 24th, Jun ,2026 This ticket has been picked for Pre-Processing and Image Analysis. Mousumi.
Date : 24th, Jun ,2026  Pre-Processing Done ( Brand to Query for Bracelet Size, Images Query, Size Measurement ) -Mousumi.
Date : 25th, Jun ,2026 Ist followup done-Mousumi.
Date : 25th, Jun ,2026 Resolution has been received from the brand. However, a query has been raised regarding the Bracelet Size Chart Measurement.
Date : 26th, Jun ,2026 1st follow up done for Size Chart Measurement.-Mousumi.;Analysis Shared - Date :06/24/2026 &lt;Analysis Shared Processed Options 56 Rejected Options 6 Rejected Reason image NA&gt; &lt;Moumita&gt;;Image deliver - Date :06/25/2026 &lt;Images Delivered Processed Options 56 Rejected Options 0&gt; &lt;Moumita&gt;;Date : 27th, Jun ,2026 2nd follow up done for Size Chart Measurement.-Mousumi.</t>
  </si>
  <si>
    <t xml:space="preserve">Date :06/24/2026  &lt;Ticket picked for pre processing Option: 28 SKU: 28&gt; &lt;Sanjana Ghosh&gt;;Analysis Shared - Date :06/24/2026 &lt;Analysis Shared Processed Options 28 Rejected Options 2 Rejected Reason multiple issue&gt; &lt;Moumita&gt;;Date :06/25/2026 &lt;Pre Processing query to Brand &lt;Global Identifier &amp; Mandatory image Missing&gt;&gt; &lt;Anwesha Mondal&gt;;Date :06/26/2026 &lt; Pre Processing query to Brand 1st Follow Up&gt; &lt;Anwesha&gt;;Image deliver - Date :06/27/2026 &lt;Images Delivered Processed Options 28 Rejected Options 2&gt; &lt;Moumita&gt;;Date :06/27/2026 &lt;Ticket has been successfully uploaded in our system. Uploaded Option 26 Sku 26, Not Uploaded Option 2 Sku 2(Mandatory Image Not Provided)&gt; &lt;Anwesha&gt;
[^Post Upload Status_UCW-33349.xlsx]
[^Summary.zip]
</t>
  </si>
  <si>
    <t>Date :06/24/2026 &lt;Ticket picked for pre processing Option 11 Sku 33&gt; &lt;Ankita&gt;;Date :06/24/2026 &lt;Pre Processing query to Brand &lt;LESS THAN 3 SKUS IN CLUSTER , SIZES ARE NOT CONTINUOUS&gt;&gt; &lt;Ishani&gt;;Date :06/24/2026 &lt;Ticket picked for Production and QC review Option 11 Sku 33&gt; &lt;Ishani&gt;;*Image deliver - Date :06/24/20926 &lt;Images Delivered Processed Options 13 Rejected Options 0&gt; &lt;Saswati Dey&gt;*;Date :06/25/2026 &lt; Pre Processing query to Brand 1st Follow Up&gt; &lt;Ishani&gt;;Date :06/26/2026 &lt;Ticket picked for Production and QC review &amp; Cut Size Addition&gt; &lt;Ishani&gt;;We would like to inform you that your ticket has been successfully uploaded (Fresh Listing) &amp; also Cut Size Addition done in our system.
Please find the attached summary files and post-upload file for your reference. We will share a further update once the listing IDs are generated.
*Adult LUXURY Platform ::* We reviewed the provided SKUs and found that they were shared for cut size addition. However, the lead of this cluster is already in a *Rejected* state due to the *Sales Hierarchy* issue, and all the associated child SKUs are also in the *Rejected* state.
If we proceed with the cut size addition, the newly added sizes will also move to the *Rejected* state.
*Kids Marketplace:* For clusters *319219LI-GRY* and *319219LI-LTPK*, the *Age Group* size attribute is missing for *UK-10* and *UK-11*.
* *Kids Luxury:* Clusters *319219LI-GRY* and *319219LI-LTPK* are not listed on the Luxury platform. Therefore, these need to be processed as *fresh listings*, but the required listing data is currently unavailable.
Kindly provide the missing *Age Group* details for the Marketplace SKUs and share the complete fresh listing data required for the Luxury platform so that we can proceed with processing.
Your request is important to us, and we will continue to keep you updated throughout the ticket journey.
Date :06/26/2026 &lt;Ticket has been successfully uploaded in our system. Mall :: Option 13 Sku 33&gt; &lt;Ishani&gt;
Lux ::  Option 8 Sku 20&gt; &lt;Ishani&gt;
[^All Summary.zip] [^Post Upload Status_V.2 (1) (1).xlsx] ;[^UCW-33330.xlsx]
Please find attached the sheet, where 13 options of Mall and 7 options of Luxury have been listed.
Kindly update the price and inventory, and share the summary once completed.
{adf:display=block}
{"type":"table","attrs":{"isNumberColumnEnabled":false,"layout":"center","localId":"f42790b9-accd-44b1-b871-04d4113f7408"},"content":[{"type":"tableRow","content":[{"type":"tableCell","attrs":{"background":"#44b3e1"},"content":[{"type":"paragraph","content":[{"type":"text","text":"Ticket ID","marks":[{"type":"strong"}]}]}]},{"type":"tableCell","attrs":{"colspan":4,"background":"#44b3e1"},"content":[{"type":"paragraph","content":[{"type":"text","text":"UCW-33330","marks":[{"type":"strong"}]}]}]}]},{"type":"tableRow","content":[{"type":"tableCell","attrs":{"background":"#44b3e1"},"content":[{"type":"paragraph","content":[{"type":"text","text":"Brand Name","marks":[{"type":"strong"}]}]}]},{"type":"tableCell","attrs":{"colspan":4,"background":"#44b3e1"},"content":[{"type":"paragraph","content":[{"type":"text","text":"Skecher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type":"tableCell","attrs":{"background":"white"},"content":[{"type":"paragraph","content":[{"type":"text","text":"11"}]}]},{"type":"tableCell","attrs":{"background":"white"},"content":[{"type":"paragraph","content":[{"type":"text","text":"33"}]}]},{"type":"tableCell","attrs":{"background":"white"},"content":[{"type":"paragraph","content":[{"type":"text","text":"13"}]}]}]},{"type":"tableRow","content":[{"type":"tableCell","attrs":{"background":"white"},"content":[{"type":"paragraph","content":[{"type":"text","text":"Uploaded"}]}]},{"type":"tableCell","attrs":{"background":"white"},"content":[{"type":"paragraph","content":[{"type":"text","text":"20"}]}]},{"type":"tableCell","attrs":{"background":"white"},"content":[{"type":"paragraph","content":[{"type":"text","text":"8"}]}]},{"type":"tableCell","attrs":{"background":"white"},"content":[{"type":"paragraph","content":[{"type":"text","text":"33"}]}]},{"type":"tableCell","attrs":{"background":"white"},"content":[{"type":"paragraph","content":[{"type":"text","text":"13"}]}]}]},{"type":"tableRow","content":[{"type":"tableCell","attrs":{"background":"white"},"content":[{"type":"paragraph","content":[{"type":"text","text":"SKUs Not Uploaded"}]}]},{"type":"tableCell","attrs":{"background":"white"},"content":[{"type":"paragraph","content":[{"type":"text","text":"3"}]}]},{"type":"tableCell","attrs":{"background":"white"},"content":[{"type":"paragraph","content":[{"type":"text","text":"3"}]}]},{"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17"}]}]},{"type":"tableCell","attrs":{"background":"white"},"content":[{"type":"paragraph","content":[{"type":"text","text":"7"}]}]},{"type":"tableCell","attrs":{"background":"white"},"content":[{"type":"paragraph","content":[{"type":"text","text":"33"}]}]},{"type":"tableCell","attrs":{"background":"white"},"content":[{"type":"paragraph","content":[{"type":"text","text":"13"}]}]}]},{"type":"tableRow","content":[{"type":"tableCell","attrs":{"background":"white"},"content":[{"type":"paragraph","content":[{"type":"text","text":"LIDs Stuck in the System"}]}]},{"type":"tableCell","attrs":{},"content":[{"type":"paragraph","content":[{"type":"text","text":"3"}]}]},{"type":"tableCell","attrs":{"background":"white"},"content":[{"type":"paragraph","content":[{"type":"text","text":"1"}]}]},{"type":"tableCell","attrs":{},"content":[{"type":"paragraph","content":[{"type":"text","text":"0"}]}]},{"type":"tableCell","attrs":{"background":"white"},"content":[{"type":"paragraph","content":[{"type":"text","text":"0"}]}]}]}]}
{adf}
1 Option stuck in Rejected due to "Platform should contain at least one sales hierarchy". We are working on this issue and have already highlighted it to the L1 team. Once we receive a resolution, we will upload the SKUs again with the correct mapping and inform you at the earliest.</t>
  </si>
  <si>
    <t>Image deliver - Date :06/24/2026 &lt;Images Delivered Processed Options 3 Rejected Options 0&gt; &lt;Saswati Dey&gt;;Date :06/24/2026 &lt;Ticket picked for pre processing Option 3Sku 3&gt; &lt;Tania&gt;;Date :06/25/2026 &lt;Pre Processing query to Brand &lt;Ingredients Mismatched&gt;&gt; &lt;Tania&gt;;Date :06/25/2026 &lt;Ticket picked for Production and QC review SKU 3&gt; &lt;Tania&gt;;[^UCW-33325 (870a9a01-8edb-46af-b750-b297fb33f99e).zip]
[^UCW-33325_Post Upload Status.xlsx]
Date :06/26/2026 &lt;Ticket has been successfully uploaded in our system. Option 3 Sku 3 &gt; &lt;Tania&gt;</t>
  </si>
  <si>
    <t>Analysis Shared - Date :06/24/2026 &lt;Analysis Shared Processed Options 78 Rejected Options 0 Rejected Reason XXX&gt; &lt;Saswati Dey&gt;;*Image deliver - Date :06/25/2026 &lt;Images Delivered Processed Options 78 Rejected Options 0&gt; &lt;Saswati Dey&gt;*;[^Status of ucw-33323.xlsx]
[^summary (398a1f83-4728-48cd-8f0a-f1d3744fc336).zip]
72 SKUs were successfully updated with the new images. However, we were unable to update the SKU mentioned below. When we tried to retrigger the SKU, it failed in the summary with the error: "Can't REMOVE PBIIDENTITYCODE/PBIIDENTITYVALUE." We have already highlighted the issue to the Tech Team and will provide an update once a resolution is received. 
{adf:display=block}
{"type":"table","attrs":{"isNumberColumnEnabled":false,"layout":"center","localId":"c04a1807-bfa1-4fca-beef-e0dd05f809b5"},"content":[{"type":"tableRow","content":[{"type":"tableCell","attrs":{},"content":[{"type":"paragraph","content":[{"type":"text","text":"Ticket ID"}]}]},{"type":"tableCell","attrs":{"colspan":2},"content":[{"type":"paragraph","content":[{"type":"text","text":"UCW-33323"}]}]}]},{"type":"tableRow","content":[{"type":"tableCell","attrs":{},"content":[{"type":"paragraph","content":[{"type":"text","text":"Brand Name"}]}]},{"type":"tableCell","attrs":{"colspan":2},"content":[{"type":"paragraph","content":[{"type":"text","text":"Multiple"}]}]}]},{"type":"tableRow","content":[{"type":"tableCell","attrs":{},"content":[{"type":"paragraph","content":[{"type":"text","text":"Platform"}]}]},{"type":"tableCell","attrs":{"colspan":2},"content":[{"type":"paragraph","content":[{"type":"text","text":"Marketplace+LUX,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78"}]}]},{"type":"tableCell","attrs":{},"content":[{"type":"paragraph","content":[{"type":"text","text":"78"}]}]}]},{"type":"tableRow","content":[{"type":"tableCell","attrs":{},"content":[{"type":"paragraph","content":[{"type":"text","text":"Uploaded"}]}]},{"type":"tableCell","attrs":{},"content":[{"type":"paragraph","content":[{"type":"text","text":"72"}]}]},{"type":"tableCell","attrs":{},"content":[{"type":"paragraph","content":[{"type":"text","text":"72"}]}]}]},{"type":"tableRow","content":[{"type":"tableCell","attrs":{},"content":[{"type":"paragraph","content":[{"type":"text","text":"Failed"}]}]},{"type":"tableCell","attrs":{},"content":[{"type":"paragraph","content":[{"type":"text","text":"6"}]}]},{"type":"tableCell","attrs":{},"content":[{"type":"paragraph","content":[{"type":"text","text":"6"}]}]}]}]}
{adf};Date :06/25/2026&lt;Ticket has been successfully uploaded in our system. Option 72Sku 72&gt; &lt;Rupa&gt;;Date :06/25/2026&lt;Option 6  Sku 6 L1 raised  &gt; &lt;Rupa&gt;</t>
  </si>
  <si>
    <t>PFA the Post Upload Sheet &amp; Summary.
[^Post Upload Status_UCW-30929.xlsx]
[^Summary.zip]
;[^UCW-30929.xlsx]
Please find attached the sheet, where 305 options of Women's Apparel have been listed.
Kindly update the price and inventory, and share the summary once completed.
{adf:display=block}
{"type":"table","attrs":{"isNumberColumnEnabled":false,"layout":"center","localId":"d87d75ac-0181-4e84-bf1c-de38df7e4d1f"},"content":[{"type":"tableRow","content":[{"type":"tableCell","attrs":{"background":"#44b3e1"},"content":[{"type":"paragraph","content":[{"type":"text","text":"Ticket ID","marks":[{"type":"strong"}]}]}]},{"type":"tableCell","attrs":{"colspan":2,"background":"#44b3e1"},"content":[{"type":"paragraph","content":[{"type":"text","text":"UCW-30929","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598"}]}]},{"type":"tableCell","attrs":{},"content":[{"type":"paragraph","content":[{"type":"text","text":"340"}]}]}]},{"type":"tableRow","content":[{"type":"tableCell","attrs":{"background":"white"},"content":[{"type":"paragraph","content":[{"type":"text","text":"Uploaded"}]}]},{"type":"tableCell","attrs":{},"content":[{"type":"paragraph","content":[{"type":"text","text":"528"}]}]},{"type":"tableCell","attrs":{},"content":[{"type":"paragraph","content":[{"type":"text","text":"305"}]}]}]},{"type":"tableRow","content":[{"type":"tableCell","attrs":{"background":"white"},"content":[{"type":"paragraph","content":[{"type":"text","text":"SKUs not Uploaded-Less Than 3 sizes present in 1 cluster"}]}]},{"type":"tableCell","attrs":{},"content":[{"type":"paragraph","content":[{"type":"text","text":"70"}]}]},{"type":"tableCell","attrs":{},"content":[{"type":"paragraph","content":[{"type":"text","text":"35"}]}]}]},{"type":"tableRow","content":[{"type":"tableCell","attrs":{"background":"white"},"content":[{"type":"paragraph","content":[{"type":"text","text":"LIDs Shared"}]}]},{"type":"tableCell","attrs":{},"content":[{"type":"paragraph","content":[{"type":"text","text":"528"}]}]},{"type":"tableCell","attrs":{},"content":[{"type":"paragraph","content":[{"type":"text","text":"305"}]}]}]},{"type":"tableRow","content":[{"type":"tableCell","attrs":{"background":"white"},"content":[{"type":"paragraph","content":[{"type":"text","text":"LIDs Stuck in the System"}]}]},{"type":"tableCell","attrs":{},"content":[{"type":"paragraph","content":[{"type":"text","text":"0"}]}]},{"type":"tableCell","attrs":{},"content":[{"type":"paragraph","content":[{"type":"text","text":"0"}]}]}]}]}
{adf};[^UCW-30929_SE.zip]
[^124205_product_retrigger_BULK_UPLOAD_summary.csv]
[^UCW-31218.xlsx]
Thank you for highlighting the issue.
We also reviewed the product and found that the first image was cropped, which may have caused the validation issue. To address this, we have updated the image sequence. The updated images have already been uploaded via FileZilla, and the SKU has been retriggered using the Product Re-Trigger Bulk Upload functionality.
Once the changes are reflected on the platform, we will validate the product and update you accordingly.</t>
  </si>
  <si>
    <t>Analysis Shared - Date :06/24/2026 &lt;Analysis Shared Processed Options 1 Rejected Options 0 Rejected Reason XXX&gt; &lt;Saswati Dey&gt;;*Image deliver - Date :06/24/2026 &lt;Images Delivered Processed Options 1 Rejected Options 0&gt; &lt;Saswati Dey&gt;*;Date :06/24/2026 &lt;Ticket has been successfully uploaded in our system. Option 1 Sku 1&gt; &lt;Anjalita&gt;;The changes have been successfully updated and are now reflecting in the GPS. The product has been delisted and is no longer visible on the PDP.
Kindly push the PI from your end. Once the PI is pushed, the changes will be reflected on the PDP as well.</t>
  </si>
  <si>
    <t xml:space="preserve">Date :06/23/2026 &lt;Ticket picked for pre processing Option 2 Sku 2 &gt; &lt;Anjalita&gt;;Analysis Shared - Date :06/24/2026 &lt;Analysis Shared Processed Options 0 Rejected Options 2 Rejected Reason XXX&gt; &lt;Saswati Dey&gt;;* Analysis Shared - Date :06/24/2026 &lt;Analysis Shared Processed Options 2 Rejected Options 0 Rejected Reason XXX&gt; &lt;Saswati Dey&gt;
** 
* ;*Image deliver - Date :06/24/2026 &lt;Images Delivered Processed Options 2 Rejected Options 0&gt; &lt;Saswati Dey&gt;*;Date :06/24/2026 &lt;Ticket has been successfully uploaded in our system. Option 2 Sku 2 &gt; &lt;Anjalita&gt;;The changes have been successfully updated and are now reflecting on the PDP. </t>
  </si>
  <si>
    <t>|Date :06/24/2026 &lt;Ticket picked for pre processing SKU 13&gt; &lt;Tania&gt;|
|Date :06/24/2026 &lt;Pre Processing query to Brand &lt;EAN Code, Set Size Details, Certificate&gt;&gt; &lt;Tania&gt;|;Date :06/25/2026 &lt; Pre Processing query to Brand 1st Follow Up&gt; &lt;Tania&gt;;Date :06/25/2026 &lt;Ticket picked for Production and QC review SKU 13&gt; &lt;Tania&gt;;Image deliver - Date :06/25/2026 &lt;Images Delivered Processed Options 13 Rejected Options 0&gt; &lt;Moumita&gt;;Date :06/25/2026 &lt;Ticket has been successfully uploaded in our system. SKU 13&gt; &lt;Tania&gt;;We have successfully uploaded this batch. Please find the attached summary sheet and summary report.[^ProductBulkUpload_129094_Beauty__Grooming(MPH22)_Makeup(MPH2214)_Eyes(MPH2214100)_Eyeliner(MPH2214100106)_48868_1782377011967_20260625_021332_129_summary.csv] [^UCW-33297_Post Upload Status.xlsx] [^ProductBulkUpload_129094_Beauty__Grooming(MPH22)_Makeup(MPH2214)_Lips(MPH2214102)_Lip_Gloss(MPH2214102102)_48868_1782377063641_20260625_021423_758_summary.csv] ;[^UCW-33297.xlsx]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c7b005e-5464-452a-a90f-bd87b6c7616b"},"content":[{"type":"tableRow","content":[{"type":"tableCell","attrs":{"background":"#44b3e1"},"content":[{"type":"paragraph","content":[{"type":"text","text":"Ticket ID","marks":[{"type":"strong"}]}]}]},{"type":"tableCell","attrs":{"colspan":2,"background":"#44b3e1"},"content":[{"type":"paragraph","content":[{"type":"text","text":"UCW-33297","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type":"tableCell","attrs":{"background":"white"},"content":[{"type":"paragraph","content":[{"type":"text","text":"13"}]}]}]},{"type":"tableRow","content":[{"type":"tableCell","attrs":{"background":"white"},"content":[{"type":"paragraph","content":[{"type":"text","text":"Uploaded"}]}]},{"type":"tableCell","attrs":{"background":"white"},"content":[{"type":"paragraph","content":[{"type":"text","text":"13"}]}]},{"type":"tableCell","attrs":{"background":"white"},"content":[{"type":"paragraph","content":[{"type":"text","text":"13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type":"tableCell","attrs":{"background":"white"},"content":[{"type":"paragraph","content":[{"type":"text","text":"13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</si>
  <si>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3&gt; &lt;Tania&gt;|
|Date :06/23/2026 &lt;Pre Processing query to Brand &lt;Ingredients Mismatch, Occasion, Top Note, Skin Type &amp; Set Size Details Missing, Image Analysis&gt;&gt; &lt;Tania&gt;|;|Date :06/24/2026 &lt; Pre Processing query to Brand 1st Follow Up&gt; &lt;Tania&gt;|;Date :06/25/2026 &lt; Pre Processing query to Brand 2nd Follow Up&gt; &lt;Tania&gt;;Date :06/26/2026 &lt; Pre Processing query to Brand 3rd Follow Up&gt; &lt;Tania&gt;;Date :06/26/2026 &lt; Closing ticket as per brand confirmation&gt; &lt;Tania&gt;</t>
  </si>
  <si>
    <t>Date :06/23/2026 &lt;Ticket picked for pre processing SKU 7&gt; &lt;Tania&gt;;Date :06/24/2026 &lt;Ticket picked for Production and QC review SKU 7&gt; &lt;Tania&gt;;Image deliver - Date :06/24/2026 &lt;Images Delivered Processed Options 7 Rejected Options 0&gt; &lt;Moumita&gt;;Date :06/24/2026&lt;Ticket has been successfully uploaded in our system. Option 7 Sku 7 &gt; &lt;Anjalita&gt;;[^Status-UCW-33293 (78aebfd7-936e-49d3-8002-2f499b12789f).xlsx]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a3bae6-f6ed-4397-ba91-45887c471367"},"content":[{"type":"tableRow","content":[{"type":"tableCell","attrs":{"background":"#44b3e1"},"content":[{"type":"paragraph","content":[{"type":"text","text":"Ticket ID","marks":[{"type":"strong"}]}]}]},{"type":"tableCell","attrs":{"colspan":2,"background":"#44b3e1"},"content":[{"type":"paragraph","content":[{"type":"text","text":"UCW-33293","marks":[{"type":"strong"}]}]}]}]},{"type":"tableRow","content":[{"type":"tableCell","attrs":{"background":"#44b3e1"},"content":[{"type":"paragraph","content":[{"type":"text","text":"Brand Name","marks":[{"type":"strong"}]}]}]},{"type":"tableCell","attrs":{"colspan":2,"background":"#44b3e1"},"content":[{"type":"paragraph","content":[{"type":"text","text":"Tabac Guess Ferragamo","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type":"tableCell","attrs":{},"content":[{"type":"paragraph","content":[{"type":"text","text":"7"}]}]}]},{"type":"tableRow","content":[{"type":"tableCell","attrs":{"background":"white"},"content":[{"type":"paragraph","content":[{"type":"text","text":"Uploaded"}]}]},{"type":"tableCell","attrs":{},"content":[{"type":"paragraph","content":[{"type":"text","text":"7"}]}]},{"type":"tableCell","attrs":{},"content":[{"type":"paragraph","content":[{"type":"text","text":"7"}]}]}]},{"type":"tableRow","content":[{"type":"tableCell","attrs":{"background":"white"},"content":[{"type":"paragraph","content":[{"type":"text","text":"LIDs Shared"}]}]},{"type":"tableCell","attrs":{},"content":[{"type":"paragraph","content":[{"type":"text","text":"7"}]}]},{"type":"tableCell","attrs":{},"content":[{"type":"paragraph","content":[{"type":"text","text":"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</si>
  <si>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Option 36 Sku 36&gt; &lt;Anjalita&gt;;Date :06/24/2026 &lt;Pre Processing query to Brand &lt;Details Needed&gt;&gt; &lt;Anjalita&gt;;Image deliver - Date :06/24/2026 &lt;Images Delivered Processed Options 36 Rejected Options 0&gt; &lt;Moumita&gt;;Date :06/24/2026 &lt;Ticket has been successfully uploaded in our system. Option 36 Sku 36&gt; &lt;Anjalita&gt;;The changes have been successfully updated and are now reflecting on the PDP.</t>
  </si>
  <si>
    <t xml:space="preserve">|Date :06/23/2026 &lt;Ticket picked for pre processing SKU 8&gt; &lt;Tania&gt;|
|Date :06/23/2026 &lt;Pre Processing query to Brand &lt;Image Analysis&gt;&gt; &lt;Tania&gt;|
|Date :06/24/2026 &lt; Pre Processing query to Brand 1st Follow Up&gt; &lt;Tania&gt;|;Image deliver - Date :06/24/2026 &lt;Images Delivered Processed Options 8 Rejected Options 0&gt; &lt;Moumita&gt;;Date :06/24/2026 &lt;Ticket has been successfully uploaded in our system. Option 8 Sku 8&gt; &lt;Anjalita&gt;;Date :06/25/2026 &lt;LIDs shared&gt;&lt;Piyush&gt;
{adf:display=block}
{"type":"table","attrs":{"isNumberColumnEnabled":false,"layout":"center","localId":"bf5d771a-93a9-4a78-aa82-f43dc9a40683"},"content":[{"type":"tableRow","content":[{"type":"tableCell","attrs":{"background":"#44b3e1"},"content":[{"type":"paragraph","content":[{"type":"text","text":"Ticket ID","marks":[{"type":"strong"}]}]}]},{"type":"tableCell","attrs":{"colspan":2,"background":"#44b3e1"},"content":[{"type":"paragraph","content":[{"type":"text","text":"UCW-33290","marks":[{"type":"strong"}]}]}]}]},{"type":"tableRow","content":[{"type":"tableCell","attrs":{"background":"#44b3e1"},"content":[{"type":"paragraph","content":[{"type":"text","text":"Brand Name","marks":[{"type":"strong"}]}]}]},{"type":"tableCell","attrs":{"colspan":2,"background":"#44b3e1"},"content":[{"type":"paragraph","content":[{"type":"text","text":"Rayhaa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type":"tableCell","attrs":{},"content":[{"type":"paragraph","content":[{"type":"text","text":"8"}]}]}]},{"type":"tableRow","content":[{"type":"tableCell","attrs":{"background":"white"},"content":[{"type":"paragraph","content":[{"type":"text","text":"Uploaded"}]}]},{"type":"tableCell","attrs":{},"content":[{"type":"paragraph","content":[{"type":"text","text":"8"}]}]},{"type":"tableCell","attrs":{},"content":[{"type":"paragraph","content":[{"type":"text","text":"8"}]}]}]},{"type":"tableRow","content":[{"type":"tableCell","attrs":{"background":"white"},"content":[{"type":"paragraph","content":[{"type":"text","text":"LIDs Shared"}]}]},{"type":"tableCell","attrs":{},"content":[{"type":"paragraph","content":[{"type":"text","text":"8"}]}]},{"type":"tableCell","attrs":{},"content":[{"type":"paragraph","content":[{"type":"text","text":"8"}]}]}]}]}
{adf}
[^Post Upload Status-UCW-33290 (5bdb2662-8287-4296-aed7-2f4c1f72607f).xlsx]
</t>
  </si>
  <si>
    <t>Date :06/23/2026 &lt;Ticket picked for pre processing SKU 2&gt; &lt;Tania&gt;;Date :06/24/2026 &lt;Ticket picked for Production and QC review SKU 2&gt; &lt;Tania&gt;;Image deliver - Date :06/24/2026 &lt;Images Delivered Processed Options 2 Rejected Options 0&gt; &lt;Moumita&gt;;Date :06/24/2026 &lt;Ticket has been successfully uploaded in our system. Option 2 Sku 2 &gt; &lt;Anjalita&gt;;[^Post Upload Status-UCW-33288 (5d4ee71f-4698-4349-ae89-f0b46193ff6f).xlsx]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9826b2d0-83da-4c92-8a7e-6e640fbc2817"},"content":[{"type":"tableRow","content":[{"type":"tableCell","attrs":{"background":"#44b3e1"},"content":[{"type":"paragraph","content":[{"type":"text","text":"Ticket ID","marks":[{"type":"strong"}]}]}]},{"type":"tableCell","attrs":{"colspan":2,"background":"#44b3e1"},"content":[{"type":"paragraph","content":[{"type":"text","text":"UCW-33288","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2"}]}]},{"type":"tableCell","attrs":{},"content":[{"type":"paragraph","content":[{"type":"text","text":"2"}]}]}]},{"type":"tableRow","content":[{"type":"tableCell","attrs":{"background":"white"},"content":[{"type":"paragraph","content":[{"type":"text","text":"LIDs Shared"}]}]},{"type":"tableCell","attrs":{},"content":[{"type":"paragraph","content":[{"type":"text","text":"2"}]}]},{"type":"tableCell","attrs":{},"content":[{"type":"paragraph","content":[{"type":"text","text":"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</si>
  <si>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13&gt; &lt;Tania&gt;|
|Date :06/23/2026 &lt;Pre Processing query to Brand &lt;Manufacturer Details, COO Mismatched, Image Analysis, Occasion, Fragrance Family, Notes are missing &gt;&gt; &lt;Tania&gt;|;Date :06/24/2026 &lt; Pre Processing query to Brand 1st Follow Up&gt; &lt;Tania&gt;;Image deliver - Date :06/24/2026 &lt;Images Delivered Processed Options 13 Rejected Options 0&gt; &lt;Moumita&gt;;|Date :06/24/2026 &lt;Ticket picked for Production and QC review SKU 13&gt; &lt;Tania&gt;|
|Date :06/25/2026&lt;Ticket has been successfully uploaded in our system. SKU 13&gt; &lt;Tania&gt;|;We have successfully uploaded this batch. Please find the attached summary sheet and summary report.
[^SUMM.zip]
[^UCw-26154_Post Upload Status.xlsx]
;[^UCw-26154_Post Upload Status (7764219b-1a5e-400f-9012-fc5fe357dd6f).xlsx]
Please find attached the sheet, where 13 options of Beauty &amp; Grooming have been listed.
Kindly update the price and inventory, and share the summary once completed.
{adf:display=block}
{"type":"table","attrs":{"isNumberColumnEnabled":false,"layout":"center","localId":"b337cb0f-0614-422b-ab71-406c150bc907"},"content":[{"type":"tableRow","content":[{"type":"tableCell","attrs":{"background":"#44b3e1"},"content":[{"type":"paragraph","content":[{"type":"text","text":"Ticket ID","marks":[{"type":"strong"}]}]}]},{"type":"tableCell","attrs":{"colspan":2,"background":"#44b3e1"},"content":[{"type":"paragraph","content":[{"type":"text","text":"UCW-26154","marks":[{"type":"strong"}]}]},{"type":"paragraph","content":[{"type":"text","text":"Cloned-UCW-33282","marks":[{"type":"strong"}]}]}]}]},{"type":"tableRow","content":[{"type":"tableCell","attrs":{"background":"#44b3e1"},"content":[{"type":"paragraph","content":[{"type":"text","text":"Brand Name","marks":[{"type":"strong"}]}]}]},{"type":"tableCell","attrs":{"colspan":2,"background":"#44b3e1"},"content":[{"type":"paragraph","content":[{"type":"text","text":"THE BODY SHOP","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type":"tableCell","attrs":{},"content":[{"type":"paragraph","content":[{"type":"text","text":"13"}]}]}]},{"type":"tableRow","content":[{"type":"tableCell","attrs":{"background":"white"},"content":[{"type":"paragraph","content":[{"type":"text","text":"Uploaded"}]}]},{"type":"tableCell","attrs":{},"content":[{"type":"paragraph","content":[{"type":"text","text":"13"}]}]},{"type":"tableCell","attrs":{},"content":[{"type":"paragraph","content":[{"type":"text","text":"13"}]}]}]},{"type":"tableRow","content":[{"type":"tableCell","attrs":{"background":"white"},"content":[{"type":"paragraph","content":[{"type":"text","text":"LIDs Shared"}]}]},{"type":"tableCell","attrs":{},"content":[{"type":"paragraph","content":[{"type":"text","text":"13"}]}]},{"type":"tableCell","attrs":{},"content":[{"type":"paragraph","content":[{"type":"text","text":"13"}]}]}]},{"type":"tableRow","content":[{"type":"tableCell","attrs":{"background":"white"},"content":[{"type":"paragraph","content":[{"type":"text","text":"LIDs Stuck in the System"}]}]},{"type":"tableCell","attrs":{},"content":[{"type":"paragraph","content":[{"type":"text","text":"0"}]}]},{"type":"tableCell","attrs":{},"content":[{"type":"paragraph","content":[{"type":"text","text":"0"}]}]}]}]}
{adf}</t>
  </si>
  <si>
    <t>Date :06/23/2026  &lt;Ticket picked for pre processing Option 75 Sku 75&gt; &lt;Anjalita&gt;;Date :06/24/2026 &lt;Pre Processing query to Brand &lt;Deatils Needed&gt;&gt; &lt;Anjalita&gt;;* Date :06/25/2026 &lt;Pre Processing query to Brand &lt;Deatils Needed&gt;&gt; 2nd follow up by shraddha&lt;Anjalita&gt;;* Date :06/26/2026 &lt;Pre Processing query to Brand &lt;Deatils Needed&gt;3rd follow up&gt; &lt;Anjalita&gt;
** 
* ;Date :06/26/2026 &lt;Ticket has been successfully uploaded in our system.&gt; &lt;Anjalita&gt;
{adf:display=block}
{"type":"table","attrs":{"isNumberColumnEnabled":false,"layout":"center","localId":"741ac31f-c424-4241-b7ee-f950efcadccd"},"content":[{"type":"tableRow","content":[{"type":"tableCell","attrs":{},"content":[{"type":"paragraph","content":[{"type":"text","text":"Ticket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66"}]}]},{"type":"tableCell","attrs":{},"content":[{"type":"paragraph","content":[{"type":"text","text":"66"}]}]}]},{"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
{adf};The changes have been successfully updated and are now reflecting on the PDP. 
{adf:display=block}
{"type":"table","attrs":{"isNumberColumnEnabled":false,"layout":"center","localId":"93c052f4-3ca0-410f-bc48-94dc0fef35e8"},"content":[{"type":"tableRow","content":[{"type":"tableCell","attrs":{},"content":[{"type":"paragraph","content":[{"type":"text","text":"Ticket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75"}]}]},{"type":"tableCell","attrs":{},"content":[{"type":"paragraph","content":[{"type":"text","text":"75"}]}]}]},{"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type":"tableRow","content":[{"type":"tableCell","attrs":{},"content":[{"type":"paragraph","content":[{"type":"text","text":"Data Not Available"}]}]},{"type":"tableCell","attrs":{},"content":[{"type":"paragraph","content":[{"type":"text","text":"9"}]}]},{"type":"tableCell","attrs":{},"content":[{"type":"paragraph","content":[{"type":"text","text":"9"}]}]}]}]}
{adf}</t>
  </si>
  <si>
    <t>Date :06/23/2026 &lt;Ticket picked for pre processing Option 1 Sku 1&gt; &lt;Anjalita&gt;;Date :06/23/2026 &lt;Ticket has been successfully uploaded in our system. Option 1 Sku 1&gt; &lt;Anjalita&gt;;The changes have been successfully updated and are now reflecting on the PDP.</t>
  </si>
  <si>
    <t>Date :06/22/2026  &lt;Ticket picked for pre processing Option: 116 SKU: 1137&gt; &lt;Sanjana Ghosh&gt;;Date :06/23/2026  &lt;Pre Processing query to Brand &lt;Size Chart Details&gt; &lt;Sanjana Ghosh&gt; ;Analysis Shared - Date :06/23/2026 &lt;Analysis Shared Processed Options 217 Rejected Options 0 &gt; &lt;Moumita&gt;;Date :06/23/2026  &lt;Pre Processing query to Brand &lt;*Sole Material issue (marked as "Others")*
* *Country of Origin details are missing*
* *Sizes are duplicate*
* *Duplicate Seller Article SKU*&gt; &lt;Ishani&gt;;Date :06/23/2026 &lt;Ticket picked for Production and QC review Option: 116 SKU: 1137&gt; &lt;Ankita, Ishani, Aman&gt;;Date :06/24/2026 &lt; Pre Processing query to Brand 1st Follow Up&gt; &lt;Ishani&gt;;Image deliver - Date :06/23/2026 &lt;Images Delivered Processed Options 217 Rejected Options 0&gt; &lt;Moumita&gt;;Date :06/24/2026 &lt;Ticket has been successfully uploaded in our system. Option 218 Sku 1497&gt; &lt;Ishani&gt;[^Post Upload Status_V.2 (1) (1).xlsx] [^Summary.zip] ;[^UCW-33263.xlsx]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81488b64-f4c6-48b0-bfe8-dadba442e63a"},"content":[{"type":"tableRow","content":[{"type":"tableCell","attrs":{"background":"#44b3e1"},"content":[{"type":"paragraph","content":[{"type":"text","text":"Ticket ID","marks":[{"type":"strong"}]}]}]},{"type":"tableCell","attrs":{"colspan":2,"background":"#44b3e1"},"content":[{"type":"paragraph","content":[{"type":"text","text":"UCW-33263","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1537"}]}]},{"type":"tableCell","attrs":{},"content":[{"type":"paragraph","content":[{"type":"text","text":"223"}]}]}]},{"type":"tableRow","content":[{"type":"tableCell","attrs":{"background":"white"},"content":[{"type":"paragraph","content":[{"type":"text","text":"Uploaded"}]}]},{"type":"tableCell","attrs":{},"content":[{"type":"paragraph","content":[{"type":"text","text":"1497"}]}]},{"type":"tableCell","attrs":{},"content":[{"type":"paragraph","content":[{"type":"text","text":"218"}]}]}]},{"type":"tableRow","content":[{"type":"tableCell","attrs":{"background":"white"},"content":[{"type":"paragraph","content":[{"type":"text","text":"Duplicate SKUs"}]}]},{"type":"tableCell","attrs":{},"content":[{"type":"paragraph","content":[{"type":"text","text":"7"}]}]},{"type":"tableCell","attrs":{},"content":[{"type":"paragraph","content":[{"type":"text","text":"0"}]}]}]},{"type":"tableRow","content":[{"type":"tableCell","attrs":{"background":"white"},"content":[{"type":"paragraph","content":[{"type":"text","text":"Already Listed"}]}]},{"type":"tableCell","attrs":{},"content":[{"type":"paragraph","content":[{"type":"text","text":"33"}]}]},{"type":"tableCell","attrs":{},"content":[{"type":"paragraph","content":[{"type":"text","text":"5"}]}]}]},{"type":"tableRow","content":[{"type":"tableCell","attrs":{"background":"white"},"content":[{"type":"paragraph","content":[{"type":"text","text":"LIDs Shared"}]}]},{"type":"tableCell","attrs":{},"content":[{"type":"paragraph","content":[{"type":"text","text":"1497"}]}]},{"type":"tableCell","attrs":{},"content":[{"type":"paragraph","content":[{"type":"text","text":"218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</si>
  <si>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report.[^UCW-33262_Post Upload Status.xlsx] [^ProductBulkUpload_126777_Beauty__Grooming(MPH22)_Skin_Care(MPH2216)_Moisturizers_and_Serums(MPH2216103)_Sunscreen(MPH2216103109)_35719_1.csv] ;[^UCW-33262.xlsx]
Hi [@Hardik Thakor|mailto:hardik.thakor@dermatouch.com],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36c89142-e495-45a4-9362-df27acd0cb1a"},"content":[{"type":"tableRow","content":[{"type":"tableCell","attrs":{"background":"#44b3e1"},"content":[{"type":"paragraph","content":[{"type":"text","text":"Ticket ID","marks":[{"type":"strong"}]}]}]},{"type":"tableCell","attrs":{"colspan":2,"background":"#44b3e1"},"content":[{"type":"paragraph","content":[{"type":"text","text":"UCW-33262","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</si>
  <si>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Option 1 Sku 1&gt; &lt;Rupa&gt;;Date :06/23/2026 &lt;Pre Processing query to Brand &lt;EAN details incorrect&gt; &lt;Rupa&gt;;Image deliver - Date :06/23/2026 &lt;Images Delivered Processed Options 1 Rejected Options 0&gt; &lt;Moumita&gt;;[^Status of ucw-33261.xlsx]
[^Summary.zip]
We have updated the changes. Please find the status file and summary; we will share the LID soon.
{adf:display=block}
{"type":"table","attrs":{"isNumberColumnEnabled":false,"layout":"center","localId":"1cf95f7d-dd45-4cf1-91e0-3809764df6b0"},"content":[{"type":"tableRow","content":[{"type":"tableCell","attrs":{},"content":[{"type":"paragraph","content":[{"type":"text","text":"Ticket ID"}]}]},{"type":"tableCell","attrs":{"colspan":2},"content":[{"type":"paragraph","content":[{"type":"text","text":"UCW-33261"}]}]}]},{"type":"tableRow","content":[{"type":"tableCell","attrs":{},"content":[{"type":"paragraph","content":[{"type":"text","text":"Brand Name"}]}]},{"type":"tableCell","attrs":{"colspan":2},"content":[{"type":"paragraph","content":[{"type":"text","text":"Schwarzkopf Professional"}]}]}]},{"type":"tableRow","content":[{"type":"tableCell","attrs":{},"content":[{"type":"paragraph","content":[{"type":"text","text":"Platform"}]}]},{"type":"tableCell","attrs":{"colspan":2},"content":[{"type":"paragraph","content":[{"type":"text","text":"Marketplace,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
{adf};Date :06/24/2026&lt;Ticket has been successfully uploaded in our system. Option 1 Sku 1 &gt; &lt;Rupa&gt;;[^UCW-33261.xlsx]
Hi [@Divya Bajaj (ext)|mailto:divya.bajaj@henkel.com],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a3cce61-27da-4564-9c37-143a68c00268"},"content":[{"type":"tableRow","content":[{"type":"tableCell","attrs":{"background":"#ffd966"},"content":[{"type":"paragraph","content":[{"type":"text","text":"Ticket ID","marks":[{"type":"strong"}]}]}]},{"type":"tableCell","attrs":{"colspan":2,"background":"#ffd966"},"content":[{"type":"paragraph","content":[{"type":"text","text":"UCW-33261","marks":[{"type":"strong"}]}]}]}]},{"type":"tableRow","content":[{"type":"tableCell","attrs":{"background":"#ffd966"},"content":[{"type":"paragraph","content":[{"type":"text","text":"Brand Name","marks":[{"type":"strong"}]}]}]},{"type":"tableCell","attrs":{"colspan":2,"background":"#ffd966"},"content":[{"type":"paragraph","content":[{"type":"text","text":"Schwarzkopf Professional","marks":[{"type":"strong"}]}]}]}]},{"type":"tableRow","content":[{"type":"tableCell","attrs":{"background":"#ffd966"},"content":[{"type":"paragraph","content":[{"type":"text","text":"Platform","marks":[{"type":"strong"}]}]}]},{"type":"tableCell","attrs":{"colspan":2,"background":"#ffd966"},"content":[{"type":"paragraph","content":[{"type":"text","text":"Marketplace, LUX","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LID Shared"}]}]},{"type":"tableCell","attrs":{"background":"white"},"content":[{"type":"paragraph","content":[{"type":"text","text":"1"}]}]},{"type":"tableCell","attrs":{"background":"white"},"content":[{"type":"paragraph","content":[{"type":"text","text":"1"}]}]}]}]}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</si>
  <si>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report.[^UCW-33260_Post Upload Status.xlsx] [^ProductBulkUpload_125928_Beauty__Grooming(MPH22)_Bath_Body__Hygiene(MPH2210)_Feminine_Hygiene(MPH2210103)_Shaving_and_Hair_Removal(M (1).csv] ;[^UCW-33260.xlsx]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e66d3ca-ceb6-4a29-8f0b-afe53460586b"},"content":[{"type":"tableRow","content":[{"type":"tableCell","attrs":{"background":"#44b3e1"},"content":[{"type":"paragraph","content":[{"type":"text","text":"Ticket ID","marks":[{"type":"strong"}]}]}]},{"type":"tableCell","attrs":{"colspan":2,"background":"#44b3e1"},"content":[{"type":"paragraph","content":[{"type":"text","text":"UCW-33260","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</si>
  <si>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:06/23/2026  &lt;Ticket picked for pre processing Option: 342 SKU: 1519&gt; &lt;Sanjana Ghosh&gt;;Analysis Shared - Date :06/23/2023 &lt;Analysis Shared Processed Options 242 Rejected Options 12 Rejected Reason XXX&gt; &lt;Saswati Dey&gt;;Date :06/23/2026  &lt;Pre Processing query to Brand &lt;EAN, Country Of Origin, Packer’s Details, Image Issue and Material Query&gt; &lt;Sanjana Ghosh&gt; ;Analysis Shared - Date :06/23/2023 &lt;Analysis Shared Processed Options 88 Rejected Options 0 Rejected Reason XXX&gt; &lt;Saswati Dey&gt;;Image deliver - Date :06/23/2026 &lt;Images Delivered Processed Options 88 Rejected Options 0&gt; &lt;Saswati Dey&gt;;Image deliver - Date :06/23/2026 &lt;Images Delivered Processed Options 242 Rejected Options 12&gt; &lt;Saswati Dey&gt;;Date :06/24/2026 &lt; Pre Processing query to Brand 1st Follow Up&gt; &lt;Sanjana Ghosh&gt;;Date :06/24/2026 &lt;Accessories&gt; &lt;Ticket has been successfully uploaded in our system. Option: 88 SKU: 88&gt; &lt;Sanjana Ghosh&gt;
PFA the post upload status and summary file: [^Accessories Summary.zip] [^UCW-33256 - Accessories - Post Upload Status .xlsx] ;[^UCW-33256 -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d5daeb2-e847-45db-b8ed-8a5e5e77bf87"},"content":[{"type":"tableRow","content":[{"type":"tableCell","attrs":{"background":"#44b3e1"},"content":[{"type":"paragraph","content":[{"type":"text","text":"Ticket ID","marks":[{"type":"strong"}]}]}]},{"type":"tableCell","attrs":{"colspan":2,"background":"#44b3e1"},"content":[{"type":"paragraph","content":[{"type":"text","text":"UCW-33256","marks":[{"type":"strong"}]}]}]}]},{"type":"tableRow","content":[{"type":"tableCell","attrs":{"background":"#44b3e1"},"content":[{"type":"paragraph","content":[{"type":"text","text":"Brand Name","marks":[{"type":"strong"}]}]}]},{"type":"tableCell","attrs":{"colspan":2,"background":"#44b3e1"},"content":[{"type":"paragraph","content":[{"type":"text","text":"Arrow, Arrow Sport, U.S. Polo Assn.,","marks":[{"type":"strong"}]},{"type":"hardBreak"},{"type":"text","text":" Arrow Newyork, U.S. Polo Assn. Denim Co.,","marks":[{"type":"strong"}]},{"type":"hardBreak"},{"type":"text","text":"USPA Innerwear, USPA Active, U.S. Polo Assn. Kid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88"}]}]},{"type":"tableCell","attrs":{},"content":[{"type":"paragraph","content":[{"type":"text","text":"88"}]}]}]},{"type":"tableRow","content":[{"type":"tableCell","attrs":{"background":"white"},"content":[{"type":"paragraph","content":[{"type":"text","text":"Uploaded"}]}]},{"type":"tableCell","attrs":{},"content":[{"type":"paragraph","content":[{"type":"text","text":"88"}]}]},{"type":"tableCell","attrs":{},"content":[{"type":"paragraph","content":[{"type":"text","text":"88"}]}]}]},{"type":"tableRow","content":[{"type":"tableCell","attrs":{"background":"white"},"content":[{"type":"paragraph","content":[{"type":"text","text":"LIDs Shared"}]}]},{"type":"tableCell","attrs":{},"content":[{"type":"paragraph","content":[{"type":"text","text":"88"}]}]},{"type":"tableCell","attrs":{},"content":[{"type":"paragraph","content":[{"type":"text","text":"88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again.;Date :06/25/2026 &lt;Size chart Query to Brand for Apparel Catagory &lt;Size chart Missing for few L4s&gt;&gt; &lt;Anwesha&gt; ;Date :06/26/2026 &lt;Production QC Done for Apparel Catagory, L1 raised for size chart creation&lt;[https://tatacliqhelpdesk.freshservice.com/support/tickets/220008|https://tatacliqhelpdesk.freshservice.com/support/tickets/220008] -Size Chart Creation_U.S Polo Assn._UCW-33256_26-06-2026&gt;&gt; &lt;Anwesha&gt; </t>
  </si>
  <si>
    <t>Date :06/23/2026 &lt;Ticket picked for pre processing Option 45 Sku 45&gt; &lt;Biplab&gt;;Date:06/23/2026&lt;Query to CCMT&gt;&lt;Dual listing is not possible, as the provided LIDs are not listed under the primary seller code. To list them under seller code 127055, we will need to proceed via Sell Now.Please confirm how you would like us to proceed.&gt;&lt;Biplab&gt;</t>
  </si>
  <si>
    <t>Date :06/22/2026  &lt;Ticket picked for pre processing Option: 49 SKU: 230&gt; &lt;Sanjana Ghosh&gt;;Analysis Shared - Date :06/22/2026 &lt;Analysis Shared Processed Options 49 Rejected Options 3 Rejected Reason multiple issue&gt; &lt;Moumita&gt;;Date :06/22/2026 &lt;Pre Processing query to Brand &lt;Image &amp; LESS THAN 3 SKUS IN CLUSTER&gt;&gt; &lt;Ishani&gt;;Date :06/22/2026 &lt;Ticket picked for Production and QC review Option 49 Sku 230&gt; &lt;Ishani&gt;;Date :06/23/2026 &lt; Pre Processing query to Brand 1st Follow Up&gt; &lt;Ishani&gt;;Date :06/24/2026 &lt; Pre Processing query to Brand 2nd Follow Up&gt; &lt;Ishani&gt;;Date :06/25/2026 &lt; Pre Processing query to Brand 3rd Follow Up&gt; &lt;Ishani&gt;;Date :06/25/2026 &lt;Pre Processing query to Brand &lt;Image query&gt;&gt; &lt;Ankita&gt;;Image deliver - Date :06/25/2026 &lt;Images Delivered Processed Options 49 Rejected Options 1&gt; &lt;Moumita&gt;;We have reviewed the *LESS THAN 3 SKUS IN CLUSTER* issue and found that the details of the previous sizes corresponding to the provided SKU and Style Code are not available. Therefore, we are currently dropping these options from the batch. If you are able to provide the missing size details, we will be able to process the remaining options accordingly.
Additionally, we identified an image issue for one option where the *Right-Side Sole View* image is missing/incorrect. Kindly share the proper image so that we can proceed with processing the batch.
Apart from the above-mentioned issues, all other eligible options have already been processed from our end.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Date :06/25/2026 &lt;Ticket has been successfully uploaded in our system. Option 43 Sku 215&gt; &lt;Ishani&gt;
[^Summary.zip] [^Post Upload Status_V.2 (1) (1).xlsx] ;[^UCW-33236.xlsx]
Hi [@ASIAN ACC|mailto:asianhome13@gmail.com],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216dd79-8aa2-49e2-8ddd-0d956341beeb"},"content":[{"type":"tableRow","content":[{"type":"tableCell","attrs":{"background":"#44b3e1"},"content":[{"type":"paragraph","content":[{"type":"text","text":"Ticket ID","marks":[{"type":"strong"}]}]}]},{"type":"tableCell","attrs":{"colspan":2,"background":"#44b3e1"},"content":[{"type":"paragraph","content":[{"type":"text","text":"UCW-33236","marks":[{"type":"strong"}]}]}]}]},{"type":"tableRow","content":[{"type":"tableCell","attrs":{"background":"#44b3e1"},"content":[{"type":"paragraph","content":[{"type":"text","text":"Brand Name","marks":[{"type":"strong"}]}]}]},{"type":"tableCell","attrs":{"colspan":2,"background":"#44b3e1"},"content":[{"type":"paragraph","content":[{"type":"text","text":"Asian Footwea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230"}]}]},{"type":"tableCell","attrs":{"background":"white"},"content":[{"type":"paragraph","content":[{"type":"text","text":"49"}]}]}]},{"type":"tableRow","content":[{"type":"tableCell","attrs":{"background":"white"},"content":[{"type":"paragraph","content":[{"type":"text","text":"Uploaded"}]}]},{"type":"tableCell","attrs":{"background":"white"},"content":[{"type":"paragraph","content":[{"type":"text","text":"215"}]}]},{"type":"tableCell","attrs":{"background":"white"},"content":[{"type":"paragraph","content":[{"type":"text","text":"43"}]}]}]},{"type":"tableRow","content":[{"type":"tableCell","attrs":{"background":"white"},"content":[{"type":"paragraph","content":[{"type":"text","text":"Not Uploaded (Image Issues, LESS THAN 3 SKUS IN CLUSTER)"}]}]},{"type":"tableCell","attrs":{"background":"white"},"content":[{"type":"paragraph","content":[{"type":"text","text":"15"}]}]},{"type":"tableCell","attrs":{"background":"white"},"content":[{"type":"paragraph","content":[{"type":"text","text":"6"}]}]}]},{"type":"tableRow","content":[{"type":"tableCell","attrs":{"background":"white"},"content":[{"type":"paragraph","content":[{"type":"text","text":"LIDs Shared"}]}]},{"type":"tableCell","attrs":{"background":"white"},"content":[{"type":"paragraph","content":[{"type":"text","text":"215"}]}]},{"type":"tableCell","attrs":{"background":"white"},"content":[{"type":"paragraph","content":[{"type":"text","text":"43"}]}]}]},{"type":"tableRow","content":[{"type":"tableCell","attrs":{"background":"white"},"content":[{"type":"paragraph","content":[{"type":"text","text":"Stuck in the System"}]}]},{"type":"tableCell","attrs":{"background":"white"},"content":[{"type":"paragraph","content":[{"type":"text","text":"0"}]}]},{"type":"tableCell","attrs":{"background":"white"},"content":[{"type":"paragraph","content":[{"type":"text","text":"0"}]}]}]}]}
{adf}
The updated images shared for the pending SKUs still have the same issue with the *Right-Side Sole View* image. Hence, those SKUs could not be uploaded.
With this, we are closing this request from our end. The remaining SKUs can be processed once the corrected images are shared in a new request.
Thank you for your patience, support, and cooperation throughout the process. Your brand is important to us, and we look forward to assisting you again.
Regards,
Team Netscribes</t>
  </si>
  <si>
    <t>Date :06/22/2026 &lt;Ticket picked for pre processing Option: 17 SKU: 85&gt; &lt;Sanjana Ghosh&gt;;Date :06/23/2026 &lt; Production and QC done [https://tatacliqhelpdesk.freshservice.com/support/tickets/219466|https://tatacliqhelpdesk.freshservice.com/support/tickets/219466] Size Chart Creation_UCW-33234_Urban Scottish MP_23-06-2026&gt; &lt;Anwesha&gt;;Date :06/25/2026 &lt; Size chart invalid -[+https://tatacliqhelpdesk.freshservice.com/support/tickets/219466+|https://tatacliqhelpdesk.freshservice.com/support/tickets/219466] Size Chart Creation_UCW-33234_Urban Scottish MP_23-06-2026&gt; &lt;Anwesha;Date :06/26/2026 &lt;Ticket has been successfully uploaded in our system. Uploaded Option 11 Sku 55, Not Uploaded Option 6 Sku 30 - Invalid Size Chart&gt; &lt;Anwesha&gt;
[^Post Upload Status_UCW-33234.xlsx]
[^Summary.zip]
;[^UCW-33234.xlsx]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fba960db-ca0e-45e3-9b27-ab27f6242fe8"},"content":[{"type":"tableRow","content":[{"type":"tableCell","attrs":{"background":"#44b3e1"},"content":[{"type":"paragraph","content":[{"type":"text","text":"Ticket ID","marks":[{"type":"strong"}]}]}]},{"type":"tableCell","attrs":{"colspan":2,"background":"#44b3e1"},"content":[{"type":"paragraph","content":[{"type":"text","text":"UCW-33234","marks":[{"type":"strong"}]}]}]}]},{"type":"tableRow","content":[{"type":"tableCell","attrs":{"background":"#44b3e1"},"content":[{"type":"paragraph","content":[{"type":"text","text":"Brand Name","marks":[{"type":"strong"}]}]}]},{"type":"tableCell","attrs":{"colspan":2,"background":"#44b3e1"},"content":[{"type":"paragraph","content":[{"type":"text","text":"Urban Scottis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85"}]}]},{"type":"tableCell","attrs":{},"content":[{"type":"paragraph","content":[{"type":"text","text":"17"}]}]}]},{"type":"tableRow","content":[{"type":"tableCell","attrs":{"background":"white"},"content":[{"type":"paragraph","content":[{"type":"text","text":"Uploaded"}]}]},{"type":"tableCell","attrs":{},"content":[{"type":"paragraph","content":[{"type":"text","text":"85"}]}]},{"type":"tableCell","attrs":{},"content":[{"type":"paragraph","content":[{"type":"text","text":"17"}]}]}]},{"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85"}]}]},{"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</si>
  <si>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UCW-33715</t>
  </si>
  <si>
    <t>UCW-33708</t>
  </si>
  <si>
    <t>UCW-33706</t>
  </si>
  <si>
    <t>UCW-33705</t>
  </si>
  <si>
    <t>UCW-33701</t>
  </si>
  <si>
    <t>UCW-33694</t>
  </si>
  <si>
    <t>UCW-33693</t>
  </si>
  <si>
    <t>UCW-33692</t>
  </si>
  <si>
    <t>UCW-33689</t>
  </si>
  <si>
    <t>UCW-33676</t>
  </si>
  <si>
    <t>UCW-33673</t>
  </si>
  <si>
    <t>UCW-33664</t>
  </si>
  <si>
    <t>UCW-33660</t>
  </si>
  <si>
    <t>UCW-33658</t>
  </si>
  <si>
    <t>UCW-33651</t>
  </si>
  <si>
    <t>UCW-33640</t>
  </si>
  <si>
    <t>UCW-33639</t>
  </si>
  <si>
    <t>UCW-33625</t>
  </si>
  <si>
    <t>UCW-33621</t>
  </si>
  <si>
    <t>UCW-33620</t>
  </si>
  <si>
    <t>UCW-33617</t>
  </si>
  <si>
    <t>UCW-33616</t>
  </si>
  <si>
    <t>UCW-33615</t>
  </si>
  <si>
    <t>UCW-33611</t>
  </si>
  <si>
    <t>UCW-33601</t>
  </si>
  <si>
    <t>UCW-33585</t>
  </si>
  <si>
    <t>UCW-33576</t>
  </si>
  <si>
    <t>UCW-33571</t>
  </si>
  <si>
    <t>UCW-33564</t>
  </si>
  <si>
    <t>Reactivation of old SKUs &amp; Image Revamp - Touch925</t>
  </si>
  <si>
    <t>Kindlife x TataCliq - Inde Wild Cataloguing Input</t>
  </si>
  <si>
    <t>The Souled Store Menswear Apparel 123858 26-06-2026</t>
  </si>
  <si>
    <t>The Souled Store Womenswear Apparel 123858 26-06-2026</t>
  </si>
  <si>
    <t>Tata Cliq Listing_03-06-2026 Lavie Luxe Perfume</t>
  </si>
  <si>
    <t>Ben Sherman Sneakers Listing</t>
  </si>
  <si>
    <t>Need to Catalogue Updation require</t>
  </si>
  <si>
    <t>Matiere Premiere one new sku Listing</t>
  </si>
  <si>
    <t>CLONE - Tata Cliq Luxury - New listing - Natura Bissé (New launch MDB)</t>
  </si>
  <si>
    <t>Tata Cliq Footwear Catalogue | 27-06-2026</t>
  </si>
  <si>
    <t>New Catalog Women_Biba_25-06-2026</t>
  </si>
  <si>
    <t>Dorsay two new skus Listing</t>
  </si>
  <si>
    <t>Tata Cliq Footwear Catalogue | 26-06-2026</t>
  </si>
  <si>
    <t>Tatacliq Catalog Rakhi Lot</t>
  </si>
  <si>
    <t>R&amp;B - Apparel - Seller Code 123986 - New Listing - 27-06-2026 (Lot 11)</t>
  </si>
  <si>
    <t>New GWP Listing (July) - Tata</t>
  </si>
  <si>
    <t>New Listing - Touch925 - 128759</t>
  </si>
  <si>
    <t>New Listings+Rayhaan+Perfumes+126349+TCF+26th June 2026</t>
  </si>
  <si>
    <t>Tata Lux Bugatti SS26 Lot 2 styles _Footwear_22 options _126492 25/06/2025</t>
  </si>
  <si>
    <t>TCL- New listing - Memo Paris Cap Camarat (MDP)</t>
  </si>
  <si>
    <t>Airwrap ID New Colorway- Prussian Blue (TCL Listing)</t>
  </si>
  <si>
    <t>Tata JLO Fragrance Cataloguing 25th June'26</t>
  </si>
  <si>
    <t>Tata LID Fragrance Cataloguing 25th June'26</t>
  </si>
  <si>
    <t>Libas Apparel 127532 19-06-2026 (NEW CATALOGUE)</t>
  </si>
  <si>
    <t>cataloguing Information - Baccarose SKUs</t>
  </si>
  <si>
    <t>New Catalogue - SCENTRA</t>
  </si>
  <si>
    <t>CLONE - Belle Organics | Cataloguing</t>
  </si>
  <si>
    <t>Lotto/Footwear UPTO Lot-36/Seller code- 129247/ 24-06-2026</t>
  </si>
  <si>
    <t>Woodland / Footwear / 247 SKU's / 34 Options / 24-06-26</t>
  </si>
  <si>
    <t>Error_124246 Luxury New Balance OR Slot 2 listing 10.03.2026</t>
  </si>
  <si>
    <t>Lavie Luxe</t>
  </si>
  <si>
    <t>Date :06/30/2026 &lt;Ticket picked for pre processing SKU 3&gt; &lt;Tania&gt;
Date :07/01/2026 &lt;Pre Processing query to Brand &lt;Notes are missing&gt;&gt; &lt;Tania&gt;
Waiting for Images Analysis</t>
  </si>
  <si>
    <t xml:space="preserve"> Ben Sherman</t>
  </si>
  <si>
    <t>Date :06/30/2026 &lt;Ticket picked for pre processing Option: 10 SKU: 60&gt; &lt;Sanjana Ghosh&gt;</t>
  </si>
  <si>
    <t>Fitspire</t>
  </si>
  <si>
    <t>Date :06/30/2026 &lt;Ticket picked for pre processing Option 28 Sku 28 &gt; &lt;Anjalita&gt;;Date :06/30/2026 &lt;Ticket has been successfully uploaded in our system. Option 28 Sku 28&gt; &lt;Anjalita&gt;;    
{adf:display=block}
{"type":"table","attrs":{"isNumberColumnEnabled":false,"layout":"center","localId":"ff7b0fe7-40a8-4a9a-9fde-dbaef93cde4b"},"content":[{"type":"tableRow","content":[{"type":"tableCell","attrs":{},"content":[{"type":"paragraph","content":[{"type":"text","text":"Ticket ID"}]}]},{"type":"tableCell","attrs":{"colspan":2},"content":[{"type":"paragraph","content":[{"type":"text","text":"UCW-33694"}]}]}]},{"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32"}]}]},{"type":"tableCell","attrs":{},"content":[{"type":"paragraph","content":[{"type":"text","text":"32"}]}]}]},{"type":"tableRow","content":[{"type":"tableCell","attrs":{},"content":[{"type":"paragraph","content":[{"type":"text","text":"Successfully Retriggered"}]}]},{"type":"tableCell","attrs":{},"content":[{"type":"paragraph","content":[{"type":"text","text":"28"}]}]},{"type":"tableCell","attrs":{},"content":[{"type":"paragraph","content":[{"type":"text","text":"28"}]}]}]},{"type":"tableRow","content":[{"type":"tableCell","attrs":{},"content":[{"type":"paragraph","content":[{"type":"text","text":"LID and Data Not Available"}]}]},{"type":"tableCell","attrs":{},"content":[{"type":"paragraph","content":[{"type":"text","text":"4"}]}]},{"type":"tableCell","attrs":{},"content":[{"type":"paragraph","content":[{"type":"text","text":"4"}]}]}]}]}
{adf}</t>
  </si>
  <si>
    <t xml:space="preserve"> Matiere Premiere </t>
  </si>
  <si>
    <t>|Date :06/30/2026 &lt;Ticket picked for pre processing SKU 1&gt; &lt;Tania&gt;|
|Date :06/30/2026 &lt;Pre Processing query to Brand &lt;Image Link Missing&gt;&gt; &lt;Tania&gt;|;Date :07/01/2026 &lt; Pre Processing query to Brand 1st Follow Up&gt; &lt;Tania&gt;</t>
  </si>
  <si>
    <t>Natura Bisse</t>
  </si>
  <si>
    <t xml:space="preserve">Date :06/30/2026 &lt;Ticket picked for pre processing Option: 108 SKU: 898&gt; &lt;Sanjana Ghosh&gt;;Date :06/30/2026 &lt;Pre Processing query to Brand &lt;COO Missing&gt; &lt;Sanjana Ghosh&gt; </t>
  </si>
  <si>
    <t xml:space="preserve">Dorsay </t>
  </si>
  <si>
    <t>|Date :06/30/2026 &lt;Ticket picked for pre processing SKU 2 &gt; &lt;Tania&gt;|
|Date :06/30/2026 &lt;Pre Processing query to Brand &lt;Image Analysis&gt;&gt; &lt;Tania&gt;|;Date :07/01/2026 &lt; Pre Processing query to Brand 1st Follow Up&gt; &lt;Tania&gt;</t>
  </si>
  <si>
    <t xml:space="preserve">Date :06/30/2026 &lt;Ticket picked for pre processing Option: 87 SKU: 776&gt; &lt;Sanjana Ghosh&gt;;Date :06/30/2026 &lt;Pre Processing query to Brand &lt;Size Issue &amp; COO Missing&gt; &lt;Sanjana Ghosh&gt; </t>
  </si>
  <si>
    <t>Peora</t>
  </si>
  <si>
    <t>Date : 30th Jun, 2026 This ticket has been picked for Pre-Processing and Image Analysis -Mousumi.
Date : 30th Jun, 2026 Pre-Processing Done (Brand to Query for Rakhi Size)-Mousumi
Date : 30th Jun, 2026 Resolution has been received from the brand- Mousumi.
Date : 30th Jun, 2026 Production Done-Mousumi.
Date : 30th Jun, 2026 Images Done-Moumita
Date : 30th Jun, 2026 Description Done-Khushnuma
Date : 30th Jun, 2026 QC &amp; Uploade Done-Mousumi
PFA the Summary &amp; Post-Uploaded Sheet[^Summary.zip] [^UCW-33660 Post Upload Status_V.2 (1).xlsx] ;Image deliver - Date :06/30/2026 &lt;Images Delivered Processed Options 71 Rejected Options 0&gt; &lt;Moumita&gt;</t>
  </si>
  <si>
    <t>Date :06/30/2026 &lt;Ticket picked for pre processing Option: 196 SKU: 909&gt; &lt;Sanjana Ghosh&gt;;Date :06/30/2026 &lt;Pre Processing query to Brand &lt;Upper Material-Others&gt;&gt; &lt;Ankita&gt;</t>
  </si>
  <si>
    <t>Forest Essentials</t>
  </si>
  <si>
    <t>|Date :06/30/2029 &lt;Ticket picked for pre processing SKU 1&gt; &lt;Tania&gt;|
|Date :06/30/2029 &lt;Ticket picked for Production and QC review SKU 1&gt; &lt;Tania&gt;|;Date :06/30/2026 &lt;Ticket has been successfully uploaded in our system. Option 1 Sku 1&gt; &lt;Anjalita&gt;</t>
  </si>
  <si>
    <t>Date : 29th Jun , 2026 This ticket has been picked for Pre-Processing and Image Analysis -Mousumi. ;Analysis Shared - Date :06/29/2026 &lt;Analysis Shared Processed Options 13 Rejected Options 0 Rejected Reason XXX&gt; &lt;Saswati Dey&gt;;30th Jun 2026 Pre-Processing Done ( Brand to Quert for Warranty Type, Gross &amp; Metal weight, Style Code, Association Code, Purity , Price breakup on PDP &amp; Invoice, Gender Confirm ation)-Mousumi
30th Jun 2026 Propduction Done -Mousumi
30th Jun 2026 Description Done -Khushnuma
30th Jun 2026 images Done .saswati
30th Jun 2026 QC &amp; Uploaded Done -Mousumi
PFA the SUmmary &amp; Post-Uploaded sheet
[^Summary.zip] [^UCW-33640 Post Upload Status_V.2 (1).xlsx] ;*Image deliver - Date :06/30/2026 &lt;Images Delivered Processed Options 13 Rejected Options 0&gt; &lt;Saswati Dey*</t>
  </si>
  <si>
    <t>Date :06/30/2026 &lt;Ticket picked for pre processing SKU 9&gt; &lt;Tania&gt;;Date :06/30/2026 &lt;Ticket picked for Production and QC review SKU 9&gt; &lt;Tania&gt;;Analysis Shared - Date :06/30/2026 &lt;Analysis Shared Processed Options 9 Rejected Options 0 &gt; &lt;Moumita&gt;;Image deliver - Date :06/30/2026 &lt;Images Delivered Processed Options 9 Rejected Options 0&gt; &lt;Moumita&gt;;Date :06/30/2026 &lt;Ticket has been successfully uploaded in our system. Option 9 Sku 9&gt; &lt;Anjalita&gt;</t>
  </si>
  <si>
    <t>Bugatti</t>
  </si>
  <si>
    <t>Date :06/29/2026 &lt;Ticket picked for pre processing Option 22 Sku 154&gt; &lt;Aman&gt;;Date :06/29/2026 &lt;Pre Processing query to Brand &lt;Size Chart Query&gt;&gt; &lt;Ankita&gt;;Analysis Shared - Date :06/29/2026 &lt;Analysis Shared Processed Options 22 Rejected Options 0 Rejected Reason XXX&gt; &lt;Saswati Dey&gt;;Date :06/30/2026 &lt; Pre Processing query to Brand 1st Follow Up&gt; &lt;Ankita&gt;;Date :06/30/2026 &lt;Ticket picked for Production and QC review Option 22 Sku 154&gt; &lt;Ankita&gt;;*Image deliver - Date :06/30/2026 &lt;Images Delivered Processed Options 22 Rejected Options 0&gt; &lt;Saswati Dey&gt;*</t>
  </si>
  <si>
    <t>Memo Paris</t>
  </si>
  <si>
    <t>Date :06/30/2026 &lt;Ticket picked for pre processing SKU 2&gt; &lt;Tania&gt;;Analysis Shared - Date :06/30/2026 &lt;Analysis Shared Processed Options 2 Rejected Options 0 Rejected Reason less than 5 images&gt; &lt;Moumita&gt;;Date :06/30/2026 &lt;Ticket picked for Production and QC review SKU 2&gt; &lt;Tania&gt;
Date :06/30/2026 &lt;Pre Processing query to Brand &lt;Images Query&gt;&gt; &lt;Tania&gt;;Image deliver - Date :06/30/2026 &lt;Images Delivered Processed Options 2 Rejected Options 0&gt; &lt;Moumita&gt;;Date :06/30/2026 &lt;Ticket has been successfully uploaded in our system. Option 2 Sku 2 &gt; &lt;Anjalita&gt;</t>
  </si>
  <si>
    <t>Dyson</t>
  </si>
  <si>
    <t>Date :06/30/2026 &lt;Ticket picked for pre processing SKU 1&gt; &lt;Tania&gt;;Analysis Shared - Date :06/30/2026 &lt;Analysis Shared Processed Options 1 Rejected Options 0 Rejected Reason EAN Code Required&gt; &lt;Moumita&gt;;Date :06/30/2026 &lt;Pre Processing query to Brand &lt;Manufacturer, Importer, Packer Details, EAN Code, Set Size Details are missing&gt;&gt; &lt;Tania&gt;;Date :07/01/2026 &lt; Pre Processing query to Brand 1st Follow Up&gt; &lt;Tania&gt;</t>
  </si>
  <si>
    <t>Jennifer Lopez</t>
  </si>
  <si>
    <t>Date :06/29/2026 &lt; Seller Code and Platform is not available&lt;Brand ask to hold this event for now, Category is going to do the needful&gt;&gt; &lt;Tania&gt;;Analysis Shared - Date :06/30/2026 &lt;Analysis Shared Processed Options 25 Rejected Options 0 Rejected Reason Certificate Image &amp; Seller Code Not available&gt; &lt;Moumita&gt;</t>
  </si>
  <si>
    <t>Maison Margiela</t>
  </si>
  <si>
    <t>Analysis Shared - Date :06/29/2026 &lt;Analysis Shared Processed Options 14 Rejected Options 0 Rejected Reason Certificate issue&gt; &lt;Moumita&gt;;Date :06/29/2026 &lt;Ticket picked for pre processing SKU 14&gt; &lt;Tania&gt;;Date :06/30/2026 &lt;Ticket picked for Production and QC review SKU 14&gt; &lt;Tania&gt;;Image deliver - Date :06/30/2026 &lt;Images Delivered Processed Options 14 Rejected Options 0&gt; &lt;Moumita&gt;;Date :06/30/2026 &lt;Ticket has been successfully uploaded in our system. Option 14 Sku 14&gt; &lt;Anjalita&gt;</t>
  </si>
  <si>
    <t>Date :06/29/2026  &lt;Ticket picked for pre processing Option 130 Sku 511&gt; &lt;Anwesha&gt;;Analysis Shared - Date :06/29/2026 &lt;Analysis Shared Processed Options 127 Rejected Options 0 &gt; &lt;Moumita&gt;;Date :06/30/2026  &lt;Pre Processing query to Brand &lt;Incorrect Fit&gt;&gt; &lt;Anwsha&gt; ;Date :06/30/2026  &lt;Production &amp; QC Done , L1 Raised For Size Chart&lt;[https://tatacliqhelpdesk.freshservice.com/support/tickets/220389|https://tatacliqhelpdesk.freshservice.com/support/tickets/220389]-Size Chart Creation_Libas_UCW-33615_30-06-2026&gt;&gt; &lt;Anwesha&gt;;Image deliver - Date :06/30/2026 &lt;Images Delivered Processed Options 127 Rejected Options 0&gt; &lt;Moumita&gt;</t>
  </si>
  <si>
    <t>Issey Miyake NARCISO RODRIGUEZ ULRIC DE VARENS</t>
  </si>
  <si>
    <t>Date :06/29/2026 &lt;Ticket picked for pre processing SKU 8&gt; &lt;Tania&gt;;Analysis Shared - Date :06/30/2026 &lt;Analysis Shared Processed Options 8 Rejected Options 6 Rejected Reason less than 5 images&gt; &lt;Moumita&gt;;Date :06/30/2026 &lt;Pre Processing query to Brand &lt;Ingredients Missing, Image analysis&gt;&gt; &lt;Tania&gt;;Date :06/30/2026 &lt;Ticket picked for Production and QC review SKU 8&gt; &lt;Tania&gt;;Image deliver - Date :06/30/2026 &lt;Images Delivered Processed Options 8 Rejected Options 0&gt; &lt;Moumita&gt;;Date :06/30/2026 &lt;Ticket has been successfully uploaded in our system. Option 8 Sku 8 &gt; &lt;Anjalita&gt;</t>
  </si>
  <si>
    <t>Scentra</t>
  </si>
  <si>
    <t xml:space="preserve">Date :06/29/2026 &lt;Ticket picked for pre processing Option 24 Sku 144&gt; &lt;Amandeep&gt;;Date :06/29/2026 &lt;Pre Processing query to Brand &lt;Size Chart Queries&gt;&gt; &lt;Ishani&gt;;* Date :06/29/2026 &lt;Revised Pre Processing query to Brand &lt;Size Chart Queries &amp; Image issues&gt;&gt; &lt;Ishani&gt;;Date :06/29/2026 &lt;Ticket picked for Production and QC review Option 24 Sku 144&gt; &lt;Ishani&gt;;Image deliver - Date :06/30/2026 &lt;Images Delivered Processed Options 22 Rejected Options 2&gt; &lt;Saswati Dey&gt;;Date :06/30/2026 &lt; Pre Processing query to Brand 1st Follow Up&gt; &lt;Ankita&gt;;*Image deliver - Date :06/30/2026 &lt;Images Delivered LOT 2 Processed Options 2 Rejected Options 0&gt; &lt;Saswati Dey&gt;*;*Date :06/30/2026* &lt;Ticket has been successfully uploaded in our system. Option 24 Sku 144&gt; &lt;Ankita&gt;[^Post Upload Status_V.2 (1).xlsx] [^summary.zip] </t>
  </si>
  <si>
    <t>Date :06/29/2026&lt;Ticket has been successfully uploaded in our system. SKU 16&gt; &lt;Tania&gt;;*We have successfully uploaded this batch. Please find the attached summary sheet and summary report.*
[^UCW-32300_Post Upload Status.xlsx] [^SUMM.zip] ;[^UCW-33585.xlsx]
Hi [@Belle Organics Team|mailto:support@belleorganics.in],
Please find the attached file for your reference, along with the summary table below.
{adf:display=block}
{"type":"table","attrs":{"isNumberColumnEnabled":false,"layout":"center","localId":"5c017b66-bd34-4928-bbbf-3bb2a8741768"},"content":[{"type":"tableRow","content":[{"type":"tableCell","attrs":{"background":"#44b3e1"},"content":[{"type":"paragraph","content":[{"type":"text","text":"Ticket ID","marks":[{"type":"strong"}]}]}]},{"type":"tableCell","attrs":{"colspan":2,"background":"#44b3e1"},"content":[{"type":"paragraph","content":[{"type":"text","text":"UCW-33585","marks":[{"type":"strong"}]}]}]}]},{"type":"tableRow","content":[{"type":"tableCell","attrs":{"background":"#44b3e1"},"content":[{"type":"paragraph","content":[{"type":"text","text":"Brand Name","marks":[{"type":"strong"}]}]}]},{"type":"tableCell","attrs":{"colspan":2,"background":"#44b3e1"},"content":[{"type":"paragraph","content":[{"type":"text","text":"Belle Organ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16"}]}]},{"type":"tableCell","attrs":{"background":"white"},"content":[{"type":"paragraph","content":[{"type":"text","text":"16"}]}]}]},{"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commission"}]}]},{"type":"tableCell","attrs":{"background":"white"},"content":[{"type":"paragraph","content":[{"type":"text","text":"16"}]}]},{"type":"tableCell","attrs":{"background":"white"},"content":[{"type":"paragraph","content":[{"type":"text","text":"16"}]}]}]}]}
{adf}
All the uploaded SKUs are currently stuck in the Pending for Commission stage. No further action is pending from our end. Once the commission process is completed, the Listing IDs will be generated accordingly.
With this, we are closing this request from our end.
Thank you for your patience, support, and cooperation throughout the process. Your brand is important to us, and we look forward to assisting you again.
Regards,
Team Netscribes</t>
  </si>
  <si>
    <t>Analysis Shared - Date :06/29/2026 &lt;Analysis Shared Processed Options 0 Rejected Options 9 Rejected Reason XXX&gt; &lt;Saswati Dey&gt;;Date :06/29/2026 &lt;Ticket picked for pre processing Option 9 Sku 56&gt; &lt;Amandeep&gt;;Date :06/29/2026 &lt;Pre Processing query to Brand &lt;Size Chart &amp; Image Issues&gt;&gt; &lt;Ishani&gt;;Date :06/29/2026 &lt;Ticket picked for Production and QC review Option 9 Sku 56&gt; &lt;Ishani&gt;;Image deliver - Date :06/29/2026 &lt;Images Delivered Processed Options 9 Rejected Options 0&gt; &lt;Saswati Dey&gt;;Date :06/29/2026 &lt;Ticket has been successfully uploaded in our system. Option 9 Sku 56&gt; &lt;Ishani&gt;
 [^Summary.zip] [^Post Upload Status_V.2 (1) (1) (0208aca5-93e2-46d0-8101-9ec118b47434).xlsx] ;[^UCW-33576.xlsx]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2bce52a5-1422-4e8d-8858-a5898a888d11"},"content":[{"type":"tableRow","content":[{"type":"tableCell","attrs":{"background":"#44b3e1"},"content":[{"type":"paragraph","content":[{"type":"text","text":"Ticket ID","marks":[{"type":"strong"}]}]}]},{"type":"tableCell","attrs":{"colspan":2,"background":"#44b3e1"},"content":[{"type":"paragraph","content":[{"type":"text","text":"UCW-33576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Fashion","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type":"tableCell","attrs":{},"content":[{"type":"paragraph","content":[{"type":"text","text":"9"}]}]}]},{"type":"tableRow","content":[{"type":"tableCell","attrs":{"background":"white"},"content":[{"type":"paragraph","content":[{"type":"text","text":"Uploaded"}]}]},{"type":"tableCell","attrs":{},"content":[{"type":"paragraph","content":[{"type":"text","text":"56"}]}]},{"type":"tableCell","attrs":{},"content":[{"type":"paragraph","content":[{"type":"text","text":"9"}]}]}]},{"type":"tableRow","content":[{"type":"tableCell","attrs":{"background":"white"},"content":[{"type":"paragraph","content":[{"type":"text","text":"LIDs Shared"}]}]},{"type":"tableCell","attrs":{},"content":[{"type":"paragraph","content":[{"type":"text","text":"56"}]}]},{"type":"tableCell","attrs":{},"content":[{"type":"paragraph","content":[{"type":"text","text":"9"}]}]}]},{"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</si>
  <si>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:06/29/2026 &lt;Ticket picked for pre processing Option 34 Sku 247&gt; &lt;Ankita&gt;;Date :06/29/2026 &lt;Pre Processing query to Brand &lt;Duplicate SKU and Size Query&gt;&gt; &lt;Ankita&gt;;Image deliver - Date :06/29/2026 &lt;Images Delivered Processed Options 34 Rejected Options 0&gt; &lt;Moumita&gt;;Date :06/30/2026 &lt;Ticket has been successfully uploaded in our system. Option 34 Sku 247&gt; &lt;Ankita&gt;[^Post Upload Status_V.2 (1) (1).xlsx] [^Summary.zip] </t>
  </si>
  <si>
    <t>We have successfully uploaded this batch. Please find the summary of this batch. and attach Summary zip and Post upload Sheet.
[^SUMMARY.zip] [^Post Upload Status_V.2 (1) (1).xlsx] ;[^UCW-28573.xlsx]
Please find attached the sheet, where 25 options of Footwear have been listed.
Kindly update the price and inventory, and share the summary once completed.

{color:#ffffff}__{color}
{adf:display=block}
{"type":"table","attrs":{"isNumberColumnEnabled":false,"layout":"center","localId":"7b267af6-f2bc-486e-8254-ae8e3b08670b"},"content":[{"type":"tableRow","content":[{"type":"tableCell","attrs":{"background":"#44b3e1"},"content":[{"type":"paragraph","content":[{"type":"text","text":"Ticket ID","marks":[{"type":"strong"}]}]}]},{"type":"tableCell","attrs":{"colspan":2,"background":"#44b3e1"},"content":[{"type":"paragraph","content":[{"type":"text","text":"UCW-28573","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292"}]}]},{"type":"tableCell","attrs":{"background":"white"},"content":[{"type":"paragraph","content":[{"type":"text","text":"25"}]}]}]},{"type":"tableRow","content":[{"type":"tableCell","attrs":{"background":"white"},"content":[{"type":"paragraph","content":[{"type":"text","text":"Uploaded"}]}]},{"type":"tableCell","attrs":{"background":"white"},"content":[{"type":"paragraph","content":[{"type":"text","text":"292"}]}]},{"type":"tableCell","attrs":{"background":"white"},"content":[{"type":"paragraph","content":[{"type":"text","text":"25"}]}]}]},{"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292"}]}]},{"type":"tableCell","attrs":{"background":"white"},"content":[{"type":"paragraph","content":[{"type":"text","text":"25"}]}]}]},{"type":"tableRow","content":[{"type":"tableCell","attrs":{"background":"white"},"content":[{"type":"paragraph","content":[{"type":"text","text":"LIDs Stuck in the System"}]}]},{"type":"tableCell","attrs":{"background":"white"},"content":[{"type":"paragraph","content":[{"type":"text","text":"0"}]}]},{"type":"tableCell","attrs":{"background":"white"},"content":[{"type":"paragraph","content":[{"type":"text","text":"0"}]}]}]}]}
{adf}</t>
  </si>
  <si>
    <t>UCW-33887</t>
  </si>
  <si>
    <t>UCW-33876</t>
  </si>
  <si>
    <t>UCW-33873</t>
  </si>
  <si>
    <t>UCW-33869</t>
  </si>
  <si>
    <t>UCW-33868</t>
  </si>
  <si>
    <t>UCW-33865</t>
  </si>
  <si>
    <t>UCW-33857</t>
  </si>
  <si>
    <t>UCW-33847</t>
  </si>
  <si>
    <t>UCW-33830</t>
  </si>
  <si>
    <t>UCW-33829</t>
  </si>
  <si>
    <t>UCW-33827</t>
  </si>
  <si>
    <t>UCW-33803</t>
  </si>
  <si>
    <t>UCW-33802</t>
  </si>
  <si>
    <t>UCW-33801</t>
  </si>
  <si>
    <t>UCW-33798</t>
  </si>
  <si>
    <t>UCW-33795</t>
  </si>
  <si>
    <t>UCW-33789</t>
  </si>
  <si>
    <t>UCW-33748</t>
  </si>
  <si>
    <t>UCW-33743</t>
  </si>
  <si>
    <t>UCW-33742</t>
  </si>
  <si>
    <t>UCW-33738</t>
  </si>
  <si>
    <t>UCW-33737</t>
  </si>
  <si>
    <t>UCW-33732</t>
  </si>
  <si>
    <t>UCW-33731</t>
  </si>
  <si>
    <t>UCW-33730</t>
  </si>
  <si>
    <t>UCW-33729</t>
  </si>
  <si>
    <t>UCW-33728</t>
  </si>
  <si>
    <t>UCW-33727</t>
  </si>
  <si>
    <t>UCW-33723</t>
  </si>
  <si>
    <t>Date :07/04/2026 &lt;Ticket picked for pre processing Option 6 Sku 6 &gt; &lt;Anjalita&gt;;*Image deliver - Date :08/04/2026 &lt;Images Delivered Processed Options 6 Rejected Options 0&gt; &lt;Saswati Dey&gt;*</t>
  </si>
  <si>
    <t>Tata Cliq Listings 8th June</t>
  </si>
  <si>
    <t>Strch</t>
  </si>
  <si>
    <t xml:space="preserve">Date :07/03/226  &lt;Ticket picked for pre processing Option 102 Sku 503&gt; &lt;Anwesha Mondal&gt;;Date :07/03/2026  &lt;Query to Category &lt;Seller code 129491 is mapped only to the Women's Apparel category, whereas the current listing has been shared under Men's Apparel. &gt;&gt; &lt;Anwesha Mondal&gt; 
!image.png|width=530,alt="image.png"!
!image 2 .png|width=515,alt="image 2 .png"!;Date :07/04/2026  &lt;Pre Processing query to Brand &lt;Size Chart Not Provided for Mens apparel &amp; Mandatory Image Missing&gt;&gt; &lt;Anwesha Mondal&gt; </t>
  </si>
  <si>
    <t>|Date :07/03/2026 &lt;Ticket picked for pre processing SKU 12&gt; &lt;Tania&gt;|
|Date :07/03/2026 &lt;Pre Processing query to Brand &lt;EAN Code Missing&gt;&gt; &lt;Tania&gt;|;Date :07/04/2026 &lt; Pre Processing query to Brand 1st Follow Up&gt; &lt;Tania&gt;</t>
  </si>
  <si>
    <t>OAP | GB Serum PDP Update |  TATACLIQ - Fashion | Seller Code 125928</t>
  </si>
  <si>
    <t>Date :07/04/2026 &lt;Ticket picked for pre processing Option 2 Sku 2 &gt; &lt;Anjalita&gt;;*Image deliver - Date :08/04/2026 &lt;Images Delivered Processed Options 2 Rejected Options 0&gt; &lt;Saswati Dey&gt;*;Date :07/04/2026 &lt;Ticket has been successfully uploaded in our system. Option 2 Sku 2&gt; &lt;Anjalita&gt;</t>
  </si>
  <si>
    <t>Tatacliq Footwear  Batch 23 (June) _USPA_30-06-2026</t>
  </si>
  <si>
    <t>Date :07/04/2026 &lt;Ticket picked for pre processing Option 8 Sku 40&gt; &lt;Ankita&gt;;ate :07/04/2026&lt;Ticket picked for Production and QC review Option 8 Sku 40&gt; &lt;Ankita&gt;;Date :07/04/2026 &lt;Pre Processing query to Brand &lt;Size chart query&gt;&gt; &lt;Ankita&gt;</t>
  </si>
  <si>
    <t>Tata Cliq-Multi Brand-Footwear -129236 - 127776 - 01-07-2026</t>
  </si>
  <si>
    <t>Reebok,Louis Philippe,Allen Solly,Van Heusen</t>
  </si>
  <si>
    <t>Date :07/04/2026 &lt;Ticket picked for pre processing Option 36 Sku 267&gt; &lt;Ankita&gt;;Date :07/04/2026 &lt;Pre Processing query to Brand &lt;Size chart &amp; Sizes not continuous &gt;&gt; &lt;Ishani&gt;;Date :07/04/2026 &lt;Ticket picked for Production and QC review Option 36 Sku 267&gt; &lt;Ishani&gt;</t>
  </si>
  <si>
    <t>PDP Tata X SKP</t>
  </si>
  <si>
    <t>R&amp;B - Apparel - Seller Code 123986 - New Listing - 01-07-2026 (Lot 11 Women))</t>
  </si>
  <si>
    <t xml:space="preserve">Date :07/03/2026 &lt;Ticket picked for pre processing Option: 64 SKU: 349&gt; &lt;Sanjana Ghosh&gt;;Date :07/04/2026  &lt;Pre Processing query to Brand &lt;Mandatory Fit &amp; Image Missing &gt;&gt; &lt;Anwesha Mondal&gt; </t>
  </si>
  <si>
    <t>New Chain Pendant listing-7 SKUS</t>
  </si>
  <si>
    <t>Date : 3rd Jul, 2026 This ticket has been picked for Pre-Processing and Image Analysis -Mousumi. 
Date : 3rd Jul, 2026 Pre-Processing Done-(Brand to Query for Product Type Confirmation)
Date : 3rd Jul, 2026 Resolution has been received from the brand- Mousumi.
Date : 3rd Jul, 2026 Production Done-Mousumi
Date : 3rd Jul, 2026 Description Done -Khusnuma
Date : 3rd Jul, 2026 Images Done-Moumita
PFA the Summary &amp; Post-Uploaded sheet[^Summary.zip] [^UCW-33830 Post Upload Status_V.2 (1).xlsx] 
;[^UCW-33830.xlsx]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9f474e8-a0b9-449a-bb36-9b99015c59eb"},"content":[{"type":"tableRow","content":[{"type":"tableCell","attrs":{"background":"#44b3e1"},"content":[{"type":"paragraph","content":[{"type":"text","text":"Ticket ID","marks":[{"type":"strong"}]}]}]},{"type":"tableCell","attrs":{"colspan":2,"background":"#44b3e1"},"content":[{"type":"paragraph","content":[{"type":"text","text":"UCW-33830","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type":"tableCell","attrs":{"background":"white"},"content":[{"type":"paragraph","content":[{"type":"text","text":"7"}]}]}]},{"type":"tableRow","content":[{"type":"tableCell","attrs":{"background":"white"},"content":[{"type":"paragraph","content":[{"type":"text","text":"Uploaded"}]}]},{"type":"tableCell","attrs":{"background":"white"},"content":[{"type":"paragraph","content":[{"type":"text","text":"7"}]}]},{"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</si>
  <si>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H K JEWELS | WOMEN RINGS &amp; RAKHI | 124197 | 02-07-2026</t>
  </si>
  <si>
    <t>Date : 3rd Jul, 2026 This ticket has been picked for Pre-Processing and Image Analysis -Mousumi.
Date : 3rd Jul, 2026 Pre-Processing Done( Weight, Warraty Type, COO details , Gender Cnfirmation,Certification , Size) ;Date : 4th Jul, 2026 1st Fllowup Done-Mousumi.</t>
  </si>
  <si>
    <t>Giva | Silver Jewellery | 125927 | 18-06-2026 (54SKUs)</t>
  </si>
  <si>
    <t>Date : 3rd Jul, 2026 This ticket has been picked for Pre-Processing and Image Analysis -Mousumi. 
Date : 3rd Jul, 2026 Pre-Processing Done( Brand to Query for Weight)-Mousumi.
Date : 3rd Jul, 2026 Resolution has been received from the brand- Mousumi.
Date : 3rd Jul, 2026 Production Done -Mousumi
Date : 3rd Jul, 2026 Description Done-Mousumi
Date : 3rd Jul, 2026 Images Done-Moumita
Date : 3rd Jul, 2026 QC &amp; Uploaded Done-Mousumi
PFA the Summary &amp; Post-Uploaded Sheet[^Summary.zip] [^UCW-33827 Post Upload Status_V.2 (1).xlsx] 
;[^UCW-33827.xlsx]
Hi [@Antarra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f79b35-d604-4d06-a33e-641615b55713"},"content":[{"type":"tableRow","content":[{"type":"tableCell","attrs":{"background":"#44b3e1"},"content":[{"type":"paragraph","content":[{"type":"text","text":"Ticket ID","marks":[{"type":"strong"}]}]}]},{"type":"tableCell","attrs":{"colspan":2,"background":"#44b3e1"},"content":[{"type":"paragraph","content":[{"type":"text","text":"UCW-33827","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54"}]}]},{"type":"tableCell","attrs":{"background":"white"},"content":[{"type":"paragraph","content":[{"type":"text","text":"54"}]}]}]},{"type":"tableRow","content":[{"type":"tableCell","attrs":{"background":"white"},"content":[{"type":"paragraph","content":[{"type":"text","text":"Uploaded"}]}]},{"type":"tableCell","attrs":{"background":"white"},"content":[{"type":"paragraph","content":[{"type":"text","text":"54"}]}]},{"type":"tableCell","attrs":{"background":"white"},"content":[{"type":"paragraph","content":[{"type":"text","text":"54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54"}]}]},{"type":"tableCell","attrs":{"background":"white"},"content":[{"type":"paragraph","content":[{"type":"text","text":"54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</si>
  <si>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Sqintalk x Tatacliq : Mixsoon New SKUs</t>
  </si>
  <si>
    <t>Mixsoon</t>
  </si>
  <si>
    <t>|Date :07/02/2026 &lt;Ticket picked for pre processing SKU 4&gt; &lt;Tania&gt;|
|Date :07/02/2026 &lt;Pre Processing query to Brand &lt;Image Analysis&gt;&gt; &lt;Tania&gt;|;Date :07/03/2026 &lt; Pre Processing query to Brand 1st Follow Up&gt; &lt;Tania&gt;;*Image deliver - Date :08/03/2026 &lt;Images Delivered Processed Options 9 Rejected Options 0&gt; &lt;Saswati Dey&gt;*;Date :07/04/2026 &lt;Ticket has been successfully uploaded in our system. Option 9 Sku 9&gt; &lt;Anjalita&gt;</t>
  </si>
  <si>
    <t>IKONIC ME - NEW LITINGS 30h June '26  - TATA CLIQ</t>
  </si>
  <si>
    <t>Ikonic me</t>
  </si>
  <si>
    <t>|Date :07/02/2026 &lt;Ticket picked for pre processing SKU 4&gt; &lt;Agent Name&gt;|
|Date :07/02/2026 &lt;Pre Processing query to Brand &lt;Manufacturer’s Details is missing&gt;&gt; &lt;Tania&gt;|;Date :07/03/2026 &lt; Pre Processing query to Brand 1st Follow Up&gt; &lt;Tania&gt;;Date :07/04/2026 &lt;Ticket has been successfully uploaded in our system. Option 4 Sku 4 &gt; &lt;Anjalita&gt;</t>
  </si>
  <si>
    <t>Tata Cliq - New listing - Fragrance &amp; Fragrance Gift Set (30-06-2026)</t>
  </si>
  <si>
    <t>Abercrombie &amp; Fitch</t>
  </si>
  <si>
    <t>|Date :07/03/2026 &lt;Ticket picked for pre processing SKU 17&gt; &lt;Tania&gt;|
|Date :07/03/2026 &lt;Ticket picked for Production and QC review SKU 17&gt; &lt;Tania&gt;|
IMAGE WIP;Date :07/04/2026 &lt;Ticket has been successfully uploaded in our system. Option 14 Sku 14&gt; &lt;Anjalita&gt;</t>
  </si>
  <si>
    <t>TC LUX Asics Footwear 129537 | 30-06-2026</t>
  </si>
  <si>
    <t>Date :02-07-2026 &lt;Ticket picked for pre processing Option 105 Sku 12&gt; &lt;Amandeep&gt;;Date :07/02/2026 &lt;Ticket picked for Production and QC review Option 12 Sku 105&gt; &lt;Ishani&gt;;*Image deliver - Date :08/03/2026 &lt;Images Delivered Processed Options 12 Rejected Options 0&gt; &lt;Saswati Dey&gt;*;Date :07/03/2026 &lt;Ticket has been successfully uploaded in our system. Option 12 Sku 105 &gt; &lt;Ishani&gt;
[^Summary (4ae9a34e-5570-4cd4-bac4-b7fe89f0b1f5).zip] [^Post Upload Status_V.2 (1) (1) (351e49d9-ee77-4c4b-8fbd-c72803f7e073).xlsx] ;[^UCW-33798.xlsx]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6689f2ce-75c9-448a-a4a3-330e4b2c1376"},"content":[{"type":"tableRow","content":[{"type":"tableCell","attrs":{"background":"#44b3e1"},"content":[{"type":"paragraph","content":[{"type":"text","text":"Ticket ID","marks":[{"type":"strong"}]}]}]},{"type":"tableCell","attrs":{"colspan":2,"background":"#44b3e1"},"content":[{"type":"paragraph","content":[{"type":"text","text":"UCW-33798","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105"}]}]},{"type":"tableCell","attrs":{"background":"white"},"content":[{"type":"paragraph","content":[{"type":"text","text":"12"}]}]}]},{"type":"tableRow","content":[{"type":"tableCell","attrs":{"background":"white"},"content":[{"type":"paragraph","content":[{"type":"text","text":"Uploaded"}]}]},{"type":"tableCell","attrs":{"background":"white"},"content":[{"type":"paragraph","content":[{"type":"text","text":"105"}]}]},{"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105"}]}]},{"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</si>
  <si>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TataCliq x O3+ New Launch 30-06-2026</t>
  </si>
  <si>
    <t>|Date :07/02/2026 &lt;Ticket picked for pre processing SKU 1&gt; &lt;Tania&gt;|
|Date :07/02/2026 &lt;Ticket picked for Production and QC review SKU 1&gt; &lt;Tania&gt;|
IMAGE WIP;Date :07/03/2026 &lt;Ticket has been successfully uploaded in our system. Option 1 Sku 1&gt; &lt;Anjalita&gt;;[^UCW-33795.xlsx]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ab03a-68fc-4810-8072-b85ea8275c77"},"content":[{"type":"tableRow","content":[{"type":"tableCell","attrs":{"background":"#44b3e1"},"content":[{"type":"paragraph","content":[{"type":"text","text":"Ticket ID","marks":[{"type":"strong"}]}]}]},{"type":"tableCell","attrs":{"colspan":2,"background":"#44b3e1"},"content":[{"type":"paragraph","content":[{"type":"text","text":"UCW-33795","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</si>
  <si>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 Cliq -  Fragrance Images &amp; Video update</t>
  </si>
  <si>
    <t>Tommy hilfiger</t>
  </si>
  <si>
    <t>Date :07/02/2026 &lt;Ticket picked for pre processing Option 111 Sku 111&gt; &lt;Anjalita&gt;</t>
  </si>
  <si>
    <t>Image Revamp</t>
  </si>
  <si>
    <t>Date :07/02/2026&lt;Ticket picked for pre processing Option 320 Sku 320&gt; &lt;Rupa&gt;;Date :07/03/2026&lt;Pre Processing query to CCMT 1st Follow Up&lt;L1 to L4 needed&gt;&gt; &lt;Rupa&gt;;Date :07/04/2026&lt;Pre Processing query to CCMT 2nd Follow Up&lt;L1 to L4 needed&gt;&gt; &lt;Rupa&gt;</t>
  </si>
  <si>
    <t>EAN Update TATA</t>
  </si>
  <si>
    <t>Date :07/02/2026 &lt;Ticket picked for pre processing Option 3 Sku 3&gt; &lt;Anjalita&gt;;Date :07/02/2026 &lt;Pre Processing query to Brand &lt;shared LID and OLD EAN is different&gt;&gt; &lt;Anjalita gupta&gt;;* Date :07/03/2026 &lt;Pre Processing query to Brand &lt;shared LID and OLD EAN is different&gt;&gt; &lt;Anjalita gupta&gt; 2nd follow Up
** 
* ;*Image deliver - Date :08/03/2026 &lt;Images Delivered Processed Options 2 Rejected Options 0&gt; &lt;Saswati Dey&gt;*</t>
  </si>
  <si>
    <t>EAN Update Tata RR Sealed ends</t>
  </si>
  <si>
    <t>*Image deliver - Date :08/03/2026 &lt;Images Delivered Processed Options 1 Rejected Options 0&gt; &lt;Saswati Dey&gt;*;[^Summary.zip]
[^Status of ucw-33742.xlsx]
We have updated the changes. Please find the status file and summary; we will share the LID soon.;Date :07/03/2026&lt;Ticket has been successfully uploaded in our system. Option 1Sku 1&gt; &lt;Rupa&gt;;[^Status of ucw-33742 (f255a88f-160b-443b-a621-be056a06e3cb).xlsx]
The LID for the ticket has been generated. We have attached the sheet for your reference. For now, we are closing this ticket. If any further assistance is required, please feel free to reach out to us anytime.</t>
  </si>
  <si>
    <t>TataCliq: New Lot-2 NIT Category New Articles</t>
  </si>
  <si>
    <t>Date :07/01/2026 &lt;Ticket picked for pre processing Option 8 Sku 56&gt; &lt;Ankita&gt;;Date :07/01/2026 &lt;Pre Processing query to Brand &lt;Size chart Query&gt; &lt;Ankita&gt;;Date :07/01/2026 &lt;Ticket picked for Production and QC review Option 8 Sku 56&gt; &lt;Ankita&gt;;*Analysis Shared - Date :08/02/2026 &lt;Analysis Shared Processed Options 8 Rejected Options 0 Rejected Reason XXX&gt; &lt;Saswati Dey&gt;*;*Image deliver - Date :08/02/2026 &lt;Images Delivered Processed Options 8 Rejected Options 0&gt; &lt;Saswati Dey&gt;*;*Date :07/02/2026* &lt;Ticket has been successfully uploaded in our system. Option 8 Sku 56&gt; &lt;Ankita&gt;[^Summary.zip] [^Post Upload Status_V.2 (1).xlsx] ;[^UCW-33738.xlsx]
Hi [@Piyush Yadav|mailto:Piyush.Yadav@louisstitch.com],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975b41e3-02ef-48da-b109-535b48559fd8"},"content":[{"type":"tableRow","content":[{"type":"tableCell","attrs":{"background":"#44b3e1"},"content":[{"type":"paragraph","content":[{"type":"text","text":"Ticket ID","marks":[{"type":"strong"}]}]}]},{"type":"tableCell","attrs":{"colspan":2,"background":"#44b3e1"},"content":[{"type":"paragraph","content":[{"type":"text","text":"UCW-33738","marks":[{"type":"strong"}]}]}]}]},{"type":"tableRow","content":[{"type":"tableCell","attrs":{"background":"#44b3e1"},"content":[{"type":"paragraph","content":[{"type":"text","text":"Brand Name","marks":[{"type":"strong"}]}]}]},{"type":"tableCell","attrs":{"colspan":2,"background":"#44b3e1"},"content":[{"type":"paragraph","content":[{"type":"text","text":"Louis Stit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8"}]}]}]},{"type":"tableRow","content":[{"type":"tableCell","attrs":{"background":"white"},"content":[{"type":"paragraph","content":[{"type":"text","text":"Uploaded"}]}]},{"type":"tableCell","attrs":{"background":"white"},"content":[{"type":"paragraph","content":[{"type":"text","text":"56"}]}]},{"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</si>
  <si>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Isharya-Tata Cliq-High Travel- Line sheet</t>
  </si>
  <si>
    <t>Date : 1st Jul, 2026 This ticket has been picked for Pre-Processing and Image Analysis -Mousumi. 
Date : 1st Jul, 2026 Pre-Processing Done ( brand to QUery for Weight, Chain Lenth,Warranty Type);Date : 2nd Jul, 2026 1st followup done-Mousumi
Date : 2nd Jul, 2026 Resolution has been received from the brand- Mousumi.
Date : 2nd Jul, 2026 Production Done
Date : 2nd Jul, 2026 Description Done -Khushnuma
Date : 2nd Jul, 2026  Images Done-Moumita
Date : 2nd Jul, 2026 Qc &amp; Uploade Done-Mousumi
PFA the Summary &amp; Post-Uploaded Sheet[^UCW-33737 Post Upload Status_V.2 (1).xlsx] [^Summary.zip] ;[^UCW-33737.xlsx]
Hi [@Imran Pawar|mailto:imran@isharya.com],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9773e28f-4791-40a7-99c6-1cb6d72507ef"},"content":[{"type":"tableRow","content":[{"type":"tableCell","attrs":{"background":"#44b3e1"},"content":[{"type":"paragraph","content":[{"type":"text","text":"Ticket ID","marks":[{"type":"strong"}]}]}]},{"type":"tableCell","attrs":{"colspan":2,"background":"#44b3e1"},"content":[{"type":"paragraph","content":[{"type":"text","text":"UCW-33737","marks":[{"type":"strong"}]}]}]}]},{"type":"tableRow","content":[{"type":"tableCell","attrs":{"background":"#44b3e1"},"content":[{"type":"paragraph","content":[{"type":"text","text":"Brand Name","marks":[{"type":"strong"}]}]}]},{"type":"tableCell","attrs":{"colspan":2,"background":"#44b3e1"},"content":[{"type":"paragraph","content":[{"type":"text","text":"Isharya","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</si>
  <si>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13 Combos List</t>
  </si>
  <si>
    <t>|Date :07/01/2026 &lt;Ticket picked for pre processing SKU 13&gt; &lt;Tania&gt;|
|Date :07/01/2026 &lt;Pre Processing query to Brand &lt;Image Link Is Restricted&gt;&gt; &lt;Tania&gt;|;Date :07/02/2026 &lt; Pre Processing query to Brand 1st Follow Up&gt; &lt;Tania&gt;;
|Date :07/02/2026 &lt;Pre Processing query to Brand &lt;Image Analysis, MRP, Combo Ingredients List missing&gt;&gt; &lt;Tania&gt;|;Date :07/03/2026 &lt; Pre Processing query to Brand 2nd Follow Up&gt; &lt;Tania&gt;;Date :07/04/2026 &lt;Ticket has been successfully uploaded in our system. Option 14 Sku 14&gt; &lt;Anjalita&gt;</t>
  </si>
  <si>
    <t>Date :07/01/2026 &lt;Ticket picked for Production and QC review SKU 19&gt; &lt;Tania&gt;;Date :07/01/2026 &lt;Ticket has been successfully uploaded in our system. Option 18 Sku 18&gt; &lt;Anjalita&gt;;[^UCW-33731.xlsx]
Hi [@Chetana Khanvilkar|mailto:chetana.khanvilkar@plixlife.com],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dc65399-02f3-4e3b-9d80-241ad875b036"},"content":[{"type":"tableRow","content":[{"type":"tableCell","attrs":{"background":"#44b3e1"},"content":[{"type":"paragraph","content":[{"type":"text","text":"Ticket ID","marks":[{"type":"strong"}]}]}]},{"type":"tableCell","attrs":{"colspan":2,"background":"#44b3e1"},"content":[{"type":"paragraph","content":[{"type":"text","text":"UCW-33731","marks":[{"type":"strong"}]}]}]}]},{"type":"tableRow","content":[{"type":"tableCell","attrs":{"background":"#44b3e1"},"content":[{"type":"paragraph","content":[{"type":"text","text":"Brand Name","marks":[{"type":"strong"}]}]}]},{"type":"tableCell","attrs":{"colspan":2,"background":"#44b3e1"},"content":[{"type":"paragraph","content":[{"type":"text","text":"Plix","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 (Same details)"}]}]},{"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</si>
  <si>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Products Listings - 30.6.26 | CDC - ON Footwear</t>
  </si>
  <si>
    <t>Date :01-07-2026 &lt;Ticket picked for pre processing Option 251 Sku 62&gt; &lt;Amandeep&gt;;Image deliver - Date :07/01/2026 &lt;Images Delivered Processed Options 39 Rejected Options 23&gt; &lt;Moumita&gt;;Date :07/01/2026 &lt;Ticket has been successfully uploaded in our system. Option 50 Sku 243&gt; &lt;Ankita&gt;[^UCW-33730_Post Upload Status_V.2 (1) (1).xlsx] [^Summary.zip] ;[^UCW-33730.xlsx]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f871eae-bd8b-4117-bb2b-ba6ec35623d0"},"content":[{"type":"tableRow","content":[{"type":"tableCell","attrs":{"background":"#44b3e1"},"content":[{"type":"paragraph","content":[{"type":"text","text":"Ticket ID","marks":[{"type":"strong"}]}]}]},{"type":"tableCell","attrs":{"colspan":2,"background":"#44b3e1"},"content":[{"type":"paragraph","content":[{"type":"text","text":"UCW-33730","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251"}]}]},{"type":"tableCell","attrs":{},"content":[{"type":"paragraph","content":[{"type":"text","text":"52"}]}]}]},{"type":"tableRow","content":[{"type":"tableCell","attrs":{"background":"white"},"content":[{"type":"paragraph","content":[{"type":"text","text":"Uploaded"}]}]},{"type":"tableCell","attrs":{},"content":[{"type":"paragraph","content":[{"type":"text","text":"243"}]}]},{"type":"tableCell","attrs":{},"content":[{"type":"paragraph","content":[{"type":"text","text":"50"}]}]}]},{"type":"tableRow","content":[{"type":"tableCell","attrs":{"background":"white"},"content":[{"type":"paragraph","content":[{"type":"text","text":"SKUs not uploaded-Two different product image available"}]}]},{"type":"tableCell","attrs":{},"content":[{"type":"paragraph","content":[{"type":"text","text":"2"}]}]},{"type":"tableCell","attrs":{},"content":[{"type":"paragraph","content":[{"type":"text","text":"1"}]}]}]},{"type":"tableRow","content":[{"type":"tableCell","attrs":{"background":"white"},"content":[{"type":"paragraph","content":[{"type":"text","text":"Already Listed"}]}]},{"type":"tableCell","attrs":{},"content":[{"type":"paragraph","content":[{"type":"text","text":"6"}]}]},{"type":"tableCell","attrs":{},"content":[{"type":"paragraph","content":[{"type":"text","text":"1"}]}]}]},{"type":"tableRow","content":[{"type":"tableCell","attrs":{"background":"white"},"content":[{"type":"paragraph","content":[{"type":"text","text":"LIDs Shared"}]}]},{"type":"tableCell","attrs":{},"content":[{"type":"paragraph","content":[{"type":"text","text":"243"}]}]},{"type":"tableCell","attrs":{},"content":[{"type":"paragraph","content":[{"type":"text","text":"50"}]}]}]},{"type":"tableRow","content":[{"type":"tableCell","attrs":{"background":"white"},"content":[{"type":"paragraph","content":[{"type":"text","text":"LIDs Stuck in the System"}]}]},{"type":"tableCell","attrs":{},"content":[{"type":"paragraph","content":[{"type":"text","text":"0"}]}]},{"type":"tableCell","attrs":{},"content":[{"type":"paragraph","content":[{"type":"text","text":"0"}]}]}]}]}
{adf}
# We validated the listed SKUs and found that the Listing IDs have been successfully created. The following details have been verified:
* The *Terms &amp; Conditions* image is reflecting correctly.
* The *Manufacturer* and *Importer* details are displayed as *"Not Applicable"*, as per the guidance provided.
# Please note that one style (CL67851) is currently pending because the image cluster contains two product images.
With this, we are closing this request from our end.
Thank you for your patience, support, and cooperation throughout the process. Your brand is important to us, and we look forward to assisting you again.</t>
  </si>
  <si>
    <t>Image Revamp (212 SKUs) - Touch925</t>
  </si>
  <si>
    <t>Date :07/01/2026 &lt;Ticket picked for pre processing Option 212 Sku 212 &gt; &lt;Anjalita&gt;;L1 to L4 details asked from SPOC;*Image deliver - Date :08/02/2026 &lt;Images Delivered Processed Options 212 Rejected Options 196&gt; &lt;Saswati Dey&gt;*;Date :07/04/2026 &lt;Pre Processing query to Brand &lt;32 duplicate SKU and different folders of imagse and asked for proper lead varient for every style code&gt;&gt; &lt;Anjalita&gt;</t>
  </si>
  <si>
    <t>Palmonas | Fashion Jwellery | 128366 | 30-06-2026 (136 SKUs)</t>
  </si>
  <si>
    <t>Date : 1st Jul, 2026 This ticket has been picked for Pre-Processing and Image Analysis -Mousumi. 
Date : 1st Jul, 2026  Pre-Processing Done (Brand To Query for Chain Length).
Date : 1st Jul, 2026 Production Done-Mousumi
Date : 1st Jul, 2026 Description Done-Khushnuma
Date : 2nd Jul, 2026 Images Done-Moumita;Image deliver - Date :07/02/2026 &lt;Images Delivered Processed Options 136 Rejected Options 0&gt; &lt;Moumita&gt;;Date : 1st Jul, 2026 Resolution has been received from the brand- Mousumi.
Date : 2nd Jul, 2026 Qc &amp; Uploade Done-Mousumi
PFA the SUmmary &amp; Post-Uploaded Sheet[^Summary.zip] [^UCW-33728 Post Upload Status_V.2 (1).xlsx] ;[^UCW-33728.xlsx]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6dda83c-7d0e-444e-abdc-0edbe76afa4b"},"content":[{"type":"tableRow","content":[{"type":"tableCell","attrs":{"background":"#44b3e1"},"content":[{"type":"paragraph","content":[{"type":"text","text":"Ticket ID","marks":[{"type":"strong"}]}]}]},{"type":"tableCell","attrs":{"colspan":2,"background":"#44b3e1"},"content":[{"type":"paragraph","content":[{"type":"text","text":"UCW-33728","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136"}]}]},{"type":"tableCell","attrs":{},"content":[{"type":"paragraph","content":[{"type":"text","text":"136"}]}]}]},{"type":"tableRow","content":[{"type":"tableCell","attrs":{"background":"white"},"content":[{"type":"paragraph","content":[{"type":"text","text":"Uploaded"}]}]},{"type":"tableCell","attrs":{},"content":[{"type":"paragraph","content":[{"type":"text","text":"132"}]}]},{"type":"tableCell","attrs":{},"content":[{"type":"paragraph","content":[{"type":"text","text":"132"}]}]}]},{"type":"tableRow","content":[{"type":"tableCell","attrs":{"background":"white"},"content":[{"type":"paragraph","content":[{"type":"text","text":"Already Listed"}]}]},{"type":"tableCell","attrs":{},"content":[{"type":"paragraph","content":[{"type":"text","text":"4"}]}]},{"type":"tableCell","attrs":{},"content":[{"type":"paragraph","content":[{"type":"text","text":"4"}]}]}]},{"type":"tableRow","content":[{"type":"tableCell","attrs":{"background":"white"},"content":[{"type":"paragraph","content":[{"type":"text","text":"LIDs Shared"}]}]},{"type":"tableCell","attrs":{},"content":[{"type":"paragraph","content":[{"type":"text","text":"132"}]}]},{"type":"tableCell","attrs":{},"content":[{"type":"paragraph","content":[{"type":"text","text":"132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</si>
  <si>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Fabindia – Apparel – Seller Code-126453 – SKU Count-291 – Style Count-50 – 29-06-2026</t>
  </si>
  <si>
    <t xml:space="preserve">Fabindia </t>
  </si>
  <si>
    <t>Date :07/01/2026 &lt;Ticket picked for pre processing Option: 50 SKU: 291&gt; &lt;Sanjana Ghosh&gt;;Date :07/02/2026  &lt;Pre Processing query to Brand &lt;Global Identifier Missing, Mandatory Image Missing&gt;&gt; &lt;Anwesha Mondal&gt; ;Date :07/02/2026  &lt;Production QC done, L1 raise for size chart deletion  &lt;[https://tatacliqhelpdesk.freshservice.com/support/tickets/221050|https://tatacliqhelpdesk.freshservice.com/support/tickets/221050]-Deletion Size code_FabIndia_MP_03-07-2026&gt;&gt; &lt;Anwesha Mondal&gt;</t>
  </si>
  <si>
    <t>New Brand Listing Atelier Materi</t>
  </si>
  <si>
    <t xml:space="preserve">Atelier Materi </t>
  </si>
  <si>
    <t>|Date :07/01/2026 &lt;Ticket picked for pre processing SKU 13&gt; &lt;Tania&gt;|
|Date :07/01/2026 &lt;Pre Processing query to Brand &lt;Image Link Is Restricted&gt;&gt; &lt;Tania&gt;|;Date :07/02/2026 &lt;Pre Processing query to Brand &lt;Image Analysis&gt;&gt; &lt;Tania&gt;;*Analysis Shared - Date :08/03/2026 &lt;Analysis Shared Processed Options 0 Rejected Options 13 Rejected Reason XXX&gt; &lt;Saswati Dey&gt;*;*Image deliver - Date :08/03/2026 &lt;Images Delivered Processed Options 13 Rejected Options 0&gt; &lt;Saswati Dey&gt;*;Date :07/04/2026 &lt;Ticket picked for Production and QC review SKU 13&gt; &lt;Tania&gt;
Upload Stuck Brand Name is not added in LOV.</t>
  </si>
  <si>
    <t>Assigned on</t>
  </si>
  <si>
    <t>Processed On</t>
  </si>
  <si>
    <t>Error by</t>
  </si>
  <si>
    <t>Actions Taken</t>
  </si>
  <si>
    <t>Closed On</t>
  </si>
  <si>
    <t>Subject Line</t>
  </si>
  <si>
    <t>Affected Options</t>
  </si>
  <si>
    <t>Error Type</t>
  </si>
  <si>
    <t>Critical</t>
  </si>
  <si>
    <t>Non - critical</t>
  </si>
  <si>
    <t>Error_Need to update Correct Brand Name - DIESEL</t>
  </si>
  <si>
    <t>NS</t>
  </si>
  <si>
    <t>Retriggering Done post deletion</t>
  </si>
  <si>
    <t>Image Retriggering Done post impact validation</t>
  </si>
  <si>
    <t>Content Retriggering Done post impact validation</t>
  </si>
  <si>
    <t>Size chart errors were rectified and retriggered accordingly</t>
  </si>
  <si>
    <t>content and image update</t>
  </si>
  <si>
    <t>Size chart updated and Brand Name Migration by CCMT</t>
  </si>
  <si>
    <t>The special character issue in the description has been corrected by retriggering the SKU.</t>
  </si>
  <si>
    <t>Just Size chart code creation by us</t>
  </si>
  <si>
    <t>The special character issue in the description has been corrected by retriggering the SKU and Title</t>
  </si>
  <si>
    <t>The size UK 3 was uploaded by mistake instead of UK 10. We have corrected the issue and retriggered the batch through PCM.</t>
  </si>
  <si>
    <t>Incorrect Image Sequencing, we update correctly</t>
  </si>
  <si>
    <t>Bust size measurement used as across shoulder, size chart retriggered</t>
  </si>
  <si>
    <t>CCMT</t>
  </si>
  <si>
    <t>UCW-34144</t>
  </si>
  <si>
    <t>Error_Lotto Cataloguing: Background Removed on 1st Photo</t>
  </si>
  <si>
    <t>First image was cropped. Image was properly reviewed, edited and retriggered.</t>
  </si>
  <si>
    <t>Incorrect spelling in brand name reflecting in Brand Description. Changes were retriggered.</t>
  </si>
  <si>
    <t>No error - The listed products were aligned with the shared input sheet. CCMT team worked on the L4 migration as per brand's requirement.</t>
  </si>
  <si>
    <t>Background was removed as per standard procedure, but the Brand wants them as is. We are currently working on the images</t>
  </si>
  <si>
    <t>No error</t>
  </si>
  <si>
    <t>UCW-34219</t>
  </si>
  <si>
    <t>CLONE - Anta Footwear S225 127055 &amp; 126934 New listing</t>
  </si>
  <si>
    <t>Date :07/11/2026  &lt;Production WIP 32 options&gt; &lt;Rupa Modak&gt;;[^Status Of UCW-32782.xlsx]
[^UCW-32782_Image Anlysis.xlsx]
[^Summary.zip]
We have retrigger 30 options and we have attached the summary for your reference,
For the below mention options, we have not retrigger as we could not find image link associated with this.
|Option|Style Code|
|2000000429237| 922515517-3|
|2000000430767| 922425506-2|
|2000000429155| 922425506-4|
|2000000429229| 922425506-5|
|2000000429245| 922515517-4|
|2000000430727| 122517719-1|
|2000000429177| 122517719-4|
|2000000429169| 122517719-2|
Additionally, we have attached one image analysis file where we have found two option, we have less than 3 images and as per guide line for lux we cannot proceed less than 3 images for one cluster,  please send us more images for the shared option so that we can proceed with the retriggering task.</t>
  </si>
  <si>
    <t>UCW-34217</t>
  </si>
  <si>
    <t>CLONE - Italian Shoe Co | New Brand Launch - Catalogue listing</t>
  </si>
  <si>
    <t xml:space="preserve">Date :07/11/2026 &lt;Pre Processing query to Brand &lt;Image View Missing&gt; &lt;Sanjana Ghosh&gt; </t>
  </si>
  <si>
    <t>UCW-34208</t>
  </si>
  <si>
    <t>Libas Apparel 127532 08-07-2026 (SIZE ADDITION)</t>
  </si>
  <si>
    <t>Date:07/11//2026&lt;As per the requirement, we have completed the Cut Size addition for the applicable SKUs. However, we were unable to proceed with some SKUs due to various issues. Kindly refer to the Remarks column in the attached sheet for the detailed reasons.
The pending SKUs fall under the following categories:
# PIT image not available: During data extraction, we found that the PIT image is not visible. Kindly share the required images so that we can proceed with the Cut Size addition.
# Cluster mapping issue: Some SKUs are already listed but are stuck because the cluster contains two Lead products and different style code. Once you confirm these SKUs, we will highlight the issue to the Tech Team for resolution.
Kindly review the remarks and provide the required images and confirmations so that we can complete the remaining SKUs at the earliest.&gt;&lt;Debabrata&gt;</t>
  </si>
  <si>
    <t>UCW-34194</t>
  </si>
  <si>
    <t>Piqit Platforms Pvt. Ltd (GAP) Women and Kids Apparels &amp; Accessories, Seller Code: 129312, Size Addition , 60 Styles, 165 Options, 07/07/2026</t>
  </si>
  <si>
    <t>GAP</t>
  </si>
  <si>
    <t>Dated:07/11/2026&lt;As per the requirement, we have completed the Cut Size addition. However, several SKUs have moved to the *MPN + Brand* stage. Kindly refer to the *Remarks* column in the attached sheet for the details.
We have already highlighted this issue to the Tech Team. Once the issue is resolved, we will take the necessary action on the affected SKUs and provide you with an update at the earliest.&gt;&lt;Debabrata&gt;
Tech Ticket: [https://tatacliqhelpdesk.freshservice.com/support/tickets/222300|https://tatacliqhelpdesk.freshservice.com/support/tickets/222300]</t>
  </si>
  <si>
    <t>UCW-34186</t>
  </si>
  <si>
    <t>L'Oreal Paris | Matte Lumi Update  |  TATACLIQ - Fashion | Seller Code 125928</t>
  </si>
  <si>
    <t>Date :07/11/2026 &lt;Ticket picked for pre processing Option 2 Sku 2&gt; &lt;Anjalita&gt;;Date :07/11/2026 &lt;Ticket has been successfully uploaded in our system. Option 2 Sku 2&gt; &lt;Anjalita&gt;</t>
  </si>
  <si>
    <t>UCW-34166</t>
  </si>
  <si>
    <t>Philip - L4 correction upload</t>
  </si>
  <si>
    <t>Philip</t>
  </si>
  <si>
    <t xml:space="preserve">Date :07/10/2026 &lt;Ticket has been successfully uploaded in our system. SKU 1&gt; &lt;Tania&gt;;We have successfully uploaded this batch. Please find the attached summary sheet and summary report.[^ProductBulkUpload_125928_Beauty__Grooming(MPH22)_Tools_and_Accessories(MPH2217)_Beauty_Tools_and_Devices(MPH2217100)_Shavers_and_Trimmers(MPH2217100103)_33887_1783678527867_20260710_034528_03.csv] [^UCW-34166_Post Upload Status.xlsx] </t>
  </si>
  <si>
    <t>UCW-34161</t>
  </si>
  <si>
    <t>D&amp;G Catalogue 9th July</t>
  </si>
  <si>
    <t>Dolce&amp;Gabbana</t>
  </si>
  <si>
    <t>Date :07/10/2026  &lt;Ticket picked for pre processing Option 55 Sku 55&gt; &lt;Amandeep&gt;;Date :07/10/2026 &lt;Pre Processing query to Brand &lt;Longevity, Occasion and Image Analysis&gt;&gt; &lt;Amandeep&gt;</t>
  </si>
  <si>
    <t>UCW-34139</t>
  </si>
  <si>
    <t>Cloned-Tata Cliq Footwear Catalogue | 26-06-2026</t>
  </si>
  <si>
    <t>Date :07/09/2026&lt;Ticket has been successfully uploaded in our system. Option 2 Sku 8&gt; &lt;Ankita&gt;;[^UCW-34139.xlsx]
8 SKUs were pending earlier because the sizes were not in a continuous sequence. After receiving your confirmation, we uploaded the SKUs, and the Listing IDs have been generated successfully.
{adf:display=block}
{"type":"table","attrs":{"isNumberColumnEnabled":false,"layout":"center","localId":"cfc98a66-c982-49af-bb83-5ab7b7121aa8"},"content":[{"type":"tableRow","attrs":{"localId":"f04772e406a2"},"content":[{"type":"tableCell","attrs":{"localId":"84e4083765f0","background":"#44b3e1"},"content":[{"type":"paragraph","content":[{"type":"text","text":"Ticket ID","marks":[{"type":"strong"}]}],"attrs":{"localId":"b74a9ea9995f"}}]},{"type":"tableCell","attrs":{"localId":"a0b7f0f8a18d","colspan":2,"background":"#44b3e1"},"content":[{"type":"paragraph","content":[{"type":"text","text":"UCW-33664","marks":[{"type":"strong"}]},{"type":"hardBreak"},{"type":"text","text":" Cloned- UCW-34139","marks":[{"type":"strong"}]}],"attrs":{"localId":"cc98b60b1dd6"}}]}]},{"type":"tableRow","attrs":{"localId":"436fc1e92132"},"content":[{"type":"tableCell","attrs":{"localId":"d46e75cfca2a","background":"#44b3e1"},"content":[{"type":"paragraph","content":[{"type":"text","text":"Brand Name","marks":[{"type":"strong"}]}],"attrs":{"localId":"9d78feefec3d"}}]},{"type":"tableCell","attrs":{"localId":"386c59a202cc","colspan":2,"background":"#44b3e1"},"content":[{"type":"paragraph","content":[{"type":"text","text":"Asics","marks":[{"type":"strong"}]}],"attrs":{"localId":"6ad378502697"}}]}]},{"type":"tableRow","attrs":{"localId":"60002e4e48a6"},"content":[{"type":"tableCell","attrs":{"localId":"48faa9b3954c","background":"#ace5fe"},"content":[{"type":"paragraph","content":[{"type":"text","text":"Platform","marks":[{"type":"strong"}]}],"attrs":{"localId":"8605f9e6de9f"}}]},{"type":"tableCell","attrs":{"localId":"0b9e33005927","colspan":2,"background":"#ace5fe"},"content":[{"type":"paragraph","content":[{"type":"text","text":"Mall","marks":[{"type":"strong"}]}],"attrs":{"localId":"d6f44f8fd811"}}]}]},{"type":"tableRow","attrs":{"localId":"f02da6d882b6"},"content":[{"type":"tableCell","attrs":{"localId":"bca14ad449e2","background":"#ace5fe"},"content":[{"type":"paragraph","content":[{"type":"text","text":"Particulars","marks":[{"type":"strong"}]}],"attrs":{"localId":"1f5dd04361fe"}}]},{"type":"tableCell","attrs":{"localId":"e5a9e90e3807","background":"#ace5fe"},"content":[{"type":"paragraph","content":[{"type":"text","text":"SKU Count","marks":[{"type":"strong"}]}],"attrs":{"localId":"1e7d4d860d8f"}}]},{"type":"tableCell","attrs":{"localId":"9c9b3cb68b40","background":"#ace5fe"},"content":[{"type":"paragraph","content":[{"type":"text","text":"Option Count","marks":[{"type":"strong"}]}],"attrs":{"localId":"1968d321756c"}}]}]},{"type":"tableRow","attrs":{"localId":"a3edfe61ebf8"},"content":[{"type":"tableCell","attrs":{"localId":"8834872595c3","background":"white"},"content":[{"type":"paragraph","content":[{"type":"text","text":"Received"}],"attrs":{"localId":"bea436c742c5"}}]},{"type":"tableCell","attrs":{"localId":"d4761171df0f"},"content":[{"type":"paragraph","content":[{"type":"text","text":"8"}],"attrs":{"localId":"f9a4f0756ef7"}}]},{"type":"tableCell","attrs":{"localId":"17016b081281"},"content":[{"type":"paragraph","content":[{"type":"text","text":"2"}],"attrs":{"localId":"38af442068ef"}}]}]},{"type":"tableRow","attrs":{"localId":"7fb87bfd3b71"},"content":[{"type":"tableCell","attrs":{"localId":"91cad66e1719","background":"white"},"content":[{"type":"paragraph","content":[{"type":"text","text":"Uploaded"}],"attrs":{"localId":"fbe0b985356d"}}]},{"type":"tableCell","attrs":{"localId":"377d9ad86089"},"content":[{"type":"paragraph","content":[{"type":"text","text":"8"}],"attrs":{"localId":"de99ab4f7b2e"}}]},{"type":"tableCell","attrs":{"localId":"45b7cbf8ba64"},"content":[{"type":"paragraph","content":[{"type":"text","text":"2"}],"attrs":{"localId":"30f9898ed5ce"}}]}]},{"type":"tableRow","attrs":{"localId":"dd6726bd2431"},"content":[{"type":"tableCell","attrs":{"localId":"08b80ca00225","background":"white"},"content":[{"type":"paragraph","content":[{"type":"text","text":"LIDs Shared"}],"attrs":{"localId":"c987bc54825b"}}]},{"type":"tableCell","attrs":{"localId":"81e60a3de536"},"content":[{"type":"paragraph","content":[{"type":"text","text":"8"}],"attrs":{"localId":"58355df2960b"}}]},{"type":"tableCell","attrs":{"localId":"82931c1caadf"},"content":[{"type":"paragraph","content":[{"type":"text","text":"2"}],"attrs":{"localId":"a74253702d43"}}]}]},{"type":"tableRow","attrs":{"localId":"45c1170601b2"},"content":[{"type":"tableCell","attrs":{"localId":"a7df6ccb0132","background":"white"},"content":[{"type":"paragraph","content":[{"type":"text","text":"LIDs Stuck in the System"}],"attrs":{"localId":"07559a64a067"}}]},{"type":"tableCell","attrs":{"localId":"180925bcb7ae"},"content":[{"type":"paragraph","content":[{"type":"text","text":"0"}],"attrs":{"localId":"85b92bd0d09f"}}]},{"type":"tableCell","attrs":{"localId":"9b798148077e"},"content":[{"type":"paragraph","content":[{"type":"text","text":"0"}],"attrs":{"localId":"5487d0497099"}}]}]}]}
{adf}
With this, we are closing this request from our end.
Thank you for your patience, support, and cooperation throughout the process. Your brand is important to us, and we look forward to assisting you again.</t>
  </si>
  <si>
    <t>UCW-34137</t>
  </si>
  <si>
    <t>Product Listing Request – COOLA Clear Skin Mineral Sunscreen SPF30</t>
  </si>
  <si>
    <t>Coola</t>
  </si>
  <si>
    <t>|Date :07/10/2026 &lt;Ticket picked for pre processing SKU 1&gt; &lt;Tania&gt;|
|Date :07/10/2026 &lt;Ticket picked for Production and QC review SKU 1&gt; &lt;Tania&gt;|
IMAGE WIP;The SKU has not been uploaded due to an HSN-related issue. Please find the post-upload status attached for your reference.
Kindly review the issue and share the resolution or the necessary corrective action required to proceed with the upload.
Looking forward to your support and update.</t>
  </si>
  <si>
    <t>UCW-34136</t>
  </si>
  <si>
    <t>CLONE - Mamaearth Updated A+ and E-Commerce Creatives- Tata Cliq</t>
  </si>
  <si>
    <t>Date :07/09/2026 &lt;Ticket picked for pre processing Option 8 Sku 8&gt; &lt;Anjalita&gt;;Date: 07/10/2026 &lt;Pre Processing query to Brand &lt;Provide 1st primary image &amp; existing images is different.kindly provide revised all images.&gt;&gt; &lt;Anjalita&gt;;* Date: 07/10/2026 &lt;Pre Processing query to Brand &lt;Provide 1st primary image &amp; existing images is different.kindly provide revised all images 2nd follow Up&gt;&gt; &lt;Anjalita&gt;</t>
  </si>
  <si>
    <t>UCW-34134</t>
  </si>
  <si>
    <t>Tangerine Jewelry</t>
  </si>
  <si>
    <t>Tangerine</t>
  </si>
  <si>
    <t>Date : 9th July  , 2026 A query has been raised with the CCMT team regarding the input sheet. Once we receive the input sheet, we will proceed further with the process.;Date : 10th Jul, 2026 This ticket has been picked for Pre-Processing and Image Analysis -Mousumi. 
Date : 10th Jul, 2026 Pre-Processing Dona( Brand to Query for Warranty Type &amp; Time,seller code, images)-Mousumi
;Date : 11th Jul, 2026 1st Followup Done-Mousumi</t>
  </si>
  <si>
    <t>UCW-34133</t>
  </si>
  <si>
    <t>MAC NPL Listing July'26</t>
  </si>
  <si>
    <t>MAC</t>
  </si>
  <si>
    <t>|Date :07/10/2026 &lt;Ticket picked for pre processing SKU 25&gt; &lt;Tania&gt;|
|Date :07/10/2026 &lt;Ticket picked for Production and QC WIP SKU 25&gt; &lt;Tania&gt;|;Date :07/11/2026 &lt;Pre Processing query to Brand &lt;Size Query, Image Analysis&gt;&gt; &lt;Tania&gt;</t>
  </si>
  <si>
    <t>UCW-34128</t>
  </si>
  <si>
    <t>Platform Addition Request - Kbeauty on Luxury</t>
  </si>
  <si>
    <t>UCW-34126</t>
  </si>
  <si>
    <t>TataCliq: AVI-Variants Sole Image Updation</t>
  </si>
  <si>
    <t xml:space="preserve">We have updated the images. Please find the attached summary sheet for your reference. Once the images are successfully reflected on the platform, we will inform you.
{adf:display=block}
{"type":"table","attrs":{"isNumberColumnEnabled":false,"layout":"center","localId":"5e2c51b0-6c72-46c0-b509-37ca035c516f"},"content":[{"type":"tableRow","attrs":{"localId":"55df60a6e344"},"content":[{"type":"tableCell","attrs":{"localId":"ed2e8f2c152f"},"content":[{"type":"paragraph","content":[{"type":"text","text":"Ticket ID"}],"attrs":{"localId":"233493d1e96f"}}]},{"type":"tableCell","attrs":{"localId":"b1e0e38380c7","colspan":2},"content":[{"type":"paragraph","content":[{"type":"text","text":"UCW-34126"}],"attrs":{"localId":"5836e5dc04b5"}}]}]},{"type":"tableRow","attrs":{"localId":"5c7d2dd92099"},"content":[{"type":"tableCell","attrs":{"localId":"3bcf81442dec"},"content":[{"type":"paragraph","content":[{"type":"text","text":"Brand Name"}],"attrs":{"localId":"b0fcc98e26fb"}}]},{"type":"tableCell","attrs":{"localId":"b05dd6ba63c6","colspan":2},"content":[{"type":"paragraph","content":[{"type":"text","text":"Louis Stitch"}],"attrs":{"localId":"b46cc797d1af"}}]}]},{"type":"tableRow","attrs":{"localId":"18e501cedc51"},"content":[{"type":"tableCell","attrs":{"localId":"49e4663c702b"},"content":[{"type":"paragraph","content":[{"type":"text","text":"Platform"}],"attrs":{"localId":"9524ead74285"}}]},{"type":"tableCell","attrs":{"localId":"798025f892fc","colspan":2},"content":[{"type":"paragraph","content":[{"type":"text","text":"Marketplace"}],"attrs":{"localId":"63e6d954e16a"}}]}]},{"type":"tableRow","attrs":{"localId":"c5d57c650654"},"content":[{"type":"tableCell","attrs":{"localId":"b8b64fa85ee7"},"content":[{"type":"paragraph","content":[{"type":"text","text":"Particulars"}],"attrs":{"localId":"715ec62ad72a"}}]},{"type":"tableCell","attrs":{"localId":"4ee80d337111"},"content":[{"type":"paragraph","content":[{"type":"text","text":"SKU Count"}],"attrs":{"localId":"3f4f3741fd8c"}}]},{"type":"tableCell","attrs":{"localId":"adbe166f2ad6"},"content":[{"type":"paragraph","content":[{"type":"text","text":"Option Count"}],"attrs":{"localId":"e081482599b7"}}]}]},{"type":"tableRow","attrs":{"localId":"03dcef281dd9"},"content":[{"type":"tableCell","attrs":{"localId":"55f9ee5138d4"},"content":[{"type":"paragraph","content":[{"type":"text","text":"Received"}],"attrs":{"localId":"a5369e333c8b"}}]},{"type":"tableCell","attrs":{"localId":"0e6a34f7d9c2"},"content":[{"type":"paragraph","content":[{"type":"text","text":"30"}],"attrs":{"localId":"591ba1e7e9b0"}}]},{"type":"tableCell","attrs":{"localId":"1ab7b05b4b03"},"content":[{"type":"paragraph","content":[{"type":"text","text":"5"}],"attrs":{"localId":"8e609663ca9b"}}]}]},{"type":"tableRow","attrs":{"localId":"8a7a2c075885"},"content":[{"type":"tableCell","attrs":{"localId":"663156745fbc"},"content":[{"type":"paragraph","content":[{"type":"text","text":"Uploaded"}],"attrs":{"localId":"d5bd976d5a32"}}]},{"type":"tableCell","attrs":{"localId":"c9a716a5b9a5"},"content":[{"type":"paragraph","content":[{"type":"text","text":"30"}],"attrs":{"localId":"90bb8b66b03e"}}]},{"type":"tableCell","attrs":{"localId":"4f1aa7e3f6c8"},"content":[{"type":"paragraph","content":[{"type":"text","text":"5"}],"attrs":{"localId":"3bde2a295f80"}}]}]}]}
{adf}
[^128553_SKUEDITRETRIGGER__Sneaker(MPH1311101104)_20260709_030443_033_summary.csv]
[^Status of UCW-34126.xlsx]
</t>
  </si>
  <si>
    <t>UCW-34121</t>
  </si>
  <si>
    <t xml:space="preserve">Clear Men Shampoo Listing </t>
  </si>
  <si>
    <t>Clear Men</t>
  </si>
  <si>
    <t>|Date :07/09/2026 &lt;Ticket picked for pre processing SKU 7&gt; &lt;Tania&gt;|
|Date :07/09/2026 &lt;Pre Processing query to Brand &lt;Certificate Details&gt;&gt; &lt;Tania&gt;|
|Date :07/09/2026 &lt;Ticket picked for Production and QC review SKU 7&gt; &lt;Tania&gt;|;Date :07/10/2026 &lt; Pre Processing query to Brand 1st Follow Up&gt; &lt;Tania&gt;;Date :07/11/2026 &lt;Ticket has been successfully uploaded in our system. Option 7 Sku 7&gt; &lt;Anjalita&gt;</t>
  </si>
  <si>
    <t>UCW-34094</t>
  </si>
  <si>
    <t>ShimmerTots | Jewellery | 129400 | 07-07-2026 (35)</t>
  </si>
  <si>
    <t>ShimmerTots</t>
  </si>
  <si>
    <t>Date : 8th Jul, 2026 This ticket has been picked for Pre-Processing and Image Analysis -Mousumi.
Date : 8th Jul, 2026 Pre-Processing Done ( Brand To query for Gender , Certification , Metal Weight, COO details)-Mousumi;Date : 9th Jul, 2026 1st Followup Done-Mousumi.
Date : 9th Jul, 2026 Production Done-Mousumi.
Date : 9th Jul, 2026 Images Done-Moumita 
Date : 9th Jul, 2026 Description Done-Khushnuma
Date : 9th Jul, 2026 QC &amp; Uploade Done-Mousumi.
Date : 9th Jul, 2026 PFA the Summary &amp; Post-Uploaded SHeet[^Summary.zip] [^UCW-34094 Post Upload Status_V.2 (1).xlsx] 
;[^UCW-34094.xlsx]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4037f70-e2f3-4a92-bde9-5ca2e0a95376"},"content":[{"type":"tableRow","attrs":{"localId":"dd153309c962"},"content":[{"type":"tableCell","attrs":{"localId":"26a5db7ab4b2","background":"#44b3e1"},"content":[{"type":"paragraph","content":[{"type":"text","text":"Ticket ID","marks":[{"type":"strong"}]}],"attrs":{"localId":"646b7914fbb6"}}]},{"type":"tableCell","attrs":{"localId":"dc067c5d23d4","colspan":2,"background":"#44b3e1"},"content":[{"type":"paragraph","content":[{"type":"text","text":"UCW-34094","marks":[{"type":"strong"}]}],"attrs":{"localId":"c73b37cc4cb6"}}]}]},{"type":"tableRow","attrs":{"localId":"7ef1ac875d48"},"content":[{"type":"tableCell","attrs":{"localId":"c3b39ff75a30","background":"#44b3e1"},"content":[{"type":"paragraph","content":[{"type":"text","text":"Brand Name","marks":[{"type":"strong"}]}],"attrs":{"localId":"1e03efcc1ed4"}}]},{"type":"tableCell","attrs":{"localId":"096aa672be40","colspan":2,"background":"#44b3e1"},"content":[{"type":"paragraph","content":[{"type":"text","text":"ShimmerTots","marks":[{"type":"strong"}]}],"attrs":{"localId":"664d98152330"}}]}]},{"type":"tableRow","attrs":{"localId":"41120fb39ac6"},"content":[{"type":"tableCell","attrs":{"localId":"3c81afa0fa73","background":"#ace5fe"},"content":[{"type":"paragraph","content":[{"type":"text","text":"Platform","marks":[{"type":"strong"}]}],"attrs":{"localId":"eb790cf1d397"}}]},{"type":"tableCell","attrs":{"localId":"6a3cc3f1a1dc","colspan":2,"background":"#ace5fe"},"content":[{"type":"paragraph","content":[{"type":"text","text":"Mall","marks":[{"type":"strong"}]}],"attrs":{"localId":"38132931494b"}}]}]},{"type":"tableRow","attrs":{"localId":"752698d6e6b2"},"content":[{"type":"tableCell","attrs":{"localId":"9ef1d0ea3cb4","background":"#ace5fe"},"content":[{"type":"paragraph","content":[{"type":"text","text":"Particulars","marks":[{"type":"strong"}]}],"attrs":{"localId":"af1d880b7de3"}}]},{"type":"tableCell","attrs":{"localId":"05a53e38c539","background":"#ace5fe"},"content":[{"type":"paragraph","content":[{"type":"text","text":"SKU Count","marks":[{"type":"strong"}]}],"attrs":{"localId":"8f3165081f65"}}]},{"type":"tableCell","attrs":{"localId":"ff7a2f1674a8","background":"#ace5fe"},"content":[{"type":"paragraph","content":[{"type":"text","text":"Option Count","marks":[{"type":"strong"}]}],"attrs":{"localId":"bc24e668ab72"}}]}]},{"type":"tableRow","attrs":{"localId":"820bb75b720e"},"content":[{"type":"tableCell","attrs":{"localId":"4086688386d2","background":"white"},"content":[{"type":"paragraph","content":[{"type":"text","text":"Received"}],"attrs":{"localId":"27f87afd9478"}}]},{"type":"tableCell","attrs":{"localId":"54bbe0a55d0f"},"content":[{"type":"paragraph","content":[{"type":"text","text":"36"}],"attrs":{"localId":"72866dc66068"}}]},{"type":"tableCell","attrs":{"localId":"f97c5c3774c7"},"content":[{"type":"paragraph","content":[{"type":"text","text":"36"}],"attrs":{"localId":"3111dc6e6c68"}}]}]},{"type":"tableRow","attrs":{"localId":"7fb872437a5f"},"content":[{"type":"tableCell","attrs":{"localId":"eeacf3683f7d","background":"white"},"content":[{"type":"paragraph","content":[{"type":"text","text":"Uploaded"}],"attrs":{"localId":"7301da572330"}}]},{"type":"tableCell","attrs":{"localId":"2ad95e0da82d"},"content":[{"type":"paragraph","content":[{"type":"text","text":"13"}],"attrs":{"localId":"e2deff60b6c3"}}]},{"type":"tableCell","attrs":{"localId":"57e2977ff886"},"content":[{"type":"paragraph","content":[{"type":"text","text":"13"}],"attrs":{"localId":"ffb3d72f54e1"}}]}]},{"type":"tableRow","attrs":{"localId":"5df540025df7"},"content":[{"type":"tableCell","attrs":{"localId":"a4141a84cc6d","background":"white"},"content":[{"type":"paragraph","content":[{"type":"text","text":"Already Listed"}],"attrs":{"localId":"fdddd58cc715"}}]},{"type":"tableCell","attrs":{"localId":"03966bff5b0e"},"content":[{"type":"paragraph","content":[{"type":"text","text":"23"}],"attrs":{"localId":"79178dbda56a"}}]},{"type":"tableCell","attrs":{"localId":"12cd48e31560"},"content":[{"type":"paragraph","content":[{"type":"text","text":"23"}],"attrs":{"localId":"f900915db403"}}]}]},{"type":"tableRow","attrs":{"localId":"d08dec3c8d10"},"content":[{"type":"tableCell","attrs":{"localId":"29e6aaf14b5b","background":"white"},"content":[{"type":"paragraph","content":[{"type":"text","text":"LIDs Shared"}],"attrs":{"localId":"86993d6a9ba2"}}]},{"type":"tableCell","attrs":{"localId":"8ea5243615b2"},"content":[{"type":"paragraph","content":[{"type":"text","text":"13"}],"attrs":{"localId":"9ed588723225"}}]},{"type":"tableCell","attrs":{"localId":"5b2485933f28"},"content":[{"type":"paragraph","content":[{"type":"text","text":"13"}],"attrs":{"localId":"54b83781d784"}}]}]},{"type":"tableRow","attrs":{"localId":"a254c4ac03f6"},"content":[{"type":"tableCell","attrs":{"localId":"f6f822a34d2e","background":"white"},"content":[{"type":"paragraph","content":[{"type":"text","text":"LIDs Stuck in the System"}],"attrs":{"localId":"d80c051ae216"}}]},{"type":"tableCell","attrs":{"localId":"439f38bf9352"},"content":[{"type":"paragraph","content":[{"type":"text","text":"0"}],"attrs":{"localId":"edfe2c3e2476"}}]},{"type":"tableCell","attrs":{"localId":"66354080eba0"},"content":[{"type":"paragraph","content":[{"type":"text","text":"0"}],"attrs":{"localId":"7fdba95d1c65"}}]}]}]}
{adf}
With this, we are closing this request from our end.
Thank you for your patience, support, and cooperation throughout the process. Your brand is important to us, and we look forward to assisting you again.</t>
  </si>
  <si>
    <t>UCW-34093</t>
  </si>
  <si>
    <t>Giva | Silver Jewellery | 125927 | 07-07-2026 (16SKUs) | Rakhi collection</t>
  </si>
  <si>
    <t>Date : 8th Jul, 2026 This ticket has been picked for Pre-Processing and Image Analysis -Mousumi.
Date : 8th Jul, 2026 Pre-Processing Sheet ( Brand to Query for Warranty , Association COde,COO Details, Gender,Price Breaup on PDP &amp; Invoice,Metal, Certification,Metal &amp; Gross weight,Purity)-Mousumi;Date : 9th 1st Follow up done -Mousumi
Date : 10th 2nd  Follow up done Mousumi
;Date : 111th, Jul 2026 3rd follow up Done</t>
  </si>
  <si>
    <t>UCW-34091</t>
  </si>
  <si>
    <t>Voylla | Adhoc | Fashion Jewelry | 124186 | 07.07.2026 (38skus)</t>
  </si>
  <si>
    <t>Voylla</t>
  </si>
  <si>
    <t>Date : 8th Jul, 2026 This ticket has been picked for Pre-Processing and Image Analysis -Mousumi. 
Date : 8th Jul, 2026 Pre-Processing Done(Brand to Query For Warranty Type &amp; Time , Size Chart Measurment )-Mousumi;Date : 9th Jul, 2026 Resolution has been received from the brand- Mousumi.
Date : 9th Jul, 2026 Prodution Done-Mousumi
Date : 9th Jul, 2026 Images Done-Moumita
Date : 9th Jul, 2026 Description -Done-Khushnuma
Date : 9th Jul, 2026 QC &amp; Uploaded Done Mousumi
PFA the SUmmaty &amp; Post-Uploaded Sheet[^UCW-34901 Post Upload Status_V.2 (1).xlsx] [^Summary.zip] ;[^UCW-34091.xlsx]
We are pleased to inform you that the SKUs are in the Commission stage.
Please find the attached file for your reference, along with the summary table below. As the commission is not approved yet.
{color:#ffffff}__{color}
{adf:display=block}
{"type":"table","attrs":{"isNumberColumnEnabled":false,"layout":"center","localId":"50544b18-a75a-47ce-bb5f-7332fc19623a"},"content":[{"type":"tableRow","attrs":{"localId":"0cc6ae056dd3"},"content":[{"type":"tableCell","attrs":{"localId":"b9e3216a2232","background":"#44b3e1"},"content":[{"type":"paragraph","content":[{"type":"text","text":"Ticket ID","marks":[{"type":"strong"}]}],"attrs":{"localId":"8d42147e585e"}}]},{"type":"tableCell","attrs":{"localId":"10792703c96c","colspan":2,"background":"#44b3e1"},"content":[{"type":"paragraph","content":[{"type":"text","text":"UCW-34091","marks":[{"type":"strong"}]}],"attrs":{"localId":"da32ab999902"}}]}]},{"type":"tableRow","attrs":{"localId":"53921aeb799d"},"content":[{"type":"tableCell","attrs":{"localId":"4c90a3a4e846","background":"#44b3e1"},"content":[{"type":"paragraph","content":[{"type":"text","text":"Brand Name","marks":[{"type":"strong"}]}],"attrs":{"localId":"5b25bfc1f344"}}]},{"type":"tableCell","attrs":{"localId":"ece0813561cf","colspan":2,"background":"#44b3e1"},"content":[{"type":"paragraph","content":[{"type":"text","text":"Voylla","marks":[{"type":"strong"}]}],"attrs":{"localId":"ddeab294ea17"}}]}]},{"type":"tableRow","attrs":{"localId":"7fbe0d4c3d50"},"content":[{"type":"tableCell","attrs":{"localId":"095b25043415","background":"#ace5fe"},"content":[{"type":"paragraph","content":[{"type":"text","text":"Platform","marks":[{"type":"strong"}]}],"attrs":{"localId":"3b68d2cdfbfa"}}]},{"type":"tableCell","attrs":{"localId":"ec930bc6a1e4","colspan":2,"background":"#ace5fe"},"content":[{"type":"paragraph","content":[{"type":"text","text":"Mall","marks":[{"type":"strong"}]}],"attrs":{"localId":"b60053969c1d"}}]}]},{"type":"tableRow","attrs":{"localId":"da81eb1655d2"},"content":[{"type":"tableCell","attrs":{"localId":"f63aa41c8b73","background":"#ace5fe"},"content":[{"type":"paragraph","content":[{"type":"text","text":"Particulars","marks":[{"type":"strong"}]}],"attrs":{"localId":"02a63534eb60"}}]},{"type":"tableCell","attrs":{"localId":"1ac9305d4711","background":"#ace5fe"},"content":[{"type":"paragraph","content":[{"type":"text","text":"SKU Count","marks":[{"type":"strong"}]}],"attrs":{"localId":"eea053829961"}}]},{"type":"tableCell","attrs":{"localId":"8c2b3960c7ca","background":"#ace5fe"},"content":[{"type":"paragraph","content":[{"type":"text","text":"Option Count","marks":[{"type":"strong"}]}],"attrs":{"localId":"a52c032b7ac4"}}]}]},{"type":"tableRow","attrs":{"localId":"1e9447f6df94"},"content":[{"type":"tableCell","attrs":{"localId":"c2b8d9d2f1e4","background":"white"},"content":[{"type":"paragraph","content":[{"type":"text","text":"Received"}],"attrs":{"localId":"4ad0e28853ae"}}]},{"type":"tableCell","attrs":{"localId":"d0d803ecf1b2"},"content":[{"type":"paragraph","content":[{"type":"text","text":"38"}],"attrs":{"localId":"ea22d06a6325"}}]},{"type":"tableCell","attrs":{"localId":"2238d7e577bd"},"content":[{"type":"paragraph","content":[{"type":"text","text":"30"}],"attrs":{"localId":"f7f048adab1f"}}]}]},{"type":"tableRow","attrs":{"localId":"98d901d05460"},"content":[{"type":"tableCell","attrs":{"localId":"8a6953464b99","background":"white"},"content":[{"type":"paragraph","content":[{"type":"text","text":"Uploaded"}],"attrs":{"localId":"4d275eb7cc2e"}}]},{"type":"tableCell","attrs":{"localId":"2580f9b0c4e3"},"content":[{"type":"paragraph","content":[{"type":"text","text":"38"}],"attrs":{"localId":"ce1d7ca4f938"}}]},{"type":"tableCell","attrs":{"localId":"145ca1560d0b"},"content":[{"type":"paragraph","content":[{"type":"text","text":"30"}],"attrs":{"localId":"caabaa96dc38"}}]}]},{"type":"tableRow","attrs":{"localId":"a63019e7c21e"},"content":[{"type":"tableCell","attrs":{"localId":"80eb4df232a2","background":"white"},"content":[{"type":"paragraph","content":[{"type":"text","text":"Stuck in Pending for Commission"}],"attrs":{"localId":"abac1215ab72"}}]},{"type":"tableCell","attrs":{"localId":"9a9d47794a58"},"content":[{"type":"paragraph","content":[{"type":"text","text":"38"}],"attrs":{"localId":"17f38bbc305c"}}]},{"type":"tableCell","attrs":{"localId":"f56231393c03"},"content":[{"type":"paragraph","content":[{"type":"text","text":"30"}],"attrs":{"localId":"50b94ba4db74"}}]}]}]}
{adf}
With this, we are closing this request from our end.
Thank you for your patience, support, and cooperation throughout the process. Your brand is important to us, and we look forward to assisting you again.</t>
  </si>
  <si>
    <t>UCW-34086</t>
  </si>
  <si>
    <t xml:space="preserve">Clone-Catwalk catalogue </t>
  </si>
  <si>
    <t>[https://tatacliqhelpdesk.freshservice.com/support/tickets/221666|https://tatacliqhelpdesk.freshservice.com/support/tickets/221666]
[https://tatacliqhelpdesk.freshservice.com/support/tickets/221530|https://tatacliqhelpdesk.freshservice.com/support/tickets/221530]
[https://tatacliqhelpdesk.freshservice.com/support/tickets/221344|https://tatacliqhelpdesk.freshservice.com/support/tickets/221344]
07/08/2026&lt;L1 Raised&gt;&lt;Debabrata&gt;;07/09/2026&lt;The sole view image is missing. Therefore, we have requested the brand to provide the required image.&gt;&lt;Debabrata&gt;
As we previously informed, we were unable to perform the cut size addition for some SKUs because two lead products were mapped to a single cluster. The Tech team has now resolved the issue by updating the lead product.
For Style Code 4443mt, we found that one SKU is mapped differently from the rest of the cluster. Therefore, we require your approval to delete the mapping for that particular SKU.
However, we now require the images to proceed with the cut size addition. Kindly check the attached file and provide the images for the mentioned SKUs at the earliest.;07/10/2026&lt;1st Follow up : The sole view image is missing. Therefore, we have requested the brand to provide the required image.&gt;&lt;Debabrata&gt;;07/11/2026&lt;2nd Follow up : The sole view image is missing. Therefore, we have requested the brand to provide the required image.&gt;&lt;Debabrata&gt;</t>
  </si>
  <si>
    <t>UCW-34075</t>
  </si>
  <si>
    <t>MONKSTORY - Footwear - 06/07/2026 - 84 SKUs</t>
  </si>
  <si>
    <t>Date :07/08/2026 &lt;Ticket picked for pre processing Option 14 Sku 84&gt; &lt;Ankita&gt;;Date :07/08/2026 &lt;Pre Processing query to Brand &lt;Size chart Query&gt;&gt; &lt;Ankita&gt;;Date :07/08/2026 &lt;Ticket picked for Production and QC review Option 14 Sku 84&gt; &lt;Ankita&gt;;Date :07/09/2026 &lt;Ticket has been successfully uploaded in our system.  Option 14 Sku 84&gt; &lt;Ankita&gt;[^Post Upload Status_V.2 (1).xlsx] [^Summary.zip] ;[^UCW-34075.xlsx]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16e4d9c-5f77-417a-9fa2-7b812b324d3d"},"content":[{"type":"tableRow","attrs":{"localId":"0d2b301d71c4"},"content":[{"type":"tableCell","attrs":{"localId":"8a96436f869b","background":"#44b3e1"},"content":[{"type":"paragraph","content":[{"type":"text","text":"Ticket ID","marks":[{"type":"strong"}]}],"attrs":{"localId":"e0f07dc7c003"}}]},{"type":"tableCell","attrs":{"localId":"5d84134d8e61","colspan":2,"background":"#44b3e1"},"content":[{"type":"paragraph","content":[{"type":"text","text":"UCW-34075","marks":[{"type":"strong"}]}],"attrs":{"localId":"28fe24f89c74"}}]}]},{"type":"tableRow","attrs":{"localId":"b5040413965c"},"content":[{"type":"tableCell","attrs":{"localId":"d3892d303efa","background":"#44b3e1"},"content":[{"type":"paragraph","content":[{"type":"text","text":"Brand Name","marks":[{"type":"strong"}]}],"attrs":{"localId":"d6522575e5b4"}}]},{"type":"tableCell","attrs":{"localId":"ff71eedbee26","colspan":2,"background":"#44b3e1"},"content":[{"type":"paragraph","content":[{"type":"text","text":"Monkstory","marks":[{"type":"strong"}]}],"attrs":{"localId":"6cb06b68f1c1"}}]}]},{"type":"tableRow","attrs":{"localId":"5a1b66d90e36"},"content":[{"type":"tableCell","attrs":{"localId":"28221c7e0a1d","background":"#ace5fe"},"content":[{"type":"paragraph","content":[{"type":"text","text":"Platform","marks":[{"type":"strong"}]}],"attrs":{"localId":"9fb29d128302"}}]},{"type":"tableCell","attrs":{"localId":"3bdb2db262ac","colspan":2,"background":"#ace5fe"},"content":[{"type":"paragraph","content":[{"type":"text","text":"Luxury","marks":[{"type":"strong"}]}],"attrs":{"localId":"2273f979c00f"}}]}]},{"type":"tableRow","attrs":{"localId":"a8d41b7e97f3"},"content":[{"type":"tableCell","attrs":{"localId":"a2d3763130ab","background":"#ace5fe"},"content":[{"type":"paragraph","content":[{"type":"text","text":"Particulars","marks":[{"type":"strong"}]}],"attrs":{"localId":"f152e73346ac"}}]},{"type":"tableCell","attrs":{"localId":"b9bbdcba8603","background":"#ace5fe"},"content":[{"type":"paragraph","content":[{"type":"text","text":"SKU Count","marks":[{"type":"strong"}]}],"attrs":{"localId":"dfb54ce7fc73"}}]},{"type":"tableCell","attrs":{"localId":"a202df1c122e","background":"#ace5fe"},"content":[{"type":"paragraph","content":[{"type":"text","text":"Option Count","marks":[{"type":"strong"}]}],"attrs":{"localId":"530717a31c8e"}}]}]},{"type":"tableRow","attrs":{"localId":"a1ee983d75cf"},"content":[{"type":"tableCell","attrs":{"localId":"543e734b92e7","background":"white"},"content":[{"type":"paragraph","content":[{"type":"text","text":"Received"}],"attrs":{"localId":"dce711bf8a23"}}]},{"type":"tableCell","attrs":{"localId":"606afb7489cc"},"content":[{"type":"paragraph","content":[{"type":"text","text":"84"}],"attrs":{"localId":"4740cbf07653"}}]},{"type":"tableCell","attrs":{"localId":"86ad9f79bb22"},"content":[{"type":"paragraph","content":[{"type":"text","text":"14"}],"attrs":{"localId":"ed4ce4ee36ad"}}]}]},{"type":"tableRow","attrs":{"localId":"382c891b8218"},"content":[{"type":"tableCell","attrs":{"localId":"ef279dec5b3c","background":"white"},"content":[{"type":"paragraph","content":[{"type":"text","text":"Uploaded"}],"attrs":{"localId":"f5e1b133054b"}}]},{"type":"tableCell","attrs":{"localId":"913a20b572de"},"content":[{"type":"paragraph","content":[{"type":"text","text":"84"}],"attrs":{"localId":"c918798441c5"}}]},{"type":"tableCell","attrs":{"localId":"065db8def24e"},"content":[{"type":"paragraph","content":[{"type":"text","text":"14"}],"attrs":{"localId":"72909a953d2f"}}]}]},{"type":"tableRow","attrs":{"localId":"2959d233c8df"},"content":[{"type":"tableCell","attrs":{"localId":"65b85016de2e","background":"white"},"content":[{"type":"paragraph","content":[{"type":"text","text":"LIDs Shared"}],"attrs":{"localId":"58f95fa5cd4f"}}]},{"type":"tableCell","attrs":{"localId":"a4b7d57b7883"},"content":[{"type":"paragraph","content":[{"type":"text","text":"84"}],"attrs":{"localId":"f6c10d24962a"}}]},{"type":"tableCell","attrs":{"localId":"74f867b92b0c"},"content":[{"type":"paragraph","content":[{"type":"text","text":"14"}],"attrs":{"localId":"5222faca227c"}}]}]},{"type":"tableRow","attrs":{"localId":"cdd5d9e0e935"},"content":[{"type":"tableCell","attrs":{"localId":"48db977972a1","background":"white"},"content":[{"type":"paragraph","content":[{"type":"text","text":"LIDs Stuck in the System"}],"attrs":{"localId":"8788b2b2bbed"}}]},{"type":"tableCell","attrs":{"localId":"b3f0eeb5b8b3"},"content":[{"type":"paragraph","content":[{"type":"text","text":"0"}],"attrs":{"localId":"cd11ff437bf3"}}]},{"type":"tableCell","attrs":{"localId":"ae3363e3377a"},"content":[{"type":"paragraph","content":[{"type":"text","text":"0"}],"attrs":{"localId":"c0dae5ef38c7"}}]}]}]}
{adf}
With this, we are closing this request from our end.
Thank you for your patience, support, and cooperation throughout the process. Your brand is important to us, and we look forward to assisting you again.</t>
  </si>
  <si>
    <t>UCW-34069</t>
  </si>
  <si>
    <t>PDP Images not Reflecting</t>
  </si>
  <si>
    <t>07-09-2026&lt; Image Retriggered through PCM functionality&gt;&lt;Debabrata&gt;;07/09/2026&lt;The images are now reflecting on the PDP.&gt;&lt;Debabrata&gt;</t>
  </si>
  <si>
    <t>UCW-34059</t>
  </si>
  <si>
    <t>MNY | Lifter Gel Update  |  TATACLIQ - Fashion | Seller Code 125928</t>
  </si>
  <si>
    <t xml:space="preserve">Date :07/08/2026  &lt;Ticket picked for pre processing Option 8 Sku 8&gt; &lt;Anjalita&gt;;Date :07/08/2026 &lt;Pre Processing query to Brand &lt;We have observed that only one image has been shared for each LID.
Kindly confirm from which sequence number we need to change the image.&gt;&gt; &lt;Anjalita&gt;;*Image deliver - Date :07/08/2026 &lt;Images Delivered Processed Options 8 Rejected Options 0&gt; &lt;Saswati Dey&gt;*;Date :07/09/2026 &lt;Ticket has been successfully uploaded in our system. Option 8 Sku 8&gt; &lt;Anjalita&gt;;The changes have been successfully updated and are now reflecting on the PDP. </t>
  </si>
  <si>
    <t>UCW-34056</t>
  </si>
  <si>
    <t>Sqintalk x Tatacliq : Thank you Farmer New SKUs</t>
  </si>
  <si>
    <t>Thank You Farmer</t>
  </si>
  <si>
    <t>|Date :07/08/2026 &lt;Ticket picked for pre processing SKU 6&gt; &lt;Tania&gt;|
|Date :07/08/2026 &lt;Pre Processing query to Brand &lt;Manufacturer and Packer’s details Pincode Missing&gt;&gt; &lt;Tania&gt;|;Date :07/09/2026 &lt;Ticket picked for Production and QC review SKU 6&gt; &lt;Tania&gt;;Date :07/09/2026 &lt;Ticket has been successfully uploaded in our system. Option 6 Sku 6&gt; &lt;Anjalita&gt;;[^UCW-34056.xlsx]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513b5123-30b4-4820-bd3c-491bb7da4b5f"},"content":[{"type":"tableRow","attrs":{"localId":"f0df1a906796"},"content":[{"type":"tableCell","attrs":{"localId":"c12d61e2109e","background":"#44b3e1"},"content":[{"type":"paragraph","content":[{"type":"text","text":"Ticket ID","marks":[{"type":"strong"}]}],"attrs":{"localId":"50938b43f43e"}}]},{"type":"tableCell","attrs":{"localId":"cf78ba792258","colspan":2,"background":"#44b3e1"},"content":[{"type":"paragraph","content":[{"type":"text","text":"UCW-34056","marks":[{"type":"strong"}]}],"attrs":{"localId":"ed3f6d62b07b"}}]}]},{"type":"tableRow","attrs":{"localId":"f92c78cd6a43"},"content":[{"type":"tableCell","attrs":{"localId":"5816aecb66fb","background":"#44b3e1"},"content":[{"type":"paragraph","content":[{"type":"text","text":"Brand Name","marks":[{"type":"strong"}]}],"attrs":{"localId":"14fc8d3be925"}}]},{"type":"tableCell","attrs":{"localId":"add9b5edbfb8","colspan":2,"background":"#44b3e1"},"content":[{"type":"paragraph","content":[{"type":"text","text":"Thank You Farmer","marks":[{"type":"strong"}]}],"attrs":{"localId":"6f8d1f391b36"}}]}]},{"type":"tableRow","attrs":{"localId":"25aa752d11fc"},"content":[{"type":"tableCell","attrs":{"localId":"7b9cd7367413","background":"#ace5fe"},"content":[{"type":"paragraph","content":[{"type":"text","text":"Platform","marks":[{"type":"strong"}]}],"attrs":{"localId":"b5ffb3d578bb"}}]},{"type":"tableCell","attrs":{"localId":"a3231a21e43d","colspan":2,"background":"#ace5fe"},"content":[{"type":"paragraph","content":[{"type":"text","text":"Mall","marks":[{"type":"strong"}]}],"attrs":{"localId":"753ff6269cc3"}}]}]},{"type":"tableRow","attrs":{"localId":"ccc0e841966f"},"content":[{"type":"tableCell","attrs":{"localId":"b409fd2a622f","background":"#ace5fe"},"content":[{"type":"paragraph","content":[{"type":"text","text":"Particulars","marks":[{"type":"strong"}]}],"attrs":{"localId":"5e963ca02b80"}}]},{"type":"tableCell","attrs":{"localId":"e0037bab9a4b","background":"#ace5fe"},"content":[{"type":"paragraph","content":[{"type":"text","text":"SKU Count","marks":[{"type":"strong"}]}],"attrs":{"localId":"efca091fbd2a"}}]},{"type":"tableCell","attrs":{"localId":"e926ad7c0be1","background":"#ace5fe"},"content":[{"type":"paragraph","content":[{"type":"text","text":"Option Count","marks":[{"type":"strong"}]}],"attrs":{"localId":"27b1eea339d2"}}]}]},{"type":"tableRow","attrs":{"localId":"a823bc52489a"},"content":[{"type":"tableCell","attrs":{"localId":"80d4306e969c","background":"white"},"content":[{"type":"paragraph","content":[{"type":"text","text":"Received"}],"attrs":{"localId":"d492ae3f5e29"}}]},{"type":"tableCell","attrs":{"localId":"ff445a973724"},"content":[{"type":"paragraph","content":[{"type":"text","text":"6"}],"attrs":{"localId":"f01ccd5ebad2"}}]},{"type":"tableCell","attrs":{"localId":"0ce7c3d0cb04"},"content":[{"type":"paragraph","content":[{"type":"text","text":"6"}],"attrs":{"localId":"9009c7986e87"}}]}]},{"type":"tableRow","attrs":{"localId":"ec79dbb454a7"},"content":[{"type":"tableCell","attrs":{"localId":"325549fccfc0","background":"white"},"content":[{"type":"paragraph","content":[{"type":"text","text":"Uploaded"}],"attrs":{"localId":"696791659dc2"}}]},{"type":"tableCell","attrs":{"localId":"bcae834f83f1"},"content":[{"type":"paragraph","content":[{"type":"text","text":"6"}],"attrs":{"localId":"3e422d7ab1ad"}}]},{"type":"tableCell","attrs":{"localId":"33029f0a5416"},"content":[{"type":"paragraph","content":[{"type":"text","text":"6"}],"attrs":{"localId":"cf012bb0e8c3"}}]}]},{"type":"tableRow","attrs":{"localId":"50f429afbb63"},"content":[{"type":"tableCell","attrs":{"localId":"79dcaaeb52d9","background":"white"},"content":[{"type":"paragraph","content":[{"type":"text","text":"LIDs Shared"}],"attrs":{"localId":"760c30fb7612"}}]},{"type":"tableCell","attrs":{"localId":"704889e48587"},"content":[{"type":"paragraph","content":[{"type":"text","text":"6"}],"attrs":{"localId":"bfd52a983805"}}]},{"type":"tableCell","attrs":{"localId":"f8cbdac1f32c"},"content":[{"type":"paragraph","content":[{"type":"text","text":"6"}],"attrs":{"localId":"a31dd5617f5a"}}]}]},{"type":"tableRow","attrs":{"localId":"6b838e835e82"},"content":[{"type":"tableCell","attrs":{"localId":"568cd9d57c14","background":"white"},"content":[{"type":"paragraph","content":[{"type":"text","text":"LIDs Stuck in the System"}],"attrs":{"localId":"86c1cb45b05e"}}]},{"type":"tableCell","attrs":{"localId":"4880e43109e2"},"content":[{"type":"paragraph","content":[{"type":"text","text":"0"}],"attrs":{"localId":"847df7b0a54d"}}]},{"type":"tableCell","attrs":{"localId":"2c1a9a6ac19c"},"content":[{"type":"paragraph","content":[{"type":"text","text":"0"}],"attrs":{"localId":"0b72dbd80396"}}]}]}]}
{adf}
With this, we are closing this request from our end.
Thank you for your patience, support, and cooperation throughout the process. Your brand is important to us, and we look forward to assisting you again.</t>
  </si>
  <si>
    <t>UCW-34037</t>
  </si>
  <si>
    <t>CLONE - Tata Cliq  - New Listing - Iceberg / BMW / Trussardi (New Brands)</t>
  </si>
  <si>
    <t>BMW, Iceberg, Trussardi</t>
  </si>
  <si>
    <t xml:space="preserve">
|Date :07/06/2026 &lt;Ticket picked for pre processing SKU 46&gt; &lt;Tania&gt;|
|Date :07/06/2026 &lt;Pre Processing query to Brand &lt;Image Analysis&gt;&gt; &lt;Tania&gt;|;Date :07/07/2026 &lt; Pre Processing query to Brand 1st Follow Up&gt; &lt;Tania&gt;;Image deliver - Date :07/07/2026 &lt;Images Delivered Processed Options 46 Rejected Options 0&gt; &lt;Moumita&gt;;Date :07/07/2026 &lt;Ticket picked for Production and QC review SKU 46&gt; &lt;Tania&gt;;Date :07/08/2026 &lt;Ticket has been successfully uploaded in our system. Option 46 Sku 46&gt; &lt;Anjalita&gt;;[^UCW-34037.xlsx]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1206362-132e-4ff1-8510-893b41c0989e"},"content":[{"type":"tableRow","attrs":{"localId":"6848b02fe4af"},"content":[{"type":"tableCell","attrs":{"localId":"5ff39483d9ea","background":"#44b3e1"},"content":[{"type":"paragraph","content":[{"type":"text","text":"Ticket ID","marks":[{"type":"strong"}]}],"attrs":{"localId":"0aceb6b72ed7"}}]},{"type":"tableCell","attrs":{"localId":"18379f27e7b7","colspan":2,"background":"#44b3e1"},"content":[{"type":"paragraph","content":[{"type":"text","text":"UCW-34037","marks":[{"type":"strong"}]}],"attrs":{"localId":"c3ce76505ce4"}}]}]},{"type":"tableRow","attrs":{"localId":"5815026abf97"},"content":[{"type":"tableCell","attrs":{"localId":"42af103cd10e","background":"#44b3e1"},"content":[{"type":"paragraph","content":[{"type":"text","text":"Brand Name","marks":[{"type":"strong"}]}],"attrs":{"localId":"d64e3a00f623"}}]},{"type":"tableCell","attrs":{"localId":"dfa5ef116caa","colspan":2,"background":"#44b3e1"},"content":[{"type":"paragraph","content":[{"type":"text","text":"BMW, Iceberg, Trussardi","marks":[{"type":"strong"}]}],"attrs":{"localId":"aaaabfac7ea7"}}]}]},{"type":"tableRow","attrs":{"localId":"67b9ba8f8ba1"},"content":[{"type":"tableCell","attrs":{"localId":"3f5bd7dd94e8","background":"#44b3e1"},"content":[{"type":"paragraph","content":[{"type":"text","text":"Platform","marks":[{"type":"strong"}]}],"attrs":{"localId":"6897dbfc00b4"}}]},{"type":"tableCell","attrs":{"localId":"edc8c35bf1e3","colspan":2,"background":"#44b3e1"},"content":[{"type":"paragraph","content":[{"type":"text","text":"Luxury, Mall","marks":[{"type":"strong"}]}],"attrs":{"localId":"61afb16b0edd"}}]}]},{"type":"tableRow","attrs":{"localId":"a7b1a4ec8c49"},"content":[{"type":"tableCell","attrs":{"localId":"94bdf8c3a70e","background":"#ace5fe"},"content":[{"type":"paragraph","content":[{"type":"text","text":"Particulars","marks":[{"type":"strong"}]}],"attrs":{"localId":"363a9dd1f6ac"}}]},{"type":"tableCell","attrs":{"localId":"3f72ea27a956","background":"#ace5fe"},"content":[{"type":"paragraph","content":[{"type":"text","text":"SKU Count","marks":[{"type":"strong"}]}],"attrs":{"localId":"4fda8930c86f"}}]},{"type":"tableCell","attrs":{"localId":"ae4e97fa1e51","background":"#ace5fe"},"content":[{"type":"paragraph","content":[{"type":"text","text":"Option Count","marks":[{"type":"strong"}]}],"attrs":{"localId":"21c14860c362"}}]}]},{"type":"tableRow","attrs":{"localId":"ddccff9d0221"},"content":[{"type":"tableCell","attrs":{"localId":"8db973c59b99","background":"white"},"content":[{"type":"paragraph","content":[{"type":"text","text":"Received"}],"attrs":{"localId":"f2d1b07fd001"}}]},{"type":"tableCell","attrs":{"localId":"e4c56ada7799","background":"white"},"content":[{"type":"paragraph","content":[{"type":"text","text":"46"}],"attrs":{"localId":"5d64644726df"}}]},{"type":"tableCell","attrs":{"localId":"69c93fdd238e","background":"white"},"content":[{"type":"paragraph","content":[{"type":"text","text":"46"}],"attrs":{"localId":"0122dcd264a0"}}]}]},{"type":"tableRow","attrs":{"localId":"dd32ecd79cac"},"content":[{"type":"tableCell","attrs":{"localId":"766acbbce050","background":"white"},"content":[{"type":"paragraph","content":[{"type":"text","text":"Uploaded"}],"attrs":{"localId":"97c789ec50cd"}}]},{"type":"tableCell","attrs":{"localId":"6818152b7e3e","background":"white"},"content":[{"type":"paragraph","content":[{"type":"text","text":"46"}],"attrs":{"localId":"929bcbe41b7f"}}]},{"type":"tableCell","attrs":{"localId":"603d3710d90d","background":"white"},"content":[{"type":"paragraph","content":[{"type":"text","text":"46"}],"attrs":{"localId":"eaef47fc82e4"}}]}]},{"type":"tableRow","attrs":{"localId":"35c83f667010"},"content":[{"type":"tableCell","attrs":{"localId":"09d64cca96e0","background":"white"},"content":[{"type":"paragraph","content":[{"type":"text","text":"Not Uploaded"}],"attrs":{"localId":"ab277ac2030f"}}]},{"type":"tableCell","attrs":{"localId":"9ec0b190f10b","background":"white"},"content":[{"type":"paragraph","content":[{"type":"text","text":"0"}],"attrs":{"localId":"c6cdfcf4907d"}}]},{"type":"tableCell","attrs":{"localId":"0ae3772c27c7","background":"white"},"content":[{"type":"paragraph","content":[{"type":"text","text":"0"}],"attrs":{"localId":"6fbd2b5422a9"}}]}]},{"type":"tableRow","attrs":{"localId":"161761278da3"},"content":[{"type":"tableCell","attrs":{"localId":"89c7996e0ac4","background":"white"},"content":[{"type":"paragraph","content":[{"type":"text","text":"LIDs Shared"}],"attrs":{"localId":"ec0c24d7012b"}}]},{"type":"tableCell","attrs":{"localId":"9460b693297f","background":"white"},"content":[{"type":"paragraph","content":[{"type":"text","text":"46"}],"attrs":{"localId":"8db85f8592ba"}}]},{"type":"tableCell","attrs":{"localId":"c6108f506709","background":"white"},"content":[{"type":"paragraph","content":[{"type":"text","text":"46"}],"attrs":{"localId":"3441f4f1153c"}}]}]},{"type":"tableRow","attrs":{"localId":"697d5c86b30e"},"content":[{"type":"tableCell","attrs":{"localId":"5639018bf2ff","background":"white"},"content":[{"type":"paragraph","content":[{"type":"text","text":"Stuck in the System"}],"attrs":{"localId":"e53ed3c866b4"}}]},{"type":"tableCell","attrs":{"localId":"0d53f84281b3","background":"white"},"content":[{"type":"paragraph","content":[{"type":"text","text":"0"}],"attrs":{"localId":"cc6f558da216"}}]},{"type":"tableCell","attrs":{"localId":"c69bfa4c8ead","background":"white"},"content":[{"type":"paragraph","content":[{"type":"text","text":"0"}],"attrs":{"localId":"e86781b8a603"}}]}]}]}
{adf}
With this, we are closing this request from our end.
Thank you for your patience, support, and cooperation throughout the process. Your brand is important to us, and we look forward to assisting you again.
Regards,
Team Netscribes</t>
  </si>
  <si>
    <t>UCW-34020</t>
  </si>
  <si>
    <t>Sweet Dreams - Kids Apparel - 01-07-2026</t>
  </si>
  <si>
    <t xml:space="preserve">Date :07/07/2026  &lt;Ticket picked for pre processing Option 32 Sku 192&gt; &lt;Anwesha Mondal&gt;;*Image deliver - Date :07/08/2026 &lt;Images Delivered Processed Options 21 Rejected Options 11&gt; &lt;Saswati Dey&gt;*;Date :07/08/2026  &lt;Pre Processing query to Brand &lt;EAN &amp; Mandatory image missing&gt;&gt; &lt;Anwesha Mondal&gt; ;Date :07/09/2026  &lt;Resolution received, production WIP&gt; &lt;Anwesha Mondal&gt; ;Date :07/10/2026  &lt;[https://tatacliqhelpdesk.freshservice.com/support/tickets/222164|https://tatacliqhelpdesk.freshservice.com/support/tickets/222164]-Size Chart Creation_Sweet Dreams_UCW-34020_10-07-2026&gt; &lt;Anwesha Mondal&gt; ;Date :07/10/2026 &lt;Ticket has been successfully uploaded in our system. Option 21 Sku 126&gt; &lt;Anwesha Mondal&gt;
[^Post Upload Status_UCW-34020.xlsx]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f0b217f-0739-4027-abc6-0a83653369f6"},"content":[{"type":"tableRow","attrs":{"localId":"4d40b2dc16a5"},"content":[{"type":"tableCell","attrs":{"localId":"7ac7c3fd7e49","background":"#44b3e1"},"content":[{"type":"paragraph","content":[{"type":"text","text":"Ticket ID","marks":[{"type":"strong"}]}],"attrs":{"localId":"213782533757"}}]},{"type":"tableCell","attrs":{"localId":"614561339d41","colspan":2,"background":"#44b3e1"},"content":[{"type":"paragraph","content":[{"type":"text","text":"UCW-34020","marks":[{"type":"strong"}]}],"attrs":{"localId":"4febf612dc94"}}]}]},{"type":"tableRow","attrs":{"localId":"16831e7c2d16"},"content":[{"type":"tableCell","attrs":{"localId":"ae84a3a76c71","background":"#44b3e1"},"content":[{"type":"paragraph","content":[{"type":"text","text":"Brand Name","marks":[{"type":"strong"}]}],"attrs":{"localId":"36c873d0b0fc"}}]},{"type":"tableCell","attrs":{"localId":"32aaea1befad","colspan":2,"background":"#44b3e1"},"content":[{"type":"paragraph","content":[{"type":"text","text":"Sweet Dreams","marks":[{"type":"strong"}]}],"attrs":{"localId":"7673c8f25bba"}}]}]},{"type":"tableRow","attrs":{"localId":"457297657e6c"},"content":[{"type":"tableCell","attrs":{"localId":"077582a21f03","background":"#ace5fe"},"content":[{"type":"paragraph","content":[{"type":"text","text":"Platform","marks":[{"type":"strong"}]}],"attrs":{"localId":"1285acaf6088"}}]},{"type":"tableCell","attrs":{"localId":"8945edd02d10","colspan":2,"background":"#ace5fe"},"content":[{"type":"paragraph","content":[{"type":"text","text":"Mall","marks":[{"type":"strong"}]}],"attrs":{"localId":"59923a1e5fdb"}}]}]},{"type":"tableRow","attrs":{"localId":"28f7f2e29729"},"content":[{"type":"tableCell","attrs":{"localId":"9544f9dd8ad7","background":"#ace5fe"},"content":[{"type":"paragraph","content":[{"type":"text","text":"Particulars","marks":[{"type":"strong"}]}],"attrs":{"localId":"1e65115ade00"}}]},{"type":"tableCell","attrs":{"localId":"4dc7f1dd71a3","background":"#ace5fe"},"content":[{"type":"paragraph","content":[{"type":"text","text":"SKU Count","marks":[{"type":"strong"}]}],"attrs":{"localId":"076686a6ca94"}}]},{"type":"tableCell","attrs":{"localId":"067debeb092e","background":"#ace5fe"},"content":[{"type":"paragraph","content":[{"type":"text","text":"Option Count","marks":[{"type":"strong"}]}],"attrs":{"localId":"15b9e3f411b6"}}]}]},{"type":"tableRow","attrs":{"localId":"aee254f2f7a3"},"content":[{"type":"tableCell","attrs":{"localId":"116686b7ef7e","background":"white"},"content":[{"type":"paragraph","content":[{"type":"text","text":"Received"}],"attrs":{"localId":"0208b05c6b80"}}]},{"type":"tableCell","attrs":{"localId":"b934a1efd7da"},"content":[{"type":"paragraph","content":[{"type":"text","text":"192"}],"attrs":{"localId":"34e216967f50"}}]},{"type":"tableCell","attrs":{"localId":"49cd25225ad5"},"content":[{"type":"paragraph","content":[{"type":"text","text":"32"}],"attrs":{"localId":"966a4494011f"}}]}]},{"type":"tableRow","attrs":{"localId":"c29b408e9ed5"},"content":[{"type":"tableCell","attrs":{"localId":"bc53bcbb708b","background":"white"},"content":[{"type":"paragraph","content":[{"type":"text","text":"Uploaded"}],"attrs":{"localId":"0e18f2e39a12"}}]},{"type":"tableCell","attrs":{"localId":"98a4be043254"},"content":[{"type":"paragraph","content":[{"type":"text","text":"126"}],"attrs":{"localId":"77797729f7a3"}}]},{"type":"tableCell","attrs":{"localId":"1223fc5b0ab7"},"content":[{"type":"paragraph","content":[{"type":"text","text":"21"}],"attrs":{"localId":"d70e3bc1cd7f"}}]}]},{"type":"tableRow","attrs":{"localId":"b0fcf16f93ef"},"content":[{"type":"tableCell","attrs":{"localId":"3065144774a0","background":"white"},"content":[{"type":"paragraph","content":[{"type":"text","text":"Not Upload- Image Issue"}],"attrs":{"localId":"343e798fc77a"}}]},{"type":"tableCell","attrs":{"localId":"4059167386b8"},"content":[{"type":"paragraph","content":[{"type":"text","text":"66"}],"attrs":{"localId":"e1e14b5338ea"}}]},{"type":"tableCell","attrs":{"localId":"88226bf38ff0"},"content":[{"type":"paragraph","content":[{"type":"text","text":"11"}],"attrs":{"localId":"854b6c2044b2"}}]}]},{"type":"tableRow","attrs":{"localId":"f91629ce5b25"},"content":[{"type":"tableCell","attrs":{"localId":"179fc66fea7e","background":"white"},"content":[{"type":"paragraph","content":[{"type":"text","text":"LIDs Shared"}],"attrs":{"localId":"65e6f311a725"}}]},{"type":"tableCell","attrs":{"localId":"4f7178408605"},"content":[{"type":"paragraph","content":[{"type":"text","text":"126"}],"attrs":{"localId":"b2fdfc0e7d4f"}}]},{"type":"tableCell","attrs":{"localId":"0860e7d9e069"},"content":[{"type":"paragraph","content":[{"type":"text","text":"21"}],"attrs":{"localId":"d5dbb3a2750a"}}]}]},{"type":"tableRow","attrs":{"localId":"8493b7362ad4"},"content":[{"type":"tableCell","attrs":{"localId":"e9c7c065ad2a","background":"white"},"content":[{"type":"paragraph","content":[{"type":"text","text":"LIDs Stuck in the System"}],"attrs":{"localId":"bce5d937c881"}}]},{"type":"tableCell","attrs":{"localId":"608f787712a8"},"content":[{"type":"paragraph","content":[{"type":"text","text":"0"}],"attrs":{"localId":"3dfe6d743e51"}}]},{"type":"tableCell","attrs":{"localId":"13ec7c7bc59f"},"content":[{"type":"paragraph","content":[{"type":"text","text":"0"}],"attrs":{"localId":"bf0558d6c11b"}}]}]}]}
{adf}
*66 SKUs could not be uploaded due to image-related issues. Kindly refer to the Comment column in the attached sheet for the detailed observations.*
*Please share the revised images for the affected SKUs. Once we receive the updated images, we will create the clone codes and upload the SKUs accordingly.*
With this, we are closing this request from our end.
Thank you for your patience, support, and cooperation throughout the process. Your brand is important to us, and we look forward to assisting you again.[^Post Upload Status_UCW-34020 (7b4c6278-9f43-4817-b7f2-b7a2aa9a4dfc).xlsx] </t>
  </si>
  <si>
    <t>UCW-34017</t>
  </si>
  <si>
    <t>MNY | Shine Stopper Update  |  TATACLIQ - Fashion | Seller Code 125928</t>
  </si>
  <si>
    <t>Date:07/07/2026&lt;Query to CCMT&gt;&lt;Kindly share the image that needs to be replaced&gt;&lt;Biplab Sarkar&gt;;Date:07/08/2026&lt;Images received Production WIP&gt;&lt;Biplab Sarkar&gt;;*Image deliver - Date :07/08/2026 &lt;Images Delivered Processed Options 2 Rejected Options 0&gt; &lt;Saswati Dey&gt;*;The images have been successfully updated. Please find the attached summary sheet for your reference.
Once the images are successfully reflected on the platform, we will inform you accordingly.[^Status of UCW-34017.xlsx] [^125928_SKUEDITRETRIGGER__Face_Primer(MPH2214101110)_20260708_070320_066_summary.csv] 
{adf:display=block}
{"type":"table","attrs":{"isNumberColumnEnabled":false,"layout":"center","localId":"3d160c84-772f-43f1-9f3b-9e2d29cee72a"},"content":[{"type":"tableRow","attrs":{"localId":"4ed0f5f29624"},"content":[{"type":"tableCell","attrs":{"localId":"c3de9839e995"},"content":[{"type":"paragraph","content":[{"type":"text","text":"Ticket ID"}],"attrs":{"localId":"365f64473c85"}}]},{"type":"tableCell","attrs":{"localId":"71f9a7f32346","colspan":2},"content":[{"type":"paragraph","content":[{"type":"text","text":"UCW-34017"}],"attrs":{"localId":"ca4f57a66842"}}]}]},{"type":"tableRow","attrs":{"localId":"1ab129369d65"},"content":[{"type":"tableCell","attrs":{"localId":"27518350606e"},"content":[{"type":"paragraph","content":[{"type":"text","text":"Brand Name"}],"attrs":{"localId":"c0afdb10d191"}}]},{"type":"tableCell","attrs":{"localId":"be5ccee9b996","colspan":2},"content":[{"type":"paragraph","content":[{"type":"text","text":"Maybelline New York"}],"attrs":{"localId":"75ec62d857d8"}}]}]},{"type":"tableRow","attrs":{"localId":"37d0cbc700fc"},"content":[{"type":"tableCell","attrs":{"localId":"950ec7ae3d26"},"content":[{"type":"paragraph","content":[{"type":"text","text":"Platform"}],"attrs":{"localId":"a05c9ab6957c"}}]},{"type":"tableCell","attrs":{"localId":"8bd67adf2cee","colspan":2},"content":[{"type":"paragraph","content":[{"type":"text","text":"Marketplace"}],"attrs":{"localId":"e32ddb05031a"}}]}]},{"type":"tableRow","attrs":{"localId":"0aacf3a538dd"},"content":[{"type":"tableCell","attrs":{"localId":"b2088f6680a9"},"content":[{"type":"paragraph","content":[{"type":"text","text":"Particulars"}],"attrs":{"localId":"bc91ee81ac05"}}]},{"type":"tableCell","attrs":{"localId":"9fd3d665788c"},"content":[{"type":"paragraph","content":[{"type":"text","text":"SKU Count"}],"attrs":{"localId":"88ee90354124"}}]},{"type":"tableCell","attrs":{"localId":"447584864ea0"},"content":[{"type":"paragraph","content":[{"type":"text","text":"Option Count"}],"attrs":{"localId":"9471a0b30b32"}}]}]},{"type":"tableRow","attrs":{"localId":"64e1465bb9b9"},"content":[{"type":"tableCell","attrs":{"localId":"ed4636be75be"},"content":[{"type":"paragraph","content":[{"type":"text","text":"Received"}],"attrs":{"localId":"3476f36d6434"}}]},{"type":"tableCell","attrs":{"localId":"3a1ab1ffbf5c"},"content":[{"type":"paragraph","content":[{"type":"text","text":"2"}],"attrs":{"localId":"58a89dfa5823"}}]},{"type":"tableCell","attrs":{"localId":"34f8e3a52a77"},"content":[{"type":"paragraph","content":[{"type":"text","text":"2"}],"attrs":{"localId":"ddf3f0347567"}}]}]},{"type":"tableRow","attrs":{"localId":"71108d604f3e"},"content":[{"type":"tableCell","attrs":{"localId":"776afc30fe42"},"content":[{"type":"paragraph","content":[{"type":"text","text":"Uploaded"}],"attrs":{"localId":"c808c4fe24ab"}}]},{"type":"tableCell","attrs":{"localId":"49bdc46b3632"},"content":[{"type":"paragraph","content":[{"type":"text","text":"2"}],"attrs":{"localId":"c975398451b7"}}]},{"type":"tableCell","attrs":{"localId":"a9b7a90bfba1"},"content":[{"type":"paragraph","content":[{"type":"text","text":"2"}],"attrs":{"localId":"e81852b1a8fb"}}]}]}]}
{adf}</t>
  </si>
  <si>
    <t>UCW-34012</t>
  </si>
  <si>
    <t>Andamen-TCR Summer &amp; Prints 9th July New collection</t>
  </si>
  <si>
    <t xml:space="preserve">Andamen </t>
  </si>
  <si>
    <t>Date :07/07/2026  &lt;Ticket picked for pre processing Option 21 Sku 105&gt; &lt;Anwesha Mondal&gt;;*Image deliver - Date :07/07/2026 &lt;Images Delivered Processed Options 21 Rejected Options 0&gt; &lt;Saswati Dey&gt;*;Date :07/07/2026  &lt;Pre Processing query to Brand &lt;Manufacturer Details Missing&gt;&gt; &lt;Anwesha Mondal&gt; ;Date :07/08/2026  &lt;Resolution received production WIP&gt; &lt;Anwesha Mondal&gt; ;Date :07/08/2026  &lt;Pre Processing query to Brand &lt;Missing Size chart &gt;&gt; &lt;Anwesha Mondal&gt; ;* Date :07/08/2026  &lt;Production &amp; Qc done, L1 raised for size chart&lt;[https://tatacliqhelpdesk.freshservice.com/support/tickets/221986|https://tatacliqhelpdesk.freshservice.com/support/tickets/221986]-Size Chart Creation_Andamen_UCW-34012_08-07-2026 &gt;&gt; &lt;Anwesha Mondal&gt;;Date :07/09/2026&lt;Ticket has been successfully uploaded in our system. Option 21  Sku 105&gt; &lt;Anwesha Mondal&gt;
[^Post Upload Status_UCW-34012.xlsx]
[^Summary.zip]
;[^UCW-34012.xlsx]
Please find attached the sheet, where 20 options of Men's Apparel have been listed.
Kindly update the price and inventory, and share the summary once completed.
{adf:display=block}
{"type":"table","attrs":{"isNumberColumnEnabled":false,"layout":"center","localId":"7bfd8c66-9458-40da-815b-278cb56402f6"},"content":[{"type":"tableRow","attrs":{"localId":"5f5070959655"},"content":[{"type":"tableCell","attrs":{"localId":"c08ea5937fed","background":"#44b3e1"},"content":[{"type":"paragraph","content":[{"type":"text","text":"Ticket ID","marks":[{"type":"strong"}]}],"attrs":{"localId":"dd4a9c8d4656"}}]},{"type":"tableCell","attrs":{"localId":"980d5910ad27","colspan":2,"background":"#44b3e1"},"content":[{"type":"paragraph","content":[{"type":"text","text":"UCW-34012","marks":[{"type":"strong"}]}],"attrs":{"localId":"6afcd8c933f3"}}]}]},{"type":"tableRow","attrs":{"localId":"9bce932e1f8a"},"content":[{"type":"tableCell","attrs":{"localId":"5bfded3f52df","background":"#44b3e1"},"content":[{"type":"paragraph","content":[{"type":"text","text":"Brand Name","marks":[{"type":"strong"}]}],"attrs":{"localId":"6b2b67066387"}}]},{"type":"tableCell","attrs":{"localId":"eeaff6207992","colspan":2,"background":"#44b3e1"},"content":[{"type":"paragraph","content":[{"type":"text","text":"Andamen ","marks":[{"type":"strong"}]}],"attrs":{"localId":"a91311853b42"}}]}]},{"type":"tableRow","attrs":{"localId":"d79908803eb8"},"content":[{"type":"tableCell","attrs":{"localId":"9742f2a9d4c3","background":"#ace5fe"},"content":[{"type":"paragraph","content":[{"type":"text","text":"Platform","marks":[{"type":"strong"}]}],"attrs":{"localId":"067a796ec674"}}]},{"type":"tableCell","attrs":{"localId":"3daa24565bab","colspan":2,"background":"#ace5fe"},"content":[{"type":"paragraph","content":[{"type":"text","text":"Mall","marks":[{"type":"strong"}]}],"attrs":{"localId":"be3075542bd0"}}]}]},{"type":"tableRow","attrs":{"localId":"92dfd0128dfc"},"content":[{"type":"tableCell","attrs":{"localId":"9c92b1389422","background":"#ace5fe"},"content":[{"type":"paragraph","content":[{"type":"text","text":"Particulars","marks":[{"type":"strong"}]}],"attrs":{"localId":"02c113c31b5b"}}]},{"type":"tableCell","attrs":{"localId":"f521f3255160","background":"#ace5fe"},"content":[{"type":"paragraph","content":[{"type":"text","text":"SKU Count","marks":[{"type":"strong"}]}],"attrs":{"localId":"71fc32409d54"}}]},{"type":"tableCell","attrs":{"localId":"bc1c99bd46ed","background":"#ace5fe"},"content":[{"type":"paragraph","content":[{"type":"text","text":"Option Count","marks":[{"type":"strong"}]}],"attrs":{"localId":"00e61ff61f86"}}]}]},{"type":"tableRow","attrs":{"localId":"823e75375487"},"content":[{"type":"tableCell","attrs":{"localId":"110f992dbe7c","background":"white"},"content":[{"type":"paragraph","content":[{"type":"text","text":"Received"}],"attrs":{"localId":"87b7ab42fb7b"}}]},{"type":"tableCell","attrs":{"localId":"b12c305a5ce9"},"content":[{"type":"paragraph","content":[{"type":"text","text":"105"}],"attrs":{"localId":"81dbcfd779cc"}}]},{"type":"tableCell","attrs":{"localId":"61e6d7fd997e"},"content":[{"type":"paragraph","content":[{"type":"text","text":"21"}],"attrs":{"localId":"97a3a068fafb"}}]}]},{"type":"tableRow","attrs":{"localId":"bde11b20d61c"},"content":[{"type":"tableCell","attrs":{"localId":"b8a478e33c41","background":"white"},"content":[{"type":"paragraph","content":[{"type":"text","text":"Uploaded"}],"attrs":{"localId":"a9a5f9a87488"}}]},{"type":"tableCell","attrs":{"localId":"c539c854bbd9"},"content":[{"type":"paragraph","content":[{"type":"text","text":"105"}],"attrs":{"localId":"a02240c07b71"}}]},{"type":"tableCell","attrs":{"localId":"3eca87414b04"},"content":[{"type":"paragraph","content":[{"type":"text","text":"21"}],"attrs":{"localId":"5f07bc545f89"}}]}]},{"type":"tableRow","attrs":{"localId":"f8f05984a807"},"content":[{"type":"tableCell","attrs":{"localId":"8c179218a55c","background":"white"},"content":[{"type":"paragraph","content":[{"type":"text","text":"LIDs Shared"}],"attrs":{"localId":"76f5624c1a1e"}}]},{"type":"tableCell","attrs":{"localId":"cb8d8e3754fd"},"content":[{"type":"paragraph","content":[{"type":"text","text":"100"}],"attrs":{"localId":"732861d96296"}}]},{"type":"tableCell","attrs":{"localId":"d4866e3892ca"},"content":[{"type":"paragraph","content":[{"type":"text","text":"20"}],"attrs":{"localId":"3d4649d9d721"}}]}]},{"type":"tableRow","attrs":{"localId":"c520d7bdcf0b"},"content":[{"type":"tableCell","attrs":{"localId":"ce859defa965","background":"white"},"content":[{"type":"paragraph","content":[{"type":"text","text":"LIDs Stuck in the System"}],"attrs":{"localId":"090bdcdc6ac9"}}]},{"type":"tableCell","attrs":{"localId":"43670e7767a0"},"content":[{"type":"paragraph","content":[{"type":"text","text":"5"}],"attrs":{"localId":"905b46c58639"}}]},{"type":"tableCell","attrs":{"localId":"d96039424802"},"content":[{"type":"paragraph","content":[{"type":"text","text":"1"}],"attrs":{"localId":"5f6203f764f8"}}]}]}]}
{adf}
One option is currently stuck in the Rejected status due to the error: "Unexpected Exception Occurred during Primary Product Creation."
We have already highlighted this issue to the Tech Team. Once we receive a resolution, we will take the necessary action and keep you informed of the progress accordingly.
Tech Ticket: [https://tatacliqhelpdesk.freshservice.com/support/tickets/222223|https://tatacliqhelpdesk.freshservice.com/support/tickets/222223]</t>
  </si>
  <si>
    <t>UCW-34011</t>
  </si>
  <si>
    <t>Skinn|Fastrack X perfume X 125928 X TCF X 11.05.2026 (Pending 3)</t>
  </si>
  <si>
    <t>Skinn</t>
  </si>
  <si>
    <t>Date :07/07/2026 &lt;Ticket has been successfully uploaded in our system. Option 3 Sku 3&gt; &lt;Anjalita&gt;;[^UCW-34011.xlsx]
Hi [@Srikanth N|mailto:Srikanth_N@titan.co.in],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66ab784-a36f-4cf0-855d-192672c74dbb"},"content":[{"type":"tableRow","attrs":{"localId":"236c0335da9a"},"content":[{"type":"tableCell","attrs":{"localId":"5c15f2327254","background":"#44b3e1"},"content":[{"type":"paragraph","content":[{"type":"text","text":"Ticket ID","marks":[{"type":"strong"}]}],"attrs":{"localId":"d4eeb9c73694"}}]},{"type":"tableCell","attrs":{"localId":"d326bd919b40","colspan":2,"background":"#44b3e1"},"content":[{"type":"paragraph","content":[{"type":"text","text":"UCW-34011","marks":[{"type":"strong"}]}],"attrs":{"localId":"fc17e4be40b2"}}]}]},{"type":"tableRow","attrs":{"localId":"6228789fd49d"},"content":[{"type":"tableCell","attrs":{"localId":"d89c68da5400","background":"#44b3e1"},"content":[{"type":"paragraph","content":[{"type":"text","text":"Brand Name","marks":[{"type":"strong"}]}],"attrs":{"localId":"e892aca6af62"}}]},{"type":"tableCell","attrs":{"localId":"e1a606d8e528","colspan":2,"background":"#44b3e1"},"content":[{"type":"paragraph","content":[{"type":"text","text":"SKINN","marks":[{"type":"strong"}]}],"attrs":{"localId":"0f1bf669896e"}}]}]},{"type":"tableRow","attrs":{"localId":"250a8cd0bca3"},"content":[{"type":"tableCell","attrs":{"localId":"d6d4778c4d5d","background":"#44b3e1"},"content":[{"type":"paragraph","content":[{"type":"text","text":"Platform","marks":[{"type":"strong"}]}],"attrs":{"localId":"1edfd5a1081d"}}]},{"type":"tableCell","attrs":{"localId":"33a1509600fc","colspan":2,"background":"#44b3e1"},"content":[{"type":"paragraph","content":[{"type":"text","text":"Mall","marks":[{"type":"strong"}]}],"attrs":{"localId":"1adbbbc4c38c"}}]}]},{"type":"tableRow","attrs":{"localId":"4dfc06d69c47"},"content":[{"type":"tableCell","attrs":{"localId":"14efc78a4268","background":"#ace5fe"},"content":[{"type":"paragraph","content":[{"type":"text","text":"Particulars","marks":[{"type":"strong"}]}],"attrs":{"localId":"e2f8afefd95a"}}]},{"type":"tableCell","attrs":{"localId":"a01829edb245","background":"#ace5fe"},"content":[{"type":"paragraph","content":[{"type":"text","text":"SKU Count","marks":[{"type":"strong"}]}],"attrs":{"localId":"56fd7074e11e"}}]},{"type":"tableCell","attrs":{"localId":"5b44a70e2cc3","background":"#ace5fe"},"content":[{"type":"paragraph","content":[{"type":"text","text":"Option Count","marks":[{"type":"strong"}]}],"attrs":{"localId":"93110d7762e9"}}]}]},{"type":"tableRow","attrs":{"localId":"6f6285aa7972"},"content":[{"type":"tableCell","attrs":{"localId":"3c3550faec04","background":"white"},"content":[{"type":"paragraph","content":[{"type":"text","text":"Received"}],"attrs":{"localId":"bf982615c9a5"}}]},{"type":"tableCell","attrs":{"localId":"d14b321bf368","background":"white"},"content":[{"type":"paragraph","content":[{"type":"text","text":"3"}],"attrs":{"localId":"14e96dbc67c9"}}]},{"type":"tableCell","attrs":{"localId":"8e857c0bd8c1","background":"white"},"content":[{"type":"paragraph","content":[{"type":"text","text":"3"}],"attrs":{"localId":"92bc2f7ef897"}}]}]},{"type":"tableRow","attrs":{"localId":"91d591b29f1f"},"content":[{"type":"tableCell","attrs":{"localId":"0402fd606fca","background":"white"},"content":[{"type":"paragraph","content":[{"type":"text","text":"Uploaded"}],"attrs":{"localId":"5173793214ad"}}]},{"type":"tableCell","attrs":{"localId":"9c891c7edb6b","background":"white"},"content":[{"type":"paragraph","content":[{"type":"text","text":"3"}],"attrs":{"localId":"bba9e664780b"}}]},{"type":"tableCell","attrs":{"localId":"b4232103fd80","background":"white"},"content":[{"type":"paragraph","content":[{"type":"text","text":"3"}],"attrs":{"localId":"10356bfed9d5"}}]}]},{"type":"tableRow","attrs":{"localId":"778017190348"},"content":[{"type":"tableCell","attrs":{"localId":"63373113b79b","background":"white"},"content":[{"type":"paragraph","content":[{"type":"text","text":"Not Uploaded"}],"attrs":{"localId":"f40ff1f3e0c4"}}]},{"type":"tableCell","attrs":{"localId":"4069d3df1972","background":"white"},"content":[{"type":"paragraph","content":[{"type":"text","text":"0"}],"attrs":{"localId":"aac83e2bb660"}}]},{"type":"tableCell","attrs":{"localId":"e1710dc1b60a","background":"white"},"content":[{"type":"paragraph","content":[{"type":"text","text":"0"}],"attrs":{"localId":"bfb10d2ec998"}}]}]},{"type":"tableRow","attrs":{"localId":"e0bf071f6850"},"content":[{"type":"tableCell","attrs":{"localId":"2a4c71b20773","background":"white"},"content":[{"type":"paragraph","content":[{"type":"text","text":"LIDs Shared"}],"attrs":{"localId":"74862665bfcc"}}]},{"type":"tableCell","attrs":{"localId":"39ea2c7f2001","background":"white"},"content":[{"type":"paragraph","content":[{"type":"text","text":"3"}],"attrs":{"localId":"5ea174a2889b"}}]},{"type":"tableCell","attrs":{"localId":"9d0e8c90ebe9","background":"white"},"content":[{"type":"paragraph","content":[{"type":"text","text":"3"}],"attrs":{"localId":"d1d4d0a000a1"}}]}]},{"type":"tableRow","attrs":{"localId":"30052bb63adb"},"content":[{"type":"tableCell","attrs":{"localId":"e4da40c6506a","background":"white"},"content":[{"type":"paragraph","content":[{"type":"text","text":"Stuck in the System"}],"attrs":{"localId":"b6db26d80907"}}]},{"type":"tableCell","attrs":{"localId":"48c97101cb97","background":"white"},"content":[{"type":"paragraph","content":[{"type":"text","text":"0"}],"attrs":{"localId":"db14b0387428"}}]},{"type":"tableCell","attrs":{"localId":"8a0c2bb30eca","background":"white"},"content":[{"type":"paragraph","content":[{"type":"text","text":"0"}],"attrs":{"localId":"f61dfbc4d741"}}]}]}]}
{adf}
With this, we are closing this request from our end.
Thank you for your patience, support, and cooperation throughout the process. Your brand is important to us, and we look forward to assisting you again.
Regards,
Team Netscribes</t>
  </si>
  <si>
    <t>UCW-34010</t>
  </si>
  <si>
    <t>Honasa Updated A+ and E-Commerce Creatives- Tata Cliq (July-1)</t>
  </si>
  <si>
    <t xml:space="preserve">We have updated the images through Product Bulk Retrigger. Once the images are successfully reflected on the platform, we will inform you accordingly.[^125955_product_retrigger_BULK_UPLOAD_summary.csv] </t>
  </si>
  <si>
    <t>UCW-34006</t>
  </si>
  <si>
    <t>Cloned- BERRYLICIOUS + Apparel + Annapurna Impex (128094) + 03/05/2026</t>
  </si>
  <si>
    <t>Date :07/07/2026  &lt;Pre Processing query to Brand &lt;Size Chart&gt;&gt; &lt;Anwesha Mondal&gt; ;Date :07/09/2026  &lt;Size Chart Creation &lt;[https://tatacliqhelpdesk.freshservice.com/support/tickets/222020|https://tatacliqhelpdesk.freshservice.com/support/tickets/222020]-Size Chart Creation_BERRYLICIOUS_UCW-32938_09-07-2026&gt;&gt; &lt;Anwesha Mondal&gt;;Date :07/09/2026 &lt;Ticket has been successfully uploaded in our system. Option 81 Sku 351&gt; &lt;Anwesha Mondal&gt;
[^Post Upload Status_UCW-34006.xlsx]
[^Summary.zip]
;[^UCW-34006.xlsx]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21907a8-6470-4597-b0b4-2ba976634d52"},"content":[{"type":"tableRow","attrs":{"localId":"2a916c7c1283"},"content":[{"type":"tableCell","attrs":{"localId":"8dc9af8801fe","background":"#44b3e1"},"content":[{"type":"paragraph","content":[{"type":"text","text":"Ticket ID","marks":[{"type":"strong"}]}],"attrs":{"localId":"a3c78ccd1512"}}]},{"type":"tableCell","attrs":{"localId":"c88b5305f0e6","colspan":2,"background":"#44b3e1"},"content":[{"type":"paragraph","content":[{"type":"text","text":"UCW-34006","marks":[{"type":"strong"}]}],"attrs":{"localId":"e10a9c424572"}}]}]},{"type":"tableRow","attrs":{"localId":"60d15c13f6c0"},"content":[{"type":"tableCell","attrs":{"localId":"a94ea104f789","background":"#44b3e1"},"content":[{"type":"paragraph","content":[{"type":"text","text":"Brand Name","marks":[{"type":"strong"}]}],"attrs":{"localId":"56dfd3eb0b3a"}}]},{"type":"tableCell","attrs":{"localId":"468ec57c874f","colspan":2,"background":"#44b3e1"},"content":[{"type":"paragraph","content":[{"type":"text","text":"Berrylicious ","marks":[{"type":"strong"}]}],"attrs":{"localId":"8d6f93eb7121"}}]}]},{"type":"tableRow","attrs":{"localId":"e3ff2141512d"},"content":[{"type":"tableCell","attrs":{"localId":"04bc14464fe9","background":"#ace5fe"},"content":[{"type":"paragraph","content":[{"type":"text","text":"Platform","marks":[{"type":"strong"}]}],"attrs":{"localId":"616eadeaeaff"}}]},{"type":"tableCell","attrs":{"localId":"113a92f66f68","colspan":2,"background":"#ace5fe"},"content":[{"type":"paragraph","content":[{"type":"text","text":"Mall","marks":[{"type":"strong"}]}],"attrs":{"localId":"64a8d66334e4"}}]}]},{"type":"tableRow","attrs":{"localId":"f06a312e7338"},"content":[{"type":"tableCell","attrs":{"localId":"d3028932b21e","background":"#ace5fe"},"content":[{"type":"paragraph","content":[{"type":"text","text":"Particulars","marks":[{"type":"strong"}]}],"attrs":{"localId":"f8e33ccedb76"}}]},{"type":"tableCell","attrs":{"localId":"d497e09b2293","background":"#ace5fe"},"content":[{"type":"paragraph","content":[{"type":"text","text":"SKU Count","marks":[{"type":"strong"}]}],"attrs":{"localId":"ea7af052691b"}}]},{"type":"tableCell","attrs":{"localId":"4aee0f1205a4","background":"#ace5fe"},"content":[{"type":"paragraph","content":[{"type":"text","text":"Option Count","marks":[{"type":"strong"}]}],"attrs":{"localId":"1dcc1dd2e191"}}]}]},{"type":"tableRow","attrs":{"localId":"ecd8727cbc81"},"content":[{"type":"tableCell","attrs":{"localId":"382b8473cff9","background":"white"},"content":[{"type":"paragraph","content":[{"type":"text","text":"Received"}],"attrs":{"localId":"aaf4361e1bec"}}]},{"type":"tableCell","attrs":{"localId":"c557ae4b666f"},"content":[{"type":"paragraph","content":[{"type":"text","text":"457"}],"attrs":{"localId":"089b634be9e6"}}]},{"type":"tableCell","attrs":{"localId":"dc48968c36dc"},"content":[{"type":"paragraph","content":[{"type":"text","text":"102"}],"attrs":{"localId":"5f71ae5cb741"}}]}]},{"type":"tableRow","attrs":{"localId":"61920627a28b"},"content":[{"type":"tableCell","attrs":{"localId":"cdd9080f598f","background":"white"},"content":[{"type":"paragraph","content":[{"type":"text","text":"Uploaded"}],"attrs":{"localId":"33007ec3ab0c"}}]},{"type":"tableCell","attrs":{"localId":"9b887ad5743a"},"content":[{"type":"paragraph","content":[{"type":"text","text":"354"}],"attrs":{"localId":"663af55d9e72"}}]},{"type":"tableCell","attrs":{"localId":"d27cd9244070"},"content":[{"type":"paragraph","content":[{"type":"text","text":"82"}],"attrs":{"localId":"7b6cc34931af"}}]}]},{"type":"tableRow","attrs":{"localId":"e6e6c7991880"},"content":[{"type":"tableCell","attrs":{"localId":"683cab2e780d","background":"white"},"content":[{"type":"paragraph","content":[{"type":"text","text":"Already Listed"}],"attrs":{"localId":"056f0a639daf"}}]},{"type":"tableCell","attrs":{"localId":"fecc96b0eccb"},"content":[{"type":"paragraph","content":[{"type":"text","text":"103"}],"attrs":{"localId":"878df52f7f54"}}]},{"type":"tableCell","attrs":{"localId":"a018e67e2d73"},"content":[{"type":"paragraph","content":[{"type":"text","text":"20"}],"attrs":{"localId":"f7c2f36092ed"}}]}]},{"type":"tableRow","attrs":{"localId":"8527bdb521a1"},"content":[{"type":"tableCell","attrs":{"localId":"627eec8bd784","background":"white"},"content":[{"type":"paragraph","content":[{"type":"text","text":"LIDs Shared"}],"attrs":{"localId":"19333ab7f5c1"}}]},{"type":"tableCell","attrs":{"localId":"05948a10559e"},"content":[{"type":"paragraph","content":[{"type":"text","text":"354"}],"attrs":{"localId":"e682ec683b11"}}]},{"type":"tableCell","attrs":{"localId":"f9e32ae01318"},"content":[{"type":"paragraph","content":[{"type":"text","text":"82"}],"attrs":{"localId":"664bfff5a971"}}]}]},{"type":"tableRow","attrs":{"localId":"0a7da3047b14"},"content":[{"type":"tableCell","attrs":{"localId":"54bbd873545e","background":"white"},"content":[{"type":"paragraph","content":[{"type":"text","text":"LIDs Stuck in the System"}],"attrs":{"localId":"93d53ffaa456"}}]},{"type":"tableCell","attrs":{"localId":"0dba451f79cb"},"content":[{"type":"paragraph","content":[{"type":"text","text":"0"}],"attrs":{"localId":"ca5dfc4e06de"}}]},{"type":"tableCell","attrs":{"localId":"b82093ada8b6"},"content":[{"type":"paragraph","content":[{"type":"text","text":"0"}],"attrs":{"localId":"cdfbbee9c2f4"}}]}]}]}
{adf}
With this, we are closing this request from our end.
Thank you for your patience, support, and cooperation throughout the process. Your brand is important to us, and we look forward to assisting you again."</t>
  </si>
  <si>
    <t>UCW-34005</t>
  </si>
  <si>
    <t>Tata Cerruti Cataloguing 3rd July'26</t>
  </si>
  <si>
    <t xml:space="preserve">Cerruti </t>
  </si>
  <si>
    <t>|Date :07/07/2026 &lt;Ticket picked for pre processing SKU 14&gt; &lt;Tania&gt;|
|Date :07/07/2026 &lt;Ticket picked for Production and QC WIP SKU 14&gt; &lt;Tania&gt;|;Date :07/08/2026 &lt;Pre Processing query to Brand &lt;Image Analysis&gt;&gt; &lt;Tania&gt;
Date :07/08/2026 &lt;Ticket picked for Production and QC review SKU 14&gt; &lt;Tania&gt;;Date :07/09/2026 &lt; Pre Processing query to Brand 1st Follow Up&gt; &lt;Tania&gt;;Date :07/10/2026 &lt; Pre Processing query to Brand 2nd Follow Up&gt; &lt;Tania&gt;;Date :07/11/2026 &lt; Pre Processing query to Brand 3rd Follow Up&gt; &lt;Tania&gt;</t>
  </si>
  <si>
    <t>UCW-34003</t>
  </si>
  <si>
    <t>PUREARTH TATA Final Catalogue Update</t>
  </si>
  <si>
    <t>Date :07/07/2026 &lt; Closing ticket for these SKUs have already been listed previously.&gt; &lt;Tania&gt;</t>
  </si>
  <si>
    <t>UCW-34001</t>
  </si>
  <si>
    <t>Ktein - Content Sheet</t>
  </si>
  <si>
    <t>Ktein</t>
  </si>
  <si>
    <t>Date :07/07/2026 &lt;Ticket picked for pre processing Option 25 Sku 25&gt; &lt;Amandeep&gt;;Date :07/08/2026 &lt;Pre Processing query to Brand &lt;EAN Duplicates, Image Analysis&gt;&gt; &lt;Amandeep&gt;;Date :07/09/2026 &lt;Follow up 2&gt; &lt;Amandeep&gt;;Date :07/10/2026 &lt;Follow up 2&gt; &lt;Amandeep&gt;</t>
  </si>
  <si>
    <t>UCW-33986</t>
  </si>
  <si>
    <t>Colors Queen || Makeup || 129094 || 04-07-2026</t>
  </si>
  <si>
    <t>Analysis Shared - Date :07/07/2026 &lt;Analysis Shared Processed Options 4 Rejected Options 1 Rejected Reason title issue&gt; &lt;Moumita&gt;;|Date :07/07/2026 &lt;Ticket picked for pre processing SKU 4&gt; &lt;Tania&gt;|
|Date :07/07/2026 &lt;Pre Processing query to Brand &lt;Ingredients Details is missing and Image Analysis&gt;&gt; &lt;Tania&gt;|;Date :07/08/2026&lt; Pre Processing query to Brand 1st Follow Up&gt; &lt;Tania&gt;;Date :07/08/2026 &lt;Ticket has been successfully uploaded in our system. Option 3 Sku 3&gt; &lt;Anjalita&gt;;[^UCW-33986.xlsx]
Hi [@Saurabh Vashisht|mailto:saurabh.vashishth@colorsqueen.com],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62333ce7-e4c4-49ef-94c1-a7291ec26cc6"},"content":[{"type":"tableRow","attrs":{"localId":"a5e905f7cb16"},"content":[{"type":"tableCell","attrs":{"localId":"7da633ae2150","background":"#44b3e1"},"content":[{"type":"paragraph","content":[{"type":"text","text":"Ticket ID","marks":[{"type":"strong"}]}],"attrs":{"localId":"48a9ebab0cf7"}}]},{"type":"tableCell","attrs":{"localId":"9888ef6ed956","colspan":2,"background":"#44b3e1"},"content":[{"type":"paragraph","content":[{"type":"text","text":"UCW-33986","marks":[{"type":"strong"}]}],"attrs":{"localId":"31afbc32f8e0"}}]}]},{"type":"tableRow","attrs":{"localId":"8fc55f807ec5"},"content":[{"type":"tableCell","attrs":{"localId":"e62a95125a2f","background":"#44b3e1"},"content":[{"type":"paragraph","content":[{"type":"text","text":"Brand Name","marks":[{"type":"strong"}]}],"attrs":{"localId":"59fa4620c908"}}]},{"type":"tableCell","attrs":{"localId":"060f3cd3ac4a","colspan":2,"background":"#44b3e1"},"content":[{"type":"paragraph","content":[{"type":"text","text":"Colors Queen","marks":[{"type":"strong"}]}],"attrs":{"localId":"657b86747094"}}]}]},{"type":"tableRow","attrs":{"localId":"8e6c3f83cc81"},"content":[{"type":"tableCell","attrs":{"localId":"daa939730c14","background":"#44b3e1"},"content":[{"type":"paragraph","content":[{"type":"text","text":"Platform","marks":[{"type":"strong"}]}],"attrs":{"localId":"6f9286994c71"}}]},{"type":"tableCell","attrs":{"localId":"cc1551098538","colspan":2,"background":"#44b3e1"},"content":[{"type":"paragraph","content":[{"type":"text","text":"Mall","marks":[{"type":"strong"}]}],"attrs":{"localId":"3e6910c534a4"}}]}]},{"type":"tableRow","attrs":{"localId":"25cd8ae13589"},"content":[{"type":"tableCell","attrs":{"localId":"645b730d210d","background":"#ace5fe"},"content":[{"type":"paragraph","content":[{"type":"text","text":"Particulars","marks":[{"type":"strong"}]}],"attrs":{"localId":"73f163b19f9e"}}]},{"type":"tableCell","attrs":{"localId":"00e8ed39aea4","background":"#ace5fe"},"content":[{"type":"paragraph","content":[{"type":"text","text":"SKU Count","marks":[{"type":"strong"}]}],"attrs":{"localId":"bdf66d649538"}}]},{"type":"tableCell","attrs":{"localId":"0ce5ab0639e4","background":"#ace5fe"},"content":[{"type":"paragraph","content":[{"type":"text","text":"Option Count","marks":[{"type":"strong"}]}],"attrs":{"localId":"0d1a938a21f1"}}]}]},{"type":"tableRow","attrs":{"localId":"5a923c888cc4"},"content":[{"type":"tableCell","attrs":{"localId":"fe091b0da000","background":"white"},"content":[{"type":"paragraph","content":[{"type":"text","text":"Received"}],"attrs":{"localId":"820717b34dea"}}]},{"type":"tableCell","attrs":{"localId":"2a9bcdd17b01","background":"white"},"content":[{"type":"paragraph","content":[{"type":"text","text":"4"}],"attrs":{"localId":"5e044ccea179"}}]},{"type":"tableCell","attrs":{"localId":"775f2b2a2379","background":"white"},"content":[{"type":"paragraph","content":[{"type":"text","text":"4"}],"attrs":{"localId":"152fa3dbf9ec"}}]}]},{"type":"tableRow","attrs":{"localId":"80310de35a48"},"content":[{"type":"tableCell","attrs":{"localId":"1f0590a8555a","background":"white"},"content":[{"type":"paragraph","content":[{"type":"text","text":"Uploaded"}],"attrs":{"localId":"2a7d4bc11c84"}}]},{"type":"tableCell","attrs":{"localId":"195a83102140","background":"white"},"content":[{"type":"paragraph","content":[{"type":"text","text":"3"}],"attrs":{"localId":"f7401dd4a0c7"}}]},{"type":"tableCell","attrs":{"localId":"b1d87bb1c7c2","background":"white"},"content":[{"type":"paragraph","content":[{"type":"text","text":"3"}],"attrs":{"localId":"17cf49b62d74"}}]}]},{"type":"tableRow","attrs":{"localId":"e227f2c83778"},"content":[{"type":"tableCell","attrs":{"localId":"85afa468167c","background":"white"},"content":[{"type":"paragraph","content":[{"type":"text","text":"Not Uploaded (Ask to Hold)"}],"attrs":{"localId":"61bf773dee07"}}]},{"type":"tableCell","attrs":{"localId":"ebce76300702","background":"white"},"content":[{"type":"paragraph","content":[{"type":"text","text":"1"}],"attrs":{"localId":"0473fb84ce9f"}}]},{"type":"tableCell","attrs":{"localId":"ffbbe0d60259","background":"white"},"content":[{"type":"paragraph","content":[{"type":"text","text":"1"}],"attrs":{"localId":"04dd7e4df0ee"}}]}]},{"type":"tableRow","attrs":{"localId":"e713f36fa43e"},"content":[{"type":"tableCell","attrs":{"localId":"e0cd8ea27a96","background":"white"},"content":[{"type":"paragraph","content":[{"type":"text","text":"LIDs Shared"}],"attrs":{"localId":"8c0ffef10138"}}]},{"type":"tableCell","attrs":{"localId":"88f062b2fd5c","background":"white"},"content":[{"type":"paragraph","content":[{"type":"text","text":"3"}],"attrs":{"localId":"d63f9809f350"}}]},{"type":"tableCell","attrs":{"localId":"30de8bff1a31","background":"white"},"content":[{"type":"paragraph","content":[{"type":"text","text":"3"}],"attrs":{"localId":"1a962aa7e982"}}]}]},{"type":"tableRow","attrs":{"localId":"42ef69b50c4b"},"content":[{"type":"tableCell","attrs":{"localId":"8351711b0397","background":"white"},"content":[{"type":"paragraph","content":[{"type":"text","text":"Stuck in the System"}],"attrs":{"localId":"bb67b7794e7b"}}]},{"type":"tableCell","attrs":{"localId":"670a04be4f89","background":"white"},"content":[{"type":"paragraph","content":[{"type":"text","text":"0"}],"attrs":{"localId":"cfbcc93dcda8"}}]},{"type":"tableCell","attrs":{"localId":"096217c01b24","background":"white"},"content":[{"type":"paragraph","content":[{"type":"text","text":"0"}],"attrs":{"localId":"90507bf0ee7e"}}]}]}]}
{adf}
With this, we are closing this request from our end.
Thank you for your patience, support, and cooperation throughout the process. Your brand is important to us, and we look forward to assisting you again.
Regards,
Team Netscribes</t>
  </si>
  <si>
    <t>UCW-33960</t>
  </si>
  <si>
    <t>New listings - Care N Class</t>
  </si>
  <si>
    <t>&amp;honey</t>
  </si>
  <si>
    <t>|Date :07/07/2026 &lt;Ticket picked for pre processing SKU 44&gt; &lt;Tania&gt;|
|Date :07/07/2026 &lt;Pre Processing query to Brand &lt;Images Missing&gt;&gt; &lt;Tania&gt;|;Date :07/07/2026 &lt;Pre Processing query to Brand &lt;Images SKU &amp; Images Folders are not matches&gt;&gt; &lt;Tania&gt;;Date :07/07/2026 &lt;Post Processing query to Brand &lt;Images Analysis&amp; Images Folders are Missing&gt;&gt; &lt;Tania&gt;;Date :07/08/2026 &lt; Pre Processing query to Brand 1st Follow Up&gt; &lt;Tania&gt;;Date :07/09/2026 &lt;Post Processing query to Brand &lt;Images Analysis &amp; Hair Type, Manufacturer Details, Product Weight, Set Size Details &amp; Certificate&gt;&gt; &lt;Tania&gt;;Date :07/10/2026 &lt; Pre Processing query to Brand 3rd Follow Up&gt; &lt;Tania&gt;;Date :07/10/2026 &lt;Resolution Received, Ticket picked for Production and QC WIP SKU 44&gt; &lt;Tania&gt;;Date :07/11/2026 &lt;Ticket picked for Production and QC Review SKU 44&gt; &lt;Tania&gt;;Date :MM/DD/YYYY &lt;Ticket has been successfully uploaded in our system. Option 44 SKU 21 XXX&gt; &lt;Anjalita&gt;
[^Post Upload Status-UCW-33960.xlsx] 
Post-upload file for Reference - *&amp;honey brand.*
This brand name is not listed in LOV - *Dr. Althea*</t>
  </si>
  <si>
    <t>UCW-33957</t>
  </si>
  <si>
    <t>Amouage Launch | TCL - Cataloguing Details | July 2026</t>
  </si>
  <si>
    <t>AMOUAGE</t>
  </si>
  <si>
    <t>Analysis Shared - Date :07/07/2026 &lt;Analysis Shared Processed Options 40 Rejected Options 30 Rejected Reason multiple issue&gt; &lt;Moumita&gt;;Date :07/07/2026 &lt;Pre Processing query to Brand &lt;Image Query&gt;&gt; &lt;Amandeep&gt;;Date :07/08/2026 &lt;Resolution received from brand production WIP&gt;&gt; &lt;Amandeep&gt;;Date :07/09/2026 &lt;This specific brand has asked for production file for QC, shared with brand&gt;&gt; &lt;Amandeep&gt;;Date :07/10/2026 &lt;This specific brand has asked for production file for QC, shared with brand Follow Up&gt;&gt; &lt;Amandeep&gt;;Date :07/10/2026 &lt;Ticket has been successfully uploaded in our system. Option 36 Sku 36&gt; &lt;Anjalita&gt;;[^UCW-33957.xlsx]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9189af1e-ff7c-4f44-ad93-4ccd1e2b6468"},"content":[{"type":"tableRow","attrs":{"localId":"6cc33a517703"},"content":[{"type":"tableCell","attrs":{"localId":"81a9e2a6cd0c","background":"#44b3e1"},"content":[{"type":"paragraph","content":[{"type":"text","text":"Ticket ID","marks":[{"type":"strong"}]}],"attrs":{"localId":"9152bb60d455"}}]},{"type":"tableCell","attrs":{"localId":"6c21baf914f2","colspan":2,"background":"#44b3e1"},"content":[{"type":"paragraph","content":[{"type":"text","text":"UCW-33957","marks":[{"type":"strong"}]}],"attrs":{"localId":"d5cf4d4ec0ba"}}]}]},{"type":"tableRow","attrs":{"localId":"37f6d236e31d"},"content":[{"type":"tableCell","attrs":{"localId":"07e0433b0e34","background":"#44b3e1"},"content":[{"type":"paragraph","content":[{"type":"text","text":"Brand Name","marks":[{"type":"strong"}]}],"attrs":{"localId":"abd64b86170f"}}]},{"type":"tableCell","attrs":{"localId":"1de8efe898cb","colspan":2,"background":"#44b3e1"},"content":[{"type":"paragraph","content":[{"type":"text","text":"AMOUAGE","marks":[{"type":"strong"}]}],"attrs":{"localId":"43cd1b6af81f"}}]}]},{"type":"tableRow","attrs":{"localId":"9f65b3206aba"},"content":[{"type":"tableCell","attrs":{"localId":"d03958e55b8b","background":"#ace5fe"},"content":[{"type":"paragraph","content":[{"type":"text","text":"Platform","marks":[{"type":"strong"}]}],"attrs":{"localId":"01c7d195407b"}}]},{"type":"tableCell","attrs":{"localId":"4a88d1bef003","colspan":2,"background":"#ace5fe"},"content":[{"type":"paragraph","content":[{"type":"text","text":"LUXURY","marks":[{"type":"strong"}]}],"attrs":{"localId":"5f7fc10a037d"}}]}]},{"type":"tableRow","attrs":{"localId":"8a130810157a"},"content":[{"type":"tableCell","attrs":{"localId":"f049c7c90969","background":"#ace5fe"},"content":[{"type":"paragraph","content":[{"type":"text","text":"Particulars","marks":[{"type":"strong"}]}],"attrs":{"localId":"1d4990430ed8"}}]},{"type":"tableCell","attrs":{"localId":"96652147d993","background":"#ace5fe"},"content":[{"type":"paragraph","content":[{"type":"text","text":"SKU Count","marks":[{"type":"strong"}]}],"attrs":{"localId":"b00d2462883c"}}]},{"type":"tableCell","attrs":{"localId":"3a7f829359be","background":"#ace5fe"},"content":[{"type":"paragraph","content":[{"type":"text","text":"Option Count","marks":[{"type":"strong"}]}],"attrs":{"localId":"7403377d4c7b"}}]}]},{"type":"tableRow","attrs":{"localId":"d714c4c89bf8"},"content":[{"type":"tableCell","attrs":{"localId":"30883f2b7f4e","background":"white"},"content":[{"type":"paragraph","content":[{"type":"text","text":"Received"}],"attrs":{"localId":"12c76702ac37"}}]},{"type":"tableCell","attrs":{"localId":"e4a535ea3d96"},"content":[{"type":"paragraph","content":[{"type":"text","text":"40"}],"attrs":{"localId":"b231ac3d514c"}}]},{"type":"tableCell","attrs":{"localId":"449d6c9b78bb"},"content":[{"type":"paragraph","content":[{"type":"text","text":"40"}],"attrs":{"localId":"58d2994be871"}}]}]},{"type":"tableRow","attrs":{"localId":"b0128bd68aaa"},"content":[{"type":"tableCell","attrs":{"localId":"2e47291ab33f","background":"white"},"content":[{"type":"paragraph","content":[{"type":"text","text":"Uploaded"}],"attrs":{"localId":"fc9aacd11586"}}]},{"type":"tableCell","attrs":{"localId":"9150354e0a57"},"content":[{"type":"paragraph","content":[{"type":"text","text":"36"}],"attrs":{"localId":"e26816054879"}}]},{"type":"tableCell","attrs":{"localId":"c3c00e51c484"},"content":[{"type":"paragraph","content":[{"type":"text","text":"36"}],"attrs":{"localId":"269a7948e024"}}]}]},{"type":"tableRow","attrs":{"localId":"e6cf736daa73"},"content":[{"type":"tableCell","attrs":{"localId":"a2fbf8108846","background":"white"},"content":[{"type":"paragraph","content":[{"type":"text","text":"SKUs not uploaded-Image not Available"}],"attrs":{"localId":"0c290a6630e4"}}]},{"type":"tableCell","attrs":{"localId":"4f5100c9ab72"},"content":[{"type":"paragraph","content":[{"type":"text","text":"4"}],"attrs":{"localId":"43d7cc536048"}}]},{"type":"tableCell","attrs":{"localId":"03e456a45948"},"content":[{"type":"paragraph","content":[{"type":"text","text":"4"}],"attrs":{"localId":"e9fcc78cc343"}}]}]},{"type":"tableRow","attrs":{"localId":"794957200542"},"content":[{"type":"tableCell","attrs":{"localId":"6f24f76c0877","background":"white"},"content":[{"type":"paragraph","content":[{"type":"text","text":"LIDs Shared"}],"attrs":{"localId":"7f44873a5994"}}]},{"type":"tableCell","attrs":{"localId":"3082b057f5ed"},"content":[{"type":"paragraph","content":[{"type":"text","text":"36"}],"attrs":{"localId":"847867222fe6"}}]},{"type":"tableCell","attrs":{"localId":"f50156aaae2f"},"content":[{"type":"paragraph","content":[{"type":"text","text":"36"}],"attrs":{"localId":"f644bd4fdd76"}}]}]},{"type":"tableRow","attrs":{"localId":"fba83b952873"},"content":[{"type":"tableCell","attrs":{"localId":"7e7905edad1e","background":"white"},"content":[{"type":"paragraph","content":[{"type":"text","text":"LIDs Stuck in the System"}],"attrs":{"localId":"246aa9fd832b"}}]},{"type":"tableCell","attrs":{"localId":"163f281401a5"},"content":[{"type":"paragraph","content":[{"type":"text","text":"0"}],"attrs":{"localId":"3f35c05cc6df"}}]},{"type":"tableCell","attrs":{"localId":"42a781b2f9f8"},"content":[{"type":"paragraph","content":[{"type":"text","text":"0"}],"attrs":{"localId":"086e7144ff5f"}}]}]}]}
{adf}
With this, we are closing this request from our end.
Thank you for your patience, support, and cooperation throughout the process. Your brand is important to us, and we look forward to assisting you again.</t>
  </si>
  <si>
    <t>UCW-33952</t>
  </si>
  <si>
    <t>OAP | Collagen Lifter Listing  |  TATACLIQ - Fashion | Seller Code 125928</t>
  </si>
  <si>
    <t>L'Oréal Paris</t>
  </si>
  <si>
    <t>|Date :07/06/2026 &lt;Ticket picked for pre processing SKU 10&gt; &lt;Tania&gt;|
|Date :07/06/2026 &lt;Pre Processing query to Brand &lt;Hair Type &amp; MRP Missing &gt;&gt; &lt;Tania&gt;|;Date :07/07/2026 &lt;Ticket has been successfully uploaded in our system. Option 10 Sku 10&gt; &lt;Anjalita&gt;;[^UCW-33952.xlsx]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743319d-d357-4151-9bfc-9f7ef4afe518"},"content":[{"type":"tableRow","attrs":{"localId":"88c1ea12f8de"},"content":[{"type":"tableCell","attrs":{"localId":"48bdd659c704","background":"#44b3e1"},"content":[{"type":"paragraph","content":[{"type":"text","text":"Ticket ID","marks":[{"type":"strong"}]}],"attrs":{"localId":"ad9c25e397a2"}}]},{"type":"tableCell","attrs":{"localId":"f0764e927652","colspan":2,"background":"#44b3e1"},"content":[{"type":"paragraph","content":[{"type":"text","text":"UCW-33952","marks":[{"type":"strong"}]}],"attrs":{"localId":"96684279052d"}}]}]},{"type":"tableRow","attrs":{"localId":"16b22ec65fc5"},"content":[{"type":"tableCell","attrs":{"localId":"e6992ff89b10","background":"#44b3e1"},"content":[{"type":"paragraph","content":[{"type":"text","text":"Brand Name","marks":[{"type":"strong"}]}],"attrs":{"localId":"98f930e4e065"}}]},{"type":"tableCell","attrs":{"localId":"c64350b71f03","colspan":2,"background":"#44b3e1"},"content":[{"type":"paragraph","content":[{"type":"text","text":"L'Oreal Paris","marks":[{"type":"strong"}]}],"attrs":{"localId":"62243e25a334"}}]}]},{"type":"tableRow","attrs":{"localId":"3942d1685c03"},"content":[{"type":"tableCell","attrs":{"localId":"21126936a4d3","background":"#44b3e1"},"content":[{"type":"paragraph","content":[{"type":"text","text":"Platform","marks":[{"type":"strong"}]}],"attrs":{"localId":"14283fc87764"}}]},{"type":"tableCell","attrs":{"localId":"0a92d7b2eeee","colspan":2,"background":"#44b3e1"},"content":[{"type":"paragraph","content":[{"type":"text","text":"Mall","marks":[{"type":"strong"}]}],"attrs":{"localId":"1a1c10e668f5"}}]}]},{"type":"tableRow","attrs":{"localId":"d037322fb30b"},"content":[{"type":"tableCell","attrs":{"localId":"f76c20f4f4ed","background":"#ace5fe"},"content":[{"type":"paragraph","content":[{"type":"text","text":"Particulars","marks":[{"type":"strong"}]}],"attrs":{"localId":"48bceaacfe2e"}}]},{"type":"tableCell","attrs":{"localId":"8f124d467649","background":"#ace5fe"},"content":[{"type":"paragraph","content":[{"type":"text","text":"SKU Count","marks":[{"type":"strong"}]}],"attrs":{"localId":"1c0c20cf1593"}}]},{"type":"tableCell","attrs":{"localId":"5fc5554b55c4","background":"#ace5fe"},"content":[{"type":"paragraph","content":[{"type":"text","text":"Option Count","marks":[{"type":"strong"}]}],"attrs":{"localId":"4b8c5be48362"}}]}]},{"type":"tableRow","attrs":{"localId":"92287c157a96"},"content":[{"type":"tableCell","attrs":{"localId":"757c6dcaff30","background":"white"},"content":[{"type":"paragraph","content":[{"type":"text","text":"Received"}],"attrs":{"localId":"2d3eb58be311"}}]},{"type":"tableCell","attrs":{"localId":"4960fa048650","background":"white"},"content":[{"type":"paragraph","content":[{"type":"text","text":"10"}],"attrs":{"localId":"9a02e8afc325"}}]},{"type":"tableCell","attrs":{"localId":"7bdd3ae05553","background":"white"},"content":[{"type":"paragraph","content":[{"type":"text","text":"10"}],"attrs":{"localId":"cad3bc26ad40"}}]}]},{"type":"tableRow","attrs":{"localId":"516b6c52687f"},"content":[{"type":"tableCell","attrs":{"localId":"f6a44dbf9cb2","background":"white"},"content":[{"type":"paragraph","content":[{"type":"text","text":"Uploaded"}],"attrs":{"localId":"eeaa3c8e0dd3"}}]},{"type":"tableCell","attrs":{"localId":"89a528a53850","background":"white"},"content":[{"type":"paragraph","content":[{"type":"text","text":"10"}],"attrs":{"localId":"84de264d2aa3"}}]},{"type":"tableCell","attrs":{"localId":"4775e372c308","background":"white"},"content":[{"type":"paragraph","content":[{"type":"text","text":"10"}],"attrs":{"localId":"f75576b641da"}}]}]},{"type":"tableRow","attrs":{"localId":"277c0a1afb2e"},"content":[{"type":"tableCell","attrs":{"localId":"cd36dcb47eb8","background":"white"},"content":[{"type":"paragraph","content":[{"type":"text","text":"Not Uploaded"}],"attrs":{"localId":"fa7fbb9f01d5"}}]},{"type":"tableCell","attrs":{"localId":"08bb5e61c70c","background":"white"},"content":[{"type":"paragraph","content":[{"type":"text","text":"0"}],"attrs":{"localId":"d531438163ab"}}]},{"type":"tableCell","attrs":{"localId":"f6f946934be3","background":"white"},"content":[{"type":"paragraph","content":[{"type":"text","text":"0"}],"attrs":{"localId":"d2d352a0a14e"}}]}]},{"type":"tableRow","attrs":{"localId":"7f4f62dde504"},"content":[{"type":"tableCell","attrs":{"localId":"63bfef48c863","background":"white"},"content":[{"type":"paragraph","content":[{"type":"text","text":"LIDs Shared"}],"attrs":{"localId":"991bc3d82257"}}]},{"type":"tableCell","attrs":{"localId":"6f8bd942a1f4","background":"white"},"content":[{"type":"paragraph","content":[{"type":"text","text":"10"}],"attrs":{"localId":"8f6b8a5f40c7"}}]},{"type":"tableCell","attrs":{"localId":"77c0b67bced7","background":"white"},"content":[{"type":"paragraph","content":[{"type":"text","text":"10"}],"attrs":{"localId":"e13e60ce7354"}}]}]},{"type":"tableRow","attrs":{"localId":"b26e617fec86"},"content":[{"type":"tableCell","attrs":{"localId":"94015f72721b","background":"white"},"content":[{"type":"paragraph","content":[{"type":"text","text":"Stuck in the System"}],"attrs":{"localId":"94a3cab12a2a"}}]},{"type":"tableCell","attrs":{"localId":"268d0035276e","background":"white"},"content":[{"type":"paragraph","content":[{"type":"text","text":"0"}],"attrs":{"localId":"f721db9b0c87"}}]},{"type":"tableCell","attrs":{"localId":"096db0cc85c4","background":"white"},"content":[{"type":"paragraph","content":[{"type":"text","text":"0"}],"attrs":{"localId":"cf64b12f99f2"}}]}]}]}
{adf}
With this, we are closing this request from our end.
Thank you for your patience, support, and cooperation throughout the process. Your brand is important to us, and we look forward to assisting you again.
Regards,
Team Netscribes</t>
  </si>
  <si>
    <t>UCW-33950</t>
  </si>
  <si>
    <t>OAP | Plump Ambition Shade Extension Listing  |  TATACLIQ - Fashion | Seller Code 125928</t>
  </si>
  <si>
    <t>L'Oreal Paris</t>
  </si>
  <si>
    <t>|Date :07/06/2026 &lt;Ticket picked for pre processing SKU 4&gt; &lt;Tania&gt;|
|Date :07/06/2026 &lt;Ticket picked for Production and QC review SKU 4&gt; &lt;Tania&gt;|;Date :07/06/2026 &lt;Ticket has been successfully uploaded in our system. Option 4 Sku 4&gt; &lt;Anjalita&gt;;[^UCW-33950.xlsx]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7ea0ac-2fb0-407e-8a51-592411b68113"},"content":[{"type":"tableRow","attrs":{"localId":"b59a95e35b40"},"content":[{"type":"tableCell","attrs":{"localId":"6de6ec0aea47","background":"#44b3e1"},"content":[{"type":"paragraph","content":[{"type":"text","text":"Ticket ID","marks":[{"type":"strong"}]}],"attrs":{"localId":"0385b7fc0fce"}}]},{"type":"tableCell","attrs":{"localId":"698a62437ad1","colspan":2,"background":"#44b3e1"},"content":[{"type":"paragraph","content":[{"type":"text","text":"UCW-33950","marks":[{"type":"strong"}]}],"attrs":{"localId":"c78cb4b1a20f"}}]}]},{"type":"tableRow","attrs":{"localId":"e1aad0ac6cc6"},"content":[{"type":"tableCell","attrs":{"localId":"122603b0414e","background":"#44b3e1"},"content":[{"type":"paragraph","content":[{"type":"text","text":"Brand Name","marks":[{"type":"strong"}]}],"attrs":{"localId":"14bf6f78c228"}}]},{"type":"tableCell","attrs":{"localId":"6309b8b86fd4","colspan":2,"background":"#44b3e1"},"content":[{"type":"paragraph","content":[{"type":"text","text":"L'Oreal Paris","marks":[{"type":"strong"}]}],"attrs":{"localId":"9cb1463d4f12"}}]}]},{"type":"tableRow","attrs":{"localId":"e0d21996b9ce"},"content":[{"type":"tableCell","attrs":{"localId":"b96d76b20d64","background":"#44b3e1"},"content":[{"type":"paragraph","content":[{"type":"text","text":"Platform","marks":[{"type":"strong"}]}],"attrs":{"localId":"dea74ed681e9"}}]},{"type":"tableCell","attrs":{"localId":"79880accb7f6","colspan":2,"background":"#44b3e1"},"content":[{"type":"paragraph","content":[{"type":"text","text":"Mall","marks":[{"type":"strong"}]}],"attrs":{"localId":"adcf65bda987"}}]}]},{"type":"tableRow","attrs":{"localId":"50c54e90985f"},"content":[{"type":"tableCell","attrs":{"localId":"2a9dfa39cae9","background":"#ace5fe"},"content":[{"type":"paragraph","content":[{"type":"text","text":"Particulars","marks":[{"type":"strong"}]}],"attrs":{"localId":"e6d3369da31b"}}]},{"type":"tableCell","attrs":{"localId":"f6dc61d0ee40","background":"#ace5fe"},"content":[{"type":"paragraph","content":[{"type":"text","text":"SKU Count","marks":[{"type":"strong"}]}],"attrs":{"localId":"51e2080b0af3"}}]},{"type":"tableCell","attrs":{"localId":"dd87327cae63","background":"#ace5fe"},"content":[{"type":"paragraph","content":[{"type":"text","text":"Option Count","marks":[{"type":"strong"}]}],"attrs":{"localId":"67bf6986b781"}}]}]},{"type":"tableRow","attrs":{"localId":"2782dbec4c41"},"content":[{"type":"tableCell","attrs":{"localId":"48e3b9ca3643","background":"white"},"content":[{"type":"paragraph","content":[{"type":"text","text":"Received"}],"attrs":{"localId":"46e15833b50b"}}]},{"type":"tableCell","attrs":{"localId":"41c3ce80dd4b","background":"white"},"content":[{"type":"paragraph","content":[{"type":"text","text":"4"}],"attrs":{"localId":"dc7952633870"}}]},{"type":"tableCell","attrs":{"localId":"e0882f0c84a8","background":"white"},"content":[{"type":"paragraph","content":[{"type":"text","text":"4"}],"attrs":{"localId":"23d768c86d54"}}]}]},{"type":"tableRow","attrs":{"localId":"eecca3a3a085"},"content":[{"type":"tableCell","attrs":{"localId":"4690ca4b2946","background":"white"},"content":[{"type":"paragraph","content":[{"type":"text","text":"Uploaded"}],"attrs":{"localId":"4042853fb9d6"}}]},{"type":"tableCell","attrs":{"localId":"964949dd5b5a","background":"white"},"content":[{"type":"paragraph","content":[{"type":"text","text":"4"}],"attrs":{"localId":"91a8e184c70d"}}]},{"type":"tableCell","attrs":{"localId":"d60fe6b76ef9","background":"white"},"content":[{"type":"paragraph","content":[{"type":"text","text":"4"}],"attrs":{"localId":"20669e7d18eb"}}]}]},{"type":"tableRow","attrs":{"localId":"bbb46ee5247d"},"content":[{"type":"tableCell","attrs":{"localId":"daea59b8318a","background":"white"},"content":[{"type":"paragraph","content":[{"type":"text","text":"Not Uploaded"}],"attrs":{"localId":"44f222ff452b"}}]},{"type":"tableCell","attrs":{"localId":"7401d08c8c79","background":"white"},"content":[{"type":"paragraph","content":[{"type":"text","text":"0"}],"attrs":{"localId":"8e4d35e5278d"}}]},{"type":"tableCell","attrs":{"localId":"46b7c2d21e44","background":"white"},"content":[{"type":"paragraph","content":[{"type":"text","text":"0"}],"attrs":{"localId":"9ec5937f93d1"}}]}]},{"type":"tableRow","attrs":{"localId":"43490a870c53"},"content":[{"type":"tableCell","attrs":{"localId":"2c5c093ee0f0","background":"white"},"content":[{"type":"paragraph","content":[{"type":"text","text":"LIDs Shared"}],"attrs":{"localId":"2ffadcc99733"}}]},{"type":"tableCell","attrs":{"localId":"cc083419ffc5","background":"white"},"content":[{"type":"paragraph","content":[{"type":"text","text":"4"}],"attrs":{"localId":"a35ed5440331"}}]},{"type":"tableCell","attrs":{"localId":"9ad4bffdbcfd","background":"white"},"content":[{"type":"paragraph","content":[{"type":"text","text":"4"}],"attrs":{"localId":"3da86da5f5e6"}}]}]},{"type":"tableRow","attrs":{"localId":"2c1052206c39"},"content":[{"type":"tableCell","attrs":{"localId":"522a83372e82","background":"white"},"content":[{"type":"paragraph","content":[{"type":"text","text":"Stuck in the System"}],"attrs":{"localId":"f44820902fc2"}}]},{"type":"tableCell","attrs":{"localId":"cba95beb5512","background":"white"},"content":[{"type":"paragraph","content":[{"type":"text","text":"0"}],"attrs":{"localId":"1754a89607dc"}}]},{"type":"tableCell","attrs":{"localId":"a837806b8b9a","background":"white"},"content":[{"type":"paragraph","content":[{"type":"text","text":"0"}],"attrs":{"localId":"6088e92435d8"}}]}]}]}
{adf}
With this, we are closing this request from our end.
Thank you for your patience, support, and cooperation throughout the process. Your brand is important to us, and we look forward to assisting you again.
Regards,
Team Netscribes</t>
  </si>
  <si>
    <t>FAILED</t>
  </si>
  <si>
    <t>UCW-33948</t>
  </si>
  <si>
    <t>MNY | Sky Tubes Update  |  TATACLIQ - Fashion | Seller Code 125928</t>
  </si>
  <si>
    <t>Date :07/07/2026 &lt;Ticket picked for pre processing Option 1 Sku 1&gt; &lt;Anjalita&gt;;*Image deliver - Date :07/08/2026 &lt;Images Delivered Processed Options 1 Rejected Options 0&gt; &lt;Saswati Dey&gt;*;Date :07/08/2026 &lt;Ticket has been successfully uploaded in our system. Option 1 Sku 1 &gt; &lt;Anjalita&gt;;As informed earlier, since 6th July, the changes made to LIDs have not been reflected on the PDP despite successful updates.
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</si>
  <si>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UCW-33946</t>
  </si>
  <si>
    <t>TCL - Memo Paris Images update</t>
  </si>
  <si>
    <t>Date :07/06/2026 &lt;Ticket picked for pre processing Option 52 Sku 52&gt; &lt;Anjalita&gt;;*Image deliver - Date :07/08/2026 &lt;Images Delivered Processed Options 52 Rejected Options 0&gt; &lt;Saswati Dey&gt;*;Date :07/08/2026 &lt;Ticket has been successfully uploaded in our system. Option 34 Sku 34&gt; &lt;Anjalita&gt;;{adf:display=block}
{"type":"table","attrs":{"isNumberColumnEnabled":false,"layout":"center","localId":"c8707715-37ff-41eb-a316-65277467435e"},"content":[{"type":"tableRow","attrs":{"localId":"d29f6c8849b2"},"content":[{"type":"tableCell","attrs":{"localId":"3f05f63c38c0"},"content":[{"type":"paragraph","content":[{"type":"text","text":"Ticket ID"}],"attrs":{"localId":"340ff39819d1"}}]},{"type":"tableCell","attrs":{"localId":"6cebd03a0bd0","colspan":2},"content":[{"type":"paragraph","content":[{"type":"text","text":"UCW-33946"}],"attrs":{"localId":"f3215116d6dc"}}]}]},{"type":"tableRow","attrs":{"localId":"4207fc2809f2"},"content":[{"type":"tableCell","attrs":{"localId":"5204cb4a17e6"},"content":[{"type":"paragraph","content":[{"type":"text","text":"Particulars"}],"attrs":{"localId":"6f4a55d8e739"}}]},{"type":"tableCell","attrs":{"localId":"f44ae968887f"},"content":[{"type":"paragraph","content":[{"type":"text","text":"SKU Count"}],"attrs":{"localId":"227a618d2966"}}]},{"type":"tableCell","attrs":{"localId":"9bd108441f6f"},"content":[{"type":"paragraph","content":[{"type":"text","text":"Option Count"}],"attrs":{"localId":"a8d356f32806"}}]}]},{"type":"tableRow","attrs":{"localId":"bd6844f57498"},"content":[{"type":"tableCell","attrs":{"localId":"f3ae12ae4143"},"content":[{"type":"paragraph","content":[{"type":"text","text":"Received"}],"attrs":{"localId":"8702f1057fdc"}}]},{"type":"tableCell","attrs":{"localId":"f7b9ac3f1779"},"content":[{"type":"paragraph","content":[{"type":"text","text":"52"}],"attrs":{"localId":"82c8f03d8cfb"}}]},{"type":"tableCell","attrs":{"localId":"27ee48a5f727"},"content":[{"type":"paragraph","content":[{"type":"text","text":"52"}],"attrs":{"localId":"bb1baeb2ff93"}}]}]},{"type":"tableRow","attrs":{"localId":"876e395782f1"},"content":[{"type":"tableCell","attrs":{"localId":"5d5b257f8a4e"},"content":[{"type":"paragraph","content":[{"type":"text","text":"Successfully Retriggered"}],"attrs":{"localId":"99230455d90b"}}]},{"type":"tableCell","attrs":{"localId":"4bd1d7a3ad4c"},"content":[{"type":"paragraph","content":[{"type":"text","text":"34"}],"attrs":{"localId":"2c7156bc02e4"}}]},{"type":"tableCell","attrs":{"localId":"813da95d994e"},"content":[{"type":"paragraph","content":[{"type":"text","text":"34"}],"attrs":{"localId":"90da6b03f287"}}]}]},{"type":"tableRow","attrs":{"localId":"730a81ea3474"},"content":[{"type":"tableCell","attrs":{"localId":"9b786b485753"},"content":[{"type":"paragraph","content":[{"type":"text","text":"L1 to L4 not Selecting"}],"attrs":{"localId":"6f68275806cd"}}]},{"type":"tableCell","attrs":{"localId":"8da6caec5aff"},"content":[{"type":"paragraph","content":[{"type":"text","text":"16"}],"attrs":{"localId":"9b163bf41cff"}}]},{"type":"tableCell","attrs":{"localId":"d37d4787c138"},"content":[{"type":"paragraph","content":[{"type":"text","text":"16"}],"attrs":{"localId":"369b5d78cee8"}}]}]},{"type":"tableRow","attrs":{"localId":"39c2f1895260"},"content":[{"type":"tableCell","attrs":{"localId":"987785561c87"},"content":[{"type":"paragraph","content":[{"type":"text","text":"Beauty Category not Selecting"}],"attrs":{"localId":"c46c00069cfe"}}]},{"type":"tableCell","attrs":{"localId":"c223f0890fea"},"content":[{"type":"paragraph","content":[{"type":"text","text":"2"}],"attrs":{"localId":"5096999f5c91"}}]},{"type":"tableCell","attrs":{"localId":"8f48973a0baa"},"content":[{"type":"paragraph","content":[{"type":"text","text":"2"}],"attrs":{"localId":"2721044908c9"}}]}]}]}
{adf};As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</si>
  <si>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UCW-33933</t>
  </si>
  <si>
    <t>TCL X CDC Cataloging Connect</t>
  </si>
  <si>
    <t>UCW-33927</t>
  </si>
  <si>
    <t>USPA_FM_Arrow_MP_90_Batch-4 AW26 &amp; 78 SS26__124848_2-07-2026</t>
  </si>
  <si>
    <t>Arrow, U.S. Polo Assn., Flying Machine, Arrow Sport, Arrow Newyork</t>
  </si>
  <si>
    <t>Date :07/06/2026  &lt;Ticket picked for pre processing Option 84 Sku 737&gt; &lt;Anwesha Mondal&gt;;Date :07/08/2026  &lt;Production &amp; QC Done , Working on Size Chart&gt; &lt;Anwesha Mondal&gt;;Date :07/08/2026  &lt;Pre Processing query to Brand &lt;Size chart Missing&gt;&gt; &lt;Anwesha Mondal&gt; ;Date :07/10/2026  &lt;Follow up 1&gt; &lt;Anwesha Mondal&gt;;Date :07/11/2026  &lt;Size Chart Code Creation&gt; &lt;Anwesha Mondal&gt;
[^UCW-33927 Size Chart .csv]
*Please Note*: The size chart codes for all L4s have been created. The reference sheet is attached for your review.
However, the brand has not shared the measurements for the *Casual Jacket*. A query has been raised with the brand requesting the size chart grid. We will proceed with the size chart creation once the required measurements are received.</t>
  </si>
  <si>
    <t>UCW-33909</t>
  </si>
  <si>
    <t>Roberto Cavalli - TCL - Platform addition</t>
  </si>
  <si>
    <t xml:space="preserve">Roberto Cavalli </t>
  </si>
  <si>
    <t xml:space="preserve">*Image deliver - Date :08/08/2026 &lt;Images Delivered Processed Options 19 Rejected Options 0&gt; &lt;Saswati Dey&gt;*;We have completed the platform addition. Once the images are successfully reflected, we will keep you informed.[^Status of UCW-33909.xlsx] [^Summery.zip] </t>
  </si>
  <si>
    <t>UCW-33908</t>
  </si>
  <si>
    <t>NISTRA NEW LISTING FINE JEWELLERY SILVER 129363</t>
  </si>
  <si>
    <t>Nistra</t>
  </si>
  <si>
    <t>Date : 6th Jul, 2026 Brand to Query for Images-Mousumi;Date : 7th Jul, 2026 1st followup done-Mousumi
Date : 7th Jul, 2026 Pre-Processing Sheet (Brabd To Query  Weight, Metal &amp; Gross weight, Style Code, SKUs COde)-Mousumi;Date : 8th Jul, 2026 1st followup done-Mousumi
Date : 8th Jul, 2026 Production Done _Mousumi.
Date : 8th Jul, 2026 Description Done -Khushnuma
Date : 8th Jul, 2026 Images Done-Moumita;Date : 9th July , 2026 QC &amp; Uploade Done-Mousumi
PFA the Summary &amp; Post-Uploaded Sheet[^Summary.zip] [^UCW-33908 Post Upload Status_V.2 (1).xlsx] 
;[^UCW-33908.xlsx]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d0c21a4-37b8-45ee-bafc-abe58a8c3d31"},"content":[{"type":"tableRow","attrs":{"localId":"59381dbe777f"},"content":[{"type":"tableCell","attrs":{"localId":"5137c8eda9b7","background":"#44b3e1"},"content":[{"type":"paragraph","content":[{"type":"text","text":"Ticket ID","marks":[{"type":"strong"}]}],"attrs":{"localId":"203a960fb9d2"}}]},{"type":"tableCell","attrs":{"localId":"a2c7e8b5ab44","colspan":2,"background":"#44b3e1"},"content":[{"type":"paragraph","content":[{"type":"text","text":"UCW-33908","marks":[{"type":"strong"}]}],"attrs":{"localId":"21ef2a6aaefa"}}]}]},{"type":"tableRow","attrs":{"localId":"ea047ea1e3c9"},"content":[{"type":"tableCell","attrs":{"localId":"5ac776e25906","background":"#44b3e1"},"content":[{"type":"paragraph","content":[{"type":"text","text":"Brand Name","marks":[{"type":"strong"}]}],"attrs":{"localId":"f3ea4adafdf4"}}]},{"type":"tableCell","attrs":{"localId":"721788f3dc2a","colspan":2,"background":"#44b3e1"},"content":[{"type":"paragraph","content":[{"type":"text","text":"Nistra","marks":[{"type":"strong"}]}],"attrs":{"localId":"ea2e0288d5a3"}}]}]},{"type":"tableRow","attrs":{"localId":"93203cc5f465"},"content":[{"type":"tableCell","attrs":{"localId":"ffdf3ff0452b","background":"#ace5fe"},"content":[{"type":"paragraph","content":[{"type":"text","text":"Platform","marks":[{"type":"strong"}]}],"attrs":{"localId":"d479b71d43a5"}}]},{"type":"tableCell","attrs":{"localId":"4e34dab8fc59","colspan":2,"background":"#ace5fe"},"content":[{"type":"paragraph","content":[{"type":"text","text":"Mall","marks":[{"type":"strong"}]}],"attrs":{"localId":"cd11acb4ffe0"}}]}]},{"type":"tableRow","attrs":{"localId":"a56a356c6eb0"},"content":[{"type":"tableCell","attrs":{"localId":"806151318cda","background":"#ace5fe"},"content":[{"type":"paragraph","content":[{"type":"text","text":"Particulars","marks":[{"type":"strong"}]}],"attrs":{"localId":"5bd3f28be766"}}]},{"type":"tableCell","attrs":{"localId":"49be241a9ebd","background":"#ace5fe"},"content":[{"type":"paragraph","content":[{"type":"text","text":"SKU Count","marks":[{"type":"strong"}]}],"attrs":{"localId":"62200e2d2064"}}]},{"type":"tableCell","attrs":{"localId":"45fb97fe1a29","background":"#ace5fe"},"content":[{"type":"paragraph","content":[{"type":"text","text":"Option Count","marks":[{"type":"strong"}]}],"attrs":{"localId":"31cf0749cd91"}}]}]},{"type":"tableRow","attrs":{"localId":"24dd5558d14e"},"content":[{"type":"tableCell","attrs":{"localId":"8637a87d2cf2","background":"white"},"content":[{"type":"paragraph","content":[{"type":"text","text":"Received"}],"attrs":{"localId":"90eb6206a989"}}]},{"type":"tableCell","attrs":{"localId":"91b1ce4fe943"},"content":[{"type":"paragraph","content":[{"type":"text","text":"257"}],"attrs":{"localId":"fde849f4ee02"}}]},{"type":"tableCell","attrs":{"localId":"0f25da864888"},"content":[{"type":"paragraph","content":[{"type":"text","text":"257"}],"attrs":{"localId":"1d50437dca94"}}]}]},{"type":"tableRow","attrs":{"localId":"c55c998fcce1"},"content":[{"type":"tableCell","attrs":{"localId":"bcc5f7e01ad5","background":"white"},"content":[{"type":"paragraph","content":[{"type":"text","text":"Uploaded"}],"attrs":{"localId":"d5029a85af49"}}]},{"type":"tableCell","attrs":{"localId":"a1b6ffd69893"},"content":[{"type":"paragraph","content":[{"type":"text","text":"256"}],"attrs":{"localId":"c1cc8909e300"}}]},{"type":"tableCell","attrs":{"localId":"5506d25727bd"},"content":[{"type":"paragraph","content":[{"type":"text","text":"256"}],"attrs":{"localId":"91948e03f36a"}}]}]},{"type":"tableRow","attrs":{"localId":"998e69718979"},"content":[{"type":"tableCell","attrs":{"localId":"e2ed129fc776","background":"white"},"content":[{"type":"paragraph","content":[{"type":"text","text":"Duplicate SKUs"}],"attrs":{"localId":"0daa7162c6ca"}}]},{"type":"tableCell","attrs":{"localId":"55d307e6ea55"},"content":[{"type":"paragraph","content":[{"type":"text","text":"1"}],"attrs":{"localId":"de91cd23f7b4"}}]},{"type":"tableCell","attrs":{"localId":"12a4979cb642"},"content":[{"type":"paragraph","content":[{"type":"text","text":"1"}],"attrs":{"localId":"0165a10c601b"}}]}]},{"type":"tableRow","attrs":{"localId":"46ca11cfbf6d"},"content":[{"type":"tableCell","attrs":{"localId":"295096438b35","background":"white"},"content":[{"type":"paragraph","content":[{"type":"text","text":"LIDs Shared"}],"attrs":{"localId":"b6c100f9d68d"}}]},{"type":"tableCell","attrs":{"localId":"35030f7abb5c"},"content":[{"type":"paragraph","content":[{"type":"text","text":"256"}],"attrs":{"localId":"10c3aae1a795"}}]},{"type":"tableCell","attrs":{"localId":"c77163daf46e"},"content":[{"type":"paragraph","content":[{"type":"text","text":"256"}],"attrs":{"localId":"c3eda343192b"}}]}]},{"type":"tableRow","attrs":{"localId":"12a4b394d896"},"content":[{"type":"tableCell","attrs":{"localId":"65ef12285428","background":"white"},"content":[{"type":"paragraph","content":[{"type":"text","text":"LIDs Stuck in the System"}],"attrs":{"localId":"d43c6ff758ae"}}]},{"type":"tableCell","attrs":{"localId":"42a4fcff3781"},"content":[{"type":"paragraph","content":[{"type":"text","text":"0"}],"attrs":{"localId":"0af564ddc13e"}}]},{"type":"tableCell","attrs":{"localId":"23b60cf9a126"},"content":[{"type":"paragraph","content":[{"type":"text","text":"0"}],"attrs":{"localId":"aa82c5652d56"}}]}]}]}
{adf}
With this, we are closing this request from our end.
Thank you for your patience, support, and cooperation throughout the process. Your brand is important to us, and we look forward to assisting you again.</t>
  </si>
  <si>
    <t>UCW-34547</t>
  </si>
  <si>
    <t xml:space="preserve"> TCL- New listing - Hermès Barénia Pleine Fleur</t>
  </si>
  <si>
    <t>UCW-34544</t>
  </si>
  <si>
    <t>Woodland / Footwear / 1298 SKU's / 166 Options / 11-06-26</t>
  </si>
  <si>
    <t>UCW-34536</t>
  </si>
  <si>
    <t>( CHARCHIT/CAVIO ) 30 -New Styles Product data sheet to go live on Tata Cliq</t>
  </si>
  <si>
    <t>UCW-34535</t>
  </si>
  <si>
    <t>CLONE - New Listing Tata Cliq Brand - La French &amp; Mancode 2nd July'26.</t>
  </si>
  <si>
    <t>UCW-34533</t>
  </si>
  <si>
    <t>Updated A+ and E-Commerce Creatives- Honasa</t>
  </si>
  <si>
    <t>UCW-34527</t>
  </si>
  <si>
    <t>New Chain Pendant and Earring Set listing- 6 SKUS</t>
  </si>
  <si>
    <t>UCW-34526</t>
  </si>
  <si>
    <t>Listing File for New Shades – Draw Me In Lip Marker</t>
  </si>
  <si>
    <t>UCW-34524</t>
  </si>
  <si>
    <t xml:space="preserve">Aug Cycle GWPs - Cataloguing </t>
  </si>
  <si>
    <t>UCW-34522</t>
  </si>
  <si>
    <t>Pantaloons /Men's/Kid's/Women's Western/Women's Ethnic apparel/ New Listing/SKU 813/Options 158| 14th Julyl'2026</t>
  </si>
  <si>
    <t>UCW-34521</t>
  </si>
  <si>
    <t>Tata Image update_14-07-2026 - Perfume</t>
  </si>
  <si>
    <t>UCW-34507</t>
  </si>
  <si>
    <t>NPI Listing - Tata Cliq&lt;&gt;Mamaearth</t>
  </si>
  <si>
    <t>UCW-34503</t>
  </si>
  <si>
    <t>Garnier | Oil Clear PDP Update | TATACLIQ - Fashion | Seller Code 125928</t>
  </si>
  <si>
    <t>UCW-34461</t>
  </si>
  <si>
    <t>Accessorize London X Tata Cliq _Jewellery Catalogue_13-07-2026</t>
  </si>
  <si>
    <t>UCW-34451</t>
  </si>
  <si>
    <t>UCW-34445</t>
  </si>
  <si>
    <t>PNG Jewellers | New (214) PNG_Mangalsutra | Code - 124260 | 90 SKUs</t>
  </si>
  <si>
    <t>UCW-34441</t>
  </si>
  <si>
    <t>Libas Apparel 127532 13-07-2026 (NEW CATALOGUE)</t>
  </si>
  <si>
    <t>UCW-34433</t>
  </si>
  <si>
    <t>Libas Apparel 127532 06-07-2026 (NEW CATALOGUE)</t>
  </si>
  <si>
    <t>UCW-34430</t>
  </si>
  <si>
    <t>Request for Catalogue Listing Format File</t>
  </si>
  <si>
    <t>UCW-34423</t>
  </si>
  <si>
    <t>New Listings_25 Styles_13.07.2026</t>
  </si>
  <si>
    <t>UCW-34414</t>
  </si>
  <si>
    <t>Rakhi and Core additions collection catalog for Tata Cliq.</t>
  </si>
  <si>
    <t>UCW-34413</t>
  </si>
  <si>
    <t>Tata Cliq-adidas DTC|Footwear| Attributes_15-07-26</t>
  </si>
  <si>
    <t>UCW-34412</t>
  </si>
  <si>
    <t>Aapno Rajasthan | Fashion Jewellery | 126205 | 08-07-26 (128skus)</t>
  </si>
  <si>
    <t>UCW-34409</t>
  </si>
  <si>
    <t>Voylla | Fashion Jewelry | 124186 | 15.07.2026 (32 skus)</t>
  </si>
  <si>
    <t>UCW-34400</t>
  </si>
  <si>
    <t>New Listing Details – Re'equil Gentle Cleanser Range</t>
  </si>
  <si>
    <t>UCW-34399</t>
  </si>
  <si>
    <t>CLONE - New listings - Care N Class</t>
  </si>
  <si>
    <t>UCW-34394</t>
  </si>
  <si>
    <t>Giva | Silver Jewellery | 125927 | 25-06-2026 &amp; 2-07-2026(132SKUs)</t>
  </si>
  <si>
    <t>UCW-34393</t>
  </si>
  <si>
    <t>Clinique Listing July'26</t>
  </si>
  <si>
    <t>UCW-34392</t>
  </si>
  <si>
    <t>Clinique GWP Listing - Dropship bag</t>
  </si>
  <si>
    <t>UCW-34390</t>
  </si>
  <si>
    <t>New Sampler Box Listing - Tata</t>
  </si>
  <si>
    <t>UCW-34389</t>
  </si>
  <si>
    <t>The Magic Wand Festive Collection Linesheet_33 Styles_10.07.2026</t>
  </si>
  <si>
    <t>UCW-34380</t>
  </si>
  <si>
    <t>Request to Update Toner Information and Product Image LE82 &amp; LE92</t>
  </si>
  <si>
    <t>UCW-34378</t>
  </si>
  <si>
    <t>UCW-34370</t>
  </si>
  <si>
    <t>TCL- New listing - Memo Paris Palais Bourbon (MDP)</t>
  </si>
  <si>
    <t>UCW-34367</t>
  </si>
  <si>
    <t>CLONE: footwear catalogue for listing tatacliq</t>
  </si>
  <si>
    <t>UCW-34357</t>
  </si>
  <si>
    <t>Tata Cliq Luxury Footwear Catalogue- Asics | 10th July</t>
  </si>
  <si>
    <t>UCW-34354</t>
  </si>
  <si>
    <t>EL DW GWP Listing - July'26</t>
  </si>
  <si>
    <t>UCW-34343</t>
  </si>
  <si>
    <t>Onewe India - 09-07-2026 - 128951 - Hathfool Collection</t>
  </si>
  <si>
    <t>UCW-34339</t>
  </si>
  <si>
    <t>TATA CLIQ - Listing Template Submission</t>
  </si>
  <si>
    <t>UCW-34336</t>
  </si>
  <si>
    <t>NPI- Mamaearth x Tata Cliq | July'26</t>
  </si>
  <si>
    <t>UCW-34329</t>
  </si>
  <si>
    <t>VANTIER SHOES - Footwear - 10/07/2026 - 200 SKUs</t>
  </si>
  <si>
    <t>UCW-34325</t>
  </si>
  <si>
    <t>New articles for Lush brand catalogue</t>
  </si>
  <si>
    <t>UCW-34321</t>
  </si>
  <si>
    <t>CLONE - TF: Cataloging Information: March</t>
  </si>
  <si>
    <t>UCW-34314</t>
  </si>
  <si>
    <t>Cloned- Mia Silver coin</t>
  </si>
  <si>
    <t>UCW-34305</t>
  </si>
  <si>
    <t>Redchief_Sport Shoes_123781_110726</t>
  </si>
  <si>
    <t>UCW-34299</t>
  </si>
  <si>
    <t>Kiddopanti Size Addition of Missing SKUs and 21 Skus Options 17 of the Products On 9th July 2026</t>
  </si>
  <si>
    <t>UCW-34297</t>
  </si>
  <si>
    <t>Fabindia – Apparel &amp; Jewellery– Seller Code-126453 – SKU Count-486 – Style Count-93 – 09-07-2026</t>
  </si>
  <si>
    <t>UCW-34293</t>
  </si>
  <si>
    <t>CLONE - Tatacliq Lifestyle Catalog Template-Lot -121_11.08.2025</t>
  </si>
  <si>
    <t>UCW-34292</t>
  </si>
  <si>
    <t>Error_Tatacliq Lifestyle Catalog Template-Lot -121_11.08.2025</t>
  </si>
  <si>
    <t>UCW-34285</t>
  </si>
  <si>
    <t>CLONE - Airwrap ID New Colorway- Prussian Blue (TCL Listing)</t>
  </si>
  <si>
    <t>UCW-34280</t>
  </si>
  <si>
    <t>Lotto/Footwear UPTO Lot-37/Seller code- 129247/ 10-07-2026</t>
  </si>
  <si>
    <t>UCW-34271</t>
  </si>
  <si>
    <t>Jockey Apparel (New Styles)- 100121 - 08-07-2026</t>
  </si>
  <si>
    <t>UCW-34270</t>
  </si>
  <si>
    <t>Davidoff 2 - New listing - 6 STD - TATA - 6/7/26</t>
  </si>
  <si>
    <t>UCW-34254</t>
  </si>
  <si>
    <t>House Of CDC Fashion Private Ltd. (Catalogue Ticket)</t>
  </si>
  <si>
    <t>UCW-34250</t>
  </si>
  <si>
    <t>New Catalogue for Rakhi : 08.07.2026</t>
  </si>
  <si>
    <t>UCW-34241</t>
  </si>
  <si>
    <t>Tata Cliq Partnership for OnnMe</t>
  </si>
  <si>
    <t>UCW-34233</t>
  </si>
  <si>
    <t>Mia Rhapsody of colors</t>
  </si>
  <si>
    <t>UCW-34232</t>
  </si>
  <si>
    <t>Tata Cliq - Adidas Euphoria Listing - 10th July 2026</t>
  </si>
  <si>
    <t>UCW-34228</t>
  </si>
  <si>
    <t>Need Update Warranty - 181 SKUs</t>
  </si>
  <si>
    <t>UCW-34227</t>
  </si>
  <si>
    <t>2447482_New &amp; tester listing_TCL</t>
  </si>
  <si>
    <t>UCW-34225</t>
  </si>
  <si>
    <t>Forever New Apparels -124687- 11 July</t>
  </si>
  <si>
    <t>Date :07/18/2026  &lt;Ticket picked for pre processing Option 4 Sku 4&gt; &lt;Amandeep&gt;;Date :07/18/2026 &lt;Ticket picked for Production and QC review Option 4 Sku 4&gt; &lt;Amandeep&gt;;Date :07/18/2026 &lt;Ticket has been successfully uploaded in our system. Option 4 Sku 4 &gt; &lt;Ankita&gt;[^Post Upload Status_V.2 (1).xlsx] [^Summary.zip] ;[^UCW-34547.xlsx]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246edb48-1c20-423f-a425-af7babf75849"},"content":[{"type":"tableRow","attrs":{"localId":"876edefe0273"},"content":[{"type":"tableCell","attrs":{"localId":"879902e6cfd7","background":"#44b3e1"},"content":[{"type":"paragraph","content":[{"type":"text","text":"Ticket ID","marks":[{"type":"strong"}]}],"attrs":{"localId":"ba9ec596c192"}}]},{"type":"tableCell","attrs":{"localId":"7db5628edf00","colspan":2,"background":"#44b3e1"},"content":[{"type":"paragraph","content":[{"type":"text","text":"UCW-34547","marks":[{"type":"strong"}]}],"attrs":{"localId":"f58f07d2ca72"}}]}]},{"type":"tableRow","attrs":{"localId":"49d268d05b7c"},"content":[{"type":"tableCell","attrs":{"localId":"6988dab8cfa4","background":"#44b3e1"},"content":[{"type":"paragraph","content":[{"type":"text","text":"Brand Name","marks":[{"type":"strong"}]}],"attrs":{"localId":"e27b96feb51c"}}]},{"type":"tableCell","attrs":{"localId":"98c1fa4f6304","colspan":2,"background":"#44b3e1"},"content":[{"type":"paragraph","content":[{"type":"text","text":"Hermes","marks":[{"type":"strong"}]}],"attrs":{"localId":"53feb2f8b1ed"}}]}]},{"type":"tableRow","attrs":{"localId":"da792b41dc19"},"content":[{"type":"tableCell","attrs":{"localId":"49bfdb788b2d","background":"#ace5fe"},"content":[{"type":"paragraph","content":[{"type":"text","text":"Platform","marks":[{"type":"strong"}]}],"attrs":{"localId":"8826bd1abd96"}}]},{"type":"tableCell","attrs":{"localId":"8822403152cf","colspan":2,"background":"#ace5fe"},"content":[{"type":"paragraph","content":[{"type":"text","text":"Luxury","marks":[{"type":"strong"}]}],"attrs":{"localId":"dc2d2a949f53"}}]}]},{"type":"tableRow","attrs":{"localId":"7401d683db26"},"content":[{"type":"tableCell","attrs":{"localId":"13aacf367607","background":"#ace5fe"},"content":[{"type":"paragraph","content":[{"type":"text","text":"Particulars","marks":[{"type":"strong"}]}],"attrs":{"localId":"02639b5eeef8"}}]},{"type":"tableCell","attrs":{"localId":"75b5c233ea02","background":"#ace5fe"},"content":[{"type":"paragraph","content":[{"type":"text","text":"SKU Count","marks":[{"type":"strong"}]}],"attrs":{"localId":"d5fe82816a5a"}}]},{"type":"tableCell","attrs":{"localId":"84fcf3e67bf4","background":"#ace5fe"},"content":[{"type":"paragraph","content":[{"type":"text","text":"Option Count","marks":[{"type":"strong"}]}],"attrs":{"localId":"ee2f85373e29"}}]}]},{"type":"tableRow","attrs":{"localId":"b0d8bc393545"},"content":[{"type":"tableCell","attrs":{"localId":"0f533ea21b5f","background":"white"},"content":[{"type":"paragraph","content":[{"type":"text","text":"Received"}],"attrs":{"localId":"bde772e8a761"}}]},{"type":"tableCell","attrs":{"localId":"962608c60fcb"},"content":[{"type":"paragraph","content":[{"type":"text","text":"4"}],"attrs":{"localId":"49e3fdb905e7"}}]},{"type":"tableCell","attrs":{"localId":"c5119934243d"},"content":[{"type":"paragraph","content":[{"type":"text","text":"4"}],"attrs":{"localId":"c7eb190da3bf"}}]}]},{"type":"tableRow","attrs":{"localId":"b409c6c21c80"},"content":[{"type":"tableCell","attrs":{"localId":"59e05789ed36","background":"white"},"content":[{"type":"paragraph","content":[{"type":"text","text":"Uploaded"}],"attrs":{"localId":"bb4ede187fac"}}]},{"type":"tableCell","attrs":{"localId":"a840cf04b211"},"content":[{"type":"paragraph","content":[{"type":"text","text":"4"}],"attrs":{"localId":"9b56e5fe8fb3"}}]},{"type":"tableCell","attrs":{"localId":"b1c38a67da03"},"content":[{"type":"paragraph","content":[{"type":"text","text":"4"}],"attrs":{"localId":"6d85aea9e62d"}}]}]},{"type":"tableRow","attrs":{"localId":"d9d30ee9aa02"},"content":[{"type":"tableCell","attrs":{"localId":"e2ab1844c3c3","background":"white"},"content":[{"type":"paragraph","content":[{"type":"text","text":"LIDs Shared"}],"attrs":{"localId":"159c6ab79023"}}]},{"type":"tableCell","attrs":{"localId":"fb4d7cc7e52f"},"content":[{"type":"paragraph","content":[{"type":"text","text":"4"}],"attrs":{"localId":"c47d62286bb5"}}]},{"type":"tableCell","attrs":{"localId":"9a0677354e17"},"content":[{"type":"paragraph","content":[{"type":"text","text":"4"}],"attrs":{"localId":"067c1895ddf0"}}]}]},{"type":"tableRow","attrs":{"localId":"95bbf07eb16b"},"content":[{"type":"tableCell","attrs":{"localId":"9686385511ae","background":"white"},"content":[{"type":"paragraph","content":[{"type":"text","text":"LIDs Stuck in the System"}],"attrs":{"localId":"754bd30a6788"}}]},{"type":"tableCell","attrs":{"localId":"087eb6808a7b"},"content":[{"type":"paragraph","content":[{"type":"text","text":"0"}],"attrs":{"localId":"0d8f38996f5e"}}]},{"type":"tableCell","attrs":{"localId":"86688a7fc6a6"},"content":[{"type":"paragraph","content":[{"type":"text","text":"0"}],"attrs":{"localId":"e66fecd399f6"}}]}]}]}
{adf}
With this, we are closing this request from our end.
Thank you for your patience, support, and cooperation throughout the process. Your brand is important to us, and we look forward to assisting you again.</t>
  </si>
  <si>
    <t>Date :07/18/2026 &lt;Ticket picked for pre processing Option 166 Sku 1164&gt; &lt;Ankita&gt;;Date :07/18/2026 &lt;Ticket picked for Production and QC review Option 165 Sku 1164&gt; &lt;Ankita &amp; Ishani&gt;</t>
  </si>
  <si>
    <t>CHARCHIT, Cavio</t>
  </si>
  <si>
    <t>Date :07/18/2026 &lt;Ticket picked for pre processing Option: 30 SKU: 235&gt; &lt;Sanjana Ghosh&gt;</t>
  </si>
  <si>
    <t>Mancode</t>
  </si>
  <si>
    <t>|Date :07/18/2026 &lt;Ticket picked for pre processing SKU 42&gt; &lt;Tania&gt;|
|Date :07/18/2026 &lt;Pre Processing query to Brand &lt;Images Analysis, Fragrance Family, SKU code, Duplicate SKU, Notes&gt;&gt; &lt;Tania&gt;|</t>
  </si>
  <si>
    <t>Date :07/18/2026&lt;Ticket picked for pre processing Option 18Sku 18&gt; &lt;Rupa&gt;;Date :07/18/2026&lt;Pre Processing query to Brand &lt;ussid not present with the current seller code&gt;&gt; &lt;Rupa&gt;</t>
  </si>
  <si>
    <t xml:space="preserve">Rihi by P.C. Chandra Jewellers </t>
  </si>
  <si>
    <t>Date : 18th Jul, 2026 This ticket has been picked for Pre-Processing and Image Analysis -Mousumi. 
Date : 18th Jul, 2026 Pre-Processing Done ( Brand to QUery for Warrnaty Type);*Image deliver - Date :07/18/2026 &lt;Images Delivered Processed Options 6 Rejected Options 0&gt; &lt;Saswati Dey&gt;*</t>
  </si>
  <si>
    <t xml:space="preserve">Date :07/18/2026  &lt;Ticket picked for pre processing Option 3 Sku 3&gt; &lt;Amandeep&gt;;Date :07/18/2026 &lt;Ticket picked for Production and QC review Option 3 Sku 3&gt; &lt;Amandeep&gt;;Date :07/18/2026 &lt;Ticket is already listed in our system. Option 3 Sku 3&gt; &lt;Ankita&gt;[^UCW-34526_LIDs.xlsx] [^ProductBulkUpload_128440_Beauty__Grooming(MPH22)_Makeup(MPH2214)_Lips(MPH2214102)_Lip_Liner(MPH2214102103)_43328_1784369030994_20260718_033351_128_summary.csv] </t>
  </si>
  <si>
    <t>Jo Malone London Tom Ford</t>
  </si>
  <si>
    <t>|Date :07/18/2026 &lt;Ticket picked for pre processing SKU 7&gt; &lt;Amandeep&gt;|
|Date :07/18/2026 &lt;Pre Processing query to Brand &lt;HSN Missing&gt;&gt; &lt;Amandeep&gt;|</t>
  </si>
  <si>
    <t>Date :07/17/2026 &lt;Ticket picked for pre processing Option: 218 SKU: 813&gt; &lt;Sanjana Ghosh&gt;</t>
  </si>
  <si>
    <t>|Date :07/17/2026 &lt;Ticket picked for pre processing SKU 1&gt; &lt;Tania&gt;|
|Date :07/17/2026 &lt;Ticket picked for Production and QC review SKU 1&gt; &lt;Tania&gt;|
|Date :07/17/2026 &lt;Ticket has been successfully uploaded in our system. SKU 1&gt; &lt;Tania&gt;|;We have successfully uploaded this batch. Please find the attached summary sheet and summary report. [^ProductBulkUpload_125955_Beauty__Grooming(MPH22)_Skin_Care(MPH2216)_Moisturizers_and_Serums(MPH2216103)_Serum_and_Essence(MPH2216103108)_34107_1784299986484_20260717_082306_633_summary.csv] [^UCW-34507_Post Upload Status.xlsx] ;[^UCW-34507.xlsx]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62365719-e159-4a9d-920f-dcdaf1449a4c"},"content":[{"type":"tableRow","attrs":{"localId":"65523462efaa"},"content":[{"type":"tableCell","attrs":{"localId":"8c1c69d7e643","background":"#44b3e1"},"content":[{"type":"paragraph","content":[{"type":"text","text":"Ticket ID","marks":[{"type":"strong"}]}],"attrs":{"localId":"beded5165906"}}]},{"type":"tableCell","attrs":{"localId":"b4aace58e6d0","colspan":2,"background":"#44b3e1"},"content":[{"type":"paragraph","content":[{"type":"text","text":"UCW-34507","marks":[{"type":"strong"}]}],"attrs":{"localId":"b294e5454b10"}}]}]},{"type":"tableRow","attrs":{"localId":"bad32ce84fed"},"content":[{"type":"tableCell","attrs":{"localId":"c06bc500fed2","background":"#44b3e1"},"content":[{"type":"paragraph","content":[{"type":"text","text":"Brand Name","marks":[{"type":"strong"}]}],"attrs":{"localId":"c01516e10611"}}]},{"type":"tableCell","attrs":{"localId":"58ef1fdb7c7b","colspan":2,"background":"#44b3e1"},"content":[{"type":"paragraph","content":[{"type":"text","text":"Mamaearth","marks":[{"type":"strong"}]}],"attrs":{"localId":"54db5c5cef36"}}]}]},{"type":"tableRow","attrs":{"localId":"438d54098baa"},"content":[{"type":"tableCell","attrs":{"localId":"8414c9f3303c","background":"#ace5fe"},"content":[{"type":"paragraph","content":[{"type":"text","text":"Platform","marks":[{"type":"strong"}]}],"attrs":{"localId":"0cc10f81c188"}}]},{"type":"tableCell","attrs":{"localId":"be4d37f99d2e","colspan":2,"background":"#ace5fe"},"content":[{"type":"paragraph","content":[{"type":"text","text":"Mall","marks":[{"type":"strong"}]}],"attrs":{"localId":"f7ab062ed3ae"}}]}]},{"type":"tableRow","attrs":{"localId":"c1c3789d2fa0"},"content":[{"type":"tableCell","attrs":{"localId":"6ddfc2648955","background":"#ace5fe"},"content":[{"type":"paragraph","content":[{"type":"text","text":"Particulars","marks":[{"type":"strong"}]}],"attrs":{"localId":"6299bb04770a"}}]},{"type":"tableCell","attrs":{"localId":"3c07cb247d45","background":"#ace5fe"},"content":[{"type":"paragraph","content":[{"type":"text","text":"SKU Count","marks":[{"type":"strong"}]}],"attrs":{"localId":"06329162d921"}}]},{"type":"tableCell","attrs":{"localId":"b66c9be0cf3c","background":"#ace5fe"},"content":[{"type":"paragraph","content":[{"type":"text","text":"Option Count","marks":[{"type":"strong"}]}],"attrs":{"localId":"e16ffb3ea9c8"}}]}]},{"type":"tableRow","attrs":{"localId":"848f16bd34e2"},"content":[{"type":"tableCell","attrs":{"localId":"3bbf0a837488","background":"white"},"content":[{"type":"paragraph","content":[{"type":"text","text":"Received"}],"attrs":{"localId":"666e48956f86"}}]},{"type":"tableCell","attrs":{"localId":"561126f2e6dc"},"content":[{"type":"paragraph","content":[{"type":"text","text":"2"}],"attrs":{"localId":"10f9a28de459"}}]},{"type":"tableCell","attrs":{"localId":"51530c02e070"},"content":[{"type":"paragraph","content":[{"type":"text","text":"2"}],"attrs":{"localId":"c54a996404e0"}}]}]},{"type":"tableRow","attrs":{"localId":"cd8ef2963339"},"content":[{"type":"tableCell","attrs":{"localId":"6334678267ff","background":"white"},"content":[{"type":"paragraph","content":[{"type":"text","text":"Uploaded"}],"attrs":{"localId":"2399302f3ffe"}}]},{"type":"tableCell","attrs":{"localId":"c282bc00db82"},"content":[{"type":"paragraph","content":[{"type":"text","text":"1"}],"attrs":{"localId":"2aa17505bc9c"}}]},{"type":"tableCell","attrs":{"localId":"b6c5285a9052"},"content":[{"type":"paragraph","content":[{"type":"text","text":"1"}],"attrs":{"localId":"dd22e45cd0a6"}}]}]},{"type":"tableRow","attrs":{"localId":"5e5ded7b65d7"},"content":[{"type":"tableCell","attrs":{"localId":"1196d3ee8b30","background":"white"},"content":[{"type":"paragraph","content":[{"type":"text","text":"Already Listed"}],"attrs":{"localId":"2423a8f46679"}}]},{"type":"tableCell","attrs":{"localId":"ac0841683d47"},"content":[{"type":"paragraph","content":[{"type":"text","text":"1"}],"attrs":{"localId":"ca4ded9b2bd6"}}]},{"type":"tableCell","attrs":{"localId":"e4fabf62d4a8"},"content":[{"type":"paragraph","content":[{"type":"text","text":"1"}],"attrs":{"localId":"50e616a36bec"}}]}]},{"type":"tableRow","attrs":{"localId":"32169433fa9b"},"content":[{"type":"tableCell","attrs":{"localId":"02d82b0e8ad6","background":"white"},"content":[{"type":"paragraph","content":[{"type":"text","text":"LIDs Shared"}],"attrs":{"localId":"74456deaddbd"}}]},{"type":"tableCell","attrs":{"localId":"b9a010d735bd"},"content":[{"type":"paragraph","content":[{"type":"text","text":"1"}],"attrs":{"localId":"2e6c467c0069"}}]},{"type":"tableCell","attrs":{"localId":"cb3e07ee5dc8"},"content":[{"type":"paragraph","content":[{"type":"text","text":"1"}],"attrs":{"localId":"6ee17d48f943"}}]}]},{"type":"tableRow","attrs":{"localId":"9922369ba43b"},"content":[{"type":"tableCell","attrs":{"localId":"4cfd943be6f4","background":"white"},"content":[{"type":"paragraph","content":[{"type":"text","text":"LIDs Stuck in the System"}],"attrs":{"localId":"4ef706238a7e"}}]},{"type":"tableCell","attrs":{"localId":"3c9875d81065"},"content":[{"type":"paragraph","content":[{"type":"text","text":"0"}],"attrs":{"localId":"216e6d3ce546"}}]},{"type":"tableCell","attrs":{"localId":"e65981395a0c"},"content":[{"type":"paragraph","content":[{"type":"text","text":"0"}],"attrs":{"localId":"f07755cba54d"}}]}]}]}
{adf}
With this, we are closing this request from our end.
Thank you for your patience, support, and cooperation throughout the process. Your brand is important to us, and we look forward to assisting you again.</t>
  </si>
  <si>
    <t>Date : 17th Jul, 2026 This ticket has been picked for Pre-Processing and Image Analysis -Mousumi.
Date : 17th Jul, 2026 Pre-Processing Done(Band to QUery for Bracelet Size &amp; Size Chart Measurment)-Mousumi
;Date : 18th Jul, 2026 1st Followup Done-Mousumi;*Image deliver - Date :07/18/2026 &lt;Images Delivered Processed Options 86 Rejected Options 0&gt; &lt;Saswati Dey&gt;*</t>
  </si>
  <si>
    <t>Date :07/17/2026 &lt;Ticket has been successfully uploaded in our system. Option 22 Sku 22&gt; &lt;Amandeep&gt;[^UCW-34451 Post Upload.xlsx] [^ProductBulkUpload_125928_Beauty__Grooming(MPH22)_Fragrances_and_Perfumes(MPH2211)_Fragrances(MPH2211100)_Perfumes(MPH2211100104)_33887_1784269749968_20260717_120518_637_summary.csv] ;[^UCW-34451 Post Upload (d28606cb-14fc-44bd-8347-9aa1f758b868).xlsx]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06a6e276-c7b4-4323-9607-f96baa87e839"},"content":[{"type":"tableRow","attrs":{"localId":"d962e3174227"},"content":[{"type":"tableCell","attrs":{"localId":"b5f5b27c44d8","background":"#44b3e1"},"content":[{"type":"paragraph","content":[{"type":"text","text":"Ticket ID","marks":[{"type":"strong"}]}],"attrs":{"localId":"a3a73ee98f89"}}]},{"type":"tableCell","attrs":{"localId":"16bc5133adf0","colspan":2,"background":"#44b3e1"},"content":[{"type":"paragraph","content":[{"type":"text","text":"UCW-34451","marks":[{"type":"strong"}]}],"attrs":{"localId":"c45a46571fb3"}}]}]},{"type":"tableRow","attrs":{"localId":"15915fe7ee41"},"content":[{"type":"tableCell","attrs":{"localId":"ba8eae0590f9","background":"#44b3e1"},"content":[{"type":"paragraph","content":[{"type":"text","text":"Brand Name","marks":[{"type":"strong"}]}],"attrs":{"localId":"3a311775a594"}}]},{"type":"tableCell","attrs":{"localId":"000fa0f9f622","colspan":2,"background":"#44b3e1"},"content":[{"type":"paragraph","content":[{"type":"text","text":"Dolce&amp;Gabbana","marks":[{"type":"strong"}]}],"attrs":{"localId":"e8a35571cc49"}}]}]},{"type":"tableRow","attrs":{"localId":"5da4d89d4990"},"content":[{"type":"tableCell","attrs":{"localId":"0c6945f0696e","background":"#ace5fe"},"content":[{"type":"paragraph","content":[{"type":"text","text":"Platform","marks":[{"type":"strong"}]}],"attrs":{"localId":"3940fe2804ba"}}]},{"type":"tableCell","attrs":{"localId":"16db9347ce43","colspan":2,"background":"#ace5fe"},"content":[{"type":"paragraph","content":[{"type":"text","text":"Luxury","marks":[{"type":"strong"}]}],"attrs":{"localId":"ff7427b597c1"}}]}]},{"type":"tableRow","attrs":{"localId":"5a088aa41c98"},"content":[{"type":"tableCell","attrs":{"localId":"67c405fbad01","background":"#ace5fe"},"content":[{"type":"paragraph","content":[{"type":"text","text":"Particulars","marks":[{"type":"strong"}]}],"attrs":{"localId":"1571606230f6"}}]},{"type":"tableCell","attrs":{"localId":"799069d872c9","background":"#ace5fe"},"content":[{"type":"paragraph","content":[{"type":"text","text":"SKU Count","marks":[{"type":"strong"}]}],"attrs":{"localId":"4bf3f33544aa"}}]},{"type":"tableCell","attrs":{"localId":"742d8359cfb5","background":"#ace5fe"},"content":[{"type":"paragraph","content":[{"type":"text","text":"Option Count","marks":[{"type":"strong"}]}],"attrs":{"localId":"fef173ca2112"}}]}]},{"type":"tableRow","attrs":{"localId":"0680b87b6241"},"content":[{"type":"tableCell","attrs":{"localId":"60b407be2e81","background":"white"},"content":[{"type":"paragraph","content":[{"type":"text","text":"Received"}],"attrs":{"localId":"9e6f6bb1913f"}}]},{"type":"tableCell","attrs":{"localId":"4ac9f0a8748c"},"content":[{"type":"paragraph","content":[{"type":"text","text":"55"}],"attrs":{"localId":"8c1618d891c5"}}]},{"type":"tableCell","attrs":{"localId":"2567e05957f4"},"content":[{"type":"paragraph","content":[{"type":"text","text":"55"}],"attrs":{"localId":"cff599b92de0"}}]}]},{"type":"tableRow","attrs":{"localId":"ca611179a887"},"content":[{"type":"tableCell","attrs":{"localId":"379700d2f355","background":"white"},"content":[{"type":"paragraph","content":[{"type":"text","text":"Uploaded"}],"attrs":{"localId":"0ceac18f0ab5"}}]},{"type":"tableCell","attrs":{"localId":"f4a3a6ad8e9e"},"content":[{"type":"paragraph","content":[{"type":"text","text":"22"}],"attrs":{"localId":"d498637a1f79"}}]},{"type":"tableCell","attrs":{"localId":"7f4c1fdeaac6"},"content":[{"type":"paragraph","content":[{"type":"text","text":"22"}],"attrs":{"localId":"59d4abcc602d"}}]}]},{"type":"tableRow","attrs":{"localId":"f367453618ca"},"content":[{"type":"tableCell","attrs":{"localId":"da73bb4c29fa","background":"white"},"content":[{"type":"paragraph","content":[{"type":"text","text":"Already Listed"}],"attrs":{"localId":"5d62161c22b0"}}]},{"type":"tableCell","attrs":{"localId":"86c55480f46b"},"content":[{"type":"paragraph","content":[{"type":"text","text":"32"}],"attrs":{"localId":"09cf0e6b1321"}}]},{"type":"tableCell","attrs":{"localId":"33231095c945"},"content":[{"type":"paragraph","content":[{"type":"text","text":"32"}],"attrs":{"localId":"a594d9334df1"}}]}]},{"type":"tableRow","attrs":{"localId":"69456ef15ad4"},"content":[{"type":"tableCell","attrs":{"localId":"3a33f586afb5","background":"white"},"content":[{"type":"paragraph","content":[{"type":"text","text":"SKUs not Uploaded-Image Issue"}],"attrs":{"localId":"fa6bb89d901f"}}]},{"type":"tableCell","attrs":{"localId":"a0f220f5da9d"},"content":[{"type":"paragraph","content":[{"type":"text","text":"1"}],"attrs":{"localId":"7cb3422449f0"}}]},{"type":"tableCell","attrs":{"localId":"6563a27d0b85"},"content":[{"type":"paragraph","content":[{"type":"text","text":"1"}],"attrs":{"localId":"1c54f7b6848c"}}]}]},{"type":"tableRow","attrs":{"localId":"b2946bb7d3e5"},"content":[{"type":"tableCell","attrs":{"localId":"5caeb6744292","background":"white"},"content":[{"type":"paragraph","content":[{"type":"text","text":"LIDs Shared"}],"attrs":{"localId":"97435dd1bc2b"}}]},{"type":"tableCell","attrs":{"localId":"47b60d12dfe0"},"content":[{"type":"paragraph","content":[{"type":"text","text":"22"}],"attrs":{"localId":"f9d9dbb21043"}}]},{"type":"tableCell","attrs":{"localId":"b9ea53cf1757"},"content":[{"type":"paragraph","content":[{"type":"text","text":"22"}],"attrs":{"localId":"66b742707f46"}}]}]},{"type":"tableRow","attrs":{"localId":"ebda4ed27f8d"},"content":[{"type":"tableCell","attrs":{"localId":"a48345b48a40","background":"white"},"content":[{"type":"paragraph","content":[{"type":"text","text":"LIDs Stuck in the System"}],"attrs":{"localId":"4a3b7d7a5e4f"}}]},{"type":"tableCell","attrs":{"localId":"0b172c66ab04"},"content":[{"type":"paragraph","content":[{"type":"text","text":"0"}],"attrs":{"localId":"9199c619ec86"}}]},{"type":"tableCell","attrs":{"localId":"f648be77d4cb"},"content":[{"type":"paragraph","content":[{"type":"text","text":"0"}],"attrs":{"localId":"598cc74b0afd"}}]}]}]}
{adf}
With this, we are closing this request from our end.
Thank you for your patience, support, and cooperation throughout the process. Your brand is important to us, and we look forward to assisting you again.</t>
  </si>
  <si>
    <t>PNG Jewellers</t>
  </si>
  <si>
    <t>Date : 17th Jul, 2026 This ticket has been picked for Pre-Processing and Image Analysis -Mousumi. 
Date : 17th Jul, 2026 Pre_processing Done (Brand To Query for warranty Time)-Mousumi
Date : 17th Jul, 2026 Resolution has been received from the brand- Mousumi.
Date : 17th Jul, 2026 Production DOne -Mousumi
Date : 17th Jul, 2026 Description DOne -Khushnuma
Date : 17th Jul, 2026 Images Pending Saswati
Date : 17th Jul, 2026 QC &amp; Uploaded WIP-Mousumi;*Image deliver - Date :07/18/2026 &lt;Images Delivered Processed Options 90 Rejected Options 0&gt; &lt;Saswati Dey&gt;*</t>
  </si>
  <si>
    <t xml:space="preserve">Date :07/16/2026 &lt;Ticket picked for pre processing Option: 154 SKU: 261&gt; &lt;Sanjana Ghosh&gt;;*Image deliver - Date :07/17/2026 &lt;Images Delivered Processed Options 154 Rejected Options 0&gt; &lt;Saswati Dey&gt;*;Date :07/18/2026 &lt;Size Chart Code Creation&gt; &lt;Anwesha Mondal&gt;
[^UCW-34441 Libas.csv]
</t>
  </si>
  <si>
    <t xml:space="preserve">Date :07/16/2026 &lt;Ticket picked for pre processing Option: 125 SKU: 241&gt; &lt;Sanjana Ghosh&gt;;Date :07/17/2026 &lt;Size Chart Code Creation&gt; &lt;Anwesha Mondal&gt;
[^UCW-34433 Libas.csv]
</t>
  </si>
  <si>
    <t>Span</t>
  </si>
  <si>
    <t xml:space="preserve">Date :07/16/2026 &lt;Ticket picked for pre processing Option: 31 SKU: 166&gt; &lt;Sanjana Ghosh&gt;;Date :07/16/2026 &lt;Size Chart Code Creation&gt; &lt;Anwesha Mondal&gt;
[^UCW-34430 SPAN.csv]
;Done 
!image-20260717-124654.png|width=535,alt="image-20260717-124654.png"!;Date :07/D17/2026  &lt;Pre Processing query to Brand &lt;Mandatory image missing&gt;&gt; &lt;Anwesha Mondal&gt; </t>
  </si>
  <si>
    <t>Pelle Albero</t>
  </si>
  <si>
    <t>Date :07/16/2026 &lt;Query to Brand &lt;Platform Confirmation&gt;&gt; &lt;Ankita&gt;;Date :07/16/2026 &lt;Ticket picked for pre processing Option 25 Sku 142&gt; &lt;Ankita&gt;;Date :07/17/2026&lt;Ticket picked for Production and QC review Option 25 Sku 142&gt; &lt;Ishani&gt;;We have an existing size chart code for Men's Footwear. However, we observed that the grid values do not match the current sheet provided by the brand. *Therefore, the existing code needs to be deleted before we recreate it using the same code with the updated grid values*
 *Deletion = PELLEALBERO_MEN_FOOTWEAR_NS.*
For Women's Footwear, an existing size chart code is also available. However, the grid values do not match the brand-provided sheet, and the code was created by another agency. *Therefore, we have created a new size chart code for Women's Footwear using the current data provided by the brand.*
Please find the attached CSV file for your reference 
*Creation = PELLEALBERO_MEN_FOOTWEAR_NS*
*Creation = PELLEALBERO_WOMEN_FOOTWEAR_NS*
[^PELLE ALBERO Size Chart.csv]
;Date :07/17/2026 &lt;Pre Processing query to Brand &lt;Upper Material&gt;&gt; &lt;Ishani&gt;</t>
  </si>
  <si>
    <t>Date : 16th Jul, 2026 This ticket has been picked for Pre-Processing and Image Analysis -Mousumi. ;Date : 16th Jul, 2026 Pre-Processing Done( Brand to Query for Weight, Ring Size, Bracelet Size,Chain Length)-Mousumi;Date : 17th Jul, 2026 1st follow up Done -Mousumi.
Date : 17th Jul, 2026 Resolution has been received from the brand- Mousumi.
Date : 17th Jul, 2026  Production Done -Mousumi
Date : 17th Jul, 2026 description DOne -Khusnuma
Date : 17th Jul, 2026 Images Pendong -Saswati
Date : 17th Jul, 2026 QC &amp; Uploaded WIP -Mousumi;Date : 18th Jul, 2026 Images Done -Saswati
Date : 18th Jul, 2026  QC &amp; Uploaded Done-Mousumi.
PFA the Summary &amp; Post-Uploaded Uploaded Sheet[^UCW-34414 Post Upload Status_V.2 (1).xlsx] [^Summary.zip] ;[^UCW-34414.xlsx]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acdfc7-ce7e-477c-957c-c0f0f2bde9fc"},"content":[{"type":"tableRow","attrs":{"localId":"59c595cbae75"},"content":[{"type":"tableCell","attrs":{"localId":"e7ab5807786d","background":"#44b3e1"},"content":[{"type":"paragraph","content":[{"type":"text","text":"Ticket ID","marks":[{"type":"strong"}]}],"attrs":{"localId":"ea781ce1a4ff"}}]},{"type":"tableCell","attrs":{"localId":"325a1cb6a623","colspan":2,"background":"#44b3e1"},"content":[{"type":"paragraph","content":[{"type":"text","text":"UCW-34414","marks":[{"type":"strong"}]}],"attrs":{"localId":"ce33afaaa9e6"}}]}]},{"type":"tableRow","attrs":{"localId":"8dab349fb465"},"content":[{"type":"tableCell","attrs":{"localId":"d2e976457f78","background":"#44b3e1"},"content":[{"type":"paragraph","content":[{"type":"text","text":"Brand Name","marks":[{"type":"strong"}]}],"attrs":{"localId":"9006f4968def"}}]},{"type":"tableCell","attrs":{"localId":"6e430eb67f73","colspan":2,"background":"#44b3e1"},"content":[{"type":"paragraph","content":[{"type":"text","text":"Shaya","marks":[{"type":"strong"}]}],"attrs":{"localId":"3e7cd0e4488f"}}]}]},{"type":"tableRow","attrs":{"localId":"239065dd00e2"},"content":[{"type":"tableCell","attrs":{"localId":"113c965384fa","background":"#ace5fe"},"content":[{"type":"paragraph","content":[{"type":"text","text":"Platform","marks":[{"type":"strong"}]}],"attrs":{"localId":"805fa66bb8fa"}}]},{"type":"tableCell","attrs":{"localId":"f01110f812cd","colspan":2,"background":"#ace5fe"},"content":[{"type":"paragraph","content":[{"type":"text","text":"Mall","marks":[{"type":"strong"}]}],"attrs":{"localId":"b0a9ba929cc3"}}]}]},{"type":"tableRow","attrs":{"localId":"120ccfa14851"},"content":[{"type":"tableCell","attrs":{"localId":"47ae80e1efab","background":"#ace5fe"},"content":[{"type":"paragraph","content":[{"type":"text","text":"Particulars","marks":[{"type":"strong"}]}],"attrs":{"localId":"c6908294e7ea"}}]},{"type":"tableCell","attrs":{"localId":"0c5e437c078e","background":"#ace5fe"},"content":[{"type":"paragraph","content":[{"type":"text","text":"SKU Count","marks":[{"type":"strong"}]}],"attrs":{"localId":"2ce1cc106f0c"}}]},{"type":"tableCell","attrs":{"localId":"a1c5a83c0a8a","background":"#ace5fe"},"content":[{"type":"paragraph","content":[{"type":"text","text":"Option Count","marks":[{"type":"strong"}]}],"attrs":{"localId":"30ecfa3a9284"}}]}]},{"type":"tableRow","attrs":{"localId":"f80d21e9bac8"},"content":[{"type":"tableCell","attrs":{"localId":"fba8749b01e8","background":"white"},"content":[{"type":"paragraph","content":[{"type":"text","text":"Received"}],"attrs":{"localId":"293d155135d5"}}]},{"type":"tableCell","attrs":{"localId":"3e32b65c0109"},"content":[{"type":"paragraph","content":[{"type":"text","text":"172"}],"attrs":{"localId":"5200c9085806"}}]},{"type":"tableCell","attrs":{"localId":"fe4473e4b444"},"content":[{"type":"paragraph","content":[{"type":"text","text":"172"}],"attrs":{"localId":"bf8a5b13e3a2"}}]}]},{"type":"tableRow","attrs":{"localId":"bb916a0ffc54"},"content":[{"type":"tableCell","attrs":{"localId":"a2800f1c3ac9","background":"white"},"content":[{"type":"paragraph","content":[{"type":"text","text":"Uploaded"}],"attrs":{"localId":"f2308d9cded1"}}]},{"type":"tableCell","attrs":{"localId":"40aa6303b900"},"content":[{"type":"paragraph","content":[{"type":"text","text":"162"}],"attrs":{"localId":"6e7db203c250"}}]},{"type":"tableCell","attrs":{"localId":"f9fec5b8a850"},"content":[{"type":"paragraph","content":[{"type":"text","text":"162"}],"attrs":{"localId":"c17c3fa9e64b"}}]}]},{"type":"tableRow","attrs":{"localId":"a99f1fb18ac5"},"content":[{"type":"tableCell","attrs":{"localId":"6c0df2e9254f","background":"white"},"content":[{"type":"paragraph","content":[{"type":"text","text":"Not Uploaded- Image Unavailable/ Chain Length not provided"}],"attrs":{"localId":"23a99b27bdda"}}]},{"type":"tableCell","attrs":{"localId":"b5ec31c7aec6"},"content":[{"type":"paragraph","content":[{"type":"text","text":"10"}],"attrs":{"localId":"50a4f8147c27"}}]},{"type":"tableCell","attrs":{"localId":"2290dd6f7dfa"},"content":[{"type":"paragraph","content":[{"type":"text","text":"10"}],"attrs":{"localId":"484d11b1695a"}}]}]},{"type":"tableRow","attrs":{"localId":"b89dac5e3504"},"content":[{"type":"tableCell","attrs":{"localId":"2d3f539ecb5c","background":"white"},"content":[{"type":"paragraph","content":[{"type":"text","text":"LIDs Shared"}],"attrs":{"localId":"c3d620c0c4f8"}}]},{"type":"tableCell","attrs":{"localId":"57495e56448b"},"content":[{"type":"paragraph","content":[{"type":"text","text":"162"}],"attrs":{"localId":"64b2eb53fcd4"}}]},{"type":"tableCell","attrs":{"localId":"ba84fc938151"},"content":[{"type":"paragraph","content":[{"type":"text","text":"162"}],"attrs":{"localId":"6f68d6335f12"}}]}]},{"type":"tableRow","attrs":{"localId":"f938c9aa18fd"},"content":[{"type":"tableCell","attrs":{"localId":"3f78bb4ec0ce","background":"white"},"content":[{"type":"paragraph","content":[{"type":"text","text":"LIDs Stuck in the System"}],"attrs":{"localId":"0aba88b9af55"}}]},{"type":"tableCell","attrs":{"localId":"f18976fdb6ad"},"content":[{"type":"paragraph","content":[{"type":"text","text":"0"}],"attrs":{"localId":"a36139a20c39"}}]},{"type":"tableCell","attrs":{"localId":"c7f04ece8353"},"content":[{"type":"paragraph","content":[{"type":"text","text":"0"}],"attrs":{"localId":"aacadfc66bcf"}}]}]}]}
{adf}
*Note: 10 SKUs could not be uploaded because the required product images were not received. Additionally, Chain Length is a mandatory attribute for the upload process, but the brand has not provided the Chain Length details for these SKUs*
With this, we are closing this request from our end.
Thank you for your patience, support, and cooperation throughout the process. Your brand is important to us, and we look forward to assisting you again.</t>
  </si>
  <si>
    <t xml:space="preserve">Date :07/16/2026 &lt;Ticket picked for pre processing Option 343 Sku 2749&gt; &lt;Amandeep&gt;;PFA,
Size code updated needed.[^Adidas Kids.xlsx] ;Hi [~accountid:633219bcfedc6169aed70039] 
Size Chart Uploaded, kindly proceed with upload.
!image-20260716-150826.png|width=680,alt="image-20260716-150826.png"!;Date :07/16/2026 &lt;Ticket picked for Production and QC review Option 343 Sku 2749&gt; &lt;Ankita &amp; Ishani&gt;;Date :07/17/2026 &lt;Ticket has been successfully uploaded in our system. Option 2749 Sku 343
Please note that the cut size addition for some styles is currently pending because the data extraction is returning the *brand code* instead of the *brand name*. We have raised an *L1 ticket* for this issue. Once it is resolved, we will proceed with uploading the pending cut size additions.
*L1 Ticket* *-* [https://tatacliqhelpdesk.freshservice.com/support/tickets/223165|https://tatacliqhelpdesk.freshservice.com/support/tickets/223165]&gt; &lt;Ankita &amp; Ishani&gt;[^Summary.zip] [^Post Upload Status_V.2 (1).xlsx] ;{adf:display=block}
{"type":"table","attrs":{"isNumberColumnEnabled":false,"layout":"center","localId":"8a3be810-29a7-41b4-9247-54af9203749f"},"content":[{"type":"tableRow","attrs":{"localId":"d8fc6246137e"},"content":[{"type":"tableCell","attrs":{"localId":"9affac7249c2","background":"#44b3e1"},"content":[{"type":"paragraph","content":[{"type":"text","text":"Ticket ID","marks":[{"type":"strong"}]}],"attrs":{"localId":"896695688010"}}]},{"type":"tableCell","attrs":{"localId":"020bbca70232","colspan":4,"background":"#44b3e1"},"content":[{"type":"paragraph","content":[{"type":"text","text":"UCW-34413","marks":[{"type":"strong"}]}],"attrs":{"localId":"cfa6d377857a"}}]}]},{"type":"tableRow","attrs":{"localId":"7af5221fb6a8"},"content":[{"type":"tableCell","attrs":{"localId":"2e1ba48153a7","background":"#44b3e1"},"content":[{"type":"paragraph","content":[{"type":"text","text":"Brand Name","marks":[{"type":"strong"}]}],"attrs":{"localId":"c6a84cc4fcf2"}}]},{"type":"tableCell","attrs":{"localId":"b4ec0caa8bc5","colspan":4,"background":"#44b3e1"},"content":[{"type":"paragraph","content":[{"type":"text","text":"Adidas","marks":[{"type":"strong"}]}],"attrs":{"localId":"56e058ae285a"}}]}]},{"type":"tableRow","attrs":{"localId":"fb1daf838058"},"content":[{"type":"tableCell","attrs":{"localId":"159b8de01b85","background":"#44b3e1"},"content":[{"type":"paragraph","content":[{"type":"text","text":"Platform","marks":[{"type":"strong"}]}],"attrs":{"localId":"c58a979ac5a7"}}]},{"type":"tableCell","attrs":{"localId":"044d2d969f25","colspan":2,"background":"#44b3e1"},"content":[{"type":"paragraph","content":[{"type":"text","text":"Luxury","marks":[{"type":"strong"}]}],"attrs":{"localId":"2ece70848515"}}]},{"type":"tableCell","attrs":{"localId":"aaf26a1ae9a5","colspan":2,"background":"#44b3e1"},"content":[{"type":"paragraph","content":[{"type":"text","text":"Mall","marks":[{"type":"strong"}]}],"attrs":{"localId":"5c7dd5066ded"}}]}]},{"type":"tableRow","attrs":{"localId":"442c24b00460"},"content":[{"type":"tableCell","attrs":{"localId":"0535130e98c0","background":"#ace5fe"},"content":[{"type":"paragraph","content":[{"type":"text","text":"Particulars","marks":[{"type":"strong"}]}],"attrs":{"localId":"2338eb6c8ae4"}}]},{"type":"tableCell","attrs":{"localId":"6ca039ab2a49","background":"#ace5fe"},"content":[{"type":"paragraph","content":[{"type":"text","text":"SKU Count","marks":[{"type":"strong"}]}],"attrs":{"localId":"736229219ba3"}}]},{"type":"tableCell","attrs":{"localId":"ef7086cd28ff","background":"#ace5fe"},"content":[{"type":"paragraph","content":[{"type":"text","text":"Option Count","marks":[{"type":"strong"}]}],"attrs":{"localId":"eb63eac567ff"}}]},{"type":"tableCell","attrs":{"localId":"dd4049e35e3a","background":"#ace5fe"},"content":[{"type":"paragraph","content":[{"type":"text","text":"SKU Count","marks":[{"type":"strong"}]}],"attrs":{"localId":"da6d24cdc7eb"}}]},{"type":"tableCell","attrs":{"localId":"5857bb6f363a","background":"#ace5fe"},"content":[{"type":"paragraph","content":[{"type":"text","text":"Option Count","marks":[{"type":"strong"}]}],"attrs":{"localId":"63e5eb1fb4c3"}}]}]},{"type":"tableRow","attrs":{"localId":"99e5fff36ad9"},"content":[{"type":"tableCell","attrs":{"localId":"9efd2a108374","background":"white"},"content":[{"type":"paragraph","content":[{"type":"text","text":"Received"}],"attrs":{"localId":"22b2d507ce28"}}]},{"type":"tableCell","attrs":{"localId":"c658bfaee215","background":"white"},"content":[{"type":"paragraph","content":[{"type":"text","text":"1930"}],"attrs":{"localId":"cdf443f4ce33"}}]},{"type":"tableCell","attrs":{"localId":"b32cfa70f87e","background":"white"},"content":[{"type":"paragraph","content":[{"type":"text","text":"235"}],"attrs":{"localId":"d0b5715e146e"}}]},{"type":"tableCell","attrs":{"localId":"59148d4c48ae","background":"white"},"content":[{"type":"paragraph","content":[{"type":"text","text":"2749"}],"attrs":{"localId":"7bd5bb3a8d93"}}]},{"type":"tableCell","attrs":{"localId":"dd909a58236b","background":"white"},"content":[{"type":"paragraph","content":[{"type":"text","text":"343"}],"attrs":{"localId":"dea77325fa76"}}]}]},{"type":"tableRow","attrs":{"localId":"79372a75b998"},"content":[{"type":"tableCell","attrs":{"localId":"0b5025bfcdeb","background":"white"},"content":[{"type":"paragraph","content":[{"type":"text","text":"Uploaded"}],"attrs":{"localId":"1d8f6862ddfa"}}]},{"type":"tableCell","attrs":{"localId":"fc1ab6cf4835","background":"white"},"content":[{"type":"paragraph","content":[{"type":"text","text":"1923"}],"attrs":{"localId":"38f48932d8d4"}}]},{"type":"tableCell","attrs":{"localId":"d3a9cca4c0e7","background":"white"},"content":[{"type":"paragraph","content":[{"type":"text","text":"234"}],"attrs":{"localId":"5909e1b1d14c"}}]},{"type":"tableCell","attrs":{"localId":"e55a60155a04","background":"white"},"content":[{"type":"paragraph","content":[{"type":"text","text":"2685"}],"attrs":{"localId":"762aeae2693f"}}]},{"type":"tableCell","attrs":{"localId":"7b093529d119","background":"white"},"content":[{"type":"paragraph","content":[{"type":"text","text":"337"}],"attrs":{"localId":"4cc97ddd8a83"}}]}]},{"type":"tableRow","attrs":{"localId":"376c7a848b6b"},"content":[{"type":"tableCell","attrs":{"localId":"9e84f8cc6ffb","background":"white"},"content":[{"type":"paragraph","content":[{"type":"text","text":"Already Listed"}],"attrs":{"localId":"8a00609a03ab"}}]},{"type":"tableCell","attrs":{"localId":"b16da7683e27","background":"white"},"content":[{"type":"paragraph","content":[{"type":"text","text":"7"}],"attrs":{"localId":"0fbed44dbd71"}}]},{"type":"tableCell","attrs":{"localId":"9a975015481d","background":"white"},"content":[{"type":"paragraph","content":[{"type":"text","text":"1"}],"attrs":{"localId":"b3145c42cb1f"}}]},{"type":"tableCell","attrs":{"localId":"1a6fc42ad92e","background":"white"},"content":[{"type":"paragraph","content":[{"type":"text","text":"62"}],"attrs":{"localId":"cc12a5792abb"}}]},{"type":"tableCell","attrs":{"localId":"a0afe17aaa8e","background":"white"},"content":[{"type":"paragraph","content":[{"type":"text","text":"6"}],"attrs":{"localId":"d798fc8e416a"}}]}]},{"type":"tableRow","attrs":{"localId":"598e0c2ba13e"},"content":[{"type":"tableCell","attrs":{"localId":"5416f2eae021","background":"white"},"content":[{"type":"paragraph","content":[{"type":"text","text":"LIDs Shared"}],"attrs":{"localId":"5ef9026d1656"}}]},{"type":"tableCell","attrs":{"localId":"e6d245c8f82f","background":"white"},"content":[{"type":"paragraph","content":[{"type":"text","text":"1923"}],"attrs":{"localId":"28b755555d66"}}]},{"type":"tableCell","attrs":{"localId":"55690436112e","background":"white"},"content":[{"type":"paragraph","content":[{"type":"text","text":"234"}],"attrs":{"localId":"82f080f2d336"}}]},{"type":"tableCell","attrs":{"localId":"ab56a37bd2ab","background":"white"},"content":[{"type":"paragraph","content":[{"type":"text","text":"2685"}],"attrs":{"localId":"6d782316eaba"}}]},{"type":"tableCell","attrs":{"localId":"757b238a61b4","background":"white"},"content":[{"type":"paragraph","content":[{"type":"text","text":"337"}],"attrs":{"localId":"22e4d5c3a80a"}}]}]},{"type":"tableRow","attrs":{"localId":"e38b7c0105e4"},"content":[{"type":"tableCell","attrs":{"localId":"7858262f1adc","background":"white"},"content":[{"type":"paragraph","content":[{"type":"text","text":"LIDs Stuck in the System"}],"attrs":{"localId":"d4783c3da701"}}]},{"type":"tableCell","attrs":{"localId":"549b6c83a6a2"},"content":[{"type":"paragraph","content":[{"type":"text","text":"0"}],"attrs":{"localId":"e9e558f23f59"}}]},{"type":"tableCell","attrs":{"localId":"ccbdecc3f6b0","background":"white"},"content":[{"type":"paragraph","content":[{"type":"text","text":"0"}],"attrs":{"localId":"75e2dd8693fb"}}]},{"type":"tableCell","attrs":{"localId":"e0ebcbafffb6"},"content":[{"type":"paragraph","content":[{"type":"text","text":"0"}],"attrs":{"localId":"67ece8a71195"}}]},{"type":"tableCell","attrs":{"localId":"79a32d434848","background":"white"},"content":[{"type":"paragraph","content":[{"type":"text","text":"0"}],"attrs":{"localId":"8a1c8e1d5350"}}]}]},{"type":"tableRow","attrs":{"localId":"357713670d52"},"content":[{"type":"tableCell","attrs":{"localId":"25b0cb86b34f","background":"white"},"content":[{"type":"paragraph","content":[{"type":"text","text":"Cut Size Addition Pending"}],"attrs":{"localId":"c4767a016548"}}]},{"type":"tableCell","attrs":{"localId":"b65b47c2d221"},"content":[{"type":"paragraph","content":[{"type":"text","text":"0"}],"attrs":{"localId":"1e2e2bb69989"}}]},{"type":"tableCell","attrs":{"localId":"b34ec08f91ef","background":"white"},"content":[{"type":"paragraph","content":[{"type":"text","text":"0"}],"attrs":{"localId":"90215a50a0dc"}}]},{"type":"tableCell","attrs":{"localId":"516c7337cc23"},"content":[{"type":"paragraph","content":[{"type":"text","text":"2"}],"attrs":{"localId":"6193e9188673"}}]},{"type":"tableCell","attrs":{"localId":"1353c97de9f3","background":"white"},"content":[{"type":"paragraph","content":[{"type":"text","text":"0"}],"attrs":{"localId":"655130b33844"}}]}]}]}
{adf}
[^UCW-34413 Post Upload.xlsx]
</t>
  </si>
  <si>
    <t>Aapno Rajasthan</t>
  </si>
  <si>
    <t>Date : 16th Jul, 2026 This ticket has been picked for Pre-Processing and Image Analysis -Mousumi.
Date : 16th Jul, 2026 Pre-Processing Done ( Brand to Query for Gender)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Sheet[^UCW-34412 Post Upload Status_V.2 (1).xlsx] [^Summary.zip] ;[^UCW-34412.xlsx]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27b15683-3800-430a-8354-f3f8d4a904a0"},"content":[{"type":"tableRow","attrs":{"localId":"afa27bef5934"},"content":[{"type":"tableCell","attrs":{"localId":"b963180cfd93","background":"#44b3e1"},"content":[{"type":"paragraph","content":[{"type":"text","text":"Ticket ID","marks":[{"type":"strong"}]}],"attrs":{"localId":"839bae34a31b"}}]},{"type":"tableCell","attrs":{"localId":"e77a92778a7a","colspan":2,"background":"#44b3e1"},"content":[{"type":"paragraph","content":[{"type":"text","text":"UCW-34412","marks":[{"type":"strong"}]}],"attrs":{"localId":"59228437b758"}}]}]},{"type":"tableRow","attrs":{"localId":"64d61010b987"},"content":[{"type":"tableCell","attrs":{"localId":"67bc9519c4f1","background":"#44b3e1"},"content":[{"type":"paragraph","content":[{"type":"text","text":"Brand Name","marks":[{"type":"strong"}]}],"attrs":{"localId":"7c1a7809cb32"}}]},{"type":"tableCell","attrs":{"localId":"b06eff282d19","colspan":2,"background":"#44b3e1"},"content":[{"type":"paragraph","content":[{"type":"text","text":"AAPNO RAJASTHAN","marks":[{"type":"strong"}]}],"attrs":{"localId":"689345113208"}}]}]},{"type":"tableRow","attrs":{"localId":"da124f82206b"},"content":[{"type":"tableCell","attrs":{"localId":"2e1e9d69249e","background":"#ace5fe"},"content":[{"type":"paragraph","content":[{"type":"text","text":"Platform","marks":[{"type":"strong"}]}],"attrs":{"localId":"a6e5935e7fbb"}}]},{"type":"tableCell","attrs":{"localId":"287a62d9f85c","colspan":2,"background":"#ace5fe"},"content":[{"type":"paragraph","content":[{"type":"text","text":"Mall","marks":[{"type":"strong"}]}],"attrs":{"localId":"bff4ea36eb0b"}}]}]},{"type":"tableRow","attrs":{"localId":"b5d140fbbaf7"},"content":[{"type":"tableCell","attrs":{"localId":"069f0c503881","background":"#ace5fe"},"content":[{"type":"paragraph","content":[{"type":"text","text":"Particulars","marks":[{"type":"strong"}]}],"attrs":{"localId":"888c88674291"}}]},{"type":"tableCell","attrs":{"localId":"e5a7e4ba17a8","background":"#ace5fe"},"content":[{"type":"paragraph","content":[{"type":"text","text":"SKU Count","marks":[{"type":"strong"}]}],"attrs":{"localId":"861f8e81869c"}}]},{"type":"tableCell","attrs":{"localId":"0594cec1320a","background":"#ace5fe"},"content":[{"type":"paragraph","content":[{"type":"text","text":"Option Count","marks":[{"type":"strong"}]}],"attrs":{"localId":"c0c0435c3028"}}]}]},{"type":"tableRow","attrs":{"localId":"5b647daafa41"},"content":[{"type":"tableCell","attrs":{"localId":"414418238ee8","background":"white"},"content":[{"type":"paragraph","content":[{"type":"text","text":"Received"}],"attrs":{"localId":"1aa5f598626f"}}]},{"type":"tableCell","attrs":{"localId":"2a091821c90f"},"content":[{"type":"paragraph","content":[{"type":"text","text":"128"}],"attrs":{"localId":"d4761b97d4de"}}]},{"type":"tableCell","attrs":{"localId":"c841a95fe34e"},"content":[{"type":"paragraph","content":[{"type":"text","text":"128"}],"attrs":{"localId":"6ee57fe8afe6"}}]}]},{"type":"tableRow","attrs":{"localId":"c4be0d42867c"},"content":[{"type":"tableCell","attrs":{"localId":"5d6dd0aa3743","background":"white"},"content":[{"type":"paragraph","content":[{"type":"text","text":"Uploaded"}],"attrs":{"localId":"9b32eb309cad"}}]},{"type":"tableCell","attrs":{"localId":"193542427a14"},"content":[{"type":"paragraph","content":[{"type":"text","text":"128"}],"attrs":{"localId":"cdcea7a2e8e3"}}]},{"type":"tableCell","attrs":{"localId":"4c741ff68b2a"},"content":[{"type":"paragraph","content":[{"type":"text","text":"128"}],"attrs":{"localId":"61290c637832"}}]}]},{"type":"tableRow","attrs":{"localId":"0f0b6c21396e"},"content":[{"type":"tableCell","attrs":{"localId":"be395b66fa72","background":"white"},"content":[{"type":"paragraph","content":[{"type":"text","text":"LIDs Shared"}],"attrs":{"localId":"fd0cf0d0c82b"}}]},{"type":"tableCell","attrs":{"localId":"c0fe9daf25ac"},"content":[{"type":"paragraph","content":[{"type":"text","text":"128"}],"attrs":{"localId":"dc11e02771c6"}}]},{"type":"tableCell","attrs":{"localId":"8e2f6b2c9fe6"},"content":[{"type":"paragraph","content":[{"type":"text","text":"128"}],"attrs":{"localId":"361803ac7d4b"}}]}]},{"type":"tableRow","attrs":{"localId":"5e5306e81bf2"},"content":[{"type":"tableCell","attrs":{"localId":"ef3f0bd4f1f8","background":"white"},"content":[{"type":"paragraph","content":[{"type":"text","text":"LIDs Stuck in the System"}],"attrs":{"localId":"ec4025f96603"}}]},{"type":"tableCell","attrs":{"localId":"48edb0423375"},"content":[{"type":"paragraph","content":[{"type":"text","text":"0"}],"attrs":{"localId":"4bdbc8cabb18"}}]},{"type":"tableCell","attrs":{"localId":"dd9a5f1da622"},"content":[{"type":"paragraph","content":[{"type":"text","text":"0"}],"attrs":{"localId":"83dc283d606b"}}]}]}]}
{adf}
With this, we are closing this request from our end.
Thank you for your patience, support, and cooperation throughout the process. Your brand is important to us, and we look forward to assisting you again.</t>
  </si>
  <si>
    <t xml:space="preserve">Voylla </t>
  </si>
  <si>
    <t>Date : 16th Jul, 2026 This ticket has been picked for Pre-Processing and Image Analysis -Mousumi.
Date : 16th Jul, 2026  Pre-Processing Done( Brand to Query for Warranty Type &amp; Time)-Mousumi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Sheet[^UCW-34409 Post Upload Status_V.2 (1).xlsx] [^SUmmary.zip] ;[^UCW-34409.xlsx]
We are pleased to inform you that the SKUs are in the Commission stage.
Please find the attached file for your reference, along with the summary table below. As the commission is not approved yet.
{adf:display=block}
{"type":"table","attrs":{"isNumberColumnEnabled":false,"layout":"center","localId":"c5949a51-b977-40a2-b4e1-e8dd20a1fc4e"},"content":[{"type":"tableRow","attrs":{"localId":"bd48af0f9d13"},"content":[{"type":"tableCell","attrs":{"localId":"6bee45c8c06c","background":"#44b3e1"},"content":[{"type":"paragraph","content":[{"type":"text","text":"Ticket ID","marks":[{"type":"strong"}]}],"attrs":{"localId":"d4376754f809"}}]},{"type":"tableCell","attrs":{"localId":"cf18dfbce0a1","colspan":2,"background":"#44b3e1"},"content":[{"type":"paragraph","content":[{"type":"text","text":"UCW-34409","marks":[{"type":"strong"}]}],"attrs":{"localId":"ca3772b9d6b6"}}]}]},{"type":"tableRow","attrs":{"localId":"64dfa8cc3344"},"content":[{"type":"tableCell","attrs":{"localId":"e872c2fd982f","background":"#44b3e1"},"content":[{"type":"paragraph","content":[{"type":"text","text":"Brand Name","marks":[{"type":"strong"}]}],"attrs":{"localId":"99973f79919a"}}]},{"type":"tableCell","attrs":{"localId":"3755cf7c9dda","colspan":2,"background":"#44b3e1"},"content":[{"type":"paragraph","content":[{"type":"text","text":"Voylla ","marks":[{"type":"strong"}]}],"attrs":{"localId":"7f71b388736c"}}]}]},{"type":"tableRow","attrs":{"localId":"897e29ad0f5c"},"content":[{"type":"tableCell","attrs":{"localId":"16753d1041b3","background":"#ace5fe"},"content":[{"type":"paragraph","content":[{"type":"text","text":"Platform","marks":[{"type":"strong"}]}],"attrs":{"localId":"bbad83cd4ccf"}}]},{"type":"tableCell","attrs":{"localId":"f391ca54631a","colspan":2,"background":"#ace5fe"},"content":[{"type":"paragraph","content":[{"type":"text","text":"Mall","marks":[{"type":"strong"}]}],"attrs":{"localId":"28b01d01cc12"}}]}]},{"type":"tableRow","attrs":{"localId":"65991b1ee23d"},"content":[{"type":"tableCell","attrs":{"localId":"a044f6965e85","background":"#ace5fe"},"content":[{"type":"paragraph","content":[{"type":"text","text":"Particulars","marks":[{"type":"strong"}]}],"attrs":{"localId":"aa0521443526"}}]},{"type":"tableCell","attrs":{"localId":"120adfc94f43","background":"#ace5fe"},"content":[{"type":"paragraph","content":[{"type":"text","text":"SKU Count","marks":[{"type":"strong"}]}],"attrs":{"localId":"2dfad689c2e1"}}]},{"type":"tableCell","attrs":{"localId":"e253da20d747","background":"#ace5fe"},"content":[{"type":"paragraph","content":[{"type":"text","text":"Option Count","marks":[{"type":"strong"}]}],"attrs":{"localId":"0a4cee1c1462"}}]}]},{"type":"tableRow","attrs":{"localId":"283b8e3ffb13"},"content":[{"type":"tableCell","attrs":{"localId":"23cdc80f8f19","background":"white"},"content":[{"type":"paragraph","content":[{"type":"text","text":"Received"}],"attrs":{"localId":"b409d9a1a609"}}]},{"type":"tableCell","attrs":{"localId":"8afb179b157e"},"content":[{"type":"paragraph","content":[{"type":"text","text":"32"}],"attrs":{"localId":"448153f0aba9"}}]},{"type":"tableCell","attrs":{"localId":"221752f1ec54"},"content":[{"type":"paragraph","content":[{"type":"text","text":"32"}],"attrs":{"localId":"d2ea7384b275"}}]}]},{"type":"tableRow","attrs":{"localId":"610ac4d03cc7"},"content":[{"type":"tableCell","attrs":{"localId":"33968cc952f6","background":"white"},"content":[{"type":"paragraph","content":[{"type":"text","text":"Uploaded"}],"attrs":{"localId":"d593f9b0a753"}}]},{"type":"tableCell","attrs":{"localId":"d6a7dd436e73"},"content":[{"type":"paragraph","content":[{"type":"text","text":"32"}],"attrs":{"localId":"812147aed35c"}}]},{"type":"tableCell","attrs":{"localId":"1249e1321ad3"},"content":[{"type":"paragraph","content":[{"type":"text","text":"32"}],"attrs":{"localId":"d67b2da60d36"}}]}]},{"type":"tableRow","attrs":{"localId":"31df74acfea5"},"content":[{"type":"tableCell","attrs":{"localId":"4ec3e6ae1b6d","background":"white"},"content":[{"type":"paragraph","content":[{"type":"text","text":"Pending for Commission"}],"attrs":{"localId":"efb9b47ec73b"}}]},{"type":"tableCell","attrs":{"localId":"526867e0bfe7"},"content":[{"type":"paragraph","content":[{"type":"text","text":"32"}],"attrs":{"localId":"98ba4357c434"}}]},{"type":"tableCell","attrs":{"localId":"6030f5421f5c"},"content":[{"type":"paragraph","content":[{"type":"text","text":"32"}],"attrs":{"localId":"d2e1a9361793"}}]}]},{"type":"tableRow","attrs":{"localId":"eed3af519044"},"content":[{"type":"tableCell","attrs":{"localId":"5db205536d91","background":"white"},"content":[{"type":"paragraph","content":[{"type":"text","text":"LIDs Shared"}],"attrs":{"localId":"ecb87b419bf2"}}]},{"type":"tableCell","attrs":{"localId":"3adfd77efce2"},"content":[{"type":"paragraph","content":[{"type":"text","text":"0"}],"attrs":{"localId":"a22fc9fa6901"}}]},{"type":"tableCell","attrs":{"localId":"664a5e9441d3"},"content":[{"type":"paragraph","content":[{"type":"text","text":"0"}],"attrs":{"localId":"1913eca4e3c2"}}]}]}]}
{adf}
With this, we are closing this request from our end.
Thank you for your patience, support, and cooperation throughout the process. Your brand is important to us, and we look forward to assisting you again.</t>
  </si>
  <si>
    <t>Requill</t>
  </si>
  <si>
    <t>|Date :07/15/2026 &lt;Ticket picked for pre processing SKU 4&gt; &lt;Tania&gt;|
|Date :07/15/2026 &lt;Ticket picked for Production and QC review SKU 4&gt; &lt;Tania&gt;|
IMAGE WIP;|Date :07/16/2026 &lt;Ticket picked for Production and QC review SKU 4&gt; &lt;Tania&gt;|
|Date :07/16/2026 &lt;Ticket has been successfully uploaded in our system. SKU 4&gt; &lt;Tania&gt;|;We have successfully uploaded this batch. Please find the attached summary sheet and summary report.;[^UCW-34400.xlsx]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4af21b2-a64c-4128-a4bd-2f20944a6f5b"},"content":[{"type":"tableRow","attrs":{"localId":"b1ce4835f40d"},"content":[{"type":"tableCell","attrs":{"localId":"89ba83c3b7cf","background":"#44b3e1"},"content":[{"type":"paragraph","content":[{"type":"text","text":"Ticket ID","marks":[{"type":"strong"}]}],"attrs":{"localId":"a1321d123c59"}}]},{"type":"tableCell","attrs":{"localId":"797c03e9299e","colspan":2,"background":"#44b3e1"},"content":[{"type":"paragraph","content":[{"type":"text","text":"UCW-34400","marks":[{"type":"strong"}]}],"attrs":{"localId":"c78c01105d16"}}]}]},{"type":"tableRow","attrs":{"localId":"4c4675e379a5"},"content":[{"type":"tableCell","attrs":{"localId":"0b86cc2374ab","background":"#44b3e1"},"content":[{"type":"paragraph","content":[{"type":"text","text":"Brand Name","marks":[{"type":"strong"}]}],"attrs":{"localId":"9377b09b70c6"}}]},{"type":"tableCell","attrs":{"localId":"7dff7935787e","colspan":2,"background":"#44b3e1"},"content":[{"type":"paragraph","content":[{"type":"text","text":"Re quill","marks":[{"type":"strong"}]}],"attrs":{"localId":"6af23f5fe220"}}]}]},{"type":"tableRow","attrs":{"localId":"cf3d6c913c89"},"content":[{"type":"tableCell","attrs":{"localId":"b7da4a6ba987","background":"#ace5fe"},"content":[{"type":"paragraph","content":[{"type":"text","text":"Platform","marks":[{"type":"strong"}]}],"attrs":{"localId":"f6de5738afd0"}}]},{"type":"tableCell","attrs":{"localId":"f3e28d10fe0a","colspan":2,"background":"#ace5fe"},"content":[{"type":"paragraph","content":[{"type":"text","text":"Mall","marks":[{"type":"strong"}]}],"attrs":{"localId":"b768341c87f6"}}]}]},{"type":"tableRow","attrs":{"localId":"d080feb39716"},"content":[{"type":"tableCell","attrs":{"localId":"8fb7c767f875","background":"#ace5fe"},"content":[{"type":"paragraph","content":[{"type":"text","text":"Particulars","marks":[{"type":"strong"}]}],"attrs":{"localId":"5cd4980bf2ce"}}]},{"type":"tableCell","attrs":{"localId":"5623b245115f","background":"#ace5fe"},"content":[{"type":"paragraph","content":[{"type":"text","text":"SKU Count","marks":[{"type":"strong"}]}],"attrs":{"localId":"8af3cb09bab4"}}]},{"type":"tableCell","attrs":{"localId":"f98ba8a565b5","background":"#ace5fe"},"content":[{"type":"paragraph","content":[{"type":"text","text":"Option Count","marks":[{"type":"strong"}]}],"attrs":{"localId":"9a9bbe5ed666"}}]}]},{"type":"tableRow","attrs":{"localId":"484f49ce23a8"},"content":[{"type":"tableCell","attrs":{"localId":"f18c6571f68e","background":"white"},"content":[{"type":"paragraph","content":[{"type":"text","text":"Received"}],"attrs":{"localId":"b9aa5df31c45"}}]},{"type":"tableCell","attrs":{"localId":"cbf806a04513"},"content":[{"type":"paragraph","content":[{"type":"text","text":"4"}],"attrs":{"localId":"3eec318f8e2d"}}]},{"type":"tableCell","attrs":{"localId":"f329ce6d7d57"},"content":[{"type":"paragraph","content":[{"type":"text","text":"4"}],"attrs":{"localId":"e4c22769fe0c"}}]}]},{"type":"tableRow","attrs":{"localId":"70bac76f1599"},"content":[{"type":"tableCell","attrs":{"localId":"f0854f79ad64","background":"white"},"content":[{"type":"paragraph","content":[{"type":"text","text":"Uploaded"}],"attrs":{"localId":"e7340a48b63e"}}]},{"type":"tableCell","attrs":{"localId":"0e7b02b2d753"},"content":[{"type":"paragraph","content":[{"type":"text","text":"4"}],"attrs":{"localId":"cbecea2b25fc"}}]},{"type":"tableCell","attrs":{"localId":"f795fbfc805f"},"content":[{"type":"paragraph","content":[{"type":"text","text":"4"}],"attrs":{"localId":"240ec430d846"}}]}]},{"type":"tableRow","attrs":{"localId":"1d6b745b1f17"},"content":[{"type":"tableCell","attrs":{"localId":"607e0bd2f280","background":"white"},"content":[{"type":"paragraph","content":[{"type":"text","text":"SKUs not uploaded"}],"attrs":{"localId":"8047a513b495"}}]},{"type":"tableCell","attrs":{"localId":"91afdfb3c9be"},"content":[{"type":"paragraph","content":[{"type":"text","text":"0"}],"attrs":{"localId":"5eb30f1080f4"}}]},{"type":"tableCell","attrs":{"localId":"df7254cca641"},"content":[{"type":"paragraph","content":[{"type":"text","text":"0"}],"attrs":{"localId":"3020ba95ccb5"}}]}]},{"type":"tableRow","attrs":{"localId":"76ee5959d9e5"},"content":[{"type":"tableCell","attrs":{"localId":"95bf4f669d25","background":"white"},"content":[{"type":"paragraph","content":[{"type":"text","text":"LIDs Shared"}],"attrs":{"localId":"ccbd0a44db6d"}}]},{"type":"tableCell","attrs":{"localId":"703068fa4625"},"content":[{"type":"paragraph","content":[{"type":"text","text":"4"}],"attrs":{"localId":"ef5b657f0ed8"}}]},{"type":"tableCell","attrs":{"localId":"75bb812c9672"},"content":[{"type":"paragraph","content":[{"type":"text","text":"4"}],"attrs":{"localId":"8a580bb6f52a"}}]}]},{"type":"tableRow","attrs":{"localId":"38f0a8b99bde"},"content":[{"type":"tableCell","attrs":{"localId":"20888c4b5d7f","background":"white"},"content":[{"type":"paragraph","content":[{"type":"text","text":"LIDs Stuck in the System"}],"attrs":{"localId":"843ae7c0cb7c"}}]},{"type":"tableCell","attrs":{"localId":"4b30e6f57fe0"},"content":[{"type":"paragraph","content":[{"type":"text","text":"0"}],"attrs":{"localId":"8be85f01cda7"}}]},{"type":"tableCell","attrs":{"localId":"30f5bb49ea94"},"content":[{"type":"paragraph","content":[{"type":"text","text":"0"}],"attrs":{"localId":"f3ebb8bc6b9e"}}]}]}]}
{adf}
With this, we are closing this request from our end.
Thank you for your patience, support, and cooperation throughout the process. Your brand is important to us, and we look forward to assisting you again.</t>
  </si>
  <si>
    <t>Dr. Althea</t>
  </si>
  <si>
    <t>Date :07/15/2026 &lt;Ticket has been successfully uploaded in our system. Option 25 Sku 25&gt; &lt;Tania&gt;
[^UCW-34399 Summary.zip] [^UCW-34399.xlsx] ;[^UCW-34399 (66648356-1604-4de4-8d8a-2dbfd9d42b62).xlsx]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b18d67-f106-45d8-8ae2-bfc2d0f7c3bc"},"content":[{"type":"tableRow","attrs":{"localId":"6dac8e105cb3"},"content":[{"type":"tableCell","attrs":{"localId":"b9f6b3bc4dd0","background":"#44b3e1"},"content":[{"type":"paragraph","content":[{"type":"text","text":"Ticket ID","marks":[{"type":"strong"}]}],"attrs":{"localId":"3d340cb88502"}}]},{"type":"tableCell","attrs":{"localId":"34e5f2f607f4","colspan":2,"background":"#44b3e1"},"content":[{"type":"paragraph","content":[{"type":"text","text":"UCW-34399","marks":[{"type":"strong"}]}],"attrs":{"localId":"dc432ff64544"}}]}]},{"type":"tableRow","attrs":{"localId":"df1262a78f7f"},"content":[{"type":"tableCell","attrs":{"localId":"4d28920b5a30","background":"#44b3e1"},"content":[{"type":"paragraph","content":[{"type":"text","text":"Brand Name","marks":[{"type":"strong"}]}],"attrs":{"localId":"4bd60c71be46"}}]},{"type":"tableCell","attrs":{"localId":"a86d268ccfe3","colspan":2,"background":"#44b3e1"},"content":[{"type":"paragraph","content":[{"type":"text","text":"Dr. Althea","marks":[{"type":"strong"}]}],"attrs":{"localId":"b67364c56681"}}]}]},{"type":"tableRow","attrs":{"localId":"383df1cb5511"},"content":[{"type":"tableCell","attrs":{"localId":"8834bca1b885","background":"#ace5fe"},"content":[{"type":"paragraph","content":[{"type":"text","text":"Platform","marks":[{"type":"strong"}]}],"attrs":{"localId":"113ac2e426a5"}}]},{"type":"tableCell","attrs":{"localId":"f9b4cc394c1b","colspan":2,"background":"#ace5fe"},"content":[{"type":"paragraph","content":[{"type":"text","text":"Mall","marks":[{"type":"strong"}]}],"attrs":{"localId":"b800344d8f12"}}]}]},{"type":"tableRow","attrs":{"localId":"4a67cabee3a7"},"content":[{"type":"tableCell","attrs":{"localId":"9913b2d49131","background":"#ace5fe"},"content":[{"type":"paragraph","content":[{"type":"text","text":"Particulars","marks":[{"type":"strong"}]}],"attrs":{"localId":"e5d0273294ac"}}]},{"type":"tableCell","attrs":{"localId":"9b3d0ba6ce7c","background":"#ace5fe"},"content":[{"type":"paragraph","content":[{"type":"text","text":"SKU Count","marks":[{"type":"strong"}]}],"attrs":{"localId":"e9b64060c4f3"}}]},{"type":"tableCell","attrs":{"localId":"c21d39c50769","background":"#ace5fe"},"content":[{"type":"paragraph","content":[{"type":"text","text":"Option Count","marks":[{"type":"strong"}]}],"attrs":{"localId":"1ccf91e8f625"}}]}]},{"type":"tableRow","attrs":{"localId":"661a1d2ae6f5"},"content":[{"type":"tableCell","attrs":{"localId":"461de7cdecc9","background":"white"},"content":[{"type":"paragraph","content":[{"type":"text","text":"Received"}],"attrs":{"localId":"ace70604ec52"}}]},{"type":"tableCell","attrs":{"localId":"6fd51918e5e5"},"content":[{"type":"paragraph","content":[{"type":"text","text":"25"}],"attrs":{"localId":"4fa836a1055f"}}]},{"type":"tableCell","attrs":{"localId":"f72aff997e39"},"content":[{"type":"paragraph","content":[{"type":"text","text":"25"}],"attrs":{"localId":"371ebb879609"}}]}]},{"type":"tableRow","attrs":{"localId":"11df9136e8e9"},"content":[{"type":"tableCell","attrs":{"localId":"bc725afab30f","background":"white"},"content":[{"type":"paragraph","content":[{"type":"text","text":"Uploaded"}],"attrs":{"localId":"1010275fb6e4"}}]},{"type":"tableCell","attrs":{"localId":"945546a2fc83"},"content":[{"type":"paragraph","content":[{"type":"text","text":"25"}],"attrs":{"localId":"c066bf04d09b"}}]},{"type":"tableCell","attrs":{"localId":"da2e788ef534"},"content":[{"type":"paragraph","content":[{"type":"text","text":"25"}],"attrs":{"localId":"27bc6ac400ee"}}]}]},{"type":"tableRow","attrs":{"localId":"ef73a6b4b1bf"},"content":[{"type":"tableCell","attrs":{"localId":"bfe22339928a","background":"white"},"content":[{"type":"paragraph","content":[{"type":"text","text":"SKUs not uploaded"}],"attrs":{"localId":"5e4eec585543"}}]},{"type":"tableCell","attrs":{"localId":"0fa5309b7577"},"content":[{"type":"paragraph","content":[{"type":"text","text":"0"}],"attrs":{"localId":"9d8b0d7e7f68"}}]},{"type":"tableCell","attrs":{"localId":"e059bbac6dea"},"content":[{"type":"paragraph","content":[{"type":"text","text":"0"}],"attrs":{"localId":"986828402cd8"}}]}]},{"type":"tableRow","attrs":{"localId":"af45371a8352"},"content":[{"type":"tableCell","attrs":{"localId":"f97347f87bbf","background":"white"},"content":[{"type":"paragraph","content":[{"type":"text","text":"LIDs Shared"}],"attrs":{"localId":"f733ed573beb"}}]},{"type":"tableCell","attrs":{"localId":"29bf5f04d409"},"content":[{"type":"paragraph","content":[{"type":"text","text":"25"}],"attrs":{"localId":"177a64b61e71"}}]},{"type":"tableCell","attrs":{"localId":"9c49349f7146"},"content":[{"type":"paragraph","content":[{"type":"text","text":"25"}],"attrs":{"localId":"e639144d2e76"}}]}]},{"type":"tableRow","attrs":{"localId":"e5fe23437df4"},"content":[{"type":"tableCell","attrs":{"localId":"c7c8e202c983","background":"white"},"content":[{"type":"paragraph","content":[{"type":"text","text":"LIDs Stuck in the System"}],"attrs":{"localId":"ace1fd9beb33"}}]},{"type":"tableCell","attrs":{"localId":"2bd92602af7a"},"content":[{"type":"paragraph","content":[{"type":"text","text":"0"}],"attrs":{"localId":"cf2167150c9c"}}]},{"type":"tableCell","attrs":{"localId":"63f340ff4434"},"content":[{"type":"paragraph","content":[{"type":"text","text":"0"}],"attrs":{"localId":"977d4dcf1924"}}]}]}]}
{adf}
With this, we are closing this request from our end.
Thank you for your patience, support, and cooperation throughout the process. Your brand is important to us, and we look forward to assisting you again.</t>
  </si>
  <si>
    <t>Date : 15th Jul 2026, This ticket has been picked for Pre-Processing and Image Analysis. Mousumi.
;Date : 16th Jul 2026 Pre-Processing Done( Brand to Query for Bangle Size, CHain Length, Product Type confirmation)-Mousumi.
Date : 16th Jul 2026  Production DOne _mousumi
Date : 16th Jul 2026  Description DOne-Khusnuma
Date : 16th Jul 2026  Images DOne-Saswati
Date : 16th Jul 2026  Qc &amp; Uploaded Done -Mousumi
PFA the Summary &amp; Post-Uploaded Sheet[^Summary.zip] [^UCW-34394 Post Upload Status_V.2 (1).xlsx] ;*Image deliver - Date :07/16/2026 &lt;Images Delivered Processed Options 132 Rejected Options 0&gt; &lt;Saswati Dey&gt;*;[^UCW-34394.xlsx]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58254b-55ae-4a3b-bbe1-6411261074d0"},"content":[{"type":"tableRow","attrs":{"localId":"0ecd27c2b85b"},"content":[{"type":"tableCell","attrs":{"localId":"70ecd3087939","background":"#44b3e1"},"content":[{"type":"paragraph","content":[{"type":"text","text":"Ticket ID","marks":[{"type":"strong"}]}],"attrs":{"localId":"b524857d74bc"}}]},{"type":"tableCell","attrs":{"localId":"85d1d78d932d","colspan":2,"background":"#44b3e1"},"content":[{"type":"paragraph","content":[{"type":"text","text":"UCW-34394","marks":[{"type":"strong"}]}],"attrs":{"localId":"218912609ca6"}}]}]},{"type":"tableRow","attrs":{"localId":"fe17cb8dd9eb"},"content":[{"type":"tableCell","attrs":{"localId":"707389137b89","background":"#44b3e1"},"content":[{"type":"paragraph","content":[{"type":"text","text":"Brand Name","marks":[{"type":"strong"}]}],"attrs":{"localId":"2be8a506ad2e"}}]},{"type":"tableCell","attrs":{"localId":"7e4ca01e4f13","colspan":2,"background":"#44b3e1"},"content":[{"type":"paragraph","content":[{"type":"text","text":"GIVA","marks":[{"type":"strong"}]}],"attrs":{"localId":"2f4dfb93612e"}}]}]},{"type":"tableRow","attrs":{"localId":"1990a0232025"},"content":[{"type":"tableCell","attrs":{"localId":"5741a8ddf7ba","background":"#ace5fe"},"content":[{"type":"paragraph","content":[{"type":"text","text":"Platform","marks":[{"type":"strong"}]}],"attrs":{"localId":"25ea424234ab"}}]},{"type":"tableCell","attrs":{"localId":"4cabac47f39d","colspan":2,"background":"#ace5fe"},"content":[{"type":"paragraph","content":[{"type":"text","text":"Mall","marks":[{"type":"strong"}]}],"attrs":{"localId":"42e7a996726f"}}]}]},{"type":"tableRow","attrs":{"localId":"449af8a0a25d"},"content":[{"type":"tableCell","attrs":{"localId":"0b400871a9cb","background":"#ace5fe"},"content":[{"type":"paragraph","content":[{"type":"text","text":"Particulars","marks":[{"type":"strong"}]}],"attrs":{"localId":"134ba5cb818f"}}]},{"type":"tableCell","attrs":{"localId":"1d8034934d37","background":"#ace5fe"},"content":[{"type":"paragraph","content":[{"type":"text","text":"SKU Count","marks":[{"type":"strong"}]}],"attrs":{"localId":"801ce68ca4db"}}]},{"type":"tableCell","attrs":{"localId":"26fe9d17a56c","background":"#ace5fe"},"content":[{"type":"paragraph","content":[{"type":"text","text":"Option Count","marks":[{"type":"strong"}]}],"attrs":{"localId":"e0c009e86f91"}}]}]},{"type":"tableRow","attrs":{"localId":"128f6b40e655"},"content":[{"type":"tableCell","attrs":{"localId":"e39aa31d134d","background":"white"},"content":[{"type":"paragraph","content":[{"type":"text","text":"Received"}],"attrs":{"localId":"650e3b78242a"}}]},{"type":"tableCell","attrs":{"localId":"8190595c64eb"},"content":[{"type":"paragraph","content":[{"type":"text","text":"132"}],"attrs":{"localId":"fc0bcba6f2be"}}]},{"type":"tableCell","attrs":{"localId":"11af66af7f4b"},"content":[{"type":"paragraph","content":[{"type":"text","text":"132"}],"attrs":{"localId":"715c51d2b443"}}]}]},{"type":"tableRow","attrs":{"localId":"a8535708cb83"},"content":[{"type":"tableCell","attrs":{"localId":"d3ead36531fc","background":"white"},"content":[{"type":"paragraph","content":[{"type":"text","text":"Uploaded"}],"attrs":{"localId":"0a9ffa1995f6"}}]},{"type":"tableCell","attrs":{"localId":"dba245968802"},"content":[{"type":"paragraph","content":[{"type":"text","text":"132"}],"attrs":{"localId":"6664f1b777a9"}}]},{"type":"tableCell","attrs":{"localId":"081a4cb03398"},"content":[{"type":"paragraph","content":[{"type":"text","text":"132"}],"attrs":{"localId":"9484d00b5137"}}]}]},{"type":"tableRow","attrs":{"localId":"bb66d9696e25"},"content":[{"type":"tableCell","attrs":{"localId":"7fd42a80791f","background":"white"},"content":[{"type":"paragraph","content":[{"type":"text","text":"SKUs not uploaded"}],"attrs":{"localId":"a32cb2db8a40"}}]},{"type":"tableCell","attrs":{"localId":"4aa2a5c9300c"},"content":[{"type":"paragraph","content":[{"type":"text","text":"0"}],"attrs":{"localId":"284735fdb9f7"}}]},{"type":"tableCell","attrs":{"localId":"45becc3fd297"},"content":[{"type":"paragraph","content":[{"type":"text","text":"0"}],"attrs":{"localId":"1b7909870e78"}}]}]},{"type":"tableRow","attrs":{"localId":"0db03e39bc6c"},"content":[{"type":"tableCell","attrs":{"localId":"140a3bd7c54b","background":"white"},"content":[{"type":"paragraph","content":[{"type":"text","text":"LIDs Shared"}],"attrs":{"localId":"d2a9beb4c5a7"}}]},{"type":"tableCell","attrs":{"localId":"21326923ad04"},"content":[{"type":"paragraph","content":[{"type":"text","text":"132"}],"attrs":{"localId":"004f79f098d8"}}]},{"type":"tableCell","attrs":{"localId":"b711b7a2d1ae"},"content":[{"type":"paragraph","content":[{"type":"text","text":"132"}],"attrs":{"localId":"c842e4c1b291"}}]}]},{"type":"tableRow","attrs":{"localId":"aa01f43fa453"},"content":[{"type":"tableCell","attrs":{"localId":"b7ae05f27f15","background":"white"},"content":[{"type":"paragraph","content":[{"type":"text","text":"LIDs Stuck in the System"}],"attrs":{"localId":"b2b4cb62855b"}}]},{"type":"tableCell","attrs":{"localId":"a881a1300ed9"},"content":[{"type":"paragraph","content":[{"type":"text","text":"0"}],"attrs":{"localId":"a1aa0b348ccc"}}]},{"type":"tableCell","attrs":{"localId":"cae4b81ca36a"},"content":[{"type":"paragraph","content":[{"type":"text","text":"0"}],"attrs":{"localId":"302bbf3dc1ba"}}]}]}]}
{adf}
With this, we are closing this request from our end.
Thank you for your patience, support, and cooperation throughout the process. Your brand is important to us, and we look forward to assisting you again.</t>
  </si>
  <si>
    <t>Clinique</t>
  </si>
  <si>
    <t>|Date :07/15/2026 &lt;Ticket picked for pre processing SKU 1&gt; &lt;Tania&gt;|
|Date :07/15/2026 &lt;Ticket picked for Production and QC review SKU 1&gt; &lt;Tania&gt;|;Date :07/15/2026 &lt;Upload stuck “In Progress” for 125928 seller&gt; &lt;Tania&gt;;Date :07/16/2026 &lt;Ticket has been successfully uploaded in our system. Option 1 Sku 1&gt; &lt;Ankita&gt;[^Summary.zip] [^Post Upload Status_V.2 (1).xlsx] ;[^UCW-34393.xlsx]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af739b9-9593-4192-aff1-96d9427345af"},"content":[{"type":"tableRow","attrs":{"localId":"e86d28376d5e"},"content":[{"type":"tableCell","attrs":{"localId":"a45cc2866706","background":"#44b3e1"},"content":[{"type":"paragraph","content":[{"type":"text","text":"Ticket ID","marks":[{"type":"strong"}]}],"attrs":{"localId":"75420a5daeb3"}}]},{"type":"tableCell","attrs":{"localId":"9045859e099c","colspan":2,"background":"#44b3e1"},"content":[{"type":"paragraph","content":[{"type":"text","text":"UCW-34393","marks":[{"type":"strong"}]}],"attrs":{"localId":"e338bf872eba"}}]}]},{"type":"tableRow","attrs":{"localId":"0b5fa82ae53d"},"content":[{"type":"tableCell","attrs":{"localId":"44d7f02ffa54","background":"#44b3e1"},"content":[{"type":"paragraph","content":[{"type":"text","text":"Brand Name","marks":[{"type":"strong"}]}],"attrs":{"localId":"d93886b95234"}}]},{"type":"tableCell","attrs":{"localId":"e1a01348687c","colspan":2,"background":"#44b3e1"},"content":[{"type":"paragraph","content":[{"type":"text","text":"Clinique","marks":[{"type":"strong"}]}],"attrs":{"localId":"fe8f87f3f7f5"}}]}]},{"type":"tableRow","attrs":{"localId":"714fb89b7762"},"content":[{"type":"tableCell","attrs":{"localId":"f49927fe38d9","background":"#ace5fe"},"content":[{"type":"paragraph","content":[{"type":"text","text":"Platform","marks":[{"type":"strong"}]}],"attrs":{"localId":"39a1ca8febb1"}}]},{"type":"tableCell","attrs":{"localId":"d9606d9cf1ba","colspan":2,"background":"#ace5fe"},"content":[{"type":"paragraph","content":[{"type":"text","text":"Mall + Luxury","marks":[{"type":"strong"}]}],"attrs":{"localId":"0a4010962fe8"}}]}]},{"type":"tableRow","attrs":{"localId":"17b7649d23aa"},"content":[{"type":"tableCell","attrs":{"localId":"cc352bf21ba9","background":"#ace5fe"},"content":[{"type":"paragraph","content":[{"type":"text","text":"Particulars","marks":[{"type":"strong"}]}],"attrs":{"localId":"fee3402c0f7e"}}]},{"type":"tableCell","attrs":{"localId":"ad343d1d4b54","background":"#ace5fe"},"content":[{"type":"paragraph","content":[{"type":"text","text":"SKU Count","marks":[{"type":"strong"}]}],"attrs":{"localId":"20ff1565d33e"}}]},{"type":"tableCell","attrs":{"localId":"22af34be503c","background":"#ace5fe"},"content":[{"type":"paragraph","content":[{"type":"text","text":"Option Count","marks":[{"type":"strong"}]}],"attrs":{"localId":"eb55e1e0842c"}}]}]},{"type":"tableRow","attrs":{"localId":"0ef0593973dc"},"content":[{"type":"tableCell","attrs":{"localId":"9dde74743d72","background":"white"},"content":[{"type":"paragraph","content":[{"type":"text","text":"Received"}],"attrs":{"localId":"a93c659667e2"}}]},{"type":"tableCell","attrs":{"localId":"c24ac7a3b8e8"},"content":[{"type":"paragraph","content":[{"type":"text","text":"1"}],"attrs":{"localId":"73b7791375fc"}}]},{"type":"tableCell","attrs":{"localId":"35f4d5a1a3e5"},"content":[{"type":"paragraph","content":[{"type":"text","text":"1"}],"attrs":{"localId":"011e3334c922"}}]}]},{"type":"tableRow","attrs":{"localId":"564dca711160"},"content":[{"type":"tableCell","attrs":{"localId":"2edf1f2654d3","background":"white"},"content":[{"type":"paragraph","content":[{"type":"text","text":"Uploaded"}],"attrs":{"localId":"a0c5eaf923f7"}}]},{"type":"tableCell","attrs":{"localId":"46aecfa2a69b"},"content":[{"type":"paragraph","content":[{"type":"text","text":"1"}],"attrs":{"localId":"6b2d89c63e0e"}}]},{"type":"tableCell","attrs":{"localId":"ba8059bb2763"},"content":[{"type":"paragraph","content":[{"type":"text","text":"1"}],"attrs":{"localId":"0a32a38ac6a4"}}]}]},{"type":"tableRow","attrs":{"localId":"c128ea4274e4"},"content":[{"type":"tableCell","attrs":{"localId":"4cd34531d2b3","background":"white"},"content":[{"type":"paragraph","content":[{"type":"text","text":"LIDs Shared"}],"attrs":{"localId":"169d30a9340f"}}]},{"type":"tableCell","attrs":{"localId":"239922ed686f"},"content":[{"type":"paragraph","content":[{"type":"text","text":"1"}],"attrs":{"localId":"2df390b4aac7"}}]},{"type":"tableCell","attrs":{"localId":"2519ae011be7"},"content":[{"type":"paragraph","content":[{"type":"text","text":"1"}],"attrs":{"localId":"844e70c7e21f"}}]}]},{"type":"tableRow","attrs":{"localId":"1b68aea20ac0"},"content":[{"type":"tableCell","attrs":{"localId":"67755c0e5b74","background":"white"},"content":[{"type":"paragraph","content":[{"type":"text","text":"LIDs Stuck in the System"}],"attrs":{"localId":"98a8e0453876"}}]},{"type":"tableCell","attrs":{"localId":"6613ff16becd"},"content":[{"type":"paragraph","content":[{"type":"text","text":"0"}],"attrs":{"localId":"f1bc3467ec94"}}]},{"type":"tableCell","attrs":{"localId":"5cc80864ddac"},"content":[{"type":"paragraph","content":[{"type":"text","text":"0"}],"attrs":{"localId":"fcabcc544e66"}}]}]}]}
{adf}
With this, we are closing this request from our end.
Thank you for your patience, support, and cooperation throughout the process. Your brand is important to us, and we look forward to assisting you again."</t>
  </si>
  <si>
    <t>Date :07/15/2026  &lt;Ticket picked for pre processing Option 1  Sku 1&gt; &lt;Amandeep&gt;;Date :07/15/2026 &lt;Ticket picked for Production and QC review Option 1 Sku 1&gt; &lt;Amandeep&gt;;Date :07/15/2026 &lt;Upload stuck “In Progress” for 125928 seller&gt; &lt;Tania&gt;;Date :07/15/2026 &lt;Ticket has been successfully uploaded in our system. Option 1 Sku 1&gt; &lt;Ankita&gt;;[^UCW-34392.xlsx]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9bbd9-1093-4c06-9ab8-b7cd3df5055d"},"content":[{"type":"tableRow","attrs":{"localId":"9a70a0a73b20"},"content":[{"type":"tableCell","attrs":{"localId":"b4f3f1645bca","background":"#44b3e1"},"content":[{"type":"paragraph","content":[{"type":"text","text":"Ticket ID","marks":[{"type":"strong"}]}],"attrs":{"localId":"11763b76fbe1"}}]},{"type":"tableCell","attrs":{"localId":"cb024a0d8199","colspan":2,"background":"#44b3e1"},"content":[{"type":"paragraph","content":[{"type":"text","text":"UCW-34392","marks":[{"type":"strong"}]}],"attrs":{"localId":"2ac281fbf385"}}]}]},{"type":"tableRow","attrs":{"localId":"2d2ad7c6db4a"},"content":[{"type":"tableCell","attrs":{"localId":"2a912e5e4198","background":"#44b3e1"},"content":[{"type":"paragraph","content":[{"type":"text","text":"Brand Name","marks":[{"type":"strong"}]}],"attrs":{"localId":"02df556ece86"}}]},{"type":"tableCell","attrs":{"localId":"521d3897fa4d","colspan":2,"background":"#44b3e1"},"content":[{"type":"paragraph","content":[{"type":"text","text":"Clinique","marks":[{"type":"strong"}]}],"attrs":{"localId":"6b6b7e076636"}}]}]},{"type":"tableRow","attrs":{"localId":"db94fc579178"},"content":[{"type":"tableCell","attrs":{"localId":"3c23f9ba226f","background":"#ace5fe"},"content":[{"type":"paragraph","content":[{"type":"text","text":"Platform","marks":[{"type":"strong"}]}],"attrs":{"localId":"26f27535dc29"}}]},{"type":"tableCell","attrs":{"localId":"f66d5af0639b","colspan":2,"background":"#ace5fe"},"content":[{"type":"paragraph","content":[{"type":"text","text":"Mall + Luxury","marks":[{"type":"strong"}]}],"attrs":{"localId":"f4eb1d28b05d"}}]}]},{"type":"tableRow","attrs":{"localId":"05a4600c119c"},"content":[{"type":"tableCell","attrs":{"localId":"3fb0f0e0e185","background":"#ace5fe"},"content":[{"type":"paragraph","content":[{"type":"text","text":"Particulars","marks":[{"type":"strong"}]}],"attrs":{"localId":"7b1083318562"}}]},{"type":"tableCell","attrs":{"localId":"97b35d66d897","background":"#ace5fe"},"content":[{"type":"paragraph","content":[{"type":"text","text":"SKU Count","marks":[{"type":"strong"}]}],"attrs":{"localId":"e3df37b0513c"}}]},{"type":"tableCell","attrs":{"localId":"1c9a045bdf57","background":"#ace5fe"},"content":[{"type":"paragraph","content":[{"type":"text","text":"Option Count","marks":[{"type":"strong"}]}],"attrs":{"localId":"757e63b55ff7"}}]}]},{"type":"tableRow","attrs":{"localId":"9d4cc303df96"},"content":[{"type":"tableCell","attrs":{"localId":"5cb06944fd5e","background":"white"},"content":[{"type":"paragraph","content":[{"type":"text","text":"Received"}],"attrs":{"localId":"509401c42762"}}]},{"type":"tableCell","attrs":{"localId":"3631b1e055ef"},"content":[{"type":"paragraph","content":[{"type":"text","text":"1"}],"attrs":{"localId":"a649cdaedbef"}}]},{"type":"tableCell","attrs":{"localId":"f511fbce79fe"},"content":[{"type":"paragraph","content":[{"type":"text","text":"1"}],"attrs":{"localId":"01d7ff0913f3"}}]}]},{"type":"tableRow","attrs":{"localId":"deff8d690a11"},"content":[{"type":"tableCell","attrs":{"localId":"0872fd993ad9","background":"white"},"content":[{"type":"paragraph","content":[{"type":"text","text":"Uploaded"}],"attrs":{"localId":"8323c8bc3f9e"}}]},{"type":"tableCell","attrs":{"localId":"bab098bf6883"},"content":[{"type":"paragraph","content":[{"type":"text","text":"1"}],"attrs":{"localId":"5d230a9e1dbc"}}]},{"type":"tableCell","attrs":{"localId":"ef153dcfb29b"},"content":[{"type":"paragraph","content":[{"type":"text","text":"1"}],"attrs":{"localId":"b3881ac045a8"}}]}]},{"type":"tableRow","attrs":{"localId":"69a78ea586b5"},"content":[{"type":"tableCell","attrs":{"localId":"8e3d2016d120","background":"white"},"content":[{"type":"paragraph","content":[{"type":"text","text":"LIDs Shared"}],"attrs":{"localId":"12a5b34d87d5"}}]},{"type":"tableCell","attrs":{"localId":"caab7150d38e"},"content":[{"type":"paragraph","content":[{"type":"text","text":"1"}],"attrs":{"localId":"37e48feb0f90"}}]},{"type":"tableCell","attrs":{"localId":"b8bf20210c9c"},"content":[{"type":"paragraph","content":[{"type":"text","text":"1"}],"attrs":{"localId":"81769c7b9cae"}}]}]},{"type":"tableRow","attrs":{"localId":"5b2ee6c71fad"},"content":[{"type":"tableCell","attrs":{"localId":"4c36637e879d","background":"white"},"content":[{"type":"paragraph","content":[{"type":"text","text":"LIDs Stuck in the System"}],"attrs":{"localId":"53365b3083ec"}}]},{"type":"tableCell","attrs":{"localId":"bd52d9aabf78"},"content":[{"type":"paragraph","content":[{"type":"text","text":"0"}],"attrs":{"localId":"71730154c133"}}]},{"type":"tableCell","attrs":{"localId":"98338b30b0e8"},"content":[{"type":"paragraph","content":[{"type":"text","text":"0"}],"attrs":{"localId":"c92146014457"}}]}]}]}
{adf}
With this, we are closing this request from our end.</t>
  </si>
  <si>
    <t>|Date :07/15/2026 &lt;Ticket picked for pre processing SKU 1&gt; &lt;Tania&gt;|
|Date :07/15/2026 &lt;Ticket picked for Production and QC review SKU 1&gt; &lt;Tania&gt;|;Date :07/16/2026 &lt;Ticket has been successfully uploaded in our system. Option 1 Sku 1 &gt; &lt;Ankita&gt;;[^UCW-34390.xlsx]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4860a07d-a777-4e50-b5b6-9ea19566f152"},"content":[{"type":"tableRow","attrs":{"localId":"9425873957d4"},"content":[{"type":"tableCell","attrs":{"localId":"cf950a8e2175","background":"#44b3e1"},"content":[{"type":"paragraph","content":[{"type":"text","text":"Ticket ID","marks":[{"type":"strong"}]}],"attrs":{"localId":"4ed9f5849eb6"}}]},{"type":"tableCell","attrs":{"localId":"3d3a8558bb96","colspan":2,"background":"#44b3e1"},"content":[{"type":"paragraph","content":[{"type":"text","text":"UCW-34390","marks":[{"type":"strong"}]}],"attrs":{"localId":"c8f5b44e2423"}}]}]},{"type":"tableRow","attrs":{"localId":"3afd679a545c"},"content":[{"type":"tableCell","attrs":{"localId":"7383da8345ac","background":"#44b3e1"},"content":[{"type":"paragraph","content":[{"type":"text","text":"Brand Name","marks":[{"type":"strong"}]}],"attrs":{"localId":"ed26d5aad972"}}]},{"type":"tableCell","attrs":{"localId":"bc9055eaed06","colspan":2,"background":"#44b3e1"},"content":[{"type":"paragraph","content":[{"type":"text","text":"Forest Essentials","marks":[{"type":"strong"}]}],"attrs":{"localId":"8cd34972d338"}}]}]},{"type":"tableRow","attrs":{"localId":"43cd008589ed"},"content":[{"type":"tableCell","attrs":{"localId":"614775097ca6","background":"#ace5fe"},"content":[{"type":"paragraph","content":[{"type":"text","text":"Platform","marks":[{"type":"strong"}]}],"attrs":{"localId":"451c8c50078e"}}]},{"type":"tableCell","attrs":{"localId":"612f3462a7ec","colspan":2,"background":"#ace5fe"},"content":[{"type":"paragraph","content":[{"type":"text","text":"Mall + Luxury","marks":[{"type":"strong"}]}],"attrs":{"localId":"c0c94bc72249"}}]}]},{"type":"tableRow","attrs":{"localId":"fcf82842c4ae"},"content":[{"type":"tableCell","attrs":{"localId":"b6f8c3cd63eb","background":"#ace5fe"},"content":[{"type":"paragraph","content":[{"type":"text","text":"Particulars","marks":[{"type":"strong"}]}],"attrs":{"localId":"8a4dd66a45e3"}}]},{"type":"tableCell","attrs":{"localId":"dc650ef8f2c9","background":"#ace5fe"},"content":[{"type":"paragraph","content":[{"type":"text","text":"SKU Count","marks":[{"type":"strong"}]}],"attrs":{"localId":"66cda9ea43bd"}}]},{"type":"tableCell","attrs":{"localId":"f2e0d0bc8938","background":"#ace5fe"},"content":[{"type":"paragraph","content":[{"type":"text","text":"Option Count","marks":[{"type":"strong"}]}],"attrs":{"localId":"46ea84133bbb"}}]}]},{"type":"tableRow","attrs":{"localId":"0acd2dcb44cd"},"content":[{"type":"tableCell","attrs":{"localId":"60312b83e7db","background":"white"},"content":[{"type":"paragraph","content":[{"type":"text","text":"Received"}],"attrs":{"localId":"7268a4ebf952"}}]},{"type":"tableCell","attrs":{"localId":"14a7ebcad346"},"content":[{"type":"paragraph","content":[{"type":"text","text":"1"}],"attrs":{"localId":"d222e9e64227"}}]},{"type":"tableCell","attrs":{"localId":"6b253ec27c0c"},"content":[{"type":"paragraph","content":[{"type":"text","text":"1"}],"attrs":{"localId":"7e17d37a0a54"}}]}]},{"type":"tableRow","attrs":{"localId":"9bfb84983ae8"},"content":[{"type":"tableCell","attrs":{"localId":"59bce1a398ed","background":"white"},"content":[{"type":"paragraph","content":[{"type":"text","text":"Uploaded"}],"attrs":{"localId":"dde6a7f9b6a1"}}]},{"type":"tableCell","attrs":{"localId":"ec95ae036c04"},"content":[{"type":"paragraph","content":[{"type":"text","text":"1"}],"attrs":{"localId":"4edfea7cab67"}}]},{"type":"tableCell","attrs":{"localId":"847cb0b924de"},"content":[{"type":"paragraph","content":[{"type":"text","text":"1"}],"attrs":{"localId":"fa1f61636781"}}]}]},{"type":"tableRow","attrs":{"localId":"f4be95ad1cdc"},"content":[{"type":"tableCell","attrs":{"localId":"cf8a54656e70","background":"white"},"content":[{"type":"paragraph","content":[{"type":"text","text":"SKUs not uploaded"}],"attrs":{"localId":"e34400750be9"}}]},{"type":"tableCell","attrs":{"localId":"fd47739d16d0"},"content":[{"type":"paragraph","content":[{"type":"text","text":"0"}],"attrs":{"localId":"eeec07ecab5e"}}]},{"type":"tableCell","attrs":{"localId":"55a5e86bda52"},"content":[{"type":"paragraph","content":[{"type":"text","text":"0"}],"attrs":{"localId":"11819d01782d"}}]}]},{"type":"tableRow","attrs":{"localId":"8526ab7bf1a1"},"content":[{"type":"tableCell","attrs":{"localId":"a392b463850d","background":"white"},"content":[{"type":"paragraph","content":[{"type":"text","text":"LIDs Shared"}],"attrs":{"localId":"08365768fd23"}}]},{"type":"tableCell","attrs":{"localId":"27b06550c5ad"},"content":[{"type":"paragraph","content":[{"type":"text","text":"1"}],"attrs":{"localId":"1755750e4944"}}]},{"type":"tableCell","attrs":{"localId":"d5a6659d9981"},"content":[{"type":"paragraph","content":[{"type":"text","text":"1"}],"attrs":{"localId":"a267e39e1c08"}}]}]},{"type":"tableRow","attrs":{"localId":"1d8b34a688dc"},"content":[{"type":"tableCell","attrs":{"localId":"83aed106eee8","background":"white"},"content":[{"type":"paragraph","content":[{"type":"text","text":"LIDs Stuck in the System"}],"attrs":{"localId":"018f5cc69d10"}}]},{"type":"tableCell","attrs":{"localId":"2289e584a950"},"content":[{"type":"paragraph","content":[{"type":"text","text":"0"}],"attrs":{"localId":"9315eb3b5c9a"}}]},{"type":"tableCell","attrs":{"localId":"d53ba2908f04"},"content":[{"type":"paragraph","content":[{"type":"text","text":"0"}],"attrs":{"localId":"3d9595ead327"}}]}]}]}
{adf}
With this, we are closing this request from our end.
Thank you for your patience, support, and cooperation throughout the process. Your brand is important to us, and we look forward to assisting you again.</t>
  </si>
  <si>
    <t xml:space="preserve">The Magic Wand </t>
  </si>
  <si>
    <t xml:space="preserve">Date :07/15/2026 &lt;Ticket picked for pre processing Option: 15 SKU: 66&gt; &lt;Sanjana Ghosh&gt;;Date :07/17/2026 &lt;Pre Processing query to Brand &lt;EAN, Fabric, Image Missing&gt;&gt; &lt;Anwesha Mondal&gt; ;Date :07/18/2026 &lt;Size Chart Code Creation&gt; &lt;Anwesha Mondal&gt; 
[^UCW-34389 The Magic Wand.csv]
</t>
  </si>
  <si>
    <t>Date:07/16/2026&lt;Query to CCMT&gt;&lt;Need access for Image downloading&gt;&lt;Biplab Sarkar&gt;;Date:07/18/2026&lt;Brand to Resolve Query&gt;&lt;Need the Authencityi Image&gt;&lt;Biplab Sarkar&gt;</t>
  </si>
  <si>
    <t>Date:07/16/2026&lt;Brand to Resole Query&gt;&lt;Certification Image Need&gt;&lt;Biplab Sarkar&gt;</t>
  </si>
  <si>
    <t>[^UCW-34370.xlsx]
[^UCW-34370 Summary.zip]
Date :07/15/2026 &lt;Ticket has been successfully uploaded in our system. Option 2 Sku 2&gt; &lt;Amandeep&gt;
Date :07/15/2026 &lt;Ticket picked for pre processing Option 2 Sku 2 &gt; &lt;Amandeep&gt;;[^UCW-34370 (ce5e3573-0831-41fc-9b0e-fa3620826f8e).xlsx]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ebd118a-cfc4-4465-8572-7022215e8482"},"content":[{"type":"tableRow","attrs":{"localId":"f279da4f4caf"},"content":[{"type":"tableCell","attrs":{"localId":"a2137b4c6a22","background":"#44b3e1"},"content":[{"type":"paragraph","content":[{"type":"text","text":"Ticket ID","marks":[{"type":"strong"}]}],"attrs":{"localId":"63a159d6fa87"}}]},{"type":"tableCell","attrs":{"localId":"ae9e2db370de","colspan":2,"background":"#44b3e1"},"content":[{"type":"paragraph","content":[{"type":"text","text":"UCW-34370","marks":[{"type":"strong"}]}],"attrs":{"localId":"a13717b24c93"}}]}]},{"type":"tableRow","attrs":{"localId":"f96794fa4f56"},"content":[{"type":"tableCell","attrs":{"localId":"1444d4e5309c","background":"#44b3e1"},"content":[{"type":"paragraph","content":[{"type":"text","text":"Brand Name","marks":[{"type":"strong"}]}],"attrs":{"localId":"c59aacb8441c"}}]},{"type":"tableCell","attrs":{"localId":"637e560788a7","colspan":2,"background":"#44b3e1"},"content":[{"type":"paragraph","content":[{"type":"text","text":"Memo Paris","marks":[{"type":"strong"}]}],"attrs":{"localId":"32f0df136b2f"}}]}]},{"type":"tableRow","attrs":{"localId":"a792c8470157"},"content":[{"type":"tableCell","attrs":{"localId":"d890979f0f02","background":"#ace5fe"},"content":[{"type":"paragraph","content":[{"type":"text","text":"Platform","marks":[{"type":"strong"}]}],"attrs":{"localId":"f4788892fedb"}}]},{"type":"tableCell","attrs":{"localId":"6c8762c33abc","colspan":2,"background":"#ace5fe"},"content":[{"type":"paragraph","content":[{"type":"text","text":"Luxury","marks":[{"type":"strong"}]}],"attrs":{"localId":"57c733b144e3"}}]}]},{"type":"tableRow","attrs":{"localId":"7921c4df8f13"},"content":[{"type":"tableCell","attrs":{"localId":"f3766579ad99","background":"#ace5fe"},"content":[{"type":"paragraph","content":[{"type":"text","text":"Particulars","marks":[{"type":"strong"}]}],"attrs":{"localId":"0937f4e66079"}}]},{"type":"tableCell","attrs":{"localId":"64b55b506542","background":"#ace5fe"},"content":[{"type":"paragraph","content":[{"type":"text","text":"SKU Count","marks":[{"type":"strong"}]}],"attrs":{"localId":"f94be8e6caee"}}]},{"type":"tableCell","attrs":{"localId":"75567b26de1f","background":"#ace5fe"},"content":[{"type":"paragraph","content":[{"type":"text","text":"Option Count","marks":[{"type":"strong"}]}],"attrs":{"localId":"417c4dc53d1b"}}]}]},{"type":"tableRow","attrs":{"localId":"2e5590cbba7c"},"content":[{"type":"tableCell","attrs":{"localId":"8f7564bc1ea2","background":"white"},"content":[{"type":"paragraph","content":[{"type":"text","text":"Received"}],"attrs":{"localId":"4d23443e55c3"}}]},{"type":"tableCell","attrs":{"localId":"2db8104d5924"},"content":[{"type":"paragraph","content":[{"type":"text","text":"2"}],"attrs":{"localId":"75a335e01fb3"}}]},{"type":"tableCell","attrs":{"localId":"5578ff358fdb"},"content":[{"type":"paragraph","content":[{"type":"text","text":"2"}],"attrs":{"localId":"04ad1d51f568"}}]}]},{"type":"tableRow","attrs":{"localId":"8b7d18e38d46"},"content":[{"type":"tableCell","attrs":{"localId":"92796ff3245b","background":"white"},"content":[{"type":"paragraph","content":[{"type":"text","text":"Uploaded"}],"attrs":{"localId":"560795290772"}}]},{"type":"tableCell","attrs":{"localId":"2ff620b6c455"},"content":[{"type":"paragraph","content":[{"type":"text","text":"2"}],"attrs":{"localId":"832319ce80e8"}}]},{"type":"tableCell","attrs":{"localId":"7f58eadf8e31"},"content":[{"type":"paragraph","content":[{"type":"text","text":"2"}],"attrs":{"localId":"0686be97b7e4"}}]}]},{"type":"tableRow","attrs":{"localId":"6ba54c918d75"},"content":[{"type":"tableCell","attrs":{"localId":"f77a75de7950","background":"white"},"content":[{"type":"paragraph","content":[{"type":"text","text":"LIDs Shared"}],"attrs":{"localId":"ecf3cb1b3ef1"}}]},{"type":"tableCell","attrs":{"localId":"e756d2bfeffe"},"content":[{"type":"paragraph","content":[{"type":"text","text":"2"}],"attrs":{"localId":"10bf8c68f694"}}]},{"type":"tableCell","attrs":{"localId":"87df0b0082bf"},"content":[{"type":"paragraph","content":[{"type":"text","text":"2"}],"attrs":{"localId":"21bc95e84c3d"}}]}]},{"type":"tableRow","attrs":{"localId":"abe82efa2134"},"content":[{"type":"tableCell","attrs":{"localId":"571d639a1393","background":"white"},"content":[{"type":"paragraph","content":[{"type":"text","text":"LIDs Stuck in the System"}],"attrs":{"localId":"e527b92e9044"}}]},{"type":"tableCell","attrs":{"localId":"aef2802567bd"},"content":[{"type":"paragraph","content":[{"type":"text","text":"0"}],"attrs":{"localId":"227f59be1ee9"}}]},{"type":"tableCell","attrs":{"localId":"8cd39a6eeb9b"},"content":[{"type":"paragraph","content":[{"type":"text","text":"0"}],"attrs":{"localId":"9442e64dbf86"}}]}]}]}
{adf}
With this, we are closing this request from our end.
Thank you for your patience, support, and cooperation throughout the process. Your brand is important to us, and we look forward to assisting you again."</t>
  </si>
  <si>
    <t xml:space="preserve">Date :07/15/2026 &lt;Ticket has been successfully uploaded in our system. Option 281 Sku 1686&gt; &lt;Ankita&gt;[^Post Upload Status_V.2 (1).xlsx] [^Summary.zip] ;We are pleased to inform you that the SKUs are in the Commission stage.
Please find the attached file for your reference, along with the summary table below. As the commission is not approved yet.
{adf:display=block}
{"type":"table","attrs":{"isNumberColumnEnabled":false,"layout":"center","localId":"ade1fa81-010d-43d4-8eeb-83b687d6ae8d"},"content":[{"type":"tableRow","attrs":{"localId":"ec0a85e279ad"},"content":[{"type":"tableCell","attrs":{"localId":"8ddeeced8646","background":"#44b3e1"},"content":[{"type":"paragraph","content":[{"type":"text","text":"Ticket ID","marks":[{"type":"strong"}]}],"attrs":{"localId":"af1fe6aea157"}}]},{"type":"tableCell","attrs":{"localId":"1fbc401136e3","colspan":2,"background":"#44b3e1"},"content":[{"type":"paragraph","content":[{"type":"text","text":"UCW-34367","marks":[{"type":"strong"}]}],"attrs":{"localId":"8928da6b7a3c"}}]}]},{"type":"tableRow","attrs":{"localId":"89b664aae9fa"},"content":[{"type":"tableCell","attrs":{"localId":"485b6487bc52","background":"#44b3e1"},"content":[{"type":"paragraph","content":[{"type":"text","text":"Brand Name","marks":[{"type":"strong"}]}],"attrs":{"localId":"8834360687b1"}}]},{"type":"tableCell","attrs":{"localId":"e5b6370adeb7","colspan":2,"background":"#44b3e1"},"content":[{"type":"paragraph","content":[{"type":"text","text":"Monte Carlo","marks":[{"type":"strong"}]}],"attrs":{"localId":"9f105ecd7cbb"}}]}]},{"type":"tableRow","attrs":{"localId":"3ec73adc1fd7"},"content":[{"type":"tableCell","attrs":{"localId":"6a9512a41e33","background":"#ace5fe"},"content":[{"type":"paragraph","content":[{"type":"text","text":"Platform","marks":[{"type":"strong"}]}],"attrs":{"localId":"7434029ef5d1"}}]},{"type":"tableCell","attrs":{"localId":"97c2a5545c57","colspan":2,"background":"#ace5fe"},"content":[{"type":"paragraph","content":[{"type":"text","text":"Luxury","marks":[{"type":"strong"}]}],"attrs":{"localId":"d4ad7b5fea29"}}]}]},{"type":"tableRow","attrs":{"localId":"5f97ef1cdb6e"},"content":[{"type":"tableCell","attrs":{"localId":"300e3c0119c9","background":"#ace5fe"},"content":[{"type":"paragraph","content":[{"type":"text","text":"Particulars","marks":[{"type":"strong"}]}],"attrs":{"localId":"9b3f0e196cb8"}}]},{"type":"tableCell","attrs":{"localId":"493ff0b5bc50","background":"#ace5fe"},"content":[{"type":"paragraph","content":[{"type":"text","text":"SKU Count","marks":[{"type":"strong"}]}],"attrs":{"localId":"e044016803ad"}}]},{"type":"tableCell","attrs":{"localId":"c3f9a7b9693a","background":"#ace5fe"},"content":[{"type":"paragraph","content":[{"type":"text","text":"Option Count","marks":[{"type":"strong"}]}],"attrs":{"localId":"b8e1ea0a4aaf"}}]}]},{"type":"tableRow","attrs":{"localId":"1fc5863ed345"},"content":[{"type":"tableCell","attrs":{"localId":"f27a3f8be295","background":"white"},"content":[{"type":"paragraph","content":[{"type":"text","text":"Received"}],"attrs":{"localId":"ecc4d1eecc18"}}]},{"type":"tableCell","attrs":{"localId":"93410f5b020a"},"content":[{"type":"paragraph","content":[{"type":"text","text":"1686"}],"attrs":{"localId":"90f2ed4c03cb"}}]},{"type":"tableCell","attrs":{"localId":"ee37c2a99d3a"},"content":[{"type":"paragraph","content":[{"type":"text","text":"281"}],"attrs":{"localId":"ee09f40b31fe"}}]}]},{"type":"tableRow","attrs":{"localId":"f7b66ee6bf38"},"content":[{"type":"tableCell","attrs":{"localId":"e2cd42514060","background":"white"},"content":[{"type":"paragraph","content":[{"type":"text","text":"Uploaded"}],"attrs":{"localId":"387cd8e822c6"}}]},{"type":"tableCell","attrs":{"localId":"6dd00778fc9c"},"content":[{"type":"paragraph","content":[{"type":"text","text":"1686"}],"attrs":{"localId":"51eef7ea1c91"}}]},{"type":"tableCell","attrs":{"localId":"87e1bbd070f6"},"content":[{"type":"paragraph","content":[{"type":"text","text":"281"}],"attrs":{"localId":"e6cf9f5ddc78"}}]}]},{"type":"tableRow","attrs":{"localId":"a30bbe00f89b"},"content":[{"type":"tableCell","attrs":{"localId":"92b15cf35946","background":"white"},"content":[{"type":"paragraph","content":[{"type":"text","text":"Stuck in Pending for Commission"}],"attrs":{"localId":"50f4b055434c"}}]},{"type":"tableCell","attrs":{"localId":"dea780595996"},"content":[{"type":"paragraph","content":[{"type":"text","text":"1686"}],"attrs":{"localId":"4f2cef86e2e7"}}]},{"type":"tableCell","attrs":{"localId":"435c0ba0c6d0"},"content":[{"type":"paragraph","content":[{"type":"text","text":"281"}],"attrs":{"localId":"b780aa0a53b8"}}]}]},{"type":"tableRow","attrs":{"localId":"ec4cf40f5e02"},"content":[{"type":"tableCell","attrs":{"localId":"d050ad272879","background":"white"},"content":[{"type":"paragraph","content":[{"type":"text","text":"LIDs Stuck in the System"}],"attrs":{"localId":"a549ead9b7ee"}}]},{"type":"tableCell","attrs":{"localId":"35d65c252773"},"content":[{"type":"paragraph","content":[{"type":"text","text":"0"}],"attrs":{"localId":"9d7999f51c06"}}]},{"type":"tableCell","attrs":{"localId":"45236d9c5186"},"content":[{"type":"paragraph","content":[{"type":"text","text":"0"}],"attrs":{"localId":"b0acb41fafda"}}]}]}]}
{adf}
With this, we are closing this request from our end.
Thank you for your patience, support, and cooperation throughout the process. Your brand is important to us, and we look forward to assisting you again.[^UCW-34367.xlsx] </t>
  </si>
  <si>
    <t>Date :07/15/2026 &lt;Ticket picked for pre processing Option 100 Sku 849&gt; &lt;Ankita&gt;;Date :07/15/2026 &lt;Pre Processing query to Brand &lt;Less than 3 SKU, Size chart, Size not continuous &gt;&gt; &lt;Ankita&gt;;Date :07/15/2026 &lt;Ticket picked for Production and QC review Option 100 Sku 849&gt; &lt;Ankita &amp; Ishani&gt;;*Image deliver - Date :07/18/2026 &lt;Images Delivered Processed Options 100 Rejected Options 0&gt; &lt;Saswati Dey&gt;*</t>
  </si>
  <si>
    <t>|Date :07/15/2026 &lt;Ticket picked for pre processing SKU 4&gt; &lt;Tania&gt;|
|Date :07/15/2026 &lt;Ticket picked for Production and QC review SKU 4&gt; &lt;Tania&gt;|
IMAGE WIP;Date :07/15/2026 &lt;Upload stuck “In Progress” for 125928 seller&gt; &lt;Tania&gt;;Date :07/16/2026 &lt;Ticket has been successfully uploaded in our system. Option 4 Sku 4&gt; &lt;Ankita&gt;[^Summary (010eedd3-b323-4299-88d6-7ef054a0ba84).zip] [^Post Upload Status_V.2 (1) (3096e873-059d-4b4a-8835-3e28639a62ea).xlsx] ;[^UCW-34354.xlsx]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913f75d0-3d5f-46e1-9045-d6e6122b248a"},"content":[{"type":"tableRow","attrs":{"localId":"8494e2695996"},"content":[{"type":"tableCell","attrs":{"localId":"46707a9fc126","background":"#44b3e1"},"content":[{"type":"paragraph","content":[{"type":"text","text":"Ticket ID","marks":[{"type":"strong"}]}],"attrs":{"localId":"b9c6e5b90a62"}}]},{"type":"tableCell","attrs":{"localId":"a8b5cf66c716","colspan":2,"background":"#44b3e1"},"content":[{"type":"paragraph","content":[{"type":"text","text":"UCW-34354","marks":[{"type":"strong"}]}],"attrs":{"localId":"257e1c82d795"}}]}]},{"type":"tableRow","attrs":{"localId":"bad8a1052071"},"content":[{"type":"tableCell","attrs":{"localId":"b268c26a924e","background":"#44b3e1"},"content":[{"type":"paragraph","content":[{"type":"text","text":"Brand Name","marks":[{"type":"strong"}]}],"attrs":{"localId":"8e8a5690b90a"}}]},{"type":"tableCell","attrs":{"localId":"e5e969c2e6b8","colspan":2,"background":"#44b3e1"},"content":[{"type":"paragraph","content":[{"type":"text","text":"Estee Lauder","marks":[{"type":"strong"}]}],"attrs":{"localId":"df61d32264f6"}}]}]},{"type":"tableRow","attrs":{"localId":"f6eb01d4874e"},"content":[{"type":"tableCell","attrs":{"localId":"22cc16894cb6","background":"#ace5fe"},"content":[{"type":"paragraph","content":[{"type":"text","text":"Platform","marks":[{"type":"strong"}]}],"attrs":{"localId":"72810a2cda06"}}]},{"type":"tableCell","attrs":{"localId":"f4eba7b6792d","colspan":2,"background":"#ace5fe"},"content":[{"type":"paragraph","content":[{"type":"text","text":"Mall +Luxury","marks":[{"type":"strong"}]}],"attrs":{"localId":"206ad1203b6a"}}]}]},{"type":"tableRow","attrs":{"localId":"8ea89532646d"},"content":[{"type":"tableCell","attrs":{"localId":"94dabb896f11","background":"#ace5fe"},"content":[{"type":"paragraph","content":[{"type":"text","text":"Particulars","marks":[{"type":"strong"}]}],"attrs":{"localId":"c1bd6bbf8205"}}]},{"type":"tableCell","attrs":{"localId":"db57ff40504a","background":"#ace5fe"},"content":[{"type":"paragraph","content":[{"type":"text","text":"SKU Count","marks":[{"type":"strong"}]}],"attrs":{"localId":"c811f9728f54"}}]},{"type":"tableCell","attrs":{"localId":"426d6dd73cb2","background":"#ace5fe"},"content":[{"type":"paragraph","content":[{"type":"text","text":"Option Count","marks":[{"type":"strong"}]}],"attrs":{"localId":"9559886c22f0"}}]}]},{"type":"tableRow","attrs":{"localId":"6e8822ea86b1"},"content":[{"type":"tableCell","attrs":{"localId":"51a74f9e6f1b","background":"white"},"content":[{"type":"paragraph","content":[{"type":"text","text":"Received"}],"attrs":{"localId":"2fe0ce1ef79c"}}]},{"type":"tableCell","attrs":{"localId":"3f088c04c5fd"},"content":[{"type":"paragraph","content":[{"type":"text","text":"6"}],"attrs":{"localId":"8ccd60f7d9cc"}}]},{"type":"tableCell","attrs":{"localId":"5a38a12cdcbc"},"content":[{"type":"paragraph","content":[{"type":"text","text":"6"}],"attrs":{"localId":"c94bd39e5f28"}}]}]},{"type":"tableRow","attrs":{"localId":"3c3002b08d5a"},"content":[{"type":"tableCell","attrs":{"localId":"afb46d9538a0","background":"white"},"content":[{"type":"paragraph","content":[{"type":"text","text":"Uploaded"}],"attrs":{"localId":"c45a476e9a25"}}]},{"type":"tableCell","attrs":{"localId":"30aa6ff28705"},"content":[{"type":"paragraph","content":[{"type":"text","text":"4"}],"attrs":{"localId":"ec9545051b0b"}}]},{"type":"tableCell","attrs":{"localId":"476c148366ee"},"content":[{"type":"paragraph","content":[{"type":"text","text":"4"}],"attrs":{"localId":"98945ed1c377"}}]}]},{"type":"tableRow","attrs":{"localId":"b0311c7f9553"},"content":[{"type":"tableCell","attrs":{"localId":"856112c2a708","background":"white"},"content":[{"type":"paragraph","content":[{"type":"text","text":"Already Listed"}],"attrs":{"localId":"8739edf74369"}}]},{"type":"tableCell","attrs":{"localId":"fcfc66940dc7"},"content":[{"type":"paragraph","content":[{"type":"text","text":"2"}],"attrs":{"localId":"0da4d999157d"}}]},{"type":"tableCell","attrs":{"localId":"f4d5d9447f6e"},"content":[{"type":"paragraph","content":[{"type":"text","text":"2"}],"attrs":{"localId":"52b11bb3a991"}}]}]},{"type":"tableRow","attrs":{"localId":"dc211450ebcb"},"content":[{"type":"tableCell","attrs":{"localId":"1c53cf8ff46f","background":"white"},"content":[{"type":"paragraph","content":[{"type":"text","text":"SKUs Not Uploaded"}],"attrs":{"localId":"eccef265fe1a"}}]},{"type":"tableCell","attrs":{"localId":"3f526556d496"},"content":[{"type":"paragraph","content":[{"type":"text","text":"0"}],"attrs":{"localId":"e6375fd2ad86"}}]},{"type":"tableCell","attrs":{"localId":"3f1b6cdc5441"},"content":[{"type":"paragraph","content":[{"type":"text","text":"0"}],"attrs":{"localId":"d41eef70a4b7"}}]}]},{"type":"tableRow","attrs":{"localId":"bf58f00d4b93"},"content":[{"type":"tableCell","attrs":{"localId":"ede5b381d454","background":"white"},"content":[{"type":"paragraph","content":[{"type":"text","text":"LIDs Shared"}],"attrs":{"localId":"85259bfadc2c"}}]},{"type":"tableCell","attrs":{"localId":"71e06519c000"},"content":[{"type":"paragraph","content":[{"type":"text","text":"4"}],"attrs":{"localId":"126623c2bbd7"}}]},{"type":"tableCell","attrs":{"localId":"565968f82d2e"},"content":[{"type":"paragraph","content":[{"type":"text","text":"4"}],"attrs":{"localId":"a30980c96e42"}}]}]},{"type":"tableRow","attrs":{"localId":"1ec4f096ccb0"},"content":[{"type":"tableCell","attrs":{"localId":"52b2b8748a31","background":"white"},"content":[{"type":"paragraph","content":[{"type":"text","text":"LIDs Stuck in the System"}],"attrs":{"localId":"521197819cff"}}]},{"type":"tableCell","attrs":{"localId":"708f57b9b3bf"},"content":[{"type":"paragraph","content":[{"type":"text","text":"0"}],"attrs":{"localId":"ea747a6b2055"}}]},{"type":"tableCell","attrs":{"localId":"7b309d149139"},"content":[{"type":"paragraph","content":[{"type":"text","text":"0"}],"attrs":{"localId":"496babdbaf43"}}]}]}]}
{adf}
With this, we are closing this request from our end.
Thank you for your patience, support, and cooperation throughout the process. Your brand is important to us, and we look forward to assisting you again.</t>
  </si>
  <si>
    <t>Onewe India</t>
  </si>
  <si>
    <t xml:space="preserve">Date :07/15/2026 &lt;Ticket picked for pre processing SKU: 279&gt; &lt;Sanjana Ghosh&gt;;Date :07/15/2026 &lt;Query to Category &lt;Home Category L1 to L4 not available&gt; &lt;Sanjana Ghosh&gt; </t>
  </si>
  <si>
    <t>Medicube, SKIN1004, TIRTIR</t>
  </si>
  <si>
    <t xml:space="preserve">Date :07/15/2026  &lt;Ticket picked for pre processing Option 454  Sku 454&gt; &lt;Amandeep&gt;;Date :07/17/2026  &lt;Pre Processing query to Brand &lt;Manufacturer Details, Packer Details, Image Analysis&gt;&gt; &lt;Tania&gt; </t>
  </si>
  <si>
    <t>Date :07/15/2026 &lt;Pre Processing query to Brand &lt;SKU Code, Product Weight Is missing, Certificate Query&gt;&gt; &lt;Tania&gt;;Date :07/16/2026 &lt;Ticket has been successfully uploaded in our system. Option 1 Sku 1&gt; &lt;Ankita&gt;[^Summary.zip] [^Post Upload Status_V.2 (1).xlsx] ;[^UCW-34336.xlsx]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395c5868-8601-4fd0-94c9-8eeaec07e38d"},"content":[{"type":"tableRow","attrs":{"localId":"f2bc2cee4f01"},"content":[{"type":"tableCell","attrs":{"localId":"d1e1b577ea19","background":"#44b3e1"},"content":[{"type":"paragraph","content":[{"type":"text","text":"Ticket ID","marks":[{"type":"strong"}]}],"attrs":{"localId":"c7e5435df1af"}}]},{"type":"tableCell","attrs":{"localId":"06ee7dadff38","colspan":2,"background":"#44b3e1"},"content":[{"type":"paragraph","content":[{"type":"text","text":"UCW-34336","marks":[{"type":"strong"}]}],"attrs":{"localId":"794541f379d0"}}]}]},{"type":"tableRow","attrs":{"localId":"50626b48271d"},"content":[{"type":"tableCell","attrs":{"localId":"efdf064315a9","background":"#44b3e1"},"content":[{"type":"paragraph","content":[{"type":"text","text":"Brand Name","marks":[{"type":"strong"}]}],"attrs":{"localId":"da201007eee0"}}]},{"type":"tableCell","attrs":{"localId":"ac6ccc7d63c3","colspan":2,"background":"#44b3e1"},"content":[{"type":"paragraph","content":[{"type":"text","text":"Mamaearth","marks":[{"type":"strong"}]}],"attrs":{"localId":"9f37f9b816b3"}}]}]},{"type":"tableRow","attrs":{"localId":"5fe82c7c1b9b"},"content":[{"type":"tableCell","attrs":{"localId":"dcc1c6ed4ddb","background":"#ace5fe"},"content":[{"type":"paragraph","content":[{"type":"text","text":"Platform","marks":[{"type":"strong"}]}],"attrs":{"localId":"7923c71bfa32"}}]},{"type":"tableCell","attrs":{"localId":"e0c9ce707f1d","colspan":2,"background":"#ace5fe"},"content":[{"type":"paragraph","content":[{"type":"text","text":"Mall","marks":[{"type":"strong"}]}],"attrs":{"localId":"d674ebf0db97"}}]}]},{"type":"tableRow","attrs":{"localId":"7bf4ef210708"},"content":[{"type":"tableCell","attrs":{"localId":"96096e4c4ab6","background":"#ace5fe"},"content":[{"type":"paragraph","content":[{"type":"text","text":"Particulars","marks":[{"type":"strong"}]}],"attrs":{"localId":"ed64356cb0f8"}}]},{"type":"tableCell","attrs":{"localId":"00a687e9dd86","background":"#ace5fe"},"content":[{"type":"paragraph","content":[{"type":"text","text":"SKU Count","marks":[{"type":"strong"}]}],"attrs":{"localId":"373b3353b85e"}}]},{"type":"tableCell","attrs":{"localId":"e110b645c659","background":"#ace5fe"},"content":[{"type":"paragraph","content":[{"type":"text","text":"Option Count","marks":[{"type":"strong"}]}],"attrs":{"localId":"d91a35784b5f"}}]}]},{"type":"tableRow","attrs":{"localId":"612b659ba4f5"},"content":[{"type":"tableCell","attrs":{"localId":"0c9f8e1012ca","background":"white"},"content":[{"type":"paragraph","content":[{"type":"text","text":"Received"}],"attrs":{"localId":"7378632ebdf0"}}]},{"type":"tableCell","attrs":{"localId":"a12b787d1ffc"},"content":[{"type":"paragraph","content":[{"type":"text","text":"1"}],"attrs":{"localId":"42b31bad1a3d"}}]},{"type":"tableCell","attrs":{"localId":"21f567705a4c"},"content":[{"type":"paragraph","content":[{"type":"text","text":"1"}],"attrs":{"localId":"cc335345db5b"}}]}]},{"type":"tableRow","attrs":{"localId":"fe34dc45c3a6"},"content":[{"type":"tableCell","attrs":{"localId":"f61cd766e243","background":"white"},"content":[{"type":"paragraph","content":[{"type":"text","text":"Uploaded"}],"attrs":{"localId":"5f4b24a04f1f"}}]},{"type":"tableCell","attrs":{"localId":"b8b8805dd71d"},"content":[{"type":"paragraph","content":[{"type":"text","text":"1"}],"attrs":{"localId":"28718b9a2829"}}]},{"type":"tableCell","attrs":{"localId":"273e8d94d657"},"content":[{"type":"paragraph","content":[{"type":"text","text":"1"}],"attrs":{"localId":"7c7994620f30"}}]}]},{"type":"tableRow","attrs":{"localId":"15979c7e732a"},"content":[{"type":"tableCell","attrs":{"localId":"07e0544aef83","background":"white"},"content":[{"type":"paragraph","content":[{"type":"text","text":"SKUs not uploaded"}],"attrs":{"localId":"584dea53548b"}}]},{"type":"tableCell","attrs":{"localId":"0ebf9fb4dcc9"},"content":[{"type":"paragraph","content":[{"type":"text","text":"0"}],"attrs":{"localId":"41c12b969877"}}]},{"type":"tableCell","attrs":{"localId":"16d7fe77f164"},"content":[{"type":"paragraph","content":[{"type":"text","text":"0"}],"attrs":{"localId":"cd0821ec9453"}}]}]},{"type":"tableRow","attrs":{"localId":"18da93bdb5ab"},"content":[{"type":"tableCell","attrs":{"localId":"47edc1805cee","background":"white"},"content":[{"type":"paragraph","content":[{"type":"text","text":"LIDs Shared"}],"attrs":{"localId":"36c3eb27a5b2"}}]},{"type":"tableCell","attrs":{"localId":"43a9ddb41d49"},"content":[{"type":"paragraph","content":[{"type":"text","text":"1"}],"attrs":{"localId":"74d55e9ef9b5"}}]},{"type":"tableCell","attrs":{"localId":"12cd039368ab"},"content":[{"type":"paragraph","content":[{"type":"text","text":"1"}],"attrs":{"localId":"3b9e1c057ea7"}}]}]},{"type":"tableRow","attrs":{"localId":"dd9aecfb3553"},"content":[{"type":"tableCell","attrs":{"localId":"1d880d4b488b","background":"white"},"content":[{"type":"paragraph","content":[{"type":"text","text":"LIDs Stuck in the System"}],"attrs":{"localId":"4f7e9bd45bc7"}}]},{"type":"tableCell","attrs":{"localId":"03dfb008b724"},"content":[{"type":"paragraph","content":[{"type":"text","text":"0"}],"attrs":{"localId":"95555a635d72"}}]},{"type":"tableCell","attrs":{"localId":"23c81fb64605"},"content":[{"type":"paragraph","content":[{"type":"text","text":"0"}],"attrs":{"localId":"4390937f5173"}}]}]}]}
{adf}
With this, we are closing this request from our end.
Thank you for your patience, support, and cooperation throughout the process. Your brand is important to us, and we look forward to assisting you again.</t>
  </si>
  <si>
    <t>VANTIER SHOES</t>
  </si>
  <si>
    <t>Date :07/14/2026 &lt;Ticket picked for pre processing Option 25 Sku 200&gt; &lt;Ankita&gt;;Date :07/14/2026 &lt;Ticket picked for Production and QC review Option 25 Sku 200&gt; &lt;Ishani&gt;;Date :07/14/2026 &lt;Pre Processing query to Brand &lt;Image NA&gt;&gt; &lt;Ishani&gt;;Date :07/15/2026 &lt;Ticket has been successfully uploaded in our system. Option 23 Sku 184&gt; &lt;Ishani&gt;
Additionally, we would like to inform you that two SKUs are currently in *'Save as Draft'* status. A technical support ticket will be raised for this issue.
[^Summary.zip] 
[^Post Upload Status_V.2 (1) (1).xlsx] ;[^UCW-34329.xlsx]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bc5c3e3-7a39-438e-864c-218137ca9c56"},"content":[{"type":"tableRow","attrs":{"localId":"6be7988423b3"},"content":[{"type":"tableCell","attrs":{"localId":"6db942035824","background":"#44b3e1"},"content":[{"type":"paragraph","content":[{"type":"text","text":"Ticket ID","marks":[{"type":"strong"}]}],"attrs":{"localId":"7ad18d88bb72"}}]},{"type":"tableCell","attrs":{"localId":"18ce47885885","colspan":2,"background":"#44b3e1"},"content":[{"type":"paragraph","content":[{"type":"text","text":"UCW-34329","marks":[{"type":"strong"}]}],"attrs":{"localId":"5e556a084ffb"}}]}]},{"type":"tableRow","attrs":{"localId":"f93406752fa1"},"content":[{"type":"tableCell","attrs":{"localId":"2509b261ec23","background":"#44b3e1"},"content":[{"type":"paragraph","content":[{"type":"text","text":"Brand Name","marks":[{"type":"strong"}]}],"attrs":{"localId":"f9969cafce1d"}}]},{"type":"tableCell","attrs":{"localId":"52864c019d12","colspan":2,"background":"#44b3e1"},"content":[{"type":"paragraph","content":[{"type":"text","text":"VANTIER SHOES","marks":[{"type":"strong"}]}],"attrs":{"localId":"1ad5f3c14d74"}}]}]},{"type":"tableRow","attrs":{"localId":"caf44a61ecf7"},"content":[{"type":"tableCell","attrs":{"localId":"7b45c4c519a0","background":"#ace5fe"},"content":[{"type":"paragraph","content":[{"type":"text","text":"Platform","marks":[{"type":"strong"}]}],"attrs":{"localId":"64106c448739"}}]},{"type":"tableCell","attrs":{"localId":"407a1f1a7d33","colspan":2,"background":"#ace5fe"},"content":[{"type":"paragraph","content":[{"type":"text","text":"Luxury","marks":[{"type":"strong"}]}],"attrs":{"localId":"0e8c32613a80"}}]}]},{"type":"tableRow","attrs":{"localId":"c10002db91d3"},"content":[{"type":"tableCell","attrs":{"localId":"0087a4644119","background":"#ace5fe"},"content":[{"type":"paragraph","content":[{"type":"text","text":"Particulars","marks":[{"type":"strong"}]}],"attrs":{"localId":"5370647380e7"}}]},{"type":"tableCell","attrs":{"localId":"ce058c08f0f7","background":"#ace5fe"},"content":[{"type":"paragraph","content":[{"type":"text","text":"SKU Count","marks":[{"type":"strong"}]}],"attrs":{"localId":"ba43c99d0493"}}]},{"type":"tableCell","attrs":{"localId":"ea0b496c1042","background":"#ace5fe"},"content":[{"type":"paragraph","content":[{"type":"text","text":"Option Count","marks":[{"type":"strong"}]}],"attrs":{"localId":"e21b694f80b7"}}]}]},{"type":"tableRow","attrs":{"localId":"93bf336cc263"},"content":[{"type":"tableCell","attrs":{"localId":"e0cd12b6b929","background":"white"},"content":[{"type":"paragraph","content":[{"type":"text","text":"Received"}],"attrs":{"localId":"592c372678e6"}}]},{"type":"tableCell","attrs":{"localId":"1f38684056be"},"content":[{"type":"paragraph","content":[{"type":"text","text":"200"}],"attrs":{"localId":"125820077751"}}]},{"type":"tableCell","attrs":{"localId":"6549b3032bb0"},"content":[{"type":"paragraph","content":[{"type":"text","text":"25"}],"attrs":{"localId":"ceb745b6ea79"}}]}]},{"type":"tableRow","attrs":{"localId":"f20393b961dc"},"content":[{"type":"tableCell","attrs":{"localId":"391b4238074e","background":"white"},"content":[{"type":"paragraph","content":[{"type":"text","text":"Uploaded"}],"attrs":{"localId":"369990e1d304"}}]},{"type":"tableCell","attrs":{"localId":"6b3aa23abf33"},"content":[{"type":"paragraph","content":[{"type":"text","text":"184"}],"attrs":{"localId":"9efe0884ff9b"}}]},{"type":"tableCell","attrs":{"localId":"2673603eb7bc"},"content":[{"type":"paragraph","content":[{"type":"text","text":"23"}],"attrs":{"localId":"322f6c2850e4"}}]}]},{"type":"tableRow","attrs":{"localId":"039a72aa945b"},"content":[{"type":"tableCell","attrs":{"localId":"83ce4657f178","background":"white"},"content":[{"type":"paragraph","content":[{"type":"text","text":"Already Listed"}],"attrs":{"localId":"f8dae1e124d5"}}]},{"type":"tableCell","attrs":{"localId":"97b4907d5122"},"content":[{"type":"paragraph","content":[{"type":"text","text":"2"}],"attrs":{"localId":"f8d480674e03"}}]},{"type":"tableCell","attrs":{"localId":"8d6d3c64d275"},"content":[{"type":"paragraph","content":[{"type":"text","text":"0"}],"attrs":{"localId":"16be877bbf30"}}]}]},{"type":"tableRow","attrs":{"localId":"b6b7b15ada7e"},"content":[{"type":"tableCell","attrs":{"localId":"acc2dc07881d","background":"white"},"content":[{"type":"paragraph","content":[{"type":"text","text":"SKUs Not Uploaded"}],"attrs":{"localId":"1d57075374b8"}}]},{"type":"tableCell","attrs":{"localId":"6e2bf499e6d7"},"content":[{"type":"paragraph","content":[{"type":"text","text":"16"}],"attrs":{"localId":"8fb7f20f4d89"}}]},{"type":"tableCell","attrs":{"localId":"bf165c9cd0c8"},"content":[{"type":"paragraph","content":[{"type":"text","text":"2"}],"attrs":{"localId":"64444511d575"}}]}]},{"type":"tableRow","attrs":{"localId":"1ec273ea254a"},"content":[{"type":"tableCell","attrs":{"localId":"67c8157dd50a","background":"white"},"content":[{"type":"paragraph","content":[{"type":"text","text":"LIDs Shared"}],"attrs":{"localId":"18296d0a57be"}}]},{"type":"tableCell","attrs":{"localId":"8fea83a52c11"},"content":[{"type":"paragraph","content":[{"type":"text","text":"184"}],"attrs":{"localId":"ec5f9a1e1144"}}]},{"type":"tableCell","attrs":{"localId":"d4c92559a5e8"},"content":[{"type":"paragraph","content":[{"type":"text","text":"23"}],"attrs":{"localId":"30f0121c9672"}}]}]},{"type":"tableRow","attrs":{"localId":"eeda580429a1"},"content":[{"type":"tableCell","attrs":{"localId":"37aed221fc53","background":"white"},"content":[{"type":"paragraph","content":[{"type":"text","text":"LIDs Stuck in the System"}],"attrs":{"localId":"6ed5961f5084"}}]},{"type":"tableCell","attrs":{"localId":"c9d9dc6897e5"},"content":[{"type":"paragraph","content":[{"type":"text","text":"0"}],"attrs":{"localId":"b971b8235775"}}]},{"type":"tableCell","attrs":{"localId":"2244c7812b4f"},"content":[{"type":"paragraph","content":[{"type":"text","text":"0"}],"attrs":{"localId":"93e7e5a4f80c"}}]}]}]}
{adf}
2 SKUs have already been listed, but they are currently stuck in the "Save as Draft" stage. As a result, we have not uploaded the remaining SKUs in the cluster. We have highlighted this issue to the Tech Team. Once the issue is resolved, we will take the necessary action and update you accordingly.
Tech Ticket: [https://tatacliqhelpdesk.freshservice.com/support/tickets/223027|https://tatacliqhelpdesk.freshservice.com/support/tickets/223027]
Thank you for your patience, support, and cooperation throughout the process. Your brand is important to us, and we look forward to assisting you again.</t>
  </si>
  <si>
    <t xml:space="preserve">|Date :07/14/2026 &lt;Ticket picked for pre processing SKU 48&gt; &lt;Tania&gt;|
|Date :07/14/2026 &lt;Pre Processing query to Brand &lt;Skin Type, MRP, Best Within &amp; Gender is missing, Images Analysis&gt;&gt; &lt;Tania&gt;|;Date :07/15/2026 &lt; Pre Processing query to Brand 1st Follow Up&gt; &lt;Tania&gt;;Date :07/15/2026 Resolution Received &lt;Ticket picked for Production and QC review SKU 48&gt; &lt;Tania&gt;
Image WIP;Date :07/15/2026 &lt;Ticket has been successfully uploaded in our system. Option 48 Sku 48&gt; &lt;Tania&gt;
[^UCW-34325 Summary.zip]
[^UCW-34325 Post Upload.xlsx]
;{adf:display=block}
{"type":"table","attrs":{"isNumberColumnEnabled":false,"layout":"center","localId":"47a9ca33-8aff-4592-9b93-d5cd6da5543d"},"content":[{"type":"tableRow","attrs":{"localId":"969dd9d4142e"},"content":[{"type":"tableCell","attrs":{"localId":"21329ad6142f","background":"#44b3e1"},"content":[{"type":"paragraph","content":[{"type":"text","text":"Ticket ID","marks":[{"type":"strong"}]}],"attrs":{"localId":"19b623ce10a3"}}]},{"type":"tableCell","attrs":{"localId":"456127fc5ce1","colspan":2,"background":"#44b3e1"},"content":[{"type":"paragraph","content":[{"type":"text","text":"UCW-34325","marks":[{"type":"strong"}]}],"attrs":{"localId":"b46f219e133a"}}]}]},{"type":"tableRow","attrs":{"localId":"4412cc5cd638"},"content":[{"type":"tableCell","attrs":{"localId":"b18fd48f381d","background":"#44b3e1"},"content":[{"type":"paragraph","content":[{"type":"text","text":"Brand Name","marks":[{"type":"strong"}]}],"attrs":{"localId":"67f951dfc799"}}]},{"type":"tableCell","attrs":{"localId":"ed96e448c309","colspan":2,"background":"#44b3e1"},"content":[{"type":"paragraph","content":[{"type":"text","text":"LUSH","marks":[{"type":"strong"}]}],"attrs":{"localId":"e071541f78b1"}}]}]},{"type":"tableRow","attrs":{"localId":"e21631fbea91"},"content":[{"type":"tableCell","attrs":{"localId":"d598dfd29c65","background":"#ace5fe"},"content":[{"type":"paragraph","content":[{"type":"text","text":"Platform","marks":[{"type":"strong"}]}],"attrs":{"localId":"acbda5872ea0"}}]},{"type":"tableCell","attrs":{"localId":"209430904667","colspan":2,"background":"#ace5fe"},"content":[{"type":"paragraph","content":[{"type":"text","text":"Mall, Lux","marks":[{"type":"strong"}]}],"attrs":{"localId":"c9ec0eae1f43"}}]}]},{"type":"tableRow","attrs":{"localId":"4d7c4896049e"},"content":[{"type":"tableCell","attrs":{"localId":"fe81a3c138a4","background":"#ace5fe"},"content":[{"type":"paragraph","content":[{"type":"text","text":"Particulars","marks":[{"type":"strong"}]}],"attrs":{"localId":"9b5541866978"}}]},{"type":"tableCell","attrs":{"localId":"2b37dfe5f5d4","background":"#ace5fe"},"content":[{"type":"paragraph","content":[{"type":"text","text":"SKU Count","marks":[{"type":"strong"}]}],"attrs":{"localId":"78942bb787f2"}}]},{"type":"tableCell","attrs":{"localId":"d2c4d09261b5","background":"#ace5fe"},"content":[{"type":"paragraph","content":[{"type":"text","text":"Option Count","marks":[{"type":"strong"}]}],"attrs":{"localId":"22b9463be341"}}]}]},{"type":"tableRow","attrs":{"localId":"d7a4084fd27a"},"content":[{"type":"tableCell","attrs":{"localId":"5c306e95d5e5","background":"white"},"content":[{"type":"paragraph","content":[{"type":"text","text":"Received"}],"attrs":{"localId":"1f28a2bcef48"}}]},{"type":"tableCell","attrs":{"localId":"3e88f15fbf26"},"content":[{"type":"paragraph","content":[{"type":"text","text":"48"}],"attrs":{"localId":"f10d596d029e"}}]},{"type":"tableCell","attrs":{"localId":"6fd64ebe150e"},"content":[{"type":"paragraph","content":[{"type":"text","text":"48"}],"attrs":{"localId":"7a02285cfa8e"}}]}]},{"type":"tableRow","attrs":{"localId":"d2640df0faa4"},"content":[{"type":"tableCell","attrs":{"localId":"de31b15feb62","background":"white"},"content":[{"type":"paragraph","content":[{"type":"text","text":"Uploaded"}],"attrs":{"localId":"9f90b079958d"}}]},{"type":"tableCell","attrs":{"localId":"71636637a7dd"},"content":[{"type":"paragraph","content":[{"type":"text","text":"48"}],"attrs":{"localId":"d13055c0e986"}}]},{"type":"tableCell","attrs":{"localId":"70208c64be58"},"content":[{"type":"paragraph","content":[{"type":"text","text":"48"}],"attrs":{"localId":"b433f7b89c1d"}}]}]},{"type":"tableRow","attrs":{"localId":"88038a955b6a"},"content":[{"type":"tableCell","attrs":{"localId":"53a20f9d43e8","background":"white"},"content":[{"type":"paragraph","content":[{"type":"text","text":"LIDs Shared"}],"attrs":{"localId":"8c606d23bf0d"}}]},{"type":"tableCell","attrs":{"localId":"880eafca46d7"},"content":[{"type":"paragraph","content":[{"type":"text","text":"48"}],"attrs":{"localId":"a1a3684eccd0"}}]},{"type":"tableCell","attrs":{"localId":"8b8074ba8536"},"content":[{"type":"paragraph","content":[{"type":"text","text":"48"}],"attrs":{"localId":"3c2f8570118a"}}]}]}]}
{adf}
[^UCW-34325 LIDs.xlsx]
</t>
  </si>
  <si>
    <t>Tom Ford</t>
  </si>
  <si>
    <t>|Date :07/14/2026 &lt;Ticket picked for pre processing SKU 3&gt; &lt;Tania&gt;|
|Date :07/14/2026 &lt;Pre Processing query to Brand &lt;Ingredients List missing, And Notes are missing&gt;&gt; &lt;Tania&gt;|;Date :07/15/2026 &lt; Pre Processing query to Brand 1st Follow Up&gt; &lt;Tania&gt;;
Date :07/16/2026 &lt; Pre Processing query to Brand, Brand will share it by Friday&gt; &lt;Tania&gt;;Date :07/17/2026 &lt;Ticket has been successfully uploaded in our system SKU 2&gt; &lt;Tania&gt;;[^UCW-34321_Post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bd29c6d-beff-4e5b-b43f-d77cbaf2cba4"},"content":[{"type":"tableRow","attrs":{"localId":"dac623ee1e6d"},"content":[{"type":"tableCell","attrs":{"localId":"dd95cc41c29a","background":"#44b3e1"},"content":[{"type":"paragraph","content":[{"type":"text","text":"Ticket ID","marks":[{"type":"strong"}]}],"attrs":{"localId":"4fac827492c8"}}]},{"type":"tableCell","attrs":{"localId":"c5f4d1783029","colspan":2,"background":"#44b3e1"},"content":[{"type":"paragraph","content":[{"type":"text","text":"UCW-34321","marks":[{"type":"strong"}]}],"attrs":{"localId":"da783a85d3a2"}}]}]},{"type":"tableRow","attrs":{"localId":"e11cb919ca6d"},"content":[{"type":"tableCell","attrs":{"localId":"cf2e81fd309a","background":"#44b3e1"},"content":[{"type":"paragraph","content":[{"type":"text","text":"Brand Name","marks":[{"type":"strong"}]}],"attrs":{"localId":"ef9c254d7cd6"}}]},{"type":"tableCell","attrs":{"localId":"18ca73b475b3","colspan":2,"background":"#44b3e1"},"content":[{"type":"paragraph","content":[{"type":"text","text":"Tom Ford","marks":[{"type":"strong"}]}],"attrs":{"localId":"5d860a73c914"}}]}]},{"type":"tableRow","attrs":{"localId":"48d5e58fd960"},"content":[{"type":"tableCell","attrs":{"localId":"fed27d989095","background":"#ace5fe"},"content":[{"type":"paragraph","content":[{"type":"text","text":"Platform","marks":[{"type":"strong"}]}],"attrs":{"localId":"64189260c162"}}]},{"type":"tableCell","attrs":{"localId":"5ad2472e9ed8","colspan":2,"background":"#ace5fe"},"content":[{"type":"paragraph","content":[{"type":"text","text":"Luxury","marks":[{"type":"strong"}]}],"attrs":{"localId":"c3bf5ee63a9d"}}]}]},{"type":"tableRow","attrs":{"localId":"77130653de8a"},"content":[{"type":"tableCell","attrs":{"localId":"fc3abd17ab3b","background":"#ace5fe"},"content":[{"type":"paragraph","content":[{"type":"text","text":"Particulars","marks":[{"type":"strong"}]}],"attrs":{"localId":"eca326992479"}}]},{"type":"tableCell","attrs":{"localId":"e5395b8533a2","background":"#ace5fe"},"content":[{"type":"paragraph","content":[{"type":"text","text":"SKU Count","marks":[{"type":"strong"}]}],"attrs":{"localId":"47a321fa845a"}}]},{"type":"tableCell","attrs":{"localId":"fc9d5c23d46b","background":"#ace5fe"},"content":[{"type":"paragraph","content":[{"type":"text","text":"Option Count","marks":[{"type":"strong"}]}],"attrs":{"localId":"9484ed167a80"}}]}]},{"type":"tableRow","attrs":{"localId":"f12b69048a3b"},"content":[{"type":"tableCell","attrs":{"localId":"6813b92cbca6","background":"white"},"content":[{"type":"paragraph","content":[{"type":"text","text":"Received"}],"attrs":{"localId":"43d33ddab011"}}]},{"type":"tableCell","attrs":{"localId":"7b4e82e7b2e0"},"content":[{"type":"paragraph","content":[{"type":"text","text":"3"}],"attrs":{"localId":"9bd5edd35e74"}}]},{"type":"tableCell","attrs":{"localId":"816c39a8a908"},"content":[{"type":"paragraph","content":[{"type":"text","text":"3"}],"attrs":{"localId":"2e28e934118e"}}]}]},{"type":"tableRow","attrs":{"localId":"e6cb81356463"},"content":[{"type":"tableCell","attrs":{"localId":"5931a2245697","background":"white"},"content":[{"type":"paragraph","content":[{"type":"text","text":"Uploaded"}],"attrs":{"localId":"00256b897fa1"}}]},{"type":"tableCell","attrs":{"localId":"e46cb9fddfd6"},"content":[{"type":"paragraph","content":[{"type":"text","text":"2"}],"attrs":{"localId":"112e77feeecc"}}]},{"type":"tableCell","attrs":{"localId":"9f3c74a55a44"},"content":[{"type":"paragraph","content":[{"type":"text","text":"2"}],"attrs":{"localId":"5113de985556"}}]}]},{"type":"tableRow","attrs":{"localId":"ba6b455315f1"},"content":[{"type":"tableCell","attrs":{"localId":"5cf8f96eb3cd","background":"white"},"content":[{"type":"paragraph","content":[{"type":"text","text":"Already Listed"}],"attrs":{"localId":"d196e74f051c"}}]},{"type":"tableCell","attrs":{"localId":"2700cd0ac26d"},"content":[{"type":"paragraph","content":[{"type":"text","text":"1"}],"attrs":{"localId":"ab62ae414163"}}]},{"type":"tableCell","attrs":{"localId":"b1f1e3fb5d2b"},"content":[{"type":"paragraph","content":[{"type":"text","text":"1"}],"attrs":{"localId":"f1f3b573be52"}}]}]},{"type":"tableRow","attrs":{"localId":"74fb152a60f7"},"content":[{"type":"tableCell","attrs":{"localId":"cfdf6ac9022e","background":"white"},"content":[{"type":"paragraph","content":[{"type":"text","text":"LIDs Shared"}],"attrs":{"localId":"bc6ab38fd455"}}]},{"type":"tableCell","attrs":{"localId":"7a6c3de20113"},"content":[{"type":"paragraph","content":[{"type":"text","text":"2"}],"attrs":{"localId":"4b40cc72170a"}}]},{"type":"tableCell","attrs":{"localId":"c044de985e6a"},"content":[{"type":"paragraph","content":[{"type":"text","text":"2"}],"attrs":{"localId":"17faf8d99445"}}]}]},{"type":"tableRow","attrs":{"localId":"2f813a1007b6"},"content":[{"type":"tableCell","attrs":{"localId":"5019b73f8613","background":"white"},"content":[{"type":"paragraph","content":[{"type":"text","text":"LIDs Stuck in the System"}],"attrs":{"localId":"f11612d85fe8"}}]},{"type":"tableCell","attrs":{"localId":"87aee3db8cb9"},"content":[{"type":"paragraph","content":[{"type":"text","text":"0"}],"attrs":{"localId":"1837c886febe"}}]},{"type":"tableCell","attrs":{"localId":"d1b0b0273c4c"},"content":[{"type":"paragraph","content":[{"type":"text","text":"0"}],"attrs":{"localId":"5b43e08075eb"}}]}]}]}
{adf}
With this, we are closing this request from our end.
Thank you for your patience, support, and cooperation throughout the process. Your brand is important to us, and we look forward to assisting you again.</t>
  </si>
  <si>
    <t>Mia by Tanishq</t>
  </si>
  <si>
    <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19fab1b6-6772-4bb9-9243-0881587f6ff6"},"content":[{"type":"tableRow","attrs":{"localId":"c3a2c9c9224d"},"content":[{"type":"tableCell","attrs":{"localId":"c67652eff3fa","background":"#44b3e1"},"content":[{"type":"paragraph","content":[{"type":"text","text":"Ticket ID","marks":[{"type":"strong"}]}],"attrs":{"localId":"c67af2c7cccf"}}]},{"type":"tableCell","attrs":{"localId":"1b04d17e27d3","colspan":2,"background":"#44b3e1"},"content":[{"type":"paragraph","content":[{"type":"text","text":"UCW-34234","marks":[{"type":"strong"}]}],"attrs":{"localId":"2a8c9a17fe0f"}},{"type":"paragraph","content":[{"type":"text","text":"Cloned-UCW-34314","marks":[{"type":"strong"}]}],"attrs":{"localId":"7083164a8568"}}]}]},{"type":"tableRow","attrs":{"localId":"deef04debf41"},"content":[{"type":"tableCell","attrs":{"localId":"ca5577b6802f","background":"#44b3e1"},"content":[{"type":"paragraph","content":[{"type":"text","text":"Brand Name","marks":[{"type":"strong"}]}],"attrs":{"localId":"46d13595d959"}}]},{"type":"tableCell","attrs":{"localId":"0307225ca65f","colspan":2,"background":"#44b3e1"},"content":[{"type":"paragraph","content":[{"type":"text","text":"Mia by Tanishq","marks":[{"type":"strong"}]}],"attrs":{"localId":"ee3b0143281d"}}]}]},{"type":"tableRow","attrs":{"localId":"48db534b0d8e"},"content":[{"type":"tableCell","attrs":{"localId":"e72b36b122f5","background":"#ace5fe"},"content":[{"type":"paragraph","content":[{"type":"text","text":"Platform","marks":[{"type":"strong"}]}],"attrs":{"localId":"6d94acf37133"}}]},{"type":"tableCell","attrs":{"localId":"98baebd1512f","colspan":2,"background":"#ace5fe"},"content":[{"type":"paragraph","content":[{"type":"text","text":"Mall","marks":[{"type":"strong"}]}],"attrs":{"localId":"032f957d4fb3"}}]}]},{"type":"tableRow","attrs":{"localId":"fa362eca5212"},"content":[{"type":"tableCell","attrs":{"localId":"ef5b0ec99f39","background":"#ace5fe"},"content":[{"type":"paragraph","content":[{"type":"text","text":"Particulars","marks":[{"type":"strong"}]}],"attrs":{"localId":"06a0b48f12c0"}}]},{"type":"tableCell","attrs":{"localId":"b22f59980ede","background":"#ace5fe"},"content":[{"type":"paragraph","content":[{"type":"text","text":"SKU Count","marks":[{"type":"strong"}]}],"attrs":{"localId":"01b5b8f1253a"}}]},{"type":"tableCell","attrs":{"localId":"a86c3049d382","background":"#ace5fe"},"content":[{"type":"paragraph","content":[{"type":"text","text":"Option Count","marks":[{"type":"strong"}]}],"attrs":{"localId":"f2c0550a9b7b"}}]}]},{"type":"tableRow","attrs":{"localId":"3cca1963e7d2"},"content":[{"type":"tableCell","attrs":{"localId":"f09ed68050a8","background":"white"},"content":[{"type":"paragraph","content":[{"type":"text","text":"Received"}],"attrs":{"localId":"0bec052acf11"}}]},{"type":"tableCell","attrs":{"localId":"7a2b65ef9cfd"},"content":[{"type":"paragraph","content":[{"type":"text","text":"3"}],"attrs":{"localId":"e1b631d40605"}}]},{"type":"tableCell","attrs":{"localId":"d8363f7c6351"},"content":[{"type":"paragraph","content":[{"type":"text","text":"3"}],"attrs":{"localId":"1fe9f02699be"}}]}]},{"type":"tableRow","attrs":{"localId":"c6dcdd252035"},"content":[{"type":"tableCell","attrs":{"localId":"3ca297492dd2","background":"white"},"content":[{"type":"paragraph","content":[{"type":"text","text":"Uploaded"}],"attrs":{"localId":"85bddb101379"}}]},{"type":"tableCell","attrs":{"localId":"9276cc6d383d"},"content":[{"type":"paragraph","content":[{"type":"text","text":"3"}],"attrs":{"localId":"ee80496199ab"}}]},{"type":"tableCell","attrs":{"localId":"9f02de3f8490"},"content":[{"type":"paragraph","content":[{"type":"text","text":"3"}],"attrs":{"localId":"566df0bf8d0b"}}]}]},{"type":"tableRow","attrs":{"localId":"592a2f151a85"},"content":[{"type":"tableCell","attrs":{"localId":"15730d93e1af","background":"white"},"content":[{"type":"paragraph","content":[{"type":"text","text":"LIDs Shared"}],"attrs":{"localId":"1f312ef6a159"}}]},{"type":"tableCell","attrs":{"localId":"3c32b5c05ad5"},"content":[{"type":"paragraph","content":[{"type":"text","text":"3"}],"attrs":{"localId":"a6c28cb6a007"}}]},{"type":"tableCell","attrs":{"localId":"5ea1d7404293"},"content":[{"type":"paragraph","content":[{"type":"text","text":"3"}],"attrs":{"localId":"8e54cbec89e9"}}]}]},{"type":"tableRow","attrs":{"localId":"eed58e52f18d"},"content":[{"type":"tableCell","attrs":{"localId":"122944c17d2d","background":"white"},"content":[{"type":"paragraph","content":[{"type":"text","text":"LIDs Stuck in the System"}],"attrs":{"localId":"282d90f8a767"}}]},{"type":"tableCell","attrs":{"localId":"0d9daf2bfe44"},"content":[{"type":"paragraph","content":[{"type":"text","text":"0"}],"attrs":{"localId":"b592f14d46ee"}}]},{"type":"tableCell","attrs":{"localId":"1240fbeab6b7"},"content":[{"type":"paragraph","content":[{"type":"text","text":"0"}],"attrs":{"localId":"27226f31d0b0"}}]}]}]}
{adf}
With this, we are closing this request from our end.
Thank you for your patience, support, and cooperation throughout the process. Your brand is important to us, and we look forward to assisting you again.</t>
  </si>
  <si>
    <t>Date :07/14/2026 &lt;Ticket picked for pre processing Option 12 Sku 60&gt; &lt;Ankita&gt;;Date :07/14/2026 &lt;Ticket picked for Production and QC review Option 12 Sku 60&gt; &lt;Ankita&gt;;*Image deliver - Date :07/14/2026 &lt;Images Delivered Processed Options 12 Rejected Options 0&gt; &lt;Saswati Dey&gt;*;Date :07/15/2026 &lt;Ticket has been successfully uploaded in our system. Option 12 Sku 60&gt; &lt;Ankita&gt;[^Post Upload Status_V.2 (1).xlsx] [^Summary.zip] ;[^UCW-34305.xlsx]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6aacb7e-113d-459d-9f3e-b7922b4b2afc"},"content":[{"type":"tableRow","attrs":{"localId":"d31430f72b69"},"content":[{"type":"tableCell","attrs":{"localId":"ed2cec72e448","background":"#44b3e1"},"content":[{"type":"paragraph","content":[{"type":"text","text":"Ticket ID","marks":[{"type":"strong"}]}],"attrs":{"localId":"48e615faddf1"}}]},{"type":"tableCell","attrs":{"localId":"53f4a3640fcc","colspan":2,"background":"#44b3e1"},"content":[{"type":"paragraph","content":[{"type":"text","text":"UCW-34305","marks":[{"type":"strong"}]}],"attrs":{"localId":"7f8ea5451978"}}]}]},{"type":"tableRow","attrs":{"localId":"779affbefd0e"},"content":[{"type":"tableCell","attrs":{"localId":"bde56263138b","background":"#44b3e1"},"content":[{"type":"paragraph","content":[{"type":"text","text":"Brand Name","marks":[{"type":"strong"}]}],"attrs":{"localId":"91bb7466b2ea"}}]},{"type":"tableCell","attrs":{"localId":"7a59c013a182","colspan":2,"background":"#44b3e1"},"content":[{"type":"paragraph","content":[{"type":"text","text":"Red Chief","marks":[{"type":"strong"}]}],"attrs":{"localId":"29ee71fe4b73"}}]}]},{"type":"tableRow","attrs":{"localId":"34ac93b714c9"},"content":[{"type":"tableCell","attrs":{"localId":"6da74b91d485","background":"#ace5fe"},"content":[{"type":"paragraph","content":[{"type":"text","text":"Platform","marks":[{"type":"strong"}]}],"attrs":{"localId":"959bc66c27d1"}}]},{"type":"tableCell","attrs":{"localId":"ed56892d8fda","colspan":2,"background":"#ace5fe"},"content":[{"type":"paragraph","content":[{"type":"text","text":"Mall","marks":[{"type":"strong"}]}],"attrs":{"localId":"bfb1904fce11"}}]}]},{"type":"tableRow","attrs":{"localId":"377db45f9f7d"},"content":[{"type":"tableCell","attrs":{"localId":"47015399e7d1","background":"#ace5fe"},"content":[{"type":"paragraph","content":[{"type":"text","text":"Particulars","marks":[{"type":"strong"}]}],"attrs":{"localId":"8458362f5f7c"}}]},{"type":"tableCell","attrs":{"localId":"8836f0a75fd5","background":"#ace5fe"},"content":[{"type":"paragraph","content":[{"type":"text","text":"SKU Count","marks":[{"type":"strong"}]}],"attrs":{"localId":"8b94a12a3cf2"}}]},{"type":"tableCell","attrs":{"localId":"861c2b126346","background":"#ace5fe"},"content":[{"type":"paragraph","content":[{"type":"text","text":"Option Count","marks":[{"type":"strong"}]}],"attrs":{"localId":"96a04167b1e8"}}]}]},{"type":"tableRow","attrs":{"localId":"879ebe1484d6"},"content":[{"type":"tableCell","attrs":{"localId":"6e92ffdb6197","background":"white"},"content":[{"type":"paragraph","content":[{"type":"text","text":"Received"}],"attrs":{"localId":"3fb2dc73ce0d"}}]},{"type":"tableCell","attrs":{"localId":"9141c28bebc4"},"content":[{"type":"paragraph","content":[{"type":"text","text":"60"}],"attrs":{"localId":"2895c62150b5"}}]},{"type":"tableCell","attrs":{"localId":"eb941ffbeb59"},"content":[{"type":"paragraph","content":[{"type":"text","text":"12"}],"attrs":{"localId":"9b6f92b75fbf"}}]}]},{"type":"tableRow","attrs":{"localId":"84cdfeccf971"},"content":[{"type":"tableCell","attrs":{"localId":"73874d9d72a4","background":"white"},"content":[{"type":"paragraph","content":[{"type":"text","text":"Uploaded"}],"attrs":{"localId":"251ff262745b"}}]},{"type":"tableCell","attrs":{"localId":"0112fe6d8e53"},"content":[{"type":"paragraph","content":[{"type":"text","text":"60"}],"attrs":{"localId":"b3a68c61652b"}}]},{"type":"tableCell","attrs":{"localId":"2e79cd5ed851"},"content":[{"type":"paragraph","content":[{"type":"text","text":"12"}],"attrs":{"localId":"47dcbdb7d986"}}]}]},{"type":"tableRow","attrs":{"localId":"2aa740213444"},"content":[{"type":"tableCell","attrs":{"localId":"dc4e450d3bc6","background":"white"},"content":[{"type":"paragraph","content":[{"type":"text","text":"LIDs Shared"}],"attrs":{"localId":"5784827749c3"}}]},{"type":"tableCell","attrs":{"localId":"1c9653e9be5f"},"content":[{"type":"paragraph","content":[{"type":"text","text":"60"}],"attrs":{"localId":"1f9a8940a8f4"}}]},{"type":"tableCell","attrs":{"localId":"80f7fa6c86a9"},"content":[{"type":"paragraph","content":[{"type":"text","text":"12"}],"attrs":{"localId":"49aee308d47b"}}]}]},{"type":"tableRow","attrs":{"localId":"449095635478"},"content":[{"type":"tableCell","attrs":{"localId":"a7ad18389b76","background":"white"},"content":[{"type":"paragraph","content":[{"type":"text","text":"LIDs Stuck in the System"}],"attrs":{"localId":"2f1b4485ee40"}}]},{"type":"tableCell","attrs":{"localId":"e7d4d2a0c35e"},"content":[{"type":"paragraph","content":[{"type":"text","text":"0"}],"attrs":{"localId":"c13fbe4992cd"}}]},{"type":"tableCell","attrs":{"localId":"d427e2b5b6e6"},"content":[{"type":"paragraph","content":[{"type":"text","text":"0"}],"attrs":{"localId":"254619a4093b"}}]}]}]}
{adf}
With this, we are closing this request from our end.
Thank you for your patience, support, and cooperation throughout the process. Your brand is important to us, and we look forward to assisting you again.</t>
  </si>
  <si>
    <t>Kiddopanti</t>
  </si>
  <si>
    <t>Date :07/14/2026 &lt;Cut Size has been successfully uploaded in our system. Option 0 Sku 21&gt; &lt;Ankita&gt;[^Summary.zip] [^Tatacliq Size additions Details 9th (1).xlsx] ;[^UCW-34299Tatacliq Size additions Details 9th (1).xlsx]
21 SKUs are currently stuck in SFA. These SKUs were received for Cut Size Addition, and we have already completed the required Cut Size updates. We have already highlighted this issue to the Tech Team. Once we receive a resolution, we will inform you accordingly.
Tech Team: [https://tatacliqhelpdesk.freshservice.com/support/tickets/223020|https://tatacliqhelpdesk.freshservice.com/support/tickets/223020];[^UCW-34299Tatacliq Size additions Details 9th (1) (f013c61c-d9a0-40f7-bedc-b3644444634c).xlsx]
We are pleased to inform you that the Cut Size addition has been completed successfully, and the corresponding Listing IDs have been generated successfully.
With this, we are closing this request from our end.
Thank you for your patience, support, and cooperation throughout the process. Your brand is important to us, and we look forward to assisting you again.</t>
  </si>
  <si>
    <t xml:space="preserve">Date :07/14/2026 &lt;Ticket picked for pre processing Option: 93 SKU: 468&gt; &lt;Sanjana Ghosh&gt;;Date : 14th Jul 2026 , Pre-Processing Done .
 Date : 14th Jul 2026  Production Done-Mousumi.
Date : 14th Jul 2026  Description -Khushnuma
Date : 14th Jul 2026 Images Done -Saswati
Date : 14th Jul 2026  QC &amp; Uploaded Done -Mousumi.
PFA the Summary &amp; Post-Uploaded Sheet for Jewellery [^Summary.zip] [^UCW-34297 Post Upload Status_V.2 (1).xlsx] ;Date :07/16/2026  &lt;Pre Processing query to Brand for Apparel Category&lt;Mandatory Image Missing&gt;&gt; &lt;Anwesha Mondal&gt; ;Please find attached the sheet, where 1option of Jewellery has been listed.
Kindly update the price and inventory, and share the summary once completed.
{adf:display=block}
{"type":"table","attrs":{"isNumberColumnEnabled":false,"layout":"center","localId":"db02e005-c3d2-4e96-a4f4-636bd8178ac3"},"content":[{"type":"tableRow","attrs":{"localId":"27021e4b54e8"},"content":[{"type":"tableCell","attrs":{"localId":"a84b4837291f","background":"#44b3e1"},"content":[{"type":"paragraph","content":[{"type":"text","text":"Ticket ID","marks":[{"type":"strong"}]}],"attrs":{"localId":"af4daf5b41b9"}}]},{"type":"tableCell","attrs":{"localId":"b0d65407ec09","colspan":2,"background":"#44b3e1"},"content":[{"type":"paragraph","content":[{"type":"text","text":"UCW-34297","marks":[{"type":"strong"}]}],"attrs":{"localId":"60d8bc19bce8"}}]}]},{"type":"tableRow","attrs":{"localId":"11f67459c5b2"},"content":[{"type":"tableCell","attrs":{"localId":"1dbbaf457f16","background":"#44b3e1"},"content":[{"type":"paragraph","content":[{"type":"text","text":"Brand Name","marks":[{"type":"strong"}]}],"attrs":{"localId":"f143db8bc16e"}}]},{"type":"tableCell","attrs":{"localId":"6f7f77299825","colspan":2,"background":"#44b3e1"},"content":[{"type":"paragraph","content":[{"type":"text","text":"Fab India","marks":[{"type":"strong"}]}],"attrs":{"localId":"9743b907e386"}}]}]},{"type":"tableRow","attrs":{"localId":"ee6c8e934382"},"content":[{"type":"tableCell","attrs":{"localId":"16772fe6c174","background":"#ace5fe"},"content":[{"type":"paragraph","content":[{"type":"text","text":"Platform","marks":[{"type":"strong"}]}],"attrs":{"localId":"5947d3e28818"}}]},{"type":"tableCell","attrs":{"localId":"f11e00b6be21","colspan":2,"background":"#ace5fe"},"content":[{"type":"paragraph","content":[{"type":"text","text":"Mall","marks":[{"type":"strong"}]}],"attrs":{"localId":"66672d34e5a5"}}]}]},{"type":"tableRow","attrs":{"localId":"a318df8487a0"},"content":[{"type":"tableCell","attrs":{"localId":"2ecaae9dccfe","background":"#ace5fe"},"content":[{"type":"paragraph","content":[{"type":"text","text":"Particulars","marks":[{"type":"strong"}]}],"attrs":{"localId":"6af69eb04ed3"}}]},{"type":"tableCell","attrs":{"localId":"a95eb190e900","background":"#ace5fe"},"content":[{"type":"paragraph","content":[{"type":"text","text":"SKU Count","marks":[{"type":"strong"}]}],"attrs":{"localId":"3e4fb89641d9"}}]},{"type":"tableCell","attrs":{"localId":"6dcd5ac99ce3","background":"#ace5fe"},"content":[{"type":"paragraph","content":[{"type":"text","text":"Option Count","marks":[{"type":"strong"}]}],"attrs":{"localId":"3a57bd6b22ee"}}]}]},{"type":"tableRow","attrs":{"localId":"96a1347ebfaa"},"content":[{"type":"tableCell","attrs":{"localId":"a513045e503a","background":"white"},"content":[{"type":"paragraph","content":[{"type":"text","text":"Received"}],"attrs":{"localId":"9370a6cf570e"}}]},{"type":"tableCell","attrs":{"localId":"b283629eee8f"},"content":[{"type":"paragraph","content":[{"type":"text","text":"1"}],"attrs":{"localId":"bc312b44a2f9"}}]},{"type":"tableCell","attrs":{"localId":"78c12461de2b"},"content":[{"type":"paragraph","content":[{"type":"text","text":"1"}],"attrs":{"localId":"0afa4dac7afa"}}]}]},{"type":"tableRow","attrs":{"localId":"b82589f674a9"},"content":[{"type":"tableCell","attrs":{"localId":"32d27de67a55","background":"white"},"content":[{"type":"paragraph","content":[{"type":"text","text":"Uploaded"}],"attrs":{"localId":"10285d364857"}}]},{"type":"tableCell","attrs":{"localId":"89d77bf9798b"},"content":[{"type":"paragraph","content":[{"type":"text","text":"1"}],"attrs":{"localId":"dfca71a2f5ea"}}]},{"type":"tableCell","attrs":{"localId":"921bf9951a0a"},"content":[{"type":"paragraph","content":[{"type":"text","text":"1"}],"attrs":{"localId":"d1e1b879be5c"}}]}]},{"type":"tableRow","attrs":{"localId":"aee36ba94942"},"content":[{"type":"tableCell","attrs":{"localId":"06a8f8fa3298","background":"white"},"content":[{"type":"paragraph","content":[{"type":"text","text":"LIDs Shared"}],"attrs":{"localId":"d9d26870346e"}}]},{"type":"tableCell","attrs":{"localId":"1e6f90372974"},"content":[{"type":"paragraph","content":[{"type":"text","text":"1"}],"attrs":{"localId":"754c637921c2"}}]},{"type":"tableCell","attrs":{"localId":"702f9c2cb8c0"},"content":[{"type":"paragraph","content":[{"type":"text","text":"1"}],"attrs":{"localId":"c71d6ee424a9"}}]}]},{"type":"tableRow","attrs":{"localId":"fb5bef949df3"},"content":[{"type":"tableCell","attrs":{"localId":"eb53793036ee","background":"white"},"content":[{"type":"paragraph","content":[{"type":"text","text":"LIDs Stuck in the System"}],"attrs":{"localId":"3e3a7907242f"}}]},{"type":"tableCell","attrs":{"localId":"df85d3aa188a"},"content":[{"type":"paragraph","content":[{"type":"text","text":"0"}],"attrs":{"localId":"62caba58c298"}}]},{"type":"tableCell","attrs":{"localId":"9fa072619942"},"content":[{"type":"paragraph","content":[{"type":"text","text":"0"}],"attrs":{"localId":"74a2bc667f4c"}}]}]}]}
{adf}
Note: We are currently working on the *Women's Apparel listings*. Once the upload is completed, we will inform you accordingly.[^UCW-34297.xlsx] ;Date :07/16/2026  &lt;Size chart Code Creation &gt; &lt;Anwesha Mondal&gt; 
[^UCW-34297 Fabindia.csv]
;!image-20260717-132447.png|width=634,alt="image-20260717-132447.png"!;Date :07/18/2026 &lt;Ticket has been successfully uploaded in our system. Option 72 Sku 371&gt; &lt;Anwesha Mondal&gt;
[^Post Upload Status_UCW-34297.xlsx]
[^Summary (5cdc9b5b-8e2c-4dae-b6be-fead34cbbc87).zip]
</t>
  </si>
  <si>
    <t xml:space="preserve">Lifestyle </t>
  </si>
  <si>
    <t>Women's Westernwear/Lingerie/Sportswear</t>
  </si>
  <si>
    <t xml:space="preserve"> Lifestyle </t>
  </si>
  <si>
    <t>We have uploaded this batch for men's apparel. PFA the summary &amp; post-production sheet for your reference.
[^Summary.zip]
[^Post Upload Status_UCW-17355.xlsx]
;We have uploaded the catalog for Women’s Apparel. PFA the summary and post-upload status.
[^Post Upload Status_UCW-17355 (044f8fd2-eb8a-43b2-86c6-5bb1901fa906).xlsx]
[^Summary (c80f7cc8-5cbe-4590-9b1a-262f8f09cdee).zip]
;This file has been uploaded. PFA the post production sheet and summary of Accessories.
[^Summary.7z]
[^Post Upload Status_UCW-17355 (e191edf2-9102-494e-b457-f55bf713b01e).xlsx]
;[^UCW-17355 Accesories.xlsx]
[^UCW-17355 Men's Apparel.xlsx]
[^UCW-17355 Women's Apparel.xlsx]
Hi @Ummer Farooq
Please find attached the sheet, where 54 options of Men's Apparel, 106 options of Women's Apparel and 134 options Accessories have been listed.
Kindly update the price and inventory, and share the summary once completed.
{adf:display=block}
{"type":"table","attrs":{"isNumberColumnEnabled":false,"layout":"center","localId":"c488981c-f047-496e-bcda-560ec1a30ea2"},"content":[{"type":"tableRow","content":[{"type":"tableCell","attrs":{"colspan":4,"background":"#caedfb"},"content":[{"type":"paragraph","content":[{"type":"text","text":"Brand name-Lifestyle  - UCW-17355","marks":[{"type":"strong"}]},{"type":"hardBreak"},{"type":"text","text":"16-08-2025","marks":[{"type":"strong"}]}]}]}]},{"type":"tableRow","content":[{"type":"tableCell","attrs":{"background":"#61cbf3"},"content":[{"type":"paragraph","content":[{"type":"text","text":"Status","marks":[{"type":"strong"}]}]}]},{"type":"tableCell","attrs":{"colspan":3,"background":"#61cbf3"},"content":[{"type":"paragraph","content":[{"type":"text","text":"Count","marks":[{"type":"strong"}]}]}]}]},{"type":"tableRow","content":[{"type":"tableCell","attrs":{"background":"#61cbf3"},"content":[{"type":"paragraph","content":[{"type":"text","text":" ","marks":[{"type":"strong"}]}]}]},{"type":"tableCell","attrs":{"background":"#61cbf3"},"content":[{"type":"paragraph","content":[{"type":"text","text":"Men's Apparel","marks":[{"type":"strong"}]}]}]},{"type":"tableCell","attrs":{"background":"#61cbf3"},"content":[{"type":"paragraph","content":[{"type":"text","text":"Women's Apparel","marks":[{"type":"strong"}]}]}]},{"type":"tableCell","attrs":{"background":"#61cbf3"},"content":[{"type":"paragraph","content":[{"type":"text","text":"Accessories","marks":[{"type":"strong"}]}]}]}]},{"type":"tableRow","content":[{"type":"tableCell","attrs":{"background":"white"},"content":[{"type":"paragraph","content":[{"type":"text","text":"Total SKUs Received"}]}]},{"type":"tableCell","attrs":{"background":"white"},"content":[{"type":"paragraph","content":[{"type":"text","text":"293"}]}]},{"type":"tableCell","attrs":{"background":"white"},"content":[{"type":"paragraph","content":[{"type":"text","text":"604"}]}]},{"type":"tableCell","attrs":{},"content":[{"type":"paragraph","content":[{"type":"text","text":"242"}]}]}]},{"type":"tableRow","content":[{"type":"tableCell","attrs":{"background":"white"},"content":[{"type":"paragraph","content":[{"type":"text","text":"Successfully Uploaded"}]}]},{"type":"tableCell","attrs":{"background":"white"},"content":[{"type":"paragraph","content":[{"type":"text","text":"293"}]}]},{"type":"tableCell","attrs":{"background":"white"},"content":[{"type":"paragraph","content":[{"type":"text","text":"604"}]}]},{"type":"tableCell","attrs":{},"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Cell","attrs":{},"content":[{"type":"paragraph","content":[{"type":"text","text":"46"}]}]}]},{"type":"tableRow","content":[{"type":"tableCell","attrs":{},"content":[{"type":"paragraph","content":[{"type":"text","text":"LIDs Shared"}]}]},{"type":"tableCell","attrs":{"background":"white"},"content":[{"type":"paragraph","content":[{"type":"text","text":"293"}]}]},{"type":"tableCell","attrs":{"background":"white"},"content":[{"type":"paragraph","content":[{"type":"text","text":"593"}]}]},{"type":"tableCell","attrs":{},"content":[{"type":"paragraph","content":[{"type":"text","text":"196"}]}]}]},{"type":"tableRow","content":[{"type":"tableCell","attrs":{},"content":[{"type":"paragraph","content":[{"type":"text","text":"Stuck In  SFA"}]}]},{"type":"tableCell","attrs":{},"content":[{"type":"paragraph","content":[{"type":"text","text":"0"}]}]},{"type":"tableCell","attrs":{},"content":[{"type":"paragraph","content":[{"type":"text","text":"11"}]}]},{"type":"tableCell","attrs":{},"content":[{"type":"paragraph","content":[{"type":"text","text":"0"}]}]}]},{"type":"tableRow","content":[{"type":"tableCell","attrs":{},"content":[{"type":"paragraph","content":[{"type":"text","text":"Stuck In Rejected"}]}]},{"type":"tableCell","attrs":{},"content":[{"type":"paragraph","content":[{"type":"text","text":"0"}]}]},{"type":"tableCell","attrs":{},"content":[{"type":"paragraph","content":[{"type":"text","text":"0"}]}]},{"type":"tableCell","attrs":{},"content":[{"type":"paragraph","content":[{"type":"text","text":"0"}]}]}]}]}
{adf}
11 SKUs of Women's Apparel stuck in SFA Stage . Will informed once its resolved;This file has been uploaded. PFA the post production sheet and summary of Kids Apparel.
[^Summary (13ec462e-457c-4bb9-8dc9-91acf389991e).7z]
[^Post Upload Status_UCW-17355 (e7402f87-429b-4921-a614-c2318da6b15a).xlsx]
;This file has been uploaded. PFA the post production sheet and summary for accessories revised.
[^Summary Lot 2 (2).7z]
[^Post Upload stastusUCW-17355(Revised).xlsx]
;Post Uploaded Status for footwear
[^126517_Footwear(MPH13)_Kids(MPH1310)_Girls_Casual(MPH1310108)_Sneaker(MPH1310108105)_20250818_093348_173_summary.csv]
[^126517_Footwear(MPH13)_Kids(MPH1310)_Girls_Casual(MPH1310108)_Shoe_Slip-on(MPH1310108102)_20250818_093324_960_summary.csv]
[^126517_Footwear(MPH13)_Kids(MPH1310)_Girls_Casual(MPH1310108)_Sandal(MPH1310108103)_20250818_093303_829_summary.csv]
[^126517_Footwear(MPH13)_Kids(MPH1310)_Boys_Home__Beach_Wear(MPH1310104)_Flip_Flop(MPH1310104102)_20250818_093225_388_summary.csv]
[^126517_Footwear(MPH13)_Kids(MPH1310)_Boys_Home__Beach_Wear(MPH1310104)_Clog(MPH1310104101)_20250818_093204_156_summary.csv]
[^126517_Footwear(MPH13)_Kids(MPH1310)_Boys_Casual(MPH1310101)_Sneaker(MPH1310101105)_20250818_093140_017_summary.csv]
[^126517_Footwear(MPH13)_Women(MPH1312)_Casual(MPH1312101)_Sneaker(MPH1312101103)_20250818_093619_204_summary.csv]
[^126517_Footwear(MPH13)_Women(MPH1312)_Casual(MPH1312101)_Sandal(MPH1312101100)_20250818_093553_296_summary.csv]
[^126517_Footwear(MPH13)_Men(MPH1311)_Casual(MPH1311101)_Sneaker(MPH1311101104)_20250818_093535_931_summary.csv]
[^126517_Footwear(MPH13)_Men(MPH1311)_Casual(MPH1311101)_Shoe_Slip-on(MPH1311101102)_20250818_093517_301_summary.csv]
[^126517_Footwear(MPH13)_Men(MPH1311)_Casual(MPH1311101)_Sandal(MPH1311101100)_20250818_093459_171_summary.csv]
[^126517_Footwear(MPH13)_Men(MPH1311)_Casual(MPH1311101)_Boot(MPH1311101103)_20250818_093431_986_summary.csv]
[^126517_Footwear(MPH13)_Kids(MPH1310)_Girls_Home__Beach_Wear(MPH1310111)_Clog(MPH1310111101)_20250818_093413_917_summary.csv]
[^Post Upload Status_V.2 (1) (2).xlsx]
;Please find attached the sheet, where 60 options have been listed of Kid's Apparel.
 Kindly update the price and inventory, and share the summary once completed.
{adf:display=block}
{"type":"table","attrs":{"isNumberColumnEnabled":false,"layout":"center","localId":"8444dc73-65c1-4c0e-bae3-b1325d1d8d27"},"content":[{"type":"tableRow","content":[{"type":"tableCell","attrs":{"colspan":2,"background":"#caedfb"},"content":[{"type":"paragraph","content":[{"type":"text","text":"Brand name -Lifestyle-UCW-17355-19-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417"}]}]}]},{"type":"tableRow","content":[{"type":"tableCell","attrs":{"background":"white"},"content":[{"type":"paragraph","content":[{"type":"text","text":"Successfully Uploaded"}]}]},{"type":"tableCell","attrs":{"background":"white"},"content":[{"type":"paragraph","content":[{"type":"text","text":"267"}]}]}]},{"type":"tableRow","content":[{"type":"tableCell","attrs":{},"content":[{"type":"paragraph","content":[{"type":"text","text":"SKUs Not Uploaded (Duplicate SKU)"}]}]},{"type":"tableCell","attrs":{"background":"white"},"content":[{"type":"paragraph","content":[{"type":"text","text":"150"}]}]}]},{"type":"tableRow","content":[{"type":"tableCell","attrs":{},"content":[{"type":"paragraph","content":[{"type":"text","text":"LIDs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
[^UCW-17355  KIDS APPAREL.xlsx]
;[^126517_Footwear(MPH13)_Women(MPH1312)_Casual(MPH1312101)_Sneaker(MPH1312101103)_20250819_065549_782_summary.csv]
Reupload done;[^UCW-17355  FOOTWEAR.xlsx]
Hi @Ummer Farooq,
Please find attached the sheet, where 49 options have been listed of Footwear.
 Kindly update the price and inventory, and share the summary once completed.
{adf:display=block}
{"type":"table","attrs":{"isNumberColumnEnabled":false,"layout":"center","localId":"38c374dd-72d9-4b8b-aec2-04984ee3aff1"},"content":[{"type":"tableRow","content":[{"type":"tableCell","attrs":{"colspan":2,"background":"#caedfb"},"content":[{"type":"paragraph","content":[{"type":"text","text":"Brand name-Lifestyle -UCW-17355","marks":[{"type":"strong"}]},{"type":"hardBreak"},{"type":"text","text":"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267"}]}]}]},{"type":"tableRow","content":[{"type":"tableCell","attrs":{"background":"white"},"content":[{"type":"paragraph","content":[{"type":"text","text":"Successfully Uploaded"}]}]},{"type":"tableCell","attrs":{"background":"white"},"content":[{"type":"paragraph","content":[{"type":"text","text":"267"}]}]}]},{"type":"tableRow","content":[{"type":"tableCell","attrs":{},"content":[{"type":"paragraph","content":[{"type":"text","text":"LIDs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{adf};The size chart code has been updated through PCM. Once the changes are successfully reflected we will inform you accordingly.;The size chart code has been successfully reflected. Therefore, we will close this ticket for now. If you experience any further issues, please feel free to reach out to us.</t>
  </si>
  <si>
    <t>Date :07/14/2026  &lt;Ticket picked for pre processing SKU 1&gt; &lt;Tania&gt;
Date :07/14/2026 &lt;Ticket picked for Production and QC review SKU 1&gt; &lt;Tania&gt;
Date :07/14/2026 &lt;Ticket has been successfully uploaded in our system. SKU 1&gt; &lt;Tania&gt;;We have successfully uploaded this batch. Please find the attached summary sheet and summary report. [^UCW-34285_Post Upload Status.xlsx] [^ProductBulkUpload_125928_Beauty__Grooming(MPH22)_Tools_and_Accessories(MPH2217)_Hair_Tools_and_Devices(MPH2217101)_Hair_Straighteners_and_Curlers(MPH2217101103)_33887_1784021452261_20260714_0.csv] ;LIDs[^UCW-34285_Post Upload Status (eb1afed7-e465-4592-bffb-0790ebe59497).xlsx] 
{adf:display=block}
{"type":"table","attrs":{"isNumberColumnEnabled":false,"layout":"center","localId":"569da78c-cb0c-4734-91b7-d855cdd269fa"},"content":[{"type":"tableRow","attrs":{"localId":"20ca9a497a77"},"content":[{"type":"tableCell","attrs":{"localId":"90337b847c61","background":"#44b3e1"},"content":[{"type":"paragraph","content":[{"type":"text","text":"Ticket ID","marks":[{"type":"strong"}]}],"attrs":{"localId":"320cd8e71523"}}]},{"type":"tableCell","attrs":{"localId":"f537466fe0d5","colspan":2,"background":"#44b3e1"},"content":[{"type":"paragraph","content":[{"type":"text","text":"UCW-34285","marks":[{"type":"strong"}]}],"attrs":{"localId":"e8fe9d4aec35"}}]}]},{"type":"tableRow","attrs":{"localId":"f48c62de1b3a"},"content":[{"type":"tableCell","attrs":{"localId":"792b072bfe19","background":"#44b3e1"},"content":[{"type":"paragraph","content":[{"type":"text","text":"Brand Name","marks":[{"type":"strong"}]}],"attrs":{"localId":"d7b4ac436560"}}]},{"type":"tableCell","attrs":{"localId":"cc249173972b","colspan":2,"background":"#44b3e1"},"content":[{"type":"paragraph","content":[{"type":"text","text":"Dyson","marks":[{"type":"strong"}]}],"attrs":{"localId":"803069d07212"}}]}]},{"type":"tableRow","attrs":{"localId":"ae292ebbbb89"},"content":[{"type":"tableCell","attrs":{"localId":"d5274af589e2","background":"#ace5fe"},"content":[{"type":"paragraph","content":[{"type":"text","text":"Platform","marks":[{"type":"strong"}]}],"attrs":{"localId":"2ba023e225c0"}}]},{"type":"tableCell","attrs":{"localId":"5c78449c5c6f","colspan":2,"background":"#ace5fe"},"content":[{"type":"paragraph","content":[{"type":"text","text":"Mall, LUX","marks":[{"type":"strong"}]}],"attrs":{"localId":"3412026cd4d7"}}]}]},{"type":"tableRow","attrs":{"localId":"51a1941d384a"},"content":[{"type":"tableCell","attrs":{"localId":"952e7e571845","background":"#ace5fe"},"content":[{"type":"paragraph","content":[{"type":"text","text":"Particulars","marks":[{"type":"strong"}]}],"attrs":{"localId":"57d9f91ab314"}}]},{"type":"tableCell","attrs":{"localId":"18c8f9168de7","background":"#ace5fe"},"content":[{"type":"paragraph","content":[{"type":"text","text":"SKU Count","marks":[{"type":"strong"}]}],"attrs":{"localId":"332607ccffce"}}]},{"type":"tableCell","attrs":{"localId":"501fc38c28ba","background":"#ace5fe"},"content":[{"type":"paragraph","content":[{"type":"text","text":"Option Count","marks":[{"type":"strong"}]}],"attrs":{"localId":"ab3423570b75"}}]}]},{"type":"tableRow","attrs":{"localId":"1c0611c1aadb"},"content":[{"type":"tableCell","attrs":{"localId":"ed3780001724","background":"white"},"content":[{"type":"paragraph","content":[{"type":"text","text":"Received"}],"attrs":{"localId":"1e94c6713926"}}]},{"type":"tableCell","attrs":{"localId":"2fcc6d08a593"},"content":[{"type":"paragraph","content":[{"type":"text","text":"1"}],"attrs":{"localId":"eed868ea9588"}}]},{"type":"tableCell","attrs":{"localId":"ed4c95066b1a"},"content":[{"type":"paragraph","content":[{"type":"text","text":"1"}],"attrs":{"localId":"11218dca21fc"}}]}]},{"type":"tableRow","attrs":{"localId":"9cf8b0a9abcf"},"content":[{"type":"tableCell","attrs":{"localId":"1c40c4949557","background":"white"},"content":[{"type":"paragraph","content":[{"type":"text","text":"Uploaded"}],"attrs":{"localId":"26461b37ec31"}}]},{"type":"tableCell","attrs":{"localId":"bb5ab2d1ff22"},"content":[{"type":"paragraph","content":[{"type":"text","text":"1"}],"attrs":{"localId":"e2a1f9d1115c"}}]},{"type":"tableCell","attrs":{"localId":"df13d355a3c9"},"content":[{"type":"paragraph","content":[{"type":"text","text":"1"}],"attrs":{"localId":"7af70a491da0"}}]}]},{"type":"tableRow","attrs":{"localId":"693f3a9bf75a"},"content":[{"type":"tableCell","attrs":{"localId":"52ec9af23020","background":"white"},"content":[{"type":"paragraph","content":[{"type":"text","text":"LIDs Shared"}],"attrs":{"localId":"b2e3e534c552"}}]},{"type":"tableCell","attrs":{"localId":"84ae2d76d49d"},"content":[{"type":"paragraph","content":[{"type":"text","text":"1"}],"attrs":{"localId":"16303666bc05"}}]},{"type":"tableCell","attrs":{"localId":"f7d582111887"},"content":[{"type":"paragraph","content":[{"type":"text","text":"1"}],"attrs":{"localId":"2bdc63b4dfd3"}}]}]}]}
{adf}</t>
  </si>
  <si>
    <t>Date :07/14/2026 &lt;Ticket picked for pre processing Option 5 Sku 33&gt; &lt;Ankita&gt;;Date :07/14/2026 &lt;Ticket picked for Production and QC review Option 5 Sku 33&gt; &lt;Ankita&gt;;*Analysis Shared - Date :07/14/2026 &lt;Analysis Shared Processed Options 5 Rejected Options 0 Rejected Reason XXX&gt; &lt;Saswati Dey&gt;*;Date :07/14/2026 &lt;Ticket has been successfully uploaded in our system. Option 5 Sku 33&gt; &lt;Ankita&gt;[^Summary.zip] [^Post Upload Status_V.2 (1).xlsx] ;[^UCW-34280.xlsx]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7bb73b6-31e4-49bb-b517-3de1e314b3f9"},"content":[{"type":"tableRow","attrs":{"localId":"58780cccb503"},"content":[{"type":"tableCell","attrs":{"localId":"869718cff007","background":"#44b3e1"},"content":[{"type":"paragraph","content":[{"type":"text","text":"Ticket ID","marks":[{"type":"strong"}]}],"attrs":{"localId":"a573c182af54"}}]},{"type":"tableCell","attrs":{"localId":"9ebb0f3dd5c1","colspan":2,"background":"#44b3e1"},"content":[{"type":"paragraph","content":[{"type":"text","text":"UCW-34280","marks":[{"type":"strong"}]}],"attrs":{"localId":"745034dbcd79"}}]}]},{"type":"tableRow","attrs":{"localId":"3fc82f3adae7"},"content":[{"type":"tableCell","attrs":{"localId":"450feeb154e0","background":"#44b3e1"},"content":[{"type":"paragraph","content":[{"type":"text","text":"Brand Name","marks":[{"type":"strong"}]}],"attrs":{"localId":"9cff58262c36"}}]},{"type":"tableCell","attrs":{"localId":"737ca0bc1b9e","colspan":2,"background":"#44b3e1"},"content":[{"type":"paragraph","content":[{"type":"text","text":"Lotto","marks":[{"type":"strong"}]}],"attrs":{"localId":"5e6e88ec948e"}}]}]},{"type":"tableRow","attrs":{"localId":"0548279b8c95"},"content":[{"type":"tableCell","attrs":{"localId":"ecbabf844b5b","background":"#ace5fe"},"content":[{"type":"paragraph","content":[{"type":"text","text":"Platform","marks":[{"type":"strong"}]}],"attrs":{"localId":"d12bfb8a1cf1"}}]},{"type":"tableCell","attrs":{"localId":"06fac39a598a","colspan":2,"background":"#ace5fe"},"content":[{"type":"paragraph","content":[{"type":"text","text":"Mall","marks":[{"type":"strong"}]}],"attrs":{"localId":"00aef57e817b"}}]}]},{"type":"tableRow","attrs":{"localId":"6bc75ec82200"},"content":[{"type":"tableCell","attrs":{"localId":"0c7c81982eb8","background":"#ace5fe"},"content":[{"type":"paragraph","content":[{"type":"text","text":"Particulars","marks":[{"type":"strong"}]}],"attrs":{"localId":"ba66f4e0f568"}}]},{"type":"tableCell","attrs":{"localId":"928f16ce789c","background":"#ace5fe"},"content":[{"type":"paragraph","content":[{"type":"text","text":"SKU Count","marks":[{"type":"strong"}]}],"attrs":{"localId":"9b2381d15d23"}}]},{"type":"tableCell","attrs":{"localId":"0fe9bec6d313","background":"#ace5fe"},"content":[{"type":"paragraph","content":[{"type":"text","text":"Option Count","marks":[{"type":"strong"}]}],"attrs":{"localId":"f86a40568c24"}}]}]},{"type":"tableRow","attrs":{"localId":"485f67bdb638"},"content":[{"type":"tableCell","attrs":{"localId":"d094d3e0f513","background":"white"},"content":[{"type":"paragraph","content":[{"type":"text","text":"Received"}],"attrs":{"localId":"21096113b936"}}]},{"type":"tableCell","attrs":{"localId":"cd46ff2040eb"},"content":[{"type":"paragraph","content":[{"type":"text","text":"33"}],"attrs":{"localId":"35843c4e0b19"}}]},{"type":"tableCell","attrs":{"localId":"fb9f4971a1d3"},"content":[{"type":"paragraph","content":[{"type":"text","text":"5"}],"attrs":{"localId":"429b7fd4db66"}}]}]},{"type":"tableRow","attrs":{"localId":"e1e0a88cf4d4"},"content":[{"type":"tableCell","attrs":{"localId":"2f839fbe115e","background":"white"},"content":[{"type":"paragraph","content":[{"type":"text","text":"Uploaded"}],"attrs":{"localId":"73b518ba9950"}}]},{"type":"tableCell","attrs":{"localId":"d7168d5d733c"},"content":[{"type":"paragraph","content":[{"type":"text","text":"33"}],"attrs":{"localId":"b17d910e6faa"}}]},{"type":"tableCell","attrs":{"localId":"138ee67dfd32"},"content":[{"type":"paragraph","content":[{"type":"text","text":"5"}],"attrs":{"localId":"0ead1960af36"}}]}]},{"type":"tableRow","attrs":{"localId":"4ed5b301dd87"},"content":[{"type":"tableCell","attrs":{"localId":"e612e93a1e40","background":"white"},"content":[{"type":"paragraph","content":[{"type":"text","text":"LIDs Shared"}],"attrs":{"localId":"c23594ab5231"}}]},{"type":"tableCell","attrs":{"localId":"00d522c9f469"},"content":[{"type":"paragraph","content":[{"type":"text","text":"33"}],"attrs":{"localId":"eb042eaf578a"}}]},{"type":"tableCell","attrs":{"localId":"8b8d4ffc664c"},"content":[{"type":"paragraph","content":[{"type":"text","text":"5"}],"attrs":{"localId":"c29e3a039da3"}}]}]},{"type":"tableRow","attrs":{"localId":"19c47a0271a9"},"content":[{"type":"tableCell","attrs":{"localId":"059cc71fe003","background":"white"},"content":[{"type":"paragraph","content":[{"type":"text","text":"LIDs Stuck in the System"}],"attrs":{"localId":"a61f0af6dcdc"}}]},{"type":"tableCell","attrs":{"localId":"1376563748be"},"content":[{"type":"paragraph","content":[{"type":"text","text":"0"}],"attrs":{"localId":"3621d9d300e2"}}]},{"type":"tableCell","attrs":{"localId":"7650f85b2d5d"},"content":[{"type":"paragraph","content":[{"type":"text","text":"0"}],"attrs":{"localId":"b9b7854eec53"}}]}]}]}
{adf}
With this, we are closing this request from our end.
Thank you for your patience, support, and cooperation throughout the process. Your brand is important to us, and we look forward to assisting you again.</t>
  </si>
  <si>
    <t>Jockey</t>
  </si>
  <si>
    <t>Date :07/13/2026 &lt;Ticket picked for pre processing Option: 61 SKU: 612&gt; &lt;Sanjana Ghosh&gt;;Date :07/15/2026  &lt;Pre Processing query to Brand &lt;Incorrect Fabric, Mandatory image missing, Size grid not provided, duplicate sku &gt;&gt; &lt;Anwesha Mondal&gt; ;Date :07/16/2026 &lt; Pre Processing query to Brand 1st Follow Up&gt; &lt;Anwesha Mondal&gt;</t>
  </si>
  <si>
    <t>Davidoff</t>
  </si>
  <si>
    <t>Date :07/14/2026 &lt;Ticket picked for pre processing SKU 6&gt; &lt;Tania&gt;;Date :07/14/2026 &lt;Pre Processing query to Brand &lt;Manufacturer Nd COO is Mismatched&gt;&gt; &lt;Tania&gt;;|Date :07/14/2026 &lt;Ticket picked for Production and QC review SKU 6&gt; &lt;Tania&gt;|
|Date :07/14/2026 &lt;Ticket has been successfully uploaded in our system. SKU 6&gt; &lt;Tania&gt;|;We have successfully uploaded this batch. Please find the attached summary sheet and summary report.[^ProductBulkUpload_125928_Beauty__Grooming(MPH22)_Fragrances_and_Perfumes(MPH2211)_Fragrances(MPH2211100)_Perfumes(MPH2211100104)_33887_1784027455731_20260714_044055_874_summary.csv] [^UCW-34270_Post Upload Status.xlsx] ;07/16/2026&lt;Stuck in SFA, Take needful action&gt;&lt;Debabrata&gt;[^125928_product_retrigger_BULK_UPLOAD_summary.csv] ;[^UCW-34270_Post Upload Status (ddb13d18-cecf-4700-b55d-c9d1301f376f).xlsx]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88927939-3dbf-4cea-ba42-4d887fadcbb7"},"content":[{"type":"tableRow","attrs":{"localId":"3c4c34065b58"},"content":[{"type":"tableCell","attrs":{"localId":"a8eab59e9ca3","background":"#44b3e1"},"content":[{"type":"paragraph","content":[{"type":"text","text":"Ticket ID","marks":[{"type":"strong"}]}],"attrs":{"localId":"731cf029e0a9"}}]},{"type":"tableCell","attrs":{"localId":"7014bb9c8629","colspan":2,"background":"#44b3e1"},"content":[{"type":"paragraph","content":[{"type":"text","text":"UCW-34270","marks":[{"type":"strong"}]}],"attrs":{"localId":"b304585e12a3"}}]}]},{"type":"tableRow","attrs":{"localId":"7e2b93eda598"},"content":[{"type":"tableCell","attrs":{"localId":"0ac7a1267a67","background":"#44b3e1"},"content":[{"type":"paragraph","content":[{"type":"text","text":"Brand Name","marks":[{"type":"strong"}]}],"attrs":{"localId":"5cea92620018"}}]},{"type":"tableCell","attrs":{"localId":"87800da43ee1","colspan":2,"background":"#44b3e1"},"content":[{"type":"paragraph","content":[{"type":"text","text":"Davidoff","marks":[{"type":"strong"}]}],"attrs":{"localId":"2c54fdeb409b"}}]}]},{"type":"tableRow","attrs":{"localId":"cea901afd380"},"content":[{"type":"tableCell","attrs":{"localId":"e0db6cfc72b1","background":"#ace5fe"},"content":[{"type":"paragraph","content":[{"type":"text","text":"Platform","marks":[{"type":"strong"}]}],"attrs":{"localId":"756445d58ead"}}]},{"type":"tableCell","attrs":{"localId":"212087207b8a","colspan":2,"background":"#ace5fe"},"content":[{"type":"paragraph","content":[{"type":"text","text":"Mall + Luxury","marks":[{"type":"strong"}]}],"attrs":{"localId":"812dc850a913"}}]}]},{"type":"tableRow","attrs":{"localId":"28c90acc26e8"},"content":[{"type":"tableCell","attrs":{"localId":"49831704c6ab","background":"#ace5fe"},"content":[{"type":"paragraph","content":[{"type":"text","text":"Particulars","marks":[{"type":"strong"}]}],"attrs":{"localId":"802a0389b60e"}}]},{"type":"tableCell","attrs":{"localId":"af825c8a54a8","background":"#ace5fe"},"content":[{"type":"paragraph","content":[{"type":"text","text":"SKU Count","marks":[{"type":"strong"}]}],"attrs":{"localId":"aae4736fa30c"}}]},{"type":"tableCell","attrs":{"localId":"698834f241d7","background":"#ace5fe"},"content":[{"type":"paragraph","content":[{"type":"text","text":"Option Count","marks":[{"type":"strong"}]}],"attrs":{"localId":"3c8ac6371e3f"}}]}]},{"type":"tableRow","attrs":{"localId":"c888ce0b6d8a"},"content":[{"type":"tableCell","attrs":{"localId":"e583ff9ce3f5","background":"white"},"content":[{"type":"paragraph","content":[{"type":"text","text":"Received"}],"attrs":{"localId":"22bb748b077a"}}]},{"type":"tableCell","attrs":{"localId":"1b027428a987"},"content":[{"type":"paragraph","content":[{"type":"text","text":"6"}],"attrs":{"localId":"c6dc79ee0419"}}]},{"type":"tableCell","attrs":{"localId":"412095e13b0c"},"content":[{"type":"paragraph","content":[{"type":"text","text":"6"}],"attrs":{"localId":"0f0a31f948b5"}}]}]},{"type":"tableRow","attrs":{"localId":"3e75909ac1ad"},"content":[{"type":"tableCell","attrs":{"localId":"6bcfa86cb312","background":"white"},"content":[{"type":"paragraph","content":[{"type":"text","text":"Uploaded"}],"attrs":{"localId":"787319160a37"}}]},{"type":"tableCell","attrs":{"localId":"0a2e38fe4cfb"},"content":[{"type":"paragraph","content":[{"type":"text","text":"6"}],"attrs":{"localId":"e83f537caa29"}}]},{"type":"tableCell","attrs":{"localId":"0b94fc017d54"},"content":[{"type":"paragraph","content":[{"type":"text","text":"6"}],"attrs":{"localId":"db42bae88c00"}}]}]},{"type":"tableRow","attrs":{"localId":"29493f2f044d"},"content":[{"type":"tableCell","attrs":{"localId":"8ef12826a5f0","background":"white"},"content":[{"type":"paragraph","content":[{"type":"text","text":"SKUs not uploaded"}],"attrs":{"localId":"819e99326167"}}]},{"type":"tableCell","attrs":{"localId":"1ca40774791e"},"content":[{"type":"paragraph","content":[{"type":"text","text":"0"}],"attrs":{"localId":"c344e64a4f7b"}}]},{"type":"tableCell","attrs":{"localId":"131aba9b3e3e"},"content":[{"type":"paragraph","content":[{"type":"text","text":"0"}],"attrs":{"localId":"4d222e9f0ced"}}]}]},{"type":"tableRow","attrs":{"localId":"020bd4acc139"},"content":[{"type":"tableCell","attrs":{"localId":"1d76ca1485e2","background":"white"},"content":[{"type":"paragraph","content":[{"type":"text","text":"LIDs Shared"}],"attrs":{"localId":"ee42ce89bba0"}}]},{"type":"tableCell","attrs":{"localId":"dd3abb833d90"},"content":[{"type":"paragraph","content":[{"type":"text","text":"6"}],"attrs":{"localId":"5d65c9d3b574"}}]},{"type":"tableCell","attrs":{"localId":"5c067b9652cc"},"content":[{"type":"paragraph","content":[{"type":"text","text":"6"}],"attrs":{"localId":"d4a8cf233f38"}}]}]},{"type":"tableRow","attrs":{"localId":"5d40899a7a9f"},"content":[{"type":"tableCell","attrs":{"localId":"c111f8a3bb37","background":"white"},"content":[{"type":"paragraph","content":[{"type":"text","text":"LIDs Stuck in the System"}],"attrs":{"localId":"5957fb9b2ef1"}}]},{"type":"tableCell","attrs":{"localId":"75b0297c6361"},"content":[{"type":"paragraph","content":[{"type":"text","text":"0"}],"attrs":{"localId":"916eaa2338bd"}}]},{"type":"tableCell","attrs":{"localId":"540e5c799558"},"content":[{"type":"paragraph","content":[{"type":"text","text":"0"}],"attrs":{"localId":"6ae655fb175c"}}]}]}]}
{adf}
With this, we are closing this request from our end.
Thank you for your patience, support, and cooperation throughout the process. Your brand is important to us, and we look forward to assisting you again.</t>
  </si>
  <si>
    <t>Date :07/13/2026 &lt;Ticket picked for pre processing Option 69 Sku 77&gt; &lt;Ankita&gt;;Date :07/13/2026 &lt;Pre Processing query to Brand &lt;Size chart, MRP missing, Duplicate Seller Article SKU, Image NA issues&gt;&gt; &lt;Ishani&gt;;Date :07/13/2026 &lt;Ticket picked for Production and QC review Option 67 Sku 74&gt; &lt;Ishani&gt;;Date :07/14/2026 &lt; Pre Processing query to Brand 1st Follow Up&gt; &lt;Ishani&gt;;Date :07/14/2026 &lt;Ticket has been successfully uploaded in our system. Option 64 Sku 71&gt; &lt;Ishani&gt;
[^Post Upload Status_V.2 (1) (1).xlsx]
[^Summary.zip]
;[^UCW-34254 LIDs.xlsx]
LIDs 
{adf:display=block}
{"type":"table","attrs":{"isNumberColumnEnabled":false,"layout":"center","localId":"8b982473-fa14-4d56-b4fa-a119baa69211"},"content":[{"type":"tableRow","attrs":{"localId":"df1e76957db5"},"content":[{"type":"tableCell","attrs":{"localId":"cce0ea18cfae","background":"#44b3e1"},"content":[{"type":"paragraph","content":[{"type":"text","text":"Ticket ID","marks":[{"type":"strong"}]}],"attrs":{"localId":"e210fb5bd49e"}}]},{"type":"tableCell","attrs":{"localId":"1eba3e9e7b56","colspan":2,"background":"#44b3e1"},"content":[{"type":"paragraph","content":[{"type":"text","text":"UCW-34254","marks":[{"type":"strong"}]}],"attrs":{"localId":"5f9df4381de7"}}]}]},{"type":"tableRow","attrs":{"localId":"547cbd123ed3"},"content":[{"type":"tableCell","attrs":{"localId":"df98acc9d1c9","background":"#44b3e1"},"content":[{"type":"paragraph","content":[{"type":"text","text":"Brand Name","marks":[{"type":"strong"}]}],"attrs":{"localId":"2b9081412722"}}]},{"type":"tableCell","attrs":{"localId":"30a333be3927","colspan":2,"background":"#44b3e1"},"content":[{"type":"paragraph","content":[{"type":"text","text":"ON","marks":[{"type":"strong"}]}],"attrs":{"localId":"cb8323bd2552"}}]}]},{"type":"tableRow","attrs":{"localId":"c26497308d5c"},"content":[{"type":"tableCell","attrs":{"localId":"1c4a775e79c2","background":"#ace5fe"},"content":[{"type":"paragraph","content":[{"type":"text","text":"Platform","marks":[{"type":"strong"}]}],"attrs":{"localId":"0c4c58c5603c"}}]},{"type":"tableCell","attrs":{"localId":"0fb632263721","colspan":2,"background":"#ace5fe"},"content":[{"type":"paragraph","content":[{"type":"text","text":"LUX","marks":[{"type":"strong"}]}],"attrs":{"localId":"9e16f4866e22"}}]}]},{"type":"tableRow","attrs":{"localId":"1f177a70ad57"},"content":[{"type":"tableCell","attrs":{"localId":"8d034655f9c2","background":"#ace5fe"},"content":[{"type":"paragraph","content":[{"type":"text","text":"Particulars","marks":[{"type":"strong"}]}],"attrs":{"localId":"8d7abd3d0245"}}]},{"type":"tableCell","attrs":{"localId":"756089415841","background":"#ace5fe"},"content":[{"type":"paragraph","content":[{"type":"text","text":"SKU Count","marks":[{"type":"strong"}]}],"attrs":{"localId":"eee468cc7609"}}]},{"type":"tableCell","attrs":{"localId":"01ed7c08e43d","background":"#ace5fe"},"content":[{"type":"paragraph","content":[{"type":"text","text":"Option Count","marks":[{"type":"strong"}]}],"attrs":{"localId":"4bd06d511f79"}}]}]},{"type":"tableRow","attrs":{"localId":"99bb3af37fa8"},"content":[{"type":"tableCell","attrs":{"localId":"f43dbcf44d71","background":"white"},"content":[{"type":"paragraph","content":[{"type":"text","text":"Received"}],"attrs":{"localId":"0b044ed781b1"}}]},{"type":"tableCell","attrs":{"localId":"f55e8ed06ceb"},"content":[{"type":"paragraph","content":[{"type":"text","text":"77"}],"attrs":{"localId":"1afe2d8d37f3"}}]},{"type":"tableCell","attrs":{"localId":"4f7328ece4b6"},"content":[{"type":"paragraph","content":[{"type":"text","text":"70"}],"attrs":{"localId":"619b7c702860"}}]}]},{"type":"tableRow","attrs":{"localId":"545db3a99488"},"content":[{"type":"tableCell","attrs":{"localId":"9ca74dcabe5f","background":"white"},"content":[{"type":"paragraph","content":[{"type":"text","text":"Brand asked to hold"}],"attrs":{"localId":"011db0b53bbd"}}]},{"type":"tableCell","attrs":{"localId":"6aecdff7051e"},"content":[{"type":"paragraph","content":[{"type":"text","text":"6"}],"attrs":{"localId":"66b660171065"}}]},{"type":"tableCell","attrs":{"localId":"546e15664672"},"content":[{"type":"paragraph","content":[{"type":"text","text":"6"}],"attrs":{"localId":"7bc86d8dd85d"}}]}]},{"type":"tableRow","attrs":{"localId":"b8a5b6a3684e"},"content":[{"type":"tableCell","attrs":{"localId":"ba796bc2d7c7","background":"white"},"content":[{"type":"paragraph","content":[{"type":"text","text":"Uploaded"}],"attrs":{"localId":"15f4ccd1d87d"}}]},{"type":"tableCell","attrs":{"localId":"978e28c88304"},"content":[{"type":"paragraph","content":[{"type":"text","text":"71"}],"attrs":{"localId":"003d0632482e"}}]},{"type":"tableCell","attrs":{"localId":"8c8f99fbf5c2"},"content":[{"type":"paragraph","content":[{"type":"text","text":"64"}],"attrs":{"localId":"a0bd269fea59"}}]}]},{"type":"tableRow","attrs":{"localId":"749dafa50a54"},"content":[{"type":"tableCell","attrs":{"localId":"d8d72ffacc1c","background":"white"},"content":[{"type":"paragraph","content":[{"type":"text","text":"LIDs Shared"}],"attrs":{"localId":"28917b251293"}}]},{"type":"tableCell","attrs":{"localId":"baadaffbaf2a"},"content":[{"type":"paragraph","content":[{"type":"text","text":"28"}],"attrs":{"localId":"f9d036c44f87"}}]},{"type":"tableCell","attrs":{"localId":"6187517f2bcb"},"content":[{"type":"paragraph","content":[{"type":"text","text":"28"}],"attrs":{"localId":"11ad86b67d3c"}}]}]},{"type":"tableRow","attrs":{"localId":"8c615046d4cd"},"content":[{"type":"tableCell","attrs":{"localId":"bf7ce0b73698","background":"white"},"content":[{"type":"paragraph","content":[{"type":"text","text":"Send for Approval Stage"}],"attrs":{"localId":"cf6bca17b82d"}}]},{"type":"tableCell","attrs":{"localId":"a2edc9838cc3"},"content":[{"type":"paragraph","content":[{"type":"text","text":"43"}],"attrs":{"localId":"8b978b752b91"}}]},{"type":"tableCell","attrs":{"localId":"8d37016c8b8f"},"content":[{"type":"paragraph","content":[{"type":"text","text":"36"}],"attrs":{"localId":"6ff3c2225657"}}]}]}]}
{adf};[^UCW-34254 LIDs (b490a95a-e3b3-4855-9b2b-1b184b9a26ef).xlsx]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c20d0ac-2071-4e8b-b044-4db8f4346654"},"content":[{"type":"tableRow","attrs":{"localId":"bfe46a7933e3"},"content":[{"type":"tableCell","attrs":{"localId":"1f98546b6fec","background":"#44b3e1"},"content":[{"type":"paragraph","content":[{"type":"text","text":"Ticket ID","marks":[{"type":"strong"}]}],"attrs":{"localId":"e8a56ad57910"}}]},{"type":"tableCell","attrs":{"localId":"d4bee4baf10a","colspan":2,"background":"#44b3e1"},"content":[{"type":"paragraph","content":[{"type":"text","text":"UCW-34254","marks":[{"type":"strong"}]}],"attrs":{"localId":"2ef703eab6f6"}}]}]},{"type":"tableRow","attrs":{"localId":"a72ae1f9b919"},"content":[{"type":"tableCell","attrs":{"localId":"43dafff52969","background":"#44b3e1"},"content":[{"type":"paragraph","content":[{"type":"text","text":"Brand Name","marks":[{"type":"strong"}]}],"attrs":{"localId":"3b3dab999cc6"}}]},{"type":"tableCell","attrs":{"localId":"a2d5af699141","colspan":2,"background":"#44b3e1"},"content":[{"type":"paragraph","content":[{"type":"text","text":"ON","marks":[{"type":"strong"}]}],"attrs":{"localId":"ca43d9d76de8"}}]}]},{"type":"tableRow","attrs":{"localId":"1b3c00e67a1f"},"content":[{"type":"tableCell","attrs":{"localId":"977a92806e29","background":"#ace5fe"},"content":[{"type":"paragraph","content":[{"type":"text","text":"Platform","marks":[{"type":"strong"}]}],"attrs":{"localId":"c9f8b49c151d"}}]},{"type":"tableCell","attrs":{"localId":"c9a422f42ca1","colspan":2,"background":"#ace5fe"},"content":[{"type":"paragraph","content":[{"type":"text","text":"Luxury","marks":[{"type":"strong"}]}],"attrs":{"localId":"8bc351a1727f"}}]}]},{"type":"tableRow","attrs":{"localId":"fc7b27fe57ca"},"content":[{"type":"tableCell","attrs":{"localId":"8e5285aff1b9","background":"#ace5fe"},"content":[{"type":"paragraph","content":[{"type":"text","text":"Particulars","marks":[{"type":"strong"}]}],"attrs":{"localId":"a10af44f54f9"}}]},{"type":"tableCell","attrs":{"localId":"1986b3b7c920","background":"#ace5fe"},"content":[{"type":"paragraph","content":[{"type":"text","text":"SKU Count","marks":[{"type":"strong"}]}],"attrs":{"localId":"2b940c19afcc"}}]},{"type":"tableCell","attrs":{"localId":"dff299ed0c77","background":"#ace5fe"},"content":[{"type":"paragraph","content":[{"type":"text","text":"Option Count","marks":[{"type":"strong"}]}],"attrs":{"localId":"7e6167f57fb7"}}]}]},{"type":"tableRow","attrs":{"localId":"8ee35bd7674a"},"content":[{"type":"tableCell","attrs":{"localId":"a0975486953e","background":"white"},"content":[{"type":"paragraph","content":[{"type":"text","text":"Received"}],"attrs":{"localId":"a24040004fe6"}}]},{"type":"tableCell","attrs":{"localId":"1ef6e6f6e73a"},"content":[{"type":"paragraph","content":[{"type":"text","text":"77"}],"attrs":{"localId":"ba62020b5c4b"}}]},{"type":"tableCell","attrs":{"localId":"6355e35b0e43"},"content":[{"type":"paragraph","content":[{"type":"text","text":"70"}],"attrs":{"localId":"a6f22aefbf72"}}]}]},{"type":"tableRow","attrs":{"localId":"74ceceff6cfa"},"content":[{"type":"tableCell","attrs":{"localId":"2335a552e9c1","background":"white"},"content":[{"type":"paragraph","content":[{"type":"text","text":"Brand asked to uploaded"}],"attrs":{"localId":"6f9ec8a053dc"}}]},{"type":"tableCell","attrs":{"localId":"8a8e32767d92"},"content":[{"type":"paragraph","content":[{"type":"text","text":"4"}],"attrs":{"localId":"be01f186ad73"}}]},{"type":"tableCell","attrs":{"localId":"4f30ca3da288"},"content":[{"type":"paragraph","content":[{"type":"text","text":"4"}],"attrs":{"localId":"8739f224a78a"}}]}]},{"type":"tableRow","attrs":{"localId":"610530dc8780"},"content":[{"type":"tableCell","attrs":{"localId":"f82e38b8b76f","background":"white"},"content":[{"type":"paragraph","content":[{"type":"text","text":"Uploaded"}],"attrs":{"localId":"40302d0a8c9c"}}]},{"type":"tableCell","attrs":{"localId":"ca478c0b42cc"},"content":[{"type":"paragraph","content":[{"type":"text","text":"71"}],"attrs":{"localId":"3346c2e27cdc"}}]},{"type":"tableCell","attrs":{"localId":"45fed8785a13"},"content":[{"type":"paragraph","content":[{"type":"text","text":"64"}],"attrs":{"localId":"04831a824db5"}}]}]},{"type":"tableRow","attrs":{"localId":"565864184655"},"content":[{"type":"tableCell","attrs":{"localId":"273442458ac6","background":"white"},"content":[{"type":"paragraph","content":[{"type":"text","text":"Duplicate SKUs"}],"attrs":{"localId":"293a3eab32e7"}}]},{"type":"tableCell","attrs":{"localId":"fc6d872294f4"},"content":[{"type":"paragraph","content":[{"type":"text","text":"2"}],"attrs":{"localId":"8c76c43de437"}}]},{"type":"tableCell","attrs":{"localId":"213d2e180668"},"content":[{"type":"paragraph","content":[{"type":"text","text":"2"}],"attrs":{"localId":"c8f25eaf67d7"}}]}]},{"type":"tableRow","attrs":{"localId":"dd33edda8522"},"content":[{"type":"tableCell","attrs":{"localId":"02c2a46e49a0","background":"white"},"content":[{"type":"paragraph","content":[{"type":"text","text":"LIDs Shared"}],"attrs":{"localId":"507c577f860d"}}]},{"type":"tableCell","attrs":{"localId":"63c17b8ee66b"},"content":[{"type":"paragraph","content":[{"type":"text","text":"71"}],"attrs":{"localId":"f06bd83036a3"}}]},{"type":"tableCell","attrs":{"localId":"72aa0b577b89"},"content":[{"type":"paragraph","content":[{"type":"text","text":"64"}],"attrs":{"localId":"c633e2e6d496"}}]}]},{"type":"tableRow","attrs":{"localId":"da8eff2a061c"},"content":[{"type":"tableCell","attrs":{"localId":"0303b60b6feb","background":"white"},"content":[{"type":"paragraph","content":[{"type":"text","text":"LIDs Stuck in the System"}],"attrs":{"localId":"7785e9cfde8f"}}]},{"type":"tableCell","attrs":{"localId":"de11bb18b293"},"content":[{"type":"paragraph","content":[{"type":"text","text":"0"}],"attrs":{"localId":"2ba880d7bff9"}}]},{"type":"tableCell","attrs":{"localId":"ecc163821bc3"},"content":[{"type":"paragraph","content":[{"type":"text","text":"0"}],"attrs":{"localId":"d19cb64eea9f"}}]}]}]}
{adf}
With this, we are closing this request from our end.
Thank you for your patience, support, and cooperation throughout the process. Your brand is important to us, and we look forward to assisting you again.</t>
  </si>
  <si>
    <t>Date: 13th Jul 2026, This ticket has been picked for Pre-Processing and Image Analysis -Mousumi. 
Date: 13th Jul 2026,  Production Done-Mousumi
Date: 13th Jul 2026, -Imges Done-Saswati
Date: 13th Jul 2026,  Description -Khushnuma
QC &amp; Uploade WIP-Mousumi;Date: 14th Jul 2026 , Qc &amp; Uploaded Done-Mousumi.
PFA the Summary &amp; Post-Uploaded Sheet[^UCW-34250 Post Upload Status_V.2 (1).xlsx] [^Summary.zip] ;[^UCW-34250.xlsx]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759152-cef3-4d70-b739-8e9105baf20f"},"content":[{"type":"tableRow","attrs":{"localId":"f4af91fb5444"},"content":[{"type":"tableCell","attrs":{"localId":"332a9ffaebd8","background":"#44b3e1"},"content":[{"type":"paragraph","content":[{"type":"text","text":"Ticket ID","marks":[{"type":"strong"}]}],"attrs":{"localId":"55c947ac2454"}}]},{"type":"tableCell","attrs":{"localId":"67d6e5b6834a","colspan":2,"background":"#44b3e1"},"content":[{"type":"paragraph","content":[{"type":"text","text":"UCW-34250","marks":[{"type":"strong"}]}],"attrs":{"localId":"bdb721b309c7"}}]}]},{"type":"tableRow","attrs":{"localId":"2f68850a005b"},"content":[{"type":"tableCell","attrs":{"localId":"db634cf776ed","background":"#44b3e1"},"content":[{"type":"paragraph","content":[{"type":"text","text":"Brand Name","marks":[{"type":"strong"}]}],"attrs":{"localId":"ac1cda5b4a36"}}]},{"type":"tableCell","attrs":{"localId":"8f214ccc2d1b","colspan":2,"background":"#44b3e1"},"content":[{"type":"paragraph","content":[{"type":"text","text":"Ornate Jewels","marks":[{"type":"strong"}]}],"attrs":{"localId":"1ed179a8ee3b"}}]}]},{"type":"tableRow","attrs":{"localId":"7ab9b68b0e30"},"content":[{"type":"tableCell","attrs":{"localId":"190e05d272ce","background":"#ace5fe"},"content":[{"type":"paragraph","content":[{"type":"text","text":"Platform","marks":[{"type":"strong"}]}],"attrs":{"localId":"9d286bcfc711"}}]},{"type":"tableCell","attrs":{"localId":"72bf44f55b34","colspan":2,"background":"#ace5fe"},"content":[{"type":"paragraph","content":[{"type":"text","text":"Mall","marks":[{"type":"strong"}]}],"attrs":{"localId":"d94fb07d8415"}}]}]},{"type":"tableRow","attrs":{"localId":"5cdc91086e2c"},"content":[{"type":"tableCell","attrs":{"localId":"fb9d18a4e366","background":"#ace5fe"},"content":[{"type":"paragraph","content":[{"type":"text","text":"Particulars","marks":[{"type":"strong"}]}],"attrs":{"localId":"a06f9831fa19"}}]},{"type":"tableCell","attrs":{"localId":"8205383bfe0c","background":"#ace5fe"},"content":[{"type":"paragraph","content":[{"type":"text","text":"SKU Count","marks":[{"type":"strong"}]}],"attrs":{"localId":"f8e1b8efbb03"}}]},{"type":"tableCell","attrs":{"localId":"216b0c96337e","background":"#ace5fe"},"content":[{"type":"paragraph","content":[{"type":"text","text":"Option Count","marks":[{"type":"strong"}]}],"attrs":{"localId":"6551b57bec34"}}]}]},{"type":"tableRow","attrs":{"localId":"06cf1db51437"},"content":[{"type":"tableCell","attrs":{"localId":"c9b621d7b52e","background":"white"},"content":[{"type":"paragraph","content":[{"type":"text","text":"Received"}],"attrs":{"localId":"77c8b8589884"}}]},{"type":"tableCell","attrs":{"localId":"b19a128da78a"},"content":[{"type":"paragraph","content":[{"type":"text","text":"10"}],"attrs":{"localId":"69bcd43625c9"}}]},{"type":"tableCell","attrs":{"localId":"5f697794cb68"},"content":[{"type":"paragraph","content":[{"type":"text","text":"10"}],"attrs":{"localId":"d9810c799d5f"}}]}]},{"type":"tableRow","attrs":{"localId":"8e858d6a2b61"},"content":[{"type":"tableCell","attrs":{"localId":"1c4816d30258","background":"white"},"content":[{"type":"paragraph","content":[{"type":"text","text":"Uploaded"}],"attrs":{"localId":"48840e12ca39"}}]},{"type":"tableCell","attrs":{"localId":"1b40a7651519"},"content":[{"type":"paragraph","content":[{"type":"text","text":"10"}],"attrs":{"localId":"e182586ba500"}}]},{"type":"tableCell","attrs":{"localId":"c70c206f6396"},"content":[{"type":"paragraph","content":[{"type":"text","text":"10"}],"attrs":{"localId":"8d6a2bfa9bbb"}}]}]},{"type":"tableRow","attrs":{"localId":"164ab972c236"},"content":[{"type":"tableCell","attrs":{"localId":"7194a2379a5a","background":"white"},"content":[{"type":"paragraph","content":[{"type":"text","text":"SKUs not Uploaded"}],"attrs":{"localId":"d70d41609642"}}]},{"type":"tableCell","attrs":{"localId":"7b2ca6083dd0"},"content":[{"type":"paragraph","content":[{"type":"text","text":"0"}],"attrs":{"localId":"2601d2026362"}}]},{"type":"tableCell","attrs":{"localId":"05b452038656"},"content":[{"type":"paragraph","content":[{"type":"text","text":"0"}],"attrs":{"localId":"4c29cf173423"}}]}]},{"type":"tableRow","attrs":{"localId":"600c645a97bb"},"content":[{"type":"tableCell","attrs":{"localId":"bce4772af9d4","background":"white"},"content":[{"type":"paragraph","content":[{"type":"text","text":"LIDs Shared"}],"attrs":{"localId":"2267d97573b5"}}]},{"type":"tableCell","attrs":{"localId":"2d7502f7f0ec"},"content":[{"type":"paragraph","content":[{"type":"text","text":"10"}],"attrs":{"localId":"a12ed68e61a9"}}]},{"type":"tableCell","attrs":{"localId":"755792cf26ab"},"content":[{"type":"paragraph","content":[{"type":"text","text":"10"}],"attrs":{"localId":"701e0600a2ac"}}]}]},{"type":"tableRow","attrs":{"localId":"b1e5a9a93f65"},"content":[{"type":"tableCell","attrs":{"localId":"4ea45484ae92","background":"white"},"content":[{"type":"paragraph","content":[{"type":"text","text":"LIDs Stuck in the System"}],"attrs":{"localId":"52c773506c88"}}]},{"type":"tableCell","attrs":{"localId":"2e7262da9e85"},"content":[{"type":"paragraph","content":[{"type":"text","text":"0"}],"attrs":{"localId":"1ca9fc54be92"}}]},{"type":"tableCell","attrs":{"localId":"3d5914ed491a"},"content":[{"type":"paragraph","content":[{"type":"text","text":"0"}],"attrs":{"localId":"ae46281d261b"}}]}]}]}
{adf}
With this, we are closing this request from our end.
Thank you for your patience, support, and cooperation throughout the process. Your brand is important to us, and we look forward to assisting you again."</t>
  </si>
  <si>
    <t>OnnMe</t>
  </si>
  <si>
    <t>Date : 13th Jul, 2026 This ticket has been picked for Pre-Processing and Image Analysis -Mousumi. 
Date : 13th Jul, 2026  Pre-Processing Done( Brand to Query for weight , warranty Type, time, Barclet size, CHain length, anklets length, ring size , Images)-Mousumi;Date : 14th Jul, 2026 1st Followup Done -Mousumi;Date :07/15/2026 &lt; Closing ticket as fashion jewelry not added in L1&gt; &lt;Mousumi&gt;</t>
  </si>
  <si>
    <t>Date: 13th July, 2026 Pre-Processing Done( Brand to Query for Assocition Code, STyle Code, Chain Length, Ring Size, Diamond Type, Total COunt Diamond, Total weight diamomd)-Mousumi.;*Image deliver - Date :07/13/2026 &lt;Images Delivered Processed Options 21 Rejected Options 1&gt; &lt;Saswati Dey&gt;*;*Image deliver - Date :07/14/2026 &lt;Images Delivered Processed Options 1 Rejected Options 0&gt; &lt;Saswati Dey&gt;*;Date: 14th July, 2026 Resolution has been received from the brand- Mousumi.
Date: 13th July, 2026 Production Done-Mousumi.
Date: 13th July, 2026 Description Done-Khushnuma
Date: 13th July, 2026 Images Done-Saawati
Date: 14th July, 2026 QC &amp; Uploaded Done-Mousumi
PFA the Summary &amp; Post-Uploaded Sheet [^Summary.zip] [^UCW-34233 Post Upload Status_V.2 (1).xlsx] 
;[^UCW-34233.xlsx]
{adf:display=block}
{"type":"table","attrs":{"isNumberColumnEnabled":false,"layout":"center","localId":"4a5aa8df-f718-4a72-855d-add8fda97e00"},"content":[{"type":"tableRow","attrs":{"localId":"b2782a0a396a"},"content":[{"type":"tableCell","attrs":{"localId":"3c429c54d0b6","background":"#44b3e1"},"content":[{"type":"paragraph","content":[{"type":"text","text":"Ticket ID","marks":[{"type":"strong"}]}],"attrs":{"localId":"f2933829e857"}}]},{"type":"tableCell","attrs":{"localId":"a60d90f83945","colspan":2,"background":"#44b3e1"},"content":[{"type":"paragraph","content":[{"type":"text","text":"UCW-34233","marks":[{"type":"strong"}]}],"attrs":{"localId":"374281b4a12b"}}]}]},{"type":"tableRow","attrs":{"localId":"8ce0107dbdf1"},"content":[{"type":"tableCell","attrs":{"localId":"779987e7ceb0","background":"#44b3e1"},"content":[{"type":"paragraph","content":[{"type":"text","text":"Brand Name","marks":[{"type":"strong"}]}],"attrs":{"localId":"6d4e3aa4ac9c"}}]},{"type":"tableCell","attrs":{"localId":"65178883e434","colspan":2,"background":"#44b3e1"},"content":[{"type":"paragraph","content":[{"type":"text","text":"Mia by Tanishq","marks":[{"type":"strong"}]}],"attrs":{"localId":"a9c07593267f"}}]}]},{"type":"tableRow","attrs":{"localId":"bd71c842045d"},"content":[{"type":"tableCell","attrs":{"localId":"29c2e14b04f2","background":"#ace5fe"},"content":[{"type":"paragraph","content":[{"type":"text","text":"Platform","marks":[{"type":"strong"}]}],"attrs":{"localId":"2da2586f397d"}}]},{"type":"tableCell","attrs":{"localId":"02252b73991e","colspan":2,"background":"#ace5fe"},"content":[{"type":"paragraph","content":[{"type":"text","text":"Mall","marks":[{"type":"strong"}]}],"attrs":{"localId":"e7a0ac1720d7"}}]}]},{"type":"tableRow","attrs":{"localId":"4a8d81543cf1"},"content":[{"type":"tableCell","attrs":{"localId":"8e961b463dfd","background":"#ace5fe"},"content":[{"type":"paragraph","content":[{"type":"text","text":"Particulars","marks":[{"type":"strong"}]}],"attrs":{"localId":"cbfb996661d1"}}]},{"type":"tableCell","attrs":{"localId":"3df777278d3e","background":"#ace5fe"},"content":[{"type":"paragraph","content":[{"type":"text","text":"SKU Count","marks":[{"type":"strong"}]}],"attrs":{"localId":"fca79644b863"}}]},{"type":"tableCell","attrs":{"localId":"3be17059fc74","background":"#ace5fe"},"content":[{"type":"paragraph","content":[{"type":"text","text":"Option Count","marks":[{"type":"strong"}]}],"attrs":{"localId":"887860e24a16"}}]}]},{"type":"tableRow","attrs":{"localId":"6ee214c054fd"},"content":[{"type":"tableCell","attrs":{"localId":"284dabaedc06","background":"white"},"content":[{"type":"paragraph","content":[{"type":"text","text":"Received"}],"attrs":{"localId":"bc92211ab8cf"}}]},{"type":"tableCell","attrs":{"localId":"337a89fa00db"},"content":[{"type":"paragraph","content":[{"type":"text","text":"22"}],"attrs":{"localId":"358f36a65dba"}}]},{"type":"tableCell","attrs":{"localId":"22c87209d0e3"},"content":[{"type":"paragraph","content":[{"type":"text","text":"22"}],"attrs":{"localId":"128b4ca02e6a"}}]}]},{"type":"tableRow","attrs":{"localId":"915c4d09e8aa"},"content":[{"type":"tableCell","attrs":{"localId":"14362db453c6","background":"white"},"content":[{"type":"paragraph","content":[{"type":"text","text":"Uploaded"}],"attrs":{"localId":"3b408e58e00e"}}]},{"type":"tableCell","attrs":{"localId":"40fa148161ca"},"content":[{"type":"paragraph","content":[{"type":"text","text":"22"}],"attrs":{"localId":"dad668e86f82"}}]},{"type":"tableCell","attrs":{"localId":"0fd0be3edb77"},"content":[{"type":"paragraph","content":[{"type":"text","text":"22"}],"attrs":{"localId":"692a9d48d9cf"}}]}]},{"type":"tableRow","attrs":{"localId":"dd93bbabb866"},"content":[{"type":"tableCell","attrs":{"localId":"5e1632005764","background":"white"},"content":[{"type":"paragraph","content":[{"type":"text","text":"LIDs Shared"}],"attrs":{"localId":"8b305dbaa48c"}}]},{"type":"tableCell","attrs":{"localId":"700b2236e699"},"content":[{"type":"paragraph","content":[{"type":"text","text":"22"}],"attrs":{"localId":"55f89dff6f61"}}]},{"type":"tableCell","attrs":{"localId":"3cf3142c2d60"},"content":[{"type":"paragraph","content":[{"type":"text","text":"22"}],"attrs":{"localId":"d92a36a51089"}}]}]}]}
{adf}
LIDs</t>
  </si>
  <si>
    <t>Date :07/13/2026 &lt;Ticket picked for pre processing Option 5 Sku 110&gt; &lt;Ankita&gt;;Date :07/13/2026 &lt;Pre Processing query to Brand &lt;Size chart Query&gt;&gt; &lt;Ankita&gt;;Date :07/13/2026 &lt;Ticket picked for Production and QC review Option 5 Sku 110&gt; &lt;Ankita&gt;;Date :07/13/2026 &lt;Ticket has been successfully uploaded in our system. Option 5 Sku 110&gt; &lt;Ankita&gt;[^Post Upload Status_V.2 (1).xlsx] 
[^Summary.zip]
;*Image deliver - Date :07/13/2026 &lt;Images Delivered Processed Options 5 Rejected Options 0&gt; &lt;Saswati Dey&gt;*;[^UCW-34232.xlsx]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131ac29-69f6-42fc-94a9-a317578189af"},"content":[{"type":"tableRow","attrs":{"localId":"7e2804763f9a"},"content":[{"type":"tableCell","attrs":{"localId":"cc732897921e","background":"#44b3e1"},"content":[{"type":"paragraph","content":[{"type":"text","text":"Ticket ID","marks":[{"type":"strong"}]}],"attrs":{"localId":"79d40de329bf"}}]},{"type":"tableCell","attrs":{"localId":"eba1380162f2","colspan":2,"background":"#44b3e1"},"content":[{"type":"paragraph","content":[{"type":"text","text":"UCW-34232","marks":[{"type":"strong"}]}],"attrs":{"localId":"d9c46a452e6e"}}]}]},{"type":"tableRow","attrs":{"localId":"d63a71fe1faa"},"content":[{"type":"tableCell","attrs":{"localId":"e1034c29265e","background":"#44b3e1"},"content":[{"type":"paragraph","content":[{"type":"text","text":"Brand Name","marks":[{"type":"strong"}]}],"attrs":{"localId":"a45a5f40bc2b"}}]},{"type":"tableCell","attrs":{"localId":"6daaafa0bb5b","colspan":2,"background":"#44b3e1"},"content":[{"type":"paragraph","content":[{"type":"text","text":"Adidas","marks":[{"type":"strong"}]}],"attrs":{"localId":"93972a38c574"}}]}]},{"type":"tableRow","attrs":{"localId":"167f6348bde6"},"content":[{"type":"tableCell","attrs":{"localId":"c8838427a29c","background":"#ace5fe"},"content":[{"type":"paragraph","content":[{"type":"text","text":"Platform","marks":[{"type":"strong"}]}],"attrs":{"localId":"a76c0d309bf7"}}]},{"type":"tableCell","attrs":{"localId":"7f1c4bb1f759","colspan":2,"background":"#ace5fe"},"content":[{"type":"paragraph","content":[{"type":"text","text":"Mall","marks":[{"type":"strong"}]}],"attrs":{"localId":"273194a9f453"}}]}]},{"type":"tableRow","attrs":{"localId":"c182b17d0b23"},"content":[{"type":"tableCell","attrs":{"localId":"6bc7a1ce4268","background":"#ace5fe"},"content":[{"type":"paragraph","content":[{"type":"text","text":"Particulars","marks":[{"type":"strong"}]}],"attrs":{"localId":"8d3e47dfb12d"}}]},{"type":"tableCell","attrs":{"localId":"0f2db2330e5a","background":"#ace5fe"},"content":[{"type":"paragraph","content":[{"type":"text","text":"SKU Count","marks":[{"type":"strong"}]}],"attrs":{"localId":"9c65b54b5989"}}]},{"type":"tableCell","attrs":{"localId":"98aedd58d77b","background":"#ace5fe"},"content":[{"type":"paragraph","content":[{"type":"text","text":"Option Count","marks":[{"type":"strong"}]}],"attrs":{"localId":"7ec5e971ea89"}}]}]},{"type":"tableRow","attrs":{"localId":"c97b2d0a88ae"},"content":[{"type":"tableCell","attrs":{"localId":"af2f0c671332","background":"white"},"content":[{"type":"paragraph","content":[{"type":"text","text":"Received"}],"attrs":{"localId":"25652de0261c"}}]},{"type":"tableCell","attrs":{"localId":"8ff95c72e4b1"},"content":[{"type":"paragraph","content":[{"type":"text","text":"110"}],"attrs":{"localId":"2742b946341f"}}]},{"type":"tableCell","attrs":{"localId":"7bd5db22665b"},"content":[{"type":"paragraph","content":[{"type":"text","text":"5"}],"attrs":{"localId":"1e33aa0e83e1"}}]}]},{"type":"tableRow","attrs":{"localId":"256371cd0041"},"content":[{"type":"tableCell","attrs":{"localId":"e60dbae81b2f","background":"white"},"content":[{"type":"paragraph","content":[{"type":"text","text":"Uploaded"}],"attrs":{"localId":"97fb9c46a0e7"}}]},{"type":"tableCell","attrs":{"localId":"b91eb21e9dc1"},"content":[{"type":"paragraph","content":[{"type":"text","text":"110"}],"attrs":{"localId":"f28f73a2bdd6"}}]},{"type":"tableCell","attrs":{"localId":"8a0962c02029"},"content":[{"type":"paragraph","content":[{"type":"text","text":"5"}],"attrs":{"localId":"58467ce9d839"}}]}]},{"type":"tableRow","attrs":{"localId":"8af92af65d80"},"content":[{"type":"tableCell","attrs":{"localId":"22ae563dd6b2","background":"white"},"content":[{"type":"paragraph","content":[{"type":"text","text":"LIDs Shared"}],"attrs":{"localId":"a641300015f8"}}]},{"type":"tableCell","attrs":{"localId":"21129c7097e4"},"content":[{"type":"paragraph","content":[{"type":"text","text":"110"}],"attrs":{"localId":"ffcdc837afca"}}]},{"type":"tableCell","attrs":{"localId":"ada5106cc283"},"content":[{"type":"paragraph","content":[{"type":"text","text":"5"}],"attrs":{"localId":"05b7ec1a1e17"}}]}]},{"type":"tableRow","attrs":{"localId":"2553ba3f2521"},"content":[{"type":"tableCell","attrs":{"localId":"9b4c6e608758","background":"white"},"content":[{"type":"paragraph","content":[{"type":"text","text":"LIDs Stuck in the System"}],"attrs":{"localId":"62be2b28d60c"}}]},{"type":"tableCell","attrs":{"localId":"0257cfc16c44"},"content":[{"type":"paragraph","content":[{"type":"text","text":"0"}],"attrs":{"localId":"3b1955b88da7"}}]},{"type":"tableCell","attrs":{"localId":"d8c4ce284f13"},"content":[{"type":"paragraph","content":[{"type":"text","text":"0"}],"attrs":{"localId":"8e0b70f5d664"}}]}]}]}
{adf}
With this, we are closing this request from our end.
Thank you for your patience, support, and cooperation throughout the process. Your brand is important to us, and we look forward to assisting you again.</t>
  </si>
  <si>
    <t>Watches</t>
  </si>
  <si>
    <t>CIGA design, D1M</t>
  </si>
  <si>
    <t>Date :07/13/2026 &lt;Ticket picked for pre processing Option 181 Sku 181&gt; &lt;Anjalita&gt;;Date :07/14/2026 &lt;Ticket has been successfully uploaded in our system. Option 181 Sku 181&gt; &lt;Anjalita&gt;;Date :07/15/2026 &lt;content are reflecting successfully on PDP. Option 181 Sku 181&gt; &lt;Monu saha&gt;</t>
  </si>
  <si>
    <t>|Date :07/13/2026 &lt;Ticket picked for pre processing SKU 4&gt; &lt;Tania&gt;|
|Date :07/13/2026 &lt;Pre Processing query to Brand &lt;Manufacturer, Importer, Packer Details, Longevity, Occasion and Image Analysis&gt;&gt; &lt;Tania&gt;|;* Date :07/14/2026 &lt; Pre Processing query to Brand 1st Follow Up&gt; &lt;Tania&gt;;* Date :07/15/2026 &lt; Pre Processing query to Brand 2nd Follow Up&gt; &lt;Tania&gt;;Date :07/15/2026 &lt;Ticket picked for Production and QC review SKU 4&gt; &lt;Tania&gt;
Certificate Issues Not Resolved.;* Date :07/16/2026 &lt; Pre Processing query to Brand 3rd Follow Up&gt; &lt;Tania&gt;;|Date :07/17/2026 &lt;Ticket picked for Production and QC review SKU 4&gt; &lt;Tania&gt;|
|Date :07/17/2026 &lt;Ticket has been successfully uploaded in our system. SKU 4&gt; &lt;Tania&gt;|;We have successfully uploaded this batch. Please find the attached summary sheet and summary report.[^UCW-34227_Post Upload Status.xlsx] [^SUM.zip] ;[^UCW-34227.xlsx]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57a26f23-97fb-46c2-812b-7c5f80ac387c"},"content":[{"type":"tableRow","attrs":{"localId":"44346384fa83"},"content":[{"type":"tableCell","attrs":{"localId":"596648c2389c","background":"#44b3e1"},"content":[{"type":"paragraph","content":[{"type":"text","text":"Ticket ID","marks":[{"type":"strong"}]}],"attrs":{"localId":"6739cd78b46b"}}]},{"type":"tableCell","attrs":{"localId":"e6d38681eeaa","colspan":2,"background":"#44b3e1"},"content":[{"type":"paragraph","content":[{"type":"text","text":"UCW-34227","marks":[{"type":"strong"}]}],"attrs":{"localId":"d1e50879b555"}}]}]},{"type":"tableRow","attrs":{"localId":"e4497f432be8"},"content":[{"type":"tableCell","attrs":{"localId":"151ac4639882","background":"#44b3e1"},"content":[{"type":"paragraph","content":[{"type":"text","text":"Brand Name","marks":[{"type":"strong"}]}],"attrs":{"localId":"3e48d99cf6e1"}}]},{"type":"tableCell","attrs":{"localId":"c6dbe0370c7f","colspan":2,"background":"#44b3e1"},"content":[{"type":"paragraph","content":[{"type":"text","text":"Lancome","marks":[{"type":"strong"}]}],"attrs":{"localId":"51671cee990a"}}]}]},{"type":"tableRow","attrs":{"localId":"0c8c70403e87"},"content":[{"type":"tableCell","attrs":{"localId":"ed431bfc876a","background":"#ace5fe"},"content":[{"type":"paragraph","content":[{"type":"text","text":"Platform","marks":[{"type":"strong"}]}],"attrs":{"localId":"ec1773efceef"}}]},{"type":"tableCell","attrs":{"localId":"155b58b2c0b1","colspan":2,"background":"#ace5fe"},"content":[{"type":"paragraph","content":[{"type":"text","text":"Luxury","marks":[{"type":"strong"}]}],"attrs":{"localId":"3f6f921da3a6"}}]}]},{"type":"tableRow","attrs":{"localId":"88c478710aa7"},"content":[{"type":"tableCell","attrs":{"localId":"f953f3597988","background":"#ace5fe"},"content":[{"type":"paragraph","content":[{"type":"text","text":"Particulars","marks":[{"type":"strong"}]}],"attrs":{"localId":"5de4d66af002"}}]},{"type":"tableCell","attrs":{"localId":"08ebe58d3afc","background":"#ace5fe"},"content":[{"type":"paragraph","content":[{"type":"text","text":"SKU Count","marks":[{"type":"strong"}]}],"attrs":{"localId":"c86dab6235f2"}}]},{"type":"tableCell","attrs":{"localId":"74b7a01a3db1","background":"#ace5fe"},"content":[{"type":"paragraph","content":[{"type":"text","text":"Option Count","marks":[{"type":"strong"}]}],"attrs":{"localId":"72e7f55c9248"}}]}]},{"type":"tableRow","attrs":{"localId":"7149f10ee600"},"content":[{"type":"tableCell","attrs":{"localId":"131284c36744","background":"white"},"content":[{"type":"paragraph","content":[{"type":"text","text":"Received"}],"attrs":{"localId":"34b76da915ef"}}]},{"type":"tableCell","attrs":{"localId":"bbe160d6a0e5"},"content":[{"type":"paragraph","content":[{"type":"text","text":"4"}],"attrs":{"localId":"1d47659865f2"}}]},{"type":"tableCell","attrs":{"localId":"8f519306779b"},"content":[{"type":"paragraph","content":[{"type":"text","text":"4"}],"attrs":{"localId":"4dede5051e1c"}}]}]},{"type":"tableRow","attrs":{"localId":"125888c5a0bd"},"content":[{"type":"tableCell","attrs":{"localId":"47df49686ccd","background":"white"},"content":[{"type":"paragraph","content":[{"type":"text","text":"Uploaded"}],"attrs":{"localId":"2c68d11f6be9"}}]},{"type":"tableCell","attrs":{"localId":"366db0dfec3c"},"content":[{"type":"paragraph","content":[{"type":"text","text":"4"}],"attrs":{"localId":"7b27cb77b087"}}]},{"type":"tableCell","attrs":{"localId":"aefb623dab1d"},"content":[{"type":"paragraph","content":[{"type":"text","text":"4"}],"attrs":{"localId":"81287bf5f886"}}]}]},{"type":"tableRow","attrs":{"localId":"b1aab7ce56e6"},"content":[{"type":"tableCell","attrs":{"localId":"ec7907519ac3","background":"white"},"content":[{"type":"paragraph","content":[{"type":"text","text":"SKUs not uploaded"}],"attrs":{"localId":"555177f84c8d"}}]},{"type":"tableCell","attrs":{"localId":"bc453e0fbd55"},"content":[{"type":"paragraph","content":[{"type":"text","text":"0"}],"attrs":{"localId":"e9c02deaf3f1"}}]},{"type":"tableCell","attrs":{"localId":"6ba36827954e"},"content":[{"type":"paragraph","content":[{"type":"text","text":"0"}],"attrs":{"localId":"321824a6f4c6"}}]}]},{"type":"tableRow","attrs":{"localId":"da99291d9cec"},"content":[{"type":"tableCell","attrs":{"localId":"bb4dc99f7a3b","background":"white"},"content":[{"type":"paragraph","content":[{"type":"text","text":"LIDs Shared"}],"attrs":{"localId":"18bc2a5fb31c"}}]},{"type":"tableCell","attrs":{"localId":"78fa360694a6"},"content":[{"type":"paragraph","content":[{"type":"text","text":"4"}],"attrs":{"localId":"e929545edd9b"}}]},{"type":"tableCell","attrs":{"localId":"08ca905b13e7"},"content":[{"type":"paragraph","content":[{"type":"text","text":"4"}],"attrs":{"localId":"7cbfb38485c6"}}]}]},{"type":"tableRow","attrs":{"localId":"153b57d727fd"},"content":[{"type":"tableCell","attrs":{"localId":"9f6c0f634f8f","background":"white"},"content":[{"type":"paragraph","content":[{"type":"text","text":"LIDs Stuck in the System"}],"attrs":{"localId":"263b38f3b25f"}}]},{"type":"tableCell","attrs":{"localId":"00b614ad68a5"},"content":[{"type":"paragraph","content":[{"type":"text","text":"0"}],"attrs":{"localId":"943023e66d87"}}]},{"type":"tableCell","attrs":{"localId":"3581ae395f05"},"content":[{"type":"paragraph","content":[{"type":"text","text":"0"}],"attrs":{"localId":"7441a2da6fbf"}}]}]}]}
{adf}
With this, we are closing this request from our end.
Thank you for your patience, support, and cooperation throughout the process. Your brand is important to us, and we look forward to assisting you again.</t>
  </si>
  <si>
    <t>Forever New</t>
  </si>
  <si>
    <t>Date :07/13/2026 &lt;Ticket picked for pre processing Option: 31 SKU: 133&gt; &lt;Sanjana Ghosh&gt;;Date 13th July,2026 Pre-Processing Done for jewellery ( Brand to Query for weight &amp; Size)-Mousumi;Date :07/14/2026 &lt;Ticket has been successfully uploaded for the Apparel category in our system. Option 19 Sku 127&gt; &lt;Anwesha Mondal&gt;
[^Summary (377151eb-a1dc-4998-92cd-4a56b4c186ec).zip]
[^Post Upload Status_UCW-34225 (406fecbf-1483-4df4-9e39-001d5ae7cf4f).xlsx]
;Date :07/15/2026 &lt;Ticket has been already listed in our system. Option: 3 SKU: 3&gt; &lt;Sanjana Ghosh&gt;
PFA the summary file: [^Accessories Summary.zip] ;[^Post Upload Status_UCW-34225.xlsx]
Please find attached the sheet, 19 options of Women's Apparel have been listed.
3 options of Accessories have already been listed, and the corresponding Listing IDs have also been shared.
Kindly update the price and inventory, and share the summary once completed.
{color:#ffffff}__{color}
{adf:display=block}
{"type":"table","attrs":{"isNumberColumnEnabled":false,"layout":"center","localId":"130438eb-cf5e-4d9b-ad5b-7883f29fa1e0"},"content":[{"type":"tableRow","attrs":{"localId":"415ecbd97945"},"content":[{"type":"tableCell","attrs":{"localId":"6be7af6fbaa4","background":"#44b3e1"},"content":[{"type":"paragraph","content":[{"type":"text","text":"Ticket ID","marks":[{"type":"strong"}]}],"attrs":{"localId":"d57a09990383"}}]},{"type":"tableCell","attrs":{"localId":"7ff0f9e720f8","colspan":2,"background":"#44b3e1"},"content":[{"type":"paragraph","content":[{"type":"text","text":"UCW-34225","marks":[{"type":"strong"}]}],"attrs":{"localId":"90eebfdf1d1f"}}]}]},{"type":"tableRow","attrs":{"localId":"38c2892956e9"},"content":[{"type":"tableCell","attrs":{"localId":"e8ac370418a6","background":"#44b3e1"},"content":[{"type":"paragraph","content":[{"type":"text","text":"Brand Name","marks":[{"type":"strong"}]}],"attrs":{"localId":"0508967a4ed5"}}]},{"type":"tableCell","attrs":{"localId":"53d3d1c12953","colspan":2,"background":"#44b3e1"},"content":[{"type":"paragraph","content":[{"type":"text","text":"Forever New","marks":[{"type":"strong"}]}],"attrs":{"localId":"206c24ed1aa8"}}]}]},{"type":"tableRow","attrs":{"localId":"68d570a18fa9"},"content":[{"type":"tableCell","attrs":{"localId":"26d27c1acf30","background":"#ace5fe"},"content":[{"type":"paragraph","content":[{"type":"text","text":"Platform","marks":[{"type":"strong"}]}],"attrs":{"localId":"17bfa0929fa2"}}]},{"type":"tableCell","attrs":{"localId":"97d01644ffae","colspan":2,"background":"#ace5fe"},"content":[{"type":"paragraph","content":[{"type":"text","text":"Mall + Luxury","marks":[{"type":"strong"}]}],"attrs":{"localId":"b28eacf29482"}}]}]},{"type":"tableRow","attrs":{"localId":"ea6797f9e8fc"},"content":[{"type":"tableCell","attrs":{"localId":"89b6a86fa9c7","background":"#ace5fe"},"content":[{"type":"paragraph","content":[{"type":"text","text":"Particulars","marks":[{"type":"strong"}]}],"attrs":{"localId":"3eb79e1e93e3"}}]},{"type":"tableCell","attrs":{"localId":"0b0e46c3ca11","background":"#ace5fe"},"content":[{"type":"paragraph","content":[{"type":"text","text":"SKU Count","marks":[{"type":"strong"}]}],"attrs":{"localId":"d2793508d054"}}]},{"type":"tableCell","attrs":{"localId":"f6b2e6a53d42","background":"#ace5fe"},"content":[{"type":"paragraph","content":[{"type":"text","text":"Option Count","marks":[{"type":"strong"}]}],"attrs":{"localId":"55a83763d845"}}]}]},{"type":"tableRow","attrs":{"localId":"9628b166a3ba"},"content":[{"type":"tableCell","attrs":{"localId":"f1fbc5e58a56","background":"white"},"content":[{"type":"paragraph","content":[{"type":"text","text":"Received"}],"attrs":{"localId":"758ec6f0c429"}}]},{"type":"tableCell","attrs":{"localId":"17e61f9a0467"},"content":[{"type":"paragraph","content":[{"type":"text","text":"130"}],"attrs":{"localId":"b3e9e791b74c"}}]},{"type":"tableCell","attrs":{"localId":"d45a508d791e"},"content":[{"type":"paragraph","content":[{"type":"text","text":"22"}],"attrs":{"localId":"a6efde2d74c8"}}]}]},{"type":"tableRow","attrs":{"localId":"63adc962af67"},"content":[{"type":"tableCell","attrs":{"localId":"044b999d4b7e","background":"white"},"content":[{"type":"paragraph","content":[{"type":"text","text":"Uploaded"}],"attrs":{"localId":"c0608a780309"}}]},{"type":"tableCell","attrs":{"localId":"0593ce692831"},"content":[{"type":"paragraph","content":[{"type":"text","text":"127"}],"attrs":{"localId":"102d05190f7e"}}]},{"type":"tableCell","attrs":{"localId":"c0ee87b0f1fd"},"content":[{"type":"paragraph","content":[{"type":"text","text":"19"}],"attrs":{"localId":"3246460e2df5"}}]}]},{"type":"tableRow","attrs":{"localId":"7268418202f7"},"content":[{"type":"tableCell","attrs":{"localId":"b8002ee411b3","background":"white"},"content":[{"type":"paragraph","content":[{"type":"text","text":"Already Listed"}],"attrs":{"localId":"5ef70516328d"}}]},{"type":"tableCell","attrs":{"localId":"c5a3da5470a1"},"content":[{"type":"paragraph","content":[{"type":"text","text":"3"}],"attrs":{"localId":"de32e4f2c4ed"}}]},{"type":"tableCell","attrs":{"localId":"03d582e60d86"},"content":[{"type":"paragraph","content":[{"type":"text","text":"3"}],"attrs":{"localId":"33a9401315f9"}}]}]},{"type":"tableRow","attrs":{"localId":"50b26a20087a"},"content":[{"type":"tableCell","attrs":{"localId":"b718223aefb4","background":"white"},"content":[{"type":"paragraph","content":[{"type":"text","text":"LIDs Shared"}],"attrs":{"localId":"d5d469397768"}}]},{"type":"tableCell","attrs":{"localId":"ee0121b4dcc9"},"content":[{"type":"paragraph","content":[{"type":"text","text":"121"}],"attrs":{"localId":"06da0c860a22"}}]},{"type":"tableCell","attrs":{"localId":"fd644a4c5c40"},"content":[{"type":"paragraph","content":[{"type":"text","text":"19"}],"attrs":{"localId":"904678080510"}}]}]},{"type":"tableRow","attrs":{"localId":"b125acb190b4"},"content":[{"type":"tableCell","attrs":{"localId":"6065505069e1","background":"white"},"content":[{"type":"paragraph","content":[{"type":"text","text":"LIDs Stuck in the System"}],"attrs":{"localId":"e6ddc2c15e78"}}]},{"type":"tableCell","attrs":{"localId":"5c87d644b0ee"},"content":[{"type":"paragraph","content":[{"type":"text","text":"6"}],"attrs":{"localId":"178eec213d30"}}]},{"type":"tableCell","attrs":{"localId":"255dd2ef8c24"},"content":[{"type":"paragraph","content":[{"type":"text","text":"0"}],"attrs":{"localId":"644a6439c035"}}]}]}]}
{adf}
*Note: 6 SKUs are currently stuck in Rejected. We have already taken the necessary action. Once the Listing IDs are generated, we will inform you accordingly. The Jewellery batch is currently under Brand to Resolve status. We will upload the batch as soon as we receive the resolution.*
Thank you for your patience, support, and cooperation throughout the process. Your brand is important to us, and we look forward to assisting you again.</t>
  </si>
  <si>
    <t>Content Retrigger</t>
  </si>
  <si>
    <t>UCW-34182</t>
  </si>
  <si>
    <t>Error_Estee Lauder | Crème/Matte Information Missing on PDP</t>
  </si>
  <si>
    <t>The formulation of the lipstick was missing from the title and desc.</t>
  </si>
  <si>
    <t>Size code was not reflecting as it was a 2025 work and size code must have bee changed in between, so we have retrigger that and its reflecting successfully.</t>
  </si>
  <si>
    <t>UCW-34920</t>
  </si>
  <si>
    <t xml:space="preserve">CH La Bomba Cataloguing  </t>
  </si>
  <si>
    <t>Carolina Herrera</t>
  </si>
  <si>
    <t>UCW-34917</t>
  </si>
  <si>
    <t>Fw: Tata Cliq - Gift box Listings</t>
  </si>
  <si>
    <t>Brillari</t>
  </si>
  <si>
    <t>UCW-34913</t>
  </si>
  <si>
    <t>PDP strip remove</t>
  </si>
  <si>
    <t>Marshall</t>
  </si>
  <si>
    <t>UCW-34904</t>
  </si>
  <si>
    <t>Aapno Rajasthan | Fashion Jewellery | 126205 | 22-07-26 (199skus)</t>
  </si>
  <si>
    <t>UCW-34900</t>
  </si>
  <si>
    <t>Request to Update Product Images &lt;&gt; Tatacliq</t>
  </si>
  <si>
    <t>Nutrabay</t>
  </si>
  <si>
    <t>UCW-34891</t>
  </si>
  <si>
    <t>Diwali Box| 2733568|TCL</t>
  </si>
  <si>
    <t>UCW-34869</t>
  </si>
  <si>
    <t>Guess Footwear Men &amp; Women (New) 13 Options 20-07-2026</t>
  </si>
  <si>
    <t xml:space="preserve">Date :07/25/2026 &lt;Ticket picked for pre processing Option 13 Sku 72&gt; &lt;Ankita&gt;;Date :07/25/2026 &lt;Ticket has been successfully uploaded in our system. Option 13 Sku 72 &gt; &lt;Ishani&gt;
[^Post Upload Status_V.2 (1) (1).xlsx] [^Summary LUX.zip] [^Summary MP.zip] </t>
  </si>
  <si>
    <t>UCW-34865</t>
  </si>
  <si>
    <t>Tata Cliq Lux - FALL'26 Newness Listing Jewellery (Adonis Kommerce - 127636)</t>
  </si>
  <si>
    <t>Emporio Armani</t>
  </si>
  <si>
    <t>UCW-34862</t>
  </si>
  <si>
    <t>Colors Queen || Makeup || 129094 || 21-07-2026</t>
  </si>
  <si>
    <t>Color Queen</t>
  </si>
  <si>
    <t>|Date :07/25/2026 &lt;Ticket picked for pre processing SKU 07&gt; &lt;Tania&gt;|
|Date :07/25/2026 &lt;Pre Processing query to Brand &lt;Images &amp; Certificate Details&gt;&gt; &lt;Tania&gt;|
|Date :07/25/2026 &lt;Ticket picked for Production and QC review SKU 7&gt; &lt;Tania&gt;|</t>
  </si>
  <si>
    <t>UCW-34860</t>
  </si>
  <si>
    <t>EL GWP 21st July (Local GWP)</t>
  </si>
  <si>
    <t xml:space="preserve">Date :07/25/2026 &lt;Ticket has been successfully uploaded in our system. Option 3 Sku 3&gt; &lt;Ishani&gt;
[^Post Upload Status_V.2 (1) (1).xlsx]
[^Summary.zip]
</t>
  </si>
  <si>
    <t>UCW-34856</t>
  </si>
  <si>
    <t>Foxtale X Tata Cliq Clarifying Swirl Mask listing</t>
  </si>
  <si>
    <t>|Date :07/25/2026 &lt;Ticket picked for pre processing SKU 1&gt; &lt;Tania&gt;|
|Date :07/25/2026 &lt;Pre Processing query to Brand &lt;Packer Details, Image &amp; Certificate Analysis&gt;&gt; &lt;Tania&gt;|</t>
  </si>
  <si>
    <t>UCW-34845</t>
  </si>
  <si>
    <t>Kitbag listing file (SC:129280</t>
  </si>
  <si>
    <t>Yonex</t>
  </si>
  <si>
    <t xml:space="preserve">Date :07/25/2026 &lt;Ticket picked for pre processing Option: 16 SKU: 16&gt; &lt;Sanjana Ghosh&gt;;Date :07/25/2026 &lt;Pre Processing query to Brand &lt;GLOBAL_IDENTIFIER_VALUE, BIS/ISI license/UPC, Skill Level, Ideal For, Size and Image Query&gt; &lt;Sanjana Ghosh&gt; </t>
  </si>
  <si>
    <t>UCW-34842</t>
  </si>
  <si>
    <t>Woodland / Footwear / 196 SKU's / 28 Options / 17-07-26</t>
  </si>
  <si>
    <t>Date :07/25/2026 &lt;Ticket picked for pre processing Option 28 Sku 196&gt; &lt;Ankita&gt;;Date :07/25/2026 &lt;Ticket picked for Production and QC review Option 28 Sku 196&gt; &lt;Ankita&gt;</t>
  </si>
  <si>
    <t>UCW-34822</t>
  </si>
  <si>
    <t>Auraa Trends - Jewelery - 24/06/2026 - 37 SKUs</t>
  </si>
  <si>
    <t>AURAA TRENDS</t>
  </si>
  <si>
    <t xml:space="preserve">Date : 24th Jul, 2026 This ticket has been picked for Pre-Processing and Image Analysis -Mousumi. 
Date : 24th Jul, 2026  Pre-Processing Done( noQuerys)-Mousumi.
Date : 24th Jul, 2026 Production WIP
</t>
  </si>
  <si>
    <t>UCW-34821</t>
  </si>
  <si>
    <t>Muthoot New Listing - Seller ID 128830</t>
  </si>
  <si>
    <t>Muthoot Pappachan</t>
  </si>
  <si>
    <t>Date : 24th Jul, 2026 Pre-Processing Done ( Brand to Query For COO details)</t>
  </si>
  <si>
    <t>UCW-34818</t>
  </si>
  <si>
    <t>PNG Jewellers | Silver Rakhi | Code - 124260 | Total SKUs - 108</t>
  </si>
  <si>
    <t>PNG Jwellers</t>
  </si>
  <si>
    <t>Date : 24th Jul, 2026 This ticket has been picked for Pre-Processing and Image Analysis -Mousumi. 
Date : 24th Jul, 2026  Pre-Processing Done -(Brand To Query for Price Break up Invoice &amp; Price Breakup on PDP , Certification, Size, Images)-Mousumi</t>
  </si>
  <si>
    <t>UCW-34815</t>
  </si>
  <si>
    <t>Request for New Product Cataloguing_PENDANTS_KISNA</t>
  </si>
  <si>
    <t>Kisna</t>
  </si>
  <si>
    <t>Date :24th Jul, 2026 This ticket has been picked for Pre-Processing and Image Analysis -Mousumi. 
Date :24th Jul, 2026  Pre-Processing Done Brand to Query for Diamond Count , weight Diamond product Type, Gender confimation, Size)-Mousumi</t>
  </si>
  <si>
    <t>UCW-34813</t>
  </si>
  <si>
    <t>Giva | Silver Jewellery | 125927 | 14-07-2026 &amp; 16-07-2026 (22SKUs) | Rakhi collection 2nd slot</t>
  </si>
  <si>
    <t>Date : 24th Jul, 2026 Pre-Procsing Sheet ( Brand To query Bracelet Size &amp; Size chart Measurment SIze)-Mousumi.</t>
  </si>
  <si>
    <t>UCW-34797</t>
  </si>
  <si>
    <t>PDP images update Smart Peeling White Jewel Perle</t>
  </si>
  <si>
    <t>Date :07/24/2027&lt;Ticket picked for pre processing Option 1Sku 1&gt; &lt;Rupa&gt;;[^Status of UCW-34797.xlsx]
[^Summary.zip]
As per the requirement, we have retriggered the images for USSID 1259588806182572500 (MP Code - MP000000008713323
) Here we attached the Summary and Status file.
As we observed, for seller code 125928, when we generate the USSID and search it in GPS, it retrieves the details for 1259588806182572500 instead of 1259288806182572500
Kindly provide the correct details for 125928 so that we can proceed with the required action.</t>
  </si>
  <si>
    <t>UCW-34795</t>
  </si>
  <si>
    <t>GWP listing July'26</t>
  </si>
  <si>
    <t>LLADRO</t>
  </si>
  <si>
    <t>UCW-34794</t>
  </si>
  <si>
    <t>JML: EANS TO BE UPDATED July'26</t>
  </si>
  <si>
    <t>Date :07/25/2026&lt;Ticket picked for pre processing Option 12Sku 12&gt; &lt;Rupa&gt;</t>
  </si>
  <si>
    <t>UCW-34783</t>
  </si>
  <si>
    <t>Kiddopanti Image Change Request 18th_July_2026</t>
  </si>
  <si>
    <t>The image has been successfully updated. Once it is successfully reflected, we will let you know accordingly.
[^127460_SKUEDITRETRIGGER_KRIMSON_APPARELS_PRIVATE_LIMITED(127460)_Jumpsuit__Dungaree(MPH1122109101)_20260724_044527_534_summary.csv]
;The image has been successfully reflected. Therefore, we are closing this ticket for now. If you encounter any further issues, please feel free to reach out to us.
!image-20260725-103147.png|width=530,alt="image-20260725-103147.png"!
!image-20260725-103159.png|width=515,alt="image-20260725-103159.png"!</t>
  </si>
  <si>
    <t>UCW-34782</t>
  </si>
  <si>
    <t>TataCliq x O3+ New Launch 18-07-2026</t>
  </si>
  <si>
    <t xml:space="preserve">Date :07/24/2026 &lt;Ticket picked for pre processing SKU 01&gt; &lt;Tania&gt;
Date :07/24/2026 &lt;Ticket picked for Production and QC review SKU 1&gt; &lt;Tania&gt;;Date :07/24/2026&lt;Ticket has been successfully uploaded in our system. Option 1 Sku 1&gt; &lt;Ankita&gt;[^Post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74023332-f067-4736-a642-4ce730fd6c4c"},"content":[{"type":"tableRow","attrs":{"localId":"5b6793778113"},"content":[{"type":"tableCell","attrs":{"localId":"2579d12c2d26","background":"#44b3e1"},"content":[{"type":"paragraph","content":[{"type":"text","text":"Ticket ID","marks":[{"type":"strong"}]}],"attrs":{"localId":"7f571deb9c28"}}]},{"type":"tableCell","attrs":{"localId":"7b8185ae36f4","colspan":2,"background":"#44b3e1"},"content":[{"type":"paragraph","content":[{"type":"text","text":"UCW-34782","marks":[{"type":"strong"}]}],"attrs":{"localId":"438dd03df4a5"}}]}]},{"type":"tableRow","attrs":{"localId":"9033b4c29f41"},"content":[{"type":"tableCell","attrs":{"localId":"92a4df6e9999","background":"#44b3e1"},"content":[{"type":"paragraph","content":[{"type":"text","text":"Brand Name","marks":[{"type":"strong"}]}],"attrs":{"localId":"2121387d1b75"}}]},{"type":"tableCell","attrs":{"localId":"2296fd94c95c","colspan":2,"background":"#44b3e1"},"content":[{"type":"paragraph","content":[{"type":"text","text":"O3+","marks":[{"type":"strong"}]}],"attrs":{"localId":"c07efba16a41"}}]}]},{"type":"tableRow","attrs":{"localId":"0e6f321f8bb8"},"content":[{"type":"tableCell","attrs":{"localId":"4b0b86940497","background":"#ace5fe"},"content":[{"type":"paragraph","content":[{"type":"text","text":"Platform","marks":[{"type":"strong"}]}],"attrs":{"localId":"8bf3ac306d86"}}]},{"type":"tableCell","attrs":{"localId":"67b0a3c9826e","colspan":2,"background":"#ace5fe"},"content":[{"type":"paragraph","content":[{"type":"text","text":"MALL","marks":[{"type":"strong"}]}],"attrs":{"localId":"df8edd5925c8"}}]}]},{"type":"tableRow","attrs":{"localId":"ca06bb79a04e"},"content":[{"type":"tableCell","attrs":{"localId":"31ebff93e64d","background":"#ace5fe"},"content":[{"type":"paragraph","content":[{"type":"text","text":"Particulars","marks":[{"type":"strong"}]}],"attrs":{"localId":"8bca4c2d438b"}}]},{"type":"tableCell","attrs":{"localId":"c8bffa413bb9","background":"#ace5fe"},"content":[{"type":"paragraph","content":[{"type":"text","text":"SKU Count","marks":[{"type":"strong"}]}],"attrs":{"localId":"721811262218"}}]},{"type":"tableCell","attrs":{"localId":"3dbec2b49341","background":"#ace5fe"},"content":[{"type":"paragraph","content":[{"type":"text","text":"Option Count","marks":[{"type":"strong"}]}],"attrs":{"localId":"6a97d230e716"}}]}]},{"type":"tableRow","attrs":{"localId":"7e78bb4b5c46"},"content":[{"type":"tableCell","attrs":{"localId":"014720065c94","background":"white"},"content":[{"type":"paragraph","content":[{"type":"text","text":"Received"}],"attrs":{"localId":"fad6994cae05"}}]},{"type":"tableCell","attrs":{"localId":"fd749574e1c2"},"content":[{"type":"paragraph","content":[{"type":"text","text":"1"}],"attrs":{"localId":"0188709865f4"}}]},{"type":"tableCell","attrs":{"localId":"eb8d80799ec8"},"content":[{"type":"paragraph","content":[{"type":"text","text":"1"}],"attrs":{"localId":"9eb9652c7714"}}]}]},{"type":"tableRow","attrs":{"localId":"61c294a7a961"},"content":[{"type":"tableCell","attrs":{"localId":"d755572db96a","background":"white"},"content":[{"type":"paragraph","content":[{"type":"text","text":"Uploaded"}],"attrs":{"localId":"b74613a95f72"}}]},{"type":"tableCell","attrs":{"localId":"0b009c90b5ec"},"content":[{"type":"paragraph","content":[{"type":"text","text":"1"}],"attrs":{"localId":"4eb996f7c7f5"}}]},{"type":"tableCell","attrs":{"localId":"8de81e0513ab"},"content":[{"type":"paragraph","content":[{"type":"text","text":"1"}],"attrs":{"localId":"d6bb949735fb"}}]}]},{"type":"tableRow","attrs":{"localId":"94f20c871c98"},"content":[{"type":"tableCell","attrs":{"localId":"ab92595e0f40","background":"white"},"content":[{"type":"paragraph","content":[{"type":"text","text":"LIDs Shared"}],"attrs":{"localId":"719908a2c108"}}]},{"type":"tableCell","attrs":{"localId":"057352e45950"},"content":[{"type":"paragraph","content":[{"type":"text","text":"1"}],"attrs":{"localId":"acc156289aa1"}}]},{"type":"tableCell","attrs":{"localId":"36fec8769a87"},"content":[{"type":"paragraph","content":[{"type":"text","text":"1"}],"attrs":{"localId":"24b6604ec4ea"}}]}]}]}
{adf}
With this, we are closing this request from our end.
Thank you for your patience, support, and cooperation throughout the process. Your brand is important to us, and we look forward to assisting you again.
[^Post Upload Status_V.2 (1) (3).xlsx] </t>
  </si>
  <si>
    <t>UCW-34768</t>
  </si>
  <si>
    <t>FY27 Diwali GWPs - Cataloguing &amp; Local PO Creation - TCL</t>
  </si>
  <si>
    <t xml:space="preserve">|Date :07/24/2026 &lt;Ticket picked for pre processing SKU 1&gt; &lt;Tania&gt;|
|Date :07/24/2026 &lt;Ticket picked for Production and QC review SKU 1&gt; &lt;Tania&gt;|;Date :07/25/2026 &lt;Ticket has been successfully uploaded in our system. SKU 1&gt; &lt;Tania&gt;;We have successfully uploaded this batch. Please find the attached summary sheet and summary report. [^ProductBulkUpload_125928_Beauty__Grooming(MPH22)_Fragrances_and_Perfumes(MPH2211)_Fragrances(MPH2211100)_Perfumes(MPH2211100104)_33887_1784961587364_20260725_120947_521_summary.csv] [^UCW-34768_Post Upload Status.xlsx] </t>
  </si>
  <si>
    <t>UCW-34765</t>
  </si>
  <si>
    <t>Cloned-R&amp;B - Apparel - Seller Code 123986 - New Listing - 01-07-2026 (Lot 11 Women))</t>
  </si>
  <si>
    <t xml:space="preserve">Date :07/24/2026 &lt;Ticket has been successfully uploaded in our system. Option 9 Sku 42&gt; &lt;Anwesha Mondal&gt;
[^Summary.zip]
[^Post Upload Status_UCW-34765 Clone.xlsx]
</t>
  </si>
  <si>
    <t>UCW-34757</t>
  </si>
  <si>
    <t>CLONE - Images Update - OOMPH - 18.07.2026 - Fashion Jewellery - TATACLIQ</t>
  </si>
  <si>
    <t>Date :07/24/2026&lt;Ticket picked for pre processing Option 1Sku 1&gt; &lt;Rupa&gt;;[^Status of UCW-34757.xlsx]
[^Summary.zip]
We have changed the images and also attached the summary file. Once the images are successfully reflected we will let you know;Date :07/24/2026&lt;Ticket has been successfully uploaded in our system. Option 1 Sku 1 &gt; &lt;Rupa&gt;;!Screenshot 2026-07-25 191230.png|width=530,alt="Screenshot 2026-07-25 191230.png"!
!Screenshot 2026-07-25 191203.png|width=530,alt="Screenshot 2026-07-25 191203.png"!
!Screenshot 2026-07-25 191149.png|width=530,alt="Screenshot 2026-07-25 191149.png"!
!Screenshot 2026-07-25 191133.png|width=530,alt="Screenshot 2026-07-25 191133.png"!
!Screenshot 2026-07-25 191217.png|width=530,alt="Screenshot 2026-07-25 191217.png"!
The images have been successfully reflected. Please find the attached screenshots for your reference. As of now, we are closing the ticket. If there are any further concerns, please let us know. ;Date :07/25/2025&lt;Images are reflecting successfully on PDP. Option 1Sku 1&gt; &lt;Rupa&gt;</t>
  </si>
  <si>
    <t>UCW-34744</t>
  </si>
  <si>
    <t>Tata Cliq  - New Listing - Lolita Lempika and Replay (22-07-2026)</t>
  </si>
  <si>
    <t>Lolita Lempicka</t>
  </si>
  <si>
    <t xml:space="preserve">|Date :07/23/2026 &lt;Ticket picked for pre processing SKU 16&gt; &lt;Tania&gt;|
|Date :07/23/2026 &lt;Ticket picked for Production and QC WIP&gt; &lt;Tania&gt;|;Date :07/24/2026 &lt;Ticket picked for Production and QC review SKU 16&gt; &lt;Tania&gt;
IMAGES WIP;Date :07/24/2026 &lt;Pre Processing query to Brand &lt;Image Analysis&gt;&gt; &lt;Tania&gt;;Date :07/25/2026 &lt; Pre Processing query to Brand 1st Follow Up&gt; &lt;Tania&gt;;Date :07/25/2026 &lt;Ticket has been successfully uploaded in our system. Option 16 Sku 16&gt; &lt;Ishani&gt;
[^Post Upload Status_V.2 (1) (1).xlsx] [^Summary.zip] </t>
  </si>
  <si>
    <t>UCW-34722</t>
  </si>
  <si>
    <t>CLONE - Fabindia – Apparel &amp; Jewellery– Seller Code-126453 – SKU Count-486 – Style Count-93 – 09-07-2026</t>
  </si>
  <si>
    <t>Fabindia</t>
  </si>
  <si>
    <t>[^Summary.zip]
[^Post Upload Status_V.2 UCW-34297 (be847617-7dc0-444f-a07c-2a5cf51eb196).xlsx]
Date: 7/21/2026 - Pending 20 options were uploaded - Anwesha;[^Post Upload Status_V.2 UCW-34297 (67665235-ca58-4e79-86ae-dfb0383f480c).xlsx]
The LID has been generated. We have attached the sheet for your reference. Also, the images have been successfully reflected. As of now, we are closing the ticket. If there are any further concerns, please let us know. </t>
  </si>
  <si>
    <t>UCW-34714</t>
  </si>
  <si>
    <t>New launch cataloguing details of HUGO BOSS(BOSS BOTTLED BEYOND FOR HIM)_Fragrance for TCL_01_July_26</t>
  </si>
  <si>
    <t>Hugo Boss</t>
  </si>
  <si>
    <t xml:space="preserve">Date :07/22/2026  &lt;Ticket picked for pre processing SKU 4&gt; &lt;Tania&gt;
Date :07/22/2026 &lt;Ticket picked for Production and QC review SKU 4&gt; &lt;Tania&gt;
IMAGE WIP;Date :07/23/2026 &lt;Ticket picked for Production and QC review SKU 04&gt; &lt;Tania&gt;
IMAGE WIP;Date :07/24/2026 &lt;Ticket picked for Production and QC review SKU 04&gt; &lt;Tania&gt;
IMAGE WIP;Date :07/24/2026 &lt;Ticket has been successfully uploaded in our system. Option 4 Sku 4&gt; &lt;Ankita&gt;[^Post Upload Status_V.2 (1).xlsx] [^Summary.zip]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2f68f91a-a433-4332-95c8-583e1cc3c7d5"},"content":[{"type":"tableRow","attrs":{"localId":"f38cb4437ea2"},"content":[{"type":"tableCell","attrs":{"localId":"b9306411d22e","background":"#44b3e1"},"content":[{"type":"paragraph","content":[{"type":"text","text":"Ticket ID","marks":[{"type":"strong"}]}],"attrs":{"localId":"fb942303a189"}}]},{"type":"tableCell","attrs":{"localId":"2a7312c80f11","colspan":2,"background":"#44b3e1"},"content":[{"type":"paragraph","content":[{"type":"text","text":"UCW-34714","marks":[{"type":"strong"}]}],"attrs":{"localId":"c1505505ef3c"}}]}]},{"type":"tableRow","attrs":{"localId":"44704b675179"},"content":[{"type":"tableCell","attrs":{"localId":"7b4cd3a439ee","background":"#44b3e1"},"content":[{"type":"paragraph","content":[{"type":"text","text":"Brand Name","marks":[{"type":"strong"}]}],"attrs":{"localId":"963612cf4e71"}}]},{"type":"tableCell","attrs":{"localId":"2a9df0680525","colspan":2,"background":"#44b3e1"},"content":[{"type":"paragraph","content":[{"type":"text","text":"Hugo Boss","marks":[{"type":"strong"}]}],"attrs":{"localId":"a0567f4b77fc"}}]}]},{"type":"tableRow","attrs":{"localId":"06cdd855e29f"},"content":[{"type":"tableCell","attrs":{"localId":"6dd3892695f8","background":"#ace5fe"},"content":[{"type":"paragraph","content":[{"type":"text","text":"Platform","marks":[{"type":"strong"}]}],"attrs":{"localId":"53309635ddb7"}}]},{"type":"tableCell","attrs":{"localId":"67f0982037e2","colspan":2,"background":"#ace5fe"},"content":[{"type":"paragraph","content":[{"type":"text","text":"LUX","marks":[{"type":"strong"}]}],"attrs":{"localId":"0ee9bcb4f7bd"}}]}]},{"type":"tableRow","attrs":{"localId":"ae338f0681ae"},"content":[{"type":"tableCell","attrs":{"localId":"a79ba98396ba","background":"#ace5fe"},"content":[{"type":"paragraph","content":[{"type":"text","text":"Particulars","marks":[{"type":"strong"}]}],"attrs":{"localId":"d55ecf452f06"}}]},{"type":"tableCell","attrs":{"localId":"e857bec25ea6","background":"#ace5fe"},"content":[{"type":"paragraph","content":[{"type":"text","text":"SKU Count","marks":[{"type":"strong"}]}],"attrs":{"localId":"1bc21051150a"}}]},{"type":"tableCell","attrs":{"localId":"21d75ac8e89b","background":"#ace5fe"},"content":[{"type":"paragraph","content":[{"type":"text","text":"Option Count","marks":[{"type":"strong"}]}],"attrs":{"localId":"195a66f9c1f4"}}]}]},{"type":"tableRow","attrs":{"localId":"05793b621f50"},"content":[{"type":"tableCell","attrs":{"localId":"2b1bbf4d9511","background":"white"},"content":[{"type":"paragraph","content":[{"type":"text","text":"Received"}],"attrs":{"localId":"d7a34b07408d"}}]},{"type":"tableCell","attrs":{"localId":"67984a61cbb4"},"content":[{"type":"paragraph","content":[{"type":"text","text":"4"}],"attrs":{"localId":"44a396b1153a"}}]},{"type":"tableCell","attrs":{"localId":"92381682e52b"},"content":[{"type":"paragraph","content":[{"type":"text","text":"4"}],"attrs":{"localId":"102d3bc2afc6"}}]}]},{"type":"tableRow","attrs":{"localId":"7e82c1a419f3"},"content":[{"type":"tableCell","attrs":{"localId":"839d94f8c779","background":"white"},"content":[{"type":"paragraph","content":[{"type":"text","text":"Uploaded"}],"attrs":{"localId":"c051b2eefe13"}}]},{"type":"tableCell","attrs":{"localId":"addab2e29cf1"},"content":[{"type":"paragraph","content":[{"type":"text","text":"4"}],"attrs":{"localId":"cfa455baa18e"}}]},{"type":"tableCell","attrs":{"localId":"20d662fd823e"},"content":[{"type":"paragraph","content":[{"type":"text","text":"4"}],"attrs":{"localId":"7d8156e7628f"}}]}]},{"type":"tableRow","attrs":{"localId":"cfe991504ab1"},"content":[{"type":"tableCell","attrs":{"localId":"fd9c981b4cd5","background":"white"},"content":[{"type":"paragraph","content":[{"type":"text","text":"LIDs Shared"}],"attrs":{"localId":"0f9fa2a577e1"}}]},{"type":"tableCell","attrs":{"localId":"7187b90a9c95"},"content":[{"type":"paragraph","content":[{"type":"text","text":"4"}],"attrs":{"localId":"087285bd445d"}}]},{"type":"tableCell","attrs":{"localId":"e4669ab3cfa9"},"content":[{"type":"paragraph","content":[{"type":"text","text":"4"}],"attrs":{"localId":"10ed86539574"}}]}]}]}
{adf}
With this, we are closing this request from our end.
Thank you for your patience, support, and cooperation throughout the process. Your brand is important to us, and we look forward to assisting you again.
[^Post Upload Status_V.2 (1) (4).xlsx]
</t>
  </si>
  <si>
    <t>UCW-34711</t>
  </si>
  <si>
    <t>JW BRANDS PVT LTD | JEWELRY | 127801 | 20-07-2026(350)</t>
  </si>
  <si>
    <t xml:space="preserve"> Joker &amp; Witch</t>
  </si>
  <si>
    <t xml:space="preserve">Date : 23rd Jul, 2026 This ticket has been picked for Pre-Processing and Image Analysis -Mousumi. 
Date : 23rd Jul, 2026 Pre-Processing Done (Brand to Query)-Mousumi;Date : 24th Jul, 2026 Uploaded Qc Done
PFA the SUmmary &amp; Post-Uploaded Sheet[^UCW-34711 Post Upload Status_V.2 (1).xlsx] [^Summary.zip] </t>
  </si>
  <si>
    <t>UCW-34710</t>
  </si>
  <si>
    <t>ZAVERI PEARLS | JEWELLERY | SELLER CODE: 124167 | 20-07-2026 | 69 SKU</t>
  </si>
  <si>
    <t xml:space="preserve">Date : 23rd Jul, 2026 This ticket has been picked for Pre-Processing and Image Analysis -Mousumi. ;Date : 23rd Jul, 2026 Pre-Processing Done (No Query)-Mousumi
Date : 23rd Jul, 2026  Production Done-Mousumi
Date : 23rd Jul, 2026  Images DOne-Mousta
Date : 23rd Jul, 2026  Description Done-Khushnuma
Date : 23rd Jul, 2026 QC &amp; Uploaded Done
PFA the Summary &amp; Post-Uploaded Sheet[^Summary.zip] [^UCW-34710 Post Upload Status_V.2 (1).xlsx] </t>
  </si>
  <si>
    <t>UCW-34709</t>
  </si>
  <si>
    <t>Foxtale X tata cliq Brightening moisturizer 100 ml listing</t>
  </si>
  <si>
    <t>Date :07/20/2026  &lt;Ticket picked for pre processing SKU 1&gt; &lt;Tania&gt;
Date :07/22/2026 &lt;Ticket picked for Production and QC review SKU 1&gt; &lt;Tania&gt;
IMAGE WIP;Date :07/23/2026 &lt;Pre Processing query to Brand &lt;Image &amp; Certificate Analysis&gt;&gt; &lt;Tania&gt;;Date :07/24/2026 &lt; Pre Processing query to Brand 1st Follow Up&gt; &lt;Tania&gt;;Date :07/25/2026 &lt; Pre Processing query to Brand 2nd Follow Up&gt; &lt;Tania&gt;</t>
  </si>
  <si>
    <t>UCW-34697</t>
  </si>
  <si>
    <t>Image Replacement 118 options 16.07.2026</t>
  </si>
  <si>
    <t>Date:07/24/2026&lt;Brand to Reslove Query&gt;&lt;Reqired Lead sku and lead sku image&gt;&lt;Biplab Sarkar&gt;;Date:07/25/2026&lt;Query to CCMT&gt;&lt;Reqired L1-L4&gt;&lt;Biplab Sarkar&gt;</t>
  </si>
  <si>
    <t>UCW-34694</t>
  </si>
  <si>
    <t>Forevermark X126412 - Millemoi Listing</t>
  </si>
  <si>
    <t>Stuti Dube</t>
  </si>
  <si>
    <t>Forvermark</t>
  </si>
  <si>
    <t>Date : 22ndJul, 2026 This ticket has been picked for Pre-Processing and Image Analysis -Mousumi. 
Date : 22ndJul, 2026 Pre-Processing Done( Brand to query for weight, Diamond Type ,  warrnty type , Warrnty Time , Count diamond, color, Clarity , Lead Time, weight)-Mousumi
Date : 22ndJul, 2026 Production Done-Mousumi
Date : 22ndJul, 2026 Images Done-saswati
Date : 22ndJul, 2026 Description Done-Mousumi
 ;Date : 23rd Jul, 2026 Size Chart Creation -Mousumi[^Forevermark (90ef7f77-5178-49e4-ab2c-6b248001a3ab).csv] 
Date : 23rd Jul, 2026 Resolution has been received from the brand- Mousumi.
Date : 23rd Jul, 2026 QC &amp; Uploaded Done-Mousumi
PFA the Summary &amp; Post-Uploaded Sheet[^Summary.zip] [^UCW-34694 Post Upload Status_V.2 (1).xlsx] 
;Done
!image-20260723-120334.png|width=535,alt="image-20260723-120334.png"!;[^UCW-34694 Post Upload Status_V.2 (1) (96ab7c94-ca2a-46ac-8a6c-4db417ac29cf).xlsx]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538125bc-20a4-4e18-ab52-9aafc934ce0b"},"content":[{"type":"tableRow","attrs":{"localId":"652f7110dc28"},"content":[{"type":"tableCell","attrs":{"localId":"cd8957ddaacf","background":"#44b3e1"},"content":[{"type":"paragraph","content":[{"type":"text","text":"Ticket ID","marks":[{"type":"strong"}]}],"attrs":{"localId":"2ca6734562e7"}}]},{"type":"tableCell","attrs":{"localId":"8fb636273be5","colspan":2,"background":"#44b3e1"},"content":[{"type":"paragraph","content":[{"type":"text","text":"UCW-34694","marks":[{"type":"strong"}]}],"attrs":{"localId":"b358db121dbc"}}]}]},{"type":"tableRow","attrs":{"localId":"fb9555854892"},"content":[{"type":"tableCell","attrs":{"localId":"c27e7457b142","background":"#44b3e1"},"content":[{"type":"paragraph","content":[{"type":"text","text":"Brand Name","marks":[{"type":"strong"}]}],"attrs":{"localId":"fab1b583b7da"}}]},{"type":"tableCell","attrs":{"localId":"481d18230cad","colspan":2,"background":"#44b3e1"},"content":[{"type":"paragraph","content":[{"type":"text","text":"Forvermark","marks":[{"type":"strong"}]}],"attrs":{"localId":"6779fefd1f7c"}}]}]},{"type":"tableRow","attrs":{"localId":"79062122c2ab"},"content":[{"type":"tableCell","attrs":{"localId":"bb3e40d91b3f","background":"#ace5fe"},"content":[{"type":"paragraph","content":[{"type":"text","text":"Platform","marks":[{"type":"strong"}]}],"attrs":{"localId":"fb662a8e4826"}}]},{"type":"tableCell","attrs":{"localId":"934f5228ab91","colspan":2,"background":"#ace5fe"},"content":[{"type":"paragraph","content":[{"type":"text","text":"Luxury","marks":[{"type":"strong"}]}],"attrs":{"localId":"1bbb82094d75"}}]}]},{"type":"tableRow","attrs":{"localId":"f1110eab7a08"},"content":[{"type":"tableCell","attrs":{"localId":"44015c987ab5","background":"#ace5fe"},"content":[{"type":"paragraph","content":[{"type":"text","text":"Particulars","marks":[{"type":"strong"}]}],"attrs":{"localId":"d0ecc0171a7d"}}]},{"type":"tableCell","attrs":{"localId":"2a7dc33140f7","background":"#ace5fe"},"content":[{"type":"paragraph","content":[{"type":"text","text":"SKU Count","marks":[{"type":"strong"}]}],"attrs":{"localId":"fa0d379564bc"}}]},{"type":"tableCell","attrs":{"localId":"d3a094a0d7b9","background":"#ace5fe"},"content":[{"type":"paragraph","content":[{"type":"text","text":"Option Count","marks":[{"type":"strong"}]}],"attrs":{"localId":"94d46f1d8b2e"}}]}]},{"type":"tableRow","attrs":{"localId":"7972a56b3446"},"content":[{"type":"tableCell","attrs":{"localId":"2accb76c9296","background":"white"},"content":[{"type":"paragraph","content":[{"type":"text","text":"Received"}],"attrs":{"localId":"f92dea04bb9c"}}]},{"type":"tableCell","attrs":{"localId":"974fde6249ae"},"content":[{"type":"paragraph","content":[{"type":"text","text":"13"}],"attrs":{"localId":"3c209aa5a85b"}}]},{"type":"tableCell","attrs":{"localId":"9d598c911fb8"},"content":[{"type":"paragraph","content":[{"type":"text","text":"13"}],"attrs":{"localId":"8bbdbe15ed25"}}]}]},{"type":"tableRow","attrs":{"localId":"8682157c4d7b"},"content":[{"type":"tableCell","attrs":{"localId":"0abbe602d9c1","background":"white"},"content":[{"type":"paragraph","content":[{"type":"text","text":"Uploaded"}],"attrs":{"localId":"63acd9deec95"}}]},{"type":"tableCell","attrs":{"localId":"00077dc60631"},"content":[{"type":"paragraph","content":[{"type":"text","text":"13"}],"attrs":{"localId":"40235a85c4f9"}}]},{"type":"tableCell","attrs":{"localId":"7100d1384958"},"content":[{"type":"paragraph","content":[{"type":"text","text":"13"}],"attrs":{"localId":"6b966a540ca5"}}]}]},{"type":"tableRow","attrs":{"localId":"d2d9a9961b92"},"content":[{"type":"tableCell","attrs":{"localId":"ef647a7bff99","background":"white"},"content":[{"type":"paragraph","content":[{"type":"text","text":"SKUs not uploaded"}],"attrs":{"localId":"95dec140727a"}}]},{"type":"tableCell","attrs":{"localId":"bd8bf8f95e28"},"content":[{"type":"paragraph","content":[{"type":"text","text":"0"}],"attrs":{"localId":"c95df719fcf8"}}]},{"type":"tableCell","attrs":{"localId":"1db79f54b482"},"content":[{"type":"paragraph","content":[{"type":"text","text":"0"}],"attrs":{"localId":"dbbaa643636b"}}]}]},{"type":"tableRow","attrs":{"localId":"918fcd070c5c"},"content":[{"type":"tableCell","attrs":{"localId":"b6cce693635e","background":"white"},"content":[{"type":"paragraph","content":[{"type":"text","text":"LIDs Shared"}],"attrs":{"localId":"cf413c2fde00"}}]},{"type":"tableCell","attrs":{"localId":"59441410e98d"},"content":[{"type":"paragraph","content":[{"type":"text","text":"13"}],"attrs":{"localId":"9beca44a8a2b"}}]},{"type":"tableCell","attrs":{"localId":"49dd110c4568"},"content":[{"type":"paragraph","content":[{"type":"text","text":"13"}],"attrs":{"localId":"801c91a58348"}}]}]},{"type":"tableRow","attrs":{"localId":"917314f1bbc8"},"content":[{"type":"tableCell","attrs":{"localId":"d4538a45f23a","background":"white"},"content":[{"type":"paragraph","content":[{"type":"text","text":"LIDs Stuck in the System"}],"attrs":{"localId":"e52255758f4d"}}]},{"type":"tableCell","attrs":{"localId":"370893949136"},"content":[{"type":"paragraph","content":[{"type":"text","text":"0"}],"attrs":{"localId":"0e618adfec24"}}]},{"type":"tableCell","attrs":{"localId":"bc07657706f5"},"content":[{"type":"paragraph","content":[{"type":"text","text":"0"}],"attrs":{"localId":"ae50d536aab5"}}]}]}]}
{adf}
With this, we are closing this request from our end.
Thank you for your patience, support, and cooperation throughout the process. Your brand is important to us, and we look forward to assisting you again.</t>
  </si>
  <si>
    <t>UCW-34672</t>
  </si>
  <si>
    <t>Cloned-Tata Cliq Luxury Footwear Catalogue- Asics | 10th July</t>
  </si>
  <si>
    <t>Date :07/21/2026 &lt;Ticket has been successfully uploaded in our system. Option 3 Sku 26&gt; &lt;Ankita&gt;[^UCW-34672_Post Upload Sheet.xlsx] [^Pending Styles.xlsx] [^Summary.zip] ;[^UCW-34672_Post Upload Sheet (ef8f8d19-569b-4da3-bcac-46a89336a76f).xlsx]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6ec59f-040c-489b-ba11-8ac016650dca"},"content":[{"type":"tableRow","attrs":{"localId":"8f8c366d4b37"},"content":[{"type":"tableCell","attrs":{"localId":"087bcabd7853","background":"#44b3e1"},"content":[{"type":"paragraph","content":[{"type":"text","text":"Ticket ID","marks":[{"type":"strong"}]}],"attrs":{"localId":"7ad8ff27ba85"}}]},{"type":"tableCell","attrs":{"localId":"63d4f7b9d0c3","colspan":2,"background":"#44b3e1"},"content":[{"type":"paragraph","content":[{"type":"text","text":"Cloned-UCW-34672","marks":[{"type":"strong"}]}],"attrs":{"localId":"2fce66c7b7b1"}}]}]},{"type":"tableRow","attrs":{"localId":"c6e4c24143b6"},"content":[{"type":"tableCell","attrs":{"localId":"5357a9f5ba16","background":"#44b3e1"},"content":[{"type":"paragraph","content":[{"type":"text","text":"Brand Name","marks":[{"type":"strong"}]}],"attrs":{"localId":"7ebfd4dd62f8"}}]},{"type":"tableCell","attrs":{"localId":"10f045f65754","colspan":2,"background":"#44b3e1"},"content":[{"type":"paragraph","content":[{"type":"text","text":"Asics","marks":[{"type":"strong"}]}],"attrs":{"localId":"b1cd8364eca2"}}]}]},{"type":"tableRow","attrs":{"localId":"ff63a183b26b"},"content":[{"type":"tableCell","attrs":{"localId":"132adc70d3f5","background":"#ace5fe"},"content":[{"type":"paragraph","content":[{"type":"text","text":"Platform","marks":[{"type":"strong"}]}],"attrs":{"localId":"792666b91fe9"}}]},{"type":"tableCell","attrs":{"localId":"6606bbb32a1f","colspan":2,"background":"#ace5fe"},"content":[{"type":"paragraph","content":[{"type":"text","text":"Luxury","marks":[{"type":"strong"}]}],"attrs":{"localId":"c9502c8a154a"}}]}]},{"type":"tableRow","attrs":{"localId":"f5bb36115548"},"content":[{"type":"tableCell","attrs":{"localId":"79f792696735","background":"#ace5fe"},"content":[{"type":"paragraph","content":[{"type":"text","text":"Particulars","marks":[{"type":"strong"}]}],"attrs":{"localId":"345c32f41a84"}}]},{"type":"tableCell","attrs":{"localId":"f5a021703c20","background":"#ace5fe"},"content":[{"type":"paragraph","content":[{"type":"text","text":"SKU Count","marks":[{"type":"strong"}]}],"attrs":{"localId":"2a471c163b64"}}]},{"type":"tableCell","attrs":{"localId":"7d582f648eef","background":"#ace5fe"},"content":[{"type":"paragraph","content":[{"type":"text","text":"Option Count","marks":[{"type":"strong"}]}],"attrs":{"localId":"8e0d9ff70082"}}]}]},{"type":"tableRow","attrs":{"localId":"6f7fd25067df"},"content":[{"type":"tableCell","attrs":{"localId":"0557a6345949","background":"white"},"content":[{"type":"paragraph","content":[{"type":"text","text":"Received"}],"attrs":{"localId":"9520f96d884f"}}]},{"type":"tableCell","attrs":{"localId":"8b09cfa3d046"},"content":[{"type":"paragraph","content":[{"type":"text","text":"26"}],"attrs":{"localId":"cc7232df90ed"}}]},{"type":"tableCell","attrs":{"localId":"b4528e84e0de"},"content":[{"type":"paragraph","content":[{"type":"text","text":"3"}],"attrs":{"localId":"4374c0b1c65e"}}]}]},{"type":"tableRow","attrs":{"localId":"fa913476461e"},"content":[{"type":"tableCell","attrs":{"localId":"443143ae73b2","background":"white"},"content":[{"type":"paragraph","content":[{"type":"text","text":"Uploaded"}],"attrs":{"localId":"00bd13da6372"}}]},{"type":"tableCell","attrs":{"localId":"b3a558671933"},"content":[{"type":"paragraph","content":[{"type":"text","text":"26"}],"attrs":{"localId":"1b6047a8d333"}}]},{"type":"tableCell","attrs":{"localId":"3174879dc79f"},"content":[{"type":"paragraph","content":[{"type":"text","text":"3"}],"attrs":{"localId":"22ee89243002"}}]}]},{"type":"tableRow","attrs":{"localId":"2cec5fe78778"},"content":[{"type":"tableCell","attrs":{"localId":"e864c9ccfd5f","background":"white"},"content":[{"type":"paragraph","content":[{"type":"text","text":"SKUs not uploaded"}],"attrs":{"localId":"cef11b61b87d"}}]},{"type":"tableCell","attrs":{"localId":"0f6b32bee934"},"content":[{"type":"paragraph","content":[{"type":"text","text":"0"}],"attrs":{"localId":"6fad96542724"}}]},{"type":"tableCell","attrs":{"localId":"b593929b71e3"},"content":[{"type":"paragraph","content":[{"type":"text","text":"0"}],"attrs":{"localId":"17b428e48af6"}}]}]},{"type":"tableRow","attrs":{"localId":"00431d4f013e"},"content":[{"type":"tableCell","attrs":{"localId":"929103f1c264","background":"white"},"content":[{"type":"paragraph","content":[{"type":"text","text":"LIDs Shared"}],"attrs":{"localId":"a27e64859dea"}}]},{"type":"tableCell","attrs":{"localId":"687abb1e1b23"},"content":[{"type":"paragraph","content":[{"type":"text","text":"26"}],"attrs":{"localId":"6903bc91fbd7"}}]},{"type":"tableCell","attrs":{"localId":"943ae1087041"},"content":[{"type":"paragraph","content":[{"type":"text","text":"3"}],"attrs":{"localId":"636d1c1528e3"}}]}]},{"type":"tableRow","attrs":{"localId":"4c8557d8c7d5"},"content":[{"type":"tableCell","attrs":{"localId":"db9e832a50be","background":"white"},"content":[{"type":"paragraph","content":[{"type":"text","text":"LIDs Stuck in the System"}],"attrs":{"localId":"894b9668426c"}}]},{"type":"tableCell","attrs":{"localId":"c53f1fbfc87d"},"content":[{"type":"paragraph","content":[{"type":"text","text":"0"}],"attrs":{"localId":"5b6aef3b6fcc"}}]},{"type":"tableCell","attrs":{"localId":"5325a89e14b1"},"content":[{"type":"paragraph","content":[{"type":"text","text":"0"}],"attrs":{"localId":"902911feac78"}}]}]}]}
{adf}
Some styles have *non-continuous sizes* and could not be uploaded without confirmation. The affected SKUs and sizes are listed below:
||SKU||Foot Size||
|1201A896.100.6|UK/IND-5|
|1201A896.100.8|UK/IND-7|
|1201A896.100.9|UK/IND-8|
|1201A896.100.10|UK/IND-9|
|1201A967.100.6|UK/IND-5|
|1201A967.100.8|UK/IND-7|
|1201A967.100.9|UK/IND-8|
|1201A967.100.10|UK/IND-9|
@Madhuri Singh, kindly confirm whether we can proceed with uploading the styles with non-continuous sizes.
With this, we are closing this request from our end.
Thank you for your patience, support, and cooperation throughout the process. Your brand is important to us, and we look forward to assisting you again.</t>
  </si>
  <si>
    <t>UCW-34667</t>
  </si>
  <si>
    <t>Aug NPL - TFB</t>
  </si>
  <si>
    <t xml:space="preserve">Date :07/20/2026  &lt;Ticket picked for pre processing SKU 4&gt; &lt;Tania&gt;
Date :07/22/2026 &lt;Ticket picked for Production and QC review SKU 4&gt; &lt;Tania&gt;
IMAGE WIP;Date :07/22/2026&lt;Pre Processing query to Brand &lt;Certificate Issues&gt;&gt; &lt;Tania&gt;;Date :07/23/2026&lt;Query for platform confirmation &amp; Certificate Issues&gt;&lt;Amandeep&gt;;Date :07/24/2026&lt;Ticket picked for Production and QC review SKU 4&gt; &lt;Tania&gt;;Date :07/24/2026 &lt;Ticket has been successfully uploaded in our system. Option 4 Sku 4&gt; &lt;Ankita&gt;[^Summary.zip]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fb2bedc-6f62-4706-87f7-33359c30019f"},"content":[{"type":"tableRow","attrs":{"localId":"917a5c3b90e9"},"content":[{"type":"tableCell","attrs":{"localId":"a099daf4621b","background":"#44b3e1"},"content":[{"type":"paragraph","content":[{"type":"text","text":"Ticket ID","marks":[{"type":"strong"}]}],"attrs":{"localId":"7f4c595965b6"}}]},{"type":"tableCell","attrs":{"localId":"1f04fa1fbc62","colspan":2,"background":"#44b3e1"},"content":[{"type":"paragraph","content":[{"type":"text","text":"UCW-34667","marks":[{"type":"strong"}]}],"attrs":{"localId":"7e558d651385"}}]}]},{"type":"tableRow","attrs":{"localId":"201150317804"},"content":[{"type":"tableCell","attrs":{"localId":"708f678524f9","background":"#44b3e1"},"content":[{"type":"paragraph","content":[{"type":"text","text":"Brand Name","marks":[{"type":"strong"}]}],"attrs":{"localId":"0c1ee17d8429"}}]},{"type":"tableCell","attrs":{"localId":"024e52da4bfd","colspan":2,"background":"#44b3e1"},"content":[{"type":"paragraph","content":[{"type":"text","text":"Tom Ford","marks":[{"type":"strong"}]}],"attrs":{"localId":"b4584bd71c41"}}]}]},{"type":"tableRow","attrs":{"localId":"1c32392f5eea"},"content":[{"type":"tableCell","attrs":{"localId":"314f9ed50384","background":"#ace5fe"},"content":[{"type":"paragraph","content":[{"type":"text","text":"Platform","marks":[{"type":"strong"}]}],"attrs":{"localId":"d5a85e3d9541"}}]},{"type":"tableCell","attrs":{"localId":"ea3d43b1a2b6","colspan":2,"background":"#ace5fe"},"content":[{"type":"paragraph","content":[{"type":"text","text":"LUX","marks":[{"type":"strong"}]}],"attrs":{"localId":"7b0c4422941b"}}]}]},{"type":"tableRow","attrs":{"localId":"0a1ac49fec2d"},"content":[{"type":"tableCell","attrs":{"localId":"ec1501eb8a9b","background":"#ace5fe"},"content":[{"type":"paragraph","content":[{"type":"text","text":"Particulars","marks":[{"type":"strong"}]}],"attrs":{"localId":"4ca869f66a1b"}}]},{"type":"tableCell","attrs":{"localId":"5cc0d7be145f","background":"#ace5fe"},"content":[{"type":"paragraph","content":[{"type":"text","text":"SKU Count","marks":[{"type":"strong"}]}],"attrs":{"localId":"7a7070c097cc"}}]},{"type":"tableCell","attrs":{"localId":"4e68b12da4df","background":"#ace5fe"},"content":[{"type":"paragraph","content":[{"type":"text","text":"Option Count","marks":[{"type":"strong"}]}],"attrs":{"localId":"b51d273ef70b"}}]}]},{"type":"tableRow","attrs":{"localId":"bb4097fd2ccc"},"content":[{"type":"tableCell","attrs":{"localId":"de61b2a41d36","background":"white"},"content":[{"type":"paragraph","content":[{"type":"text","text":"Received"}],"attrs":{"localId":"2d5ef64a448c"}}]},{"type":"tableCell","attrs":{"localId":"1411ee500ac7"},"content":[{"type":"paragraph","content":[{"type":"text","text":"4"}],"attrs":{"localId":"a65d3e73d5de"}}]},{"type":"tableCell","attrs":{"localId":"2636745e4575"},"content":[{"type":"paragraph","content":[{"type":"text","text":"4"}],"attrs":{"localId":"7bea26896261"}}]}]},{"type":"tableRow","attrs":{"localId":"4b2a6bc61c03"},"content":[{"type":"tableCell","attrs":{"localId":"e2b7ca7298a8","background":"white"},"content":[{"type":"paragraph","content":[{"type":"text","text":"Uploaded"}],"attrs":{"localId":"66db4a5b2849"}}]},{"type":"tableCell","attrs":{"localId":"7db3b6e711c1"},"content":[{"type":"paragraph","content":[{"type":"text","text":"4"}],"attrs":{"localId":"e08bc3fe6b41"}}]},{"type":"tableCell","attrs":{"localId":"b9fa51eb7671"},"content":[{"type":"paragraph","content":[{"type":"text","text":"4"}],"attrs":{"localId":"4a99cf2dbf1e"}}]}]},{"type":"tableRow","attrs":{"localId":"86ff7097da35"},"content":[{"type":"tableCell","attrs":{"localId":"f97cffbb9e45","background":"white"},"content":[{"type":"paragraph","content":[{"type":"text","text":"LIDs Shared"}],"attrs":{"localId":"ed98c7fd1d85"}}]},{"type":"tableCell","attrs":{"localId":"80a9c996a52c"},"content":[{"type":"paragraph","content":[{"type":"text","text":"4"}],"attrs":{"localId":"060ed3e96f29"}}]},{"type":"tableCell","attrs":{"localId":"5ac1c50f6930"},"content":[{"type":"paragraph","content":[{"type":"text","text":"4"}],"attrs":{"localId":"3f5697472917"}}]}]}]}
{adf}
With this, we are closing this request from our end.
Thank you for your patience, support, and cooperation throughout the process. Your brand is important to us, and we look forward to assisting you again.
[^Post Upload Status_V.2 (1) (5).xlsx] </t>
  </si>
  <si>
    <t>UCW-34639</t>
  </si>
  <si>
    <t>GWP Catalogue Sheet</t>
  </si>
  <si>
    <t>Biotique</t>
  </si>
  <si>
    <t>SKU is already listed in System.</t>
  </si>
  <si>
    <t>UCW-34637</t>
  </si>
  <si>
    <t xml:space="preserve">GAR | Acno Fight PDP | TATACLIQ - Fashion | Seller Code 125928 | PRIORITY </t>
  </si>
  <si>
    <t xml:space="preserve">Date:07/24/2026&lt;Brand To Reslove Query&gt;&lt;Image link expired&gt;&lt;Biplab Sarkar&gt;;The images are successfully uploaded. Once the images are reflected, we will let you know.
{adf:display=block}
{"type":"table","attrs":{"isNumberColumnEnabled":false,"layout":"center","localId":"37bb9d3e-97c0-4a04-8c8e-7630837e816e"},"content":[{"type":"tableRow","attrs":{"localId":"c19592285ffd"},"content":[{"type":"tableCell","attrs":{"localId":"10f08bf3445a"},"content":[{"type":"paragraph","content":[{"type":"text","text":"Ticket ID"}],"attrs":{"localId":"4f09896d1e16"}}]},{"type":"tableCell","attrs":{"localId":"6b1f074726a3","colspan":2},"content":[{"type":"paragraph","content":[{"type":"text","text":"UCW-34637"}],"attrs":{"localId":"9ed6b47c8e6b"}}]}]},{"type":"tableRow","attrs":{"localId":"6a05574ce3a2"},"content":[{"type":"tableCell","attrs":{"localId":"2d7e258e9e77"},"content":[{"type":"paragraph","content":[{"type":"text","text":"Brand Name"}],"attrs":{"localId":"696a7ac5c540"}}]},{"type":"tableCell","attrs":{"localId":"45b575ab55ff","colspan":2},"content":[{"type":"paragraph","content":[{"type":"text","text":"Garnier"}],"attrs":{"localId":"02c2d27ea3ff"}}]}]},{"type":"tableRow","attrs":{"localId":"6a549ba9dcec"},"content":[{"type":"tableCell","attrs":{"localId":"a8f5669704f4"},"content":[{"type":"paragraph","content":[{"type":"text","text":"Platform"}],"attrs":{"localId":"29a16a401e41"}}]},{"type":"tableCell","attrs":{"localId":"e9b59188843d","colspan":2},"content":[{"type":"paragraph","content":[{"type":"text","text":"Marketplace &amp; Beauty"}],"attrs":{"localId":"765396a616ab"}}]}]},{"type":"tableRow","attrs":{"localId":"682ce23b1fda"},"content":[{"type":"tableCell","attrs":{"localId":"c61daf449e0b"},"content":[{"type":"paragraph","content":[{"type":"text","text":"Particulars"}],"attrs":{"localId":"77366eb6b798"}}]},{"type":"tableCell","attrs":{"localId":"122e62b903cf"},"content":[{"type":"paragraph","content":[{"type":"text","text":"SKU Count"}],"attrs":{"localId":"facb2156eb38"}}]},{"type":"tableCell","attrs":{"localId":"a84012bdd321"},"content":[{"type":"paragraph","content":[{"type":"text","text":"Option Count"}],"attrs":{"localId":"c4647151435a"}}]}]},{"type":"tableRow","attrs":{"localId":"287f661e9213"},"content":[{"type":"tableCell","attrs":{"localId":"2dbff5dc85d1"},"content":[{"type":"paragraph","content":[{"type":"text","text":"Received"}],"attrs":{"localId":"4c1e1d187cdb"}}]},{"type":"tableCell","attrs":{"localId":"0232093f9b88"},"content":[{"type":"paragraph","content":[{"type":"text","text":"3"}],"attrs":{"localId":"f73ace8eac98"}}]},{"type":"tableCell","attrs":{"localId":"4c235dd48c85"},"content":[{"type":"paragraph","content":[{"type":"text","text":"3"}],"attrs":{"localId":"1f910df3bf77"}}]}]},{"type":"tableRow","attrs":{"localId":"0a857cdb2b80"},"content":[{"type":"tableCell","attrs":{"localId":"32a3e1a7c609"},"content":[{"type":"paragraph","content":[{"type":"text","text":"Uploaded"}],"attrs":{"localId":"de20e82a2404"}}]},{"type":"tableCell","attrs":{"localId":"70c508ca3988"},"content":[{"type":"paragraph","content":[{"type":"text","text":"3"}],"attrs":{"localId":"2cd6009f3ee8"}}]},{"type":"tableCell","attrs":{"localId":"f1b2d0fe7670"},"content":[{"type":"paragraph","content":[{"type":"text","text":"3"}],"attrs":{"localId":"8f948ad87a19"}}]}]}]}
{adf}
[^Status of UCW-34637.xlsx]
[^125928_SKUEDITRETRIGGER__Mens_Skincare_1(MPH2215103100)_20260721_020727_633_summary.csv]
</t>
  </si>
  <si>
    <t>UCW-34633</t>
  </si>
  <si>
    <t>Platform Addition Request - &amp;honey , Dr Athlea on Luxury</t>
  </si>
  <si>
    <t>&amp;honey, Dr. Althea</t>
  </si>
  <si>
    <t>The platform addition task has been completed. Please find the attached summary sheet for your reference. Once the updates are successfully reflected, we will inform you accordingly.
{adf:display=block}
{"type":"table","attrs":{"isNumberColumnEnabled":false,"layout":"center","localId":"174d9e12-649a-4636-9056-7418e47e8ca6"},"content":[{"type":"tableRow","attrs":{"localId":"bd51476a0035"},"content":[{"type":"tableCell","attrs":{"localId":"53f13bfa6463"},"content":[{"type":"paragraph","content":[{"type":"text","text":"Ticket ID"}],"attrs":{"localId":"4ebbb7c11c9b"}}]},{"type":"tableCell","attrs":{"localId":"4b77271cbca2","colspan":2},"content":[{"type":"paragraph","content":[{"type":"text","text":"UCW-34633"}],"attrs":{"localId":"6d94119d701e"}}]}]},{"type":"tableRow","attrs":{"localId":"617afe0c8697"},"content":[{"type":"tableCell","attrs":{"localId":"9cca393c0a30"},"content":[{"type":"paragraph","content":[{"type":"text","text":"Brand Name"}],"attrs":{"localId":"2a7844be6133"}}]},{"type":"tableCell","attrs":{"localId":"adcc19bdb134","colspan":2},"content":[{"type":"paragraph","content":[{"type":"text","text":"&amp;honey &amp; De.Althea"}],"attrs":{"localId":"dcc6d4bd44f3"}}]}]},{"type":"tableRow","attrs":{"localId":"e20c7394b7de"},"content":[{"type":"tableCell","attrs":{"localId":"6ddcb494e4e3"},"content":[{"type":"paragraph","content":[{"type":"text","text":"Platform"}],"attrs":{"localId":"b0e2018d6e75"}}]},{"type":"tableCell","attrs":{"localId":"0c0b9709f9b0","colspan":2},"content":[{"type":"paragraph","content":[{"type":"text","text":"Marketplace &amp; Luxury"}],"attrs":{"localId":"27d80b796b76"}}]}]},{"type":"tableRow","attrs":{"localId":"82f6cc52e7fb"},"content":[{"type":"tableCell","attrs":{"localId":"cdbdc1b036c3"},"content":[{"type":"paragraph","content":[{"type":"text","text":"Particulars"}],"attrs":{"localId":"c8db8d68ad55"}}]},{"type":"tableCell","attrs":{"localId":"3a740c1aeca0"},"content":[{"type":"paragraph","content":[{"type":"text","text":"SKU Count"}],"attrs":{"localId":"2ebb1647535a"}}]},{"type":"tableCell","attrs":{"localId":"aec0ca29513c"},"content":[{"type":"paragraph","content":[{"type":"text","text":"Option Count"}],"attrs":{"localId":"c42b51f333ee"}}]}]},{"type":"tableRow","attrs":{"localId":"2ae6d0fccda2"},"content":[{"type":"tableCell","attrs":{"localId":"d691164b5c85"},"content":[{"type":"paragraph","content":[{"type":"text","text":"Received"}],"attrs":{"localId":"af496105062c"}}]},{"type":"tableCell","attrs":{"localId":"49cec0fffbcf"},"content":[{"type":"paragraph","content":[{"type":"text","text":"40"}],"attrs":{"localId":"eea04fa1b7f8"}}]},{"type":"tableCell","attrs":{"localId":"b54dff4252b5"},"content":[{"type":"paragraph","content":[{"type":"text","text":"40"}],"attrs":{"localId":"0205b97b45ee"}}]}]},{"type":"tableRow","attrs":{"localId":"e2bdf740dadd"},"content":[{"type":"tableCell","attrs":{"localId":"616a3bfd9bb9"},"content":[{"type":"paragraph","content":[{"type":"text","text":"Uploaded"}],"attrs":{"localId":"8616b1b6d9a0"}}]},{"type":"tableCell","attrs":{"localId":"8fcee10393af"},"content":[{"type":"paragraph","content":[{"type":"text","text":"40"}],"attrs":{"localId":"3b1a2754ad0e"}}]},{"type":"tableCell","attrs":{"localId":"8ad884d150bb"},"content":[{"type":"paragraph","content":[{"type":"text","text":"40"}],"attrs":{"localId":"18bc7b49f82d"}}]}]}]}
{adf}
[^Status of UCW-34633.xlsx]
[^Summery.zip]
;The image has been successfully reflected on both platforms. Therefore, we will proceed with closing this ticket for now. If you encounter any further issues, please feel free to reach out to us.</t>
  </si>
  <si>
    <t>UCW-34628</t>
  </si>
  <si>
    <t>New listing of iunik</t>
  </si>
  <si>
    <t>iunik</t>
  </si>
  <si>
    <t xml:space="preserve">Date :07/20/2026  &lt;Ticket picked for pre processing SKU 1&gt; &lt;Tania&gt;
Date :07/22/2026 &lt;Ticket picked for Production and QC review SKU 1&gt; &lt;Tania&gt;
IMAGE WIP;Date :07/22/2026Y &lt;Pre Processing query to Brand &lt;Images Analysis&gt;&gt; &lt;Tania&gt;
Date :07/23/2026 &lt; Pre Processing query to Brand 1st Follow Up&gt; &lt;Tania&gt;;Date :07/24/2026 &lt; Pre Processing query to Brand 2nd Follow Up&gt; &lt;Tania&gt;;Date :07/24/2026 &lt; Resolution Received, Production &amp; QC Done&gt; &lt;Tania&gt;;Date :07/24/2026 &lt;Ticket has been successfully uploaded in our system. Option 1 Sku 1&gt; &lt;Ishani&gt;
[^Post Upload Status_V.2 (1)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a03ee0-295c-4ea6-9d39-03bc7554c6f0"},"content":[{"type":"tableRow","attrs":{"localId":"51c42b1b0970"},"content":[{"type":"tableCell","attrs":{"localId":"3d4287240a07","background":"#44b3e1"},"content":[{"type":"paragraph","content":[{"type":"text","text":"Ticket ID","marks":[{"type":"strong"}]}],"attrs":{"localId":"8bd9531b8797"}}]},{"type":"tableCell","attrs":{"localId":"bf34e222fe0b","colspan":2,"background":"#44b3e1"},"content":[{"type":"paragraph","content":[{"type":"text","text":"UCW-34628","marks":[{"type":"strong"}]}],"attrs":{"localId":"b61c5720784e"}}]}]},{"type":"tableRow","attrs":{"localId":"eb8993a7db4b"},"content":[{"type":"tableCell","attrs":{"localId":"3a18b4c3208d","background":"#44b3e1"},"content":[{"type":"paragraph","content":[{"type":"text","text":"Brand Name","marks":[{"type":"strong"}]}],"attrs":{"localId":"2d7fe51547b9"}}]},{"type":"tableCell","attrs":{"localId":"56ade1ab75ad","colspan":2,"background":"#44b3e1"},"content":[{"type":"paragraph","content":[{"type":"text","text":"iunik","marks":[{"type":"strong"}]}],"attrs":{"localId":"ce962885abfc"}}]}]},{"type":"tableRow","attrs":{"localId":"5b1a4dae78c6"},"content":[{"type":"tableCell","attrs":{"localId":"2d9d9c2519a1","background":"#ace5fe"},"content":[{"type":"paragraph","content":[{"type":"text","text":"Platform","marks":[{"type":"strong"}]}],"attrs":{"localId":"a2eaad6e9dfd"}}]},{"type":"tableCell","attrs":{"localId":"e97357d34cbb","colspan":2,"background":"#ace5fe"},"content":[{"type":"paragraph","content":[{"type":"text","text":"MALL","marks":[{"type":"strong"}]}],"attrs":{"localId":"3ff7411851dd"}}]}]},{"type":"tableRow","attrs":{"localId":"6aa99eaae2e3"},"content":[{"type":"tableCell","attrs":{"localId":"e919aec302d4","background":"#ace5fe"},"content":[{"type":"paragraph","content":[{"type":"text","text":"Particulars","marks":[{"type":"strong"}]}],"attrs":{"localId":"46a32eb60fdb"}}]},{"type":"tableCell","attrs":{"localId":"7d6c310a197a","background":"#ace5fe"},"content":[{"type":"paragraph","content":[{"type":"text","text":"SKU Count","marks":[{"type":"strong"}]}],"attrs":{"localId":"b25a6f50b9f8"}}]},{"type":"tableCell","attrs":{"localId":"05aa6bdf732f","background":"#ace5fe"},"content":[{"type":"paragraph","content":[{"type":"text","text":"Option Count","marks":[{"type":"strong"}]}],"attrs":{"localId":"23080bff0c34"}}]}]},{"type":"tableRow","attrs":{"localId":"f43c952f4c39"},"content":[{"type":"tableCell","attrs":{"localId":"ac68bb1c2e9b","background":"white"},"content":[{"type":"paragraph","content":[{"type":"text","text":"Received"}],"attrs":{"localId":"a7e73dbe5fca"}}]},{"type":"tableCell","attrs":{"localId":"c4c49b46d0e6"},"content":[{"type":"paragraph","content":[{"type":"text","text":"1"}],"attrs":{"localId":"210080a31fe8"}}]},{"type":"tableCell","attrs":{"localId":"5e9972c2cc35"},"content":[{"type":"paragraph","content":[{"type":"text","text":"1"}],"attrs":{"localId":"b486110fa94f"}}]}]},{"type":"tableRow","attrs":{"localId":"ef9fe0bfdfaa"},"content":[{"type":"tableCell","attrs":{"localId":"8354151fa543","background":"white"},"content":[{"type":"paragraph","content":[{"type":"text","text":"Uploaded"}],"attrs":{"localId":"ab994162e841"}}]},{"type":"tableCell","attrs":{"localId":"88e76da04719"},"content":[{"type":"paragraph","content":[{"type":"text","text":"1"}],"attrs":{"localId":"362f1e56335b"}}]},{"type":"tableCell","attrs":{"localId":"1a17f17aad13"},"content":[{"type":"paragraph","content":[{"type":"text","text":"1"}],"attrs":{"localId":"7d2077243a62"}}]}]},{"type":"tableRow","attrs":{"localId":"7bc7e652d4ba"},"content":[{"type":"tableCell","attrs":{"localId":"a9fb71ec1ad2","background":"white"},"content":[{"type":"paragraph","content":[{"type":"text","text":"LIDs Shared"}],"attrs":{"localId":"e0893fa4a4ee"}}]},{"type":"tableCell","attrs":{"localId":"03fb990b9c34"},"content":[{"type":"paragraph","content":[{"type":"text","text":"1"}],"attrs":{"localId":"bba8f2196271"}}]},{"type":"tableCell","attrs":{"localId":"aa5ec274f2e7"},"content":[{"type":"paragraph","content":[{"type":"text","text":"1"}],"attrs":{"localId":"5b9ef9d57baf"}}]}]}]}
{adf}
With this, we are closing this request from our end.
Thank you for your patience, support, and cooperation throughout the process. Your brand is important to us, and we look forward to assisting you again.
[^Post Upload Status_V.2 (1) (1) (4).xlsx]
</t>
  </si>
  <si>
    <t>UCW-34627</t>
  </si>
  <si>
    <t>TCL- New listing - Juliette Has A Gun Banana Rush (MDP)</t>
  </si>
  <si>
    <t>Juliette has a gun</t>
  </si>
  <si>
    <t>Date :07/20/2026  &lt;Ticket picked for pre processing SKU 3&gt; &lt;Tania&gt;
Date :07/22/2026 &lt;Ticket picked for Production and QC review SKU 3&gt; &lt;Tania&gt;
IMAGE WIP;Date :07/23/2026 &lt;Ticket has been successfully uploaded in our system. SKU 3&gt; &lt;Tania&gt;;We have successfully uploaded this batch. Please find the attached summary sheet and summary report.[^UCW-34627_Post Upload Status.xlsx] [^ProductBulkUpload_127939_Beauty__Grooming(MPH22)_Fragrances_and_Perfumes(MPH2211)_Fragrances(MPH2211100)_Perfumes(MPH22111.csv] ;[^UCW-34627_Post Upload Status (4ecfd7a6-d81a-4edf-86e5-0f273b5b1b4a).xlsx]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846a644-125f-458c-92fc-b020218e0d72"},"content":[{"type":"tableRow","attrs":{"localId":"8e7e1a3cb942"},"content":[{"type":"tableCell","attrs":{"localId":"097d1f21b68f","background":"#44b3e1"},"content":[{"type":"paragraph","content":[{"type":"text","text":"Ticket ID","marks":[{"type":"strong"}]}],"attrs":{"localId":"0d26c94c99ed"}}]},{"type":"tableCell","attrs":{"localId":"fd1bd60990f6","colspan":2,"background":"#44b3e1"},"content":[{"type":"paragraph","content":[{"type":"text","text":"UCW-34627","marks":[{"type":"strong"}]}],"attrs":{"localId":"703c55381e21"}}]}]},{"type":"tableRow","attrs":{"localId":"f6702feb560d"},"content":[{"type":"tableCell","attrs":{"localId":"17a72a28f5b4","background":"#44b3e1"},"content":[{"type":"paragraph","content":[{"type":"text","text":"Brand Name","marks":[{"type":"strong"}]}],"attrs":{"localId":"803fda2c54cd"}}]},{"type":"tableCell","attrs":{"localId":"ca1bbae5cca4","colspan":2,"background":"#44b3e1"},"content":[{"type":"paragraph","content":[{"type":"text","text":"Juliette has a gun","marks":[{"type":"strong"}]}],"attrs":{"localId":"68fee42e91fa"}}]}]},{"type":"tableRow","attrs":{"localId":"8f30d43943fd"},"content":[{"type":"tableCell","attrs":{"localId":"2d5d3e5d5324","background":"#ace5fe"},"content":[{"type":"paragraph","content":[{"type":"text","text":"Platform","marks":[{"type":"strong"}]}],"attrs":{"localId":"19a49b585c36"}}]},{"type":"tableCell","attrs":{"localId":"e109e6805158","colspan":2,"background":"#ace5fe"},"content":[{"type":"paragraph","content":[{"type":"text","text":"Luxury","marks":[{"type":"strong"}]}],"attrs":{"localId":"94dfa686f203"}}]}]},{"type":"tableRow","attrs":{"localId":"8718245c726f"},"content":[{"type":"tableCell","attrs":{"localId":"61991bd34fbe","background":"#ace5fe"},"content":[{"type":"paragraph","content":[{"type":"text","text":"Particulars","marks":[{"type":"strong"}]}],"attrs":{"localId":"50d7deb4e953"}}]},{"type":"tableCell","attrs":{"localId":"0b726adefae0","background":"#ace5fe"},"content":[{"type":"paragraph","content":[{"type":"text","text":"SKU Count","marks":[{"type":"strong"}]}],"attrs":{"localId":"a6068c083bc7"}}]},{"type":"tableCell","attrs":{"localId":"1425457f0eac","background":"#ace5fe"},"content":[{"type":"paragraph","content":[{"type":"text","text":"Option Count","marks":[{"type":"strong"}]}],"attrs":{"localId":"d3f32dc70c86"}}]}]},{"type":"tableRow","attrs":{"localId":"b7d4eb67ca54"},"content":[{"type":"tableCell","attrs":{"localId":"9a1fcd7bb9e6","background":"white"},"content":[{"type":"paragraph","content":[{"type":"text","text":"Received"}],"attrs":{"localId":"0c7158c23688"}}]},{"type":"tableCell","attrs":{"localId":"07eee9196267"},"content":[{"type":"paragraph","content":[{"type":"text","text":"3"}],"attrs":{"localId":"8f6d3f63102a"}}]},{"type":"tableCell","attrs":{"localId":"11518480f0d9"},"content":[{"type":"paragraph","content":[{"type":"text","text":"3"}],"attrs":{"localId":"bcf8e99a8e90"}}]}]},{"type":"tableRow","attrs":{"localId":"f1152e587ec2"},"content":[{"type":"tableCell","attrs":{"localId":"227331654cfe","background":"white"},"content":[{"type":"paragraph","content":[{"type":"text","text":"Uploaded"}],"attrs":{"localId":"ea56406545c0"}}]},{"type":"tableCell","attrs":{"localId":"42c176968a88"},"content":[{"type":"paragraph","content":[{"type":"text","text":"3"}],"attrs":{"localId":"e2d53b3c4387"}}]},{"type":"tableCell","attrs":{"localId":"ae72c71e78c1"},"content":[{"type":"paragraph","content":[{"type":"text","text":"3"}],"attrs":{"localId":"f9e4d17ee2b4"}}]}]},{"type":"tableRow","attrs":{"localId":"d2e7520f06ad"},"content":[{"type":"tableCell","attrs":{"localId":"514ba0dfb38d","background":"white"},"content":[{"type":"paragraph","content":[{"type":"text","text":"SKUs not uploaded"}],"attrs":{"localId":"93ac3d4bea54"}}]},{"type":"tableCell","attrs":{"localId":"275b47155e5d"},"content":[{"type":"paragraph","content":[{"type":"text","text":"0"}],"attrs":{"localId":"2a88d4281b00"}}]},{"type":"tableCell","attrs":{"localId":"fefb6bce5a2a"},"content":[{"type":"paragraph","content":[{"type":"text","text":"0"}],"attrs":{"localId":"8914ae1baec5"}}]}]},{"type":"tableRow","attrs":{"localId":"cb53d0b6d4ed"},"content":[{"type":"tableCell","attrs":{"localId":"1e01a100a21c","background":"white"},"content":[{"type":"paragraph","content":[{"type":"text","text":"LIDs Shared"}],"attrs":{"localId":"fcd5229a584e"}}]},{"type":"tableCell","attrs":{"localId":"81c066641b6d"},"content":[{"type":"paragraph","content":[{"type":"text","text":"3"}],"attrs":{"localId":"ac1bd59ed67a"}}]},{"type":"tableCell","attrs":{"localId":"e4bf2671a8ab"},"content":[{"type":"paragraph","content":[{"type":"text","text":"3"}],"attrs":{"localId":"63ad1d5db053"}}]}]},{"type":"tableRow","attrs":{"localId":"27dfda109c67"},"content":[{"type":"tableCell","attrs":{"localId":"743c0ce1f9d0","background":"white"},"content":[{"type":"paragraph","content":[{"type":"text","text":"LIDs Stuck in the System"}],"attrs":{"localId":"eca5844f9790"}}]},{"type":"tableCell","attrs":{"localId":"14d3d39fa87f"},"content":[{"type":"paragraph","content":[{"type":"text","text":"0"}],"attrs":{"localId":"c6234b083456"}}]},{"type":"tableCell","attrs":{"localId":"3f545759427f"},"content":[{"type":"paragraph","content":[{"type":"text","text":"0"}],"attrs":{"localId":"0d756be150ba"}}]}]}]}
{adf}
With this, we are closing this request from our end.
Thank you for your patience, support, and cooperation throughout the process. Your brand is important to us, and we look forward to assisting you again.</t>
  </si>
  <si>
    <t>UCW-34624</t>
  </si>
  <si>
    <t>Sept'26 NPL to be ordered in July'26: TCL</t>
  </si>
  <si>
    <t>M.A.C.</t>
  </si>
  <si>
    <t xml:space="preserve">Date :07/20/2026  &lt;Ticket picked for pre processing SKU 10&gt; &lt;Tania&gt;
Date :07/22/2026 &lt;Ticket picked for Production and QC review SKU 10&gt; &lt;Tania&gt;
IMAGE WIP;Date :07/24/2026 &lt;Query Shared due to images issues SKU 10&gt; &lt;Tania&gt;;We have successfully uploaded this batch. Please find the attached summary sheet and summary report.[^ProductBulkUpload_125928_Beauty__Grooming(MPH22)_Makeup(MPH2214)_Face(MPH2214101)_Foundation(MPH2214101112)_33887_17848963.csv][^UCW-34624_Post Upload Status (1) (f22d307d-a210-4eee-acac-28d106707c5f).xlsx]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760201b-5462-4b77-9dc5-922500204961"},"content":[{"type":"tableRow","attrs":{"localId":"b3b87187b427"},"content":[{"type":"tableCell","attrs":{"localId":"538642904a9a","background":"#44b3e1"},"content":[{"type":"paragraph","content":[{"type":"text","text":"Ticket ID","marks":[{"type":"strong"}]}],"attrs":{"localId":"66c2c119b9fb"}}]},{"type":"tableCell","attrs":{"localId":"3778fc55507f","colspan":2,"background":"#44b3e1"},"content":[{"type":"paragraph","content":[{"type":"text","text":"UCW-34624"}],"attrs":{"localId":"985130bb443d"}}]}]},{"type":"tableRow","attrs":{"localId":"922b66deb161"},"content":[{"type":"tableCell","attrs":{"localId":"cbae2c190187","background":"#44b3e1"},"content":[{"type":"paragraph","content":[{"type":"text","text":"Brand Name","marks":[{"type":"strong"}]}],"attrs":{"localId":"46c174cadc8c"}}]},{"type":"tableCell","attrs":{"localId":"ed206ee13efa","colspan":2,"background":"#44b3e1"},"content":[{"type":"paragraph","content":[{"type":"text","text":"M.A.C.","marks":[{"type":"strong"}]}],"attrs":{"localId":"ef8456406589"}}]}]},{"type":"tableRow","attrs":{"localId":"db3230de3e8d"},"content":[{"type":"tableCell","attrs":{"localId":"a597d7a85191","background":"#ace5fe"},"content":[{"type":"paragraph","content":[{"type":"text","text":"Platform","marks":[{"type":"strong"}]}],"attrs":{"localId":"ee24542054b9"}}]},{"type":"tableCell","attrs":{"localId":"1aee8a0b5d13","colspan":2,"background":"#ace5fe"},"content":[{"type":"paragraph","content":[{"type":"text","text":"MALL+LUX","marks":[{"type":"strong"}]}],"attrs":{"localId":"60bfc544b70d"}}]}]},{"type":"tableRow","attrs":{"localId":"d2d96d33969c"},"content":[{"type":"tableCell","attrs":{"localId":"1afb6d25dc6b","background":"#ace5fe"},"content":[{"type":"paragraph","content":[{"type":"text","text":"Particulars","marks":[{"type":"strong"}]}],"attrs":{"localId":"bab31f6ea4a8"}}]},{"type":"tableCell","attrs":{"localId":"1eb20561af79","background":"#ace5fe"},"content":[{"type":"paragraph","content":[{"type":"text","text":"SKU Count","marks":[{"type":"strong"}]}],"attrs":{"localId":"cfd433d0f2ee"}}]},{"type":"tableCell","attrs":{"localId":"2203c2265eab","background":"#ace5fe"},"content":[{"type":"paragraph","content":[{"type":"text","text":"Option Count","marks":[{"type":"strong"}]}],"attrs":{"localId":"cf198476f33a"}}]}]},{"type":"tableRow","attrs":{"localId":"a769feb396d4"},"content":[{"type":"tableCell","attrs":{"localId":"a0e6fad8431e","background":"white"},"content":[{"type":"paragraph","content":[{"type":"text","text":"Received"}],"attrs":{"localId":"db9b66fdec09"}}]},{"type":"tableCell","attrs":{"localId":"b19ef57bb93d"},"content":[{"type":"paragraph","content":[{"type":"text","text":"10"}],"attrs":{"localId":"e400626612b8"}}]},{"type":"tableCell","attrs":{"localId":"85d289ee8ddc"},"content":[{"type":"paragraph","content":[{"type":"text","text":"10"}],"attrs":{"localId":"8fcc79c23f10"}}]}]},{"type":"tableRow","attrs":{"localId":"addb03568c74"},"content":[{"type":"tableCell","attrs":{"localId":"6f5139657da0","background":"white"},"content":[{"type":"paragraph","content":[{"type":"text","text":"Uploaded"}],"attrs":{"localId":"ecc045735c11"}}]},{"type":"tableCell","attrs":{"localId":"5f173e19631c"},"content":[{"type":"paragraph","content":[{"type":"text","text":"9"}],"attrs":{"localId":"f103ae27a428"}}]},{"type":"tableCell","attrs":{"localId":"2cce61da6d27"},"content":[{"type":"paragraph","content":[{"type":"text","text":"9"}],"attrs":{"localId":"1ea88b88d068"}}]}]},{"type":"tableRow","attrs":{"localId":"3bf4f5a54b3d"},"content":[{"type":"tableCell","attrs":{"localId":"4a29aef2dc30","background":"white"},"content":[{"type":"paragraph","content":[{"type":"text","text":"SKUs not Uploaded"}],"attrs":{"localId":"44a7a58b2ad0"}}]},{"type":"tableCell","attrs":{"localId":"d523d25c2daf"},"content":[{"type":"paragraph","content":[{"type":"text","text":"1"}],"attrs":{"localId":"fdbcdb320284"}}]},{"type":"tableCell","attrs":{"localId":"de640038fb4e"},"content":[{"type":"paragraph","content":[{"type":"text","text":"1"}],"attrs":{"localId":"aa3ad356a58e"}}]}]},{"type":"tableRow","attrs":{"localId":"623a4b524e18"},"content":[{"type":"tableCell","attrs":{"localId":"07cdbdf2fdeb","background":"white"},"content":[{"type":"paragraph","content":[{"type":"text","text":"LIDs Shared"}],"attrs":{"localId":"5b05d64a9ded"}}]},{"type":"tableCell","attrs":{"localId":"56648f2c6882"},"content":[{"type":"paragraph","content":[{"type":"text","text":"9"}],"attrs":{"localId":"dd2b3952f422"}}]},{"type":"tableCell","attrs":{"localId":"dee35e6c84d7"},"content":[{"type":"paragraph","content":[{"type":"text","text":"9"}],"attrs":{"localId":"90b1c445166c"}}]}]}]}
{adf}
With this, we are closing this request from our end.
Thank you for your patience, support, and cooperation throughout the process. Your brand is important to us, and we look forward to assisting you again.
[^UCW-34624_Post Upload Status.xlsx]
</t>
  </si>
  <si>
    <t>UCW-34623</t>
  </si>
  <si>
    <t>Tata Cliq Luxury  - New listing - Hermès (Ginseng Biloba)</t>
  </si>
  <si>
    <t>Date :07/20/2026  &lt;Ticket picked for pre processing SKU 1&gt; &lt;Tania&gt;
Date :07/22/2026 &lt;Ticket picked for Production and QC review SKU 1&gt; &lt;Tania&gt;
IMAGE WIP;Date :07/23/2026 &lt;Ticket has been successfully uploaded in our system. SKU 1&gt; &lt;Tania&gt;;We have successfully uploaded this batch. Please find the attached summary sheet and summary report.[^ProductBulkUpload_127939_Beauty__Grooming(MPH22)_Fragrances_and_Perfumes(MPH2211)_Fragrances(MPH2211100)_Perfumes(MPH22111.csv] [^UCW-34623_Post Upload Status.xlsx] ;[^UCW-34623_Post Upload Status (22c38245-0037-4b74-b24f-adc3f3f4e851).xlsx]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23842b0b-3d8d-49e6-97bb-ae6bb2dd46ed"},"content":[{"type":"tableRow","attrs":{"localId":"31501498e217"},"content":[{"type":"tableCell","attrs":{"localId":"14767e54dc20","background":"#44b3e1"},"content":[{"type":"paragraph","content":[{"type":"text","text":"Ticket ID","marks":[{"type":"strong"}]}],"attrs":{"localId":"663da0b992be"}}]},{"type":"tableCell","attrs":{"localId":"ad714a82f6d3","colspan":2,"background":"#44b3e1"},"content":[{"type":"paragraph","content":[{"type":"text","text":"UCW-34623","marks":[{"type":"strong"}]}],"attrs":{"localId":"c41ae4fea291"}}]}]},{"type":"tableRow","attrs":{"localId":"5ebdc72172f3"},"content":[{"type":"tableCell","attrs":{"localId":"1bad5ec37e54","background":"#44b3e1"},"content":[{"type":"paragraph","content":[{"type":"text","text":"Brand Name","marks":[{"type":"strong"}]}],"attrs":{"localId":"a7bce04b9602"}}]},{"type":"tableCell","attrs":{"localId":"283feb7ccc45","colspan":2,"background":"#44b3e1"},"content":[{"type":"paragraph","content":[{"type":"text","text":"Hermes","marks":[{"type":"strong"}]}],"attrs":{"localId":"dd06dae2351c"}}]}]},{"type":"tableRow","attrs":{"localId":"02a2c775ce80"},"content":[{"type":"tableCell","attrs":{"localId":"10aef9a5fea2","background":"#ace5fe"},"content":[{"type":"paragraph","content":[{"type":"text","text":"Platform","marks":[{"type":"strong"}]}],"attrs":{"localId":"f4662e1921f3"}}]},{"type":"tableCell","attrs":{"localId":"eb67b9b83227","colspan":2,"background":"#ace5fe"},"content":[{"type":"paragraph","content":[{"type":"text","text":"Luxury","marks":[{"type":"strong"}]}],"attrs":{"localId":"90c36c35ecb9"}}]}]},{"type":"tableRow","attrs":{"localId":"e50eccd0b38b"},"content":[{"type":"tableCell","attrs":{"localId":"f696974d6163","background":"#ace5fe"},"content":[{"type":"paragraph","content":[{"type":"text","text":"Particulars","marks":[{"type":"strong"}]}],"attrs":{"localId":"eba39beb2773"}}]},{"type":"tableCell","attrs":{"localId":"a950f0b590f1","background":"#ace5fe"},"content":[{"type":"paragraph","content":[{"type":"text","text":"SKU Count","marks":[{"type":"strong"}]}],"attrs":{"localId":"f6bb46fe4ccb"}}]},{"type":"tableCell","attrs":{"localId":"80770178d95d","background":"#ace5fe"},"content":[{"type":"paragraph","content":[{"type":"text","text":"Option Count","marks":[{"type":"strong"}]}],"attrs":{"localId":"3771043d20f5"}}]}]},{"type":"tableRow","attrs":{"localId":"770a8810414b"},"content":[{"type":"tableCell","attrs":{"localId":"ad0721e290f0","background":"white"},"content":[{"type":"paragraph","content":[{"type":"text","text":"Received"}],"attrs":{"localId":"35eb70018d7e"}}]},{"type":"tableCell","attrs":{"localId":"dfba3753a507"},"content":[{"type":"paragraph","content":[{"type":"text","text":"1"}],"attrs":{"localId":"8ca04717d01a"}}]},{"type":"tableCell","attrs":{"localId":"14992a867724"},"content":[{"type":"paragraph","content":[{"type":"text","text":"1"}],"attrs":{"localId":"4e179e8dd12f"}}]}]},{"type":"tableRow","attrs":{"localId":"b172ce78ca80"},"content":[{"type":"tableCell","attrs":{"localId":"ca3f46787ea0","background":"white"},"content":[{"type":"paragraph","content":[{"type":"text","text":"Uploaded"}],"attrs":{"localId":"4bc703a58196"}}]},{"type":"tableCell","attrs":{"localId":"0abea235afa1"},"content":[{"type":"paragraph","content":[{"type":"text","text":"1"}],"attrs":{"localId":"48c51bec634c"}}]},{"type":"tableCell","attrs":{"localId":"a2d13ebb6f09"},"content":[{"type":"paragraph","content":[{"type":"text","text":"1"}],"attrs":{"localId":"acd964a0ad03"}}]}]},{"type":"tableRow","attrs":{"localId":"0d8bd8b34c68"},"content":[{"type":"tableCell","attrs":{"localId":"be12c8a7c3a9","background":"white"},"content":[{"type":"paragraph","content":[{"type":"text","text":"SKUs not uploaded"}],"attrs":{"localId":"cdbbcc474a31"}}]},{"type":"tableCell","attrs":{"localId":"8e18c815ad90"},"content":[{"type":"paragraph","content":[{"type":"text","text":"0"}],"attrs":{"localId":"08d395d54f39"}}]},{"type":"tableCell","attrs":{"localId":"cd46527b8892"},"content":[{"type":"paragraph","content":[{"type":"text","text":"0"}],"attrs":{"localId":"56f5d575083f"}}]}]},{"type":"tableRow","attrs":{"localId":"df4853166693"},"content":[{"type":"tableCell","attrs":{"localId":"74f0761319a7","background":"white"},"content":[{"type":"paragraph","content":[{"type":"text","text":"LIDs Shared"}],"attrs":{"localId":"4646aef84e2d"}}]},{"type":"tableCell","attrs":{"localId":"d2e1b773889c"},"content":[{"type":"paragraph","content":[{"type":"text","text":"1"}],"attrs":{"localId":"0124f8fe9777"}}]},{"type":"tableCell","attrs":{"localId":"d0eda6b6099c"},"content":[{"type":"paragraph","content":[{"type":"text","text":"1"}],"attrs":{"localId":"1e340597ab15"}}]}]},{"type":"tableRow","attrs":{"localId":"1fb254e51180"},"content":[{"type":"tableCell","attrs":{"localId":"b1d5b1714ceb","background":"white"},"content":[{"type":"paragraph","content":[{"type":"text","text":"LIDs Stuck in the System"}],"attrs":{"localId":"aacea63b9802"}}]},{"type":"tableCell","attrs":{"localId":"9e29b2b1b3e7"},"content":[{"type":"paragraph","content":[{"type":"text","text":"0"}],"attrs":{"localId":"357264717f1b"}}]},{"type":"tableCell","attrs":{"localId":"46f5d78f73e5"},"content":[{"type":"paragraph","content":[{"type":"text","text":"0"}],"attrs":{"localId":"0e0101e51582"}}]}]}]}
{adf}
With this, we are closing this request from our end.
Thank you for your patience, support, and cooperation throughout the process. Your brand is important to us, and we look forward to assisting you again.</t>
  </si>
  <si>
    <t>UCW-34622</t>
  </si>
  <si>
    <t>Ormonde Jayne new skus Listing</t>
  </si>
  <si>
    <t>Ormonde Jayne</t>
  </si>
  <si>
    <t xml:space="preserve">|Date :07/22/2026 &lt;Ticket picked for pre processing SKU 3&gt; &lt;Tania&gt;|
|Date :07/22/2026 &lt;Pre Processing query to Brand &lt;HSN, Image Analysis&gt;&gt; &lt;Tania&gt;|;Date :07/23/2026 &lt; Pre Processing query to Brand 1st Follow Up&gt; &lt;Tania&gt;;Date :07/24/2026 &lt; Pre Processing query to Brand 2nd Follow Up&gt; &lt;Tania&gt;;Date :07/24/2026 &lt; Resolution Received, Production &amp; QC Done&gt; &lt;Tania&gt;;Date :07/24/2026 &lt;Ticket has been successfully uploaded in our system. Option 3 Sku 3&gt; &lt;Ishani&gt;
[^Post Upload Status_V.2 (1)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cc4599e-0ddc-455e-85a8-27f5f2b24117"},"content":[{"type":"tableRow","attrs":{"localId":"8f732fb40c8b"},"content":[{"type":"tableCell","attrs":{"localId":"762509d171bd","background":"#44b3e1"},"content":[{"type":"paragraph","content":[{"type":"text","text":"Ticket ID","marks":[{"type":"strong"}]}],"attrs":{"localId":"b990b26ba668"}}]},{"type":"tableCell","attrs":{"localId":"5660bfb3eed4","colspan":2,"background":"#44b3e1"},"content":[{"type":"paragraph","content":[{"type":"text","text":"UCW-34622","marks":[{"type":"strong"}]}],"attrs":{"localId":"fe2b008127c4"}}]}]},{"type":"tableRow","attrs":{"localId":"af5eb02e851a"},"content":[{"type":"tableCell","attrs":{"localId":"c5d07d24cb79","background":"#44b3e1"},"content":[{"type":"paragraph","content":[{"type":"text","text":"Brand Name","marks":[{"type":"strong"}]}],"attrs":{"localId":"fc024f7ba951"}}]},{"type":"tableCell","attrs":{"localId":"29bb5c49efa4","colspan":2,"background":"#44b3e1"},"content":[{"type":"paragraph","content":[{"type":"text","text":"Ormonde Jayne","marks":[{"type":"strong"}]}],"attrs":{"localId":"0eca1da1cde5"}}]}]},{"type":"tableRow","attrs":{"localId":"ad5b45c69955"},"content":[{"type":"tableCell","attrs":{"localId":"39aa9c7f1ffb","background":"#ace5fe"},"content":[{"type":"paragraph","content":[{"type":"text","text":"Platform","marks":[{"type":"strong"}]}],"attrs":{"localId":"8bf06feaae15"}}]},{"type":"tableCell","attrs":{"localId":"5d35d7adf5d4","colspan":2,"background":"#ace5fe"},"content":[{"type":"paragraph","content":[{"type":"text","text":"MALL+LUX","marks":[{"type":"strong"}]}],"attrs":{"localId":"d73f06299566"}}]}]},{"type":"tableRow","attrs":{"localId":"33e6bf6cd53d"},"content":[{"type":"tableCell","attrs":{"localId":"72f4e4b90222","background":"#ace5fe"},"content":[{"type":"paragraph","content":[{"type":"text","text":"Particulars","marks":[{"type":"strong"}]}],"attrs":{"localId":"c9a353e558de"}}]},{"type":"tableCell","attrs":{"localId":"b19bf91a95ee","background":"#ace5fe"},"content":[{"type":"paragraph","content":[{"type":"text","text":"SKU Count","marks":[{"type":"strong"}]}],"attrs":{"localId":"02cefe0cd01e"}}]},{"type":"tableCell","attrs":{"localId":"9315740b0b15","background":"#ace5fe"},"content":[{"type":"paragraph","content":[{"type":"text","text":"Option Count","marks":[{"type":"strong"}]}],"attrs":{"localId":"45948f27324e"}}]}]},{"type":"tableRow","attrs":{"localId":"bb9e08b513fd"},"content":[{"type":"tableCell","attrs":{"localId":"d72fbf126623","background":"white"},"content":[{"type":"paragraph","content":[{"type":"text","text":"Received"}],"attrs":{"localId":"4c9813796717"}}]},{"type":"tableCell","attrs":{"localId":"3fc60c47762d"},"content":[{"type":"paragraph","content":[{"type":"text","text":"3"}],"attrs":{"localId":"a2680faf60c6"}}]},{"type":"tableCell","attrs":{"localId":"0209b7ff980d"},"content":[{"type":"paragraph","content":[{"type":"text","text":"3"}],"attrs":{"localId":"dc5bb2387d7b"}}]}]},{"type":"tableRow","attrs":{"localId":"6952e77f6a6e"},"content":[{"type":"tableCell","attrs":{"localId":"c7f7ed5f91f8","background":"white"},"content":[{"type":"paragraph","content":[{"type":"text","text":"Uploaded"}],"attrs":{"localId":"5979a44b9d0b"}}]},{"type":"tableCell","attrs":{"localId":"5bb6b541ef3b"},"content":[{"type":"paragraph","content":[{"type":"text","text":"3"}],"attrs":{"localId":"e270eec542cb"}}]},{"type":"tableCell","attrs":{"localId":"e24bee1cfa7d"},"content":[{"type":"paragraph","content":[{"type":"text","text":"3"}],"attrs":{"localId":"50b161561973"}}]}]},{"type":"tableRow","attrs":{"localId":"7302de271115"},"content":[{"type":"tableCell","attrs":{"localId":"812ffa1939f2","background":"white"},"content":[{"type":"paragraph","content":[{"type":"text","text":"LIDs Shared"}],"attrs":{"localId":"9feed2127bf4"}}]},{"type":"tableCell","attrs":{"localId":"aaac629fab2d"},"content":[{"type":"paragraph","content":[{"type":"text","text":"3"}],"attrs":{"localId":"f2972591e739"}}]},{"type":"tableCell","attrs":{"localId":"fbdcf3a0ee54"},"content":[{"type":"paragraph","content":[{"type":"text","text":"3"}],"attrs":{"localId":"72acc2fc4d03"}}]}]}]}
{adf}
With this, we are closing this request from our end.
Thank you for your patience, support, and cooperation throughout the process. Your brand is important to us, and we look forward to assisting you again.
[^Post Upload Status_V.2 (1) (1) (3).xlsx]
</t>
  </si>
  <si>
    <t>UCW-34619</t>
  </si>
  <si>
    <t>GWP Recommendation -Tata Cliq</t>
  </si>
  <si>
    <t xml:space="preserve">Anastasia Beverly Hills </t>
  </si>
  <si>
    <t>We have successfully uploaded this batch. Please find the attached summary sheet and summary report.
[^UCW-34619_Post Upload Status.xlsx] [^ProductBulkUpload_125928_Beauty__Grooming(MPH22)_Makeup(MPH2214)_Eyes(MPH2214100)_Mascara(MPH2214100111)_33887_1784697868012_20260722_105441_569_summary.csv] ;|Date :07/20/2026 &lt;Ticket picked for pre processing SKU 1&gt; &lt;Tania&gt;|
|Date :07/21/2026 &lt;Ticket picked for Production and QC review SKU 1&gt; &lt;Tania&gt;|
|Date :07/22/2026 &lt;Ticket has been successfully uploaded in our system. SKU 1&gt; &lt;Tania&gt;|;[^UCW-34619_Post Upload Status (8d47d71c-4572-44ad-966a-8561885c49d4).xlsx]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18ed2ce-5086-4875-8682-060f58acf960"},"content":[{"type":"tableRow","attrs":{"localId":"9fc7e91462b5"},"content":[{"type":"tableCell","attrs":{"localId":"4e01d188e276","background":"#44b3e1"},"content":[{"type":"paragraph","content":[{"type":"text","text":"Ticket ID","marks":[{"type":"strong"}]}],"attrs":{"localId":"915d9939100b"}}]},{"type":"tableCell","attrs":{"localId":"b6ca5e9d2b70","colspan":2,"background":"#44b3e1"},"content":[{"type":"paragraph","content":[{"type":"text","text":"UCW-34619","marks":[{"type":"strong"}]}],"attrs":{"localId":"71f5f17ded21"}}]}]},{"type":"tableRow","attrs":{"localId":"f41e69b022ab"},"content":[{"type":"tableCell","attrs":{"localId":"7a3993c6b0d9","background":"#44b3e1"},"content":[{"type":"paragraph","content":[{"type":"text","text":"Brand Name","marks":[{"type":"strong"}]}],"attrs":{"localId":"0acfc4a8f392"}}]},{"type":"tableCell","attrs":{"localId":"ef1db1c616f9","colspan":2,"background":"#44b3e1"},"content":[{"type":"paragraph","content":[{"type":"text","text":"Anastasia Beverly Hills","marks":[{"type":"strong"}]}],"attrs":{"localId":"f80770cab58a"}}]}]},{"type":"tableRow","attrs":{"localId":"01771e3b322a"},"content":[{"type":"tableCell","attrs":{"localId":"ec409840e314","background":"#ace5fe"},"content":[{"type":"paragraph","content":[{"type":"text","text":"Platform","marks":[{"type":"strong"}]}],"attrs":{"localId":"79f96ddd7b7b"}}]},{"type":"tableCell","attrs":{"localId":"e35f4abe1203","colspan":2,"background":"#ace5fe"},"content":[{"type":"paragraph","content":[{"type":"text","text":"Mall + Luxury","marks":[{"type":"strong"}]}],"attrs":{"localId":"5ce6a330f89a"}}]}]},{"type":"tableRow","attrs":{"localId":"75d5413d14ef"},"content":[{"type":"tableCell","attrs":{"localId":"7e7b90ff0fb2","background":"#ace5fe"},"content":[{"type":"paragraph","content":[{"type":"text","text":"Particulars","marks":[{"type":"strong"}]}],"attrs":{"localId":"817fed3deb96"}}]},{"type":"tableCell","attrs":{"localId":"07a1ff8aaa74","background":"#ace5fe"},"content":[{"type":"paragraph","content":[{"type":"text","text":"SKU Count","marks":[{"type":"strong"}]}],"attrs":{"localId":"f90117a11445"}}]},{"type":"tableCell","attrs":{"localId":"4f1cdc3606d0","background":"#ace5fe"},"content":[{"type":"paragraph","content":[{"type":"text","text":"Option Count","marks":[{"type":"strong"}]}],"attrs":{"localId":"bfd69f5aeecc"}}]}]},{"type":"tableRow","attrs":{"localId":"5b7a98525ebd"},"content":[{"type":"tableCell","attrs":{"localId":"3533c661bfca","background":"white"},"content":[{"type":"paragraph","content":[{"type":"text","text":"Received"}],"attrs":{"localId":"a55b3ef3e066"}}]},{"type":"tableCell","attrs":{"localId":"5949bfbd2174"},"content":[{"type":"paragraph","content":[{"type":"text","text":"1"}],"attrs":{"localId":"6bf6fc9f4781"}}]},{"type":"tableCell","attrs":{"localId":"5810b1800d89"},"content":[{"type":"paragraph","content":[{"type":"text","text":"1"}],"attrs":{"localId":"0be407aef977"}}]}]},{"type":"tableRow","attrs":{"localId":"df3f13d6ac86"},"content":[{"type":"tableCell","attrs":{"localId":"4bcbcb7437be","background":"white"},"content":[{"type":"paragraph","content":[{"type":"text","text":"Uploaded"}],"attrs":{"localId":"062014108f10"}}]},{"type":"tableCell","attrs":{"localId":"880beeecc451"},"content":[{"type":"paragraph","content":[{"type":"text","text":"1"}],"attrs":{"localId":"3b45cfc00657"}}]},{"type":"tableCell","attrs":{"localId":"2ef68c984aff"},"content":[{"type":"paragraph","content":[{"type":"text","text":"1"}],"attrs":{"localId":"a79db141a79c"}}]}]},{"type":"tableRow","attrs":{"localId":"ac76243c587c"},"content":[{"type":"tableCell","attrs":{"localId":"ecc37b4af376","background":"white"},"content":[{"type":"paragraph","content":[{"type":"text","text":"SKUs not uploaded"}],"attrs":{"localId":"707e1485a00b"}}]},{"type":"tableCell","attrs":{"localId":"8944ef18c340"},"content":[{"type":"paragraph","content":[{"type":"text","text":"0"}],"attrs":{"localId":"2c7bfc0f234b"}}]},{"type":"tableCell","attrs":{"localId":"e84431990a83"},"content":[{"type":"paragraph","content":[{"type":"text","text":"0"}],"attrs":{"localId":"a438c0ea9eac"}}]}]},{"type":"tableRow","attrs":{"localId":"10920b0e81f3"},"content":[{"type":"tableCell","attrs":{"localId":"a5fd4ef7ec4b","background":"white"},"content":[{"type":"paragraph","content":[{"type":"text","text":"LIDs Shared"}],"attrs":{"localId":"c464fddd186c"}}]},{"type":"tableCell","attrs":{"localId":"959456bda5ce"},"content":[{"type":"paragraph","content":[{"type":"text","text":"1"}],"attrs":{"localId":"088675b9abef"}}]},{"type":"tableCell","attrs":{"localId":"6965bf6a9d69"},"content":[{"type":"paragraph","content":[{"type":"text","text":"1"}],"attrs":{"localId":"a2c222b14d54"}}]}]},{"type":"tableRow","attrs":{"localId":"40c8c3e9c7ad"},"content":[{"type":"tableCell","attrs":{"localId":"c6c95c5746ba","background":"white"},"content":[{"type":"paragraph","content":[{"type":"text","text":"LIDs Stuck in the System"}],"attrs":{"localId":"e38a5b71968e"}}]},{"type":"tableCell","attrs":{"localId":"a8afbbc4beb4"},"content":[{"type":"paragraph","content":[{"type":"text","text":"0"}],"attrs":{"localId":"c290ad7d063b"}}]},{"type":"tableCell","attrs":{"localId":"db8355ff94c7"},"content":[{"type":"paragraph","content":[{"type":"text","text":"0"}],"attrs":{"localId":"2a1446aae15c"}}]}]}]}
{adf}
With this, we are closing this request from our end.
Thank you for your patience, support, and cooperation throughout the process. Your brand is important to us, and we look forward to assisting you again.</t>
  </si>
  <si>
    <t>UCW-34618</t>
  </si>
  <si>
    <t>New listing on TataCliq Platforms</t>
  </si>
  <si>
    <t>fHair</t>
  </si>
  <si>
    <t>Date :07/20/2026  &lt;Ticket picked for pre processing SKU 4&gt; &lt;Tania&gt;
Date :07/22/2026 &lt;Ticket picked for Production and QC review SKU 4&gt; &lt;Tania&gt;
IMAGE WIP;Date :07/23/2026 &lt;Ticket has been successfully uploaded in our system. SKU 4&gt; &lt;Tania&gt;;We have successfully uploaded this batch. Please find the attached summary sheet and summary report. [^UCW-34618_Post Upload Status.xlsx] [^Sum.zip] ;[^UCW-34618_Post Upload Status (44f7b124-0dad-4e7a-9955-13f6b9bb9472).xlsx]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e52b7cc-4b63-4269-a2cc-8e6844da5395"},"content":[{"type":"tableRow","attrs":{"localId":"deab88c829d5"},"content":[{"type":"tableCell","attrs":{"localId":"774551b14e32","background":"#44b3e1"},"content":[{"type":"paragraph","content":[{"type":"text","text":"Ticket ID","marks":[{"type":"strong"}]}],"attrs":{"localId":"397dc57fcc25"}}]},{"type":"tableCell","attrs":{"localId":"8bbc0aa75178","colspan":2,"background":"#44b3e1"},"content":[{"type":"paragraph","content":[{"type":"text","text":"UCW-34618","marks":[{"type":"strong"}]}],"attrs":{"localId":"9b2f1ca7ef12"}}]}]},{"type":"tableRow","attrs":{"localId":"cea50bcf5264"},"content":[{"type":"tableCell","attrs":{"localId":"ec6975ba9492","background":"#44b3e1"},"content":[{"type":"paragraph","content":[{"type":"text","text":"Brand Name","marks":[{"type":"strong"}]}],"attrs":{"localId":"109dc0d3c140"}}]},{"type":"tableCell","attrs":{"localId":"360a294be4ea","colspan":2,"background":"#44b3e1"},"content":[{"type":"paragraph","content":[{"type":"text","text":"F hair","marks":[{"type":"strong"}]}],"attrs":{"localId":"1587329b66d3"}}]}]},{"type":"tableRow","attrs":{"localId":"364645d1e9f4"},"content":[{"type":"tableCell","attrs":{"localId":"8e4a2e6e8ef1","background":"#ace5fe"},"content":[{"type":"paragraph","content":[{"type":"text","text":"Platform","marks":[{"type":"strong"}]}],"attrs":{"localId":"eaf629957fee"}}]},{"type":"tableCell","attrs":{"localId":"296f9f462e32","colspan":2,"background":"#ace5fe"},"content":[{"type":"paragraph","content":[{"type":"text","text":"Mall + Luxury","marks":[{"type":"strong"}]}],"attrs":{"localId":"0432fbfd3dea"}}]}]},{"type":"tableRow","attrs":{"localId":"4747f2101bd2"},"content":[{"type":"tableCell","attrs":{"localId":"f1ab55e26466","background":"#ace5fe"},"content":[{"type":"paragraph","content":[{"type":"text","text":"Particulars","marks":[{"type":"strong"}]}],"attrs":{"localId":"b6be56a1d5a2"}}]},{"type":"tableCell","attrs":{"localId":"546f272d2987","background":"#ace5fe"},"content":[{"type":"paragraph","content":[{"type":"text","text":"SKU Count","marks":[{"type":"strong"}]}],"attrs":{"localId":"0b1b7d9e381c"}}]},{"type":"tableCell","attrs":{"localId":"18356be46b6c","background":"#ace5fe"},"content":[{"type":"paragraph","content":[{"type":"text","text":"Option Count","marks":[{"type":"strong"}]}],"attrs":{"localId":"e3104e3dc833"}}]}]},{"type":"tableRow","attrs":{"localId":"35e9f5fe4ee6"},"content":[{"type":"tableCell","attrs":{"localId":"f488652a6086","background":"white"},"content":[{"type":"paragraph","content":[{"type":"text","text":"Received"}],"attrs":{"localId":"bb4e479caf3d"}}]},{"type":"tableCell","attrs":{"localId":"0fc202e3da17"},"content":[{"type":"paragraph","content":[{"type":"text","text":"4"}],"attrs":{"localId":"d19864528418"}}]},{"type":"tableCell","attrs":{"localId":"f273173faeff"},"content":[{"type":"paragraph","content":[{"type":"text","text":"4"}],"attrs":{"localId":"070721179bde"}}]}]},{"type":"tableRow","attrs":{"localId":"a09fac70f1f0"},"content":[{"type":"tableCell","attrs":{"localId":"674e53e3b70a","background":"white"},"content":[{"type":"paragraph","content":[{"type":"text","text":"Uploaded"}],"attrs":{"localId":"9a51888e9b64"}}]},{"type":"tableCell","attrs":{"localId":"d6b0c0d39332"},"content":[{"type":"paragraph","content":[{"type":"text","text":"4"}],"attrs":{"localId":"d759f581b050"}}]},{"type":"tableCell","attrs":{"localId":"e9b6c6941f33"},"content":[{"type":"paragraph","content":[{"type":"text","text":"4"}],"attrs":{"localId":"cddaf2feb287"}}]}]},{"type":"tableRow","attrs":{"localId":"389f1b995286"},"content":[{"type":"tableCell","attrs":{"localId":"3d8c638a5651","background":"white"},"content":[{"type":"paragraph","content":[{"type":"text","text":"SKUs not uploaded"}],"attrs":{"localId":"4fa6d0f77a78"}}]},{"type":"tableCell","attrs":{"localId":"e50ba0198d5b"},"content":[{"type":"paragraph","content":[{"type":"text","text":"0"}],"attrs":{"localId":"359865da155a"}}]},{"type":"tableCell","attrs":{"localId":"868fea118b3f"},"content":[{"type":"paragraph","content":[{"type":"text","text":"0"}],"attrs":{"localId":"4f0f7d7016e2"}}]}]},{"type":"tableRow","attrs":{"localId":"3c7ed17067bd"},"content":[{"type":"tableCell","attrs":{"localId":"a4d692c63f55","background":"white"},"content":[{"type":"paragraph","content":[{"type":"text","text":"LIDs Shared"}],"attrs":{"localId":"84bf9bcfbfb0"}}]},{"type":"tableCell","attrs":{"localId":"b374f014c868"},"content":[{"type":"paragraph","content":[{"type":"text","text":"4"}],"attrs":{"localId":"d14a79143571"}}]},{"type":"tableCell","attrs":{"localId":"7c8d69bbb3b4"},"content":[{"type":"paragraph","content":[{"type":"text","text":"4"}],"attrs":{"localId":"008e90d94877"}}]}]},{"type":"tableRow","attrs":{"localId":"8948c2e37cea"},"content":[{"type":"tableCell","attrs":{"localId":"a3320d2002a7","background":"white"},"content":[{"type":"paragraph","content":[{"type":"text","text":"LIDs Stuck in the System"}],"attrs":{"localId":"1e3e6336f364"}}]},{"type":"tableCell","attrs":{"localId":"076718f44035"},"content":[{"type":"paragraph","content":[{"type":"text","text":"0"}],"attrs":{"localId":"888402d1d344"}}]},{"type":"tableCell","attrs":{"localId":"895a05fd55be"},"content":[{"type":"paragraph","content":[{"type":"text","text":"0"}],"attrs":{"localId":"22c3c79d16f2"}}]}]}]}
{adf}
With this, we are closing this request from our end.
Thank you for your patience, support, and cooperation throughout the process. Your brand is important to us, and we look forward to assisting you again.</t>
  </si>
  <si>
    <t>UCW-34614</t>
  </si>
  <si>
    <t>L’Oréal Paris | Cushion Foundation Update | TATACLIQ - Fashion | Seller Code 125928</t>
  </si>
  <si>
    <t>Date :07/24/2027&lt;Pre Processing query to Brand &lt;image link needed&gt;&gt; &lt;Rupa&gt;;Date :07/24/2027&lt;Ticket picked for pre processing Option 10 Sku 10&gt; &lt;Rupa&gt;;[^Status of UCW-34614.xlsx]
[^Summary.zip]
We have changed the images and also attached the summary file. Once the images are successfully reflected we will let you know;Date :07/25/2026&lt;Ticket has been successfully uploaded in our system. Option 10 Sku 10 &gt; &lt;Rupa&gt;</t>
  </si>
  <si>
    <t>UCW-34613</t>
  </si>
  <si>
    <t>MNY | Super Stay Matte Max Cushion Foundation Listing | TATACLIQ - Fashion | Seller Code 125928</t>
  </si>
  <si>
    <t xml:space="preserve">Date :07/20/2026  &lt;Ticket picked for pre processing SKU 11&gt; &lt;Tania&gt;
Date :07/22/2026 &lt;Ticket picked for Production and QC review SKU 11&gt; &lt;Tania&gt;
IMAGE WIP;Date :07/24/2026 &lt;Ticket has been successfully uploaded in our system. SKU 11 XXX&gt; &lt;Tania&gt;;We have successfully uploaded this batch. Please find the attached summary sheet and summary report.[^UCW-34613_Post Upload Status (6da541c3-2a73-4b07-b119-44f32aecda6d).xlsx] [^PRODUC~1 (caf1d789-628c-4ec9-ae79-570ce578843f).CSV] </t>
  </si>
  <si>
    <t>UCW-34607</t>
  </si>
  <si>
    <t>PUMA FOOTWEAR 124130 &amp; 125381 New Listings 17-07-2026</t>
  </si>
  <si>
    <t>Date :07/20/2026 &lt;Ticket picked for pre processing Option 3 Sku 33&gt; &lt;Ankita&gt;;Date :07/20/2026 &lt;Ticket picked for Production and QC review Option 3 Sku 33&gt; &lt;Ankita&gt;;Date :07/20/2026 &lt;Ticket has been successfully uploaded in our system. Option 3 Sku 33&gt; &lt;Ankita&gt;[^Post Upload Status_V.2 (1).xlsx] [^Summary.zip] ;[^UCW-34607.xlsx]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76035dbf-421c-41bf-a0b1-b65018c80e73"},"content":[{"type":"tableRow","attrs":{"localId":"fd803c41955f"},"content":[{"type":"tableCell","attrs":{"localId":"a255735a4169","background":"#44b3e1"},"content":[{"type":"paragraph","content":[{"type":"text","text":"Ticket ID","marks":[{"type":"strong"}]}],"attrs":{"localId":"8bbe66c7e8f1"}}]},{"type":"tableCell","attrs":{"localId":"6d70ac5367de","colspan":2,"background":"#44b3e1"},"content":[{"type":"paragraph","content":[{"type":"text","text":"UCW-34607","marks":[{"type":"strong"}]}],"attrs":{"localId":"1955a398adae"}}]},{"type":"tableCell","attrs":{"localId":"b764bfae2879","colspan":2,"background":"#44b3e1"},"content":[{"type":"paragraph","content":[{"type":"text","text":"UCW-34607","marks":[{"type":"strong"}]}],"attrs":{"localId":"40d42a55617c"}}]}]},{"type":"tableRow","attrs":{"localId":"71995b71e760"},"content":[{"type":"tableCell","attrs":{"localId":"80e392dbb9a1","background":"#44b3e1"},"content":[{"type":"paragraph","content":[{"type":"text","text":"Brand Name","marks":[{"type":"strong"}]}],"attrs":{"localId":"8b407ad8e76b"}}]},{"type":"tableCell","attrs":{"localId":"e72035c8d505","colspan":2,"background":"#44b3e1"},"content":[{"type":"paragraph","content":[{"type":"text","text":"Puma","marks":[{"type":"strong"}]}],"attrs":{"localId":"b7924eb1fc51"}}]},{"type":"tableCell","attrs":{"localId":"f2b2438ee52c","colspan":2,"background":"#44b3e1"},"content":[{"type":"paragraph","content":[{"type":"text","text":"Puma","marks":[{"type":"strong"}]}],"attrs":{"localId":"8b640eefa945"}}]}]},{"type":"tableRow","attrs":{"localId":"e95fa66a6ba4"},"content":[{"type":"tableCell","attrs":{"localId":"a549cb672a6f","background":"#44b3e1"},"content":[{"type":"paragraph","content":[{"type":"text","text":"Platform","marks":[{"type":"strong"}]}],"attrs":{"localId":"01ab8045e1fc"}}]},{"type":"tableCell","attrs":{"localId":"476256a73a1a","colspan":2,"background":"#44b3e1"},"content":[{"type":"paragraph","content":[{"type":"text","text":"Luxury","marks":[{"type":"strong"}]}],"attrs":{"localId":"3144cbc78911"}}]},{"type":"tableCell","attrs":{"localId":"d3f2b254befc","colspan":2,"background":"#44b3e1"},"content":[{"type":"paragraph","content":[{"type":"text","text":"Mall","marks":[{"type":"strong"}]}],"attrs":{"localId":"4012f17eb63a"}}]}]},{"type":"tableRow","attrs":{"localId":"eb09d2a1016e"},"content":[{"type":"tableCell","attrs":{"localId":"1cd94b2c029a","background":"#ace5fe"},"content":[{"type":"paragraph","content":[{"type":"text","text":"Particulars","marks":[{"type":"strong"}]}],"attrs":{"localId":"e737637e7fca"}}]},{"type":"tableCell","attrs":{"localId":"3e7a0b6cc3c3","background":"#ace5fe"},"content":[{"type":"paragraph","content":[{"type":"text","text":"SKU Count","marks":[{"type":"strong"}]}],"attrs":{"localId":"b30733e20ca9"}}]},{"type":"tableCell","attrs":{"localId":"42040a1b5615","background":"#ace5fe"},"content":[{"type":"paragraph","content":[{"type":"text","text":"Option Count","marks":[{"type":"strong"}]}],"attrs":{"localId":"183beda7267a"}}]},{"type":"tableCell","attrs":{"localId":"1689155f579f","background":"#ace5fe"},"content":[{"type":"paragraph","content":[{"type":"text","text":"SKU Count","marks":[{"type":"strong"}]}],"attrs":{"localId":"9299d484ab9d"}}]},{"type":"tableCell","attrs":{"localId":"ed18ac39bee0","background":"#ace5fe"},"content":[{"type":"paragraph","content":[{"type":"text","text":"Option Count","marks":[{"type":"strong"}]}],"attrs":{"localId":"7df02f0996a1"}}]}]},{"type":"tableRow","attrs":{"localId":"53f58d2534ed"},"content":[{"type":"tableCell","attrs":{"localId":"b650653141ef","background":"white"},"content":[{"type":"paragraph","content":[{"type":"text","text":"Received"}],"attrs":{"localId":"797581e7090b"}}]},{"type":"tableCell","attrs":{"localId":"536d176bb3ae","background":"white"},"content":[{"type":"paragraph","content":[{"type":"text","text":"33"}],"attrs":{"localId":"1cb486b36682"}}]},{"type":"tableCell","attrs":{"localId":"0f5763ed696c","background":"white"},"content":[{"type":"paragraph","content":[{"type":"text","text":"3"}],"attrs":{"localId":"95623ab40959"}}]},{"type":"tableCell","attrs":{"localId":"031d991fdb7b","background":"white"},"content":[{"type":"paragraph","content":[{"type":"text","text":"33"}],"attrs":{"localId":"155e3c40908f"}}]},{"type":"tableCell","attrs":{"localId":"4b2d83edb53f","background":"white"},"content":[{"type":"paragraph","content":[{"type":"text","text":"3"}],"attrs":{"localId":"e5b64f773842"}}]}]},{"type":"tableRow","attrs":{"localId":"d6d0f42cceaf"},"content":[{"type":"tableCell","attrs":{"localId":"fd2eb4bd235e","background":"white"},"content":[{"type":"paragraph","content":[{"type":"text","text":"Uploaded"}],"attrs":{"localId":"2342a4c390e4"}}]},{"type":"tableCell","attrs":{"localId":"8dd981a337e7","background":"white"},"content":[{"type":"paragraph","content":[{"type":"text","text":"33"}],"attrs":{"localId":"ef5bcbeb206f"}}]},{"type":"tableCell","attrs":{"localId":"07d5fcd05267","background":"white"},"content":[{"type":"paragraph","content":[{"type":"text","text":"3"}],"attrs":{"localId":"4bf6474b26a7"}}]},{"type":"tableCell","attrs":{"localId":"533f89f5b256","background":"white"},"content":[{"type":"paragraph","content":[{"type":"text","text":"33"}],"attrs":{"localId":"f6fb926cd736"}}]},{"type":"tableCell","attrs":{"localId":"509c64be00d4","background":"white"},"content":[{"type":"paragraph","content":[{"type":"text","text":"3"}],"attrs":{"localId":"6f29028bfa93"}}]}]},{"type":"tableRow","attrs":{"localId":"ab78a69778a3"},"content":[{"type":"tableCell","attrs":{"localId":"2656689192f7","background":"white"},"content":[{"type":"paragraph","content":[{"type":"text","text":"SKUs Not Uploaded"}],"attrs":{"localId":"8a0dc2e6eb35"}}]},{"type":"tableCell","attrs":{"localId":"c819b4f521c7","background":"white"},"content":[{"type":"paragraph","content":[{"type":"text","text":"0"}],"attrs":{"localId":"135e683c720a"}}]},{"type":"tableCell","attrs":{"localId":"3514e68b7726","background":"white"},"content":[{"type":"paragraph","content":[{"type":"text","text":"0"}],"attrs":{"localId":"fd358dff26b2"}}]},{"type":"tableCell","attrs":{"localId":"fc4999a064ce","background":"white"},"content":[{"type":"paragraph","content":[{"type":"text","text":"0"}],"attrs":{"localId":"d7f263f6dbd0"}}]},{"type":"tableCell","attrs":{"localId":"e2cec1b5755a","background":"white"},"content":[{"type":"paragraph","content":[{"type":"text","text":"0"}],"attrs":{"localId":"813372881724"}}]}]},{"type":"tableRow","attrs":{"localId":"2696af5f162d"},"content":[{"type":"tableCell","attrs":{"localId":"8b96194e8d9c","background":"white"},"content":[{"type":"paragraph","content":[{"type":"text","text":"LIDs Shared"}],"attrs":{"localId":"3cd1d3307cde"}}]},{"type":"tableCell","attrs":{"localId":"da88bab23fb4","background":"white"},"content":[{"type":"paragraph","content":[{"type":"text","text":"33"}],"attrs":{"localId":"914aaf637376"}}]},{"type":"tableCell","attrs":{"localId":"fd932428718f","background":"white"},"content":[{"type":"paragraph","content":[{"type":"text","text":"3"}],"attrs":{"localId":"2e19b0cb11fd"}}]},{"type":"tableCell","attrs":{"localId":"70a00adf1ce4","background":"white"},"content":[{"type":"paragraph","content":[{"type":"text","text":"33"}],"attrs":{"localId":"ff1120921db3"}}]},{"type":"tableCell","attrs":{"localId":"d9c7c52af061","background":"white"},"content":[{"type":"paragraph","content":[{"type":"text","text":"3"}],"attrs":{"localId":"328c4a54642f"}}]}]},{"type":"tableRow","attrs":{"localId":"c85d5e3d494e"},"content":[{"type":"tableCell","attrs":{"localId":"ae6fdfd7011e","background":"white"},"content":[{"type":"paragraph","content":[{"type":"text","text":"LIDs Stuck in the System"}],"attrs":{"localId":"582477f8a1b3"}}]},{"type":"tableCell","attrs":{"localId":"e50c962a6ffa"},"content":[{"type":"paragraph","content":[{"type":"text","text":"0"}],"attrs":{"localId":"2161034bf04f"}}]},{"type":"tableCell","attrs":{"localId":"9c9f12480865","background":"white"},"content":[{"type":"paragraph","content":[{"type":"text","text":"0"}],"attrs":{"localId":"ce26cb132ad2"}}]},{"type":"tableCell","attrs":{"localId":"79d3ce0a4832"},"content":[{"type":"paragraph","content":[{"type":"text","text":"0"}],"attrs":{"localId":"f2747949fe56"}}]},{"type":"tableCell","attrs":{"localId":"7457e52b1983","background":"white"},"content":[{"type":"paragraph","content":[{"type":"text","text":"0"}],"attrs":{"localId":"672f5f9236a3"}}]}]}]}
{adf}
With this, we are closing this request from our end.
Thank you for your patience, support, and cooperation throughout the process. Your brand is important to us, and we look forward to assisting you again.</t>
  </si>
  <si>
    <t>UCW-34595</t>
  </si>
  <si>
    <t>D&amp;G Cataloguing - Makeup &amp; Skincare (P0 Priority)</t>
  </si>
  <si>
    <t xml:space="preserve">Date :07/20/2026 &lt;Ticket picked for pre processing Option 218 Sku 218&gt; &lt;Amandeep&gt;;Date :07/23/2026 &lt;Pre Processing query to Brand &lt;Query Deatils-manufacture/packer and images&gt;&gt; &lt;Amandeep&gt;;Date :07/24/2026 &lt;Ticket picked for Production and QC review SKU 218&gt; &lt;Amandeep&gt;;Date :07/24/2026 &lt;Ticket has been successfully uploaded in our system. Option 204 Sku 204&gt; &lt;Ishani&gt;
[^Post Upload Status_V.2 (1) (1).xlsx] [^Summary.zip] </t>
  </si>
  <si>
    <t>UCW-34590</t>
  </si>
  <si>
    <t>Aapno Rajasthan | Fashion Jewellery | 126205 | 18-07-26 (162skus)</t>
  </si>
  <si>
    <t>Date : 21st July , 2026 This ticket has been picked for Pre-Processing and Image Analysis -Mousumi. ;*Image deliver - Date :07/21/2026 &lt;Images Delivered Processed Options 162 Rejected Options 0&gt; &lt;Saswati Dey&gt;*;Date :23rd July , 2026 Pre-Processing Done ( No Query)
Date :23rd July , 2026 Production Done
Date :23rd July , 2026 Images Done-Saswati
Date :23rd July , 2026 QC &amp; Uploaded Done-Mousumi
Date :23rd July , 2026 Description Done-Khushnuma
PFA the summary &amp; Post-Uploaded Sheet[^UCW-34590 Post Upload Status_V.2 (1).xlsx] [^Summary.zip] 
;[^UCW-34590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34ca8450-3c0d-496d-a7c9-1c98ce83687f"},"content":[{"type":"tableRow","attrs":{"localId":"c2f78d189f51"},"content":[{"type":"tableCell","attrs":{"localId":"b020f2da7628","background":"#44b3e1"},"content":[{"type":"paragraph","content":[{"type":"text","text":"Ticket ID","marks":[{"type":"strong"}]}],"attrs":{"localId":"67e78b82fa6d"}}]},{"type":"tableCell","attrs":{"localId":"e08bb9e1ae3c","colspan":2,"background":"#44b3e1"},"content":[{"type":"paragraph","content":[{"type":"text","text":"UCW-34590","marks":[{"type":"strong"}]}],"attrs":{"localId":"f4ea1a5f2ed1"}}]}]},{"type":"tableRow","attrs":{"localId":"fbb45e9cc4ba"},"content":[{"type":"tableCell","attrs":{"localId":"d9fca33123ce","background":"#44b3e1"},"content":[{"type":"paragraph","content":[{"type":"text","text":"Brand Name","marks":[{"type":"strong"}]}],"attrs":{"localId":"c38a25c8e834"}}]},{"type":"tableCell","attrs":{"localId":"4e23a7fed637","colspan":2,"background":"#44b3e1"},"content":[{"type":"paragraph","content":[{"type":"text","text":"AAPNO RAJASTHAN","marks":[{"type":"strong"}]}],"attrs":{"localId":"994de0e1c8f0"}}]}]},{"type":"tableRow","attrs":{"localId":"30ccb458475b"},"content":[{"type":"tableCell","attrs":{"localId":"ed8f70c8a985","background":"#ace5fe"},"content":[{"type":"paragraph","content":[{"type":"text","text":"Platform","marks":[{"type":"strong"}]}],"attrs":{"localId":"8d391929b762"}}]},{"type":"tableCell","attrs":{"localId":"aa76d4af8de8","colspan":2,"background":"#ace5fe"},"content":[{"type":"paragraph","content":[{"type":"text","text":"Mall","marks":[{"type":"strong"}]}],"attrs":{"localId":"c06f49766109"}}]}]},{"type":"tableRow","attrs":{"localId":"c7a8f0ecf963"},"content":[{"type":"tableCell","attrs":{"localId":"ffbae2e255bc","background":"#ace5fe"},"content":[{"type":"paragraph","content":[{"type":"text","text":"Particulars","marks":[{"type":"strong"}]}],"attrs":{"localId":"0410f8154fd8"}}]},{"type":"tableCell","attrs":{"localId":"11975c235eb4","background":"#ace5fe"},"content":[{"type":"paragraph","content":[{"type":"text","text":"SKU Count","marks":[{"type":"strong"}]}],"attrs":{"localId":"d15daf38b383"}}]},{"type":"tableCell","attrs":{"localId":"a0d13307a58e","background":"#ace5fe"},"content":[{"type":"paragraph","content":[{"type":"text","text":"Option Count","marks":[{"type":"strong"}]}],"attrs":{"localId":"27ccf845f64b"}}]}]},{"type":"tableRow","attrs":{"localId":"4b03273a767c"},"content":[{"type":"tableCell","attrs":{"localId":"753afc2ceb72","background":"white"},"content":[{"type":"paragraph","content":[{"type":"text","text":"Received"}],"attrs":{"localId":"8193df434a3a"}}]},{"type":"tableCell","attrs":{"localId":"e671d36def73"},"content":[{"type":"paragraph","content":[{"type":"text","text":"162"}],"attrs":{"localId":"b7f378210a05"}}]},{"type":"tableCell","attrs":{"localId":"25ecc43e3c6d"},"content":[{"type":"paragraph","content":[{"type":"text","text":"162"}],"attrs":{"localId":"df7fb5aedbc5"}}]}]},{"type":"tableRow","attrs":{"localId":"bf44e7b8e945"},"content":[{"type":"tableCell","attrs":{"localId":"f0e36a1e1b3c","background":"white"},"content":[{"type":"paragraph","content":[{"type":"text","text":"Uploaded"}],"attrs":{"localId":"cfb06d49d1ec"}}]},{"type":"tableCell","attrs":{"localId":"7835b46b9ce3"},"content":[{"type":"paragraph","content":[{"type":"text","text":"162"}],"attrs":{"localId":"f8e3da464f94"}}]},{"type":"tableCell","attrs":{"localId":"3f3e06952544"},"content":[{"type":"paragraph","content":[{"type":"text","text":"162"}],"attrs":{"localId":"da6a0aec5e85"}}]}]},{"type":"tableRow","attrs":{"localId":"38147c268602"},"content":[{"type":"tableCell","attrs":{"localId":"ff6fb8a51802","background":"white"},"content":[{"type":"paragraph","content":[{"type":"text","text":"SKUs not uploaded"}],"attrs":{"localId":"88ea03a46eb4"}}]},{"type":"tableCell","attrs":{"localId":"87f4de7fd6b1"},"content":[{"type":"paragraph","content":[{"type":"text","text":"0"}],"attrs":{"localId":"7df68c576749"}}]},{"type":"tableCell","attrs":{"localId":"a4ef3b983dd3"},"content":[{"type":"paragraph","content":[{"type":"text","text":"0"}],"attrs":{"localId":"6aad52ad64d3"}}]}]},{"type":"tableRow","attrs":{"localId":"5cadd18ca85f"},"content":[{"type":"tableCell","attrs":{"localId":"e7f4566fe2e8","background":"white"},"content":[{"type":"paragraph","content":[{"type":"text","text":"LIDs Shared"}],"attrs":{"localId":"66ddc1c1c87f"}}]},{"type":"tableCell","attrs":{"localId":"ed3ba6d7c6a7"},"content":[{"type":"paragraph","content":[{"type":"text","text":"162"}],"attrs":{"localId":"d74d0947c2c6"}}]},{"type":"tableCell","attrs":{"localId":"259be3cb5d49"},"content":[{"type":"paragraph","content":[{"type":"text","text":"162"}],"attrs":{"localId":"827bef291a18"}}]}]},{"type":"tableRow","attrs":{"localId":"217c10255f24"},"content":[{"type":"tableCell","attrs":{"localId":"ad14ae3a9794","background":"white"},"content":[{"type":"paragraph","content":[{"type":"text","text":"LIDs Stuck in the System"}],"attrs":{"localId":"4f7bc6ba27b9"}}]},{"type":"tableCell","attrs":{"localId":"bb7710b5aff9"},"content":[{"type":"paragraph","content":[{"type":"text","text":"0"}],"attrs":{"localId":"fc2a493507c8"}}]},{"type":"tableCell","attrs":{"localId":"753a3f512eb3"},"content":[{"type":"paragraph","content":[{"type":"text","text":"0"}],"attrs":{"localId":"efbe5c036dc5"}}]}]}]}
{adf}
With this, we are closing this request from our end.
Thank you for your patience, support, and cooperation throughout the process. Your brand is important to us, and we look forward to assisting you again.</t>
  </si>
  <si>
    <t>UCW-34587</t>
  </si>
  <si>
    <t>PNG Jewellers | Gold Jewelry, Litestyle Products, Diamond Jewelry | Code - 124260 | Total SKUs - 1290</t>
  </si>
  <si>
    <t xml:space="preserve">PNG </t>
  </si>
  <si>
    <t>Date : 20th Jul, 2026 This ticket has been picked for Pre-Processing and Image Analysis -Mousumi. ;Date : 21th Jul, 2026 Pre-processing Done ( Brand to Query for Count Diamond , Diamond weight, bangle size , Bracelet SIze, Chain Length, Nospin Size);Date : 22nd Jul, 2026 QC &amp; Uploaded Done-Mousumi
PFA the Summary &amp; Post-Uploaded sheet[^UCW-34587 Post Upload Status_V.2 (1).xlsx] [^Summary.zip] ;[^UCW-34587.xlsx]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78511e-97ef-455f-8404-2f9c92d0e780"},"content":[{"type":"tableRow","attrs":{"localId":"eb18c256f28f"},"content":[{"type":"tableCell","attrs":{"localId":"e3d32bb24337","background":"#44b3e1"},"content":[{"type":"paragraph","content":[{"type":"text","text":"Ticket ID","marks":[{"type":"strong"}]}],"attrs":{"localId":"a5d4183ab27c"}}]},{"type":"tableCell","attrs":{"localId":"81683556a40d","colspan":2,"background":"#44b3e1"},"content":[{"type":"paragraph","content":[{"type":"text","text":"UCW-34587","marks":[{"type":"strong"}]}],"attrs":{"localId":"80630758e2f8"}}]}]},{"type":"tableRow","attrs":{"localId":"8990cbe2c98c"},"content":[{"type":"tableCell","attrs":{"localId":"f0294426ccae","background":"#44b3e1"},"content":[{"type":"paragraph","content":[{"type":"text","text":"Brand Name","marks":[{"type":"strong"}]}],"attrs":{"localId":"ee75c28ab205"}}]},{"type":"tableCell","attrs":{"localId":"ac37a912cd73","colspan":2,"background":"#44b3e1"},"content":[{"type":"paragraph","content":[{"type":"text","text":"PNG Jewellers","marks":[{"type":"strong"}]}],"attrs":{"localId":"05683a30bf40"}}]}]},{"type":"tableRow","attrs":{"localId":"ec9f8f56cc40"},"content":[{"type":"tableCell","attrs":{"localId":"9a45a3bfa173","background":"#ace5fe"},"content":[{"type":"paragraph","content":[{"type":"text","text":"Platform","marks":[{"type":"strong"}]}],"attrs":{"localId":"4d48d99d3466"}}]},{"type":"tableCell","attrs":{"localId":"4b45eb846ecf","colspan":2,"background":"#ace5fe"},"content":[{"type":"paragraph","content":[{"type":"text","text":"Mall","marks":[{"type":"strong"}]}],"attrs":{"localId":"008a25c3aff3"}}]}]},{"type":"tableRow","attrs":{"localId":"a5dd17005185"},"content":[{"type":"tableCell","attrs":{"localId":"ba1331045089","background":"#ace5fe"},"content":[{"type":"paragraph","content":[{"type":"text","text":"Particulars","marks":[{"type":"strong"}]}],"attrs":{"localId":"6c80d4f3a57f"}}]},{"type":"tableCell","attrs":{"localId":"d5bc377d7afc","background":"#ace5fe"},"content":[{"type":"paragraph","content":[{"type":"text","text":"SKU Count","marks":[{"type":"strong"}]}],"attrs":{"localId":"f10f2c475072"}}]},{"type":"tableCell","attrs":{"localId":"4719579d8618","background":"#ace5fe"},"content":[{"type":"paragraph","content":[{"type":"text","text":"Option Count","marks":[{"type":"strong"}]}],"attrs":{"localId":"206d602134ad"}}]}]},{"type":"tableRow","attrs":{"localId":"f3e145a5063c"},"content":[{"type":"tableCell","attrs":{"localId":"e0199eba1866","background":"white"},"content":[{"type":"paragraph","content":[{"type":"text","text":"Received"}],"attrs":{"localId":"d44a5e25a638"}}]},{"type":"tableCell","attrs":{"localId":"e4d54dc5be61"},"content":[{"type":"paragraph","content":[{"type":"text","text":"1290"}],"attrs":{"localId":"ef5a6b7dfbb5"}}]},{"type":"tableCell","attrs":{"localId":"92dc7bcbdecd"},"content":[{"type":"paragraph","content":[{"type":"text","text":"1290"}],"attrs":{"localId":"9345b126e9c3"}}]}]},{"type":"tableRow","attrs":{"localId":"60ca05ea5335"},"content":[{"type":"tableCell","attrs":{"localId":"58e2ee608b69","background":"white"},"content":[{"type":"paragraph","content":[{"type":"text","text":"Uploaded"}],"attrs":{"localId":"e4c80a5726f6"}}]},{"type":"tableCell","attrs":{"localId":"d392d1502000"},"content":[{"type":"paragraph","content":[{"type":"text","text":"1197"}],"attrs":{"localId":"98e25525e9e2"}}]},{"type":"tableCell","attrs":{"localId":"6aa72f480866"},"content":[{"type":"paragraph","content":[{"type":"text","text":"1197"}],"attrs":{"localId":"a3bf97df92e4"}}]}]},{"type":"tableRow","attrs":{"localId":"0012c49f346a"},"content":[{"type":"tableCell","attrs":{"localId":"306aa88a0e14","background":"white"},"content":[{"type":"paragraph","content":[{"type":"text","text":"Already Listed"}],"attrs":{"localId":"c8d9ee8f05db"}}]},{"type":"tableCell","attrs":{"localId":"ca8fbdae33d2"},"content":[{"type":"paragraph","content":[{"type":"text","text":"93"}],"attrs":{"localId":"2bc3bb637f5c"}}]},{"type":"tableCell","attrs":{"localId":"0616c9a713f1"},"content":[{"type":"paragraph","content":[{"type":"text","text":"93"}],"attrs":{"localId":"84d81c14c38e"}}]}]},{"type":"tableRow","attrs":{"localId":"2ae9d1bf9990"},"content":[{"type":"tableCell","attrs":{"localId":"dcffac379eaf","background":"white"},"content":[{"type":"paragraph","content":[{"type":"text","text":"LIDs Shared"}],"attrs":{"localId":"9b73328aa9bf"}}]},{"type":"tableCell","attrs":{"localId":"f0377bdf302d"},"content":[{"type":"paragraph","content":[{"type":"text","text":"1197"}],"attrs":{"localId":"8907374219e7"}}]},{"type":"tableCell","attrs":{"localId":"31581d1c2aa4"},"content":[{"type":"paragraph","content":[{"type":"text","text":"1197"}],"attrs":{"localId":"b0143dedd358"}}]}]},{"type":"tableRow","attrs":{"localId":"1b11fce78b98"},"content":[{"type":"tableCell","attrs":{"localId":"0963a12e7cd3","background":"white"},"content":[{"type":"paragraph","content":[{"type":"text","text":"LIDs Stuck in the System"}],"attrs":{"localId":"3c8d93ff4307"}}]},{"type":"tableCell","attrs":{"localId":"44212e21c8a9"},"content":[{"type":"paragraph","content":[{"type":"text","text":"0"}],"attrs":{"localId":"88ac5fa9e169"}}]},{"type":"tableCell","attrs":{"localId":"a5b111d0ca92"},"content":[{"type":"paragraph","content":[{"type":"text","text":"0"}],"attrs":{"localId":"907593c441c1"}}]}]}]}
{adf}
With this, we are closing this request from our end.
Thank you for your patience, support, and cooperation throughout the process. Your brand is important to us, and we look forward to assisting you again."</t>
  </si>
  <si>
    <t>UCW-34584</t>
  </si>
  <si>
    <t>CLONE - Mia Rhapsody of colors</t>
  </si>
  <si>
    <t>UCW-34579</t>
  </si>
  <si>
    <t>Giva | Silver Jewellery | 125927 | 9-07-2026(138SKUs)</t>
  </si>
  <si>
    <t>Date : 21st July , 2026 Pre-Processing Done-(Kada Size, Bracelet size, Gender, Chain Length , gender Confirmation,images Query)-Mousumi;*Image deliver - Date :07/21/2026 &lt;Images Delivered Processed Options 131 Rejected Options 7&gt; &lt;Saswati Dey&gt;*;Date : 23rd July , 2026 Size chart Creation [^GIVA Additional Size.csv] 
Date : 23rd July , 2026 QC &amp; Uploaded Done-Mousumi
PFA the Summary &amp; Post-Uploaded Sheet[^Summary.zip] [^UCW-34579 Post Upload Status_V.2 (1).xlsx] ;!image-20260723-085612.png|width=634,alt="image-20260723-085612.png"!;[^UCW-34579 Post Upload Status_V.2 (1) (c2059e04-51c4-42f6-af60-f3d06a12a54b).xlsx]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89f1772c-b3a8-4af1-8904-07ca42574111"},"content":[{"type":"tableRow","attrs":{"localId":"f5684fabf02a"},"content":[{"type":"tableCell","attrs":{"localId":"265fe660dca7","background":"#44b3e1"},"content":[{"type":"paragraph","content":[{"type":"text","text":"Ticket ID","marks":[{"type":"strong"}]}],"attrs":{"localId":"99725cacefb9"}}]},{"type":"tableCell","attrs":{"localId":"b3f838a967ac","colspan":2,"background":"#44b3e1"},"content":[{"type":"paragraph","content":[{"type":"text","text":"UCW-34579","marks":[{"type":"strong"}]}],"attrs":{"localId":"b82fb33b9949"}}]}]},{"type":"tableRow","attrs":{"localId":"cdf467857d5b"},"content":[{"type":"tableCell","attrs":{"localId":"542b6a1b6d78","background":"#44b3e1"},"content":[{"type":"paragraph","content":[{"type":"text","text":"Brand Name","marks":[{"type":"strong"}]}],"attrs":{"localId":"a0fe4b9289f8"}}]},{"type":"tableCell","attrs":{"localId":"d135598afac4","colspan":2,"background":"#44b3e1"},"content":[{"type":"paragraph","content":[{"type":"text","text":"GIVA","marks":[{"type":"strong"}]}],"attrs":{"localId":"2a4365c9009a"}}]}]},{"type":"tableRow","attrs":{"localId":"fb6d8f3b2b35"},"content":[{"type":"tableCell","attrs":{"localId":"096e5bbe3d9f","background":"#ace5fe"},"content":[{"type":"paragraph","content":[{"type":"text","text":"Platform","marks":[{"type":"strong"}]}],"attrs":{"localId":"7377b0652189"}}]},{"type":"tableCell","attrs":{"localId":"13c29e8a1bec","colspan":2,"background":"#ace5fe"},"content":[{"type":"paragraph","content":[{"type":"text","text":"Mall","marks":[{"type":"strong"}]}],"attrs":{"localId":"6206b228e501"}}]}]},{"type":"tableRow","attrs":{"localId":"dd97dd126b50"},"content":[{"type":"tableCell","attrs":{"localId":"6edbf1578abe","background":"#ace5fe"},"content":[{"type":"paragraph","content":[{"type":"text","text":"Particulars","marks":[{"type":"strong"}]}],"attrs":{"localId":"ace9d500236d"}}]},{"type":"tableCell","attrs":{"localId":"7e6cbb5294ea","background":"#ace5fe"},"content":[{"type":"paragraph","content":[{"type":"text","text":"SKU Count","marks":[{"type":"strong"}]}],"attrs":{"localId":"b179780e9034"}}]},{"type":"tableCell","attrs":{"localId":"7fb4569f19b1","background":"#ace5fe"},"content":[{"type":"paragraph","content":[{"type":"text","text":"Option Count","marks":[{"type":"strong"}]}],"attrs":{"localId":"9ad6b7399a82"}}]}]},{"type":"tableRow","attrs":{"localId":"e531b228ab4a"},"content":[{"type":"tableCell","attrs":{"localId":"8ca3a833c8ab","background":"white"},"content":[{"type":"paragraph","content":[{"type":"text","text":"Received"}],"attrs":{"localId":"e2e09ddab216"}}]},{"type":"tableCell","attrs":{"localId":"63aa2cce8743"},"content":[{"type":"paragraph","content":[{"type":"text","text":"138"}],"attrs":{"localId":"4f45e2f71c9c"}}]},{"type":"tableCell","attrs":{"localId":"62a4a8c73ded"},"content":[{"type":"paragraph","content":[{"type":"text","text":"138"}],"attrs":{"localId":"46c44c3d1bab"}}]}]},{"type":"tableRow","attrs":{"localId":"885613c2bfe4"},"content":[{"type":"tableCell","attrs":{"localId":"ba13773b7c1e","background":"white"},"content":[{"type":"paragraph","content":[{"type":"text","text":"Uploaded"}],"attrs":{"localId":"e7955e8cdb8d"}}]},{"type":"tableCell","attrs":{"localId":"d60280aa73ad"},"content":[{"type":"paragraph","content":[{"type":"text","text":"127"}],"attrs":{"localId":"dd932a63afff"}}]},{"type":"tableCell","attrs":{"localId":"9921b312e646"},"content":[{"type":"paragraph","content":[{"type":"text","text":"127"}],"attrs":{"localId":"d633f25e6090"}}]}]},{"type":"tableRow","attrs":{"localId":"c7fe99b2e834"},"content":[{"type":"tableCell","attrs":{"localId":"69cbe5613f6d","background":"white"},"content":[{"type":"paragraph","content":[{"type":"text","text":"SKUs not uploaded"}],"attrs":{"localId":"58b6ccb69b1a"}}]},{"type":"tableCell","attrs":{"localId":"871f5ba9df50"},"content":[{"type":"paragraph","content":[{"type":"text","text":"6"}],"attrs":{"localId":"193f362a250c"}}]},{"type":"tableCell","attrs":{"localId":"d3cceb7e867e"},"content":[{"type":"paragraph","content":[{"type":"text","text":"6"}],"attrs":{"localId":"7201bdf69c2b"}}]}]},{"type":"tableRow","attrs":{"localId":"1e6f30f24bf1"},"content":[{"type":"tableCell","attrs":{"localId":"5da75c5cc034","background":"white"},"content":[{"type":"paragraph","content":[{"type":"text","text":"Already Listed"}],"attrs":{"localId":"9dec7f560322"}}]},{"type":"tableCell","attrs":{"localId":"c352a1366d30"},"content":[{"type":"paragraph","content":[{"type":"text","text":"5"}],"attrs":{"localId":"740b7f125cae"}}]},{"type":"tableCell","attrs":{"localId":"4be6692be55f"},"content":[{"type":"paragraph","content":[{"type":"text","text":"5"}],"attrs":{"localId":"41b91da71a69"}}]}]},{"type":"tableRow","attrs":{"localId":"a2313f6f48f9"},"content":[{"type":"tableCell","attrs":{"localId":"8cf2ddcc249e","background":"white"},"content":[{"type":"paragraph","content":[{"type":"text","text":"LIDs Shared"}],"attrs":{"localId":"532cf7587afc"}}]},{"type":"tableCell","attrs":{"localId":"0c2cabee2e7f"},"content":[{"type":"paragraph","content":[{"type":"text","text":"127"}],"attrs":{"localId":"cabf18d3fb99"}}]},{"type":"tableCell","attrs":{"localId":"0f9f322e577a"},"content":[{"type":"paragraph","content":[{"type":"text","text":"127"}],"attrs":{"localId":"812d4670aa3a"}}]}]},{"type":"tableRow","attrs":{"localId":"447f45925ecc"},"content":[{"type":"tableCell","attrs":{"localId":"26a656176d31","background":"white"},"content":[{"type":"paragraph","content":[{"type":"text","text":"LIDs Stuck in the System"}],"attrs":{"localId":"8fc32738cf4a"}}]},{"type":"tableCell","attrs":{"localId":"7df657fcdcea"},"content":[{"type":"paragraph","content":[{"type":"text","text":"0"}],"attrs":{"localId":"e8ab435a3859"}}]},{"type":"tableCell","attrs":{"localId":"90002e412cb5"},"content":[{"type":"paragraph","content":[{"type":"text","text":"0"}],"attrs":{"localId":"59d56e7f5755"}}]}]}]}
{adf}
Note: *The SKU was dropped because the image was not available, and the SKU length must be less than or equal to 30 characters.*
With this, we are closing this request from our end.
Thank you for your patience, support, and cooperation throughout the process. Your brand is important to us, and we look forward to assisting you again.</t>
  </si>
  <si>
    <t>UCW-34573</t>
  </si>
  <si>
    <t>Pantaloons/Men Women/Specimen/Non Apparel Footwear/New Listing/SKU 680/Options 166| 15th July'2026</t>
  </si>
  <si>
    <t xml:space="preserve">Date :07/20/2026 &lt;Ticket picked for pre processing Footwear Option 70 Sku 403&gt; &lt;Ankita&gt;;Date :07/21/2026 &lt;Pre Processing query to Brand &lt;less than 3 sku , size not continuous &gt;&gt; &lt;Ankita&gt;;Date :07/22/2026 &lt; Pre Processing query to Brand 1st Follow Up&gt; &lt;Ankita&gt;;Date :07/23/2026 &lt; Pre Processing query to Brand 2nd Follow Up&gt; &lt;Ankita&gt;;Date :07/23/2026 &lt;Ticket picked for pre processing (Accessories) Option: 68 SKU: 68&gt; &lt;Sanjana Ghosh&gt;;Date :07/24/2026 &lt;Pre Processing query to Brand &lt;Image Issue &amp; Image Missing&gt; &lt;Sanjana Ghosh&gt; ;Date :07/24/2026 &lt;Pre Processing query to Brand &lt;Size grid Query&gt; Option 70 Sku 403&gt; &lt;Ishani&gt;;Date :07/25/2026 &lt; Pre Processing query to Brand 1st Follow Up&lt;Size Grid Query&gt;&gt; &lt;Ishani&gt;;Date :07/25/2026 &lt;Ticket (Apparel Category)has been successfully uploaded in our system. Option 39 Sku 210&gt; &lt;Anwesha Mondal&gt;
[^Post Upload Status_UCW-34573.xlsx]
[^Summary.zip]
</t>
  </si>
  <si>
    <t>UCW-34572</t>
  </si>
  <si>
    <t>Bhima Jewels New Listing - Gold-37</t>
  </si>
  <si>
    <t>Bhima Jewels</t>
  </si>
  <si>
    <t>Date : 20th Jul, 2026 This ticket has been picked for Pre-Processing and Image Analysis -Mousumi. ;*Image deliver - Date :07/20/2026 &lt;Images Delivered Processed Options 37 Rejected Options 0&gt; &lt;Saswati Dey&gt;*;Date : 21th Jul, 2026 Pre-Processing Done( Brand to Query for Style code Association Code, Chain Length)-Mousumi;Date : 23rd Jul, 2026 1st Followup Done;Date : 24th Jul, 2026 2ndFollowup Done-Mousumi</t>
  </si>
  <si>
    <t>UCW-35394</t>
  </si>
  <si>
    <t>Tatacliq Footwear Batch-1 (July) _Colehaan_29-07-2026</t>
  </si>
  <si>
    <t>UCW-35393</t>
  </si>
  <si>
    <t>Tatacliq Footwear Batch 26 (July) _USPA_28-07-2026</t>
  </si>
  <si>
    <t>UCW-35387</t>
  </si>
  <si>
    <t>New Listings - Superyou</t>
  </si>
  <si>
    <t>UCW-35386</t>
  </si>
  <si>
    <t>New Listings+Lattafa+Perfumes+126349+TCF+31st July 2026</t>
  </si>
  <si>
    <t>UCW-35382</t>
  </si>
  <si>
    <t>CLONE - Libas Apparel 127532 13-07-2026 (Request to Update Product Category)</t>
  </si>
  <si>
    <t>UCW-35376</t>
  </si>
  <si>
    <t>Request to Update Front Images for SKUs</t>
  </si>
  <si>
    <t>UCW-35373</t>
  </si>
  <si>
    <t>Need to change the product images (Seller Id- 129561)</t>
  </si>
  <si>
    <t>UCW-35371</t>
  </si>
  <si>
    <t>Error_Weekly Consolidated QC Report (1 July – 13 July) | Agency Name -  Netscribes</t>
  </si>
  <si>
    <t>Swati Shukla</t>
  </si>
  <si>
    <t>UCW-35368</t>
  </si>
  <si>
    <t>Cloned-Bhima Jewels New Listing - Gold-37</t>
  </si>
  <si>
    <t>UCW-35358</t>
  </si>
  <si>
    <t>New Listing Template :- 27-07-2026</t>
  </si>
  <si>
    <t>UCW-35357</t>
  </si>
  <si>
    <t>Trove Label - Swimwear (13 SKUs) - 30/07/2026</t>
  </si>
  <si>
    <t>UCW-35356</t>
  </si>
  <si>
    <t>D&amp;G Pending 1 SKU</t>
  </si>
  <si>
    <t>UCW-35355</t>
  </si>
  <si>
    <t>CLONE - New Master Content Sheet with Image Link</t>
  </si>
  <si>
    <t>UCW-35352</t>
  </si>
  <si>
    <t>Clone - TQ | Brand: Converse | Catalog Listing | FTWR-FA26.</t>
  </si>
  <si>
    <t>UCW-35351</t>
  </si>
  <si>
    <t>Seller Code: 129357 | Brand: Converse | Request for Size Addition to Existing Style Code</t>
  </si>
  <si>
    <t>UCW-35348</t>
  </si>
  <si>
    <t xml:space="preserve"> Tata Cliq Fashion -  New Image Update - Franck Olivier </t>
  </si>
  <si>
    <t>UCW-35346</t>
  </si>
  <si>
    <t>New GWP Listing (Aug) - Tata</t>
  </si>
  <si>
    <t>UCW-35342</t>
  </si>
  <si>
    <t>TataCliq X Bewakoof II Mens Wear II 31-07-2026</t>
  </si>
  <si>
    <t>UCW-35341</t>
  </si>
  <si>
    <t xml:space="preserve"> Image Replacement 146 options 30.07.2026</t>
  </si>
  <si>
    <t>UCW-35337</t>
  </si>
  <si>
    <t>The Bear House - New Collection Details- 20th July- 124388</t>
  </si>
  <si>
    <t>UCW-35328</t>
  </si>
  <si>
    <t>New Catalogue Sheet 18 July 2026</t>
  </si>
  <si>
    <t>UCW-35316</t>
  </si>
  <si>
    <t>Images update | Tata Cliq | Miduty</t>
  </si>
  <si>
    <t>UCW-35309</t>
  </si>
  <si>
    <t>Update Listing - B12 | Tata Cliq | Miduty</t>
  </si>
  <si>
    <t>UCW-35308</t>
  </si>
  <si>
    <t>CLONE - TCL- New listing - Bvlgari (Omnia Amethyste )</t>
  </si>
  <si>
    <t>UCW-35306</t>
  </si>
  <si>
    <t>CLONE - Sept'26 NPL to be ordered in July'26: TCL</t>
  </si>
  <si>
    <t>UCW-35295</t>
  </si>
  <si>
    <t>CLONE - TataCliq: New CGS-Series, D-Series &amp; Oversize T-Shirt Category Articles</t>
  </si>
  <si>
    <t>UCW-35291</t>
  </si>
  <si>
    <t>SKU and image change of 8809728080231</t>
  </si>
  <si>
    <t>UCW-35264</t>
  </si>
  <si>
    <t>Benetton kids apparel new catalog details 23-7-2026</t>
  </si>
  <si>
    <t>UCW-35247</t>
  </si>
  <si>
    <t>MMTC | Product Details and Images for Pendants | Addoc | 3skus</t>
  </si>
  <si>
    <t>UCW-35245</t>
  </si>
  <si>
    <t>CLONE - Product Listing Request – COOLA Clear Skin Mineral Sunscreen SPF30</t>
  </si>
  <si>
    <t>UCW-35230</t>
  </si>
  <si>
    <t>Super You Listing dump</t>
  </si>
  <si>
    <t>UCW-35221</t>
  </si>
  <si>
    <t xml:space="preserve">L’Oréal Paris | GB Serum Update | TataCliq Fashion  |125928 </t>
  </si>
  <si>
    <t>UCW-35217</t>
  </si>
  <si>
    <t>SKU Change Request : Squintalk</t>
  </si>
  <si>
    <t>UCW-35215</t>
  </si>
  <si>
    <t>Benetton Footwear Catalog Details 25-7-2026</t>
  </si>
  <si>
    <t>UCW-35213</t>
  </si>
  <si>
    <t>Libas Apparel 127532 27-07-2026 (SIZE ADDITION)</t>
  </si>
  <si>
    <t>UCW-35209</t>
  </si>
  <si>
    <t>Auraa Trends - Jewelery - 27/07/2026 - 35 SKUs</t>
  </si>
  <si>
    <t>UCW-35199</t>
  </si>
  <si>
    <t>EAN JV - 2 STD - New Listing - TATA - 14/07/26</t>
  </si>
  <si>
    <t>UCW-35194</t>
  </si>
  <si>
    <t>Packaging Label Update - Slot 3 - Tata</t>
  </si>
  <si>
    <t>UCW-35191</t>
  </si>
  <si>
    <t>Klotthe Pending styles</t>
  </si>
  <si>
    <t>UCW-35189</t>
  </si>
  <si>
    <t>The Magic Wand Linesheet Festive Collection 3_25 Styles_27.07.2026</t>
  </si>
  <si>
    <t>UCW-35186</t>
  </si>
  <si>
    <t>Zabella - 06-07-2026 - 129469 - Resort Wear</t>
  </si>
  <si>
    <t>UCW-35175</t>
  </si>
  <si>
    <t>New Catalouge : 24.07.2026</t>
  </si>
  <si>
    <t>UCW-35172</t>
  </si>
  <si>
    <t>SKU change of Dr. Althea products</t>
  </si>
  <si>
    <t>UCW-35150</t>
  </si>
  <si>
    <t>TataCliq x O3+ New Launch 25-07-2026</t>
  </si>
  <si>
    <t>UCW-35149</t>
  </si>
  <si>
    <t>Tata Cliq  -  New Image - Fragrance (25-07-2026)</t>
  </si>
  <si>
    <t>UCW-35144</t>
  </si>
  <si>
    <t xml:space="preserve"> Image Addition for WROGN Articles</t>
  </si>
  <si>
    <t>UCW-35132</t>
  </si>
  <si>
    <t>TCL | Converse | Footwear listing from Rs.3999</t>
  </si>
  <si>
    <t>UCW-35131</t>
  </si>
  <si>
    <t>Guess Footwear Men &amp; Women (New) 18 Options 20-07-2026</t>
  </si>
  <si>
    <t>UCW-35130</t>
  </si>
  <si>
    <t>Under Armour Listing (128047)-27/07/2026</t>
  </si>
  <si>
    <t>UCW-35129</t>
  </si>
  <si>
    <t>AW'26 Footwear Templates for Fresh Listing - Onitsuka Tiger ( Lot-1 )</t>
  </si>
  <si>
    <t>UCW-35126</t>
  </si>
  <si>
    <t>CLONE - 65 Request to Expedite Catalog Listing</t>
  </si>
  <si>
    <t>UCW-35125</t>
  </si>
  <si>
    <t>CLONE - CLONE - Images Update - OOMPH - 18.07.2026 - Fashion Jewellery - TATACLIQ</t>
  </si>
  <si>
    <t>UCW-35124</t>
  </si>
  <si>
    <t xml:space="preserve"> Varnika Arora - Jewellery - 22/07/2026 - 35 SKUs</t>
  </si>
  <si>
    <t>UCW-35123</t>
  </si>
  <si>
    <t>CLONE - Giva | Silver Jewellery | 125927 | 23-07-2026 (27SKUs)</t>
  </si>
  <si>
    <t>UCW-35115</t>
  </si>
  <si>
    <t>New Catalog Women_Biba_17-07-2026</t>
  </si>
  <si>
    <t>UCW-35114</t>
  </si>
  <si>
    <t>Tata Cliq - Adidas Hyperboost Listing - 28th July 2026</t>
  </si>
  <si>
    <t>UCW-35112</t>
  </si>
  <si>
    <t>CLONE - DAVIDOFF REP - 5 STD - NEW Listing - TATA - 22/7/26</t>
  </si>
  <si>
    <t>UCW-35110</t>
  </si>
  <si>
    <t>CLONE - MONKSTORY - Footwear - 16/07/2026 - 69 SKUs</t>
  </si>
  <si>
    <t>UCW-35106</t>
  </si>
  <si>
    <t>JUSTCAVALLI_JEWELLERY_115 Styles_</t>
  </si>
  <si>
    <t>UCW-35105</t>
  </si>
  <si>
    <t>Tata Cliq-adidas DTC|Apparel| Attributes_27-07-26</t>
  </si>
  <si>
    <t>UCW-35103</t>
  </si>
  <si>
    <t>Lot 58 Latin Quarters 20-07-2026</t>
  </si>
  <si>
    <t>UCW-35098</t>
  </si>
  <si>
    <t>Charles &amp; Keith_Footwear_125610_27thJuly'26 (Batch 14)</t>
  </si>
  <si>
    <t>UCW-35093</t>
  </si>
  <si>
    <t>CLONE - Autumnlane - 15-07-2026 - 128336 - Casual Wear</t>
  </si>
  <si>
    <t>UCW-35088</t>
  </si>
  <si>
    <t>CLONE - Mia new Silver coin</t>
  </si>
  <si>
    <t>UCW-35082</t>
  </si>
  <si>
    <t>CLONE - NEEMANS+FOOTWEAR+ 125173+ 15-07-2026</t>
  </si>
  <si>
    <t>UCW-35076</t>
  </si>
  <si>
    <t>Tata CLiQ listing file for women &amp; Men's 20-07-2026</t>
  </si>
  <si>
    <t>UCW-35073</t>
  </si>
  <si>
    <t>Changes In The Products - HOUSE OF CDC FASHION PVT LTD</t>
  </si>
  <si>
    <t>UCW-35068</t>
  </si>
  <si>
    <t>CLONE - New Launch Listing - 3 gram rose pendant</t>
  </si>
  <si>
    <t>UCW-35065</t>
  </si>
  <si>
    <t>Request for New Product Cataloguing_PENDANTS_KISNA (75skus)</t>
  </si>
  <si>
    <t>UCW-35063</t>
  </si>
  <si>
    <t>New Listings_18 Styles_24.07.2026</t>
  </si>
  <si>
    <t>UCW-35061</t>
  </si>
  <si>
    <t>Campus x Tatacliq ~ New Listing_24.07.2026</t>
  </si>
  <si>
    <t>UCW-35058</t>
  </si>
  <si>
    <t>New Styles Catalogue - SCENTRA</t>
  </si>
  <si>
    <t>UCW-35054</t>
  </si>
  <si>
    <t>New Listings+Rasasi+Perfumes+126349+TCF+24th July 2026</t>
  </si>
  <si>
    <t>UCW-35052</t>
  </si>
  <si>
    <t>New Listings+Afnan+Perfumes+126349+TCF+24th July 2026</t>
  </si>
  <si>
    <t>UCW-35050</t>
  </si>
  <si>
    <t>CLONE - SKU Change Request</t>
  </si>
  <si>
    <t>UCW-35034</t>
  </si>
  <si>
    <t>CLONE - July 26' Order cycle - Fragrance - Samples + NPLs : TCL</t>
  </si>
  <si>
    <t>UCW-35033</t>
  </si>
  <si>
    <t>CLONE - TCL- New listing - Bvlgari &amp; Hermès GWP</t>
  </si>
  <si>
    <t>UCW-35030</t>
  </si>
  <si>
    <t>Tatacliq Footwear Batch 25 (July) _Colehaan_23-07-2026</t>
  </si>
  <si>
    <t>UCW-35018</t>
  </si>
  <si>
    <t>Ben Sherman Men Apparel Listing</t>
  </si>
  <si>
    <t>UCW-35017</t>
  </si>
  <si>
    <t>Benetton Women's Catalog Details 23-7-2026</t>
  </si>
  <si>
    <t>UCW-35013</t>
  </si>
  <si>
    <t>CLONE - Ben Sherman Footwear Listing</t>
  </si>
  <si>
    <t>UCW-35012</t>
  </si>
  <si>
    <t>SKU EAN Updates &amp; Stock Activation (Primespot) - L'Occitane (New)</t>
  </si>
  <si>
    <t>UCW-35011</t>
  </si>
  <si>
    <t xml:space="preserve">Request to Update Jewelry Terminology- Additional Skus </t>
  </si>
  <si>
    <t>UCW-35005</t>
  </si>
  <si>
    <t>OLAPLEX H1 2026 - Launch Overview &amp; Next Steps</t>
  </si>
  <si>
    <t>UCW-35004</t>
  </si>
  <si>
    <t>December'25 Order cycle - Fragrance - Samples + NPLs + GWP : TCL</t>
  </si>
  <si>
    <t>UCW-34997</t>
  </si>
  <si>
    <t>CLONE - Tangerine Jewelry</t>
  </si>
  <si>
    <t>UCW-34995</t>
  </si>
  <si>
    <t>Cloned-Honasa Updated A+ and E-Commerce Creatives- Tata Cliq (July-1)</t>
  </si>
  <si>
    <t>UCW-34980</t>
  </si>
  <si>
    <t xml:space="preserve"> TATA CLIQ IKM BRUSHES LISTING </t>
  </si>
  <si>
    <t>UCW-34976</t>
  </si>
  <si>
    <t>Scarf Tie - Cataloguing</t>
  </si>
  <si>
    <t>UCW-34966</t>
  </si>
  <si>
    <t>CLONE - New Listing - Catalog Sheet</t>
  </si>
  <si>
    <t>UCW-34965</t>
  </si>
  <si>
    <t>Request for for New Product Listing</t>
  </si>
  <si>
    <t>UCW-34964</t>
  </si>
  <si>
    <t>CLONE - Tata Cliq  - New Listing - BMW and MAX&amp;CO. (New Brand)</t>
  </si>
  <si>
    <t>UCW-34956</t>
  </si>
  <si>
    <t>Request for SKU Replacement and Image Update</t>
  </si>
  <si>
    <t>UCW-34953</t>
  </si>
  <si>
    <t>MNY | Sky Tubes - PDP Update | TATACLIQ - Fashion | Seller Code 125928</t>
  </si>
  <si>
    <t>Colehaan</t>
  </si>
  <si>
    <t>Super You</t>
  </si>
  <si>
    <t>Date :08/01/2026  &lt;Ticket picked for pre processing SKU 1&gt; &lt;Tania&gt;  Date :08/01/2026 &lt;Ticket picked for Production and QC review SKU 1&gt; &lt;Tania&gt;</t>
  </si>
  <si>
    <t>Category Migration</t>
  </si>
  <si>
    <t>Calibar</t>
  </si>
  <si>
    <t>Netscribes</t>
  </si>
  <si>
    <t xml:space="preserve">PFA the SUmmary &amp; Post-Uploaded Sheet[^Summary.zip] [^UCW-34572 Post Upload Status_V.2 (1).xlsx] </t>
  </si>
  <si>
    <t>Date :08/01/2026 &lt;Ticket picked for pre processing Option 12 Sku 67&gt; &lt;Ankita&gt;;Date :08/01/2026 &lt;Ticket picked for Production and QC review Option 12 Sku 67&gt; &lt;Ankita&gt;;[^LIBERTY_MEN &amp; WOMAN SIZE CHART.csv]
Please create the size chart</t>
  </si>
  <si>
    <t>Trove Label</t>
  </si>
  <si>
    <t>Date :07/31/2026  &lt;Ticket picked for pre processing SKU 1&gt; &lt;Tania&gt;  Date :07/31/2026 &lt;Ticket picked for Production and QC review SKU 1 &lt;Tania&gt;  Date :07/31/2026 &lt;Ticket has been successfully uploaded in our system SKU 1&gt; &lt;Tania&gt;;[^ProductBulkUpload_125928_Beauty__Grooming(MPH22)_Fragrances_and_Perfumes(MPH2211)_Fragrances(MPH2211100)_Perfumes(MPH2211100104)_33887_1785507283041_20260731_074528_439_summary.csv]
[^UCW-35356_Post Upload Status.xlsx]
We have successfully uploaded this batch. Please find the attached summary sheet and summary report.;[^UCW-35356.xlsx]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88291bef-010b-4ec2-9153-f96bd60d5dde"},"content":[{"type":"tableRow","attrs":{"localId":"cbc1136e62b1"},"content":[{"type":"tableCell","attrs":{"localId":"44a88605966d","background":"#44b3e1"},"content":[{"type":"paragraph","content":[{"type":"text","text":"Ticket ID","marks":[{"type":"strong"}]}],"attrs":{"localId":"3ffa0e279901"}}]},{"type":"tableCell","attrs":{"localId":"992634fea3e5","colspan":2,"background":"#44b3e1"},"content":[{"type":"paragraph","content":[{"type":"text","text":"UCW-35356","marks":[{"type":"strong"}]}],"attrs":{"localId":"9b1a5faf6ed3"}}]}]},{"type":"tableRow","attrs":{"localId":"0a9f8349a71d"},"content":[{"type":"tableCell","attrs":{"localId":"a6a8b621c2d8","background":"#44b3e1"},"content":[{"type":"paragraph","content":[{"type":"text","text":"Brand Name","marks":[{"type":"strong"}]}],"attrs":{"localId":"be1c9bc2b807"}}]},{"type":"tableCell","attrs":{"localId":"5c3ec6ddcfb7","colspan":2,"background":"#44b3e1"},"content":[{"type":"paragraph","content":[{"type":"text","text":"Dolce&amp;Gabbana","marks":[{"type":"strong"}]}],"attrs":{"localId":"22712cb745a4"}}]}]},{"type":"tableRow","attrs":{"localId":"f18d2a2560a1"},"content":[{"type":"tableCell","attrs":{"localId":"3ad4ac2f7d20","background":"#ace5fe"},"content":[{"type":"paragraph","content":[{"type":"text","text":"Platform","marks":[{"type":"strong"}]}],"attrs":{"localId":"6fca6cdd5090"}}]},{"type":"tableCell","attrs":{"localId":"acd3e036f6f3","colspan":2,"background":"#ace5fe"},"content":[{"type":"paragraph","content":[{"type":"text","text":"Luxury","marks":[{"type":"strong"}]}],"attrs":{"localId":"fe59f843753e"}}]}]},{"type":"tableRow","attrs":{"localId":"21aa73b54c58"},"content":[{"type":"tableCell","attrs":{"localId":"196a23df1845","background":"#ace5fe"},"content":[{"type":"paragraph","content":[{"type":"text","text":"Particulars","marks":[{"type":"strong"}]}],"attrs":{"localId":"7f275bd459f0"}}]},{"type":"tableCell","attrs":{"localId":"86c07591a6f5","background":"#ace5fe"},"content":[{"type":"paragraph","content":[{"type":"text","text":"SKU Count","marks":[{"type":"strong"}]}],"attrs":{"localId":"a6d2f6cab00c"}}]},{"type":"tableCell","attrs":{"localId":"daf79e513050","background":"#ace5fe"},"content":[{"type":"paragraph","content":[{"type":"text","text":"Option Count","marks":[{"type":"strong"}]}],"attrs":{"localId":"45dde5127ffb"}}]}]},{"type":"tableRow","attrs":{"localId":"f5ab8acca3f4"},"content":[{"type":"tableCell","attrs":{"localId":"b098af9a6d0d","background":"white"},"content":[{"type":"paragraph","content":[{"type":"text","text":"Received"}],"attrs":{"localId":"961e733ee386"}}]},{"type":"tableCell","attrs":{"localId":"2ffe9719bb29"},"content":[{"type":"paragraph","content":[{"type":"text","text":"1"}],"attrs":{"localId":"308ade674465"}}]},{"type":"tableCell","attrs":{"localId":"e2b586db0c81"},"content":[{"type":"paragraph","content":[{"type":"text","text":"1"}],"attrs":{"localId":"003f86bb5afe"}}]}]},{"type":"tableRow","attrs":{"localId":"51764bd86618"},"content":[{"type":"tableCell","attrs":{"localId":"fb1c91a71113","background":"white"},"content":[{"type":"paragraph","content":[{"type":"text","text":"Uploaded"}],"attrs":{"localId":"84ae3f283364"}}]},{"type":"tableCell","attrs":{"localId":"1414ad8b714a"},"content":[{"type":"paragraph","content":[{"type":"text","text":"1"}],"attrs":{"localId":"6a92d83f6336"}}]},{"type":"tableCell","attrs":{"localId":"3dffa4e81266"},"content":[{"type":"paragraph","content":[{"type":"text","text":"1"}],"attrs":{"localId":"9b57dca7ae9d"}}]}]},{"type":"tableRow","attrs":{"localId":"16dc0e3730c3"},"content":[{"type":"tableCell","attrs":{"localId":"53066e7da646","background":"white"},"content":[{"type":"paragraph","content":[{"type":"text","text":"LIDs Shared"}],"attrs":{"localId":"02983f3a31e1"}}]},{"type":"tableCell","attrs":{"localId":"23f759981cba"},"content":[{"type":"paragraph","content":[{"type":"text","text":"1"}],"attrs":{"localId":"20cc276779b2"}}]},{"type":"tableCell","attrs":{"localId":"2803863b56c2"},"content":[{"type":"paragraph","content":[{"type":"text","text":"1"}],"attrs":{"localId":"0f1d6cc0df10"}}]}]},{"type":"tableRow","attrs":{"localId":"217f6ee0605a"},"content":[{"type":"tableCell","attrs":{"localId":"6b51b9675177","background":"white"},"content":[{"type":"paragraph","content":[{"type":"text","text":"LIDs Stuck in the System"}],"attrs":{"localId":"d2440e901a17"}}]},{"type":"tableCell","attrs":{"localId":"a8535bdafaef"},"content":[{"type":"paragraph","content":[{"type":"text","text":"0"}],"attrs":{"localId":"5b2e60fd1d18"}}]},{"type":"tableCell","attrs":{"localId":"9ebe70893347"},"content":[{"type":"paragraph","content":[{"type":"text","text":"0"}],"attrs":{"localId":"fcad373eb958"}}]}]}]}
{adf}
With this, we are closing this request from our end.
Thank you for your patience, support, and cooperation throughout the process. Your brand is important to us, and we look forward to assisting you again.</t>
  </si>
  <si>
    <t>MISH X</t>
  </si>
  <si>
    <t>Date :07/31/2026 &lt;Ticket has been successfully uploaded in our system (Marketplace) Option: 135 SKU: 879&gt; &lt;Sanjana Ghosh&gt;
PFA the post upload status and summary file: [^Summary MP.zip] [^UCW-35352 - UCW-33447 - MP - Post Upload Status .xlsx] ;[^UCW-35352 MP.xlsx]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884a75cd-3499-4ddb-9bd8-738e0f9226b7"},"content":[{"type":"tableRow","attrs":{"localId":"863d65522496"},"content":[{"type":"tableCell","attrs":{"localId":"fb21922f67fd","background":"#44b3e1"},"content":[{"type":"paragraph","content":[{"type":"text","text":"Ticket ID","marks":[{"type":"strong"}]}],"attrs":{"localId":"69c2ba5b77b1"}}]},{"type":"tableCell","attrs":{"localId":"614df195584a","colspan":2,"background":"#44b3e1"},"content":[{"type":"paragraph","content":[{"type":"text","text":"UCW-35352","marks":[{"type":"strong"}]}],"attrs":{"localId":"a9a131582698"}}]}]},{"type":"tableRow","attrs":{"localId":"e9c52d880e60"},"content":[{"type":"tableCell","attrs":{"localId":"c57614661174","background":"#44b3e1"},"content":[{"type":"paragraph","content":[{"type":"text","text":"Brand Name","marks":[{"type":"strong"}]}],"attrs":{"localId":"42d9daf1fa02"}}]},{"type":"tableCell","attrs":{"localId":"be844b320dbd","colspan":2,"background":"#44b3e1"},"content":[{"type":"paragraph","content":[{"type":"text","text":"Converse","marks":[{"type":"strong"}]}],"attrs":{"localId":"26cedfd1bdcb"}}]}]},{"type":"tableRow","attrs":{"localId":"b4a2e39df75d"},"content":[{"type":"tableCell","attrs":{"localId":"85fe0ad65ad5","background":"#ace5fe"},"content":[{"type":"paragraph","content":[{"type":"text","text":"Platform","marks":[{"type":"strong"}]}],"attrs":{"localId":"29af106febd4"}}]},{"type":"tableCell","attrs":{"localId":"803eb137834a","colspan":2,"background":"#ace5fe"},"content":[{"type":"paragraph","content":[{"type":"text","text":"Mall","marks":[{"type":"strong"}]}],"attrs":{"localId":"ef4d4e9b9b7d"}}]}]},{"type":"tableRow","attrs":{"localId":"088353ed768c"},"content":[{"type":"tableCell","attrs":{"localId":"2ab410261ee1","background":"#ace5fe"},"content":[{"type":"paragraph","content":[{"type":"text","text":"Particulars","marks":[{"type":"strong"}]}],"attrs":{"localId":"fdd87bba17b1"}}]},{"type":"tableCell","attrs":{"localId":"5183a9869af5","background":"#ace5fe"},"content":[{"type":"paragraph","content":[{"type":"text","text":"SKU Count","marks":[{"type":"strong"}]}],"attrs":{"localId":"cb3b29ea5e29"}}]},{"type":"tableCell","attrs":{"localId":"07ec0f99b735","background":"#ace5fe"},"content":[{"type":"paragraph","content":[{"type":"text","text":"Option Count","marks":[{"type":"strong"}]}],"attrs":{"localId":"f3de82dd5b71"}}]}]},{"type":"tableRow","attrs":{"localId":"890183607494"},"content":[{"type":"tableCell","attrs":{"localId":"58805c20af32","background":"white"},"content":[{"type":"paragraph","content":[{"type":"text","text":"Received"}],"attrs":{"localId":"34830994bf1b"}}]},{"type":"tableCell","attrs":{"localId":"4ec28b68005e"},"content":[{"type":"paragraph","content":[{"type":"text","text":"879"}],"attrs":{"localId":"0bbbf4981a7e"}}]},{"type":"tableCell","attrs":{"localId":"eff20ea46180"},"content":[{"type":"paragraph","content":[{"type":"text","text":"135"}],"attrs":{"localId":"e40f5e91b53e"}}]}]},{"type":"tableRow","attrs":{"localId":"7801b13b139e"},"content":[{"type":"tableCell","attrs":{"localId":"abae4a5a293e","background":"white"},"content":[{"type":"paragraph","content":[{"type":"text","text":"Uploaded"}],"attrs":{"localId":"bb2747e1c748"}}]},{"type":"tableCell","attrs":{"localId":"261715a5cadf"},"content":[{"type":"paragraph","content":[{"type":"text","text":"879"}],"attrs":{"localId":"e21048ddcdbb"}}]},{"type":"tableCell","attrs":{"localId":"981933fabbf5"},"content":[{"type":"paragraph","content":[{"type":"text","text":"135"}],"attrs":{"localId":"41a8a4236071"}}]}]},{"type":"tableRow","attrs":{"localId":"55c94762ade1"},"content":[{"type":"tableCell","attrs":{"localId":"9c3dfca1bb0c","background":"white"},"content":[{"type":"paragraph","content":[{"type":"text","text":"LIDs Shared"}],"attrs":{"localId":"116471904211"}}]},{"type":"tableCell","attrs":{"localId":"8d3e8a1c8867"},"content":[{"type":"paragraph","content":[{"type":"text","text":"878"}],"attrs":{"localId":"5677cc3a6b01"}}]},{"type":"tableCell","attrs":{"localId":"81f1ffd50e43"},"content":[{"type":"paragraph","content":[{"type":"text","text":"135"}],"attrs":{"localId":"5e48f84dffec"}}]}]},{"type":"tableRow","attrs":{"localId":"01f688086858"},"content":[{"type":"tableCell","attrs":{"localId":"e7d9a0cbee53","background":"white"},"content":[{"type":"paragraph","content":[{"type":"text","text":"LIDs Stuck in the System"}],"attrs":{"localId":"8e4bfd5b471e"}}]},{"type":"tableCell","attrs":{"localId":"cbb113703c46"},"content":[{"type":"paragraph","content":[{"type":"text","text":"1"}],"attrs":{"localId":"862adeec8bd7"}}]},{"type":"tableCell","attrs":{"localId":"a125b6fce0a4"},"content":[{"type":"paragraph","content":[{"type":"text","text":"0"}],"attrs":{"localId":"157c56dfacfc"}}]}]}]}
{adf}
1 SKU is currently stuck in SFA. We have already taken the necessary action from our end. Once the issue is resolved, we will inform you accordingly.
Thank you for your patience, support, and cooperation throughout the process. Your brand is important to us, and we look forward to assisting you again.</t>
  </si>
  <si>
    <t xml:space="preserve">Date :08/01/2026  &lt;Ticket picked for pre processing SKU 8&gt; &lt;Tania&gt;  Date :08/01/2026  &lt;Pre Processing query to Brand &lt;Image Missing&gt;&gt; &lt;Tania&gt; </t>
  </si>
  <si>
    <t xml:space="preserve">Bewakoof </t>
  </si>
  <si>
    <t>The Bear House</t>
  </si>
  <si>
    <t xml:space="preserve">Date :08/01/2026  &lt;Pre Processing query to Brand &lt;Image Issue&gt;&gt; &lt;Anwesha Mondal&gt; </t>
  </si>
  <si>
    <t>TRYME</t>
  </si>
  <si>
    <t xml:space="preserve">Date :07/31/2026 &lt;Ticket picked for pre processing Option 31 Sku 183&gt; &lt;Amandeep&gt;;Date :07/31/2026 &lt;Ticket picked for Production and QC review Option 31 Sku 183&gt; &lt;Ishani&gt;;Date :08/01/2026 &lt;Ticket has been successfully uploaded in our system. Option 31 Sku 183&gt; &lt;Ishani&gt;
[^Post Upload Status_V.2 (1) (1).xlsx] [^Summary.zip] </t>
  </si>
  <si>
    <t xml:space="preserve">Miduty </t>
  </si>
  <si>
    <t>Bvlgari</t>
  </si>
  <si>
    <t>Date :08/01/2026  &lt;Ticket picked for pre processing SKU 2&gt; &lt;Tania&gt;  Date :08/01/2026 &lt;Ticket picked for Production and QC review SKU 2&gt; &lt;Tania&gt;</t>
  </si>
  <si>
    <t xml:space="preserve">[^ProductBulkUpload_125928_Beauty__Grooming(MPH22)_Makeup(MPH2214)_Face(MPH2214101)_Foundation(MPH2214101112)_33887_1785488397634_20260731.csv]
[^UCW-35306_Post Upload Status (1).xlsx]
We have successfully uploaded this batch. Please find the attached summary sheet and summary report. Date :07/31/2026 &lt;Ticket has been successfully uploaded in our system. SKU 1&gt; &lt;Tania&gt;;We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c6e67b4-8c99-4573-b74c-199f4cff2455"},"content":[{"type":"tableRow","attrs":{"localId":"5b8bbc79f2e0"},"content":[{"type":"tableCell","attrs":{"localId":"8dd0b045063c","background":"#44b3e1"},"content":[{"type":"paragraph","content":[{"type":"text","text":"Ticket ID","marks":[{"type":"strong"}]}],"attrs":{"localId":"bc6eb1d870aa"}}]},{"type":"tableCell","attrs":{"localId":"de102d533552","colspan":2,"background":"#44b3e1"},"content":[{"type":"paragraph","content":[{"type":"text","text":"UCW-35306","marks":[{"type":"strong"}]}],"attrs":{"localId":"e1c85df8f0cd"}}]}]},{"type":"tableRow","attrs":{"localId":"fd0c5796c0bf"},"content":[{"type":"tableCell","attrs":{"localId":"cdac7af6abb7","background":"#44b3e1"},"content":[{"type":"paragraph","content":[{"type":"text","text":"Brand Name","marks":[{"type":"strong"}]}],"attrs":{"localId":"a76e6d6efbf2"}}]},{"type":"tableCell","attrs":{"localId":"fac144904588","colspan":2,"background":"#44b3e1"},"content":[{"type":"paragraph","content":[{"type":"text","text":"M.A.C","marks":[{"type":"strong"}]}],"attrs":{"localId":"f030d45c565e"}}]}]},{"type":"tableRow","attrs":{"localId":"eba7c1031964"},"content":[{"type":"tableCell","attrs":{"localId":"41d52d8e64d4","background":"#ace5fe"},"content":[{"type":"paragraph","content":[{"type":"text","text":"Platform","marks":[{"type":"strong"}]}],"attrs":{"localId":"2a420b87a6b6"}}]},{"type":"tableCell","attrs":{"localId":"748542486695","colspan":2,"background":"#ace5fe"},"content":[{"type":"paragraph","content":[{"type":"text","text":"Mall + Luxury","marks":[{"type":"strong"}]}],"attrs":{"localId":"979b9c36e316"}}]}]},{"type":"tableRow","attrs":{"localId":"9609a9f50b9f"},"content":[{"type":"tableCell","attrs":{"localId":"751260cbb8b1","background":"#ace5fe"},"content":[{"type":"paragraph","content":[{"type":"text","text":"Particulars","marks":[{"type":"strong"}]}],"attrs":{"localId":"5310d09ae45c"}}]},{"type":"tableCell","attrs":{"localId":"42a3c49216ca","background":"#ace5fe"},"content":[{"type":"paragraph","content":[{"type":"text","text":"SKU Count","marks":[{"type":"strong"}]}],"attrs":{"localId":"93db3550b0aa"}}]},{"type":"tableCell","attrs":{"localId":"4a3d3b2d1da7","background":"#ace5fe"},"content":[{"type":"paragraph","content":[{"type":"text","text":"Option Count","marks":[{"type":"strong"}]}],"attrs":{"localId":"b40f5bfb9de9"}}]}]},{"type":"tableRow","attrs":{"localId":"5862711486f1"},"content":[{"type":"tableCell","attrs":{"localId":"52879374ab52","background":"white"},"content":[{"type":"paragraph","content":[{"type":"text","text":"Received"}],"attrs":{"localId":"f2ae8cfbb133"}}]},{"type":"tableCell","attrs":{"localId":"3db89f37e484"},"content":[{"type":"paragraph","content":[{"type":"text","text":"1"}],"attrs":{"localId":"8c4f5529ae64"}}]},{"type":"tableCell","attrs":{"localId":"66110c83f576"},"content":[{"type":"paragraph","content":[{"type":"text","text":"1"}],"attrs":{"localId":"8eab4cf060ae"}}]}]},{"type":"tableRow","attrs":{"localId":"7f80ae27fac4"},"content":[{"type":"tableCell","attrs":{"localId":"5143ebea4c33","background":"white"},"content":[{"type":"paragraph","content":[{"type":"text","text":"Uploaded"}],"attrs":{"localId":"33703f09eba1"}}]},{"type":"tableCell","attrs":{"localId":"2a9bd7e9d6b8"},"content":[{"type":"paragraph","content":[{"type":"text","text":"1"}],"attrs":{"localId":"eb1c42d1bc61"}}]},{"type":"tableCell","attrs":{"localId":"df3c0ee698d9"},"content":[{"type":"paragraph","content":[{"type":"text","text":"1"}],"attrs":{"localId":"b1980bad5c12"}}]}]},{"type":"tableRow","attrs":{"localId":"1bd03e8853c6"},"content":[{"type":"tableCell","attrs":{"localId":"c3b03ed442e4","background":"white"},"content":[{"type":"paragraph","content":[{"type":"text","text":"LIDs Shared"}],"attrs":{"localId":"77db6cabfecb"}}]},{"type":"tableCell","attrs":{"localId":"11c8ce3e66bb"},"content":[{"type":"paragraph","content":[{"type":"text","text":"1"}],"attrs":{"localId":"102be1dd84e1"}}]},{"type":"tableCell","attrs":{"localId":"6e51bf759d65"},"content":[{"type":"paragraph","content":[{"type":"text","text":"1"}],"attrs":{"localId":"8517cbdd019e"}}]}]},{"type":"tableRow","attrs":{"localId":"80fcfc639e5a"},"content":[{"type":"tableCell","attrs":{"localId":"6957d0b6750b","background":"white"},"content":[{"type":"paragraph","content":[{"type":"text","text":"LIDs Stuck in the System"}],"attrs":{"localId":"4e74aef06c12"}}]},{"type":"tableCell","attrs":{"localId":"cea293d342de"},"content":[{"type":"paragraph","content":[{"type":"text","text":"0"}],"attrs":{"localId":"91143c95eb71"}}]},{"type":"tableCell","attrs":{"localId":"92096e3703ce"},"content":[{"type":"paragraph","content":[{"type":"text","text":"0"}],"attrs":{"localId":"aa68655d0932"}}]}]}]}
{adf}
With this, we are closing this request from our end.
Thank you for your patience, support, and cooperation throughout the process. Your brand is important to us, and we look forward to assisting you again.[^UCW-35306.xlsx] </t>
  </si>
  <si>
    <t>iUnik</t>
  </si>
  <si>
    <t xml:space="preserve">Benetton </t>
  </si>
  <si>
    <t>Date :07/30/2026 &lt;Ticket picked for pre processing Option: 49 SKU: 539&gt; &lt;Sanjana Ghosh&gt;</t>
  </si>
  <si>
    <t>MMTC-PAMP</t>
  </si>
  <si>
    <t>Date :07/30/2026 &lt;Ticket has been successfully uploaded in our system. SKU 1&gt; &lt;Tania&gt; [^Post Upload Status-UCW-34137.xlsx] [^ProductBulkUpload_129023_Beauty__Grooming(MPH22)_Skin_Care(MPH2216)_Moisturizers_and_Serums(MPH2216103)_Sunscreen(MPH2216103109)_48291_1785390474708_20260730_111754_879_summary.csv] We have successfully uploaded this batch. Please find the attached summary sheet and summary report.;[^Post Upload Status-UCW-34137 (6da0c909-da9f-4287-b797-f85fa73f9cbb).xlsx]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cc8e21d-027e-435b-b2f4-7922e8087bcc"},"content":[{"type":"tableRow","attrs":{"localId":"94c73ef026a2"},"content":[{"type":"tableCell","attrs":{"localId":"48478643e191","background":"#44b3e1"},"content":[{"type":"paragraph","content":[{"type":"text","text":"Ticket ID","marks":[{"type":"strong"}]}],"attrs":{"localId":"7ffcc9140949"}}]},{"type":"tableCell","attrs":{"localId":"90af4abbc530","colspan":2,"background":"#44b3e1"},"content":[{"type":"paragraph","content":[{"type":"text","text":"Cloned UCW-35245","marks":[{"type":"strong"}]}],"attrs":{"localId":"c9e2976e774d"}}]}]},{"type":"tableRow","attrs":{"localId":"784db9e357d9"},"content":[{"type":"tableCell","attrs":{"localId":"bf409b7ff2a7","background":"#44b3e1"},"content":[{"type":"paragraph","content":[{"type":"text","text":"Brand Name","marks":[{"type":"strong"}]}],"attrs":{"localId":"a4a22351979c"}}]},{"type":"tableCell","attrs":{"localId":"6597d553e049","colspan":2,"background":"#44b3e1"},"content":[{"type":"paragraph","content":[{"type":"text","text":"Coola","marks":[{"type":"strong"}]}],"attrs":{"localId":"c0e13e2b2a85"}}]}]},{"type":"tableRow","attrs":{"localId":"718bda9218c9"},"content":[{"type":"tableCell","attrs":{"localId":"feec8dad48cf","background":"#ace5fe"},"content":[{"type":"paragraph","content":[{"type":"text","text":"Platform","marks":[{"type":"strong"}]}],"attrs":{"localId":"9f650496542e"}}]},{"type":"tableCell","attrs":{"localId":"8533be03afc9","colspan":2,"background":"#ace5fe"},"content":[{"type":"paragraph","content":[{"type":"text","text":"Mall","marks":[{"type":"strong"}]}],"attrs":{"localId":"7ffa8690569d"}}]}]},{"type":"tableRow","attrs":{"localId":"12f6a7f926f3"},"content":[{"type":"tableCell","attrs":{"localId":"57bc8a1048d1","background":"#ace5fe"},"content":[{"type":"paragraph","content":[{"type":"text","text":"Particulars","marks":[{"type":"strong"}]}],"attrs":{"localId":"7eb624e5b6a8"}}]},{"type":"tableCell","attrs":{"localId":"fbc7f9ca33f6","background":"#ace5fe"},"content":[{"type":"paragraph","content":[{"type":"text","text":"SKU Count","marks":[{"type":"strong"}]}],"attrs":{"localId":"ae6eaeb7f3b2"}}]},{"type":"tableCell","attrs":{"localId":"71b710a6eab4","background":"#ace5fe"},"content":[{"type":"paragraph","content":[{"type":"text","text":"Option Count","marks":[{"type":"strong"}]}],"attrs":{"localId":"578feb363297"}}]}]},{"type":"tableRow","attrs":{"localId":"0a7f3265573e"},"content":[{"type":"tableCell","attrs":{"localId":"b215ddb045e0","background":"white"},"content":[{"type":"paragraph","content":[{"type":"text","text":"Received"}],"attrs":{"localId":"12eca53e546c"}}]},{"type":"tableCell","attrs":{"localId":"eb428bee15a7"},"content":[{"type":"paragraph","content":[{"type":"text","text":"1"}],"attrs":{"localId":"01fb22dca229"}}]},{"type":"tableCell","attrs":{"localId":"75e00dff11bd"},"content":[{"type":"paragraph","content":[{"type":"text","text":"1"}],"attrs":{"localId":"e5239551a140"}}]}]},{"type":"tableRow","attrs":{"localId":"a556b95e9ef5"},"content":[{"type":"tableCell","attrs":{"localId":"a33a84aeda42","background":"white"},"content":[{"type":"paragraph","content":[{"type":"text","text":"Uploaded"}],"attrs":{"localId":"c35558ce0491"}}]},{"type":"tableCell","attrs":{"localId":"7a62eb0063fc"},"content":[{"type":"paragraph","content":[{"type":"text","text":"1"}],"attrs":{"localId":"83ef8758b6d4"}}]},{"type":"tableCell","attrs":{"localId":"194d35eff982"},"content":[{"type":"paragraph","content":[{"type":"text","text":"1"}],"attrs":{"localId":"b27e33736501"}}]}]},{"type":"tableRow","attrs":{"localId":"745388c955d6"},"content":[{"type":"tableCell","attrs":{"localId":"5217b12bc0db","background":"white"},"content":[{"type":"paragraph","content":[{"type":"text","text":"LIDs Shared"}],"attrs":{"localId":"2774fe13307c"}}]},{"type":"tableCell","attrs":{"localId":"597fe04b483a"},"content":[{"type":"paragraph","content":[{"type":"text","text":"1"}],"attrs":{"localId":"1e547966fe77"}}]},{"type":"tableCell","attrs":{"localId":"704ae69b61d5"},"content":[{"type":"paragraph","content":[{"type":"text","text":"1"}],"attrs":{"localId":"8cedf8acfd6d"}}]}]},{"type":"tableRow","attrs":{"localId":"70af794a543d"},"content":[{"type":"tableCell","attrs":{"localId":"7ee653d2793d","background":"white"},"content":[{"type":"paragraph","content":[{"type":"text","text":"LIDs Stuck in the System"}],"attrs":{"localId":"251d542fb58a"}}]},{"type":"tableCell","attrs":{"localId":"04ccafcdd343"},"content":[{"type":"paragraph","content":[{"type":"text","text":"0"}],"attrs":{"localId":"d845383e2ac9"}}]},{"type":"tableCell","attrs":{"localId":"e1b3d407528f"},"content":[{"type":"paragraph","content":[{"type":"text","text":"0"}],"attrs":{"localId":"1288ad6db7c7"}}]}]}]}
{adf}
With this, we are closing this request from our end.
Thank you for your patience, support, and cooperation throughout the process. Your brand is important to us, and we look forward to assisting you again."</t>
  </si>
  <si>
    <t>Date :07/30/2026 &lt;Ticket picked for pre processing Option: 1 SKU: 1&gt; &lt;Sanjana Ghosh&gt;;Date :07/30/2026 &lt;Pre Processing query to Brand &lt;Best Before Date, Caffeine Content (Refer LOV List), Product Benefit (Refer LOV List), Safety Precaution, Recommended uses of product (Refer LOV List), Customer Care details, Certification (Refer LOV List), Age Group (Refer LOV List), MRP [INR] and Usage Instructions are missing&gt; &lt;Sanjana Ghosh&gt; ;Date :07/31/2026 &lt; Pre Processing query to Brand 1st Follow Up&gt; &lt;Sanjana Ghosh&gt;;Date :08/01/2026 &lt; Pre Processing query to Brand 2nd Follow Up&gt; &lt;Sanjana Ghosh&gt;</t>
  </si>
  <si>
    <t>Date :07/30/2026&lt;Ticket picked for pre processing Option 2 Sku 2 &gt; &lt;Rupa&gt;;Duplicate Ticket of UCW-33869</t>
  </si>
  <si>
    <t>Squintalk</t>
  </si>
  <si>
    <t>United Colors of Benetton</t>
  </si>
  <si>
    <t>Date :07/30/2026 &lt;Ticket picked for pre processing Option 4 Sku 24&gt; &lt;Ankita&gt;;Date :07/30/2026 &lt;Ticket picked for Production and QC review Option 4 Sku 24&gt; &lt;Ankita&gt;;Date :07/30/2026 &lt;Pre Processing query to Brand &lt;Season Query&gt;&gt; &lt;Ankita&gt;;Date :07/31/2026 &lt;Ticket has been successfully uploaded in our system. Option 4 Sku 24&gt; &lt;Ankita&gt;[^Post Upload Status_V.2 (1).xlsx] [^Summary.zip] ;[^UCW-35215.xlsx]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813edd75-26f5-4e7c-bb6a-100e82699b6b"},"content":[{"type":"tableRow","attrs":{"localId":"4b68508bb0c1"},"content":[{"type":"tableCell","attrs":{"localId":"65b4abbbde2c","background":"#44b3e1"},"content":[{"type":"paragraph","content":[{"type":"text","text":"Ticket ID","marks":[{"type":"strong"}]}],"attrs":{"localId":"6a1f29fc7a2e"}}]},{"type":"tableCell","attrs":{"localId":"c9ac7ffa11dd","colspan":2,"background":"#44b3e1"},"content":[{"type":"paragraph","content":[{"type":"text","text":"UCW-35215","marks":[{"type":"strong"}]}],"attrs":{"localId":"6be49b6be53a"}}]}]},{"type":"tableRow","attrs":{"localId":"765f60da5a2f"},"content":[{"type":"tableCell","attrs":{"localId":"59c4dc08c367","background":"#44b3e1"},"content":[{"type":"paragraph","content":[{"type":"text","text":"Brand Name","marks":[{"type":"strong"}]}],"attrs":{"localId":"067f65396be6"}}]},{"type":"tableCell","attrs":{"localId":"ad78c2e4cb29","colspan":2,"background":"#44b3e1"},"content":[{"type":"paragraph","content":[{"type":"text","text":"United Colors of Benetton","marks":[{"type":"strong"}]}],"attrs":{"localId":"1d646fa3f566"}}]}]},{"type":"tableRow","attrs":{"localId":"9c6d49a64107"},"content":[{"type":"tableCell","attrs":{"localId":"2d1245a8d7d3","background":"#ace5fe"},"content":[{"type":"paragraph","content":[{"type":"text","text":"Platform","marks":[{"type":"strong"}]}],"attrs":{"localId":"ce1fd1ea29b2"}}]},{"type":"tableCell","attrs":{"localId":"bb868f6cab5b","colspan":2,"background":"#ace5fe"},"content":[{"type":"paragraph","content":[{"type":"text","text":"Mall","marks":[{"type":"strong"}]}],"attrs":{"localId":"6705b91fdca8"}}]}]},{"type":"tableRow","attrs":{"localId":"9cbe9481e971"},"content":[{"type":"tableCell","attrs":{"localId":"008ab4226546","background":"#ace5fe"},"content":[{"type":"paragraph","content":[{"type":"text","text":"Particulars","marks":[{"type":"strong"}]}],"attrs":{"localId":"05878fea4da3"}}]},{"type":"tableCell","attrs":{"localId":"1b5b5d91b232","background":"#ace5fe"},"content":[{"type":"paragraph","content":[{"type":"text","text":"SKU Count","marks":[{"type":"strong"}]}],"attrs":{"localId":"89b18050950d"}}]},{"type":"tableCell","attrs":{"localId":"495fa4e2b6d5","background":"#ace5fe"},"content":[{"type":"paragraph","content":[{"type":"text","text":"Option Count","marks":[{"type":"strong"}]}],"attrs":{"localId":"e6ba4417db19"}}]}]},{"type":"tableRow","attrs":{"localId":"df3eba87500f"},"content":[{"type":"tableCell","attrs":{"localId":"a88b2956c5c6","background":"white"},"content":[{"type":"paragraph","content":[{"type":"text","text":"Received"}],"attrs":{"localId":"73743f3e8e8e"}}]},{"type":"tableCell","attrs":{"localId":"b5323b8ad149"},"content":[{"type":"paragraph","content":[{"type":"text","text":"24"}],"attrs":{"localId":"0267cda3551f"}}]},{"type":"tableCell","attrs":{"localId":"f32aadef58ce"},"content":[{"type":"paragraph","content":[{"type":"text","text":"4"}],"attrs":{"localId":"18474b43aa90"}}]}]},{"type":"tableRow","attrs":{"localId":"6a2bfdd4bc26"},"content":[{"type":"tableCell","attrs":{"localId":"93aedb1d2c2e","background":"white"},"content":[{"type":"paragraph","content":[{"type":"text","text":"Uploaded"}],"attrs":{"localId":"63d93414421a"}}]},{"type":"tableCell","attrs":{"localId":"7bf23d991c61"},"content":[{"type":"paragraph","content":[{"type":"text","text":"24"}],"attrs":{"localId":"09344ed21bf6"}}]},{"type":"tableCell","attrs":{"localId":"87b2ec14222a"},"content":[{"type":"paragraph","content":[{"type":"text","text":"4"}],"attrs":{"localId":"a5ad5a5f3ed6"}}]}]},{"type":"tableRow","attrs":{"localId":"d888bd16aaa2"},"content":[{"type":"tableCell","attrs":{"localId":"d03812535575","background":"white"},"content":[{"type":"paragraph","content":[{"type":"text","text":"LIDs Shared"}],"attrs":{"localId":"5b3c8e5a86e2"}}]},{"type":"tableCell","attrs":{"localId":"8463fac43a3d"},"content":[{"type":"paragraph","content":[{"type":"text","text":"24"}],"attrs":{"localId":"f82e79da6137"}}]},{"type":"tableCell","attrs":{"localId":"95115497690d"},"content":[{"type":"paragraph","content":[{"type":"text","text":"4"}],"attrs":{"localId":"e659b48264d3"}}]}]},{"type":"tableRow","attrs":{"localId":"331c10ff3ba3"},"content":[{"type":"tableCell","attrs":{"localId":"97ff8e5a9755","background":"white"},"content":[{"type":"paragraph","content":[{"type":"text","text":"LIDs Stuck in the System"}],"attrs":{"localId":"d747a0ecc38a"}}]},{"type":"tableCell","attrs":{"localId":"5ee612006875"},"content":[{"type":"paragraph","content":[{"type":"text","text":"0"}],"attrs":{"localId":"a53dce57b7bb"}}]},{"type":"tableCell","attrs":{"localId":"cc8cfb5bf4c3"},"content":[{"type":"paragraph","content":[{"type":"text","text":"0"}],"attrs":{"localId":"f0752cc5f672"}}]}]}]}
{adf}
With this, we are closing this request from our end.
Thank you for your patience, support, and cooperation throughout the process. Your brand is important to us, and we look forward to assisting you again.</t>
  </si>
  <si>
    <t xml:space="preserve">Date :07/30/2026  &lt;Query to CCMT &lt;Content sheet not available&gt;&gt; &lt;Ishani&gt; ;Date :07/30/2026 &lt;Cut Size has been successfully uploaded in our system. Option 0 Sku 11 &gt; &lt;Ankita&gt;[^SIZE ADDITION TATACLIQ 14-7-26.xlsx] [^Summary.zip] </t>
  </si>
  <si>
    <t>Date : 30th july ,2026 Pre-Processing Done-Mousumi
Date : 30th july ,2026 -Production Done-Mousumi.
Date : 30th july ,2026 QC &amp; Uploaded Done-Mousumi.
PFA the Summary &amp; Post Uploaded Sheet[^UCW-35209 Post Upload Status_V.2 (1).xlsx] [^Summary.zip] ;[^UCW-35209.xlsx]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77b0285f-412d-4cfc-ae63-ce1b40569497"},"content":[{"type":"tableRow","attrs":{"localId":"581b7be6973a"},"content":[{"type":"tableCell","attrs":{"localId":"67049adeb9b6","background":"#44b3e1"},"content":[{"type":"paragraph","content":[{"type":"text","text":"Ticket ID","marks":[{"type":"strong"}]}],"attrs":{"localId":"6214518ac713"}}]},{"type":"tableCell","attrs":{"localId":"a2c899792e98","colspan":2,"background":"#44b3e1"},"content":[{"type":"paragraph","content":[{"type":"text","text":"UCW-35209","marks":[{"type":"strong"}]}],"attrs":{"localId":"d63078bd136d"}}]}]},{"type":"tableRow","attrs":{"localId":"dba80d1db596"},"content":[{"type":"tableCell","attrs":{"localId":"0ab0c86fe373","background":"#44b3e1"},"content":[{"type":"paragraph","content":[{"type":"text","text":"Brand Name","marks":[{"type":"strong"}]}],"attrs":{"localId":"b82db062d062"}}]},{"type":"tableCell","attrs":{"localId":"3c96080641df","colspan":2,"background":"#44b3e1"},"content":[{"type":"paragraph","content":[{"type":"text","text":"AURAA TRENDS","marks":[{"type":"strong"}]}],"attrs":{"localId":"a6cf6e67765f"}}]}]},{"type":"tableRow","attrs":{"localId":"bf9ea986f8f2"},"content":[{"type":"tableCell","attrs":{"localId":"6bad66e223fe","background":"#ace5fe"},"content":[{"type":"paragraph","content":[{"type":"text","text":"Platform","marks":[{"type":"strong"}]}],"attrs":{"localId":"c0d19e90944a"}}]},{"type":"tableCell","attrs":{"localId":"bbf8e4c48520","colspan":2,"background":"#ace5fe"},"content":[{"type":"paragraph","content":[{"type":"text","text":"Luxury","marks":[{"type":"strong"}]}],"attrs":{"localId":"3c7ec6b2c0b8"}}]}]},{"type":"tableRow","attrs":{"localId":"5e70a191620b"},"content":[{"type":"tableCell","attrs":{"localId":"de1c061df794","background":"#ace5fe"},"content":[{"type":"paragraph","content":[{"type":"text","text":"Particulars","marks":[{"type":"strong"}]}],"attrs":{"localId":"89109d5b0600"}}]},{"type":"tableCell","attrs":{"localId":"6d3649c8378d","background":"#ace5fe"},"content":[{"type":"paragraph","content":[{"type":"text","text":"SKU Count","marks":[{"type":"strong"}]}],"attrs":{"localId":"680ab40e99f8"}}]},{"type":"tableCell","attrs":{"localId":"04c74fad0b24","background":"#ace5fe"},"content":[{"type":"paragraph","content":[{"type":"text","text":"Option Count","marks":[{"type":"strong"}]}],"attrs":{"localId":"df14cd001c03"}}]}]},{"type":"tableRow","attrs":{"localId":"ffafa6b93b51"},"content":[{"type":"tableCell","attrs":{"localId":"d9e34463cfe1","background":"white"},"content":[{"type":"paragraph","content":[{"type":"text","text":"Received"}],"attrs":{"localId":"1cbb3c50a833"}}]},{"type":"tableCell","attrs":{"localId":"3d65e4b11c02"},"content":[{"type":"paragraph","content":[{"type":"text","text":"35"}],"attrs":{"localId":"28172853108f"}}]},{"type":"tableCell","attrs":{"localId":"9ccedebd0dc9"},"content":[{"type":"paragraph","content":[{"type":"text","text":"35"}],"attrs":{"localId":"d2ec4226b56f"}}]}]},{"type":"tableRow","attrs":{"localId":"561bb9c4c572"},"content":[{"type":"tableCell","attrs":{"localId":"183b5845d90f","background":"white"},"content":[{"type":"paragraph","content":[{"type":"text","text":"Uploaded"}],"attrs":{"localId":"a64ac3c1fe25"}}]},{"type":"tableCell","attrs":{"localId":"42b0dbf8eb84"},"content":[{"type":"paragraph","content":[{"type":"text","text":"35"}],"attrs":{"localId":"deb523f09146"}}]},{"type":"tableCell","attrs":{"localId":"5dc9fb982809"},"content":[{"type":"paragraph","content":[{"type":"text","text":"35"}],"attrs":{"localId":"6a454ee7ac26"}}]}]},{"type":"tableRow","attrs":{"localId":"39b1e3660451"},"content":[{"type":"tableCell","attrs":{"localId":"3ce499bd3b90","background":"white"},"content":[{"type":"paragraph","content":[{"type":"text","text":"LIDs Shared"}],"attrs":{"localId":"86a77329ce7a"}}]},{"type":"tableCell","attrs":{"localId":"f3b60a3da724"},"content":[{"type":"paragraph","content":[{"type":"text","text":"35"}],"attrs":{"localId":"7678551fb64c"}}]},{"type":"tableCell","attrs":{"localId":"664b19c9c087"},"content":[{"type":"paragraph","content":[{"type":"text","text":"35"}],"attrs":{"localId":"00e3f4b536f8"}}]}]},{"type":"tableRow","attrs":{"localId":"a05b44bf6a8b"},"content":[{"type":"tableCell","attrs":{"localId":"ccf2c95da5e7","background":"white"},"content":[{"type":"paragraph","content":[{"type":"text","text":"LIDs Stuck in the System"}],"attrs":{"localId":"edd1396b296f"}}]},{"type":"tableCell","attrs":{"localId":"e77b20f1fac5"},"content":[{"type":"paragraph","content":[{"type":"text","text":"0"}],"attrs":{"localId":"73a5e9fa0d38"}}]},{"type":"tableCell","attrs":{"localId":"0066091e0d8c"},"content":[{"type":"paragraph","content":[{"type":"text","text":"0"}],"attrs":{"localId":"d16825950d69"}}]}]}]}
{adf}
With this, we are closing this request from our end.
Thank you for your patience, support, and cooperation throughout the process. Your brand is important to us, and we look forward to assisting you again.</t>
  </si>
  <si>
    <t>John Varvatos,Elizabeth Arden</t>
  </si>
  <si>
    <t>Date :07/29/2026 &lt;Ticket picked for pre processing SKU 2&gt; &lt;Tania&gt; Date :07/29/2026 &lt;Ticket picked for Production and QC review SKU 2&gt; &lt;Tania&gt; IMAGE WIP;We have successfully uploaded this batch. Please find the attached summary sheet and summary report.[^UCW-35199_Post Upload Status.xlsx] [^ProductBulkUpload_125928_Beauty__Grooming(MPH22)_Fragrances_and_Perfumes(MPH2211)_Fragrances(MPH2211100)_Perfumes(MPH22111.csv] Date :07/31/2026 &lt;Ticket has been successfully uploaded in our system. SKU 2&gt; &lt;Tania&gt;;[^UCW-35199.xlsx]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ab7f502-af83-4954-b569-5f46a3e96a79"},"content":[{"type":"tableRow","attrs":{"localId":"e6f8500f6158"},"content":[{"type":"tableCell","attrs":{"localId":"3cf72caba9bf","background":"#44b3e1"},"content":[{"type":"paragraph","content":[{"type":"text","text":"Ticket ID","marks":[{"type":"strong"}]}],"attrs":{"localId":"1a1c7509e942"}}]},{"type":"tableCell","attrs":{"localId":"053ed81e09f2","colspan":2,"background":"#44b3e1"},"content":[{"type":"paragraph","content":[{"type":"text","text":"UCW-35199","marks":[{"type":"strong"}]}],"attrs":{"localId":"5a7dbfab62c9"}}]}]},{"type":"tableRow","attrs":{"localId":"1aaad2857f9e"},"content":[{"type":"tableCell","attrs":{"localId":"760fdf23f810","background":"#44b3e1"},"content":[{"type":"paragraph","content":[{"type":"text","text":"Brand Name","marks":[{"type":"strong"}]}],"attrs":{"localId":"88ce1c0d823f"}}]},{"type":"tableCell","attrs":{"localId":"b1eacbb1185f","colspan":2,"background":"#44b3e1"},"content":[{"type":"paragraph","content":[{"type":"text","text":"John Varvatos,Elizabeth Arden","marks":[{"type":"strong"}]}],"attrs":{"localId":"475a39b0e5c9"}}]}]},{"type":"tableRow","attrs":{"localId":"2cdc7cbff49f"},"content":[{"type":"tableCell","attrs":{"localId":"d89113a3a7e0","background":"#ace5fe"},"content":[{"type":"paragraph","content":[{"type":"text","text":"Platform","marks":[{"type":"strong"}]}],"attrs":{"localId":"e424419b4c3c"}}]},{"type":"tableCell","attrs":{"localId":"d0b1d0885e18","colspan":2,"background":"#ace5fe"},"content":[{"type":"paragraph","content":[{"type":"text","text":"Mall + Luxury","marks":[{"type":"strong"}]}],"attrs":{"localId":"419c66fd4165"}}]}]},{"type":"tableRow","attrs":{"localId":"ce586387cf26"},"content":[{"type":"tableCell","attrs":{"localId":"2e75f3930d5a","background":"#ace5fe"},"content":[{"type":"paragraph","content":[{"type":"text","text":"Particulars","marks":[{"type":"strong"}]}],"attrs":{"localId":"ae56d7f45645"}}]},{"type":"tableCell","attrs":{"localId":"0c7bfc6af4f0","background":"#ace5fe"},"content":[{"type":"paragraph","content":[{"type":"text","text":"SKU Count","marks":[{"type":"strong"}]}],"attrs":{"localId":"4685b8de2db5"}}]},{"type":"tableCell","attrs":{"localId":"d2faa1e4f6b1","background":"#ace5fe"},"content":[{"type":"paragraph","content":[{"type":"text","text":"Option Count","marks":[{"type":"strong"}]}],"attrs":{"localId":"7c4613e4b46a"}}]}]},{"type":"tableRow","attrs":{"localId":"bd136651517a"},"content":[{"type":"tableCell","attrs":{"localId":"a5024ab3c5b1","background":"white"},"content":[{"type":"paragraph","content":[{"type":"text","text":"Received"}],"attrs":{"localId":"600e1e8209bb"}}]},{"type":"tableCell","attrs":{"localId":"a6a445b2d50e"},"content":[{"type":"paragraph","content":[{"type":"text","text":"2"}],"attrs":{"localId":"2b5178b80f42"}}]},{"type":"tableCell","attrs":{"localId":"3cad94729efc"},"content":[{"type":"paragraph","content":[{"type":"text","text":"2"}],"attrs":{"localId":"ae545670a9df"}}]}]},{"type":"tableRow","attrs":{"localId":"5d71aa846712"},"content":[{"type":"tableCell","attrs":{"localId":"8232044df8d6","background":"white"},"content":[{"type":"paragraph","content":[{"type":"text","text":"Uploaded"}],"attrs":{"localId":"b14605c07d56"}}]},{"type":"tableCell","attrs":{"localId":"17ca23342d59"},"content":[{"type":"paragraph","content":[{"type":"text","text":"2"}],"attrs":{"localId":"86296c783b6d"}}]},{"type":"tableCell","attrs":{"localId":"c19a5fe60127"},"content":[{"type":"paragraph","content":[{"type":"text","text":"2"}],"attrs":{"localId":"c80e283b52b0"}}]}]},{"type":"tableRow","attrs":{"localId":"d8ec3306b48f"},"content":[{"type":"tableCell","attrs":{"localId":"5f5cecd1b2c8","background":"white"},"content":[{"type":"paragraph","content":[{"type":"text","text":"LIDs Shared"}],"attrs":{"localId":"28e331362e6f"}}]},{"type":"tableCell","attrs":{"localId":"1970c4662d5c"},"content":[{"type":"paragraph","content":[{"type":"text","text":"2"}],"attrs":{"localId":"269624425302"}}]},{"type":"tableCell","attrs":{"localId":"da77cb5b5796"},"content":[{"type":"paragraph","content":[{"type":"text","text":"2"}],"attrs":{"localId":"25abbb664384"}}]}]},{"type":"tableRow","attrs":{"localId":"0da238841df0"},"content":[{"type":"tableCell","attrs":{"localId":"5fea2627fd32","background":"white"},"content":[{"type":"paragraph","content":[{"type":"text","text":"LIDs Stuck in the System"}],"attrs":{"localId":"b5f7a282fcec"}}]},{"type":"tableCell","attrs":{"localId":"9cc9578aecba"},"content":[{"type":"paragraph","content":[{"type":"text","text":"0"}],"attrs":{"localId":"2a5fa802dfc6"}}]},{"type":"tableCell","attrs":{"localId":"a6493cf3bca5"},"content":[{"type":"paragraph","content":[{"type":"text","text":"0"}],"attrs":{"localId":"bcee5be03eb2"}}]}]}]}
{adf}
With this, we are closing this request from our end.
Thank you for your patience, support, and cooperation throughout the process. Your brand is important to us, and we look forward to assisting you again.</t>
  </si>
  <si>
    <t>Date:08/01/2026&lt;Brand To Reslove Query&gt;&lt;SKU Code Mismatch&gt;&lt;Biplab Sarkar&gt;</t>
  </si>
  <si>
    <t xml:space="preserve">Klotthe </t>
  </si>
  <si>
    <t>Date :07/29/2026 &lt;Ticket picked for pre processing Option: 68 SKU: 286&gt; &lt;Sanjana Ghosh&gt;</t>
  </si>
  <si>
    <t>Date :07/29/2026 &lt;Ticket picked for pre processing Option: 25 SKU: 150&gt; &lt;Sanjana Ghosh&gt;</t>
  </si>
  <si>
    <t>E2E+Multiplaform</t>
  </si>
  <si>
    <t xml:space="preserve">Zabella </t>
  </si>
  <si>
    <t>Date :07/29/2026 &lt;Ticket picked for pre processing Option: 54 SKU: 270&gt; &lt;Sanjana Ghosh&gt;</t>
  </si>
  <si>
    <t>Date : 29th Jul, 2026 This ticket has been picked for Pre-Processing and Image Analysis -Mousumi. 
Date : 29th Jul, 2026 QC &amp; Uploaded Done-Mousumi
PFA the Summary &amp; Post-Uploaded Sheet[^Summary.zip] [^UCW-35175 Post Upload Status_V.2 (1).xlsx] 
;[^UCW-35175.xlsx]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4605313-d985-471b-bbe5-1b9ef228c70c"},"content":[{"type":"tableRow","attrs":{"localId":"fea98a051b02"},"content":[{"type":"tableCell","attrs":{"localId":"28c75464554e","background":"#44b3e1"},"content":[{"type":"paragraph","content":[{"type":"text","text":"Ticket ID","marks":[{"type":"strong"}]}],"attrs":{"localId":"01aad3bc6697"}}]},{"type":"tableCell","attrs":{"localId":"a39ecb3d563f","colspan":2,"background":"#44b3e1"},"content":[{"type":"paragraph","content":[{"type":"text","text":"UCW-35175","marks":[{"type":"strong"}]}],"attrs":{"localId":"7cf4ba9db2ef"}}]}]},{"type":"tableRow","attrs":{"localId":"849e685844d2"},"content":[{"type":"tableCell","attrs":{"localId":"fbb49254eaea","background":"#44b3e1"},"content":[{"type":"paragraph","content":[{"type":"text","text":"Brand Name","marks":[{"type":"strong"}]}],"attrs":{"localId":"76a501e9dc3d"}}]},{"type":"tableCell","attrs":{"localId":"1b667b9be9ef","colspan":2,"background":"#44b3e1"},"content":[{"type":"paragraph","content":[{"type":"text","text":"Ornate Jewels","marks":[{"type":"strong"}]}],"attrs":{"localId":"e3e6be1ad685"}}]}]},{"type":"tableRow","attrs":{"localId":"e76205654c67"},"content":[{"type":"tableCell","attrs":{"localId":"692f007a8a4a","background":"#ace5fe"},"content":[{"type":"paragraph","content":[{"type":"text","text":"Platform","marks":[{"type":"strong"}]}],"attrs":{"localId":"82cc12723657"}}]},{"type":"tableCell","attrs":{"localId":"8b60e73f2533","colspan":2,"background":"#ace5fe"},"content":[{"type":"paragraph","content":[{"type":"text","text":"Mall","marks":[{"type":"strong"}]}],"attrs":{"localId":"07084f8d0680"}}]}]},{"type":"tableRow","attrs":{"localId":"8b875305452f"},"content":[{"type":"tableCell","attrs":{"localId":"3c62fc88991d","background":"#ace5fe"},"content":[{"type":"paragraph","content":[{"type":"text","text":"Particulars","marks":[{"type":"strong"}]}],"attrs":{"localId":"9fc311989ed6"}}]},{"type":"tableCell","attrs":{"localId":"3b985d5a3455","background":"#ace5fe"},"content":[{"type":"paragraph","content":[{"type":"text","text":"SKU Count","marks":[{"type":"strong"}]}],"attrs":{"localId":"78b449c617b7"}}]},{"type":"tableCell","attrs":{"localId":"312036a11009","background":"#ace5fe"},"content":[{"type":"paragraph","content":[{"type":"text","text":"Option Count","marks":[{"type":"strong"}]}],"attrs":{"localId":"e3cdfba3dc8a"}}]}]},{"type":"tableRow","attrs":{"localId":"6240b0230dd5"},"content":[{"type":"tableCell","attrs":{"localId":"86494729502a","background":"white"},"content":[{"type":"paragraph","content":[{"type":"text","text":"Received"}],"attrs":{"localId":"4d7c236f1664"}}]},{"type":"tableCell","attrs":{"localId":"90b3eb420327"},"content":[{"type":"paragraph","content":[{"type":"text","text":"16"}],"attrs":{"localId":"060466cef0d7"}}]},{"type":"tableCell","attrs":{"localId":"63449cc4b792"},"content":[{"type":"paragraph","content":[{"type":"text","text":"16"}],"attrs":{"localId":"aa141683240c"}}]}]},{"type":"tableRow","attrs":{"localId":"c1146529b263"},"content":[{"type":"tableCell","attrs":{"localId":"f31a81ea699e","background":"white"},"content":[{"type":"paragraph","content":[{"type":"text","text":"Uploaded"}],"attrs":{"localId":"3dc2fb5cf3e7"}}]},{"type":"tableCell","attrs":{"localId":"e2562166ff14"},"content":[{"type":"paragraph","content":[{"type":"text","text":"16"}],"attrs":{"localId":"166be69c05bf"}}]},{"type":"tableCell","attrs":{"localId":"2e438b178f93"},"content":[{"type":"paragraph","content":[{"type":"text","text":"16"}],"attrs":{"localId":"de075175d7f0"}}]}]},{"type":"tableRow","attrs":{"localId":"648df0bf62ab"},"content":[{"type":"tableCell","attrs":{"localId":"c5ad0dfd6592","background":"white"},"content":[{"type":"paragraph","content":[{"type":"text","text":"LIDs Shared"}],"attrs":{"localId":"c6a235883bd1"}}]},{"type":"tableCell","attrs":{"localId":"d8ee5444489e"},"content":[{"type":"paragraph","content":[{"type":"text","text":"16"}],"attrs":{"localId":"e025ec46b2cc"}}]},{"type":"tableCell","attrs":{"localId":"803569320459"},"content":[{"type":"paragraph","content":[{"type":"text","text":"16"}],"attrs":{"localId":"dade78a9d60e"}}]}]},{"type":"tableRow","attrs":{"localId":"f89d7d754ac3"},"content":[{"type":"tableCell","attrs":{"localId":"d52dac776fd0","background":"white"},"content":[{"type":"paragraph","content":[{"type":"text","text":"LIDs Stuck in the System"}],"attrs":{"localId":"d22a4a73762a"}}]},{"type":"tableCell","attrs":{"localId":"7d823cc0ef98"},"content":[{"type":"paragraph","content":[{"type":"text","text":"0"}],"attrs":{"localId":"b06827f6f1e7"}}]},{"type":"tableCell","attrs":{"localId":"3372bdd9c8ff"},"content":[{"type":"paragraph","content":[{"type":"text","text":"0"}],"attrs":{"localId":"2d52aea78419"}}]}]}]}
{adf}
With this, we are closing this request from our end.
Thank you for your patience, support, and cooperation throughout the process. Your brand is important to us, and we look forward to assisting you again."</t>
  </si>
  <si>
    <t>Dr.Althea</t>
  </si>
  <si>
    <t>Date :07/31/2026&lt;Ticket picked for pre processing Option 3 (brand told us to drop 2 ) 1 Sku 1 &gt; &lt;Rupa&gt;;[^Status of ucw-35172.xlsx]
[^Summary.zip]
We have updated the changes. Please find the status file and summary; we will share the LID soon.;Date :07/31/2026&lt;Ticket has been successfully uploaded in our system. Option 1 Sku 1 (client told us to drope 2 sku)&gt; &lt;Rupa&gt;;!Screenshot 2026-08-01 124648.png|width=530,alt="Screenshot 2026-08-01 124648.png"!
[^Status of ucw-35172 (b09d6667-9413-42bd-ac62-7f4a68f780e4).xlsx]
The Changes have been successfully reflected. Please find the LID and attached screenshots for your reference. As of now, we are closing the ticket. If there are any further concerns, please let us know. </t>
  </si>
  <si>
    <t>O3</t>
  </si>
  <si>
    <t>Date :07/29/2026 &lt;Ticket picked for pre processing SKU 2&gt; &lt;Tania&gt; Date :07/29/2026 &lt;Ticket picked for Production and QC review SKU 2&gt; &lt;Tania&gt; IMAGE WIP;Date :07/30/2026 &lt;Ticket has been successfully uploaded in our system. SKU 2&gt; &lt;Tania&gt; [^UCW-35150_Post Upload Status.xlsx] [^Sum.zip] We have successfully uploaded this batch. Please find the attached summary sheet and summary report.;[^UCW-35150.xlsx]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324e5972-076b-40bc-8aad-750a241b7b98"},"content":[{"type":"tableRow","attrs":{"localId":"2f0487d9c780"},"content":[{"type":"tableCell","attrs":{"localId":"c1268a811e58","background":"#44b3e1"},"content":[{"type":"paragraph","content":[{"type":"text","text":"Ticket ID","marks":[{"type":"strong"}]}],"attrs":{"localId":"add25a1d2c51"}}]},{"type":"tableCell","attrs":{"localId":"9ed6e70232e0","colspan":2,"background":"#44b3e1"},"content":[{"type":"paragraph","content":[{"type":"text","text":"UCW-35150","marks":[{"type":"strong"}]}],"attrs":{"localId":"4ca21b4c3d11"}}]}]},{"type":"tableRow","attrs":{"localId":"68fbf258c777"},"content":[{"type":"tableCell","attrs":{"localId":"5ebf2633d570","background":"#44b3e1"},"content":[{"type":"paragraph","content":[{"type":"text","text":"Brand Name","marks":[{"type":"strong"}]}],"attrs":{"localId":"03f1074ac441"}}]},{"type":"tableCell","attrs":{"localId":"c010369a80dd","colspan":2,"background":"#44b3e1"},"content":[{"type":"paragraph","content":[{"type":"text","text":"O3+","marks":[{"type":"strong"}]}],"attrs":{"localId":"5188fa574b0e"}}]}]},{"type":"tableRow","attrs":{"localId":"3ab162e1fb35"},"content":[{"type":"tableCell","attrs":{"localId":"0b7e890f2f87","background":"#ace5fe"},"content":[{"type":"paragraph","content":[{"type":"text","text":"Platform","marks":[{"type":"strong"}]}],"attrs":{"localId":"a82f8b2e774e"}}]},{"type":"tableCell","attrs":{"localId":"28470220b3e9","colspan":2,"background":"#ace5fe"},"content":[{"type":"paragraph","content":[{"type":"text","text":"Mall","marks":[{"type":"strong"}]}],"attrs":{"localId":"23e103ef6230"}}]}]},{"type":"tableRow","attrs":{"localId":"ffe91db4470e"},"content":[{"type":"tableCell","attrs":{"localId":"06ced63a9f20","background":"#ace5fe"},"content":[{"type":"paragraph","content":[{"type":"text","text":"Particulars","marks":[{"type":"strong"}]}],"attrs":{"localId":"7ca14f67208e"}}]},{"type":"tableCell","attrs":{"localId":"50380dac7560","background":"#ace5fe"},"content":[{"type":"paragraph","content":[{"type":"text","text":"SKU Count","marks":[{"type":"strong"}]}],"attrs":{"localId":"e10f54a2f308"}}]},{"type":"tableCell","attrs":{"localId":"ae230ac8f439","background":"#ace5fe"},"content":[{"type":"paragraph","content":[{"type":"text","text":"Option Count","marks":[{"type":"strong"}]}],"attrs":{"localId":"fa6397f06150"}}]}]},{"type":"tableRow","attrs":{"localId":"6edbd04dc858"},"content":[{"type":"tableCell","attrs":{"localId":"74af37de66d8","background":"white"},"content":[{"type":"paragraph","content":[{"type":"text","text":"Received"}],"attrs":{"localId":"76a722d4b4cc"}}]},{"type":"tableCell","attrs":{"localId":"f4bcf5ecffb4"},"content":[{"type":"paragraph","content":[{"type":"text","text":"2"}],"attrs":{"localId":"ed4cca3bd931"}}]},{"type":"tableCell","attrs":{"localId":"6e5b75ffbba8"},"content":[{"type":"paragraph","content":[{"type":"text","text":"2"}],"attrs":{"localId":"e21e6d83f67f"}}]}]},{"type":"tableRow","attrs":{"localId":"43462fe19833"},"content":[{"type":"tableCell","attrs":{"localId":"b7d9163cb31c","background":"white"},"content":[{"type":"paragraph","content":[{"type":"text","text":"Uploaded"}],"attrs":{"localId":"0261446349dc"}}]},{"type":"tableCell","attrs":{"localId":"653cb53174a0"},"content":[{"type":"paragraph","content":[{"type":"text","text":"2"}],"attrs":{"localId":"a3755f13196a"}}]},{"type":"tableCell","attrs":{"localId":"9933b003993c"},"content":[{"type":"paragraph","content":[{"type":"text","text":"2"}],"attrs":{"localId":"82deac0bfca5"}}]}]},{"type":"tableRow","attrs":{"localId":"55c85c8d2710"},"content":[{"type":"tableCell","attrs":{"localId":"5ac5ba7eb5b4","background":"white"},"content":[{"type":"paragraph","content":[{"type":"text","text":"LIDs Shared"}],"attrs":{"localId":"3c848ccf3a1b"}}]},{"type":"tableCell","attrs":{"localId":"d4186a8c84f4"},"content":[{"type":"paragraph","content":[{"type":"text","text":"2"}],"attrs":{"localId":"fa11af6e08fd"}}]},{"type":"tableCell","attrs":{"localId":"81d0e3f75e3f"},"content":[{"type":"paragraph","content":[{"type":"text","text":"2"}],"attrs":{"localId":"5ac817e9a96d"}}]}]},{"type":"tableRow","attrs":{"localId":"151f47c9a714"},"content":[{"type":"tableCell","attrs":{"localId":"7a71f16e6dc9","background":"white"},"content":[{"type":"paragraph","content":[{"type":"text","text":"LIDs Stuck in the System"}],"attrs":{"localId":"8955569d032a"}}]},{"type":"tableCell","attrs":{"localId":"5bc43eb049da"},"content":[{"type":"paragraph","content":[{"type":"text","text":"0"}],"attrs":{"localId":"5f199e5ff950"}}]},{"type":"tableCell","attrs":{"localId":"4c2afb433d16"},"content":[{"type":"paragraph","content":[{"type":"text","text":"0"}],"attrs":{"localId":"5229157b32ea"}}]}]}]}
{adf}
With this, we are closing this request from our end.
Thank you for your patience, support, and cooperation throughout the process. Your brand is important to us, and we look forward to assisting you again.</t>
  </si>
  <si>
    <t>Date:07/30/2026&lt;Query to CCMT&gt;&lt;Required Seller code and L1-L4&gt;&lt;Biplab Sarkar&gt;</t>
  </si>
  <si>
    <t>Wrogn</t>
  </si>
  <si>
    <t>Date :07/29/2026&lt;Ticket picked for pre processing Option XXX  Sku 1113 &gt; &lt;Rupa&gt;;Date :07/29/2026&lt;Pre Processing query to CCMT&lt;L1 to L4&gt;&gt; &lt;Rupa&gt; ;Date :07/31/2026&lt;Ticket picked for pre processing Option 218 Sku 1113 &gt; &lt;Rupa&gt;;Date :09/01/2026&lt;Pre Processing query to Brand &lt;Image issue&gt;&gt; &lt;Rupa&gt;</t>
  </si>
  <si>
    <t>Date :07/30/2026  &lt;Ticket picked for pre processing Option 355  Sku 3343&gt; &lt;Ankita&gt;</t>
  </si>
  <si>
    <t>Date :07/29/2026 &lt;Ticket picked for pre processing Option 18 Sku 112&gt; &lt;Ishani&gt;;Date :07/30/2026 &lt;Ticket has been successfully uploaded in our system. Option 18 Sku 112&gt; &lt;Ankita &amp; Ishani&gt;[^Summary.zip] [^Post Upload Status_V.2 (1) (1).xlsx] ;[^UCW-35131.xlsx]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f4e22222-3571-44a7-9fc6-1074e081b400"},"content":[{"type":"tableRow","attrs":{"localId":"a13beec9e661"},"content":[{"type":"tableCell","attrs":{"localId":"92647b00f5e9","background":"#44b3e1"},"content":[{"type":"paragraph","content":[{"type":"text","text":"Ticket ID","marks":[{"type":"strong"}]}],"attrs":{"localId":"0f16611ce105"}}]},{"type":"tableCell","attrs":{"localId":"1d88dd9a1cfe","colspan":4,"background":"#44b3e1"},"content":[{"type":"paragraph","content":[{"type":"text","text":"UCW-35131","marks":[{"type":"strong"}]}],"attrs":{"localId":"c440ac0be04f"}}]}]},{"type":"tableRow","attrs":{"localId":"921851152089"},"content":[{"type":"tableCell","attrs":{"localId":"fd3288903346","background":"#44b3e1"},"content":[{"type":"paragraph","content":[{"type":"text","text":"Brand Name","marks":[{"type":"strong"}]}],"attrs":{"localId":"0a1f4df08bca"}}]},{"type":"tableCell","attrs":{"localId":"e00cb39723ab","colspan":4,"background":"#44b3e1"},"content":[{"type":"paragraph","content":[{"type":"text","text":"Converse","marks":[{"type":"strong"}]}],"attrs":{"localId":"db6950a0ad67"}}]}]},{"type":"tableRow","attrs":{"localId":"9283f9719f59"},"content":[{"type":"tableCell","attrs":{"localId":"0ab8288391b9","background":"#44b3e1"},"content":[{"type":"paragraph","content":[{"type":"text","text":"Platform","marks":[{"type":"strong"}]}],"attrs":{"localId":"bc55199bb97b"}}]},{"type":"tableCell","attrs":{"localId":"418eae223572","colspan":2,"background":"#44b3e1"},"content":[{"type":"paragraph","content":[{"type":"text","text":"Luxury","marks":[{"type":"strong"}]}],"attrs":{"localId":"299ddfec8223"}}]},{"type":"tableCell","attrs":{"localId":"86761d6ec47b","colspan":2,"background":"#44b3e1"},"content":[{"type":"paragraph","content":[{"type":"text","text":"Mall","marks":[{"type":"strong"}]}],"attrs":{"localId":"a66210103aae"}}]}]},{"type":"tableRow","attrs":{"localId":"e0acdcf1f6bc"},"content":[{"type":"tableCell","attrs":{"localId":"0068afc68f0e","background":"#ace5fe"},"content":[{"type":"paragraph","content":[{"type":"text","text":"Particulars","marks":[{"type":"strong"}]}],"attrs":{"localId":"a9d50bc63144"}}]},{"type":"tableCell","attrs":{"localId":"0d7041a70f29","background":"#ace5fe"},"content":[{"type":"paragraph","content":[{"type":"text","text":"SKU Count","marks":[{"type":"strong"}]}],"attrs":{"localId":"0e72942dfc11"}}]},{"type":"tableCell","attrs":{"localId":"568657fc3bfa","background":"#ace5fe"},"content":[{"type":"paragraph","content":[{"type":"text","text":"Option Count","marks":[{"type":"strong"}]}],"attrs":{"localId":"642a3a371ead"}}]},{"type":"tableCell","attrs":{"localId":"5f0479c21860","background":"#ace5fe"},"content":[{"type":"paragraph","content":[{"type":"text","text":"SKU Count","marks":[{"type":"strong"}]}],"attrs":{"localId":"547f0b52ac11"}}]},{"type":"tableCell","attrs":{"localId":"43c9e162b1be","background":"#ace5fe"},"content":[{"type":"paragraph","content":[{"type":"text","text":"Option Count","marks":[{"type":"strong"}]}],"attrs":{"localId":"e379e5530d40"}}]}]},{"type":"tableRow","attrs":{"localId":"b7d730190905"},"content":[{"type":"tableCell","attrs":{"localId":"9f341b8cf9d8","background":"white"},"content":[{"type":"paragraph","content":[{"type":"text","text":"Received"}],"attrs":{"localId":"c0cbe7d4a057"}}]},{"type":"tableCell","attrs":{"localId":"b696fe9ee8a3","background":"white"},"content":[{"type":"paragraph","content":[{"type":"text","text":"112"}],"attrs":{"localId":"59b1485deb56"}}]},{"type":"tableCell","attrs":{"localId":"e797bb4449da","background":"white"},"content":[{"type":"paragraph","content":[{"type":"text","text":"18"}],"attrs":{"localId":"e64bce322e99"}}]},{"type":"tableCell","attrs":{"localId":"f1fab5e47d55","background":"white"},"content":[{"type":"paragraph","content":[{"type":"text","text":"112"}],"attrs":{"localId":"9dfc0b3c844d"}}]},{"type":"tableCell","attrs":{"localId":"d94f6ca80cf9","background":"white"},"content":[{"type":"paragraph","content":[{"type":"text","text":"18"}],"attrs":{"localId":"d2de9655fd9a"}}]}]},{"type":"tableRow","attrs":{"localId":"b1734163c219"},"content":[{"type":"tableCell","attrs":{"localId":"f9102e6e9fe0","background":"white"},"content":[{"type":"paragraph","content":[{"type":"text","text":"Uploaded"}],"attrs":{"localId":"358aa07e4844"}}]},{"type":"tableCell","attrs":{"localId":"9e77cfb40c6e","background":"white"},"content":[{"type":"paragraph","content":[{"type":"text","text":"112"}],"attrs":{"localId":"df620cf88990"}}]},{"type":"tableCell","attrs":{"localId":"002017e13ac3","background":"white"},"content":[{"type":"paragraph","content":[{"type":"text","text":"18"}],"attrs":{"localId":"164906ee9173"}}]},{"type":"tableCell","attrs":{"localId":"affd5bbcbf96","background":"white"},"content":[{"type":"paragraph","content":[{"type":"text","text":"112"}],"attrs":{"localId":"b812d17d016e"}}]},{"type":"tableCell","attrs":{"localId":"2f4634723ce1","background":"white"},"content":[{"type":"paragraph","content":[{"type":"text","text":"18"}],"attrs":{"localId":"ad84f5f3ad8c"}}]}]},{"type":"tableRow","attrs":{"localId":"16c05a74845f"},"content":[{"type":"tableCell","attrs":{"localId":"e3c73ffa7665","background":"white"},"content":[{"type":"paragraph","content":[{"type":"text","text":"SKUs Not Uploaded"}],"attrs":{"localId":"f140b907c3d6"}}]},{"type":"tableCell","attrs":{"localId":"55ca503837e4","background":"white"},"content":[{"type":"paragraph","content":[{"type":"text","text":"0"}],"attrs":{"localId":"488266240ef9"}}]},{"type":"tableCell","attrs":{"localId":"4bcc0a5d0780","background":"white"},"content":[{"type":"paragraph","content":[{"type":"text","text":"0"}],"attrs":{"localId":"0cfcc10714d9"}}]},{"type":"tableCell","attrs":{"localId":"b787c841f9eb","background":"white"},"content":[{"type":"paragraph","content":[{"type":"text","text":"0"}],"attrs":{"localId":"eea77c107e3a"}}]},{"type":"tableCell","attrs":{"localId":"88279dc2fd93","background":"white"},"content":[{"type":"paragraph","content":[{"type":"text","text":"0"}],"attrs":{"localId":"be79381db584"}}]}]},{"type":"tableRow","attrs":{"localId":"b6c06e5749f6"},"content":[{"type":"tableCell","attrs":{"localId":"1a0f4a7633a1","background":"white"},"content":[{"type":"paragraph","content":[{"type":"text","text":"LIDs Shared"}],"attrs":{"localId":"a31b032540d4"}}]},{"type":"tableCell","attrs":{"localId":"25d98b3b784b","background":"white"},"content":[{"type":"paragraph","content":[{"type":"text","text":"112"}],"attrs":{"localId":"af663a6b683e"}}]},{"type":"tableCell","attrs":{"localId":"9cddad10e3a9","background":"white"},"content":[{"type":"paragraph","content":[{"type":"text","text":"18"}],"attrs":{"localId":"0a146b52634f"}}]},{"type":"tableCell","attrs":{"localId":"6bd42878a539","background":"white"},"content":[{"type":"paragraph","content":[{"type":"text","text":"112"}],"attrs":{"localId":"b248f5da1388"}}]},{"type":"tableCell","attrs":{"localId":"d0d39ce02df2","background":"white"},"content":[{"type":"paragraph","content":[{"type":"text","text":"18"}],"attrs":{"localId":"299467b4873d"}}]}]},{"type":"tableRow","attrs":{"localId":"047067dc83b2"},"content":[{"type":"tableCell","attrs":{"localId":"d6bc44d302f8","background":"white"},"content":[{"type":"paragraph","content":[{"type":"text","text":"LIDs Stuck in the System"}],"attrs":{"localId":"3bedbba2d925"}}]},{"type":"tableCell","attrs":{"localId":"9995e74b9d73"},"content":[{"type":"paragraph","content":[{"type":"text","text":"0"}],"attrs":{"localId":"58ee1a3045a9"}}]},{"type":"tableCell","attrs":{"localId":"741a8399ee80","background":"white"},"content":[{"type":"paragraph","content":[{"type":"text","text":"0"}],"attrs":{"localId":"0b163f3aef80"}}]},{"type":"tableCell","attrs":{"localId":"a24a0d834b34"},"content":[{"type":"paragraph","content":[{"type":"text","text":"0"}],"attrs":{"localId":"0d5880448d42"}}]},{"type":"tableCell","attrs":{"localId":"5ef1a61e37af","background":"white"},"content":[{"type":"paragraph","content":[{"type":"text","text":"0"}],"attrs":{"localId":"521d83fa25a8"}}]}]}]}
{adf}
With this, we are closing this request from our end.
Thank you for your patience, support, and cooperation throughout the process. Your brand is important to us, and we look forward to assisting you again."</t>
  </si>
  <si>
    <t xml:space="preserve">Under Armour </t>
  </si>
  <si>
    <t xml:space="preserve">Date :07/29/2026 &lt;Ticket picked for pre processing Option 17 Sku 70&gt; &lt;Amandeep&gt;;Date :07/31/2026 &lt;Pre Processing query to Brand &lt;*LESS THAN 3 SKUS IN CLUSTER, SIZES ARE NOT CONTINUOUS*&gt;&gt; &lt;Ishani&gt;;Date :07/31/2026 &lt;Ticket picked for Production and QC review Option 17 Sku 70&gt; &lt;Ishani&gt;;Date :07/31/2026 &lt;Pre Processing query to Brand &lt;*Cut size addition details&gt;*&gt; &lt;Ankita&gt;;Date :07/31/2026 &lt;Ticket has been successfully uploaded in our system. Option 16 Sku 65 (Marketplace)
Option 14 Sku 62(Luxury) &lt;Ishani &amp; Ankita&gt;
[^Summary of Cut Size.zip] [^Summary LUX.zip] [^Summary MP.zip] [^Post Upload Status_V.2 (1) (7).xlsx]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bc25838-2182-4779-9b5a-d22c7d30bc73"},"content":[{"type":"tableRow","attrs":{"localId":"c4f3833d3f09"},"content":[{"type":"tableCell","attrs":{"localId":"b0bbc84a0a1b","background":"#44b3e1"},"content":[{"type":"paragraph","content":[{"type":"text","text":"Ticket ID","marks":[{"type":"strong"}]}],"attrs":{"localId":"4059c85b851d"}}]},{"type":"tableCell","attrs":{"localId":"5ad4e15389fb","colspan":4,"background":"#44b3e1"},"content":[{"type":"paragraph","content":[{"type":"text","text":"UCW-35130","marks":[{"type":"strong"}]}],"attrs":{"localId":"93eadd5df8d7"}}]}]},{"type":"tableRow","attrs":{"localId":"5192a3364821"},"content":[{"type":"tableCell","attrs":{"localId":"11ee9c13b6b7","background":"#44b3e1"},"content":[{"type":"paragraph","content":[{"type":"text","text":"Brand Name","marks":[{"type":"strong"}]}],"attrs":{"localId":"0982fcf6c10d"}}]},{"type":"tableCell","attrs":{"localId":"f28d07fdd318","colspan":4,"background":"#44b3e1"},"content":[{"type":"paragraph","content":[{"type":"text","text":"Under Armour","marks":[{"type":"strong"}]}],"attrs":{"localId":"cc7a0c25be9d"}}]}]},{"type":"tableRow","attrs":{"localId":"b50bdc93f188"},"content":[{"type":"tableCell","attrs":{"localId":"29a174c1dace","background":"#44b3e1"},"content":[{"type":"paragraph","content":[{"type":"text","text":"Platform","marks":[{"type":"strong"}]}],"attrs":{"localId":"2ae469abb962"}}]},{"type":"tableCell","attrs":{"localId":"dfbee28c6b6e","colspan":2,"background":"#44b3e1"},"content":[{"type":"paragraph","content":[{"type":"text","text":"Luxury","marks":[{"type":"strong"}]}],"attrs":{"localId":"4038c6b9c341"}}]},{"type":"tableCell","attrs":{"localId":"dd713d5f2373","colspan":2,"background":"#44b3e1"},"content":[{"type":"paragraph","content":[{"type":"text","text":"Mall","marks":[{"type":"strong"}]}],"attrs":{"localId":"6a28a2862f89"}}]}]},{"type":"tableRow","attrs":{"localId":"ed70ca1bd505"},"content":[{"type":"tableCell","attrs":{"localId":"727c5571f6fa","background":"#ace5fe"},"content":[{"type":"paragraph","content":[{"type":"text","text":"Particulars","marks":[{"type":"strong"}]}],"attrs":{"localId":"7e65c67fbfac"}}]},{"type":"tableCell","attrs":{"localId":"7282f08fe5ef","background":"#ace5fe"},"content":[{"type":"paragraph","content":[{"type":"text","text":"SKU Count","marks":[{"type":"strong"}]}],"attrs":{"localId":"825459f10c29"}}]},{"type":"tableCell","attrs":{"localId":"b1fc32bd0ed8","background":"#ace5fe"},"content":[{"type":"paragraph","content":[{"type":"text","text":"Option Count","marks":[{"type":"strong"}]}],"attrs":{"localId":"e64ccf637692"}}]},{"type":"tableCell","attrs":{"localId":"fd545ab3db38","background":"#ace5fe"},"content":[{"type":"paragraph","content":[{"type":"text","text":"SKU Count","marks":[{"type":"strong"}]}],"attrs":{"localId":"922512c1a966"}}]},{"type":"tableCell","attrs":{"localId":"7341c68b9650","background":"#ace5fe"},"content":[{"type":"paragraph","content":[{"type":"text","text":"Option Count","marks":[{"type":"strong"}]}],"attrs":{"localId":"42e4f6f6efe6"}}]}]},{"type":"tableRow","attrs":{"localId":"add3a556b066"},"content":[{"type":"tableCell","attrs":{"localId":"09c2b022f9d3","background":"white"},"content":[{"type":"paragraph","content":[{"type":"text","text":"Received"}],"attrs":{"localId":"ea05978bc426"}}]},{"type":"tableCell","attrs":{"localId":"1465e32657ea","background":"white"},"content":[{"type":"paragraph","content":[{"type":"text","text":"70"}],"attrs":{"localId":"ef5995860926"}}]},{"type":"tableCell","attrs":{"localId":"88af18df0a3e","background":"white"},"content":[{"type":"paragraph","content":[{"type":"text","text":"17"}],"attrs":{"localId":"f20e4a9c4785"}}]},{"type":"tableCell","attrs":{"localId":"7f898148b9d1","background":"white"},"content":[{"type":"paragraph","content":[{"type":"text","text":"70"}],"attrs":{"localId":"6aea3047e48b"}}]},{"type":"tableCell","attrs":{"localId":"f2825d7a87ab","background":"white"},"content":[{"type":"paragraph","content":[{"type":"text","text":"17"}],"attrs":{"localId":"0509f055180d"}}]}]},{"type":"tableRow","attrs":{"localId":"24665aabdd2b"},"content":[{"type":"tableCell","attrs":{"localId":"91d6134539d2","background":"white"},"content":[{"type":"paragraph","content":[{"type":"text","text":"Uploaded"}],"attrs":{"localId":"fbae6eb4878d"}}]},{"type":"tableCell","attrs":{"localId":"0df662d8e9eb","background":"white"},"content":[{"type":"paragraph","content":[{"type":"text","text":"62"}],"attrs":{"localId":"56aa4aeab2b2"}}]},{"type":"tableCell","attrs":{"localId":"e228857320ef","background":"white"},"content":[{"type":"paragraph","content":[{"type":"text","text":"14"}],"attrs":{"localId":"280ff77e8ee9"}}]},{"type":"tableCell","attrs":{"localId":"b0534b603ccc","background":"white"},"content":[{"type":"paragraph","content":[{"type":"text","text":"65"}],"attrs":{"localId":"ca4abb0ef324"}}]},{"type":"tableCell","attrs":{"localId":"7eea15336f81","background":"white"},"content":[{"type":"paragraph","content":[{"type":"text","text":"16"}],"attrs":{"localId":"810d297a362f"}}]}]},{"type":"tableRow","attrs":{"localId":"d1d813a57d07"},"content":[{"type":"tableCell","attrs":{"localId":"d09c258fdf54","background":"white"},"content":[{"type":"paragraph","content":[{"type":"text","text":"Already Listed"}],"attrs":{"localId":"11a6a36dd4e2"}}]},{"type":"tableCell","attrs":{"localId":"35cca47e3763","background":"white"},"content":[{"type":"paragraph","content":[{"type":"text","text":"8"}],"attrs":{"localId":"a534af21c85f"}}]},{"type":"tableCell","attrs":{"localId":"0c68e5dda703","background":"white"},"content":[{"type":"paragraph","content":[{"type":"text","text":"3"}],"attrs":{"localId":"1c208747c3bd"}}]},{"type":"tableCell","attrs":{"localId":"d8b90ab94800","background":"white"},"content":[{"type":"paragraph","content":[{"type":"text","text":"5"}],"attrs":{"localId":"dd5e066f462c"}}]},{"type":"tableCell","attrs":{"localId":"db351cb9c88b","background":"white"},"content":[{"type":"paragraph","content":[{"type":"text","text":"1"}],"attrs":{"localId":"2bd410690d60"}}]}]},{"type":"tableRow","attrs":{"localId":"c1b2710a730e"},"content":[{"type":"tableCell","attrs":{"localId":"0d58a731b6e7","background":"white"},"content":[{"type":"paragraph","content":[{"type":"text","text":"LIDs Shared"}],"attrs":{"localId":"74e6b9fcf779"}}]},{"type":"tableCell","attrs":{"localId":"96b5fad2b0ec"},"content":[{"type":"paragraph","content":[{"type":"text","text":"62"}],"attrs":{"localId":"af573555bf51"}}]},{"type":"tableCell","attrs":{"localId":"e461354b6a71"},"content":[{"type":"paragraph","content":[{"type":"text","text":"14"}],"attrs":{"localId":"4fdd78a1cd5a"}}]},{"type":"tableCell","attrs":{"localId":"fb1bfc9680c9","background":"white"},"content":[{"type":"paragraph","content":[{"type":"text","text":"65"}],"attrs":{"localId":"49d6782e44ce"}}]},{"type":"tableCell","attrs":{"localId":"17066dd9636a","background":"white"},"content":[{"type":"paragraph","content":[{"type":"text","text":"16"}],"attrs":{"localId":"f7bdd7002f46"}}]}]},{"type":"tableRow","attrs":{"localId":"632eb6bdf311"},"content":[{"type":"tableCell","attrs":{"localId":"95b6a403488c","background":"white"},"content":[{"type":"paragraph","content":[{"type":"text","text":"LIDs Stuck in the System"}],"attrs":{"localId":"6de4344279ed"}}]},{"type":"tableCell","attrs":{"localId":"19df3bc99838"},"content":[{"type":"paragraph","content":[{"type":"text","text":"0"}],"attrs":{"localId":"021a75a89997"}}]},{"type":"tableCell","attrs":{"localId":"9075b4a80fa0","background":"white"},"content":[{"type":"paragraph","content":[{"type":"text","text":"0"}],"attrs":{"localId":"fd267176130e"}}]},{"type":"tableCell","attrs":{"localId":"40fa06bfa5d7"},"content":[{"type":"paragraph","content":[{"type":"text","text":"0"}],"attrs":{"localId":"d056d4de1d6c"}}]},{"type":"tableCell","attrs":{"localId":"6d77063c22ba","background":"white"},"content":[{"type":"paragraph","content":[{"type":"text","text":"0"}],"attrs":{"localId":"3ced3658e378"}}]}]}]}
{adf}
With this, we are closing this request from our end.
Thank you for your patience, support, and cooperation throughout the process. Your brand is important to us, and we look forward to assisting you again.[^UCW-35130.xlsx] </t>
  </si>
  <si>
    <t>Onitsuka Tiger</t>
  </si>
  <si>
    <t>Date :07/29/2026 &lt;Ticket picked for pre processing Option 25 Sku 350&gt; &lt;Ankita&gt;;Date :07/30/2026 &lt;Pre Processing query to Brand &lt;Size Chart Query&gt;&gt; &lt;Ankita&gt;;Date :07/31/2026 &lt; Pre Processing query to Brand 1st Follow Up&gt; &lt;Ishani&gt;;Date :08/01/2026 &lt; Pre Processing query to Brand 2nd Follow Up&gt; &lt;Ishani&gt;;[^Onitsuka Tiger Kids.csv]
Please create the size chart</t>
  </si>
  <si>
    <t>Cotton culture</t>
  </si>
  <si>
    <t>Date :07/29/2026 &lt;Ticket picked for pre processing Option: 33 SKU: 170&gt; &lt;Sanjana Ghosh&gt;</t>
  </si>
  <si>
    <t>Date :07/28/2026&lt;Ticket picked for pre processing Option 1 Sku 1&gt; &lt;Rupa&gt;;[^Summary 2.zip]
[^Status of UCW-34757.xlsx]
We have updated the images, once reflect in PDP will let you know. Please check the summary sheet and post upload sheet for your reference;Date :07/30/2026&lt;Ticket has been successfully uploaded in our system. Option 1 Sku 1&gt; &lt;Rupa&gt;;!Screenshot 2026-07-31 184600.png|width=530,alt="Screenshot 2026-07-31 184600.png"!
!Screenshot 2026-07-31 184613.png|width=530,alt="Screenshot 2026-07-31 184613.png"!
!Screenshot 2026-07-31 184623.png|width=530,alt="Screenshot 2026-07-31 184623.png"!
!Screenshot 2026-07-31 184552.png|width=530,alt="Screenshot 2026-07-31 184552.png"!
!Screenshot 2026-07-31 184446.png|width=530,alt="Screenshot 2026-07-31 184446.png"!
The images have been successfully reflected. Please find the attached screenshots for your reference. As of now, we are closing the ticket. If there are any further concerns, please let us know. ;Date :07/31/2026&lt;Images are reflecting successfully on PDP. Option 1 Sku 1 &gt; &lt;Rupa&gt;</t>
  </si>
  <si>
    <t xml:space="preserve">Varnika Arora </t>
  </si>
  <si>
    <t>Date : 29th Jul ,2026 Images Query;Date : 31st Jul,2026 Production Done-Mousumi
Date : 31st Jul,2026 Images Done-Saswati
Date : 31st Jul,2026 resolution has been received from the brand- Mousumi.
PFA the Summary &amp; Post-Uploaded Sheet[^Summary.zip] [^UCW-35124 Post Upload Status_V.2 (1).xlsx] 
;[^UCW-35124.xlsx]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e18b1a8-3c54-42c0-8619-56bf6c64136c"},"content":[{"type":"tableRow","attrs":{"localId":"01c027a52f93"},"content":[{"type":"tableCell","attrs":{"localId":"ed5c91c7348e","background":"#44b3e1"},"content":[{"type":"paragraph","content":[{"type":"text","text":"Ticket ID","marks":[{"type":"strong"}]}],"attrs":{"localId":"81463cea7832"}}]},{"type":"tableCell","attrs":{"localId":"638575749fe3","colspan":2,"background":"#44b3e1"},"content":[{"type":"paragraph","content":[{"type":"text","text":"UCW-35124","marks":[{"type":"strong"}]}],"attrs":{"localId":"d253ff8abcaa"}}]}]},{"type":"tableRow","attrs":{"localId":"59302ebea047"},"content":[{"type":"tableCell","attrs":{"localId":"5b42e2e96c05","background":"#44b3e1"},"content":[{"type":"paragraph","content":[{"type":"text","text":"Brand Name","marks":[{"type":"strong"}]}],"attrs":{"localId":"0e1f97c42662"}}]},{"type":"tableCell","attrs":{"localId":"362d2e985d44","colspan":2,"background":"#44b3e1"},"content":[{"type":"paragraph","content":[{"type":"text","text":"Varnika Arora ","marks":[{"type":"strong"}]}],"attrs":{"localId":"ae9fee116f11"}}]}]},{"type":"tableRow","attrs":{"localId":"5ce85e4232c9"},"content":[{"type":"tableCell","attrs":{"localId":"a02e53c31e6c","background":"#ace5fe"},"content":[{"type":"paragraph","content":[{"type":"text","text":"Platform","marks":[{"type":"strong"}]}],"attrs":{"localId":"29c4b47224dd"}}]},{"type":"tableCell","attrs":{"localId":"5afa7c36a45b","colspan":2,"background":"#ace5fe"},"content":[{"type":"paragraph","content":[{"type":"text","text":"Luxury","marks":[{"type":"strong"}]}],"attrs":{"localId":"fc4edc5cefec"}}]}]},{"type":"tableRow","attrs":{"localId":"030395446f37"},"content":[{"type":"tableCell","attrs":{"localId":"cd2b225a0be0","background":"#ace5fe"},"content":[{"type":"paragraph","content":[{"type":"text","text":"Particulars","marks":[{"type":"strong"}]}],"attrs":{"localId":"0202b38c6e87"}}]},{"type":"tableCell","attrs":{"localId":"806dc5158c5e","background":"#ace5fe"},"content":[{"type":"paragraph","content":[{"type":"text","text":"SKU Count","marks":[{"type":"strong"}]}],"attrs":{"localId":"3ea5bd354ebf"}}]},{"type":"tableCell","attrs":{"localId":"50424c0837da","background":"#ace5fe"},"content":[{"type":"paragraph","content":[{"type":"text","text":"Option Count","marks":[{"type":"strong"}]}],"attrs":{"localId":"fc4c22d51ae9"}}]}]},{"type":"tableRow","attrs":{"localId":"4d93a14ec2da"},"content":[{"type":"tableCell","attrs":{"localId":"ea0354decc95","background":"white"},"content":[{"type":"paragraph","content":[{"type":"text","text":"Received"}],"attrs":{"localId":"49e62ed74f4c"}}]},{"type":"tableCell","attrs":{"localId":"8d28f8ecd746"},"content":[{"type":"paragraph","content":[{"type":"text","text":"35"}],"attrs":{"localId":"a9ef7794da8a"}}]},{"type":"tableCell","attrs":{"localId":"20321ae0f5ae"},"content":[{"type":"paragraph","content":[{"type":"text","text":"35"}],"attrs":{"localId":"0e7370c28b07"}}]}]},{"type":"tableRow","attrs":{"localId":"2c2bc987f175"},"content":[{"type":"tableCell","attrs":{"localId":"435f5061dc9b","background":"white"},"content":[{"type":"paragraph","content":[{"type":"text","text":"Uploaded"}],"attrs":{"localId":"392d655d3ac9"}}]},{"type":"tableCell","attrs":{"localId":"7243233b48c5"},"content":[{"type":"paragraph","content":[{"type":"text","text":"35"}],"attrs":{"localId":"920c01074fcb"}}]},{"type":"tableCell","attrs":{"localId":"63a7b2a9ca25"},"content":[{"type":"paragraph","content":[{"type":"text","text":"35"}],"attrs":{"localId":"042c2da6eff5"}}]}]},{"type":"tableRow","attrs":{"localId":"68ffdd366fa2"},"content":[{"type":"tableCell","attrs":{"localId":"736cf7737742","background":"white"},"content":[{"type":"paragraph","content":[{"type":"text","text":"LIDs Shared"}],"attrs":{"localId":"973324fdfe0d"}}]},{"type":"tableCell","attrs":{"localId":"b8832ecd7058"},"content":[{"type":"paragraph","content":[{"type":"text","text":"35"}],"attrs":{"localId":"154b0707a375"}}]},{"type":"tableCell","attrs":{"localId":"3f2b00be81e0"},"content":[{"type":"paragraph","content":[{"type":"text","text":"35"}],"attrs":{"localId":"1130cba0e258"}}]}]},{"type":"tableRow","attrs":{"localId":"3353c4ce06ee"},"content":[{"type":"tableCell","attrs":{"localId":"d214707bd798","background":"white"},"content":[{"type":"paragraph","content":[{"type":"text","text":"LIDs Stuck in the System"}],"attrs":{"localId":"6b2fc6a7df78"}}]},{"type":"tableCell","attrs":{"localId":"917dab8831b7"},"content":[{"type":"paragraph","content":[{"type":"text","text":"0"}],"attrs":{"localId":"f099304cfeec"}}]},{"type":"tableCell","attrs":{"localId":"64f0d810146b"},"content":[{"type":"paragraph","content":[{"type":"text","text":"0"}],"attrs":{"localId":"ef0d91a551af"}}]}]}]}
{adf}
With this, we are closing this request from our end.
Thank you for your patience, support, and cooperation throughout the process. Your brand is important to us, and we look forward to assisting you again."</t>
  </si>
  <si>
    <t>Date : 28th Jul, 2026 This ticket has been picked for Pre-Processing and Image Analysis -Mousumi. ;Date : 29th Jul, 2026 Pre-Processing Done( bRand to Query for Bracelet Sie)-Mousumi;Date : 30th Jul, 2026 Size Chart Creation [^GIVA New Bracelets.csv] ;!image-20260731-051326.png|width=820,alt="image-20260731-051326.png"!;Date : 31st Jul, 2026 QC &amp; Uploaded Done-Mousumi
PFA the SUmmary &amp; Post-Uploaded Sheet[^Summary.zip] [^UCW-35123 Post Upload Status_V.2 (1).xlsx] ;[^UCW-35123.xlsx]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0764c319-5a95-4ea3-87c3-e52a60508724"},"content":[{"type":"tableRow","attrs":{"localId":"91b751a04acb"},"content":[{"type":"tableCell","attrs":{"localId":"0a9021e29f87","background":"#44b3e1"},"content":[{"type":"paragraph","content":[{"type":"text","text":"Ticket ID","marks":[{"type":"strong"}]}],"attrs":{"localId":"652de7ab6c66"}}]},{"type":"tableCell","attrs":{"localId":"9cd9b0120673","colspan":2,"background":"#44b3e1"},"content":[{"type":"paragraph","content":[{"type":"text","text":"UCW-35123","marks":[{"type":"strong"}]}],"attrs":{"localId":"f4b9b7a57773"}}]}]},{"type":"tableRow","attrs":{"localId":"7ccc5568ee9d"},"content":[{"type":"tableCell","attrs":{"localId":"94ac0c33eb0e","background":"#44b3e1"},"content":[{"type":"paragraph","content":[{"type":"text","text":"Brand Name","marks":[{"type":"strong"}]}],"attrs":{"localId":"c4e85e6a5200"}}]},{"type":"tableCell","attrs":{"localId":"24d62426c60e","colspan":2,"background":"#44b3e1"},"content":[{"type":"paragraph","content":[{"type":"text","text":"GIVA","marks":[{"type":"strong"}]}],"attrs":{"localId":"fb0821a7f1e6"}}]}]},{"type":"tableRow","attrs":{"localId":"3e176a858a36"},"content":[{"type":"tableCell","attrs":{"localId":"d5e556449df0","background":"#ace5fe"},"content":[{"type":"paragraph","content":[{"type":"text","text":"Platform","marks":[{"type":"strong"}]}],"attrs":{"localId":"11376a65f1cc"}}]},{"type":"tableCell","attrs":{"localId":"fc3adbe55735","colspan":2,"background":"#ace5fe"},"content":[{"type":"paragraph","content":[{"type":"text","text":"Mall","marks":[{"type":"strong"}]}],"attrs":{"localId":"20a0428abb28"}}]}]},{"type":"tableRow","attrs":{"localId":"72e857f3f4d8"},"content":[{"type":"tableCell","attrs":{"localId":"e6e313a24f60","background":"#ace5fe"},"content":[{"type":"paragraph","content":[{"type":"text","text":"Particulars","marks":[{"type":"strong"}]}],"attrs":{"localId":"45086586ebac"}}]},{"type":"tableCell","attrs":{"localId":"63d28530ed80","background":"#ace5fe"},"content":[{"type":"paragraph","content":[{"type":"text","text":"SKU Count","marks":[{"type":"strong"}]}],"attrs":{"localId":"08ce11567554"}}]},{"type":"tableCell","attrs":{"localId":"db4d008410ba","background":"#ace5fe"},"content":[{"type":"paragraph","content":[{"type":"text","text":"Option Count","marks":[{"type":"strong"}]}],"attrs":{"localId":"5a888a9c9ca9"}}]}]},{"type":"tableRow","attrs":{"localId":"86e52991a9e0"},"content":[{"type":"tableCell","attrs":{"localId":"84b689010bda","background":"white"},"content":[{"type":"paragraph","content":[{"type":"text","text":"Received"}],"attrs":{"localId":"daae3f02864f"}}]},{"type":"tableCell","attrs":{"localId":"288a5139ea01"},"content":[{"type":"paragraph","content":[{"type":"text","text":"27"}],"attrs":{"localId":"357e2b0a67f3"}}]},{"type":"tableCell","attrs":{"localId":"b799423cfc17"},"content":[{"type":"paragraph","content":[{"type":"text","text":"27"}],"attrs":{"localId":"e2b0c005135a"}}]}]},{"type":"tableRow","attrs":{"localId":"c7ee45f227c7"},"content":[{"type":"tableCell","attrs":{"localId":"4ff08098f05a","background":"white"},"content":[{"type":"paragraph","content":[{"type":"text","text":"Uploaded"}],"attrs":{"localId":"f6fd682e48b2"}}]},{"type":"tableCell","attrs":{"localId":"eba7f26f5c61"},"content":[{"type":"paragraph","content":[{"type":"text","text":"27"}],"attrs":{"localId":"339210f3cd0c"}}]},{"type":"tableCell","attrs":{"localId":"e2f738c094be"},"content":[{"type":"paragraph","content":[{"type":"text","text":"27"}],"attrs":{"localId":"e28e250f4d08"}}]}]},{"type":"tableRow","attrs":{"localId":"c0fd2635cf90"},"content":[{"type":"tableCell","attrs":{"localId":"097ed1e8b22a","background":"white"},"content":[{"type":"paragraph","content":[{"type":"text","text":"LIDs Shared"}],"attrs":{"localId":"eb04130751e1"}}]},{"type":"tableCell","attrs":{"localId":"0d873d6582a0"},"content":[{"type":"paragraph","content":[{"type":"text","text":"27"}],"attrs":{"localId":"b054a4337ff3"}}]},{"type":"tableCell","attrs":{"localId":"a155d6e116eb"},"content":[{"type":"paragraph","content":[{"type":"text","text":"27"}],"attrs":{"localId":"574416d85efa"}}]}]},{"type":"tableRow","attrs":{"localId":"bd4d2900d3c9"},"content":[{"type":"tableCell","attrs":{"localId":"5333719c15ed","background":"white"},"content":[{"type":"paragraph","content":[{"type":"text","text":"LIDs Stuck in the System"}],"attrs":{"localId":"14de7ae4f1e7"}}]},{"type":"tableCell","attrs":{"localId":"443a9483c7b4"},"content":[{"type":"paragraph","content":[{"type":"text","text":"0"}],"attrs":{"localId":"d8e6a8f70462"}}]},{"type":"tableCell","attrs":{"localId":"5c10569399c2"},"content":[{"type":"paragraph","content":[{"type":"text","text":"0"}],"attrs":{"localId":"1b1e458ca05b"}}]}]}]}
{adf}
With this, we are closing this request from our end.
Thank you for your patience, support, and cooperation throughout the process. Your brand is important to us, and we look forward to assisting you again.</t>
  </si>
  <si>
    <t>Date :07/29/2026 &lt;Ticket picked for pre processing Option: 145 SKU: 482&gt; &lt;Sanjana Ghosh&gt;</t>
  </si>
  <si>
    <t xml:space="preserve">Date :07/28/2026 &lt;Ticket picked for pre processing Option: 10 SKU: 174&gt; &lt;Sanjana Ghosh&gt;;Date :07/28/2026 &lt;Ticket has been successfully uploaded in our system. Option: 1 SKU: 117, Already Listed - Option: 9 SKU: 57&gt; &lt;Sanjana Ghosh&gt;
PFA the post upload status and summary file: [^Summary.zip] [^UCW-35114 - Post Upload Status .xlsx]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2d8444-587f-416b-bf63-0d22ac80b0a0"},"content":[{"type":"tableRow","attrs":{"localId":"594aaf574e68"},"content":[{"type":"tableCell","attrs":{"localId":"abdca924ed34","background":"#44b3e1"},"content":[{"type":"paragraph","content":[{"type":"text","text":"Ticket ID","marks":[{"type":"strong"}]}],"attrs":{"localId":"c49e14bcf447"}}]},{"type":"tableCell","attrs":{"localId":"40a8e817f660","colspan":2,"background":"#44b3e1"},"content":[{"type":"paragraph","content":[{"type":"text","text":"UCW-35114","marks":[{"type":"strong"}]}],"attrs":{"localId":"808e6f7571c1"}}]}]},{"type":"tableRow","attrs":{"localId":"ff8a5ed42a30"},"content":[{"type":"tableCell","attrs":{"localId":"43ff6292e227","background":"#44b3e1"},"content":[{"type":"paragraph","content":[{"type":"text","text":"Brand Name","marks":[{"type":"strong"}]}],"attrs":{"localId":"7525359bb677"}}]},{"type":"tableCell","attrs":{"localId":"b43ce41e1cb0","colspan":2,"background":"#44b3e1"},"content":[{"type":"paragraph","content":[{"type":"text","text":"Adidas","marks":[{"type":"strong"}]}],"attrs":{"localId":"96f344971266"}}]}]},{"type":"tableRow","attrs":{"localId":"4f49e517bc2c"},"content":[{"type":"tableCell","attrs":{"localId":"77b33544b2a1","background":"#ace5fe"},"content":[{"type":"paragraph","content":[{"type":"text","text":"Platform","marks":[{"type":"strong"}]}],"attrs":{"localId":"35930a955cd6"}}]},{"type":"tableCell","attrs":{"localId":"cd30bf170ea3","colspan":2,"background":"#ace5fe"},"content":[{"type":"paragraph","content":[{"type":"text","text":"Mall","marks":[{"type":"strong"}]}],"attrs":{"localId":"4057d4493afa"}}]}]},{"type":"tableRow","attrs":{"localId":"290ac7c7e5b8"},"content":[{"type":"tableCell","attrs":{"localId":"8ac715a3a1bd","background":"#ace5fe"},"content":[{"type":"paragraph","content":[{"type":"text","text":"Particulars","marks":[{"type":"strong"}]}],"attrs":{"localId":"09eddb5af741"}}]},{"type":"tableCell","attrs":{"localId":"e847aa596dab","background":"#ace5fe"},"content":[{"type":"paragraph","content":[{"type":"text","text":"SKU Count","marks":[{"type":"strong"}]}],"attrs":{"localId":"dee5c86e2d1c"}}]},{"type":"tableCell","attrs":{"localId":"45e1a087c146","background":"#ace5fe"},"content":[{"type":"paragraph","content":[{"type":"text","text":"Option Count","marks":[{"type":"strong"}]}],"attrs":{"localId":"66f074c7a688"}}]}]},{"type":"tableRow","attrs":{"localId":"63be533dc3d3"},"content":[{"type":"tableCell","attrs":{"localId":"0dadc70886fb","background":"white"},"content":[{"type":"paragraph","content":[{"type":"text","text":"Received"}],"attrs":{"localId":"3677674195ac"}}]},{"type":"tableCell","attrs":{"localId":"e13bb79c2b85"},"content":[{"type":"paragraph","content":[{"type":"text","text":"174"}],"attrs":{"localId":"d75ce777d8ae"}}]},{"type":"tableCell","attrs":{"localId":"68a4305b37af"},"content":[{"type":"paragraph","content":[{"type":"text","text":"10"}],"attrs":{"localId":"1c879a23fd3f"}}]}]},{"type":"tableRow","attrs":{"localId":"c596abc09832"},"content":[{"type":"tableCell","attrs":{"localId":"0774496a60e0","background":"white"},"content":[{"type":"paragraph","content":[{"type":"text","text":"Uploaded"}],"attrs":{"localId":"2253c36759b2"}}]},{"type":"tableCell","attrs":{"localId":"22f2ac77bf4b"},"content":[{"type":"paragraph","content":[{"type":"text","text":"174"}],"attrs":{"localId":"54c3fa2e68a5"}}]},{"type":"tableCell","attrs":{"localId":"302ae6cb0d49"},"content":[{"type":"paragraph","content":[{"type":"text","text":"10"}],"attrs":{"localId":"df8c9aff5c44"}}]}]},{"type":"tableRow","attrs":{"localId":"6f391c325ca6"},"content":[{"type":"tableCell","attrs":{"localId":"1a1dbe77a012","background":"white"},"content":[{"type":"paragraph","content":[{"type":"text","text":"LIDs Shared"}],"attrs":{"localId":"436020afaada"}}]},{"type":"tableCell","attrs":{"localId":"41aae6c3ba53"},"content":[{"type":"paragraph","content":[{"type":"text","text":"174"}],"attrs":{"localId":"88e1595cae18"}}]},{"type":"tableCell","attrs":{"localId":"9cb84fa1d8b4"},"content":[{"type":"paragraph","content":[{"type":"text","text":"10"}],"attrs":{"localId":"7546d867a297"}}]}]},{"type":"tableRow","attrs":{"localId":"3342ef66c34b"},"content":[{"type":"tableCell","attrs":{"localId":"2ecb9a4af3a2","background":"white"},"content":[{"type":"paragraph","content":[{"type":"text","text":"LIDs Stuck in the System"}],"attrs":{"localId":"59bdee65f1c3"}}]},{"type":"tableCell","attrs":{"localId":"85be810e5a51"},"content":[{"type":"paragraph","content":[{"type":"text","text":"0"}],"attrs":{"localId":"d57ea6c16439"}}]},{"type":"tableCell","attrs":{"localId":"2a2c08f51d83"},"content":[{"type":"paragraph","content":[{"type":"text","text":"0"}],"attrs":{"localId":"49dd3e935faf"}}]}]}]}
{adf}
With this, we are closing this request from our end.
Thank you for your patience, support, and cooperation throughout the process. Your brand is important to us, and we look forward to assisting you again.[^UCW-35114 - Post Upload Status.xlsx] </t>
  </si>
  <si>
    <t>Date :07/28/2026  &lt;Ticket picked for pre processing SKU 5&gt; &lt;Tania&gt; Date :07/28/2026 &lt;Ticket picked for Production and QC review SKU 5&gt; &lt;Tania&gt;;Date :07/29/2026&lt; Pre Processing query to Brand 1st Follow Up&gt; &lt;Tania&gt;;Date :07/29/2026&lt; Resolution Received from Brand &lt;IMAGES WIP&gt;&gt; &lt;Tania&gt;;Date :07/30/2026 &lt;Ticket has been successfully uploaded in our system. SKU 5&gt; &lt;Tania&gt; [^Sum.zip] [^UCW-35112_Post Upload Status.xlsx]  We have successfully uploaded this batch. Please find the attached summary sheet and summary report.;[^UCW-35112.xlsx]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76947efd-8ea2-4e67-abc6-aecd89c8ccf8"},"content":[{"type":"tableRow","attrs":{"localId":"41f48e23d94e"},"content":[{"type":"tableCell","attrs":{"localId":"6d220698210e","background":"#44b3e1"},"content":[{"type":"paragraph","content":[{"type":"text","text":"Ticket ID","marks":[{"type":"strong"}]}],"attrs":{"localId":"53a6f153ee56"}}]},{"type":"tableCell","attrs":{"localId":"ad1376e6557f","colspan":2,"background":"#44b3e1"},"content":[{"type":"paragraph","content":[{"type":"text","text":"UCW-35112","marks":[{"type":"strong"}]}],"attrs":{"localId":"3628869a659c"}}]}]},{"type":"tableRow","attrs":{"localId":"4e125a7c0542"},"content":[{"type":"tableCell","attrs":{"localId":"1b05906072b2","background":"#44b3e1"},"content":[{"type":"paragraph","content":[{"type":"text","text":"Brand Name","marks":[{"type":"strong"}]}],"attrs":{"localId":"15273e35a783"}}]},{"type":"tableCell","attrs":{"localId":"1defdef6ac4c","colspan":2,"background":"#44b3e1"},"content":[{"type":"paragraph","content":[{"type":"text","text":"Davidoff","marks":[{"type":"strong"}]}],"attrs":{"localId":"25560e7c95ed"}}]}]},{"type":"tableRow","attrs":{"localId":"6838ce04a145"},"content":[{"type":"tableCell","attrs":{"localId":"a8e942e4968e","background":"#ace5fe"},"content":[{"type":"paragraph","content":[{"type":"text","text":"Platform","marks":[{"type":"strong"}]}],"attrs":{"localId":"501d395ab011"}}]},{"type":"tableCell","attrs":{"localId":"fbd612bc2725","colspan":2,"background":"#ace5fe"},"content":[{"type":"paragraph","content":[{"type":"text","text":"Mall + Luxury","marks":[{"type":"strong"}]}],"attrs":{"localId":"8f5259edeb30"}}]}]},{"type":"tableRow","attrs":{"localId":"1b78282a86f0"},"content":[{"type":"tableCell","attrs":{"localId":"5c28ce0b9d91","background":"#ace5fe"},"content":[{"type":"paragraph","content":[{"type":"text","text":"Particulars","marks":[{"type":"strong"}]}],"attrs":{"localId":"8e8edc6efb4c"}}]},{"type":"tableCell","attrs":{"localId":"e12ed968d77c","background":"#ace5fe"},"content":[{"type":"paragraph","content":[{"type":"text","text":"SKU Count","marks":[{"type":"strong"}]}],"attrs":{"localId":"991532afdc06"}}]},{"type":"tableCell","attrs":{"localId":"e8ded3cfffbd","background":"#ace5fe"},"content":[{"type":"paragraph","content":[{"type":"text","text":"Option Count","marks":[{"type":"strong"}]}],"attrs":{"localId":"1407802a1e1d"}}]}]},{"type":"tableRow","attrs":{"localId":"21e544b892d6"},"content":[{"type":"tableCell","attrs":{"localId":"04d01757c811","background":"white"},"content":[{"type":"paragraph","content":[{"type":"text","text":"Received"}],"attrs":{"localId":"854f4cded068"}}]},{"type":"tableCell","attrs":{"localId":"acab9e29f8cf"},"content":[{"type":"paragraph","content":[{"type":"text","text":"5"}],"attrs":{"localId":"e5ad36fbe953"}}]},{"type":"tableCell","attrs":{"localId":"ee3bf4c93484"},"content":[{"type":"paragraph","content":[{"type":"text","text":"5"}],"attrs":{"localId":"46a1bbb77ef1"}}]}]},{"type":"tableRow","attrs":{"localId":"6cf3ff85dd68"},"content":[{"type":"tableCell","attrs":{"localId":"be0a900f2434","background":"white"},"content":[{"type":"paragraph","content":[{"type":"text","text":"Uploaded"}],"attrs":{"localId":"326be6f5abbe"}}]},{"type":"tableCell","attrs":{"localId":"1bbff26c32c1"},"content":[{"type":"paragraph","content":[{"type":"text","text":"5"}],"attrs":{"localId":"dde9d3b195d0"}}]},{"type":"tableCell","attrs":{"localId":"f15bbceb8749"},"content":[{"type":"paragraph","content":[{"type":"text","text":"5"}],"attrs":{"localId":"c837459e61d7"}}]}]},{"type":"tableRow","attrs":{"localId":"2f6eb9c4003d"},"content":[{"type":"tableCell","attrs":{"localId":"aca67c894cf2","background":"white"},"content":[{"type":"paragraph","content":[{"type":"text","text":"LIDs Shared"}],"attrs":{"localId":"24b70cae6034"}}]},{"type":"tableCell","attrs":{"localId":"c75a1bc5b329"},"content":[{"type":"paragraph","content":[{"type":"text","text":"5"}],"attrs":{"localId":"88a013f855e2"}}]},{"type":"tableCell","attrs":{"localId":"e6288a7fe1f6"},"content":[{"type":"paragraph","content":[{"type":"text","text":"5"}],"attrs":{"localId":"84b80d5f9511"}}]}]},{"type":"tableRow","attrs":{"localId":"ca906fa432a9"},"content":[{"type":"tableCell","attrs":{"localId":"5cac7c718f5f","background":"white"},"content":[{"type":"paragraph","content":[{"type":"text","text":"LIDs Stuck in the System"}],"attrs":{"localId":"94b93e4e9283"}}]},{"type":"tableCell","attrs":{"localId":"691394d0d19e"},"content":[{"type":"paragraph","content":[{"type":"text","text":"0"}],"attrs":{"localId":"99e6a2de49f0"}}]},{"type":"tableCell","attrs":{"localId":"66c98a820966"},"content":[{"type":"paragraph","content":[{"type":"text","text":"0"}],"attrs":{"localId":"8ac2f4baef23"}}]}]}]}
{adf}
With this, we are closing this request from our end.
Thank you for your patience, support, and cooperation throughout the process. Your brand is important to us, and we look forward to assisting you again."</t>
  </si>
  <si>
    <t>Date :07/28/2026 &lt;Ticket picked for pre processing Option 11 Sku 69&gt; &lt;Ishani&gt;;Date :07/28/2026 &lt;Ticket picked for Production and QC review Option 11 Sku 69&gt; &lt;Ishani&gt;;Date :07/28/2026 &lt;Pre Processing query to Brand &lt;Size Chart&gt;&gt; &lt;Ishani&gt;;Date :07/29/2026 &lt;Pre Processing query to Brand &lt;Image Query&gt;&gt; &lt;Ankita&gt;;Date :07/30/2026 &lt; Pre Processing query to Brand 1st Follow Up&gt; &lt;Ishani&gt;;Date :07/31/2026 &lt;Ticket has been successfully uploaded in our system. Option 11 Sku 69&gt; &lt;Ishani&gt;
[^Summary.zip] [^Post Upload Status_V.2 (1) (1).xlsx] ;[^UCW-35110.xlsx]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acf5bcc-1c20-47bd-902c-ddb7c2a1863b"},"content":[{"type":"tableRow","attrs":{"localId":"57db60a2a580"},"content":[{"type":"tableCell","attrs":{"localId":"f22e4f74e21b","background":"#44b3e1"},"content":[{"type":"paragraph","content":[{"type":"text","text":"Ticket ID","marks":[{"type":"strong"}]}],"attrs":{"localId":"a985c40acc62"}}]},{"type":"tableCell","attrs":{"localId":"1c364be6d539","colspan":2,"background":"#44b3e1"},"content":[{"type":"paragraph","content":[{"type":"text","text":"UCW-35110","marks":[{"type":"strong"}]}],"attrs":{"localId":"6354d2ee1cce"}}]}]},{"type":"tableRow","attrs":{"localId":"58e4998873e0"},"content":[{"type":"tableCell","attrs":{"localId":"38c90605beda","background":"#44b3e1"},"content":[{"type":"paragraph","content":[{"type":"text","text":"Brand Name","marks":[{"type":"strong"}]}],"attrs":{"localId":"f9feef759460"}}]},{"type":"tableCell","attrs":{"localId":"91a0648e814e","colspan":2,"background":"#44b3e1"},"content":[{"type":"paragraph","content":[{"type":"text","text":"Monkstory","marks":[{"type":"strong"}]}],"attrs":{"localId":"5da1125d6f33"}}]}]},{"type":"tableRow","attrs":{"localId":"5451d8152999"},"content":[{"type":"tableCell","attrs":{"localId":"bb315bbf6458","background":"#ace5fe"},"content":[{"type":"paragraph","content":[{"type":"text","text":"Platform","marks":[{"type":"strong"}]}],"attrs":{"localId":"8a6b2654363c"}}]},{"type":"tableCell","attrs":{"localId":"6a7435038579","colspan":2,"background":"#ace5fe"},"content":[{"type":"paragraph","content":[{"type":"text","text":"Luxury","marks":[{"type":"strong"}]}],"attrs":{"localId":"598d762c27a5"}}]}]},{"type":"tableRow","attrs":{"localId":"6311dda8e3fd"},"content":[{"type":"tableCell","attrs":{"localId":"053d8c1d3c79","background":"#ace5fe"},"content":[{"type":"paragraph","content":[{"type":"text","text":"Particulars","marks":[{"type":"strong"}]}],"attrs":{"localId":"c72774abb334"}}]},{"type":"tableCell","attrs":{"localId":"872982f80111","background":"#ace5fe"},"content":[{"type":"paragraph","content":[{"type":"text","text":"SKU Count","marks":[{"type":"strong"}]}],"attrs":{"localId":"61a3bd6fc63c"}}]},{"type":"tableCell","attrs":{"localId":"4c790eddd301","background":"#ace5fe"},"content":[{"type":"paragraph","content":[{"type":"text","text":"Option Count","marks":[{"type":"strong"}]}],"attrs":{"localId":"e13525a44d6a"}}]}]},{"type":"tableRow","attrs":{"localId":"155ee0f2c227"},"content":[{"type":"tableCell","attrs":{"localId":"d57bd4718e6f","background":"white"},"content":[{"type":"paragraph","content":[{"type":"text","text":"Received"}],"attrs":{"localId":"861900e1bc2e"}}]},{"type":"tableCell","attrs":{"localId":"f2f860f1e75f"},"content":[{"type":"paragraph","content":[{"type":"text","text":"69"}],"attrs":{"localId":"0230b0ef140d"}}]},{"type":"tableCell","attrs":{"localId":"6a48f0688b7e"},"content":[{"type":"paragraph","content":[{"type":"text","text":"11"}],"attrs":{"localId":"8b19a065579e"}}]}]},{"type":"tableRow","attrs":{"localId":"e4198581fdee"},"content":[{"type":"tableCell","attrs":{"localId":"1d34bbae0c70","background":"white"},"content":[{"type":"paragraph","content":[{"type":"text","text":"Uploaded"}],"attrs":{"localId":"8401f684a1ec"}}]},{"type":"tableCell","attrs":{"localId":"f1b86043fc13"},"content":[{"type":"paragraph","content":[{"type":"text","text":"69"}],"attrs":{"localId":"cfb628c4188b"}}]},{"type":"tableCell","attrs":{"localId":"246555451cb4"},"content":[{"type":"paragraph","content":[{"type":"text","text":"11"}],"attrs":{"localId":"a9d3df40c264"}}]}]},{"type":"tableRow","attrs":{"localId":"c22227c496f9"},"content":[{"type":"tableCell","attrs":{"localId":"8bfefa4296a6","background":"white"},"content":[{"type":"paragraph","content":[{"type":"text","text":"LIDs Shared"}],"attrs":{"localId":"d6473fc58cc4"}}]},{"type":"tableCell","attrs":{"localId":"d08576b54c41"},"content":[{"type":"paragraph","content":[{"type":"text","text":"69"}],"attrs":{"localId":"8b75c30edca6"}}]},{"type":"tableCell","attrs":{"localId":"9741e5f24f3f"},"content":[{"type":"paragraph","content":[{"type":"text","text":"11"}],"attrs":{"localId":"b359076880bd"}}]}]},{"type":"tableRow","attrs":{"localId":"d7138760977d"},"content":[{"type":"tableCell","attrs":{"localId":"de289596b118","background":"white"},"content":[{"type":"paragraph","content":[{"type":"text","text":"LIDs Stuck in the System"}],"attrs":{"localId":"225d541b0808"}}]},{"type":"tableCell","attrs":{"localId":"32ab157f4eea"},"content":[{"type":"paragraph","content":[{"type":"text","text":"0"}],"attrs":{"localId":"140d468cd3b7"}}]},{"type":"tableCell","attrs":{"localId":"522a00fd879f"},"content":[{"type":"paragraph","content":[{"type":"text","text":"0"}],"attrs":{"localId":"978883e6c236"}}]}]}]}
{adf}
With this, we are closing this request from our end.
Thank you for your patience, support, and cooperation throughout the process. Your brand is important to us, and we look forward to assisting you again.</t>
  </si>
  <si>
    <t xml:space="preserve">Just Cavalli </t>
  </si>
  <si>
    <t>Date : 28th Jul, 2026 This ticket has been picked for Pre-Processing and Image Analysis -Mousumi. ;Date : 29th Jul, 2026 Pre-Processing Done( Brand to Query for Weight , Chain Length)-Mousumi
Date : 29th Jul, 2026  QC &amp; Uploaded Done-Mousumi.
PFA the Summary &amp; Post-Uploaded Sheet[^UCW-35106 Post Upload Status_V.2 (1).xlsx] [^Summary.zip] ;[^UCW-35106.xlsx]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565c222-6b7c-4920-b135-a85f2913d261"},"content":[{"type":"tableRow","attrs":{"localId":"3748c3ee2751"},"content":[{"type":"tableCell","attrs":{"localId":"87830d5dd42f","background":"#44b3e1"},"content":[{"type":"paragraph","content":[{"type":"text","text":"Ticket ID","marks":[{"type":"strong"}]}],"attrs":{"localId":"04d7d7dcea43"}}]},{"type":"tableCell","attrs":{"localId":"dee6eeb46ea9","colspan":2,"background":"#44b3e1"},"content":[{"type":"paragraph","content":[{"type":"text","text":"UCW-35106","marks":[{"type":"strong"}]}],"attrs":{"localId":"45c88861de9d"}}]}]},{"type":"tableRow","attrs":{"localId":"3acc5b8ac7bd"},"content":[{"type":"tableCell","attrs":{"localId":"1a9729c847a1","background":"#44b3e1"},"content":[{"type":"paragraph","content":[{"type":"text","text":"Brand Name","marks":[{"type":"strong"}]}],"attrs":{"localId":"26d13195e391"}}]},{"type":"tableCell","attrs":{"localId":"fed2487deb0c","colspan":2,"background":"#44b3e1"},"content":[{"type":"paragraph","content":[{"type":"text","text":"Just Cavalli","marks":[{"type":"strong"}]}],"attrs":{"localId":"a7402c381c03"}}]}]},{"type":"tableRow","attrs":{"localId":"531e5bf00393"},"content":[{"type":"tableCell","attrs":{"localId":"6fc1d7701075","background":"#ace5fe"},"content":[{"type":"paragraph","content":[{"type":"text","text":"Platform","marks":[{"type":"strong"}]}],"attrs":{"localId":"efafdc527a81"}}]},{"type":"tableCell","attrs":{"localId":"6250de2b4c56","colspan":2,"background":"#ace5fe"},"content":[{"type":"paragraph","content":[{"type":"text","text":"Luxury","marks":[{"type":"strong"}]}],"attrs":{"localId":"19896a94048d"}}]}]},{"type":"tableRow","attrs":{"localId":"53435cc8a30a"},"content":[{"type":"tableCell","attrs":{"localId":"c55ea7c58e37","background":"#ace5fe"},"content":[{"type":"paragraph","content":[{"type":"text","text":"Particulars","marks":[{"type":"strong"}]}],"attrs":{"localId":"5df4719db264"}}]},{"type":"tableCell","attrs":{"localId":"cf92c0b0a3fe","background":"#ace5fe"},"content":[{"type":"paragraph","content":[{"type":"text","text":"SKU Count","marks":[{"type":"strong"}]}],"attrs":{"localId":"82f54f168224"}}]},{"type":"tableCell","attrs":{"localId":"1e0f06b7b6b0","background":"#ace5fe"},"content":[{"type":"paragraph","content":[{"type":"text","text":"Option Count","marks":[{"type":"strong"}]}],"attrs":{"localId":"366c4366f671"}}]}]},{"type":"tableRow","attrs":{"localId":"8ea4b5231074"},"content":[{"type":"tableCell","attrs":{"localId":"0b493f8e5e2f","background":"white"},"content":[{"type":"paragraph","content":[{"type":"text","text":"Received"}],"attrs":{"localId":"0bb214739cc0"}}]},{"type":"tableCell","attrs":{"localId":"3e970d59b0f1"},"content":[{"type":"paragraph","content":[{"type":"text","text":"115"}],"attrs":{"localId":"9eae87017587"}}]},{"type":"tableCell","attrs":{"localId":"02c520db36dc"},"content":[{"type":"paragraph","content":[{"type":"text","text":"115"}],"attrs":{"localId":"52ad193dda2b"}}]}]},{"type":"tableRow","attrs":{"localId":"013a469b9f0a"},"content":[{"type":"tableCell","attrs":{"localId":"4f4ba1e1685e","background":"white"},"content":[{"type":"paragraph","content":[{"type":"text","text":"Uploaded"}],"attrs":{"localId":"a185d0957077"}}]},{"type":"tableCell","attrs":{"localId":"119edeece4e6"},"content":[{"type":"paragraph","content":[{"type":"text","text":"115"}],"attrs":{"localId":"77728f84ea92"}}]},{"type":"tableCell","attrs":{"localId":"cb9f0733bb87"},"content":[{"type":"paragraph","content":[{"type":"text","text":"115"}],"attrs":{"localId":"47a71c8f04e3"}}]}]},{"type":"tableRow","attrs":{"localId":"5302d046a38d"},"content":[{"type":"tableCell","attrs":{"localId":"d19c6e3346cb","background":"white"},"content":[{"type":"paragraph","content":[{"type":"text","text":"LIDs Shared"}],"attrs":{"localId":"33d560c53430"}}]},{"type":"tableCell","attrs":{"localId":"28bec8bfab2b"},"content":[{"type":"paragraph","content":[{"type":"text","text":"115"}],"attrs":{"localId":"065113f2b9b3"}}]},{"type":"tableCell","attrs":{"localId":"e72965fec7f2"},"content":[{"type":"paragraph","content":[{"type":"text","text":"115"}],"attrs":{"localId":"fa7eb0d68228"}}]}]},{"type":"tableRow","attrs":{"localId":"561859dce99d"},"content":[{"type":"tableCell","attrs":{"localId":"7d8e305e4b26","background":"white"},"content":[{"type":"paragraph","content":[{"type":"text","text":"LIDs Stuck in the System"}],"attrs":{"localId":"8e1b64fce7b1"}}]},{"type":"tableCell","attrs":{"localId":"dbc765075291"},"content":[{"type":"paragraph","content":[{"type":"text","text":"0"}],"attrs":{"localId":"184600cd45ce"}}]},{"type":"tableCell","attrs":{"localId":"56d3b24f44e2"},"content":[{"type":"paragraph","content":[{"type":"text","text":"0"}],"attrs":{"localId":"1cd5d6ca67ea"}}]}]}]}
{adf}
With this, we are closing this request from our end.
Thank you for your patience, support, and cooperation throughout the process. Your brand is important to us, and we look forward to assisting you again."</t>
  </si>
  <si>
    <t>Date :07/29/2026  &lt;Ticket picked for pre processing Option 296 Sku 1843&gt; &lt;Anwesha Mondal&gt;;Date :07/29/2026  &lt;Pre Processing query to Brand &lt;Image , MRP, Fit, Fabric, Country of Manufacturer &amp; Size Issue&gt;&gt; &lt;Anwesha Mondal&gt; ;Date :08/01/2026&lt;Ticket has been successfully uploaded in our system. Mp Option 272 Sku 1673,Lux Option 235 Sku 1453&gt; &lt;Anwesha Mondal&gt;
[^Post Upload Status_UCW-35105 MP.xlsx]
[^Post Upload Status_UCW-35105 LUX.xlsx]
[^Summary.zip]
;[^UCW-35105 MP.xlsx]
[^UCW-35105 LUX.xlsx]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75bca810-98e4-4ce6-aa23-2c2b734248d8"},"content":[{"type":"tableRow","attrs":{"localId":"32db8b632c6e"},"content":[{"type":"tableCell","attrs":{"localId":"7fc2175d5a3e","background":"#44b3e1"},"content":[{"type":"paragraph","content":[{"type":"text","text":"Ticket ID","marks":[{"type":"strong"}]}],"attrs":{"localId":"9e198d3717bf"}}]},{"type":"tableCell","attrs":{"localId":"109ef739f823","colspan":4,"background":"#44b3e1"},"content":[{"type":"paragraph","content":[{"type":"text","text":"UCW-35105","marks":[{"type":"strong"}]}],"attrs":{"localId":"7cb64e51c218"}}]}]},{"type":"tableRow","attrs":{"localId":"08f81533604b"},"content":[{"type":"tableCell","attrs":{"localId":"9c424b9f076d","background":"#44b3e1"},"content":[{"type":"paragraph","content":[{"type":"text","text":"Brand Name","marks":[{"type":"strong"}]}],"attrs":{"localId":"478bad659eff"}}]},{"type":"tableCell","attrs":{"localId":"4a89a5910517","colspan":4,"background":"#44b3e1"},"content":[{"type":"paragraph","content":[{"type":"text","text":"Adidas","marks":[{"type":"strong"}]}],"attrs":{"localId":"b8a6123c557f"}}]}]},{"type":"tableRow","attrs":{"localId":"6397e33250af"},"content":[{"type":"tableCell","attrs":{"localId":"2160ac4b5fd4","background":"#44b3e1"},"content":[{"type":"paragraph","content":[{"type":"text","text":"Platform","marks":[{"type":"strong"}]}],"attrs":{"localId":"f85b5b7c5ca6"}}]},{"type":"tableCell","attrs":{"localId":"5305c4c99ce7","colspan":2,"background":"#44b3e1"},"content":[{"type":"paragraph","content":[{"type":"text","text":"Luxury","marks":[{"type":"strong"}]}],"attrs":{"localId":"ac0b12c1ce46"}}]},{"type":"tableCell","attrs":{"localId":"50e9ac2e18e0","colspan":2,"background":"#44b3e1"},"content":[{"type":"paragraph","content":[{"type":"text","text":"Mall","marks":[{"type":"strong"}]}],"attrs":{"localId":"04539b761376"}}]}]},{"type":"tableRow","attrs":{"localId":"2dd1f9b52e19"},"content":[{"type":"tableCell","attrs":{"localId":"4d720d4aa2f5","background":"#ace5fe"},"content":[{"type":"paragraph","content":[{"type":"text","text":"Particulars","marks":[{"type":"strong"}]}],"attrs":{"localId":"043337bc7155"}}]},{"type":"tableCell","attrs":{"localId":"9f360abf70c3","background":"#ace5fe"},"content":[{"type":"paragraph","content":[{"type":"text","text":"SKU Count","marks":[{"type":"strong"}]}],"attrs":{"localId":"82787050b13f"}}]},{"type":"tableCell","attrs":{"localId":"57b5b8b8ddb7","background":"#ace5fe"},"content":[{"type":"paragraph","content":[{"type":"text","text":"Option Count","marks":[{"type":"strong"}]}],"attrs":{"localId":"3e22e9bfe60e"}}]},{"type":"tableCell","attrs":{"localId":"dbf743440a64","background":"#ace5fe"},"content":[{"type":"paragraph","content":[{"type":"text","text":"SKU Count","marks":[{"type":"strong"}]}],"attrs":{"localId":"dd80fefe0a3e"}}]},{"type":"tableCell","attrs":{"localId":"1a0705c868e9","background":"#ace5fe"},"content":[{"type":"paragraph","content":[{"type":"text","text":"Option Count","marks":[{"type":"strong"}]}],"attrs":{"localId":"89124ac8586d"}}]}]},{"type":"tableRow","attrs":{"localId":"95ed83ce7a8c"},"content":[{"type":"tableCell","attrs":{"localId":"441f7fa84504","background":"white"},"content":[{"type":"paragraph","content":[{"type":"text","text":"Received"}],"attrs":{"localId":"7a2d0a8ac249"}}]},{"type":"tableCell","attrs":{"localId":"63ac4ec568a6","background":"white"},"content":[{"type":"paragraph","content":[{"type":"text","text":"1595"}],"attrs":{"localId":"7b3e373f5fc3"}}]},{"type":"tableCell","attrs":{"localId":"c1d67cbe9bb9","background":"white"},"content":[{"type":"paragraph","content":[{"type":"text","text":"254"}],"attrs":{"localId":"a818f484b1af"}}]},{"type":"tableCell","attrs":{"localId":"3f8d767cb957","background":"white"},"content":[{"type":"paragraph","content":[{"type":"text","text":"1843"}],"attrs":{"localId":"cbb9f86d0f92"}}]},{"type":"tableCell","attrs":{"localId":"e51b99b2ee10","background":"white"},"content":[{"type":"paragraph","content":[{"type":"text","text":"296"}],"attrs":{"localId":"7e291aaa477e"}}]}]},{"type":"tableRow","attrs":{"localId":"15382428bd21"},"content":[{"type":"tableCell","attrs":{"localId":"7d0b869c3060","background":"white"},"content":[{"type":"paragraph","content":[{"type":"text","text":"Uploaded"}],"attrs":{"localId":"9d991bff1dc0"}}]},{"type":"tableCell","attrs":{"localId":"b2c4cf73411d","background":"white"},"content":[{"type":"paragraph","content":[{"type":"text","text":"1453"}],"attrs":{"localId":"e0906e6f3462"}}]},{"type":"tableCell","attrs":{"localId":"64727fa2775d","background":"white"},"content":[{"type":"paragraph","content":[{"type":"text","text":"235"}],"attrs":{"localId":"824c9adc9370"}}]},{"type":"tableCell","attrs":{"localId":"6223eab7fd13","background":"white"},"content":[{"type":"paragraph","content":[{"type":"text","text":"1673"}],"attrs":{"localId":"f82c5ca7cec9"}}]},{"type":"tableCell","attrs":{"localId":"b03d337d6e4d","background":"white"},"content":[{"type":"paragraph","content":[{"type":"text","text":"272"}],"attrs":{"localId":"fb2052e97857"}}]}]},{"type":"tableRow","attrs":{"localId":"1570a2b71353"},"content":[{"type":"tableCell","attrs":{"localId":"322075e77a4b","background":"white"},"content":[{"type":"paragraph","content":[{"type":"text","text":"SKUs Not Uploaded"}],"attrs":{"localId":"aa95705d8491"}}]},{"type":"tableCell","attrs":{"localId":"f3ba0894b206","background":"white"},"content":[{"type":"paragraph","content":[{"type":"text","text":"50"}],"attrs":{"localId":"c348e49b0b13"}}]},{"type":"tableCell","attrs":{"localId":"63f4db525e85","background":"white"},"content":[{"type":"paragraph","content":[{"type":"text","text":"3"}],"attrs":{"localId":"30f3a3259946"}}]},{"type":"tableCell","attrs":{"localId":"7b097bda0882","background":"white"},"content":[{"type":"paragraph","content":[{"type":"text","text":"60"}],"attrs":{"localId":"c68d8e2ece8b"}}]},{"type":"tableCell","attrs":{"localId":"b7556c870a88","background":"white"},"content":[{"type":"paragraph","content":[{"type":"text","text":"5"}],"attrs":{"localId":"25d88c11b585"}}]}]},{"type":"tableRow","attrs":{"localId":"8dfd5ac9f533"},"content":[{"type":"tableCell","attrs":{"localId":"6a5412f72402","background":"white"},"content":[{"type":"paragraph","content":[{"type":"text","text":"Already Listed"}],"attrs":{"localId":"62868cb4b93b"}}]},{"type":"tableCell","attrs":{"localId":"9ae03b18bea9","background":"white"},"content":[{"type":"paragraph","content":[{"type":"text","text":"92"}],"attrs":{"localId":"e4b12e55d0fd"}}]},{"type":"tableCell","attrs":{"localId":"f6e8eff9bb18","background":"white"},"content":[{"type":"paragraph","content":[{"type":"text","text":"16"}],"attrs":{"localId":"d39d10d29f1c"}}]},{"type":"tableCell","attrs":{"localId":"012d83d9d22e","background":"white"},"content":[{"type":"paragraph","content":[{"type":"text","text":"110"}],"attrs":{"localId":"14062e6fa97e"}}]},{"type":"tableCell","attrs":{"localId":"ec8eb0ea12e8","background":"white"},"content":[{"type":"paragraph","content":[{"type":"text","text":"19"}],"attrs":{"localId":"d50f2f5d8bc1"}}]}]},{"type":"tableRow","attrs":{"localId":"1498fb505624"},"content":[{"type":"tableCell","attrs":{"localId":"a0ce959a36c9","background":"white"},"content":[{"type":"paragraph","content":[{"type":"text","text":"LIDs Shared"}],"attrs":{"localId":"e2bf382a21dc"}}]},{"type":"tableCell","attrs":{"localId":"12a01dbe603b"},"content":[{"type":"paragraph","content":[{"type":"text","text":"1449"}],"attrs":{"localId":"c1d52b8b46ca"}}]},{"type":"tableCell","attrs":{"localId":"b967944ee543"},"content":[{"type":"paragraph","content":[{"type":"text","text":"235"}],"attrs":{"localId":"e2066abcdc12"}}]},{"type":"tableCell","attrs":{"localId":"289822780a9e","background":"white"},"content":[{"type":"paragraph","content":[{"type":"text","text":"1667"}],"attrs":{"localId":"01309c401e6c"}}]},{"type":"tableCell","attrs":{"localId":"8976c4bb6ab0","background":"white"},"content":[{"type":"paragraph","content":[{"type":"text","text":"272"}],"attrs":{"localId":"979181a137ad"}}]}]},{"type":"tableRow","attrs":{"localId":"3437a25681a0"},"content":[{"type":"tableCell","attrs":{"localId":"f78d4828f175","background":"white"},"content":[{"type":"paragraph","content":[{"type":"text","text":"LIDs Stuck in the System"}],"attrs":{"localId":"9e9273071bbc"}}]},{"type":"tableCell","attrs":{"localId":"9a375e5ec46f"},"content":[{"type":"paragraph","content":[{"type":"text","text":"4"}],"attrs":{"localId":"e722c371f946"}}]},{"type":"tableCell","attrs":{"localId":"ed19586c3841","background":"white"},"content":[{"type":"paragraph","content":[{"type":"text","text":"0"}],"attrs":{"localId":"a7942e90bd8a"}}]},{"type":"tableCell","attrs":{"localId":"6280de8ca680"},"content":[{"type":"paragraph","content":[{"type":"text","text":"6"}],"attrs":{"localId":"f412af5b35f4"}}]},{"type":"tableCell","attrs":{"localId":"7ded0dcdc372","background":"white"},"content":[{"type":"paragraph","content":[{"type":"text","text":"0"}],"attrs":{"localId":"c9c729e9f1f3"}}]}]}]}
{adf}
Thank you for your patience, support, and cooperation throughout the process. Your brand is important to us, and we look forward to assisting you again.</t>
  </si>
  <si>
    <t>Latin Quarters</t>
  </si>
  <si>
    <t>Date :07/28/2026  &lt;Ticket picked for pre processing Option 40 Sku 189&gt; &lt;Anwesha Mondal&gt;</t>
  </si>
  <si>
    <t>Date :07/28/2026 &lt;Ticket picked for pre processing Option 22 Sku 178&gt; &lt;Ankita&gt;;Date :07/28/2026 &lt;Ticket picked for Production and QC review Option 22 Sku 176&gt; &lt;Ishani&gt;;Date :07/28/2026 &lt;Ticket has been successfully uploaded in our system. Option 5 Sku 60 &gt; &lt;Ankita&gt;[^Post Upload Status_V.2 (1).xlsx] [^Summary.zip] ;[^UCW-35098.xlsx]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cba7de0-8cbd-4b12-983a-91dba41e566a"},"content":[{"type":"tableRow","attrs":{"localId":"4280b4279dcb"},"content":[{"type":"tableCell","attrs":{"localId":"21f3201983a4","background":"#44b3e1"},"content":[{"type":"paragraph","content":[{"type":"text","text":"Ticket ID","marks":[{"type":"strong"}]}],"attrs":{"localId":"1a5f93617946"}}]},{"type":"tableCell","attrs":{"localId":"a2dd427b6eef","colspan":2,"background":"#44b3e1"},"content":[{"type":"paragraph","content":[{"type":"text","text":"UCW-35098","marks":[{"type":"strong"}]}],"attrs":{"localId":"e21c6e4d3dc0"}}]}]},{"type":"tableRow","attrs":{"localId":"046d3a96a51f"},"content":[{"type":"tableCell","attrs":{"localId":"e4d0ed4dc264","background":"#44b3e1"},"content":[{"type":"paragraph","content":[{"type":"text","text":"Brand Name","marks":[{"type":"strong"}]}],"attrs":{"localId":"f357267c2282"}}]},{"type":"tableCell","attrs":{"localId":"94336f2f0e40","colspan":2,"background":"#44b3e1"},"content":[{"type":"paragraph","content":[{"type":"text","text":"Charles &amp; Keith","marks":[{"type":"strong"}]}],"attrs":{"localId":"8884b8a9045b"}}]}]},{"type":"tableRow","attrs":{"localId":"53f27930619f"},"content":[{"type":"tableCell","attrs":{"localId":"760fcd2349b9","background":"#ace5fe"},"content":[{"type":"paragraph","content":[{"type":"text","text":"Platform","marks":[{"type":"strong"}]}],"attrs":{"localId":"2beb3ba5bc73"}}]},{"type":"tableCell","attrs":{"localId":"79e1c2dd8aa8","colspan":2,"background":"#ace5fe"},"content":[{"type":"paragraph","content":[{"type":"text","text":"Luxury","marks":[{"type":"strong"}]}],"attrs":{"localId":"c69016168411"}}]}]},{"type":"tableRow","attrs":{"localId":"7f409ad1c023"},"content":[{"type":"tableCell","attrs":{"localId":"7d31f2bf9b03","background":"#ace5fe"},"content":[{"type":"paragraph","content":[{"type":"text","text":"Particulars","marks":[{"type":"strong"}]}],"attrs":{"localId":"518c4ae084c4"}}]},{"type":"tableCell","attrs":{"localId":"dfc7a813e501","background":"#ace5fe"},"content":[{"type":"paragraph","content":[{"type":"text","text":"SKU Count","marks":[{"type":"strong"}]}],"attrs":{"localId":"e6ead48199c4"}}]},{"type":"tableCell","attrs":{"localId":"a2cd6968fad9","background":"#ace5fe"},"content":[{"type":"paragraph","content":[{"type":"text","text":"Option Count","marks":[{"type":"strong"}]}],"attrs":{"localId":"cde0af2d2cdd"}}]}]},{"type":"tableRow","attrs":{"localId":"8939f8909f8c"},"content":[{"type":"tableCell","attrs":{"localId":"4ee2c7325072","background":"white"},"content":[{"type":"paragraph","content":[{"type":"text","text":"Received"}],"attrs":{"localId":"d6816285cfd9"}}]},{"type":"tableCell","attrs":{"localId":"2359783613be"},"content":[{"type":"paragraph","content":[{"type":"text","text":"176"}],"attrs":{"localId":"8c6f7586a5ab"}}]},{"type":"tableCell","attrs":{"localId":"8f4eb83b39fb"},"content":[{"type":"paragraph","content":[{"type":"text","text":"22"}],"attrs":{"localId":"f3bdd98b0de0"}}]}]},{"type":"tableRow","attrs":{"localId":"580192283e85"},"content":[{"type":"tableCell","attrs":{"localId":"cdc0be8e14d3","background":"white"},"content":[{"type":"paragraph","content":[{"type":"text","text":"Uploaded"}],"attrs":{"localId":"3f5fab2ea407"}}]},{"type":"tableCell","attrs":{"localId":"8fa92f881b9a"},"content":[{"type":"paragraph","content":[{"type":"text","text":"60"}],"attrs":{"localId":"f6148df1b778"}}]},{"type":"tableCell","attrs":{"localId":"3c81d2bde301"},"content":[{"type":"paragraph","content":[{"type":"text","text":"5"}],"attrs":{"localId":"f90b237dea2d"}}]}]},{"type":"tableRow","attrs":{"localId":"5b8d1803be05"},"content":[{"type":"tableCell","attrs":{"localId":"d3c51a1b6329","background":"white"},"content":[{"type":"paragraph","content":[{"type":"text","text":"Already Listed"}],"attrs":{"localId":"1c55e9ef59e6"}}]},{"type":"tableCell","attrs":{"localId":"134da8a77a68"},"content":[{"type":"paragraph","content":[{"type":"text","text":"116"}],"attrs":{"localId":"ed14788c724a"}}]},{"type":"tableCell","attrs":{"localId":"c07b101d89d5"},"content":[{"type":"paragraph","content":[{"type":"text","text":"17"}],"attrs":{"localId":"c43911f1e26a"}}]}]},{"type":"tableRow","attrs":{"localId":"9a7c56236027"},"content":[{"type":"tableCell","attrs":{"localId":"3fbb5c4267cf","background":"white"},"content":[{"type":"paragraph","content":[{"type":"text","text":"LIDs Shared"}],"attrs":{"localId":"c344e324cd01"}}]},{"type":"tableCell","attrs":{"localId":"322e19d9b93c"},"content":[{"type":"paragraph","content":[{"type":"text","text":"60"}],"attrs":{"localId":"f2e9b9bd16fe"}}]},{"type":"tableCell","attrs":{"localId":"47d257e8f71b"},"content":[{"type":"paragraph","content":[{"type":"text","text":"5"}],"attrs":{"localId":"ad5ed9fc22df"}}]}]},{"type":"tableRow","attrs":{"localId":"a302eabf7c1e"},"content":[{"type":"tableCell","attrs":{"localId":"7f8049255586","background":"white"},"content":[{"type":"paragraph","content":[{"type":"text","text":"LIDs Stuck in the System"}],"attrs":{"localId":"9d31f1737539"}}]},{"type":"tableCell","attrs":{"localId":"ac814178eb4a"},"content":[{"type":"paragraph","content":[{"type":"text","text":"0"}],"attrs":{"localId":"87dd7ed53587"}}]},{"type":"tableCell","attrs":{"localId":"ee0b1ab85aa0"},"content":[{"type":"paragraph","content":[{"type":"text","text":"0"}],"attrs":{"localId":"9f4f00ba6bfe"}}]}]}]}
{adf}
With this, we are closing this request from our end.
Thank you for your patience, support, and cooperation throughout the process. Your brand is important to us, and we look forward to assisting you again."</t>
  </si>
  <si>
    <t xml:space="preserve">Autumnlane </t>
  </si>
  <si>
    <t>Date :07/28/2026  &lt;Ticket picked for pre processing Option 79 Sku 474&gt; &lt;Anwesha Mondal&gt;;Date :07/28/2026 &lt;Pre Processing query to Brand &lt;Fabric ,EAN, Image &amp; Size measurement Missing&gt;&gt; &lt;Anwesha Mondal&gt; ;Date :07/29/2026 &lt; Pre Processing query to Brand 1st Follow Up&gt; &lt;Anwesha Mondal&gt;;Date :07/31/2026 &lt; Size Chart Code Creation&gt; &lt;Anwesha Mondal&gt;
[^UCW-35093 Autumnlane LUX.csv]
[^UCW-35093 Autumnlane MP.csv]
;!image-20260731-053131.png|width=691,alt="image-20260731-053131.png"!
!image-20260731-053739.png|width=670,alt="image-20260731-053739.png"!;Date :07/31/2026 &lt;Ticket has been successfully uploaded in our system. Option 78  Sku 468&gt; &lt;Anwesha Mondal&gt;
[^Post Upload Status_UCW-35093.xlsx]
[^Summary.zip]
;[^UCW-35093.xlsx]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e59ed5b-2762-4751-8795-56ad61b4ce70"},"content":[{"type":"tableRow","attrs":{"localId":"2d18670ce60a"},"content":[{"type":"tableCell","attrs":{"localId":"047ce6935172","background":"#44b3e1"},"content":[{"type":"paragraph","content":[{"type":"text","text":"Ticket ID","marks":[{"type":"strong"}]}],"attrs":{"localId":"4b91342b78cf"}}]},{"type":"tableCell","attrs":{"localId":"078661e2f401","colspan":2,"background":"#44b3e1"},"content":[{"type":"paragraph","content":[{"type":"text","text":"UCW-35093","marks":[{"type":"strong"}]}],"attrs":{"localId":"a895caeada22"}}]}]},{"type":"tableRow","attrs":{"localId":"b187ddd9cc2a"},"content":[{"type":"tableCell","attrs":{"localId":"14bf128fb8e4","background":"#44b3e1"},"content":[{"type":"paragraph","content":[{"type":"text","text":"Brand Name","marks":[{"type":"strong"}]}],"attrs":{"localId":"372f82792dea"}}]},{"type":"tableCell","attrs":{"localId":"7053793be865","colspan":2,"background":"#44b3e1"},"content":[{"type":"paragraph","content":[{"type":"text","text":"Autumnlane ","marks":[{"type":"strong"}]}],"attrs":{"localId":"e1225100a1d9"}}]}]},{"type":"tableRow","attrs":{"localId":"ef9f9e1a1be9"},"content":[{"type":"tableCell","attrs":{"localId":"e4878ccfde07","background":"#ace5fe"},"content":[{"type":"paragraph","content":[{"type":"text","text":"Platform","marks":[{"type":"strong"}]}],"attrs":{"localId":"9cd9c1d0008c"}}]},{"type":"tableCell","attrs":{"localId":"c4b4d44618dc","colspan":2,"background":"#ace5fe"},"content":[{"type":"paragraph","content":[{"type":"text","text":"Mall + Luxury","marks":[{"type":"strong"}]}],"attrs":{"localId":"a72c94909750"}}]}]},{"type":"tableRow","attrs":{"localId":"6a9c9b1d2c53"},"content":[{"type":"tableCell","attrs":{"localId":"91e9565da282","background":"#ace5fe"},"content":[{"type":"paragraph","content":[{"type":"text","text":"Particulars","marks":[{"type":"strong"}]}],"attrs":{"localId":"7ecdf295ffdf"}}]},{"type":"tableCell","attrs":{"localId":"d78cb82f214c","background":"#ace5fe"},"content":[{"type":"paragraph","content":[{"type":"text","text":"SKU Count","marks":[{"type":"strong"}]}],"attrs":{"localId":"ef3b4d8ce948"}}]},{"type":"tableCell","attrs":{"localId":"2f795e40572d","background":"#ace5fe"},"content":[{"type":"paragraph","content":[{"type":"text","text":"Option Count","marks":[{"type":"strong"}]}],"attrs":{"localId":"ef29df42c909"}}]}]},{"type":"tableRow","attrs":{"localId":"4ee37b22eb33"},"content":[{"type":"tableCell","attrs":{"localId":"9b953acc1256","background":"white"},"content":[{"type":"paragraph","content":[{"type":"text","text":"Received"}],"attrs":{"localId":"da36f935e70f"}}]},{"type":"tableCell","attrs":{"localId":"784df255210e"},"content":[{"type":"paragraph","content":[{"type":"text","text":"474"}],"attrs":{"localId":"c583250a1d4a"}}]},{"type":"tableCell","attrs":{"localId":"4b1da6bb18cf"},"content":[{"type":"paragraph","content":[{"type":"text","text":"79"}],"attrs":{"localId":"f7dd9b01471e"}}]}]},{"type":"tableRow","attrs":{"localId":"ad01249a4f76"},"content":[{"type":"tableCell","attrs":{"localId":"5c2531b720db","background":"white"},"content":[{"type":"paragraph","content":[{"type":"text","text":"Uploaded"}],"attrs":{"localId":"cdeccc8a4508"}}]},{"type":"tableCell","attrs":{"localId":"093418457630"},"content":[{"type":"paragraph","content":[{"type":"text","text":"468"}],"attrs":{"localId":"0117c8c4de2f"}}]},{"type":"tableCell","attrs":{"localId":"dd3254452143"},"content":[{"type":"paragraph","content":[{"type":"text","text":"78"}],"attrs":{"localId":"ec66970bf1db"}}]}]},{"type":"tableRow","attrs":{"localId":"89c30b11fcc1"},"content":[{"type":"tableCell","attrs":{"localId":"f8d85d246161","background":"white"},"content":[{"type":"paragraph","content":[{"type":"text","text":"SKUs Not Uploaded"}],"attrs":{"localId":"a2e083437741"}}]},{"type":"tableCell","attrs":{"localId":"a254c35d620a"},"content":[{"type":"paragraph","content":[{"type":"text","text":"6"}],"attrs":{"localId":"1855de14f0d8"}}]},{"type":"tableCell","attrs":{"localId":"8877d81d419e"},"content":[{"type":"paragraph","content":[{"type":"text","text":"1"}],"attrs":{"localId":"214609ec6ab6"}}]}]},{"type":"tableRow","attrs":{"localId":"a7fe950347f4"},"content":[{"type":"tableCell","attrs":{"localId":"c2274d241aef","background":"white"},"content":[{"type":"paragraph","content":[{"type":"text","text":"LIDs Shared"}],"attrs":{"localId":"6492687812cf"}}]},{"type":"tableCell","attrs":{"localId":"307cf8c5ee70"},"content":[{"type":"paragraph","content":[{"type":"text","text":"468"}],"attrs":{"localId":"15aa85348a72"}}]},{"type":"tableCell","attrs":{"localId":"1d4491537cd0"},"content":[{"type":"paragraph","content":[{"type":"text","text":"78"}],"attrs":{"localId":"66497f841a75"}}]}]},{"type":"tableRow","attrs":{"localId":"ccd5052f7a9f"},"content":[{"type":"tableCell","attrs":{"localId":"0946aeaa3222","background":"white"},"content":[{"type":"paragraph","content":[{"type":"text","text":"LIDs Stuck in the System"}],"attrs":{"localId":"ad1834e2d88b"}}]},{"type":"tableCell","attrs":{"localId":"a33dbd7dfc70"},"content":[{"type":"paragraph","content":[{"type":"text","text":"0"}],"attrs":{"localId":"800bdfba2970"}}]},{"type":"tableCell","attrs":{"localId":"657afd11f607"},"content":[{"type":"paragraph","content":[{"type":"text","text":"0"}],"attrs":{"localId":"8e9cf5c7f642"}}]}]}]}
{adf}
With this, we are closing this request from our end.
Thank you for your patience, support, and cooperation throughout the process. Your brand is important to us, and we look forward to assisting you again.</t>
  </si>
  <si>
    <t>Date : 28th Jul, 2026 This ticket has been picked for Pre-Processing and Image Analysis -Mousumi. ;Date : 29th Jul, 2026 Pre-Processing Done (Brand to QUery)-Mousumi
Date : 29th Jul, 2026 QC &amp; Uploaded Done-Mousumi
PFA the Post-Uploaded Sheet[^UCW-35088 Post Upload Status_V.2 (1).xlsx] ;[^UCW-35088 Post Upload Status_V.2 (1) (59539980-11fe-406e-a006-9a99921b7133).xlsx]
*We checked and found that both SKUs were already listed earlier.*
With this, we are closing this request from our end.
Thank you for your patience, support, and cooperation throughout the process. Your brand is important to us, and we look forward to assisting you again.</t>
  </si>
  <si>
    <t>Date :07/28/2026 &lt;Ticket picked for pre processing Option 25 Sku 173&gt; &lt;Ankita&gt;;Date :07/28/2026 &lt;Ticket picked for Production and QC review Option 25 Sku 173&gt; &lt;Ankita&gt;;Date :07/29/2026 &lt;Ticket has been successfully uploaded in our system. Option 25 Sku 173&gt; &lt;Ankita&gt;[^Summary.zip] [^Post Upload Status_V.2 (1).xlsx] ;[^UCW-35082.xlsx]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4812534d-c29b-41f5-9d1f-0f92ee9b7d11"},"content":[{"type":"tableRow","attrs":{"localId":"290e47affa50"},"content":[{"type":"tableCell","attrs":{"localId":"c08c64c67b27","background":"#44b3e1"},"content":[{"type":"paragraph","content":[{"type":"text","text":"Ticket ID","marks":[{"type":"strong"}]}],"attrs":{"localId":"a8f74f196eb9"}}]},{"type":"tableCell","attrs":{"localId":"183a24efcd95","colspan":2,"background":"#44b3e1"},"content":[{"type":"paragraph","content":[{"type":"text","text":"UCW-35082","marks":[{"type":"strong"}]}],"attrs":{"localId":"1e6160d74f4c"}}]}]},{"type":"tableRow","attrs":{"localId":"1eec6122c351"},"content":[{"type":"tableCell","attrs":{"localId":"6bf83d0e66e3","background":"#44b3e1"},"content":[{"type":"paragraph","content":[{"type":"text","text":"Brand Name","marks":[{"type":"strong"}]}],"attrs":{"localId":"f5600f862bc1"}}]},{"type":"tableCell","attrs":{"localId":"7accd54442e5","colspan":2,"background":"#44b3e1"},"content":[{"type":"paragraph","content":[{"type":"text","text":"Neemans","marks":[{"type":"strong"}]}],"attrs":{"localId":"59c696dcc0d3"}}]}]},{"type":"tableRow","attrs":{"localId":"6484434b2d51"},"content":[{"type":"tableCell","attrs":{"localId":"31d871125132","background":"#ace5fe"},"content":[{"type":"paragraph","content":[{"type":"text","text":"Platform","marks":[{"type":"strong"}]}],"attrs":{"localId":"c2b36fb3070b"}}]},{"type":"tableCell","attrs":{"localId":"b162e4489516","colspan":2,"background":"#ace5fe"},"content":[{"type":"paragraph","content":[{"type":"text","text":"Mall","marks":[{"type":"strong"}]}],"attrs":{"localId":"f6c8dfbc9d5a"}}]}]},{"type":"tableRow","attrs":{"localId":"c0ec0d2742fe"},"content":[{"type":"tableCell","attrs":{"localId":"ad1c67ca9cd4","background":"#ace5fe"},"content":[{"type":"paragraph","content":[{"type":"text","text":"Particulars","marks":[{"type":"strong"}]}],"attrs":{"localId":"4d532ac601d8"}}]},{"type":"tableCell","attrs":{"localId":"92551f72ed53","background":"#ace5fe"},"content":[{"type":"paragraph","content":[{"type":"text","text":"SKU Count","marks":[{"type":"strong"}]}],"attrs":{"localId":"0dae82abdab2"}}]},{"type":"tableCell","attrs":{"localId":"7e0180b36f4c","background":"#ace5fe"},"content":[{"type":"paragraph","content":[{"type":"text","text":"Option Count","marks":[{"type":"strong"}]}],"attrs":{"localId":"a22466b342b6"}}]}]},{"type":"tableRow","attrs":{"localId":"e62b6afcb2f4"},"content":[{"type":"tableCell","attrs":{"localId":"bef660de3f05","background":"white"},"content":[{"type":"paragraph","content":[{"type":"text","text":"Received"}],"attrs":{"localId":"710330243314"}}]},{"type":"tableCell","attrs":{"localId":"46125114e531"},"content":[{"type":"paragraph","content":[{"type":"text","text":"173"}],"attrs":{"localId":"32b18d83fb9e"}}]},{"type":"tableCell","attrs":{"localId":"7be13b6f9d0f"},"content":[{"type":"paragraph","content":[{"type":"text","text":"25"}],"attrs":{"localId":"cef6b1d3e918"}}]}]},{"type":"tableRow","attrs":{"localId":"53a55df9daff"},"content":[{"type":"tableCell","attrs":{"localId":"ab4e352ffaa1","background":"white"},"content":[{"type":"paragraph","content":[{"type":"text","text":"Uploaded"}],"attrs":{"localId":"12c192b29de6"}}]},{"type":"tableCell","attrs":{"localId":"220db2e824f0"},"content":[{"type":"paragraph","content":[{"type":"text","text":"173"}],"attrs":{"localId":"ce89cab522e7"}}]},{"type":"tableCell","attrs":{"localId":"7104673391df"},"content":[{"type":"paragraph","content":[{"type":"text","text":"25"}],"attrs":{"localId":"1de592cdf477"}}]}]},{"type":"tableRow","attrs":{"localId":"6739402ac561"},"content":[{"type":"tableCell","attrs":{"localId":"08c9cb3372be","background":"white"},"content":[{"type":"paragraph","content":[{"type":"text","text":"LIDs Shared"}],"attrs":{"localId":"a54c2acd6fdc"}}]},{"type":"tableCell","attrs":{"localId":"49b2fd645ef0"},"content":[{"type":"paragraph","content":[{"type":"text","text":"83"}],"attrs":{"localId":"d8a7ae778484"}}]},{"type":"tableCell","attrs":{"localId":"e27d240dfd18"},"content":[{"type":"paragraph","content":[{"type":"text","text":"13"}],"attrs":{"localId":"7b4e2fd26aea"}}]}]},{"type":"tableRow","attrs":{"localId":"909a6df1feda"},"content":[{"type":"tableCell","attrs":{"localId":"b08007c589c1","background":"white"},"content":[{"type":"paragraph","content":[{"type":"text","text":"LIDs Stuck in the System"}],"attrs":{"localId":"e7f05baa96f3"}}]},{"type":"tableCell","attrs":{"localId":"ba3f4a7e1f16"},"content":[{"type":"paragraph","content":[{"type":"text","text":"90"}],"attrs":{"localId":"fe629676285c"}}]},{"type":"tableCell","attrs":{"localId":"3666d18b1854"},"content":[{"type":"paragraph","content":[{"type":"text","text":"12"}],"attrs":{"localId":"fb6a181a775c"}}]}]}]}
{adf}
12 Options are stuck in SFA. We have already taken the necessary action from our end, but the issue still persists. Therefore, we have highlighted the issue to the Tech Team. Once we receive an update or resolution, we will inform you accordingly.
Tech Ticket: [https://tatacliqhelpdesk.freshservice.com/support/tickets/224924|https://tatacliqhelpdesk.freshservice.com/support/tickets/224924]
Thank you for your patience, support, and cooperation throughout the process. Your brand is important to us, and we look forward to assisting you again.</t>
  </si>
  <si>
    <t>Red tape</t>
  </si>
  <si>
    <t>Date :07/28/2026 &lt;Ticket picked for pre processing Option: 25 SKU: 150&gt; &lt;Sanjana Ghosh&gt;;Date :07/28/2026 &lt;Pre Processing query to Brand &lt;Size Duplicate&gt; &lt;Sanjana Ghosh&gt; ;Date :07/29/2026 &lt;Pre Processing query to Brand &lt;Image Link Issue&gt; &lt;Sanjana Ghosh&gt; ;Date :07/31/2026 &lt; Closing ticket for Brand not Responding 1st Follow Up 28th, 2nd  Follow Up 29th&gt; &lt;Sanjana&gt;</t>
  </si>
  <si>
    <t>On</t>
  </si>
  <si>
    <t>[^Status Of UCW-35073.xlsx]
[^Summary.zip]
We have Updated the changes and also attached the summary file. Once the Updates are successfully reflected, we will let you know
CL43654 for this we have raise L1 for style code update
[https://tatacliqhelpdesk.freshservice.com/support/tickets/224386|https://tatacliqhelpdesk.freshservice.com/support/tickets/224386];Date :07/28/2026&lt;Ticket has been successfully uploaded in our system. Option 6 Sku 26&gt; &lt;Rupa&gt;;!Screenshot 2026-07-30 123222.png|width=530,alt="Screenshot 2026-07-30 123222.png"!
!Screenshot 2026-07-30 123033.png|width=530,alt="Screenshot 2026-07-30 123033.png"!
!Screenshot 2026-07-30 115559.png|width=530,alt="Screenshot 2026-07-30 115559.png"!
!Screenshot 2026-07-30 115933.png|width=530,alt="Screenshot 2026-07-30 115933.png"!
!Screenshot 2026-07-30 115441.png|width=530,alt="Screenshot 2026-07-30 115441.png"!
The images, style code and size update have been successfully reflected. Please find the attached screenshots for your reference. As of now, we are closing the ticket. If there are any further concerns, please let us know.</t>
  </si>
  <si>
    <t>Date : 28th Jul, 2026 This ticket has been picked for Pre-Processing and Image Analysis -Mousumi. ;Date : 29th Jul, 2026 Pre-processing Done-(Brand to Query) Mousumi
Date : 29th Jul, 2026 QC &amp; Uplaode Done-Mousumi
PFA the Summary &amp; Post-Uploaded Sheet[^Summary.zip] [^UCW-35068 Post Upload Status_V.2 (1).xlsx] ;[^UCW-35068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808b0e1-9736-4861-81dc-3b0e56c78fba"},"content":[{"type":"tableRow","attrs":{"localId":"6f70429225e3"},"content":[{"type":"tableCell","attrs":{"localId":"d6957c1c311b","background":"#44b3e1"},"content":[{"type":"paragraph","content":[{"type":"text","text":"Ticket ID","marks":[{"type":"strong"}]}],"attrs":{"localId":"ec180a4e5889"}}]},{"type":"tableCell","attrs":{"localId":"db8d8053f6d3","colspan":2,"background":"#44b3e1"},"content":[{"type":"paragraph","content":[{"type":"text","text":"UCW-35068","marks":[{"type":"strong"}]}],"attrs":{"localId":"3290bea2b3a8"}}]}]},{"type":"tableRow","attrs":{"localId":"f85a04ffbb82"},"content":[{"type":"tableCell","attrs":{"localId":"1330b6be2fe5","background":"#44b3e1"},"content":[{"type":"paragraph","content":[{"type":"text","text":"Brand Name","marks":[{"type":"strong"}]}],"attrs":{"localId":"f02645a51a8b"}}]},{"type":"tableCell","attrs":{"localId":"6222b1ddcc11","colspan":2,"background":"#44b3e1"},"content":[{"type":"paragraph","content":[{"type":"text","text":"MMTC-PAMP","marks":[{"type":"strong"}]}],"attrs":{"localId":"460314a56cf9"}}]}]},{"type":"tableRow","attrs":{"localId":"2a71aebb8545"},"content":[{"type":"tableCell","attrs":{"localId":"ee01a5e8ad20","background":"#ace5fe"},"content":[{"type":"paragraph","content":[{"type":"text","text":"Platform","marks":[{"type":"strong"}]}],"attrs":{"localId":"bcc6afbcc265"}}]},{"type":"tableCell","attrs":{"localId":"238d0626ad8b","colspan":2,"background":"#ace5fe"},"content":[{"type":"paragraph","content":[{"type":"text","text":"Mall","marks":[{"type":"strong"}]}],"attrs":{"localId":"e66bcc0a508f"}}]}]},{"type":"tableRow","attrs":{"localId":"fc1f9e8537a4"},"content":[{"type":"tableCell","attrs":{"localId":"b8dae09ad394","background":"#ace5fe"},"content":[{"type":"paragraph","content":[{"type":"text","text":"Particulars","marks":[{"type":"strong"}]}],"attrs":{"localId":"2ee6017db160"}}]},{"type":"tableCell","attrs":{"localId":"b405ae57f700","background":"#ace5fe"},"content":[{"type":"paragraph","content":[{"type":"text","text":"SKU Count","marks":[{"type":"strong"}]}],"attrs":{"localId":"205aa90ae625"}}]},{"type":"tableCell","attrs":{"localId":"9f5463840ba2","background":"#ace5fe"},"content":[{"type":"paragraph","content":[{"type":"text","text":"Option Count","marks":[{"type":"strong"}]}],"attrs":{"localId":"cb495a60b4d4"}}]}]},{"type":"tableRow","attrs":{"localId":"b335aab1e47b"},"content":[{"type":"tableCell","attrs":{"localId":"07241301dc26","background":"white"},"content":[{"type":"paragraph","content":[{"type":"text","text":"Received"}],"attrs":{"localId":"440efc05e476"}}]},{"type":"tableCell","attrs":{"localId":"e32d1b603309"},"content":[{"type":"paragraph","content":[{"type":"text","text":"1"}],"attrs":{"localId":"1937970e3318"}}]},{"type":"tableCell","attrs":{"localId":"d83ddf1fb83c"},"content":[{"type":"paragraph","content":[{"type":"text","text":"1"}],"attrs":{"localId":"25f2ae46567c"}}]}]},{"type":"tableRow","attrs":{"localId":"faf9a098b62e"},"content":[{"type":"tableCell","attrs":{"localId":"a5474885d055","background":"white"},"content":[{"type":"paragraph","content":[{"type":"text","text":"Uploaded"}],"attrs":{"localId":"6d7a99f84c6d"}}]},{"type":"tableCell","attrs":{"localId":"99676f56a583"},"content":[{"type":"paragraph","content":[{"type":"text","text":"1"}],"attrs":{"localId":"84c6c15fa7bf"}}]},{"type":"tableCell","attrs":{"localId":"cb4b8ab7cca3"},"content":[{"type":"paragraph","content":[{"type":"text","text":"1"}],"attrs":{"localId":"eb873e1cdf25"}}]}]},{"type":"tableRow","attrs":{"localId":"85defbc59ae0"},"content":[{"type":"tableCell","attrs":{"localId":"d31633eeb592","background":"white"},"content":[{"type":"paragraph","content":[{"type":"text","text":"LIDs Shared"}],"attrs":{"localId":"2f06437084b8"}}]},{"type":"tableCell","attrs":{"localId":"6571e5c2675d"},"content":[{"type":"paragraph","content":[{"type":"text","text":"1"}],"attrs":{"localId":"8c3d4ff32e0e"}}]},{"type":"tableCell","attrs":{"localId":"e2da020b3a95"},"content":[{"type":"paragraph","content":[{"type":"text","text":"1"}],"attrs":{"localId":"b9b0fd805f09"}}]}]},{"type":"tableRow","attrs":{"localId":"17b62fb2bc7a"},"content":[{"type":"tableCell","attrs":{"localId":"f9ffd2ebe27e","background":"white"},"content":[{"type":"paragraph","content":[{"type":"text","text":"LIDs Stuck in the System"}],"attrs":{"localId":"d0d3474905f3"}}]},{"type":"tableCell","attrs":{"localId":"26589a28135f"},"content":[{"type":"paragraph","content":[{"type":"text","text":"0"}],"attrs":{"localId":"eb7169db05d7"}}]},{"type":"tableCell","attrs":{"localId":"b10e5c2b6fc2"},"content":[{"type":"paragraph","content":[{"type":"text","text":"0"}],"attrs":{"localId":"fddd681d3b5f"}}]}]}]}
{adf}
With this, we are closing this request from our end.
Thank you for your patience, support, and cooperation throughout the process. Your brand is important to us, and we look forward to assisting you again."</t>
  </si>
  <si>
    <t>Date : 28th Jul, 2026 We observed that all the SKUs in *UCW-35065* are the same as those in *UCW-34815*. Therefore, to avoid duplicate processing, we have closed *UCW-35065*. - Mousumi</t>
  </si>
  <si>
    <t>Date :07/27/2026 &lt;Ticket picked for pre processing Option 18 Sku 107&gt; &lt;Ankita&gt;;Date :07/28/2026 &lt;Ticket picked for Production and QC review Option 18 Sku 107&gt; &lt;Ankita&gt;;Date :07/28/2026 &lt;Ticket has been successfully uploaded in our system. Option 18 Sku 107&gt; &lt;Ankita&gt;[^Post Upload Status_V.2 (1).xlsx] [^Summary.zip] ;[^UCW-35063.xlsx]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515800-c768-4001-9285-9bcb99757e14"},"content":[{"type":"tableRow","attrs":{"localId":"8602107f2d3a"},"content":[{"type":"tableCell","attrs":{"localId":"aab91cd92f5a","background":"#44b3e1"},"content":[{"type":"paragraph","content":[{"type":"text","text":"Ticket ID","marks":[{"type":"strong"}]}],"attrs":{"localId":"48c95eef53b1"}}]},{"type":"tableCell","attrs":{"localId":"0df5a5605cf1","colspan":2,"background":"#44b3e1"},"content":[{"type":"paragraph","content":[{"type":"text","text":"UCW-35063","marks":[{"type":"strong"}]}],"attrs":{"localId":"184b833d262d"}}]}]},{"type":"tableRow","attrs":{"localId":"a3801abf0090"},"content":[{"type":"tableCell","attrs":{"localId":"e53687ec0657","background":"#44b3e1"},"content":[{"type":"paragraph","content":[{"type":"text","text":"Brand Name","marks":[{"type":"strong"}]}],"attrs":{"localId":"933b636d1cb7"}}]},{"type":"tableCell","attrs":{"localId":"d5ea7f75bb38","colspan":2,"background":"#44b3e1"},"content":[{"type":"paragraph","content":[{"type":"text","text":"Pelle Albero","marks":[{"type":"strong"}]}],"attrs":{"localId":"420cf886af6e"}}]}]},{"type":"tableRow","attrs":{"localId":"4b2e2095074a"},"content":[{"type":"tableCell","attrs":{"localId":"7310c5382992","background":"#ace5fe"},"content":[{"type":"paragraph","content":[{"type":"text","text":"Platform","marks":[{"type":"strong"}]}],"attrs":{"localId":"8302eed6dad9"}}]},{"type":"tableCell","attrs":{"localId":"49e2802d4a60","colspan":2,"background":"#ace5fe"},"content":[{"type":"paragraph","content":[{"type":"text","text":"Mall","marks":[{"type":"strong"}]}],"attrs":{"localId":"a455fcf3ee5c"}}]}]},{"type":"tableRow","attrs":{"localId":"4cda6eeaee2c"},"content":[{"type":"tableCell","attrs":{"localId":"b49a217d7274","background":"#ace5fe"},"content":[{"type":"paragraph","content":[{"type":"text","text":"Particulars","marks":[{"type":"strong"}]}],"attrs":{"localId":"873c6ea1f096"}}]},{"type":"tableCell","attrs":{"localId":"65b108c57c93","background":"#ace5fe"},"content":[{"type":"paragraph","content":[{"type":"text","text":"SKU Count","marks":[{"type":"strong"}]}],"attrs":{"localId":"133d2425ce8b"}}]},{"type":"tableCell","attrs":{"localId":"afe09136cbbd","background":"#ace5fe"},"content":[{"type":"paragraph","content":[{"type":"text","text":"Option Count","marks":[{"type":"strong"}]}],"attrs":{"localId":"06b4365619c5"}}]}]},{"type":"tableRow","attrs":{"localId":"28a4051c774c"},"content":[{"type":"tableCell","attrs":{"localId":"95402389aee9","background":"white"},"content":[{"type":"paragraph","content":[{"type":"text","text":"Received"}],"attrs":{"localId":"9e33feaa7731"}}]},{"type":"tableCell","attrs":{"localId":"3cf6664ab7c3"},"content":[{"type":"paragraph","content":[{"type":"text","text":"107"}],"attrs":{"localId":"7f0b23a20b9b"}}]},{"type":"tableCell","attrs":{"localId":"b8049451981c"},"content":[{"type":"paragraph","content":[{"type":"text","text":"18"}],"attrs":{"localId":"fa78fb782958"}}]}]},{"type":"tableRow","attrs":{"localId":"fdfdb9bd8cb7"},"content":[{"type":"tableCell","attrs":{"localId":"4efba23c17f6","background":"white"},"content":[{"type":"paragraph","content":[{"type":"text","text":"Uploaded"}],"attrs":{"localId":"4c2a1b8ae9e2"}}]},{"type":"tableCell","attrs":{"localId":"27723a53dd21"},"content":[{"type":"paragraph","content":[{"type":"text","text":"107"}],"attrs":{"localId":"55872bd5d47b"}}]},{"type":"tableCell","attrs":{"localId":"f96651e53da2"},"content":[{"type":"paragraph","content":[{"type":"text","text":"18"}],"attrs":{"localId":"448473bc62cc"}}]}]},{"type":"tableRow","attrs":{"localId":"f300b4588fd8"},"content":[{"type":"tableCell","attrs":{"localId":"cb908065a9eb","background":"white"},"content":[{"type":"paragraph","content":[{"type":"text","text":"LIDs Shared"}],"attrs":{"localId":"0e50e12727dc"}}]},{"type":"tableCell","attrs":{"localId":"14e11f20cfd9"},"content":[{"type":"paragraph","content":[{"type":"text","text":"12"}],"attrs":{"localId":"86030bebee67"}}]},{"type":"tableCell","attrs":{"localId":"bb3d49e41850"},"content":[{"type":"paragraph","content":[{"type":"text","text":"3"}],"attrs":{"localId":"b76b501cf911"}}]}]},{"type":"tableRow","attrs":{"localId":"a89847f14473"},"content":[{"type":"tableCell","attrs":{"localId":"0485e518a5df","background":"white"},"content":[{"type":"paragraph","content":[{"type":"text","text":"LIDs Stuck in the System"}],"attrs":{"localId":"354db7ec5d8a"}}]},{"type":"tableCell","attrs":{"localId":"63f01f0ef42b"},"content":[{"type":"paragraph","content":[{"type":"text","text":"95"}],"attrs":{"localId":"479a6399611c"}}]},{"type":"tableCell","attrs":{"localId":"fcc78d4fa6b2"},"content":[{"type":"paragraph","content":[{"type":"text","text":"15"}],"attrs":{"localId":"4224f4170ff0"}}]}]}]}
{adf}
15 Options are stuck in System. We have already taken the necessary action from our end, but the issue still persists. Therefore, we have highlighted the issue to the Tech Team. Once we receive an update or resolution, we will inform you accordingly.
Tech Ticket: [https://tatacliqhelpdesk.freshservice.com/support/tickets/224921|https://tatacliqhelpdesk.freshservice.com/support/tickets/224921]
Thank you for your patience, support, and cooperation throughout the process. Your brand is important to us, and we look forward to assisting you again.</t>
  </si>
  <si>
    <t>Date :07/27/2026 &lt;Ticket picked for pre processing Option 113 Sku 617&gt; &lt;Ankita&gt;;Date :07/28/2026 &lt;Ticket picked for Production and QC review Option 113 Sku 617&gt; &lt;Ishani &amp; Ankita&gt;;Date :07/28/2026 &lt;Pre Processing query to Brand &lt;SKU length Exceed&gt;&gt; &lt;Ishani&gt;;Date :07/29/2026 &lt; Pre Processing query to Brand 1st Follow Up&gt; &lt;Ishani&gt;;Date :07/30/2026 &lt; Pre Processing query to Brand 2nd Follow Up&gt; &lt;Ishani&gt;;Date :07/31/2026 &lt; Pre Processing query to Brand 3rd Follow Up&gt; &lt;Ishani&gt;;Date :07/31/2026 &lt; Closing ticket for Brand not Responding 1st Follow Up 07/29/2026 , 2nd Follow Up 07/30/2026, 3rd Follow up 07/31/2026&gt; &lt;Ishani&gt;</t>
  </si>
  <si>
    <t>Sentra</t>
  </si>
  <si>
    <t>Date :07/27/2026 &lt;Ticket picked for pre processing Option 32 Sku 192&gt; &lt;Ankita&gt;;Date :07/28/2026 &lt;Ticket picked for Production and QC review Option 32 Sku 192&gt; &lt;Ishani&gt;;Date :07/28/2026 &lt;Pre Processing query to Brand &lt;Size Chart&gt;&gt; &lt;Ishani&gt;;Date :07/29/2026 &lt; Pre Processing query to Brand 1st Follow Up&gt; &lt;Ishani&gt;;Date :07/29/2026 &lt;Pre Processing query to Category&gt;&lt;Image Query&gt; &lt;Ishani&gt;;Date :07/29/2026 &lt;Ticket has been successfully uploaded in our system. Option 32 Sku 192&gt; &lt;Ankita&gt;[^Post Upload Status_V.2 (1).xlsx] [^Summary.zip] ;[^UCW-35058.xlsx]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2068a0-9395-49de-87fe-26515120b24d"},"content":[{"type":"tableRow","attrs":{"localId":"31d6986185f3"},"content":[{"type":"tableCell","attrs":{"localId":"2ec8b707209f","background":"#44b3e1"},"content":[{"type":"paragraph","content":[{"type":"text","text":"Ticket ID","marks":[{"type":"strong"}]}],"attrs":{"localId":"e0394b5e3d76"}}]},{"type":"tableCell","attrs":{"localId":"e6975a7c5431","colspan":2,"background":"#44b3e1"},"content":[{"type":"paragraph","content":[{"type":"text","text":"UCW-35058","marks":[{"type":"strong"}]}],"attrs":{"localId":"a8ef10f2393e"}}]}]},{"type":"tableRow","attrs":{"localId":"b16ef0af4ace"},"content":[{"type":"tableCell","attrs":{"localId":"503aa9434b83","background":"#44b3e1"},"content":[{"type":"paragraph","content":[{"type":"text","text":"Brand Name","marks":[{"type":"strong"}]}],"attrs":{"localId":"5338acdc4737"}}]},{"type":"tableCell","attrs":{"localId":"3eac62cafbca","colspan":2,"background":"#44b3e1"},"content":[{"type":"paragraph","content":[{"type":"text","text":"SCENTRA","marks":[{"type":"strong"}]}],"attrs":{"localId":"9dedf6a2704c"}}]}]},{"type":"tableRow","attrs":{"localId":"9582385e6b1e"},"content":[{"type":"tableCell","attrs":{"localId":"a6f779cc4990","background":"#ace5fe"},"content":[{"type":"paragraph","content":[{"type":"text","text":"Platform","marks":[{"type":"strong"}]}],"attrs":{"localId":"e6fd0402f1a0"}}]},{"type":"tableCell","attrs":{"localId":"d6211570ccec","colspan":2,"background":"#ace5fe"},"content":[{"type":"paragraph","content":[{"type":"text","text":"Mall","marks":[{"type":"strong"}]}],"attrs":{"localId":"28ba20808acf"}}]}]},{"type":"tableRow","attrs":{"localId":"67315a9d836e"},"content":[{"type":"tableCell","attrs":{"localId":"830c69e460cd","background":"#ace5fe"},"content":[{"type":"paragraph","content":[{"type":"text","text":"Particulars","marks":[{"type":"strong"}]}],"attrs":{"localId":"8aa1a15136ed"}}]},{"type":"tableCell","attrs":{"localId":"51f08eec752e","background":"#ace5fe"},"content":[{"type":"paragraph","content":[{"type":"text","text":"SKU Count","marks":[{"type":"strong"}]}],"attrs":{"localId":"05e7fdb9baae"}}]},{"type":"tableCell","attrs":{"localId":"a992172dadb1","background":"#ace5fe"},"content":[{"type":"paragraph","content":[{"type":"text","text":"Option Count","marks":[{"type":"strong"}]}],"attrs":{"localId":"dbbfa7b962bf"}}]}]},{"type":"tableRow","attrs":{"localId":"66fc6aa1f114"},"content":[{"type":"tableCell","attrs":{"localId":"8b69576c5306","background":"white"},"content":[{"type":"paragraph","content":[{"type":"text","text":"Received"}],"attrs":{"localId":"617c83d43a06"}}]},{"type":"tableCell","attrs":{"localId":"ae92d3d8a66f"},"content":[{"type":"paragraph","content":[{"type":"text","text":"192"}],"attrs":{"localId":"d6aceed86267"}}]},{"type":"tableCell","attrs":{"localId":"e901ca8b0bda"},"content":[{"type":"paragraph","content":[{"type":"text","text":"32"}],"attrs":{"localId":"e9c1745ccd27"}}]}]},{"type":"tableRow","attrs":{"localId":"c2e333df5d39"},"content":[{"type":"tableCell","attrs":{"localId":"c80b781ffc0f","background":"white"},"content":[{"type":"paragraph","content":[{"type":"text","text":"Uploaded"}],"attrs":{"localId":"38c359aeb8ec"}}]},{"type":"tableCell","attrs":{"localId":"c3dd11f43f61"},"content":[{"type":"paragraph","content":[{"type":"text","text":"192"}],"attrs":{"localId":"74ef45db50c4"}}]},{"type":"tableCell","attrs":{"localId":"bc03904617ec"},"content":[{"type":"paragraph","content":[{"type":"text","text":"32"}],"attrs":{"localId":"8e164dd17b78"}}]}]},{"type":"tableRow","attrs":{"localId":"959e2a935460"},"content":[{"type":"tableCell","attrs":{"localId":"21c0239f45cc","background":"white"},"content":[{"type":"paragraph","content":[{"type":"text","text":"LIDs Shared"}],"attrs":{"localId":"9825cab0bdcc"}}]},{"type":"tableCell","attrs":{"localId":"d9b07c4210bb"},"content":[{"type":"paragraph","content":[{"type":"text","text":"192"}],"attrs":{"localId":"32abeea9db54"}}]},{"type":"tableCell","attrs":{"localId":"1300eff68c0f"},"content":[{"type":"paragraph","content":[{"type":"text","text":"32"}],"attrs":{"localId":"f8f531c0ae6c"}}]}]},{"type":"tableRow","attrs":{"localId":"f92b2dee09d6"},"content":[{"type":"tableCell","attrs":{"localId":"28cc1609e420","background":"white"},"content":[{"type":"paragraph","content":[{"type":"text","text":"LIDs Stuck in the System"}],"attrs":{"localId":"09e43bf85d17"}}]},{"type":"tableCell","attrs":{"localId":"a1e99a88b19a"},"content":[{"type":"paragraph","content":[{"type":"text","text":"0"}],"attrs":{"localId":"ecd044eade2d"}}]},{"type":"tableCell","attrs":{"localId":"2379543177ab"},"content":[{"type":"paragraph","content":[{"type":"text","text":"0"}],"attrs":{"localId":"f7a3dc951006"}}]}]}]}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</si>
  <si>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
[^ProductBulkUpload_126349_Beauty__Grooming(MPH22)_Fragrances_and_Perfumes(MPH2211)_Fragrances(MPH2211100)_Perfumes(MPH2211100104)_35212_1785300828307_20260729_102348_488_summary.csv] [^UCW-35054_Upload Status.xlsx]  Date :07/29/2026 &lt;Ticket has been successfully uploaded in our system. SKU 2&gt; &lt;Tania&gt;;[^UCW-35054_Upload Status (f50ba736-1294-4e05-9821-6ad7b7b115da).xlsx]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efb463a-8623-4c34-9bec-c2b946069022"},"content":[{"type":"tableRow","attrs":{"localId":"1b32f40de668"},"content":[{"type":"tableCell","attrs":{"localId":"8d2417c4a285","background":"#44b3e1"},"content":[{"type":"paragraph","content":[{"type":"text","text":"Ticket ID","marks":[{"type":"strong"}]}],"attrs":{"localId":"28f99dd255e3"}}]},{"type":"tableCell","attrs":{"localId":"0c9f33587548","colspan":2,"background":"#44b3e1"},"content":[{"type":"paragraph","content":[{"type":"text","text":"UCW-35054","marks":[{"type":"strong"}]}],"attrs":{"localId":"236c7be61b50"}}]}]},{"type":"tableRow","attrs":{"localId":"8bc815a02e06"},"content":[{"type":"tableCell","attrs":{"localId":"b1b801491811","background":"#44b3e1"},"content":[{"type":"paragraph","content":[{"type":"text","text":"Brand Name","marks":[{"type":"strong"}]}],"attrs":{"localId":"8dd0036a88bd"}}]},{"type":"tableCell","attrs":{"localId":"23716729cba8","colspan":2,"background":"#44b3e1"},"content":[{"type":"paragraph","content":[{"type":"text","text":"Rasasi","marks":[{"type":"strong"}]}],"attrs":{"localId":"4daeb04dc6bd"}}]}]},{"type":"tableRow","attrs":{"localId":"e134c6139271"},"content":[{"type":"tableCell","attrs":{"localId":"fa956fb8407d","background":"#ace5fe"},"content":[{"type":"paragraph","content":[{"type":"text","text":"Platform","marks":[{"type":"strong"}]}],"attrs":{"localId":"6f2840fa5f65"}}]},{"type":"tableCell","attrs":{"localId":"e24c3e9d76cd","colspan":2,"background":"#ace5fe"},"content":[{"type":"paragraph","content":[{"type":"text","text":"Mall","marks":[{"type":"strong"}]}],"attrs":{"localId":"a5ffe9fbdb31"}}]}]},{"type":"tableRow","attrs":{"localId":"1287c0c0a682"},"content":[{"type":"tableCell","attrs":{"localId":"df3c20300bfd","background":"#ace5fe"},"content":[{"type":"paragraph","content":[{"type":"text","text":"Particulars","marks":[{"type":"strong"}]}],"attrs":{"localId":"7ad339173178"}}]},{"type":"tableCell","attrs":{"localId":"5a6e3d52bed0","background":"#ace5fe"},"content":[{"type":"paragraph","content":[{"type":"text","text":"SKU Count","marks":[{"type":"strong"}]}],"attrs":{"localId":"8bd959abac5f"}}]},{"type":"tableCell","attrs":{"localId":"48ec3c1e1298","background":"#ace5fe"},"content":[{"type":"paragraph","content":[{"type":"text","text":"Option Count","marks":[{"type":"strong"}]}],"attrs":{"localId":"84a4bdd1cd35"}}]}]},{"type":"tableRow","attrs":{"localId":"9ec23142f54c"},"content":[{"type":"tableCell","attrs":{"localId":"f48ccb7efecc","background":"white"},"content":[{"type":"paragraph","content":[{"type":"text","text":"Received"}],"attrs":{"localId":"54e3787040dd"}}]},{"type":"tableCell","attrs":{"localId":"0ba4b1ce0e06"},"content":[{"type":"paragraph","content":[{"type":"text","text":"2"}],"attrs":{"localId":"7495444c8e06"}}]},{"type":"tableCell","attrs":{"localId":"10fde283d165"},"content":[{"type":"paragraph","content":[{"type":"text","text":"2"}],"attrs":{"localId":"37e7582aa4fd"}}]}]},{"type":"tableRow","attrs":{"localId":"2a806deda2a9"},"content":[{"type":"tableCell","attrs":{"localId":"ef851c16c3e1","background":"white"},"content":[{"type":"paragraph","content":[{"type":"text","text":"Uploaded"}],"attrs":{"localId":"9a4e9a61394c"}}]},{"type":"tableCell","attrs":{"localId":"521f22f060af"},"content":[{"type":"paragraph","content":[{"type":"text","text":"2"}],"attrs":{"localId":"3e2ea4844c7d"}}]},{"type":"tableCell","attrs":{"localId":"1e71feaf648a"},"content":[{"type":"paragraph","content":[{"type":"text","text":"2"}],"attrs":{"localId":"02afc6c5f8d4"}}]}]},{"type":"tableRow","attrs":{"localId":"dddf379e2ce5"},"content":[{"type":"tableCell","attrs":{"localId":"9b9e003d7670","background":"white"},"content":[{"type":"paragraph","content":[{"type":"text","text":"LIDs Shared"}],"attrs":{"localId":"c812b2cb8d98"}}]},{"type":"tableCell","attrs":{"localId":"6d00fb1897f4"},"content":[{"type":"paragraph","content":[{"type":"text","text":"2"}],"attrs":{"localId":"0a5fa01e54d5"}}]},{"type":"tableCell","attrs":{"localId":"19b1fd57f70a"},"content":[{"type":"paragraph","content":[{"type":"text","text":"2"}],"attrs":{"localId":"5f701bd92b1b"}}]}]},{"type":"tableRow","attrs":{"localId":"52fc4c0992c2"},"content":[{"type":"tableCell","attrs":{"localId":"89c4585b5cb8","background":"white"},"content":[{"type":"paragraph","content":[{"type":"text","text":"LIDs Stuck in the System"}],"attrs":{"localId":"fb8e1793a817"}}]},{"type":"tableCell","attrs":{"localId":"650682a814b9"},"content":[{"type":"paragraph","content":[{"type":"text","text":"0"}],"attrs":{"localId":"86edd997127e"}}]},{"type":"tableCell","attrs":{"localId":"356e700f6d45"},"content":[{"type":"paragraph","content":[{"type":"text","text":"0"}],"attrs":{"localId":"fcc65f70585d"}}]}]}]}
{adf}
With this, we are closing this request from our end.
Thank you for your patience, support, and cooperation throughout the process. Your brand is important to us, and we look forward to assisting you again.</t>
  </si>
  <si>
    <t>Afnan</t>
  </si>
  <si>
    <t>We have successfully uploaded this batch. Please find the attached summary sheet and summary report.[^ProductBulkUpload_126349_Beauty__Grooming(MPH22)_Fragrances_and_Perfumes(MPH2211)_Fragrances(MPH2211100)_Perfumes(MPH2211100104)_35212_1785236342778_20260728_042902_985_summary.csv] [^UCW-35052_Post Upload Status.xlsx] Date :07/28/2026 &lt;Ticket has been successfully uploaded in our system. SKU 1&gt; &lt;Tania&gt;;[^UCW-35052_Post Upload Status (0f20d03c-cc0c-4552-9057-48c14d5b71fb).xlsx]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a95a230-ac88-4a23-bc1a-befff0d1cc92"},"content":[{"type":"tableRow","attrs":{"localId":"139324869365"},"content":[{"type":"tableCell","attrs":{"localId":"cfe146f03f1e","background":"#44b3e1"},"content":[{"type":"paragraph","content":[{"type":"text","text":"Ticket ID","marks":[{"type":"strong"}]}],"attrs":{"localId":"25a8ae8012f4"}}]},{"type":"tableCell","attrs":{"localId":"b93a2b48e569","colspan":2,"background":"#44b3e1"},"content":[{"type":"paragraph","content":[{"type":"text","text":"UCW-35052","marks":[{"type":"strong"}]}],"attrs":{"localId":"b817efde897a"}}]}]},{"type":"tableRow","attrs":{"localId":"e156cb6475df"},"content":[{"type":"tableCell","attrs":{"localId":"a0b64c83e383","background":"#44b3e1"},"content":[{"type":"paragraph","content":[{"type":"text","text":"Brand Name","marks":[{"type":"strong"}]}],"attrs":{"localId":"cadaa87ea293"}}]},{"type":"tableCell","attrs":{"localId":"1a1435ba87c3","colspan":2,"background":"#44b3e1"},"content":[{"type":"paragraph","content":[{"type":"text","text":"Afnan","marks":[{"type":"strong"}]}],"attrs":{"localId":"f764b528e688"}}]}]},{"type":"tableRow","attrs":{"localId":"7c974c5feee9"},"content":[{"type":"tableCell","attrs":{"localId":"f091f3b700c0","background":"#ace5fe"},"content":[{"type":"paragraph","content":[{"type":"text","text":"Platform","marks":[{"type":"strong"}]}],"attrs":{"localId":"844a76618b4d"}}]},{"type":"tableCell","attrs":{"localId":"33963766b50c","colspan":2,"background":"#ace5fe"},"content":[{"type":"paragraph","content":[{"type":"text","text":"Mall","marks":[{"type":"strong"}]}],"attrs":{"localId":"ad7594045c30"}}]}]},{"type":"tableRow","attrs":{"localId":"d480d697efae"},"content":[{"type":"tableCell","attrs":{"localId":"857a5d286f9b","background":"#ace5fe"},"content":[{"type":"paragraph","content":[{"type":"text","text":"Particulars","marks":[{"type":"strong"}]}],"attrs":{"localId":"09c463fd2340"}}]},{"type":"tableCell","attrs":{"localId":"9d8ae897077c","background":"#ace5fe"},"content":[{"type":"paragraph","content":[{"type":"text","text":"SKU Count","marks":[{"type":"strong"}]}],"attrs":{"localId":"8ffc76aa49eb"}}]},{"type":"tableCell","attrs":{"localId":"18449d675344","background":"#ace5fe"},"content":[{"type":"paragraph","content":[{"type":"text","text":"Option Count","marks":[{"type":"strong"}]}],"attrs":{"localId":"348ff28f0b05"}}]}]},{"type":"tableRow","attrs":{"localId":"642329d8f57f"},"content":[{"type":"tableCell","attrs":{"localId":"c70cc516955f","background":"white"},"content":[{"type":"paragraph","content":[{"type":"text","text":"Received"}],"attrs":{"localId":"11a5d483f819"}}]},{"type":"tableCell","attrs":{"localId":"c50f6fc30d91"},"content":[{"type":"paragraph","content":[{"type":"text","text":"1"}],"attrs":{"localId":"781e46d5bdd5"}}]},{"type":"tableCell","attrs":{"localId":"747d1a692af7"},"content":[{"type":"paragraph","content":[{"type":"text","text":"1"}],"attrs":{"localId":"1d1144394356"}}]}]},{"type":"tableRow","attrs":{"localId":"e3c5181a3953"},"content":[{"type":"tableCell","attrs":{"localId":"c7cab3277f3a","background":"white"},"content":[{"type":"paragraph","content":[{"type":"text","text":"Uploaded"}],"attrs":{"localId":"240ecccede62"}}]},{"type":"tableCell","attrs":{"localId":"ea8cca8f3553"},"content":[{"type":"paragraph","content":[{"type":"text","text":"1"}],"attrs":{"localId":"8dda185fde3d"}}]},{"type":"tableCell","attrs":{"localId":"8d24b30e7843"},"content":[{"type":"paragraph","content":[{"type":"text","text":"1"}],"attrs":{"localId":"00a2261f5a32"}}]}]},{"type":"tableRow","attrs":{"localId":"81aee46c84fa"},"content":[{"type":"tableCell","attrs":{"localId":"ca92b5ae9c01","background":"white"},"content":[{"type":"paragraph","content":[{"type":"text","text":"LIDs Shared"}],"attrs":{"localId":"8e341302f401"}}]},{"type":"tableCell","attrs":{"localId":"acc60be35a35"},"content":[{"type":"paragraph","content":[{"type":"text","text":"1"}],"attrs":{"localId":"358376956c05"}}]},{"type":"tableCell","attrs":{"localId":"6f334b0cc815"},"content":[{"type":"paragraph","content":[{"type":"text","text":"1"}],"attrs":{"localId":"b7fe79bad822"}}]}]},{"type":"tableRow","attrs":{"localId":"6f76cd677c0e"},"content":[{"type":"tableCell","attrs":{"localId":"875929657929","background":"white"},"content":[{"type":"paragraph","content":[{"type":"text","text":"LIDs Stuck in the System"}],"attrs":{"localId":"22235547ae8d"}}]},{"type":"tableCell","attrs":{"localId":"5507e8721b18"},"content":[{"type":"paragraph","content":[{"type":"text","text":"0"}],"attrs":{"localId":"e53ebdb3e30b"}}]},{"type":"tableCell","attrs":{"localId":"dd82ca715b6a"},"content":[{"type":"paragraph","content":[{"type":"text","text":"0"}],"attrs":{"localId":"aa9255fe3aa1"}}]}]}]}
{adf}
With this, we are closing this request from our end.
Thank you for your patience, support, and cooperation throughout the process. Your brand is important to us, and we look forward to assisting you again.</t>
  </si>
  <si>
    <t>Thalgo</t>
  </si>
  <si>
    <t xml:space="preserve">As per the guidelines, we are unable to proceed with the SKU change request. If you have any further concerns or questions, please feel free to reach out to us.;[^Status of ucw-35050.xlsx]
[^Summary.zip]
We have updated the changes. Please find the status file and summary; we will share the LID soon.
{adf:display=block}
{"type":"table","attrs":{"isNumberColumnEnabled":false,"layout":"center","localId":"1026968c-aeea-43be-b921-c8058c6ce2cd"},"content":[{"type":"tableRow","attrs":{"localId":"740971914a39"},"content":[{"type":"tableCell","attrs":{"localId":"95269b27afb0"},"content":[{"type":"paragraph","content":[{"type":"text","text":"Ticket ID"}],"attrs":{"localId":"858a94ce0112"}}]},{"type":"tableCell","attrs":{"localId":"8ae83c84b64b","colspan":2},"content":[{"type":"paragraph","content":[{"type":"text","text":"UCW-35050"}],"attrs":{"localId":"784741b56c01"}}]}]},{"type":"tableRow","attrs":{"localId":"7540629a72b1"},"content":[{"type":"tableCell","attrs":{"localId":"edf11af7a6d0"},"content":[{"type":"paragraph","content":[{"type":"text","text":"Brand Name"}],"attrs":{"localId":"1d4b73b350dd"}}]},{"type":"tableCell","attrs":{"localId":"ec873ba39654","colspan":2},"content":[{"type":"paragraph","content":[{"type":"text","text":"Thalgo"}],"attrs":{"localId":"1a222113cfa4"}}]}]},{"type":"tableRow","attrs":{"localId":"e3a6b6862b97"},"content":[{"type":"tableCell","attrs":{"localId":"314c784e2b88"},"content":[{"type":"paragraph","content":[{"type":"text","text":"Platform"}],"attrs":{"localId":"67f6b4d3a7ec"}}]},{"type":"tableCell","attrs":{"localId":"63324cb13c9b","colspan":2},"content":[{"type":"paragraph","content":[{"type":"text","text":"Marketplace+LUX"}],"attrs":{"localId":"92b82b290e90"}}]}]},{"type":"tableRow","attrs":{"localId":"f627e4e234cd"},"content":[{"type":"tableCell","attrs":{"localId":"70caabc49497"},"content":[{"type":"paragraph","content":[{"type":"text","text":"Particulars"}],"attrs":{"localId":"54c78737a9e3"}}]},{"type":"tableCell","attrs":{"localId":"e8c450ae31f0"},"content":[{"type":"paragraph","content":[{"type":"text","text":"SKU Count"}],"attrs":{"localId":"f5c50257636a"}}]},{"type":"tableCell","attrs":{"localId":"895132f1c7bf"},"content":[{"type":"paragraph","content":[{"type":"text","text":"Option Count"}],"attrs":{"localId":"16dfc8af3743"}}]}]},{"type":"tableRow","attrs":{"localId":"1041d180f192"},"content":[{"type":"tableCell","attrs":{"localId":"6e4e2fe0552a"},"content":[{"type":"paragraph","content":[{"type":"text","text":"Received"}],"attrs":{"localId":"908486423c96"}}]},{"type":"tableCell","attrs":{"localId":"d566c782c7a1"},"content":[{"type":"paragraph","content":[{"type":"text","text":"13"}],"attrs":{"localId":"ceb9a7ef6e95"}}]},{"type":"tableCell","attrs":{"localId":"155a51fdb5a5"},"content":[{"type":"paragraph","content":[{"type":"text","text":"13"}],"attrs":{"localId":"a15414ac79f5"}}]}]},{"type":"tableRow","attrs":{"localId":"9644f12f74c2"},"content":[{"type":"tableCell","attrs":{"localId":"a246e2462cf1"},"content":[{"type":"paragraph","content":[{"type":"text","text":"Uploaded"}],"attrs":{"localId":"597828b41bd8"}}]},{"type":"tableCell","attrs":{"localId":"d040155cf7c4"},"content":[{"type":"paragraph","content":[{"type":"text","text":"9"}],"attrs":{"localId":"8e3c11e3a73b"}}]},{"type":"tableCell","attrs":{"localId":"283080d53b40"},"content":[{"type":"paragraph","content":[{"type":"text","text":"9"}],"attrs":{"localId":"a602f405e801"}}]}]},{"type":"tableRow","attrs":{"localId":"8e6aa08a9792"},"content":[{"type":"tableCell","attrs":{"localId":"089315d70178"},"content":[{"type":"paragraph","content":[{"type":"text","text":"Not Upload ( Already listed)"}],"attrs":{"localId":"508fe197f3f4"}}]},{"type":"tableCell","attrs":{"localId":"61c213308568"},"content":[{"type":"paragraph","content":[{"type":"text","text":"4"}],"attrs":{"localId":"a465dd59a50e"}}]},{"type":"tableCell","attrs":{"localId":"5129f8c67353"},"content":[{"type":"paragraph","content":[{"type":"text","text":"4"}],"attrs":{"localId":"8554a62ccce1"}}]}]}]}
{adf};Date :07/31/2026&lt;Ticket has been successfully uploaded in our system. Option 9 Sku 9 &gt; &lt;Rupa&gt;;[^Status of ucw-35050 (8a15b5ab-b0e1-4f00-8cd9-a22b2ce6d2e5).xlsx]
The Changes have been successfully reflected. Please find the attached Sheet for LID. As of now, we are closing the ticket. If there are any further concerns, please let us know. </t>
  </si>
  <si>
    <t>Elca</t>
  </si>
  <si>
    <t>Date :07/27/2026 &lt;Pre Processing query to Brand &lt;Query Deatils- Images access&gt;&gt; &lt;Amandeep&gt;;Date :07/28/2026 &lt;Ticket picked for Production and QC review Option 3 Sku 3&gt; &lt;Amandeep&gt;;We have successfully uploaded this batch. Please find the attached summary sheet and summary report. [^ProductBulkUpload_125928_Beauty__Grooming(MPH22)_Fragrances_and_Perfumes(MPH2211)_Fragrances(MPH2211100)_Perfumes(MPH2211100104)_33887_1785303132546_20260729_110212_697_summary.csv] [^UCW-35034_Post Upload Status.xlsx] Date :07/29/2026 &lt;Ticket has been successfully uploaded in our system. SKU 3&gt; &lt;Tania&gt;;[^UCW-35034_Post Upload Status (0df50aa2-31ac-4901-bc7c-ecdbc18f2412).xlsx]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0fad89-d27a-4930-a06d-ce0eaaf1f1c1"},"content":[{"type":"tableRow","attrs":{"localId":"751b272b6485"},"content":[{"type":"tableCell","attrs":{"localId":"3ee49550771f","background":"#44b3e1"},"content":[{"type":"paragraph","content":[{"type":"text","text":"Ticket ID","marks":[{"type":"strong"}]}],"attrs":{"localId":"3ee3d672fbeb"}}]},{"type":"tableCell","attrs":{"localId":"99d281f8293a","colspan":2,"background":"#44b3e1"},"content":[{"type":"paragraph","content":[{"type":"text","text":"UCW-35034","marks":[{"type":"strong"}]}],"attrs":{"localId":"eb61d0da7b6e"}}]}]},{"type":"tableRow","attrs":{"localId":"879a6d79344f"},"content":[{"type":"tableCell","attrs":{"localId":"d2bd30fb5471","background":"#44b3e1"},"content":[{"type":"paragraph","content":[{"type":"text","text":"Brand Name","marks":[{"type":"strong"}]}],"attrs":{"localId":"f38ec04d951d"}}]},{"type":"tableCell","attrs":{"localId":"5a594812ce31","colspan":2,"background":"#44b3e1"},"content":[{"type":"paragraph","content":[{"type":"text","text":"Elca","marks":[{"type":"strong"}]}],"attrs":{"localId":"9553cf8842cf"}}]}]},{"type":"tableRow","attrs":{"localId":"cc8ba0015590"},"content":[{"type":"tableCell","attrs":{"localId":"5b822bd7cd46","background":"#ace5fe"},"content":[{"type":"paragraph","content":[{"type":"text","text":"Platform","marks":[{"type":"strong"}]}],"attrs":{"localId":"90c5fa2a9fb6"}}]},{"type":"tableCell","attrs":{"localId":"354785b04c8f","colspan":2,"background":"#ace5fe"},"content":[{"type":"paragraph","content":[{"type":"text","text":"Luxury","marks":[{"type":"strong"}]}],"attrs":{"localId":"cd7c5f5f88be"}}]}]},{"type":"tableRow","attrs":{"localId":"5b456bde8770"},"content":[{"type":"tableCell","attrs":{"localId":"899048fc49a7","background":"#ace5fe"},"content":[{"type":"paragraph","content":[{"type":"text","text":"Particulars","marks":[{"type":"strong"}]}],"attrs":{"localId":"36a3b1ad7290"}}]},{"type":"tableCell","attrs":{"localId":"824cc36b89a6","background":"#ace5fe"},"content":[{"type":"paragraph","content":[{"type":"text","text":"SKU Count","marks":[{"type":"strong"}]}],"attrs":{"localId":"a43cde47d0b3"}}]},{"type":"tableCell","attrs":{"localId":"80e491e56f3b","background":"#ace5fe"},"content":[{"type":"paragraph","content":[{"type":"text","text":"Option Count","marks":[{"type":"strong"}]}],"attrs":{"localId":"b1e09984745c"}}]}]},{"type":"tableRow","attrs":{"localId":"8ac60e35c466"},"content":[{"type":"tableCell","attrs":{"localId":"37bcd7e8d0a8","background":"white"},"content":[{"type":"paragraph","content":[{"type":"text","text":"Received"}],"attrs":{"localId":"b41126276df5"}}]},{"type":"tableCell","attrs":{"localId":"69189acec37d"},"content":[{"type":"paragraph","content":[{"type":"text","text":"3"}],"attrs":{"localId":"ce1f7c64f0cf"}}]},{"type":"tableCell","attrs":{"localId":"69b185cac989"},"content":[{"type":"paragraph","content":[{"type":"text","text":"3"}],"attrs":{"localId":"4a5b3e664733"}}]}]},{"type":"tableRow","attrs":{"localId":"48db4abaefb7"},"content":[{"type":"tableCell","attrs":{"localId":"3e4dc219af78","background":"white"},"content":[{"type":"paragraph","content":[{"type":"text","text":"Uploaded"}],"attrs":{"localId":"82e2d2f7d5e2"}}]},{"type":"tableCell","attrs":{"localId":"14f582da3f24"},"content":[{"type":"paragraph","content":[{"type":"text","text":"3"}],"attrs":{"localId":"c6fdeb574c38"}}]},{"type":"tableCell","attrs":{"localId":"44378620dcb2"},"content":[{"type":"paragraph","content":[{"type":"text","text":"3"}],"attrs":{"localId":"2105fb2e5620"}}]}]},{"type":"tableRow","attrs":{"localId":"18304107c149"},"content":[{"type":"tableCell","attrs":{"localId":"e2b94264bac8","background":"white"},"content":[{"type":"paragraph","content":[{"type":"text","text":"LIDs Shared"}],"attrs":{"localId":"996532cc83a6"}}]},{"type":"tableCell","attrs":{"localId":"3e3769e8b754"},"content":[{"type":"paragraph","content":[{"type":"text","text":"3"}],"attrs":{"localId":"2fcb584b5bd6"}}]},{"type":"tableCell","attrs":{"localId":"a8375742a318"},"content":[{"type":"paragraph","content":[{"type":"text","text":"3"}],"attrs":{"localId":"c226f933c08d"}}]}]},{"type":"tableRow","attrs":{"localId":"040e964ac5cf"},"content":[{"type":"tableCell","attrs":{"localId":"714eb2e92744","background":"white"},"content":[{"type":"paragraph","content":[{"type":"text","text":"LIDs Stuck in the System"}],"attrs":{"localId":"0f73d169e30c"}}]},{"type":"tableCell","attrs":{"localId":"97d0d0182f33"},"content":[{"type":"paragraph","content":[{"type":"text","text":"0"}],"attrs":{"localId":"e3947075ec42"}}]},{"type":"tableCell","attrs":{"localId":"270854055370"},"content":[{"type":"paragraph","content":[{"type":"text","text":"0"}],"attrs":{"localId":"d7ce7c55c3f3"}}]}]}]}
{adf}
With this, we are closing this request from our end.
Thank you for your patience, support, and cooperation throughout the process. Your brand is important to us, and we look forward to assisting you again.</t>
  </si>
  <si>
    <t>Bvlgari,Hermes</t>
  </si>
  <si>
    <t>[^UCW-35033 Summary (e59ca945-a1d5-4759-9103-ca98a9881e31).zip]
;We have successfully uploaded this batch. Please find the attached summary sheet and summary report.[^UCW-35033_Post Upload Status.xlsx] Date :07/28/2026 &lt;Ticket has been successfully uploaded in our system. SKU 2&gt; &lt;Tania&gt;;[^UCW-35033_Post Upload Status (3f43e01f-8cf1-43bb-9a82-4f974bbb3248).xlsx]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04f06ec8-b3b1-4fed-886a-21f651adb3f6"},"content":[{"type":"tableRow","attrs":{"localId":"1b3504a4484b"},"content":[{"type":"tableCell","attrs":{"localId":"237857ee803c","background":"#44b3e1"},"content":[{"type":"paragraph","content":[{"type":"text","text":"Ticket ID","marks":[{"type":"strong"}]}],"attrs":{"localId":"63366df870c5"}}]},{"type":"tableCell","attrs":{"localId":"057a8fc73e1c","colspan":2,"background":"#44b3e1"},"content":[{"type":"paragraph","content":[{"type":"text","text":"UCW-35033","marks":[{"type":"strong"}]}],"attrs":{"localId":"dad2534b4c90"}}]}]},{"type":"tableRow","attrs":{"localId":"70cbbe2a0684"},"content":[{"type":"tableCell","attrs":{"localId":"1ed0dd9a56fb","background":"#44b3e1"},"content":[{"type":"paragraph","content":[{"type":"text","text":"Brand Name","marks":[{"type":"strong"}]}],"attrs":{"localId":"6988b62fd98f"}}]},{"type":"tableCell","attrs":{"localId":"c80473eedfca","colspan":2,"background":"#44b3e1"},"content":[{"type":"paragraph","content":[{"type":"text","text":"Bvlgari,Hermes","marks":[{"type":"strong"}]}],"attrs":{"localId":"ce90913eb141"}}]}]},{"type":"tableRow","attrs":{"localId":"bf7c3523cf81"},"content":[{"type":"tableCell","attrs":{"localId":"d9d0d502cd33","background":"#ace5fe"},"content":[{"type":"paragraph","content":[{"type":"text","text":"Platform","marks":[{"type":"strong"}]}],"attrs":{"localId":"6d4d3d759801"}}]},{"type":"tableCell","attrs":{"localId":"543adf1dd99c","colspan":2,"background":"#ace5fe"},"content":[{"type":"paragraph","content":[{"type":"text","text":"Luxury","marks":[{"type":"strong"}]}],"attrs":{"localId":"6e427bd897c3"}}]}]},{"type":"tableRow","attrs":{"localId":"4d857e3398cc"},"content":[{"type":"tableCell","attrs":{"localId":"2ecf0154a672","background":"#ace5fe"},"content":[{"type":"paragraph","content":[{"type":"text","text":"Particulars","marks":[{"type":"strong"}]}],"attrs":{"localId":"09a40efcd54f"}}]},{"type":"tableCell","attrs":{"localId":"dba5dfd59746","background":"#ace5fe"},"content":[{"type":"paragraph","content":[{"type":"text","text":"SKU Count","marks":[{"type":"strong"}]}],"attrs":{"localId":"247999ba58da"}}]},{"type":"tableCell","attrs":{"localId":"2a0e34e6ce01","background":"#ace5fe"},"content":[{"type":"paragraph","content":[{"type":"text","text":"Option Count","marks":[{"type":"strong"}]}],"attrs":{"localId":"85e036ba1bd9"}}]}]},{"type":"tableRow","attrs":{"localId":"a658c5745bca"},"content":[{"type":"tableCell","attrs":{"localId":"11f06adc74a9","background":"white"},"content":[{"type":"paragraph","content":[{"type":"text","text":"Received"}],"attrs":{"localId":"8e2414152d10"}}]},{"type":"tableCell","attrs":{"localId":"658d6b61978e"},"content":[{"type":"paragraph","content":[{"type":"text","text":"2"}],"attrs":{"localId":"bf0dbbcaefab"}}]},{"type":"tableCell","attrs":{"localId":"46d24697cde6"},"content":[{"type":"paragraph","content":[{"type":"text","text":"2"}],"attrs":{"localId":"d0e2f8af471a"}}]}]},{"type":"tableRow","attrs":{"localId":"2625c23872ad"},"content":[{"type":"tableCell","attrs":{"localId":"4f9425530698","background":"white"},"content":[{"type":"paragraph","content":[{"type":"text","text":"Uploaded"}],"attrs":{"localId":"a3263b63cc4a"}}]},{"type":"tableCell","attrs":{"localId":"bc5b21aaaebe"},"content":[{"type":"paragraph","content":[{"type":"text","text":"2"}],"attrs":{"localId":"5dc6fa964085"}}]},{"type":"tableCell","attrs":{"localId":"58984632ca54"},"content":[{"type":"paragraph","content":[{"type":"text","text":"2"}],"attrs":{"localId":"aafd5d1512c8"}}]}]},{"type":"tableRow","attrs":{"localId":"661e24b5d2a0"},"content":[{"type":"tableCell","attrs":{"localId":"e978118cc45a","background":"white"},"content":[{"type":"paragraph","content":[{"type":"text","text":"LIDs Shared"}],"attrs":{"localId":"cb5e9e83ccbb"}}]},{"type":"tableCell","attrs":{"localId":"242fe5243831"},"content":[{"type":"paragraph","content":[{"type":"text","text":"2"}],"attrs":{"localId":"99e837a595e3"}}]},{"type":"tableCell","attrs":{"localId":"2503b6a5a289"},"content":[{"type":"paragraph","content":[{"type":"text","text":"2"}],"attrs":{"localId":"713959dd818c"}}]}]},{"type":"tableRow","attrs":{"localId":"329272e0a3b1"},"content":[{"type":"tableCell","attrs":{"localId":"9a4b564902df","background":"white"},"content":[{"type":"paragraph","content":[{"type":"text","text":"LIDs Stuck in the System"}],"attrs":{"localId":"03af4b908fd1"}}]},{"type":"tableCell","attrs":{"localId":"8dc98a66d2a1"},"content":[{"type":"paragraph","content":[{"type":"text","text":"0"}],"attrs":{"localId":"03e2724c7bcd"}}]},{"type":"tableCell","attrs":{"localId":"cab91970910e"},"content":[{"type":"paragraph","content":[{"type":"text","text":"0"}],"attrs":{"localId":"51092a38d4cb"}}]}]}]}
{adf}
With this, we are closing this request from our end.
Thank you for your patience, support, and cooperation throughout the process. Your brand is important to us, and we look forward to assisting you again."</t>
  </si>
  <si>
    <t>Date :07/27/2026 &lt;Ticket picked for pre processing Option 28 Sku 168&gt; &lt;Ankita&gt;;Date :07/27/2026 &lt;Pre Processing query to Brand &lt;Size chart Query&gt;&gt; &lt;Ankita&gt;;Date :07/27/2026 &lt;Ticket picked for Production and QC review Option 28 Sku 168&gt; &lt;Ankita&gt;;Date :07/28/2026 &lt; Pre Processing query to Brand 1st Follow Up&gt; &lt;Ishani&gt;;[^Colehaan Men Size Chart.csv]
Size Chart Creation;!image-20260728-103852.png|width=820,alt="image-20260728-103852.png"!;Date :07/28/2026 &lt;Ticket has been successfully uploaded in our system. Option 28 Sku 168&gt; &lt;Ankita&gt;;[^UCW-35030.xlsx]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30c4dd74-89b9-44cf-8d63-0f56cc2b3d39"},"content":[{"type":"tableRow","attrs":{"localId":"864ee7c8669d"},"content":[{"type":"tableCell","attrs":{"localId":"c493523d5f96","background":"#44b3e1"},"content":[{"type":"paragraph","content":[{"type":"text","text":"Ticket ID","marks":[{"type":"strong"}]}],"attrs":{"localId":"c0099a928b74"}}]},{"type":"tableCell","attrs":{"localId":"75083cf90625","colspan":2,"background":"#44b3e1"},"content":[{"type":"paragraph","content":[{"type":"text","text":"UCW-35030","marks":[{"type":"strong"}]}],"attrs":{"localId":"b0b30cc61faa"}}]}]},{"type":"tableRow","attrs":{"localId":"3ecb907fa0e8"},"content":[{"type":"tableCell","attrs":{"localId":"9a4ef6724791","background":"#44b3e1"},"content":[{"type":"paragraph","content":[{"type":"text","text":"Brand Name","marks":[{"type":"strong"}]}],"attrs":{"localId":"d03b341798cd"}}]},{"type":"tableCell","attrs":{"localId":"dd715de1a3b2","colspan":2,"background":"#44b3e1"},"content":[{"type":"paragraph","content":[{"type":"text","text":"Colehaan","marks":[{"type":"strong"}]}],"attrs":{"localId":"1603f93cd1c8"}}]}]},{"type":"tableRow","attrs":{"localId":"12d30bd089cd"},"content":[{"type":"tableCell","attrs":{"localId":"17bc691b81da","background":"#ace5fe"},"content":[{"type":"paragraph","content":[{"type":"text","text":"Platform","marks":[{"type":"strong"}]}],"attrs":{"localId":"5edf42af04ac"}}]},{"type":"tableCell","attrs":{"localId":"d0f7b112d404","colspan":2,"background":"#ace5fe"},"content":[{"type":"paragraph","content":[{"type":"text","text":"Luxury","marks":[{"type":"strong"}]}],"attrs":{"localId":"cd862a0f6fc8"}}]}]},{"type":"tableRow","attrs":{"localId":"f140aebc3b07"},"content":[{"type":"tableCell","attrs":{"localId":"377a0b8c3f80","background":"#ace5fe"},"content":[{"type":"paragraph","content":[{"type":"text","text":"Particulars","marks":[{"type":"strong"}]}],"attrs":{"localId":"c7401b4f1c5d"}}]},{"type":"tableCell","attrs":{"localId":"4a7a4e2e1296","background":"#ace5fe"},"content":[{"type":"paragraph","content":[{"type":"text","text":"SKU Count","marks":[{"type":"strong"}]}],"attrs":{"localId":"1ab90f740273"}}]},{"type":"tableCell","attrs":{"localId":"e42d606cd1ca","background":"#ace5fe"},"content":[{"type":"paragraph","content":[{"type":"text","text":"Option Count","marks":[{"type":"strong"}]}],"attrs":{"localId":"59159fae342a"}}]}]},{"type":"tableRow","attrs":{"localId":"c03a90b6a173"},"content":[{"type":"tableCell","attrs":{"localId":"08e6bd0bdb41","background":"white"},"content":[{"type":"paragraph","content":[{"type":"text","text":"Received"}],"attrs":{"localId":"29ad02f3895d"}}]},{"type":"tableCell","attrs":{"localId":"fc8146736a24"},"content":[{"type":"paragraph","content":[{"type":"text","text":"168"}],"attrs":{"localId":"e2e9a4e75b43"}}]},{"type":"tableCell","attrs":{"localId":"0e4e22de0c50"},"content":[{"type":"paragraph","content":[{"type":"text","text":"28"}],"attrs":{"localId":"892df4f1c290"}}]}]},{"type":"tableRow","attrs":{"localId":"61e50c40a56b"},"content":[{"type":"tableCell","attrs":{"localId":"c44160e37407","background":"white"},"content":[{"type":"paragraph","content":[{"type":"text","text":"Uploaded"}],"attrs":{"localId":"3d8a50470c93"}}]},{"type":"tableCell","attrs":{"localId":"cff4ea72559c"},"content":[{"type":"paragraph","content":[{"type":"text","text":"168"}],"attrs":{"localId":"9b1591206ebd"}}]},{"type":"tableCell","attrs":{"localId":"d8c52b933cea"},"content":[{"type":"paragraph","content":[{"type":"text","text":"28"}],"attrs":{"localId":"ae84bce8559d"}}]}]},{"type":"tableRow","attrs":{"localId":"cf4d82477e6e"},"content":[{"type":"tableCell","attrs":{"localId":"880dcb20aae3","background":"white"},"content":[{"type":"paragraph","content":[{"type":"text","text":"LIDs Shared"}],"attrs":{"localId":"c48a01f667d0"}}]},{"type":"tableCell","attrs":{"localId":"586093f83419"},"content":[{"type":"paragraph","content":[{"type":"text","text":"168"}],"attrs":{"localId":"7e7d66cff572"}}]},{"type":"tableCell","attrs":{"localId":"390d5ce4f8ef"},"content":[{"type":"paragraph","content":[{"type":"text","text":"28"}],"attrs":{"localId":"c70fcb31a65e"}}]}]},{"type":"tableRow","attrs":{"localId":"d6e4378ef2ce"},"content":[{"type":"tableCell","attrs":{"localId":"f2ace5d24737","background":"white"},"content":[{"type":"paragraph","content":[{"type":"text","text":"LIDs Stuck in the System"}],"attrs":{"localId":"e55f1bc344f6"}}]},{"type":"tableCell","attrs":{"localId":"8784d8b71862"},"content":[{"type":"paragraph","content":[{"type":"text","text":"0"}],"attrs":{"localId":"fed73a738985"}}]},{"type":"tableCell","attrs":{"localId":"87950548862c"},"content":[{"type":"paragraph","content":[{"type":"text","text":"0"}],"attrs":{"localId":"05d1a70fb694"}}]}]}]}
{adf}
With this, we are closing this request from our end.
Thank you for your patience, support, and cooperation throughout the process. Your brand is important to us, and we look forward to assisting you again."</t>
  </si>
  <si>
    <t>Ben Sherman</t>
  </si>
  <si>
    <t>Date :07/27/2026  &lt;Ticket picked for pre processing Option 33 Sku 173&gt; &lt;Anwesha Mondal&gt;;Date :07/27/2026  &lt;Size Chart Code Creation&gt; &lt;Anwesha Mondal&gt;
[^UCW-35018 Ben Sherman.csv]
;!image-20260728-052810.png|width=820,alt="image-20260728-052810.png"!;Date :07/28/2026 &lt;Ticket has been successfully uploaded in our system. Option 33 Sku 173&gt; &lt;Anwesha Mondal&gt;
[^Summary.zip]
[^Post Upload Status_UCW-35018.xlsx]
;[^Post Upload Status_UCW-35018 (52321ee8-2851-4864-bf07-a1c11368e876).xlsx]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ce03d8e-1a05-45a8-b38c-db759f97fc0b"},"content":[{"type":"tableRow","attrs":{"localId":"27d08c2c8f44"},"content":[{"type":"tableCell","attrs":{"localId":"4a1cfdb527cf","background":"#44b3e1"},"content":[{"type":"paragraph","content":[{"type":"text","text":"Ticket ID","marks":[{"type":"strong"}]}],"attrs":{"localId":"d06eeee0fad2"}}]},{"type":"tableCell","attrs":{"localId":"aeff906ce8f7","colspan":2,"background":"#44b3e1"},"content":[{"type":"paragraph","content":[{"type":"text","text":"UCW-35018","marks":[{"type":"strong"}]}],"attrs":{"localId":"31e29bed2e4c"}}]}]},{"type":"tableRow","attrs":{"localId":"36b80dc1d892"},"content":[{"type":"tableCell","attrs":{"localId":"3606c453e5fa","background":"#44b3e1"},"content":[{"type":"paragraph","content":[{"type":"text","text":"Brand Name","marks":[{"type":"strong"}]}],"attrs":{"localId":"bcb6537dafd9"}}]},{"type":"tableCell","attrs":{"localId":"87cb1c23a4b6","colspan":2,"background":"#44b3e1"},"content":[{"type":"paragraph","content":[{"type":"text","text":"Ben Sherman","marks":[{"type":"strong"}]}],"attrs":{"localId":"a5288a05f2c4"}}]}]},{"type":"tableRow","attrs":{"localId":"b615970c747a"},"content":[{"type":"tableCell","attrs":{"localId":"7c882e1ecedd","background":"#ace5fe"},"content":[{"type":"paragraph","content":[{"type":"text","text":"Platform","marks":[{"type":"strong"}]}],"attrs":{"localId":"6b41f71ca930"}}]},{"type":"tableCell","attrs":{"localId":"f0d5a08e90d8","colspan":2,"background":"#ace5fe"},"content":[{"type":"paragraph","content":[{"type":"text","text":"Mall","marks":[{"type":"strong"}]}],"attrs":{"localId":"deea1f054432"}}]}]},{"type":"tableRow","attrs":{"localId":"bf0e6d828c6b"},"content":[{"type":"tableCell","attrs":{"localId":"f2e8882e62df","background":"#ace5fe"},"content":[{"type":"paragraph","content":[{"type":"text","text":"Particulars","marks":[{"type":"strong"}]}],"attrs":{"localId":"ae22486d4fe4"}}]},{"type":"tableCell","attrs":{"localId":"e58cc9490576","background":"#ace5fe"},"content":[{"type":"paragraph","content":[{"type":"text","text":"SKU Count","marks":[{"type":"strong"}]}],"attrs":{"localId":"aecf5884c6b6"}}]},{"type":"tableCell","attrs":{"localId":"4722420bf992","background":"#ace5fe"},"content":[{"type":"paragraph","content":[{"type":"text","text":"Option Count","marks":[{"type":"strong"}]}],"attrs":{"localId":"268a236a4356"}}]}]},{"type":"tableRow","attrs":{"localId":"3ac4e5e53a90"},"content":[{"type":"tableCell","attrs":{"localId":"b81870c5c695","background":"white"},"content":[{"type":"paragraph","content":[{"type":"text","text":"Received"}],"attrs":{"localId":"e181fa86b899"}}]},{"type":"tableCell","attrs":{"localId":"583c48bdacf3"},"content":[{"type":"paragraph","content":[{"type":"text","text":"173"}],"attrs":{"localId":"ae3ebcbbe574"}}]},{"type":"tableCell","attrs":{"localId":"0b7d14a06106"},"content":[{"type":"paragraph","content":[{"type":"text","text":"33"}],"attrs":{"localId":"32deca29757d"}}]}]},{"type":"tableRow","attrs":{"localId":"03664e1a503a"},"content":[{"type":"tableCell","attrs":{"localId":"e37bbb9ad2fb","background":"white"},"content":[{"type":"paragraph","content":[{"type":"text","text":"Uploaded"}],"attrs":{"localId":"6296cef2427f"}}]},{"type":"tableCell","attrs":{"localId":"bdb7c87d0d8d"},"content":[{"type":"paragraph","content":[{"type":"text","text":"173"}],"attrs":{"localId":"905441f13411"}}]},{"type":"tableCell","attrs":{"localId":"b0b4d1684ff1"},"content":[{"type":"paragraph","content":[{"type":"text","text":"33"}],"attrs":{"localId":"74ca1b5fc8ca"}}]}]},{"type":"tableRow","attrs":{"localId":"8204262d3cc6"},"content":[{"type":"tableCell","attrs":{"localId":"76f5650ed3b7","background":"white"},"content":[{"type":"paragraph","content":[{"type":"text","text":"LIDs Shared"}],"attrs":{"localId":"4d54ae94d6ca"}}]},{"type":"tableCell","attrs":{"localId":"df52b2d3dd40"},"content":[{"type":"paragraph","content":[{"type":"text","text":"173"}],"attrs":{"localId":"f148dd1914f8"}}]},{"type":"tableCell","attrs":{"localId":"4c2b92d56706"},"content":[{"type":"paragraph","content":[{"type":"text","text":"33"}],"attrs":{"localId":"3878a25c5bc5"}}]}]},{"type":"tableRow","attrs":{"localId":"237456950cfd"},"content":[{"type":"tableCell","attrs":{"localId":"eedcea0a3de3","background":"white"},"content":[{"type":"paragraph","content":[{"type":"text","text":"LIDs Stuck in the System"}],"attrs":{"localId":"462cbe6891bb"}}]},{"type":"tableCell","attrs":{"localId":"d9266eeff1a6"},"content":[{"type":"paragraph","content":[{"type":"text","text":"0"}],"attrs":{"localId":"070d945ce801"}}]},{"type":"tableCell","attrs":{"localId":"33523280b221"},"content":[{"type":"paragraph","content":[{"type":"text","text":"0"}],"attrs":{"localId":"bff140304754"}}]}]}]}
{adf}
With this, we are closing this request from our end.
Thank you for your patience, support, and cooperation throughout the process. Your brand is important to us, and we look forward to assisting you again.</t>
  </si>
  <si>
    <t>Date :07/27/2026  &lt;Ticket picked for pre processing Option 68Sku 408&gt; &lt;Anwesha Mondal&gt;;Date :07/28/2026  &lt;Pre Processing query to Brand &lt;Fit Missing&gt;&gt; &lt;Anwesha Mondal&gt; ;Date :07/30/2026  &lt;Size Chart code Creation&gt; &lt;Anwesha Mondal&gt; 
[^UCW-35017 UCB Size Chart (027359a1-c928-4055-8528-133c23dd3fa3).csv]
;!image-20260730-103006.png|width=820,alt="image-20260730-103006.png"!;Date :07/31/2026 &lt;Ticket has been successfully uploaded in our system. Option 68 Sku 408&gt; &lt;Anwesha Mondal&gt;
[^Post Upload Status_UCW-35017.xlsx]
[^Summary.zip]
;[^UCW-35017.xlsx]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808774f2-981d-487c-9e8c-73ac2f11bdbe"},"content":[{"type":"tableRow","attrs":{"localId":"4cda23a08907"},"content":[{"type":"tableCell","attrs":{"localId":"fe843ea3408a","background":"#44b3e1"},"content":[{"type":"paragraph","content":[{"type":"text","text":"Ticket ID","marks":[{"type":"strong"}]}],"attrs":{"localId":"26a13d616714"}}]},{"type":"tableCell","attrs":{"localId":"7ce10238df1d","colspan":2,"background":"#44b3e1"},"content":[{"type":"paragraph","content":[{"type":"text","text":"UCW-35017","marks":[{"type":"strong"}]}],"attrs":{"localId":"2d64a3018953"}}]}]},{"type":"tableRow","attrs":{"localId":"ef6fe82deffc"},"content":[{"type":"tableCell","attrs":{"localId":"cce1d9c5cee7","background":"#44b3e1"},"content":[{"type":"paragraph","content":[{"type":"text","text":"Brand Name","marks":[{"type":"strong"}]}],"attrs":{"localId":"c2a72c499cb8"}}]},{"type":"tableCell","attrs":{"localId":"5601594adc1c","colspan":2,"background":"#44b3e1"},"content":[{"type":"paragraph","content":[{"type":"text","text":"Benetton ","marks":[{"type":"strong"}]}],"attrs":{"localId":"91f5981dc759"}}]}]},{"type":"tableRow","attrs":{"localId":"70b19802756a"},"content":[{"type":"tableCell","attrs":{"localId":"8c4d24424394","background":"#ace5fe"},"content":[{"type":"paragraph","content":[{"type":"text","text":"Platform","marks":[{"type":"strong"}]}],"attrs":{"localId":"7bc9cead2a37"}}]},{"type":"tableCell","attrs":{"localId":"280e73030693","colspan":2,"background":"#ace5fe"},"content":[{"type":"paragraph","content":[{"type":"text","text":"Mall","marks":[{"type":"strong"}]}],"attrs":{"localId":"51be28e0259f"}}]}]},{"type":"tableRow","attrs":{"localId":"95e0409dce09"},"content":[{"type":"tableCell","attrs":{"localId":"57e8240072f1","background":"#ace5fe"},"content":[{"type":"paragraph","content":[{"type":"text","text":"Particulars","marks":[{"type":"strong"}]}],"attrs":{"localId":"fa107699562b"}}]},{"type":"tableCell","attrs":{"localId":"b48c38da017d","background":"#ace5fe"},"content":[{"type":"paragraph","content":[{"type":"text","text":"SKU Count","marks":[{"type":"strong"}]}],"attrs":{"localId":"6e012ab8448f"}}]},{"type":"tableCell","attrs":{"localId":"ee9db0741ea2","background":"#ace5fe"},"content":[{"type":"paragraph","content":[{"type":"text","text":"Option Count","marks":[{"type":"strong"}]}],"attrs":{"localId":"dd238743e95b"}}]}]},{"type":"tableRow","attrs":{"localId":"c844f0a1913c"},"content":[{"type":"tableCell","attrs":{"localId":"ebfae228759f","background":"white"},"content":[{"type":"paragraph","content":[{"type":"text","text":"Received"}],"attrs":{"localId":"01de1ec5f519"}}]},{"type":"tableCell","attrs":{"localId":"5b6c999e0d07"},"content":[{"type":"paragraph","content":[{"type":"text","text":"408"}],"attrs":{"localId":"cf93b6ffb886"}}]},{"type":"tableCell","attrs":{"localId":"ab9e79ded18a"},"content":[{"type":"paragraph","content":[{"type":"text","text":"68"}],"attrs":{"localId":"b58bd8d9dff9"}}]}]},{"type":"tableRow","attrs":{"localId":"29a75c937a07"},"content":[{"type":"tableCell","attrs":{"localId":"2db4cbd3ffcc","background":"white"},"content":[{"type":"paragraph","content":[{"type":"text","text":"Uploaded"}],"attrs":{"localId":"e8e956bfa281"}}]},{"type":"tableCell","attrs":{"localId":"6d7ecc1b29b9"},"content":[{"type":"paragraph","content":[{"type":"text","text":"408"}],"attrs":{"localId":"75ea32099fee"}}]},{"type":"tableCell","attrs":{"localId":"d8c5533b6711"},"content":[{"type":"paragraph","content":[{"type":"text","text":"68"}],"attrs":{"localId":"6405912bf431"}}]}]},{"type":"tableRow","attrs":{"localId":"9a9a0f448149"},"content":[{"type":"tableCell","attrs":{"localId":"2a5e609f66fc","background":"white"},"content":[{"type":"paragraph","content":[{"type":"text","text":"LIDs Shared"}],"attrs":{"localId":"28a038f3a59f"}}]},{"type":"tableCell","attrs":{"localId":"ea089763b5a9"},"content":[{"type":"paragraph","content":[{"type":"text","text":"408"}],"attrs":{"localId":"7d7984cca179"}}]},{"type":"tableCell","attrs":{"localId":"6a67e4a55a01"},"content":[{"type":"paragraph","content":[{"type":"text","text":"68"}],"attrs":{"localId":"a284666e2862"}}]}]},{"type":"tableRow","attrs":{"localId":"07a0fbde80a7"},"content":[{"type":"tableCell","attrs":{"localId":"13cefd8c43c5","background":"white"},"content":[{"type":"paragraph","content":[{"type":"text","text":"LIDs Stuck in the System"}],"attrs":{"localId":"166b5f5b2753"}}]},{"type":"tableCell","attrs":{"localId":"87f232de4413"},"content":[{"type":"paragraph","content":[{"type":"text","text":"0"}],"attrs":{"localId":"6100a009e8ca"}}]},{"type":"tableCell","attrs":{"localId":"6ce0daeff56c"},"content":[{"type":"paragraph","content":[{"type":"text","text":"0"}],"attrs":{"localId":"73d595901bb1"}}]}]}]}
{adf}
With this, we are closing this request from our end.
Thank you for your patience, support, and cooperation throughout the process. Your brand is important to us, and we look forward to assisting you again.</t>
  </si>
  <si>
    <t>Date :07/27/2026 &lt;Ticket picked for pre processing Option 6 Sku 35&gt; &lt;Ankita&gt;;Date :07/27/2026 &lt;Ticket picked for Production and QC review Option 6 Sku 35&gt; &lt;Ankita&gt;;Date :07/27/2026 &lt;Pre Processing query to Brand &lt;Size chart query, image query&gt;&gt; &lt;Ankita&gt;;Date :07/28/2026 &lt; Pre Processing query to Brand 1st Follow Up&gt; &lt;Ishani&gt;;Date :07/29/2026 &lt;Ticket has been successfully uploaded in our system. Option 5 Sku 35&gt; &lt;Ankita&gt;[^Summary.zip] [^Post Upload Status_V.2 (1).xlsx] ;[^UCW-35013.xlsx]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67887350-302a-4ad7-a247-42d099f490ab"},"content":[{"type":"tableRow","attrs":{"localId":"86f4c85dbdbc"},"content":[{"type":"tableCell","attrs":{"localId":"2414d372ff95","background":"#44b3e1"},"content":[{"type":"paragraph","content":[{"type":"text","text":"Ticket ID","marks":[{"type":"strong"}]}],"attrs":{"localId":"def72e0b7926"}}]},{"type":"tableCell","attrs":{"localId":"9a4cf3380913","colspan":2,"background":"#44b3e1"},"content":[{"type":"paragraph","content":[{"type":"text","text":"UCW-35013","marks":[{"type":"strong"}]}],"attrs":{"localId":"3a82b0d4ed63"}}]}]},{"type":"tableRow","attrs":{"localId":"76d5cbf03af4"},"content":[{"type":"tableCell","attrs":{"localId":"151a6edee496","background":"#44b3e1"},"content":[{"type":"paragraph","content":[{"type":"text","text":"Brand Name","marks":[{"type":"strong"}]}],"attrs":{"localId":"060c57014186"}}]},{"type":"tableCell","attrs":{"localId":"54c39dce66ca","colspan":2,"background":"#44b3e1"},"content":[{"type":"paragraph","content":[{"type":"text","text":"Ben Sherman","marks":[{"type":"strong"}]}],"attrs":{"localId":"dbdbaa546f49"}}]}]},{"type":"tableRow","attrs":{"localId":"4b7604d89a94"},"content":[{"type":"tableCell","attrs":{"localId":"8f7cde64dbee","background":"#ace5fe"},"content":[{"type":"paragraph","content":[{"type":"text","text":"Platform","marks":[{"type":"strong"}]}],"attrs":{"localId":"3faf115ff407"}}]},{"type":"tableCell","attrs":{"localId":"22808430a2c4","colspan":2,"background":"#ace5fe"},"content":[{"type":"paragraph","content":[{"type":"text","text":"Mall","marks":[{"type":"strong"}]}],"attrs":{"localId":"58f047db1384"}}]}]},{"type":"tableRow","attrs":{"localId":"c04cb68bcd33"},"content":[{"type":"tableCell","attrs":{"localId":"8c0635bf767d","background":"#ace5fe"},"content":[{"type":"paragraph","content":[{"type":"text","text":"Particulars","marks":[{"type":"strong"}]}],"attrs":{"localId":"652f47518f98"}}]},{"type":"tableCell","attrs":{"localId":"0be050e59363","background":"#ace5fe"},"content":[{"type":"paragraph","content":[{"type":"text","text":"SKU Count","marks":[{"type":"strong"}]}],"attrs":{"localId":"4e92afb38546"}}]},{"type":"tableCell","attrs":{"localId":"d956a92b27b0","background":"#ace5fe"},"content":[{"type":"paragraph","content":[{"type":"text","text":"Option Count","marks":[{"type":"strong"}]}],"attrs":{"localId":"c485c581ba4c"}}]}]},{"type":"tableRow","attrs":{"localId":"d2b7db169027"},"content":[{"type":"tableCell","attrs":{"localId":"3c59e89adcb8","background":"white"},"content":[{"type":"paragraph","content":[{"type":"text","text":"Received"}],"attrs":{"localId":"18e9d6014d0e"}}]},{"type":"tableCell","attrs":{"localId":"788ff13fd821"},"content":[{"type":"paragraph","content":[{"type":"text","text":"35"}],"attrs":{"localId":"f295c80f7ebd"}}]},{"type":"tableCell","attrs":{"localId":"f8ec9650a892"},"content":[{"type":"paragraph","content":[{"type":"text","text":"6"}],"attrs":{"localId":"f422c52c089a"}}]}]},{"type":"tableRow","attrs":{"localId":"c0f70f66b321"},"content":[{"type":"tableCell","attrs":{"localId":"90ac255c7736","background":"white"},"content":[{"type":"paragraph","content":[{"type":"text","text":"Uploaded"}],"attrs":{"localId":"b583d6ed53d3"}}]},{"type":"tableCell","attrs":{"localId":"260917ba30f4"},"content":[{"type":"paragraph","content":[{"type":"text","text":"35"}],"attrs":{"localId":"f1fce1a06b69"}}]},{"type":"tableCell","attrs":{"localId":"f3a4e23a1c6e"},"content":[{"type":"paragraph","content":[{"type":"text","text":"6"}],"attrs":{"localId":"d37a6b81d896"}}]}]},{"type":"tableRow","attrs":{"localId":"11bd414d5b60"},"content":[{"type":"tableCell","attrs":{"localId":"1933886ab9e5","background":"white"},"content":[{"type":"paragraph","content":[{"type":"text","text":"LIDs Shared"}],"attrs":{"localId":"2d6d0391a32f"}}]},{"type":"tableCell","attrs":{"localId":"a280d833f13e"},"content":[{"type":"paragraph","content":[{"type":"text","text":"35"}],"attrs":{"localId":"7582dc9850ec"}}]},{"type":"tableCell","attrs":{"localId":"20eed7bdcc58"},"content":[{"type":"paragraph","content":[{"type":"text","text":"6"}],"attrs":{"localId":"994b12deb745"}}]}]},{"type":"tableRow","attrs":{"localId":"2c8933d0dbef"},"content":[{"type":"tableCell","attrs":{"localId":"d3a9f02651e8","background":"white"},"content":[{"type":"paragraph","content":[{"type":"text","text":"LIDs Stuck in the System"}],"attrs":{"localId":"3cf34abaae50"}}]},{"type":"tableCell","attrs":{"localId":"8568313b6ba8"},"content":[{"type":"paragraph","content":[{"type":"text","text":"0"}],"attrs":{"localId":"8209fea3baad"}}]},{"type":"tableCell","attrs":{"localId":"7f32d37f5432"},"content":[{"type":"paragraph","content":[{"type":"text","text":"0"}],"attrs":{"localId":"1cd411dac870"}}]}]}]}
{adf}
With this, we are closing this request from our end.
Thank you for your patience, support, and cooperation throughout the process. Your brand is important to us, and we look forward to assisting you again."</t>
  </si>
  <si>
    <t>L'Occitane</t>
  </si>
  <si>
    <t xml:space="preserve">The new SKU codes, EANs, and images mapped to the new SKU codes have been successfully updated for *Seller Code 127939*. However, for *Seller Code 125772*, we were unable to assign the *L1–L4* categories. Please find the attached screenshot for your reference.
Once the updates are successfully reflected, we will inform you accordingly.
{adf:display=block}
{"type":"table","attrs":{"isNumberColumnEnabled":false,"layout":"center","localId":"791a88fe-2626-4320-b9a6-8b8a49fcd2e6"},"content":[{"type":"tableRow","attrs":{"localId":"2e3597e792f3"},"content":[{"type":"tableCell","attrs":{"localId":"378673e7c534"},"content":[{"type":"paragraph","content":[{"type":"text","text":"Ticket ID"}],"attrs":{"localId":"e78d85054e43"}}]},{"type":"tableCell","attrs":{"localId":"22a9472495c6","colspan":2},"content":[{"type":"paragraph","content":[{"type":"text","text":"UCW-35012"}],"attrs":{"localId":"3d6bb71d4ba3"}}]}]},{"type":"tableRow","attrs":{"localId":"e915a089dbc2"},"content":[{"type":"tableCell","attrs":{"localId":"f45762309a0f"},"content":[{"type":"paragraph","content":[{"type":"text","text":"Brand Name"}],"attrs":{"localId":"32baa3200460"}}]},{"type":"tableCell","attrs":{"localId":"706a0c8507a5","colspan":2},"content":[{"type":"paragraph","content":[{"type":"text","text":"L'Occitane"}],"attrs":{"localId":"4b0d5e5c68c6"}}]}]},{"type":"tableRow","attrs":{"localId":"06f486ddc0a1"},"content":[{"type":"tableCell","attrs":{"localId":"a48b5c58dc53"},"content":[{"type":"paragraph","content":[{"type":"text","text":"Platform"}],"attrs":{"localId":"26b5c62661b5"}}]},{"type":"tableCell","attrs":{"localId":"5884a33cb451","colspan":2},"content":[{"type":"paragraph","content":[{"type":"text","text":"Marketplace &amp; Luxury"}],"attrs":{"localId":"4d334c83f62a"}}]}]},{"type":"tableRow","attrs":{"localId":"7ef85f24ee74"},"content":[{"type":"tableCell","attrs":{"localId":"54ff62324108"},"content":[{"type":"paragraph","content":[{"type":"text","text":"Particulars"}],"attrs":{"localId":"c8928a74e7a5"}}]},{"type":"tableCell","attrs":{"localId":"93feb0032e78"},"content":[{"type":"paragraph","content":[{"type":"text","text":"SKU Count"}],"attrs":{"localId":"91f033655f0e"}}]},{"type":"tableCell","attrs":{"localId":"e8e889f17b96"},"content":[{"type":"paragraph","content":[{"type":"text","text":"Option Count"}],"attrs":{"localId":"cf9b10b5117d"}}]}]},{"type":"tableRow","attrs":{"localId":"ce5666062de8"},"content":[{"type":"tableCell","attrs":{"localId":"8e7b6cadad97"},"content":[{"type":"paragraph","content":[{"type":"text","text":"Received"}],"attrs":{"localId":"528b65f6d4fa"}}]},{"type":"tableCell","attrs":{"localId":"eb39bf1c714c"},"content":[{"type":"paragraph","content":[{"type":"text","text":"27"}],"attrs":{"localId":"37a6d0e925d8"}}]},{"type":"tableCell","attrs":{"localId":"876c5d562a4e"},"content":[{"type":"paragraph","content":[{"type":"text","text":"27"}],"attrs":{"localId":"e8c263fb34a4"}}]}]},{"type":"tableRow","attrs":{"localId":"0620339960cc"},"content":[{"type":"tableCell","attrs":{"localId":"062041b87be1"},"content":[{"type":"paragraph","content":[{"type":"text","text":"Not Uploaded"}],"attrs":{"localId":"7f9b11806efd"}}]},{"type":"tableCell","attrs":{"localId":"5429f46121a7"},"content":[{"type":"paragraph","content":[{"type":"text","text":"9"}],"attrs":{"localId":"481e40fbe0e2"}}]},{"type":"tableCell","attrs":{"localId":"39f8a6fb9680"},"content":[{"type":"paragraph","content":[{"type":"text","text":"9"}],"attrs":{"localId":"ee0e42a6aab1"}}]}]},{"type":"tableRow","attrs":{"localId":"835dcade7103"},"content":[{"type":"tableCell","attrs":{"localId":"fa7364e76092"},"content":[{"type":"paragraph","content":[{"type":"text","text":"Uploaded"}],"attrs":{"localId":"afa16f7eb158"}}]},{"type":"tableCell","attrs":{"localId":"e0f8d95e64c4"},"content":[{"type":"paragraph","content":[{"type":"text","text":"18"}],"attrs":{"localId":"b4d82b5ef55a"}}]},{"type":"tableCell","attrs":{"localId":"4615c59eee05"},"content":[{"type":"paragraph","content":[{"type":"text","text":"18"}],"attrs":{"localId":"cac8c4ff833d"}}]}]}]}
{adf}
[^Summery.zip]
[^Status of UCW-35012.xlsx]
!image-20260730-112142.png|width=515,alt="image-20260730-112142.png"!;The SKU, EAN, and images have been successfully reflected. Therefore, we will proceed with closing this ticket for now. If you encounter any further issues, please feel free to reach out to us.[^LID Sheet.xlsx] </t>
  </si>
  <si>
    <t>Swarvski</t>
  </si>
  <si>
    <t>Date :07/29/2029&lt;Ticket picked for pre processing Option 48 Sku 48&gt; &lt;Rupa&gt;</t>
  </si>
  <si>
    <t>OLAPLEX</t>
  </si>
  <si>
    <t xml:space="preserve">Date: 07/27/2026 &lt; Pre-process Query to Brand Resolve &lt;Images Access Needed&gt;&gt; &lt;Tania&gt;;Date :07/28/2026 &lt; Closing ticket for Already Listed SKU’s&gt; &lt;Tania&gt;[^UCW-35005-Already Listed Products Name (c67c6057-27f9-4d4b-b7ac-56b040fc5fe3).xlsx] </t>
  </si>
  <si>
    <t xml:space="preserve">Tom Ford </t>
  </si>
  <si>
    <t>Date :07/27/2026  &lt;Ticket picked for pre processing SKU 1&gt; &lt;Tania&gt; Date :07/27/2026 &lt;Ticket picked for Production and QC review SKU 1&gt; &lt;Tania&gt;
IMAGE WIP;[^UCW-35004 Summary.zip]
;We have successfully uploaded this batch. Please find the attached summary sheet and summary report.[^UCW-35004_Post Upload Status.xlsx] Date :07/28/2026 &lt;Ticket has been successfully uploaded in our system. SKU 1&gt; &lt;Tania&gt;;[^UCW-35004_Post Upload Status (6ed87757-6584-4c56-9cc5-60a7902a38ab).xlsx]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987f270a-e790-4c3d-bb0e-3995d932c36a"},"content":[{"type":"tableRow","attrs":{"localId":"c7b3a9b031e2"},"content":[{"type":"tableCell","attrs":{"localId":"bcef7f53b186","background":"#44b3e1"},"content":[{"type":"paragraph","content":[{"type":"text","text":"Ticket ID","marks":[{"type":"strong"}]}],"attrs":{"localId":"3da0f0fc4c82"}}]},{"type":"tableCell","attrs":{"localId":"180be434cdcb","colspan":2,"background":"#44b3e1"},"content":[{"type":"paragraph","content":[{"type":"text","text":"UCW-35004","marks":[{"type":"strong"}]}],"attrs":{"localId":"73e00d73f9d4"}}]}]},{"type":"tableRow","attrs":{"localId":"7457920484fe"},"content":[{"type":"tableCell","attrs":{"localId":"520bcfefb2eb","background":"#44b3e1"},"content":[{"type":"paragraph","content":[{"type":"text","text":"Brand Name","marks":[{"type":"strong"}]}],"attrs":{"localId":"aa988b210881"}}]},{"type":"tableCell","attrs":{"localId":"1a8888d3c3cf","colspan":2,"background":"#44b3e1"},"content":[{"type":"paragraph","content":[{"type":"text","text":"Tom Ford","marks":[{"type":"strong"}]}],"attrs":{"localId":"9440a4bc6407"}}]}]},{"type":"tableRow","attrs":{"localId":"2a29e4ac9485"},"content":[{"type":"tableCell","attrs":{"localId":"6e510f37ca6b","background":"#ace5fe"},"content":[{"type":"paragraph","content":[{"type":"text","text":"Platform","marks":[{"type":"strong"}]}],"attrs":{"localId":"27b59779941c"}}]},{"type":"tableCell","attrs":{"localId":"45afbf47572d","colspan":2,"background":"#ace5fe"},"content":[{"type":"paragraph","content":[{"type":"text","text":"Luxury","marks":[{"type":"strong"}]}],"attrs":{"localId":"326486645fb8"}}]}]},{"type":"tableRow","attrs":{"localId":"9f81eb078034"},"content":[{"type":"tableCell","attrs":{"localId":"f5f329aa5abc","background":"#ace5fe"},"content":[{"type":"paragraph","content":[{"type":"text","text":"Particulars","marks":[{"type":"strong"}]}],"attrs":{"localId":"4ea028fb2893"}}]},{"type":"tableCell","attrs":{"localId":"ed5859e1d52c","background":"#ace5fe"},"content":[{"type":"paragraph","content":[{"type":"text","text":"SKU Count","marks":[{"type":"strong"}]}],"attrs":{"localId":"6329845e7b47"}}]},{"type":"tableCell","attrs":{"localId":"ec93ded45a63","background":"#ace5fe"},"content":[{"type":"paragraph","content":[{"type":"text","text":"Option Count","marks":[{"type":"strong"}]}],"attrs":{"localId":"0dcda8209210"}}]}]},{"type":"tableRow","attrs":{"localId":"5e6d67055d30"},"content":[{"type":"tableCell","attrs":{"localId":"fb0942cf0029","background":"white"},"content":[{"type":"paragraph","content":[{"type":"text","text":"Received"}],"attrs":{"localId":"d97fa5a2fdb8"}}]},{"type":"tableCell","attrs":{"localId":"1294c93e143d"},"content":[{"type":"paragraph","content":[{"type":"text","text":"1"}],"attrs":{"localId":"084b2e2bd95c"}}]},{"type":"tableCell","attrs":{"localId":"0d3bb56ccc7f"},"content":[{"type":"paragraph","content":[{"type":"text","text":"1"}],"attrs":{"localId":"9ff641fdd9e3"}}]}]},{"type":"tableRow","attrs":{"localId":"f7f468508c97"},"content":[{"type":"tableCell","attrs":{"localId":"7c806d23fb5e","background":"white"},"content":[{"type":"paragraph","content":[{"type":"text","text":"Uploaded"}],"attrs":{"localId":"50cd45088099"}}]},{"type":"tableCell","attrs":{"localId":"4d627bb67d15"},"content":[{"type":"paragraph","content":[{"type":"text","text":"1"}],"attrs":{"localId":"d8ca91d35cb0"}}]},{"type":"tableCell","attrs":{"localId":"1d2656783fc7"},"content":[{"type":"paragraph","content":[{"type":"text","text":"1"}],"attrs":{"localId":"40fc73d56d81"}}]}]},{"type":"tableRow","attrs":{"localId":"85ed3bb6e856"},"content":[{"type":"tableCell","attrs":{"localId":"81184251beae","background":"white"},"content":[{"type":"paragraph","content":[{"type":"text","text":"LIDs Shared"}],"attrs":{"localId":"83eefcd7abef"}}]},{"type":"tableCell","attrs":{"localId":"fa43955cf59a"},"content":[{"type":"paragraph","content":[{"type":"text","text":"1"}],"attrs":{"localId":"047ba8e97211"}}]},{"type":"tableCell","attrs":{"localId":"0efbc641f19b"},"content":[{"type":"paragraph","content":[{"type":"text","text":"1"}],"attrs":{"localId":"fbc675c3eb4f"}}]}]},{"type":"tableRow","attrs":{"localId":"2d448f34225b"},"content":[{"type":"tableCell","attrs":{"localId":"db0835a27a88","background":"white"},"content":[{"type":"paragraph","content":[{"type":"text","text":"LIDs Stuck in the System"}],"attrs":{"localId":"b7f772414f22"}}]},{"type":"tableCell","attrs":{"localId":"b5cc9ff26b46"},"content":[{"type":"paragraph","content":[{"type":"text","text":"0"}],"attrs":{"localId":"020fbbc9a637"}}]},{"type":"tableCell","attrs":{"localId":"e8f3ab27bb36"},"content":[{"type":"paragraph","content":[{"type":"text","text":"0"}],"attrs":{"localId":"b42a10887752"}}]}]}]}
{adf}
With this, we are closing this request from our end.
Thank you for your patience, support, and cooperation throughout the process. Your brand is important to us, and we look forward to assisting you again."</t>
  </si>
  <si>
    <t>Date :07/21/2026 &lt; Closing ticket for Brand not Responding &gt;;Date :31st Jul, 2026 As there is no resolution shared to this, we have to close the ticket. Once the resolution is received we will reopen the ticket and proceed accordingly.</t>
  </si>
  <si>
    <t xml:space="preserve">The images have been successfully updated. Please find the attached summary sheet for your reference. Once the images are successfully reflected, we will let you know.
[^125955_SKUEDITRETRIGGER__Lipstick(MPH2214102108)_20260728_125414_766_summary.csv]
[^125955_SKUEDITRETRIGGER__Shampoo(MPH2213103102)_20260728_125042_890_summary.csv]
[^125955_SKUEDITRETRIGGER__Sunscreen(MPH2216103109)_20260728_125748_817_summary.csv]
;The images are currently not reflecting. Therefore, we have re-uploaded them. Once the images are successfully reflected, we will inform you. If the issue still persists, we will raise an L1 ticket and keep you updated accordingly.
[^Summery.zip]
</t>
  </si>
  <si>
    <t>Ikonic Professional</t>
  </si>
  <si>
    <t>Date :07/27/2026 &lt;Ticket picked for pre processing Option 45 Sku 45&gt; &lt;Amandeep&gt;;Date :07/27/2026&lt;Ticket picked for Production and QC review Option 45 Sku 45&gt; &lt;Amandeep&gt;;Date :07/28/2026 &lt;Ticket has been successfully uploaded in our system. Option 45 Sku 45&gt; &lt;Amandeep&gt;[^ProductBulkUpload_128656_Beauty__Grooming(MPH22)_Tools_and__Accessories(MPH2217)_Hair_Tools_and_Devices(MPH2217101)_Hair_Brushes_and_Combs(MPH2217101101)_45148_1785219406848_20260728_114646_984_summ (2eb6ae7d-c65d-43e2-bef7-1695412bf622).csv] [^Post Upload Status_V.2 (1).xlsx] ;[^UCW-34980.xlsx]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35148256-5d1b-4657-9e8a-2e012b8e776b"},"content":[{"type":"tableRow","attrs":{"localId":"9d8b35750cd2"},"content":[{"type":"tableCell","attrs":{"localId":"49221b04cfdf","background":"#44b3e1"},"content":[{"type":"paragraph","content":[{"type":"text","text":"Ticket ID","marks":[{"type":"strong"}]}],"attrs":{"localId":"ddbe8cb6c626"}}]},{"type":"tableCell","attrs":{"localId":"db9d3ef6e054","colspan":2,"background":"#44b3e1"},"content":[{"type":"paragraph","content":[{"type":"text","text":"UCW-34980","marks":[{"type":"strong"}]}],"attrs":{"localId":"cef0f0a536a2"}}]}]},{"type":"tableRow","attrs":{"localId":"e1a8383a8d9b"},"content":[{"type":"tableCell","attrs":{"localId":"5a15862d10a3","background":"#44b3e1"},"content":[{"type":"paragraph","content":[{"type":"text","text":"Brand Name","marks":[{"type":"strong"}]}],"attrs":{"localId":"cf29a323be1b"}}]},{"type":"tableCell","attrs":{"localId":"b70684414b8f","colspan":2,"background":"#44b3e1"},"content":[{"type":"paragraph","content":[{"type":"text","text":"Ikonic Professional","marks":[{"type":"strong"}]}],"attrs":{"localId":"f957f81fa267"}}]}]},{"type":"tableRow","attrs":{"localId":"822d83144556"},"content":[{"type":"tableCell","attrs":{"localId":"589c3633ecc8","background":"#ace5fe"},"content":[{"type":"paragraph","content":[{"type":"text","text":"Platform","marks":[{"type":"strong"}]}],"attrs":{"localId":"5bde2dfca8ad"}}]},{"type":"tableCell","attrs":{"localId":"f6b6c2f3a466","colspan":2,"background":"#ace5fe"},"content":[{"type":"paragraph","content":[{"type":"text","text":"Mall + Luxury","marks":[{"type":"strong"}]}],"attrs":{"localId":"7330de5492d7"}}]}]},{"type":"tableRow","attrs":{"localId":"4845cb95308f"},"content":[{"type":"tableCell","attrs":{"localId":"04663c88688a","background":"#ace5fe"},"content":[{"type":"paragraph","content":[{"type":"text","text":"Particulars","marks":[{"type":"strong"}]}],"attrs":{"localId":"5a17324adbbb"}}]},{"type":"tableCell","attrs":{"localId":"f0498e63afa1","background":"#ace5fe"},"content":[{"type":"paragraph","content":[{"type":"text","text":"SKU Count","marks":[{"type":"strong"}]}],"attrs":{"localId":"9f3e7ac0b68a"}}]},{"type":"tableCell","attrs":{"localId":"e6dbd6c61127","background":"#ace5fe"},"content":[{"type":"paragraph","content":[{"type":"text","text":"Option Count","marks":[{"type":"strong"}]}],"attrs":{"localId":"08a8d57d49e0"}}]}]},{"type":"tableRow","attrs":{"localId":"aed16cc79458"},"content":[{"type":"tableCell","attrs":{"localId":"0f1356d3cf32","background":"white"},"content":[{"type":"paragraph","content":[{"type":"text","text":"Received"}],"attrs":{"localId":"1ce0632379e2"}}]},{"type":"tableCell","attrs":{"localId":"cbbb2dcde71a"},"content":[{"type":"paragraph","content":[{"type":"text","text":"46"}],"attrs":{"localId":"d0eae28631d3"}}]},{"type":"tableCell","attrs":{"localId":"ae14d6f6d9bc"},"content":[{"type":"paragraph","content":[{"type":"text","text":"46"}],"attrs":{"localId":"2ff3ccb888c6"}}]}]},{"type":"tableRow","attrs":{"localId":"65817000023e"},"content":[{"type":"tableCell","attrs":{"localId":"c4f3ba429065","background":"white"},"content":[{"type":"paragraph","content":[{"type":"text","text":"Uploaded"}],"attrs":{"localId":"c9422b148d55"}}]},{"type":"tableCell","attrs":{"localId":"2063fc8ac40e"},"content":[{"type":"paragraph","content":[{"type":"text","text":"45"}],"attrs":{"localId":"db72335e22d4"}}]},{"type":"tableCell","attrs":{"localId":"6eec9ad808ed"},"content":[{"type":"paragraph","content":[{"type":"text","text":"45"}],"attrs":{"localId":"54ec3ba2ec19"}}]}]},{"type":"tableRow","attrs":{"localId":"b83066e93c47"},"content":[{"type":"tableCell","attrs":{"localId":"5d4fb1f66c6f","background":"white"},"content":[{"type":"paragraph","content":[{"type":"text","text":"LIDs Shared"}],"attrs":{"localId":"ad5e8eac6fff"}}]},{"type":"tableCell","attrs":{"localId":"55fd18b43c7e"},"content":[{"type":"paragraph","content":[{"type":"text","text":"45"}],"attrs":{"localId":"ec21d03b9950"}}]},{"type":"tableCell","attrs":{"localId":"717b778996bf"},"content":[{"type":"paragraph","content":[{"type":"text","text":"45"}],"attrs":{"localId":"fe242b111788"}}]}]},{"type":"tableRow","attrs":{"localId":"522c2a2114dd"},"content":[{"type":"tableCell","attrs":{"localId":"3351db5d6c8d","background":"white"},"content":[{"type":"paragraph","content":[{"type":"text","text":"Already Listed"}],"attrs":{"localId":"41c3be90104c"}}]},{"type":"tableCell","attrs":{"localId":"7fe742974061"},"content":[{"type":"paragraph","content":[{"type":"text","text":"1"}],"attrs":{"localId":"d5f1af08a0a7"}}]},{"type":"tableCell","attrs":{"localId":"60cecb6876eb"},"content":[{"type":"paragraph","content":[{"type":"text","text":"1"}],"attrs":{"localId":"93a6375b2a76"}}]}]},{"type":"tableRow","attrs":{"localId":"1bf380315f6c"},"content":[{"type":"tableCell","attrs":{"localId":"376d4136e9b3","background":"white"},"content":[{"type":"paragraph","content":[{"type":"text","text":"LIDs Stuck in the System"}],"attrs":{"localId":"a8bd77fe09cb"}}]},{"type":"tableCell","attrs":{"localId":"ec097192ea73"},"content":[{"type":"paragraph","content":[{"type":"text","text":"0"}],"attrs":{"localId":"bfab6a2abe38"}}]},{"type":"tableCell","attrs":{"localId":"f5aa192e33dc"},"content":[{"type":"paragraph","content":[{"type":"text","text":"0"}],"attrs":{"localId":"05b4bec996d1"}}]}]}]}
{adf}
With this, we are closing this request from our end.
Thank you for your patience, support, and cooperation throughout the process. Your brand is important to us, and we look forward to assisting you again."</t>
  </si>
  <si>
    <t>|Date :07/27/2026 &lt;Ticket picked for pre processing SKU 1&gt; &lt;Tania&gt;|
|Date :07/27/2026 &lt;Ticket picked for Production and QC review SKU 1&gt; &lt;Tania&gt;|;[^UCW-34976 Summary.zip]
;Date :07/28/2026&lt;Ticket has been successfully uploaded in our system SKU 1&gt; &lt;Tania&gt; [^UCW-34976_Post Upload Status.xlsx] ;[^UCW-34976_Post Upload Status (c9fa9fac-f5f7-44e0-9583-2c9bf1fec482).xlsx]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562ec4c-2876-42e3-8b66-464f0ca2ef23"},"content":[{"type":"tableRow","attrs":{"localId":"bfbf9d596954"},"content":[{"type":"tableCell","attrs":{"localId":"5ffa6f587609","background":"#44b3e1"},"content":[{"type":"paragraph","content":[{"type":"text","text":"Ticket ID","marks":[{"type":"strong"}]}],"attrs":{"localId":"ba90d2919b58"}}]},{"type":"tableCell","attrs":{"localId":"c0173c4db5b8","colspan":2,"background":"#44b3e1"},"content":[{"type":"paragraph","content":[{"type":"text","text":"UCW-34976","marks":[{"type":"strong"}]}],"attrs":{"localId":"6a678b7124cb"}}]}]},{"type":"tableRow","attrs":{"localId":"869faf127af7"},"content":[{"type":"tableCell","attrs":{"localId":"9f7854bf2006","background":"#44b3e1"},"content":[{"type":"paragraph","content":[{"type":"text","text":"Brand Name","marks":[{"type":"strong"}]}],"attrs":{"localId":"7c1ee61b492b"}}]},{"type":"tableCell","attrs":{"localId":"8777c35c96ab","colspan":2,"background":"#44b3e1"},"content":[{"type":"paragraph","content":[{"type":"text","text":"Jo Malone London","marks":[{"type":"strong"}]}],"attrs":{"localId":"0f216e0c0c39"}}]}]},{"type":"tableRow","attrs":{"localId":"b737c2dba64a"},"content":[{"type":"tableCell","attrs":{"localId":"d8012ac0ce4d","background":"#ace5fe"},"content":[{"type":"paragraph","content":[{"type":"text","text":"Platform","marks":[{"type":"strong"}]}],"attrs":{"localId":"1de47604868f"}}]},{"type":"tableCell","attrs":{"localId":"93541bec8339","colspan":2,"background":"#ace5fe"},"content":[{"type":"paragraph","content":[{"type":"text","text":"Luxury","marks":[{"type":"strong"}]}],"attrs":{"localId":"00ab9b6ace2f"}}]}]},{"type":"tableRow","attrs":{"localId":"8911a4887b07"},"content":[{"type":"tableCell","attrs":{"localId":"fb0f97cef6ef","background":"#ace5fe"},"content":[{"type":"paragraph","content":[{"type":"text","text":"Particulars","marks":[{"type":"strong"}]}],"attrs":{"localId":"4f06105a11da"}}]},{"type":"tableCell","attrs":{"localId":"bafbc5a27aee","background":"#ace5fe"},"content":[{"type":"paragraph","content":[{"type":"text","text":"SKU Count","marks":[{"type":"strong"}]}],"attrs":{"localId":"93f1c882c399"}}]},{"type":"tableCell","attrs":{"localId":"94cda5f00dd4","background":"#ace5fe"},"content":[{"type":"paragraph","content":[{"type":"text","text":"Option Count","marks":[{"type":"strong"}]}],"attrs":{"localId":"2750f69adc1a"}}]}]},{"type":"tableRow","attrs":{"localId":"f63bd08844bf"},"content":[{"type":"tableCell","attrs":{"localId":"cc7196e55e83","background":"white"},"content":[{"type":"paragraph","content":[{"type":"text","text":"Received"}],"attrs":{"localId":"cb7bc1ac8db0"}}]},{"type":"tableCell","attrs":{"localId":"3f170c663836"},"content":[{"type":"paragraph","content":[{"type":"text","text":"1"}],"attrs":{"localId":"b32b8c235d42"}}]},{"type":"tableCell","attrs":{"localId":"53878dd4c30f"},"content":[{"type":"paragraph","content":[{"type":"text","text":"1"}],"attrs":{"localId":"e1916717d055"}}]}]},{"type":"tableRow","attrs":{"localId":"923f8b5c7a23"},"content":[{"type":"tableCell","attrs":{"localId":"e5633888a6c4","background":"white"},"content":[{"type":"paragraph","content":[{"type":"text","text":"Uploaded"}],"attrs":{"localId":"c020962099cd"}}]},{"type":"tableCell","attrs":{"localId":"5f368a400cef"},"content":[{"type":"paragraph","content":[{"type":"text","text":"1"}],"attrs":{"localId":"71e22f29f3d6"}}]},{"type":"tableCell","attrs":{"localId":"30db5becf530"},"content":[{"type":"paragraph","content":[{"type":"text","text":"1"}],"attrs":{"localId":"c6f2d55641f3"}}]}]},{"type":"tableRow","attrs":{"localId":"d689aa19210b"},"content":[{"type":"tableCell","attrs":{"localId":"599f1f9dbd27","background":"white"},"content":[{"type":"paragraph","content":[{"type":"text","text":"LIDs Shared"}],"attrs":{"localId":"68d9a1ef67e5"}}]},{"type":"tableCell","attrs":{"localId":"c7d8b06cdc31"},"content":[{"type":"paragraph","content":[{"type":"text","text":"1"}],"attrs":{"localId":"82e816052299"}}]},{"type":"tableCell","attrs":{"localId":"b4711944b0d0"},"content":[{"type":"paragraph","content":[{"type":"text","text":"1"}],"attrs":{"localId":"265e1275f067"}}]}]},{"type":"tableRow","attrs":{"localId":"db9295cf0d1d"},"content":[{"type":"tableCell","attrs":{"localId":"a5997671b829","background":"white"},"content":[{"type":"paragraph","content":[{"type":"text","text":"LIDs Stuck in the System"}],"attrs":{"localId":"d3005f21998e"}}]},{"type":"tableCell","attrs":{"localId":"a0de05ef8898"},"content":[{"type":"paragraph","content":[{"type":"text","text":"0"}],"attrs":{"localId":"a2ae544cfd37"}}]},{"type":"tableCell","attrs":{"localId":"c8a600a0732d"},"content":[{"type":"paragraph","content":[{"type":"text","text":"0"}],"attrs":{"localId":"c4db173dd025"}}]}]}]}
{adf}
With this, we are closing this request from our end.
Thank you for your patience, support, and cooperation throughout the process. Your brand is important to us, and we look forward to assisting you again."</t>
  </si>
  <si>
    <t>3TenX</t>
  </si>
  <si>
    <t>|Date :07/27/2026 &lt;Ticket picked for pre processing SKU 6&gt; &lt;Tania&gt;|
|Date :07/27/2026 &lt;Ticket picked for Production and QC review SKU 6&gt; &lt;Tania&gt;|;[^UCW-34966 Summary.zip]
We have successfully uploaded this batch. Please find the attached summary sheet and summary report.;[^UCW-34966_Post Upload Status.xlsx]
Date :07/28/2026 &lt;Ticket has been successfully uploaded in our system. SKU 6&gt; &lt;Tania&gt;;[^UCW-34966_Post Upload Status (5119bbab-dfc6-46ec-a9dd-b3fc18e5709a).xlsx]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f0c8833-6475-4749-9961-e08662a2b492"},"content":[{"type":"tableRow","attrs":{"localId":"94c00000bb68"},"content":[{"type":"tableCell","attrs":{"localId":"72a090edca22","background":"#44b3e1"},"content":[{"type":"paragraph","content":[{"type":"text","text":"Ticket ID","marks":[{"type":"strong"}]}],"attrs":{"localId":"55b1fc5cbe6b"}}]},{"type":"tableCell","attrs":{"localId":"b8ec7ce757a2","colspan":2,"background":"#44b3e1"},"content":[{"type":"paragraph","content":[{"type":"text","text":"UCW-34966","marks":[{"type":"strong"}]}],"attrs":{"localId":"02886875a3c9"}}]}]},{"type":"tableRow","attrs":{"localId":"187e663b0210"},"content":[{"type":"tableCell","attrs":{"localId":"91197884f5e6","background":"#44b3e1"},"content":[{"type":"paragraph","content":[{"type":"text","text":"Brand Name","marks":[{"type":"strong"}]}],"attrs":{"localId":"75ce6bcf37f9"}}]},{"type":"tableCell","attrs":{"localId":"4f2cc6f3cafd","colspan":2,"background":"#44b3e1"},"content":[{"type":"paragraph","content":[{"type":"text","text":"3TenX","marks":[{"type":"strong"}]}],"attrs":{"localId":"8b1302d22877"}}]}]},{"type":"tableRow","attrs":{"localId":"dc701af1786b"},"content":[{"type":"tableCell","attrs":{"localId":"9b12163b10d0","background":"#ace5fe"},"content":[{"type":"paragraph","content":[{"type":"text","text":"Platform","marks":[{"type":"strong"}]}],"attrs":{"localId":"98f22e497e95"}}]},{"type":"tableCell","attrs":{"localId":"01d3bb66262f","colspan":2,"background":"#ace5fe"},"content":[{"type":"paragraph","content":[{"type":"text","text":"Mall + Luxury","marks":[{"type":"strong"}]}],"attrs":{"localId":"a87e1329693c"}}]}]},{"type":"tableRow","attrs":{"localId":"58c85a43d04f"},"content":[{"type":"tableCell","attrs":{"localId":"7d7687f87830","background":"#ace5fe"},"content":[{"type":"paragraph","content":[{"type":"text","text":"Particulars","marks":[{"type":"strong"}]}],"attrs":{"localId":"524dd33e0cc7"}}]},{"type":"tableCell","attrs":{"localId":"f798bc625866","background":"#ace5fe"},"content":[{"type":"paragraph","content":[{"type":"text","text":"SKU Count","marks":[{"type":"strong"}]}],"attrs":{"localId":"c856f6e1fcc5"}}]},{"type":"tableCell","attrs":{"localId":"3d0dea8ad834","background":"#ace5fe"},"content":[{"type":"paragraph","content":[{"type":"text","text":"Option Count","marks":[{"type":"strong"}]}],"attrs":{"localId":"f4bb15726d0b"}}]}]},{"type":"tableRow","attrs":{"localId":"24ebedc5126d"},"content":[{"type":"tableCell","attrs":{"localId":"33799c6a704a","background":"white"},"content":[{"type":"paragraph","content":[{"type":"text","text":"Received"}],"attrs":{"localId":"b04611286963"}}]},{"type":"tableCell","attrs":{"localId":"0e5405bef628"},"content":[{"type":"paragraph","content":[{"type":"text","text":"6"}],"attrs":{"localId":"c9152146a681"}}]},{"type":"tableCell","attrs":{"localId":"1c2112366938"},"content":[{"type":"paragraph","content":[{"type":"text","text":"6"}],"attrs":{"localId":"c9a2fdeb3fae"}}]}]},{"type":"tableRow","attrs":{"localId":"56e11347af6e"},"content":[{"type":"tableCell","attrs":{"localId":"7815596bfc57","background":"white"},"content":[{"type":"paragraph","content":[{"type":"text","text":"Uploaded"}],"attrs":{"localId":"81ee9bd29c61"}}]},{"type":"tableCell","attrs":{"localId":"8d720070f74c"},"content":[{"type":"paragraph","content":[{"type":"text","text":"6"}],"attrs":{"localId":"ce23cd2814a4"}}]},{"type":"tableCell","attrs":{"localId":"5a732f22f524"},"content":[{"type":"paragraph","content":[{"type":"text","text":"6"}],"attrs":{"localId":"5beaad090065"}}]}]},{"type":"tableRow","attrs":{"localId":"31f9c2c9af42"},"content":[{"type":"tableCell","attrs":{"localId":"304d12742c7e","background":"white"},"content":[{"type":"paragraph","content":[{"type":"text","text":"LIDs Shared"}],"attrs":{"localId":"867e0b9c7854"}}]},{"type":"tableCell","attrs":{"localId":"b7c5f0027c70"},"content":[{"type":"paragraph","content":[{"type":"text","text":"6"}],"attrs":{"localId":"7f3f6da0ef74"}}]},{"type":"tableCell","attrs":{"localId":"43272dbc1aa8"},"content":[{"type":"paragraph","content":[{"type":"text","text":"6"}],"attrs":{"localId":"3a41919dd327"}}]}]},{"type":"tableRow","attrs":{"localId":"a08efbc99cee"},"content":[{"type":"tableCell","attrs":{"localId":"15820e48a324","background":"white"},"content":[{"type":"paragraph","content":[{"type":"text","text":"LIDs Stuck in the System"}],"attrs":{"localId":"e20690885a48"}}]},{"type":"tableCell","attrs":{"localId":"bc236e30e02f"},"content":[{"type":"paragraph","content":[{"type":"text","text":"0"}],"attrs":{"localId":"722138c1790e"}}]},{"type":"tableCell","attrs":{"localId":"a202df172675"},"content":[{"type":"paragraph","content":[{"type":"text","text":"0"}],"attrs":{"localId":"9ac3e9425f75"}}]}]}]}
{adf}
With this, we are closing this request from our end.
Thank you for your patience, support, and cooperation throughout the process. Your brand is important to us, and we look forward to assisting you again."</t>
  </si>
  <si>
    <t>Dr. Odin</t>
  </si>
  <si>
    <t>Date :07/27/2026 &lt;Ticket picked for pre processing Option: 62 SKU: 62&gt; &lt;Sanjana Ghosh&gt;;Date :07/27/2026 &lt;Pre Processing query to Brand &lt;Style Code, Image Query and Mandatory Features&gt; &lt;Sanjana Ghosh&gt; ;Date :07/28/2026 &lt; Pre Processing query to Brand 1st Follow Up&gt; &lt;Sanjana Ghosh&gt;;Date :07/31/2026 &lt; Closing ticket for Brand not Responding 1st Follow Up Date :07/28/2026, 2nd  Follow Up Date:07/29/2026, 3rd Follow up Date:07/30/2026&gt; &lt;Sanjana Ghosh&gt;</t>
  </si>
  <si>
    <t>Max&amp;Co,BMW</t>
  </si>
  <si>
    <t>|Date :07/27/2026 &lt;Ticket picked for pre processing SKU 16&gt; &lt;Tania&gt;|
|Date :07/27/2026 &lt;Ticket picked for Production and QC review SKU 16&gt; &lt;Tania&gt;|;[^UCW-34964 Summary.zip]
;We have successfully uploaded this batch. Please find the attached summary sheet and summary report.[^UCW-34964_Post Upload Status.xlsx] Date :07/28/2026 &lt;Ticket has been successfully uploaded in our system. SKU 16&gt; &lt;Tania&gt;;[^UCW-34964_Post Upload Status (021a5d32-b8b4-4e5d-b147-6848276c7900).xlsx]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f079981-acab-4e51-ac56-2061054fedae"},"content":[{"type":"tableRow","attrs":{"localId":"46895f152a3c"},"content":[{"type":"tableCell","attrs":{"localId":"e64a5c672b12","background":"#44b3e1"},"content":[{"type":"paragraph","content":[{"type":"text","text":"Ticket ID","marks":[{"type":"strong"}]}],"attrs":{"localId":"8c393362d5be"}}]},{"type":"tableCell","attrs":{"localId":"955d72938a8b","colspan":2,"background":"#44b3e1"},"content":[{"type":"paragraph","content":[{"type":"text","text":"UCW-34964","marks":[{"type":"strong"}]}],"attrs":{"localId":"cbdebdea8bbc"}}]}]},{"type":"tableRow","attrs":{"localId":"62e526e0ea15"},"content":[{"type":"tableCell","attrs":{"localId":"bf7c80a42487","background":"#44b3e1"},"content":[{"type":"paragraph","content":[{"type":"text","text":"Brand Name","marks":[{"type":"strong"}]}],"attrs":{"localId":"9b5b3d212d0d"}}]},{"type":"tableCell","attrs":{"localId":"6618e183b379","colspan":2,"background":"#44b3e1"},"content":[{"type":"paragraph","content":[{"type":"text","text":"Max&amp;Co, BMW","marks":[{"type":"strong"}]}],"attrs":{"localId":"84bf8ab1a2d2"}}]}]},{"type":"tableRow","attrs":{"localId":"8c64c800d31b"},"content":[{"type":"tableCell","attrs":{"localId":"4ec7aa8e1046","background":"#ace5fe"},"content":[{"type":"paragraph","content":[{"type":"text","text":"Platform","marks":[{"type":"strong"}]}],"attrs":{"localId":"70dd5c906ad0"}}]},{"type":"tableCell","attrs":{"localId":"a26a9b172522","colspan":2,"background":"#ace5fe"},"content":[{"type":"paragraph","content":[{"type":"text","text":"Mall + Luxury","marks":[{"type":"strong"}]}],"attrs":{"localId":"8646c8230f68"}}]}]},{"type":"tableRow","attrs":{"localId":"3b980b18fa9a"},"content":[{"type":"tableCell","attrs":{"localId":"123b238bb687","background":"#ace5fe"},"content":[{"type":"paragraph","content":[{"type":"text","text":"Particulars","marks":[{"type":"strong"}]}],"attrs":{"localId":"e1f1c749434f"}}]},{"type":"tableCell","attrs":{"localId":"68a19a51796a","background":"#ace5fe"},"content":[{"type":"paragraph","content":[{"type":"text","text":"SKU Count","marks":[{"type":"strong"}]}],"attrs":{"localId":"deaa2823aa22"}}]},{"type":"tableCell","attrs":{"localId":"1e0fd8ce5ab1","background":"#ace5fe"},"content":[{"type":"paragraph","content":[{"type":"text","text":"Option Count","marks":[{"type":"strong"}]}],"attrs":{"localId":"a91320946ae3"}}]}]},{"type":"tableRow","attrs":{"localId":"19835d17ab4f"},"content":[{"type":"tableCell","attrs":{"localId":"1518ae0cafb2","background":"white"},"content":[{"type":"paragraph","content":[{"type":"text","text":"Received"}],"attrs":{"localId":"bf61c327f938"}}]},{"type":"tableCell","attrs":{"localId":"650990f14ff6"},"content":[{"type":"paragraph","content":[{"type":"text","text":"16"}],"attrs":{"localId":"15475ab09f98"}}]},{"type":"tableCell","attrs":{"localId":"4cc2599af93d"},"content":[{"type":"paragraph","content":[{"type":"text","text":"16"}],"attrs":{"localId":"4bdc73054643"}}]}]},{"type":"tableRow","attrs":{"localId":"b99c2b8cc04a"},"content":[{"type":"tableCell","attrs":{"localId":"d46f2dbd6bb4","background":"white"},"content":[{"type":"paragraph","content":[{"type":"text","text":"Uploaded"}],"attrs":{"localId":"977729130d47"}}]},{"type":"tableCell","attrs":{"localId":"f631a1c83913"},"content":[{"type":"paragraph","content":[{"type":"text","text":"16"}],"attrs":{"localId":"485a56187c58"}}]},{"type":"tableCell","attrs":{"localId":"c2ad2a337afc"},"content":[{"type":"paragraph","content":[{"type":"text","text":"16"}],"attrs":{"localId":"cad4233d2e23"}}]}]},{"type":"tableRow","attrs":{"localId":"072cf0603d75"},"content":[{"type":"tableCell","attrs":{"localId":"233b943136fc","background":"white"},"content":[{"type":"paragraph","content":[{"type":"text","text":"LIDs Shared"}],"attrs":{"localId":"d0dcb4998d78"}}]},{"type":"tableCell","attrs":{"localId":"100ee548a829"},"content":[{"type":"paragraph","content":[{"type":"text","text":"16"}],"attrs":{"localId":"80fa851972dd"}}]},{"type":"tableCell","attrs":{"localId":"cfdcba2c52b0"},"content":[{"type":"paragraph","content":[{"type":"text","text":"16"}],"attrs":{"localId":"79f3f924e63a"}}]}]},{"type":"tableRow","attrs":{"localId":"53de75c3c02c"},"content":[{"type":"tableCell","attrs":{"localId":"4bdfb3e86383","background":"white"},"content":[{"type":"paragraph","content":[{"type":"text","text":"LIDs Stuck in the System"}],"attrs":{"localId":"4f1ce367947f"}}]},{"type":"tableCell","attrs":{"localId":"ef0ed4e3132b"},"content":[{"type":"paragraph","content":[{"type":"text","text":"0"}],"attrs":{"localId":"630f154e6fcf"}}]},{"type":"tableCell","attrs":{"localId":"10a48d064f0e"},"content":[{"type":"paragraph","content":[{"type":"text","text":"0"}],"attrs":{"localId":"ec51e0de3bbb"}}]}]}]}
{adf}
With this, we are closing this request from our end.
Thank you for your patience, support, and cooperation throughout the process. Your brand is important to us, and we look forward to assisting you again."</t>
  </si>
  <si>
    <t>Duroflec</t>
  </si>
  <si>
    <t>Date:07/28/2026&lt;Brand to Resolve Query&gt;&lt;Image link is same for 192 sku;s , but 192 sku;s are unique&gt;&lt;Biplab Sarkar&gt;;We have updated the images. Please find the attached screenshot for your reference. Once the images are successfully reflected, we will inform you accordingly.
{adf:display=block}
{"type":"table","attrs":{"isNumberColumnEnabled":false,"layout":"center","localId":"e058ba04-6863-41dc-bfcb-f019a6bdba32"},"content":[{"type":"tableRow","attrs":{"localId":"8ac422ef872f"},"content":[{"type":"tableCell","attrs":{"localId":"03a0b993f085"},"content":[{"type":"paragraph","content":[{"type":"text","text":"Ticket ID"}],"attrs":{"localId":"6c73c4e1ab18"}}]},{"type":"tableCell","attrs":{"localId":"fb6ba6c1f73a","colspan":2},"content":[{"type":"paragraph","content":[{"type":"text","text":"UCW-34956"}],"attrs":{"localId":"78502c77928d"}}]}]},{"type":"tableRow","attrs":{"localId":"e18d2245c31e"},"content":[{"type":"tableCell","attrs":{"localId":"1b0379e63df4"},"content":[{"type":"paragraph","content":[{"type":"text","text":"Brand Name"}],"attrs":{"localId":"e67a94466a46"}}]},{"type":"tableCell","attrs":{"localId":"8c0989c98427","colspan":2},"content":[{"type":"paragraph","content":[{"type":"text","text":"Sleepyhead"}],"attrs":{"localId":"1d52ddb0109f"}}]}]},{"type":"tableRow","attrs":{"localId":"1e3b6973b5a0"},"content":[{"type":"tableCell","attrs":{"localId":"970caf9e9b65"},"content":[{"type":"paragraph","content":[{"type":"text","text":"Platform"}],"attrs":{"localId":"81b356169504"}}]},{"type":"tableCell","attrs":{"localId":"31f88626c61f","colspan":2},"content":[{"type":"paragraph","content":[{"type":"text","text":"Marketplace"}],"attrs":{"localId":"843163ed0e97"}}]}]},{"type":"tableRow","attrs":{"localId":"d6bee210883f"},"content":[{"type":"tableCell","attrs":{"localId":"70b723479c81"},"content":[{"type":"paragraph","content":[{"type":"text","text":"Particulars"}],"attrs":{"localId":"dbc2e57fb01f"}}]},{"type":"tableCell","attrs":{"localId":"7980ab5c34eb"},"content":[{"type":"paragraph","content":[{"type":"text","text":"SKU Count"}],"attrs":{"localId":"2b3621efbabb"}}]},{"type":"tableCell","attrs":{"localId":"ddfba98f3ed9"},"content":[{"type":"paragraph","content":[{"type":"text","text":"Option Count"}],"attrs":{"localId":"13c3f7f50adb"}}]}]},{"type":"tableRow","attrs":{"localId":"59113bfa2cb6"},"content":[{"type":"tableCell","attrs":{"localId":"e5b1e8005120"},"content":[{"type":"paragraph","content":[{"type":"text","text":"Received"}],"attrs":{"localId":"efa83746d7fd"}}]},{"type":"tableCell","attrs":{"localId":"a69ce58de40b"},"content":[{"type":"paragraph","content":[{"type":"text","text":"192"}],"attrs":{"localId":"3ffbd6eb53ba"}}]},{"type":"tableCell","attrs":{"localId":"673059d9e781"},"content":[{"type":"paragraph","content":[{"type":"text","text":"192"}],"attrs":{"localId":"9b19bdee1585"}}]}]},{"type":"tableRow","attrs":{"localId":"04efcefaa912"},"content":[{"type":"tableCell","attrs":{"localId":"047a42de32d9"},"content":[{"type":"paragraph","content":[{"type":"text","text":"Uploaded"}],"attrs":{"localId":"b4e6a61d9cae"}}]},{"type":"tableCell","attrs":{"localId":"a80d1b4c6396"},"content":[{"type":"paragraph","content":[{"type":"text","text":"192"}],"attrs":{"localId":"ce92451e6773"}}]},{"type":"tableCell","attrs":{"localId":"44739038c3b8"},"content":[{"type":"paragraph","content":[{"type":"text","text":"192"}],"attrs":{"localId":"2843770974e4"}}]}]}]}
{adf}
[^126136_SKUEDITRETRIGGER_DUROFLEX_LIMITED(126136)_MATTRESS(MPH2111103103)_20260729_025036_677_summary.csv]
;The images have been successfully reflected. Therefore, we will proceed with closing this ticket for now. If you encounter any further issues, please feel free to reach out to us.</t>
  </si>
  <si>
    <t>MNY</t>
  </si>
  <si>
    <t>Date:07/28/2026&lt;Brand to Relove&gt;&lt;Image name folder mismatch with shared LID&gt;&lt;Biplab Sarkar&gt;;The image is currently not reflecting. Therefore, we have re-uploaded it. Once the image is successfully reflected, we will inform you. If the issue still persists, we will raise an L1 ticket and keep you updated accordingly.
[^125928_product_retrigger_BULK_UPLOAD_summary.csv]
;The images have been successfully reflected. Therefore, we will proceed with closing this ticket for now. If you encounter any further issues, please feel free to reach out to us.</t>
  </si>
  <si>
    <t>Error of various tickets and various issues. Team has taken necessary action and awaiting validation.</t>
  </si>
  <si>
    <t>UCW-35856</t>
  </si>
  <si>
    <t>R&amp;B - Apparel - Seller Code 123986 - New Listing - 07-08-2026 (Lot 12)</t>
  </si>
  <si>
    <t>UCW-35854</t>
  </si>
  <si>
    <t>Libas Apparel 127532 07-08-2026 (SIZE ADDITION)</t>
  </si>
  <si>
    <t>UCW-35853</t>
  </si>
  <si>
    <t>New Lot 2 2026 Slot 1 Listing Creation (Volar Fashion-127227-Footwear)</t>
  </si>
  <si>
    <t>UCW-35847</t>
  </si>
  <si>
    <t xml:space="preserve">Cin Cin - 07-08-2026 - 128398 - Daily Wear </t>
  </si>
  <si>
    <t>UCW-35845</t>
  </si>
  <si>
    <t xml:space="preserve">Andamen Rise collection - Dual listings </t>
  </si>
  <si>
    <t>UCW-35841</t>
  </si>
  <si>
    <t>Bioderma - EAN change</t>
  </si>
  <si>
    <t>UCW-35837</t>
  </si>
  <si>
    <t>Clinique Diwali Honey Local GWPs | TataCliq | Aug GWP</t>
  </si>
  <si>
    <t>UCW-35836</t>
  </si>
  <si>
    <t>New Catalogue Sheet- 7 Aug</t>
  </si>
  <si>
    <t>UCW-35834</t>
  </si>
  <si>
    <t>Cava Image updation</t>
  </si>
  <si>
    <t>UCW-35832</t>
  </si>
  <si>
    <t>Tata Cliq  - New listing - Images update</t>
  </si>
  <si>
    <t>UCW-35831</t>
  </si>
  <si>
    <t>New Airwrap Limited Edition- Ceramic Khaki</t>
  </si>
  <si>
    <t>UCW-35829</t>
  </si>
  <si>
    <t>Giva | Silver Jewellery | 125927 | 30-07-2026 (51SKUs)</t>
  </si>
  <si>
    <t>UCW-35827</t>
  </si>
  <si>
    <t>Joules by Radhika - Jewelry - 07/08/2026 - 177 SKUs</t>
  </si>
  <si>
    <t>UCW-35826</t>
  </si>
  <si>
    <t>CLONE - CLONE - CLONE - Beauty - New brand cataloguing - Forest Hill - 1 Aug</t>
  </si>
  <si>
    <t>UCW-35825</t>
  </si>
  <si>
    <t>color error rectify images for MP000000028489563</t>
  </si>
  <si>
    <t>UCW-35821</t>
  </si>
  <si>
    <t>Request to Review and Update New Product Listing Details</t>
  </si>
  <si>
    <t>UCW-35817</t>
  </si>
  <si>
    <t>Women Footwear New Styles For Tatacliq (SS'26) - (Styles-24) 03.08.2026</t>
  </si>
  <si>
    <t>UCW-35793</t>
  </si>
  <si>
    <t>UCW-35791</t>
  </si>
  <si>
    <t>FM_USPA_Arrow_MP_104_Batch-21, 22 &amp; Lot-80 (AW26)_124848_06-08-2026</t>
  </si>
  <si>
    <t>UCW-35788</t>
  </si>
  <si>
    <t>UCW-35786</t>
  </si>
  <si>
    <t>New Catalogue Sheet - 127573-4 August</t>
  </si>
  <si>
    <t>UCW-35784</t>
  </si>
  <si>
    <t>AW26 Lot 3 ||  Tata Cliq || (60 Style's) Prioritize Listing</t>
  </si>
  <si>
    <t>UCW-35778</t>
  </si>
  <si>
    <t>Products for listing - House Of CDC Fashion Pvt Ltd.</t>
  </si>
  <si>
    <t>UCW-35776</t>
  </si>
  <si>
    <t>To Update weight details</t>
  </si>
  <si>
    <t>UCW-35762</t>
  </si>
  <si>
    <t>Puig Giftsets Cataloguing 03.08.26</t>
  </si>
  <si>
    <t>UCW-35761</t>
  </si>
  <si>
    <t xml:space="preserve">New Listings - Contraband </t>
  </si>
  <si>
    <t>UCW-35760</t>
  </si>
  <si>
    <t>Kenzo Image updation.</t>
  </si>
  <si>
    <t>UCW-35758</t>
  </si>
  <si>
    <t>Request to Update MRP &amp; Size for Existing Products – LuxaDerme</t>
  </si>
  <si>
    <t>Shweta Phadtare</t>
  </si>
  <si>
    <t>UCW-35754</t>
  </si>
  <si>
    <t>CLONE - UPDATED Beauty New Listing Format Submission – Zoha / Correlation / Pepper Tree</t>
  </si>
  <si>
    <t>UCW-35751</t>
  </si>
  <si>
    <t>Limese X SOR - ANUA Listing sheet</t>
  </si>
  <si>
    <t>UCW-35748</t>
  </si>
  <si>
    <t>Sangeeta Boochra - Jewelry - 05/08/2026 - 37 SKUs</t>
  </si>
  <si>
    <t>UCW-35741</t>
  </si>
  <si>
    <t>New Toe Ring Collection Catalog for Upload 06.08.2026</t>
  </si>
  <si>
    <t>UCW-35731</t>
  </si>
  <si>
    <t>TCL | Under Armour | Image update</t>
  </si>
  <si>
    <t>UCW-35715</t>
  </si>
  <si>
    <t>New launch cataloguing details of Kenzo(LE ROUGE &amp; L'EAU AMBRÉE)_Fragrance for TCL _06_Aug_2026.</t>
  </si>
  <si>
    <t>UCW-35707</t>
  </si>
  <si>
    <t>Fabindia – Apparel | Jewellery &amp; Footwear– Seller Code-126453 – SKU Count-936 – Style Count-330 – 27-07-2026</t>
  </si>
  <si>
    <t>UCW-35705</t>
  </si>
  <si>
    <t>TFS new GWP listing details</t>
  </si>
  <si>
    <t>UCW-35704</t>
  </si>
  <si>
    <t>Isharya-Tata Cliq-Rakhi Linesheet</t>
  </si>
  <si>
    <t>UCW-35693</t>
  </si>
  <si>
    <t>Tata Cliq-Multi Brand-Footwear -129236 - 127776 - 20-07-2026</t>
  </si>
  <si>
    <t>UCW-35692</t>
  </si>
  <si>
    <t>Tata Cliq-Multi Brand-Footwear -129236 - 127776 - 04-08-2026</t>
  </si>
  <si>
    <t>UCW-35690</t>
  </si>
  <si>
    <t>Tata Cliq-Multi Brand-Footwear -129236,127776 - 06-08-2026</t>
  </si>
  <si>
    <t>UCW-35685</t>
  </si>
  <si>
    <t>NEEMANS+FOOTWEAR+ 125173+ 15-07-2026</t>
  </si>
  <si>
    <t>UCW-35682</t>
  </si>
  <si>
    <t>GWP &amp; Samples</t>
  </si>
  <si>
    <t>UCW-35681</t>
  </si>
  <si>
    <t>D&amp;G - PDP Content &amp; Hybrid Mock</t>
  </si>
  <si>
    <t>UCW-35680</t>
  </si>
  <si>
    <t xml:space="preserve"> Amouage Launch | TCL - Cataloguing Details | July 2026</t>
  </si>
  <si>
    <t>UCW-35676</t>
  </si>
  <si>
    <t>Update Listing | Tata Cliq | Miduty</t>
  </si>
  <si>
    <t>UCW-35675</t>
  </si>
  <si>
    <t>The Bear House - New Collection Details- 04-Aug 124388</t>
  </si>
  <si>
    <t>UCW-35670</t>
  </si>
  <si>
    <t>EAN Addition SPA X Tata</t>
  </si>
  <si>
    <t>UCW-35657</t>
  </si>
  <si>
    <t xml:space="preserve">Footwear Lot 1 AW26 Skechers -1189 SKUs - 179 Style - Marketplace and Luxury - Marketplace seller code - 126948 - Luxury seller code - 128174 - 3.8.2026 </t>
  </si>
  <si>
    <t>UCW-35653</t>
  </si>
  <si>
    <t>UCW-35641</t>
  </si>
  <si>
    <t>RE: GWP Listings - Aug'26 (P0 Priority)</t>
  </si>
  <si>
    <t>UCW-35634</t>
  </si>
  <si>
    <t>New Rakhi Collection Catalog for Upload Lot 1 01.08.2026</t>
  </si>
  <si>
    <t>UCW-35631</t>
  </si>
  <si>
    <t>Tatacliq Footwear Batch 26 (July) _Colehaan_28-07-2026</t>
  </si>
  <si>
    <t>UCW-35621</t>
  </si>
  <si>
    <t>Colors Queen || Makeup || 129094 || 04-08-2026</t>
  </si>
  <si>
    <t>UCW-35615</t>
  </si>
  <si>
    <t>Calvin Klein Mist Ext - 4 STD - New Listing - TATA - 04/08/26</t>
  </si>
  <si>
    <t>UCW-35614</t>
  </si>
  <si>
    <t>UCW-35606</t>
  </si>
  <si>
    <t>MNY | Vinyl Ink Mithai Listing | Tata Cliq Fashion | 125928  (2767246)</t>
  </si>
  <si>
    <t>UCW-35593</t>
  </si>
  <si>
    <t>add the new listing | foto care | Gadgets | 4th aug</t>
  </si>
  <si>
    <t>UCW-35583</t>
  </si>
  <si>
    <t>Tata CLiQ Product image change thalgo</t>
  </si>
  <si>
    <t>UCW-35574</t>
  </si>
  <si>
    <t>StyloBug Kidswear 129303 New Listing 30 SKus 03-Aug-2026</t>
  </si>
  <si>
    <t>UCW-35570</t>
  </si>
  <si>
    <t>CLONE - L’Oréal Paris | GB Serum Update | TataCliq Fashion  |125928</t>
  </si>
  <si>
    <t>UCW-35566</t>
  </si>
  <si>
    <t>Kaftanize - 128340 - 03-08-2026 - Daily Wear</t>
  </si>
  <si>
    <t>UCW-35565</t>
  </si>
  <si>
    <t xml:space="preserve">Smriti Gupta - 03-08-2026 - 128248 - Festive Collection </t>
  </si>
  <si>
    <t>UCW-35563</t>
  </si>
  <si>
    <t>Rosso Brunello - Footwear - 16/07/2026 - 352 SKUs</t>
  </si>
  <si>
    <t>UCW-35562</t>
  </si>
  <si>
    <t>Tata Cliq Footwear Catalogue | 05-08-2026</t>
  </si>
  <si>
    <t>UCW-35560</t>
  </si>
  <si>
    <t>Under Armour Listing (128047)-04/08/2026</t>
  </si>
  <si>
    <t>UCW-35556</t>
  </si>
  <si>
    <t>Malabar Weight Updating On Tata Cliq | Adhoc |124274</t>
  </si>
  <si>
    <t>UCW-35549</t>
  </si>
  <si>
    <t>Pantaloons/Kid's/New Listing/SKU 565/Options 114| 4th Aug'2026</t>
  </si>
  <si>
    <t>UCW-35548</t>
  </si>
  <si>
    <t>Lot 1 AW26 Skechers Apparels 123 SKUs - 22 Style -3.8.2026</t>
  </si>
  <si>
    <t>UCW-35543</t>
  </si>
  <si>
    <t>bareMinerals x TCL – Cataloguing July'26</t>
  </si>
  <si>
    <t>UCW-35540</t>
  </si>
  <si>
    <t>Accessorize London X Tata Cliq _Jewellery Catalogue_03-08-2026</t>
  </si>
  <si>
    <t>UCW-35539</t>
  </si>
  <si>
    <t>L’Oréal Paris | Festive Shade Hair Colour Listing | TataCliq Fashion  |125928</t>
  </si>
  <si>
    <t>UCW-35538</t>
  </si>
  <si>
    <t>Libas Apparel 127532 31-07-2026 ( IMAGE REPLACE )</t>
  </si>
  <si>
    <t>UCW-35534</t>
  </si>
  <si>
    <t>Katalysst New Listing TATA CLIQ</t>
  </si>
  <si>
    <t>UCW-35531</t>
  </si>
  <si>
    <t>New Catalogue For Rakhi: 03-08-2026</t>
  </si>
  <si>
    <t>UCW-35527</t>
  </si>
  <si>
    <t>Lotto/Footwear UPTO Lot-38/Seller code- 129247/ 17-07-2026</t>
  </si>
  <si>
    <t>UCW-35524</t>
  </si>
  <si>
    <t>Palmonas | Fashion Jwellery | 128366 | 03-08-2026, 40 SKUs RAKHI</t>
  </si>
  <si>
    <t>UCW-35523</t>
  </si>
  <si>
    <t>Tatacliq x Mini Stitch wedding Catalog-(129146-WH)-03-08-26</t>
  </si>
  <si>
    <t>UCW-35520</t>
  </si>
  <si>
    <t>Ben Sherman Apparel Listing</t>
  </si>
  <si>
    <t>UCW-35517</t>
  </si>
  <si>
    <t>Image Update for Rakhi Product: 29.07.2026</t>
  </si>
  <si>
    <t>UCW-35515</t>
  </si>
  <si>
    <t>listing to add ANIK (124849) 29-07-2026</t>
  </si>
  <si>
    <t>UCW-35493</t>
  </si>
  <si>
    <t>BB Skin Enhancer July'26</t>
  </si>
  <si>
    <t>UCW-35492</t>
  </si>
  <si>
    <t xml:space="preserve"> Pantaloons/Men/Women/Kids/Non Apparel Footwear/Specimen/New Listing/SKU 523/Options 120| 28th July'2026</t>
  </si>
  <si>
    <t>UCW-35491</t>
  </si>
  <si>
    <t>New Listings+Khadlaj+Perfumes+126349+TCF+28th July 2026</t>
  </si>
  <si>
    <t>UCW-35489</t>
  </si>
  <si>
    <t>Davidoff EAN &amp; MRP Update - TATA</t>
  </si>
  <si>
    <t>UCW-35488</t>
  </si>
  <si>
    <t>Lip tints PDP images update</t>
  </si>
  <si>
    <t>UCW-35487</t>
  </si>
  <si>
    <t>PUMA FOOTWEAR, APPARREL &amp; ACCESSORIES 124130 &amp; 125381 New Listings 31-07-2026</t>
  </si>
  <si>
    <t>UCW-35485</t>
  </si>
  <si>
    <t>64 Request to Expedite Catalog Listing</t>
  </si>
  <si>
    <t>UCW-35481</t>
  </si>
  <si>
    <t>80 Articles || Handbag Articles Listing For INC.5 || TataCliq</t>
  </si>
  <si>
    <t>UCW-35474</t>
  </si>
  <si>
    <t>Tata Cliq X Wella Ultimate Repair Listings</t>
  </si>
  <si>
    <t>UCW-35470</t>
  </si>
  <si>
    <t>Laa Polki Stories - Jewellery - 29th July - 25 SKUs</t>
  </si>
  <si>
    <t>UCW-35468</t>
  </si>
  <si>
    <t xml:space="preserve"> Isharya - Jewelry - 30/07/2026 - 41 SKUs</t>
  </si>
  <si>
    <t>UCW-35463</t>
  </si>
  <si>
    <t>Update Cataloge (127167 | 03-08-2026 | INVHOME)</t>
  </si>
  <si>
    <t>UCW-35461</t>
  </si>
  <si>
    <t>FM_USPA_Arrow_MP_163_Batch-18,19 (AW26) &amp; Lot-79__124848_03-08-2026</t>
  </si>
  <si>
    <t>UCW-35458</t>
  </si>
  <si>
    <t>Tata Cliq Fashion - New Listing - Eze Perfume ( Saffron Valley &amp; Himalayan Echo )</t>
  </si>
  <si>
    <t>UCW-35457</t>
  </si>
  <si>
    <t xml:space="preserve">Need to update images 30th July </t>
  </si>
  <si>
    <t>UCW-35450</t>
  </si>
  <si>
    <t>L'Occi X TataCliQ_New Listings (Gift Sets)</t>
  </si>
  <si>
    <t>UCW-35447</t>
  </si>
  <si>
    <t>L'Occi X TataCliQ_New Listings (GWPs)</t>
  </si>
  <si>
    <t>UCW-35439</t>
  </si>
  <si>
    <t>CLONE-CLONE - Tangerine Jewelry</t>
  </si>
  <si>
    <t>UCW-35438</t>
  </si>
  <si>
    <t>Foxtale X Tata Cliq Dewy sunscreen PDP and title update</t>
  </si>
  <si>
    <t>UCW-35435</t>
  </si>
  <si>
    <t>Foxtale X Maccaron Matte Sunscreen PDP and title update</t>
  </si>
  <si>
    <t>UCW-35432</t>
  </si>
  <si>
    <t>Woodland / Footwear / 1220 SKU's / 169 Options / 17-07-26</t>
  </si>
  <si>
    <t>UCW-35431</t>
  </si>
  <si>
    <t xml:space="preserve"> Foxtale X Tata Cliq Matte Sunscreen PDP and title update</t>
  </si>
  <si>
    <t>UCW-35429</t>
  </si>
  <si>
    <t>UCW-35427</t>
  </si>
  <si>
    <t>Fabindia – Apparel | Jewellery – Seller Code-126453 – SKU Count-892 – Style Count-320 – 01-08-2026</t>
  </si>
  <si>
    <t>UCW-35421</t>
  </si>
  <si>
    <t>Product To List - Seller (129561) House Of CDC Fashion Pvt Ltd</t>
  </si>
  <si>
    <t>UCW-35419</t>
  </si>
  <si>
    <t>Silvostyle by PNG | New (739) Products SilvoStyle | Code - 129576 | Total SKUs - 739</t>
  </si>
  <si>
    <t>UCW-35410</t>
  </si>
  <si>
    <t>New Catalogue Sheet 31 July 2026</t>
  </si>
  <si>
    <t>London Rag</t>
  </si>
  <si>
    <t>Cin Cin</t>
  </si>
  <si>
    <t>Cava</t>
  </si>
  <si>
    <t>Forest Hill</t>
  </si>
  <si>
    <t>Boat</t>
  </si>
  <si>
    <t>Club York</t>
  </si>
  <si>
    <t>Date :08/08/2026 &lt;Ticket picked for pre processing Option 24 Sku 150&gt; &lt;Ishani&gt;;Date :08/08/2026 &lt;Pre Processing query to Brand &lt;HSN Value Missing&gt;&gt; &lt;Ishani&gt;</t>
  </si>
  <si>
    <t>USPA, Arrow</t>
  </si>
  <si>
    <t>Date :08/08/2026 &lt;Ticket picked for pre processing Option: 104 SKU: 444&gt; &lt;Sanjana Ghosh&gt;</t>
  </si>
  <si>
    <t>TryMe</t>
  </si>
  <si>
    <t>Date :08/08/2026 &lt;Ticket picked for pre processing Option 69 Sku 411&gt; &lt;Ishani&gt;</t>
  </si>
  <si>
    <t>kazo</t>
  </si>
  <si>
    <t>Date :08/08/2026 &lt;Ticket picked for pre processing Option: 60 SKU: 348&gt; &lt;Sanjana Ghosh&gt;</t>
  </si>
  <si>
    <t>Joyallukas</t>
  </si>
  <si>
    <t>Puig</t>
  </si>
  <si>
    <t xml:space="preserve">Date :08/08/2026  &lt;Ticket picked for pre processing SKU 22&gt; &lt;Tania&gt; Date :08/08/2026  &lt;Pre Processing query to Brand &lt;Manufacturer &amp; Coo Details are mismatched, Image &amp; Certificate Analysis&gt;&gt; &lt;Tania&gt; </t>
  </si>
  <si>
    <t>Contraband</t>
  </si>
  <si>
    <t>Date :08/08/2026  &lt;Ticket picked for pre processing SKU 20&gt; &lt;Tania&gt; Date :08/08/2026  &lt;Pre Processing query to Brand &lt;Packer Details &amp; Longevity Missing, Certificate not available&gt;&gt; &lt;Tania&gt; 
BRAND NAME IS NOT LISTED</t>
  </si>
  <si>
    <t>Kenzo</t>
  </si>
  <si>
    <t>Date :08/09/2026&lt;Ticket picked for pre processing Option 2 Sku 2 &gt; &lt;Rupa&gt;</t>
  </si>
  <si>
    <t>LuxaDerme</t>
  </si>
  <si>
    <t xml:space="preserve">Date :08/09/2026&lt;Ticket picked for pre processing Option 2 Sku 2 &gt; &lt;Rupa&gt;;Date :08/09/2026&lt;Pre Processing query to Brand &lt;Image link not accessible&gt;&gt; &lt;Rupa&gt; </t>
  </si>
  <si>
    <t>pepper tree</t>
  </si>
  <si>
    <t xml:space="preserve">Date :08/08/2026  &lt;Ticket picked for pre processing SKU 17&gt; &lt;Tania&gt; Date :08/08/2026  &lt;Pre Processing query to Brand &lt;MRP &amp; Product Weight Details, Image&amp; Certificate&gt;&gt; &lt;Tania&gt; </t>
  </si>
  <si>
    <t>Anua</t>
  </si>
  <si>
    <t xml:space="preserve">Date :08/08/2026 &lt;Ticket picked for pre processing SKU 40&gt; &lt;Tania&gt; Date :08/08/2026  &lt;Pre Processing query to Brand &lt;Images Link Not Available &amp; Brand name is not available in LOV&gt;&gt; &lt;Tania&gt; </t>
  </si>
  <si>
    <t>Sangeeta Boochra</t>
  </si>
  <si>
    <t xml:space="preserve">Date : 8th Aug, 2026 This ticket has been picked for Pre-Processing and Image Analysis -Mousumi. 
Date : 8th Aug, 2026 Pre-Processing Done ( Brand to Query Weight, Warrnaty TYpe, Association COde,Metal &amp; Weight, Fine or Fashion)
</t>
  </si>
  <si>
    <t>Taraash 925</t>
  </si>
  <si>
    <t xml:space="preserve">Date : 8th Aug, 2026 This ticket has been picked for Pre-Processing and Image Analysis -Mousumi. 
Date : 8th Aug, 2026 Pre-Processing Done( Brand </t>
  </si>
  <si>
    <t>UNDER ARMOUR</t>
  </si>
  <si>
    <t>Date :08/09/2026&lt;Ticket picked for pre processing Option 258Sku 1085&gt; &lt;Rupa&gt;</t>
  </si>
  <si>
    <t>Date :08/07/2026 &lt;Ticket picked for pre processing SKU 4&gt; &lt;Tania&gt; Date :08/07/2026 &lt;Ticket picked for Production and QC review SKU 4&gt; &lt;Tania&gt;</t>
  </si>
  <si>
    <t>[^UCW-35705 Summary.zip]
[^UCW-35705_Post Upload Status.xlsx]
Date :08/07/2026 &lt;Ticket has been successfully uploaded in our system. Option 2 Sku 2 &gt; &lt;Tania&gt;;[^UCW-35705_Post Upload Status (1e731845-52bc-4008-9d1e-4ccc87c85ba7).xlsx]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057a8236-6ddc-4e61-b230-08afaa2d0285"},"content":[{"type":"tableRow","attrs":{"localId":"b94d972026bb"},"content":[{"type":"tableCell","attrs":{"localId":"c6c47f83f865","background":"#44b3e1"},"content":[{"type":"paragraph","content":[{"type":"text","text":"Ticket ID","marks":[{"type":"strong"}]}],"attrs":{"localId":"63d15f7e4c77"}}]},{"type":"tableCell","attrs":{"localId":"5b537517b30a","colspan":2,"background":"#44b3e1"},"content":[{"type":"paragraph","content":[{"type":"text","text":"The Face Shop","marks":[{"type":"strong"}]}],"attrs":{"localId":"d7fe299bdd48"}}]}]},{"type":"tableRow","attrs":{"localId":"81002f1b0aea"},"content":[{"type":"tableCell","attrs":{"localId":"2dbfc23b8bad","background":"#44b3e1"},"content":[{"type":"paragraph","content":[{"type":"text","text":"Brand Name","marks":[{"type":"strong"}]}],"attrs":{"localId":"2ea6f301ce9a"}}]},{"type":"tableCell","attrs":{"localId":"6a81421dbafb","colspan":2,"background":"#44b3e1"},"content":[{"type":"paragraph","content":[{"type":"text","text":"UCW-35705","marks":[{"type":"strong"}]}],"attrs":{"localId":"8175c06ca8a6"}}]}]},{"type":"tableRow","attrs":{"localId":"c84bb855d685"},"content":[{"type":"tableCell","attrs":{"localId":"472c36263ddb","background":"#ace5fe"},"content":[{"type":"paragraph","content":[{"type":"text","text":"Platform","marks":[{"type":"strong"}]}],"attrs":{"localId":"ecdb9b9ec1fd"}}]},{"type":"tableCell","attrs":{"localId":"68f13eca0363","colspan":2,"background":"#ace5fe"},"content":[{"type":"paragraph","content":[{"type":"text","text":"Mall + Luxury","marks":[{"type":"strong"}]}],"attrs":{"localId":"d65e91a4d36b"}}]}]},{"type":"tableRow","attrs":{"localId":"ffe9454fac43"},"content":[{"type":"tableCell","attrs":{"localId":"e8ac8ab4d3cd","background":"#ace5fe"},"content":[{"type":"paragraph","content":[{"type":"text","text":"Particulars","marks":[{"type":"strong"}]}],"attrs":{"localId":"56b626c5e947"}}]},{"type":"tableCell","attrs":{"localId":"b082d12758cd","background":"#ace5fe"},"content":[{"type":"paragraph","content":[{"type":"text","text":"SKU Count","marks":[{"type":"strong"}]}],"attrs":{"localId":"acd1e46fb31e"}}]},{"type":"tableCell","attrs":{"localId":"8326910e5d0b","background":"#ace5fe"},"content":[{"type":"paragraph","content":[{"type":"text","text":"Option Count","marks":[{"type":"strong"}]}],"attrs":{"localId":"f9d9bef311e4"}}]}]},{"type":"tableRow","attrs":{"localId":"2b92ebb9e9a5"},"content":[{"type":"tableCell","attrs":{"localId":"114efca00f39","background":"white"},"content":[{"type":"paragraph","content":[{"type":"text","text":"Received"}],"attrs":{"localId":"5a9a5afd269e"}}]},{"type":"tableCell","attrs":{"localId":"2f1ed8bac49a"},"content":[{"type":"paragraph","content":[{"type":"text","text":"2"}],"attrs":{"localId":"466a68e171da"}}]},{"type":"tableCell","attrs":{"localId":"c1c8f1956b9b"},"content":[{"type":"paragraph","content":[{"type":"text","text":"2"}],"attrs":{"localId":"ac2ec042a8a2"}}]}]},{"type":"tableRow","attrs":{"localId":"bad4bda1cd4d"},"content":[{"type":"tableCell","attrs":{"localId":"1aa0749ccca9","background":"white"},"content":[{"type":"paragraph","content":[{"type":"text","text":"Uploaded"}],"attrs":{"localId":"6f65a22539cf"}}]},{"type":"tableCell","attrs":{"localId":"ce15b40c11a1"},"content":[{"type":"paragraph","content":[{"type":"text","text":"2"}],"attrs":{"localId":"ae962ba76bc8"}}]},{"type":"tableCell","attrs":{"localId":"a8b663054d21"},"content":[{"type":"paragraph","content":[{"type":"text","text":"2"}],"attrs":{"localId":"ecca13f1a5ad"}}]}]},{"type":"tableRow","attrs":{"localId":"b6813864e0d6"},"content":[{"type":"tableCell","attrs":{"localId":"9bb11f53f910","background":"white"},"content":[{"type":"paragraph","content":[{"type":"text","text":"LIDs Shared"}],"attrs":{"localId":"bf51b9e8627b"}}]},{"type":"tableCell","attrs":{"localId":"76dacb389d0a"},"content":[{"type":"paragraph","content":[{"type":"text","text":"2"}],"attrs":{"localId":"d0824ea1cc57"}}]},{"type":"tableCell","attrs":{"localId":"8907833ee2f4"},"content":[{"type":"paragraph","content":[{"type":"text","text":"2"}],"attrs":{"localId":"0badc318b657"}}]}]},{"type":"tableRow","attrs":{"localId":"f1e8ca9bed5b"},"content":[{"type":"tableCell","attrs":{"localId":"e476c247cd13","background":"white"},"content":[{"type":"paragraph","content":[{"type":"text","text":"LIDs Stuck in the System"}],"attrs":{"localId":"674df6aa2374"}}]},{"type":"tableCell","attrs":{"localId":"b85c54a7c660"},"content":[{"type":"paragraph","content":[{"type":"text","text":"0"}],"attrs":{"localId":"66860bf2a073"}}]},{"type":"tableCell","attrs":{"localId":"929bd4e352a2"},"content":[{"type":"paragraph","content":[{"type":"text","text":"0"}],"attrs":{"localId":"a0ecdd462da5"}}]}]}]}
{adf}
With this, we are closing this request from our end.
Thank you for your patience, support, and cooperation throughout the process. Your brand is important to us, and we look forward to assisting you again."</t>
  </si>
  <si>
    <t>Date : 7th Aug, 2026 This ticket has been picked for Pre-Processing and Image Analysis -Mousumi. 
Date : 7th Aug, 2026 Pre-Processing Done- (brand tioQuery Gender, Warrnty Type)-Mousumi
;Date : 8th Aug, 2026 1st Followup Done-Mousumi</t>
  </si>
  <si>
    <t>Allen Solly, Louis Phillpe</t>
  </si>
  <si>
    <t>Date :08/08/2026 &lt;Ticket picked for pre processing Option 56 Sku 325&gt; &lt;Ishani&gt;;Date :08/08/2026 &lt;Ticket picked for Production and QC review Option 55 Sku 325&gt; &lt;Ishani&gt;;Date :08/08/2026 &lt;Pre Processing query to Brand &lt;Less than 3 Sku in Cluster&gt;&gt; &lt;Ishani&gt;</t>
  </si>
  <si>
    <t>Aditya Birla Multi</t>
  </si>
  <si>
    <t>Date :08/08/2026 &lt;Ticket picked for pre processing Option 47 Sku 247&gt; &lt;Ishani&gt;;Date :08/08/2026 &lt;Pre Processing query to Brand &lt;*Less Than 3 SKUs in Cluster*
* *Sizes Are Not Continuous*
* *Sole View Missing* in the product images&gt;&gt; &lt;Ishani&gt;;Date :08/08/2026 &lt;Ticket picked for Production and QC review Option 47 Sku 242&gt; &lt;Ishani&gt;</t>
  </si>
  <si>
    <t xml:space="preserve">Date :08/08/2026 &lt;Ticket picked for pre processing Option 33 Sku 173&gt; &lt;Ishani&gt;;Date :08/08/2026 &lt;&lt;We have checked the input sheet and found that the provided SKUs are *Already listed*. For your reference, we have attached a reference sheet containing the respective *LIDs for each SKU along with the corresponding date stamps.*
*With this, we are closing this request from our end.*
Thank you for your patience, support, and cooperation throughout the process. Your brand is important to us, and we look forward to assisting you again.&gt;&gt; &lt;&lt;Ishani&gt;&gt;
[^Post Upload Status_V.2 (1) (1).xlsx] </t>
  </si>
  <si>
    <t>Date :08/07/2026  &lt;Ticket picked for pre processing SKU 1&gt; &lt;Tania&gt; Date :08/07/2026 &lt;Ticket picked for Production and QC review SKU 1&gt; &lt;Tania&gt;;Date :08/07/2026 &lt;Ticket has been successfully uploaded in our system. SKU 1&gt; &lt;Tania&gt;[^ProductBulkUpload_125928_Beauty__Grooming(MPH22)_Fragrances_and_Perfumes(MPH2211)_Fragrances(MPH2211100)_Perfumes(MPH2211100104)_33887_1786111133423_20260807_07285.csv] [^UCW-35682_Post Upload Status.xlsx] We have successfully uploaded this batch. Please find the attached summary sheet and summary report.;[^UCW-35682_LIDs.xlsx]
{adf:display=block}
{"type":"table","attrs":{"isNumberColumnEnabled":false,"layout":"center","localId":"fe8737a7-42d1-4d13-9de4-c04654178708"},"content":[{"type":"tableRow","attrs":{"localId":"86c1370265cf"},"content":[{"type":"tableCell","attrs":{"localId":"610ac481c9e8","background":"#44b3e1"},"content":[{"type":"paragraph","content":[{"type":"text","text":"Ticket ID","marks":[{"type":"strong"}]}],"attrs":{"localId":"7f955afb2bf4"}}]},{"type":"tableCell","attrs":{"localId":"e5ddeb2438dd","colspan":2,"background":"#44b3e1"},"content":[{"type":"paragraph","content":[{"type":"text","text":"UCW-35682","marks":[{"type":"strong"}]}],"attrs":{"localId":"a61aa7b5143d"}}]}]},{"type":"tableRow","attrs":{"localId":"3fc840ad20ac"},"content":[{"type":"tableCell","attrs":{"localId":"66a80aa65481","background":"#44b3e1"},"content":[{"type":"paragraph","content":[{"type":"text","text":"Brand Name","marks":[{"type":"strong"}]}],"attrs":{"localId":"487eac89fb67"}}]},{"type":"tableCell","attrs":{"localId":"ea9a3580b412","colspan":2,"background":"#44b3e1"},"content":[{"type":"paragraph","content":[{"type":"text","text":"Amouage","marks":[{"type":"strong"}]}],"attrs":{"localId":"b290b227bebf"}}]}]},{"type":"tableRow","attrs":{"localId":"f2b31d89e0f6"},"content":[{"type":"tableCell","attrs":{"localId":"8f85bdcf0399","background":"#ace5fe"},"content":[{"type":"paragraph","content":[{"type":"text","text":"Platform","marks":[{"type":"strong"}]}],"attrs":{"localId":"e4fe667dac52"}}]},{"type":"tableCell","attrs":{"localId":"1c50245dee1e","colspan":2,"background":"#ace5fe"},"content":[{"type":"paragraph","content":[{"type":"text","text":"Lux","marks":[{"type":"strong"}]}],"attrs":{"localId":"efcff961446e"}}]}]},{"type":"tableRow","attrs":{"localId":"4c018db33148"},"content":[{"type":"tableCell","attrs":{"localId":"32eca51f346b","background":"#ace5fe"},"content":[{"type":"paragraph","content":[{"type":"text","text":"Particulars","marks":[{"type":"strong"}]}],"attrs":{"localId":"2f108d76a826"}}]},{"type":"tableCell","attrs":{"localId":"3a35e3458c21","background":"#ace5fe"},"content":[{"type":"paragraph","content":[{"type":"text","text":"SKU Count","marks":[{"type":"strong"}]}],"attrs":{"localId":"5c7d96ad7825"}}]},{"type":"tableCell","attrs":{"localId":"7f866efe0268","background":"#ace5fe"},"content":[{"type":"paragraph","content":[{"type":"text","text":"Option Count","marks":[{"type":"strong"}]}],"attrs":{"localId":"a03ae244e467"}}]}]},{"type":"tableRow","attrs":{"localId":"b41dcb7818e9"},"content":[{"type":"tableCell","attrs":{"localId":"64b966ca3e62","background":"white"},"content":[{"type":"paragraph","content":[{"type":"text","text":"Received"}],"attrs":{"localId":"8c97254315b1"}}]},{"type":"tableCell","attrs":{"localId":"a5e0a67950b1"},"content":[{"type":"paragraph","content":[{"type":"text","text":"1"}],"attrs":{"localId":"9a3728bfe1bd"}}]},{"type":"tableCell","attrs":{"localId":"4b09aceae96a"},"content":[{"type":"paragraph","content":[{"type":"text","text":"1"}],"attrs":{"localId":"466275db42cb"}}]}]},{"type":"tableRow","attrs":{"localId":"c2be6b44c971"},"content":[{"type":"tableCell","attrs":{"localId":"f49a3d536e20","background":"white"},"content":[{"type":"paragraph","content":[{"type":"text","text":"Uploaded"}],"attrs":{"localId":"ce1e229aaf62"}}]},{"type":"tableCell","attrs":{"localId":"6b3624c80a5d"},"content":[{"type":"paragraph","content":[{"type":"text","text":"1"}],"attrs":{"localId":"0e0319168862"}}]},{"type":"tableCell","attrs":{"localId":"660cb3cb09d6"},"content":[{"type":"paragraph","content":[{"type":"text","text":"1"}],"attrs":{"localId":"60eaf783039c"}}]}]},{"type":"tableRow","attrs":{"localId":"225b6798405c"},"content":[{"type":"tableCell","attrs":{"localId":"2d8b2c2ee69b","background":"white"},"content":[{"type":"paragraph","content":[{"type":"text","text":"LIDs Shared"}],"attrs":{"localId":"5f0fb1305413"}}]},{"type":"tableCell","attrs":{"localId":"5e2848fd0e55"},"content":[{"type":"paragraph","content":[{"type":"text","text":"1"}],"attrs":{"localId":"d71137dd7d19"}}]},{"type":"tableCell","attrs":{"localId":"996f95103e68"},"content":[{"type":"paragraph","content":[{"type":"text","text":"1"}],"attrs":{"localId":"4f13a87e9e4e"}}]}]}]}
{adf}</t>
  </si>
  <si>
    <t>D&amp;G</t>
  </si>
  <si>
    <t>[^UCW-35681_Post Upload Status.xlsx]
[^125928_product_retrigger_BULK_UPLOAD_summary.csv]
Retriggered 241 options, 32 options were already listed before it was assigned to us, we do not have the images hence we could not process it.;Kindly note that the PDP image re-sequencing is reflecting successfully for the retriggered SKUs. Please find the attached screenshots for your reference.</t>
  </si>
  <si>
    <t xml:space="preserve"> Amouage</t>
  </si>
  <si>
    <t>Date :08/07/2026 &lt;Ticket picked for pre processing SKU 12&gt; &lt;Tania&gt;;Date :08/07/2026 &lt;Ticket picked for Production and QC review SKU 10&gt; &lt;Tania&gt; Date :08/07/2026 &lt;Ticket has been successfully uploaded in our system SKU 10&gt; &lt;Tania&gt;;We have successfully uploaded this batch. Please find the attached summary sheet and summary report.[^ProductBulkUpload_125928_Beauty__Grooming(MPH22)_Fragrances_and_Perfumes(MPH2211)_Fragrances(MPH2211100)_Perfumes(MPH2211100104)_33887_1786110369526_20260807_071609_817_summary.csv] [^UCW-35680_Post Upload Status.xlsx]  ;[^UCW-35680_LIDs.xlsx]
{adf:display=block}
{"type":"table","attrs":{"isNumberColumnEnabled":false,"layout":"center","localId":"37b0cef0-d528-4abb-985a-c0c057dc580b"},"content":[{"type":"tableRow","attrs":{"localId":"ea121a44e6a5"},"content":[{"type":"tableCell","attrs":{"localId":"43cc4b183ee6"},"content":[{"type":"paragraph","content":[{"type":"text","text":"Ticket ID"}],"attrs":{"localId":"18c4e20370bc"}}]},{"type":"tableCell","attrs":{"localId":"975aa2f1561b","colspan":2},"content":[{"type":"paragraph","content":[{"type":"text","text":"UCW-35680"}],"attrs":{"localId":"54eb97ded00d"}}]}]},{"type":"tableRow","attrs":{"localId":"21285873de60"},"content":[{"type":"tableCell","attrs":{"localId":"b881ea24e03a"},"content":[{"type":"paragraph","content":[{"type":"text","text":"Brand Name"}],"attrs":{"localId":"94a9e33a89b3"}}]},{"type":"tableCell","attrs":{"localId":"b6a7011008ef","colspan":2},"content":[{"type":"paragraph","content":[{"type":"text","text":"Amouage"}],"attrs":{"localId":"4acab42232f8"}}]}]},{"type":"tableRow","attrs":{"localId":"c34690b4df47"},"content":[{"type":"tableCell","attrs":{"localId":"03a2fce9f05a"},"content":[{"type":"paragraph","content":[{"type":"text","text":"Platform"}],"attrs":{"localId":"370ecd4ada0f"}}]},{"type":"tableCell","attrs":{"localId":"be22582aadbd","colspan":2},"content":[{"type":"paragraph","content":[{"type":"text","text":"Lux"}],"attrs":{"localId":"5ecd30737e2e"}}]}]},{"type":"tableRow","attrs":{"localId":"a25ae62c7df2"},"content":[{"type":"tableCell","attrs":{"localId":"9a9d59e572f5"},"content":[{"type":"paragraph","content":[{"type":"text","text":"Particulars"}],"attrs":{"localId":"d1f4b164015b"}}]},{"type":"tableCell","attrs":{"localId":"6ca115bd3697"},"content":[{"type":"paragraph","content":[{"type":"text","text":"SKU Count"}],"attrs":{"localId":"2a99aea55efb"}}]},{"type":"tableCell","attrs":{"localId":"83a1402e5fd7"},"content":[{"type":"paragraph","content":[{"type":"text","text":"Option Count"}],"attrs":{"localId":"227906dbf869"}}]}]},{"type":"tableRow","attrs":{"localId":"fa8d541d9a14"},"content":[{"type":"tableCell","attrs":{"localId":"0a12a6ec6515"},"content":[{"type":"paragraph","content":[{"type":"text","text":"Received"}],"attrs":{"localId":"8fb1b400c67b"}}]},{"type":"tableCell","attrs":{"localId":"e68ebe0e187a"},"content":[{"type":"paragraph","content":[{"type":"text","text":"12"}],"attrs":{"localId":"181c1f5778fc"}}]},{"type":"tableCell","attrs":{"localId":"f9d1d1835737"},"content":[{"type":"paragraph","content":[{"type":"text","text":"12"}],"attrs":{"localId":"d5fe6f84ef33"}}]}]},{"type":"tableRow","attrs":{"localId":"983821b35857"},"content":[{"type":"tableCell","attrs":{"localId":"7052daee251c"},"content":[{"type":"paragraph","content":[{"type":"text","text":"Uploaded"}],"attrs":{"localId":"93c4f00c734a"}}]},{"type":"tableCell","attrs":{"localId":"5fc5a33becb8"},"content":[{"type":"paragraph","content":[{"type":"text","text":"10"}],"attrs":{"localId":"cf36d833ed4e"}}]},{"type":"tableCell","attrs":{"localId":"2cb3fe872be1"},"content":[{"type":"paragraph","content":[{"type":"text","text":"10"}],"attrs":{"localId":"a7cfbd637db9"}}]}]},{"type":"tableRow","attrs":{"localId":"f5d715aef0ea"},"content":[{"type":"tableCell","attrs":{"localId":"bd9563102c0c"},"content":[{"type":"paragraph","content":[{"type":"text","text":"LIDs Shared"}],"attrs":{"localId":"c584cf2c7405"}}]},{"type":"tableCell","attrs":{"localId":"e99a3af872f4"},"content":[{"type":"paragraph","content":[{"type":"text","text":"10"}],"attrs":{"localId":"4a4ce575752f"}}]},{"type":"tableCell","attrs":{"localId":"89d5ae35b593"},"content":[{"type":"paragraph","content":[{"type":"text","text":"10"}],"attrs":{"localId":"ef9e3e8fc861"}}]}]},{"type":"tableRow","attrs":{"localId":"a54b4b96dd5f"},"content":[{"type":"tableCell","attrs":{"localId":"58042278ad98"},"content":[{"type":"paragraph","content":[{"type":"text","text":"Not Uploaded - Image NA"}],"attrs":{"localId":"0ed8772a1946"}}]},{"type":"tableCell","attrs":{"localId":"262c595099f7"},"content":[{"type":"paragraph","content":[{"type":"text","text":"2"}],"attrs":{"localId":"35725c5c9dc9"}}]},{"type":"tableCell","attrs":{"localId":"f8b6b98de37b"},"content":[{"type":"paragraph","content":[{"type":"text","text":"2"}],"attrs":{"localId":"1d7730c6fe2b"}}]}]}]}
{adf}</t>
  </si>
  <si>
    <t>Date :08/08/2026  &lt;Given the SKUs for Image Process Option 2  Sku 2&gt; &lt;Debabrata&gt;</t>
  </si>
  <si>
    <t>Date :08/08/2026  &lt;Ticket picked for pre processing Option 209 Sku 1264&gt; &lt;Anwesha Mondal&gt;</t>
  </si>
  <si>
    <t>Mushio</t>
  </si>
  <si>
    <t>Date :08/08/2026 &lt;Pre Processing query to Brand &lt;Need New SKU Code&gt;&gt; &lt;Biplab Sarkar&gt;</t>
  </si>
  <si>
    <t xml:space="preserve">Date :08/08/2026 &lt;Ticket picked for pre processing Option 1189Sku 179&gt; &lt;Amandeep&gt;;Date :08/08/2026 &lt;Ticket picked for Production and QC review Option 1189Sku 179&gt; &lt;Amandeep&gt;;Date :08/09/2026 &lt;Ticket has been successfully uploaded in our system. Option 1189 Sku 179&gt; &lt;Amandeep&gt;[^Post Upload Status_V.2 (1).xlsx] [^Summary.zip] </t>
  </si>
  <si>
    <t>Date :08/06/2026 &lt;Ticket picked for pre processing Option 69 Sku 411&gt; &lt;Ankita&gt;;Date :08/08/2026 &lt;Ticket picked for Production and QC review Option 69 Sku 411&gt; &lt;Ishani&gt;;Date :08/08/2026 &lt;Pre Processing query to Brand &lt;Image Query&gt;&gt; &lt;Ishani&gt;;Date :08/08/2026 &lt;Ticket has been successfully uploaded in our system. Option 69 Sku 411&gt; &lt;Amandeep[^Summary.zip] [^Post Upload Status_V.2 (1).xlsx] &gt;</t>
  </si>
  <si>
    <t>Date :08/06/2026  &lt;Upload failed &lt;HSN invalid&gt;&gt; &lt;Tania&gt; [^ProductBulkUpload_125928_Beauty__Grooming(MPH22)_Fragrances_and_Perfumes(MPH2211)_Fragrances(MPH2211100)_Perfumes(MPH2211100104)_33887_1786025072512_20260806_073432_778_summary.csv] [^UCW-35641_Post Upload Status.xlsx] ;Date :08/07/2026 &lt; Pre Processing query to Brand 1st Follow Up&gt; &lt;Tania&gt;;Date :08/07/2026 &lt;Ticket has been successfully upl[^ProductBulkUpload_125928_Beauty__Grooming(MPH22)_Fragrances_and_Perfumes(MPH2211)_Fragrances(MPH2211100)_Perfumes(MPH2211100104)_33887_1786088771687_20260807_011611_841_summary.csv] [^UCW-35641_Post Upload Status (f8b5f549-3d56-4f27-bccd-89befc912eef).xlsx] oaded in our system. Option 8 Sku 8 &gt; &lt;Tania&gt;;[^UCW-35641_Post Upload Status (c5bb7cb2-94c0-44c8-be5c-901c3a1ace8f).xlsx]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056d765a-fc71-4fa9-b954-597ac63776a3"},"content":[{"type":"tableRow","attrs":{"localId":"1d42846c2bd1"},"content":[{"type":"tableCell","attrs":{"localId":"c39ae6283e63","background":"#44b3e1"},"content":[{"type":"paragraph","content":[{"type":"text","text":"Ticket ID","marks":[{"type":"strong"}]}],"attrs":{"localId":"b5f81c7b3219"}}]},{"type":"tableCell","attrs":{"localId":"d9e953bea9d8","colspan":2,"background":"#44b3e1"},"content":[{"type":"paragraph","content":[{"type":"text","text":"UCW-35641","marks":[{"type":"strong"}]}],"attrs":{"localId":"3140c499e333"}}]}]},{"type":"tableRow","attrs":{"localId":"0c519a1567b1"},"content":[{"type":"tableCell","attrs":{"localId":"e5884932cef6","background":"#44b3e1"},"content":[{"type":"paragraph","content":[{"type":"text","text":"Brand Name","marks":[{"type":"strong"}]}],"attrs":{"localId":"18f257c25a00"}}]},{"type":"tableCell","attrs":{"localId":"261b98b721c8","colspan":2,"background":"#44b3e1"},"content":[{"type":"paragraph","content":[{"type":"text","text":"Dolce&amp;Gabbana","marks":[{"type":"strong"}]}],"attrs":{"localId":"4855676027b6"}}]}]},{"type":"tableRow","attrs":{"localId":"e6d184fb1e99"},"content":[{"type":"tableCell","attrs":{"localId":"13a1faa847fe","background":"#ace5fe"},"content":[{"type":"paragraph","content":[{"type":"text","text":"Platform","marks":[{"type":"strong"}]}],"attrs":{"localId":"6cfd505bf42a"}}]},{"type":"tableCell","attrs":{"localId":"7aa21426d64e","colspan":2,"background":"#ace5fe"},"content":[{"type":"paragraph","content":[{"type":"text","text":"Luxury","marks":[{"type":"strong"}]}],"attrs":{"localId":"32e29b570b8f"}}]}]},{"type":"tableRow","attrs":{"localId":"35eeb105d1ee"},"content":[{"type":"tableCell","attrs":{"localId":"8fb6f731eb89","background":"#ace5fe"},"content":[{"type":"paragraph","content":[{"type":"text","text":"Particulars","marks":[{"type":"strong"}]}],"attrs":{"localId":"7dffa5f591f6"}}]},{"type":"tableCell","attrs":{"localId":"7988ade70c27","background":"#ace5fe"},"content":[{"type":"paragraph","content":[{"type":"text","text":"SKU Count","marks":[{"type":"strong"}]}],"attrs":{"localId":"f8453e992ec0"}}]},{"type":"tableCell","attrs":{"localId":"de4be534e060","background":"#ace5fe"},"content":[{"type":"paragraph","content":[{"type":"text","text":"Option Count","marks":[{"type":"strong"}]}],"attrs":{"localId":"a5b77878c788"}}]}]},{"type":"tableRow","attrs":{"localId":"00da394e2a9a"},"content":[{"type":"tableCell","attrs":{"localId":"a270eafa928a","background":"white"},"content":[{"type":"paragraph","content":[{"type":"text","text":"Received"}],"attrs":{"localId":"31cce011fd67"}}]},{"type":"tableCell","attrs":{"localId":"a4fd146c0353"},"content":[{"type":"paragraph","content":[{"type":"text","text":"8"}],"attrs":{"localId":"33b3e3263121"}}]},{"type":"tableCell","attrs":{"localId":"e4d39437e70b"},"content":[{"type":"paragraph","content":[{"type":"text","text":"8"}],"attrs":{"localId":"e09b6f57327e"}}]}]},{"type":"tableRow","attrs":{"localId":"fe2625ef3c81"},"content":[{"type":"tableCell","attrs":{"localId":"21438692f98e","background":"white"},"content":[{"type":"paragraph","content":[{"type":"text","text":"Uploaded"}],"attrs":{"localId":"01f6a902a553"}}]},{"type":"tableCell","attrs":{"localId":"ce9bc165c9dd"},"content":[{"type":"paragraph","content":[{"type":"text","text":"8"}],"attrs":{"localId":"1593b8d09233"}}]},{"type":"tableCell","attrs":{"localId":"28fd6eef7f63"},"content":[{"type":"paragraph","content":[{"type":"text","text":"8"}],"attrs":{"localId":"6d312d521186"}}]}]},{"type":"tableRow","attrs":{"localId":"1de19193179f"},"content":[{"type":"tableCell","attrs":{"localId":"0e1692bfb6b9","background":"white"},"content":[{"type":"paragraph","content":[{"type":"text","text":"LIDs Shared"}],"attrs":{"localId":"18210edbd44e"}}]},{"type":"tableCell","attrs":{"localId":"c6fd46fec490"},"content":[{"type":"paragraph","content":[{"type":"text","text":"8"}],"attrs":{"localId":"d685b4a216a0"}}]},{"type":"tableCell","attrs":{"localId":"33b9427bdeb9"},"content":[{"type":"paragraph","content":[{"type":"text","text":"8"}],"attrs":{"localId":"637457d378d3"}}]}]},{"type":"tableRow","attrs":{"localId":"7656babac726"},"content":[{"type":"tableCell","attrs":{"localId":"5fb4b9dd0177","background":"white"},"content":[{"type":"paragraph","content":[{"type":"text","text":"LIDs Stuck in the System"}],"attrs":{"localId":"6d1d6926060d"}}]},{"type":"tableCell","attrs":{"localId":"78a5a28ee5b2"},"content":[{"type":"paragraph","content":[{"type":"text","text":"0"}],"attrs":{"localId":"b4e7972a17e1"}}]},{"type":"tableCell","attrs":{"localId":"135cb49553f9"},"content":[{"type":"paragraph","content":[{"type":"text","text":"0"}],"attrs":{"localId":"e8bf8d170a8d"}}]}]}]}
{adf}
With this, we are closing this request from our end.
Thank you for your patience, support, and cooperation throughout the process. Your brand is important to us, and we look forward to assisting you again."</t>
  </si>
  <si>
    <t>Taraash</t>
  </si>
  <si>
    <t>Date : 6th Aug, 2026 This ticket has been picked for Pre-Processing and Image Analysis -Mousumi. 
Date : 6th Aug, 2026 Pre-Processing Done (Brand to Query for Purity , Warranty Type &amp; Warranty Time, Price Breakup On PDP &amp; Invoice,SIze,Coo Details, Certification, Gross &amp; Metal Weight)-Mousumi;Date : 7th Aug, 2026 1st Followup Done-Mousumi
Date : 7th Aug, 2026 QC &amp; Uploaded Done
PFA the Summary &amp; Post-Uploaded Sh[^SUmmary.zip] [^UCW-35634 Post Upload Status_V.2 (1).xlsx] eet;[^UCW-35634.xlsx]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ae965d1-8794-47f6-8f27-0e5f50d096ea"},"content":[{"type":"tableRow","attrs":{"localId":"032dc0abb40b"},"content":[{"type":"tableCell","attrs":{"localId":"490018dab47c","background":"#44b3e1"},"content":[{"type":"paragraph","content":[{"type":"text","text":"Ticket ID","marks":[{"type":"strong"}]}],"attrs":{"localId":"4feb2f8a0654"}}]},{"type":"tableCell","attrs":{"localId":"bcffa6adfaf4","colspan":2,"background":"#44b3e1"},"content":[{"type":"paragraph","content":[{"type":"text","text":"UCW-35634","marks":[{"type":"strong"}]}],"attrs":{"localId":"21c5e3b8ac26"}}]}]},{"type":"tableRow","attrs":{"localId":"94c033f1a8d3"},"content":[{"type":"tableCell","attrs":{"localId":"cd36032581d1","background":"#44b3e1"},"content":[{"type":"paragraph","content":[{"type":"text","text":"Brand Name","marks":[{"type":"strong"}]}],"attrs":{"localId":"143245d52b33"}}]},{"type":"tableCell","attrs":{"localId":"a5dbd906e934","colspan":2,"background":"#44b3e1"},"content":[{"type":"paragraph","content":[{"type":"text","text":"Taraash","marks":[{"type":"strong"}]}],"attrs":{"localId":"1c95d594336e"}}]}]},{"type":"tableRow","attrs":{"localId":"ff57c2d43d01"},"content":[{"type":"tableCell","attrs":{"localId":"38d1f548d7c2","background":"#ace5fe"},"content":[{"type":"paragraph","content":[{"type":"text","text":"Platform","marks":[{"type":"strong"}]}],"attrs":{"localId":"7bd042f0a2e3"}}]},{"type":"tableCell","attrs":{"localId":"d09a3e856276","colspan":2,"background":"#ace5fe"},"content":[{"type":"paragraph","content":[{"type":"text","text":"Mall","marks":[{"type":"strong"}]}],"attrs":{"localId":"6a8d3f435363"}}]}]},{"type":"tableRow","attrs":{"localId":"fafde24f4b64"},"content":[{"type":"tableCell","attrs":{"localId":"1df6cb478f27","background":"#ace5fe"},"content":[{"type":"paragraph","content":[{"type":"text","text":"Particulars","marks":[{"type":"strong"}]}],"attrs":{"localId":"4e7cde462be0"}}]},{"type":"tableCell","attrs":{"localId":"5a08a07f1eb1","background":"#ace5fe"},"content":[{"type":"paragraph","content":[{"type":"text","text":"SKU Count","marks":[{"type":"strong"}]}],"attrs":{"localId":"0b91486879b9"}}]},{"type":"tableCell","attrs":{"localId":"160108b73e60","background":"#ace5fe"},"content":[{"type":"paragraph","content":[{"type":"text","text":"Option Count","marks":[{"type":"strong"}]}],"attrs":{"localId":"aa80a3ad6ab2"}}]}]},{"type":"tableRow","attrs":{"localId":"a5a55cfab45a"},"content":[{"type":"tableCell","attrs":{"localId":"739fd5196ca2","background":"white"},"content":[{"type":"paragraph","content":[{"type":"text","text":"Received"}],"attrs":{"localId":"8cbd43153bf8"}}]},{"type":"tableCell","attrs":{"localId":"e3bb31721cdc"},"content":[{"type":"paragraph","content":[{"type":"text","text":"25"}],"attrs":{"localId":"40e4437d8ab8"}}]},{"type":"tableCell","attrs":{"localId":"33d841f7dfd4"},"content":[{"type":"paragraph","content":[{"type":"text","text":"25"}],"attrs":{"localId":"d6eca75d080d"}}]}]},{"type":"tableRow","attrs":{"localId":"2429feadf554"},"content":[{"type":"tableCell","attrs":{"localId":"d16b4f121e9a","background":"white"},"content":[{"type":"paragraph","content":[{"type":"text","text":"Uploaded"}],"attrs":{"localId":"3a3faffdb53d"}}]},{"type":"tableCell","attrs":{"localId":"5bbab804b914"},"content":[{"type":"paragraph","content":[{"type":"text","text":"25"}],"attrs":{"localId":"ee2e14f4967d"}}]},{"type":"tableCell","attrs":{"localId":"188ebc7dce9f"},"content":[{"type":"paragraph","content":[{"type":"text","text":"25"}],"attrs":{"localId":"bae5c122b13e"}}]}]},{"type":"tableRow","attrs":{"localId":"aa2192185fb9"},"content":[{"type":"tableCell","attrs":{"localId":"012efee3dd63","background":"white"},"content":[{"type":"paragraph","content":[{"type":"text","text":"LIDs Shared"}],"attrs":{"localId":"db0cd6e96f6d"}}]},{"type":"tableCell","attrs":{"localId":"89d7b3264c5a"},"content":[{"type":"paragraph","content":[{"type":"text","text":"25"}],"attrs":{"localId":"c35d93eae4af"}}]},{"type":"tableCell","attrs":{"localId":"043e58c9ec3a"},"content":[{"type":"paragraph","content":[{"type":"text","text":"25"}],"attrs":{"localId":"14143ab27d7a"}}]}]},{"type":"tableRow","attrs":{"localId":"5d71713a7ae2"},"content":[{"type":"tableCell","attrs":{"localId":"a627d60c4b79","background":"white"},"content":[{"type":"paragraph","content":[{"type":"text","text":"LIDs Stuck in the System"}],"attrs":{"localId":"1a7ebbe76438"}}]},{"type":"tableCell","attrs":{"localId":"2c3b9e77259b"},"content":[{"type":"paragraph","content":[{"type":"text","text":"0"}],"attrs":{"localId":"372b21fd5d0f"}}]},{"type":"tableCell","attrs":{"localId":"34f6a73597bf"},"content":[{"type":"paragraph","content":[{"type":"text","text":"0"}],"attrs":{"localId":"7b7e7b5e8bba"}}]}]}]}
{adf}
With this, we are closing this request from our end.
Thank you for your patience, support, and cooperation throughout the process. Your brand is important to us, and we look forward to assisting you again."</t>
  </si>
  <si>
    <t>COLE HAAN</t>
  </si>
  <si>
    <t xml:space="preserve">Date :08/06/2026 &lt;Ticket picked for pre processing Option 10 Sku 60&gt; &lt;Ankita&gt;;Date :08/06/2026  &lt;Pre Processing query to Brand &lt;Query Details -Image query&gt;&gt; &lt;Amandeep&gt; </t>
  </si>
  <si>
    <t>Date :08/07/2026&lt;Ticket picked for pre processing Option 6 Sku 6&gt; &lt;Rupa&gt;</t>
  </si>
  <si>
    <t>Calvin Klein</t>
  </si>
  <si>
    <t>Date :08/06/2026  &lt;Ticket picked for pre processing SKU 4&gt; &lt;Tania&gt; Date :08/06/2026 &lt;Ticket picked for Production and QC review SKU 4&gt; &lt;Tania&gt;;[^UCW-35615 Summary.zip]
[^UCW-35615_Post Upload Status.xlsx]
Date :08/06/2026 &lt;Ticket has been successfully uploaded in our system. Option 4 Sku 4&gt; &lt;Tania&gt;;[^UCW-35615_Post Upload Status (c66e6473-510a-41a5-a304-bf1029879cb7).xlsx]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665642a9-ba4d-453b-84eb-e908c7dbec5c"},"content":[{"type":"tableRow","attrs":{"localId":"6613e94d975e"},"content":[{"type":"tableCell","attrs":{"localId":"7165ab86d50b","background":"#44b3e1"},"content":[{"type":"paragraph","content":[{"type":"text","text":"Ticket ID","marks":[{"type":"strong"}]}],"attrs":{"localId":"bc27b3c9c38b"}}]},{"type":"tableCell","attrs":{"localId":"b5196a0bc196","colspan":2,"background":"#44b3e1"},"content":[{"type":"paragraph","content":[{"type":"text","text":"UCW-35615","marks":[{"type":"strong"}]}],"attrs":{"localId":"fcf2d26dc14f"}}]}]},{"type":"tableRow","attrs":{"localId":"30870165e2ca"},"content":[{"type":"tableCell","attrs":{"localId":"fbedaa6b207e","background":"#44b3e1"},"content":[{"type":"paragraph","content":[{"type":"text","text":"Brand Name","marks":[{"type":"strong"}]}],"attrs":{"localId":"b61437fae865"}}]},{"type":"tableCell","attrs":{"localId":"65ebc7c6c1a2","colspan":2,"background":"#44b3e1"},"content":[{"type":"paragraph","content":[{"type":"text","text":"CALVIN KLEIN","marks":[{"type":"strong"}]}],"attrs":{"localId":"137471b99ab2"}}]}]},{"type":"tableRow","attrs":{"localId":"228c88ea0c9f"},"content":[{"type":"tableCell","attrs":{"localId":"60d4cde0c690","background":"#ace5fe"},"content":[{"type":"paragraph","content":[{"type":"text","text":"Platform","marks":[{"type":"strong"}]}],"attrs":{"localId":"5f2d8857ace6"}}]},{"type":"tableCell","attrs":{"localId":"7c7b83aeeadb","colspan":2,"background":"#ace5fe"},"content":[{"type":"paragraph","content":[{"type":"text","text":"Mall + Luxury","marks":[{"type":"strong"}]}],"attrs":{"localId":"3d10f94a08c0"}}]}]},{"type":"tableRow","attrs":{"localId":"15d1718a6d15"},"content":[{"type":"tableCell","attrs":{"localId":"1f9277ec93fa","background":"#ace5fe"},"content":[{"type":"paragraph","content":[{"type":"text","text":"Particulars","marks":[{"type":"strong"}]}],"attrs":{"localId":"f4fa72fc9aa8"}}]},{"type":"tableCell","attrs":{"localId":"24a27f2d469f","background":"#ace5fe"},"content":[{"type":"paragraph","content":[{"type":"text","text":"SKU Count","marks":[{"type":"strong"}]}],"attrs":{"localId":"fd9a6fbe40a0"}}]},{"type":"tableCell","attrs":{"localId":"935305f00ab9","background":"#ace5fe"},"content":[{"type":"paragraph","content":[{"type":"text","text":"Option Count","marks":[{"type":"strong"}]}],"attrs":{"localId":"4dc8bc710361"}}]}]},{"type":"tableRow","attrs":{"localId":"2e880d511c0b"},"content":[{"type":"tableCell","attrs":{"localId":"1f5192ce0cf8","background":"white"},"content":[{"type":"paragraph","content":[{"type":"text","text":"Received"}],"attrs":{"localId":"838da1f9e870"}}]},{"type":"tableCell","attrs":{"localId":"6a159e2d283d"},"content":[{"type":"paragraph","content":[{"type":"text","text":"4"}],"attrs":{"localId":"71f7109698d3"}}]},{"type":"tableCell","attrs":{"localId":"d048464552ad"},"content":[{"type":"paragraph","content":[{"type":"text","text":"4"}],"attrs":{"localId":"ab7426895a22"}}]}]},{"type":"tableRow","attrs":{"localId":"efeff3dd150b"},"content":[{"type":"tableCell","attrs":{"localId":"167ec7ef4c8b","background":"white"},"content":[{"type":"paragraph","content":[{"type":"text","text":"Uploaded"}],"attrs":{"localId":"2cbf633afc56"}}]},{"type":"tableCell","attrs":{"localId":"7b10e7e20eaa"},"content":[{"type":"paragraph","content":[{"type":"text","text":"4"}],"attrs":{"localId":"afe470f90d97"}}]},{"type":"tableCell","attrs":{"localId":"b8aad4285d2f"},"content":[{"type":"paragraph","content":[{"type":"text","text":"4"}],"attrs":{"localId":"fa6d6bbaf453"}}]}]},{"type":"tableRow","attrs":{"localId":"1074d278e321"},"content":[{"type":"tableCell","attrs":{"localId":"50bcbd4c2c83","background":"white"},"content":[{"type":"paragraph","content":[{"type":"text","text":"LIDs Shared"}],"attrs":{"localId":"0cf57bd39f98"}}]},{"type":"tableCell","attrs":{"localId":"dda9c2e51197"},"content":[{"type":"paragraph","content":[{"type":"text","text":"4"}],"attrs":{"localId":"d636c02b9430"}}]},{"type":"tableCell","attrs":{"localId":"6049e22dae4e"},"content":[{"type":"paragraph","content":[{"type":"text","text":"4"}],"attrs":{"localId":"e0c6525f856c"}}]}]},{"type":"tableRow","attrs":{"localId":"65521a4f2209"},"content":[{"type":"tableCell","attrs":{"localId":"251290191481","background":"white"},"content":[{"type":"paragraph","content":[{"type":"text","text":"LIDs Stuck in the System"}],"attrs":{"localId":"d5d652ca32c2"}}]},{"type":"tableCell","attrs":{"localId":"845024b51154"},"content":[{"type":"paragraph","content":[{"type":"text","text":"0"}],"attrs":{"localId":"ded8c7ea10e0"}}]},{"type":"tableCell","attrs":{"localId":"f0fa8360bca8"},"content":[{"type":"paragraph","content":[{"type":"text","text":"0"}],"attrs":{"localId":"410ded63a9b3"}}]}]}]}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</si>
  <si>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 [^ProductBulkUpload_125928_Beauty__Grooming(MPH22)_Makeup(MPH2214)_Face(MPH2214101)_Blush(MPH2214101101)_33887_1785993252760_20260806_104412_898_summary.csv] [^UCW-35614_Post Upload Status.xlsx] Date :08/06/2026 &lt;Ticket has been successfully uploaded in our system. SKU 1&gt; &lt;Tania&gt;;[^UCW-35614_Post Upload Status (b689ef11-fa08-4586-89b5-b8b0e1dad3e9).xlsx]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5150f68-fb84-4dda-b3e6-1dc521d15af0"},"content":[{"type":"tableRow","attrs":{"localId":"7874a2a4b41c"},"content":[{"type":"tableCell","attrs":{"localId":"06c449a815b7","background":"#44b3e1"},"content":[{"type":"paragraph","content":[{"type":"text","text":"Ticket ID","marks":[{"type":"strong"}]}],"attrs":{"localId":"716d20d25af9"}}]},{"type":"tableCell","attrs":{"localId":"840f49b056ba","colspan":2,"background":"#44b3e1"},"content":[{"type":"paragraph","content":[{"type":"text","text":"UCW-35614","marks":[{"type":"strong"}]}],"attrs":{"localId":"3ea3298da477"}}]}]},{"type":"tableRow","attrs":{"localId":"41a659cbed0f"},"content":[{"type":"tableCell","attrs":{"localId":"eb876d5fc0cd","background":"#44b3e1"},"content":[{"type":"paragraph","content":[{"type":"text","text":"Brand Name","marks":[{"type":"strong"}]}],"attrs":{"localId":"7ba871b0ad44"}}]},{"type":"tableCell","attrs":{"localId":"f9d5cc49dd94","colspan":2,"background":"#44b3e1"},"content":[{"type":"paragraph","content":[{"type":"text","text":"Dolce&amp;Gabbana","marks":[{"type":"strong"}]}],"attrs":{"localId":"3e5ae6019bc0"}}]}]},{"type":"tableRow","attrs":{"localId":"775e3034d3ad"},"content":[{"type":"tableCell","attrs":{"localId":"56b9f1eef35d","background":"#ace5fe"},"content":[{"type":"paragraph","content":[{"type":"text","text":"Platform","marks":[{"type":"strong"}]}],"attrs":{"localId":"f088447d976f"}}]},{"type":"tableCell","attrs":{"localId":"91e5b0a4b78b","colspan":2,"background":"#ace5fe"},"content":[{"type":"paragraph","content":[{"type":"text","text":"Luxury","marks":[{"type":"strong"}]}],"attrs":{"localId":"476d4ac70d7b"}}]}]},{"type":"tableRow","attrs":{"localId":"33fbe994105a"},"content":[{"type":"tableCell","attrs":{"localId":"eefdd5250cb2","background":"#ace5fe"},"content":[{"type":"paragraph","content":[{"type":"text","text":"Particulars","marks":[{"type":"strong"}]}],"attrs":{"localId":"bc0b9388dc0d"}}]},{"type":"tableCell","attrs":{"localId":"b102e01e7733","background":"#ace5fe"},"content":[{"type":"paragraph","content":[{"type":"text","text":"SKU Count","marks":[{"type":"strong"}]}],"attrs":{"localId":"c7be5c816fff"}}]},{"type":"tableCell","attrs":{"localId":"f5c454b979a8","background":"#ace5fe"},"content":[{"type":"paragraph","content":[{"type":"text","text":"Option Count","marks":[{"type":"strong"}]}],"attrs":{"localId":"ca3112e8a2c9"}}]}]},{"type":"tableRow","attrs":{"localId":"2a716de67578"},"content":[{"type":"tableCell","attrs":{"localId":"03a545eb8129","background":"white"},"content":[{"type":"paragraph","content":[{"type":"text","text":"Received"}],"attrs":{"localId":"3d8cdd32b299"}}]},{"type":"tableCell","attrs":{"localId":"fdae23147853"},"content":[{"type":"paragraph","content":[{"type":"text","text":"1"}],"attrs":{"localId":"db0c976b2944"}}]},{"type":"tableCell","attrs":{"localId":"0e44f5190ea2"},"content":[{"type":"paragraph","content":[{"type":"text","text":"1"}],"attrs":{"localId":"5758820125aa"}}]}]},{"type":"tableRow","attrs":{"localId":"bd1bec58e820"},"content":[{"type":"tableCell","attrs":{"localId":"fac044ba3b00","background":"white"},"content":[{"type":"paragraph","content":[{"type":"text","text":"Uploaded"}],"attrs":{"localId":"72081a3d43e7"}}]},{"type":"tableCell","attrs":{"localId":"51242ea03520"},"content":[{"type":"paragraph","content":[{"type":"text","text":"1"}],"attrs":{"localId":"bc2d1f786583"}}]},{"type":"tableCell","attrs":{"localId":"3ceac938c8d7"},"content":[{"type":"paragraph","content":[{"type":"text","text":"1"}],"attrs":{"localId":"af1ded3b1c5c"}}]}]},{"type":"tableRow","attrs":{"localId":"41abec9cdeeb"},"content":[{"type":"tableCell","attrs":{"localId":"439e700a4661","background":"white"},"content":[{"type":"paragraph","content":[{"type":"text","text":"LIDs Shared"}],"attrs":{"localId":"6f96f9cfb88a"}}]},{"type":"tableCell","attrs":{"localId":"40a625614f20"},"content":[{"type":"paragraph","content":[{"type":"text","text":"1"}],"attrs":{"localId":"eb3145012124"}}]},{"type":"tableCell","attrs":{"localId":"3d7d6d5c98cf"},"content":[{"type":"paragraph","content":[{"type":"text","text":"1"}],"attrs":{"localId":"1abb28923a53"}}]}]},{"type":"tableRow","attrs":{"localId":"93a410e99b7b"},"content":[{"type":"tableCell","attrs":{"localId":"5acfcc072394","background":"white"},"content":[{"type":"paragraph","content":[{"type":"text","text":"LIDs Stuck in the System"}],"attrs":{"localId":"af92538fe85a"}}]},{"type":"tableCell","attrs":{"localId":"b6f5c0b2da16"},"content":[{"type":"paragraph","content":[{"type":"text","text":"0"}],"attrs":{"localId":"59a4755cd96d"}}]},{"type":"tableCell","attrs":{"localId":"a68795eff659"},"content":[{"type":"paragraph","content":[{"type":"text","text":"0"}],"attrs":{"localId":"877ed0a0c54f"}}]}]}]}
{adf}
With this, we are closing this request from our end.
Thank you for your patience, support, and cooperation throughout the process. Your brand is important to us, and we look forward to assisting you again.</t>
  </si>
  <si>
    <t>Date :08/06/2026  &lt;Ticket picked for pre processing SKU 5&gt; &lt;Tania&gt; Date :08/06/2026 &lt;Ticket picked for Production and QC review SKU 5&gt; &lt;Tania&gt;;[^UCW-35606 Summary.zip]
[^UCW-35606_Post Upload Status.xlsx] Date :08/06/2026 &lt;Ticket has been successfully uploaded in our system. Option 5 Sku 5&gt; &lt;Tania&gt;;[^UCW-35606_Post Upload Status (a06a0bdf-1f30-4426-a47f-75612926359b).xlsx]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34aa7fd2-fe62-4da3-9aa4-f8ed92f7a30f"},"content":[{"type":"tableRow","attrs":{"localId":"85e94eaedec5"},"content":[{"type":"tableCell","attrs":{"localId":"13bfb954c7e9","background":"#44b3e1"},"content":[{"type":"paragraph","content":[{"type":"text","text":"Ticket ID","marks":[{"type":"strong"}]}],"attrs":{"localId":"840ddfeab790"}}]},{"type":"tableCell","attrs":{"localId":"19d3e506ed83","colspan":2,"background":"#44b3e1"},"content":[{"type":"paragraph","content":[{"type":"text","text":"UCW-35606","marks":[{"type":"strong"}]}],"attrs":{"localId":"7e72034b326e"}}]}]},{"type":"tableRow","attrs":{"localId":"0456cfed3429"},"content":[{"type":"tableCell","attrs":{"localId":"8e358602a542","background":"#44b3e1"},"content":[{"type":"paragraph","content":[{"type":"text","text":"Brand Name","marks":[{"type":"strong"}]}],"attrs":{"localId":"eaf168ff0aa4"}}]},{"type":"tableCell","attrs":{"localId":"6e3ed0e5b55f","colspan":2,"background":"#44b3e1"},"content":[{"type":"paragraph","content":[{"type":"text","text":"Maybelline New York","marks":[{"type":"strong"}]}],"attrs":{"localId":"8ea0355dfc60"}}]}]},{"type":"tableRow","attrs":{"localId":"a490f0938a43"},"content":[{"type":"tableCell","attrs":{"localId":"2fd0ca691904","background":"#ace5fe"},"content":[{"type":"paragraph","content":[{"type":"text","text":"Platform","marks":[{"type":"strong"}]}],"attrs":{"localId":"56e925ba6c17"}}]},{"type":"tableCell","attrs":{"localId":"388b608040b6","colspan":2,"background":"#ace5fe"},"content":[{"type":"paragraph","content":[{"type":"text","text":"Mall","marks":[{"type":"strong"}]}],"attrs":{"localId":"c316394ba270"}}]}]},{"type":"tableRow","attrs":{"localId":"94ac557e927e"},"content":[{"type":"tableCell","attrs":{"localId":"483cd7ed9271","background":"#ace5fe"},"content":[{"type":"paragraph","content":[{"type":"text","text":"Particulars","marks":[{"type":"strong"}]}],"attrs":{"localId":"5e14eda8185f"}}]},{"type":"tableCell","attrs":{"localId":"f5e92b7f2eb8","background":"#ace5fe"},"content":[{"type":"paragraph","content":[{"type":"text","text":"SKU Count","marks":[{"type":"strong"}]}],"attrs":{"localId":"5c9f594d2035"}}]},{"type":"tableCell","attrs":{"localId":"2e756bf71a09","background":"#ace5fe"},"content":[{"type":"paragraph","content":[{"type":"text","text":"Option Count","marks":[{"type":"strong"}]}],"attrs":{"localId":"764997d5adf0"}}]}]},{"type":"tableRow","attrs":{"localId":"6fd61bf19f25"},"content":[{"type":"tableCell","attrs":{"localId":"4b9f5855a831","background":"white"},"content":[{"type":"paragraph","content":[{"type":"text","text":"Received"}],"attrs":{"localId":"713f91d3abf2"}}]},{"type":"tableCell","attrs":{"localId":"355831ead6d8"},"content":[{"type":"paragraph","content":[{"type":"text","text":"5"}],"attrs":{"localId":"d2696227bcff"}}]},{"type":"tableCell","attrs":{"localId":"9345e082de29"},"content":[{"type":"paragraph","content":[{"type":"text","text":"5"}],"attrs":{"localId":"31744511093b"}}]}]},{"type":"tableRow","attrs":{"localId":"0588cf46bf8e"},"content":[{"type":"tableCell","attrs":{"localId":"113853522091","background":"white"},"content":[{"type":"paragraph","content":[{"type":"text","text":"Uploaded"}],"attrs":{"localId":"a7b7fa56dc59"}}]},{"type":"tableCell","attrs":{"localId":"58fa06e79a09"},"content":[{"type":"paragraph","content":[{"type":"text","text":"5"}],"attrs":{"localId":"1dd55a358fd1"}}]},{"type":"tableCell","attrs":{"localId":"6e328c7c74f1"},"content":[{"type":"paragraph","content":[{"type":"text","text":"5"}],"attrs":{"localId":"7f768a1de678"}}]}]},{"type":"tableRow","attrs":{"localId":"163fdc6da07b"},"content":[{"type":"tableCell","attrs":{"localId":"456f3f81004d","background":"white"},"content":[{"type":"paragraph","content":[{"type":"text","text":"LIDs Shared"}],"attrs":{"localId":"a668d729e7df"}}]},{"type":"tableCell","attrs":{"localId":"c7a425dd38f9"},"content":[{"type":"paragraph","content":[{"type":"text","text":"5"}],"attrs":{"localId":"ff7d8e0b6ab9"}}]},{"type":"tableCell","attrs":{"localId":"0e6401dce455"},"content":[{"type":"paragraph","content":[{"type":"text","text":"5"}],"attrs":{"localId":"2df21f85b25a"}}]}]},{"type":"tableRow","attrs":{"localId":"e6b6ba48333e"},"content":[{"type":"tableCell","attrs":{"localId":"e709f1ae30ab","background":"white"},"content":[{"type":"paragraph","content":[{"type":"text","text":"LIDs Stuck in the System"}],"attrs":{"localId":"128a964bfd90"}}]},{"type":"tableCell","attrs":{"localId":"db49950c5d16"},"content":[{"type":"paragraph","content":[{"type":"text","text":"0"}],"attrs":{"localId":"a5a28ff7f358"}}]},{"type":"tableCell","attrs":{"localId":"561ab66fbafd"},"content":[{"type":"paragraph","content":[{"type":"text","text":"0"}],"attrs":{"localId":"e9d28cc33177"}}]}]}]}
{adf}
With this, we are closing this request from our end.
Thank you for your patience, support, and cooperation throughout the process. Your brand is important to us, and we look forward to assisting you again."</t>
  </si>
  <si>
    <t>Fotocare</t>
  </si>
  <si>
    <t xml:space="preserve">Date :08/06/2026 &lt;Ticket picked for pre processing Option: 17 SKU: 17&gt; &lt;Sanjana Ghosh&gt;;Date :08/07/2026 &lt;Ticket picked for Data Scraping, Production and QC review Option: 17 SKU: 17&gt; &lt;Sanjana Ghosh&gt;;Date :08/08/2026 &lt;Post Processing query to Brand &lt;EAN missing &amp; Image issue&gt; &lt;Sanjana Ghosh&gt; ;Date :08/08/2026 &lt;Query to Category &lt;Brand Addition&gt; &lt;Sanjana Ghosh&gt; </t>
  </si>
  <si>
    <t>Date :08/07/2026&lt;Ticket picked for pre processing Option 1 Sku 1 &gt; &lt;Rupa&gt;</t>
  </si>
  <si>
    <t xml:space="preserve">StyloBug </t>
  </si>
  <si>
    <t>Date :08/06/2026 &lt;Pre Processing query to Brand &lt;Query Details- Image link query&gt;&gt; &lt;Amandeep&gt;</t>
  </si>
  <si>
    <t>As per the requirement, we have updated the image. The white border has been removed, and the actual image is now displayed in full.
[https://www.tatacliq.com/levis-mens-typographic-print-loose-fit-tshirt/p-MP000000014414104|https://www.tatacliq.com/levis-mens-typographic-print-loose-fit-tshirt/p-MP000000014414104|smart-link] 
[https://www.tatacliq.com/levis-mens-typographic-print-loose-fit-tshirt/p-MP000000014414105|https://www.tatacliq.com/levis-mens-typographic-print-loose-fit-tshirt/p-MP000000014414105|smart-link] 
          </t>
  </si>
  <si>
    <t xml:space="preserve">Kaftanize </t>
  </si>
  <si>
    <t>Smriti Gupta</t>
  </si>
  <si>
    <t>Date :08/05/2026 &lt;Ticket picked for pre processing Option 46 Sku 352&gt; &lt;Amandeep&gt;;Date :08/05/2026 &lt;Pre Processing query to Brand &lt;Query Deatils- Image query&gt;&gt; &lt;Amandeep&gt;;Date :08/06/2026 &lt;Ticket has been successfully uploaded in our system. Option 29 Sku 227&gt; &lt;Amandeep&gt;
[^Post Upload Status_V.2 (1).xlsx]
[^Summary.zip]
;[^UCW-35563.xlsx]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4461a9d3-59d1-42c1-8e25-dff66ef529bf"},"content":[{"type":"tableRow","attrs":{"localId":"dcca1e5a40ac"},"content":[{"type":"tableCell","attrs":{"localId":"de302ddaae9e","background":"#44b3e1"},"content":[{"type":"paragraph","content":[{"type":"text","text":"Ticket ID","marks":[{"type":"strong"}]}],"attrs":{"localId":"9b84792adaf9"}}]},{"type":"tableCell","attrs":{"localId":"4dccb9f3c557","colspan":2,"background":"#44b3e1"},"content":[{"type":"paragraph","content":[{"type":"text","text":"UCW-35563","marks":[{"type":"strong"}]}],"attrs":{"localId":"9afb5369b382"}}]}]},{"type":"tableRow","attrs":{"localId":"1e7f2b093077"},"content":[{"type":"tableCell","attrs":{"localId":"9664d743b72b","background":"#44b3e1"},"content":[{"type":"paragraph","content":[{"type":"text","text":"Brand Name","marks":[{"type":"strong"}]}],"attrs":{"localId":"6d8d4ee54d04"}}]},{"type":"tableCell","attrs":{"localId":"9c031bf0b72c","colspan":2,"background":"#44b3e1"},"content":[{"type":"paragraph","content":[{"type":"text","text":"Rosso Brunello","marks":[{"type":"strong"}]}],"attrs":{"localId":"c44d24a359c2"}}]}]},{"type":"tableRow","attrs":{"localId":"b0e1c1d104a1"},"content":[{"type":"tableCell","attrs":{"localId":"a5da834ee36f","background":"#ace5fe"},"content":[{"type":"paragraph","content":[{"type":"text","text":"Platform","marks":[{"type":"strong"}]}],"attrs":{"localId":"8e80702434d3"}}]},{"type":"tableCell","attrs":{"localId":"50e83d55371e","colspan":2,"background":"#ace5fe"},"content":[{"type":"paragraph","content":[{"type":"text","text":"Luxury","marks":[{"type":"strong"}]}],"attrs":{"localId":"8ad15aa94c2f"}}]}]},{"type":"tableRow","attrs":{"localId":"d58fde85da40"},"content":[{"type":"tableCell","attrs":{"localId":"fddf2fe49ea9","background":"#ace5fe"},"content":[{"type":"paragraph","content":[{"type":"text","text":"Particulars","marks":[{"type":"strong"}]}],"attrs":{"localId":"5d54a59f87e0"}}]},{"type":"tableCell","attrs":{"localId":"e84da0d0ff18","background":"#ace5fe"},"content":[{"type":"paragraph","content":[{"type":"text","text":"SKU Count","marks":[{"type":"strong"}]}],"attrs":{"localId":"c35917f53b03"}}]},{"type":"tableCell","attrs":{"localId":"2b08f474e223","background":"#ace5fe"},"content":[{"type":"paragraph","content":[{"type":"text","text":"Option Count","marks":[{"type":"strong"}]}],"attrs":{"localId":"246460300f87"}}]}]},{"type":"tableRow","attrs":{"localId":"5e2c9ce46626"},"content":[{"type":"tableCell","attrs":{"localId":"547108cf475c","background":"white"},"content":[{"type":"paragraph","content":[{"type":"text","text":"Received"}],"attrs":{"localId":"eec0319f04dd"}}]},{"type":"tableCell","attrs":{"localId":"64a066e8f683"},"content":[{"type":"paragraph","content":[{"type":"text","text":"352"}],"attrs":{"localId":"366ddec0cd00"}}]},{"type":"tableCell","attrs":{"localId":"50c6b145eb27"},"content":[{"type":"paragraph","content":[{"type":"text","text":"46"}],"attrs":{"localId":"72ea6d31fc0f"}}]}]},{"type":"tableRow","attrs":{"localId":"377ed0451244"},"content":[{"type":"tableCell","attrs":{"localId":"bed38f71642d","background":"white"},"content":[{"type":"paragraph","content":[{"type":"text","text":"Uploaded"}],"attrs":{"localId":"0c03c01d2f86"}}]},{"type":"tableCell","attrs":{"localId":"69fbd099432c"},"content":[{"type":"paragraph","content":[{"type":"text","text":"227"}],"attrs":{"localId":"89789ec26c68"}}]},{"type":"tableCell","attrs":{"localId":"4a57171ffd86"},"content":[{"type":"paragraph","content":[{"type":"text","text":"29"}],"attrs":{"localId":"e0f136461c1b"}}]}]},{"type":"tableRow","attrs":{"localId":"eeea100a3bc2"},"content":[{"type":"tableCell","attrs":{"localId":"a11fe29c62aa","background":"white"},"content":[{"type":"paragraph","content":[{"type":"text","text":"Already Listed"}],"attrs":{"localId":"0ca6293ad094"}}]},{"type":"tableCell","attrs":{"localId":"aa1502a7b942"},"content":[{"type":"paragraph","content":[{"type":"text","text":"93"}],"attrs":{"localId":"5cbf72625ee8"}}]},{"type":"tableCell","attrs":{"localId":"c59b5fa29694"},"content":[{"type":"paragraph","content":[{"type":"text","text":"13"}],"attrs":{"localId":"c91aae329114"}}]}]},{"type":"tableRow","attrs":{"localId":"28b78ab18677"},"content":[{"type":"tableCell","attrs":{"localId":"51a577be4aa7","background":"white"},"content":[{"type":"paragraph","content":[{"type":"text","text":"SKUs not Uploaded"}],"attrs":{"localId":"5ee34b859a43"}}]},{"type":"tableCell","attrs":{"localId":"aae620f1ab7e"},"content":[{"type":"paragraph","content":[{"type":"text","text":"32"}],"attrs":{"localId":"fcaeb4bd2299"}}]},{"type":"tableCell","attrs":{"localId":"ed3a90fc40a3"},"content":[{"type":"paragraph","content":[{"type":"text","text":"4"}],"attrs":{"localId":"c7e76bb0ce17"}}]}]},{"type":"tableRow","attrs":{"localId":"649203ebdf0f"},"content":[{"type":"tableCell","attrs":{"localId":"7caf0391cb3e","background":"white"},"content":[{"type":"paragraph","content":[{"type":"text","text":"LIDs Shared"}],"attrs":{"localId":"2e8b0fedfa2c"}}]},{"type":"tableCell","attrs":{"localId":"2d926f168b34"},"content":[{"type":"paragraph","content":[{"type":"text","text":"227"}],"attrs":{"localId":"66d015cdb38a"}}]},{"type":"tableCell","attrs":{"localId":"36b9ca136b2e"},"content":[{"type":"paragraph","content":[{"type":"text","text":"29"}],"attrs":{"localId":"c6ad1c126cff"}}]}]},{"type":"tableRow","attrs":{"localId":"c34e18e95200"},"content":[{"type":"tableCell","attrs":{"localId":"2d84d56a58fb","background":"white"},"content":[{"type":"paragraph","content":[{"type":"text","text":"LIDs Stuck in the System"}],"attrs":{"localId":"9f7cb65921cc"}}]},{"type":"tableCell","attrs":{"localId":"19e08d10b81c"},"content":[{"type":"paragraph","content":[{"type":"text","text":"0"}],"attrs":{"localId":"88a02f652df0"}}]},{"type":"tableCell","attrs":{"localId":"d151ccfc13e2"},"content":[{"type":"paragraph","content":[{"type":"text","text":"0"}],"attrs":{"localId":"5654d654d17b"}}]}]}]}
{adf}
With this, we are closing this request from our end.
Thank you for your patience, support, and cooperation throughout the process. Your brand is important to us, and we look forward to assisting you again."</t>
  </si>
  <si>
    <t>Date :08-05-2026 &lt;Ticket picked for pre processing Option 10 Sku 75&gt; &lt;Amandeep&gt;;Date :08-07-2026 &lt;Ticket picked for Production and QC review Option  10 Sku 75&gt; &lt;Amandeep&gt;;Date :08-08-2026 &lt;Ticket has been successfully uploaded in our system. Option 10Sku 75&gt; &lt;Amandeep[^Summary.zip] [^Post Upload Status_V.2 (1).xlsx] &gt;</t>
  </si>
  <si>
    <t>Date :08/05/2026 &lt;Ticket picked for pre processing Option 10 Sku 69&gt; &lt;Amandeep&gt;;Date :08/05/2026 &lt;Ticket picked for Production and QC review Option 10Sku 69&gt; &lt;Amandeep&gt;;Date :08/06/2026 &lt;Ticket has been successfully uploaded in our system. Option 10Sku 69&gt; &lt;Amandeep&gt;[^Post Upload Status_V.2 (1).xlsx] [^Summary.zip] ;[^UCW-35560.xlsx]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d0fec10-4486-43c1-be38-4d2ee49f07f1"},"content":[{"type":"tableRow","attrs":{"localId":"c89421d22b4d"},"content":[{"type":"tableCell","attrs":{"localId":"30769124696b","background":"#44b3e1"},"content":[{"type":"paragraph","content":[{"type":"text","text":"Ticket ID","marks":[{"type":"strong"}]}],"attrs":{"localId":"b0cca271a36d"}}]},{"type":"tableCell","attrs":{"localId":"54e63ec84f3b","colspan":4,"background":"#44b3e1"},"content":[{"type":"paragraph","content":[{"type":"text","text":"UCW-35560","marks":[{"type":"strong"}]}],"attrs":{"localId":"cf74065dab54"}}]}]},{"type":"tableRow","attrs":{"localId":"2b318f609523"},"content":[{"type":"tableCell","attrs":{"localId":"6e016c56a930","background":"#44b3e1"},"content":[{"type":"paragraph","content":[{"type":"text","text":"Brand Name","marks":[{"type":"strong"}]}],"attrs":{"localId":"92737ad76737"}}]},{"type":"tableCell","attrs":{"localId":"fe007336a804","colspan":4,"background":"#44b3e1"},"content":[{"type":"paragraph","content":[{"type":"text","text":"Under Armour","marks":[{"type":"strong"}]}],"attrs":{"localId":"f506646498eb"}}]}]},{"type":"tableRow","attrs":{"localId":"425d5f864df3"},"content":[{"type":"tableCell","attrs":{"localId":"e0e999d95ff8","background":"#44b3e1"},"content":[{"type":"paragraph","content":[{"type":"text","text":"Platform","marks":[{"type":"strong"}]}],"attrs":{"localId":"4e6216634021"}}]},{"type":"tableCell","attrs":{"localId":"cafcc299f46e","colspan":2,"background":"#44b3e1"},"content":[{"type":"paragraph","content":[{"type":"text","text":"Luxury","marks":[{"type":"strong"}]}],"attrs":{"localId":"db7b619177ca"}}]},{"type":"tableCell","attrs":{"localId":"68bae3c7ce5d","colspan":2,"background":"#44b3e1"},"content":[{"type":"paragraph","content":[{"type":"text","text":"Mall","marks":[{"type":"strong"}]}],"attrs":{"localId":"047a54ede298"}}]}]},{"type":"tableRow","attrs":{"localId":"7a5dc58bdf4c"},"content":[{"type":"tableCell","attrs":{"localId":"949592129a9b","background":"#ace5fe"},"content":[{"type":"paragraph","content":[{"type":"text","text":"Particulars","marks":[{"type":"strong"}]}],"attrs":{"localId":"e0564c08aa92"}}]},{"type":"tableCell","attrs":{"localId":"7a9a1acd544d","background":"#ace5fe"},"content":[{"type":"paragraph","content":[{"type":"text","text":"SKU Count","marks":[{"type":"strong"}]}],"attrs":{"localId":"cf409f817ba4"}}]},{"type":"tableCell","attrs":{"localId":"1e6dd0c4b3dd","background":"#ace5fe"},"content":[{"type":"paragraph","content":[{"type":"text","text":"Option Count","marks":[{"type":"strong"}]}],"attrs":{"localId":"bdf66a16f2e2"}}]},{"type":"tableCell","attrs":{"localId":"5095e332e9f5","background":"#ace5fe"},"content":[{"type":"paragraph","content":[{"type":"text","text":"SKU Count","marks":[{"type":"strong"}]}],"attrs":{"localId":"f5b7bd290f6c"}}]},{"type":"tableCell","attrs":{"localId":"6bfc3a889cc2","background":"#ace5fe"},"content":[{"type":"paragraph","content":[{"type":"text","text":"Option Count","marks":[{"type":"strong"}]}],"attrs":{"localId":"2bc67249a078"}}]}]},{"type":"tableRow","attrs":{"localId":"d4de81e25c1f"},"content":[{"type":"tableCell","attrs":{"localId":"4927843f0e0a","background":"white"},"content":[{"type":"paragraph","content":[{"type":"text","text":"Received"}],"attrs":{"localId":"7ad7889754f7"}}]},{"type":"tableCell","attrs":{"localId":"f8d099318dbb","background":"white"},"content":[{"type":"paragraph","content":[{"type":"text","text":"69"}],"attrs":{"localId":"d1e6368f24fd"}}]},{"type":"tableCell","attrs":{"localId":"8da6b49a8801","background":"white"},"content":[{"type":"paragraph","content":[{"type":"text","text":"10"}],"attrs":{"localId":"7d59065a51dc"}}]},{"type":"tableCell","attrs":{"localId":"09204ec6732e","background":"white"},"content":[{"type":"paragraph","content":[{"type":"text","text":"69"}],"attrs":{"localId":"60eb448f28ad"}}]},{"type":"tableCell","attrs":{"localId":"717736ef3bb1","background":"white"},"content":[{"type":"paragraph","content":[{"type":"text","text":"10"}],"attrs":{"localId":"7f43b1bab966"}}]}]},{"type":"tableRow","attrs":{"localId":"0cb3f04b97aa"},"content":[{"type":"tableCell","attrs":{"localId":"c94368713e19","background":"white"},"content":[{"type":"paragraph","content":[{"type":"text","text":"Uploaded"}],"attrs":{"localId":"c385e376db89"}}]},{"type":"tableCell","attrs":{"localId":"07eda3f764d4","background":"white"},"content":[{"type":"paragraph","content":[{"type":"text","text":"69"}],"attrs":{"localId":"039d1a2b4906"}}]},{"type":"tableCell","attrs":{"localId":"5f276ae15d58","background":"white"},"content":[{"type":"paragraph","content":[{"type":"text","text":"10"}],"attrs":{"localId":"acb0d351aa5e"}}]},{"type":"tableCell","attrs":{"localId":"28099e343418","background":"white"},"content":[{"type":"paragraph","content":[{"type":"text","text":"69"}],"attrs":{"localId":"a24578e81fa1"}}]},{"type":"tableCell","attrs":{"localId":"ca88ca90caaf","background":"white"},"content":[{"type":"paragraph","content":[{"type":"text","text":"10"}],"attrs":{"localId":"9228fadbe5fe"}}]}]},{"type":"tableRow","attrs":{"localId":"0297a6af2850"},"content":[{"type":"tableCell","attrs":{"localId":"a20f15cbd1fe","background":"white"},"content":[{"type":"paragraph","content":[{"type":"text","text":"LIDs Shared"}],"attrs":{"localId":"67ad526b3ee9"}}]},{"type":"tableCell","attrs":{"localId":"a03b080e5365","background":"white"},"content":[{"type":"paragraph","content":[{"type":"text","text":"69"}],"attrs":{"localId":"db34266e7763"}}]},{"type":"tableCell","attrs":{"localId":"b63fa551b6ca","background":"white"},"content":[{"type":"paragraph","content":[{"type":"text","text":"10"}],"attrs":{"localId":"2f6ae2cfac0a"}}]},{"type":"tableCell","attrs":{"localId":"4057fb013b69","background":"white"},"content":[{"type":"paragraph","content":[{"type":"text","text":"69"}],"attrs":{"localId":"5bc09eb6d125"}}]},{"type":"tableCell","attrs":{"localId":"e989c853ebea","background":"white"},"content":[{"type":"paragraph","content":[{"type":"text","text":"10"}],"attrs":{"localId":"2b13c92a71db"}}]}]},{"type":"tableRow","attrs":{"localId":"57eb161f1c08"},"content":[{"type":"tableCell","attrs":{"localId":"002d3fb6741c","background":"white"},"content":[{"type":"paragraph","content":[{"type":"text","text":"LIDs Stuck in the System"}],"attrs":{"localId":"919f82e2ebf9"}}]},{"type":"tableCell","attrs":{"localId":"971fc9c77e6c"},"content":[{"type":"paragraph","content":[{"type":"text","text":"0"}],"attrs":{"localId":"9f6091bcecbd"}}]},{"type":"tableCell","attrs":{"localId":"0709d4095ef2","background":"white"},"content":[{"type":"paragraph","content":[{"type":"text","text":"0"}],"attrs":{"localId":"9fe704572d96"}}]},{"type":"tableCell","attrs":{"localId":"aecdd7eb3e63"},"content":[{"type":"paragraph","content":[{"type":"text","text":"0"}],"attrs":{"localId":"2a144f894817"}}]},{"type":"tableCell","attrs":{"localId":"ba35dfab875f","background":"white"},"content":[{"type":"paragraph","content":[{"type":"text","text":"0"}],"attrs":{"localId":"36920ef008dd"}}]}]}]}
{adf}
With this, we are closing this request from our end.
Thank you for your patience, support, and cooperation throughout the process. Your brand is important to us, and we look forward to assisting you again.</t>
  </si>
  <si>
    <t>Malabar Gold and Diamonds</t>
  </si>
  <si>
    <t>L1 Ticket Link-[https://tatacliqhelpdesk.freshservice.com/support/tickets/225396|https://tatacliqhelpdesk.freshservice.com/support/tickets/225396];Date:08/06/2026&lt;L1 Ticket Link-[https://tatacliqhelpdesk.freshservice.com/support/tickets/225396|https://tatacliqhelpdesk.freshservice.com/support/tickets/225396]&gt;&lt;Pending from L1 reminder given&gt;&lt;Biplab Sarkar&gt;;Date:08/07/2026&lt;L1 Ticket Link-[+https://tatacliqhelpdesk.freshservice.com/support/tickets/225396+|https://tatacliqhelpdesk.freshservice.com/support/tickets/225396]&gt;&lt;Pending from L1 ,2nd reminder given&gt;&lt;Biplab Sarkar&gt;;Date:08/08/2026&lt;L1 Ticket Link-[+https://tatacliqhelpdesk.freshservice.com/support/tickets/225396+|https://tatacliqhelpdesk.freshservice.com/support/tickets/225396]&gt;&lt;Pending from L1 ,3rd reminder given&gt;&lt;Biplab Sarkar&gt;</t>
  </si>
  <si>
    <t>Date :08/06/2026 &lt;Ticket picked for pre processing Option 114 Sku 565&gt; &lt;Ankita&gt;;Date :08/06/2026 &lt;Ticket picked for Production and QC review Option 114 Sku 565&gt; &lt;Ankita&gt;</t>
  </si>
  <si>
    <t xml:space="preserve">Date :08/06/2026 &lt;Ticket picked for pre processing Option 22 Sku 123&gt; &lt;Ishani&gt;;Date :08/06/2026 &lt;Pre Processing query to Brand &lt;Image, Manufacturer, Importer, Packers Details Missing&gt;&gt; &lt;Ishani&gt;;Date :08/08/2026  &lt;Pre Processing query to Brand &lt;COO Details missing&gt;&gt; &lt;Anwesha Mondal&gt; </t>
  </si>
  <si>
    <t>bareMinerals</t>
  </si>
  <si>
    <t>Date :08/06/2026 &lt;Ticket picked for pre processing SKU 62&gt; &lt;Tania&gt; Date :08/06/2026  &lt;Pre Processing query to Brand &lt;Image &amp; Certificate Analysis&gt;&gt; &lt;Tania&gt; ;Date :08/07/2026 &lt; Pre Processing query to Brand 1st Follow Up&gt; &lt;Tania&gt;;Date :08/07/2026 &lt; Resolution Received&lt;Images WIP&gt;&gt; &lt;Tania&gt;;Date :08/07/2026 &lt;Ticket has been successfully uploaded in our system. Option 59 SKU 59&gt; &lt;Tania&gt;
[^UCW-35543 Summary.zip] [^UCW-35543_Post Upload Status.xlsx] ;[^UCW-35543_Post Upload Status (4ea63cc4-105e-4b1c-bee2-7745e989cb6b).xlsx]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d2ae58f-c4df-4cb6-bd95-695720fb9c82"},"content":[{"type":"tableRow","attrs":{"localId":"dfd8e12de55e"},"content":[{"type":"tableCell","attrs":{"localId":"9100d8e15959","background":"#44b3e1"},"content":[{"type":"paragraph","content":[{"type":"text","text":"Ticket ID","marks":[{"type":"strong"}]}],"attrs":{"localId":"b0ab3981429a"}}]},{"type":"tableCell","attrs":{"localId":"298ab32b1930","colspan":2,"background":"#44b3e1"},"content":[{"type":"paragraph","content":[{"type":"text","text":"bareMinerals","marks":[{"type":"strong"}]}],"attrs":{"localId":"91361a436950"}}]}]},{"type":"tableRow","attrs":{"localId":"adb98589f27d"},"content":[{"type":"tableCell","attrs":{"localId":"2393fdaacbb5","background":"#44b3e1"},"content":[{"type":"paragraph","content":[{"type":"text","text":"Brand Name","marks":[{"type":"strong"}]}],"attrs":{"localId":"50d43a10203f"}}]},{"type":"tableCell","attrs":{"localId":"b601aaf508c9","colspan":2,"background":"#44b3e1"},"content":[{"type":"paragraph","content":[{"type":"text","text":"UCW-35543","marks":[{"type":"strong"}]}],"attrs":{"localId":"ae1ada2769c4"}}]}]},{"type":"tableRow","attrs":{"localId":"3ede0685c95b"},"content":[{"type":"tableCell","attrs":{"localId":"9266ef523313","background":"#ace5fe"},"content":[{"type":"paragraph","content":[{"type":"text","text":"Platform","marks":[{"type":"strong"}]}],"attrs":{"localId":"fb195a72ff99"}}]},{"type":"tableCell","attrs":{"localId":"4a8e27d16369","colspan":2,"background":"#ace5fe"},"content":[{"type":"paragraph","content":[{"type":"text","text":"Mall + Luxury","marks":[{"type":"strong"}]}],"attrs":{"localId":"9e209e852922"}}]}]},{"type":"tableRow","attrs":{"localId":"ba9c6d0f90a3"},"content":[{"type":"tableCell","attrs":{"localId":"e392280cad73","background":"#ace5fe"},"content":[{"type":"paragraph","content":[{"type":"text","text":"Particulars","marks":[{"type":"strong"}]}],"attrs":{"localId":"bdf4ff62748b"}}]},{"type":"tableCell","attrs":{"localId":"6db7fc45b0a8","background":"#ace5fe"},"content":[{"type":"paragraph","content":[{"type":"text","text":"SKU Count","marks":[{"type":"strong"}]}],"attrs":{"localId":"464d55bf742a"}}]},{"type":"tableCell","attrs":{"localId":"6ddee7ed9442","background":"#ace5fe"},"content":[{"type":"paragraph","content":[{"type":"text","text":"Option Count","marks":[{"type":"strong"}]}],"attrs":{"localId":"3c3eb30824f8"}}]}]},{"type":"tableRow","attrs":{"localId":"31e54e1a2eac"},"content":[{"type":"tableCell","attrs":{"localId":"00618cb71d40","background":"white"},"content":[{"type":"paragraph","content":[{"type":"text","text":"Received"}],"attrs":{"localId":"3e092866a90a"}}]},{"type":"tableCell","attrs":{"localId":"b24a7d762585"},"content":[{"type":"paragraph","content":[{"type":"text","text":"62"}],"attrs":{"localId":"696a2a5ef670"}}]},{"type":"tableCell","attrs":{"localId":"04ec01da7416"},"content":[{"type":"paragraph","content":[{"type":"text","text":"62"}],"attrs":{"localId":"1f8f3b4af11c"}}]}]},{"type":"tableRow","attrs":{"localId":"f4f139185226"},"content":[{"type":"tableCell","attrs":{"localId":"ec33c8f24923","background":"white"},"content":[{"type":"paragraph","content":[{"type":"text","text":"Uploaded"}],"attrs":{"localId":"8913cdeca0f9"}}]},{"type":"tableCell","attrs":{"localId":"eaa87a97e7a8"},"content":[{"type":"paragraph","content":[{"type":"text","text":"58"}],"attrs":{"localId":"f23c4efcbe26"}}]},{"type":"tableCell","attrs":{"localId":"6a7af9705f3d"},"content":[{"type":"paragraph","content":[{"type":"text","text":"58"}],"attrs":{"localId":"c4cec7fa7fe8"}}]}]},{"type":"tableRow","attrs":{"localId":"294e7c0d31a1"},"content":[{"type":"tableCell","attrs":{"localId":"62bde1e8e51c","background":"white"},"content":[{"type":"paragraph","content":[{"type":"text","text":"SKUs Not Uploaded"}],"attrs":{"localId":"f53183257df9"}}]},{"type":"tableCell","attrs":{"localId":"76c238eaa574"},"content":[{"type":"paragraph","content":[{"type":"text","text":"4"}],"attrs":{"localId":"8bdbaf1239a6"}}]},{"type":"tableCell","attrs":{"localId":"64e5792ba30b"},"content":[{"type":"paragraph","content":[{"type":"text","text":"4"}],"attrs":{"localId":"64f1e58788e3"}}]}]},{"type":"tableRow","attrs":{"localId":"59f40680ffe3"},"content":[{"type":"tableCell","attrs":{"localId":"9e9079790c50","background":"white"},"content":[{"type":"paragraph","content":[{"type":"text","text":"LIDs Shared"}],"attrs":{"localId":"25a9b94002c6"}}]},{"type":"tableCell","attrs":{"localId":"ba6728816c8c"},"content":[{"type":"paragraph","content":[{"type":"text","text":"58"}],"attrs":{"localId":"bf44a8752f4b"}}]},{"type":"tableCell","attrs":{"localId":"1944bcf05aff"},"content":[{"type":"paragraph","content":[{"type":"text","text":"58"}],"attrs":{"localId":"dd6205d347c8"}}]}]},{"type":"tableRow","attrs":{"localId":"df9a8ddfdad9"},"content":[{"type":"tableCell","attrs":{"localId":"7020a9a08ddc","background":"white"},"content":[{"type":"paragraph","content":[{"type":"text","text":"LIDs Stuck in the System"}],"attrs":{"localId":"3f7adc323f2e"}}]},{"type":"tableCell","attrs":{"localId":"ffc522e82e8b"},"content":[{"type":"paragraph","content":[{"type":"text","text":"0"}],"attrs":{"localId":"114bb85c84a0"}}]},{"type":"tableCell","attrs":{"localId":"c3857ff9296d"},"content":[{"type":"paragraph","content":[{"type":"text","text":"0"}],"attrs":{"localId":"acf6fdf7f8dc"}}]}]}]}
{adf}
With this, we are closing this request from our end.
Thank you for your patience, support, and cooperation throughout the process. Your brand is important to us, and we look forward to assisting you again.</t>
  </si>
  <si>
    <t>Date : 5th Aug, 2026, Pre-Processing Done-Mousumi
Date : 5th Aug, 2026 QC &amp; Uploaded Done-Mousumi
PFA the Summary &amp; Post-Uploaded Sheet[^SUmmary.zip] [^UCW-35540 Post Upload Status_V.2 (1).xlsx] ;[^UCW-35540.xlsx]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e7a6cce-c5be-4b99-bc76-a6c849f5a073"},"content":[{"type":"tableRow","attrs":{"localId":"c733d5954b9b"},"content":[{"type":"tableCell","attrs":{"localId":"f6c30dfd149c","background":"#44b3e1"},"content":[{"type":"paragraph","content":[{"type":"text","text":"Ticket ID","marks":[{"type":"strong"}]}],"attrs":{"localId":"00b778e59d5f"}}]},{"type":"tableCell","attrs":{"localId":"8ceaf9675670","colspan":2,"background":"#44b3e1"},"content":[{"type":"paragraph","content":[{"type":"text","text":"UCW-35540","marks":[{"type":"strong"}]}],"attrs":{"localId":"f80a6351aa34"}}]}]},{"type":"tableRow","attrs":{"localId":"63a10986f848"},"content":[{"type":"tableCell","attrs":{"localId":"e9a85fa9e35b","background":"#44b3e1"},"content":[{"type":"paragraph","content":[{"type":"text","text":"Brand Name","marks":[{"type":"strong"}]}],"attrs":{"localId":"6eb80836918a"}}]},{"type":"tableCell","attrs":{"localId":"4253d1af6cf0","colspan":2,"background":"#44b3e1"},"content":[{"type":"paragraph","content":[{"type":"text","text":"Accessorize London","marks":[{"type":"strong"}]}],"attrs":{"localId":"0d7a73f0488a"}}]}]},{"type":"tableRow","attrs":{"localId":"0e381bce95bd"},"content":[{"type":"tableCell","attrs":{"localId":"5bf074ab6598","background":"#ace5fe"},"content":[{"type":"paragraph","content":[{"type":"text","text":"Platform","marks":[{"type":"strong"}]}],"attrs":{"localId":"c8bd1e2f9df1"}}]},{"type":"tableCell","attrs":{"localId":"a17d572706f4","colspan":2,"background":"#ace5fe"},"content":[{"type":"paragraph","content":[{"type":"text","text":"Mall","marks":[{"type":"strong"}]}],"attrs":{"localId":"0d7fdfd6f4af"}}]}]},{"type":"tableRow","attrs":{"localId":"4b9ddb040aab"},"content":[{"type":"tableCell","attrs":{"localId":"44ff3474db9a","background":"#ace5fe"},"content":[{"type":"paragraph","content":[{"type":"text","text":"Particulars","marks":[{"type":"strong"}]}],"attrs":{"localId":"ded42304b486"}}]},{"type":"tableCell","attrs":{"localId":"c5b725433a63","background":"#ace5fe"},"content":[{"type":"paragraph","content":[{"type":"text","text":"SKU Count","marks":[{"type":"strong"}]}],"attrs":{"localId":"3c654c910443"}}]},{"type":"tableCell","attrs":{"localId":"868a02e5d120","background":"#ace5fe"},"content":[{"type":"paragraph","content":[{"type":"text","text":"Option Count","marks":[{"type":"strong"}]}],"attrs":{"localId":"e81842359445"}}]}]},{"type":"tableRow","attrs":{"localId":"2d974428d791"},"content":[{"type":"tableCell","attrs":{"localId":"acfbab56023c","background":"white"},"content":[{"type":"paragraph","content":[{"type":"text","text":"Received"}],"attrs":{"localId":"d73eaba25a5c"}}]},{"type":"tableCell","attrs":{"localId":"bf68357db8ab"},"content":[{"type":"paragraph","content":[{"type":"text","text":"51"}],"attrs":{"localId":"94dd765699be"}}]},{"type":"tableCell","attrs":{"localId":"12146d814ba0"},"content":[{"type":"paragraph","content":[{"type":"text","text":"49"}],"attrs":{"localId":"7eacecd5ca6b"}}]}]},{"type":"tableRow","attrs":{"localId":"010780de492d"},"content":[{"type":"tableCell","attrs":{"localId":"e5c37121f025","background":"white"},"content":[{"type":"paragraph","content":[{"type":"text","text":"Uploaded"}],"attrs":{"localId":"76fa61d47b7f"}}]},{"type":"tableCell","attrs":{"localId":"84630316f319"},"content":[{"type":"paragraph","content":[{"type":"text","text":"51"}],"attrs":{"localId":"f5a726190bad"}}]},{"type":"tableCell","attrs":{"localId":"2af076239f19"},"content":[{"type":"paragraph","content":[{"type":"text","text":"49"}],"attrs":{"localId":"b25a131afc40"}}]}]},{"type":"tableRow","attrs":{"localId":"5cac183b4e2e"},"content":[{"type":"tableCell","attrs":{"localId":"346c1e4ba5d0","background":"white"},"content":[{"type":"paragraph","content":[{"type":"text","text":"LIDs Shared"}],"attrs":{"localId":"c9eddaa7502f"}}]},{"type":"tableCell","attrs":{"localId":"97ae14c4f420"},"content":[{"type":"paragraph","content":[{"type":"text","text":"51"}],"attrs":{"localId":"deeec5b6e92c"}}]},{"type":"tableCell","attrs":{"localId":"fdc3d88d70c4"},"content":[{"type":"paragraph","content":[{"type":"text","text":"49"}],"attrs":{"localId":"6d26d3a2c699"}}]}]},{"type":"tableRow","attrs":{"localId":"8a249c594108"},"content":[{"type":"tableCell","attrs":{"localId":"fe882d5ba113","background":"white"},"content":[{"type":"paragraph","content":[{"type":"text","text":"LIDs Stuck in the System"}],"attrs":{"localId":"0be1f110886d"}}]},{"type":"tableCell","attrs":{"localId":"26965bae3d33"},"content":[{"type":"paragraph","content":[{"type":"text","text":"0"}],"attrs":{"localId":"61989580dffd"}}]},{"type":"tableCell","attrs":{"localId":"2d959caec709"},"content":[{"type":"paragraph","content":[{"type":"text","text":"0"}],"attrs":{"localId":"fd78ec5c1703"}}]}]}]}
{adf}
With this, we are closing this request from our end.
Thank you for your patience, support, and cooperation throughout the process. Your brand is important to us, and we look forward to assisting you again.</t>
  </si>
  <si>
    <t>Date :08/05/2026  &lt;Ticket picked for pre processing SKU 3&gt; &lt;Tania&gt; Date :08/05/2026 &lt;Ticket picked for Production and QC review SKU 3&gt; &lt;Tania&gt; IMAGES WIP;[^UCW-35539_Post Upload Status.xlsx]
[^UCW-35539 Summary.zip]
Date :08/06/2026 &lt;Ticket has been successfully uploaded in our system. Option 3 Sku 3&gt; &lt;Tania&gt;;[^UCW-35539_Post Upload Status (b64160fa-c432-481e-91a3-cce36cb9b34c).xlsx]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a9dcf6b-519a-44d7-b14b-c911735199b7"},"content":[{"type":"tableRow","attrs":{"localId":"1b22e39cbf0d"},"content":[{"type":"tableCell","attrs":{"localId":"991c875ae40c","background":"#44b3e1"},"content":[{"type":"paragraph","content":[{"type":"text","text":"Ticket ID","marks":[{"type":"strong"}]}],"attrs":{"localId":"cb83a8138539"}}]},{"type":"tableCell","attrs":{"localId":"17e53d172b9b","colspan":2,"background":"#44b3e1"},"content":[{"type":"paragraph","content":[{"type":"text","text":"UCW-35539","marks":[{"type":"strong"}]}],"attrs":{"localId":"2607afbb2323"}}]}]},{"type":"tableRow","attrs":{"localId":"6b8741ccc7e0"},"content":[{"type":"tableCell","attrs":{"localId":"a29ab623df6d","background":"#44b3e1"},"content":[{"type":"paragraph","content":[{"type":"text","text":"Brand Name","marks":[{"type":"strong"}]}],"attrs":{"localId":"19b069cf2354"}}]},{"type":"tableCell","attrs":{"localId":"b1186827b6db","colspan":2,"background":"#44b3e1"},"content":[{"type":"paragraph","content":[{"type":"text","text":"L'oreal Paris","marks":[{"type":"strong"}]}],"attrs":{"localId":"0bf7db6cfd2b"}}]}]},{"type":"tableRow","attrs":{"localId":"8131097240cf"},"content":[{"type":"tableCell","attrs":{"localId":"8d7d69ac18f5","background":"#ace5fe"},"content":[{"type":"paragraph","content":[{"type":"text","text":"Platform","marks":[{"type":"strong"}]}],"attrs":{"localId":"25a918bf7eff"}}]},{"type":"tableCell","attrs":{"localId":"3ed6f42815cc","colspan":2,"background":"#ace5fe"},"content":[{"type":"paragraph","content":[{"type":"text","text":"Mall","marks":[{"type":"strong"}]}],"attrs":{"localId":"e1d625ea43e5"}}]}]},{"type":"tableRow","attrs":{"localId":"2050f18e3c7f"},"content":[{"type":"tableCell","attrs":{"localId":"b11cc477cff2","background":"#ace5fe"},"content":[{"type":"paragraph","content":[{"type":"text","text":"Particulars","marks":[{"type":"strong"}]}],"attrs":{"localId":"e6e2fbbeead1"}}]},{"type":"tableCell","attrs":{"localId":"33ac4c648c33","background":"#ace5fe"},"content":[{"type":"paragraph","content":[{"type":"text","text":"SKU Count","marks":[{"type":"strong"}]}],"attrs":{"localId":"238265a1bffd"}}]},{"type":"tableCell","attrs":{"localId":"ff48ab04f01c","background":"#ace5fe"},"content":[{"type":"paragraph","content":[{"type":"text","text":"Option Count","marks":[{"type":"strong"}]}],"attrs":{"localId":"c4834ffc1a99"}}]}]},{"type":"tableRow","attrs":{"localId":"75b4cd5ceb6b"},"content":[{"type":"tableCell","attrs":{"localId":"3c9b316ca029","background":"white"},"content":[{"type":"paragraph","content":[{"type":"text","text":"Received"}],"attrs":{"localId":"1a0a42a513b7"}}]},{"type":"tableCell","attrs":{"localId":"0dfbe4fcb2ad"},"content":[{"type":"paragraph","content":[{"type":"text","text":"3"}],"attrs":{"localId":"76db33e22bc7"}}]},{"type":"tableCell","attrs":{"localId":"6966fe458b72"},"content":[{"type":"paragraph","content":[{"type":"text","text":"3"}],"attrs":{"localId":"a5847261cb8c"}}]}]},{"type":"tableRow","attrs":{"localId":"c31673b66f49"},"content":[{"type":"tableCell","attrs":{"localId":"b21c75294c2d","background":"white"},"content":[{"type":"paragraph","content":[{"type":"text","text":"Uploaded"}],"attrs":{"localId":"4ea4b98bb2f6"}}]},{"type":"tableCell","attrs":{"localId":"41b23c6f940f"},"content":[{"type":"paragraph","content":[{"type":"text","text":"3"}],"attrs":{"localId":"870596b303bf"}}]},{"type":"tableCell","attrs":{"localId":"4c1f7ab41acd"},"content":[{"type":"paragraph","content":[{"type":"text","text":"3"}],"attrs":{"localId":"d18026d10561"}}]}]},{"type":"tableRow","attrs":{"localId":"aa01a30b34ab"},"content":[{"type":"tableCell","attrs":{"localId":"600b464a932c","background":"white"},"content":[{"type":"paragraph","content":[{"type":"text","text":"LIDs Shared"}],"attrs":{"localId":"93ebb91b6a85"}}]},{"type":"tableCell","attrs":{"localId":"9967f80da90f"},"content":[{"type":"paragraph","content":[{"type":"text","text":"3"}],"attrs":{"localId":"72b13e5be715"}}]},{"type":"tableCell","attrs":{"localId":"f66ce0ca0b53"},"content":[{"type":"paragraph","content":[{"type":"text","text":"3"}],"attrs":{"localId":"b36e06b918d6"}}]}]},{"type":"tableRow","attrs":{"localId":"ca957d886615"},"content":[{"type":"tableCell","attrs":{"localId":"9db0f472d29d","background":"white"},"content":[{"type":"paragraph","content":[{"type":"text","text":"LIDs Stuck in the System"}],"attrs":{"localId":"3b124144d0b8"}}]},{"type":"tableCell","attrs":{"localId":"ee9a8987644e"},"content":[{"type":"paragraph","content":[{"type":"text","text":"0"}],"attrs":{"localId":"a15f75d0a811"}}]},{"type":"tableCell","attrs":{"localId":"7c36c4d9d7c3"},"content":[{"type":"paragraph","content":[{"type":"text","text":"0"}],"attrs":{"localId":"e486f2159494"}}]}]}]}
{adf}
With this, we are closing this request from our end.
Thank you for your patience, support, and cooperation throughout the process. Your brand is important to us, and we look forward to assisting you again."</t>
  </si>
  <si>
    <t>Date :08/06/2026 &lt;Ticket picked for Production and QC review Option 58 Sku 58  Content done Image WIP&gt; &lt;Biplab Sarkar&gt;;Date :08/08/2026 &lt;Images have been successfully processed/ retriggered. Option 58 Sku 58&gt; &lt;Biplab Sarkar&gt;</t>
  </si>
  <si>
    <t>Round Lab, d'Alba Piedmont</t>
  </si>
  <si>
    <t>Date :08/06/2026 &lt;Ticket picked for pre processing Option 39 Sku 39&gt; &lt;Amandeep&gt;;Date :08/06/2026 &lt;Ticket picked for Production and QC review Option 39 Sku 39&gt; &lt;Amandeep&gt;;Date :08/06/2026 &lt;Pre Processing query to Brand &lt;Query Details-Image and manufacturer&gt;&gt; &lt;Amandeep&gt;</t>
  </si>
  <si>
    <t>Date : 4th Aug, 2026 This ticket has been picked for Pre-Processing and Image Analysis -Mousumi. 
;Date :5th Aug, 2026 QC &amp; Uplaoded Done
PFA the Summary &amp; Post-Uploaded Sheet[^Summary.zip] [^UCW-35531 Post Upload Status_V.2 (1).xlsx] ;[^UCW-35531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73a29266-5a6e-45d9-a1c6-1a57e9b926ec"},"content":[{"type":"tableRow","attrs":{"localId":"12a0588adfff"},"content":[{"type":"tableCell","attrs":{"localId":"4e87fa224180","background":"#44b3e1"},"content":[{"type":"paragraph","content":[{"type":"text","text":"Ticket ID","marks":[{"type":"strong"}]}],"attrs":{"localId":"5172e5b5e3e3"}}]},{"type":"tableCell","attrs":{"localId":"3bd64737a2a5","colspan":2,"background":"#44b3e1"},"content":[{"type":"paragraph","content":[{"type":"text","text":"UCW-35531","marks":[{"type":"strong"}]}],"attrs":{"localId":"ce8d318c681e"}}]}]},{"type":"tableRow","attrs":{"localId":"ba3f31121bd3"},"content":[{"type":"tableCell","attrs":{"localId":"48d2bcfafac5","background":"#44b3e1"},"content":[{"type":"paragraph","content":[{"type":"text","text":"Brand Name","marks":[{"type":"strong"}]}],"attrs":{"localId":"6ff8c9c9a3ca"}}]},{"type":"tableCell","attrs":{"localId":"e68ef92c25fa","colspan":2,"background":"#44b3e1"},"content":[{"type":"paragraph","content":[{"type":"text","text":"Ornate Jewels","marks":[{"type":"strong"}]}],"attrs":{"localId":"925d566921c5"}}]}]},{"type":"tableRow","attrs":{"localId":"b378949fc548"},"content":[{"type":"tableCell","attrs":{"localId":"b6a76c225e53","background":"#ace5fe"},"content":[{"type":"paragraph","content":[{"type":"text","text":"Platform","marks":[{"type":"strong"}]}],"attrs":{"localId":"916f165a46ff"}}]},{"type":"tableCell","attrs":{"localId":"60ba9c2d1255","colspan":2,"background":"#ace5fe"},"content":[{"type":"paragraph","content":[{"type":"text","text":"Mall","marks":[{"type":"strong"}]}],"attrs":{"localId":"d619fda81ba9"}}]}]},{"type":"tableRow","attrs":{"localId":"9fcfc0702c92"},"content":[{"type":"tableCell","attrs":{"localId":"d762d5f47229","background":"#ace5fe"},"content":[{"type":"paragraph","content":[{"type":"text","text":"Particulars","marks":[{"type":"strong"}]}],"attrs":{"localId":"b828a0459b42"}}]},{"type":"tableCell","attrs":{"localId":"8e3fe2ef1568","background":"#ace5fe"},"content":[{"type":"paragraph","content":[{"type":"text","text":"SKU Count","marks":[{"type":"strong"}]}],"attrs":{"localId":"d43677a0b65e"}}]},{"type":"tableCell","attrs":{"localId":"402082f5a9d2","background":"#ace5fe"},"content":[{"type":"paragraph","content":[{"type":"text","text":"Option Count","marks":[{"type":"strong"}]}],"attrs":{"localId":"ed84baf57307"}}]}]},{"type":"tableRow","attrs":{"localId":"042e59af62f0"},"content":[{"type":"tableCell","attrs":{"localId":"46d9671ea078","background":"white"},"content":[{"type":"paragraph","content":[{"type":"text","text":"Received"}],"attrs":{"localId":"238cec97f22e"}}]},{"type":"tableCell","attrs":{"localId":"c978aa7fd4a0"},"content":[{"type":"paragraph","content":[{"type":"text","text":"21"}],"attrs":{"localId":"1387e5200a88"}}]},{"type":"tableCell","attrs":{"localId":"b3eff48aca46"},"content":[{"type":"paragraph","content":[{"type":"text","text":"21"}],"attrs":{"localId":"351e97380075"}}]}]},{"type":"tableRow","attrs":{"localId":"e1f163fd0d90"},"content":[{"type":"tableCell","attrs":{"localId":"c12ced5a2b65","background":"white"},"content":[{"type":"paragraph","content":[{"type":"text","text":"Uploaded"}],"attrs":{"localId":"c7681a60516b"}}]},{"type":"tableCell","attrs":{"localId":"ffab0ca8287a"},"content":[{"type":"paragraph","content":[{"type":"text","text":"21"}],"attrs":{"localId":"3a69d75d7247"}}]},{"type":"tableCell","attrs":{"localId":"f1b118c7ae10"},"content":[{"type":"paragraph","content":[{"type":"text","text":"21"}],"attrs":{"localId":"8783722e6ac6"}}]}]},{"type":"tableRow","attrs":{"localId":"669309c9b9b8"},"content":[{"type":"tableCell","attrs":{"localId":"8f9031dd7869","background":"white"},"content":[{"type":"paragraph","content":[{"type":"text","text":"LIDs Shared"}],"attrs":{"localId":"546d3fff057f"}}]},{"type":"tableCell","attrs":{"localId":"9523ccdd2758"},"content":[{"type":"paragraph","content":[{"type":"text","text":"21"}],"attrs":{"localId":"ea8998e5552a"}}]},{"type":"tableCell","attrs":{"localId":"82ab2c8a2b44"},"content":[{"type":"paragraph","content":[{"type":"text","text":"21"}],"attrs":{"localId":"93dea87644e0"}}]}]},{"type":"tableRow","attrs":{"localId":"2d7245f17513"},"content":[{"type":"tableCell","attrs":{"localId":"7b49e2fa1cc8","background":"white"},"content":[{"type":"paragraph","content":[{"type":"text","text":"LIDs Stuck in the System"}],"attrs":{"localId":"20ab17f5744a"}}]},{"type":"tableCell","attrs":{"localId":"dc2751e32ef6"},"content":[{"type":"paragraph","content":[{"type":"text","text":"0"}],"attrs":{"localId":"bc6e924d354b"}}]},{"type":"tableCell","attrs":{"localId":"20347881f198"},"content":[{"type":"paragraph","content":[{"type":"text","text":"0"}],"attrs":{"localId":"f6e10f9f6545"}}]}]}]}
{adf}
With this, we are closing this request from our end.
Thank you for your patience, support, and cooperation throughout the process. Your brand is important to us, and we look forward to assisting you again.</t>
  </si>
  <si>
    <t>Date :08/04/26 &lt;Ticket picked for pre processing Option 24 Sku 152&gt; &lt;Ankita&gt;;Date :08/04/26 &lt;Ticket picked for Production and QC review Option 24 Sku 152&gt; &lt;Ankita&gt;;Date :08/06/26 &lt;Pre Processing query to Brand &lt;Image Query&gt;&gt; &lt;Ankita&gt;;Date :08/06/26 &lt;Ticket has been successfully uploaded in our system. Option 20 Sku 128&gt; &lt;Ankita&gt;[^Post Upload Status_V.2 (1).xlsx] [^Summary.zip] ;[^UCW-35527.xlsx]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40c50bb3-8d61-49a1-b454-ad26c1cac5f6"},"content":[{"type":"tableRow","attrs":{"localId":"0111dd9875c8"},"content":[{"type":"tableCell","attrs":{"localId":"29de4c277482","background":"#44b3e1"},"content":[{"type":"paragraph","content":[{"type":"text","text":"Ticket ID","marks":[{"type":"strong"}]}],"attrs":{"localId":"c558fc0828f6"}}]},{"type":"tableCell","attrs":{"localId":"4e0c89e847cd","colspan":2,"background":"#44b3e1"},"content":[{"type":"paragraph","content":[{"type":"text","text":"UCW-35527","marks":[{"type":"strong"}]}],"attrs":{"localId":"ff5fe4684e18"}}]}]},{"type":"tableRow","attrs":{"localId":"40050d735932"},"content":[{"type":"tableCell","attrs":{"localId":"cd2467793bfd","background":"#44b3e1"},"content":[{"type":"paragraph","content":[{"type":"text","text":"Brand Name","marks":[{"type":"strong"}]}],"attrs":{"localId":"28b82c1eb656"}}]},{"type":"tableCell","attrs":{"localId":"38d01de72c96","colspan":2,"background":"#44b3e1"},"content":[{"type":"paragraph","content":[{"type":"text","text":"Lotto","marks":[{"type":"strong"}]}],"attrs":{"localId":"ae10d0b85afb"}}]}]},{"type":"tableRow","attrs":{"localId":"11e79500378a"},"content":[{"type":"tableCell","attrs":{"localId":"e7c5dd03ed1d","background":"#ace5fe"},"content":[{"type":"paragraph","content":[{"type":"text","text":"Platform","marks":[{"type":"strong"}]}],"attrs":{"localId":"132dccaab359"}}]},{"type":"tableCell","attrs":{"localId":"5c27bfec1057","colspan":2,"background":"#ace5fe"},"content":[{"type":"paragraph","content":[{"type":"text","text":"Mall","marks":[{"type":"strong"}]}],"attrs":{"localId":"2efa3873aa9b"}}]}]},{"type":"tableRow","attrs":{"localId":"16911186fcba"},"content":[{"type":"tableCell","attrs":{"localId":"8ab892d89197","background":"#ace5fe"},"content":[{"type":"paragraph","content":[{"type":"text","text":"Particulars","marks":[{"type":"strong"}]}],"attrs":{"localId":"53ac7d151a74"}}]},{"type":"tableCell","attrs":{"localId":"9ae1734513c6","background":"#ace5fe"},"content":[{"type":"paragraph","content":[{"type":"text","text":"SKU Count","marks":[{"type":"strong"}]}],"attrs":{"localId":"f83014ef4f0f"}}]},{"type":"tableCell","attrs":{"localId":"38234a93e742","background":"#ace5fe"},"content":[{"type":"paragraph","content":[{"type":"text","text":"Option Count","marks":[{"type":"strong"}]}],"attrs":{"localId":"4d0e9cbc5f66"}}]}]},{"type":"tableRow","attrs":{"localId":"cd86844c0c4d"},"content":[{"type":"tableCell","attrs":{"localId":"880f3205d051","background":"white"},"content":[{"type":"paragraph","content":[{"type":"text","text":"Received"}],"attrs":{"localId":"57782d3bb8ff"}}]},{"type":"tableCell","attrs":{"localId":"f99fc95752a4"},"content":[{"type":"paragraph","content":[{"type":"text","text":"152"}],"attrs":{"localId":"63fd510744a5"}}]},{"type":"tableCell","attrs":{"localId":"ce7761bbc8b2"},"content":[{"type":"paragraph","content":[{"type":"text","text":"24"}],"attrs":{"localId":"e38bed72e92e"}}]}]},{"type":"tableRow","attrs":{"localId":"be5ab5762ca6"},"content":[{"type":"tableCell","attrs":{"localId":"fa221f84d725","background":"white"},"content":[{"type":"paragraph","content":[{"type":"text","text":"Uploaded"}],"attrs":{"localId":"394ea4386a1b"}}]},{"type":"tableCell","attrs":{"localId":"cd837b4339ae"},"content":[{"type":"paragraph","content":[{"type":"text","text":"128"}],"attrs":{"localId":"9fdab4e40e02"}}]},{"type":"tableCell","attrs":{"localId":"1f78060a9511"},"content":[{"type":"paragraph","content":[{"type":"text","text":"20"}],"attrs":{"localId":"8a7a5676c9b0"}}]}]},{"type":"tableRow","attrs":{"localId":"83927c8efa6e"},"content":[{"type":"tableCell","attrs":{"localId":"4e329b947a55","background":"white"},"content":[{"type":"paragraph","content":[{"type":"text","text":"Already Listed"}],"attrs":{"localId":"c346a8c35fa3"}}]},{"type":"tableCell","attrs":{"localId":"fabec818fdb7"},"content":[{"type":"paragraph","content":[{"type":"text","text":"24"}],"attrs":{"localId":"fd4b2bd2f3fa"}}]},{"type":"tableCell","attrs":{"localId":"b1aff3e43eb3"},"content":[{"type":"paragraph","content":[{"type":"text","text":"4"}],"attrs":{"localId":"75da92cb81b8"}}]}]},{"type":"tableRow","attrs":{"localId":"2dddd0386965"},"content":[{"type":"tableCell","attrs":{"localId":"82d8ff53e393","background":"white"},"content":[{"type":"paragraph","content":[{"type":"text","text":"LIDs Shared"}],"attrs":{"localId":"41c33aae84c4"}}]},{"type":"tableCell","attrs":{"localId":"d05adc2053d2"},"content":[{"type":"paragraph","content":[{"type":"text","text":"128"}],"attrs":{"localId":"a7454df5da6f"}}]},{"type":"tableCell","attrs":{"localId":"7e6069792c0b"},"content":[{"type":"paragraph","content":[{"type":"text","text":"20"}],"attrs":{"localId":"ed96442c9efa"}}]}]},{"type":"tableRow","attrs":{"localId":"0d23e825bd16"},"content":[{"type":"tableCell","attrs":{"localId":"dc2143fa775e","background":"white"},"content":[{"type":"paragraph","content":[{"type":"text","text":"LIDs Stuck in the System"}],"attrs":{"localId":"59fa130ffccb"}}]},{"type":"tableCell","attrs":{"localId":"f7dec3b92091"},"content":[{"type":"paragraph","content":[{"type":"text","text":"0"}],"attrs":{"localId":"dee6f4cc8214"}}]},{"type":"tableCell","attrs":{"localId":"295c7db7d96b"},"content":[{"type":"paragraph","content":[{"type":"text","text":"0"}],"attrs":{"localId":"2b234af35787"}}]}]}]}
{adf}
With this, we are closing this request from our end.
Thank you for your patience, support, and cooperation throughout the process. Your brand is important to us, and we look forward to assisting you again.</t>
  </si>
  <si>
    <t xml:space="preserve">Date : 4th Aug, 2026 This ticket has been picked for Pre-Processing and Image Analysis -Mousumi. 
;*Image deliver - Date :08/05/2026 &lt;Images Delivered Processed Options 40 Rejected Options 0&gt; &lt;Saswati Dey&gt;*;Date : 5th Aug, 2026 Pre-Processing Done( Brand To Query for Size, Product Type, Purity, Gross weight &amp; Metal Weight )-Mousumi;Date : 6th Aug, 2026 1st Fllowup Done;Date : 7th Aug, 2026 QC &amp; Uploaded Done-Mousumi
PFA the SUmmary &amp; Post-Uploaded Sheet[^Summary.zip] [^UCW-35524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826e7ff2-3bc4-4338-abaf-91b08cedfdb9"},"content":[{"type":"tableRow","attrs":{"localId":"67e1e0a5cf14"},"content":[{"type":"tableCell","attrs":{"localId":"37acc0ac1aaa","background":"#44b3e1"},"content":[{"type":"paragraph","content":[{"type":"text","text":"Ticket ID","marks":[{"type":"strong"}]}],"attrs":{"localId":"887065d28a82"}}]},{"type":"tableCell","attrs":{"localId":"16cc88d84506","colspan":2,"background":"#44b3e1"},"content":[{"type":"paragraph","content":[{"type":"text","text":"UCW-35524","marks":[{"type":"strong"}]}],"attrs":{"localId":"fa848c043955"}}]}]},{"type":"tableRow","attrs":{"localId":"f0757883adfb"},"content":[{"type":"tableCell","attrs":{"localId":"931d0b1e502a","background":"#44b3e1"},"content":[{"type":"paragraph","content":[{"type":"text","text":"Brand Name","marks":[{"type":"strong"}]}],"attrs":{"localId":"75c64ca53bdb"}}]},{"type":"tableCell","attrs":{"localId":"2397e485ae40","colspan":2,"background":"#44b3e1"},"content":[{"type":"paragraph","content":[{"type":"text","text":"Palmonas","marks":[{"type":"strong"}]}],"attrs":{"localId":"ed1c5810286b"}}]}]},{"type":"tableRow","attrs":{"localId":"da6547f0cd61"},"content":[{"type":"tableCell","attrs":{"localId":"2ade20ec8736","background":"#ace5fe"},"content":[{"type":"paragraph","content":[{"type":"text","text":"Platform","marks":[{"type":"strong"}]}],"attrs":{"localId":"423a44340ee1"}}]},{"type":"tableCell","attrs":{"localId":"174d342aab40","colspan":2,"background":"#ace5fe"},"content":[{"type":"paragraph","content":[{"type":"text","text":"Mall","marks":[{"type":"strong"}]}],"attrs":{"localId":"01748767a37c"}}]}]},{"type":"tableRow","attrs":{"localId":"d19bf29c36a7"},"content":[{"type":"tableCell","attrs":{"localId":"0b8a461fafb8","background":"#ace5fe"},"content":[{"type":"paragraph","content":[{"type":"text","text":"Particulars","marks":[{"type":"strong"}]}],"attrs":{"localId":"4fb84e8cf8ee"}}]},{"type":"tableCell","attrs":{"localId":"460cfebb9419","background":"#ace5fe"},"content":[{"type":"paragraph","content":[{"type":"text","text":"SKU Count","marks":[{"type":"strong"}]}],"attrs":{"localId":"682f3f8f820a"}}]},{"type":"tableCell","attrs":{"localId":"96f1175da3ca","background":"#ace5fe"},"content":[{"type":"paragraph","content":[{"type":"text","text":"Option Count","marks":[{"type":"strong"}]}],"attrs":{"localId":"ff0c358a1617"}}]}]},{"type":"tableRow","attrs":{"localId":"7064760945d7"},"content":[{"type":"tableCell","attrs":{"localId":"2f028279a54e","background":"white"},"content":[{"type":"paragraph","content":[{"type":"text","text":"Received"}],"attrs":{"localId":"3984defb221e"}}]},{"type":"tableCell","attrs":{"localId":"2e66c02ba311"},"content":[{"type":"paragraph","content":[{"type":"text","text":"40"}],"attrs":{"localId":"bd0bb2a61bef"}}]},{"type":"tableCell","attrs":{"localId":"c474c8baa1c2"},"content":[{"type":"paragraph","content":[{"type":"text","text":"40"}],"attrs":{"localId":"a8ec84ff028a"}}]}]},{"type":"tableRow","attrs":{"localId":"c347ec6ee196"},"content":[{"type":"tableCell","attrs":{"localId":"9448a9f4a89f","background":"white"},"content":[{"type":"paragraph","content":[{"type":"text","text":"Uploaded"}],"attrs":{"localId":"5ec76a255fee"}}]},{"type":"tableCell","attrs":{"localId":"ae0d77ae1833"},"content":[{"type":"paragraph","content":[{"type":"text","text":"40"}],"attrs":{"localId":"66afa28cda4d"}}]},{"type":"tableCell","attrs":{"localId":"a1a55f5b1184"},"content":[{"type":"paragraph","content":[{"type":"text","text":"40"}],"attrs":{"localId":"8a66c6be1a27"}}]}]},{"type":"tableRow","attrs":{"localId":"62f866bf5e84"},"content":[{"type":"tableCell","attrs":{"localId":"b1903d86fead","background":"white"},"content":[{"type":"paragraph","content":[{"type":"text","text":"LIDs Shared"}],"attrs":{"localId":"ba779d68fffb"}}]},{"type":"tableCell","attrs":{"localId":"58eff101c872"},"content":[{"type":"paragraph","content":[{"type":"text","text":"40"}],"attrs":{"localId":"8b4dbdccafa2"}}]},{"type":"tableCell","attrs":{"localId":"583f2573d6d9"},"content":[{"type":"paragraph","content":[{"type":"text","text":"40"}],"attrs":{"localId":"c71024854584"}}]}]},{"type":"tableRow","attrs":{"localId":"23a18e7f7d00"},"content":[{"type":"tableCell","attrs":{"localId":"5f8f1ebf8358","background":"white"},"content":[{"type":"paragraph","content":[{"type":"text","text":"LIDs Stuck in the System"}],"attrs":{"localId":"ea701e8ec2c6"}}]},{"type":"tableCell","attrs":{"localId":"e0dd93445d33"},"content":[{"type":"paragraph","content":[{"type":"text","text":"0"}],"attrs":{"localId":"c7ef8f3f56dc"}}]},{"type":"tableCell","attrs":{"localId":"0e5a11850e36"},"content":[{"type":"paragraph","content":[{"type":"text","text":"0"}],"attrs":{"localId":"ff6f660a6764"}}]}]}]}
{adf}
With this, we are closing this request from our end.
Thank you for your patience, support, and cooperation throughout the process. Your brand is important to us, and we look forward to assisting you again."[^UCW-35524 Post Upload Status.xlsx] </t>
  </si>
  <si>
    <t>Ministitch</t>
  </si>
  <si>
    <t xml:space="preserve">Date :08/06/2026 &lt;Ticket picked for pre processing Option: 20 SKU: 161&gt; &lt;Sanjana Ghosh&gt;;Date :08/06/2026 &lt;Ticket picked for Production and QC review Option 20 Sku 161&gt; &lt;Ishani&gt;;Date :08/08/2026 &lt;Size Chart Code Creation&gt; &lt;Anwesha Mondal&gt;
[^UCW-35523 Size chart.csv]
</t>
  </si>
  <si>
    <t xml:space="preserve">Date :08/06/2026 &lt;Ticket picked for pre processing Option: 47 SKU: 261&gt; &lt;Sanjana Ghosh&gt;;Date :08/06/2026 &lt;Ticket picked for Production and QC review Option 47 Sku 261&gt; &lt;Ishani&gt;;Date :08/08/2026  &lt;Pre Processing query to Brand &lt;Incorrect Size chart measurement Provided&gt;&gt; &lt;Anwesha Mondal&gt; </t>
  </si>
  <si>
    <t>Date :08/05/2026 &lt;Ticket picked for Production and QC review Option 38 Sku 38 Content  Done Image WIP&gt; &lt;Biplab Sarkar&gt;;Date :08/06/2026 &lt;Ticket picked for Production and QC review Option 38 Sku 38 Content  Done Image WIP&gt; &lt;Biplab Sarkar&gt;;Date :08/08/2026 &lt;Images have been successfully processed/ retriggered. Option 38 Sku 38&gt; &lt;Biplab Sarkar&gt;</t>
  </si>
  <si>
    <t>E2E + Data Scraping</t>
  </si>
  <si>
    <t>OnePlus</t>
  </si>
  <si>
    <t xml:space="preserve">Date :08/05/2026 &lt;Ticket picked for Data Scraping Option: 14 SKU: 14&gt; &lt;Sanjana Ghosh&gt;;Date :08/06/2026 &lt;Completed the product data scraping task: Amazon data captured for all applicable SKUs, Flipkart data scraped for the 2 highlighted SKUs, processed images attached, and product titles retained as per the source websites. Option: 14 SKU: 14&gt; &lt;Sanjana Ghosh&gt;;Date :08/08/2026 &lt;Post Processing query to Brand &lt;EAN/UPC, HSN, Manufaturing, COO, MRP and Dimensions are missing&gt; &lt;Sanjana Ghosh&gt; </t>
  </si>
  <si>
    <t>Date :08/04/2026 &lt;Ticket picked for pre processing Option 20 Sku 20&gt; &lt;Tania&gt;;[^UCW-35493 Summary.zip]
Date :08/05/2026 &lt;Ticket has been successfully uploaded in our system. SKU 20&gt; &lt;Tania&gt; [^UCW-35493_Post Upload Status.xlsx] ;[^UCW-35493_Post Upload Status (a58f55b7-29a3-49ae-ab63-d331b8e9bf33).xlsx]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b73384e-3180-43a2-946a-9bc8370a4d64"},"content":[{"type":"tableRow","attrs":{"localId":"d0d312ee5391"},"content":[{"type":"tableCell","attrs":{"localId":"10f96ae7a884","background":"#44b3e1"},"content":[{"type":"paragraph","content":[{"type":"text","text":"Ticket ID","marks":[{"type":"strong"}]}],"attrs":{"localId":"844f62416820"}}]},{"type":"tableCell","attrs":{"localId":"e41679d9bb76","colspan":2,"background":"#44b3e1"},"content":[{"type":"paragraph","content":[{"type":"text","text":"UCW-35493","marks":[{"type":"strong"}]}],"attrs":{"localId":"e190e46b954e"}}]}]},{"type":"tableRow","attrs":{"localId":"d87727f0d7fe"},"content":[{"type":"tableCell","attrs":{"localId":"a7505c55bbcd","background":"#44b3e1"},"content":[{"type":"paragraph","content":[{"type":"text","text":"Brand Name","marks":[{"type":"strong"}]}],"attrs":{"localId":"568ca64e40a3"}}]},{"type":"tableCell","attrs":{"localId":"9837cc7f2559","colspan":2,"background":"#44b3e1"},"content":[{"type":"paragraph","content":[{"type":"text","text":"Bobbi Brown","marks":[{"type":"strong"}]}],"attrs":{"localId":"53891e6c467b"}}]}]},{"type":"tableRow","attrs":{"localId":"98d179c0475d"},"content":[{"type":"tableCell","attrs":{"localId":"3cf43a2cf046","background":"#ace5fe"},"content":[{"type":"paragraph","content":[{"type":"text","text":"Platform","marks":[{"type":"strong"}]}],"attrs":{"localId":"9b3c62019684"}}]},{"type":"tableCell","attrs":{"localId":"73b072324868","colspan":2,"background":"#ace5fe"},"content":[{"type":"paragraph","content":[{"type":"text","text":"Mall + Luxury","marks":[{"type":"strong"}]}],"attrs":{"localId":"e49981667208"}}]}]},{"type":"tableRow","attrs":{"localId":"d98ec00aa312"},"content":[{"type":"tableCell","attrs":{"localId":"2e9444eff24e","background":"#ace5fe"},"content":[{"type":"paragraph","content":[{"type":"text","text":"Particulars","marks":[{"type":"strong"}]}],"attrs":{"localId":"a4fd2d788806"}}]},{"type":"tableCell","attrs":{"localId":"c891d9fca207","background":"#ace5fe"},"content":[{"type":"paragraph","content":[{"type":"text","text":"SKU Count","marks":[{"type":"strong"}]}],"attrs":{"localId":"dddcca92efa8"}}]},{"type":"tableCell","attrs":{"localId":"a6f3da6fe239","background":"#ace5fe"},"content":[{"type":"paragraph","content":[{"type":"text","text":"Option Count","marks":[{"type":"strong"}]}],"attrs":{"localId":"7e9368d1526b"}}]}]},{"type":"tableRow","attrs":{"localId":"6c21a1e386b3"},"content":[{"type":"tableCell","attrs":{"localId":"3852f4e2e0a6","background":"white"},"content":[{"type":"paragraph","content":[{"type":"text","text":"Received"}],"attrs":{"localId":"bfca86fb9db4"}}]},{"type":"tableCell","attrs":{"localId":"940b46100d4f"},"content":[{"type":"paragraph","content":[{"type":"text","text":"20"}],"attrs":{"localId":"1b0e9c2c9d13"}}]},{"type":"tableCell","attrs":{"localId":"41eac7671591"},"content":[{"type":"paragraph","content":[{"type":"text","text":"20"}],"attrs":{"localId":"9d3d292fc0b3"}}]}]},{"type":"tableRow","attrs":{"localId":"50978b13e61e"},"content":[{"type":"tableCell","attrs":{"localId":"352e708079d7","background":"white"},"content":[{"type":"paragraph","content":[{"type":"text","text":"Uploaded"}],"attrs":{"localId":"b1a4521fdcd8"}}]},{"type":"tableCell","attrs":{"localId":"2588a7554958"},"content":[{"type":"paragraph","content":[{"type":"text","text":"20"}],"attrs":{"localId":"f75e2ddb5192"}}]},{"type":"tableCell","attrs":{"localId":"b200d874a57a"},"content":[{"type":"paragraph","content":[{"type":"text","text":"20"}],"attrs":{"localId":"620ab5d8a734"}}]}]},{"type":"tableRow","attrs":{"localId":"5aa314fe2276"},"content":[{"type":"tableCell","attrs":{"localId":"9ebcf3e5d393","background":"white"},"content":[{"type":"paragraph","content":[{"type":"text","text":"LIDs Shared"}],"attrs":{"localId":"aa4ab3f8196e"}}]},{"type":"tableCell","attrs":{"localId":"c633d877980c"},"content":[{"type":"paragraph","content":[{"type":"text","text":"20"}],"attrs":{"localId":"7a1e2b3bb8f9"}}]},{"type":"tableCell","attrs":{"localId":"a9d580bb8ce2"},"content":[{"type":"paragraph","content":[{"type":"text","text":"20"}],"attrs":{"localId":"dfd14e41d9d6"}}]}]},{"type":"tableRow","attrs":{"localId":"614bbb5d9b22"},"content":[{"type":"tableCell","attrs":{"localId":"08bb85018191","background":"white"},"content":[{"type":"paragraph","content":[{"type":"text","text":"LIDs Stuck in the System"}],"attrs":{"localId":"fd8e9620ec76"}}]},{"type":"tableCell","attrs":{"localId":"32acc5db2d48"},"content":[{"type":"paragraph","content":[{"type":"text","text":"0"}],"attrs":{"localId":"9d7527f72021"}}]},{"type":"tableCell","attrs":{"localId":"a5cb229e329a"},"content":[{"type":"paragraph","content":[{"type":"text","text":"0"}],"attrs":{"localId":"9f803ed8d2dc"}}]}]}]}
{adf}
With this, we are closing this request from our end.
Thank you for your patience, support, and cooperation throughout the process. Your brand is important to us, and we look forward to assisting you again.</t>
  </si>
  <si>
    <t>Date :08/04/2026 &lt;Ticket picked for pre processing Option 120 Sku 523&gt; &lt;Sanjana&gt;;Date :08/04/2026&lt;Ticket picked for footwear pre processing Option 27 Sku 162&gt; &lt;Ankita&gt;;Date :08/05/2026 &lt;Pre Processing query to Brand &lt;Belt Size Issue&gt; &lt;Sanjana Ghosh&gt; ;Date :08/06/2026 &lt;Pre Processing query to Brand &lt;Upper Material Issue&gt;&gt; &lt;Ishani&gt; (Footwear);Date :08/06/2026 &lt;Ticket picked for Production and QC review Option 27 Sku 162&gt; &lt;Ishani&gt; (Footwear);Date :08/06/2026 &lt;Ticket has been successfully uploaded in our system. Option 27 Sku 162&gt; &lt;Ankita &amp; Ishani&gt;[^Post Upload Status_V.2 (1).xlsx] [^Summary.zip] ;Date :08/07/2026 &lt;Ticket has been successfully uploaded in our system for *Accessories Category.* Option: 27 SKU: 33&gt; &lt;Sanjana Ghosh&gt;
PFA the post upload status and summary file: [^Summary (a44a4bee-e1fe-42b7-bcb8-65262ffd7aca).zip] [^UCW-35492 - Accessories - Post Upload Status .xlsx] ;Date: 08/07/2026 &lt; Accessories and Footwear post-upload sheets have been recived. We are currently waiting for the Apparel category. Once we receive all category sheets, we will collate the SKUs and share the consolidated file accordingly.&lt;Debabrata&gt;;Size Chart Created for Women Leggins[^RBPLEGGINGS.csv] ;Date :08/07/2026 &lt;Ticket has been successfully uploaded in our system. Option: 65 SKU: 326&gt; &lt;Sanjana Ghosh&gt;
PFA the post upload status and summary file: [^Summary Kids Apparel.zip] [^Summary Men's and Women's Apparel.zip] [^UCW-35492 - Apparel - Post Upload Status .xlsx] ;[^UCW-35492 - Apparel - Post Upload Status.xlsx]
[^UCW-35492- Footwear-Post Upload Status.xlsx]
[^UCW-35492 -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e4841de-628e-46b1-80be-f22d9f1b54ac"},"content":[{"type":"tableRow","attrs":{"localId":"74a5c9199b69"},"content":[{"type":"tableCell","attrs":{"localId":"b083e3ead153","background":"#44b3e1"},"content":[{"type":"paragraph","content":[{"type":"text","text":"Ticket ID","marks":[{"type":"strong"}]}],"attrs":{"localId":"fbbe2c77139e"}}]},{"type":"tableCell","attrs":{"localId":"11035585909e","colspan":10,"background":"#44b3e1"},"content":[{"type":"paragraph","content":[{"type":"text","text":"UCW-35492","marks":[{"type":"strong"}]}],"attrs":{"localId":"297f7532e381"}}]}]},{"type":"tableRow","attrs":{"localId":"4033cf158cee"},"content":[{"type":"tableCell","attrs":{"localId":"d2679fabf84e","background":"#44b3e1"},"content":[{"type":"paragraph","content":[{"type":"text","text":"Brand Name","marks":[{"type":"strong"}]}],"attrs":{"localId":"2d7c6efcb7b6"}}]},{"type":"tableCell","attrs":{"localId":"baf8104b17b2","colspan":10,"background":"#44b3e1"},"content":[{"type":"paragraph","content":[{"type":"text","text":"Pantaloon Brands","marks":[{"type":"strong"}]}],"attrs":{"localId":"80901a892bf4"}}]}]},{"type":"tableRow","attrs":{"localId":"e5dbad68a010"},"content":[{"type":"tableCell","attrs":{"localId":"53f7468879d7","background":"#44b3e1"},"content":[{"type":"paragraph","content":[{"type":"text","text":"Category","marks":[{"type":"strong"}]}],"attrs":{"localId":"6294c99f2694"}}]},{"type":"tableCell","attrs":{"localId":"f3ee1591fc01","colspan":2,"background":"#44b3e1"},"content":[{"type":"paragraph","content":[{"type":"text","text":"Accessories","marks":[{"type":"strong"}]}],"attrs":{"localId":"fd1d11138f48"}}]},{"type":"tableCell","attrs":{"localId":"a74ea3bced19","colspan":2,"background":"#44b3e1"},"content":[{"type":"paragraph","content":[{"type":"text","text":"Footwear","marks":[{"type":"strong"}]}],"attrs":{"localId":"d69c1a6425d4"}}]},{"type":"tableCell","attrs":{"localId":"f82c89d725e2","colspan":2,"background":"#44b3e1"},"content":[{"type":"paragraph","content":[{"type":"text","text":"Men's Apparel","marks":[{"type":"strong"}]}],"attrs":{"localId":"5f51c716a14e"}}]},{"type":"tableCell","attrs":{"localId":"8eba4175e129","colspan":2,"background":"#44b3e1"},"content":[{"type":"paragraph","content":[{"type":"text","text":"Kid's Apparel","marks":[{"type":"strong"}]}],"attrs":{"localId":"fa8439427d6c"}}]},{"type":"tableCell","attrs":{"localId":"5f56229c748a","colspan":2,"background":"#44b3e1"},"content":[{"type":"paragraph","content":[{"type":"text","text":"Women's Apparel","marks":[{"type":"strong"}]}],"attrs":{"localId":"851efb37aa6d"}}]}]},{"type":"tableRow","attrs":{"localId":"3da89eaf92c4"},"content":[{"type":"tableCell","attrs":{"localId":"45babfc43116","background":"#ace5fe"},"content":[{"type":"paragraph","content":[{"type":"text","text":"Particulars","marks":[{"type":"strong"}]}],"attrs":{"localId":"74279145963a"}}]},{"type":"tableCell","attrs":{"localId":"3b7d275a33f1","background":"#ace5fe"},"content":[{"type":"paragraph","content":[{"type":"text","text":"SKU Count","marks":[{"type":"strong"}]}],"attrs":{"localId":"0ddb4272cbfa"}}]},{"type":"tableCell","attrs":{"localId":"120965bc518e","background":"#ace5fe"},"content":[{"type":"paragraph","content":[{"type":"text","text":"Option Count","marks":[{"type":"strong"}]}],"attrs":{"localId":"c3b27d24226b"}}]},{"type":"tableCell","attrs":{"localId":"6237d67ba53f","background":"#ace5fe"},"content":[{"type":"paragraph","content":[{"type":"text","text":"SKU Count","marks":[{"type":"strong"}]}],"attrs":{"localId":"c8fc493d6b50"}}]},{"type":"tableCell","attrs":{"localId":"c074589a66a1","background":"#ace5fe"},"content":[{"type":"paragraph","content":[{"type":"text","text":"Option Count","marks":[{"type":"strong"}]}],"attrs":{"localId":"c8d79ca36167"}}]},{"type":"tableCell","attrs":{"localId":"e41d611b2602","background":"#94dcf8"},"content":[{"type":"paragraph","content":[{"type":"text","text":"SKU Count","marks":[{"type":"strong"}]}],"attrs":{"localId":"84cba1992648"}}]},{"type":"tableCell","attrs":{"localId":"507ac2058f03","background":"#94dcf8"},"content":[{"type":"paragraph","content":[{"type":"text","text":"Option Count","marks":[{"type":"strong"}]}],"attrs":{"localId":"2a14566f2406"}}]},{"type":"tableCell","attrs":{"localId":"7d94311142ea","background":"#94dcf8"},"content":[{"type":"paragraph","content":[{"type":"text","text":"SKU Count","marks":[{"type":"strong"}]}],"attrs":{"localId":"8af24f93aaad"}}]},{"type":"tableCell","attrs":{"localId":"d9a8c018ace9","background":"#94dcf8"},"content":[{"type":"paragraph","content":[{"type":"text","text":"Option Count","marks":[{"type":"strong"}]}],"attrs":{"localId":"05fac0de5c46"}}]},{"type":"tableCell","attrs":{"localId":"b4357cd254db","background":"#94dcf8"},"content":[{"type":"paragraph","content":[{"type":"text","text":"SKU Count","marks":[{"type":"strong"}]}],"attrs":{"localId":"55d64b4adf9f"}}]},{"type":"tableCell","attrs":{"localId":"1542f4865c4c","background":"#94dcf8"},"content":[{"type":"paragraph","content":[{"type":"text","text":"Option Count","marks":[{"type":"strong"}]}],"attrs":{"localId":"a6e61d6bef3c"}}]}]},{"type":"tableRow","attrs":{"localId":"74354c074171"},"content":[{"type":"tableCell","attrs":{"localId":"4ed2350c18cc","background":"white"},"content":[{"type":"paragraph","content":[{"type":"text","text":"Received"}],"attrs":{"localId":"0624256d3fd0"}}]},{"type":"tableCell","attrs":{"localId":"619f2138fef9","background":"white"},"content":[{"type":"paragraph","content":[{"type":"text","text":"33"}],"attrs":{"localId":"77e6b5e93638"}}]},{"type":"tableCell","attrs":{"localId":"3e442bb0bcd4","background":"white"},"content":[{"type":"paragraph","content":[{"type":"text","text":"27"}],"attrs":{"localId":"78c55e2211ff"}}]},{"type":"tableCell","attrs":{"localId":"88fc8e5e2204","background":"white"},"content":[{"type":"paragraph","content":[{"type":"text","text":"162"}],"attrs":{"localId":"0757d0b01a85"}}]},{"type":"tableCell","attrs":{"localId":"44543c564dca","background":"white"},"content":[{"type":"paragraph","content":[{"type":"text","text":"27"}],"attrs":{"localId":"7d1b4f5c297b"}}]},{"type":"tableCell","attrs":{"localId":"ba1eb7a32dca"},"content":[{"type":"paragraph","content":[{"type":"text","text":"34"}],"attrs":{"localId":"5e7ecd1a30a1"}}]},{"type":"tableCell","attrs":{"localId":"2d96185f17c8"},"content":[{"type":"paragraph","content":[{"type":"text","text":"7"}],"attrs":{"localId":"e5d27a0415b8"}}]},{"type":"tableCell","attrs":{"localId":"e6236a413d76"},"content":[{"type":"paragraph","content":[{"type":"text","text":"154"}],"attrs":{"localId":"7df0dd1bd125"}}]},{"type":"tableCell","attrs":{"localId":"f77793e518f3"},"content":[{"type":"paragraph","content":[{"type":"text","text":"32"}],"attrs":{"localId":"8ebcf9bf5d89"}}]},{"type":"tableCell","attrs":{"localId":"536a8abe1635"},"content":[{"type":"paragraph","content":[{"type":"text","text":"140"}],"attrs":{"localId":"a064262b10b1"}}]},{"type":"tableCell","attrs":{"localId":"a3667886a526"},"content":[{"type":"paragraph","content":[{"type":"text","text":"27"}],"attrs":{"localId":"ab94dfbff136"}}]}]},{"type":"tableRow","attrs":{"localId":"66a475af6947"},"content":[{"type":"tableCell","attrs":{"localId":"891461528cbc","background":"white"},"content":[{"type":"paragraph","content":[{"type":"text","text":"Uploaded"}],"attrs":{"localId":"b530b3ec9ea4"}}]},{"type":"tableCell","attrs":{"localId":"dfcacec2634e","background":"white"},"content":[{"type":"paragraph","content":[{"type":"text","text":"33"}],"attrs":{"localId":"13d6b601d020"}}]},{"type":"tableCell","attrs":{"localId":"7d029d21b4b7","background":"white"},"content":[{"type":"paragraph","content":[{"type":"text","text":"27"}],"attrs":{"localId":"ba8f10fb2cfa"}}]},{"type":"tableCell","attrs":{"localId":"0beb2ebb90b5","background":"white"},"content":[{"type":"paragraph","content":[{"type":"text","text":"162"}],"attrs":{"localId":"a68bc4084581"}}]},{"type":"tableCell","attrs":{"localId":"162504b66cb7","background":"white"},"content":[{"type":"paragraph","content":[{"type":"text","text":"27"}],"attrs":{"localId":"f8dc0eff18a7"}}]},{"type":"tableCell","attrs":{"localId":"077b9673971c"},"content":[{"type":"paragraph","content":[{"type":"text","text":"34"}],"attrs":{"localId":"258c32a8552c"}}]},{"type":"tableCell","attrs":{"localId":"864326ea5f06"},"content":[{"type":"paragraph","content":[{"type":"text","text":"7"}],"attrs":{"localId":"70ff74ca1546"}}]},{"type":"tableCell","attrs":{"localId":"9a54c6792afb"},"content":[{"type":"paragraph","content":[{"type":"text","text":"154"}],"attrs":{"localId":"2c82dd93abe0"}}]},{"type":"tableCell","attrs":{"localId":"48cfb872b382"},"content":[{"type":"paragraph","content":[{"type":"text","text":"32"}],"attrs":{"localId":"d5d54b7b7af8"}}]},{"type":"tableCell","attrs":{"localId":"f75d89572c5c"},"content":[{"type":"paragraph","content":[{"type":"text","text":"138"}],"attrs":{"localId":"340a1dbe0913"}}]},{"type":"tableCell","attrs":{"localId":"8f0c48f065da"},"content":[{"type":"paragraph","content":[{"type":"text","text":"26"}],"attrs":{"localId":"3fed61ac19c1"}}]}]},{"type":"tableRow","attrs":{"localId":"0ca5bf0ce027"},"content":[{"type":"tableCell","attrs":{"localId":"28307423ddbc","background":"white"},"content":[{"type":"paragraph","content":[{"type":"text","text":"SKUs Not Uploaded"}],"attrs":{"localId":"be835c299524"}}]},{"type":"tableCell","attrs":{"localId":"9c1052d30a56","background":"white"},"content":[{"type":"paragraph","content":[{"type":"text","text":"0"}],"attrs":{"localId":"179f2f42d5e3"}}]},{"type":"tableCell","attrs":{"localId":"7e9c3be07f7d","background":"white"},"content":[{"type":"paragraph","content":[{"type":"text","text":"0"}],"attrs":{"localId":"c5e06970f86c"}}]},{"type":"tableCell","attrs":{"localId":"2232becd7413","background":"white"},"content":[{"type":"paragraph","content":[{"type":"text","text":"0"}],"attrs":{"localId":"97d2805f628a"}}]},{"type":"tableCell","attrs":{"localId":"cd67de984a49","background":"white"},"content":[{"type":"paragraph","content":[{"type":"text","text":"0"}],"attrs":{"localId":"d78b454c98f2"}}]},{"type":"tableCell","attrs":{"localId":"736485aead99"},"content":[{"type":"paragraph","content":[{"type":"text","text":"0"}],"attrs":{"localId":"7f391e7ba48f"}}]},{"type":"tableCell","attrs":{"localId":"ffa153f1a163"},"content":[{"type":"paragraph","content":[{"type":"text","text":"0"}],"attrs":{"localId":"66b7f53f9ae4"}}]},{"type":"tableCell","attrs":{"localId":"2772421bee75"},"content":[{"type":"paragraph","content":[{"type":"text","text":"0"}],"attrs":{"localId":"9be370d99160"}}]},{"type":"tableCell","attrs":{"localId":"3c6f2f2570bb"},"content":[{"type":"paragraph","content":[{"type":"text","text":"0"}],"attrs":{"localId":"0805a4001d82"}}]},{"type":"tableCell","attrs":{"localId":"6ef89ad88151"},"content":[{"type":"paragraph","content":[{"type":"text","text":"2"}],"attrs":{"localId":"3b85512824a6"}}]},{"type":"tableCell","attrs":{"localId":"4464eb77e676"},"content":[{"type":"paragraph","content":[{"type":"text","text":"1"}],"attrs":{"localId":"47b6886a3649"}}]}]},{"type":"tableRow","attrs":{"localId":"6fa2afd5e88c"},"content":[{"type":"tableCell","attrs":{"localId":"9974073f2def","background":"white"},"content":[{"type":"paragraph","content":[{"type":"text","text":"LIDs Shared"}],"attrs":{"localId":"02d84e381cc6"}}]},{"type":"tableCell","attrs":{"localId":"7a82db346117","background":"white"},"content":[{"type":"paragraph","content":[{"type":"text","text":"33"}],"attrs":{"localId":"8d3c3ce497dd"}}]},{"type":"tableCell","attrs":{"localId":"c91e82ae7fdc","background":"white"},"content":[{"type":"paragraph","content":[{"type":"text","text":"27"}],"attrs":{"localId":"1be8942f31a3"}}]},{"type":"tableCell","attrs":{"localId":"f688af91003a","background":"white"},"content":[{"type":"paragraph","content":[{"type":"text","text":"162"}],"attrs":{"localId":"5be00845f9e9"}}]},{"type":"tableCell","attrs":{"localId":"b8cc2dda092d","background":"white"},"content":[{"type":"paragraph","content":[{"type":"text","text":"27"}],"attrs":{"localId":"8baf5d616c3d"}}]},{"type":"tableCell","attrs":{"localId":"e0997c9fa96a"},"content":[{"type":"paragraph","content":[{"type":"text","text":"34"}],"attrs":{"localId":"b36a87035647"}}]},{"type":"tableCell","attrs":{"localId":"655a9c67d579"},"content":[{"type":"paragraph","content":[{"type":"text","text":"7"}],"attrs":{"localId":"f4b92948bd69"}}]},{"type":"tableCell","attrs":{"localId":"8343d3d0d463"},"content":[{"type":"paragraph","content":[{"type":"text","text":"154"}],"attrs":{"localId":"4b56b31e721f"}}]},{"type":"tableCell","attrs":{"localId":"9a2bcb7b15dd"},"content":[{"type":"paragraph","content":[{"type":"text","text":"32"}],"attrs":{"localId":"b2eea0e75626"}}]},{"type":"tableCell","attrs":{"localId":"e2141c4441c0"},"content":[{"type":"paragraph","content":[{"type":"text","text":"138"}],"attrs":{"localId":"315c113d1324"}}]},{"type":"tableCell","attrs":{"localId":"bc17e7bb532d"},"content":[{"type":"paragraph","content":[{"type":"text","text":"26"}],"attrs":{"localId":"c270aa37032b"}}]}]},{"type":"tableRow","attrs":{"localId":"5926bc0ab721"},"content":[{"type":"tableCell","attrs":{"localId":"994b3227f10d","background":"white"},"content":[{"type":"paragraph","content":[{"type":"text","text":"LIDs Stuck in the System"}],"attrs":{"localId":"94f22627f9e6"}}]},{"type":"tableCell","attrs":{"localId":"0f7170b59ab3","background":"white"},"content":[{"type":"paragraph","content":[{"type":"text","text":"0"}],"attrs":{"localId":"0b903c39e854"}}]},{"type":"tableCell","attrs":{"localId":"9c5fad4db7df","background":"white"},"content":[{"type":"paragraph","content":[{"type":"text","text":"0"}],"attrs":{"localId":"47b4a74c18ee"}}]},{"type":"tableCell","attrs":{"localId":"2e1ef827da64"},"content":[{"type":"paragraph","content":[{"type":"text","text":"0"}],"attrs":{"localId":"7208f8c15e25"}}]},{"type":"tableCell","attrs":{"localId":"2b0addd512c0","background":"white"},"content":[{"type":"paragraph","content":[{"type":"text","text":"0"}],"attrs":{"localId":"3bd0ad722be0"}}]},{"type":"tableCell","attrs":{"localId":"0af2cac22356"},"content":[{"type":"paragraph","content":[{"type":"text","text":"0"}],"attrs":{"localId":"f5c2bd074d02"}}]},{"type":"tableCell","attrs":{"localId":"0a7c17834b7e"},"content":[{"type":"paragraph","content":[{"type":"text","text":"0"}],"attrs":{"localId":"25ca8e92c210"}}]},{"type":"tableCell","attrs":{"localId":"f7c3c475a309"},"content":[{"type":"paragraph","content":[{"type":"text","text":"0"}],"attrs":{"localId":"fdd3a6f142fd"}}]},{"type":"tableCell","attrs":{"localId":"795b20086ec5"},"content":[{"type":"paragraph","content":[{"type":"text","text":"0"}],"attrs":{"localId":"505c7c6cb708"}}]},{"type":"tableCell","attrs":{"localId":"fc581265a458"},"content":[{"type":"paragraph","content":[{"type":"text","text":"0"}],"attrs":{"localId":"f39055ba3456"}}]},{"type":"tableCell","attrs":{"localId":"1e17d3bd170c"},"content":[{"type":"paragraph","content":[{"type":"text","text":"0"}],"attrs":{"localId":"299e0f1dd044"}}]}]}]}
{adf}
With this, we are closing this request from our end.
Thank you for your patience, support, and cooperation throughout the process. Your brand is important to us, and we look forward to assisting you again.;[~accountid:633219bcfedc6169aed70039] 
!image-20260808-141811.png|width=460,alt="image-20260808-141811.png"!</t>
  </si>
  <si>
    <t>Date :08/04/2026  &lt;Ticket picked for pre processing SKU 1&gt; &lt;Tania&gt; Date :08/04/2026 &lt;Ticket picked for Production and QC review SKU 1&gt; &lt;Tania&gt;;[^UCW-35491 Summary.zip]
We have successfully uploaded this batch. Please find the attached summary sheet and summary report.[^UCW-35491_Post Upload Status.xlsx] ;Date :08/05/2026 &lt;Ticket has been successfully uploaded in our system. SKU 1&gt; &lt;Tania&gt;;[^UCW-35491_Post Upload Status (acf93e76-14a6-4699-a818-563f4779820e).xlsx]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ea893c-ed30-44da-b1fe-e40804c397a5"},"content":[{"type":"tableRow","attrs":{"localId":"bbe7cade047f"},"content":[{"type":"tableCell","attrs":{"localId":"3fa429f9821b","background":"#44b3e1"},"content":[{"type":"paragraph","content":[{"type":"text","text":"Ticket ID","marks":[{"type":"strong"}]}],"attrs":{"localId":"55ef56244806"}}]},{"type":"tableCell","attrs":{"localId":"2c7c1e9d8355","colspan":2,"background":"#44b3e1"},"content":[{"type":"paragraph","content":[{"type":"text","text":"UCW-35491","marks":[{"type":"strong"}]}],"attrs":{"localId":"5ec65e253a00"}}]}]},{"type":"tableRow","attrs":{"localId":"793e317a0d8a"},"content":[{"type":"tableCell","attrs":{"localId":"e1ff96a0eb1f","background":"#44b3e1"},"content":[{"type":"paragraph","content":[{"type":"text","text":"Brand Name","marks":[{"type":"strong"}]}],"attrs":{"localId":"7c0336a6e8fd"}}]},{"type":"tableCell","attrs":{"localId":"5cbe819c6543","colspan":2,"background":"#44b3e1"},"content":[{"type":"paragraph","content":[{"type":"text","text":"Khadlaj","marks":[{"type":"strong"}]}],"attrs":{"localId":"db565acc4cc4"}}]}]},{"type":"tableRow","attrs":{"localId":"02dc16f97d17"},"content":[{"type":"tableCell","attrs":{"localId":"d25875978ad0","background":"#ace5fe"},"content":[{"type":"paragraph","content":[{"type":"text","text":"Platform","marks":[{"type":"strong"}]}],"attrs":{"localId":"427bad1e39ae"}}]},{"type":"tableCell","attrs":{"localId":"01fe39f7b9a8","colspan":2,"background":"#ace5fe"},"content":[{"type":"paragraph","content":[{"type":"text","text":"Mall","marks":[{"type":"strong"}]}],"attrs":{"localId":"6c060bc262a2"}}]}]},{"type":"tableRow","attrs":{"localId":"d55dfe8998f2"},"content":[{"type":"tableCell","attrs":{"localId":"61384d649539","background":"#ace5fe"},"content":[{"type":"paragraph","content":[{"type":"text","text":"Particulars","marks":[{"type":"strong"}]}],"attrs":{"localId":"119b58594502"}}]},{"type":"tableCell","attrs":{"localId":"ec9efccd7911","background":"#ace5fe"},"content":[{"type":"paragraph","content":[{"type":"text","text":"SKU Count","marks":[{"type":"strong"}]}],"attrs":{"localId":"5f26cabf049a"}}]},{"type":"tableCell","attrs":{"localId":"fbc3462aa59d","background":"#ace5fe"},"content":[{"type":"paragraph","content":[{"type":"text","text":"Option Count","marks":[{"type":"strong"}]}],"attrs":{"localId":"8fe179d2d2e9"}}]}]},{"type":"tableRow","attrs":{"localId":"1d19cae93226"},"content":[{"type":"tableCell","attrs":{"localId":"82478d0a8c4e","background":"white"},"content":[{"type":"paragraph","content":[{"type":"text","text":"Received"}],"attrs":{"localId":"10eb555d2d75"}}]},{"type":"tableCell","attrs":{"localId":"6593bca4a553"},"content":[{"type":"paragraph","content":[{"type":"text","text":"1"}],"attrs":{"localId":"19db3df5e7c8"}}]},{"type":"tableCell","attrs":{"localId":"ab008c7e0aaa"},"content":[{"type":"paragraph","content":[{"type":"text","text":"1"}],"attrs":{"localId":"9ea3fe1fe0c5"}}]}]},{"type":"tableRow","attrs":{"localId":"160310e391a6"},"content":[{"type":"tableCell","attrs":{"localId":"acfd0b5bc0d9","background":"white"},"content":[{"type":"paragraph","content":[{"type":"text","text":"Uploaded"}],"attrs":{"localId":"140213945967"}}]},{"type":"tableCell","attrs":{"localId":"61c67ae31172"},"content":[{"type":"paragraph","content":[{"type":"text","text":"1"}],"attrs":{"localId":"9f82921fd6f3"}}]},{"type":"tableCell","attrs":{"localId":"b2558dd5934d"},"content":[{"type":"paragraph","content":[{"type":"text","text":"1"}],"attrs":{"localId":"c45227af445a"}}]}]},{"type":"tableRow","attrs":{"localId":"d2f002367edf"},"content":[{"type":"tableCell","attrs":{"localId":"18ac4eb4f796","background":"white"},"content":[{"type":"paragraph","content":[{"type":"text","text":"LIDs Shared"}],"attrs":{"localId":"10b4a2f41950"}}]},{"type":"tableCell","attrs":{"localId":"2835c0ba7882"},"content":[{"type":"paragraph","content":[{"type":"text","text":"1"}],"attrs":{"localId":"469673334b48"}}]},{"type":"tableCell","attrs":{"localId":"ab3537a996dc"},"content":[{"type":"paragraph","content":[{"type":"text","text":"1"}],"attrs":{"localId":"3723be32639b"}}]}]},{"type":"tableRow","attrs":{"localId":"eaf34738cb9a"},"content":[{"type":"tableCell","attrs":{"localId":"1d1462d4dd49","background":"white"},"content":[{"type":"paragraph","content":[{"type":"text","text":"LIDs Stuck in the System"}],"attrs":{"localId":"4e181f58d042"}}]},{"type":"tableCell","attrs":{"localId":"fdc6e7d92289"},"content":[{"type":"paragraph","content":[{"type":"text","text":"0"}],"attrs":{"localId":"0dee9dd61190"}}]},{"type":"tableCell","attrs":{"localId":"aaae3f7f12a6"},"content":[{"type":"paragraph","content":[{"type":"text","text":"0"}],"attrs":{"localId":"0c080834238b"}}]}]}]}
{adf}
With this, we are closing this request from our end.
Thank you for your patience, support, and cooperation throughout the process. Your brand is important to us, and we look forward to assisting you again.</t>
  </si>
  <si>
    <t>Date :08/04/2026 &lt;Ticket picked for pre processing Option 7 Sku 7&gt; &lt;Rupa&gt;;[^Status Of UCW-35489.xlsx]
[^Summary (89eab964-f09d-432a-8e33-059748397f21).zip]
We have Updated the changes and also attached the summary file. Once the Changes are successfully reflected, we will let you know
For This LID MP000000010310574 the SKU 3414202011769
is already in listed status;Date :08/05/2026&lt;Ticket has been successfully uploaded in our system. Option 6 Sku 6&gt; &lt;Rupa&gt;;!Screenshot 2026-08-06 123636.png|width=483,alt="Screenshot 2026-08-06 123636.png"!
!Screenshot 2026-08-06 123742.png|width=483,alt="Screenshot 2026-08-06 123742.png"!
!Screenshot 2026-08-06 123726.png|width=483,alt="Screenshot 2026-08-06 123726.png"!
!Screenshot 2026-08-06 123716.png|width=483,alt="Screenshot 2026-08-06 123716.png"!
!Screenshot 2026-08-06 123704.png|width=483,alt="Screenshot 2026-08-06 123704.png"!
!Screenshot 2026-08-06 123654.png|width=483,alt="Screenshot 2026-08-06 123654.png"!
[^Status Of UCW-35489 (d99adbb5-7cd4-478e-9a51-a429e326a8f0).xlsx]
The Changes have been successfully reflected and the new LID is Shared . Please find the attached screenshots and Sheet for your reference. As of now, we are closing the ticket. If there are any further concerns, please let us know. </t>
  </si>
  <si>
    <t>Date :08/04/2026 &lt;Ticket picked for pre processing Option 3 Sku 3&gt; &lt;Rupa&gt;;Date :08/04/2026&lt;Pre Processing query to Brand &lt;image issue&gt;&gt; &lt;Rupa&gt; ;Date :08/05/2026 &lt;Ticket picked for pre processing Option 3 Sku 3&gt; &lt;Rupa&gt;;Date :08/06/2026&lt;Pre Processing query to Brand &lt;Sku related issue&gt;&gt; &lt;Rupa&gt;;Date :08/07/2026 &lt;Ticket picked for pre processing Option 3 Sku 3&gt; &lt;Rupa&gt;</t>
  </si>
  <si>
    <t>Cotton Culture</t>
  </si>
  <si>
    <t>Date :08/04/2026 &lt;Ticket picked for pre processing Option 21 Sku 128&gt; &lt;Sanjana&gt;;Date :08/05/2026  &lt;Pre Processing query to Brand &lt;Image Query&gt;&gt; &lt;Anwesha Mondal &gt; ;Date :08/05/2026 &lt;Ticket has been successfully uploaded in our system. Option 19 Sku 116&gt; &lt;Anwesha Mondal&gt;
[^Post Upload Status_UCW-35485.xlsx]
[^Summary.zip]
;[^Post Upload Status_UCW-35485 (03a78e8d-24db-400e-9c63-f4fd99f60542).xlsx]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129623ad-6b64-4b73-b12f-999c84f878fe"},"content":[{"type":"tableRow","attrs":{"localId":"cd330474dd01"},"content":[{"type":"tableCell","attrs":{"localId":"e1b441b28449","background":"#44b3e1"},"content":[{"type":"paragraph","content":[{"type":"text","text":"Ticket ID","marks":[{"type":"strong"}]}],"attrs":{"localId":"e07180f3e09d"}}]},{"type":"tableCell","attrs":{"localId":"8818f85a1afc","colspan":2,"background":"#44b3e1"},"content":[{"type":"paragraph","content":[{"type":"text","text":"UCW-35485","marks":[{"type":"strong"}]}],"attrs":{"localId":"6cc42a169081"}}]}]},{"type":"tableRow","attrs":{"localId":"339d2f2a7a5c"},"content":[{"type":"tableCell","attrs":{"localId":"7653cdf140b9","background":"#44b3e1"},"content":[{"type":"paragraph","content":[{"type":"text","text":"Brand Name","marks":[{"type":"strong"}]}],"attrs":{"localId":"4643ec5d037b"}}]},{"type":"tableCell","attrs":{"localId":"548b13532b4e","colspan":2,"background":"#44b3e1"},"content":[{"type":"paragraph","content":[{"type":"text","text":"Cotton Culture","marks":[{"type":"strong"}]}],"attrs":{"localId":"3a57e1cde39a"}}]}]},{"type":"tableRow","attrs":{"localId":"8cb72a54b74b"},"content":[{"type":"tableCell","attrs":{"localId":"724cee7f8c33","background":"#ace5fe"},"content":[{"type":"paragraph","content":[{"type":"text","text":"Platform","marks":[{"type":"strong"}]}],"attrs":{"localId":"f71aecd51e12"}}]},{"type":"tableCell","attrs":{"localId":"8123039b26f1","colspan":2,"background":"#ace5fe"},"content":[{"type":"paragraph","content":[{"type":"text","text":"Mall","marks":[{"type":"strong"}]}],"attrs":{"localId":"001bc7b7a9d9"}}]}]},{"type":"tableRow","attrs":{"localId":"8bb71483792d"},"content":[{"type":"tableCell","attrs":{"localId":"428874564d90","background":"#ace5fe"},"content":[{"type":"paragraph","content":[{"type":"text","text":"Particulars","marks":[{"type":"strong"}]}],"attrs":{"localId":"15cb0f5010d4"}}]},{"type":"tableCell","attrs":{"localId":"a1d5069c1352","background":"#ace5fe"},"content":[{"type":"paragraph","content":[{"type":"text","text":"SKU Count","marks":[{"type":"strong"}]}],"attrs":{"localId":"f3b8e0c0a943"}}]},{"type":"tableCell","attrs":{"localId":"6fbf7b7ca499","background":"#ace5fe"},"content":[{"type":"paragraph","content":[{"type":"text","text":"Option Count","marks":[{"type":"strong"}]}],"attrs":{"localId":"b38e30d4fdee"}}]}]},{"type":"tableRow","attrs":{"localId":"6acef13fb26c"},"content":[{"type":"tableCell","attrs":{"localId":"3abee577fd8a","background":"white"},"content":[{"type":"paragraph","content":[{"type":"text","text":"Received"}],"attrs":{"localId":"f4257c7dd166"}}]},{"type":"tableCell","attrs":{"localId":"63ecb4b1afce"},"content":[{"type":"paragraph","content":[{"type":"text","text":"128"}],"attrs":{"localId":"a87562909b63"}}]},{"type":"tableCell","attrs":{"localId":"d471ef5b1093"},"content":[{"type":"paragraph","content":[{"type":"text","text":"21"}],"attrs":{"localId":"e40f392e5e3b"}}]}]},{"type":"tableRow","attrs":{"localId":"19c522135ac0"},"content":[{"type":"tableCell","attrs":{"localId":"c82946202267","background":"white"},"content":[{"type":"paragraph","content":[{"type":"text","text":"Uploaded"}],"attrs":{"localId":"59563581bcdc"}}]},{"type":"tableCell","attrs":{"localId":"c60efefe4818"},"content":[{"type":"paragraph","content":[{"type":"text","text":"116"}],"attrs":{"localId":"a8ff9fb8ad96"}}]},{"type":"tableCell","attrs":{"localId":"f9db7a36c284"},"content":[{"type":"paragraph","content":[{"type":"text","text":"19"}],"attrs":{"localId":"037da6f416f1"}}]}]},{"type":"tableRow","attrs":{"localId":"03d5c4a7b086"},"content":[{"type":"tableCell","attrs":{"localId":"778646a8ac54","background":"white"},"content":[{"type":"paragraph","content":[{"type":"text","text":"Already Listed"}],"attrs":{"localId":"a9e38b23e5e9"}}]},{"type":"tableCell","attrs":{"localId":"c61ebb885168"},"content":[{"type":"paragraph","content":[{"type":"text","text":"6"}],"attrs":{"localId":"85b9c5cc6e52"}}]},{"type":"tableCell","attrs":{"localId":"8d5d867a8912"},"content":[{"type":"paragraph","content":[{"type":"text","text":"1"}],"attrs":{"localId":"a63503ee4d90"}}]}]},{"type":"tableRow","attrs":{"localId":"9cf7da8d97ed"},"content":[{"type":"tableCell","attrs":{"localId":"5eacbb59dc0c","background":"white"},"content":[{"type":"paragraph","content":[{"type":"text","text":"SKUs Not Uploaded"}],"attrs":{"localId":"e52cab02285d"}}]},{"type":"tableCell","attrs":{"localId":"ff2f04a56d8b"},"content":[{"type":"paragraph","content":[{"type":"text","text":"6"}],"attrs":{"localId":"2ba6300b1c69"}}]},{"type":"tableCell","attrs":{"localId":"e378f36e8d48"},"content":[{"type":"paragraph","content":[{"type":"text","text":"1"}],"attrs":{"localId":"5211be331979"}}]}]},{"type":"tableRow","attrs":{"localId":"809a41aa60a9"},"content":[{"type":"tableCell","attrs":{"localId":"4d62e9e9a3b4","background":"white"},"content":[{"type":"paragraph","content":[{"type":"text","text":"LIDs Shared"}],"attrs":{"localId":"5a8abf4ab453"}}]},{"type":"tableCell","attrs":{"localId":"eadf022373c6"},"content":[{"type":"paragraph","content":[{"type":"text","text":"116"}],"attrs":{"localId":"efbefb1aa162"}}]},{"type":"tableCell","attrs":{"localId":"fcbb762a57e9"},"content":[{"type":"paragraph","content":[{"type":"text","text":"19"}],"attrs":{"localId":"676bba7e0068"}}]}]},{"type":"tableRow","attrs":{"localId":"9fb630cde7b3"},"content":[{"type":"tableCell","attrs":{"localId":"f4726691c1eb","background":"white"},"content":[{"type":"paragraph","content":[{"type":"text","text":"LIDs Stuck in the System"}],"attrs":{"localId":"f3dea6b87758"}}]},{"type":"tableCell","attrs":{"localId":"5d8071b52ef9"},"content":[{"type":"paragraph","content":[{"type":"text","text":"0"}],"attrs":{"localId":"88c97679cabd"}}]},{"type":"tableCell","attrs":{"localId":"7bfc7ef72561"},"content":[{"type":"paragraph","content":[{"type":"text","text":"0"}],"attrs":{"localId":"54a5b09abccc"}}]}]}]}
{adf}
*Note: 6 SKUs were not uploaded due to the back view image being missing.*
With this, we are closing this request from our end.
Thank you for your patience, support, and cooperation throughout the process. Your brand is important to us, and we look forward to assisting you again."</t>
  </si>
  <si>
    <t>Bags &amp; Wallets</t>
  </si>
  <si>
    <t>Date :08/03/2026 &lt;Ticket picked for pre processing Option: 80 SKU: 80&gt; &lt;Sanjana Ghosh&gt;;Date :08/05/2026 &lt;Pre Processing query to Brand &lt;EAN/UPC and Packer details missing&gt; &lt;Sanjana Ghosh&gt; ;Date :08/07/2026 &lt;Ticket has been successfully uploaded in our system. Option: 80 SKU: 80&gt; &lt;Sanjana Ghosh&gt;
PFA the post upload status and summary file: [^Summary.zip] [^UCW-35481 - Post Upload Status .xlsx] ;[^UCW-35481.xlsx]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d3fbfc8-a934-44ef-b26b-52e30fdf6b12"},"content":[{"type":"tableRow","attrs":{"localId":"fc3acbf0c178"},"content":[{"type":"tableCell","attrs":{"localId":"db24c83d7cbe","background":"#44b3e1"},"content":[{"type":"paragraph","content":[{"type":"text","text":"Ticket ID","marks":[{"type":"strong"}]}],"attrs":{"localId":"ffcdb15f8067"}}]},{"type":"tableCell","attrs":{"localId":"c172871cc38d","colspan":2,"background":"#44b3e1"},"content":[{"type":"paragraph","content":[{"type":"text","text":"UCW-35481","marks":[{"type":"strong"}]}],"attrs":{"localId":"a3b13ebfbdf5"}}]}]},{"type":"tableRow","attrs":{"localId":"44dc1d812505"},"content":[{"type":"tableCell","attrs":{"localId":"36019424c85f","background":"#44b3e1"},"content":[{"type":"paragraph","content":[{"type":"text","text":"Brand Name","marks":[{"type":"strong"}]}],"attrs":{"localId":"ccc8c3d7fd7d"}}]},{"type":"tableCell","attrs":{"localId":"4e9ca5d2d481","colspan":2,"background":"#44b3e1"},"content":[{"type":"paragraph","content":[{"type":"text","text":"Inc.5","marks":[{"type":"strong"}]}],"attrs":{"localId":"9326daaca761"}}]}]},{"type":"tableRow","attrs":{"localId":"b01271705374"},"content":[{"type":"tableCell","attrs":{"localId":"feaa5d63859c","background":"#ace5fe"},"content":[{"type":"paragraph","content":[{"type":"text","text":"Platform","marks":[{"type":"strong"}]}],"attrs":{"localId":"e535a49c6b35"}}]},{"type":"tableCell","attrs":{"localId":"8024ac373336","colspan":2,"background":"#ace5fe"},"content":[{"type":"paragraph","content":[{"type":"text","text":"Mall","marks":[{"type":"strong"}]}],"attrs":{"localId":"b06432c9c82a"}}]}]},{"type":"tableRow","attrs":{"localId":"9f0957aee412"},"content":[{"type":"tableCell","attrs":{"localId":"00da1e0f50b7","background":"#ace5fe"},"content":[{"type":"paragraph","content":[{"type":"text","text":"Particulars","marks":[{"type":"strong"}]}],"attrs":{"localId":"70f514fec4d6"}}]},{"type":"tableCell","attrs":{"localId":"86205fdb2b4c","background":"#ace5fe"},"content":[{"type":"paragraph","content":[{"type":"text","text":"SKU Count","marks":[{"type":"strong"}]}],"attrs":{"localId":"a8aac8b1dced"}}]},{"type":"tableCell","attrs":{"localId":"fd0509d66b88","background":"#ace5fe"},"content":[{"type":"paragraph","content":[{"type":"text","text":"Option Count","marks":[{"type":"strong"}]}],"attrs":{"localId":"d80b4c87fec5"}}]}]},{"type":"tableRow","attrs":{"localId":"abf406418908"},"content":[{"type":"tableCell","attrs":{"localId":"26f70e957774","background":"white"},"content":[{"type":"paragraph","content":[{"type":"text","text":"Received"}],"attrs":{"localId":"2d2207523173"}}]},{"type":"tableCell","attrs":{"localId":"0acb35ef6d3c"},"content":[{"type":"paragraph","content":[{"type":"text","text":"80"}],"attrs":{"localId":"4dc00db32070"}}]},{"type":"tableCell","attrs":{"localId":"0a7ccf1db4e6"},"content":[{"type":"paragraph","content":[{"type":"text","text":"80"}],"attrs":{"localId":"1af8d8b66355"}}]}]},{"type":"tableRow","attrs":{"localId":"a2385ad45d07"},"content":[{"type":"tableCell","attrs":{"localId":"2e5f3699d18f","background":"white"},"content":[{"type":"paragraph","content":[{"type":"text","text":"Uploaded"}],"attrs":{"localId":"ac82612bc6ac"}}]},{"type":"tableCell","attrs":{"localId":"7f5b914bcc40"},"content":[{"type":"paragraph","content":[{"type":"text","text":"80"}],"attrs":{"localId":"e6b950fe6108"}}]},{"type":"tableCell","attrs":{"localId":"9831ee126327"},"content":[{"type":"paragraph","content":[{"type":"text","text":"80"}],"attrs":{"localId":"188f083d683b"}}]}]},{"type":"tableRow","attrs":{"localId":"6ef156735c6e"},"content":[{"type":"tableCell","attrs":{"localId":"d5680a7a7f83","background":"white"},"content":[{"type":"paragraph","content":[{"type":"text","text":"LIDs Shared"}],"attrs":{"localId":"9e8c2c4e568f"}}]},{"type":"tableCell","attrs":{"localId":"dbed26ef3981"},"content":[{"type":"paragraph","content":[{"type":"text","text":"80"}],"attrs":{"localId":"768df16739fe"}}]},{"type":"tableCell","attrs":{"localId":"067c561dc383"},"content":[{"type":"paragraph","content":[{"type":"text","text":"80"}],"attrs":{"localId":"0e863658de36"}}]}]},{"type":"tableRow","attrs":{"localId":"6c1e637f386d"},"content":[{"type":"tableCell","attrs":{"localId":"2360ae024fc5","background":"white"},"content":[{"type":"paragraph","content":[{"type":"text","text":"LIDs Stuck in the System"}],"attrs":{"localId":"a6e5496d322a"}}]},{"type":"tableCell","attrs":{"localId":"3a62232a074f"},"content":[{"type":"paragraph","content":[{"type":"text","text":"0"}],"attrs":{"localId":"3ae1c04a768d"}}]},{"type":"tableCell","attrs":{"localId":"6380ade6c879"},"content":[{"type":"paragraph","content":[{"type":"text","text":"0"}],"attrs":{"localId":"85309af92dad"}}]}]}]}
{adf}
With this, we are closing this request from our end.
Thank you for your patience, support, and cooperation throughout the process. Your brand is important to us, and we look forward to assisting you again.</t>
  </si>
  <si>
    <t>Date :08/04/2026 &lt;Ticket picked for pre processing Option 11 Sku 11&gt; &lt;Biplab&gt;;Date :08/04/2026  &lt;Ticket picked for pre processing SKU 11&gt; &lt;Tania&gt; Date :08/04/2026 &lt;Ticket picked for Production and QC review SKU 11&gt; &lt;Tania&gt;;We have successfully uploaded this batch. Please find the attached summary sheet and summary report. [^UCW-35474_Post Upload Status.xlsx] [^Sum.zip] ;Date :08/05/2026 &lt;Ticket has been successfully uploaded in our system. SKU 11&gt; &lt;Tania&gt;;[^UCW-35474 Summary.zip]
;[^UCW-35474_Post Upload Status (029da95a-7dc5-43ab-91b3-e63ca49985b3).xlsx]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7f7a97-4a49-4bfa-8685-e0bc0bdff85f"},"content":[{"type":"tableRow","attrs":{"localId":"46fb6253e3c3"},"content":[{"type":"tableCell","attrs":{"localId":"6f0a6ddc64e2","background":"#44b3e1"},"content":[{"type":"paragraph","content":[{"type":"text","text":"Ticket ID","marks":[{"type":"strong"}]}],"attrs":{"localId":"05a2cde156a9"}}]},{"type":"tableCell","attrs":{"localId":"8e1dc1fd3de3","colspan":2,"background":"#44b3e1"},"content":[{"type":"paragraph","content":[{"type":"text","text":"UCW-35474","marks":[{"type":"strong"}]}],"attrs":{"localId":"7d6cb49ade24"}}]}]},{"type":"tableRow","attrs":{"localId":"393fd614e476"},"content":[{"type":"tableCell","attrs":{"localId":"b1aeac896a83","background":"#44b3e1"},"content":[{"type":"paragraph","content":[{"type":"text","text":"Brand Name","marks":[{"type":"strong"}]}],"attrs":{"localId":"9a4f0e6de6b3"}}]},{"type":"tableCell","attrs":{"localId":"b85a1b01d7e8","colspan":2,"background":"#44b3e1"},"content":[{"type":"paragraph","content":[{"type":"text","text":"Wella Professionals","marks":[{"type":"strong"}]}],"attrs":{"localId":"41afed30a569"}}]}]},{"type":"tableRow","attrs":{"localId":"d6401901e06e"},"content":[{"type":"tableCell","attrs":{"localId":"912c700b15f7","background":"#ace5fe"},"content":[{"type":"paragraph","content":[{"type":"text","text":"Platform","marks":[{"type":"strong"}]}],"attrs":{"localId":"5c96d61d11c6"}}]},{"type":"tableCell","attrs":{"localId":"c89b89456eca","colspan":2,"background":"#ace5fe"},"content":[{"type":"paragraph","content":[{"type":"text","text":"Mall + Luxury","marks":[{"type":"strong"}]}],"attrs":{"localId":"231b0992c126"}}]}]},{"type":"tableRow","attrs":{"localId":"b765dc8b3360"},"content":[{"type":"tableCell","attrs":{"localId":"691383fcca3c","background":"#ace5fe"},"content":[{"type":"paragraph","content":[{"type":"text","text":"Particulars","marks":[{"type":"strong"}]}],"attrs":{"localId":"090696bdfeb8"}}]},{"type":"tableCell","attrs":{"localId":"d9f0aba2a29f","background":"#ace5fe"},"content":[{"type":"paragraph","content":[{"type":"text","text":"SKU Count","marks":[{"type":"strong"}]}],"attrs":{"localId":"f75c3e59b26c"}}]},{"type":"tableCell","attrs":{"localId":"ba6c37872d87","background":"#ace5fe"},"content":[{"type":"paragraph","content":[{"type":"text","text":"Option Count","marks":[{"type":"strong"}]}],"attrs":{"localId":"5af7295fa8fe"}}]}]},{"type":"tableRow","attrs":{"localId":"c9c7ce355bb2"},"content":[{"type":"tableCell","attrs":{"localId":"9acc50fb0a32","background":"white"},"content":[{"type":"paragraph","content":[{"type":"text","text":"Received"}],"attrs":{"localId":"6d246eb4af7d"}}]},{"type":"tableCell","attrs":{"localId":"3d9efadef89e"},"content":[{"type":"paragraph","content":[{"type":"text","text":"11"}],"attrs":{"localId":"9f20e9681602"}}]},{"type":"tableCell","attrs":{"localId":"4fa7fa20e1f7"},"content":[{"type":"paragraph","content":[{"type":"text","text":"11"}],"attrs":{"localId":"f9c85fc05365"}}]}]},{"type":"tableRow","attrs":{"localId":"05bf987f601e"},"content":[{"type":"tableCell","attrs":{"localId":"e56af0baeab2","background":"white"},"content":[{"type":"paragraph","content":[{"type":"text","text":"Uploaded"}],"attrs":{"localId":"1273d464814b"}}]},{"type":"tableCell","attrs":{"localId":"02fc4214bebc"},"content":[{"type":"paragraph","content":[{"type":"text","text":"11"}],"attrs":{"localId":"00dcd5bc697a"}}]},{"type":"tableCell","attrs":{"localId":"ab9744587311"},"content":[{"type":"paragraph","content":[{"type":"text","text":"11"}],"attrs":{"localId":"7ab4ef9566c8"}}]}]},{"type":"tableRow","attrs":{"localId":"786802967e33"},"content":[{"type":"tableCell","attrs":{"localId":"3bf1371af3ce","background":"white"},"content":[{"type":"paragraph","content":[{"type":"text","text":"LIDs Shared"}],"attrs":{"localId":"de8259bb78a0"}}]},{"type":"tableCell","attrs":{"localId":"6ff04183f403"},"content":[{"type":"paragraph","content":[{"type":"text","text":"11"}],"attrs":{"localId":"debf40f10800"}}]},{"type":"tableCell","attrs":{"localId":"cad9862d370b"},"content":[{"type":"paragraph","content":[{"type":"text","text":"11"}],"attrs":{"localId":"c8d9dd41b304"}}]}]},{"type":"tableRow","attrs":{"localId":"a7bf15b25392"},"content":[{"type":"tableCell","attrs":{"localId":"aad847301bfd","background":"white"},"content":[{"type":"paragraph","content":[{"type":"text","text":"LIDs Stuck in the System"}],"attrs":{"localId":"25ca47d6ef6c"}}]},{"type":"tableCell","attrs":{"localId":"1ae35b044fa4"},"content":[{"type":"paragraph","content":[{"type":"text","text":"0"}],"attrs":{"localId":"37b97144ff48"}}]},{"type":"tableCell","attrs":{"localId":"30c545c5513b"},"content":[{"type":"paragraph","content":[{"type":"text","text":"0"}],"attrs":{"localId":"f85f82c6c7c1"}}]}]}]}
{adf}
With this, we are closing this request from our end.
Thank you for your patience, support, and cooperation throughout the process. Your brand is important to us, and we look forward to assisting you again.</t>
  </si>
  <si>
    <t>Laa Polki Stories</t>
  </si>
  <si>
    <t>Date : 3rd Aug,2026 Brand to query for Images QUery -Mousumi;Date : 4th Aug,2026 1st followup Done-Mousumi
Date : 4th Aug,2026 Pre-Processing Done( Brand to Query for Style Code, Asscation COde, Warranty Type,Chian Length, Warranty Time, Price Breakup On PDP &amp; Proce Breakup On Invoice,Purity)-Mousumi;Date : 5th Aug ,2026 Lead Time Query
Date : 5th Aug ,2026 A resolution has been received from the brand- Mousumi.
Date : 5th Aug ,2026 QC &amp; Uploaded WIP
Date : 5th Aug ,2026 Description Done-Khushnuma
Date : 5th Aug ,2026 Images Done;*Image deliver - Date :08/05/2026 &lt;Images Delivered Processed Options 25 Rejected Options 0&gt; &lt;Saswati Dey&gt;*;Date : 6th Aug ,2026 QC &amp; Uploaded Done-Mousumi
PFA the Summary &amp; Post-Uploaded Sheet[^Summary.zip] [^UCW-35470 Post Upload Status_V.2 (1).xlsx] 
;[^UCW-35470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80d79984-8215-4528-8ef7-5a5d9062d089"},"content":[{"type":"tableRow","attrs":{"localId":"ea5142e14400"},"content":[{"type":"tableCell","attrs":{"localId":"eed55c9006a5","background":"#44b3e1"},"content":[{"type":"paragraph","content":[{"type":"text","text":"Ticket ID","marks":[{"type":"strong"}]}],"attrs":{"localId":"d92f38951f08"}}]},{"type":"tableCell","attrs":{"localId":"918d1e2e6675","colspan":2,"background":"#44b3e1"},"content":[{"type":"paragraph","content":[{"type":"text","text":"UCW-35470","marks":[{"type":"strong"}]}],"attrs":{"localId":"49fdbb7752f0"}}]}]},{"type":"tableRow","attrs":{"localId":"9e29d19ee430"},"content":[{"type":"tableCell","attrs":{"localId":"6414df314259","background":"#44b3e1"},"content":[{"type":"paragraph","content":[{"type":"text","text":"Brand Name","marks":[{"type":"strong"}]}],"attrs":{"localId":"dce5c462da38"}}]},{"type":"tableCell","attrs":{"localId":"241e3eff3283","colspan":2,"background":"#44b3e1"},"content":[{"type":"paragraph","content":[{"type":"text","text":"Laa Polki Stories","marks":[{"type":"strong"}]}],"attrs":{"localId":"0fe9b514c08c"}}]}]},{"type":"tableRow","attrs":{"localId":"d21676441a7a"},"content":[{"type":"tableCell","attrs":{"localId":"b3a2f30dacee","background":"#ace5fe"},"content":[{"type":"paragraph","content":[{"type":"text","text":"Platform","marks":[{"type":"strong"}]}],"attrs":{"localId":"b05a64ac37fb"}}]},{"type":"tableCell","attrs":{"localId":"5401698173b6","colspan":2,"background":"#ace5fe"},"content":[{"type":"paragraph","content":[{"type":"text","text":"Luxury","marks":[{"type":"strong"}]}],"attrs":{"localId":"ccc62b07e5b9"}}]}]},{"type":"tableRow","attrs":{"localId":"dd0bfb82d78b"},"content":[{"type":"tableCell","attrs":{"localId":"60cbdda5ce32","background":"#ace5fe"},"content":[{"type":"paragraph","content":[{"type":"text","text":"Particulars","marks":[{"type":"strong"}]}],"attrs":{"localId":"5e40632f9ad2"}}]},{"type":"tableCell","attrs":{"localId":"d19eadb6ba93","background":"#ace5fe"},"content":[{"type":"paragraph","content":[{"type":"text","text":"SKU Count","marks":[{"type":"strong"}]}],"attrs":{"localId":"009580d247d7"}}]},{"type":"tableCell","attrs":{"localId":"1e556720723b","background":"#ace5fe"},"content":[{"type":"paragraph","content":[{"type":"text","text":"Option Count","marks":[{"type":"strong"}]}],"attrs":{"localId":"ff693d7dc3b8"}}]}]},{"type":"tableRow","attrs":{"localId":"aa808e95c49e"},"content":[{"type":"tableCell","attrs":{"localId":"83565a425212","background":"white"},"content":[{"type":"paragraph","content":[{"type":"text","text":"Received"}],"attrs":{"localId":"34cdfe344365"}}]},{"type":"tableCell","attrs":{"localId":"8da6c466e60e"},"content":[{"type":"paragraph","content":[{"type":"text","text":"25"}],"attrs":{"localId":"1f7eb22efd96"}}]},{"type":"tableCell","attrs":{"localId":"1dda5cf2219f"},"content":[{"type":"paragraph","content":[{"type":"text","text":"25"}],"attrs":{"localId":"454d6ebbec2e"}}]}]},{"type":"tableRow","attrs":{"localId":"686e8d3f8fd8"},"content":[{"type":"tableCell","attrs":{"localId":"36ad23c681a1","background":"white"},"content":[{"type":"paragraph","content":[{"type":"text","text":"Uploaded"}],"attrs":{"localId":"6ebc16d86f4a"}}]},{"type":"tableCell","attrs":{"localId":"698e27820deb"},"content":[{"type":"paragraph","content":[{"type":"text","text":"25"}],"attrs":{"localId":"1be0fb2a1715"}}]},{"type":"tableCell","attrs":{"localId":"bb3cae7e6f78"},"content":[{"type":"paragraph","content":[{"type":"text","text":"25"}],"attrs":{"localId":"3d66a28b2587"}}]}]},{"type":"tableRow","attrs":{"localId":"878feb3ad997"},"content":[{"type":"tableCell","attrs":{"localId":"81548c5f869e","background":"white"},"content":[{"type":"paragraph","content":[{"type":"text","text":"LIDs Shared"}],"attrs":{"localId":"0daa128ce5d6"}}]},{"type":"tableCell","attrs":{"localId":"b863c3b28611"},"content":[{"type":"paragraph","content":[{"type":"text","text":"25"}],"attrs":{"localId":"4a13814467cd"}}]},{"type":"tableCell","attrs":{"localId":"63b68d65cc67"},"content":[{"type":"paragraph","content":[{"type":"text","text":"25"}],"attrs":{"localId":"8705e92dcc75"}}]}]},{"type":"tableRow","attrs":{"localId":"a0472c082edb"},"content":[{"type":"tableCell","attrs":{"localId":"3ccdf3104215","background":"white"},"content":[{"type":"paragraph","content":[{"type":"text","text":"LIDs Stuck in the System"}],"attrs":{"localId":"502bf859ed51"}}]},{"type":"tableCell","attrs":{"localId":"6a536ae5266c"},"content":[{"type":"paragraph","content":[{"type":"text","text":"0"}],"attrs":{"localId":"f8842ffe2c57"}}]},{"type":"tableCell","attrs":{"localId":"d466250b58d3"},"content":[{"type":"paragraph","content":[{"type":"text","text":"0"}],"attrs":{"localId":"605c34ca0177"}}]}]}]}
{adf}
With this, we are closing this request from our end.
Thank you for your patience, support, and cooperation throughout the process. Your brand is important to us, and we look forward to assisting you again."</t>
  </si>
  <si>
    <t>Date :08/04/2026 &lt;Ticket picked for pre processing Option 41 Sku 41&gt; &lt;Mousumi&gt;;Date : 4th Aug ,2026 Pre-Processing Done(brand to Query for Warranty Type &amp; Chain Length)-Mousumi;
Date : 5th Aug ,2026  The Product Type and L4 Category confirmation has been raised with the brand 
Date : 5th Aug ,2026 A resolution has been received from the brand- Mousumi.
Date : 5th Aug ,2026 QC &amp; Uploaded Done-Mousumi
Date : 5th Aug ,2026 Description -Khushnuma
PFA the Summary &amp; Post-Uploaded Sheet[^Summary.zip] [^UCW-35468 Post Upload Status_V.2 (1).xlsx] ;*Image deliver - Date :08/05/2026 &lt;Images Delivered Processed Options 41 Rejected Options 0&gt; &lt;Saswati Dey&gt;*;[^UCW-35468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a0956e-1761-4697-a9eb-3d4ec0a0b94a"},"content":[{"type":"tableRow","attrs":{"localId":"386efc6b833b"},"content":[{"type":"tableCell","attrs":{"localId":"9e1859d30433","background":"#44b3e1"},"content":[{"type":"paragraph","content":[{"type":"text","text":"Ticket ID","marks":[{"type":"strong"}]}],"attrs":{"localId":"745ab0187576"}}]},{"type":"tableCell","attrs":{"localId":"83fe1e934c0d","colspan":2,"background":"#44b3e1"},"content":[{"type":"paragraph","content":[{"type":"text","text":"UCW-35468","marks":[{"type":"strong"}]}],"attrs":{"localId":"cd055ce04a5b"}}]}]},{"type":"tableRow","attrs":{"localId":"c6fab3f8f556"},"content":[{"type":"tableCell","attrs":{"localId":"0cb554d29297","background":"#44b3e1"},"content":[{"type":"paragraph","content":[{"type":"text","text":"Brand Name","marks":[{"type":"strong"}]}],"attrs":{"localId":"4d7cbc4fe487"}}]},{"type":"tableCell","attrs":{"localId":"500a63d471b3","colspan":2,"background":"#44b3e1"},"content":[{"type":"paragraph","content":[{"type":"text","text":"Isharya","marks":[{"type":"strong"}]}],"attrs":{"localId":"5497bcbb70a0"}}]}]},{"type":"tableRow","attrs":{"localId":"a6ea9b4a3da5"},"content":[{"type":"tableCell","attrs":{"localId":"8f364b3df4ec","background":"#ace5fe"},"content":[{"type":"paragraph","content":[{"type":"text","text":"Platform","marks":[{"type":"strong"}]}],"attrs":{"localId":"fe51ceed494b"}}]},{"type":"tableCell","attrs":{"localId":"95de64f1964c","colspan":2,"background":"#ace5fe"},"content":[{"type":"paragraph","content":[{"type":"text","text":"Luxury","marks":[{"type":"strong"}]}],"attrs":{"localId":"8609ff8724b4"}}]}]},{"type":"tableRow","attrs":{"localId":"3eef6a74e1d2"},"content":[{"type":"tableCell","attrs":{"localId":"25044c66ea18","background":"#ace5fe"},"content":[{"type":"paragraph","content":[{"type":"text","text":"Particulars","marks":[{"type":"strong"}]}],"attrs":{"localId":"763ceab027cb"}}]},{"type":"tableCell","attrs":{"localId":"b06b411decc4","background":"#ace5fe"},"content":[{"type":"paragraph","content":[{"type":"text","text":"SKU Count","marks":[{"type":"strong"}]}],"attrs":{"localId":"8c38c912f869"}}]},{"type":"tableCell","attrs":{"localId":"3102610fa501","background":"#ace5fe"},"content":[{"type":"paragraph","content":[{"type":"text","text":"Option Count","marks":[{"type":"strong"}]}],"attrs":{"localId":"f68df68ad1cf"}}]}]},{"type":"tableRow","attrs":{"localId":"8fd8741c08a2"},"content":[{"type":"tableCell","attrs":{"localId":"53691dc93503","background":"white"},"content":[{"type":"paragraph","content":[{"type":"text","text":"Received"}],"attrs":{"localId":"3fe1f56cb2e8"}}]},{"type":"tableCell","attrs":{"localId":"1eb59aab8a79"},"content":[{"type":"paragraph","content":[{"type":"text","text":"41"}],"attrs":{"localId":"dccaad1ee9f3"}}]},{"type":"tableCell","attrs":{"localId":"914f77c45d49"},"content":[{"type":"paragraph","content":[{"type":"text","text":"41"}],"attrs":{"localId":"14bfd8e2c33a"}}]}]},{"type":"tableRow","attrs":{"localId":"fd1c8fb7ea6c"},"content":[{"type":"tableCell","attrs":{"localId":"9ee80cd4524d","background":"white"},"content":[{"type":"paragraph","content":[{"type":"text","text":"Uploaded"}],"attrs":{"localId":"90dc824529d0"}}]},{"type":"tableCell","attrs":{"localId":"5b01c9aade93"},"content":[{"type":"paragraph","content":[{"type":"text","text":"41"}],"attrs":{"localId":"65b2fcd4e2ba"}}]},{"type":"tableCell","attrs":{"localId":"5fe52a542028"},"content":[{"type":"paragraph","content":[{"type":"text","text":"41"}],"attrs":{"localId":"e6617e787ade"}}]}]},{"type":"tableRow","attrs":{"localId":"9dd9986da7c8"},"content":[{"type":"tableCell","attrs":{"localId":"3510754253fe","background":"white"},"content":[{"type":"paragraph","content":[{"type":"text","text":"LIDs Shared"}],"attrs":{"localId":"cbac1ef3523d"}}]},{"type":"tableCell","attrs":{"localId":"84d2d54326f1"},"content":[{"type":"paragraph","content":[{"type":"text","text":"41"}],"attrs":{"localId":"eb59803d63c2"}}]},{"type":"tableCell","attrs":{"localId":"0af2a026a092"},"content":[{"type":"paragraph","content":[{"type":"text","text":"41"}],"attrs":{"localId":"2acce7e9c938"}}]}]},{"type":"tableRow","attrs":{"localId":"6b03283081cf"},"content":[{"type":"tableCell","attrs":{"localId":"e69fc1efb63a","background":"white"},"content":[{"type":"paragraph","content":[{"type":"text","text":"LIDs Stuck in the System"}],"attrs":{"localId":"7e8dc07d41d9"}}]},{"type":"tableCell","attrs":{"localId":"6742e5cfa46c"},"content":[{"type":"paragraph","content":[{"type":"text","text":"0"}],"attrs":{"localId":"d3247b1cc743"}}]},{"type":"tableCell","attrs":{"localId":"e50afb772180"},"content":[{"type":"paragraph","content":[{"type":"text","text":"0"}],"attrs":{"localId":"05bcb58f57a5"}}]}]}]}
{adf}
With this, we are closing this request from our end.
Thank you for your patience, support, and cooperation throughout the process. Your brand is important to us, and we look forward to assisting you again.</t>
  </si>
  <si>
    <t>INVHOME</t>
  </si>
  <si>
    <t>Date :08/04/2026 &lt;Ticket picked for pre processing Option 16 Sku 16 &gt; &lt;Rupa&gt;;[^Status of UCW-35463.xlsx]
[^Summary.zip]
We have Updated the images and also attached the summary file. Once the images are successfully reflected we will let you know;Date :08/05/2026&lt;Ticket has been successfully uploaded in our system. Option 16 Sku 16 &gt; &lt;Rupa&gt;;!Screenshot 2026-08-06 115543.png|width=483,alt="Screenshot 2026-08-06 115543.png"!
!Screenshot 2026-08-06 115259.png|width=483,alt="Screenshot 2026-08-06 115259.png"!
!Screenshot 2026-08-06 115236.png|width=468,alt="Screenshot 2026-08-06 115236.png"!
The images have been successfully reflected. Please find the attached screenshots for your reference. As of now, we are closing the ticket. If there are any further concerns, please let us know. ;Date :08/06/2026&lt;Images are reflecting successfully on PDP. Option 19Sku 19 Option XXX Sku XXX&gt; &lt;Rupa&gt;</t>
  </si>
  <si>
    <t>Flying Machine, U.S. Polo Assn., Arrow, Arrow Sport, Arrow Newyork</t>
  </si>
  <si>
    <t>Date :08/03/2026 &lt;Ticket picked for pre processing Option: 163 SKU: 1337&gt; &lt;Sanjana Ghosh&gt;;Date :08/04/2026 &lt;Production QC WIP&gt; &lt;Sanjana Ghosh&gt;;Date :08/05/2026 &lt;Ticket picked for Production and QC review Option: 163 SKU: 1337&gt; &lt;Ankita&gt;;Date :08/07/2026 &lt;Size chart QC WIP&gt; &lt;Anwesha Mondal&gt;</t>
  </si>
  <si>
    <t xml:space="preserve">Date :08/03/2026  &lt;Ticket picked for pre processing SKU 2 &gt; &lt;Tania&gt; Date :08/03/2026 &lt;Ticket picked for Production and QC review SKU 2 &gt; &lt;Tania&gt; IMAGES WIP;Date :08/04/2026 &lt;Ticket picked for Production and QC review SKU 2 &gt; &lt;Tania&gt;;[^Summary UCW-35458.zip]
We have successfully uploaded this batch. Please find the attached summary sheet and summary report. [^UCW-35458_Post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3298a3-3c49-4863-bbe4-9ec4dd7cad20"},"content":[{"type":"tableRow","attrs":{"localId":"f379487a0ae9"},"content":[{"type":"tableCell","attrs":{"localId":"697ae30e3859","background":"#44b3e1"},"content":[{"type":"paragraph","content":[{"type":"text","text":"Ticket ID","marks":[{"type":"strong"}]}],"attrs":{"localId":"0ac5bf6c6e6d"}}]},{"type":"tableCell","attrs":{"localId":"61ada2d2226d","colspan":2,"background":"#44b3e1"},"content":[{"type":"paragraph","content":[{"type":"text","text":"UCW-35458","marks":[{"type":"strong"}]}],"attrs":{"localId":"9dd0a33a1b48"}}]}]},{"type":"tableRow","attrs":{"localId":"a352be11edab"},"content":[{"type":"tableCell","attrs":{"localId":"ac8df3431dd7","background":"#44b3e1"},"content":[{"type":"paragraph","content":[{"type":"text","text":"Brand Name","marks":[{"type":"strong"}]}],"attrs":{"localId":"d47c5cb0c8a6"}}]},{"type":"tableCell","attrs":{"localId":"13e859f2a80c","colspan":2,"background":"#44b3e1"},"content":[{"type":"paragraph","content":[{"type":"text","text":"Eze Perfume","marks":[{"type":"strong"}]}],"attrs":{"localId":"cbed19e64f8c"}}]}]},{"type":"tableRow","attrs":{"localId":"51e4ec9f7793"},"content":[{"type":"tableCell","attrs":{"localId":"1e655bc6fd20","background":"#ace5fe"},"content":[{"type":"paragraph","content":[{"type":"text","text":"Platform","marks":[{"type":"strong"}]}],"attrs":{"localId":"23a4c3206420"}}]},{"type":"tableCell","attrs":{"localId":"41a4f481c69b","colspan":2,"background":"#ace5fe"},"content":[{"type":"paragraph","content":[{"type":"text","text":"Mall","marks":[{"type":"strong"}]}],"attrs":{"localId":"5cac49cf7e93"}}]}]},{"type":"tableRow","attrs":{"localId":"88a601365753"},"content":[{"type":"tableCell","attrs":{"localId":"ce0a1f416187","background":"#ace5fe"},"content":[{"type":"paragraph","content":[{"type":"text","text":"Particulars","marks":[{"type":"strong"}]}],"attrs":{"localId":"da7ac7d07a51"}}]},{"type":"tableCell","attrs":{"localId":"f4c7e5a15f48","background":"#ace5fe"},"content":[{"type":"paragraph","content":[{"type":"text","text":"SKU Count","marks":[{"type":"strong"}]}],"attrs":{"localId":"12f5472a2d25"}}]},{"type":"tableCell","attrs":{"localId":"c5409871fe0f","background":"#ace5fe"},"content":[{"type":"paragraph","content":[{"type":"text","text":"Option Count","marks":[{"type":"strong"}]}],"attrs":{"localId":"965e1360416e"}}]}]},{"type":"tableRow","attrs":{"localId":"29c7b7721f4a"},"content":[{"type":"tableCell","attrs":{"localId":"6aa998e2a7e2","background":"white"},"content":[{"type":"paragraph","content":[{"type":"text","text":"Received"}],"attrs":{"localId":"f095ccda0551"}}]},{"type":"tableCell","attrs":{"localId":"c848aa2fdd56"},"content":[{"type":"paragraph","content":[{"type":"text","text":"2"}],"attrs":{"localId":"d3f46b6a7749"}}]},{"type":"tableCell","attrs":{"localId":"4230c8f20d61"},"content":[{"type":"paragraph","content":[{"type":"text","text":"2"}],"attrs":{"localId":"a02a91ebb140"}}]}]},{"type":"tableRow","attrs":{"localId":"b5dca1eb4386"},"content":[{"type":"tableCell","attrs":{"localId":"600d1c3be0f9","background":"white"},"content":[{"type":"paragraph","content":[{"type":"text","text":"Uploaded"}],"attrs":{"localId":"24838c62e941"}}]},{"type":"tableCell","attrs":{"localId":"f333aff056d2"},"content":[{"type":"paragraph","content":[{"type":"text","text":"2"}],"attrs":{"localId":"dee973049311"}}]},{"type":"tableCell","attrs":{"localId":"9009a70ab37a"},"content":[{"type":"paragraph","content":[{"type":"text","text":"2"}],"attrs":{"localId":"80d6e8ffb7fa"}}]}]},{"type":"tableRow","attrs":{"localId":"b4884941c95b"},"content":[{"type":"tableCell","attrs":{"localId":"f2ffb36ea571","background":"white"},"content":[{"type":"paragraph","content":[{"type":"text","text":"LIDs Shared"}],"attrs":{"localId":"88bb85831a88"}}]},{"type":"tableCell","attrs":{"localId":"7eeaaec4e155"},"content":[{"type":"paragraph","content":[{"type":"text","text":"2"}],"attrs":{"localId":"6cb6989c8b5f"}}]},{"type":"tableCell","attrs":{"localId":"fadf380656f0"},"content":[{"type":"paragraph","content":[{"type":"text","text":"2"}],"attrs":{"localId":"4bdc76b28ddd"}}]}]},{"type":"tableRow","attrs":{"localId":"5a3d5d59bbf2"},"content":[{"type":"tableCell","attrs":{"localId":"203e7c32b727","background":"white"},"content":[{"type":"paragraph","content":[{"type":"text","text":"LIDs Stuck in the System"}],"attrs":{"localId":"4c0dbb7479a4"}}]},{"type":"tableCell","attrs":{"localId":"42e33729774b"},"content":[{"type":"paragraph","content":[{"type":"text","text":"0"}],"attrs":{"localId":"f81ada0a9801"}}]},{"type":"tableCell","attrs":{"localId":"fa8b02773e31"},"content":[{"type":"paragraph","content":[{"type":"text","text":"0"}],"attrs":{"localId":"e1064df7b111"}}]}]}]}
{adf}
With this, we are closing this request from our end.
Thank you for your patience, support, and cooperation throughout the process. Your brand is important to us, and we look forward to assisting you again.[^UCW-35458_Post Upload Status (6a2671df-ba6a-4ae9-a698-88dd4cb8d056).xlsx] </t>
  </si>
  <si>
    <t>AdityaBirla</t>
  </si>
  <si>
    <t>Locci</t>
  </si>
  <si>
    <t>Date :08/03/2026  &lt;Ticket picked for pre processing SKU 3 &gt; &lt;Tania&gt; Date :08/03/2026 &lt;Ticket picked for Production and QC review SKU 3 &gt; &lt;Tania&gt; IMAGES WIP;Date :08/04/2026 &lt;Ticket picked for Production and QC review SKU 3 &gt; &lt;Tania&gt;;[^UCW-35450 Summary.zip]
We have successfully uploaded this batch. Please find the attached summary sheet and summary report. [^UCW-35450_Post Upload Status.xlsx] ;Date :08/05/2026 &lt;Ticket has been successfully uploaded in our system. SKU 3&gt; &lt;Tania&gt;;[^UCW-35450_Post Upload Status (33069bae-d8eb-4afd-b23d-2d76d05197f2).xlsx]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1228430f-868b-4bc8-8b12-65fb1e7ece02"},"content":[{"type":"tableRow","attrs":{"localId":"fff1d2fe03ae"},"content":[{"type":"tableCell","attrs":{"localId":"3788206e5ff6","background":"#44b3e1"},"content":[{"type":"paragraph","content":[{"type":"text","text":"Ticket ID","marks":[{"type":"strong"}]}],"attrs":{"localId":"d2faa2921e53"}}]},{"type":"tableCell","attrs":{"localId":"a47d28be25d2","colspan":2,"background":"#44b3e1"},"content":[{"type":"paragraph","content":[{"type":"text","text":"UCW-35450","marks":[{"type":"strong"}]}],"attrs":{"localId":"43be9929de6d"}}]}]},{"type":"tableRow","attrs":{"localId":"df035216f3dd"},"content":[{"type":"tableCell","attrs":{"localId":"3c7e3bc72c96","background":"#44b3e1"},"content":[{"type":"paragraph","content":[{"type":"text","text":"Brand Name","marks":[{"type":"strong"}]}],"attrs":{"localId":"c01a66798a81"}}]},{"type":"tableCell","attrs":{"localId":"02e25261a46c","colspan":2,"background":"#44b3e1"},"content":[{"type":"paragraph","content":[{"type":"text","text":"Locci","marks":[{"type":"strong"}]}],"attrs":{"localId":"2d6376a568e6"}}]}]},{"type":"tableRow","attrs":{"localId":"174562a1957d"},"content":[{"type":"tableCell","attrs":{"localId":"5d38331a5ed7","background":"#ace5fe"},"content":[{"type":"paragraph","content":[{"type":"text","text":"Platform","marks":[{"type":"strong"}]}],"attrs":{"localId":"c8ddb9cc78f2"}}]},{"type":"tableCell","attrs":{"localId":"43c10e100bfa","colspan":2,"background":"#ace5fe"},"content":[{"type":"paragraph","content":[{"type":"text","text":"Mall + Luxury","marks":[{"type":"strong"}]}],"attrs":{"localId":"4363bf59dcee"}}]}]},{"type":"tableRow","attrs":{"localId":"6af088eb259d"},"content":[{"type":"tableCell","attrs":{"localId":"7224cf6d764e","background":"#ace5fe"},"content":[{"type":"paragraph","content":[{"type":"text","text":"Particulars","marks":[{"type":"strong"}]}],"attrs":{"localId":"b3ef274edba7"}}]},{"type":"tableCell","attrs":{"localId":"a25d1ad056ae","background":"#ace5fe"},"content":[{"type":"paragraph","content":[{"type":"text","text":"SKU Count","marks":[{"type":"strong"}]}],"attrs":{"localId":"e9b7b742833c"}}]},{"type":"tableCell","attrs":{"localId":"696c4ff15ecd","background":"#ace5fe"},"content":[{"type":"paragraph","content":[{"type":"text","text":"Option Count","marks":[{"type":"strong"}]}],"attrs":{"localId":"c6f10ec0e520"}}]}]},{"type":"tableRow","attrs":{"localId":"4192e5b26117"},"content":[{"type":"tableCell","attrs":{"localId":"cc629abf364c","background":"white"},"content":[{"type":"paragraph","content":[{"type":"text","text":"Received"}],"attrs":{"localId":"3a90329ba772"}}]},{"type":"tableCell","attrs":{"localId":"ff70a02538a8"},"content":[{"type":"paragraph","content":[{"type":"text","text":"3"}],"attrs":{"localId":"3fde893d5d6e"}}]},{"type":"tableCell","attrs":{"localId":"316c4c2a580e"},"content":[{"type":"paragraph","content":[{"type":"text","text":"3"}],"attrs":{"localId":"5ffbdb3a00b5"}}]}]},{"type":"tableRow","attrs":{"localId":"da355fb3b1cd"},"content":[{"type":"tableCell","attrs":{"localId":"fc3561738105","background":"white"},"content":[{"type":"paragraph","content":[{"type":"text","text":"Uploaded"}],"attrs":{"localId":"07dba07c82d4"}}]},{"type":"tableCell","attrs":{"localId":"5514367a7067"},"content":[{"type":"paragraph","content":[{"type":"text","text":"3"}],"attrs":{"localId":"599a1edee8d8"}}]},{"type":"tableCell","attrs":{"localId":"88545dea8637"},"content":[{"type":"paragraph","content":[{"type":"text","text":"3"}],"attrs":{"localId":"92c4feefaa14"}}]}]},{"type":"tableRow","attrs":{"localId":"9a00256363a4"},"content":[{"type":"tableCell","attrs":{"localId":"2cacfc5be989","background":"white"},"content":[{"type":"paragraph","content":[{"type":"text","text":"LIDs Shared"}],"attrs":{"localId":"4d5a498c8627"}}]},{"type":"tableCell","attrs":{"localId":"8722d4d443ce"},"content":[{"type":"paragraph","content":[{"type":"text","text":"3"}],"attrs":{"localId":"5ce00cd3d947"}}]},{"type":"tableCell","attrs":{"localId":"1aaca349e7da"},"content":[{"type":"paragraph","content":[{"type":"text","text":"3"}],"attrs":{"localId":"b7547b93d68c"}}]}]},{"type":"tableRow","attrs":{"localId":"bb9451493668"},"content":[{"type":"tableCell","attrs":{"localId":"56f10351a1b3","background":"white"},"content":[{"type":"paragraph","content":[{"type":"text","text":"LIDs Stuck in the System"}],"attrs":{"localId":"0d33a9449761"}}]},{"type":"tableCell","attrs":{"localId":"888eb2c837cf"},"content":[{"type":"paragraph","content":[{"type":"text","text":"0"}],"attrs":{"localId":"40a0ae8be7a2"}}]},{"type":"tableCell","attrs":{"localId":"1850db29a63a"},"content":[{"type":"paragraph","content":[{"type":"text","text":"0"}],"attrs":{"localId":"1051c4c6f2fe"}}]}]}]}
{adf}
With this, we are closing this request from our end.
Thank you for your patience, support, and cooperation throughout the process. Your brand is important to us, and we look forward to assisting you again."</t>
  </si>
  <si>
    <t>Date :08/03/2026  &lt;Ticket picked for pre processing SKU 2&gt; &lt;Tania&gt; Date :08/03/2026  &lt;Pre Processing query to Brand &lt;Image Access not available&gt;&gt; &lt;Tania&gt; ;Date :08/03/2026  &lt;Resolution Received &gt; &lt;Tania&gt; Date :08/03/2026 &lt;Ticket picked for Production and QC review SKU 2 &gt; &lt;Tania&gt; IMAGES WIP.;Date :08/04/2026 &lt;Ticket picked for Production and QC review SKU 2 &gt; &lt;Tania&gt;;[^UCW-35447 Summary.zip]
We have successfully uploaded this batch. Please find the attached summary sheet and summary report.  [^UCW-35447_Post Upload Status.xlsx] ;Date :08/05/2026 &lt;Ticket has been successfully uploaded in our system. SKU 2&gt; &lt;Tania&gt;;[^UCW-35447_Post Upload Status (6e124c1c-783d-43cf-8155-92ecb69e0bc1).xlsx]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15910671-3a59-4983-8880-a828c2fe5d52"},"content":[{"type":"tableRow","attrs":{"localId":"1ca3ba841491"},"content":[{"type":"tableCell","attrs":{"localId":"5328686e087a","background":"#44b3e1"},"content":[{"type":"paragraph","content":[{"type":"text","text":"Ticket ID","marks":[{"type":"strong"}]}],"attrs":{"localId":"72f099b245e1"}}]},{"type":"tableCell","attrs":{"localId":"bea4b1182888","colspan":2,"background":"#44b3e1"},"content":[{"type":"paragraph","content":[{"type":"text","text":"UCW-35447","marks":[{"type":"strong"}]}],"attrs":{"localId":"44217669ac92"}}]}]},{"type":"tableRow","attrs":{"localId":"151f7fdedf39"},"content":[{"type":"tableCell","attrs":{"localId":"05226a094f9d","background":"#44b3e1"},"content":[{"type":"paragraph","content":[{"type":"text","text":"Brand Name","marks":[{"type":"strong"}]}],"attrs":{"localId":"ddade500e4de"}}]},{"type":"tableCell","attrs":{"localId":"4c57e3ad2480","colspan":2,"background":"#44b3e1"},"content":[{"type":"paragraph","content":[{"type":"text","text":"Locci","marks":[{"type":"strong"}]}],"attrs":{"localId":"8ffc52ac4dad"}}]}]},{"type":"tableRow","attrs":{"localId":"b4c731190b89"},"content":[{"type":"tableCell","attrs":{"localId":"b984d0e2e2af","background":"#ace5fe"},"content":[{"type":"paragraph","content":[{"type":"text","text":"Platform","marks":[{"type":"strong"}]}],"attrs":{"localId":"1df8d9f6a021"}}]},{"type":"tableCell","attrs":{"localId":"80d5934574ea","colspan":2,"background":"#ace5fe"},"content":[{"type":"paragraph","content":[{"type":"text","text":"Mall + Luxury","marks":[{"type":"strong"}]}],"attrs":{"localId":"eddccdc45862"}}]}]},{"type":"tableRow","attrs":{"localId":"6bca1cd5be93"},"content":[{"type":"tableCell","attrs":{"localId":"a172ffcd4798","background":"#ace5fe"},"content":[{"type":"paragraph","content":[{"type":"text","text":"Particulars","marks":[{"type":"strong"}]}],"attrs":{"localId":"149de045429e"}}]},{"type":"tableCell","attrs":{"localId":"c4b4c2150c01","background":"#ace5fe"},"content":[{"type":"paragraph","content":[{"type":"text","text":"SKU Count","marks":[{"type":"strong"}]}],"attrs":{"localId":"71a0b5209047"}}]},{"type":"tableCell","attrs":{"localId":"9d20bbccc3bc","background":"#ace5fe"},"content":[{"type":"paragraph","content":[{"type":"text","text":"Option Count","marks":[{"type":"strong"}]}],"attrs":{"localId":"919986603553"}}]}]},{"type":"tableRow","attrs":{"localId":"23058cef241f"},"content":[{"type":"tableCell","attrs":{"localId":"4abde4a82612","background":"white"},"content":[{"type":"paragraph","content":[{"type":"text","text":"Received"}],"attrs":{"localId":"6f1fa1923ffd"}}]},{"type":"tableCell","attrs":{"localId":"47a3f18cb58e"},"content":[{"type":"paragraph","content":[{"type":"text","text":"2"}],"attrs":{"localId":"a1067406405b"}}]},{"type":"tableCell","attrs":{"localId":"7370eea9f596"},"content":[{"type":"paragraph","content":[{"type":"text","text":"2"}],"attrs":{"localId":"22b67272e90c"}}]}]},{"type":"tableRow","attrs":{"localId":"8a797fca3f60"},"content":[{"type":"tableCell","attrs":{"localId":"e3e11e14e944","background":"white"},"content":[{"type":"paragraph","content":[{"type":"text","text":"Uploaded"}],"attrs":{"localId":"3c063cd46ad7"}}]},{"type":"tableCell","attrs":{"localId":"f98579505ab5"},"content":[{"type":"paragraph","content":[{"type":"text","text":"2"}],"attrs":{"localId":"d42b548b0b37"}}]},{"type":"tableCell","attrs":{"localId":"c80b871c13bb"},"content":[{"type":"paragraph","content":[{"type":"text","text":"2"}],"attrs":{"localId":"4cb0136646c0"}}]}]},{"type":"tableRow","attrs":{"localId":"d60c660570f4"},"content":[{"type":"tableCell","attrs":{"localId":"f7713614c8b8","background":"white"},"content":[{"type":"paragraph","content":[{"type":"text","text":"LIDs Shared"}],"attrs":{"localId":"08c54ff55c93"}}]},{"type":"tableCell","attrs":{"localId":"e4a907e7c8cb"},"content":[{"type":"paragraph","content":[{"type":"text","text":"2"}],"attrs":{"localId":"43cd62c2a29a"}}]},{"type":"tableCell","attrs":{"localId":"262e82417d8f"},"content":[{"type":"paragraph","content":[{"type":"text","text":"2"}],"attrs":{"localId":"088aa53dad44"}}]}]},{"type":"tableRow","attrs":{"localId":"114a3934c966"},"content":[{"type":"tableCell","attrs":{"localId":"32f63bfe096b","background":"white"},"content":[{"type":"paragraph","content":[{"type":"text","text":"LIDs Stuck in the System"}],"attrs":{"localId":"a8f767b056a0"}}]},{"type":"tableCell","attrs":{"localId":"226683bc7642"},"content":[{"type":"paragraph","content":[{"type":"text","text":"0"}],"attrs":{"localId":"f9097750ec79"}}]},{"type":"tableCell","attrs":{"localId":"c6a7d83bd1c6"},"content":[{"type":"paragraph","content":[{"type":"text","text":"0"}],"attrs":{"localId":"c95a3194e323"}}]}]}]}
{adf}
With this, we are closing this request from our end.
Thank you for your patience, support, and cooperation throughout the process. Your brand is important to us, and we look forward to assisting you again.</t>
  </si>
  <si>
    <t>Date :3rd Aug,2026 Pre-Processing Done Brand to Query for Size -Mousumi;Date :4th  Aug, 2026 1st Followup done-Mousumi
Date :4th  Aug, 2026  Qc &amp; Uploadec Done-Mousumi
PFA the SUmmary &amp; Post-Uploaded sheet[^Summary.zip] [^UCW-35439 Post Upload Status_V.2 (1).xlsx] ;[^UCW-35439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f3f017a-dfa9-4e86-8ca9-6104a69aea28"},"content":[{"type":"tableRow","attrs":{"localId":"9d335df44212"},"content":[{"type":"tableCell","attrs":{"localId":"e6066db3d863","background":"#44b3e1"},"content":[{"type":"paragraph","content":[{"type":"text","text":"Ticket ID","marks":[{"type":"strong"}]}],"attrs":{"localId":"2c65eedc8f51"}}]},{"type":"tableCell","attrs":{"localId":"e4e6a959d1fe","colspan":2,"background":"#44b3e1"},"content":[{"type":"paragraph","content":[{"type":"text","text":"UCW-35439","marks":[{"type":"strong"}]}],"attrs":{"localId":"8346df1dc452"}}]}]},{"type":"tableRow","attrs":{"localId":"cc8f80304895"},"content":[{"type":"tableCell","attrs":{"localId":"563e543150f4","background":"#44b3e1"},"content":[{"type":"paragraph","content":[{"type":"text","text":"Brand Name","marks":[{"type":"strong"}]}],"attrs":{"localId":"7008aaeb2d57"}}]},{"type":"tableCell","attrs":{"localId":"d8b5d3285ffd","colspan":2,"background":"#44b3e1"},"content":[{"type":"paragraph","content":[{"type":"text","text":"Tangerine","marks":[{"type":"strong"}]}],"attrs":{"localId":"dfe4be832cd7"}}]}]},{"type":"tableRow","attrs":{"localId":"92e2950a42c4"},"content":[{"type":"tableCell","attrs":{"localId":"68fb48900958","background":"#ace5fe"},"content":[{"type":"paragraph","content":[{"type":"text","text":"Platform","marks":[{"type":"strong"}]}],"attrs":{"localId":"0406247aa209"}}]},{"type":"tableCell","attrs":{"localId":"e0d0635b3a48","colspan":2,"background":"#ace5fe"},"content":[{"type":"paragraph","content":[{"type":"text","text":"Mall","marks":[{"type":"strong"}]}],"attrs":{"localId":"f1568d002f2a"}}]}]},{"type":"tableRow","attrs":{"localId":"53c3210b4e7b"},"content":[{"type":"tableCell","attrs":{"localId":"8cb17f5d3642","background":"#ace5fe"},"content":[{"type":"paragraph","content":[{"type":"text","text":"Particulars","marks":[{"type":"strong"}]}],"attrs":{"localId":"dc9464bceb8a"}}]},{"type":"tableCell","attrs":{"localId":"dad8eb82cad6","background":"#ace5fe"},"content":[{"type":"paragraph","content":[{"type":"text","text":"SKU Count","marks":[{"type":"strong"}]}],"attrs":{"localId":"38719f4373c5"}}]},{"type":"tableCell","attrs":{"localId":"46cc8ef165b2","background":"#ace5fe"},"content":[{"type":"paragraph","content":[{"type":"text","text":"Option Count","marks":[{"type":"strong"}]}],"attrs":{"localId":"fefca151c40a"}}]}]},{"type":"tableRow","attrs":{"localId":"128ccb93e768"},"content":[{"type":"tableCell","attrs":{"localId":"f1832d2a688b","background":"white"},"content":[{"type":"paragraph","content":[{"type":"text","text":"Received"}],"attrs":{"localId":"c26b8acb36ec"}}]},{"type":"tableCell","attrs":{"localId":"a46b32826300"},"content":[{"type":"paragraph","content":[{"type":"text","text":"13"}],"attrs":{"localId":"2774bbdbc1b6"}}]},{"type":"tableCell","attrs":{"localId":"e5c2d31d970c"},"content":[{"type":"paragraph","content":[{"type":"text","text":"13"}],"attrs":{"localId":"e1899354dad2"}}]}]},{"type":"tableRow","attrs":{"localId":"e5d9ec51e1d0"},"content":[{"type":"tableCell","attrs":{"localId":"5a1935474b55","background":"white"},"content":[{"type":"paragraph","content":[{"type":"text","text":"Uploaded"}],"attrs":{"localId":"c69d387e693c"}}]},{"type":"tableCell","attrs":{"localId":"4a40df9c6207"},"content":[{"type":"paragraph","content":[{"type":"text","text":"13"}],"attrs":{"localId":"d2669450f1eb"}}]},{"type":"tableCell","attrs":{"localId":"a2ddebc951cc"},"content":[{"type":"paragraph","content":[{"type":"text","text":"13"}],"attrs":{"localId":"c74e132dc2e9"}}]}]},{"type":"tableRow","attrs":{"localId":"ec9275b7c888"},"content":[{"type":"tableCell","attrs":{"localId":"10d019fc353a","background":"white"},"content":[{"type":"paragraph","content":[{"type":"text","text":"LIDs Shared"}],"attrs":{"localId":"96ddf4a83ae9"}}]},{"type":"tableCell","attrs":{"localId":"70a25ca86c95"},"content":[{"type":"paragraph","content":[{"type":"text","text":"13"}],"attrs":{"localId":"c130b5a816f7"}}]},{"type":"tableCell","attrs":{"localId":"0adf96b74104"},"content":[{"type":"paragraph","content":[{"type":"text","text":"13"}],"attrs":{"localId":"28134dd2314a"}}]}]},{"type":"tableRow","attrs":{"localId":"48ba4c287ef1"},"content":[{"type":"tableCell","attrs":{"localId":"dcce2cdd3be2","background":"white"},"content":[{"type":"paragraph","content":[{"type":"text","text":"LIDs Stuck in the System"}],"attrs":{"localId":"6f72fbfe95df"}}]},{"type":"tableCell","attrs":{"localId":"014cebba0f43"},"content":[{"type":"paragraph","content":[{"type":"text","text":"0"}],"attrs":{"localId":"498f969ff8fd"}}]},{"type":"tableCell","attrs":{"localId":"5ee2da6183cd"},"content":[{"type":"paragraph","content":[{"type":"text","text":"0"}],"attrs":{"localId":"2cf0de58c74c"}}]}]}]}
{adf}
With this, we are closing this request from our end.
Thank you for your patience, support, and cooperation throughout the process. Your brand is important to us, and we look forward to assisting you again."</t>
  </si>
  <si>
    <t>Date :08/04/2026 &lt;Ticket picked for pre processing Option 1 Sku 1&gt; &lt;Rupa&gt;;[^Status of UCW-35438.xlsx]
[^Summary.zip]
We have updated the changes and also attached the summary file. Once the images are successfully reflected, we will let you know;Date :08/05/2026&lt;Ticket has been successfully uploaded in our system. Option 1 Sku 1 &gt; &lt;Rupa&gt;;!Screenshot 2026-08-06 132818.png|width=303,alt="Screenshot 2026-08-06 132818.png"!
!Screenshot 2026-08-06 132810.png|width=314,alt="Screenshot 2026-08-06 132810.png"!
!Screenshot 2026-08-06 132656.png|width=483,alt="Screenshot 2026-08-06 132656.png"!
The Changes have been successfully reflected. Please find the attached screenshots for your reference. As of now, we are closing the ticket. If there are any further concerns, please let us know.;Date :08/06/2026&lt;Images and updated title  are reflecting successfully on PDP. Option 1 Sku 1 &gt; &lt;Rupa&gt;</t>
  </si>
  <si>
    <t>Date :08/04/2026 &lt;Ticket picked for pre processing Option 1 Sku 1&gt; &lt;Rupa&gt;;Date :08/05/2026&lt;Ticket picked for Production and QC review Option 1 Sku 1 &gt; &lt;Rupa&gt;;[^Summary.zip]
[^Status of UCW-35435.xlsx]
We have Updated the changes and also attached the summary file. Once the images are successfully reflected, we will let you know;Date :08/05/2026&lt;Ticket has been successfully uploaded in our system. Option 1Sku 1 &gt; &lt;Rupa&gt;;!Screenshot 2026-08-06 135732.png|width=377,alt="Screenshot 2026-08-06 135732.png"!
!Screenshot 2026-08-06 135552.png|width=483,alt="Screenshot 2026-08-06 135552.png"!
!Screenshot 2026-08-06 135723.png|width=406,alt="Screenshot 2026-08-06 135723.png"!
The images have been successfully reflected. Please find the attached screenshots for your reference. As of now, we are closing the ticket. If there are any further concerns, please let us know. </t>
  </si>
  <si>
    <t xml:space="preserve">Woodland </t>
  </si>
  <si>
    <t>Date :08/03/2026 &lt;Ticket picked for pre processing Option 169 Sku 1220&gt; &lt;Ishani&gt;;Date :08/03/2026 &lt;Ticket picked for Production and QC review Option 169 Sku 1220&gt; &lt;Ishani &amp; Ankita&gt;;Date :08/04/2026 &lt;Pre Processing query to Brand &lt;Image Issues,size chart issue, sizes are duplicate issue&gt;&gt; &lt;Ishani&gt;;We would like to inform you that your ticket has been successfully uploaded in our system.
Please find the attached summary files and post-upload file for your reference. We will share a further update once the listing IDs are generated.
*While performing the size addition process, we observed that data for certain L4 categories data is unavailable. Due to the missing data, we were unable to complete the size addition for those SKUs.*
*Kindly provide the required data for the missing L4 categories at the earliest. Once we receive it, we will proceed with the size addition for the remaining SKUs and complete the process promptly.*
Your request is important to us, and we will continue to keep you updated throughout the ticket journey.
Date :08/05/2026 &lt;Ticket has been successfully uploaded in our system. Option 10 Sku 72&gt; &lt;Ishani &amp; Ankita&gt;
[^Post Upload Status_V.2 (1) (7).xlsx]
[^Summary.zip]
;[^UCW-35432.xlsx]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0b1a1db-7ce6-4596-9298-2afa9c716b2e"},"content":[{"type":"tableRow","attrs":{"localId":"51a9e97112e7"},"content":[{"type":"tableCell","attrs":{"localId":"6c7dd06ff2d3","background":"#44b3e1"},"content":[{"type":"paragraph","content":[{"type":"text","text":"Ticket ID","marks":[{"type":"strong"}]}],"attrs":{"localId":"e5c882267056"}}]},{"type":"tableCell","attrs":{"localId":"2ef8f01bc27f","colspan":2,"background":"#44b3e1"},"content":[{"type":"paragraph","content":[{"type":"text","text":"UCW-35432","marks":[{"type":"strong"}]}],"attrs":{"localId":"365a01af5e21"}}]}]},{"type":"tableRow","attrs":{"localId":"31b798f260b8"},"content":[{"type":"tableCell","attrs":{"localId":"3f40910f0b3d","background":"#44b3e1"},"content":[{"type":"paragraph","content":[{"type":"text","text":"Brand Name","marks":[{"type":"strong"}]}],"attrs":{"localId":"7f6fd1829b51"}}]},{"type":"tableCell","attrs":{"localId":"ce0b156b7ba5","colspan":2,"background":"#44b3e1"},"content":[{"type":"paragraph","content":[{"type":"text","text":"Woodland","marks":[{"type":"strong"}]}],"attrs":{"localId":"6032ce9e1040"}}]}]},{"type":"tableRow","attrs":{"localId":"829b8b6b38b8"},"content":[{"type":"tableCell","attrs":{"localId":"f0d1833334eb","background":"#ace5fe"},"content":[{"type":"paragraph","content":[{"type":"text","text":"Platform","marks":[{"type":"strong"}]}],"attrs":{"localId":"3b659485d470"}}]},{"type":"tableCell","attrs":{"localId":"04521ab71564","colspan":2,"background":"#ace5fe"},"content":[{"type":"paragraph","content":[{"type":"text","text":"Mall","marks":[{"type":"strong"}]}],"attrs":{"localId":"a514deb5a6af"}}]}]},{"type":"tableRow","attrs":{"localId":"e1095d991640"},"content":[{"type":"tableCell","attrs":{"localId":"464178881053","background":"#ace5fe"},"content":[{"type":"paragraph","content":[{"type":"text","text":"Particulars","marks":[{"type":"strong"}]}],"attrs":{"localId":"c542af7537cd"}}]},{"type":"tableCell","attrs":{"localId":"9f5ca7313812","background":"#ace5fe"},"content":[{"type":"paragraph","content":[{"type":"text","text":"SKU Count","marks":[{"type":"strong"}]}],"attrs":{"localId":"1e78196bc803"}}]},{"type":"tableCell","attrs":{"localId":"21c2003bd375","background":"#ace5fe"},"content":[{"type":"paragraph","content":[{"type":"text","text":"Option Count","marks":[{"type":"strong"}]}],"attrs":{"localId":"cb5673786bdc"}}]}]},{"type":"tableRow","attrs":{"localId":"7d7c89999a8f"},"content":[{"type":"tableCell","attrs":{"localId":"ec1a222e4fa7","background":"white"},"content":[{"type":"paragraph","content":[{"type":"text","text":"Received"}],"attrs":{"localId":"46c985fa1c71"}}]},{"type":"tableCell","attrs":{"localId":"f310a134c182"},"content":[{"type":"paragraph","content":[{"type":"text","text":"1220"}],"attrs":{"localId":"3921d564c916"}}]},{"type":"tableCell","attrs":{"localId":"7f243b8d9231"},"content":[{"type":"paragraph","content":[{"type":"text","text":"169"}],"attrs":{"localId":"d6852c3b3f3c"}}]}]},{"type":"tableRow","attrs":{"localId":"d397c7b8bf69"},"content":[{"type":"tableCell","attrs":{"localId":"ffba4694058d","background":"white"},"content":[{"type":"paragraph","content":[{"type":"text","text":"Uploaded"}],"attrs":{"localId":"76fc7ef077a0"}}]},{"type":"tableCell","attrs":{"localId":"aa011272e777"},"content":[{"type":"paragraph","content":[{"type":"text","text":"72"}],"attrs":{"localId":"edf0c8ff782a"}}]},{"type":"tableCell","attrs":{"localId":"1a666c99bf74"},"content":[{"type":"paragraph","content":[{"type":"text","text":"10"}],"attrs":{"localId":"af8a969fa074"}}]}]},{"type":"tableRow","attrs":{"localId":"1ade7fc2feef"},"content":[{"type":"tableCell","attrs":{"localId":"924d3a65eb1f","background":"white"},"content":[{"type":"paragraph","content":[{"type":"text","text":"Already Listed"}],"attrs":{"localId":"be2edaf3e2c3"}}]},{"type":"tableCell","attrs":{"localId":"5e50d8efe028"},"content":[{"type":"paragraph","content":[{"type":"text","text":"1139"}],"attrs":{"localId":"13c97145931f"}}]},{"type":"tableCell","attrs":{"localId":"ac650f09cd5d"},"content":[{"type":"paragraph","content":[{"type":"text","text":"159"}],"attrs":{"localId":"91dc3b700634"}}]}]},{"type":"tableRow","attrs":{"localId":"d58dab575f12"},"content":[{"type":"tableCell","attrs":{"localId":"4e844c3afb73","background":"white"},"content":[{"type":"paragraph","content":[{"type":"text","text":"SKUs not uploaded"}],"attrs":{"localId":"06d482f3d61d"}}]},{"type":"tableCell","attrs":{"localId":"f50d5625d7eb"},"content":[{"type":"paragraph","content":[{"type":"text","text":"9"}],"attrs":{"localId":"295bcc8df9c2"}}]},{"type":"tableCell","attrs":{"localId":"0f58b8d734a9"},"content":[{"type":"paragraph","content":[{"type":"text","text":"0"}],"attrs":{"localId":"553ea6750b96"}}]}]},{"type":"tableRow","attrs":{"localId":"93c66f76fd1d"},"content":[{"type":"tableCell","attrs":{"localId":"fc78444df9db","background":"white"},"content":[{"type":"paragraph","content":[{"type":"text","text":"LIDs Shared"}],"attrs":{"localId":"c84944d434b0"}}]},{"type":"tableCell","attrs":{"localId":"58aeb243bbe6"},"content":[{"type":"paragraph","content":[{"type":"text","text":"72"}],"attrs":{"localId":"7fedb471cfef"}}]},{"type":"tableCell","attrs":{"localId":"87d97b57da0c"},"content":[{"type":"paragraph","content":[{"type":"text","text":"10"}],"attrs":{"localId":"f447c5c907cd"}}]}]},{"type":"tableRow","attrs":{"localId":"18fa8a0c4d7b"},"content":[{"type":"tableCell","attrs":{"localId":"8c9efc336472","background":"white"},"content":[{"type":"paragraph","content":[{"type":"text","text":"LIDs Stuck in the System"}],"attrs":{"localId":"39366eaaeae4"}}]},{"type":"tableCell","attrs":{"localId":"8a18ad14b0ce"},"content":[{"type":"paragraph","content":[{"type":"text","text":"0"}],"attrs":{"localId":"bbd9282c5860"}}]},{"type":"tableCell","attrs":{"localId":"f1ab66c9c360"},"content":[{"type":"paragraph","content":[{"type":"text","text":"0"}],"attrs":{"localId":"ebc38e92870f"}}]}]}]}
{adf}
With this, we are closing this request from our end.
Thank you for your patience, support, and cooperation throughout the process. Your brand is important to us, and we look forward to assisting you again.</t>
  </si>
  <si>
    <t>Date :08/04/2026 &lt;Ticket picked for pre processing Option 1 Sku 1&gt; &lt;Biplab&gt;;Date :08/04/2026 &lt;Ticket picked for Production and QC review Option 1 Sku 1 Content Done Image WIP&gt; &lt;Biplab Sarkar&gt;;Date :08/05/2026 &lt;Ticket picked for Production and QC review Option 1 Sku 1 Content Done Image WIP Upload Pending&gt; &lt;Biplab Sarkar&gt;;Date :08/06/2026 &lt;Ticket picked for Production and QC review Option 1 Sku 1 Content Done Image WIP Upload Pending&gt; &lt;Biplab Sarkar&gt;;Date :08/06/2026 &lt;Ticket has been successfully uploaded in our system. Option 1 Sku 1&gt; &lt;Biplab Sarkar&gt;;Date :08/07/2026 &lt;Ticket has been successfully uploaded in our system. Option 1 Sku 1&gt; &lt;Biplab Sarkar&gt;;Date :MM/DD/YYYY &lt;Images ant Title are reflecting successfully on PDP. Option 1 Sku 1&gt; &lt;Biplab Sarkar&gt;</t>
  </si>
  <si>
    <t>Date :08/04/2026 &lt;Ticket picked for pre processing Option 1451 Sku 1451&gt; &lt;Biplab&gt;;Date :08/04/2026&lt;Ticket has been successfully uploaded in our system through PCM, Net Weight not found Gross weight updated. Option 1451 Sku 1451&gt; &lt;Biplab Sarkar&gt;;The gross weight has been successfully reflected for 1,439 SKUs. However, for 12 SKUs, this  is showing an “Invalid Attribute” error, and the products are currently unavailable.
Therefore, we are closing this ticket for now. For the 12 affected SKUs, we have created a sub-task and raised an L1 ticket for further investigation. We have also attached  sheet for your reference
L1 ticket Link-[https://tatacliqhelpdesk.freshservice.com/support/tickets/225396|https://tatacliqhelpdesk.freshservice.com/support/tickets/225396]</t>
  </si>
  <si>
    <t xml:space="preserve">Date : 3th july 2026 Size Chart creation[^Fabindia-Bangle.csv] ;!image-20260804-073953.png|width=691,alt="image-20260804-073953.png"!;Date : 4th Aug QC &amp; Uploaded Done-Mousmi
PFA the Summary &amp; Post-Uploaded Sheet[^Summary.zip] [^UCW-35427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973bb9-7441-4123-93aa-3e3143e7a407"},"content":[{"type":"tableRow","attrs":{"localId":"551a79538a22"},"content":[{"type":"tableCell","attrs":{"localId":"352cdb11dead","background":"#44b3e1"},"content":[{"type":"paragraph","content":[{"type":"text","text":"Ticket ID","marks":[{"type":"strong"}]}],"attrs":{"localId":"2aa678a57c91"}}]},{"type":"tableCell","attrs":{"localId":"62b51810105a","colspan":2,"background":"#44b3e1"},"content":[{"type":"paragraph","content":[{"type":"text","text":"UCW-35427","marks":[{"type":"strong"}]}],"attrs":{"localId":"a2a151c87332"}}]}]},{"type":"tableRow","attrs":{"localId":"c6bc3910e5a9"},"content":[{"type":"tableCell","attrs":{"localId":"42e0c345e93d","background":"#44b3e1"},"content":[{"type":"paragraph","content":[{"type":"text","text":"Brand Name","marks":[{"type":"strong"}]}],"attrs":{"localId":"15695395ffde"}}]},{"type":"tableCell","attrs":{"localId":"7f206a8bbe6f","colspan":2,"background":"#44b3e1"},"content":[{"type":"paragraph","content":[{"type":"text","text":"Fab India","marks":[{"type":"strong"}]}],"attrs":{"localId":"a972110a8a27"}}]}]},{"type":"tableRow","attrs":{"localId":"2d41f0e81473"},"content":[{"type":"tableCell","attrs":{"localId":"26876e35ce0d","background":"#ace5fe"},"content":[{"type":"paragraph","content":[{"type":"text","text":"Platform","marks":[{"type":"strong"}]}],"attrs":{"localId":"09f563f3880f"}}]},{"type":"tableCell","attrs":{"localId":"6a0b04078eee","colspan":2,"background":"#ace5fe"},"content":[{"type":"paragraph","content":[{"type":"text","text":"Mall","marks":[{"type":"strong"}]}],"attrs":{"localId":"eb22a9da3017"}}]}]},{"type":"tableRow","attrs":{"localId":"82c2a7b77efa"},"content":[{"type":"tableCell","attrs":{"localId":"412f105b1749","background":"#ace5fe"},"content":[{"type":"paragraph","content":[{"type":"text","text":"Particulars","marks":[{"type":"strong"}]}],"attrs":{"localId":"4f997df0a51f"}}]},{"type":"tableCell","attrs":{"localId":"36753b1502ec","background":"#ace5fe"},"content":[{"type":"paragraph","content":[{"type":"text","text":"SKU Count","marks":[{"type":"strong"}]}],"attrs":{"localId":"abe0648c35d8"}}]},{"type":"tableCell","attrs":{"localId":"acbdd51ad86f","background":"#ace5fe"},"content":[{"type":"paragraph","content":[{"type":"text","text":"Option Count","marks":[{"type":"strong"}]}],"attrs":{"localId":"77a67d4939cb"}}]}]},{"type":"tableRow","attrs":{"localId":"3977c68fd3ff"},"content":[{"type":"tableCell","attrs":{"localId":"403ced6edd62","background":"white"},"content":[{"type":"paragraph","content":[{"type":"text","text":"Received"}],"attrs":{"localId":"ae81f4cd3f7c"}}]},{"type":"tableCell","attrs":{"localId":"d2e8b2ec0396"},"content":[{"type":"paragraph","content":[{"type":"text","text":"31"}],"attrs":{"localId":"150e9c19a7ea"}}]},{"type":"tableCell","attrs":{"localId":"52537930dbf4"},"content":[{"type":"paragraph","content":[{"type":"text","text":"30"}],"attrs":{"localId":"5bfcb13c1b59"}}]}]},{"type":"tableRow","attrs":{"localId":"b111bbe6433d"},"content":[{"type":"tableCell","attrs":{"localId":"e13137832f67","background":"white"},"content":[{"type":"paragraph","content":[{"type":"text","text":"Uploaded"}],"attrs":{"localId":"e5ad1cb81342"}}]},{"type":"tableCell","attrs":{"localId":"51a89e4036ee"},"content":[{"type":"paragraph","content":[{"type":"text","text":"31"}],"attrs":{"localId":"470b216fea9d"}}]},{"type":"tableCell","attrs":{"localId":"43a1fdc7cf04"},"content":[{"type":"paragraph","content":[{"type":"text","text":"30"}],"attrs":{"localId":"dedce49b52f7"}}]}]},{"type":"tableRow","attrs":{"localId":"2d74d6b3f09d"},"content":[{"type":"tableCell","attrs":{"localId":"c8a8282bcf44","background":"white"},"content":[{"type":"paragraph","content":[{"type":"text","text":"LIDs Shared"}],"attrs":{"localId":"c0b8836aa6d2"}}]},{"type":"tableCell","attrs":{"localId":"2f12a903f931"},"content":[{"type":"paragraph","content":[{"type":"text","text":"31"}],"attrs":{"localId":"eb4d269f9bba"}}]},{"type":"tableCell","attrs":{"localId":"4f61275c5ba9"},"content":[{"type":"paragraph","content":[{"type":"text","text":"30"}],"attrs":{"localId":"8086aa55749d"}}]}]},{"type":"tableRow","attrs":{"localId":"2c4941436da5"},"content":[{"type":"tableCell","attrs":{"localId":"b558cd02f47d","background":"white"},"content":[{"type":"paragraph","content":[{"type":"text","text":"LIDs Stuck in the System"}],"attrs":{"localId":"340464c725ab"}}]},{"type":"tableCell","attrs":{"localId":"1d0004d0542e"},"content":[{"type":"paragraph","content":[{"type":"text","text":"0"}],"attrs":{"localId":"1b185802c5b7"}}]},{"type":"tableCell","attrs":{"localId":"4697e4a3f10f"},"content":[{"type":"paragraph","content":[{"type":"text","text":"0"}],"attrs":{"localId":"0c1b8dba8b54"}}]}]}]}
{adf}
With this, we are closing this request from our end.
Thank you for your patience, support, and cooperation throughout the process. Your brand is important to us, and we look forward to assisting you again."[^UCW-35427 Post Upload Status.xlsx] </t>
  </si>
  <si>
    <t>Date :08/03/2026 &lt;Ticket picked for pre processing Option 52 Sku 198&gt; &lt;Ankita&gt;;Date :08/03/2026 &lt;Pre Processing query to Brand &lt;Duplicate SKU&gt;&gt; &lt;Ankita&gt;;Date :08/03/2026 &lt;Ticket picked for Production and QC review Option 52 Sku 198&gt; &lt;Ankita&gt;;Date :08/03/2026 &lt;Pre Processing query to Brand &lt;Image Query&gt;&gt; &lt;Ankita&gt;;Date :08/05/2026 &lt;Ticket has been successfully uploaded in our system. Additionally, we observed that there are some *cut size additions* in the *Women's* sheet. However, two SKUs within the respective cluster are already listed under the *Men's L4* category.
{color:#ffffff}__{color}
|CL4466|
|CL72797|
|CL24953|
|CL43738|
|CL71992|
|CL43739|
|CL24953|
|CL43740|
|CL50838|
|CL71999|
Option 49 Sku 183&gt; &lt;Ankita&gt;[^Post Upload Status_V.2 (1).xlsx] [^Summary.zip] ;[^UCW-35421.xlsx]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0ff8061-dce4-4fc8-8235-d286173da994"},"content":[{"type":"tableRow","attrs":{"localId":"def310b9b7de"},"content":[{"type":"tableCell","attrs":{"localId":"f8d52ca00502","background":"#44b3e1"},"content":[{"type":"paragraph","content":[{"type":"text","text":"Ticket ID","marks":[{"type":"strong"}]}],"attrs":{"localId":"8d359ab02474"}}]},{"type":"tableCell","attrs":{"localId":"1c55f41d0c8e","colspan":2,"background":"#44b3e1"},"content":[{"type":"paragraph","content":[{"type":"text","text":"UCW-35421","marks":[{"type":"strong"}]}],"attrs":{"localId":"3a00f7b53109"}}]}]},{"type":"tableRow","attrs":{"localId":"d5e660ad94b4"},"content":[{"type":"tableCell","attrs":{"localId":"ed12f0cb0beb","background":"#44b3e1"},"content":[{"type":"paragraph","content":[{"type":"text","text":"Brand Name","marks":[{"type":"strong"}]}],"attrs":{"localId":"c80a2bfca807"}}]},{"type":"tableCell","attrs":{"localId":"bb87867ba914","colspan":2,"background":"#44b3e1"},"content":[{"type":"paragraph","content":[{"type":"text","text":"ON","marks":[{"type":"strong"}]}],"attrs":{"localId":"b13da2df2308"}}]}]},{"type":"tableRow","attrs":{"localId":"982370cfe35e"},"content":[{"type":"tableCell","attrs":{"localId":"0817837cb8aa","background":"#ace5fe"},"content":[{"type":"paragraph","content":[{"type":"text","text":"Platform","marks":[{"type":"strong"}]}],"attrs":{"localId":"31b689967226"}}]},{"type":"tableCell","attrs":{"localId":"0548c8f36c61","colspan":2,"background":"#ace5fe"},"content":[{"type":"paragraph","content":[{"type":"text","text":"Luxury","marks":[{"type":"strong"}]}],"attrs":{"localId":"7b34e0d259ee"}}]}]},{"type":"tableRow","attrs":{"localId":"c48c69ac1faf"},"content":[{"type":"tableCell","attrs":{"localId":"1bce77c90344","background":"#ace5fe"},"content":[{"type":"paragraph","content":[{"type":"text","text":"Particulars","marks":[{"type":"strong"}]}],"attrs":{"localId":"bdded5f33aa0"}}]},{"type":"tableCell","attrs":{"localId":"685198e4feb1","background":"#ace5fe"},"content":[{"type":"paragraph","content":[{"type":"text","text":"SKU Count","marks":[{"type":"strong"}]}],"attrs":{"localId":"30b36007a657"}}]},{"type":"tableCell","attrs":{"localId":"7a235cbd8c23","background":"#ace5fe"},"content":[{"type":"paragraph","content":[{"type":"text","text":"Option Count","marks":[{"type":"strong"}]}],"attrs":{"localId":"44a41659aa53"}}]}]},{"type":"tableRow","attrs":{"localId":"8ace9a351185"},"content":[{"type":"tableCell","attrs":{"localId":"923df32a6d5d","background":"white"},"content":[{"type":"paragraph","content":[{"type":"text","text":"Received"}],"attrs":{"localId":"175e6e281c8c"}}]},{"type":"tableCell","attrs":{"localId":"d34cb14c3051"},"content":[{"type":"paragraph","content":[{"type":"text","text":"198"}],"attrs":{"localId":"e4bc5cfdbfbb"}}]},{"type":"tableCell","attrs":{"localId":"f923c4037f8d"},"content":[{"type":"paragraph","content":[{"type":"text","text":"52"}],"attrs":{"localId":"c0f548fd4fef"}}]}]},{"type":"tableRow","attrs":{"localId":"51d16652cf93"},"content":[{"type":"tableCell","attrs":{"localId":"d1a2225f2825","background":"white"},"content":[{"type":"paragraph","content":[{"type":"text","text":"Uploaded"}],"attrs":{"localId":"e83c0778c134"}}]},{"type":"tableCell","attrs":{"localId":"a9052fb3d3be"},"content":[{"type":"paragraph","content":[{"type":"text","text":"178"}],"attrs":{"localId":"272f4c36e7a5"}}]},{"type":"tableCell","attrs":{"localId":"154182c6fd5c"},"content":[{"type":"paragraph","content":[{"type":"text","text":"48"}],"attrs":{"localId":"31e87551f1f8"}}]}]},{"type":"tableRow","attrs":{"localId":"621a6f340e04"},"content":[{"type":"tableCell","attrs":{"localId":"afa3eea400d3","background":"white"},"content":[{"type":"paragraph","content":[{"type":"text","text":"Already Listed"}],"attrs":{"localId":"6b33697ab9f3"}}]},{"type":"tableCell","attrs":{"localId":"67752262bd3e"},"content":[{"type":"paragraph","content":[{"type":"text","text":"2"}],"attrs":{"localId":"953b1e4ea2bb"}}]},{"type":"tableCell","attrs":{"localId":"e383eec1db9a"},"content":[{"type":"paragraph","content":[{"type":"text","text":"2"}],"attrs":{"localId":"3e58f84f2638"}}]}]},{"type":"tableRow","attrs":{"localId":"c66435bd6a4c"},"content":[{"type":"tableCell","attrs":{"localId":"a293f951dd2b","background":"white"},"content":[{"type":"paragraph","content":[{"type":"text","text":"SKUs not uploaded"}],"attrs":{"localId":"364cd389b361"}}]},{"type":"tableCell","attrs":{"localId":"cf7de132b8dd"},"content":[{"type":"paragraph","content":[{"type":"text","text":"18"}],"attrs":{"localId":"03f18d4d9476"}}]},{"type":"tableCell","attrs":{"localId":"b491f2a5b53c"},"content":[{"type":"paragraph","content":[{"type":"text","text":"4"}],"attrs":{"localId":"6cebdfc3baa3"}}]}]},{"type":"tableRow","attrs":{"localId":"668ba6517c6a"},"content":[{"type":"tableCell","attrs":{"localId":"9b1edf8ebf38","background":"white"},"content":[{"type":"paragraph","content":[{"type":"text","text":"LIDs Shared"}],"attrs":{"localId":"952e2ada34e2"}}]},{"type":"tableCell","attrs":{"localId":"40dd0f805399"},"content":[{"type":"paragraph","content":[{"type":"text","text":"178"}],"attrs":{"localId":"f7e3b7e65f88"}}]},{"type":"tableCell","attrs":{"localId":"89129937cfd7"},"content":[{"type":"paragraph","content":[{"type":"text","text":"48"}],"attrs":{"localId":"5cf24bb575a3"}}]}]},{"type":"tableRow","attrs":{"localId":"d8e5c9e0d826"},"content":[{"type":"tableCell","attrs":{"localId":"5cea76161f37","background":"white"},"content":[{"type":"paragraph","content":[{"type":"text","text":"LIDs Stuck in the System"}],"attrs":{"localId":"78dd30685041"}}]},{"type":"tableCell","attrs":{"localId":"cb88a603caf7"},"content":[{"type":"paragraph","content":[{"type":"text","text":"0"}],"attrs":{"localId":"1e46d4c6ec12"}}]},{"type":"tableCell","attrs":{"localId":"7cdb47883a76"},"content":[{"type":"paragraph","content":[{"type":"text","text":"0"}],"attrs":{"localId":"f1bc4b20c2a5"}}]}]}]}
{adf}
With this, we are closing this request from our end.
Thank you for your patience, support, and cooperation throughout the process. Your brand is important to us, and we look forward to assisting you again.</t>
  </si>
  <si>
    <t>Silvostyle by PNG</t>
  </si>
  <si>
    <t xml:space="preserve">Date : 3rd Aug, 2026 This ticket has been picked for Pre-Processing and Image Analysis -Mousumi. 
Date : 3rd Aug, 2026 pre-processing Done( Brand to Query for Images Query &amp; Size Chart Query)
;Date : 4th Aug ,2026  1st followup Done;*Image deliver - Date :08/04/2026 &lt;Images Delivered Processed Options 739 Rejected Options 249&gt; &lt;Saswati Dey&gt;*;Date : 5th Aug ,2026 2nd followup Done ;Date : 7th Aug ,2026 Brand will share the details by EOD.;Date : 7th Aug ,2026 Size Chart Creation[^Silvostyle by PNG.csv] </t>
  </si>
  <si>
    <t>Date :08/04/26 &lt;Ticket picked for pre processing Option 78 Sku 468&gt; &lt;Ankita&gt;;Date :08/04/26&lt;Ticket picked for Production and QC review Option 78 Sku 468&gt; &lt;Ankita&gt;; 
*Image deliver - Date :08/04/2026 &lt;Images Delivered Processed Options 77 Rejected Options 1&gt; &lt;Saswati Dey&gt;*;Date :08/05/2026 &lt;Ticket has been successfully uploaded in our system. Option 78 Sku 468&gt; &lt;Ishani&gt;
[^Summary.zip] [^Post Upload Status_V.2 (1)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1318bf6f-cb84-4256-ba6d-60ee935a9f8a"},"content":[{"type":"tableRow","attrs":{"localId":"c0c06970b3cc"},"content":[{"type":"tableCell","attrs":{"localId":"c3ec8a5e0de2","background":"#44b3e1"},"content":[{"type":"paragraph","content":[{"type":"text","text":"Ticket ID","marks":[{"type":"strong"}]}],"attrs":{"localId":"4cdf6b3b470d"}}]},{"type":"tableCell","attrs":{"localId":"419c0a68ee94","colspan":2,"background":"#44b3e1"},"content":[{"type":"paragraph","content":[{"type":"text","text":"UCW-35410","marks":[{"type":"strong"}]}],"attrs":{"localId":"04d9f67373be"}}]}]},{"type":"tableRow","attrs":{"localId":"512b869bfa97"},"content":[{"type":"tableCell","attrs":{"localId":"4a932c35066f","background":"#44b3e1"},"content":[{"type":"paragraph","content":[{"type":"text","text":"Brand Name","marks":[{"type":"strong"}]}],"attrs":{"localId":"380822c5a36a"}}]},{"type":"tableCell","attrs":{"localId":"e72f51b9eb50","colspan":2,"background":"#44b3e1"},"content":[{"type":"paragraph","content":[{"type":"text","text":"TRYME","marks":[{"type":"strong"}]}],"attrs":{"localId":"c010bce83a18"}}]}]},{"type":"tableRow","attrs":{"localId":"6c77d80c1a7d"},"content":[{"type":"tableCell","attrs":{"localId":"3133ac01bb22","background":"#ace5fe"},"content":[{"type":"paragraph","content":[{"type":"text","text":"Platform","marks":[{"type":"strong"}]}],"attrs":{"localId":"cf187b572927"}}]},{"type":"tableCell","attrs":{"localId":"6496bb6fde55","colspan":2,"background":"#ace5fe"},"content":[{"type":"paragraph","content":[{"type":"text","text":"Mall","marks":[{"type":"strong"}]}],"attrs":{"localId":"ed696b095cdc"}}]}]},{"type":"tableRow","attrs":{"localId":"ad3138cbea3f"},"content":[{"type":"tableCell","attrs":{"localId":"374ad36a95f0","background":"#ace5fe"},"content":[{"type":"paragraph","content":[{"type":"text","text":"Particulars","marks":[{"type":"strong"}]}],"attrs":{"localId":"016e29a6f776"}}]},{"type":"tableCell","attrs":{"localId":"ef8ba3f14aee","background":"#ace5fe"},"content":[{"type":"paragraph","content":[{"type":"text","text":"SKU Count","marks":[{"type":"strong"}]}],"attrs":{"localId":"327a2abb5250"}}]},{"type":"tableCell","attrs":{"localId":"de13a8876a0c","background":"#ace5fe"},"content":[{"type":"paragraph","content":[{"type":"text","text":"Option Count","marks":[{"type":"strong"}]}],"attrs":{"localId":"f1f2520f0c09"}}]}]},{"type":"tableRow","attrs":{"localId":"4c605ca325c1"},"content":[{"type":"tableCell","attrs":{"localId":"04130906fd1f","background":"white"},"content":[{"type":"paragraph","content":[{"type":"text","text":"Received"}],"attrs":{"localId":"2c58c2bd9dc7"}}]},{"type":"tableCell","attrs":{"localId":"610f881684e2"},"content":[{"type":"paragraph","content":[{"type":"text","text":"468"}],"attrs":{"localId":"2a38d06df8f9"}}]},{"type":"tableCell","attrs":{"localId":"371900cd0e60"},"content":[{"type":"paragraph","content":[{"type":"text","text":"78"}],"attrs":{"localId":"160249479efe"}}]}]},{"type":"tableRow","attrs":{"localId":"a600eedf9489"},"content":[{"type":"tableCell","attrs":{"localId":"f1b9e1c999de","background":"white"},"content":[{"type":"paragraph","content":[{"type":"text","text":"Uploaded"}],"attrs":{"localId":"ebaea044cded"}}]},{"type":"tableCell","attrs":{"localId":"4c6d42ca7e0f"},"content":[{"type":"paragraph","content":[{"type":"text","text":"468"}],"attrs":{"localId":"8d5292d62986"}}]},{"type":"tableCell","attrs":{"localId":"4b4cb7ba5e38"},"content":[{"type":"paragraph","content":[{"type":"text","text":"78"}],"attrs":{"localId":"52c01790d9c0"}}]}]},{"type":"tableRow","attrs":{"localId":"82f145c722e0"},"content":[{"type":"tableCell","attrs":{"localId":"34eca1f1b878","background":"white"},"content":[{"type":"paragraph","content":[{"type":"text","text":"LIDs Shared"}],"attrs":{"localId":"ae3e88885edf"}}]},{"type":"tableCell","attrs":{"localId":"06fc8afb71ac"},"content":[{"type":"paragraph","content":[{"type":"text","text":"467"}],"attrs":{"localId":"215d75d02dd1"}}]},{"type":"tableCell","attrs":{"localId":"b419de17a3ae"},"content":[{"type":"paragraph","content":[{"type":"text","text":"78"}],"attrs":{"localId":"38850ba23591"}}]}]},{"type":"tableRow","attrs":{"localId":"71e1397d0472"},"content":[{"type":"tableCell","attrs":{"localId":"a94ae44327d7","background":"white"},"content":[{"type":"paragraph","content":[{"type":"text","text":"LIDs Stuck in the System"}],"attrs":{"localId":"259b34d9a216"}}]},{"type":"tableCell","attrs":{"localId":"756839e77121"},"content":[{"type":"paragraph","content":[{"type":"text","text":"1"}],"attrs":{"localId":"83c8fa5d0ec5"}}]},{"type":"tableCell","attrs":{"localId":"d52e91d816ae"},"content":[{"type":"paragraph","content":[{"type":"text","text":"0"}],"attrs":{"localId":"fb6d4745120e"}}]}]}]}
{adf}
Thank you for your patience, support, and cooperation throughout the process. Your brand is important to us, and we look forward to assisting you again.[^UCW-35410.xlsx] ;[^127573_SKUEDITRETRIGGER__Sandal(MPH1312101100)_20260806_014647_538_summary.csv]
Retriggered Done Now its in SFA</t>
  </si>
  <si>
    <t>Colour Rectificaiton needed of the product, currently this is WIP</t>
  </si>
  <si>
    <t>UCW-36130</t>
  </si>
  <si>
    <t>CLONE - Error_Weekly Consolidated QC Report (1 July – 13 July) | Agency Name -  Netscribes</t>
  </si>
  <si>
    <t>UCW-36126</t>
  </si>
  <si>
    <t>CLONE - MMTC | Product Details and Images for Pendants | Addoc | 3skus</t>
  </si>
  <si>
    <t>UCW-36122</t>
  </si>
  <si>
    <t>UCW-36113</t>
  </si>
  <si>
    <t xml:space="preserve">Puig GWP Cataloguing 12.08.26 </t>
  </si>
  <si>
    <t>UCW-36110</t>
  </si>
  <si>
    <t xml:space="preserve"> Lakme - Buying Listings - 25 June 2026</t>
  </si>
  <si>
    <t>UCW-36107</t>
  </si>
  <si>
    <t>Urgent EAN change Request</t>
  </si>
  <si>
    <t>UCW-36104</t>
  </si>
  <si>
    <t>Benetton Tata CLiQ  Apparel Templates - Request to Go Live</t>
  </si>
  <si>
    <t>UCW-36103</t>
  </si>
  <si>
    <t>Tata-cliq polki file</t>
  </si>
  <si>
    <t>UCW-36093</t>
  </si>
  <si>
    <t>Fragrance Du Bois Catalogiung</t>
  </si>
  <si>
    <t>UCW-36087</t>
  </si>
  <si>
    <t>UCW-36081</t>
  </si>
  <si>
    <t>Charles &amp; Keith_Footwear_125610_11thAug'26 (Batch 16)</t>
  </si>
  <si>
    <t>UCW-36076</t>
  </si>
  <si>
    <t>Silver Rakhi</t>
  </si>
  <si>
    <t>UCW-36073</t>
  </si>
  <si>
    <t>CLONE - Sub task - Seller Code: 129357 | Brand: Converse | Request for Size Addition to Existing Style Code</t>
  </si>
  <si>
    <t>UCW-36072</t>
  </si>
  <si>
    <t>Error_Seller Code: 129357 | Brand: Converse | Request for Size Addition to Existing Style Code</t>
  </si>
  <si>
    <t>UCW-36068</t>
  </si>
  <si>
    <t>URGENT IMAGE UPDATION - D&amp;G</t>
  </si>
  <si>
    <t>UCW-36063</t>
  </si>
  <si>
    <t>TataCliq: New 18 Women's Sandals Category Articles</t>
  </si>
  <si>
    <t>UCW-36053</t>
  </si>
  <si>
    <t>CLONE - Campus x Tatacliq ~ New Listing_24.07.2026</t>
  </si>
  <si>
    <t>UCW-36047</t>
  </si>
  <si>
    <t>CLONE - Error_Puma | Title &amp; Images Mismatch | Sneakers</t>
  </si>
  <si>
    <t>Addrita Mukherjee</t>
  </si>
  <si>
    <t>UCW-36037</t>
  </si>
  <si>
    <t>New Listing Details – Re'equil Moisturisers (50 g)</t>
  </si>
  <si>
    <t>UCW-36032</t>
  </si>
  <si>
    <t>SKU EAN Updates &amp; Stock Activation (Primespot) - L'Occitane (New) Pending SKUs</t>
  </si>
  <si>
    <t>UCW-36031</t>
  </si>
  <si>
    <t>Health and Wellness - Luxury Platform Addition Task</t>
  </si>
  <si>
    <t>UCW-36029</t>
  </si>
  <si>
    <t>Pepe Jeans -48-8-Aw26 - 11-08-2026</t>
  </si>
  <si>
    <t>UCW-36023</t>
  </si>
  <si>
    <t>UCW-36022</t>
  </si>
  <si>
    <t>D&amp;G Certificate Updation</t>
  </si>
  <si>
    <t>UCW-36017</t>
  </si>
  <si>
    <t>UCW-36014</t>
  </si>
  <si>
    <t>New Sku Listing - Nuna (Aarete Marketing LLP 128412-AAR001)</t>
  </si>
  <si>
    <t>UCW-36011</t>
  </si>
  <si>
    <t>Title &amp; Image Update | Alexandre Christie | 127506 | 11.08.2026</t>
  </si>
  <si>
    <t>UCW-36009</t>
  </si>
  <si>
    <t>Asian Footwear listing 11 Aug 2026</t>
  </si>
  <si>
    <t>UCW-36005</t>
  </si>
  <si>
    <t>New Listing - Touch925 (63 SKUs)</t>
  </si>
  <si>
    <t>UCW-36003</t>
  </si>
  <si>
    <t>New Catalog Jewellery_Biba_11-08-2026</t>
  </si>
  <si>
    <t>UCW-35989</t>
  </si>
  <si>
    <t>Tata Cliq: Rosemary Shampoo &amp; Rosemary Serum Update details</t>
  </si>
  <si>
    <t>UCW-35987</t>
  </si>
  <si>
    <t>UCW-35985</t>
  </si>
  <si>
    <t>Libas Apparel 127532 07-08-2026 ( 2026_07_13_AW'26  Campaign _ catalogue )</t>
  </si>
  <si>
    <t>UCW-35984</t>
  </si>
  <si>
    <t>CLONE - Request for for New Product Listing</t>
  </si>
  <si>
    <t>UCW-35974</t>
  </si>
  <si>
    <t>Amouage: New EAN's (Cataloging information retriggering)</t>
  </si>
  <si>
    <t>UCW-35972</t>
  </si>
  <si>
    <t>AW'26 Footwear Templates for Fresh Listing - Onitsuka Tiger ( Lot-2 )</t>
  </si>
  <si>
    <t>UCW-35967</t>
  </si>
  <si>
    <t>TATA Armaf Cataloguing 10th Aug'26</t>
  </si>
  <si>
    <t>UCW-35966</t>
  </si>
  <si>
    <t>Tara C Tara - 126313 - 10-08-2026 - Co-ord set &amp; Suit Sets Collection</t>
  </si>
  <si>
    <t>UCW-35960</t>
  </si>
  <si>
    <t>New Rakhi Catalogue - 10-08-2026</t>
  </si>
  <si>
    <t>UCW-35955</t>
  </si>
  <si>
    <t>Women's Bra , Panty, Loungewear – “Clovia” – 8 August , 2026 - Tatacliq Catalog</t>
  </si>
  <si>
    <t>UCW-35950</t>
  </si>
  <si>
    <t>Lakme | EAN-CIC Mismatch Transitions</t>
  </si>
  <si>
    <t>UCW-35949</t>
  </si>
  <si>
    <t>Image update</t>
  </si>
  <si>
    <t>UCW-35947</t>
  </si>
  <si>
    <t>GNC new listings</t>
  </si>
  <si>
    <t>UCW-35944</t>
  </si>
  <si>
    <t>Tata Shiseido Portfolio – Launch &amp; Operational Alignment</t>
  </si>
  <si>
    <t>UCW-35939</t>
  </si>
  <si>
    <t>ADHOC-VANTIER SHOES - Footwear - 10/07/2026 - 200 SKUs</t>
  </si>
  <si>
    <t>UCW-35938</t>
  </si>
  <si>
    <t>CLONED-VANTIER SHOES - Footwear - 10/07/2026 - 200 SKUs</t>
  </si>
  <si>
    <t>UCW-35922</t>
  </si>
  <si>
    <t>Tatacliq - 101 BIOTOP</t>
  </si>
  <si>
    <t>UCW-35920</t>
  </si>
  <si>
    <t>Outzidr – Batch 16 – 39 Styles – SS26 – 10th August 2026</t>
  </si>
  <si>
    <t>UCW-35917</t>
  </si>
  <si>
    <t>New Listing - Touch925 (176 SKUs)</t>
  </si>
  <si>
    <t>UCW-35915</t>
  </si>
  <si>
    <t>New Catalogue Sheet- 10 Aug</t>
  </si>
  <si>
    <t>UCW-35910</t>
  </si>
  <si>
    <t>CLONE - CLONE - Nap Chief_Tata Cliq_Size addition Request_01.08.2026</t>
  </si>
  <si>
    <t>UCW-35907</t>
  </si>
  <si>
    <t>NEEMANS+FOOTWEAR+ 125173+ 10-08-2026</t>
  </si>
  <si>
    <t>UCW-35897</t>
  </si>
  <si>
    <t>CLONE - TataCliq: New NRGCT, LSFX-New Variants, VS-New Category, BH03, FL09 &amp; WG01 Sandals &amp; Formal Shoes</t>
  </si>
  <si>
    <t>UCW-35896</t>
  </si>
  <si>
    <t>CLONE - Palladium Footwear 129553, 129560 New Listing 68 SKU ( 11 Options ) 29/07/2026.</t>
  </si>
  <si>
    <t>UCW-35887</t>
  </si>
  <si>
    <t>Request to Update New Images for the Shared IDs (LE21 &amp; LE42)</t>
  </si>
  <si>
    <t>UCW-35875</t>
  </si>
  <si>
    <t>UCW-35874</t>
  </si>
  <si>
    <t>CLONE -  Image Replacement 146 options 30.07.2026</t>
  </si>
  <si>
    <t>UCW-35873</t>
  </si>
  <si>
    <t>UCW-35872</t>
  </si>
  <si>
    <t>New Listing - Catalog Sheet | 5 August 2026</t>
  </si>
  <si>
    <t>UCW-35869</t>
  </si>
  <si>
    <t>UCW-35868</t>
  </si>
  <si>
    <t>Mia Rakhi Collection</t>
  </si>
  <si>
    <t>UCW-35867</t>
  </si>
  <si>
    <t>Sub task - Seller Code: 129357 | Brand: Converse | Request for Size Addition to Existing Style Code</t>
  </si>
  <si>
    <t>UCW-35866</t>
  </si>
  <si>
    <t>CLONE - ALDO Footwear Catalog Submission (TC&amp;TCL) - 16.07.2025</t>
  </si>
  <si>
    <t>UCW-35862</t>
  </si>
  <si>
    <t>Handme - 23-06-2026 - 128668 - Fusion Wear</t>
  </si>
  <si>
    <t>Multiple Brands</t>
  </si>
  <si>
    <t>Total SKU Count - 64
Total Option Count - 55</t>
  </si>
  <si>
    <t>Date : 14th Aug, 2026 This ticket has been picked for Pre-Processing and Image Analysis -Mousumi. 
Date : 14th Aug, 2026  Pre-Processing Done Brand to Query-Mousumi</t>
  </si>
  <si>
    <t>FRAGRANCE DU BOIS</t>
  </si>
  <si>
    <t>Date :08/14/2026 &lt;Ticket picked for pre processing SKU 125783&gt; &lt;Tania&gt;;Date :08/14/2026 &lt;Pre Processing query to Brand &lt;Images Missing &amp; Analysis, HSN Details&gt;&gt; &lt;Tania&gt;</t>
  </si>
  <si>
    <t>Date :08/14/2026&lt;Ticket picked for pre processing Option 53 Sku 405&gt; &lt;Ankita&gt;;Date :08/14/2026&lt;Ticket picked for Production and QC review Option 53 Sku 405&gt; &lt;Ankita&gt;</t>
  </si>
  <si>
    <t>Date : 14th Aug, 2026 This ticket has been picked for Pre-Processing and Image Analysis -Mousumi.
Date : 14th Aug, 2026 Pre-Procssing Done( Brand to Query for weight, purity, certification,Warranty Type &amp; warranty Time)-Mousumi</t>
  </si>
  <si>
    <t>Date :08/04/2026 &lt;Ticket picked for pre processing Option 133 Sku 314&gt; &lt;Debabrata&gt;;Date :08/04/2026 &lt;Ticket picked for Production and QC review Option 133 Sku 314&gt; &lt;Ishani, Ankita &amp; Debabrata&gt;;Date :08/04/2026 &lt;Query for the age group&gt; &lt;Debabrata&gt;;Date :08/05/2026 &lt;1St Follow up: Query for the age group&gt; &lt;Debabrata&gt;;08/05/2026&lt; Cut Size Done&gt;&lt;Debabrata&gt;[^Converse_SizeAddition_TQ_(30Jul).xlsx] ;As per the requirement, we have successfully completed the Cut Size Addition and shared the Listing IDs for your reference.
7 SKUs are currently stuck in Rejected status, and we have already highlighted the issue to the Tech Team. Once the issue is resolved, we will inform you accordingly.
Tech Ticket: [https://tatacliqhelpdesk.freshservice.com/support/tickets/225529|https://tatacliqhelpdesk.freshservice.com/support/tickets/225529];Date:08/13/2026
&lt;Thank you for highlighting the issue.
We have analyzed the main ticket and understood that the requirement is related to cut-size addition, where our primary objective is to add the missing sizes correctly.
Now, our analysis, we found that for three L4 categories, the proper size chart is not available in the PDP/repository. Specifically, in L4 Men Shorts and Trackpants, the Top wear size chart is currently reflecting, which is incorrect. We would like to rectify this and create the correct size grid.
We checked the Brand's Own website for the available size grid and found sizes from XS to XL, but the XXL size is missing. Also, the Women’s Tops &amp; Tees size chart is not available in the proper format.
Therefore, could you please help us with the correct size-chart/grid for these categories, including the required XXL size? Once we receive the correct size chart, we will create the template and retrigger the process accordingly.&gt; &lt;Debabrata&gt;;Date: 08/14/2026 &lt;Pre Processing query to Brand &lt;We would like to request you to share the size chart grids to improve visibility and make it easier for customers to select the right size and purchase products with confidence.
Please Share the size grids for the following categories:
Men’s Shorts
Men’s Trackpants
Women’s Tops &amp; Tees&gt;&lt;Debabrata&gt;</t>
  </si>
  <si>
    <t>Date :08/13/2026 &lt;Pre Processing query to Brand &lt;Two image folder ,so clarification need what should we take&gt;&gt; &lt;Biplab Sarkar&gt;;Date :08/14/2026 &lt;Images are reflecting successfully on PDP. Option 32 Sku 32&gt; &lt;Biplab Sarkar&gt;</t>
  </si>
  <si>
    <t>Date :08/13/2026 &lt;Ticket picked for pre processing Option 18 Sku 108&gt; &lt;Ankita&gt;;Date :08/14/2026 &lt;Ticket has been successfully uploaded in our system. Option 18 Sku 108&gt; &lt;Ankita&gt;[^Summary.zip] [^Post Upload Status_V.2 (1).xlsx] ;[^UCW-36063.xlsx]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239db825-a52c-4293-987c-7dc3a0f8c11e"},"content":[{"type":"tableRow","attrs":{"localId":"5c27fafb71b8"},"content":[{"type":"tableCell","attrs":{"localId":"43a5f615f9ff","background":"#44b3e1"},"content":[{"type":"paragraph","content":[{"type":"text","text":"Ticket ID","marks":[{"type":"strong"}]}],"attrs":{"localId":"d341267b2b31"}}]},{"type":"tableCell","attrs":{"localId":"59950ceb90cb","colspan":2,"background":"#44b3e1"},"content":[{"type":"paragraph","content":[{"type":"text","text":"UCW-36063","marks":[{"type":"strong"}]}],"attrs":{"localId":"e6da53da6043"}}]}]},{"type":"tableRow","attrs":{"localId":"c2d19afb850b"},"content":[{"type":"tableCell","attrs":{"localId":"85b7f82177d4","background":"#44b3e1"},"content":[{"type":"paragraph","content":[{"type":"text","text":"Brand Name","marks":[{"type":"strong"}]}],"attrs":{"localId":"c1d1cbd0528b"}}]},{"type":"tableCell","attrs":{"localId":"ff0802b7c223","colspan":2,"background":"#44b3e1"},"content":[{"type":"paragraph","content":[{"type":"text","text":"Louis Stitch","marks":[{"type":"strong"}]}],"attrs":{"localId":"8a13fe6169c8"}}]}]},{"type":"tableRow","attrs":{"localId":"bff8d655da51"},"content":[{"type":"tableCell","attrs":{"localId":"db3a1cf03350","background":"#ace5fe"},"content":[{"type":"paragraph","content":[{"type":"text","text":"Platform","marks":[{"type":"strong"}]}],"attrs":{"localId":"c8d761397b08"}}]},{"type":"tableCell","attrs":{"localId":"38935ba9ee51","colspan":2,"background":"#ace5fe"},"content":[{"type":"paragraph","content":[{"type":"text","text":"Mall","marks":[{"type":"strong"}]}],"attrs":{"localId":"cb3905489b91"}}]}]},{"type":"tableRow","attrs":{"localId":"3dd25c7d9bbf"},"content":[{"type":"tableCell","attrs":{"localId":"30f35d3c6241","background":"#ace5fe"},"content":[{"type":"paragraph","content":[{"type":"text","text":"Particulars","marks":[{"type":"strong"}]}],"attrs":{"localId":"8fba01774b36"}}]},{"type":"tableCell","attrs":{"localId":"7a406da4316a","background":"#ace5fe"},"content":[{"type":"paragraph","content":[{"type":"text","text":"SKU Count","marks":[{"type":"strong"}]}],"attrs":{"localId":"1dedb3c4589c"}}]},{"type":"tableCell","attrs":{"localId":"4f4c8102ad28","background":"#ace5fe"},"content":[{"type":"paragraph","content":[{"type":"text","text":"Option Count","marks":[{"type":"strong"}]}],"attrs":{"localId":"641664058fe9"}}]}]},{"type":"tableRow","attrs":{"localId":"de1e3d631355"},"content":[{"type":"tableCell","attrs":{"localId":"e8d6d31093af","background":"white"},"content":[{"type":"paragraph","content":[{"type":"text","text":"Received"}],"attrs":{"localId":"35a4ee085ef0"}}]},{"type":"tableCell","attrs":{"localId":"e83fb48fa724"},"content":[{"type":"paragraph","content":[{"type":"text","text":"108"}],"attrs":{"localId":"b49a6dc6fa94"}}]},{"type":"tableCell","attrs":{"localId":"5c230c253bea"},"content":[{"type":"paragraph","content":[{"type":"text","text":"18"}],"attrs":{"localId":"f2375f1499de"}}]}]},{"type":"tableRow","attrs":{"localId":"2312aae2eeb5"},"content":[{"type":"tableCell","attrs":{"localId":"c2caa0a62284","background":"white"},"content":[{"type":"paragraph","content":[{"type":"text","text":"Uploaded"}],"attrs":{"localId":"9a10947c0559"}}]},{"type":"tableCell","attrs":{"localId":"8100e5674183"},"content":[{"type":"paragraph","content":[{"type":"text","text":"108"}],"attrs":{"localId":"819071862f3d"}}]},{"type":"tableCell","attrs":{"localId":"598b1389bdf6"},"content":[{"type":"paragraph","content":[{"type":"text","text":"18"}],"attrs":{"localId":"040ee36924d4"}}]}]},{"type":"tableRow","attrs":{"localId":"164d1f08246f"},"content":[{"type":"tableCell","attrs":{"localId":"d881249c5a28","background":"white"},"content":[{"type":"paragraph","content":[{"type":"text","text":"LIDs Shared"}],"attrs":{"localId":"c8548a62df6f"}}]},{"type":"tableCell","attrs":{"localId":"feec014a8fc8"},"content":[{"type":"paragraph","content":[{"type":"text","text":"108"}],"attrs":{"localId":"73e239dec8c8"}}]},{"type":"tableCell","attrs":{"localId":"837038a09f02"},"content":[{"type":"paragraph","content":[{"type":"text","text":"18"}],"attrs":{"localId":"59226a2603f4"}}]}]},{"type":"tableRow","attrs":{"localId":"db577563964b"},"content":[{"type":"tableCell","attrs":{"localId":"b3cc932f319c","background":"white"},"content":[{"type":"paragraph","content":[{"type":"text","text":"LIDs Stuck in the System"}],"attrs":{"localId":"35360a0a2e04"}}]},{"type":"tableCell","attrs":{"localId":"8da32fc85e8e"},"content":[{"type":"paragraph","content":[{"type":"text","text":"0"}],"attrs":{"localId":"7cde0356699a"}}]},{"type":"tableCell","attrs":{"localId":"e178720b3593"},"content":[{"type":"paragraph","content":[{"type":"text","text":"0"}],"attrs":{"localId":"56cf8236e3de"}}]}]}]}
{adf}
With this, we are closing this request from our end.
Thank you for your patience, support, and cooperation throughout the process. Your brand is important to us, and we look forward to assisting you again.</t>
  </si>
  <si>
    <t>Date :08/13/2026 &lt;Ticket has been successfully uploaded in our system. Option 111 Sku 607&gt; &lt;Ankita&gt;[^Post Upload Status_V.2 (1).xlsx] [^Summary.zip] ;[^UCW-36053.xlsx]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3028b8-1716-4ad4-96e4-25ea702280bf"},"content":[{"type":"tableRow","attrs":{"localId":"67683f830cfa"},"content":[{"type":"tableCell","attrs":{"localId":"4de100340ca7","background":"#44b3e1"},"content":[{"type":"paragraph","content":[{"type":"text","text":"Ticket ID","marks":[{"type":"strong"}]}],"attrs":{"localId":"92815cfa02e6"}}]},{"type":"tableCell","attrs":{"localId":"97d15581e930","colspan":2,"background":"#44b3e1"},"content":[{"type":"paragraph","content":[{"type":"text","text":"UCW-36053","marks":[{"type":"strong"}]}],"attrs":{"localId":"579cebf1b7c2"}}]}]},{"type":"tableRow","attrs":{"localId":"868de4417d4b"},"content":[{"type":"tableCell","attrs":{"localId":"c036dded25f6","background":"#44b3e1"},"content":[{"type":"paragraph","content":[{"type":"text","text":"Brand Name","marks":[{"type":"strong"}]}],"attrs":{"localId":"018c17d2c3c9"}}]},{"type":"tableCell","attrs":{"localId":"d019ebe306c4","colspan":2,"background":"#44b3e1"},"content":[{"type":"paragraph","content":[{"type":"text","text":"Campus","marks":[{"type":"strong"}]}],"attrs":{"localId":"dc547350335f"}}]}]},{"type":"tableRow","attrs":{"localId":"445b2de3e778"},"content":[{"type":"tableCell","attrs":{"localId":"366ca990e6d1","background":"#ace5fe"},"content":[{"type":"paragraph","content":[{"type":"text","text":"Platform","marks":[{"type":"strong"}]}],"attrs":{"localId":"376ce8c70286"}}]},{"type":"tableCell","attrs":{"localId":"810254ece708","colspan":2,"background":"#ace5fe"},"content":[{"type":"paragraph","content":[{"type":"text","text":"Mall","marks":[{"type":"strong"}]}],"attrs":{"localId":"1a1a99806fe4"}}]}]},{"type":"tableRow","attrs":{"localId":"ea480e5b573e"},"content":[{"type":"tableCell","attrs":{"localId":"44d51ba24b25","background":"#ace5fe"},"content":[{"type":"paragraph","content":[{"type":"text","text":"Particulars","marks":[{"type":"strong"}]}],"attrs":{"localId":"0b452cc190b5"}}]},{"type":"tableCell","attrs":{"localId":"820786cb1c2d","background":"#ace5fe"},"content":[{"type":"paragraph","content":[{"type":"text","text":"SKU Count","marks":[{"type":"strong"}]}],"attrs":{"localId":"17c95263519e"}}]},{"type":"tableCell","attrs":{"localId":"6ae6631c710a","background":"#ace5fe"},"content":[{"type":"paragraph","content":[{"type":"text","text":"Option Count","marks":[{"type":"strong"}]}],"attrs":{"localId":"083e7ebfb0a3"}}]}]},{"type":"tableRow","attrs":{"localId":"ba08daf9a362"},"content":[{"type":"tableCell","attrs":{"localId":"29a49a66e29c","background":"white"},"content":[{"type":"paragraph","content":[{"type":"text","text":"Received"}],"attrs":{"localId":"3eb50c21db3f"}}]},{"type":"tableCell","attrs":{"localId":"c7c76251574d"},"content":[{"type":"paragraph","content":[{"type":"text","text":"617"}],"attrs":{"localId":"7d7fe89b7124"}}]},{"type":"tableCell","attrs":{"localId":"d18831be6a09"},"content":[{"type":"paragraph","content":[{"type":"text","text":"113"}],"attrs":{"localId":"8208f056c564"}}]}]},{"type":"tableRow","attrs":{"localId":"306f0dc72a2c"},"content":[{"type":"tableCell","attrs":{"localId":"a36e042b92a5","background":"white"},"content":[{"type":"paragraph","content":[{"type":"text","text":"Uploaded"}],"attrs":{"localId":"8f0c04731973"}}]},{"type":"tableCell","attrs":{"localId":"98a12e4db238"},"content":[{"type":"paragraph","content":[{"type":"text","text":"607"}],"attrs":{"localId":"9efb7176a2c8"}}]},{"type":"tableCell","attrs":{"localId":"544342ed6c1e"},"content":[{"type":"paragraph","content":[{"type":"text","text":"111"}],"attrs":{"localId":"be3a9fed76de"}}]}]},{"type":"tableRow","attrs":{"localId":"554a52cf8120"},"content":[{"type":"tableCell","attrs":{"localId":"e13a57d27c0b","background":"white"},"content":[{"type":"paragraph","content":[{"type":"text","text":"SKUs Not Uploaded"}],"attrs":{"localId":"5d924ea8d845"}}]},{"type":"tableCell","attrs":{"localId":"73de6f08639b"},"content":[{"type":"paragraph","content":[{"type":"text","text":"10"}],"attrs":{"localId":"d3929f070054"}}]},{"type":"tableCell","attrs":{"localId":"550248b89e64"},"content":[{"type":"paragraph","content":[{"type":"text","text":"2"}],"attrs":{"localId":"7fa8dd98201c"}}]}]},{"type":"tableRow","attrs":{"localId":"4056828799f5"},"content":[{"type":"tableCell","attrs":{"localId":"2451579fb3f8","background":"white"},"content":[{"type":"paragraph","content":[{"type":"text","text":"LIDs Shared"}],"attrs":{"localId":"b95605e1446c"}}]},{"type":"tableCell","attrs":{"localId":"759de420084b"},"content":[{"type":"paragraph","content":[{"type":"text","text":"607"}],"attrs":{"localId":"53baf11be970"}}]},{"type":"tableCell","attrs":{"localId":"4fcf60ccd2c8"},"content":[{"type":"paragraph","content":[{"type":"text","text":"111"}],"attrs":{"localId":"0d774155d901"}}]}]},{"type":"tableRow","attrs":{"localId":"22851ac9cd0f"},"content":[{"type":"tableCell","attrs":{"localId":"f98b50a7147f","background":"white"},"content":[{"type":"paragraph","content":[{"type":"text","text":"LIDs Stuck in the System"}],"attrs":{"localId":"4141648104a9"}}]},{"type":"tableCell","attrs":{"localId":"3eecb88d81a1"},"content":[{"type":"paragraph","content":[{"type":"text","text":"0"}],"attrs":{"localId":"53e841439193"}}]},{"type":"tableCell","attrs":{"localId":"dfd6e49ca0c6"},"content":[{"type":"paragraph","content":[{"type":"text","text":"0"}],"attrs":{"localId":"651540ba094c"}}]}]}]}
{adf}
With this, we are closing this request from our end.
Thank you for your patience, support, and cooperation throughout the process. Your brand is important to us, and we look forward to assisting you again.</t>
  </si>
  <si>
    <t>Closing this thread, as it’s re-assigned to agency.;We checked all the SKUs on both platforms shared for the image and title updates, and currently, all of them are showing a 404 (Page Not Found) error.
Please advise whether we should retrigger the updates or hold them until the 404 issue is resolved.</t>
  </si>
  <si>
    <t xml:space="preserve">Re'equil </t>
  </si>
  <si>
    <t>Date :08/13/2026  &lt;Ticket picked for pre processing SKU 4&gt; &lt;Tania&gt;Date :08/13/2026  &lt;Pre Processing query to Brand &lt;Ingredients Details, Size nd Image Query&gt;&gt; &lt;Tania&gt; ;Date :08/14/2026 &lt; Pre Processing query to Brand 1st Follow Up&gt; &lt;Tania&gt;</t>
  </si>
  <si>
    <t>Pepe Jeans</t>
  </si>
  <si>
    <t>Date :08/12/2026 &lt;Ticket picked for pre processing Option 8 Sku 48&gt; &lt;Ankita&gt;;Date :08/13/2026 &lt;Ticket picked for Production and QC review Option 8 Sku 48&gt; &lt;Ankita&gt;;Date :08/14/2026 &lt;Ticket has been successfully uploaded in our system. Option 8 Sku 48&gt; &lt;Ankita&gt;[^Summary.zip] [^Post Upload Status_V.2 (1).xlsx] ;[^UCW-36029.xlsx]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213f97af-73e9-455d-b4ab-01a6499b6290"},"content":[{"type":"tableRow","attrs":{"localId":"8952108da9d2"},"content":[{"type":"tableCell","attrs":{"localId":"b40f6a7cb946","background":"#44b3e1"},"content":[{"type":"paragraph","content":[{"type":"text","text":"Ticket ID","marks":[{"type":"strong"}]}],"attrs":{"localId":"3aa619a6167d"}}]},{"type":"tableCell","attrs":{"localId":"da0f234a891c","colspan":2,"background":"#44b3e1"},"content":[{"type":"paragraph","content":[{"type":"text","text":"UCW-36029","marks":[{"type":"strong"}]}],"attrs":{"localId":"c93d1cf93235"}}]}]},{"type":"tableRow","attrs":{"localId":"510d94803e0a"},"content":[{"type":"tableCell","attrs":{"localId":"81b8fa856f63","background":"#44b3e1"},"content":[{"type":"paragraph","content":[{"type":"text","text":"Brand Name","marks":[{"type":"strong"}]}],"attrs":{"localId":"dcb5c5b9b7c4"}}]},{"type":"tableCell","attrs":{"localId":"97a7262c018d","colspan":2,"background":"#44b3e1"},"content":[{"type":"paragraph","content":[{"type":"text","text":"Pepe Jeans","marks":[{"type":"strong"}]}],"attrs":{"localId":"1c5885320fa3"}}]}]},{"type":"tableRow","attrs":{"localId":"f9c65d108a1c"},"content":[{"type":"tableCell","attrs":{"localId":"93aecdb1721a","background":"#ace5fe"},"content":[{"type":"paragraph","content":[{"type":"text","text":"Platform","marks":[{"type":"strong"}]}],"attrs":{"localId":"95dcd2dfc308"}}]},{"type":"tableCell","attrs":{"localId":"e103fb3b883e","colspan":2,"background":"#ace5fe"},"content":[{"type":"paragraph","content":[{"type":"text","text":"Mall","marks":[{"type":"strong"}]}],"attrs":{"localId":"456769a29bd8"}}]}]},{"type":"tableRow","attrs":{"localId":"527c3b4b66ce"},"content":[{"type":"tableCell","attrs":{"localId":"248941dfa655","background":"#ace5fe"},"content":[{"type":"paragraph","content":[{"type":"text","text":"Particulars","marks":[{"type":"strong"}]}],"attrs":{"localId":"53c25c38cff7"}}]},{"type":"tableCell","attrs":{"localId":"acf16d55a9ff","background":"#ace5fe"},"content":[{"type":"paragraph","content":[{"type":"text","text":"SKU Count","marks":[{"type":"strong"}]}],"attrs":{"localId":"012d0a99892f"}}]},{"type":"tableCell","attrs":{"localId":"80b677f521d4","background":"#ace5fe"},"content":[{"type":"paragraph","content":[{"type":"text","text":"Option Count","marks":[{"type":"strong"}]}],"attrs":{"localId":"92d2b6dabbec"}}]}]},{"type":"tableRow","attrs":{"localId":"dee78d688a5b"},"content":[{"type":"tableCell","attrs":{"localId":"1be714e7b3d0","background":"white"},"content":[{"type":"paragraph","content":[{"type":"text","text":"Received"}],"attrs":{"localId":"49ada4580a01"}}]},{"type":"tableCell","attrs":{"localId":"c2f16fc06606"},"content":[{"type":"paragraph","content":[{"type":"text","text":"48"}],"attrs":{"localId":"14a935a92147"}}]},{"type":"tableCell","attrs":{"localId":"dca0a4203e2c"},"content":[{"type":"paragraph","content":[{"type":"text","text":"8"}],"attrs":{"localId":"f826b7141132"}}]}]},{"type":"tableRow","attrs":{"localId":"7d998f27dc56"},"content":[{"type":"tableCell","attrs":{"localId":"279e942a3fc4","background":"white"},"content":[{"type":"paragraph","content":[{"type":"text","text":"Uploaded"}],"attrs":{"localId":"43b06a1e86be"}}]},{"type":"tableCell","attrs":{"localId":"28f121dca667"},"content":[{"type":"paragraph","content":[{"type":"text","text":"48"}],"attrs":{"localId":"e4f1327bfe33"}}]},{"type":"tableCell","attrs":{"localId":"86c975397106"},"content":[{"type":"paragraph","content":[{"type":"text","text":"8"}],"attrs":{"localId":"fbe997995006"}}]}]},{"type":"tableRow","attrs":{"localId":"3d52a76f85e7"},"content":[{"type":"tableCell","attrs":{"localId":"62493e53e828","background":"white"},"content":[{"type":"paragraph","content":[{"type":"text","text":"LIDs Shared"}],"attrs":{"localId":"69c796a8764e"}}]},{"type":"tableCell","attrs":{"localId":"cca25b3f77e6"},"content":[{"type":"paragraph","content":[{"type":"text","text":"48"}],"attrs":{"localId":"b13fed3621c1"}}]},{"type":"tableCell","attrs":{"localId":"223bd97cbf0b"},"content":[{"type":"paragraph","content":[{"type":"text","text":"8"}],"attrs":{"localId":"89a861b86dae"}}]}]},{"type":"tableRow","attrs":{"localId":"c6fd9454c5eb"},"content":[{"type":"tableCell","attrs":{"localId":"da9c56e4b071","background":"white"},"content":[{"type":"paragraph","content":[{"type":"text","text":"LIDs Stuck in the System"}],"attrs":{"localId":"6dbba3d5ca46"}}]},{"type":"tableCell","attrs":{"localId":"0a18dc75f15d"},"content":[{"type":"paragraph","content":[{"type":"text","text":"0"}],"attrs":{"localId":"ac70a94aded3"}}]},{"type":"tableCell","attrs":{"localId":"78a71b426b23"},"content":[{"type":"paragraph","content":[{"type":"text","text":"0"}],"attrs":{"localId":"1110386c9193"}}]}]}]}
{adf}
With this, we are closing this request from our end.
Thank you for your patience, support, and cooperation throughout the process. Your brand is important to us, and we look forward to assisting you again.</t>
  </si>
  <si>
    <t>[^125928_SKUEDITRETRIGGER__Perfumes(MPH2211100104)_20260812_090008_469_summary.csv]
Images retriggered successfully for perfume as only images for these were available;Image addition reflecting successfully</t>
  </si>
  <si>
    <t>[^125928_product_retrigger_BULK_UPLOAD_summary (fa511a11-91a5-4132-aece-908e0224ec74).csv]
Date :08/12/2026 &lt;Ticket has been successfully uploaded in our system. Certificate Retriggered and Packer, importer details retriggered via PCM Option 42 Sku 42 &gt; &lt;Aamandeep&gt;;[^125928_SKUEDITRETRIGGER__Perfumes(MPH2211100104)_20260813_105458_239_summary (1).csv]
[^125928_SKUEDITRETRIGGER__Perfumes(MPH2211100104)_20260813_105458_239.csv]
Retriggered the failed cases again;[https://tatacliqhelpdesk.freshservice.com/support/tickets/226501|https://tatacliqhelpdesk.freshservice.com/support/tickets/226501]
L1 Raised</t>
  </si>
  <si>
    <t>Nuna</t>
  </si>
  <si>
    <t>Alexandre Christie</t>
  </si>
  <si>
    <t>Date :08/14/2026 &lt;Ticket picked for Production and QC review Option 5 Sku 5&gt; &lt;Biplab Sarkar&gt;;Date :08/14/2026 &lt;Images have been successfully processed/ retriggered. Option 5 Sku 5&gt; &lt;Biplab Sarkar&gt;</t>
  </si>
  <si>
    <t>Date :08/11/2026 &lt;Ticket picked for pre processing Option 120 Sku 570&gt; &lt;Ankita&gt;;Date :08/11/2026 &lt;Pre Processing query to Brand &lt;Less than 3 SKU, Image NA, Sku length exceed&gt;&gt; &lt;Ankita&gt;;Date :08/12/2026&lt; Pre Processing query to Brand 1st Follow Up&gt; &lt;Ankita&gt;;Date :08/13/2026 &lt; Pre Processing query to Brand 2nd Follow Up&gt; &lt;Ankita&gt;;Date :08/14/2026&lt; Pre Processing query to Brand 3rd Follow Up&gt; &lt;Ankita&gt;;Date :08/14/2026 &lt;Pre Processing query to Brand &lt;Revised image query&gt;&gt; &lt;Ankita&gt;;Date :08/14/2026 &lt;Ticket picked for Production and QC review Option 120 Sku 570&gt; &lt;Ankita&gt;</t>
  </si>
  <si>
    <t>Date : 12th Aug, 2026 This ticket has been picked for Pre-Processing and Image Analysis -Mousumi.
Date : 12th Aug, 2026 Pre-Processing Done (Brand to Query for Style COde. Association COde, Purity, Price Break up On PDP &amp; Ivoice,Gross weight, Metal weight,kada size, waiseband size, Chain Length,Gender)-Mousumi;Date : 13rd Aug, 2026 1st followup Done-Mousumi
Date : 13rd Aug, 2026 QC &amp; Uploaded Done-Mousumi
PFA the Summary &amp; Post-Uploaded Sheet[^UCW-36005 Post Upload Status_V.2 (1).xlsx] [^Summary.zip] ;[^UCW-36005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8244d3f-f2f3-4f93-8980-a95d00858655"},"content":[{"type":"tableRow","attrs":{"localId":"11a5b77b26c1"},"content":[{"type":"tableCell","attrs":{"localId":"919490f25041","background":"#44b3e1"},"content":[{"type":"paragraph","content":[{"type":"text","text":"Ticket ID","marks":[{"type":"strong"}]}],"attrs":{"localId":"9cdbc1f808ab"}}]},{"type":"tableCell","attrs":{"localId":"edee5b34b6d7","colspan":2,"background":"#44b3e1"},"content":[{"type":"paragraph","content":[{"type":"text","text":"UCW-36005","marks":[{"type":"strong"}]}],"attrs":{"localId":"756a18b4de03"}}]}]},{"type":"tableRow","attrs":{"localId":"72b0bd70f744"},"content":[{"type":"tableCell","attrs":{"localId":"69a219934f7d","background":"#44b3e1"},"content":[{"type":"paragraph","content":[{"type":"text","text":"Brand Name","marks":[{"type":"strong"}]}],"attrs":{"localId":"698f0515dae5"}}]},{"type":"tableCell","attrs":{"localId":"4519c5e74c5f","colspan":2,"background":"#44b3e1"},"content":[{"type":"paragraph","content":[{"type":"text","text":"Touch925","marks":[{"type":"strong"}]}],"attrs":{"localId":"8df5e1a0bbce"}}]}]},{"type":"tableRow","attrs":{"localId":"7c2acfd87285"},"content":[{"type":"tableCell","attrs":{"localId":"24f9ce5d5ad9","background":"#ace5fe"},"content":[{"type":"paragraph","content":[{"type":"text","text":"Platform","marks":[{"type":"strong"}]}],"attrs":{"localId":"97386416cc0d"}}]},{"type":"tableCell","attrs":{"localId":"14c5e887c4bc","colspan":2,"background":"#ace5fe"},"content":[{"type":"paragraph","content":[{"type":"text","text":"Mall","marks":[{"type":"strong"}]}],"attrs":{"localId":"a7a68d42a9ea"}}]}]},{"type":"tableRow","attrs":{"localId":"75c4523b2cc6"},"content":[{"type":"tableCell","attrs":{"localId":"a0b95483e015","background":"#ace5fe"},"content":[{"type":"paragraph","content":[{"type":"text","text":"Particulars","marks":[{"type":"strong"}]}],"attrs":{"localId":"eb7f0b7f969f"}}]},{"type":"tableCell","attrs":{"localId":"87a797ed6224","background":"#ace5fe"},"content":[{"type":"paragraph","content":[{"type":"text","text":"SKU Count","marks":[{"type":"strong"}]}],"attrs":{"localId":"b665666a14d6"}}]},{"type":"tableCell","attrs":{"localId":"9f827d654229","background":"#ace5fe"},"content":[{"type":"paragraph","content":[{"type":"text","text":"Option Count","marks":[{"type":"strong"}]}],"attrs":{"localId":"ebb4c58cd071"}}]}]},{"type":"tableRow","attrs":{"localId":"a60570c45faa"},"content":[{"type":"tableCell","attrs":{"localId":"3f37eaef1d72","background":"white"},"content":[{"type":"paragraph","content":[{"type":"text","text":"Received"}],"attrs":{"localId":"401080a65572"}}]},{"type":"tableCell","attrs":{"localId":"1758f583000f"},"content":[{"type":"paragraph","content":[{"type":"text","text":"63"}],"attrs":{"localId":"ea26a98e5734"}}]},{"type":"tableCell","attrs":{"localId":"e1472e7c5383"},"content":[{"type":"paragraph","content":[{"type":"text","text":"63"}],"attrs":{"localId":"0f359d6b00a2"}}]}]},{"type":"tableRow","attrs":{"localId":"b36bc0d1f059"},"content":[{"type":"tableCell","attrs":{"localId":"16ded1b7fd6a","background":"white"},"content":[{"type":"paragraph","content":[{"type":"text","text":"Uploaded"}],"attrs":{"localId":"a3d7270a663d"}}]},{"type":"tableCell","attrs":{"localId":"fa6123d484c6"},"content":[{"type":"paragraph","content":[{"type":"text","text":"63"}],"attrs":{"localId":"d4d611c50b54"}}]},{"type":"tableCell","attrs":{"localId":"157981093ddc"},"content":[{"type":"paragraph","content":[{"type":"text","text":"63"}],"attrs":{"localId":"d0a7c83a5aee"}}]}]},{"type":"tableRow","attrs":{"localId":"aa6b61867a49"},"content":[{"type":"tableCell","attrs":{"localId":"d0f82e570fc1","background":"white"},"content":[{"type":"paragraph","content":[{"type":"text","text":"LIDs Shared"}],"attrs":{"localId":"4f904a4341f4"}}]},{"type":"tableCell","attrs":{"localId":"699fa0f2c642"},"content":[{"type":"paragraph","content":[{"type":"text","text":"63"}],"attrs":{"localId":"bcb98b542bb6"}}]},{"type":"tableCell","attrs":{"localId":"79b2fdbd968f"},"content":[{"type":"paragraph","content":[{"type":"text","text":"63"}],"attrs":{"localId":"a5737c34b55c"}}]}]},{"type":"tableRow","attrs":{"localId":"11d145fab182"},"content":[{"type":"tableCell","attrs":{"localId":"f755678b776d","background":"white"},"content":[{"type":"paragraph","content":[{"type":"text","text":"LIDs Stuck in the System"}],"attrs":{"localId":"4f0270393606"}}]},{"type":"tableCell","attrs":{"localId":"77d551f8cd1f"},"content":[{"type":"paragraph","content":[{"type":"text","text":"0"}],"attrs":{"localId":"c7472444db24"}}]},{"type":"tableCell","attrs":{"localId":"389fec162323"},"content":[{"type":"paragraph","content":[{"type":"text","text":"0"}],"attrs":{"localId":"9f1edc8b41e7"}}]}]}]}
{adf}
With this, we are closing this request from our end.
Thank you for your patience, support, and cooperation throughout the process. Your brand is important to us, and we look forward to assisting you again.</t>
  </si>
  <si>
    <t>Date :08/14/2026 &lt;Ticket picked for Production and QC review Option 2 Sku 2&gt; &lt;Biplab Sarkar&gt;;Date :08/14/2026 &lt;Images have been successfully processed/ retriggered. Option 2 Sku 2&gt; &lt;Biplab Sarkar&gt;</t>
  </si>
  <si>
    <t>We are closing this ticket as we can see those SKU's are already listed in our system.</t>
  </si>
  <si>
    <t>Date :08/14/2026 &lt;Ticket picked for Production and QC review Option 9 Sku 44&gt; &lt;Biplab Sarkar&gt;;Date :08/14/2026 &lt;Images have been successfully processed/ retriggered. Option 09 Sku 43&gt; &lt;Biplab Sarkar&gt;</t>
  </si>
  <si>
    <t>Date :08/12/2026  &lt;Ticket picked for pre processing Option: 62 SKU: 62&gt; &lt;Sanjana Ghosh&gt;;Date :08/13/2026 &lt;Ticket has been successfully uploaded in our system. Option: 60 SKU: 60, Already Listed - Option: 2 SKU: 2&gt; &lt;Sanjana Ghosh&gt;
PFA the post upload status and summary file: [^Summary.zip] [^UCW-34965 - Post Upload Status .xlsx] ;[^UCW-34965 -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732c0999-cb68-465b-bdf8-d508b382b2ef"},"content":[{"type":"tableRow","attrs":{"localId":"931939519e29"},"content":[{"type":"tableCell","attrs":{"localId":"759851baa7a4","background":"#44b3e1"},"content":[{"type":"paragraph","content":[{"type":"text","text":"Ticket ID","marks":[{"type":"strong"}]}],"attrs":{"localId":"fac8549df421"}}]},{"type":"tableCell","attrs":{"localId":"3d3db11f86ad","colspan":2,"background":"#44b3e1"},"content":[{"type":"paragraph","content":[{"type":"text","text":"Cloned-UCW-35984","marks":[{"type":"strong"}]}],"attrs":{"localId":"3e769aebf27d"}}]}]},{"type":"tableRow","attrs":{"localId":"394c2970e704"},"content":[{"type":"tableCell","attrs":{"localId":"da93e9b0147c","background":"#44b3e1"},"content":[{"type":"paragraph","content":[{"type":"text","text":"Brand Name","marks":[{"type":"strong"}]}],"attrs":{"localId":"b27d52a0efc1"}}]},{"type":"tableCell","attrs":{"localId":"ff373f2b30fe","colspan":2,"background":"#44b3e1"},"content":[{"type":"paragraph","content":[{"type":"text","text":"Dr. Odin","marks":[{"type":"strong"}]}],"attrs":{"localId":"040ebfce8024"}}]}]},{"type":"tableRow","attrs":{"localId":"b172364e5ab2"},"content":[{"type":"tableCell","attrs":{"localId":"c1243078b766","background":"#ace5fe"},"content":[{"type":"paragraph","content":[{"type":"text","text":"Platform","marks":[{"type":"strong"}]}],"attrs":{"localId":"27741831ce7a"}}]},{"type":"tableCell","attrs":{"localId":"20d76fea699c","colspan":2,"background":"#ace5fe"},"content":[{"type":"paragraph","content":[{"type":"text","text":"Mall","marks":[{"type":"strong"}]}],"attrs":{"localId":"67b8ad4de104"}}]}]},{"type":"tableRow","attrs":{"localId":"ae4009b2d971"},"content":[{"type":"tableCell","attrs":{"localId":"c07b815bdcfa","background":"#ace5fe"},"content":[{"type":"paragraph","content":[{"type":"text","text":"Particulars","marks":[{"type":"strong"}]}],"attrs":{"localId":"72e9a6ed876f"}}]},{"type":"tableCell","attrs":{"localId":"26b2fdae4a3d","background":"#ace5fe"},"content":[{"type":"paragraph","content":[{"type":"text","text":"SKU Count","marks":[{"type":"strong"}]}],"attrs":{"localId":"6a62dce35202"}}]},{"type":"tableCell","attrs":{"localId":"7d8d5c441ede","background":"#ace5fe"},"content":[{"type":"paragraph","content":[{"type":"text","text":"Option Count","marks":[{"type":"strong"}]}],"attrs":{"localId":"89a29febd8dd"}}]}]},{"type":"tableRow","attrs":{"localId":"3aeaca7fc69e"},"content":[{"type":"tableCell","attrs":{"localId":"b535e707cdea","background":"white"},"content":[{"type":"paragraph","content":[{"type":"text","text":"Received"}],"attrs":{"localId":"f661f20b502f"}}]},{"type":"tableCell","attrs":{"localId":"8504a748a2f5"},"content":[{"type":"paragraph","content":[{"type":"text","text":"62"}],"attrs":{"localId":"5e4e7f831e77"}}]},{"type":"tableCell","attrs":{"localId":"7e5a74cd8da5"},"content":[{"type":"paragraph","content":[{"type":"text","text":"62"}],"attrs":{"localId":"6d4ead13b678"}}]}]},{"type":"tableRow","attrs":{"localId":"4a1f0afb3ba0"},"content":[{"type":"tableCell","attrs":{"localId":"3204b2ccd19b","background":"white"},"content":[{"type":"paragraph","content":[{"type":"text","text":"Uploaded"}],"attrs":{"localId":"1661f6f8a133"}}]},{"type":"tableCell","attrs":{"localId":"68febb4fbaf9"},"content":[{"type":"paragraph","content":[{"type":"text","text":"60"}],"attrs":{"localId":"7a7b473e2def"}}]},{"type":"tableCell","attrs":{"localId":"b22510ce9b5c"},"content":[{"type":"paragraph","content":[{"type":"text","text":"60"}],"attrs":{"localId":"a3543344ef21"}}]}]},{"type":"tableRow","attrs":{"localId":"512daae637f3"},"content":[{"type":"tableCell","attrs":{"localId":"ea8a085f3076","background":"white"},"content":[{"type":"paragraph","content":[{"type":"text","text":"Already Listed"}],"attrs":{"localId":"732d53f5136d"}}]},{"type":"tableCell","attrs":{"localId":"2d9208cc070f"},"content":[{"type":"paragraph","content":[{"type":"text","text":"2"}],"attrs":{"localId":"512aa6e3e65e"}}]},{"type":"tableCell","attrs":{"localId":"e654ecd3ba43"},"content":[{"type":"paragraph","content":[{"type":"text","text":"2"}],"attrs":{"localId":"cebba76fbb6d"}}]}]},{"type":"tableRow","attrs":{"localId":"550ed2d8e7e6"},"content":[{"type":"tableCell","attrs":{"localId":"7b610b746136","background":"white"},"content":[{"type":"paragraph","content":[{"type":"text","text":"LIDs Shared"}],"attrs":{"localId":"101d90b03eac"}}]},{"type":"tableCell","attrs":{"localId":"55b47131c60d"},"content":[{"type":"paragraph","content":[{"type":"text","text":"60"}],"attrs":{"localId":"afc7f9fe483b"}}]},{"type":"tableCell","attrs":{"localId":"119fc3d110bb"},"content":[{"type":"paragraph","content":[{"type":"text","text":"60"}],"attrs":{"localId":"3d959a4bc74b"}}]}]},{"type":"tableRow","attrs":{"localId":"fd10d5c2e37e"},"content":[{"type":"tableCell","attrs":{"localId":"7c8b53fb02bc","background":"white"},"content":[{"type":"paragraph","content":[{"type":"text","text":"LIDs Stuck in the System"}],"attrs":{"localId":"0c06f295b7ac"}}]},{"type":"tableCell","attrs":{"localId":"570f22eccd64"},"content":[{"type":"paragraph","content":[{"type":"text","text":"0"}],"attrs":{"localId":"e357d3e67c38"}}]},{"type":"tableCell","attrs":{"localId":"e008fefd9f7a"},"content":[{"type":"paragraph","content":[{"type":"text","text":"0"}],"attrs":{"localId":"1e960e998f65"}}]}]}]}
{adf}
With this, we are closing this request from our end.
Thank you for your patience, support, and cooperation throughout the process. Your brand is important to us, and we look forward to assisting you again.</t>
  </si>
  <si>
    <t>Amaouge</t>
  </si>
  <si>
    <t>Date :08/14/2026 &lt;Ticket picked for Production and QC review Option 4 Sku 4&gt; &lt;Biplab Sarkar&gt;;Date :08/14/2026 &lt;Ticket has been successfully uploaded in our system. Option 4 Sku 4&gt; &lt;Biplab Sarkar&gt;</t>
  </si>
  <si>
    <t>Date :08/11/2026 &lt;Pre Processing query to Brand &lt;Image Query&gt;&gt; &lt;Ankita&gt;;Date :08/12/2026 &lt; Pre Processing query to Brand 1st Follow Up&gt; &lt;Ankita&gt;;Date :08/12/2026 &lt;Pre Processing query to Brand &lt;Duplicate Sizes&gt;&gt; &lt;Ankita&gt;;Date :08/13/2026 &lt;Ticket has been successfully uploaded in our system. Option 6 Sku 93&gt; &lt;Ankita&gt;[^Post Upload Status_V.2 (1).xlsx] [^Summary.zip] 
;[^UCW-35972.xlsx]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6683fea5-34b8-406d-bcb1-2f9f58cf8a19"},"content":[{"type":"tableRow","attrs":{"localId":"d2e61fe39545"},"content":[{"type":"tableCell","attrs":{"localId":"c837d8b42879","background":"#44b3e1"},"content":[{"type":"paragraph","content":[{"type":"text","text":"Ticket ID","marks":[{"type":"strong"}]}],"attrs":{"localId":"110ff93038ad"}}]},{"type":"tableCell","attrs":{"localId":"4e2ba35270a2","colspan":2,"background":"#44b3e1"},"content":[{"type":"paragraph","content":[{"type":"text","text":"UCW-35972","marks":[{"type":"strong"}]}],"attrs":{"localId":"dc937633a7c4"}}]}]},{"type":"tableRow","attrs":{"localId":"5678181553db"},"content":[{"type":"tableCell","attrs":{"localId":"be165ef86dc2","background":"#44b3e1"},"content":[{"type":"paragraph","content":[{"type":"text","text":"Brand Name","marks":[{"type":"strong"}]}],"attrs":{"localId":"e9dc84fd6ac4"}}]},{"type":"tableCell","attrs":{"localId":"d041da0c272e","colspan":2,"background":"#44b3e1"},"content":[{"type":"paragraph","content":[{"type":"text","text":"Onitsuka Tiger","marks":[{"type":"strong"}]}],"attrs":{"localId":"ed45d2ef2ad5"}}]}]},{"type":"tableRow","attrs":{"localId":"25d6f501fdab"},"content":[{"type":"tableCell","attrs":{"localId":"75501c2c1000","background":"#ace5fe"},"content":[{"type":"paragraph","content":[{"type":"text","text":"Platform","marks":[{"type":"strong"}]}],"attrs":{"localId":"62d526cd1846"}}]},{"type":"tableCell","attrs":{"localId":"7613ae6e36d0","colspan":2,"background":"#ace5fe"},"content":[{"type":"paragraph","content":[{"type":"text","text":"Luxury","marks":[{"type":"strong"}]}],"attrs":{"localId":"f8c0bf3f14e5"}}]}]},{"type":"tableRow","attrs":{"localId":"12cc73867a71"},"content":[{"type":"tableCell","attrs":{"localId":"3d9df4871289","background":"#ace5fe"},"content":[{"type":"paragraph","content":[{"type":"text","text":"Particulars","marks":[{"type":"strong"}]}],"attrs":{"localId":"b8b132100f43"}}]},{"type":"tableCell","attrs":{"localId":"6200c65168b9","background":"#ace5fe"},"content":[{"type":"paragraph","content":[{"type":"text","text":"SKU Count","marks":[{"type":"strong"}]}],"attrs":{"localId":"da9f87d83326"}}]},{"type":"tableCell","attrs":{"localId":"a3fce8b141e3","background":"#ace5fe"},"content":[{"type":"paragraph","content":[{"type":"text","text":"Option Count","marks":[{"type":"strong"}]}],"attrs":{"localId":"aa70b3fa2755"}}]}]},{"type":"tableRow","attrs":{"localId":"bb5b0d94f3fc"},"content":[{"type":"tableCell","attrs":{"localId":"c867f35b7ccc","background":"white"},"content":[{"type":"paragraph","content":[{"type":"text","text":"Received"}],"attrs":{"localId":"b0d1fd8f54ff"}}]},{"type":"tableCell","attrs":{"localId":"a764e9ede6bc"},"content":[{"type":"paragraph","content":[{"type":"text","text":"489"}],"attrs":{"localId":"840d8f0770b1"}}]},{"type":"tableCell","attrs":{"localId":"e2f0d0fa2184"},"content":[{"type":"paragraph","content":[{"type":"text","text":"26"}],"attrs":{"localId":"bf342e660401"}}]}]},{"type":"tableRow","attrs":{"localId":"b4f9ea234925"},"content":[{"type":"tableCell","attrs":{"localId":"9a4748ac995f","background":"white"},"content":[{"type":"paragraph","content":[{"type":"text","text":"Uploaded"}],"attrs":{"localId":"78b5418be759"}}]},{"type":"tableCell","attrs":{"localId":"46995bef71a2"},"content":[{"type":"paragraph","content":[{"type":"text","text":"93"}],"attrs":{"localId":"e7025a9f00fa"}}]},{"type":"tableCell","attrs":{"localId":"afd3a2ba5bfe"},"content":[{"type":"paragraph","content":[{"type":"text","text":"6"}],"attrs":{"localId":"e7023b7585be"}}]}]},{"type":"tableRow","attrs":{"localId":"f622c5271745"},"content":[{"type":"tableCell","attrs":{"localId":"697cd034f282","background":"white"},"content":[{"type":"paragraph","content":[{"type":"text","text":"Already Listed"}],"attrs":{"localId":"6965882d4dab"}}]},{"type":"tableCell","attrs":{"localId":"c9fd43f8622f"},"content":[{"type":"paragraph","content":[{"type":"text","text":"280"}],"attrs":{"localId":"106b823a6da3"}}]},{"type":"tableCell","attrs":{"localId":"39816dd755a3"},"content":[{"type":"paragraph","content":[{"type":"text","text":"14"}],"attrs":{"localId":"f0615c1e126f"}}]}]},{"type":"tableRow","attrs":{"localId":"c30be73713cf"},"content":[{"type":"tableCell","attrs":{"localId":"47e317bf12fe","background":"white"},"content":[{"type":"paragraph","content":[{"type":"text","text":"SKUs Not Uploaded"}],"attrs":{"localId":"7b56030d27b0"}}]},{"type":"tableCell","attrs":{"localId":"4e04105358b2"},"content":[{"type":"paragraph","content":[{"type":"text","text":"116"}],"attrs":{"localId":"59290a6a60ca"}}]},{"type":"tableCell","attrs":{"localId":"9f511044746e"},"content":[{"type":"paragraph","content":[{"type":"text","text":"6"}],"attrs":{"localId":"cb01c9649cb2"}}]}]},{"type":"tableRow","attrs":{"localId":"267481bfbd91"},"content":[{"type":"tableCell","attrs":{"localId":"380ea15c68e3","background":"white"},"content":[{"type":"paragraph","content":[{"type":"text","text":"LIDs Shared"}],"attrs":{"localId":"bb468e8c7970"}}]},{"type":"tableCell","attrs":{"localId":"f4f1b03680d1"},"content":[{"type":"paragraph","content":[{"type":"text","text":"93"}],"attrs":{"localId":"dd4b408cf34e"}}]},{"type":"tableCell","attrs":{"localId":"d8e67189daf1"},"content":[{"type":"paragraph","content":[{"type":"text","text":"6"}],"attrs":{"localId":"55e57245028e"}}]}]},{"type":"tableRow","attrs":{"localId":"7564977c633f"},"content":[{"type":"tableCell","attrs":{"localId":"81e88a677cc9","background":"white"},"content":[{"type":"paragraph","content":[{"type":"text","text":"LIDs Stuck in the System"}],"attrs":{"localId":"d5cf5d2e398e"}}]},{"type":"tableCell","attrs":{"localId":"e40e0551bd4c"},"content":[{"type":"paragraph","content":[{"type":"text","text":"0"}],"attrs":{"localId":"39228be587c6"}}]},{"type":"tableCell","attrs":{"localId":"255704e662ef"},"content":[{"type":"paragraph","content":[{"type":"text","text":"0"}],"attrs":{"localId":"6e7bd2462e93"}}]}]}]}
{adf}
With this, we are closing this request from our end.
Thank you for your patience, support, and cooperation throughout the process. Your brand is important to us, and we look forward to assisting you again.</t>
  </si>
  <si>
    <t>Armaf</t>
  </si>
  <si>
    <t>[^ProductBulkUpload_125928_Beauty__Grooming(MPH22)_Fragrances_and_Perfumes(MPH2211)_Fragrances(MPH2211100)_Perfumes(MPH2211100104)_33887_1786548970490_20260812_090610_637_summary.csv]
We have successfully uploaded this batch. Please find the attached summary sheet and summary report.[^UCW-35967_Post Upload Status.xlsx] Date :08/13/2026 &lt;Ticket has been successfully uploaded in our system SKU 3&gt; &lt;Tania&gt;;[^UCW-35967_Post Upload Status (046f6feb-69de-4475-8e88-a9add1ce9795).xlsx]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daf140f-e09f-4744-bfc9-df990f56d59e"},"content":[{"type":"tableRow","attrs":{"localId":"4a4aebe3b604"},"content":[{"type":"tableCell","attrs":{"localId":"117d65746190","background":"#44b3e1"},"content":[{"type":"paragraph","content":[{"type":"text","text":"Ticket ID","marks":[{"type":"strong"}]}],"attrs":{"localId":"e9c3cff44f94"}}]},{"type":"tableCell","attrs":{"localId":"46c8dbf8e279","colspan":2,"background":"#44b3e1"},"content":[{"type":"paragraph","content":[{"type":"text","text":"UCW-35967","marks":[{"type":"strong"}]}],"attrs":{"localId":"951a97c5fa5d"}}]}]},{"type":"tableRow","attrs":{"localId":"7c58f3fd1317"},"content":[{"type":"tableCell","attrs":{"localId":"8875b51553c3","background":"#44b3e1"},"content":[{"type":"paragraph","content":[{"type":"text","text":"Brand Name","marks":[{"type":"strong"}]}],"attrs":{"localId":"21915c7db0bd"}}]},{"type":"tableCell","attrs":{"localId":"ab954dad90ca","colspan":2,"background":"#44b3e1"},"content":[{"type":"paragraph","content":[{"type":"text","text":"Armaf Beauty","marks":[{"type":"strong"}]}],"attrs":{"localId":"1c47732a9d7c"}}]}]},{"type":"tableRow","attrs":{"localId":"d6db8f78205f"},"content":[{"type":"tableCell","attrs":{"localId":"1d0088284747","background":"#ace5fe"},"content":[{"type":"paragraph","content":[{"type":"text","text":"Platform","marks":[{"type":"strong"}]}],"attrs":{"localId":"86908f372e77"}}]},{"type":"tableCell","attrs":{"localId":"a9b611534147","colspan":2,"background":"#ace5fe"},"content":[{"type":"paragraph","content":[{"type":"text","text":"Mall + Luxury","marks":[{"type":"strong"}]}],"attrs":{"localId":"ef8cdcbc10da"}}]}]},{"type":"tableRow","attrs":{"localId":"8224792afaca"},"content":[{"type":"tableCell","attrs":{"localId":"9b26bb98383c","background":"#ace5fe"},"content":[{"type":"paragraph","content":[{"type":"text","text":"Particulars","marks":[{"type":"strong"}]}],"attrs":{"localId":"89b56203114f"}}]},{"type":"tableCell","attrs":{"localId":"878612dd1115","background":"#ace5fe"},"content":[{"type":"paragraph","content":[{"type":"text","text":"SKU Count","marks":[{"type":"strong"}]}],"attrs":{"localId":"d9fde240514d"}}]},{"type":"tableCell","attrs":{"localId":"7988fcd383e2","background":"#ace5fe"},"content":[{"type":"paragraph","content":[{"type":"text","text":"Option Count","marks":[{"type":"strong"}]}],"attrs":{"localId":"a5e8386e1f3a"}}]}]},{"type":"tableRow","attrs":{"localId":"74e904fbd57b"},"content":[{"type":"tableCell","attrs":{"localId":"e0511592476a","background":"white"},"content":[{"type":"paragraph","content":[{"type":"text","text":"Received"}],"attrs":{"localId":"cd91cbe24a7b"}}]},{"type":"tableCell","attrs":{"localId":"5f1ee180f969"},"content":[{"type":"paragraph","content":[{"type":"text","text":"3"}],"attrs":{"localId":"ca47d20c5e22"}}]},{"type":"tableCell","attrs":{"localId":"66d6ca712a69"},"content":[{"type":"paragraph","content":[{"type":"text","text":"3"}],"attrs":{"localId":"bc910a6ed5c5"}}]}]},{"type":"tableRow","attrs":{"localId":"8dbafea858ac"},"content":[{"type":"tableCell","attrs":{"localId":"30d092c65469","background":"white"},"content":[{"type":"paragraph","content":[{"type":"text","text":"Uploaded"}],"attrs":{"localId":"af4ab9aa491b"}}]},{"type":"tableCell","attrs":{"localId":"a9e68034cedf"},"content":[{"type":"paragraph","content":[{"type":"text","text":"3"}],"attrs":{"localId":"e3c756c11c3c"}}]},{"type":"tableCell","attrs":{"localId":"281755530c13"},"content":[{"type":"paragraph","content":[{"type":"text","text":"3"}],"attrs":{"localId":"d945df04799b"}}]}]},{"type":"tableRow","attrs":{"localId":"a92c5046f70d"},"content":[{"type":"tableCell","attrs":{"localId":"1b8197924b58","background":"white"},"content":[{"type":"paragraph","content":[{"type":"text","text":"LIDs Shared"}],"attrs":{"localId":"51a870f86ea3"}}]},{"type":"tableCell","attrs":{"localId":"fb457d86fd45"},"content":[{"type":"paragraph","content":[{"type":"text","text":"3"}],"attrs":{"localId":"e7a821ae5715"}}]},{"type":"tableCell","attrs":{"localId":"3463ec5a4f8e"},"content":[{"type":"paragraph","content":[{"type":"text","text":"3"}],"attrs":{"localId":"41f7e60c703f"}}]}]},{"type":"tableRow","attrs":{"localId":"d93aac872fe1"},"content":[{"type":"tableCell","attrs":{"localId":"9dc0893b2ca0","background":"white"},"content":[{"type":"paragraph","content":[{"type":"text","text":"LIDs Stuck in the System"}],"attrs":{"localId":"3821513eb5f8"}}]},{"type":"tableCell","attrs":{"localId":"1b8319da6c3b"},"content":[{"type":"paragraph","content":[{"type":"text","text":"0"}],"attrs":{"localId":"fe69618e5ada"}}]},{"type":"tableCell","attrs":{"localId":"5d1144acdf02"},"content":[{"type":"paragraph","content":[{"type":"text","text":"0"}],"attrs":{"localId":"4a48658b1bfa"}}]}]}]}
{adf}
With this, we are closing this request from our end.
Thank you for your patience, support, and cooperation throughout the process. Your brand is important to us, and we look forward to assisting you again.</t>
  </si>
  <si>
    <t>Tara C Tara</t>
  </si>
  <si>
    <t>Date : 11th Aug, 2026 This ticket has been picked for Pre-Processing and Image Analysis -Mousumi. 
Date : 11th Aug, 2026  Pre-Processing Done no Query-Mousumi
Date : 11th Aug, 2026  Qc &amp; Uploaded Done-Mousumi
PFA the Sumaary &amp; Post-Uploaded Sheet[^Summary.zip] [^UCW-35960 Post Upload Status_V.2 (1).xlsx] ;[^UCW-35960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fb2e068-d2f9-4943-bd11-698bef2fdde4"},"content":[{"type":"tableRow","attrs":{"localId":"ed4f10be8b34"},"content":[{"type":"tableCell","attrs":{"localId":"9cbb3c6d1442","background":"#44b3e1"},"content":[{"type":"paragraph","content":[{"type":"text","text":"Ticket ID","marks":[{"type":"strong"}]}],"attrs":{"localId":"a583fba98385"}}]},{"type":"tableCell","attrs":{"localId":"95746bc0926a","colspan":2,"background":"#44b3e1"},"content":[{"type":"paragraph","content":[{"type":"text","text":"UCW-35960","marks":[{"type":"strong"}]}],"attrs":{"localId":"9b925576b72d"}}]}]},{"type":"tableRow","attrs":{"localId":"df3f8c241b76"},"content":[{"type":"tableCell","attrs":{"localId":"99be3e43a6a0","background":"#44b3e1"},"content":[{"type":"paragraph","content":[{"type":"text","text":"Brand Name","marks":[{"type":"strong"}]}],"attrs":{"localId":"676b85aab06f"}}]},{"type":"tableCell","attrs":{"localId":"8ab729f51a84","colspan":2,"background":"#44b3e1"},"content":[{"type":"paragraph","content":[{"type":"text","text":"Ornate Jewels","marks":[{"type":"strong"}]}],"attrs":{"localId":"c06dc572fd4e"}}]}]},{"type":"tableRow","attrs":{"localId":"144f645bc819"},"content":[{"type":"tableCell","attrs":{"localId":"084fbe1f74d9","background":"#ace5fe"},"content":[{"type":"paragraph","content":[{"type":"text","text":"Platform","marks":[{"type":"strong"}]}],"attrs":{"localId":"3a3cad7643b3"}}]},{"type":"tableCell","attrs":{"localId":"2a0fa4a7c1b8","colspan":2,"background":"#ace5fe"},"content":[{"type":"paragraph","content":[{"type":"text","text":"Mall","marks":[{"type":"strong"}]}],"attrs":{"localId":"3f37c976a996"}}]}]},{"type":"tableRow","attrs":{"localId":"fb75fed58d33"},"content":[{"type":"tableCell","attrs":{"localId":"5e3db9bbbab1","background":"#ace5fe"},"content":[{"type":"paragraph","content":[{"type":"text","text":"Particulars","marks":[{"type":"strong"}]}],"attrs":{"localId":"c232e6e2972f"}}]},{"type":"tableCell","attrs":{"localId":"fbb69a631021","background":"#ace5fe"},"content":[{"type":"paragraph","content":[{"type":"text","text":"SKU Count","marks":[{"type":"strong"}]}],"attrs":{"localId":"f59d0f60aa95"}}]},{"type":"tableCell","attrs":{"localId":"9c28f7e157b7","background":"#ace5fe"},"content":[{"type":"paragraph","content":[{"type":"text","text":"Option Count","marks":[{"type":"strong"}]}],"attrs":{"localId":"7f90bfbb342a"}}]}]},{"type":"tableRow","attrs":{"localId":"421f7f9fee67"},"content":[{"type":"tableCell","attrs":{"localId":"6042249b5fe1","background":"white"},"content":[{"type":"paragraph","content":[{"type":"text","text":"Received"}],"attrs":{"localId":"d152090379cb"}}]},{"type":"tableCell","attrs":{"localId":"887739cfde10"},"content":[{"type":"paragraph","content":[{"type":"text","text":"5"}],"attrs":{"localId":"3ea03441b10c"}}]},{"type":"tableCell","attrs":{"localId":"382049d6841d"},"content":[{"type":"paragraph","content":[{"type":"text","text":"5"}],"attrs":{"localId":"e32fe8e8a0c2"}}]}]},{"type":"tableRow","attrs":{"localId":"9daf992bc32a"},"content":[{"type":"tableCell","attrs":{"localId":"b8308613383a","background":"white"},"content":[{"type":"paragraph","content":[{"type":"text","text":"Uploaded"}],"attrs":{"localId":"c73c0197e029"}}]},{"type":"tableCell","attrs":{"localId":"d1542f468f04"},"content":[{"type":"paragraph","content":[{"type":"text","text":"5"}],"attrs":{"localId":"c8376ccc9509"}}]},{"type":"tableCell","attrs":{"localId":"63531bfee0cb"},"content":[{"type":"paragraph","content":[{"type":"text","text":"5"}],"attrs":{"localId":"a19170f78e8f"}}]}]},{"type":"tableRow","attrs":{"localId":"dde1d597a08e"},"content":[{"type":"tableCell","attrs":{"localId":"f5684a58cd68","background":"white"},"content":[{"type":"paragraph","content":[{"type":"text","text":"LIDs Shared"}],"attrs":{"localId":"a31f8c9281b3"}}]},{"type":"tableCell","attrs":{"localId":"bbf3fe4e1393"},"content":[{"type":"paragraph","content":[{"type":"text","text":"5"}],"attrs":{"localId":"b78100f30f76"}}]},{"type":"tableCell","attrs":{"localId":"2fca4935c7f0"},"content":[{"type":"paragraph","content":[{"type":"text","text":"5"}],"attrs":{"localId":"0c02e98c159d"}}]}]}]}
{adf}
With this, we are closing this request from our end.
Thank you for your patience, support, and cooperation throughout the process. Your brand is important to us, and we look forward to assisting you again."</t>
  </si>
  <si>
    <t>Clovia</t>
  </si>
  <si>
    <t>Date :08/13/2026  &lt;Ticket picked for pre processing Option 39 Sku 437&gt; &lt;Anwesha Mondal&gt;;Date :08/13/2026  &lt;Pre-processing query to brand- Size grid not provided &amp; image missing&gt; &lt;Anwesha Mondal&gt;;Date :0/14/2026 &lt; Pre Processing query to Brand 1st Follow Up&gt; &lt;Anwesha Mondal&gt;;Date :08/14/2026 &lt; Size chart Code Creation&gt; &lt;Anwesha Mondal&gt;
[^UCW-35955 Size Chart.csv]
;!image-20260814-183125.png|width=520,alt="image-20260814-183125.png"!</t>
  </si>
  <si>
    <t>Date :08/12/2026 &lt;Pre Processing query to Brand &lt;Image Link Required&gt;&gt; &lt;Biplab Sarkar&gt;;Date :08/14/2026 &lt; Pre Processing query to Brand 1st Follow Up&gt; &lt;Biplab Sarkar&gt;</t>
  </si>
  <si>
    <t>Mokobara</t>
  </si>
  <si>
    <t>Date :08/12/2026 &lt;Ticket picked for Production and QC review Option 4 Sku 4&gt; &lt;Biplab Sarkar&gt;;Date :08/14/2026 &lt;Images have been successfully processed/ retriggered. Option 4Sku 4&gt; &lt;Biplab Sarkar&gt;</t>
  </si>
  <si>
    <t>Date :08/12/2026 &lt;Ticket picked for pre processing Option: 12 SKU: 12&gt; &lt;Sanjana Ghosh&gt;;Date :08/13/2026 &lt;Pre Processing query to Brand &lt;Usage Instructions, Certification (Refer LOV List), Safety Precaution, Style Code, Caffeine Content (Refer LOV List), Special Features (Refer LOV List), Age Group (Refer LOV List), Recommended uses of product (Refer LOV List) and Customer Care details are missing&gt; &lt;Sanjana Ghosh&gt; ;Date :08/14/2026 &lt;Ticket picked for QC Option: 12 SKU: 12&gt; &lt;Sanjana Ghosh&gt;;Date :08/14/2026 &lt;Ticket has been successfully uploaded in our system. Option: 9 SKU: 9, Already Listed - Option: 3 SKU: 3&gt; &lt;Sanjana Ghosh&gt;
PFA the post upload status and summary file: [^Summary.zip] [^UCW-35947 - Post Upload Status .xlsx] ;[^UCW-35947 - Post Upload Status.xlsx]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e06d57bc-826d-471f-b43e-342abcc80087"},"content":[{"type":"tableRow","attrs":{"localId":"2ccb75240cad"},"content":[{"type":"tableCell","attrs":{"localId":"8e10f853e218","background":"#44b3e1"},"content":[{"type":"paragraph","content":[{"type":"text","text":"Ticket ID","marks":[{"type":"strong"}]}],"attrs":{"localId":"0af8a77156c5"}}]},{"type":"tableCell","attrs":{"localId":"ccdfb50fea37","colspan":2,"background":"#44b3e1"},"content":[{"type":"paragraph","content":[{"type":"text","text":"UCW-35947","marks":[{"type":"strong"}]}],"attrs":{"localId":"7013f2f51090"}}]}]},{"type":"tableRow","attrs":{"localId":"1cd5d128bf06"},"content":[{"type":"tableCell","attrs":{"localId":"6d0210138529","background":"#44b3e1"},"content":[{"type":"paragraph","content":[{"type":"text","text":"Brand Name","marks":[{"type":"strong"}]}],"attrs":{"localId":"4307d66d5840"}}]},{"type":"tableCell","attrs":{"localId":"996fbdf18c72","colspan":2,"background":"#44b3e1"},"content":[{"type":"paragraph","content":[{"type":"text","text":"GNC","marks":[{"type":"strong"}]}],"attrs":{"localId":"95311c67572d"}}]}]},{"type":"tableRow","attrs":{"localId":"d7b3afc88c3b"},"content":[{"type":"tableCell","attrs":{"localId":"f4506a2dc8cc","background":"#ace5fe"},"content":[{"type":"paragraph","content":[{"type":"text","text":"Platform","marks":[{"type":"strong"}]}],"attrs":{"localId":"989667c424a5"}}]},{"type":"tableCell","attrs":{"localId":"a997a8c65b2e","colspan":2,"background":"#ace5fe"},"content":[{"type":"paragraph","content":[{"type":"text","text":"Mall","marks":[{"type":"strong"}]}],"attrs":{"localId":"a992272435e3"}}]}]},{"type":"tableRow","attrs":{"localId":"04511a8ae597"},"content":[{"type":"tableCell","attrs":{"localId":"8662c2ff1169","background":"#ace5fe"},"content":[{"type":"paragraph","content":[{"type":"text","text":"Particulars","marks":[{"type":"strong"}]}],"attrs":{"localId":"12a8ccebda06"}}]},{"type":"tableCell","attrs":{"localId":"f6cf45052ed7","background":"#ace5fe"},"content":[{"type":"paragraph","content":[{"type":"text","text":"SKU Count","marks":[{"type":"strong"}]}],"attrs":{"localId":"17ae4198b67c"}}]},{"type":"tableCell","attrs":{"localId":"31be0a6dbf00","background":"#ace5fe"},"content":[{"type":"paragraph","content":[{"type":"text","text":"Option Count","marks":[{"type":"strong"}]}],"attrs":{"localId":"ad4ae97a3e7b"}}]}]},{"type":"tableRow","attrs":{"localId":"f2853daf2b64"},"content":[{"type":"tableCell","attrs":{"localId":"f095dfe3d40a","background":"white"},"content":[{"type":"paragraph","content":[{"type":"text","text":"Received"}],"attrs":{"localId":"4e30ccfec809"}}]},{"type":"tableCell","attrs":{"localId":"4afab92f746a"},"content":[{"type":"paragraph","content":[{"type":"text","text":"12"}],"attrs":{"localId":"c126209ab98c"}}]},{"type":"tableCell","attrs":{"localId":"55936cd6d4ae"},"content":[{"type":"paragraph","content":[{"type":"text","text":"12"}],"attrs":{"localId":"bf5500c711c5"}}]}]},{"type":"tableRow","attrs":{"localId":"4b6247c925bd"},"content":[{"type":"tableCell","attrs":{"localId":"c0be3a83e10d","background":"white"},"content":[{"type":"paragraph","content":[{"type":"text","text":"Uploaded"}],"attrs":{"localId":"90c3f3cdee12"}}]},{"type":"tableCell","attrs":{"localId":"53161b8fc192"},"content":[{"type":"paragraph","content":[{"type":"text","text":"9"}],"attrs":{"localId":"a269d5147261"}}]},{"type":"tableCell","attrs":{"localId":"a87dd3aab19f"},"content":[{"type":"paragraph","content":[{"type":"text","text":"9"}],"attrs":{"localId":"baad05128434"}}]}]},{"type":"tableRow","attrs":{"localId":"6fd1acfaebd8"},"content":[{"type":"tableCell","attrs":{"localId":"14f7df92bd6c","background":"white"},"content":[{"type":"paragraph","content":[{"type":"text","text":"Already Listed"}],"attrs":{"localId":"7f75fc9c63fb"}}]},{"type":"tableCell","attrs":{"localId":"cd87e4602d2c"},"content":[{"type":"paragraph","content":[{"type":"text","text":"3"}],"attrs":{"localId":"2302c584c337"}}]},{"type":"tableCell","attrs":{"localId":"8f40c46c6e83"},"content":[{"type":"paragraph","content":[{"type":"text","text":"3"}],"attrs":{"localId":"95dbbe1878db"}}]}]},{"type":"tableRow","attrs":{"localId":"60067772a98e"},"content":[{"type":"tableCell","attrs":{"localId":"0d07a42a5467","background":"white"},"content":[{"type":"paragraph","content":[{"type":"text","text":"LIDs Shared"}],"attrs":{"localId":"83b46d0b8728"}}]},{"type":"tableCell","attrs":{"localId":"fb66ab988a99"},"content":[{"type":"paragraph","content":[{"type":"text","text":"9"}],"attrs":{"localId":"8adf213c6474"}}]},{"type":"tableCell","attrs":{"localId":"13a891504745"},"content":[{"type":"paragraph","content":[{"type":"text","text":"9"}],"attrs":{"localId":"59fc4f486700"}}]}]},{"type":"tableRow","attrs":{"localId":"2187a89b9506"},"content":[{"type":"tableCell","attrs":{"localId":"c7184fda1b68","background":"white"},"content":[{"type":"paragraph","content":[{"type":"text","text":"LIDs Stuck in the System"}],"attrs":{"localId":"c6424bf85a03"}}]},{"type":"tableCell","attrs":{"localId":"510cae550254"},"content":[{"type":"paragraph","content":[{"type":"text","text":"0"}],"attrs":{"localId":"21c50c2efb44"}}]},{"type":"tableCell","attrs":{"localId":"37d2de89bbd2"},"content":[{"type":"paragraph","content":[{"type":"text","text":"0"}],"attrs":{"localId":"bc26e38204c2"}}]}]}]}
{adf}
With this, we are closing this request from our end.
Thank you for your patience, support, and cooperation throughout the process. Your brand is important to us, and we look forward to assisting you again.</t>
  </si>
  <si>
    <t xml:space="preserve">Shiseido </t>
  </si>
  <si>
    <t>Date :08/12/2026  &lt;Ticket picked for pre processing SKU &gt; &lt;Agent Name&gt; Date :08/12/2026  &lt;Pre Processing query to Brand &lt;Query Details&gt;&gt; &lt;Agent Name&gt; ;Date :08/13/2026 &lt; Pre Processing query to Brand 1st Follow Up&gt; &lt;Tania&gt;;Date :08/13/2026 &lt; Resolution Received But Certificate Query is Not Resolved&gt; &lt;Tania&gt;;Date :08/13/2026 &lt; Image query + Certificate Query is Not Resolved&gt; &lt;Tania&gt;;Date :08/14/2026 &lt; Image query + Certificate Query is Not Resolved &lt;Brand Follow Up&gt;&gt; &lt;Tania&gt;</t>
  </si>
  <si>
    <t>Date :08/12/2026 &lt;Ticket picked for Production and QC review Option 24 Sku 02&gt; &lt;Biplab Sarkar&gt;</t>
  </si>
  <si>
    <t>Date :08/11/2026 &lt;Ticket picked for pre processing Option 2 Sku 16&gt; &lt;Ankita&gt;;Date :08/11/2026 &lt;Ticket picked for Production and QC review Option 2 Sku 16&gt; &lt;Ankita&gt;;Date :08/12/2026 &lt;Ticket has been successfully uploaded in our system. Option 2 Sku 16&gt; &lt;Ankita&gt;[^Post Upload Status_V.2 (1).xlsx] [^Summary.zip] ;[^UCW-35938.xlsx]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813e5c3-f0f0-43d2-9fd4-701e5a61e685"},"content":[{"type":"tableRow","attrs":{"localId":"51e89ba00c5d"},"content":[{"type":"tableCell","attrs":{"localId":"9838e0514631","background":"#44b3e1"},"content":[{"type":"paragraph","content":[{"type":"text","text":"Ticket ID","marks":[{"type":"strong"}]}],"attrs":{"localId":"ea9a12e25962"}}]},{"type":"tableCell","attrs":{"localId":"e7992bec0424","colspan":2,"background":"#44b3e1"},"content":[{"type":"paragraph","content":[{"type":"text","text":"UCW-35938","marks":[{"type":"strong"}]}],"attrs":{"localId":"62d78b6166a1"}}]}]},{"type":"tableRow","attrs":{"localId":"42e203376f78"},"content":[{"type":"tableCell","attrs":{"localId":"1ba8202a8ef8","background":"#44b3e1"},"content":[{"type":"paragraph","content":[{"type":"text","text":"Brand Name","marks":[{"type":"strong"}]}],"attrs":{"localId":"b09c7db3eaf8"}}]},{"type":"tableCell","attrs":{"localId":"978976f2b3b9","colspan":2,"background":"#44b3e1"},"content":[{"type":"paragraph","content":[{"type":"text","text":"Vantier Shoes","marks":[{"type":"strong"}]}],"attrs":{"localId":"ce8846b69168"}}]}]},{"type":"tableRow","attrs":{"localId":"bd3ad1456ccf"},"content":[{"type":"tableCell","attrs":{"localId":"5aa5f8f46e88","background":"#ace5fe"},"content":[{"type":"paragraph","content":[{"type":"text","text":"Platform","marks":[{"type":"strong"}]}],"attrs":{"localId":"6655297f1ecc"}}]},{"type":"tableCell","attrs":{"localId":"c23852ccf658","colspan":2,"background":"#ace5fe"},"content":[{"type":"paragraph","content":[{"type":"text","text":"Luxury","marks":[{"type":"strong"}]}],"attrs":{"localId":"b919ab30e6b0"}}]}]},{"type":"tableRow","attrs":{"localId":"fbb4035c806b"},"content":[{"type":"tableCell","attrs":{"localId":"2f0d78d3b10d","background":"#ace5fe"},"content":[{"type":"paragraph","content":[{"type":"text","text":"Particulars","marks":[{"type":"strong"}]}],"attrs":{"localId":"a6ecfc12be58"}}]},{"type":"tableCell","attrs":{"localId":"1053520ed3a7","background":"#ace5fe"},"content":[{"type":"paragraph","content":[{"type":"text","text":"SKU Count","marks":[{"type":"strong"}]}],"attrs":{"localId":"213cb4b9a412"}}]},{"type":"tableCell","attrs":{"localId":"feca6c7f127b","background":"#ace5fe"},"content":[{"type":"paragraph","content":[{"type":"text","text":"Option Count","marks":[{"type":"strong"}]}],"attrs":{"localId":"745bddb62e16"}}]}]},{"type":"tableRow","attrs":{"localId":"462972653bba"},"content":[{"type":"tableCell","attrs":{"localId":"4785e0db86c2","background":"white"},"content":[{"type":"paragraph","content":[{"type":"text","text":"Received"}],"attrs":{"localId":"4387e37585bf"}}]},{"type":"tableCell","attrs":{"localId":"04adb3515e97"},"content":[{"type":"paragraph","content":[{"type":"text","text":"16"}],"attrs":{"localId":"eb981bf3875c"}}]},{"type":"tableCell","attrs":{"localId":"834b1dd0edd2"},"content":[{"type":"paragraph","content":[{"type":"text","text":"2"}],"attrs":{"localId":"743c2d00c554"}}]}]},{"type":"tableRow","attrs":{"localId":"414dbf5f6efb"},"content":[{"type":"tableCell","attrs":{"localId":"332bf623ffa2","background":"white"},"content":[{"type":"paragraph","content":[{"type":"text","text":"Uploaded"}],"attrs":{"localId":"80c83e3026a1"}}]},{"type":"tableCell","attrs":{"localId":"ddd6afa228b4"},"content":[{"type":"paragraph","content":[{"type":"text","text":"16"}],"attrs":{"localId":"a9609e97bfdc"}}]},{"type":"tableCell","attrs":{"localId":"eba2b2eb043a"},"content":[{"type":"paragraph","content":[{"type":"text","text":"2"}],"attrs":{"localId":"861984250acf"}}]}]},{"type":"tableRow","attrs":{"localId":"9dc8139eccea"},"content":[{"type":"tableCell","attrs":{"localId":"62afe0349e53","background":"white"},"content":[{"type":"paragraph","content":[{"type":"text","text":"LIDs Shared"}],"attrs":{"localId":"fda65705ab85"}}]},{"type":"tableCell","attrs":{"localId":"226d5ce21f61"},"content":[{"type":"paragraph","content":[{"type":"text","text":"16"}],"attrs":{"localId":"7f704e8fb60b"}}]},{"type":"tableCell","attrs":{"localId":"2782fc314af1"},"content":[{"type":"paragraph","content":[{"type":"text","text":"2"}],"attrs":{"localId":"6203da4bf41b"}}]}]},{"type":"tableRow","attrs":{"localId":"ff77e2cfa11d"},"content":[{"type":"tableCell","attrs":{"localId":"15480ed0b6b8","background":"white"},"content":[{"type":"paragraph","content":[{"type":"text","text":"LIDs Stuck in the System"}],"attrs":{"localId":"b394bce212f7"}}]},{"type":"tableCell","attrs":{"localId":"b0e4d5627d61"},"content":[{"type":"paragraph","content":[{"type":"text","text":"0"}],"attrs":{"localId":"6060ceedb341"}}]},{"type":"tableCell","attrs":{"localId":"259fdb801be9"},"content":[{"type":"paragraph","content":[{"type":"text","text":"0"}],"attrs":{"localId":"857d774d9283"}}]}]}]}
{adf}
Thank you for your patience, support, and cooperation throughout the process. Your brand is important to us, and we look forward to assisting you again.</t>
  </si>
  <si>
    <t>Date :08/10/2026  &lt;Pre Processing query to Brand &lt;Seller Code not available&gt;&gt; &lt;Tania&gt; ;Date :MM/DD/YYYY &lt;Pre Processing query to Brand &lt;SKU, EAN Missing, Images SKU Mismatched &amp; Certificate Details&gt;&gt; &lt;Tania&gt;;* Date :08/13/2026 &lt; Pre Processing query to Brand 1st Follow Up&gt; &lt;Tania&gt;;Date :08/13/2026 &lt; Resolution Received&lt;Query Not clear&gt;&gt; &lt;Tania&gt;;Date :08/14/2026 &lt; Resolution Received&lt;Production QC WIP&gt;&gt; &lt;Tania&gt;</t>
  </si>
  <si>
    <t>Outzidr</t>
  </si>
  <si>
    <t>Date :08/11/2026&lt;Ticket picked for pre processing Option 39 Sku 186&gt; &lt;Amandeep&gt;;Date :08/12/2026  &lt;Pre Processing query to Brand &lt;Ean &amp; Fit Missing&gt;&gt; &lt;Anwesha Mondal&gt; ;Date :08/13/2026  &lt;QC &amp; Size Chart Code WIP&gt; &lt;Anwesha Mondal&gt; ;Date :08/13/2026  &lt;Pre-Processing Queru-Mandatory Image Missing&gt; &lt;Anwesha Mondal&gt; ;Date :08/13/2026  &lt;Size chart Code creation&gt; &lt;Anwesha Mondal&gt; 
[^UCW-35920 Size Chart.csv]
;!image-20260814-183426.png|width=520,alt="image-20260814-183426.png"!</t>
  </si>
  <si>
    <t>Date : 11th Aug, 2026 This ticket has been picked for Pre-Processing and Image Analysis -Mousumi.
Date : 11th Aug, 2026 Pre-Processing Done(Brand to QUery For Warranty Type , Warranty Time, Chain Length,Style Code, Association Code, Price breakup on PDP &amp; Invoice, Images);Date : 12th Aug, 2026 1st Followup Done-Mousumi;Date : 13rd Aug, 2026 2nd Followup Done-Mousumi
Date : 13rd Aug, 2026 A resolution has been received from the brand- Mousumi.
Date : 13rd Aug, 2026 QC &amp; Uplaoded Done-Mousumi
PFA the SUmmary &amp; Post-Uploaded SHeet[^Summary.zip] [^UCW-35917 Post Upload Status_V.2 (1).xlsx] ;[^UCW-35917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818bf3e-3d26-4146-8c65-50e79c42d117"},"content":[{"type":"tableRow","attrs":{"localId":"496b56b08839"},"content":[{"type":"tableCell","attrs":{"localId":"0f3977addd0e","background":"#44b3e1"},"content":[{"type":"paragraph","content":[{"type":"text","text":"Ticket ID","marks":[{"type":"strong"}]}],"attrs":{"localId":"bdf45d03e63f"}}]},{"type":"tableCell","attrs":{"localId":"8161cb321cee","colspan":2,"background":"#44b3e1"},"content":[{"type":"paragraph","content":[{"type":"text","text":"UCW-35917","marks":[{"type":"strong"}]}],"attrs":{"localId":"658dd43e4aa5"}}]}]},{"type":"tableRow","attrs":{"localId":"5e945884ca32"},"content":[{"type":"tableCell","attrs":{"localId":"d173743f04bf","background":"#44b3e1"},"content":[{"type":"paragraph","content":[{"type":"text","text":"Brand Name","marks":[{"type":"strong"}]}],"attrs":{"localId":"d32a6cb9f8c9"}}]},{"type":"tableCell","attrs":{"localId":"b9043bcc3363","colspan":2,"background":"#44b3e1"},"content":[{"type":"paragraph","content":[{"type":"text","text":"Touch925","marks":[{"type":"strong"}]}],"attrs":{"localId":"e9cff36a5a94"}}]}]},{"type":"tableRow","attrs":{"localId":"c8f48897c0ac"},"content":[{"type":"tableCell","attrs":{"localId":"c7442d01917d","background":"#ace5fe"},"content":[{"type":"paragraph","content":[{"type":"text","text":"Platform","marks":[{"type":"strong"}]}],"attrs":{"localId":"c169fe57f568"}}]},{"type":"tableCell","attrs":{"localId":"48087a68d9df","colspan":2,"background":"#ace5fe"},"content":[{"type":"paragraph","content":[{"type":"text","text":"Mall","marks":[{"type":"strong"}]}],"attrs":{"localId":"6dac898bb86d"}}]}]},{"type":"tableRow","attrs":{"localId":"93f6dc2e43a0"},"content":[{"type":"tableCell","attrs":{"localId":"e3e2dc998b45","background":"#ace5fe"},"content":[{"type":"paragraph","content":[{"type":"text","text":"Particulars","marks":[{"type":"strong"}]}],"attrs":{"localId":"416f8dd1face"}}]},{"type":"tableCell","attrs":{"localId":"67c7a25aa9b0","background":"#ace5fe"},"content":[{"type":"paragraph","content":[{"type":"text","text":"SKU Count","marks":[{"type":"strong"}]}],"attrs":{"localId":"c0ee7780b39a"}}]},{"type":"tableCell","attrs":{"localId":"f459d45851b1","background":"#ace5fe"},"content":[{"type":"paragraph","content":[{"type":"text","text":"Option Count","marks":[{"type":"strong"}]}],"attrs":{"localId":"0959e6df9e46"}}]}]},{"type":"tableRow","attrs":{"localId":"6b523eeb58a9"},"content":[{"type":"tableCell","attrs":{"localId":"23ee1975e0aa","background":"white"},"content":[{"type":"paragraph","content":[{"type":"text","text":"Received"}],"attrs":{"localId":"8c80e16531fe"}}]},{"type":"tableCell","attrs":{"localId":"190b33dabb91"},"content":[{"type":"paragraph","content":[{"type":"text","text":"176"}],"attrs":{"localId":"1a604198cbcc"}}]},{"type":"tableCell","attrs":{"localId":"8ca84153b84e"},"content":[{"type":"paragraph","content":[{"type":"text","text":"176"}],"attrs":{"localId":"9fe8ca56097d"}}]}]},{"type":"tableRow","attrs":{"localId":"e396a4698c3a"},"content":[{"type":"tableCell","attrs":{"localId":"c97017f7e05e","background":"white"},"content":[{"type":"paragraph","content":[{"type":"text","text":"Uploaded"}],"attrs":{"localId":"f0f2d862eeb6"}}]},{"type":"tableCell","attrs":{"localId":"d45380bf79dc"},"content":[{"type":"paragraph","content":[{"type":"text","text":"163"}],"attrs":{"localId":"ed4ddc8f59fc"}}]},{"type":"tableCell","attrs":{"localId":"5dd0c8d5cb82"},"content":[{"type":"paragraph","content":[{"type":"text","text":"163"}],"attrs":{"localId":"d7481808aae4"}}]}]},{"type":"tableRow","attrs":{"localId":"9d087fa71c6e"},"content":[{"type":"tableCell","attrs":{"localId":"bcbb8de85a5f","background":"white"},"content":[{"type":"paragraph","content":[{"type":"text","text":"Already Listed"}],"attrs":{"localId":"2fb02bfe7581"}}]},{"type":"tableCell","attrs":{"localId":"26b8006f7653"},"content":[{"type":"paragraph","content":[{"type":"text","text":"13"}],"attrs":{"localId":"21b553093220"}}]},{"type":"tableCell","attrs":{"localId":"8069fb812580"},"content":[{"type":"paragraph","content":[{"type":"text","text":"13"}],"attrs":{"localId":"1814713c11d3"}}]}]},{"type":"tableRow","attrs":{"localId":"8ea3a29d1f0e"},"content":[{"type":"tableCell","attrs":{"localId":"f1142f7f12b0","background":"white"},"content":[{"type":"paragraph","content":[{"type":"text","text":"LIDs Shared"}],"attrs":{"localId":"8a3fbb8232c2"}}]},{"type":"tableCell","attrs":{"localId":"f0702fca9be8"},"content":[{"type":"paragraph","content":[{"type":"text","text":"163"}],"attrs":{"localId":"a23216120fb6"}}]},{"type":"tableCell","attrs":{"localId":"5513e3054c08"},"content":[{"type":"paragraph","content":[{"type":"text","text":"163"}],"attrs":{"localId":"8cabf1e594f9"}}]}]},{"type":"tableRow","attrs":{"localId":"254bf6f4ea1d"},"content":[{"type":"tableCell","attrs":{"localId":"d8a540d303d4","background":"white"},"content":[{"type":"paragraph","content":[{"type":"text","text":"LIDs Stuck in the System"}],"attrs":{"localId":"34b78a810417"}}]},{"type":"tableCell","attrs":{"localId":"9e7a645ead06"},"content":[{"type":"paragraph","content":[{"type":"text","text":"0"}],"attrs":{"localId":"778b13c84e6f"}}]},{"type":"tableCell","attrs":{"localId":"39da46f06624"},"content":[{"type":"paragraph","content":[{"type":"text","text":"0"}],"attrs":{"localId":"d41fc4292f07"}}]}]}]}
{adf}
With this, we are closing this request from our end.
Thank you for your patience, support, and cooperation throughout the process. Your brand is important to us, and we look forward to assisting you again.</t>
  </si>
  <si>
    <t>Tryme</t>
  </si>
  <si>
    <t>Date :08/11/2026 &lt;Ticket picked for pre processing Option 7 Sku 42&gt; &lt;Ankita&gt;;Date :08/11/2026 &lt;Ticket picked for Production and QC review  Option 7 Sku 42&gt; &lt;Ankita&gt;;Date :08/11/2026 &lt;Ticket picked for Production and QC review Option 7 Sku 42&gt; &lt;Ankita&gt;;Date :08/13/2026 &lt;Ticket has been successfully uploaded in our system. Option 7 Sku 42 &gt; &lt;Ankita&gt;[^Post Upload Status_V.2 (1).xlsx] [^Summary.zip] ;[^UCW-35915.xlsx]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3fe2932-9067-4905-9e42-8d9965ca289e"},"content":[{"type":"tableRow","attrs":{"localId":"b250dba26ea6"},"content":[{"type":"tableCell","attrs":{"localId":"2e8bce843736","background":"#44b3e1"},"content":[{"type":"paragraph","content":[{"type":"text","text":"Ticket ID","marks":[{"type":"strong"}]}],"attrs":{"localId":"61853a6f6953"}}]},{"type":"tableCell","attrs":{"localId":"c03171986fa1","colspan":2,"background":"#44b3e1"},"content":[{"type":"paragraph","content":[{"type":"text","text":"UCW-35915","marks":[{"type":"strong"}]}],"attrs":{"localId":"11720308e567"}}]}]},{"type":"tableRow","attrs":{"localId":"74ec7dd4e6d7"},"content":[{"type":"tableCell","attrs":{"localId":"7bedb24e3efc","background":"#44b3e1"},"content":[{"type":"paragraph","content":[{"type":"text","text":"Brand Name","marks":[{"type":"strong"}]}],"attrs":{"localId":"104af197ce7a"}}]},{"type":"tableCell","attrs":{"localId":"1a2c21faf960","colspan":2,"background":"#44b3e1"},"content":[{"type":"paragraph","content":[{"type":"text","text":"TRYME","marks":[{"type":"strong"}]}],"attrs":{"localId":"38f10af18dbe"}}]}]},{"type":"tableRow","attrs":{"localId":"abe3291fcd7f"},"content":[{"type":"tableCell","attrs":{"localId":"0b4dd558c3d8","background":"#ace5fe"},"content":[{"type":"paragraph","content":[{"type":"text","text":"Platform","marks":[{"type":"strong"}]}],"attrs":{"localId":"7148646448b1"}}]},{"type":"tableCell","attrs":{"localId":"5a93eafea4d0","colspan":2,"background":"#ace5fe"},"content":[{"type":"paragraph","content":[{"type":"text","text":"Mall","marks":[{"type":"strong"}]}],"attrs":{"localId":"5657f4d4231c"}}]}]},{"type":"tableRow","attrs":{"localId":"e46079c1a317"},"content":[{"type":"tableCell","attrs":{"localId":"df2a0226f4fa","background":"#ace5fe"},"content":[{"type":"paragraph","content":[{"type":"text","text":"Particulars","marks":[{"type":"strong"}]}],"attrs":{"localId":"7d5aff5309fd"}}]},{"type":"tableCell","attrs":{"localId":"f27fadaaaba5","background":"#ace5fe"},"content":[{"type":"paragraph","content":[{"type":"text","text":"SKU Count","marks":[{"type":"strong"}]}],"attrs":{"localId":"646bb7bf96e0"}}]},{"type":"tableCell","attrs":{"localId":"93e4f2ec38ee","background":"#ace5fe"},"content":[{"type":"paragraph","content":[{"type":"text","text":"Option Count","marks":[{"type":"strong"}]}],"attrs":{"localId":"c2bc2bf0235a"}}]}]},{"type":"tableRow","attrs":{"localId":"55397c9318e7"},"content":[{"type":"tableCell","attrs":{"localId":"db21d3aaaeab","background":"white"},"content":[{"type":"paragraph","content":[{"type":"text","text":"Received"}],"attrs":{"localId":"5d92dd61f800"}}]},{"type":"tableCell","attrs":{"localId":"283ac78c9632"},"content":[{"type":"paragraph","content":[{"type":"text","text":"42"}],"attrs":{"localId":"9ab28b014206"}}]},{"type":"tableCell","attrs":{"localId":"72627469137b"},"content":[{"type":"paragraph","content":[{"type":"text","text":"7"}],"attrs":{"localId":"8d65dcdb37aa"}}]}]},{"type":"tableRow","attrs":{"localId":"340efbb8f81a"},"content":[{"type":"tableCell","attrs":{"localId":"c41669f5c81b","background":"white"},"content":[{"type":"paragraph","content":[{"type":"text","text":"Uploaded"}],"attrs":{"localId":"8acaa93a8e7d"}}]},{"type":"tableCell","attrs":{"localId":"035f94a30e61"},"content":[{"type":"paragraph","content":[{"type":"text","text":"42"}],"attrs":{"localId":"47f8c5bd63b0"}}]},{"type":"tableCell","attrs":{"localId":"9833d4f82430"},"content":[{"type":"paragraph","content":[{"type":"text","text":"7"}],"attrs":{"localId":"d940019c424d"}}]}]},{"type":"tableRow","attrs":{"localId":"e9b1d3bf7a21"},"content":[{"type":"tableCell","attrs":{"localId":"1ae736435aa8","background":"white"},"content":[{"type":"paragraph","content":[{"type":"text","text":"LIDs Shared"}],"attrs":{"localId":"cd8f63b2e0e7"}}]},{"type":"tableCell","attrs":{"localId":"3fd07e84d053"},"content":[{"type":"paragraph","content":[{"type":"text","text":"42"}],"attrs":{"localId":"992685b8e3e2"}}]},{"type":"tableCell","attrs":{"localId":"6bf26214a181"},"content":[{"type":"paragraph","content":[{"type":"text","text":"7"}],"attrs":{"localId":"1289a37a56b2"}}]}]},{"type":"tableRow","attrs":{"localId":"95f8ed8919d6"},"content":[{"type":"tableCell","attrs":{"localId":"c4f170036a9f","background":"white"},"content":[{"type":"paragraph","content":[{"type":"text","text":"LIDs Stuck in the System"}],"attrs":{"localId":"f9abfe8deee4"}}]},{"type":"tableCell","attrs":{"localId":"bc5c820878c5"},"content":[{"type":"paragraph","content":[{"type":"text","text":"0"}],"attrs":{"localId":"ba56491ce3c4"}}]},{"type":"tableCell","attrs":{"localId":"378b548d456c"},"content":[{"type":"paragraph","content":[{"type":"text","text":"0"}],"attrs":{"localId":"7f631764db97"}}]}]}]}
{adf}
With this, we are closing this request from our end.
Thank you for your patience, support, and cooperation throughout the process. Your brand is important to us, and we look forward to assisting you again.</t>
  </si>
  <si>
    <t>Nap Chief</t>
  </si>
  <si>
    <t>[^ProductBulkUpload_128853_Apparel(MPH11)_Girls_Clothing(MPH1122)_Sets(MPH1122108)_Clothing_Sets(MPH1122108101)_46909_1786515207613_20260812_114327_750_summary.csv]
Date :08/12/2026 &lt;Ticket has been successfully uploaded in our system. Option 01 Sku 03&gt; &lt;Debabrata&gt;;[^Size addition - (Nap Chief) - N1196.xlsx]
We are pleased to inform you that the SKUs shared for the cut-size addition listing IDs have been successfully generated.
With this, we are closing this request from our end.
Thank you for your patience, support, and cooperation throughout the process. Your brand is important to us, and we look forward to assisting you again."</t>
  </si>
  <si>
    <t>Date :08/10/2026 &lt;Ticket picked for pre processing Option 15 Sku 115 &gt; &lt;Ankita&gt;;Date :08/11/2026 &lt;Pre Processing query to Brand &lt;Image Query&gt;&gt; &lt;Ankita&gt;;Date :08/14/2026 &lt;Ticket has been successfully uploaded in our system. Option 15 Sku 115&gt; &lt;Ankita&gt;[^Summary.zip] [^Post Upload Status_V.2 (1).xlsx] ;[^UCW-35907.xlsx]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2b45359-895d-4a0a-967a-770e5a7815d8"},"content":[{"type":"tableRow","attrs":{"localId":"722129137f7f"},"content":[{"type":"tableCell","attrs":{"localId":"b0c8abe0a2bf","background":"#44b3e1"},"content":[{"type":"paragraph","content":[{"type":"text","text":"Ticket ID","marks":[{"type":"strong"}]}],"attrs":{"localId":"0dea9b89295a"}}]},{"type":"tableCell","attrs":{"localId":"0b92f2a41c89","colspan":2,"background":"#44b3e1"},"content":[{"type":"paragraph","content":[{"type":"text","text":"UCW-35907","marks":[{"type":"strong"}]}],"attrs":{"localId":"f1d2f79467fc"}}]}]},{"type":"tableRow","attrs":{"localId":"f1935468a67c"},"content":[{"type":"tableCell","attrs":{"localId":"2d25b1a1aed9","background":"#44b3e1"},"content":[{"type":"paragraph","content":[{"type":"text","text":"Brand Name","marks":[{"type":"strong"}]}],"attrs":{"localId":"66aa84c00ba4"}}]},{"type":"tableCell","attrs":{"localId":"f26cfcaea9f1","colspan":2,"background":"#44b3e1"},"content":[{"type":"paragraph","content":[{"type":"text","text":"Neemans","marks":[{"type":"strong"}]}],"attrs":{"localId":"134591b35270"}}]}]},{"type":"tableRow","attrs":{"localId":"8631d839f241"},"content":[{"type":"tableCell","attrs":{"localId":"e827c54cf05d","background":"#ace5fe"},"content":[{"type":"paragraph","content":[{"type":"text","text":"Platform","marks":[{"type":"strong"}]}],"attrs":{"localId":"61fbe40a186e"}}]},{"type":"tableCell","attrs":{"localId":"25aa9f5ec4ed","colspan":2,"background":"#ace5fe"},"content":[{"type":"paragraph","content":[{"type":"text","text":"Mall","marks":[{"type":"strong"}]}],"attrs":{"localId":"72ee6fb1ea86"}}]}]},{"type":"tableRow","attrs":{"localId":"898cd5d50fd9"},"content":[{"type":"tableCell","attrs":{"localId":"7e545f516386","background":"#ace5fe"},"content":[{"type":"paragraph","content":[{"type":"text","text":"Particulars","marks":[{"type":"strong"}]}],"attrs":{"localId":"cc3bacf6272a"}}]},{"type":"tableCell","attrs":{"localId":"796dbf6f852a","background":"#ace5fe"},"content":[{"type":"paragraph","content":[{"type":"text","text":"SKU Count","marks":[{"type":"strong"}]}],"attrs":{"localId":"cc4dec9671a5"}}]},{"type":"tableCell","attrs":{"localId":"edf234a7e9c3","background":"#ace5fe"},"content":[{"type":"paragraph","content":[{"type":"text","text":"Option Count","marks":[{"type":"strong"}]}],"attrs":{"localId":"5188030d6646"}}]}]},{"type":"tableRow","attrs":{"localId":"d2ec198e1c9f"},"content":[{"type":"tableCell","attrs":{"localId":"72463c16f7f2","background":"white"},"content":[{"type":"paragraph","content":[{"type":"text","text":"Received"}],"attrs":{"localId":"4daa930a1a53"}}]},{"type":"tableCell","attrs":{"localId":"e55588fd3b02"},"content":[{"type":"paragraph","content":[{"type":"text","text":"115"}],"attrs":{"localId":"9e56e491c207"}}]},{"type":"tableCell","attrs":{"localId":"f184c594f0ea"},"content":[{"type":"paragraph","content":[{"type":"text","text":"15"}],"attrs":{"localId":"739d89182311"}}]}]},{"type":"tableRow","attrs":{"localId":"0ecaaf1392ee"},"content":[{"type":"tableCell","attrs":{"localId":"2007ac7cd960","background":"white"},"content":[{"type":"paragraph","content":[{"type":"text","text":"Uploaded"}],"attrs":{"localId":"9b7e77694a97"}}]},{"type":"tableCell","attrs":{"localId":"c58d449ddc3a"},"content":[{"type":"paragraph","content":[{"type":"text","text":"115"}],"attrs":{"localId":"a53e8da56862"}}]},{"type":"tableCell","attrs":{"localId":"52ff12ac3f23"},"content":[{"type":"paragraph","content":[{"type":"text","text":"15"}],"attrs":{"localId":"9c8efd5984e5"}}]}]},{"type":"tableRow","attrs":{"localId":"a5ec5651b745"},"content":[{"type":"tableCell","attrs":{"localId":"92a31fcf2a66","background":"white"},"content":[{"type":"paragraph","content":[{"type":"text","text":"LIDs Shared"}],"attrs":{"localId":"f90d9d50256a"}}]},{"type":"tableCell","attrs":{"localId":"c607dcc3fe91"},"content":[{"type":"paragraph","content":[{"type":"text","text":"115"}],"attrs":{"localId":"675ed0f22f3b"}}]},{"type":"tableCell","attrs":{"localId":"bc5b444ec8f7"},"content":[{"type":"paragraph","content":[{"type":"text","text":"15"}],"attrs":{"localId":"e27205f0fefc"}}]}]},{"type":"tableRow","attrs":{"localId":"c645cbe716e7"},"content":[{"type":"tableCell","attrs":{"localId":"6fc1840da0d2","background":"white"},"content":[{"type":"paragraph","content":[{"type":"text","text":"LIDs Stuck in the System"}],"attrs":{"localId":"13017fdfdaec"}}]},{"type":"tableCell","attrs":{"localId":"f17df985c0cc"},"content":[{"type":"paragraph","content":[{"type":"text","text":"0"}],"attrs":{"localId":"cec47813d9b6"}}]},{"type":"tableCell","attrs":{"localId":"08bdf1e79888"},"content":[{"type":"paragraph","content":[{"type":"text","text":"0"}],"attrs":{"localId":"c9be1b0e4141"}}]}]}]}
{adf}
With this, we are closing this request from our end.
Thank you for your patience, support, and cooperation throughout the process. Your brand is important to us, and we look forward to assisting you again.</t>
  </si>
  <si>
    <t xml:space="preserve">Louis Stitch </t>
  </si>
  <si>
    <t>Date :08/10/2026 &lt;Ticket picked for pre processing Option 26 Sku 140&gt; &lt;Ankita&gt;;Date :08/10/2026 &lt;Pre Processing query to Brand &lt;Size chart Query&gt;&gt; &lt;Ankita&gt;;Date :08/10/2026 &lt;Ticket picked for Production and QC review Option 26 Sku 140&gt; &lt;Ankita&gt;;Date :08/11/2026 &lt; Pre Processing query to Brand 1st Follow Up&gt;  &lt;Ankita&gt;;Date :08/14/2026 &lt;Ticket has been successfully uploaded in our system. Option 26 Sku 140&gt; &lt;Ankita&gt;[^Post Upload Status_V.2 (1).xlsx] [^Summary.zip] ;[^UCW-35897.xlsx]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31d3afb0-3d34-45d9-bbdd-92ae91cb296f"},"content":[{"type":"tableRow","attrs":{"localId":"c3e36b5f1a56"},"content":[{"type":"tableCell","attrs":{"localId":"0d337044ca0d","background":"#44b3e1"},"content":[{"type":"paragraph","content":[{"type":"text","text":"Ticket ID","marks":[{"type":"strong"}]}],"attrs":{"localId":"d7224e542a55"}}]},{"type":"tableCell","attrs":{"localId":"dcc2107f178e","colspan":2,"background":"#44b3e1"},"content":[{"type":"paragraph","content":[{"type":"text","text":"UCW-35897","marks":[{"type":"strong"}]}],"attrs":{"localId":"717497a587c4"}}]}]},{"type":"tableRow","attrs":{"localId":"40b50e347fc1"},"content":[{"type":"tableCell","attrs":{"localId":"9d237621714f","background":"#44b3e1"},"content":[{"type":"paragraph","content":[{"type":"text","text":"Brand Name","marks":[{"type":"strong"}]}],"attrs":{"localId":"cac16be1fdce"}}]},{"type":"tableCell","attrs":{"localId":"2cff7d8b8953","colspan":2,"background":"#44b3e1"},"content":[{"type":"paragraph","content":[{"type":"text","text":"Louis Stitch","marks":[{"type":"strong"}]}],"attrs":{"localId":"250e3f60aff1"}}]}]},{"type":"tableRow","attrs":{"localId":"fb5752f969c0"},"content":[{"type":"tableCell","attrs":{"localId":"27488d412f65","background":"#ace5fe"},"content":[{"type":"paragraph","content":[{"type":"text","text":"Platform","marks":[{"type":"strong"}]}],"attrs":{"localId":"2c221ab52452"}}]},{"type":"tableCell","attrs":{"localId":"82bbdc39723d","colspan":2,"background":"#ace5fe"},"content":[{"type":"paragraph","content":[{"type":"text","text":"Mall","marks":[{"type":"strong"}]}],"attrs":{"localId":"c22565f0b381"}}]}]},{"type":"tableRow","attrs":{"localId":"e2d920a54792"},"content":[{"type":"tableCell","attrs":{"localId":"67dcfef04d5d","background":"#ace5fe"},"content":[{"type":"paragraph","content":[{"type":"text","text":"Particulars","marks":[{"type":"strong"}]}],"attrs":{"localId":"2fa8eabc6c4a"}}]},{"type":"tableCell","attrs":{"localId":"0deb9f443265","background":"#ace5fe"},"content":[{"type":"paragraph","content":[{"type":"text","text":"SKU Count","marks":[{"type":"strong"}]}],"attrs":{"localId":"8738ed9dcc07"}}]},{"type":"tableCell","attrs":{"localId":"32a125341d35","background":"#ace5fe"},"content":[{"type":"paragraph","content":[{"type":"text","text":"Option Count","marks":[{"type":"strong"}]}],"attrs":{"localId":"40224ad7e5a2"}}]}]},{"type":"tableRow","attrs":{"localId":"3346d20ca13d"},"content":[{"type":"tableCell","attrs":{"localId":"fa85ea356aa4","background":"white"},"content":[{"type":"paragraph","content":[{"type":"text","text":"Received"}],"attrs":{"localId":"0b7de7a0b15b"}}]},{"type":"tableCell","attrs":{"localId":"9be91907c024"},"content":[{"type":"paragraph","content":[{"type":"text","text":"140"}],"attrs":{"localId":"57cd58faf816"}}]},{"type":"tableCell","attrs":{"localId":"2b1e0aaab769"},"content":[{"type":"paragraph","content":[{"type":"text","text":"26"}],"attrs":{"localId":"0f93b2199160"}}]}]},{"type":"tableRow","attrs":{"localId":"c270ced8938f"},"content":[{"type":"tableCell","attrs":{"localId":"4df3e5bf4350","background":"white"},"content":[{"type":"paragraph","content":[{"type":"text","text":"Uploaded"}],"attrs":{"localId":"2adfbd14dcc7"}}]},{"type":"tableCell","attrs":{"localId":"827b3d47b215"},"content":[{"type":"paragraph","content":[{"type":"text","text":"140"}],"attrs":{"localId":"3b2197e1d4eb"}}]},{"type":"tableCell","attrs":{"localId":"6d124206a15b"},"content":[{"type":"paragraph","content":[{"type":"text","text":"26"}],"attrs":{"localId":"b83a0f10f2eb"}}]}]},{"type":"tableRow","attrs":{"localId":"8bb9ac0078e6"},"content":[{"type":"tableCell","attrs":{"localId":"7fead000856b","background":"white"},"content":[{"type":"paragraph","content":[{"type":"text","text":"LIDs Shared"}],"attrs":{"localId":"a6be5caaff56"}}]},{"type":"tableCell","attrs":{"localId":"0da05a24c81e"},"content":[{"type":"paragraph","content":[{"type":"text","text":"140"}],"attrs":{"localId":"3b02dd25f540"}}]},{"type":"tableCell","attrs":{"localId":"3cee5c4740aa"},"content":[{"type":"paragraph","content":[{"type":"text","text":"26"}],"attrs":{"localId":"cb108e1162e0"}}]}]},{"type":"tableRow","attrs":{"localId":"f7d90493eb39"},"content":[{"type":"tableCell","attrs":{"localId":"7510615e6c2a","background":"white"},"content":[{"type":"paragraph","content":[{"type":"text","text":"LIDs Stuck in the System"}],"attrs":{"localId":"f957a67ef996"}}]},{"type":"tableCell","attrs":{"localId":"00102352be3f"},"content":[{"type":"paragraph","content":[{"type":"text","text":"0"}],"attrs":{"localId":"1d2b2debe3d0"}}]},{"type":"tableCell","attrs":{"localId":"4cd01ddf689a"},"content":[{"type":"paragraph","content":[{"type":"text","text":"0"}],"attrs":{"localId":"41143df7df45"}}]}]}]}
{adf}
With this, we are closing this request from our end.
Thank you for your patience, support, and cooperation throughout the process. Your brand is important to us, and we look forward to assisting you again.</t>
  </si>
  <si>
    <t>Date :08/10/2026 &lt;Ticket picked for pre processing Option 11 Sku 68&gt; &lt;Ankita&gt;;Date :08/10/2026 &lt;Ticket picked for Production and QC review Option 11 Sku 68&gt; &lt;Ankita&gt;;Date :08/13/2026 &lt;Ticket has been successfully uploaded in our system. Option 11 Sku 68 &gt; &lt;Ankita&gt;[^Post Upload Status_V.2 (1).xlsx] [^Summary.zip] ;[^UCW-35896.xlsx]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82b08c66-2708-4cff-9aad-9feb203f4b4c"},"content":[{"type":"tableRow","attrs":{"localId":"2cd086e73b73"},"content":[{"type":"tableCell","attrs":{"localId":"97086b04570d","background":"#44b3e1"},"content":[{"type":"paragraph","content":[{"type":"text","text":"Ticket ID","marks":[{"type":"strong"}]}],"attrs":{"localId":"49a21ab23612"}}]},{"type":"tableCell","attrs":{"localId":"81fbb794817e","colspan":4,"background":"#44b3e1"},"content":[{"type":"paragraph","content":[{"type":"text","text":"UCW-35896","marks":[{"type":"strong"}]}],"attrs":{"localId":"1e6df3eb5f0b"}}]}]},{"type":"tableRow","attrs":{"localId":"d8f0fee8a208"},"content":[{"type":"tableCell","attrs":{"localId":"fbd2591a1b39","background":"#44b3e1"},"content":[{"type":"paragraph","content":[{"type":"text","text":"Brand Name","marks":[{"type":"strong"}]}],"attrs":{"localId":"f994bcb4af14"}}]},{"type":"tableCell","attrs":{"localId":"76eaafaeb07d","colspan":4,"background":"#44b3e1"},"content":[{"type":"paragraph","content":[{"type":"text","text":"Palladium","marks":[{"type":"strong"}]}],"attrs":{"localId":"0959f517ff95"}}]}]},{"type":"tableRow","attrs":{"localId":"34407f9fbe43"},"content":[{"type":"tableCell","attrs":{"localId":"acf019984d5b","background":"#44b3e1"},"content":[{"type":"paragraph","content":[{"type":"text","text":"Platform","marks":[{"type":"strong"}]}],"attrs":{"localId":"24df4e951df4"}}]},{"type":"tableCell","attrs":{"localId":"928bef4f2edd","colspan":2,"background":"#44b3e1"},"content":[{"type":"paragraph","content":[{"type":"text","text":"Luxury","marks":[{"type":"strong"}]}],"attrs":{"localId":"cd7fb85f56a0"}}]},{"type":"tableCell","attrs":{"localId":"e309423512a0","colspan":2,"background":"#44b3e1"},"content":[{"type":"paragraph","content":[{"type":"text","text":"Mall","marks":[{"type":"strong"}]}],"attrs":{"localId":"c862cfe1235f"}}]}]},{"type":"tableRow","attrs":{"localId":"61c9d5e90806"},"content":[{"type":"tableCell","attrs":{"localId":"577108e9d511","background":"#ace5fe"},"content":[{"type":"paragraph","content":[{"type":"text","text":"Particulars","marks":[{"type":"strong"}]}],"attrs":{"localId":"7e4aee156bd7"}}]},{"type":"tableCell","attrs":{"localId":"78b622c428ed","background":"#ace5fe"},"content":[{"type":"paragraph","content":[{"type":"text","text":"SKU Count","marks":[{"type":"strong"}]}],"attrs":{"localId":"44ca4c4ae70c"}}]},{"type":"tableCell","attrs":{"localId":"601bdfc8b3ec","background":"#ace5fe"},"content":[{"type":"paragraph","content":[{"type":"text","text":"Option Count","marks":[{"type":"strong"}]}],"attrs":{"localId":"4ebf2bb30dbb"}}]},{"type":"tableCell","attrs":{"localId":"51af74e9cd24","background":"#ace5fe"},"content":[{"type":"paragraph","content":[{"type":"text","text":"SKU Count","marks":[{"type":"strong"}]}],"attrs":{"localId":"bd9674a28538"}}]},{"type":"tableCell","attrs":{"localId":"ab9bd0d403ff","background":"#ace5fe"},"content":[{"type":"paragraph","content":[{"type":"text","text":"Option Count","marks":[{"type":"strong"}]}],"attrs":{"localId":"067ae3c482d0"}}]}]},{"type":"tableRow","attrs":{"localId":"bd488465b900"},"content":[{"type":"tableCell","attrs":{"localId":"290a40c4c85e","background":"white"},"content":[{"type":"paragraph","content":[{"type":"text","text":"Received"}],"attrs":{"localId":"823bb7158f25"}}]},{"type":"tableCell","attrs":{"localId":"4e89febf12f7","background":"white"},"content":[{"type":"paragraph","content":[{"type":"text","text":"68"}],"attrs":{"localId":"84ea5fb62158"}}]},{"type":"tableCell","attrs":{"localId":"ee806aa629ab","background":"white"},"content":[{"type":"paragraph","content":[{"type":"text","text":"11"}],"attrs":{"localId":"b81bb9193a46"}}]},{"type":"tableCell","attrs":{"localId":"d0f089203870","background":"white"},"content":[{"type":"paragraph","content":[{"type":"text","text":"68"}],"attrs":{"localId":"2990671cddd4"}}]},{"type":"tableCell","attrs":{"localId":"180758e08968","background":"white"},"content":[{"type":"paragraph","content":[{"type":"text","text":"11"}],"attrs":{"localId":"28e6877eab58"}}]}]},{"type":"tableRow","attrs":{"localId":"2d659b410088"},"content":[{"type":"tableCell","attrs":{"localId":"12ac1d65b05c","background":"white"},"content":[{"type":"paragraph","content":[{"type":"text","text":"Uploaded"}],"attrs":{"localId":"7d0e2b3ad7ac"}}]},{"type":"tableCell","attrs":{"localId":"6fb095c94384","background":"white"},"content":[{"type":"paragraph","content":[{"type":"text","text":"68"}],"attrs":{"localId":"19d99f977cab"}}]},{"type":"tableCell","attrs":{"localId":"ce627b207ebe","background":"white"},"content":[{"type":"paragraph","content":[{"type":"text","text":"11"}],"attrs":{"localId":"d8232b94e7d3"}}]},{"type":"tableCell","attrs":{"localId":"1338f8fef687","background":"white"},"content":[{"type":"paragraph","content":[{"type":"text","text":"68"}],"attrs":{"localId":"4faa8ac739f6"}}]},{"type":"tableCell","attrs":{"localId":"2a2130aa7dac","background":"white"},"content":[{"type":"paragraph","content":[{"type":"text","text":"11"}],"attrs":{"localId":"79cd541854fd"}}]}]},{"type":"tableRow","attrs":{"localId":"8189de2e3627"},"content":[{"type":"tableCell","attrs":{"localId":"08171b8c0e2f","background":"white"},"content":[{"type":"paragraph","content":[{"type":"text","text":"SKUs Not Uploaded"}],"attrs":{"localId":"cbef7574a849"}}]},{"type":"tableCell","attrs":{"localId":"f76148d48d6b","background":"white"},"content":[{"type":"paragraph","content":[{"type":"text","text":"0"}],"attrs":{"localId":"91acbb5942ee"}}]},{"type":"tableCell","attrs":{"localId":"ac79945fce71","background":"white"},"content":[{"type":"paragraph","content":[{"type":"text","text":"0"}],"attrs":{"localId":"78ad5972e106"}}]},{"type":"tableCell","attrs":{"localId":"6a8122970c66","background":"white"},"content":[{"type":"paragraph","content":[{"type":"text","text":"0"}],"attrs":{"localId":"afbeb49b0f40"}}]},{"type":"tableCell","attrs":{"localId":"e829019e53cb","background":"white"},"content":[{"type":"paragraph","content":[{"type":"text","text":"0"}],"attrs":{"localId":"4e11ee00100b"}}]}]},{"type":"tableRow","attrs":{"localId":"8c28f5c25d1b"},"content":[{"type":"tableCell","attrs":{"localId":"492f9d799501","background":"white"},"content":[{"type":"paragraph","content":[{"type":"text","text":"LIDs Shared"}],"attrs":{"localId":"fa598f3c3020"}}]},{"type":"tableCell","attrs":{"localId":"d148d40d9bd4","background":"white"},"content":[{"type":"paragraph","content":[{"type":"text","text":"68"}],"attrs":{"localId":"953489e9982e"}}]},{"type":"tableCell","attrs":{"localId":"6d8c949d269f","background":"white"},"content":[{"type":"paragraph","content":[{"type":"text","text":"11"}],"attrs":{"localId":"52d6d1016bc4"}}]},{"type":"tableCell","attrs":{"localId":"a9b9d9197b0d","background":"white"},"content":[{"type":"paragraph","content":[{"type":"text","text":"68"}],"attrs":{"localId":"743b9481c6e2"}}]},{"type":"tableCell","attrs":{"localId":"8ff8a2e83d91","background":"white"},"content":[{"type":"paragraph","content":[{"type":"text","text":"11"}],"attrs":{"localId":"fbab9827e27b"}}]}]},{"type":"tableRow","attrs":{"localId":"c8380ed36968"},"content":[{"type":"tableCell","attrs":{"localId":"570301b3341c","background":"white"},"content":[{"type":"paragraph","content":[{"type":"text","text":"LIDs Stuck in the System"}],"attrs":{"localId":"8303c402da8a"}}]},{"type":"tableCell","attrs":{"localId":"97b16f39e871"},"content":[{"type":"paragraph","content":[{"type":"text","text":"0"}],"attrs":{"localId":"6e43c19f2fa8"}}]},{"type":"tableCell","attrs":{"localId":"79fdbfcc5d3c","background":"white"},"content":[{"type":"paragraph","content":[{"type":"text","text":"0"}],"attrs":{"localId":"d7ab855b4d8c"}}]},{"type":"tableCell","attrs":{"localId":"faec945e53a1"},"content":[{"type":"paragraph","content":[{"type":"text","text":"0"}],"attrs":{"localId":"7b7306eec4b1"}}]},{"type":"tableCell","attrs":{"localId":"4bd575bb941e","background":"white"},"content":[{"type":"paragraph","content":[{"type":"text","text":"0"}],"attrs":{"localId":"194067c965b5"}}]}]}]}
{adf}
With this, we are closing this request from our end.
Thank you for your patience, support, and cooperation throughout the process. Your brand is important to us, and we look forward to assisting you again.</t>
  </si>
  <si>
    <t>Date :08/11/2026  &lt;Ticket picked for pre processing SKU 5&gt; &lt;Tania&gt; Date :08/11/2026 &lt;Ticket picked for Production and QC review SKU 5&gt; &lt;Tania&gt;;[^UCW-35875 Summary.zip]
We have successfully uploaded this batch. Please find the attached summary sheet and summary report. Date :08/12/2026 &lt;Ticket has been successfully uploaded in our system. SKU 1&gt; &lt;Tania&gt;[^UCW-35875_Post Upload Status.xlsx] ;[^UCW-35875_Post Upload Status (0f785478-46e3-46ba-97c1-9380943ab678).xlsx]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16f8ae74-ee7e-436c-a930-629aa929cb3c"},"content":[{"type":"tableRow","attrs":{"localId":"ce48506aadfc"},"content":[{"type":"tableCell","attrs":{"localId":"5f897a066576","background":"#44b3e1"},"content":[{"type":"paragraph","content":[{"type":"text","text":"Ticket ID","marks":[{"type":"strong"}]}],"attrs":{"localId":"7472389c20cf"}}]},{"type":"tableCell","attrs":{"localId":"836a11d29f72","colspan":2,"background":"#44b3e1"},"content":[{"type":"paragraph","content":[{"type":"text","text":"UCW-35875","marks":[{"type":"strong"}]}],"attrs":{"localId":"a5c4be981a6c"}}]}]},{"type":"tableRow","attrs":{"localId":"20dcba238e67"},"content":[{"type":"tableCell","attrs":{"localId":"687e7ef55396","background":"#44b3e1"},"content":[{"type":"paragraph","content":[{"type":"text","text":"Brand Name","marks":[{"type":"strong"}]}],"attrs":{"localId":"cb8814782708"}}]},{"type":"tableCell","attrs":{"localId":"c7606f729187","colspan":2,"background":"#44b3e1"},"content":[{"type":"paragraph","content":[{"type":"text","text":"Colors Queen","marks":[{"type":"strong"}]}],"attrs":{"localId":"3f20c624fcce"}}]}]},{"type":"tableRow","attrs":{"localId":"9f3d1cbaaa67"},"content":[{"type":"tableCell","attrs":{"localId":"4584a14cc270","background":"#ace5fe"},"content":[{"type":"paragraph","content":[{"type":"text","text":"Platform","marks":[{"type":"strong"}]}],"attrs":{"localId":"ab9650b4d4cc"}}]},{"type":"tableCell","attrs":{"localId":"3472cceb0373","colspan":2,"background":"#ace5fe"},"content":[{"type":"paragraph","content":[{"type":"text","text":"Mall","marks":[{"type":"strong"}]}],"attrs":{"localId":"13752f773e99"}}]}]},{"type":"tableRow","attrs":{"localId":"b8928b7170b9"},"content":[{"type":"tableCell","attrs":{"localId":"2e58c32e59e6","background":"#ace5fe"},"content":[{"type":"paragraph","content":[{"type":"text","text":"Particulars","marks":[{"type":"strong"}]}],"attrs":{"localId":"a8eb5b37a44f"}}]},{"type":"tableCell","attrs":{"localId":"c6247fdcd0a0","background":"#ace5fe"},"content":[{"type":"paragraph","content":[{"type":"text","text":"SKU Count","marks":[{"type":"strong"}]}],"attrs":{"localId":"a82be98474d1"}}]},{"type":"tableCell","attrs":{"localId":"55111b8ebe6f","background":"#ace5fe"},"content":[{"type":"paragraph","content":[{"type":"text","text":"Option Count","marks":[{"type":"strong"}]}],"attrs":{"localId":"57e2173c91df"}}]}]},{"type":"tableRow","attrs":{"localId":"2706bea29a7a"},"content":[{"type":"tableCell","attrs":{"localId":"7cbdc37d309f","background":"white"},"content":[{"type":"paragraph","content":[{"type":"text","text":"Received"}],"attrs":{"localId":"4449bc214792"}}]},{"type":"tableCell","attrs":{"localId":"591086f3735c"},"content":[{"type":"paragraph","content":[{"type":"text","text":"5"}],"attrs":{"localId":"7ffef4befa77"}}]},{"type":"tableCell","attrs":{"localId":"338c2d143d9e"},"content":[{"type":"paragraph","content":[{"type":"text","text":"5"}],"attrs":{"localId":"840325f53340"}}]}]},{"type":"tableRow","attrs":{"localId":"f2d73df57104"},"content":[{"type":"tableCell","attrs":{"localId":"02bac729c63c","background":"white"},"content":[{"type":"paragraph","content":[{"type":"text","text":"Uploaded"}],"attrs":{"localId":"0542fefe9cb2"}}]},{"type":"tableCell","attrs":{"localId":"5b9e613ac7e3"},"content":[{"type":"paragraph","content":[{"type":"text","text":"5"}],"attrs":{"localId":"cb56625ba60e"}}]},{"type":"tableCell","attrs":{"localId":"1ba019cb662a"},"content":[{"type":"paragraph","content":[{"type":"text","text":"5"}],"attrs":{"localId":"2a30495769f3"}}]}]},{"type":"tableRow","attrs":{"localId":"8740efd2699f"},"content":[{"type":"tableCell","attrs":{"localId":"68fc99eea772","background":"white"},"content":[{"type":"paragraph","content":[{"type":"text","text":"LIDs Shared"}],"attrs":{"localId":"134cdc50921c"}}]},{"type":"tableCell","attrs":{"localId":"227fbddd26cd"},"content":[{"type":"paragraph","content":[{"type":"text","text":"5"}],"attrs":{"localId":"2f13690c80ae"}}]},{"type":"tableCell","attrs":{"localId":"e13aa7c4a48b"},"content":[{"type":"paragraph","content":[{"type":"text","text":"5"}],"attrs":{"localId":"796aedac4355"}}]}]},{"type":"tableRow","attrs":{"localId":"2fba4c31cff0"},"content":[{"type":"tableCell","attrs":{"localId":"b287da13024f","background":"white"},"content":[{"type":"paragraph","content":[{"type":"text","text":"LIDs Stuck in the System"}],"attrs":{"localId":"e53cca94111b"}}]},{"type":"tableCell","attrs":{"localId":"59588b5cfe90"},"content":[{"type":"paragraph","content":[{"type":"text","text":"0"}],"attrs":{"localId":"172255836600"}}]},{"type":"tableCell","attrs":{"localId":"fb1a6e274fac"},"content":[{"type":"paragraph","content":[{"type":"text","text":"0"}],"attrs":{"localId":"ae833dabb8fb"}}]}]}]}
{adf}
With this, we are closing this request from our end.
Thank you for your patience, support, and cooperation throughout the process. Your brand is important to us, and we look forward to assisting you again.</t>
  </si>
  <si>
    <t>Date :08/12/2026 &lt;Images have been successfully processed/ retriggered. Option 149 Sku 776&gt; &lt;Biplab Sarkar&gt;;Date :08/14/2026 &lt;Images are reflecting successfully on PDP. Option 149 Sku 776&gt; &lt;Biplab Sarkar&gt;</t>
  </si>
  <si>
    <t>[https://tatacliqhelpdesk.freshservice.com/support/tickets/225977|https://tatacliqhelpdesk.freshservice.com/support/tickets/225977]
08/10/2026: L1 Raise &lt; Rupa&gt;</t>
  </si>
  <si>
    <t>Date :08/12/2026  &lt;Ticket picked for pre processing SKU 1&gt; &lt;Tania&gt; Date :08/12/2026  &lt;Pre Processing query to Brand &lt;Packer &amp; Importer Pin Code, Ingredients, EAN, Certificate&gt;&gt; &lt;Tania&gt; ;Date :08/13/2026 &lt; Pre Processing query to Brand Follow Up&gt; &lt;Tania&gt;;Date :08/13/2026 &lt; Resolution Received from Brand&gt; &lt;Tania&gt;Date :08/13/2026 &lt;Ticket picked for Production and QC review SKU 1&gt; &lt;Tania&gt;;Date :08/13/2026 &lt;Ticket picked for Production and QC Done SKU 1&gt; &lt;Tania&gt;;[^ProductBulkUpload_125906_Beauty__Grooming(MPH22)_Hair(MPH2213)_Hair_Styling_and_Care(MPH2213101)_Hair_Styling_Products(MPH2213101106)_33744_1786701688812_20260814_033128_938_summary.csv]
We have successfully uploaded this batch. Please find the attached summary sheet and summary report.[^UCW-35872_Post Upload Status.xlsx] Date :08/14/2026 &lt;Ticket has been successfully uploaded in our system.SKU 1&gt; &lt;Tania&gt;</t>
  </si>
  <si>
    <t>Date : 10th , Aug 2026, The SKUs under tickets *UCW-35531* and *UCW-35869* are the same. Since these SKUs have already been uploaded from our end under *UCW-35531*, we are closing ticket *UCW-35869* to avoid duplicate processing.
Also, we noticed that the mail trail for ticket *UCW-35531* contains the mail shared for the new ticket *UCW-35869*.-Mousumi</t>
  </si>
  <si>
    <t xml:space="preserve">
Date : 10th Aug, 2026 This ticket has been picked for Pre-Processing and Image Analysis -Mousumi.
Date : 10th Aug, 2026 Pre-Processubg Done ( Brand to Query for weight, Association Code, Size, Purity,MRP) 
Date : 10th Aug, 2026 Qc &amp; Uploaded Done-Mousumi
PFA the Summary &amp; Post-Uploaded Sheet[^Summary.zip] [^UCW-35868 Post Upload Status_V.2 (1).xlsx] ;[^UCW-35868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e22e16b-1d0d-423b-913f-d3811aa53ea0"},"content":[{"type":"tableRow","attrs":{"localId":"26da362a5ac5"},"content":[{"type":"tableCell","attrs":{"localId":"dfe351ef4ecb","background":"#44b3e1"},"content":[{"type":"paragraph","content":[{"type":"text","text":"Ticket ID","marks":[{"type":"strong"}]}],"attrs":{"localId":"a84004302e40"}}]},{"type":"tableCell","attrs":{"localId":"677df3dddfe5","colspan":2,"background":"#44b3e1"},"content":[{"type":"paragraph","content":[{"type":"text","text":"UCW-35868","marks":[{"type":"strong"}]}],"attrs":{"localId":"fb6ef5fec996"}}]}]},{"type":"tableRow","attrs":{"localId":"ba7afd787b22"},"content":[{"type":"tableCell","attrs":{"localId":"b79b91089b6b","background":"#44b3e1"},"content":[{"type":"paragraph","content":[{"type":"text","text":"Brand Name","marks":[{"type":"strong"}]}],"attrs":{"localId":"f508a4462cff"}}]},{"type":"tableCell","attrs":{"localId":"ece6c879c581","colspan":2,"background":"#44b3e1"},"content":[{"type":"paragraph","content":[{"type":"text","text":"Mia by Tanishq","marks":[{"type":"strong"}]}],"attrs":{"localId":"5f694c24b6bf"}}]}]},{"type":"tableRow","attrs":{"localId":"7a81c951a965"},"content":[{"type":"tableCell","attrs":{"localId":"3cc740f8d092","background":"#ace5fe"},"content":[{"type":"paragraph","content":[{"type":"text","text":"Platform","marks":[{"type":"strong"}]}],"attrs":{"localId":"205cbac518f4"}}]},{"type":"tableCell","attrs":{"localId":"32014c356bee","colspan":2,"background":"#ace5fe"},"content":[{"type":"paragraph","content":[{"type":"text","text":"Mall","marks":[{"type":"strong"}]}],"attrs":{"localId":"f6e7c8798eb7"}}]}]},{"type":"tableRow","attrs":{"localId":"fa23fb82b788"},"content":[{"type":"tableCell","attrs":{"localId":"ae0765798ee8","background":"#ace5fe"},"content":[{"type":"paragraph","content":[{"type":"text","text":"Particulars","marks":[{"type":"strong"}]}],"attrs":{"localId":"feb4f1fc68d3"}}]},{"type":"tableCell","attrs":{"localId":"9b6a1670f572","background":"#ace5fe"},"content":[{"type":"paragraph","content":[{"type":"text","text":"SKU Count","marks":[{"type":"strong"}]}],"attrs":{"localId":"008327f511c2"}}]},{"type":"tableCell","attrs":{"localId":"59f398cd5383","background":"#ace5fe"},"content":[{"type":"paragraph","content":[{"type":"text","text":"Option Count","marks":[{"type":"strong"}]}],"attrs":{"localId":"75e6575b52d3"}}]}]},{"type":"tableRow","attrs":{"localId":"f73efff5e001"},"content":[{"type":"tableCell","attrs":{"localId":"50300cb1ebad","background":"white"},"content":[{"type":"paragraph","content":[{"type":"text","text":"Received"}],"attrs":{"localId":"a0b9350087ee"}}]},{"type":"tableCell","attrs":{"localId":"21bc14561bd8"},"content":[{"type":"paragraph","content":[{"type":"text","text":"6"}],"attrs":{"localId":"c082b56a48b4"}}]},{"type":"tableCell","attrs":{"localId":"7ef36cd05060"},"content":[{"type":"paragraph","content":[{"type":"text","text":"6"}],"attrs":{"localId":"bca99598bd2c"}}]}]},{"type":"tableRow","attrs":{"localId":"5232fdb39556"},"content":[{"type":"tableCell","attrs":{"localId":"bf0be1eb1690","background":"white"},"content":[{"type":"paragraph","content":[{"type":"text","text":"Uploaded"}],"attrs":{"localId":"2411cda43d6d"}}]},{"type":"tableCell","attrs":{"localId":"fdb0d794afa1"},"content":[{"type":"paragraph","content":[{"type":"text","text":"6"}],"attrs":{"localId":"a47edb3c70a3"}}]},{"type":"tableCell","attrs":{"localId":"72af775bec0d"},"content":[{"type":"paragraph","content":[{"type":"text","text":"6"}],"attrs":{"localId":"134c5ad40e73"}}]}]},{"type":"tableRow","attrs":{"localId":"a69d346fd8ec"},"content":[{"type":"tableCell","attrs":{"localId":"f00e0a985cde","background":"white"},"content":[{"type":"paragraph","content":[{"type":"text","text":"LIDs Shared"}],"attrs":{"localId":"ea8f49575c3b"}}]},{"type":"tableCell","attrs":{"localId":"45181e8d77b7"},"content":[{"type":"paragraph","content":[{"type":"text","text":"6"}],"attrs":{"localId":"e3c1e72372c6"}}]},{"type":"tableCell","attrs":{"localId":"7dcaf5cf878e"},"content":[{"type":"paragraph","content":[{"type":"text","text":"6"}],"attrs":{"localId":"51662eaadc6c"}}]}]},{"type":"tableRow","attrs":{"localId":"361c181e95fd"},"content":[{"type":"tableCell","attrs":{"localId":"d2f7f63c1b85","background":"white"},"content":[{"type":"paragraph","content":[{"type":"text","text":"LIDs Stuck in the System"}],"attrs":{"localId":"7cedc16487ae"}}]},{"type":"tableCell","attrs":{"localId":"5d7aaac1ec7f"},"content":[{"type":"paragraph","content":[{"type":"text","text":"0"}],"attrs":{"localId":"23c6550e0bc7"}}]},{"type":"tableCell","attrs":{"localId":"fca63dd049f4"},"content":[{"type":"paragraph","content":[{"type":"text","text":"0"}],"attrs":{"localId":"beb43fa2d5ea"}}]}]}]}
{adf}
With this, we are closing this request from our end.
Thank you for your patience, support, and cooperation throughout the process. Your brand is important to us, and we look forward to assisting you again.</t>
  </si>
  <si>
    <t>[https://tatacliqhelpdesk.freshservice.com/support/tickets/225529|https://tatacliqhelpdesk.freshservice.com/support/tickets/225529]
08/10/2026: L1 Raised&lt;Debabrata&gt;;We’ll take action according to Fiza’s suggestion for the MPN + Brand combination. 
Could you please advise us on the next step for the *Already existing combinations of Size, Color, and Style Code*?;
As we informed earlier, we have already highlighted this issue with the Tech Team. They suggested a few steps, which we have already followed and informed them accordingly. We are also staying in touch with the team regarding this issue. Once the issue is resolved, we will inform you promptly.
Tech Team: [https://tatacliqhelpdesk.freshservice.com/support/tickets/225529|https://tatacliqhelpdesk.freshservice.com/support/tickets/225529];Out of the 7 SKUs that were stuck due to rejection, 2 SKUs have been successfully listed. We are currently working on the remaining 5 SKUs and expect to resolve them soon. We will keep you updated once all 5 SKUs are successfully resolved.
10024546-A01-Black-XL MP000000031961860
10025459-A01-XXL MP000000031961861;[^Converse_SizeAddition_TQ_(30Jul).xlsx]
We are happy to inform you that all the Listing IDs have been generated for the SKUs shared for Cut Size addition.</t>
  </si>
  <si>
    <t>ALDO</t>
  </si>
  <si>
    <t>Date :08/10/2026 &lt;Ticket has been successfully uploaded in our system. Option 64 Sku 444&gt; &lt;Ankita&gt;[^Summary.zip] [^Post Upload Status_V.2 (1).xlsx] ;[^UCW-35866.xlsx]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104ebac5-2560-4fcd-8542-05372608ecf5"},"content":[{"type":"tableRow","attrs":{"localId":"be6603da78a7"},"content":[{"type":"tableCell","attrs":{"localId":"357d11d02350","background":"#44b3e1"},"content":[{"type":"paragraph","content":[{"type":"text","text":"Ticket ID","marks":[{"type":"strong"}]}],"attrs":{"localId":"d07c9fed6366"}}]},{"type":"tableCell","attrs":{"localId":"20553a1b7272","colspan":4,"background":"#44b3e1"},"content":[{"type":"paragraph","content":[{"type":"text","text":"UCW-35866","marks":[{"type":"strong"}]}],"attrs":{"localId":"63d1a02e84fa"}}]}]},{"type":"tableRow","attrs":{"localId":"3aeb5fa3715b"},"content":[{"type":"tableCell","attrs":{"localId":"7b86034c12a9","background":"#44b3e1"},"content":[{"type":"paragraph","content":[{"type":"text","text":"Brand Name","marks":[{"type":"strong"}]}],"attrs":{"localId":"d0c22f6058f6"}}]},{"type":"tableCell","attrs":{"localId":"2bd1ad71d856","colspan":4,"background":"#44b3e1"},"content":[{"type":"paragraph","content":[{"type":"text","text":"ALDO","marks":[{"type":"strong"}]}],"attrs":{"localId":"33d96d0e5e05"}}]}]},{"type":"tableRow","attrs":{"localId":"9537eac3aa34"},"content":[{"type":"tableCell","attrs":{"localId":"c319911cafd9","background":"#44b3e1"},"content":[{"type":"paragraph","content":[{"type":"text","text":"Platform","marks":[{"type":"strong"}]}],"attrs":{"localId":"425e750dcf3b"}}]},{"type":"tableCell","attrs":{"localId":"3f9d992c7c8e","colspan":2,"background":"#44b3e1"},"content":[{"type":"paragraph","content":[{"type":"text","text":"Luxury","marks":[{"type":"strong"}]}],"attrs":{"localId":"cb3b21aa2fd6"}}]},{"type":"tableCell","attrs":{"localId":"92e18ffb42c6","colspan":2,"background":"#44b3e1"},"content":[{"type":"paragraph","content":[{"type":"text","text":"Mall","marks":[{"type":"strong"}]}],"attrs":{"localId":"eb61e7386770"}}]}]},{"type":"tableRow","attrs":{"localId":"926f4bc638ce"},"content":[{"type":"tableCell","attrs":{"localId":"5f021ff0c0ea","background":"#ace5fe"},"content":[{"type":"paragraph","content":[{"type":"text","text":"Particulars","marks":[{"type":"strong"}]}],"attrs":{"localId":"15972ea55db7"}}]},{"type":"tableCell","attrs":{"localId":"604cc016350f","background":"#ace5fe"},"content":[{"type":"paragraph","content":[{"type":"text","text":"SKU Count","marks":[{"type":"strong"}]}],"attrs":{"localId":"6bdd54b75a17"}}]},{"type":"tableCell","attrs":{"localId":"a9610bd919b7","background":"#ace5fe"},"content":[{"type":"paragraph","content":[{"type":"text","text":"Option Count","marks":[{"type":"strong"}]}],"attrs":{"localId":"831fb9e0b103"}}]},{"type":"tableCell","attrs":{"localId":"a92326c129e3","background":"#ace5fe"},"content":[{"type":"paragraph","content":[{"type":"text","text":"SKU Count","marks":[{"type":"strong"}]}],"attrs":{"localId":"41a8a4dfc70e"}}]},{"type":"tableCell","attrs":{"localId":"1e93c885f4ed","background":"#ace5fe"},"content":[{"type":"paragraph","content":[{"type":"text","text":"Option Count","marks":[{"type":"strong"}]}],"attrs":{"localId":"680ccc65b730"}}]}]},{"type":"tableRow","attrs":{"localId":"7c510dcb0b36"},"content":[{"type":"tableCell","attrs":{"localId":"8f5a6bb3f788","background":"white"},"content":[{"type":"paragraph","content":[{"type":"text","text":"Received"}],"attrs":{"localId":"bd4315140678"}}]},{"type":"tableCell","attrs":{"localId":"cc0afbb402a6"},"content":[{"type":"paragraph","content":[{"type":"text","text":"513"}],"attrs":{"localId":"a476c3235ec1"}}]},{"type":"tableCell","attrs":{"localId":"96776f318d74"},"content":[{"type":"paragraph","content":[{"type":"text","text":"78"}],"attrs":{"localId":"ecfcf1ab2c36"}}]},{"type":"tableCell","attrs":{"localId":"1eafd9220f67","background":"white"},"content":[{"type":"paragraph","content":[{"type":"text","text":"513"}],"attrs":{"localId":"135f61e4aa65"}}]},{"type":"tableCell","attrs":{"localId":"cce7a3ef0ab7","background":"white"},"content":[{"type":"paragraph","content":[{"type":"text","text":"78"}],"attrs":{"localId":"9030ddf4ed3f"}}]}]},{"type":"tableRow","attrs":{"localId":"e5bccccaa2b9"},"content":[{"type":"tableCell","attrs":{"localId":"5e75de08bff3","background":"white"},"content":[{"type":"paragraph","content":[{"type":"text","text":"Uploaded"}],"attrs":{"localId":"69e186f975d6"}}]},{"type":"tableCell","attrs":{"localId":"814df5241632"},"content":[{"type":"paragraph","content":[{"type":"text","text":"444"}],"attrs":{"localId":"bb8d7f3d38ce"}}]},{"type":"tableCell","attrs":{"localId":"cc62e2dfc555"},"content":[{"type":"paragraph","content":[{"type":"text","text":"65"}],"attrs":{"localId":"29921b70decd"}}]},{"type":"tableCell","attrs":{"localId":"8fd8e75db9c7","background":"white"},"content":[{"type":"paragraph","content":[{"type":"text","text":"125"}],"attrs":{"localId":"2e7d84be7776"}}]},{"type":"tableCell","attrs":{"localId":"7e275c65b835","background":"white"},"content":[{"type":"paragraph","content":[{"type":"text","text":"18"}],"attrs":{"localId":"3381dd86ad7f"}}]}]},{"type":"tableRow","attrs":{"localId":"973fda9b3f74"},"content":[{"type":"tableCell","attrs":{"localId":"23b8dc367b4f","background":"white"},"content":[{"type":"paragraph","content":[{"type":"text","text":"SKUs Not Uploaded"}],"attrs":{"localId":"2dd79f174abb"}}]},{"type":"tableCell","attrs":{"localId":"a3c0e09c0a49"},"content":[{"type":"paragraph","content":[{"type":"text","text":"26"}],"attrs":{"localId":"de622acecaae"}}]},{"type":"tableCell","attrs":{"localId":"4e766b11c130"},"content":[{"type":"paragraph","content":[{"type":"text","text":"7"}],"attrs":{"localId":"e97954ecd642"}}]},{"type":"tableCell","attrs":{"localId":"48590bbde51a","background":"white"},"content":[{"type":"paragraph","content":[{"type":"text","text":"348"}],"attrs":{"localId":"b4ac51a336f5"}}]},{"type":"tableCell","attrs":{"localId":"d81e8667e5c3","background":"white"},"content":[{"type":"paragraph","content":[{"type":"text","text":"53"}],"attrs":{"localId":"aa6066155d57"}}]}]},{"type":"tableRow","attrs":{"localId":"112e8ee62e23"},"content":[{"type":"tableCell","attrs":{"localId":"201f24b78e8e","background":"white"},"content":[{"type":"paragraph","content":[{"type":"text","text":"Already Listed"}],"attrs":{"localId":"d3552f540651"}}]},{"type":"tableCell","attrs":{"localId":"59f8bd86a868"},"content":[{"type":"paragraph","content":[{"type":"text","text":"43"}],"attrs":{"localId":"9137b9d05432"}}]},{"type":"tableCell","attrs":{"localId":"1d8efc78d30e"},"content":[{"type":"paragraph","content":[{"type":"text","text":"7"}],"attrs":{"localId":"78138d598fc9"}}]},{"type":"tableCell","attrs":{"localId":"29af2914efb8","background":"white"},"content":[{"type":"paragraph","content":[{"type":"text","text":"40"}],"attrs":{"localId":"c5dd8bf0fcb9"}}]},{"type":"tableCell","attrs":{"localId":"dcbf597ba377","background":"white"},"content":[{"type":"paragraph","content":[{"type":"text","text":"7"}],"attrs":{"localId":"02cbd0e34005"}}]}]},{"type":"tableRow","attrs":{"localId":"b5cc23f2574b"},"content":[{"type":"tableCell","attrs":{"localId":"7a7c7869271c","background":"white"},"content":[{"type":"paragraph","content":[{"type":"text","text":"LIDs Shared"}],"attrs":{"localId":"4eaa492ade76"}}]},{"type":"tableCell","attrs":{"localId":"83675b1acac3"},"content":[{"type":"paragraph","content":[{"type":"text","text":"444"}],"attrs":{"localId":"9a13394d0274"}}]},{"type":"tableCell","attrs":{"localId":"0a024d1c83e5"},"content":[{"type":"paragraph","content":[{"type":"text","text":"65"}],"attrs":{"localId":"6c15cba7ce2e"}}]},{"type":"tableCell","attrs":{"localId":"4b9f13059e53","background":"white"},"content":[{"type":"paragraph","content":[{"type":"text","text":"125"}],"attrs":{"localId":"a31ccb3eef04"}}]},{"type":"tableCell","attrs":{"localId":"9d963d0bc938","background":"white"},"content":[{"type":"paragraph","content":[{"type":"text","text":"18"}],"attrs":{"localId":"cf251f8d543c"}}]}]},{"type":"tableRow","attrs":{"localId":"99b36a2fd214"},"content":[{"type":"tableCell","attrs":{"localId":"456d1e4dc1e4","background":"white"},"content":[{"type":"paragraph","content":[{"type":"text","text":"LIDs Stuck in the System"}],"attrs":{"localId":"aee637250c58"}}]},{"type":"tableCell","attrs":{"localId":"bc55e57fa9c8"},"content":[{"type":"paragraph","content":[{"type":"text","text":"0"}],"attrs":{"localId":"b518d4ad9406"}}]},{"type":"tableCell","attrs":{"localId":"e989ebe977a5"},"content":[{"type":"paragraph","content":[{"type":"text","text":"0"}],"attrs":{"localId":"51cf14fdf862"}}]},{"type":"tableCell","attrs":{"localId":"52373ed2d3f4"},"content":[{"type":"paragraph","content":[{"type":"text","text":"0"}],"attrs":{"localId":"5f7373fdcafe"}}]},{"type":"tableCell","attrs":{"localId":"71c0f6533709","background":"white"},"content":[{"type":"paragraph","content":[{"type":"text","text":"0"}],"attrs":{"localId":"694d31545c2d"}}]}]}]}
{adf}
With this, we are closing this request from our end.
Thank you for your patience, support, and cooperation throughout the process. Your brand is important to us, and we look forward to assisting you again.</t>
  </si>
  <si>
    <t xml:space="preserve">Handme </t>
  </si>
  <si>
    <t>Size guide not reflecting. Retriggered and retified</t>
  </si>
  <si>
    <t>Images and title mismatch. Images has been retriggered, awaiting relfection</t>
  </si>
  <si>
    <t>UCW-36388</t>
  </si>
  <si>
    <t xml:space="preserve"> Error_Weekly Consolidated QC Report (1 July – 13 July) | Agency Name -  Netscribes</t>
  </si>
  <si>
    <t>UCW-36384</t>
  </si>
  <si>
    <t xml:space="preserve">Cloned-Cin Cin - 07-08-2026 - 128398 - Daily Wear </t>
  </si>
  <si>
    <t>Size Chart Code Creation</t>
  </si>
  <si>
    <t>UCW-36379</t>
  </si>
  <si>
    <t>Superyou - Pouch to Jar Transition - 500g Packs</t>
  </si>
  <si>
    <t>UCW-36372</t>
  </si>
  <si>
    <t>UCW-36367</t>
  </si>
  <si>
    <t>SKP Spa Essence New Launch - Tata</t>
  </si>
  <si>
    <t>UCW-36364</t>
  </si>
  <si>
    <t>SEPT NPL Cataloguing TCL</t>
  </si>
  <si>
    <t>UCW-36361</t>
  </si>
  <si>
    <t xml:space="preserve">Rabanne Million RE26 Cataloguing </t>
  </si>
  <si>
    <t>UCW-36360</t>
  </si>
  <si>
    <t>Puig NPD Cataloguing 12.08.26</t>
  </si>
  <si>
    <t>UCW-36355</t>
  </si>
  <si>
    <t>Under Armour Listing (128047)-14/08/2026</t>
  </si>
  <si>
    <t>UCW-36353</t>
  </si>
  <si>
    <t>Koskii - 12-08-2026 - 129333 - Festive Wear</t>
  </si>
  <si>
    <t>UCW-36340</t>
  </si>
  <si>
    <t>ONLY AW26 (LOT-1) (TATA CLIQ Template)-17.08.2026</t>
  </si>
  <si>
    <t>UCW-36338</t>
  </si>
  <si>
    <t>CLONE - Changes In The Products - HOUSE OF CDC FASHION PVT LTD</t>
  </si>
  <si>
    <t>UCW-36336</t>
  </si>
  <si>
    <t xml:space="preserve"> [EXTERNAL] RE: PI Tata Cliq - 14th July</t>
  </si>
  <si>
    <t>UCW-36323</t>
  </si>
  <si>
    <t>CLONE - CLONE - CLONE - CLONE - CLONE - Error_Weekly Consolidated QC Report (1 July – 13 July) | Agency Name -  Netscribes</t>
  </si>
  <si>
    <t>UCW-36312</t>
  </si>
  <si>
    <t>MAC Cataloguing - Aug'26</t>
  </si>
  <si>
    <t>UCW-36311</t>
  </si>
  <si>
    <t>L'Occi X TataCliQ_New Listings</t>
  </si>
  <si>
    <t>UCW-36307</t>
  </si>
  <si>
    <t>Fabindia – Apparel | Jewellery – Seller Code-126453 – SKU Count-1199 – Style Count-448 – 13-08-2026</t>
  </si>
  <si>
    <t>UCW-36304</t>
  </si>
  <si>
    <t xml:space="preserve"> Palmonas | Fashion Jwellery | 128366 | 19-08-2026, 37 SKUs Rakhi and Rakhi combos</t>
  </si>
  <si>
    <t>UCW-36295</t>
  </si>
  <si>
    <t>CLONE - Catalog File | IXIA by GIVA | 8/17/2026</t>
  </si>
  <si>
    <t>UCW-36291</t>
  </si>
  <si>
    <t>( CHARCHIT/CAVIO ) 25 -New Styles Product data sheet to go live on Tata Cliq</t>
  </si>
  <si>
    <t>UCW-36289</t>
  </si>
  <si>
    <t>Saucony Women's Listing Template</t>
  </si>
  <si>
    <t>UCW-36287</t>
  </si>
  <si>
    <t>MP000000023232174 - Image Update</t>
  </si>
  <si>
    <t>UCW-36283</t>
  </si>
  <si>
    <t xml:space="preserve"> Nicobar + Apparel + Jewellery + 129226 + 18th Aug26 (Godavari)</t>
  </si>
  <si>
    <t>UCW-36281</t>
  </si>
  <si>
    <t>CLONE - New Catalog Jewellery_Biba_11-08-2026</t>
  </si>
  <si>
    <t>UCW-36280</t>
  </si>
  <si>
    <t>CLONE - CLONE - CLONE - CLONE - Error_Weekly Consolidated QC Report (1 July – 13 July) | Agency Name -  Netscribes</t>
  </si>
  <si>
    <t>UCW-36278</t>
  </si>
  <si>
    <t>PNG Jewellers | Silver Rakhi Revised Images | Code - 124260 | Total SKUs - 98</t>
  </si>
  <si>
    <t>UCW-36263</t>
  </si>
  <si>
    <t xml:space="preserve"> CK 100 Rem - 4 std 3 GWP - TATA - 17/08/26</t>
  </si>
  <si>
    <t>UCW-36261</t>
  </si>
  <si>
    <t>Davidoff 3 EAN Update - TATA - 12/08/26</t>
  </si>
  <si>
    <t>UCW-36255</t>
  </si>
  <si>
    <t>Floris London cherry blossom intense</t>
  </si>
  <si>
    <t>UCW-36253</t>
  </si>
  <si>
    <t>Giva | Silver Jewellery | 125927 | 06-08-2026 (32SKUs)</t>
  </si>
  <si>
    <t>UCW-36251</t>
  </si>
  <si>
    <t>House of Chikankari - 10-08-2026 - 128604 - Festive Collection</t>
  </si>
  <si>
    <t>UCW-36250</t>
  </si>
  <si>
    <t xml:space="preserve"> Image Update - MP000000026620493</t>
  </si>
  <si>
    <t>UCW-36248</t>
  </si>
  <si>
    <t>Images update | Tata Cliq | Kids progrow+ | Miduty</t>
  </si>
  <si>
    <t>UCW-36246</t>
  </si>
  <si>
    <t xml:space="preserve"> [External] - Re: Lakme | EAN-CIC Mismatch Transitions</t>
  </si>
  <si>
    <t>UCW-36244</t>
  </si>
  <si>
    <t>CLONE - Cava Image updation</t>
  </si>
  <si>
    <t>UCW-36239</t>
  </si>
  <si>
    <t>CLONE - Fabindia – Apparel | Jewellery &amp; Footwear– Seller Code-126453 – SKU Count-936 – Style Count-330 – 27-07-2026</t>
  </si>
  <si>
    <t>UCW-36231</t>
  </si>
  <si>
    <t>CLONE - Tata Shiseido Portfolio – Launch &amp; Operational Alignment</t>
  </si>
  <si>
    <t>UCW-36227</t>
  </si>
  <si>
    <t>ALDO Footwear Catalog Submission (TC&amp;TCL) - 03.08.2025</t>
  </si>
  <si>
    <t>UCW-36223</t>
  </si>
  <si>
    <t>La Vie En Rose style gap</t>
  </si>
  <si>
    <t>UCW-36218</t>
  </si>
  <si>
    <t>CLONE - CLONE - CLONE - Error_Weekly Consolidated QC Report (1 July – 13 July) | Agency Name -  Netscribes</t>
  </si>
  <si>
    <t>UCW-36216</t>
  </si>
  <si>
    <t>Tata CliQ &lt;&gt; New Product Listing Request- (Floe-371),(Floe-372),(Floe-373-375),(PU-149),(PU-120),(PU-123),(PU-124),(PU-125)</t>
  </si>
  <si>
    <t>UCW-36202</t>
  </si>
  <si>
    <t>Voylla | Fashion Jewelry | 128973 | 13.08.2026 (31 skus)</t>
  </si>
  <si>
    <t>UCW-36201</t>
  </si>
  <si>
    <t>Sri Jagdamba Pearls | Fashion Category| 124314-SJPS1 | 14-08-26(31 SKUS)</t>
  </si>
  <si>
    <t>UCW-36199</t>
  </si>
  <si>
    <t>New Earring Collection Catalog for Upload 14.08.2026</t>
  </si>
  <si>
    <t>UCW-36197</t>
  </si>
  <si>
    <t>L’Oréal Paris | Tinted Serum grouping  | Tatacliq</t>
  </si>
  <si>
    <t>UCW-36189</t>
  </si>
  <si>
    <t>Giva | Silver Jewellery | 125927 | RAKHI COMBO (35 SKUs)</t>
  </si>
  <si>
    <t>UCW-36176</t>
  </si>
  <si>
    <t>CLONE - CLONE - Error_Weekly Consolidated QC Report (1 July – 13 July) | Agency Name -  Netscribes</t>
  </si>
  <si>
    <t>UCW-36171</t>
  </si>
  <si>
    <t>CLONE - New Rakhi Collection Catalog for Upload Lot 2 11.08.2026</t>
  </si>
  <si>
    <t>UCW-36169</t>
  </si>
  <si>
    <t>UCW-36168</t>
  </si>
  <si>
    <t>CLONE - CLONE - UPDATED Beauty New Listing Format Submission – Zoha / Correlation / Pepper Tree</t>
  </si>
  <si>
    <t>UCW-36167</t>
  </si>
  <si>
    <t>Platform Addition Request - Torriden</t>
  </si>
  <si>
    <t>UCW-36159</t>
  </si>
  <si>
    <t>NPI Listings - Tata Cliq (OR)&lt;&gt;Honasa</t>
  </si>
  <si>
    <t>UCW-36157</t>
  </si>
  <si>
    <t>Tatacliq Footwear Batch 25 (July) _USPA_23-07-2026</t>
  </si>
  <si>
    <t>UCW-36156</t>
  </si>
  <si>
    <t>PUMA FOOTWEAR 124130 &amp; 125381 New Listings 14-08-2026</t>
  </si>
  <si>
    <t>UCW-36148</t>
  </si>
  <si>
    <t>PUMA FOOTWEAR 124130 &amp; 125381 New Listings 12-08-2026</t>
  </si>
  <si>
    <t>Total SKU Count - 52
Total Option Count -46</t>
  </si>
  <si>
    <t xml:space="preserve">Date :08/22/2026 &lt;Size Chart Code Creation&gt; &lt;Anwesha Mondal&gt; 
[^UCW-36847 Size Chart MP.csv]
[^UCW-36847 Size Chart LUX.csv]
</t>
  </si>
  <si>
    <t>Total SKU Count - 36
Total Option Count - 28</t>
  </si>
  <si>
    <t xml:space="preserve">Schwarzkopf </t>
  </si>
  <si>
    <t xml:space="preserve">Date :08/22/2026  &lt;Ticket picked for pre processing SKU 7&gt; &lt;Tania&gt; Date :08/22/2026  &lt;Pre Processing query to Brand &lt;Packer Details, Image &amp; Certificate Query&gt;&gt; &lt;Tania&gt; </t>
  </si>
  <si>
    <t>Tom Ford, Jo Malone London</t>
  </si>
  <si>
    <t>Date :08/22/2026 &lt;Ticket picked for pre processing SKU 8&gt; &lt;Tania&gt; Date :08/22/2026 &lt;Ticket picked for Production and QC review SKU 8&gt; &lt;Tania&gt;</t>
  </si>
  <si>
    <t>Date :08/21/2026  &lt;Ticket picked for pre processing SKU 5&gt; &lt;Tania&gt; Date :08/21/2026 &lt;Ticket picked for Production and QC review SKU 5&gt; &lt;Tania&gt;</t>
  </si>
  <si>
    <t xml:space="preserve">under Armour </t>
  </si>
  <si>
    <t>Date :08/21/2026 &lt;Ticket picked for pre processing Option 59 Sku 333&gt; &lt;Ankita&gt;;Date :08/22/202 &lt;Ticket picked for Production and QC review Option 59 Sku 333&gt; &lt;Ankita&gt;</t>
  </si>
  <si>
    <t xml:space="preserve">Koskii </t>
  </si>
  <si>
    <t>Only</t>
  </si>
  <si>
    <t xml:space="preserve">Date :08/21/2026  &lt;Ticket picked for pre processing Option 173 Sku 1011&gt; &lt;Anwesha Mondal&gt;;Date :08/22/2026  &lt;Pre Processing query to Brand &lt;Image &amp; Sizes Issue&gt;&gt; &lt;Anwesha Mondal&gt; ;Date :08/22/2026  &lt;Size Chart Code Creation&gt; &lt;Anwesha Mondal&gt; 
[^UCW-36340 Only Size Chart.csv]
</t>
  </si>
  <si>
    <t>Date:08/22/2026&lt;As per the requirement, the images have been updated and are properly reflected.&gt;&lt;Amandeep&gt;
!image-20260822-062727.png|width=960,alt="image-20260822-062727.png"!</t>
  </si>
  <si>
    <t>Marks &amp; Spencer</t>
  </si>
  <si>
    <t>Date :08/21/2026  &lt;Ticket picked for pre processing Option 76 Sku 477&gt; &lt;Anwesha Mondal&gt;;Date :08/21/2026  &lt;Size Chart Code Creation&gt; &lt;Anwesha Mondal&gt;
[^UCW-36336 Size Chart MP.csv]
[^UCW-36336 Size Chart LUX.csv]
;MP uploaded
!image-20260821-171833.png|width=520,alt="image-20260821-171833.png"!
LUX uploaded
!image-20260821-172007.png|width=505,alt="image-20260821-172007.png"!;Date :08/22/2026  &lt;Pre Processing query to Brand 1st Follow Up&gt; &lt;Anwesha Mondal&gt;</t>
  </si>
  <si>
    <t xml:space="preserve">Total SKU Count - 16
Total Option Count - 14;[^Netscribes QC Failed Options 20th AUG.xlsx]
</t>
  </si>
  <si>
    <t>Date :08/21/2026  &lt;Ticket picked for pre processing SKU 15&gt; &lt;Tania&gt; Date :08/21/2026  &lt;Pre Processing query to Brand &lt;Image &amp; Certificate analysis&gt;&gt; &lt;Tania&gt; ;Date :08/22/2026 &lt; Pre Processing query to Brand 1st Follow Up&gt; &lt;Tania&gt;</t>
  </si>
  <si>
    <t xml:space="preserve">Date : 20th Aug, 2026 This ticket has been picked for Pre-Processing and Image Analysis -Mousumi.;Date : 21st  Aug, 2026 QC &amp; Uploaded Done for jewellery Part-Mousumi
PFA the Summary &amp; Post-Uploaded Sheet[^UCW-36307 Post Upload Status_V.2 (1).xlsx] [^Summary (9fd4c7cd-442f-4000-9a4f-49dfe2294f7f).zip] </t>
  </si>
  <si>
    <t xml:space="preserve"> Palmonas</t>
  </si>
  <si>
    <t xml:space="preserve">Date : 20th Aug, 2026 This ticket has been picked for Pre-Processing and Image Analysis -Mousumi.;Date : 21th Aug, 2026 Pre-Processing Done( Brand to QUery for SIze &amp; Images Query )-Mousumi;Date : 22nd Aug, 2026 QC &amp; Uploaded Done-Mousumi
PFA the SUmmary &amp; Post-Uploaded Sheet[^Summary.zip] [^UCW-36304 Post Upload Status_V.2 (1).xlsx] </t>
  </si>
  <si>
    <t>Date : 20th Aug, 2026 The *Fashion Jewellery* category is currently not available in the Seller Portal. Kindly add the *Fashion Jewellery category from L1 to L4* in the Seller Portal so that we can proceed with the further processing.
Date : 20th Aug, 2026  As discussed with Simi, the commission approval has not been received yet. Therefore, we are closing the ticket for now.</t>
  </si>
  <si>
    <t>CAVIO</t>
  </si>
  <si>
    <t>Saucony</t>
  </si>
  <si>
    <t>Date :08/20/2026 &lt;Ticket picked for pre processing Option 18 Sku 72&gt; &lt;Ankita&gt;;[^Saucony Footwear Size Chart LUX.csv]
[^Saucony Footwear Size Chart Mall.csv]
Please create size chart code.;Hi [~accountid:633219bcfedc6169aed70039] 
Size guide uploaded for both the platform.
!image-20260820-140745.png|width=665,alt="image-20260820-140745.png"!
!image-20260820-140503.png|width=680,alt="image-20260820-140503.png"!;Date :08/21/2026 &lt;Ticket has been successfully uploaded in our system. Option 18 Sku 72&gt; &lt;Ankita&gt;[^Summary.zip] [^Post Upload Status_V.2 (1).xlsx] ;[^UCW-36289.xlsx]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0871b0cb-9b4a-409b-9e96-65d9b8a279c3"},"content":[{"type":"tableRow","attrs":{"localId":"a0742bf04084"},"content":[{"type":"tableCell","attrs":{"localId":"3e906f176824","background":"#44b3e1"},"content":[{"type":"paragraph","content":[{"type":"text","text":"Ticket ID","marks":[{"type":"strong"}]}],"attrs":{"localId":"710c87fce8f0"}}]},{"type":"tableCell","attrs":{"localId":"2a3153b78caa","colspan":4,"background":"#44b3e1"},"content":[{"type":"paragraph","content":[{"type":"text","text":"UCW-36289","marks":[{"type":"strong"}]}],"attrs":{"localId":"2992adb2227b"}}]}]},{"type":"tableRow","attrs":{"localId":"9ed4c7cf05b2"},"content":[{"type":"tableCell","attrs":{"localId":"100bf7fb548d","background":"#44b3e1"},"content":[{"type":"paragraph","content":[{"type":"text","text":"Brand Name","marks":[{"type":"strong"}]}],"attrs":{"localId":"eb9058f090b7"}}]},{"type":"tableCell","attrs":{"localId":"bf893070b467","colspan":4,"background":"#44b3e1"},"content":[{"type":"paragraph","content":[{"type":"text","text":"Saucony","marks":[{"type":"strong"}]}],"attrs":{"localId":"34a8175a097a"}}]}]},{"type":"tableRow","attrs":{"localId":"4ce84287cf57"},"content":[{"type":"tableCell","attrs":{"localId":"38cbd5339c10","background":"#44b3e1"},"content":[{"type":"paragraph","content":[{"type":"text","text":"Platform","marks":[{"type":"strong"}]}],"attrs":{"localId":"2bb89b2a24c3"}}]},{"type":"tableCell","attrs":{"localId":"71460a5cbb19","colspan":2,"background":"#44b3e1"},"content":[{"type":"paragraph","content":[{"type":"text","text":"Luxury","marks":[{"type":"strong"}]}],"attrs":{"localId":"f0bb6cba92c1"}}]},{"type":"tableCell","attrs":{"localId":"53454304047b","colspan":2,"background":"#44b3e1"},"content":[{"type":"paragraph","content":[{"type":"text","text":"Mall","marks":[{"type":"strong"}]}],"attrs":{"localId":"e60fcba7caf8"}}]}]},{"type":"tableRow","attrs":{"localId":"a1b40e5e276c"},"content":[{"type":"tableCell","attrs":{"localId":"499f789f7f6f","background":"#ace5fe"},"content":[{"type":"paragraph","content":[{"type":"text","text":"Particulars","marks":[{"type":"strong"}]}],"attrs":{"localId":"051ac25dd262"}}]},{"type":"tableCell","attrs":{"localId":"ac7945191d50","background":"#ace5fe"},"content":[{"type":"paragraph","content":[{"type":"text","text":"SKU Count","marks":[{"type":"strong"}]}],"attrs":{"localId":"769e92792886"}}]},{"type":"tableCell","attrs":{"localId":"b01c3fd1049e","background":"#ace5fe"},"content":[{"type":"paragraph","content":[{"type":"text","text":"Option Count","marks":[{"type":"strong"}]}],"attrs":{"localId":"8b8b2518ee03"}}]},{"type":"tableCell","attrs":{"localId":"56a62d228a86","background":"#ace5fe"},"content":[{"type":"paragraph","content":[{"type":"text","text":"SKU Count","marks":[{"type":"strong"}]}],"attrs":{"localId":"b72b02841d7e"}}]},{"type":"tableCell","attrs":{"localId":"cc78fefd7841","background":"#ace5fe"},"content":[{"type":"paragraph","content":[{"type":"text","text":"Option Count","marks":[{"type":"strong"}]}],"attrs":{"localId":"8fef79a6018d"}}]}]},{"type":"tableRow","attrs":{"localId":"28de8c781196"},"content":[{"type":"tableCell","attrs":{"localId":"77b97eb32aa2","background":"white"},"content":[{"type":"paragraph","content":[{"type":"text","text":"Received"}],"attrs":{"localId":"fa2b8c37a232"}}]},{"type":"tableCell","attrs":{"localId":"0cc158329178","background":"white"},"content":[{"type":"paragraph","content":[{"type":"text","text":"72"}],"attrs":{"localId":"594a34713c3f"}}]},{"type":"tableCell","attrs":{"localId":"b52bc49e79d2","background":"white"},"content":[{"type":"paragraph","content":[{"type":"text","text":"18"}],"attrs":{"localId":"79dfa22cc351"}}]},{"type":"tableCell","attrs":{"localId":"dab83b5c8a4a","background":"white"},"content":[{"type":"paragraph","content":[{"type":"text","text":"72"}],"attrs":{"localId":"64ccdeaf5812"}}]},{"type":"tableCell","attrs":{"localId":"a40aced99369","background":"white"},"content":[{"type":"paragraph","content":[{"type":"text","text":"18"}],"attrs":{"localId":"ed539919b0f7"}}]}]},{"type":"tableRow","attrs":{"localId":"c471eabce611"},"content":[{"type":"tableCell","attrs":{"localId":"2757d0de8632","background":"white"},"content":[{"type":"paragraph","content":[{"type":"text","text":"Uploaded"}],"attrs":{"localId":"4c3b6d129a1c"}}]},{"type":"tableCell","attrs":{"localId":"54bfef24df7f","background":"white"},"content":[{"type":"paragraph","content":[{"type":"text","text":"72"}],"attrs":{"localId":"5f4a87ea2f94"}}]},{"type":"tableCell","attrs":{"localId":"a58ca8f98efa","background":"white"},"content":[{"type":"paragraph","content":[{"type":"text","text":"18"}],"attrs":{"localId":"645e8ee4e463"}}]},{"type":"tableCell","attrs":{"localId":"dd5fcbf2ab02","background":"white"},"content":[{"type":"paragraph","content":[{"type":"text","text":"72"}],"attrs":{"localId":"a137d98d327f"}}]},{"type":"tableCell","attrs":{"localId":"e2f530434a05","background":"white"},"content":[{"type":"paragraph","content":[{"type":"text","text":"18"}],"attrs":{"localId":"a80c56c094dd"}}]}]},{"type":"tableRow","attrs":{"localId":"c94b1b40b54e"},"content":[{"type":"tableCell","attrs":{"localId":"711e147cdefb","background":"white"},"content":[{"type":"paragraph","content":[{"type":"text","text":"SKUs Not Uploaded"}],"attrs":{"localId":"321608084f7e"}}]},{"type":"tableCell","attrs":{"localId":"abc4eaaad2e0","background":"white"},"content":[{"type":"paragraph","content":[{"type":"text","text":"0"}],"attrs":{"localId":"9ffb607e19d8"}}]},{"type":"tableCell","attrs":{"localId":"75e2d5bfc85b","background":"white"},"content":[{"type":"paragraph","content":[{"type":"text","text":"0"}],"attrs":{"localId":"71882997e15b"}}]},{"type":"tableCell","attrs":{"localId":"82b3f90f81e8","background":"white"},"content":[{"type":"paragraph","content":[{"type":"text","text":"0"}],"attrs":{"localId":"371f5d22ed4e"}}]},{"type":"tableCell","attrs":{"localId":"43bda2467fcc","background":"white"},"content":[{"type":"paragraph","content":[{"type":"text","text":"0"}],"attrs":{"localId":"4c831165802e"}}]}]},{"type":"tableRow","attrs":{"localId":"32a69576cefc"},"content":[{"type":"tableCell","attrs":{"localId":"d30853070dfe","background":"white"},"content":[{"type":"paragraph","content":[{"type":"text","text":"LIDs Shared"}],"attrs":{"localId":"3d82e93b4be4"}}]},{"type":"tableCell","attrs":{"localId":"90c61fd861cb","background":"white"},"content":[{"type":"paragraph","content":[{"type":"text","text":"72"}],"attrs":{"localId":"09e0c70eb03b"}}]},{"type":"tableCell","attrs":{"localId":"7f69c1ed1917","background":"white"},"content":[{"type":"paragraph","content":[{"type":"text","text":"18"}],"attrs":{"localId":"c535c48639f9"}}]},{"type":"tableCell","attrs":{"localId":"ba0fedf34e7d","background":"white"},"content":[{"type":"paragraph","content":[{"type":"text","text":"72"}],"attrs":{"localId":"bf12088d144c"}}]},{"type":"tableCell","attrs":{"localId":"f1cf993f1422","background":"white"},"content":[{"type":"paragraph","content":[{"type":"text","text":"18"}],"attrs":{"localId":"86c64f283bf3"}}]}]},{"type":"tableRow","attrs":{"localId":"0934c558648c"},"content":[{"type":"tableCell","attrs":{"localId":"47c41c32f6f8","background":"white"},"content":[{"type":"paragraph","content":[{"type":"text","text":"LIDs Stuck in the System"}],"attrs":{"localId":"e96c796bf42b"}}]},{"type":"tableCell","attrs":{"localId":"2bbb9c00c12c"},"content":[{"type":"paragraph","content":[{"type":"text","text":"0"}],"attrs":{"localId":"b87f44fa1c93"}}]},{"type":"tableCell","attrs":{"localId":"2a83f2cde3c5","background":"white"},"content":[{"type":"paragraph","content":[{"type":"text","text":"0"}],"attrs":{"localId":"69da957a2d07"}}]},{"type":"tableCell","attrs":{"localId":"aa7b030a675e"},"content":[{"type":"paragraph","content":[{"type":"text","text":"0"}],"attrs":{"localId":"f36a8a787780"}}]},{"type":"tableCell","attrs":{"localId":"960b9bd78106","background":"white"},"content":[{"type":"paragraph","content":[{"type":"text","text":"0"}],"attrs":{"localId":"022a36001c5f"}}]}]}]}
{adf}
With this, we are closing this request from our end.
Thank you for your patience, support, and cooperation throughout the process. Your brand is important to us, and we look forward to assisting you again.</t>
  </si>
  <si>
    <t>Wonderchef</t>
  </si>
  <si>
    <t>Date :08/20/2026&lt;Ticket picked for pre processing Option 1 Sku 1 &gt; &lt;Rupa&gt;;[^Summary.zip]
[^Status of UCW-36287.xlsx]
We have updated the images and also attached the summary file. Once the images are successfully reflected, we will let you know;Date :08/20/2026&lt;Ticket has been successfully uploaded in our system. Option 1 Sku 1 &gt; &lt;Rupa&gt;;!Screenshot 2026-08-21 141655.png|width=529,alt="Screenshot 2026-08-21 141655.png"!
!Screenshot 2026-08-21 141645.png|width=529,alt="Screenshot 2026-08-21 141645.png"!
!Screenshot 2026-08-21 141635.png|width=529,alt="Screenshot 2026-08-21 141635.png"!
!Screenshot 2026-08-21 141625.png|width=529,alt="Screenshot 2026-08-21 141625.png"!
!Screenshot 2026-08-21 141617.png|width=529,alt="Screenshot 2026-08-21 141617.png"!
!Screenshot 2026-08-21 141556.png|width=529,alt="Screenshot 2026-08-21 141556.png"!
!Screenshot 2026-08-21 141156.png|width=529,alt="Screenshot 2026-08-21 141156.png"!
!Screenshot 2026-08-21 141146.png|width=529,alt="Screenshot 2026-08-21 141146.png"!
!Screenshot 2026-08-21 141137.png|width=529,alt="Screenshot 2026-08-21 141137.png"!
!Screenshot 2026-08-21 141051.png|width=529,alt="Screenshot 2026-08-21 141051.png"!
!Screenshot 2026-08-21 141114.png|width=529,alt="Screenshot 2026-08-21 141114.png"!
!Screenshot 2026-08-21 141040.png|width=529,alt="Screenshot 2026-08-21 141040.png"!
!Screenshot 2026-08-21 141029.png|width=529,alt="Screenshot 2026-08-21 141029.png"!
!Screenshot 2026-08-21 141020.png|width=529,alt="Screenshot 2026-08-21 141020.png"!
The images have been successfully reflected. Please find the attached screenshots for your reference. As of now, we are closing the ticket. If there are any further concerns, please let us know</t>
  </si>
  <si>
    <t xml:space="preserve">Nicobar </t>
  </si>
  <si>
    <t>Date : 20th Aug, 2026 This ticket has been picked for Pre-Processing and Image Analysis -Mousumi.
Date : 20th Aug, 2026 Pre-Processing Done( Brand To Query for Weight, Size, Size measurment for jewellery)-Mousumi;Date : 21st Aug, 2026 1st Followup Done-Mousumi;Date : 22nd Aug, 2026  We noticed that the Ring Size values have been provided as US-6, US-7, and US-8, but these values are not available in the LOV.
Kindly provide the Ring Size values LOV-wise, as mentioned in the Query Sheet, so that we can proceed with the upload process.
Once the LOV-wise Ring Size values are provided, please share the corresponding Ring Size measurements so that we can proceed with the further upload process.
The Chain Length provided is 8 × 54 cm, which a total length of 432 cm. Kindly confirm whether the Chain Length should be uploaded as 432 cm so that we can proceed with the upload process accordingly.-Mousumi</t>
  </si>
  <si>
    <t>Date : 19th Aug, 2026 This ticket has been picked for Pre-Processing and Image Analysis -Mousumi.;Date : 20th Aug, 2026 Pre-Processing Done( Barnd to Query)-Mousumi;Date : 21th Aug, 2026 1st Followup Done-Mousumi;Date : 22nd  Aug, 2026 2nd Followup Done-Mousumi</t>
  </si>
  <si>
    <t>Total SKU Count - 20
Total Option Count - 20</t>
  </si>
  <si>
    <t>PNG</t>
  </si>
  <si>
    <t>Date :08/20/2026&lt;Ticket picked for pre processing Option 94 Sku 94 &gt; &lt;Rupa&gt;;Date :08/21/2026&lt;brand not present in LOV&gt;&lt;Rupa&gt;</t>
  </si>
  <si>
    <t>Date :08/20/2026  &lt;Ticket picked for pre processing SKU 04&gt; &lt;Tania&gt; Date :08/20/2026 &lt;Ticket picked for Production and QC review SKU 4&gt; &lt;Tania&gt;</t>
  </si>
  <si>
    <t>Date :08/20/2026&lt;Ticket picked for pre processing Option 3 Sku 3 &gt; &lt;Rupa&gt;;We have received the work assignment to change the old EAN to the new EAN.
However, during our preprocessing, we observed that the old EAN provided in the assignment is present as a SKU. After extracting the data, we found a different EAN associated with the same SKU than the old EAN provided by you.

OLD EAN	EAN(Data present in current)
3414202000572	6661116068717
3614223708741	6661114550559
3414202011752	6661117160205
!image-20260820-101154.png|width=514,alt="image-20260820-101154.png"!;Date :08/20/2026&lt;Pre Processing query to Brand &lt;EAN mismatch&gt;&gt; &lt;Rupa&gt; ;Date :08/21/2026&lt;Ticket picked for pre processing Option 3 Sku 3 &gt; &lt;Rupa&gt;;[^Status of UCW-36261.xlsx]
[^Summary1.zip]
We have updated the changes. Please find the status file and summary; we will share the LID soon.;Date :08/22/2026&lt;Ticket has been successfully uploaded in our system. Option 3 Sku 3 &gt; &lt;Rupa&gt;</t>
  </si>
  <si>
    <t>Floris London</t>
  </si>
  <si>
    <t>Date :08/20/2026  &lt;Ticket picked for pre processing SKU 1&gt; &lt;Tania&gt; Date :08/20/2026 &lt;Ticket picked for Production and QC review SKU 1&gt; &lt;Tania&gt;;[^ProductBulkUpload_125783_Beauty__Grooming(MPH22)_Fragrances_and_Perfumes(MPH2211)_Fragrances(MPH2211100)_Perfumes(MPH2211100104)_32723_1787228000905_20260820_054321_090_summary.csv]
We have successfully uploaded this batch. Please find the attached summary sheet and summary report. Date :08/20/2026 &lt;Ticket has been successfully uploaded in our system. SKU 1&gt; &lt;Tania&gt;[^UCW-36255_Post Upload Status.xlsx] ;[^UCW-36255_Post Upload Status (98fdac15-bd81-444a-ba4a-82e06c067530).xlsx]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61964ecd-2d70-4ba6-b347-40d74df8de8f"},"content":[{"type":"tableRow","attrs":{"localId":"77867cc273ea"},"content":[{"type":"tableCell","attrs":{"localId":"32b391f8f519","background":"#44b3e1"},"content":[{"type":"paragraph","content":[{"type":"text","text":"Ticket ID","marks":[{"type":"strong"}]}],"attrs":{"localId":"cd6c82d9b45e"}}]},{"type":"tableCell","attrs":{"localId":"dbab4e811b72","colspan":2,"background":"#44b3e1"},"content":[{"type":"paragraph","content":[{"type":"text","text":"UCW-36255","marks":[{"type":"strong"}]}],"attrs":{"localId":"b293e8b7fa25"}}]}]},{"type":"tableRow","attrs":{"localId":"56d9c60cd184"},"content":[{"type":"tableCell","attrs":{"localId":"1dd60f496c8e","background":"#44b3e1"},"content":[{"type":"paragraph","content":[{"type":"text","text":"Brand Name","marks":[{"type":"strong"}]}],"attrs":{"localId":"09c636ed5501"}}]},{"type":"tableCell","attrs":{"localId":"1e2ddcb75a46","colspan":2,"background":"#44b3e1"},"content":[{"type":"paragraph","content":[{"type":"text","text":"Floris London","marks":[{"type":"strong"}]}],"attrs":{"localId":"10af7ac04625"}}]}]},{"type":"tableRow","attrs":{"localId":"7b725d3edece"},"content":[{"type":"tableCell","attrs":{"localId":"6473d211afe3","background":"#ace5fe"},"content":[{"type":"paragraph","content":[{"type":"text","text":"Platform","marks":[{"type":"strong"}]}],"attrs":{"localId":"6a2226d03356"}}]},{"type":"tableCell","attrs":{"localId":"16f95e5ee38f","colspan":2,"background":"#ace5fe"},"content":[{"type":"paragraph","content":[{"type":"text","text":"MALL + LUXURY","marks":[{"type":"strong"}]}],"attrs":{"localId":"23a522f9bf5f"}}]}]},{"type":"tableRow","attrs":{"localId":"9a70350ca006"},"content":[{"type":"tableCell","attrs":{"localId":"0e10527ffcad","background":"#ace5fe"},"content":[{"type":"paragraph","content":[{"type":"text","text":"Particulars","marks":[{"type":"strong"}]}],"attrs":{"localId":"ea7f3e685ec7"}}]},{"type":"tableCell","attrs":{"localId":"3f3162536edb","background":"#ace5fe"},"content":[{"type":"paragraph","content":[{"type":"text","text":"SKU Count","marks":[{"type":"strong"}]}],"attrs":{"localId":"0f399eddadb2"}}]},{"type":"tableCell","attrs":{"localId":"2487e017cb8a","background":"#ace5fe"},"content":[{"type":"paragraph","content":[{"type":"text","text":"Option Count","marks":[{"type":"strong"}]}],"attrs":{"localId":"82b7ac6ce5b6"}}]}]},{"type":"tableRow","attrs":{"localId":"10669f858768"},"content":[{"type":"tableCell","attrs":{"localId":"7d0037a972a0","background":"white"},"content":[{"type":"paragraph","content":[{"type":"text","text":"Received"}],"attrs":{"localId":"10d02dec6093"}}]},{"type":"tableCell","attrs":{"localId":"31df00662dcb"},"content":[{"type":"paragraph","content":[{"type":"text","text":"1"}],"attrs":{"localId":"12684ab138f7"}}]},{"type":"tableCell","attrs":{"localId":"1ea783b43724"},"content":[{"type":"paragraph","content":[{"type":"text","text":"1"}],"attrs":{"localId":"da89b62b826f"}}]}]},{"type":"tableRow","attrs":{"localId":"d3a9395ef6c1"},"content":[{"type":"tableCell","attrs":{"localId":"50faa5539774","background":"white"},"content":[{"type":"paragraph","content":[{"type":"text","text":"Uploaded"}],"attrs":{"localId":"5ed04af16e6b"}}]},{"type":"tableCell","attrs":{"localId":"3f8163bdd137"},"content":[{"type":"paragraph","content":[{"type":"text","text":"1"}],"attrs":{"localId":"7b26dfc6b2f3"}}]},{"type":"tableCell","attrs":{"localId":"7a65cce94ec9"},"content":[{"type":"paragraph","content":[{"type":"text","text":"1"}],"attrs":{"localId":"7617913bb868"}}]}]},{"type":"tableRow","attrs":{"localId":"1bb77e127370"},"content":[{"type":"tableCell","attrs":{"localId":"85fb1733f3df","background":"white"},"content":[{"type":"paragraph","content":[{"type":"text","text":"LIDs Shared"}],"attrs":{"localId":"fd01be4d004a"}}]},{"type":"tableCell","attrs":{"localId":"6979f38a3ab6"},"content":[{"type":"paragraph","content":[{"type":"text","text":"1"}],"attrs":{"localId":"8cd6dd2a17e5"}}]},{"type":"tableCell","attrs":{"localId":"23deb33fd814"},"content":[{"type":"paragraph","content":[{"type":"text","text":"1"}],"attrs":{"localId":"027c9fb8d918"}}]}]},{"type":"tableRow","attrs":{"localId":"08d0032c1b24"},"content":[{"type":"tableCell","attrs":{"localId":"688d91557c0d","background":"white"},"content":[{"type":"paragraph","content":[{"type":"text","text":"LIDs Stuck in the System"}],"attrs":{"localId":"0025a596b1a0"}}]},{"type":"tableCell","attrs":{"localId":"c4da4a9919c9"},"content":[{"type":"paragraph","content":[{"type":"text","text":"0"}],"attrs":{"localId":"4c5204122463"}}]},{"type":"tableCell","attrs":{"localId":"ae9ff1633486"},"content":[{"type":"paragraph","content":[{"type":"text","text":"0"}],"attrs":{"localId":"e14dbfec5d46"}}]}]}]}
{adf}
With this, we are closing this request from our end.
Thank you for your patience, support, and cooperation throughout the process. Your brand is important to us, and we look forward to assisting you again.</t>
  </si>
  <si>
    <t>Date : 19th Aug, 2026 This ticket has been picked for Pre-Processing and Image Analysis -Mousumi.;Date : 20 th Aug, 2026 QC &amp; Uplaoded Done-Mousumi
PFA the SUmmary &amp; Post-Uploaded[^Summary.zip] [^UCW-36253 Post Upload Status_V.2 (1).xlsx] ;[^UCW-36253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f39dc36-2160-41c9-916a-31e145105c34"},"content":[{"type":"tableRow","attrs":{"localId":"b996182d229c"},"content":[{"type":"tableCell","attrs":{"localId":"cadd20fd2799","background":"#44b3e1"},"content":[{"type":"paragraph","content":[{"type":"text","text":"Ticket ID","marks":[{"type":"strong"}]}],"attrs":{"localId":"ad1d8a7e8f6f"}}]},{"type":"tableCell","attrs":{"localId":"a45c6fe199e2","colspan":2,"background":"#44b3e1"},"content":[{"type":"paragraph","content":[{"type":"text","text":"UCW-36253","marks":[{"type":"strong"}]}],"attrs":{"localId":"5dec6fadc5a7"}}]}]},{"type":"tableRow","attrs":{"localId":"76d6e883741a"},"content":[{"type":"tableCell","attrs":{"localId":"06a4046e5b13","background":"#44b3e1"},"content":[{"type":"paragraph","content":[{"type":"text","text":"Brand Name","marks":[{"type":"strong"}]}],"attrs":{"localId":"a78952e9f823"}}]},{"type":"tableCell","attrs":{"localId":"8ec3486229f6","colspan":2,"background":"#44b3e1"},"content":[{"type":"paragraph","content":[{"type":"text","text":"GIVA","marks":[{"type":"strong"}]}],"attrs":{"localId":"01850963e02e"}}]}]},{"type":"tableRow","attrs":{"localId":"4662358873cc"},"content":[{"type":"tableCell","attrs":{"localId":"2c8240b7ce81","background":"#ace5fe"},"content":[{"type":"paragraph","content":[{"type":"text","text":"Platform","marks":[{"type":"strong"}]}],"attrs":{"localId":"d76700aeeec6"}}]},{"type":"tableCell","attrs":{"localId":"3684fc67ffd7","colspan":2,"background":"#ace5fe"},"content":[{"type":"paragraph","content":[{"type":"text","text":"Mall","marks":[{"type":"strong"}]}],"attrs":{"localId":"4d6a89fbfd34"}}]}]},{"type":"tableRow","attrs":{"localId":"f63a59035052"},"content":[{"type":"tableCell","attrs":{"localId":"300cc96496d7","background":"#ace5fe"},"content":[{"type":"paragraph","content":[{"type":"text","text":"Particulars","marks":[{"type":"strong"}]}],"attrs":{"localId":"246fae499394"}}]},{"type":"tableCell","attrs":{"localId":"4285c19c79b1","background":"#ace5fe"},"content":[{"type":"paragraph","content":[{"type":"text","text":"SKU Count","marks":[{"type":"strong"}]}],"attrs":{"localId":"36105d29d78b"}}]},{"type":"tableCell","attrs":{"localId":"e50d72f711f7","background":"#ace5fe"},"content":[{"type":"paragraph","content":[{"type":"text","text":"Option Count","marks":[{"type":"strong"}]}],"attrs":{"localId":"248d9673d197"}}]}]},{"type":"tableRow","attrs":{"localId":"c8c32221cf7b"},"content":[{"type":"tableCell","attrs":{"localId":"b9d708ffa793","background":"white"},"content":[{"type":"paragraph","content":[{"type":"text","text":"Received"}],"attrs":{"localId":"e6084e149750"}}]},{"type":"tableCell","attrs":{"localId":"bf68a0fdb9f0"},"content":[{"type":"paragraph","content":[{"type":"text","text":"32"}],"attrs":{"localId":"89274fa6af9e"}}]},{"type":"tableCell","attrs":{"localId":"d93e197cd790"},"content":[{"type":"paragraph","content":[{"type":"text","text":"32"}],"attrs":{"localId":"9917a9faea3c"}}]}]},{"type":"tableRow","attrs":{"localId":"7912b46afb34"},"content":[{"type":"tableCell","attrs":{"localId":"e26ffd267b0d","background":"white"},"content":[{"type":"paragraph","content":[{"type":"text","text":"Uploaded"}],"attrs":{"localId":"852e420726ed"}}]},{"type":"tableCell","attrs":{"localId":"ba76429590b6"},"content":[{"type":"paragraph","content":[{"type":"text","text":"32"}],"attrs":{"localId":"342465dd225d"}}]},{"type":"tableCell","attrs":{"localId":"cf4bd1c5c510"},"content":[{"type":"paragraph","content":[{"type":"text","text":"32"}],"attrs":{"localId":"9d6636907757"}}]}]},{"type":"tableRow","attrs":{"localId":"ba57b2c23e9d"},"content":[{"type":"tableCell","attrs":{"localId":"06d10f2154fa","background":"white"},"content":[{"type":"paragraph","content":[{"type":"text","text":"SKUs Not Uploaded"}],"attrs":{"localId":"0ca48d7cc077"}}]},{"type":"tableCell","attrs":{"localId":"4ccc2fb27b6c"},"content":[{"type":"paragraph","content":[{"type":"text","text":"0"}],"attrs":{"localId":"5c0bbd18a213"}}]},{"type":"tableCell","attrs":{"localId":"2695fe2aa9ca"},"content":[{"type":"paragraph","content":[{"type":"text","text":"0"}],"attrs":{"localId":"ffded284c58d"}}]}]},{"type":"tableRow","attrs":{"localId":"2d24dcd09af5"},"content":[{"type":"tableCell","attrs":{"localId":"9a707a17a896","background":"white"},"content":[{"type":"paragraph","content":[{"type":"text","text":"LIDs Shared"}],"attrs":{"localId":"d6039cd0aadd"}}]},{"type":"tableCell","attrs":{"localId":"f5b0d12e1f07"},"content":[{"type":"paragraph","content":[{"type":"text","text":"32"}],"attrs":{"localId":"ff6c584b814d"}}]},{"type":"tableCell","attrs":{"localId":"80299db33db5"},"content":[{"type":"paragraph","content":[{"type":"text","text":"32"}],"attrs":{"localId":"c77a44419c71"}}]}]},{"type":"tableRow","attrs":{"localId":"bf5f4edf40c9"},"content":[{"type":"tableCell","attrs":{"localId":"943d788a8e19","background":"white"},"content":[{"type":"paragraph","content":[{"type":"text","text":"LIDs Stuck in the System"}],"attrs":{"localId":"0bb1e932415e"}}]},{"type":"tableCell","attrs":{"localId":"8b1509664e93"},"content":[{"type":"paragraph","content":[{"type":"text","text":"0"}],"attrs":{"localId":"9fce18dce6e3"}}]},{"type":"tableCell","attrs":{"localId":"1e13b8a434ef"},"content":[{"type":"paragraph","content":[{"type":"text","text":"0"}],"attrs":{"localId":"5ad501155441"}}]}]}]}
{adf}
With this, we are closing this request from our end.
Thank you for your patience, support, and cooperation throughout the process. Your brand is important to us, and we look forward to assisting you again.</t>
  </si>
  <si>
    <t>House of Chikankari</t>
  </si>
  <si>
    <t>Date :08/20/2026  &lt;Ticket picked for pre processing Option 23 Sku 186&gt; &lt;Anwesha Mondal&gt;</t>
  </si>
  <si>
    <t>[^129139_SKUEDITRETRIGGER__Nutritional_Drinks(MPH2512101106)_20260820_120334_550_summary.csv]
Dated:08/20/2026&lt;As per the requirement, we have updated the images as provided by the brand and maintained the same image sequence as shared by the brand.&gt;&lt;Debabrata&gt;;Changes are reflected properly</t>
  </si>
  <si>
    <t>Date :08/20/2026 &lt;Pre Processing query to Brand &lt;Some images are not available and rest is proceed&gt;&gt; &lt;Biplab Sarkar&gt;;Date :MM/DD/YYYY &lt;Ticket picked for Production and QC review Option 49 Sku 49&gt; &lt;Biplab Sarkar&gt;</t>
  </si>
  <si>
    <t>Date :08/19/2026 &lt;Images have been successfully processed/ retriggered. Option 46 Sku 08&gt; &lt;Biplab Sarkar&gt;;Date :08/20/2026 &lt;Images are reflecting successfully on PDP. Option 8 Sku 46&gt; &lt;Biplab Sarkar&gt;</t>
  </si>
  <si>
    <t>Date :08/19/2026 &lt;Footwear part of the Ticket has been successfully uploaded in our system. Option 9 Sku 50&gt; &lt;Ankita&gt;[^Summary.zip] [^Post Upload Status_V.2 (1).xlsx] ;[^UCW-35707.xlsx]
We are pleased to inform you that the SKUs of Footwear part are in the Commission stage.
Please find the attached file for your reference, along with the summary table below. As the commission is not approved yet.
{adf:display=block}
{"type":"table","attrs":{"isNumberColumnEnabled":false,"layout":"center","localId":"ea8a3732-4e09-4d0a-8930-1a64448e48c6"},"content":[{"type":"tableRow","attrs":{"localId":"6cf91bdb547d"},"content":[{"type":"tableCell","attrs":{"localId":"01bc0ef1953a","background":"#44b3e1"},"content":[{"type":"paragraph","content":[{"type":"text","text":"Ticket ID","marks":[{"type":"strong"}]}],"attrs":{"localId":"7c5636d2c2b8"}}]},{"type":"tableCell","attrs":{"localId":"c2e5b2411e37","colspan":2,"background":"#44b3e1"},"content":[{"type":"paragraph","content":[{"type":"text","text":"UCW-35707","marks":[{"type":"strong"}]}],"attrs":{"localId":"76ce3367f7b8"}}]}]},{"type":"tableRow","attrs":{"localId":"62a57e6d4b29"},"content":[{"type":"tableCell","attrs":{"localId":"1090694e7e1a","background":"#44b3e1"},"content":[{"type":"paragraph","content":[{"type":"text","text":"Brand Name","marks":[{"type":"strong"}]}],"attrs":{"localId":"149e2ab7ac45"}}]},{"type":"tableCell","attrs":{"localId":"64ba6fe04f6c","colspan":2,"background":"#44b3e1"},"content":[{"type":"paragraph","content":[{"type":"text","text":"Fab India","marks":[{"type":"strong"}]}],"attrs":{"localId":"8d7e86e4a9f6"}}]}]},{"type":"tableRow","attrs":{"localId":"7a13a0d16e9e"},"content":[{"type":"tableCell","attrs":{"localId":"d29cf04d19e7","background":"#ace5fe"},"content":[{"type":"paragraph","content":[{"type":"text","text":"Platform","marks":[{"type":"strong"}]}],"attrs":{"localId":"f527523bc939"}}]},{"type":"tableCell","attrs":{"localId":"b4a3e0b3ea44","colspan":2,"background":"#ace5fe"},"content":[{"type":"paragraph","content":[{"type":"text","text":"Mall","marks":[{"type":"strong"}]}],"attrs":{"localId":"e3f86fbe5e85"}}]}]},{"type":"tableRow","attrs":{"localId":"1364546badff"},"content":[{"type":"tableCell","attrs":{"localId":"f55e97cc1775","background":"#ace5fe"},"content":[{"type":"paragraph","content":[{"type":"text","text":"Particulars","marks":[{"type":"strong"}]}],"attrs":{"localId":"ec9a0f945f4e"}}]},{"type":"tableCell","attrs":{"localId":"c53651226e19","background":"#ace5fe"},"content":[{"type":"paragraph","content":[{"type":"text","text":"SKU Count","marks":[{"type":"strong"}]}],"attrs":{"localId":"3013d404c346"}}]},{"type":"tableCell","attrs":{"localId":"5eaf764add3c","background":"#ace5fe"},"content":[{"type":"paragraph","content":[{"type":"text","text":"Option Count","marks":[{"type":"strong"}]}],"attrs":{"localId":"83f609a7e959"}}]}]},{"type":"tableRow","attrs":{"localId":"07e1c985714a"},"content":[{"type":"tableCell","attrs":{"localId":"06ddcec3f464","background":"white"},"content":[{"type":"paragraph","content":[{"type":"text","text":"Received"}],"attrs":{"localId":"e856422d1bfe"}}]},{"type":"tableCell","attrs":{"localId":"51fe808c2544"},"content":[{"type":"paragraph","content":[{"type":"text","text":"50"}],"attrs":{"localId":"60a1f73979e5"}}]},{"type":"tableCell","attrs":{"localId":"02d63ddb6185"},"content":[{"type":"paragraph","content":[{"type":"text","text":"9"}],"attrs":{"localId":"e1f3a7e65764"}}]}]},{"type":"tableRow","attrs":{"localId":"acdbba3e28b5"},"content":[{"type":"tableCell","attrs":{"localId":"65155a476563","background":"white"},"content":[{"type":"paragraph","content":[{"type":"text","text":"Uploaded"}],"attrs":{"localId":"47db0b59fefd"}}]},{"type":"tableCell","attrs":{"localId":"e7cd6b1ec0e2"},"content":[{"type":"paragraph","content":[{"type":"text","text":"50"}],"attrs":{"localId":"c35cb26cb0e3"}}]},{"type":"tableCell","attrs":{"localId":"6935cd283a6a"},"content":[{"type":"paragraph","content":[{"type":"text","text":"9"}],"attrs":{"localId":"3f4494e29ee1"}}]}]},{"type":"tableRow","attrs":{"localId":"b41e2111ad86"},"content":[{"type":"tableCell","attrs":{"localId":"d17066bb217b","background":"white"},"content":[{"type":"paragraph","content":[{"type":"text","text":"Stuck in Pending for Commission"}],"attrs":{"localId":"c38245fe0793"}}]},{"type":"tableCell","attrs":{"localId":"3b0a6dc922cd"},"content":[{"type":"paragraph","content":[{"type":"text","text":"50"}],"attrs":{"localId":"167f4586a856"}}]},{"type":"tableCell","attrs":{"localId":"61ec4a33f86b"},"content":[{"type":"paragraph","content":[{"type":"text","text":"9"}],"attrs":{"localId":"6633cd07926e"}}]}]}]}
{adf}
With this, we are closing this request from our end.
Thank you for your patience, support, and cooperation throughout the process. Your brand is important to us, and we look forward to assisting you again.</t>
  </si>
  <si>
    <t>[^UCW-36231Summary.zip]
We have successfully uploaded this batch. Please find the attached summary sheet and summary report. [^UCW-36231_Post Upload Status.xlsx] Date :08/20/2026 &lt;Ticket has been successfully uploaded in our system. SKU 43&gt; &lt;Tania&gt;;[^UCW-36231_Post Upload Status (f0db8d02-f730-4f6d-bc2c-094681fd5ea0).xlsx]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cca2659-d651-40ba-bf01-7deb03ef6cd8"},"content":[{"type":"tableRow","attrs":{"localId":"cfa3a37383d3"},"content":[{"type":"tableCell","attrs":{"localId":"d58237fe132f","background":"#44b3e1"},"content":[{"type":"paragraph","content":[{"type":"text","text":"Ticket ID","marks":[{"type":"strong"}]}],"attrs":{"localId":"329abf80beae"}}]},{"type":"tableCell","attrs":{"localId":"9aaa43c1124e","colspan":2,"background":"#44b3e1"},"content":[{"type":"paragraph","content":[{"type":"text","text":"UCW-36231","marks":[{"type":"strong"}]}],"attrs":{"localId":"9e838bff9708"}}]}]},{"type":"tableRow","attrs":{"localId":"94ef0f4f2171"},"content":[{"type":"tableCell","attrs":{"localId":"cb1b5fde3617","background":"#44b3e1"},"content":[{"type":"paragraph","content":[{"type":"text","text":"Brand Name","marks":[{"type":"strong"}]}],"attrs":{"localId":"0306491eaf0c"}}]},{"type":"tableCell","attrs":{"localId":"59d4e5afa3f3","colspan":2,"background":"#44b3e1"},"content":[{"type":"paragraph","content":[{"type":"text","text":"Shiseido","marks":[{"type":"strong"}]}],"attrs":{"localId":"816850db937c"}}]}]},{"type":"tableRow","attrs":{"localId":"b636257815f9"},"content":[{"type":"tableCell","attrs":{"localId":"0015573c9ace","background":"#ace5fe"},"content":[{"type":"paragraph","content":[{"type":"text","text":"Platform","marks":[{"type":"strong"}]}],"attrs":{"localId":"41d9bfa6b5f0"}}]},{"type":"tableCell","attrs":{"localId":"6f0e419b34c3","colspan":2,"background":"#ace5fe"},"content":[{"type":"paragraph","content":[{"type":"text","text":"Luxury + Mall","marks":[{"type":"strong"}]}],"attrs":{"localId":"41e9e922fde0"}}]}]},{"type":"tableRow","attrs":{"localId":"7faf0b997825"},"content":[{"type":"tableCell","attrs":{"localId":"15fe05793916","background":"#ace5fe"},"content":[{"type":"paragraph","content":[{"type":"text","text":"Particulars","marks":[{"type":"strong"}]}],"attrs":{"localId":"b3a6ae0e1008"}}]},{"type":"tableCell","attrs":{"localId":"0625b9ff4a40","background":"#ace5fe"},"content":[{"type":"paragraph","content":[{"type":"text","text":"SKU Count","marks":[{"type":"strong"}]}],"attrs":{"localId":"f1743533fe6d"}}]},{"type":"tableCell","attrs":{"localId":"570e0e52dc55","background":"#ace5fe"},"content":[{"type":"paragraph","content":[{"type":"text","text":"Option Count","marks":[{"type":"strong"}]}],"attrs":{"localId":"080a756e1ac3"}}]}]},{"type":"tableRow","attrs":{"localId":"21a5a346d236"},"content":[{"type":"tableCell","attrs":{"localId":"46b5e4bc445b","background":"white"},"content":[{"type":"paragraph","content":[{"type":"text","text":"Received"}],"attrs":{"localId":"1557a10eb3c5"}}]},{"type":"tableCell","attrs":{"localId":"484fb0317a53"},"content":[{"type":"paragraph","content":[{"type":"text","text":"43"}],"attrs":{"localId":"9b5ee6245205"}}]},{"type":"tableCell","attrs":{"localId":"e54099e20329"},"content":[{"type":"paragraph","content":[{"type":"text","text":"43"}],"attrs":{"localId":"9262a55b6450"}}]}]},{"type":"tableRow","attrs":{"localId":"0e23cebd69e3"},"content":[{"type":"tableCell","attrs":{"localId":"ff7151cda2de","background":"white"},"content":[{"type":"paragraph","content":[{"type":"text","text":"Uploaded"}],"attrs":{"localId":"7ccac0481e58"}}]},{"type":"tableCell","attrs":{"localId":"bc204116ed26"},"content":[{"type":"paragraph","content":[{"type":"text","text":"42"}],"attrs":{"localId":"1f5f659b1c84"}}]},{"type":"tableCell","attrs":{"localId":"95ea01a0714c"},"content":[{"type":"paragraph","content":[{"type":"text","text":"42"}],"attrs":{"localId":"5976cffb7c19"}}]}]},{"type":"tableRow","attrs":{"localId":"a80164c6bd74"},"content":[{"type":"tableCell","attrs":{"localId":"ecd1abbb5ac9","background":"white"},"content":[{"type":"paragraph","content":[{"type":"text","text":"SKUs Not Uploaded"}],"attrs":{"localId":"5ebd4769bc16"}}]},{"type":"tableCell","attrs":{"localId":"232163137043"},"content":[{"type":"paragraph","content":[{"type":"text","text":"1"}],"attrs":{"localId":"bf336e067623"}}]},{"type":"tableCell","attrs":{"localId":"10ea641fdd7a"},"content":[{"type":"paragraph","content":[{"type":"text","text":"1"}],"attrs":{"localId":"86fc46256760"}}]}]},{"type":"tableRow","attrs":{"localId":"655bd6063d5e"},"content":[{"type":"tableCell","attrs":{"localId":"8dfe36ee14f0","background":"white"},"content":[{"type":"paragraph","content":[{"type":"text","text":"LIDs Shared"}],"attrs":{"localId":"14f193284577"}}]},{"type":"tableCell","attrs":{"localId":"111d36573967"},"content":[{"type":"paragraph","content":[{"type":"text","text":"42"}],"attrs":{"localId":"511ecad4c659"}}]},{"type":"tableCell","attrs":{"localId":"8e75f26383e7"},"content":[{"type":"paragraph","content":[{"type":"text","text":"42"}],"attrs":{"localId":"357ea8abcb14"}}]}]},{"type":"tableRow","attrs":{"localId":"33f86a160a8e"},"content":[{"type":"tableCell","attrs":{"localId":"9005c1547d0e","background":"white"},"content":[{"type":"paragraph","content":[{"type":"text","text":"LIDs Stuck in the System"}],"attrs":{"localId":"66c415b5aca7"}}]},{"type":"tableCell","attrs":{"localId":"9bc20576355e"},"content":[{"type":"paragraph","content":[{"type":"text","text":"0"}],"attrs":{"localId":"ba00044d4244"}}]},{"type":"tableCell","attrs":{"localId":"ec94a0511299"},"content":[{"type":"paragraph","content":[{"type":"text","text":"0"}],"attrs":{"localId":"5854c6bb3c2e"}}]}]}]}
{adf}
With this, we are closing this request from our end.
Thank you for your patience, support, and cooperation throughout the process. Your brand is important to us, and we look forward to assisting you again.</t>
  </si>
  <si>
    <t xml:space="preserve">Date :08/19/2026 &lt;Ticket picked for pre processing Option 99 Sku 700&gt; &lt;Ankita&gt;;Date :08/19/2026 &lt;Pre Processing query to Brand &lt;*Duplicate sizes, Non-continuous sizes ,Less than 3 SKUs in a cluster , Duplicate Seller Article SKU , Images not available , Sole View missing*&gt;&gt; &lt;Ankita&gt;;Date :08/20/2026 &lt; Pre Processing query to Brand 1st Follow Up&gt; &lt;Ankita&gt;;Date :08/21/2026 &lt; Pre Processing query to Brand 2nd Follow Up&gt;&lt;Ankita&gt;;Date :08/22/2026&lt;Ticket has been successfully uploaded in our system. Option 64 Sku 441&gt; &lt;Ankita&gt;[^Post Upload Status_V.2 (1) (bc9e9323-dbca-452b-a106-c01a375a29da).xlsx]  [^Summary.zip] </t>
  </si>
  <si>
    <t>La Vie En Rose</t>
  </si>
  <si>
    <t xml:space="preserve">Total SKU Count - 38
Total Option Count - 38;[^Netscribes QC Failed Options 18th AUG (627f4bbb-40f5-4025-abe5-f2caf5145788).xlsx]
</t>
  </si>
  <si>
    <t>PURVAJA</t>
  </si>
  <si>
    <t xml:space="preserve">Date :08/19/2026  &lt;Ticket picked for pre processing Option 17 Sku 90&gt; &lt;Anwesha Mondal&gt;;Date :08/22/2026  &lt;Size chart code creation&gt; &lt;Anwesha Mondal&gt;
[^UCW-36216 Size chart.csv]
</t>
  </si>
  <si>
    <t>Date : 18th Aug, 2026 This ticket has been picked for Pre-Processing and Image Analysis -Mousumi.
Date : 18th Aug, 2026 Pre-Processing Done    ( brand to Query)-Mousumi;Date : 19th Aug, 2026 Size chart Measurment Query;Date : 20th Aug, 2026 QC &amp; Uploaded Done-Mousumi
PFA the Summary &amp; Post-Uploaded Sheet[^Summary.zip] [^UCW-36202 Post Upload Status_V.2 (1).xlsx] ;[^UCW-36202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719a780-88d4-4c12-ad93-cc49eccfcdf1"},"content":[{"type":"tableRow","attrs":{"localId":"37aba5acb602"},"content":[{"type":"tableCell","attrs":{"localId":"4e4463d6a85f","background":"#44b3e1"},"content":[{"type":"paragraph","content":[{"type":"text","text":"Ticket ID","marks":[{"type":"strong"}]}],"attrs":{"localId":"465aafc0abce"}}]},{"type":"tableCell","attrs":{"localId":"ac76050b2cfa","colspan":2,"background":"#44b3e1"},"content":[{"type":"paragraph","content":[{"type":"text","text":"UCW-36202","marks":[{"type":"strong"}]}],"attrs":{"localId":"279cf79fdc6a"}}]}]},{"type":"tableRow","attrs":{"localId":"80113e06b572"},"content":[{"type":"tableCell","attrs":{"localId":"4c8025d3ad10","background":"#44b3e1"},"content":[{"type":"paragraph","content":[{"type":"text","text":"Brand Name","marks":[{"type":"strong"}]}],"attrs":{"localId":"0301b735bbd5"}}]},{"type":"tableCell","attrs":{"localId":"85f2f1d60b91","colspan":2,"background":"#44b3e1"},"content":[{"type":"paragraph","content":[{"type":"text","text":"Voylla","marks":[{"type":"strong"}]}],"attrs":{"localId":"11269ad802d1"}}]}]},{"type":"tableRow","attrs":{"localId":"49231dc9bbbd"},"content":[{"type":"tableCell","attrs":{"localId":"1574928fdd72","background":"#ace5fe"},"content":[{"type":"paragraph","content":[{"type":"text","text":"Platform","marks":[{"type":"strong"}]}],"attrs":{"localId":"c0e4401e5103"}}]},{"type":"tableCell","attrs":{"localId":"ba0352d39d5e","colspan":2,"background":"#ace5fe"},"content":[{"type":"paragraph","content":[{"type":"text","text":"Mall","marks":[{"type":"strong"}]}],"attrs":{"localId":"e1bca239f974"}}]}]},{"type":"tableRow","attrs":{"localId":"ba425ba992b2"},"content":[{"type":"tableCell","attrs":{"localId":"1b582241b2d4","background":"#ace5fe"},"content":[{"type":"paragraph","content":[{"type":"text","text":"Particulars","marks":[{"type":"strong"}]}],"attrs":{"localId":"c267a66db16e"}}]},{"type":"tableCell","attrs":{"localId":"64d869234d64","background":"#ace5fe"},"content":[{"type":"paragraph","content":[{"type":"text","text":"SKU Count","marks":[{"type":"strong"}]}],"attrs":{"localId":"d7d2f9b04d09"}}]},{"type":"tableCell","attrs":{"localId":"534322d3b319","background":"#ace5fe"},"content":[{"type":"paragraph","content":[{"type":"text","text":"Option Count","marks":[{"type":"strong"}]}],"attrs":{"localId":"af26394c5702"}}]}]},{"type":"tableRow","attrs":{"localId":"88339229ed49"},"content":[{"type":"tableCell","attrs":{"localId":"14aecc97c906","background":"white"},"content":[{"type":"paragraph","content":[{"type":"text","text":"Received"}],"attrs":{"localId":"92dcbe2e8fd8"}}]},{"type":"tableCell","attrs":{"localId":"1e294c2bbd4d"},"content":[{"type":"paragraph","content":[{"type":"text","text":"31"}],"attrs":{"localId":"39fbf2ea30b6"}}]},{"type":"tableCell","attrs":{"localId":"6ec46f9b072e"},"content":[{"type":"paragraph","content":[{"type":"text","text":"31"}],"attrs":{"localId":"ef2879ef6a08"}}]}]},{"type":"tableRow","attrs":{"localId":"8e578dd2a226"},"content":[{"type":"tableCell","attrs":{"localId":"fa44e111f642","background":"white"},"content":[{"type":"paragraph","content":[{"type":"text","text":"Uploaded"}],"attrs":{"localId":"e54e346e94be"}}]},{"type":"tableCell","attrs":{"localId":"37e72384c657"},"content":[{"type":"paragraph","content":[{"type":"text","text":"31"}],"attrs":{"localId":"12d75c854bc9"}}]},{"type":"tableCell","attrs":{"localId":"ae6c6b6e15f3"},"content":[{"type":"paragraph","content":[{"type":"text","text":"31"}],"attrs":{"localId":"345d3d35f6de"}}]}]},{"type":"tableRow","attrs":{"localId":"fa57ad160c4e"},"content":[{"type":"tableCell","attrs":{"localId":"9a4222e5860e","background":"white"},"content":[{"type":"paragraph","content":[{"type":"text","text":"SKUs Not Uploaded"}],"attrs":{"localId":"53cc475a455a"}}]},{"type":"tableCell","attrs":{"localId":"dc4eb388d313"},"content":[{"type":"paragraph","content":[{"type":"text","text":"0"}],"attrs":{"localId":"20a29883f6dd"}}]},{"type":"tableCell","attrs":{"localId":"07cd6ad31f03"},"content":[{"type":"paragraph","content":[{"type":"text","text":"0"}],"attrs":{"localId":"de889c3a36e4"}}]}]},{"type":"tableRow","attrs":{"localId":"1e140f80b82f"},"content":[{"type":"tableCell","attrs":{"localId":"064ad81b9ea6","background":"white"},"content":[{"type":"paragraph","content":[{"type":"text","text":"LIDs Shared"}],"attrs":{"localId":"969ec45939f4"}}]},{"type":"tableCell","attrs":{"localId":"bbd29d07e46b"},"content":[{"type":"paragraph","content":[{"type":"text","text":"31"}],"attrs":{"localId":"ec11a3b96051"}}]},{"type":"tableCell","attrs":{"localId":"2d022eb85360"},"content":[{"type":"paragraph","content":[{"type":"text","text":"31"}],"attrs":{"localId":"d3966ba6fb2a"}}]}]},{"type":"tableRow","attrs":{"localId":"3e98c803d0a0"},"content":[{"type":"tableCell","attrs":{"localId":"1b23d4707f77","background":"white"},"content":[{"type":"paragraph","content":[{"type":"text","text":"LIDs Stuck in the System"}],"attrs":{"localId":"d8a7d1d4db2a"}}]},{"type":"tableCell","attrs":{"localId":"2bf730628ea9"},"content":[{"type":"paragraph","content":[{"type":"text","text":"0"}],"attrs":{"localId":"bf9529e8d5be"}}]},{"type":"tableCell","attrs":{"localId":"f956764b4439"},"content":[{"type":"paragraph","content":[{"type":"text","text":"0"}],"attrs":{"localId":"6641a848b1b6"}}]}]}]}
{adf}
With this, we are closing this request from our end.
Thank you for your patience, support, and cooperation throughout the process. Your brand is important to us, and we look forward to assisting you again.</t>
  </si>
  <si>
    <t>Sri Jagdamba Pearls Dealer</t>
  </si>
  <si>
    <t>Date : 18th Aug, 2026 This ticket has been picked for Pre-Processing and Image Analysis -Mousumi.
Date : 18th Aug, 2026 Pre-Processing Done( brand to query)-mousumi;Date : 19th Aug, 2026  Brand Name Addition-Mousumi
Date : 19th Aug, 2026 QC &amp; Uploaded WIP;Date : 20th Aug, 2026 QC &amp; Uploaded Done-Mousumi
PFA the Summary &amp; Post-Uploaded Sheet[^UCW-36201 Post Upload Status_V.2 (1).xlsx] 
[^Summary.zip]
;[^UCW-36201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e9081b-52da-4e82-9d0b-dd443d059e80"},"content":[{"type":"tableRow","attrs":{"localId":"0034d112773f"},"content":[{"type":"tableCell","attrs":{"localId":"4af4fa1277f5","background":"#44b3e1"},"content":[{"type":"paragraph","content":[{"type":"text","text":"Ticket ID","marks":[{"type":"strong"}]}],"attrs":{"localId":"a0f8583bf747"}}]},{"type":"tableCell","attrs":{"localId":"0dea1214117a","colspan":2,"background":"#44b3e1"},"content":[{"type":"paragraph","content":[{"type":"text","text":"UCW-36201","marks":[{"type":"strong"}]}],"attrs":{"localId":"813cdc84dd74"}}]}]},{"type":"tableRow","attrs":{"localId":"3b7bcf54a20c"},"content":[{"type":"tableCell","attrs":{"localId":"1447a51d710f","background":"#44b3e1"},"content":[{"type":"paragraph","content":[{"type":"text","text":"Brand Name","marks":[{"type":"strong"}]}],"attrs":{"localId":"07a764912343"}}]},{"type":"tableCell","attrs":{"localId":"3e762620c3c0","colspan":2,"background":"#44b3e1"},"content":[{"type":"paragraph","content":[{"type":"text","text":"Sri Jagdamba Pearls Dealer","marks":[{"type":"strong"}]}],"attrs":{"localId":"c016b4a86fb0"}}]}]},{"type":"tableRow","attrs":{"localId":"5cda314c5002"},"content":[{"type":"tableCell","attrs":{"localId":"960d60e5cc11","background":"#ace5fe"},"content":[{"type":"paragraph","content":[{"type":"text","text":"Platform","marks":[{"type":"strong"}]}],"attrs":{"localId":"1af2cd8569ca"}}]},{"type":"tableCell","attrs":{"localId":"f328aee4a342","colspan":2,"background":"#ace5fe"},"content":[{"type":"paragraph","content":[{"type":"text","text":"Mall","marks":[{"type":"strong"}]}],"attrs":{"localId":"a2861ad73693"}}]}]},{"type":"tableRow","attrs":{"localId":"46605431405b"},"content":[{"type":"tableCell","attrs":{"localId":"15fbf30c98a5","background":"#ace5fe"},"content":[{"type":"paragraph","content":[{"type":"text","text":"Particulars","marks":[{"type":"strong"}]}],"attrs":{"localId":"3bc6e248e8de"}}]},{"type":"tableCell","attrs":{"localId":"01433c89f18f","background":"#ace5fe"},"content":[{"type":"paragraph","content":[{"type":"text","text":"SKU Count","marks":[{"type":"strong"}]}],"attrs":{"localId":"5aea853ca463"}}]},{"type":"tableCell","attrs":{"localId":"1949b2f5506d","background":"#ace5fe"},"content":[{"type":"paragraph","content":[{"type":"text","text":"Option Count","marks":[{"type":"strong"}]}],"attrs":{"localId":"8e5978ea027a"}}]}]},{"type":"tableRow","attrs":{"localId":"28d60da6fe70"},"content":[{"type":"tableCell","attrs":{"localId":"f4dfd0828a97","background":"white"},"content":[{"type":"paragraph","content":[{"type":"text","text":"Received"}],"attrs":{"localId":"1c4b69c75e18"}}]},{"type":"tableCell","attrs":{"localId":"84766dd5fbe4"},"content":[{"type":"paragraph","content":[{"type":"text","text":"31"}],"attrs":{"localId":"195aae938938"}}]},{"type":"tableCell","attrs":{"localId":"48c779a948c9"},"content":[{"type":"paragraph","content":[{"type":"text","text":"31"}],"attrs":{"localId":"1d7d623f1913"}}]}]},{"type":"tableRow","attrs":{"localId":"3ec2202ccdf7"},"content":[{"type":"tableCell","attrs":{"localId":"145dadd6fd3d","background":"white"},"content":[{"type":"paragraph","content":[{"type":"text","text":"Uploaded"}],"attrs":{"localId":"4912e419c574"}}]},{"type":"tableCell","attrs":{"localId":"a667835b6d66"},"content":[{"type":"paragraph","content":[{"type":"text","text":"31"}],"attrs":{"localId":"77862797e84b"}}]},{"type":"tableCell","attrs":{"localId":"473212027baf"},"content":[{"type":"paragraph","content":[{"type":"text","text":"31"}],"attrs":{"localId":"1212d0294345"}}]}]},{"type":"tableRow","attrs":{"localId":"c24b572248c5"},"content":[{"type":"tableCell","attrs":{"localId":"8664e41eb21f","background":"white"},"content":[{"type":"paragraph","content":[{"type":"text","text":"SKUs Not Uploaded"}],"attrs":{"localId":"39e7f962bda4"}}]},{"type":"tableCell","attrs":{"localId":"a14ea1d074fb"},"content":[{"type":"paragraph","content":[{"type":"text","text":"0"}],"attrs":{"localId":"4af5048c0d19"}}]},{"type":"tableCell","attrs":{"localId":"3ee3b9c8f297"},"content":[{"type":"paragraph","content":[{"type":"text","text":"0"}],"attrs":{"localId":"6c3776b80cba"}}]}]},{"type":"tableRow","attrs":{"localId":"e67f69fa89a1"},"content":[{"type":"tableCell","attrs":{"localId":"37852f200d9a","background":"white"},"content":[{"type":"paragraph","content":[{"type":"text","text":"LIDs Shared"}],"attrs":{"localId":"33bea6efd445"}}]},{"type":"tableCell","attrs":{"localId":"d1cae67bbaea"},"content":[{"type":"paragraph","content":[{"type":"text","text":"31"}],"attrs":{"localId":"c421cc8e0123"}}]},{"type":"tableCell","attrs":{"localId":"d8f0276589fe"},"content":[{"type":"paragraph","content":[{"type":"text","text":"31"}],"attrs":{"localId":"91a1e187ca19"}}]}]},{"type":"tableRow","attrs":{"localId":"a0d17792ee41"},"content":[{"type":"tableCell","attrs":{"localId":"9f5679f5112d","background":"white"},"content":[{"type":"paragraph","content":[{"type":"text","text":"LIDs Stuck in the System"}],"attrs":{"localId":"b3c4c7d496b5"}}]},{"type":"tableCell","attrs":{"localId":"64e70b8bee7c"},"content":[{"type":"paragraph","content":[{"type":"text","text":"0"}],"attrs":{"localId":"bbcf5371b17a"}}]},{"type":"tableCell","attrs":{"localId":"9c74220e03ad"},"content":[{"type":"paragraph","content":[{"type":"text","text":"0"}],"attrs":{"localId":"b0d4b4756a1a"}}]}]}]}
{adf}
With this, we are closing this request from our end.
Thank you for your patience, support, and cooperation throughout the process. Your brand is important to us, and we look forward to assisting you again.</t>
  </si>
  <si>
    <t>Date : 18th Aug, 2026 This ticket has been picked for Pre-Processing and Image Analysis -Mousumi.
Date : 18th Aug, 2026 Pre-Processing Done(brand to Query);Date : 19th Aug, 2026 1st Followup Done-Mousumi
Date : 19th Aug, 2026 Brand Name Addition-Mousumi;Date : 20th Aug, 2026 QC &amp; Uploaded Done-Mousumi
PFA the Summary &amp; Post-Uploaded Sheet[^Summary (9cd049c4-2421-44a3-9229-1f44e121ea32).zip] [^UCW-36199 Post Upload Status_V.2 (1).xlsx] ;[^UCW-36199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123eec06-6caf-4c02-bdfc-254899461644"},"content":[{"type":"tableRow","attrs":{"localId":"f52c0da6ce7b"},"content":[{"type":"tableCell","attrs":{"localId":"e48b30c69ea0","background":"#44b3e1"},"content":[{"type":"paragraph","content":[{"type":"text","text":"Ticket ID","marks":[{"type":"strong"}]}],"attrs":{"localId":"8c6f7d4a8db1"}}]},{"type":"tableCell","attrs":{"localId":"97b92858f45c","colspan":2,"background":"#44b3e1"},"content":[{"type":"paragraph","content":[{"type":"text","text":"UCW-36199","marks":[{"type":"strong"}]}],"attrs":{"localId":"3ea9ab07ecd5"}}]}]},{"type":"tableRow","attrs":{"localId":"81ce38345f84"},"content":[{"type":"tableCell","attrs":{"localId":"47e23b3aee6a","background":"#44b3e1"},"content":[{"type":"paragraph","content":[{"type":"text","text":"Brand Name","marks":[{"type":"strong"}]}],"attrs":{"localId":"b0cae14d7d74"}}]},{"type":"tableCell","attrs":{"localId":"449d2f59f4f7","colspan":2,"background":"#44b3e1"},"content":[{"type":"paragraph","content":[{"type":"text","text":"Taraash","marks":[{"type":"strong"}]}],"attrs":{"localId":"037b273cf36c"}}]}]},{"type":"tableRow","attrs":{"localId":"be59b7219e1e"},"content":[{"type":"tableCell","attrs":{"localId":"1fd181101567","background":"#ace5fe"},"content":[{"type":"paragraph","content":[{"type":"text","text":"Platform","marks":[{"type":"strong"}]}],"attrs":{"localId":"676b422e3d96"}}]},{"type":"tableCell","attrs":{"localId":"78cd9f0d4bed","colspan":2,"background":"#ace5fe"},"content":[{"type":"paragraph","content":[{"type":"text","text":"Mall","marks":[{"type":"strong"}]}],"attrs":{"localId":"67d2e986a958"}}]}]},{"type":"tableRow","attrs":{"localId":"927f0eb264a6"},"content":[{"type":"tableCell","attrs":{"localId":"ba756cb0ac71","background":"#ace5fe"},"content":[{"type":"paragraph","content":[{"type":"text","text":"Particulars","marks":[{"type":"strong"}]}],"attrs":{"localId":"7e175e6d9b11"}}]},{"type":"tableCell","attrs":{"localId":"efdd5ed1bee8","background":"#ace5fe"},"content":[{"type":"paragraph","content":[{"type":"text","text":"SKU Count","marks":[{"type":"strong"}]}],"attrs":{"localId":"be08eb1fd5d9"}}]},{"type":"tableCell","attrs":{"localId":"47a8860dc935","background":"#ace5fe"},"content":[{"type":"paragraph","content":[{"type":"text","text":"Option Count","marks":[{"type":"strong"}]}],"attrs":{"localId":"8d8474e782ad"}}]}]},{"type":"tableRow","attrs":{"localId":"6a7f3bcab7f7"},"content":[{"type":"tableCell","attrs":{"localId":"a612f67427b6","background":"white"},"content":[{"type":"paragraph","content":[{"type":"text","text":"Received"}],"attrs":{"localId":"d1a992c8a6d3"}}]},{"type":"tableCell","attrs":{"localId":"2d8a01436df6"},"content":[{"type":"paragraph","content":[{"type":"text","text":"24"}],"attrs":{"localId":"ea3f66223443"}}]},{"type":"tableCell","attrs":{"localId":"fef2f9495ec6"},"content":[{"type":"paragraph","content":[{"type":"text","text":"24"}],"attrs":{"localId":"57ee0c26d0fd"}}]}]},{"type":"tableRow","attrs":{"localId":"e41fb43ca89c"},"content":[{"type":"tableCell","attrs":{"localId":"4e09eddb43d5","background":"white"},"content":[{"type":"paragraph","content":[{"type":"text","text":"Uploaded"}],"attrs":{"localId":"298270cd4ebf"}}]},{"type":"tableCell","attrs":{"localId":"106555a68b7b"},"content":[{"type":"paragraph","content":[{"type":"text","text":"24"}],"attrs":{"localId":"ceefaa125b8c"}}]},{"type":"tableCell","attrs":{"localId":"d655b251ac70"},"content":[{"type":"paragraph","content":[{"type":"text","text":"24"}],"attrs":{"localId":"937b4122c4cf"}}]}]},{"type":"tableRow","attrs":{"localId":"74a6ea59b06b"},"content":[{"type":"tableCell","attrs":{"localId":"c990f1b4cf4f","background":"white"},"content":[{"type":"paragraph","content":[{"type":"text","text":"SKUs Not Uploaded"}],"attrs":{"localId":"fe49070fa098"}}]},{"type":"tableCell","attrs":{"localId":"79dbeea5d549"},"content":[{"type":"paragraph","content":[{"type":"text","text":"0"}],"attrs":{"localId":"6a33b9d05884"}}]},{"type":"tableCell","attrs":{"localId":"6e1b54bf09f5"},"content":[{"type":"paragraph","content":[{"type":"text","text":"0"}],"attrs":{"localId":"e1c67bf0cd4a"}}]}]},{"type":"tableRow","attrs":{"localId":"2f0681a272b8"},"content":[{"type":"tableCell","attrs":{"localId":"c857d456b82b","background":"white"},"content":[{"type":"paragraph","content":[{"type":"text","text":"LIDs Shared"}],"attrs":{"localId":"3ddf03ca9752"}}]},{"type":"tableCell","attrs":{"localId":"9b8719558a7c"},"content":[{"type":"paragraph","content":[{"type":"text","text":"24"}],"attrs":{"localId":"84011e24fee3"}}]},{"type":"tableCell","attrs":{"localId":"807a0ac81843"},"content":[{"type":"paragraph","content":[{"type":"text","text":"24"}],"attrs":{"localId":"bf0d1d05f895"}}]}]},{"type":"tableRow","attrs":{"localId":"0e6475ecb721"},"content":[{"type":"tableCell","attrs":{"localId":"ce138a619783","background":"white"},"content":[{"type":"paragraph","content":[{"type":"text","text":"LIDs Stuck in the System"}],"attrs":{"localId":"7d43efa16f6e"}}]},{"type":"tableCell","attrs":{"localId":"ee19a42a370b"},"content":[{"type":"paragraph","content":[{"type":"text","text":"0"}],"attrs":{"localId":"82871d872b0b"}}]},{"type":"tableCell","attrs":{"localId":"012eb2ed7d87"},"content":[{"type":"paragraph","content":[{"type":"text","text":"0"}],"attrs":{"localId":"2143a7f08964"}}]}]}]}
{adf}
With this, we are closing this request from our end.
Thank you for your patience, support, and cooperation throughout the process. Your brand is important to us, and we look forward to assisting you again.</t>
  </si>
  <si>
    <t>Date :08/20/2026 &lt;Images have been successfully processed/ retriggered. Option 7 Sku 7&gt; &lt;Biplab Sarkar&gt;;Date :08/21/2026 &lt;Images are reflecting successfully on PDP. Option 7 Sku 7&gt; &lt;Biplab Sarkar&gt;</t>
  </si>
  <si>
    <t xml:space="preserve">
Date : 18th Aug, 2026 This ticket has been picked for Pre-Processing and Image Analysis -Mousumi.
Date : 18th Aug, 2026 Pre-Processing Done( Brand to Query for SIze);Date : 19th Aug, 2026 QC &amp; Uploaded Done
PFA the Summary &amp; Post-Uploaded Sheet[^UCW-36189 Post Upload Status_V.2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d7dc1cc-2f49-4378-a311-158645050260"},"content":[{"type":"tableRow","attrs":{"localId":"270ec3d3cc7e"},"content":[{"type":"tableCell","attrs":{"localId":"aff6c422e174","background":"#44b3e1"},"content":[{"type":"paragraph","content":[{"type":"text","text":"Ticket ID","marks":[{"type":"strong"}]}],"attrs":{"localId":"8d596d6849ab"}}]},{"type":"tableCell","attrs":{"localId":"6a5c5a855d67","colspan":2,"background":"#44b3e1"},"content":[{"type":"paragraph","content":[{"type":"text","text":"UCW-36189","marks":[{"type":"strong"}]}],"attrs":{"localId":"2ec81d27808b"}}]}]},{"type":"tableRow","attrs":{"localId":"62b8fb95aeb3"},"content":[{"type":"tableCell","attrs":{"localId":"37b283060fdc","background":"#44b3e1"},"content":[{"type":"paragraph","content":[{"type":"text","text":"Brand Name","marks":[{"type":"strong"}]}],"attrs":{"localId":"ad493966faaa"}}]},{"type":"tableCell","attrs":{"localId":"5eb8fdec2591","colspan":2,"background":"#44b3e1"},"content":[{"type":"paragraph","content":[{"type":"text","text":"GIVA","marks":[{"type":"strong"}]}],"attrs":{"localId":"e2f31f81572d"}}]}]},{"type":"tableRow","attrs":{"localId":"b083a7b65c97"},"content":[{"type":"tableCell","attrs":{"localId":"f68f00d6eec6","background":"#ace5fe"},"content":[{"type":"paragraph","content":[{"type":"text","text":"Platform","marks":[{"type":"strong"}]}],"attrs":{"localId":"5c0252118e9d"}}]},{"type":"tableCell","attrs":{"localId":"a2d6c2c90d73","colspan":2,"background":"#ace5fe"},"content":[{"type":"paragraph","content":[{"type":"text","text":"Mall","marks":[{"type":"strong"}]}],"attrs":{"localId":"bf19d9633654"}}]}]},{"type":"tableRow","attrs":{"localId":"f800e657ed34"},"content":[{"type":"tableCell","attrs":{"localId":"ceec4d6751dc","background":"#ace5fe"},"content":[{"type":"paragraph","content":[{"type":"text","text":"Particulars","marks":[{"type":"strong"}]}],"attrs":{"localId":"8699ea2a137e"}}]},{"type":"tableCell","attrs":{"localId":"af8de8c2f9c3","background":"#ace5fe"},"content":[{"type":"paragraph","content":[{"type":"text","text":"SKU Count","marks":[{"type":"strong"}]}],"attrs":{"localId":"2b9d25124e90"}}]},{"type":"tableCell","attrs":{"localId":"2416d787886e","background":"#ace5fe"},"content":[{"type":"paragraph","content":[{"type":"text","text":"Option Count","marks":[{"type":"strong"}]}],"attrs":{"localId":"5e33d76a55b5"}}]}]},{"type":"tableRow","attrs":{"localId":"9c14f9f1751f"},"content":[{"type":"tableCell","attrs":{"localId":"970940ea350a","background":"white"},"content":[{"type":"paragraph","content":[{"type":"text","text":"Received"}],"attrs":{"localId":"ee6fb007ffaf"}}]},{"type":"tableCell","attrs":{"localId":"b5e95cd2c6c3"},"content":[{"type":"paragraph","content":[{"type":"text","text":"35"}],"attrs":{"localId":"87a5ba9729b5"}}]},{"type":"tableCell","attrs":{"localId":"ab6892475b67"},"content":[{"type":"paragraph","content":[{"type":"text","text":"35"}],"attrs":{"localId":"f7d373bee103"}}]}]},{"type":"tableRow","attrs":{"localId":"3a9104895191"},"content":[{"type":"tableCell","attrs":{"localId":"37936847276b","background":"white"},"content":[{"type":"paragraph","content":[{"type":"text","text":"Uploaded"}],"attrs":{"localId":"72b3296b44af"}}]},{"type":"tableCell","attrs":{"localId":"68a98017249e"},"content":[{"type":"paragraph","content":[{"type":"text","text":"7"}],"attrs":{"localId":"e014dbcf1298"}}]},{"type":"tableCell","attrs":{"localId":"e18dc6fc3c91"},"content":[{"type":"paragraph","content":[{"type":"text","text":"7"}],"attrs":{"localId":"fa64f08572ba"}}]}]},{"type":"tableRow","attrs":{"localId":"c76d28296057"},"content":[{"type":"tableCell","attrs":{"localId":"6b9b2968931c","background":"white"},"content":[{"type":"paragraph","content":[{"type":"text","text":"Already Listed"}],"attrs":{"localId":"bd08c933369c"}}]},{"type":"tableCell","attrs":{"localId":"e12bc729a1df"},"content":[{"type":"paragraph","content":[{"type":"text","text":"20"}],"attrs":{"localId":"e57e3302839b"}}]},{"type":"tableCell","attrs":{"localId":"1ba90beb72aa"},"content":[{"type":"paragraph","content":[{"type":"text","text":"20"}],"attrs":{"localId":"46d8a425b5cf"}}]}]},{"type":"tableRow","attrs":{"localId":"0abf4eedc100"},"content":[{"type":"tableCell","attrs":{"localId":"64efebcac82e","background":"white"},"content":[{"type":"paragraph","content":[{"type":"text","text":"Duplicated SKUs"}],"attrs":{"localId":"2b4a828f261c"}}]},{"type":"tableCell","attrs":{"localId":"2396dfe2e49e"},"content":[{"type":"paragraph","content":[{"type":"text","text":"8"}],"attrs":{"localId":"9a9fa4c84818"}}]},{"type":"tableCell","attrs":{"localId":"f83ef7f166f1"},"content":[{"type":"paragraph","content":[{"type":"text","text":"8"}],"attrs":{"localId":"dc0cd3185e1a"}}]}]},{"type":"tableRow","attrs":{"localId":"cbe5ba144436"},"content":[{"type":"tableCell","attrs":{"localId":"3e4c9183c3f4","background":"white"},"content":[{"type":"paragraph","content":[{"type":"text","text":"LIDs Shared"}],"attrs":{"localId":"4bda99e8a822"}}]},{"type":"tableCell","attrs":{"localId":"c03be8d42078"},"content":[{"type":"paragraph","content":[{"type":"text","text":"7"}],"attrs":{"localId":"58bc22d0fcc8"}}]},{"type":"tableCell","attrs":{"localId":"dd573a4d53e7"},"content":[{"type":"paragraph","content":[{"type":"text","text":"7"}],"attrs":{"localId":"df2d4557abe1"}}]}]},{"type":"tableRow","attrs":{"localId":"5f5415b7a148"},"content":[{"type":"tableCell","attrs":{"localId":"178bf070f8af","background":"white"},"content":[{"type":"paragraph","content":[{"type":"text","text":"LIDs Stuck in the System"}],"attrs":{"localId":"ece87f8f8aa8"}}]},{"type":"tableCell","attrs":{"localId":"77abf778cb54"},"content":[{"type":"paragraph","content":[{"type":"text","text":"0"}],"attrs":{"localId":"f809f23f364e"}}]},{"type":"tableCell","attrs":{"localId":"52aad5a6d931"},"content":[{"type":"paragraph","content":[{"type":"text","text":"0"}],"attrs":{"localId":"7e48cac55e99"}}]}]}]}
{adf}
With this, we are closing this request from our end.
Thank you for your patience, support, and cooperation throughout the process. Your brand is important to us, and we look forward to assisting you again.[^UCW-36189 Post Upload Status.xlsx] </t>
  </si>
  <si>
    <t>Total SKU Count - 38
Total Option Count - 38;[^NETSCRIBES QC REPORT 17H AUGUST.xlsx]
Thank you for highlighting the issue (UCW-36176). We will take the necessary action and have also added the Agency's comments for your visibility.
We have also checked and found that the size guide is not reflecting for Brand Andaman on the Luxury Platform. We have therefore raised a Tech ticket to investigate and resolve the issue.
Tech Ticket: [https://tatacliqhelpdesk.freshservice.com/support/tickets/226923|https://tatacliqhelpdesk.freshservice.com/support/tickets/226923]</t>
  </si>
  <si>
    <t>Date : 17th Aug, 2026 This ticket has been picked for Pre-Processing and Image Analysis -Mousumi.
Date : 17th Aug, 2026 Pre-Processing Done( Brand to QUery)-Mousumi;Date : 18th Aug, 2026 1st followup done-Mousumi;Date : 19th Aug, 2026 Brand Name Addtion-Mousumi;Date : 20th Aug, 2026 QC &amp; Uploaded Done-Mousumi
PFA the Summary &amp; Post-Uploaded Sheet[^UCW-36171 Post Upload Status_V.2 (1).xlsx] [^Summary.zip] ;[^UCW-36171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b9e99bb-f1ca-4c43-804f-d5a822a0ed01"},"content":[{"type":"tableRow","attrs":{"localId":"bb7a72526137"},"content":[{"type":"tableCell","attrs":{"localId":"916bb90010a5","background":"#44b3e1"},"content":[{"type":"paragraph","content":[{"type":"text","text":"Ticket ID","marks":[{"type":"strong"}]}],"attrs":{"localId":"a0077cb1c972"}}]},{"type":"tableCell","attrs":{"localId":"0f43d4624a36","colspan":2,"background":"#44b3e1"},"content":[{"type":"paragraph","content":[{"type":"text","text":"UCW-36171","marks":[{"type":"strong"}]}],"attrs":{"localId":"c46678feaf20"}}]}]},{"type":"tableRow","attrs":{"localId":"3e78078ba88d"},"content":[{"type":"tableCell","attrs":{"localId":"4898b3e8a7be","background":"#44b3e1"},"content":[{"type":"paragraph","content":[{"type":"text","text":"Brand Name","marks":[{"type":"strong"}]}],"attrs":{"localId":"1adf3cb6b29b"}}]},{"type":"tableCell","attrs":{"localId":"357bb21a1c2f","colspan":2,"background":"#44b3e1"},"content":[{"type":"paragraph","content":[{"type":"text","text":"Taraash","marks":[{"type":"strong"}]}],"attrs":{"localId":"d255d119f89b"}}]}]},{"type":"tableRow","attrs":{"localId":"11645bb20712"},"content":[{"type":"tableCell","attrs":{"localId":"4714ccb2813c","background":"#ace5fe"},"content":[{"type":"paragraph","content":[{"type":"text","text":"Platform","marks":[{"type":"strong"}]}],"attrs":{"localId":"a989ea1f4381"}}]},{"type":"tableCell","attrs":{"localId":"890e19332a58","colspan":2,"background":"#ace5fe"},"content":[{"type":"paragraph","content":[{"type":"text","text":"Mall","marks":[{"type":"strong"}]}],"attrs":{"localId":"b4074de0db57"}}]}]},{"type":"tableRow","attrs":{"localId":"44b9356cff08"},"content":[{"type":"tableCell","attrs":{"localId":"8251d25e4060","background":"#ace5fe"},"content":[{"type":"paragraph","content":[{"type":"text","text":"Particulars","marks":[{"type":"strong"}]}],"attrs":{"localId":"4d4cae951cc5"}}]},{"type":"tableCell","attrs":{"localId":"afc558e82fb1","background":"#ace5fe"},"content":[{"type":"paragraph","content":[{"type":"text","text":"SKU Count","marks":[{"type":"strong"}]}],"attrs":{"localId":"81486db025c4"}}]},{"type":"tableCell","attrs":{"localId":"cb1da2c6941c","background":"#ace5fe"},"content":[{"type":"paragraph","content":[{"type":"text","text":"Option Count","marks":[{"type":"strong"}]}],"attrs":{"localId":"dfd8154fb3c5"}}]}]},{"type":"tableRow","attrs":{"localId":"32a468605116"},"content":[{"type":"tableCell","attrs":{"localId":"19e4f8595075","background":"white"},"content":[{"type":"paragraph","content":[{"type":"text","text":"Received"}],"attrs":{"localId":"f86c4bb400fe"}}]},{"type":"tableCell","attrs":{"localId":"0fb32ee7e9ca"},"content":[{"type":"paragraph","content":[{"type":"text","text":"13"}],"attrs":{"localId":"abfa42da73bd"}}]},{"type":"tableCell","attrs":{"localId":"4f1ad8b74899"},"content":[{"type":"paragraph","content":[{"type":"text","text":"13"}],"attrs":{"localId":"9a18e6d90d06"}}]}]},{"type":"tableRow","attrs":{"localId":"97844ce81b78"},"content":[{"type":"tableCell","attrs":{"localId":"375f4d165fd5","background":"white"},"content":[{"type":"paragraph","content":[{"type":"text","text":"Uploaded"}],"attrs":{"localId":"95e4a2c668f0"}}]},{"type":"tableCell","attrs":{"localId":"012fb81bf7d3"},"content":[{"type":"paragraph","content":[{"type":"text","text":"13"}],"attrs":{"localId":"fa7a80a232af"}}]},{"type":"tableCell","attrs":{"localId":"5ce2761f6150"},"content":[{"type":"paragraph","content":[{"type":"text","text":"13"}],"attrs":{"localId":"e55bb9309ceb"}}]}]},{"type":"tableRow","attrs":{"localId":"1f6406f4d616"},"content":[{"type":"tableCell","attrs":{"localId":"00033a453351","background":"white"},"content":[{"type":"paragraph","content":[{"type":"text","text":"SKUs Not Uploaded"}],"attrs":{"localId":"3e11ef6aa716"}}]},{"type":"tableCell","attrs":{"localId":"004d75f6d772"},"content":[{"type":"paragraph","content":[{"type":"text","text":"0"}],"attrs":{"localId":"7aa8b5825a3d"}}]},{"type":"tableCell","attrs":{"localId":"6ddf734760dd"},"content":[{"type":"paragraph","content":[{"type":"text","text":"0"}],"attrs":{"localId":"8c696ee37ba3"}}]}]},{"type":"tableRow","attrs":{"localId":"7c6a20015242"},"content":[{"type":"tableCell","attrs":{"localId":"1ae689e8bc2d","background":"white"},"content":[{"type":"paragraph","content":[{"type":"text","text":"LIDs Shared"}],"attrs":{"localId":"98d7e99a8f1a"}}]},{"type":"tableCell","attrs":{"localId":"bdb093aae9c3"},"content":[{"type":"paragraph","content":[{"type":"text","text":"13"}],"attrs":{"localId":"241cc24dd31a"}}]},{"type":"tableCell","attrs":{"localId":"7ed7e04a128d"},"content":[{"type":"paragraph","content":[{"type":"text","text":"13"}],"attrs":{"localId":"14319ba2aed7"}}]}]},{"type":"tableRow","attrs":{"localId":"36dbdf14ad5f"},"content":[{"type":"tableCell","attrs":{"localId":"292eb1e4263f","background":"white"},"content":[{"type":"paragraph","content":[{"type":"text","text":"LIDs Stuck in the System"}],"attrs":{"localId":"9fbdc64e5f1c"}}]},{"type":"tableCell","attrs":{"localId":"1b27c1d35e05"},"content":[{"type":"paragraph","content":[{"type":"text","text":"0"}],"attrs":{"localId":"273fdf7ab7c3"}}]},{"type":"tableCell","attrs":{"localId":"35ca80e04e94"},"content":[{"type":"paragraph","content":[{"type":"text","text":"0"}],"attrs":{"localId":"dd69532f7179"}}]}]}]}
{adf}
With this, we are closing this request from our end.
Thank you for your patience, support, and cooperation throughout the process. Your brand is important to us, and we look forward to assisting you again.</t>
  </si>
  <si>
    <t>[^Italian Shoe Footwear Size Chart.csv]
Please create size chart;Date :08/19/2026 &lt;Pre Processing query to Brand &lt;Image Query&gt;&gt; &lt;Ankita&gt;;!image-20260819-073415.png|width=520,alt="image-20260819-073415.png"!;Date :08/19/2026 &lt;Ticket has been successfully uploaded in our system. Option 166 Sku 1112&gt; &lt;Ankita&gt;[^Summary.zip] [^Post Upload Status_V.2 (1).xlsx] ;[^UCW-36169.xlsx]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24ae5fce-5c03-4e47-bd5e-749e5106f14f"},"content":[{"type":"tableRow","attrs":{"localId":"7eea3baaa0cb"},"content":[{"type":"tableCell","attrs":{"localId":"afc99138c2cb","background":"#44b3e1"},"content":[{"type":"paragraph","content":[{"type":"text","text":"Ticket ID","marks":[{"type":"strong"}]}],"attrs":{"localId":"b56ae560ec3b"}}]},{"type":"tableCell","attrs":{"localId":"9baceae37014","colspan":2,"background":"#44b3e1"},"content":[{"type":"paragraph","content":[{"type":"text","text":"UCW-36169","marks":[{"type":"strong"}]}],"attrs":{"localId":"22b6ab95f40c"}}]}]},{"type":"tableRow","attrs":{"localId":"8bda29a270a1"},"content":[{"type":"tableCell","attrs":{"localId":"74f17671b60b","background":"#44b3e1"},"content":[{"type":"paragraph","content":[{"type":"text","text":"Brand Name","marks":[{"type":"strong"}]}],"attrs":{"localId":"c4a338d2a43e"}}]},{"type":"tableCell","attrs":{"localId":"7ebe5dbc2277","colspan":2,"background":"#44b3e1"},"content":[{"type":"paragraph","content":[{"type":"text","text":"ITALIAN SHOES","marks":[{"type":"strong"}]}],"attrs":{"localId":"e9d566dd258d"}}]}]},{"type":"tableRow","attrs":{"localId":"509558f500b7"},"content":[{"type":"tableCell","attrs":{"localId":"7f5bc612af7a","background":"#ace5fe"},"content":[{"type":"paragraph","content":[{"type":"text","text":"Platform","marks":[{"type":"strong"}]}],"attrs":{"localId":"f583ee39d5da"}}]},{"type":"tableCell","attrs":{"localId":"e4aeac0cda8b","colspan":2,"background":"#ace5fe"},"content":[{"type":"paragraph","content":[{"type":"text","text":"Mall","marks":[{"type":"strong"}]}],"attrs":{"localId":"65fa6affed30"}}]}]},{"type":"tableRow","attrs":{"localId":"8aecc4bfba52"},"content":[{"type":"tableCell","attrs":{"localId":"a208d3779827","background":"#ace5fe"},"content":[{"type":"paragraph","content":[{"type":"text","text":"Particulars","marks":[{"type":"strong"}]}],"attrs":{"localId":"946c3235b1a5"}}]},{"type":"tableCell","attrs":{"localId":"5f5aa9dd9c8a","background":"#ace5fe"},"content":[{"type":"paragraph","content":[{"type":"text","text":"SKU Count","marks":[{"type":"strong"}]}],"attrs":{"localId":"bb68e3dc175c"}}]},{"type":"tableCell","attrs":{"localId":"ef331a0f4f5e","background":"#ace5fe"},"content":[{"type":"paragraph","content":[{"type":"text","text":"Option Count","marks":[{"type":"strong"}]}],"attrs":{"localId":"8d98218d0447"}}]}]},{"type":"tableRow","attrs":{"localId":"8805785e420f"},"content":[{"type":"tableCell","attrs":{"localId":"d5433de9cb04","background":"white"},"content":[{"type":"paragraph","content":[{"type":"text","text":"Received"}],"attrs":{"localId":"11322a02b492"}}]},{"type":"tableCell","attrs":{"localId":"960348fd8b12"},"content":[{"type":"paragraph","content":[{"type":"text","text":"1605"}],"attrs":{"localId":"559145455cef"}}]},{"type":"tableCell","attrs":{"localId":"51d7726028ca"},"content":[{"type":"paragraph","content":[{"type":"text","text":"205"}],"attrs":{"localId":"349a3260e2e5"}}]}]},{"type":"tableRow","attrs":{"localId":"51153090dfa8"},"content":[{"type":"tableCell","attrs":{"localId":"8e3394793591","background":"white"},"content":[{"type":"paragraph","content":[{"type":"text","text":"Uploaded"}],"attrs":{"localId":"f9c56f416bf6"}}]},{"type":"tableCell","attrs":{"localId":"a57bf8d10a67"},"content":[{"type":"paragraph","content":[{"type":"text","text":"1112"}],"attrs":{"localId":"e796b0991658"}}]},{"type":"tableCell","attrs":{"localId":"62b9622d257c"},"content":[{"type":"paragraph","content":[{"type":"text","text":"166"}],"attrs":{"localId":"36ecf9c09e83"}}]}]},{"type":"tableRow","attrs":{"localId":"37d3a9391807"},"content":[{"type":"tableCell","attrs":{"localId":"a6052324ffb0","background":"white"},"content":[{"type":"paragraph","content":[{"type":"text","text":"SKUs Not Uploaded"}],"attrs":{"localId":"397578e1c121"}}]},{"type":"tableCell","attrs":{"localId":"943768611f8e"},"content":[{"type":"paragraph","content":[{"type":"text","text":"493"}],"attrs":{"localId":"85184e33791f"}}]},{"type":"tableCell","attrs":{"localId":"e37243fadb63"},"content":[{"type":"paragraph","content":[{"type":"text","text":"39"}],"attrs":{"localId":"b2200f51872c"}}]}]},{"type":"tableRow","attrs":{"localId":"abec71785237"},"content":[{"type":"tableCell","attrs":{"localId":"5deead977921","background":"white"},"content":[{"type":"paragraph","content":[{"type":"text","text":"LIDs Shared"}],"attrs":{"localId":"c6dbaf5db1cc"}}]},{"type":"tableCell","attrs":{"localId":"5e077430841d"},"content":[{"type":"paragraph","content":[{"type":"text","text":"1112"}],"attrs":{"localId":"23b5d1e2e43c"}}]},{"type":"tableCell","attrs":{"localId":"16691c00b592"},"content":[{"type":"paragraph","content":[{"type":"text","text":"166"}],"attrs":{"localId":"4b2f48b02fe8"}}]}]},{"type":"tableRow","attrs":{"localId":"d1a8e422ba83"},"content":[{"type":"tableCell","attrs":{"localId":"478e5b4a80f3","background":"white"},"content":[{"type":"paragraph","content":[{"type":"text","text":"LIDs Stuck in the System"}],"attrs":{"localId":"3e5bb34a665c"}}]},{"type":"tableCell","attrs":{"localId":"8f8c11e4eb35"},"content":[{"type":"paragraph","content":[{"type":"text","text":"0"}],"attrs":{"localId":"e1d5a905295c"}}]},{"type":"tableCell","attrs":{"localId":"e9fa4d4169f5"},"content":[{"type":"paragraph","content":[{"type":"text","text":"0"}],"attrs":{"localId":"8795469248dd"}}]}]}]}
{adf}
We would like to inform you that your ticket has been successfully uploaded into our system, excluding the styles with the following issues:
* *Right Side View missing* – The resolution sheet contains a pair/right 45° angle view image link.
* *Duplicate sizes*
* *Right Side View and Sole View missing*
With this, we are closing this request from our end.
Thank you for your patience, support, and cooperation throughout the process. Your brand is important to us, and we look forward to assisting you again.;Date :08/20/2026 &lt;Ticket has been successfully uploaded in our system. Option XXX Sku XXX&gt; &lt;Ankita&gt;[^Post Upload Status_V.2 (1) (04b7efb8-cd16-4a9b-83ff-bbaa011426e9).xlsx] [^Summary (e40c007b-4b22-4dc8-85a4-99fc423571b1).zip] ;[^Post Upload Status_UCW-36169.xlsx]
With your permission, we worked on the SKUs where the right-side or sole view was missing. We are pleased to inform you that the listing IDs have been generated successfully.
Please proceed with price and inventory pushing from your end.</t>
  </si>
  <si>
    <t>Date :08/18/2026  &lt;Sample certificate shared with brand in order to get the brand certificate&gt; &lt;Tania&gt; ;Date :08/19/2026 &lt; Pre Processing query to Brand 1st Follow Up&gt; &lt;Tania&gt;;Date :08/19/2026 &lt; Brand has shared incorrect certificate&gt; &lt;Tania&gt;;Date :08/21/2026 &lt; Closing ticket for Brand not Responding for Certificate&gt; &lt;Tania&gt;</t>
  </si>
  <si>
    <t>Torriden</t>
  </si>
  <si>
    <t>Date :08/18/2026 &lt;Images have been successfully processed/ retriggered. Option 14 Sku 14&gt; &lt;Biplab Sarkar&gt;;Date :08/19/2026 &lt;Images are reflecting successfully on PDP. Option 14 Sku 14&gt; &lt;Biplab Sarkar&gt;</t>
  </si>
  <si>
    <t>Date :08/17/2026 &lt;Ticket picked for pre processing SKU 57&gt; &lt;Tania&gt; Date :08/17/2026  &lt;Pre Processing query to Brand &lt;Ingredients, Description, Images &amp; Height, weight, Length, Width Is Missing &amp; Certificate Details&gt;&gt; &lt;Tania&gt; ;Date :08/19/2026 &lt; Pre Processing query to Brand 2nd Follow Up&gt; &lt;Tania&gt;;Date :08/20/2026 &lt; Pre Processing query to Brand Certificate Query not Resolved&gt; &lt;Tania&gt;</t>
  </si>
  <si>
    <t>USPA</t>
  </si>
  <si>
    <t>Date :08/17/2026 &lt;Pre Processing query to Brand &lt;unable to access image links&gt;&gt; &lt;Ankita&gt;;Date :08/18/2026 &lt; Pre Processing query to Brand 1st Follow Up&gt; &lt;Ankita&gt;;Date :08/19/2026 &lt; Pre Processing query to Brand 2nd Follow Up&gt;  &lt;Ankita&gt;;Date :08/19/2026 &lt; Closing ticket for Brand not Responding 1st Follow Up 08/18/2026, 2nd Follow Up 08/19/2026&gt; &lt;Ankita&gt;</t>
  </si>
  <si>
    <t xml:space="preserve">Date :08/17/2026 &lt;Ticket picked for pre processing Option 1 Sku 11&gt; &lt;Ankita&gt;;Date :08/17/2026 &lt;Ticket has been successfully uploaded in our system. Option 1 Sku 11&gt; &lt;Ankita&gt;[^Summary.zip] [^Post Upload Status_V.2 (1).xlsx] ;{adf:display=block}
{"type":"table","attrs":{"isNumberColumnEnabled":false,"layout":"center","localId":"7af32180-df6c-44c7-b8f2-ee43c4ce4b1c"},"content":[{"type":"tableRow","attrs":{"localId":"ce28f83b445a"},"content":[{"type":"tableCell","attrs":{"localId":"902a9192617e"},"content":[{"type":"paragraph","content":[{"type":"text","text":"Ticket ID"}],"attrs":{"localId":"681a4a82bbee"}}]},{"type":"tableCell","attrs":{"localId":"b6208c0ad847","colspan":4},"content":[{"type":"paragraph","content":[{"type":"text","text":"UCW-36156"}],"attrs":{"localId":"833b6d749154"}}]}]},{"type":"tableRow","attrs":{"localId":"56cd9125a964"},"content":[{"type":"tableCell","attrs":{"localId":"e814b4dd9d78"},"content":[{"type":"paragraph","content":[{"type":"text","text":"Brand Name"}],"attrs":{"localId":"77d0f9528a42"}}]},{"type":"tableCell","attrs":{"localId":"03a07c8b3b41","colspan":4},"content":[{"type":"paragraph","content":[{"type":"text","text":"PUMA"}],"attrs":{"localId":"3c12ca8f7b76"}}]}]},{"type":"tableRow","attrs":{"localId":"9197127496bb"},"content":[{"type":"tableCell","attrs":{"localId":"0abd6d629d60"},"content":[{"type":"paragraph","content":[{"type":"text","text":"Platform"}],"attrs":{"localId":"3f4138e04db5"}}]},{"type":"tableCell","attrs":{"localId":"8b5b607584ef","colspan":2},"content":[{"type":"paragraph","content":[{"type":"text","text":"Luxury"}],"attrs":{"localId":"1ccd6c56913c"}}]},{"type":"tableCell","attrs":{"localId":"e2750cdf1713","colspan":2},"content":[{"type":"paragraph","content":[{"type":"text","text":"Mall"}],"attrs":{"localId":"4f4cba10a896"}}]}]},{"type":"tableRow","attrs":{"localId":"591169c56395"},"content":[{"type":"tableCell","attrs":{"localId":"60dd041d1491"},"content":[{"type":"paragraph","content":[{"type":"text","text":"Particulars"}],"attrs":{"localId":"43edfe6977ad"}}]},{"type":"tableCell","attrs":{"localId":"4172004c76a4"},"content":[{"type":"paragraph","content":[{"type":"text","text":"SKU Count"}],"attrs":{"localId":"b6ac13393afd"}}]},{"type":"tableCell","attrs":{"localId":"f130129f03d5"},"content":[{"type":"paragraph","content":[{"type":"text","text":"Option Count"}],"attrs":{"localId":"e115d66d7526"}}]},{"type":"tableCell","attrs":{"localId":"a4eea4ea8bce"},"content":[{"type":"paragraph","content":[{"type":"text","text":"SKU Count"}],"attrs":{"localId":"05945564626a"}}]},{"type":"tableCell","attrs":{"localId":"38938a737e1a"},"content":[{"type":"paragraph","content":[{"type":"text","text":"Option Count"}],"attrs":{"localId":"1a69c02b8b1c"}}]}]},{"type":"tableRow","attrs":{"localId":"b73d8bbb80e9"},"content":[{"type":"tableCell","attrs":{"localId":"830a0134b4a4"},"content":[{"type":"paragraph","content":[{"type":"text","text":"Received"}],"attrs":{"localId":"91f089f1507d"}}]},{"type":"tableCell","attrs":{"localId":"ba0dd954ec41"},"content":[{"type":"paragraph","content":[{"type":"text","text":"11"}],"attrs":{"localId":"a160c46be311"}}]},{"type":"tableCell","attrs":{"localId":"2250457acbeb"},"content":[{"type":"paragraph","content":[{"type":"text","text":"1"}],"attrs":{"localId":"ca7f0e268b69"}}]},{"type":"tableCell","attrs":{"localId":"3abfb910a970"},"content":[{"type":"paragraph","content":[{"type":"text","text":"11"}],"attrs":{"localId":"0b22ac89cb03"}}]},{"type":"tableCell","attrs":{"localId":"b03b33d1cf38"},"content":[{"type":"paragraph","content":[{"type":"text","text":"1"}],"attrs":{"localId":"bbaf67e69aaf"}}]}]},{"type":"tableRow","attrs":{"localId":"ff2dc3de4230"},"content":[{"type":"tableCell","attrs":{"localId":"892df7653d31"},"content":[{"type":"paragraph","content":[{"type":"text","text":"Uploaded"}],"attrs":{"localId":"36fcbc551541"}}]},{"type":"tableCell","attrs":{"localId":"67da5d374553"},"content":[{"type":"paragraph","content":[{"type":"text","text":"11"}],"attrs":{"localId":"f0067041bff3"}}]},{"type":"tableCell","attrs":{"localId":"7a5df048e214"},"content":[{"type":"paragraph","content":[{"type":"text","text":"1"}],"attrs":{"localId":"f97cb941192e"}}]},{"type":"tableCell","attrs":{"localId":"5a296675c592"},"content":[{"type":"paragraph","content":[{"type":"text","text":"11"}],"attrs":{"localId":"16c8d8319ee0"}}]},{"type":"tableCell","attrs":{"localId":"f3e90b7ee6c3"},"content":[{"type":"paragraph","content":[{"type":"text","text":"1"}],"attrs":{"localId":"a9a4cf7f3253"}}]}]},{"type":"tableRow","attrs":{"localId":"bbd05ab1b27b"},"content":[{"type":"tableCell","attrs":{"localId":"70fde4dc7dd1"},"content":[{"type":"paragraph","content":[{"type":"text","text":"Already Listed"}],"attrs":{"localId":"0a374ab8181d"}}]},{"type":"tableCell","attrs":{"localId":"54c9486c79c0"},"content":[{"type":"paragraph","content":[{"type":"text","text":"-"}],"attrs":{"localId":"10c50ded2396"}}]},{"type":"tableCell","attrs":{"localId":"4023d555537b"},"content":[{"type":"paragraph","content":[{"type":"text","text":"-"}],"attrs":{"localId":"f4d6b1bb038f"}}]},{"type":"tableCell","attrs":{"localId":"caf250d18492"},"content":[{"type":"paragraph","content":[{"type":"text","text":"-"}],"attrs":{"localId":"56c5436ca416"}}]},{"type":"tableCell","attrs":{"localId":"f9360dfe585c"},"content":[{"type":"paragraph","content":[{"type":"text","text":"-"}],"attrs":{"localId":"1947b40dc410"}}]}]},{"type":"tableRow","attrs":{"localId":"8174fb4e420f"},"content":[{"type":"tableCell","attrs":{"localId":"a7245a12c47b"},"content":[{"type":"paragraph","content":[{"type":"text","text":"LIDs Shared"}],"attrs":{"localId":"f847b919c5e4"}}]},{"type":"tableCell","attrs":{"localId":"8cdc992a1d49"},"content":[{"type":"paragraph","content":[{"type":"text","text":"11"}],"attrs":{"localId":"d5a6c5c74aeb"}}]},{"type":"tableCell","attrs":{"localId":"bfa7da05574c"},"content":[{"type":"paragraph","content":[{"type":"text","text":"1"}],"attrs":{"localId":"43ba0a66991c"}}]},{"type":"tableCell","attrs":{"localId":"e466ba516132"},"content":[{"type":"paragraph","content":[{"type":"text","text":"11"}],"attrs":{"localId":"c607d2bdbc49"}}]},{"type":"tableCell","attrs":{"localId":"e4ec4d328a78"},"content":[{"type":"paragraph","content":[{"type":"text","text":"1"}],"attrs":{"localId":"50f6481abe69"}}]}]}]}
{adf}
[^UCW-36156 LIDs.xlsx]
</t>
  </si>
  <si>
    <t>Date :08/17/2026 &lt;Ticket picked for pre processing Option 9 Sku 72&gt; &lt;Ankita&gt;;Date :08/17/2026 &lt;Ticket has been successfully uploaded in our system. Option 9 Sku 72&gt; &lt;Ankita&gt;[^Post Upload Status_V.2 (1).xlsx] [^Summary.zip] ;{adf:display=block}
{"type":"table","attrs":{"isNumberColumnEnabled":false,"layout":"center","localId":"51a4ca3b-133c-4c99-9995-c46451f307f9"},"content":[{"type":"tableRow","attrs":{"localId":"0c9e999cf400"},"content":[{"type":"tableCell","attrs":{"localId":"3ce73e0889d9"},"content":[{"type":"paragraph","content":[{"type":"text","text":"Ticket ID"}],"attrs":{"localId":"e91ef73f4a87"}}]},{"type":"tableCell","attrs":{"localId":"8a8388d69d16","colspan":4},"content":[{"type":"paragraph","content":[{"type":"text","text":"UCW-36148"}],"attrs":{"localId":"4567ce87a53b"}}]}]},{"type":"tableRow","attrs":{"localId":"73a7321e1541"},"content":[{"type":"tableCell","attrs":{"localId":"2bcb242f6570"},"content":[{"type":"paragraph","content":[{"type":"text","text":"Brand Name"}],"attrs":{"localId":"b65aac2bee4a"}}]},{"type":"tableCell","attrs":{"localId":"ac8c1c2f3eb9","colspan":4},"content":[{"type":"paragraph","content":[{"type":"text","text":"PUMA"}],"attrs":{"localId":"0ca676f5e216"}}]}]},{"type":"tableRow","attrs":{"localId":"72bdcb73f1c9"},"content":[{"type":"tableCell","attrs":{"localId":"24bf72eeb6a2"},"content":[{"type":"paragraph","content":[{"type":"text","text":"Platform"}],"attrs":{"localId":"46a7ef57a96d"}}]},{"type":"tableCell","attrs":{"localId":"e98c28e0b7f9","colspan":2},"content":[{"type":"paragraph","content":[{"type":"text","text":"Luxury"}],"attrs":{"localId":"eea6e2e495df"}}]},{"type":"tableCell","attrs":{"localId":"ec6eaa8aa98b","colspan":2},"content":[{"type":"paragraph","content":[{"type":"text","text":"Mall"}],"attrs":{"localId":"87c62fd089f8"}}]}]},{"type":"tableRow","attrs":{"localId":"c2e0a9f788e6"},"content":[{"type":"tableCell","attrs":{"localId":"4ff190be4a36"},"content":[{"type":"paragraph","content":[{"type":"text","text":"Particulars"}],"attrs":{"localId":"fd7ef71836bd"}}]},{"type":"tableCell","attrs":{"localId":"45877575f77a"},"content":[{"type":"paragraph","content":[{"type":"text","text":"SKU Count"}],"attrs":{"localId":"4ee6040c511d"}}]},{"type":"tableCell","attrs":{"localId":"7c9d92b619d5"},"content":[{"type":"paragraph","content":[{"type":"text","text":"Option Count"}],"attrs":{"localId":"c7602c7f81ec"}}]},{"type":"tableCell","attrs":{"localId":"259135a2885b"},"content":[{"type":"paragraph","content":[{"type":"text","text":"SKU Count"}],"attrs":{"localId":"4e52d9a2e06b"}}]},{"type":"tableCell","attrs":{"localId":"fc17f5f120d2"},"content":[{"type":"paragraph","content":[{"type":"text","text":"Option Count"}],"attrs":{"localId":"94ebf00558d4"}}]}]},{"type":"tableRow","attrs":{"localId":"5ab47f05d82c"},"content":[{"type":"tableCell","attrs":{"localId":"d3a061e2ce4a"},"content":[{"type":"paragraph","content":[{"type":"text","text":"Received"}],"attrs":{"localId":"cc6017d034b3"}}]},{"type":"tableCell","attrs":{"localId":"cc415e89cf45"},"content":[{"type":"paragraph","content":[{"type":"text","text":"20"}],"attrs":{"localId":"5a997d769abe"}}]},{"type":"tableCell","attrs":{"localId":"c9423f8784ce"},"content":[{"type":"paragraph","content":[{"type":"text","text":"2"}],"attrs":{"localId":"98324c67afed"}}]},{"type":"tableCell","attrs":{"localId":"8d38a2d6f64a"},"content":[{"type":"paragraph","content":[{"type":"text","text":"72"}],"attrs":{"localId":"fbc86c398e02"}}]},{"type":"tableCell","attrs":{"localId":"79611d3f6d7a"},"content":[{"type":"paragraph","content":[{"type":"text","text":"9"}],"attrs":{"localId":"7f5385bc46f8"}}]}]},{"type":"tableRow","attrs":{"localId":"d7091cc6f90f"},"content":[{"type":"tableCell","attrs":{"localId":"f94d8555c924"},"content":[{"type":"paragraph","content":[{"type":"text","text":"Uploaded"}],"attrs":{"localId":"9f33590f5bae"}}]},{"type":"tableCell","attrs":{"localId":"704cb954597e"},"content":[{"type":"paragraph","content":[{"type":"text","text":"20"}],"attrs":{"localId":"b0918e39bcaa"}}]},{"type":"tableCell","attrs":{"localId":"f0496775aa89"},"content":[{"type":"paragraph","content":[{"type":"text","text":"2"}],"attrs":{"localId":"ca6cfe5a1d05"}}]},{"type":"tableCell","attrs":{"localId":"c3b4cf4b14a1"},"content":[{"type":"paragraph","content":[{"type":"text","text":"72"}],"attrs":{"localId":"c107944c94cd"}}]},{"type":"tableCell","attrs":{"localId":"da7a97b4aa11"},"content":[{"type":"paragraph","content":[{"type":"text","text":"9"}],"attrs":{"localId":"33e9e57523d3"}}]}]},{"type":"tableRow","attrs":{"localId":"824b9d474c06"},"content":[{"type":"tableCell","attrs":{"localId":"3d6e3b1751d6"},"content":[{"type":"paragraph","content":[{"type":"text","text":"Already Listed"}],"attrs":{"localId":"ccf0af01f9bb"}}]},{"type":"tableCell","attrs":{"localId":"ed9446e89b3b"},"content":[{"type":"paragraph","content":[{"type":"text","text":"-"}],"attrs":{"localId":"1148a8272b93"}}]},{"type":"tableCell","attrs":{"localId":"7ff6cf033a94"},"content":[{"type":"paragraph","content":[{"type":"text","text":"-"}],"attrs":{"localId":"eed29aa009c6"}}]},{"type":"tableCell","attrs":{"localId":"1ff5d5b30a57"},"content":[{"type":"paragraph","content":[{"type":"text","text":"-"}],"attrs":{"localId":"2ca58a574ab8"}}]},{"type":"tableCell","attrs":{"localId":"1eab788079ef"},"content":[{"type":"paragraph","content":[{"type":"text","text":"-"}],"attrs":{"localId":"5edad8da007c"}}]}]},{"type":"tableRow","attrs":{"localId":"2194c366c7fc"},"content":[{"type":"tableCell","attrs":{"localId":"0ee4884ec16e"},"content":[{"type":"paragraph","content":[{"type":"text","text":"LIDs Shared"}],"attrs":{"localId":"22efd19e6740"}}]},{"type":"tableCell","attrs":{"localId":"82edacdcb6b2"},"content":[{"type":"paragraph","content":[{"type":"text","text":"-"}],"attrs":{"localId":"7f93d6f2fdf1"}}]},{"type":"tableCell","attrs":{"localId":"d3ea6e2223ee"},"content":[{"type":"paragraph","content":[{"type":"text","text":"-"}],"attrs":{"localId":"8c3e04dfb20a"}}]},{"type":"tableCell","attrs":{"localId":"1cdfc6631439"},"content":[{"type":"paragraph","content":[{"type":"text","text":"72"}],"attrs":{"localId":"c225e8cce29c"}}]},{"type":"tableCell","attrs":{"localId":"496aebf06abc"},"content":[{"type":"paragraph","content":[{"type":"text","text":"9"}],"attrs":{"localId":"22a58ca35c63"}}]}]},{"type":"tableRow","attrs":{"localId":"bc0c4743381d"},"content":[{"type":"tableCell","attrs":{"localId":"7f565479ea94"},"content":[{"type":"paragraph","content":[{"type":"text","text":"Rejected Stage - Image error"}],"attrs":{"localId":"558b8138d0c3"}}]},{"type":"tableCell","attrs":{"localId":"b86459d0b706"},"content":[{"type":"paragraph","content":[{"type":"text","text":"20"}],"attrs":{"localId":"8299c8e4e1c5"}}]},{"type":"tableCell","attrs":{"localId":"216622fe5787"},"content":[{"type":"paragraph","content":[{"type":"text","text":"2"}],"attrs":{"localId":"033b061f146d"}}]},{"type":"tableCell","attrs":{"localId":"d0f6ec94cad4"},"content":[{"type":"paragraph","content":[{"type":"text","text":"-"}],"attrs":{"localId":"be4eda5ad457"}}]},{"type":"tableCell","attrs":{"localId":"312a2a596bbf"},"content":[{"type":"paragraph","content":[{"type":"text","text":"-"}],"attrs":{"localId":"eb9a50ab0c48"}}]}]}]}
{adf}
[^UCW-36148 LIDs.xlsx]
;[^125381_product_retrigger_BULK_UPLOAD_summary.csv]
Date:08/18/2026&lt; Upload the image on File Zila and Product Re Trigger Bulk Upload Retriggered&gt;&lt;Debabrata&gt;;Date:08/19/2026&lt;Still issue not solved so we raise Tech Ticket&gt;&lt;Debabrata&gt;[https://tatacliqhelpdesk.freshservice.com/support/tickets/227058|https://tatacliqhelpdesk.freshservice.com/support/tickets/227058];[^125381_SKUEDITRETRIGGER__Sneaker(MPH1311101104)_20260821_045215_131_summary.csv]
Retriggered Done;[^UCW-36148 LIDs (7bb9f0c3-6ff1-41f8-be5c-4f360231bc0a).xlsx]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93efdd6f-85f6-4a9f-9162-6dbb202d641e"},"content":[{"type":"tableRow","attrs":{"localId":"693d62b8fcdd"},"content":[{"type":"tableCell","attrs":{"localId":"4352be5b2c68","background":"#44b3e1"},"content":[{"type":"paragraph","content":[{"type":"text","text":"Ticket ID","marks":[{"type":"strong"}]}],"attrs":{"localId":"6cc10132708e"}}]},{"type":"tableCell","attrs":{"localId":"4b667f8e5deb","colspan":4,"background":"#44b3e1"},"content":[{"type":"paragraph","content":[{"type":"text","text":"UCW-36148","marks":[{"type":"strong"}]}],"attrs":{"localId":"1ac7d5c3ae2b"}}]}]},{"type":"tableRow","attrs":{"localId":"b9c3593fb94f"},"content":[{"type":"tableCell","attrs":{"localId":"ad4e29290b8d","background":"#44b3e1"},"content":[{"type":"paragraph","content":[{"type":"text","text":"Brand Name","marks":[{"type":"strong"}]}],"attrs":{"localId":"456bb6c91745"}}]},{"type":"tableCell","attrs":{"localId":"2cda9a3834fd","colspan":4,"background":"#44b3e1"},"content":[{"type":"paragraph","content":[{"type":"text","text":"PUMA","marks":[{"type":"strong"}]}],"attrs":{"localId":"97c715c02a26"}}]}]},{"type":"tableRow","attrs":{"localId":"dd176cf3541a"},"content":[{"type":"tableCell","attrs":{"localId":"e71cdce8d6d9","background":"#44b3e1"},"content":[{"type":"paragraph","content":[{"type":"text","text":"Platform","marks":[{"type":"strong"}]}],"attrs":{"localId":"6006c9d3029c"}}]},{"type":"tableCell","attrs":{"localId":"7f6756f0d495","colspan":2,"background":"#44b3e1"},"content":[{"type":"paragraph","content":[{"type":"text","text":"Luxury","marks":[{"type":"strong"}]}],"attrs":{"localId":"df4f42792480"}}]},{"type":"tableCell","attrs":{"localId":"c87a4deeecaa","colspan":2,"background":"#44b3e1"},"content":[{"type":"paragraph","content":[{"type":"text","text":"Mall","marks":[{"type":"strong"}]}],"attrs":{"localId":"45bcded7457b"}}]}]},{"type":"tableRow","attrs":{"localId":"f92a6a34f355"},"content":[{"type":"tableCell","attrs":{"localId":"8456edda154c","background":"#ace5fe"},"content":[{"type":"paragraph","content":[{"type":"text","text":"Particulars","marks":[{"type":"strong"}]}],"attrs":{"localId":"0bedb674330e"}}]},{"type":"tableCell","attrs":{"localId":"a61af202ae96","background":"#ace5fe"},"content":[{"type":"paragraph","content":[{"type":"text","text":"SKU Count","marks":[{"type":"strong"}]}],"attrs":{"localId":"0abc6aaccd09"}}]},{"type":"tableCell","attrs":{"localId":"feba89e40e57","background":"#ace5fe"},"content":[{"type":"paragraph","content":[{"type":"text","text":"Option Count","marks":[{"type":"strong"}]}],"attrs":{"localId":"925048c3cc6f"}}]},{"type":"tableCell","attrs":{"localId":"252ecfdd5acd","background":"#ace5fe"},"content":[{"type":"paragraph","content":[{"type":"text","text":"SKU Count","marks":[{"type":"strong"}]}],"attrs":{"localId":"5db7027974d1"}}]},{"type":"tableCell","attrs":{"localId":"59065a6080f8","background":"#ace5fe"},"content":[{"type":"paragraph","content":[{"type":"text","text":"Option Count","marks":[{"type":"strong"}]}],"attrs":{"localId":"c56ac60e57ec"}}]}]},{"type":"tableRow","attrs":{"localId":"f42f91670bc9"},"content":[{"type":"tableCell","attrs":{"localId":"1b36822db353","background":"white"},"content":[{"type":"paragraph","content":[{"type":"text","text":"Received"}],"attrs":{"localId":"d4e076014939"}}]},{"type":"tableCell","attrs":{"localId":"3c14827a3d84","background":"white"},"content":[{"type":"paragraph","content":[{"type":"text","text":"20"}],"attrs":{"localId":"29114aa095dc"}}]},{"type":"tableCell","attrs":{"localId":"345bd2465b22","background":"white"},"content":[{"type":"paragraph","content":[{"type":"text","text":"2"}],"attrs":{"localId":"152a5cd17e4f"}}]},{"type":"tableCell","attrs":{"localId":"15731f7df37a","background":"white"},"content":[{"type":"paragraph","content":[{"type":"text","text":"72"}],"attrs":{"localId":"2408fd627c2f"}}]},{"type":"tableCell","attrs":{"localId":"2923709413a4","background":"white"},"content":[{"type":"paragraph","content":[{"type":"text","text":"9"}],"attrs":{"localId":"9ede1ace5782"}}]}]},{"type":"tableRow","attrs":{"localId":"7559cb8978b4"},"content":[{"type":"tableCell","attrs":{"localId":"010ee93171b1","background":"white"},"content":[{"type":"paragraph","content":[{"type":"text","text":"Uploaded"}],"attrs":{"localId":"625b5aa6bee0"}}]},{"type":"tableCell","attrs":{"localId":"8b6157026134","background":"white"},"content":[{"type":"paragraph","content":[{"type":"text","text":"20"}],"attrs":{"localId":"8f8d18593390"}}]},{"type":"tableCell","attrs":{"localId":"bd79a5392b3f","background":"white"},"content":[{"type":"paragraph","content":[{"type":"text","text":"2"}],"attrs":{"localId":"098da2bd17b8"}}]},{"type":"tableCell","attrs":{"localId":"6ad7a6fc58df","background":"white"},"content":[{"type":"paragraph","content":[{"type":"text","text":"72"}],"attrs":{"localId":"ee750ae1f2f2"}}]},{"type":"tableCell","attrs":{"localId":"684790563198","background":"white"},"content":[{"type":"paragraph","content":[{"type":"text","text":"9"}],"attrs":{"localId":"a0a25fc44aee"}}]}]},{"type":"tableRow","attrs":{"localId":"41fcace1fa00"},"content":[{"type":"tableCell","attrs":{"localId":"3f80d7103c4e","background":"white"},"content":[{"type":"paragraph","content":[{"type":"text","text":"Already Listed"}],"attrs":{"localId":"524f7e30c80e"}}]},{"type":"tableCell","attrs":{"localId":"9e4b259b37ed","background":"white"},"content":[{"type":"paragraph","content":[{"type":"text","text":"-"}],"attrs":{"localId":"1661a824b915"}}]},{"type":"tableCell","attrs":{"localId":"e5dad142082b","background":"white"},"content":[{"type":"paragraph","content":[{"type":"text","text":"-"}],"attrs":{"localId":"ded646fe33ea"}}]},{"type":"tableCell","attrs":{"localId":"7355b921ea74","background":"white"},"content":[{"type":"paragraph","content":[{"type":"text","text":"-"}],"attrs":{"localId":"673b282ad1bc"}}]},{"type":"tableCell","attrs":{"localId":"b3251687b649","background":"white"},"content":[{"type":"paragraph","content":[{"type":"text","text":"-"}],"attrs":{"localId":"634980b3a792"}}]}]},{"type":"tableRow","attrs":{"localId":"e3cf49311ed5"},"content":[{"type":"tableCell","attrs":{"localId":"12981239e7b8","background":"white"},"content":[{"type":"paragraph","content":[{"type":"text","text":"LIDs Shared"}],"attrs":{"localId":"0a98115df1be"}}]},{"type":"tableCell","attrs":{"localId":"fe14a35bca38","background":"white"},"content":[{"type":"paragraph","content":[{"type":"text","text":"20"}],"attrs":{"localId":"5e5a6ea5bb02"}}]},{"type":"tableCell","attrs":{"localId":"0eb52f577f33","background":"white"},"content":[{"type":"paragraph","content":[{"type":"text","text":"2"}],"attrs":{"localId":"ce6334689ff9"}}]},{"type":"tableCell","attrs":{"localId":"ad6331f33cb9","background":"white"},"content":[{"type":"paragraph","content":[{"type":"text","text":"72"}],"attrs":{"localId":"0312a82034e2"}}]},{"type":"tableCell","attrs":{"localId":"89b7ae8121d7","background":"white"},"content":[{"type":"paragraph","content":[{"type":"text","text":"9"}],"attrs":{"localId":"122890c5d404"}}]}]},{"type":"tableRow","attrs":{"localId":"8b623636705c"},"content":[{"type":"tableCell","attrs":{"localId":"1462cd3102bc","background":"white"},"content":[{"type":"paragraph","content":[{"type":"text","text":"SKUs stuck in the System"}],"attrs":{"localId":"5b987b0a523e"}}]},{"type":"tableCell","attrs":{"localId":"26eaef532bbd","background":"white"},"content":[{"type":"paragraph","content":[{"type":"text","text":"-"}],"attrs":{"localId":"e54812e47ff1"}}]},{"type":"tableCell","attrs":{"localId":"1fb279f9fa2c","background":"white"},"content":[{"type":"paragraph","content":[{"type":"text","text":"-"}],"attrs":{"localId":"5f9046c7381a"}}]},{"type":"tableCell","attrs":{"localId":"0dbfdb29c7cf","background":"white"},"content":[{"type":"paragraph","content":[{"type":"text","text":"-"}],"attrs":{"localId":"29710360ca63"}}]},{"type":"tableCell","attrs":{"localId":"837c2e0d2f1a","background":"white"},"content":[{"type":"paragraph","content":[{"type":"text","text":"-"}],"attrs":{"localId":"7eb671c3ba90"}}]}]}]}
{adf}
With this, we are closing this request from our end.
Thank you for your patience, support, and cooperation throughout the process. Your brand is important to us, and we look forward to assisting you again.</t>
  </si>
  <si>
    <t>UCW-36921</t>
  </si>
  <si>
    <t>Voylla Precious | Fine Jewelry | 128973 | 24.08.2026 (21 skus)</t>
  </si>
  <si>
    <t>UCW-36912</t>
  </si>
  <si>
    <t>UCW-36902</t>
  </si>
  <si>
    <t>New Listing - Gold Jewellery 06 Aug - 2026</t>
  </si>
  <si>
    <t>UCW-36897</t>
  </si>
  <si>
    <t>URGENT - Request to Update Images &amp; Color</t>
  </si>
  <si>
    <t>UCW-36895</t>
  </si>
  <si>
    <t>PNG Jewellers_New | Batch_202_SilverArticles_060426 | seller code - 124260 | Total SKUs - 5</t>
  </si>
  <si>
    <t>UCW-36891</t>
  </si>
  <si>
    <t>Saint G - Footwear - 27/08/2026 - 45 SKUs</t>
  </si>
  <si>
    <t>UCW-36865</t>
  </si>
  <si>
    <t xml:space="preserve"> L’Oréal Paris | Shade Card PDP | Tata Cliq Fashion | 125928</t>
  </si>
  <si>
    <t>UCW-36863</t>
  </si>
  <si>
    <t>ALDO Footwear Catalog Submission (TC&amp;TCL) - 27.08.2026</t>
  </si>
  <si>
    <t>UCW-36857</t>
  </si>
  <si>
    <t>3259901_LVEB Vanille Nude_TCL</t>
  </si>
  <si>
    <t>UCW-36855</t>
  </si>
  <si>
    <t xml:space="preserve"> Tata Shiseido Portfolio – Launch &amp; Operational Alignment </t>
  </si>
  <si>
    <t>UCW-36853</t>
  </si>
  <si>
    <t>UCW-36849</t>
  </si>
  <si>
    <t>L'Oreal Paris | Infallible Matte Resistance Listing |  Tata Cliq Fashion | 125928</t>
  </si>
  <si>
    <t>UCW-36845</t>
  </si>
  <si>
    <t>Packaging Label Update - Slot 4 - Tata</t>
  </si>
  <si>
    <t>UCW-36842</t>
  </si>
  <si>
    <t xml:space="preserve">New Listing details </t>
  </si>
  <si>
    <t>UCW-36840</t>
  </si>
  <si>
    <t xml:space="preserve"> L'Occi X TatacliQ New GWP EAN Updates</t>
  </si>
  <si>
    <t>UCW-36838</t>
  </si>
  <si>
    <t>UCW-36834</t>
  </si>
  <si>
    <t>Images for Provided Listing IDs</t>
  </si>
  <si>
    <t>UCW-36832</t>
  </si>
  <si>
    <t>Forevermark- 126412-14-08-2026-New Listings</t>
  </si>
  <si>
    <t>UCW-36829</t>
  </si>
  <si>
    <t>Request for Listing of New Products – NEESH Perfumes | Seller ID 127911</t>
  </si>
  <si>
    <t>UCW-36828</t>
  </si>
  <si>
    <t>Tata CliQ x GNIST | Marketing Plan</t>
  </si>
  <si>
    <t>UCW-36827</t>
  </si>
  <si>
    <t>New Listing - 24-08-2026</t>
  </si>
  <si>
    <t>UCW-36825</t>
  </si>
  <si>
    <t>Tata Cliq - New listing - Guess Iconic Sublime</t>
  </si>
  <si>
    <t>UCW-36817</t>
  </si>
  <si>
    <t>Tata LID New Cataloguing - 18th August 26</t>
  </si>
  <si>
    <t>UCW-36814</t>
  </si>
  <si>
    <t>GAR | Micellar PDP | Tata Cliq Fashion | 125928  | 3388924</t>
  </si>
  <si>
    <t>UCW-36813</t>
  </si>
  <si>
    <t>MNY | Vinyl Mitha Giftkit Listing | Tata Cliq Fashion | 125928 | 3298571</t>
  </si>
  <si>
    <t>UCW-36812</t>
  </si>
  <si>
    <t>2258610_GWP LISTING JUNEn 2026_TCL</t>
  </si>
  <si>
    <t>UCW-36811</t>
  </si>
  <si>
    <t>Outzidr – Batch 18 – 24 Styles – SS26 – 27th August 2026</t>
  </si>
  <si>
    <t>UCW-36807</t>
  </si>
  <si>
    <t>Abdesigns | Fashion Jewellery | Seller code: 128699 | Tatacliq | 27-Aug-2026 | No of SKU 395</t>
  </si>
  <si>
    <t>UCW-36805</t>
  </si>
  <si>
    <t xml:space="preserve">Scentologia cataloguing </t>
  </si>
  <si>
    <t>UCW-36804</t>
  </si>
  <si>
    <t xml:space="preserve"> TCL- Bvlgari Image and details update</t>
  </si>
  <si>
    <t>UCW-36801</t>
  </si>
  <si>
    <t>UCW-36796</t>
  </si>
  <si>
    <t>New Listings on Tatacliq [10 Aug 26 ]</t>
  </si>
  <si>
    <t>UCW-36782</t>
  </si>
  <si>
    <t>ABH New launch -Kiss Theory Listing details</t>
  </si>
  <si>
    <t>UCW-36778</t>
  </si>
  <si>
    <t>Tatacliq Footwear Batch 25 &amp; 26 (August) _USPA_25-08-2026</t>
  </si>
  <si>
    <t>UCW-36777</t>
  </si>
  <si>
    <t>Tata Cliq Fashion  - New Listing - Eze Perfume ( City Collection Travel Pack Discovery ) Gift Set</t>
  </si>
  <si>
    <t>UCW-36773</t>
  </si>
  <si>
    <t>Colors Queen || Makeup || 129094 || 24-08-2026</t>
  </si>
  <si>
    <t>UCW-36767</t>
  </si>
  <si>
    <t>Redchief_Sport Shoes_123781_260826</t>
  </si>
  <si>
    <t>UCW-36760</t>
  </si>
  <si>
    <t>SEPT ADDITIONAL SKUS</t>
  </si>
  <si>
    <t>UCW-36758</t>
  </si>
  <si>
    <t>SKU Transition-New Packaging</t>
  </si>
  <si>
    <t>UCW-36754</t>
  </si>
  <si>
    <t>PNG Jewellers | Listed Tata Products | Code - 124260 | Total SKUs - 2465</t>
  </si>
  <si>
    <t>UCW-36753</t>
  </si>
  <si>
    <t>Clone: New Sku Listing - Nuna (Aarete Marketing LLP 128412-AAR001)</t>
  </si>
  <si>
    <t>UCW-36746</t>
  </si>
  <si>
    <t>Palm Angels Catalog Update Request - 27-08-2026</t>
  </si>
  <si>
    <t>UCW-36739</t>
  </si>
  <si>
    <t>D&amp;G: Platform Addition | P0 Priority</t>
  </si>
  <si>
    <t>UCW-36738</t>
  </si>
  <si>
    <t>YSL SKUs Retrigger - TCF</t>
  </si>
  <si>
    <t>UCW-36736</t>
  </si>
  <si>
    <t xml:space="preserve">Product Creation Lot 2 2026 Slot 3 (Volar Fashion-127227-Footwear) </t>
  </si>
  <si>
    <t>UCW-36726</t>
  </si>
  <si>
    <t>L'Oreal Paris | Laque Resistance Liquid Lipstick Listing | Tata Cliq Fashion  |125928</t>
  </si>
  <si>
    <t>UCW-36725</t>
  </si>
  <si>
    <t>Tata Cliq X O.P.I Fall Collection 2027 Listing</t>
  </si>
  <si>
    <t>UCW-36721</t>
  </si>
  <si>
    <t xml:space="preserve">Matiere Premiere Catalogiung </t>
  </si>
  <si>
    <t>UCW-36720</t>
  </si>
  <si>
    <t>New listing of KAHI</t>
  </si>
  <si>
    <t>UCW-36718</t>
  </si>
  <si>
    <t>New listing of HEVEBLUE</t>
  </si>
  <si>
    <t>UCW-36716</t>
  </si>
  <si>
    <t>Garnier | Color Naturals - PDP and A+ update | Tata Cliq Fashion | 125928</t>
  </si>
  <si>
    <t>UCW-36715</t>
  </si>
  <si>
    <t>New Listing | Milkshake MMD 1000ml + Travel size.</t>
  </si>
  <si>
    <t>UCW-36713</t>
  </si>
  <si>
    <t>MNY | Fit Me Loose powder listing | Tata Cliq Fashion | 125928</t>
  </si>
  <si>
    <t>UCW-36706</t>
  </si>
  <si>
    <t>Batch 10 - Listing</t>
  </si>
  <si>
    <t>UCW-36704</t>
  </si>
  <si>
    <t>Tata Cliq-adidas DTC|Footwear| Attributes_26-08-26</t>
  </si>
  <si>
    <t>UCW-36702</t>
  </si>
  <si>
    <t>Tata Cliq: Images &amp; Tittle Updates</t>
  </si>
  <si>
    <t>UCW-36693</t>
  </si>
  <si>
    <t>Anta Men's Listing Template</t>
  </si>
  <si>
    <t>UCW-36692</t>
  </si>
  <si>
    <t>CLONE - CLONE - Catalog File | IXIA by GIVA | 8/17/2026</t>
  </si>
  <si>
    <t>UCW-36689</t>
  </si>
  <si>
    <t>CLONE - Tata Cliq Partnership for OnnMe</t>
  </si>
  <si>
    <t>UCW-36687</t>
  </si>
  <si>
    <t>Giva | Silver Jewellery | 125927 | 20-08-2026 &amp; 21-08-2026 (74SKUs)</t>
  </si>
  <si>
    <t>UCW-36667</t>
  </si>
  <si>
    <t>GAS AW'26 - Catalogue (67 options)</t>
  </si>
  <si>
    <t>UCW-36662</t>
  </si>
  <si>
    <t>RWB foam 30ml listing details</t>
  </si>
  <si>
    <t>UCW-36658</t>
  </si>
  <si>
    <t>UCW-36651</t>
  </si>
  <si>
    <t>Puig GWP Cataloguing 20.8.26</t>
  </si>
  <si>
    <t>UCW-36643</t>
  </si>
  <si>
    <t>TQ | Brand: Converse | Catalog Listing | App-Acc FA26-Ftwr Lot-2.</t>
  </si>
  <si>
    <t>UCW-36633</t>
  </si>
  <si>
    <t>15 New Articles - Gifts &amp; Other products</t>
  </si>
  <si>
    <t>UCW-36628</t>
  </si>
  <si>
    <t>New Catalogue Sheet - 20 Aug</t>
  </si>
  <si>
    <t>UCW-36623</t>
  </si>
  <si>
    <t xml:space="preserve">TCL- New listing - Memo Paris &amp; Juliette Has A Gun GWP </t>
  </si>
  <si>
    <t>UCW-36619</t>
  </si>
  <si>
    <t>Men&amp;Women Footwear New Styles For Tatacliq (SS'26 &amp; AW'26) - (Styles-27) 24.08.2026</t>
  </si>
  <si>
    <t>UCW-36615</t>
  </si>
  <si>
    <t>Tata Cliq New Listing_Eego Italy _Gur Overseas_Footwear_Seller ID 128558_Style 44_SKU 269_26-08-2026</t>
  </si>
  <si>
    <t>UCW-36609</t>
  </si>
  <si>
    <t>Monkstory - Footwear - 20/08/2026 - 21 SKUs</t>
  </si>
  <si>
    <t>UCW-36604</t>
  </si>
  <si>
    <t>Seller code - 128628 Platform - TCF</t>
  </si>
  <si>
    <t>UCW-36600</t>
  </si>
  <si>
    <t>New Listing_Multi Brand_Mens-Womens Footwear_129236,127776_68 Styles_407 SKUs_21-08-2026</t>
  </si>
  <si>
    <t>UCW-36599</t>
  </si>
  <si>
    <t>CLONE -  Tata Cliq Luxury - New listing - Carner Barcelona (MDP)</t>
  </si>
  <si>
    <t>UCW-36591</t>
  </si>
  <si>
    <t>Baer Shoes | Footwear | 129637 | New Listings 25.08.2026</t>
  </si>
  <si>
    <t>UCW-36578</t>
  </si>
  <si>
    <t>Clone - Guess Footwear Men &amp; Women (New) 15 Options 20-08-2026</t>
  </si>
  <si>
    <t>UCW-36558</t>
  </si>
  <si>
    <t>CLONE - Saucony men's Listing Template</t>
  </si>
  <si>
    <t>UCW-36555</t>
  </si>
  <si>
    <t>CLONE - MNY | Super Stay Matte Ink PDP | Tata Cliq Fashion | 125928 | 2638337</t>
  </si>
  <si>
    <t>UCW-36554</t>
  </si>
  <si>
    <t>CLONE - MNY | Serum Lipstick EXT Listing | Tata Cliq Fashion 125928 | 2775297</t>
  </si>
  <si>
    <t>UCW-36553</t>
  </si>
  <si>
    <t>TOP MGMT ESC- 129589061939372- Delayed Delivery Pre Hotc</t>
  </si>
  <si>
    <t>UCW-36536</t>
  </si>
  <si>
    <t>CLONE -  Bitiya by bhama - New catalog</t>
  </si>
  <si>
    <t>SFA Stage</t>
  </si>
  <si>
    <t>UCW-36531</t>
  </si>
  <si>
    <t xml:space="preserve"> Tata Cliq-Multi Brand-Footwear -129236,127776 - 13-08-2026</t>
  </si>
  <si>
    <t>UCW-36521</t>
  </si>
  <si>
    <t>Guess Footwear Men &amp; Women (New) 15 Options 20-08-2026</t>
  </si>
  <si>
    <t>UCW-36520</t>
  </si>
  <si>
    <t>Updated Images x Aloe Vera &amp; Neem x Tata</t>
  </si>
  <si>
    <t>UCW-36490</t>
  </si>
  <si>
    <t>The Souled Store Footwear 123858 19-08-2026</t>
  </si>
  <si>
    <t>UCW-36487</t>
  </si>
  <si>
    <t>CLONE - CLONE - New Listing Template :- 01-08-2026</t>
  </si>
  <si>
    <t>UCW-36481</t>
  </si>
  <si>
    <t>UCW-36465</t>
  </si>
  <si>
    <t>La Prairie x TCL - 2026 2H New Launches Details &amp; Cataloguing</t>
  </si>
  <si>
    <t>UCW-36454</t>
  </si>
  <si>
    <t>[EXT] Fw: TATA EAN Update</t>
  </si>
  <si>
    <t>UCW-36450</t>
  </si>
  <si>
    <t>September'26 Order Cycle - Fragrances - Samples + NPLs + GWPs: TCL</t>
  </si>
  <si>
    <t>UCW-36440</t>
  </si>
  <si>
    <t>Accessorize London X Tata Cliq _Jewellery Catalogue_19-08-2026</t>
  </si>
  <si>
    <t>UCW-36439</t>
  </si>
  <si>
    <t>Palmonas | Fashion Jwellery | 128366 | 20-08-2026, 20 GIFT BOX</t>
  </si>
  <si>
    <t>UCW-36437</t>
  </si>
  <si>
    <t>CLONE -  Amouage Launch | TCL - Cataloguing Details | July 2026</t>
  </si>
  <si>
    <t>UCW-36433</t>
  </si>
  <si>
    <t xml:space="preserve">Seller ID :126768 &amp; 127197  - Images Updation </t>
  </si>
  <si>
    <t>UCW-36431</t>
  </si>
  <si>
    <t xml:space="preserve">BAGATT - Bugatti Size addition template </t>
  </si>
  <si>
    <t>UCW-36426</t>
  </si>
  <si>
    <t>TataCliq X Bewakoof II Size Chart UpdateII 12-08-2026</t>
  </si>
  <si>
    <t>UCW-36423</t>
  </si>
  <si>
    <t>CLONE - MAC NPL Listing July'26</t>
  </si>
  <si>
    <t>UCW-36417</t>
  </si>
  <si>
    <t>UCW-36415</t>
  </si>
  <si>
    <t>Sebastian Image Correction</t>
  </si>
  <si>
    <t>UCW-36414</t>
  </si>
  <si>
    <t>CLONE - Limese X SOR - ANUA Listing sheet</t>
  </si>
  <si>
    <t>UCW-36411</t>
  </si>
  <si>
    <t>Request for MRP, EAN, Images &amp; Manufacturer Details Update</t>
  </si>
  <si>
    <t>UCW-36404</t>
  </si>
  <si>
    <t>Gift Boxes listing – Content Sheet Attached: TATA Cliq x HMB</t>
  </si>
  <si>
    <t>UCW-36403</t>
  </si>
  <si>
    <t xml:space="preserve"> Images update | Tata Cliq | Miduty</t>
  </si>
  <si>
    <t>UCW-36399</t>
  </si>
  <si>
    <t>Tata Cliq Luxury  - New listing - Bvlgari and Hermès (GWP) 17-08-2026</t>
  </si>
  <si>
    <t>UCW-36398</t>
  </si>
  <si>
    <t>Tata Cliq - New listing - Kylie Minogue &amp; Stetson(New launch)</t>
  </si>
  <si>
    <t>UCW-36397</t>
  </si>
  <si>
    <t xml:space="preserve"> Tata Cliq - New Listing - Ferragamo ( Fiamma Assoluta )</t>
  </si>
  <si>
    <t>Voylla Precious</t>
  </si>
  <si>
    <t xml:space="preserve">
Date : 29th Aug, 2026 This ticket has been picked for Pre-Processing and Image Analysis -Mousumi.
Date : 29th Aug, 2026 The *Fashion Sheet* has been provided, but the *Fine or Fashion* column mentions *Fine Jewellery*. Also, the *Fine Jewellery category is currently not available on the Seller Portal*.Kindly confirm whether these SKUs should be mapped under *Fashion Jewellery* or *Fine Jewellery*, so that we can proceed accordingly.</t>
  </si>
  <si>
    <t xml:space="preserve">Date :08/29/2026 &lt;During validation, we found special character in size chart. Therefore, we have recreated the template. Kindly create the codes accordingly.&gt; &lt;Anwesha&gt;
[^UCW-36847 Size Chart LUX.csv]
[^UCW-36847 Size Chart MP.csv]
</t>
  </si>
  <si>
    <t>Date : 29th Aug, 2026 This ticket has been picked for Pre-Processing and Image Analysis -Mousumi.
Date : 29th Aug, 2026 Pre-Processing Done(Brand to Query)-Mousumi</t>
  </si>
  <si>
    <t xml:space="preserve">
Date : 29th Aug, 2026 This ticket has been picked for Pre-Processing and Image Analysis -Mousumi.
Date : 29th Aug, 2026 Pre-Processing Sheet( Brand To Query)-Mousumi;Date : 29th Aug, 2026 The images shared by saswati are not getting uploaded due to an issue with the image files/links.-Mousumi</t>
  </si>
  <si>
    <t>Date :08/28/2026 &lt;Ticket picked for pre processing Option 10 Sku 45&gt; &lt;Ankita&gt;</t>
  </si>
  <si>
    <t xml:space="preserve">Date :08/29/2026&lt;Pre Processing query to Brand &lt;image not present&gt;&gt; &lt;Rupa&gt; </t>
  </si>
  <si>
    <t>Date :08/28/2026 &lt;Ticket picked for pre processing Option 157 Sku 1078&gt; &lt;Ankita&gt;</t>
  </si>
  <si>
    <t>Issey Miyake</t>
  </si>
  <si>
    <t>Date :08/28/2026 &lt;Ticket picked for pre processing Option 8 Sku 8&gt; &lt;Amandeep&gt;;Date :08/28/2026 &lt;Ticket has been successfully uploaded in our system. Option 3 Sku 3&gt; &lt;Amandeep&gt;;Date:08/29/2026&lt;As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t>
  </si>
  <si>
    <t>face shop</t>
  </si>
  <si>
    <t>Date :08/28/2026 &lt;Ticket picked for Production and QC review Option 10 Sku 10&gt; &lt;Biplab Sarkar&gt;</t>
  </si>
  <si>
    <t>Ted Baker</t>
  </si>
  <si>
    <t>Date :08/28/2026 &lt;Ticket picked for Production and QC review Option 28 Sku 28&gt; &lt;Biplab Sarkar&gt;</t>
  </si>
  <si>
    <t>Forevermark</t>
  </si>
  <si>
    <t>Date : 28th Aug, 2026 This ticket has been picked for Pre-Processing and Image Analysis -Mousumi.
Date : 28th Aug, 2026 images link Query-Mousumi;Date : 29th Aug, 2026 1st followup Done-Mousumi</t>
  </si>
  <si>
    <t>NEESH Perfumes</t>
  </si>
  <si>
    <t>GNIST</t>
  </si>
  <si>
    <t>Date :08/28/2026 &lt;Pre Processing query to Brand &lt;image Link&gt;&gt; &lt;Ankita&gt;;Date :08/29/2026&lt; Pre Processing query to Brand 1st Follow Up&gt; &lt;Ankita&gt;</t>
  </si>
  <si>
    <t>Date : 28th Aug, 2026 This ticket has been picked for Pre-Processing and Image Analysis -Mousumi. 
;Date : 29th Aug, 2026 Pr-Processing Done ( Brand to Query)-Mousumi</t>
  </si>
  <si>
    <t>Valentino</t>
  </si>
  <si>
    <t xml:space="preserve">Images retriggered:
[^125928_SKUEDITRETRIGGER__Makeup_Remover(MPH2216100106)_20260829_120114_516_summary (1).csv] [^125928_SKUEDITRETRIGGER__Face_Cleansers(MPH2216100101)_20260829_114511_777_summary.csv] </t>
  </si>
  <si>
    <t xml:space="preserve">Date :08/28/2026  &lt;Ticket picked for pre processing Option 24 Sku 115&gt; &lt;Anwesha Mondal&gt;;Date :08/28/2026  &lt;Size Chart Code Creation&gt; &lt;Anwesha Mondal&gt;
[^UCW-36811 Size Chart.csv]
</t>
  </si>
  <si>
    <t>Abdesigns</t>
  </si>
  <si>
    <t>Date : 27th Aug, 2026 This ticket has been picked for Pre-Processing and Image Analysis -Mousumi.;Date : 28th Aug, 2026 Pre-Processing Done(Brand to Query for size chart measurment, style code , Chain length)-Mousumi;Date : 29th Aug, 2026 1st Followup Ddone-Mousumi</t>
  </si>
  <si>
    <t>Scentologia</t>
  </si>
  <si>
    <t>Bella Vita Luxury</t>
  </si>
  <si>
    <t>Date :08/29/2026 &lt;Ticket picked for pre processing Option 162 Sku 162&gt; &lt;Amandeep&gt;;Date :08/29/2026 &lt;Pre Processing query to Brand &lt;Query Details-multiple[^UCW-36796 -Pre-Processing Sheet (1) (1).xlsm] &gt;&gt; &lt;Amandeep&gt;</t>
  </si>
  <si>
    <t>Anastasia Beverly hills</t>
  </si>
  <si>
    <t>Date:08/29/2026 &lt;Pre processing Query against COO&gt;&lt;Tania&gt;</t>
  </si>
  <si>
    <t xml:space="preserve">Date :08/28/2026&lt;Ticket picked for pre processing Option 20 Sku 100&gt; &lt;Ankita&gt;;Date :08/28/2026 &lt;Ticket picked for Production and QC review Option 20 Sku 100&gt; &lt;Ankita&gt;;Date :08/28/2026 &lt;Footwear part of the Ticket has been successfully uploaded in our system. Option 20 Sku 100&gt; &lt;Ankita&gt;[^Post Upload Status_V.2 (1).xlsx] [^Summary.zip] </t>
  </si>
  <si>
    <t xml:space="preserve">Date :08/27/2026 &lt;Ticket picked for pre processing Option 5 Sku 25&gt; &lt;Ankita&gt;;DDate :08/29/2026 &lt;Ticket has been successfully uploaded in our system. Option 5 Sku 25&gt; &lt;Ankita&gt;[^Summary.zip] [^Post Upload Status_V.2 (1).xlsx] </t>
  </si>
  <si>
    <t>Date :08/29/2026&lt;Ticket picked for pre processing Option 1 Sku 1 &gt; &lt;Rupa&gt;;[^Summary.zip]
[^Status of ucw-36758.xlsx]
We have updated the changes. Please find the status file and summary; we will share the LID soon.;Date :08/29/2026&lt;Ticket has been successfully uploaded in our system. Option 1 Sku 1 &gt; &lt;Rupa&gt;</t>
  </si>
  <si>
    <t>Date :08/28/2026 &lt;Ticket has been successfully uploaded in our system. Option 2465 Sku 2465&gt;&lt;Raise L1 for Net Weight Update-[https://tatacliqhelpdesk.freshservice.com/support/tickets/228203|https://tatacliqhelpdesk.freshservice.com/support/tickets/228203]&gt; &lt;Biplab Sarkar&gt;</t>
  </si>
  <si>
    <t>Date: 08/27/2026 &lt;Uploaded Done SKU 6&gt; &lt;Tania&gt;;[^UCW-36014_Post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47d02953-434d-47d0-8399-998562e4477a"},"content":[{"type":"tableRow","attrs":{"localId":"71e4537b910e"},"content":[{"type":"tableCell","attrs":{"localId":"b844fa938cc7","background":"#44b3e1"},"content":[{"type":"paragraph","content":[{"type":"text","text":"Ticket ID","marks":[{"type":"strong"}]}],"attrs":{"localId":"1fd60937f01d"}}]},{"type":"tableCell","attrs":{"localId":"29a00ce47fb3","colspan":2,"background":"#44b3e1"},"content":[{"type":"paragraph","content":[{"type":"text","text":"UCW-36014","marks":[{"type":"strong"}]}],"attrs":{"localId":"c965803b4a15"}},{"type":"paragraph","content":[{"type":"text","text":"Cloned-UCW-36753","marks":[{"type":"strong"}]}],"attrs":{"localId":"3b6a113b0114"}}]}]},{"type":"tableRow","attrs":{"localId":"81aba11c8b7d"},"content":[{"type":"tableCell","attrs":{"localId":"ecf07aa87909","background":"#44b3e1"},"content":[{"type":"paragraph","content":[{"type":"text","text":"Brand Name","marks":[{"type":"strong"}]}],"attrs":{"localId":"ac0256f82794"}}]},{"type":"tableCell","attrs":{"localId":"c23d52cc1c54","colspan":2,"background":"#44b3e1"},"content":[{"type":"paragraph","content":[{"type":"text","text":"NUNA","marks":[{"type":"strong"}]}],"attrs":{"localId":"2ae98a49be0b"}}]}]},{"type":"tableRow","attrs":{"localId":"b37d3d6fc471"},"content":[{"type":"tableCell","attrs":{"localId":"b5c969f392ff","background":"#ace5fe"},"content":[{"type":"paragraph","content":[{"type":"text","text":"Platform","marks":[{"type":"strong"}]}],"attrs":{"localId":"4748090a99fb"}}]},{"type":"tableCell","attrs":{"localId":"9676d649d409","colspan":2,"background":"#ace5fe"},"content":[{"type":"paragraph","content":[{"type":"text","text":"LUX","marks":[{"type":"strong"}]}],"attrs":{"localId":"677f2f87c346"}}]}]},{"type":"tableRow","attrs":{"localId":"206cad4906f8"},"content":[{"type":"tableCell","attrs":{"localId":"a6d9c532ae99","background":"#ace5fe"},"content":[{"type":"paragraph","content":[{"type":"text","text":"Particulars","marks":[{"type":"strong"}]}],"attrs":{"localId":"249458e007bc"}}]},{"type":"tableCell","attrs":{"localId":"2a89460f6055","background":"#ace5fe"},"content":[{"type":"paragraph","content":[{"type":"text","text":"SKU Count","marks":[{"type":"strong"}]}],"attrs":{"localId":"0eae4c38a364"}}]},{"type":"tableCell","attrs":{"localId":"1e2e0e6e711b","background":"#ace5fe"},"content":[{"type":"paragraph","content":[{"type":"text","text":"Option Count","marks":[{"type":"strong"}]}],"attrs":{"localId":"c4768bd2a962"}}]}]},{"type":"tableRow","attrs":{"localId":"748fde221c5f"},"content":[{"type":"tableCell","attrs":{"localId":"54b7bf157295","background":"white"},"content":[{"type":"paragraph","content":[{"type":"text","text":"Received"}],"attrs":{"localId":"dfc565636c0a"}}]},{"type":"tableCell","attrs":{"localId":"67f905cd6ed3"},"content":[{"type":"paragraph","content":[{"type":"text","text":"5"}],"attrs":{"localId":"7be50cc29b6c"}}]},{"type":"tableCell","attrs":{"localId":"0d8586bc4624"},"content":[{"type":"paragraph","content":[{"type":"text","text":"5"}],"attrs":{"localId":"7e4fe5c431b1"}}]}]},{"type":"tableRow","attrs":{"localId":"bb88acf71675"},"content":[{"type":"tableCell","attrs":{"localId":"13dd4f93a75f","background":"white"},"content":[{"type":"paragraph","content":[{"type":"text","text":"Uploaded"}],"attrs":{"localId":"a31f7518fd29"}}]},{"type":"tableCell","attrs":{"localId":"2a5baffc53af"},"content":[{"type":"paragraph","content":[{"type":"text","text":"5"}],"attrs":{"localId":"d55727537625"}}]},{"type":"tableCell","attrs":{"localId":"cd701b6c4da8"},"content":[{"type":"paragraph","content":[{"type":"text","text":"5"}],"attrs":{"localId":"2e251810150f"}}]}]},{"type":"tableRow","attrs":{"localId":"8c940ea6977c"},"content":[{"type":"tableCell","attrs":{"localId":"983da6117a1b","background":"white"},"content":[{"type":"paragraph","content":[{"type":"text","text":"LIDs Shared"}],"attrs":{"localId":"34b9088a4171"}}]},{"type":"tableCell","attrs":{"localId":"4d00646a3f6a"},"content":[{"type":"paragraph","content":[{"type":"text","text":"5"}],"attrs":{"localId":"a9b180682999"}}]},{"type":"tableCell","attrs":{"localId":"974bb3bcef10"},"content":[{"type":"paragraph","content":[{"type":"text","text":"5"}],"attrs":{"localId":"69fcc4857fbf"}}]}]},{"type":"tableRow","attrs":{"localId":"d4294eb2ed65"},"content":[{"type":"tableCell","attrs":{"localId":"3bd50317b931","background":"white"},"content":[{"type":"paragraph","content":[{"type":"text","text":"LIDs Stuck in the System"}],"attrs":{"localId":"efd920d4bcaa"}}]},{"type":"tableCell","attrs":{"localId":"2b4b279f3aad"},"content":[{"type":"paragraph","content":[{"type":"text","text":"0"}],"attrs":{"localId":"ccc622844380"}}]},{"type":"tableCell","attrs":{"localId":"33c567fddfa3"},"content":[{"type":"paragraph","content":[{"type":"text","text":"0"}],"attrs":{"localId":"e5a47f1cd9b2"}}]}]}]}
{adf}
With this, we are closing this request from our end.
Thank you for your patience, support, and cooperation throughout the process. Your brand is important to us, and we look forward to assisting you again.</t>
  </si>
  <si>
    <t>Palm Angels</t>
  </si>
  <si>
    <t>Date :08/29/2026 &lt;Ticket has been successfully uploaded in our system. Option 569 Sku 569&gt; &lt;Biplab Sarkar&gt;</t>
  </si>
  <si>
    <t>Date :08/28/2026&lt;Ticket picked for pre processing Option 273Sku 273&gt; &lt;Rupa&gt;;[^Summary.zip]
[^Status Of UCW-36739.xlsx]
We have done the Platform Addition task, Here we attach the summery file for your reference. Once the Addition are successfully reflected, we will let you know.;Date :08/28/2029&lt;Ticket has been successfully uploaded in our system. Option 273 Sku 273&gt; &lt;Rupa&gt;</t>
  </si>
  <si>
    <t>Date :08/29/2026&lt;Pre Processing query to ccmt &lt;L1 L4&gt;&gt; &lt;Rupa&gt;</t>
  </si>
  <si>
    <t xml:space="preserve">Date :08/27/2026 &lt;Ticket picked for pre processing Option 20 Sku 120&gt; &lt;Ankita&gt;;Date :08/27/2026 &lt;Pre Processing query to Brand &lt;Image Query&gt;&gt;&lt;Ankita&gt;;Date :08/28/2026 &lt;Ticket picked for Production and QC review Option 20 Sku 120&gt; &lt;Ankita&gt;;Date :08/29/2026 &lt;Pre Processing query to Brand &lt;Image Query&gt;&gt;&lt;Ankita&gt;;Date :08/29/2026 &lt;Ticket has been successfully uploaded in our system. Option 18 Sku 108&gt; &lt;Ankita&gt;[^Summary.zip] [^Post Upload Status_V.2 (1).xlsx] </t>
  </si>
  <si>
    <t xml:space="preserve">L'Oreal Paris </t>
  </si>
  <si>
    <t>Date :08/27/2026 &lt;Ticket picked for Production &amp; QC review SKU 12&gt; &lt;Tania&gt;;Date :08/27/2026 &lt;Brand to Resolve &lt;Image Query&gt;&gt; &lt;Tania&gt;</t>
  </si>
  <si>
    <t>O·P·I</t>
  </si>
  <si>
    <t>MATIERE PREMIERE</t>
  </si>
  <si>
    <t>Date :08/29/2026 &lt;Pre Processing query to Brand &lt;Longeivity, Occasion, Family n Image Details&gt;&gt; &lt;Tania&gt;</t>
  </si>
  <si>
    <t xml:space="preserve"> Care N Class </t>
  </si>
  <si>
    <t>Care N Class </t>
  </si>
  <si>
    <t>Date :08/28/2026 &lt;Pre Processing query to Brand &lt;Image Access&gt;&gt; &lt;Tania&gt;;Date:08/29/2026 &lt;Close due to brand name is not listed&gt; &lt;Tania&gt;</t>
  </si>
  <si>
    <t>Date :08/28/2026 &lt;Ticket picked for Production and QC review Option 7 Sku 7&gt; &lt;Biplab Sarkar&gt;;Date :08/29/2026 &lt;Images have been successfully processed/ retriggered. Option 7 Sku 7&gt; &lt;Biplab Sarkar&gt;</t>
  </si>
  <si>
    <t>MILK SHAKE</t>
  </si>
  <si>
    <t>Date: 08/28/2026 &lt;Pre Processing query to Brand &lt;EAN &amp; SKU Code missing &amp; Image Analysis&gt;&gt; &lt;Tania&gt;;Date :08/29/2026 &lt; Pre Processing query to Brand 1st Follow Up&gt; &lt;Tania&gt;</t>
  </si>
  <si>
    <t xml:space="preserve">MNY </t>
  </si>
  <si>
    <t>Date :08/27/2026 &lt;Ticket picked for Production &amp; QC review SKU 6&gt; &lt;Tania&gt;</t>
  </si>
  <si>
    <t>Rangita</t>
  </si>
  <si>
    <t>Date :08/27/2026 &lt;Ticket picked for pre processing Option 82 Sku 596&gt; &lt;Ankita&gt;;Date :08/27/2026 &lt;Ticket picked for Production and QC review Option 81 Sku 596&gt; &lt;Ankita&gt;;Date :08/28/2026 &lt;Ticket has been successfully uploaded in our system. Option 49 Sku 346&gt; &lt;Ankita&gt;[^Post Upload Status_V.2 (1).xlsx] [^Summary.zip]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t>
  </si>
  <si>
    <t>Date :08/27/2026 &lt;Ticket picked for Production and QC review Option 5 Sku 5&gt; &lt;Biplab Sarkar&gt;;Date :08/28/2026 &lt;Images have been successfully processed/ retriggered. Option 5 Sku 5&gt; &lt;Biplab Sarkar&gt;;Date :08/29/2026 &lt;Images have been  again successfully processed/ retriggered. Option 5 Sku 5&gt; &lt;Biplab Sarkar&gt;</t>
  </si>
  <si>
    <t>Date :08/27/2026 &lt;Ticket picked for pre processing Option 15  Sku 75&gt; &lt;Ankita&gt;;Date :08/27/2026 &lt;Pre Processing query to Brand &lt;Image Query&gt;&gt; &lt;Ankita&gt;;Date :08/27/2026 &lt;Pre Processing query to Brand &lt;Query Details&gt;&gt; &lt;Ankita&gt;;Date :08/28/2026 &lt; Pre Processing query to Brand 1st Follow Up&gt; &lt;Ankita&gt;;Date :08/29/2026 &lt; Pre Processing query to Brand 2nd Follow Up&gt; &lt;Ankita&gt;</t>
  </si>
  <si>
    <t>Date : 26th Aug, 2026 This ticket has been picked for Pre-Processing and Image Analysis -Mousumi.;Date : 27th Aug, 2026 Pre-Processing Done (Brand to QUery)-Mousumi;Date : 28th Aug, 2026 Size Chart Creation [^IXIA GIVA Ring .csv] ;!image-20260828-114632.png|width=520,alt="image-20260828-114632.png"!;Date : 28th Aug, 2026QC &amp; Uploaded Done-Mousumi
PFA the SUmmaryy &amp; Post-Uploaded Sheet [^UCW-36295 Post Upload Status_V.2 (1).xlsx] [^Summary (2).zip]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accordingly.&gt;&lt;Debabrata&gt;;[^125927_product_retrigger_BULK_UPLOAD_summary.csv]
Date:08/29/2026&lt;Uploaded image on SFTP and retriggered through Product Re Trigger Bulk Upload&gt; &lt;Debabrata&gt;</t>
  </si>
  <si>
    <t>Date : 26th Aug, 2026 This ticket has been picked for Pre-Processing and Image Analysis -Mousumi.
Date : 26th Aug, 2026 Pre-Processing Done( Brand to Query)-Mousumi;Date : 27 th Aug, 2026 Size Chart MEasurment Query shared with Brand-Mousumi;Date : 28 th Aug, 2026 Size Chart Creation[^IXIV GIVA Bangle &amp; Bracelet.csv]  ;!image-20260828-114815.png|width=520,alt="image-20260828-114815.png"!;Date : 28 th Aug, 2026 QC &amp; uploaded Done-Mousumi
PFA the Summary &amp; Post-Uploaded Sheet[^Summary.zip] [^UCW-34241 Post Upload Status_V.2 (1).xlsx]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accordingly.&gt;&lt;Debabrata&gt;;[^125927_product_retrigger_BULK_UPLOAD_summary.csv]
Date:08/29/2026&lt;Uploaded image on SFTP and retriggered through Product Re Trigger Bulk Upload&gt; &lt;Debabrata&gt;</t>
  </si>
  <si>
    <t>Date : 27th Aug, 2026 This ticket has been picked for Pre-Processing and Image Analysis -Mousumi.
Date : 27th Aug, 2026 Pre-Processing Done ( Brand to Qery)-Mousumi;Date : 28th Aug, 2026 A resolution has been received from the brand- Mousumi.
Date : 28th Aug, 2026 QC &amp; Uploaded Done-Mousumi
PFA the SUmmary &amp; Post-Uploaded Sheet[^Summary.zip] [^UCW-36687 Post Upload Status_V.2 (1).xlsx]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accordingly.&gt;&lt;Debabrata&gt;;[^125927_product_retrigger_BULK_UPLOAD_summary.csv]
Date:08/29/2026&lt;Uploaded image on SFTP and retriggered through Product Re Trigger Bulk Upload&gt; &lt;Debabrata&gt;</t>
  </si>
  <si>
    <t>Date :08/27/2026 &lt;Query to Category&lt;Seller Code and platform&gt;&gt; &lt;Ankita&gt;;Date :08/27/2026 &lt;Ticket picked for pre processing Option 67 Sku 398&gt; &lt;Ankita&gt;;Date :08/27/2026 &lt;Pre Processing query to Brand &lt;Image Query Details&gt;&gt; &lt;Ankita&gt;;Date :08/28/2026 &lt; Pre Processing query to Brand 1st Follow Up&gt; &lt;Ankita&gt;;Date :08/29/2026 &lt; Pre Processing query to Brand 2nd Follow Up&gt; &lt;Ankita&gt;</t>
  </si>
  <si>
    <t>Date :08/27/2026 &lt;Ticket picked for pre processing SKU 3&gt; &lt;Tania&gt; Date :08/27/2026 &lt;Ticket picked for Production and QC review SKU 3&gt; &lt;Tania&gt; ;Date :08/27/2026 &lt;Ticket has been successfully uploaded in our system SKU 3&gt; &lt;Tania&gt; We have successfully uploaded this batch. Please find the attached summary sheet and summary report.[^UCW-36651_Post Upload Status.xlsx] [^ProductBulkUpload_125928_Beauty__Grooming(MPH22)_Fragrances_and_Perfumes(MPH2211)_Fragrances(MPH2211100)_Perfu.csv]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accordingly.&gt;&lt;Debabrata&gt;;[^125928_product_retrigger_BULK_UPLOAD_summary.csv]
Date:08/29/2026&lt;Uploaded image on SFTP and retriggered through Product Re Trigger Bulk Upload&gt; &lt;Debabrata&gt;</t>
  </si>
  <si>
    <t>Date :08/28/2026 &lt;Pre Processing query to Brand &lt;Seller code Query&gt;&gt; &lt;Ankita&gt;;Date :08/28/2026&lt;Ticket picked for pre processing Option 9 Sku 52&gt; &lt;Ankita&gt;;Date :08/29/2026 &lt;Pre Processing query to Brand &lt;Seller code, image query&gt;&gt; &lt;Ankita&gt;;Date :08/29/2026&lt;Query to brand regarding size chart &amp; seller code , platform&gt; &lt;Anwesha&gt;</t>
  </si>
  <si>
    <t xml:space="preserve">Date :08/27/2026 &lt;Ticket picked for pre processing Option 9 Sku 54 &gt; &lt;Ankita&gt;;Date :08/27/2026 &lt;Ticket picked for Production and QC review Option 9 Sku 54 &gt; &lt;Ankita&gt;;Date :08/29/2026 &lt;Ticket has been successfully uploaded in our system. Option 9 Sku 54&gt; &lt;Ankita&gt;[^Summary.zip] [^Post Upload Status_V.2 (1).xlsx] </t>
  </si>
  <si>
    <t>Memo Paris, Juliette has a gun</t>
  </si>
  <si>
    <t>Date :08/26/2026 &lt;Ticket picked for Production and QC review SKU 9&gt; &lt;Tania&gt;</t>
  </si>
  <si>
    <t>Date :08/26/2026 &lt;Ticket picked for pre processing Option 27 Sku 163&gt; &lt;Ankita&gt;;Date :08/26/2026&lt;Ticket has been successfully uploaded in our system. Option 27 Sku 163&gt; &lt;Ankita&gt;;[^UCW-36619.xlsx]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0317526a-f2d6-45e5-9cce-d0e6f74654f8"},"content":[{"type":"tableRow","attrs":{"localId":"8c0aed931d01"},"content":[{"type":"tableCell","attrs":{"localId":"f570c6ae9cde","background":"#44b3e1"},"content":[{"type":"paragraph","content":[{"type":"text","text":"Ticket ID","marks":[{"type":"strong"}]}],"attrs":{"localId":"42e15d9a6867"}}]},{"type":"tableCell","attrs":{"localId":"a6281f7e54c5","colspan":2,"background":"#44b3e1"},"content":[{"type":"paragraph","content":[{"type":"text","text":"UCW-36619","marks":[{"type":"strong"}]}],"attrs":{"localId":"0c298eb84933"}}]}]},{"type":"tableRow","attrs":{"localId":"e75c718bda41"},"content":[{"type":"tableCell","attrs":{"localId":"062b2b22bf9f","background":"#44b3e1"},"content":[{"type":"paragraph","content":[{"type":"text","text":"Brand Name","marks":[{"type":"strong"}]}],"attrs":{"localId":"cdb073bfee1f"}}]},{"type":"tableCell","attrs":{"localId":"9416c4c72537","colspan":2,"background":"#44b3e1"},"content":[{"type":"paragraph","content":[{"type":"text","text":"Truffle Collection","marks":[{"type":"strong"}]}],"attrs":{"localId":"a7d87fba2088"}}]}]},{"type":"tableRow","attrs":{"localId":"ea7f96578b91"},"content":[{"type":"tableCell","attrs":{"localId":"806eaf7bdf00","background":"#ace5fe"},"content":[{"type":"paragraph","content":[{"type":"text","text":"Platform","marks":[{"type":"strong"}]}],"attrs":{"localId":"57b7d595dd16"}}]},{"type":"tableCell","attrs":{"localId":"e07dd2b608fe","colspan":2,"background":"#ace5fe"},"content":[{"type":"paragraph","content":[{"type":"text","text":"Mall","marks":[{"type":"strong"}]}],"attrs":{"localId":"dd2d22ca40b3"}}]}]},{"type":"tableRow","attrs":{"localId":"b59300e3a0d9"},"content":[{"type":"tableCell","attrs":{"localId":"ca1a56078f4c","background":"#ace5fe"},"content":[{"type":"paragraph","content":[{"type":"text","text":"Particulars","marks":[{"type":"strong"}]}],"attrs":{"localId":"c1c35bc9478b"}}]},{"type":"tableCell","attrs":{"localId":"58a9762e939b","background":"#ace5fe"},"content":[{"type":"paragraph","content":[{"type":"text","text":"SKU Count","marks":[{"type":"strong"}]}],"attrs":{"localId":"34e32e24a16c"}}]},{"type":"tableCell","attrs":{"localId":"09c535e8ce30","background":"#ace5fe"},"content":[{"type":"paragraph","content":[{"type":"text","text":"Option Count","marks":[{"type":"strong"}]}],"attrs":{"localId":"4a5644e45d30"}}]}]},{"type":"tableRow","attrs":{"localId":"eb9e39a2fbd3"},"content":[{"type":"tableCell","attrs":{"localId":"7fd4018ab7a9","background":"white"},"content":[{"type":"paragraph","content":[{"type":"text","text":"Received"}],"attrs":{"localId":"1ba5ea942b30"}}]},{"type":"tableCell","attrs":{"localId":"ef0abd2af42f"},"content":[{"type":"paragraph","content":[{"type":"text","text":"163"}],"attrs":{"localId":"e0161ad46d49"}}]},{"type":"tableCell","attrs":{"localId":"a39fc5a03b30"},"content":[{"type":"paragraph","content":[{"type":"text","text":"27"}],"attrs":{"localId":"196082086c48"}}]}]},{"type":"tableRow","attrs":{"localId":"081800875c79"},"content":[{"type":"tableCell","attrs":{"localId":"09cf28de3cc1","background":"white"},"content":[{"type":"paragraph","content":[{"type":"text","text":"Uploaded"}],"attrs":{"localId":"fd2c41f8b6c1"}}]},{"type":"tableCell","attrs":{"localId":"2e9fdfc9b5b7"},"content":[{"type":"paragraph","content":[{"type":"text","text":"163"}],"attrs":{"localId":"973da32eb11c"}}]},{"type":"tableCell","attrs":{"localId":"8eec02bf9dfa"},"content":[{"type":"paragraph","content":[{"type":"text","text":"27"}],"attrs":{"localId":"bd2b2c1662ae"}}]}]},{"type":"tableRow","attrs":{"localId":"21ca9a4308f1"},"content":[{"type":"tableCell","attrs":{"localId":"d78cb1146ae0","background":"white"},"content":[{"type":"paragraph","content":[{"type":"text","text":"LIDs Shared"}],"attrs":{"localId":"0db1b48edb5d"}}]},{"type":"tableCell","attrs":{"localId":"b7257690b991"},"content":[{"type":"paragraph","content":[{"type":"text","text":"163"}],"attrs":{"localId":"d0170aec0de9"}}]},{"type":"tableCell","attrs":{"localId":"ca4dc16950f5"},"content":[{"type":"paragraph","content":[{"type":"text","text":"27"}],"attrs":{"localId":"c5cb45b15a64"}}]}]},{"type":"tableRow","attrs":{"localId":"8becda07db10"},"content":[{"type":"tableCell","attrs":{"localId":"634754f2d7d4","background":"white"},"content":[{"type":"paragraph","content":[{"type":"text","text":"LIDs Stuck in the System"}],"attrs":{"localId":"0e783e0c970c"}}]},{"type":"tableCell","attrs":{"localId":"1a4f02564fbb"},"content":[{"type":"paragraph","content":[{"type":"text","text":"0"}],"attrs":{"localId":"76914ab256ed"}}]},{"type":"tableCell","attrs":{"localId":"95e7ff670563"},"content":[{"type":"paragraph","content":[{"type":"text","text":"0"}],"attrs":{"localId":"a706123ce981"}}]}]}]}
{adf}
With this, we are closing this request from our end.
Thank you for your patience, support, and cooperation throughout the process. Your brand is important to us, and we look forward to assisting you again.</t>
  </si>
  <si>
    <t>Date :08/26/2026 &lt;Ticket picked for pre processing Option 44 Sku 269&gt; &lt;Ankita;Date :08/26/2026 &lt;Pre Processing query to Brand &lt;Not Continuous size Query&gt;&gt; &lt;Ankita&gt;;Date :08/26/2026 &lt;Ticket has been successfully uploaded in our system. Option 41 Sku 254&gt; &lt;Ankita&gt;[^Post Upload Status_V.2 (1).xlsx] [^Summary.zip] ;[^UCW-36615.xlsx]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b3556bf-c79a-4f23-b852-1be6b9ad19b4"},"content":[{"type":"tableRow","attrs":{"localId":"6260c06bcf61"},"content":[{"type":"tableCell","attrs":{"localId":"dc7be945f497","background":"#44b3e1"},"content":[{"type":"paragraph","content":[{"type":"text","text":"Ticket ID","marks":[{"type":"strong"}]}],"attrs":{"localId":"f0eac9d8b688"}}]},{"type":"tableCell","attrs":{"localId":"38bc44a70090","colspan":2,"background":"#44b3e1"},"content":[{"type":"paragraph","content":[{"type":"text","text":"UCW-36615","marks":[{"type":"strong"}]}],"attrs":{"localId":"7ad9430e90cd"}}]}]},{"type":"tableRow","attrs":{"localId":"69da78751493"},"content":[{"type":"tableCell","attrs":{"localId":"66620b93b86f","background":"#44b3e1"},"content":[{"type":"paragraph","content":[{"type":"text","text":"Brand Name","marks":[{"type":"strong"}]}],"attrs":{"localId":"2ee2ec0f10cb"}}]},{"type":"tableCell","attrs":{"localId":"a755118133eb","colspan":2,"background":"#44b3e1"},"content":[{"type":"paragraph","content":[{"type":"text","text":"Eego Italy","marks":[{"type":"strong"}]}],"attrs":{"localId":"9be4d26e55a8"}}]}]},{"type":"tableRow","attrs":{"localId":"2dfa338429d4"},"content":[{"type":"tableCell","attrs":{"localId":"9db5edfbeb7d","background":"#ace5fe"},"content":[{"type":"paragraph","content":[{"type":"text","text":"Platform","marks":[{"type":"strong"}]}],"attrs":{"localId":"e23050f58a5e"}}]},{"type":"tableCell","attrs":{"localId":"d9379a46d57e","colspan":2,"background":"#ace5fe"},"content":[{"type":"paragraph","content":[{"type":"text","text":"Mall","marks":[{"type":"strong"}]}],"attrs":{"localId":"2d604729c286"}}]}]},{"type":"tableRow","attrs":{"localId":"e6483f52529a"},"content":[{"type":"tableCell","attrs":{"localId":"dafab7ebd80b","background":"#ace5fe"},"content":[{"type":"paragraph","content":[{"type":"text","text":"Particulars","marks":[{"type":"strong"}]}],"attrs":{"localId":"240f63aa4dcd"}}]},{"type":"tableCell","attrs":{"localId":"cb4397c95c0f","background":"#ace5fe"},"content":[{"type":"paragraph","content":[{"type":"text","text":"SKU Count","marks":[{"type":"strong"}]}],"attrs":{"localId":"e7be67529c6a"}}]},{"type":"tableCell","attrs":{"localId":"6da7ee2fc6a5","background":"#ace5fe"},"content":[{"type":"paragraph","content":[{"type":"text","text":"Option Count","marks":[{"type":"strong"}]}],"attrs":{"localId":"f32230baf9de"}}]}]},{"type":"tableRow","attrs":{"localId":"bd515d82e2d5"},"content":[{"type":"tableCell","attrs":{"localId":"01fe5b3ef556","background":"white"},"content":[{"type":"paragraph","content":[{"type":"text","text":"Received"}],"attrs":{"localId":"38995c134561"}}]},{"type":"tableCell","attrs":{"localId":"581aef2f5a6c"},"content":[{"type":"paragraph","content":[{"type":"text","text":"269"}],"attrs":{"localId":"b6de7288e7d3"}}]},{"type":"tableCell","attrs":{"localId":"7e6eff1b24f6"},"content":[{"type":"paragraph","content":[{"type":"text","text":"44"}],"attrs":{"localId":"4451b1c06b9d"}}]}]},{"type":"tableRow","attrs":{"localId":"a9669bab5800"},"content":[{"type":"tableCell","attrs":{"localId":"00d7bf0b8cba","background":"white"},"content":[{"type":"paragraph","content":[{"type":"text","text":"Uploaded"}],"attrs":{"localId":"20960a4506e8"}}]},{"type":"tableCell","attrs":{"localId":"5f3920de1d3a"},"content":[{"type":"paragraph","content":[{"type":"text","text":"254"}],"attrs":{"localId":"c8bee9832e27"}}]},{"type":"tableCell","attrs":{"localId":"37cf979e68fc"},"content":[{"type":"paragraph","content":[{"type":"text","text":"41"}],"attrs":{"localId":"aa51b5ce0d63"}}]}]},{"type":"tableRow","attrs":{"localId":"a74d4c43d9c4"},"content":[{"type":"tableCell","attrs":{"localId":"58d554946e2d","background":"white"},"content":[{"type":"paragraph","content":[{"type":"text","text":"SKUs Not Uploaded"}],"attrs":{"localId":"0a0ca63e9820"}}]},{"type":"tableCell","attrs":{"localId":"c3fb76c1bacf"},"content":[{"type":"paragraph","content":[{"type":"text","text":"15"}],"attrs":{"localId":"89145b11f050"}}]},{"type":"tableCell","attrs":{"localId":"e5aa79cadbac"},"content":[{"type":"paragraph","content":[{"type":"text","text":"3"}],"attrs":{"localId":"9119d2188400"}}]}]},{"type":"tableRow","attrs":{"localId":"4f8b24e0ee18"},"content":[{"type":"tableCell","attrs":{"localId":"90b0c2dfe955","background":"white"},"content":[{"type":"paragraph","content":[{"type":"text","text":"LIDs Shared"}],"attrs":{"localId":"2291378f8849"}}]},{"type":"tableCell","attrs":{"localId":"8297e92348dc"},"content":[{"type":"paragraph","content":[{"type":"text","text":"254"}],"attrs":{"localId":"529d1226e3e9"}}]},{"type":"tableCell","attrs":{"localId":"581de4525047"},"content":[{"type":"paragraph","content":[{"type":"text","text":"41"}],"attrs":{"localId":"a3c46d4c2b11"}}]}]},{"type":"tableRow","attrs":{"localId":"f6bdbc2797ac"},"content":[{"type":"tableCell","attrs":{"localId":"da7c93f110f2","background":"white"},"content":[{"type":"paragraph","content":[{"type":"text","text":"LIDs Stuck in the System"}],"attrs":{"localId":"764ede8bd719"}}]},{"type":"tableCell","attrs":{"localId":"a94f992140c9"},"content":[{"type":"paragraph","content":[{"type":"text","text":"0"}],"attrs":{"localId":"7944bfdad1f5"}}]},{"type":"tableCell","attrs":{"localId":"d8f9df92b3b5"},"content":[{"type":"paragraph","content":[{"type":"text","text":"0"}],"attrs":{"localId":"81a72936a3ff"}}]}]}]}
{adf}
With this, we are closing this request from our end.
Thank you for your patience, support, and cooperation throughout the process. Your brand is important to us, and we look forward to assisting you again.</t>
  </si>
  <si>
    <t xml:space="preserve">Date :08/27/2026 &lt;Ticket picked for pre processing Option 3 Sku 21&gt; &lt;Ankita&gt;;Date :08/27/2026 &lt;Ticket picked for Production and QC review Option 3 Sku 21&gt; &lt;Ankita&gt;;Date :08/29/2026 &lt;Ticket has been successfully uploaded in our system. Option 3 Sku 21&gt; &lt;Ankita&gt;[^Summary.zip] [^Post Upload Status_V.2 (1).xlsx] </t>
  </si>
  <si>
    <t>Date :08/27/2026 &lt;Ticket picked for Production and QC review Option 1 Sku 1&gt; &lt;Biplab Sarkar&gt;;Date :08/28/2026 &lt;Images have been successfully processed/ retriggered. Option 1 Sku 1&gt; &lt;Biplab Sarkar&gt;;Date :08/29/2026 &lt;Images have been again successfully processed/ retriggered. Option 1 Sku 1&gt; &lt;Biplab Sarkar&gt;</t>
  </si>
  <si>
    <t>Allen Solly,Louis Philippe,Reebok,Van Heusen</t>
  </si>
  <si>
    <t>Date :08/27/2026 &lt;Ticket picked for pre processing Option 68 Sku 407&gt; &lt;Ankita&gt;;Date :08/27/2026 &lt;Ticket picked for Production and QC review Option 68 Sku 407&gt; &lt;Ankita&gt;;Date :08/27/2026 &lt;Pre Processing query to Brand &lt;Image Query&gt;&gt; &lt;Ankita&gt;;Date :08/28/2026 &lt;Pre Processing query to Brand &lt;Query Details&gt;&gt; &lt;Ankita&gt;</t>
  </si>
  <si>
    <t>Carner Barcelona</t>
  </si>
  <si>
    <t>Date:08/29/2026 &lt;Close due to brand name is not listed&gt; &lt;Tania&gt;</t>
  </si>
  <si>
    <t>Baer Shoes</t>
  </si>
  <si>
    <t>Date :08/26/2026 &lt;Pre Processing query to Brand &lt;Query Details-Size, Manufacturer, packers, Season&gt;&gt; &lt;Amandeep&gt;;[^Baer Footwear Size Chart.csv]
Kindly Create the Size code on priority;only cm is shared in the sheet;!image-20260827-112452.png|width=520,alt="image-20260827-112452.png"!;Date :08/27/2026 &lt;Ticket has been successfully uploaded in our system. Option 72 Sku 486&gt; &lt;Amandeep&gt;;[^UCW-36591.xlsx]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e925073-ed94-48b9-b9f7-747d5bb90d5c"},"content":[{"type":"tableRow","attrs":{"localId":"225cafbcca3f"},"content":[{"type":"tableCell","attrs":{"localId":"eeb902602383","background":"#44b3e1"},"content":[{"type":"paragraph","content":[{"type":"text","text":"Ticket ID","marks":[{"type":"strong"}]}],"attrs":{"localId":"0ec42f59594c"}}]},{"type":"tableCell","attrs":{"localId":"83b8309e07b6","colspan":2,"background":"#44b3e1"},"content":[{"type":"paragraph","content":[{"type":"text","text":"UCW-36591","marks":[{"type":"strong"}]}],"attrs":{"localId":"2081096904c4"}}]}]},{"type":"tableRow","attrs":{"localId":"50cb8188dd96"},"content":[{"type":"tableCell","attrs":{"localId":"2eab2eb0a4f9","background":"#44b3e1"},"content":[{"type":"paragraph","content":[{"type":"text","text":"Brand Name","marks":[{"type":"strong"}]}],"attrs":{"localId":"42abdfd1abc8"}}]},{"type":"tableCell","attrs":{"localId":"6d4ce9c692e6","colspan":2,"background":"#44b3e1"},"content":[{"type":"paragraph","content":[{"type":"text","text":"Baer Shoes","marks":[{"type":"strong"}]}],"attrs":{"localId":"89cf6500fcc5"}}]}]},{"type":"tableRow","attrs":{"localId":"841cb6f6febb"},"content":[{"type":"tableCell","attrs":{"localId":"b36d48abe202","background":"#ace5fe"},"content":[{"type":"paragraph","content":[{"type":"text","text":"Platform","marks":[{"type":"strong"}]}],"attrs":{"localId":"b817c2ecbcd9"}}]},{"type":"tableCell","attrs":{"localId":"9c88f83202a3","colspan":2,"background":"#ace5fe"},"content":[{"type":"paragraph","content":[{"type":"text","text":"Luxury","marks":[{"type":"strong"}]}],"attrs":{"localId":"9459e216845e"}}]}]},{"type":"tableRow","attrs":{"localId":"6085d53e6cc4"},"content":[{"type":"tableCell","attrs":{"localId":"eafbbdcd4310","background":"#ace5fe"},"content":[{"type":"paragraph","content":[{"type":"text","text":"Particulars","marks":[{"type":"strong"}]}],"attrs":{"localId":"e083a08825a8"}}]},{"type":"tableCell","attrs":{"localId":"a8362ee89ddb","background":"#ace5fe"},"content":[{"type":"paragraph","content":[{"type":"text","text":"SKU Count","marks":[{"type":"strong"}]}],"attrs":{"localId":"74e308315fa0"}}]},{"type":"tableCell","attrs":{"localId":"0928489c4a57","background":"#ace5fe"},"content":[{"type":"paragraph","content":[{"type":"text","text":"Option Count","marks":[{"type":"strong"}]}],"attrs":{"localId":"95f63a8ce944"}}]}]},{"type":"tableRow","attrs":{"localId":"051a2e7da449"},"content":[{"type":"tableCell","attrs":{"localId":"bc6319dfdb20","background":"white"},"content":[{"type":"paragraph","content":[{"type":"text","text":"Received"}],"attrs":{"localId":"0fe4483e7209"}}]},{"type":"tableCell","attrs":{"localId":"ddc50488c43d"},"content":[{"type":"paragraph","content":[{"type":"text","text":"552"}],"attrs":{"localId":"b3b8625e20d7"}}]},{"type":"tableCell","attrs":{"localId":"a55be4fd23a8"},"content":[{"type":"paragraph","content":[{"type":"text","text":"81"}],"attrs":{"localId":"a690cf5118b9"}}]}]},{"type":"tableRow","attrs":{"localId":"6682e9762898"},"content":[{"type":"tableCell","attrs":{"localId":"18636c92f026","background":"white"},"content":[{"type":"paragraph","content":[{"type":"text","text":"Uploaded"}],"attrs":{"localId":"6caa295d13e9"}}]},{"type":"tableCell","attrs":{"localId":"3b31d03f1a3d"},"content":[{"type":"paragraph","content":[{"type":"text","text":"486"}],"attrs":{"localId":"e64296318c71"}}]},{"type":"tableCell","attrs":{"localId":"430b62b928f8"},"content":[{"type":"paragraph","content":[{"type":"text","text":"72"}],"attrs":{"localId":"1aa17d190d31"}}]}]},{"type":"tableRow","attrs":{"localId":"bbd38255f0ab"},"content":[{"type":"tableCell","attrs":{"localId":"92d1bf332ecf","background":"white"},"content":[{"type":"paragraph","content":[{"type":"text","text":"SKUs Not Uploaded"}],"attrs":{"localId":"86d7cb9886aa"}}]},{"type":"tableCell","attrs":{"localId":"b9ac20e0740c"},"content":[{"type":"paragraph","content":[{"type":"text","text":"66"}],"attrs":{"localId":"080b8eecd8cd"}}]},{"type":"tableCell","attrs":{"localId":"114ad502a076"},"content":[{"type":"paragraph","content":[{"type":"text","text":"9"}],"attrs":{"localId":"8bcf10b11829"}}]}]},{"type":"tableRow","attrs":{"localId":"803741d87937"},"content":[{"type":"tableCell","attrs":{"localId":"2847c730df63","background":"white"},"content":[{"type":"paragraph","content":[{"type":"text","text":"LIDs Shared"}],"attrs":{"localId":"8ad5b31b39c8"}}]},{"type":"tableCell","attrs":{"localId":"23b28a3d0826"},"content":[{"type":"paragraph","content":[{"type":"text","text":"486"}],"attrs":{"localId":"3daa213a92ff"}}]},{"type":"tableCell","attrs":{"localId":"ae45215cc1d9"},"content":[{"type":"paragraph","content":[{"type":"text","text":"72"}],"attrs":{"localId":"59f022d4c44c"}}]}]},{"type":"tableRow","attrs":{"localId":"0f3820e9ed63"},"content":[{"type":"tableCell","attrs":{"localId":"feac3ebd1e54","background":"white"},"content":[{"type":"paragraph","content":[{"type":"text","text":"LIDs Stuck in the System"}],"attrs":{"localId":"a775a6e55645"}}]},{"type":"tableCell","attrs":{"localId":"3de460b3324f"},"content":[{"type":"paragraph","content":[{"type":"text","text":"0"}],"attrs":{"localId":"30fbc83d367f"}}]},{"type":"tableCell","attrs":{"localId":"fc192635ca44"},"content":[{"type":"paragraph","content":[{"type":"text","text":"0"}],"attrs":{"localId":"2837602da54c"}}]}]}]}
{adf}
*Note: 66 SKUs could not be uploaded because the required images were unavailable.*
With this, we are closing this request from our end.
Thank you for your patience, support, and cooperation throughout the process. Your brand is important to us, and we look forward to assisting you again.</t>
  </si>
  <si>
    <t>Date :08/25/2026 &lt;Ticket picked for pre processing Option 15 Sku 93&gt; &lt;Ankita&gt;;Date :08/26/2026&lt;Ticket has been successfully uploaded in our system. Option 15 Sku 93&gt; &lt;Ankita&gt;[^Summary.zip] [^Post Upload Status_V.2 (1).xlsx] ;[^UCW-36578.xlsx]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772a6a8-47b0-4cfb-94f7-b774a556a98c"},"content":[{"type":"tableRow","attrs":{"localId":"00ee8f9447cc"},"content":[{"type":"tableCell","attrs":{"localId":"e2c53450a018","background":"#44b3e1"},"content":[{"type":"paragraph","content":[{"type":"text","text":"Ticket ID","marks":[{"type":"strong"}]}],"attrs":{"localId":"0fedefdf37e8"}}]},{"type":"tableCell","attrs":{"localId":"956b20b79eee","colspan":4,"background":"#44b3e1"},"content":[{"type":"paragraph","content":[{"type":"text","text":"UCW-36578","marks":[{"type":"strong"}]}],"attrs":{"localId":"cb1157260f4d"}}]}]},{"type":"tableRow","attrs":{"localId":"5716b62ec8e6"},"content":[{"type":"tableCell","attrs":{"localId":"7e61bed027df","background":"#44b3e1"},"content":[{"type":"paragraph","content":[{"type":"text","text":"Brand Name","marks":[{"type":"strong"}]}],"attrs":{"localId":"a84f55cb8ac8"}}]},{"type":"tableCell","attrs":{"localId":"595ad4c54894","colspan":4,"background":"#44b3e1"},"content":[{"type":"paragraph","content":[{"type":"text","text":"Guess","marks":[{"type":"strong"}]}],"attrs":{"localId":"6cf8f4a09fe5"}}]}]},{"type":"tableRow","attrs":{"localId":"594f698bd850"},"content":[{"type":"tableCell","attrs":{"localId":"5e5abaed0f7f","background":"#44b3e1"},"content":[{"type":"paragraph","content":[{"type":"text","text":"Platform","marks":[{"type":"strong"}]}],"attrs":{"localId":"e7744b196a7a"}}]},{"type":"tableCell","attrs":{"localId":"244222afa2a3","colspan":2,"background":"#44b3e1"},"content":[{"type":"paragraph","content":[{"type":"text","text":"Luxury","marks":[{"type":"strong"}]}],"attrs":{"localId":"f37d33dd3bea"}}]},{"type":"tableCell","attrs":{"localId":"000243c2cbf7","colspan":2,"background":"#44b3e1"},"content":[{"type":"paragraph","content":[{"type":"text","text":"Mall","marks":[{"type":"strong"}]}],"attrs":{"localId":"7fc75404577f"}}]}]},{"type":"tableRow","attrs":{"localId":"5b6b73420e63"},"content":[{"type":"tableCell","attrs":{"localId":"c5e94d163122","background":"#ace5fe"},"content":[{"type":"paragraph","content":[{"type":"text","text":"Particulars","marks":[{"type":"strong"}]}],"attrs":{"localId":"749207eb7dfa"}}]},{"type":"tableCell","attrs":{"localId":"6eb57534ca47","background":"#ace5fe"},"content":[{"type":"paragraph","content":[{"type":"text","text":"SKU Count","marks":[{"type":"strong"}]}],"attrs":{"localId":"280f1b9c32cc"}}]},{"type":"tableCell","attrs":{"localId":"a7674db7bc6a","background":"#ace5fe"},"content":[{"type":"paragraph","content":[{"type":"text","text":"Option Count","marks":[{"type":"strong"}]}],"attrs":{"localId":"dcf3cb69a673"}}]},{"type":"tableCell","attrs":{"localId":"1972c3d5ebe8","background":"#ace5fe"},"content":[{"type":"paragraph","content":[{"type":"text","text":"SKU Count","marks":[{"type":"strong"}]}],"attrs":{"localId":"7fd2d3d28695"}}]},{"type":"tableCell","attrs":{"localId":"06fe1012eea1","background":"#ace5fe"},"content":[{"type":"paragraph","content":[{"type":"text","text":"Option Count","marks":[{"type":"strong"}]}],"attrs":{"localId":"839b952d2562"}}]}]},{"type":"tableRow","attrs":{"localId":"55863da9bfd0"},"content":[{"type":"tableCell","attrs":{"localId":"36450b057461","background":"white"},"content":[{"type":"paragraph","content":[{"type":"text","text":"Received"}],"attrs":{"localId":"513c74650aad"}}]},{"type":"tableCell","attrs":{"localId":"4cc552d5bf62","background":"white"},"content":[{"type":"paragraph","content":[{"type":"text","text":"93"}],"attrs":{"localId":"048ecc964f8b"}}]},{"type":"tableCell","attrs":{"localId":"e7224ce6596b","background":"white"},"content":[{"type":"paragraph","content":[{"type":"text","text":"15"}],"attrs":{"localId":"2099235ba8e4"}}]},{"type":"tableCell","attrs":{"localId":"c96712476592","background":"white"},"content":[{"type":"paragraph","content":[{"type":"text","text":"93"}],"attrs":{"localId":"47c7839d0fa3"}}]},{"type":"tableCell","attrs":{"localId":"fb304a40b0b9","background":"white"},"content":[{"type":"paragraph","content":[{"type":"text","text":"15"}],"attrs":{"localId":"3649aef6669e"}}]}]},{"type":"tableRow","attrs":{"localId":"58606038dd52"},"content":[{"type":"tableCell","attrs":{"localId":"448dd5f67fc4","background":"white"},"content":[{"type":"paragraph","content":[{"type":"text","text":"Uploaded"}],"attrs":{"localId":"f2729b6059ce"}}]},{"type":"tableCell","attrs":{"localId":"daa1efaaf3db","background":"white"},"content":[{"type":"paragraph","content":[{"type":"text","text":"93"}],"attrs":{"localId":"3b427a1fe33b"}}]},{"type":"tableCell","attrs":{"localId":"8b98f26b34a7","background":"white"},"content":[{"type":"paragraph","content":[{"type":"text","text":"15"}],"attrs":{"localId":"355bdf87818e"}}]},{"type":"tableCell","attrs":{"localId":"db61376ef937","background":"white"},"content":[{"type":"paragraph","content":[{"type":"text","text":"93"}],"attrs":{"localId":"c91fa2aa2fa5"}}]},{"type":"tableCell","attrs":{"localId":"f16c0279356b","background":"white"},"content":[{"type":"paragraph","content":[{"type":"text","text":"15"}],"attrs":{"localId":"e39c07c2c598"}}]}]},{"type":"tableRow","attrs":{"localId":"feb161a90e9d"},"content":[{"type":"tableCell","attrs":{"localId":"0dc295c8a273","background":"white"},"content":[{"type":"paragraph","content":[{"type":"text","text":"LIDs Shared"}],"attrs":{"localId":"22498e7e56c0"}}]},{"type":"tableCell","attrs":{"localId":"8f7c87d28ea1","background":"white"},"content":[{"type":"paragraph","content":[{"type":"text","text":"93"}],"attrs":{"localId":"ef5f5e2d3199"}}]},{"type":"tableCell","attrs":{"localId":"2e36cddc38d7","background":"white"},"content":[{"type":"paragraph","content":[{"type":"text","text":"15"}],"attrs":{"localId":"2afff72cf74c"}}]},{"type":"tableCell","attrs":{"localId":"fa242fa1502a","background":"white"},"content":[{"type":"paragraph","content":[{"type":"text","text":"93"}],"attrs":{"localId":"e552edf3f84c"}}]},{"type":"tableCell","attrs":{"localId":"efe7eec0a76a","background":"white"},"content":[{"type":"paragraph","content":[{"type":"text","text":"15"}],"attrs":{"localId":"7104328f3fe9"}}]}]},{"type":"tableRow","attrs":{"localId":"64cd15b83c80"},"content":[{"type":"tableCell","attrs":{"localId":"c84731a4b4ed","background":"white"},"content":[{"type":"paragraph","content":[{"type":"text","text":"LIDs Stuck in the System"}],"attrs":{"localId":"1ba852fa41ea"}}]},{"type":"tableCell","attrs":{"localId":"2af5315f1fb9"},"content":[{"type":"paragraph","content":[{"type":"text","text":"0"}],"attrs":{"localId":"ea4cc121655b"}}]},{"type":"tableCell","attrs":{"localId":"97b14ea6f9fd","background":"white"},"content":[{"type":"paragraph","content":[{"type":"text","text":"0"}],"attrs":{"localId":"e24dbb95cf42"}}]},{"type":"tableCell","attrs":{"localId":"6231e379b481"},"content":[{"type":"paragraph","content":[{"type":"text","text":"0"}],"attrs":{"localId":"032292f73b78"}}]},{"type":"tableCell","attrs":{"localId":"bf121aa336c4","background":"white"},"content":[{"type":"paragraph","content":[{"type":"text","text":"0"}],"attrs":{"localId":"0888143a9cef"}}]}]}]}
{adf}
With this, we are closing this request from our end.
Thank you for your patience, support, and cooperation throughout the process. Your brand is important to us, and we look forward to assisting you again.</t>
  </si>
  <si>
    <t>Date :08/28/2026 &lt;Ticket picked for pre processing Option 71 Sku 358&gt; &lt;Ankita&gt;
NS received the file on {{2026-08-28}};Date :08/28/2026 &lt;Ticket picked for Production and QC review Option 71 Sku 358&gt; &lt;Ankita&gt;</t>
  </si>
  <si>
    <t>Date :08/26/2026 &lt;Pre Processing query to Brand &lt;Image Link Expaired&gt;&gt; &lt;Biplab Sarkar&gt;;Date :08/27/2026 &lt;Ticket picked for Production and QC review Option 25 Sku 25&gt; &lt;Biplab Sarkar&gt;;Date :08/28/2026 &lt;Images have been successfully processed/ retriggered. Option 25 Sku 25&gt; &lt;Biplab Sarkar&gt;;Date :08/29/2026 &lt;Images have been again successfully processed/ retriggered. Option 25 Sku 25&gt; &lt;Biplab Sarkar&gt;</t>
  </si>
  <si>
    <t>Date:08/25/2026 &lt;Pre-Process To Brand Resolve &lt;Image Link is Missing&gt;&gt;&lt;Tania&gt;;Date :08/26/2026  &lt;Pre Processing query to Brand &lt;Image Analysis&gt;&gt; &lt;Tania&gt; ;Date :08/27/2026  &lt;Production &amp; QC Done SKU 8&gt; &lt;Tania&gt;;[^ProductBulkUpload_125928_Beauty__Grooming(MPH22)_Makeup(MPH2214)_Lips(MPH2214102)_Lipstick(MPH2214102108)_33887_1787840464817_202608.csv]
[^UCW-36554_Post Upload Status.xlsx]
Date :08/27/2026 &lt;Ticket has been successfully uploaded in our system SKU 8&gt; &lt;Tania&gt; We have successfully uploaded this batch. Please find the attached summary sheet and summary report.;Date:08/29/2026&lt;As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accordingly.&gt;&lt;Debabrata&gt;;[^125928_product_retrigger_BULK_UPLOAD_summary.csv]
Date:08/29/2026&lt;Uploaded image on SFTP and retriggered through Product Re Trigger Bulk Upload&gt; &lt;Debabrata&gt;</t>
  </si>
  <si>
    <t>Lotus</t>
  </si>
  <si>
    <t>Date :08/26/2026 &lt;Ticket picked for Production and QC review Option 1 Sku 1&gt; &lt;Biplab Sarkar&gt;;Date :08/26/2026 &lt;Ticket has been successfully uploaded in our system. Option 1 Sku 1&gt; &lt;Biplab Sarkar&gt;;Date :08/27/2026 &lt;Images are reflecting successfully on PDP. Option 1 Sku 1&gt; &lt;Biplab Sarkar&gt;</t>
  </si>
  <si>
    <t xml:space="preserve"> Bitiya by bhama</t>
  </si>
  <si>
    <t>Date : 26th Aug, 2026 This ticket has been picked for Pre-Processing and Image Analysis -Mousumi.
Date : 26th Pre-Processing Done ( Brand to Query For Images , &amp; Size Chart Measurment)-Mousumi;Date : 26th Aug, 2026 Size Chart Creation[^Bittu By Bhama.csv] ;Size Guide Uploaded
!image-20260827-081550.png|width=680,alt="image-20260827-081550.png"!;Date : 27th Aug, 2026 QC &amp; Uploaded Done-Mousumi
PFA the Summary &amp; Post-Uploaded SHeet[^UCW-36536 Post Upload Status_V.2 (1).xlsx]  [^Summary (2).zip]  ;[^UCW-36536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77c9feb-a000-4e71-94f6-eb0ff72e50f4"},"content":[{"type":"tableRow","attrs":{"localId":"edce9eb34f24"},"content":[{"type":"tableCell","attrs":{"localId":"a3489c854cbb","background":"#44b3e1"},"content":[{"type":"paragraph","content":[{"type":"text","text":"Ticket ID","marks":[{"type":"strong"}]}],"attrs":{"localId":"415ce9ef41c9"}}]},{"type":"tableCell","attrs":{"localId":"b7bc7b06b1c3","colspan":2,"background":"#44b3e1"},"content":[{"type":"paragraph","content":[{"type":"text","text":"UCW-36536","marks":[{"type":"strong"}]}],"attrs":{"localId":"4c3bdce28f02"}}]}]},{"type":"tableRow","attrs":{"localId":"ff57ae00810c"},"content":[{"type":"tableCell","attrs":{"localId":"d2ab43eedeed","background":"#44b3e1"},"content":[{"type":"paragraph","content":[{"type":"text","text":"Brand Name","marks":[{"type":"strong"}]}],"attrs":{"localId":"76c5aa45d23d"}}]},{"type":"tableCell","attrs":{"localId":"3b4ee5ea69f5","colspan":2,"background":"#44b3e1"},"content":[{"type":"paragraph","content":[{"type":"text","text":" Bitiya by bhama","marks":[{"type":"strong"}]}],"attrs":{"localId":"a228eefd99b8"}}]}]},{"type":"tableRow","attrs":{"localId":"22df2ef9becc"},"content":[{"type":"tableCell","attrs":{"localId":"9293670c8bec","background":"#ace5fe"},"content":[{"type":"paragraph","content":[{"type":"text","text":"Platform","marks":[{"type":"strong"}]}],"attrs":{"localId":"578403e5cb2e"}}]},{"type":"tableCell","attrs":{"localId":"fb170864391f","colspan":2,"background":"#ace5fe"},"content":[{"type":"paragraph","content":[{"type":"text","text":"Mall","marks":[{"type":"strong"}]}],"attrs":{"localId":"c86d29acb280"}}]}]},{"type":"tableRow","attrs":{"localId":"2c789587762e"},"content":[{"type":"tableCell","attrs":{"localId":"1b658b413877","background":"#ace5fe"},"content":[{"type":"paragraph","content":[{"type":"text","text":"Particulars","marks":[{"type":"strong"}]}],"attrs":{"localId":"08fd52588aa2"}}]},{"type":"tableCell","attrs":{"localId":"e6c286059af0","background":"#ace5fe"},"content":[{"type":"paragraph","content":[{"type":"text","text":"SKU Count","marks":[{"type":"strong"}]}],"attrs":{"localId":"646470ebc10e"}}]},{"type":"tableCell","attrs":{"localId":"867e7bffaf58","background":"#ace5fe"},"content":[{"type":"paragraph","content":[{"type":"text","text":"Option Count","marks":[{"type":"strong"}]}],"attrs":{"localId":"ac55e3c930bb"}}]}]},{"type":"tableRow","attrs":{"localId":"f8f4da1f9e06"},"content":[{"type":"tableCell","attrs":{"localId":"d18f9a6529ce","background":"white"},"content":[{"type":"paragraph","content":[{"type":"text","text":"Received"}],"attrs":{"localId":"e95cdf47f6c2"}}]},{"type":"tableCell","attrs":{"localId":"ba651eb7a268"},"content":[{"type":"paragraph","content":[{"type":"text","text":"280"}],"attrs":{"localId":"01230678c78d"}}]},{"type":"tableCell","attrs":{"localId":"6d182908e751"},"content":[{"type":"paragraph","content":[{"type":"text","text":"40"}],"attrs":{"localId":"12a276b9ec53"}}]}]},{"type":"tableRow","attrs":{"localId":"e99f91f3e6b5"},"content":[{"type":"tableCell","attrs":{"localId":"c00db3ab67ac","background":"white"},"content":[{"type":"paragraph","content":[{"type":"text","text":"Uploaded"}],"attrs":{"localId":"a32b3ef6fadd"}}]},{"type":"tableCell","attrs":{"localId":"e499dcf48569"},"content":[{"type":"paragraph","content":[{"type":"text","text":"161"}],"attrs":{"localId":"24306bf793c2"}}]},{"type":"tableCell","attrs":{"localId":"380e11fe708c"},"content":[{"type":"paragraph","content":[{"type":"text","text":"23"}],"attrs":{"localId":"f2cf1213964a"}}]}]},{"type":"tableRow","attrs":{"localId":"501415f9283a"},"content":[{"type":"tableCell","attrs":{"localId":"dd725901b80a","background":"white"},"content":[{"type":"paragraph","content":[{"type":"text","text":"Already Listed"}],"attrs":{"localId":"140f8529c8f0"}}]},{"type":"tableCell","attrs":{"localId":"35302933ba8d"},"content":[{"type":"paragraph","content":[{"type":"text","text":"119"}],"attrs":{"localId":"beb38e9ff836"}}]},{"type":"tableCell","attrs":{"localId":"97b029b98c82"},"content":[{"type":"paragraph","content":[{"type":"text","text":"17"}],"attrs":{"localId":"550218d34ec6"}}]}]},{"type":"tableRow","attrs":{"localId":"6246b5b16073"},"content":[{"type":"tableCell","attrs":{"localId":"8dc0e707b187","background":"white"},"content":[{"type":"paragraph","content":[{"type":"text","text":"LIDs Shared"}],"attrs":{"localId":"1415a21b49db"}}]},{"type":"tableCell","attrs":{"localId":"ef5de09fbf1a"},"content":[{"type":"paragraph","content":[{"type":"text","text":"151"}],"attrs":{"localId":"64365dc99e5c"}}]},{"type":"tableCell","attrs":{"localId":"d9ee824f675f"},"content":[{"type":"paragraph","content":[{"type":"text","text":"23"}],"attrs":{"localId":"5d0ae8ca7e04"}}]}]},{"type":"tableRow","attrs":{"localId":"9907f375e5cf"},"content":[{"type":"tableCell","attrs":{"localId":"ce576df1022e","background":"white"},"content":[{"type":"paragraph","content":[{"type":"text","text":"LIDs Stuck in the System"}],"attrs":{"localId":"fcb47b0b4e6a"}}]},{"type":"tableCell","attrs":{"localId":"72d729dbfdae"},"content":[{"type":"paragraph","content":[{"type":"text","text":"10"}],"attrs":{"localId":"3ffa971a6b92"}}]},{"type":"tableCell","attrs":{"localId":"5182469a53f3"},"content":[{"type":"paragraph","content":[{"type":"text","text":"0"}],"attrs":{"localId":"58c71b8dea97"}}]}]}]}
{adf}
10 SKUs are currently stuck at the SFA stage, and we have already taken the necessary action. Once the LID is generated, we will inform you accordingly.
Thank you for your patience, support, and cooperation throughout the process. Your brand is important to us, and we look forward to assisting you again.;[^129549_product_retrigger_BULK_UPLOAD_summary.csv]
Date:08/29/2026&lt;Uploaded image on SFTP and retriggered through Product Re Trigger Bulk Upload&gt; &lt;Debabrata&gt;</t>
  </si>
  <si>
    <t>Date :08/26/2026 &lt;Ticket picked for pre processing Option 43 Sku 307&gt; &lt;Ankita&gt;;Date :08/26/2026 &lt;Pre Processing query to Brand &lt;Size , Image Query&gt;&gt; &lt;Ankita&gt;;Date :08/27/2026&lt;Ticket has been successfully uploaded in our system. Option 39 Sku 302&gt; &lt;Ankita&gt;[^Summary.zip] [^Post Upload Status_V.2 (1).xlsx]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accordingly.&gt;&lt;Debabrata&gt;;[^129236_product_retrigger_BULK_UPLOAD_summary.csv]
Date:08/29/2026&lt;Uploaded image on SFTP and retriggered through Product Re Trigger Bulk Upload&gt; &lt;Debabrata&gt;</t>
  </si>
  <si>
    <t>Date :08/25/2026&lt;Ticket picked for pre processing Option 4 Sku 4 &gt; &lt;Rupa&gt;</t>
  </si>
  <si>
    <t>Souled Store</t>
  </si>
  <si>
    <t>Date :08/25/2026 &lt;Ticket picked for pre processing Option 16 Sku 106&gt; &lt;Ankita&gt;;Date :08/25/2026 &lt;Ticket picked for Production and QC review Option 16 Sku 106&gt; &lt;Ankita&gt;;Date :08/26/2026 &lt;Pre Processing query to Brand &lt;Image query&gt;&gt; &lt;Ankita&gt;;Date :08/26/2026 &lt;Query to Category&lt;Image query&gt;&gt; &lt;Ankita&gt;;Date :08/26/2026 &lt;Ticket has been successfully uploaded in our system. Option 16 Sku 106&gt; &lt;Ankita&gt;[^Post Upload Status_V.2 (1).xlsx] [^Summary.zip] ;[^UCW-36490.xlsx]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29251567-fc2c-48da-b517-82c57a2eefde"},"content":[{"type":"tableRow","attrs":{"localId":"6af5818a96be"},"content":[{"type":"tableCell","attrs":{"localId":"a9bd9ab6755f","background":"#44b3e1"},"content":[{"type":"paragraph","content":[{"type":"text","text":"Ticket ID","marks":[{"type":"strong"}]}],"attrs":{"localId":"ab261e260dba"}}]},{"type":"tableCell","attrs":{"localId":"85877129300e","colspan":2,"background":"#44b3e1"},"content":[{"type":"paragraph","content":[{"type":"text","text":"UCW-36490","marks":[{"type":"strong"}]}],"attrs":{"localId":"4b1b0f822387"}}]}]},{"type":"tableRow","attrs":{"localId":"35fb93ae169e"},"content":[{"type":"tableCell","attrs":{"localId":"3c58c3c9ae27","background":"#44b3e1"},"content":[{"type":"paragraph","content":[{"type":"text","text":"Brand Name","marks":[{"type":"strong"}]}],"attrs":{"localId":"a801a166f15f"}}]},{"type":"tableCell","attrs":{"localId":"1694c5226cba","colspan":2,"background":"#44b3e1"},"content":[{"type":"paragraph","content":[{"type":"text","text":"The Souled Store","marks":[{"type":"strong"}]}],"attrs":{"localId":"b623155fa4eb"}}]}]},{"type":"tableRow","attrs":{"localId":"486de95a7903"},"content":[{"type":"tableCell","attrs":{"localId":"18fa27cb9ff8","background":"#ace5fe"},"content":[{"type":"paragraph","content":[{"type":"text","text":"Platform","marks":[{"type":"strong"}]}],"attrs":{"localId":"56f852d06f1e"}}]},{"type":"tableCell","attrs":{"localId":"96beb5287710","colspan":2,"background":"#ace5fe"},"content":[{"type":"paragraph","content":[{"type":"text","text":"Mall","marks":[{"type":"strong"}]}],"attrs":{"localId":"9b1f023d5c9b"}}]}]},{"type":"tableRow","attrs":{"localId":"3a89130989d5"},"content":[{"type":"tableCell","attrs":{"localId":"e99176528360","background":"#ace5fe"},"content":[{"type":"paragraph","content":[{"type":"text","text":"Particulars","marks":[{"type":"strong"}]}],"attrs":{"localId":"85ff9e84c5ec"}}]},{"type":"tableCell","attrs":{"localId":"65c8099ba897","background":"#ace5fe"},"content":[{"type":"paragraph","content":[{"type":"text","text":"SKU Count","marks":[{"type":"strong"}]}],"attrs":{"localId":"7224a29ef6dd"}}]},{"type":"tableCell","attrs":{"localId":"31d03adb79d8","background":"#ace5fe"},"content":[{"type":"paragraph","content":[{"type":"text","text":"Option Count","marks":[{"type":"strong"}]}],"attrs":{"localId":"a12f91518b1d"}}]}]},{"type":"tableRow","attrs":{"localId":"c4b274c293a8"},"content":[{"type":"tableCell","attrs":{"localId":"03b1ddc494c5","background":"white"},"content":[{"type":"paragraph","content":[{"type":"text","text":"Received"}],"attrs":{"localId":"9252d7673985"}}]},{"type":"tableCell","attrs":{"localId":"5ddb3e8e5432"},"content":[{"type":"paragraph","content":[{"type":"text","text":"106"}],"attrs":{"localId":"8c92c319c450"}}]},{"type":"tableCell","attrs":{"localId":"34a0fdd23a8b"},"content":[{"type":"paragraph","content":[{"type":"text","text":"16"}],"attrs":{"localId":"707115579eeb"}}]}]},{"type":"tableRow","attrs":{"localId":"c79e59a780df"},"content":[{"type":"tableCell","attrs":{"localId":"9e4c3dbcc6bf","background":"white"},"content":[{"type":"paragraph","content":[{"type":"text","text":"Uploaded"}],"attrs":{"localId":"5a29fb265931"}}]},{"type":"tableCell","attrs":{"localId":"daa9abebfc95"},"content":[{"type":"paragraph","content":[{"type":"text","text":"106"}],"attrs":{"localId":"e0d961212f56"}}]},{"type":"tableCell","attrs":{"localId":"1e8176cd3b05"},"content":[{"type":"paragraph","content":[{"type":"text","text":"16"}],"attrs":{"localId":"2acfc9de2737"}}]}]},{"type":"tableRow","attrs":{"localId":"8f3bd86506fb"},"content":[{"type":"tableCell","attrs":{"localId":"c8cdbadf4a51","background":"white"},"content":[{"type":"paragraph","content":[{"type":"text","text":"LIDs Shared"}],"attrs":{"localId":"a3fed16b704c"}}]},{"type":"tableCell","attrs":{"localId":"ef8430d69fc6"},"content":[{"type":"paragraph","content":[{"type":"text","text":"106"}],"attrs":{"localId":"390b42be0085"}}]},{"type":"tableCell","attrs":{"localId":"775e5b796264"},"content":[{"type":"paragraph","content":[{"type":"text","text":"16"}],"attrs":{"localId":"4c6aa5a30dad"}}]}]},{"type":"tableRow","attrs":{"localId":"18d7a3e3cec5"},"content":[{"type":"tableCell","attrs":{"localId":"ef3d99decad4","background":"white"},"content":[{"type":"paragraph","content":[{"type":"text","text":"LIDs Stuck in the System"}],"attrs":{"localId":"f60203e300bd"}}]},{"type":"tableCell","attrs":{"localId":"15212b0b4d42"},"content":[{"type":"paragraph","content":[{"type":"text","text":"0"}],"attrs":{"localId":"6b4553f32398"}}]},{"type":"tableCell","attrs":{"localId":"6c4e94648c3e"},"content":[{"type":"paragraph","content":[{"type":"text","text":"0"}],"attrs":{"localId":"222af39264db"}}]}]}]}
{adf}
With this, we are closing this request from our end.
Thank you for your patience, support, and cooperation throughout the process. Your brand is important to us, and we look forward to assisting you again.</t>
  </si>
  <si>
    <t xml:space="preserve">Date :08/25/2026 &lt;Ticket picked for pre processing Option 132 Sku 884&gt; &lt;Ankita&gt;;Date :08/25/2026 &lt;Pre Processing query to Brand &lt;*UK/IND size values for all styles, Season as per LOV, Country of Origin*&gt;&gt; &lt;Ankita&gt;;Date :08/25/2026 &lt;Pre Processing query to Brand &lt;Image Query&gt;&gt; &lt;Ankita&gt;;Date :08/26/2026 &lt;Query to Category&lt;Image query&gt;&gt; &lt;Ankita&gt;;Date :08/27/2026 &lt;Ticket has been successfully uploaded in our system. Option 111 Sku 721&gt; &lt;Ankita&gt;[^Summary.zip] [^Post Upload Status_V.2 (1).xlsx] </t>
  </si>
  <si>
    <t>Total SKU Count - 6
Total Option Count - 6</t>
  </si>
  <si>
    <t>La Prairie</t>
  </si>
  <si>
    <t>Date :08/25/2026 &lt;Ticket picked for pre processing SKU 3 &lt;Tania&gt; Date :08/25/2026  &lt;Pre Processing query to Brand &lt;EAN, Shelf Life Details &amp; Image Mismatch&gt;&gt; &lt;Tania&gt; ;Date :08/27/2026 &lt; Pre Processing query to Brand Follow Up&gt; &lt;Tania&gt;;Date :08/29/2026 &lt;Closing ticket for Brand not Responding&gt; &lt;Tania&gt;</t>
  </si>
  <si>
    <t>Date :08/26/2026&lt;Ticket picked for pre processing Option 9 Sku 9 &gt; &lt;Rupa&gt;;[^Summary.zip]
[^Status OF UCW-36454.xlsx]
{adf:display=block}
{"type":"table","attrs":{"isNumberColumnEnabled":false,"layout":"center","localId":"910d868a-2e7a-4646-8444-4d3487f246a5"},"content":[{"type":"tableRow","attrs":{"localId":"19313032c95b"},"content":[{"type":"tableCell","attrs":{"localId":"bdafef9e6fd8"},"content":[{"type":"paragraph","content":[{"type":"text","text":"Ticket ID"}],"attrs":{"localId":"8e38c3c7aafa"}}]},{"type":"tableCell","attrs":{"localId":"dd4419fc9d4d","colspan":2},"content":[{"type":"paragraph","content":[{"type":"text","text":"UCW-36454"}],"attrs":{"localId":"547d7b716c4c"}}]}]},{"type":"tableRow","attrs":{"localId":"9cca122400b5"},"content":[{"type":"tableCell","attrs":{"localId":"7273a9dc749a"},"content":[{"type":"paragraph","content":[{"type":"text","text":"Platform"}],"attrs":{"localId":"c9710cfa008d"}}]},{"type":"tableCell","attrs":{"localId":"b30bfbea0853","colspan":2},"content":[{"type":"paragraph","content":[{"type":"text","text":"Marketplace,LUX"}],"attrs":{"localId":"9fd77712673b"}}]}]},{"type":"tableRow","attrs":{"localId":"30fbe1989f74"},"content":[{"type":"tableCell","attrs":{"localId":"15b859bc2071"},"content":[{"type":"paragraph","content":[{"type":"text","text":"Particulars"}],"attrs":{"localId":"6c530b61f673"}}]},{"type":"tableCell","attrs":{"localId":"237a35d0ed59"},"content":[{"type":"paragraph","content":[{"type":"text","text":"SKU Count"}],"attrs":{"localId":"dba95406e2ec"}}]},{"type":"tableCell","attrs":{"localId":"9fd468c8cf29"},"content":[{"type":"paragraph","content":[{"type":"text","text":"Option Count"}],"attrs":{"localId":"ee74fd30ce65"}}]}]},{"type":"tableRow","attrs":{"localId":"6a9fe6f40210"},"content":[{"type":"tableCell","attrs":{"localId":"f88a0562d158"},"content":[{"type":"paragraph","content":[{"type":"text","text":"Received"}],"attrs":{"localId":"18b380692a2b"}}]},{"type":"tableCell","attrs":{"localId":"5815c9317a34"},"content":[{"type":"paragraph","content":[{"type":"text","text":"9"}],"attrs":{"localId":"56bf4e514055"}}]},{"type":"tableCell","attrs":{"localId":"15fe4408a49e"},"content":[{"type":"paragraph","content":[{"type":"text","text":"9"}],"attrs":{"localId":"638fefccddcf"}}]}]},{"type":"tableRow","attrs":{"localId":"75cfd03371b5"},"content":[{"type":"tableCell","attrs":{"localId":"8254d7eb2637"},"content":[{"type":"paragraph","content":[{"type":"text","text":"Uploaded"}],"attrs":{"localId":"a65e5e3cc9e1"}}]},{"type":"tableCell","attrs":{"localId":"39ac69ec03fe"},"content":[{"type":"paragraph","content":[{"type":"text","text":"3"}],"attrs":{"localId":"63e2d7f79cde"}}]},{"type":"tableCell","attrs":{"localId":"7fd59dabd5f8"},"content":[{"type":"paragraph","content":[{"type":"text","text":"3"}],"attrs":{"localId":"578e350ea132"}}]}]},{"type":"tableRow","attrs":{"localId":"7edd9357f8b5"},"content":[{"type":"tableCell","attrs":{"localId":"1b9132c4411a"},"content":[{"type":"paragraph","content":[{"type":"text","text":"Already SKU Listed"}],"attrs":{"localId":"52e0440d1d6e"}}]},{"type":"tableCell","attrs":{"localId":"02270dde218d"},"content":[{"type":"paragraph","content":[{"type":"text","text":"6"}],"attrs":{"localId":"379ff1233765"}}]},{"type":"tableCell","attrs":{"localId":"9dd39a8153b6"},"content":[{"type":"paragraph","content":[{"type":"text","text":"6"}],"attrs":{"localId":"47e5e26206c9"}}]}]}]}
{adf}
We have updated the changes. Please find the status file and summary; we will share the LID soon.;Date :08/29/2026&lt;Ticket has been successfully uploaded in our system. Option 3 Sku 3 &gt; &lt;Rupa&gt;</t>
  </si>
  <si>
    <t>Date :08/25/2026  &lt;Ticket picked for pre processing SKU 1&gt; &lt;Tania&gt; Date :08/25/2026 &lt;Ticket picked for Production and QC review SKU 1&gt; &lt;Tania&gt;;Date :08/27/2026 &lt;Ticket has been successfully uploaded in our system SKU 1&gt; &lt;Tania&gt; We have successfully uploaded this batch. Please find the attached summary sheet and summary report.
[^ProductBulkUpload_125928_Beauty__Grooming(MPH22)_Fragrances_and_Perfumes(MPH2211)_Fragrances(MPH2211100)_P.csv]
[^UCW-36450_Post Upload Status.xlsx]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accordingly.&gt;&lt;Debabrata&gt;;[^125928_product_retrigger_BULK_UPLOAD_summary.csv]
Date:08/29/2026&lt;Uploaded image on SFTP and retriggered through Product Re Trigger Bulk Upload&gt; &lt;Debabrata&gt;</t>
  </si>
  <si>
    <t>Date : 25th Aug, 2026 This ticket has been picked for Pre-Processing and Image Analysis -Mousumi.;Date : 26th Aug, 2026 Pre-Processing Done(Brand to Query for Size Chart Measurment  query )-Mousumi;Date : 27th Aug, 2026 Size Chart Addition[^Accessorize London_Bracelets.csv] ;Size Guide Uploaded
!image-20260828-055624.png|width=680,alt="image-20260828-055624.png"!;Date : 28th Aug, 2026 QC &amp; Uploaded Done-Mousumi
PFA the SUmmary &amp; Post-Uploaded Sheet
[^Summary.zip] [^UCW-36440 Post Upload Status_V.2 (1).xlsx]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accordingly.&gt;&lt;Debabrata&gt;;[^125055_product_retrigger_BULK_UPLOAD_summary.csv]
Date:08/29/2026&lt;Uploaded image on SFTP and retriggered through Product Re Trigger Bulk Upload&gt; &lt;Debabrata&gt;</t>
  </si>
  <si>
    <t>Date : 24th Aug, 2026 This ticket has been picked for Pre-Processing and Image Analysis -Mousumi.-Mousumi
Date : 24th Aug, 2026 Pre-Processing Done(brand to Query)-Mousumi;Date : 25th Aug, 2026 1Sst followup Done-Mousumi;Date : 26th Aug, 2026 Please note that we are unable to process SKUs exceeding the 30-character limit, as our system does not allow SKUs beyond this limit. Therefore, we are closing this request for now. If you make the necessary changes to keep the SKU length within 30 characters, we will be able to proceed with the processing.</t>
  </si>
  <si>
    <t>Amouage</t>
  </si>
  <si>
    <t>[^UCW-36427_Post Upload Status.xlsx]
[^ProductBulkUpload_125928_Beauty__Grooming(MPH22)_Fragrances_and_Perfumes(MPH2211)_Fragrances(MPH2211100)_Perfumes(MPH2211100104)_33887_1787575231295_20260824_061031_511_summary (55392540-f38a-4a43-aa52-bad1e039e206).csv]
Date :08/24/2026 &lt;Ticket has been successfully uploaded in our system. Option 2 SKU 2&gt; &lt;Tania&gt;;[^UCW-36437_Post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856ed404-4387-41f0-8b96-079b1693feed"},"content":[{"type":"tableRow","attrs":{"localId":"4087d2f7efe3"},"content":[{"type":"tableCell","attrs":{"localId":"0d2b3a7d220e","background":"#44b3e1"},"content":[{"type":"paragraph","content":[{"type":"text","text":"Ticket ID","marks":[{"type":"strong"}]}],"attrs":{"localId":"245b6d32bc10"}}]},{"type":"tableCell","attrs":{"localId":"3b4a8efd0f99","colspan":2,"background":"#44b3e1"},"content":[{"type":"paragraph","content":[{"type":"text","text":"UCW-36437"}],"attrs":{"localId":"3f6f1c066f67"}}]}]},{"type":"tableRow","attrs":{"localId":"74a287375f73"},"content":[{"type":"tableCell","attrs":{"localId":"db6cd5cff58d","background":"#44b3e1"},"content":[{"type":"paragraph","content":[{"type":"text","text":"Brand Name"}],"attrs":{"localId":"7388cfdd59bc"}}]},{"type":"tableCell","attrs":{"localId":"426fc26fe8c6","colspan":2,"background":"#44b3e1"},"content":[{"type":"paragraph","content":[{"type":"text","text":"Amouage"}],"attrs":{"localId":"f5a6c2c8b7f8"}}]}]},{"type":"tableRow","attrs":{"localId":"a567b39426e8"},"content":[{"type":"tableCell","attrs":{"localId":"ef6649fc030c","background":"#ace5fe"},"content":[{"type":"paragraph","content":[{"type":"text","text":"Platform"}],"attrs":{"localId":"dbd2a62bdd1f"}}]},{"type":"tableCell","attrs":{"localId":"459f79b36426","colspan":2,"background":"#ace5fe"},"content":[{"type":"paragraph","content":[{"type":"text","text":"Luxury"}],"attrs":{"localId":"f651bf063dc0"}}]}]},{"type":"tableRow","attrs":{"localId":"2012a3b78d88"},"content":[{"type":"tableCell","attrs":{"localId":"ed13c66b1fb8","background":"#ace5fe"},"content":[{"type":"paragraph","content":[{"type":"text","text":"Particulars"}],"attrs":{"localId":"88ca276b50bb"}}]},{"type":"tableCell","attrs":{"localId":"da57b670f80f","background":"#ace5fe"},"content":[{"type":"paragraph","content":[{"type":"text","text":"SKUs"}],"attrs":{"localId":"be95a03eede9"}}]},{"type":"tableCell","attrs":{"localId":"0f2e46a3a59c","background":"#ace5fe"},"content":[{"type":"paragraph","content":[{"type":"text","text":"Options"}],"attrs":{"localId":"58a021142651"}}]}]},{"type":"tableRow","attrs":{"localId":"f7cd434a0e87"},"content":[{"type":"tableCell","attrs":{"localId":"be77ea241de3","background":"white"},"content":[{"type":"paragraph","content":[{"type":"text","text":"Received"}],"attrs":{"localId":"a051efb22479"}}]},{"type":"tableCell","attrs":{"localId":"e6bf65695866"},"content":[{"type":"paragraph","content":[{"type":"text","text":"2 "}],"attrs":{"localId":"b835079416c8"}}]},{"type":"tableCell","attrs":{"localId":"465c816663be"},"content":[{"type":"paragraph","content":[{"type":"text","text":"2 "}],"attrs":{"localId":"6d1e2ea340db"}}]}]},{"type":"tableRow","attrs":{"localId":"8f7771a622dc"},"content":[{"type":"tableCell","attrs":{"localId":"9867e5830e37","background":"white"},"content":[{"type":"paragraph","content":[{"type":"text","text":"Uploaded"}],"attrs":{"localId":"9054f95739cc"}}]},{"type":"tableCell","attrs":{"localId":"41a981f34346"},"content":[{"type":"paragraph","content":[{"type":"text","text":"2 "}],"attrs":{"localId":"f00fbe2fa14c"}}]},{"type":"tableCell","attrs":{"localId":"4dea15f45fdb"},"content":[{"type":"paragraph","content":[{"type":"text","text":"2 "}],"attrs":{"localId":"0320901d1c62"}}]}]},{"type":"tableRow","attrs":{"localId":"4cfc757948a2"},"content":[{"type":"tableCell","attrs":{"localId":"d83e642fed94","background":"white"},"content":[{"type":"paragraph","content":[{"type":"text","text":"LID Shared"}],"attrs":{"localId":"597bd13f43cc"}}]},{"type":"tableCell","attrs":{"localId":"3b527b9de473"},"content":[{"type":"paragraph","content":[{"type":"text","text":"2 "}],"attrs":{"localId":"1e0c78c3700f"}}]},{"type":"tableCell","attrs":{"localId":"ed805ff87a6e"},"content":[{"type":"paragraph","content":[{"type":"text","text":"2 "}],"attrs":{"localId":"1903859a4096"}}]}]},{"type":"tableRow","attrs":{"localId":"2ad31b025bb6"},"content":[{"type":"tableCell","attrs":{"localId":"e58677b79fd9","background":"white"},"content":[{"type":"paragraph","content":[{"type":"text","text":"SKUs Stuck in the System"}],"attrs":{"localId":"8d297758eae5"}}]},{"type":"tableCell","attrs":{"localId":"3336097de2e3"},"content":[{"type":"paragraph","content":[{"type":"text","text":"0 "}],"attrs":{"localId":"fab64b16da38"}}]},{"type":"tableCell","attrs":{"localId":"ee8131384ea8"},"content":[{"type":"paragraph","content":[{"type":"text","text":"0 "}],"attrs":{"localId":"26da9edc3acc"}}]}]}]}
{adf}
Thank you for your patience, support, and cooperation throughout the process. Your brand is important to us, and we look forward to assisting you again.</t>
  </si>
  <si>
    <t>Cross</t>
  </si>
  <si>
    <t>Date:08/26/2026&lt;Query to CCMT&gt;&lt;No mail found in Outlook&gt;&lt;Biplab Sarkar&gt;;Date :08/26/2026 &lt;Ticket picked for Production and QC review Option 45 Sku 45&gt; &lt;Biplab Sarkar&gt;;Date :08/28/2026 &lt;Images have been successfully processed/ retriggered. Option 42 Sku 42&gt; &lt;Biplab Sarkar&gt;;Date :08/29/2026 &lt;Images have been again successfully processed/ retriggered. Option 42 Sku 42&gt; &lt;Biplab Sarkar&gt;</t>
  </si>
  <si>
    <t>Bagatt-Bugatti</t>
  </si>
  <si>
    <t>Date :08/24/2026 &lt;Pre Processing query to Brand &lt;Query Details- UK/IND size&gt;&gt; &lt;Amandeep&gt;;Date :08/25/2026  &lt;Pre Processing query to Brand &gt;  The *last sheet* shared, we observed that the *Tata CLiQ LID* column contains some numerical values other than the MP Code and Size addition.
Kindly clear/remove these numerical values and share the revised sheet with only the *Listing ID and SKU that you want to add.*
Please share the revised sheet for further processing.
We also observed that in the *first input file*, some entries are mentioned as “Listed.” However, when we try to search for the respective Listing IDs, they are not available.&lt;Debabrata&gt;;Date: 08/25/2026&lt;Pre Processing query to Brand &lt;Query Details&gt;&gt; &lt;Debabrata&gt; 
There appears to be a mismatch in the seller code for TATA CLiQ LUX during the Cut Size addition:
* *Seller Code found in GPS against the MP Code:* 129423
* *Seller Code provided by you:* 126492
Could you please verify and confirm the correct seller code;Date :08/26/2026 &lt; Pre Processing query to Brand 1st Follow Up&gt; &lt;Debabrata&gt;;Dated: 08/27/2026&lt;The images have already been shared with the team. While doing the size addition, we noticed that some clusters did not have PIT images. We identified 8 such clusters where the PIT images were missing&gt;&lt;Debabrata&gt;;Date :08/28/2026 &lt;Ticket has been successfully uploaded SKUs which are given for Cut Size addition in our system.&gt; &lt;Debabrata&gt;;Date:08/29/2026&lt;As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t>
  </si>
  <si>
    <t>Dated:08/24/2026&lt;We have analyzed the sheet and observed that all the Listing IDs are for Women’s Apparel. The size grid you provided is similar to the size chart available in our backend data.
We have also validated that the Across Shoulder, Bust, and Front Length measurements are the same as the data you provided. However, we observed that our size guide includes an additional dimension for Waist.
Therefore, we request you to please confirm whether the backed data (size chart) is correct or if we should create a new Size Code without Waist Dimension for these Listing Ids.
Once you confirm, we will proceed with the same size chart for all the Listing Ids by retriggering.
*Brand Provided Size Grid*
{color:#ffffff}__{color}
|Size|Bust/Chest|Across shoulder|Top length|
|XS|38|16.75|25.5|
|S|40|17.5|26|
|M|42|18.25|26.5|
|L|44|19|27|
|XL|46|19.75|27.5|
|2XL|48|20.5|28|
|3XL|50|21.25|28.5|
|4XL|52|22|28.5|
|5XL|54|22.75|29|
|6XL|56|23.5|29|
*Backend Size Grid*
[https://www.tatacliq.com/bewakoof-womens-black-slim-fit-acid-wash-top/p-MP000000027643934|https://www.tatacliq.com/bewakoof-womens-black-slim-fit-acid-wash-top/p-MP000000027643934|smart-link]  &gt;&lt;Debabrata&gt;;Date :08/25/2026 &lt; Pre Processing query to Brand 1st Follow Up&gt; &lt;Debabrata&gt;;[^PCM_DataExtractCsv-20260825181600.csv]
[^PCM_DataExtractCsv-20260825181400.csv]
[^PCM_DataExtractCsv-20260825181500.csv]
Dated:08/25/2026&lt;Thank you for the confirmation.
As per the requirement, we have retriggered the request through PCM. We kindly request you to wait for the update. Once it is updated, we will inform you so that you can validate it.
Attached the PCM File for your reference&gt;&lt;Debabrata&gt;;[^PCM_DataExtractCsv-20260826124500.csv]
As per the requirement, the *Size Chart has been updated*. We validated a few random Listing IDs and found that the Size Chart is *reflecting correctly*.
[https://www.tatacliq.com/women-plus-mustard-crop-top-with-dhoti-pants-dupatta/p-MP000000017933797|https://www.tatacliq.com/women-plus-mustard-crop-top-with-dhoti-pants-dupatta/p-MP000000017933797|smart-link] 
[https://www.tatacliq.com/women-plus-mustard-crop-top-with-dhoti-pants-dupatta/p-MP000000012655576|https://www.tatacliq.com/women-plus-mustard-crop-top-with-dhoti-pants-dupatta/p-MP000000012655576|smart-link] 
[https://www.tatacliq.com/women-plus-mustard-crop-top-with-dhoti-pants-dupatta/p-MP000000014173626|https://www.tatacliq.com/women-plus-mustard-crop-top-with-dhoti-pants-dupatta/p-MP000000014173626|smart-link] 
[https://www.tatacliq.com/women-plus-mustard-crop-top-with-dhoti-pants-dupatta/p-MP000000016557858|https://www.tatacliq.com/women-plus-mustard-crop-top-with-dhoti-pants-dupatta/p-MP000000016557858|smart-link] 
The following Listing IDs have not been updated with the Size Chart. We have retriggered the update through PCM once again. If the Size Chart is still not updated this time, we will highlight the issue to the Tech Team for further investigation.
{color:#ffffff}__{color}
|LID's|
|MP000000017468573|
|MP000000018607073|
|MP000000018607084|
|MP000000019358405|
|MP000000016964440|
|MP000000017441056|
|MP000000019394817|
|MP000000018607399|
Attached the PCM file for your reference.
Thank you for your patience, support, and cooperation throughout the process. Your brand is important to us, and we look forward to assisting you again.;Dated:08/27/2026&lt;We checked and found that the update was not taken for these 8 SKUs. We have highlighted the issue with the Tech Team for further investigation. Once we receive a resolution or update from them, we will inform you accordingly.
Tech Team: [https://tatacliqhelpdesk.freshservice.com/support/tickets/228008|https://tatacliqhelpdesk.freshservice.com/support/tickets/228008]&gt;&lt;Debabrata&gt;</t>
  </si>
  <si>
    <t>Date :08/25/2026 &lt;Ticket picked for Production and QC review SKU 25&gt; &lt;Tania&gt;;Date :08/28/2026 &lt;Ticket has been successfully uploaded in our system SKU &gt; &lt;Tania&gt; We have successfully uploaded this batch. Please find the attached summary sheet and summary report.[^SUMM.zip] [^UCW-36423_Post Upload Status.xlsx]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accordingly.&gt;&lt;Debabrata&gt;;[^125928_product_retrigger_BULK_UPLOAD_summary.csv]
Date:08/29/2026&lt;Uploaded image on SFTP and retriggered through Product Re Trigger Bulk Upload&gt; &lt;Debabrata&gt;</t>
  </si>
  <si>
    <t>Date :08/25/2026  &lt;Ticket picked for pre processing SKU 2&gt; &lt;Tania&gt; Date :08/25/2026 &lt;Ticket picked for Production and QC review SKU 2&gt; &lt;Tania&gt;;Date :08/27/2026 &lt;Ticket has been successfully uploaded in our system SKU 2&gt; &lt;Tania&gt; We have successfully uploaded this batch. Please find the attached summary sheet and summary report.
[^UCW-36417_Post Upload Status.xlsx]
[^ProductBulkUpload_125928_Beauty__Grooming(MPH22)_Fragrances_and_Perfumes(MPH2211)_Fragrances(MPH2211100)_Perfu.csv]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accordingly.&gt;&lt;Debabrata&gt;;[^125928_product_retrigger_BULK_UPLOAD_summary.csv]
Date:08/29/2026&lt;Uploaded image on SFTP and retriggered through Product Re Trigger Bulk Upload&gt; &lt;Debabrata&gt;</t>
  </si>
  <si>
    <t>Sebastian</t>
  </si>
  <si>
    <t>Date :08/24/2026&lt;Ticket picked for pre processing Option 1 Sku 1 &gt; &lt;RUPA&gt;;[^Summary.zip]
[^Status Of UCW-36415.xlsx]
We have updated the images and also attached the summary file. Once the images are successfully reflected, we will let you know;Date :08/25/2026&lt;Ticket has been successfully uploaded in our system. Option 1 Sku 1 &gt; &lt;Rupa&gt;;!Screenshot 2026-08-26 154801.png|width=529,alt="Screenshot 2026-08-26 154801.png"!
!Screenshot 2026-08-26 154724.png|width=529,alt="Screenshot 2026-08-26 154724.png"!
!Screenshot 2026-08-26 154748.png|width=529,alt="Screenshot 2026-08-26 154748.png"!
!Screenshot 2026-08-26 154709.png|width=529,alt="Screenshot 2026-08-26 154709.png"!
!Screenshot 2026-08-26 154717.png|width=529,alt="Screenshot 2026-08-26 154717.png"!
!Screenshot 2026-08-26 154734.png|width=529,alt="Screenshot 2026-08-26 154734.png"!
The images have been successfully reflected. Please find the attached screenshots for your reference. As of now, we are closing the ticket. If there are any further concerns, please let us know. ;Date :MM/DD/YYYY &lt;Images are reflecting successfully on PDP. Option 1 Sku 1 &gt; &lt;Rupa&gt;</t>
  </si>
  <si>
    <t>Date :08/24/2026 &lt;Brand Name added proceeding with upload&gt; &lt;Tania&gt;;Date :08/24/2026 &lt;Certificate image required&gt; &lt;Tania&gt;;Date :08/26/2026 &lt;Image Query&gt; &lt;Amandeep&gt;;Date :08/28/2026 &lt;Ticket has been successfully uploaded in our system. Option 11 Sku 11&gt; &lt;Amandeep&gt;;Date:08/29/2026&lt;As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accordingly.&gt;&lt;Debabrata&gt;;[^125928_product_retrigger_BULK_UPLOAD_summary (f07446bd-4314-4bd3-a744-0a7dc94f6278).csv]
Date:08/29/2026&lt;Uploaded image on SFTP and retriggered through Product Re Trigger Bulk Upload&gt; &lt;Debabrata&gt;</t>
  </si>
  <si>
    <t xml:space="preserve">DERMATOUCH </t>
  </si>
  <si>
    <t>Dated:08/24/2026: &lt;Ticket picked for pre processing Option 04 Sku 04&gt; &lt;Debabrata&gt;
Dated:08/24/2026: &lt;Image Proceesed&gt; &lt;Saswati&gt;
Dated:08/24/2026: &lt;EAN Change SKU work Assigned &gt; &lt;Rupa&gt;;[^126777_SKUEDITRETRIGGER__Bar_Soap(MPH2210100100)_20260824_071138_061_summary.csv]
Dated:08/24/2026:&lt;Image update, MRP Updated and Manufactured Details Updated.&gt;&lt;Debabrata&gt;;[^ProductBulkUpload_126777_Beauty__Grooming(MPH22)_Bath_Body__Hygiene(MPH2210)_Bath__Shower(MPH2210100)_Bar_Soap(MPH2210100100)_3_summary.csv]
As per the requirement, we have updated the *MRP, image, and manufacturer details*. We validated that the *image and manufacturer details have been updated successfully*. However, when we checked the *MRP*, it was not reflected initially. After extracting the data again, we found that the *MRP was updated to the new MRP provided*.
The *EAN cannot be changed* because the SKU already exists in the system. As shown in the attached summary, the update failed due to *“Duplicate SKU”*, either because of *special characters* or because the *Product ID already exists*.
*Validation Report*
MP000000022684414 is not displayed on the PDP and shows a 404 error. We have validated the product through GPS.
[https://www.tatacliq.com/women-plus-mustard-crop-top-with-dhoti-pants-dupatta/p-MP000000022684427|https://www.tatacliq.com/women-plus-mustard-crop-top-with-dhoti-pants-dupatta/p-MP000000022684427|smart-link] 
[https://www.tatacliq.com/women-plus-mustard-crop-top-with-dhoti-pants-dupatta/p-MP000000029430745|https://www.tatacliq.com/women-plus-mustard-crop-top-with-dhoti-pants-dupatta/p-MP000000029430745|smart-link] 
[https://www.tatacliq.com/women-plus-mustard-crop-top-with-dhoti-pants-dupatta/p-MP000000029430752|https://www.tatacliq.com/women-plus-mustard-crop-top-with-dhoti-pants-dupatta/p-MP000000029430752|smart-link] 
|Brand SKU|Listing IDs|MRP|Image|Manufacture Details|
|DT_SOAP_KJC_75G_PO2|MP000000022684414|Changed in Extract File, but not reflect|Reflect in PDP properly|Reflect in GPS not in TATA CliQ portal|
|DT_SOAP_KJC_75G_PO3|MP000000022684427|Changed in Extract File, but not reflect|Reflect in PDP properly|Reflect in GPS not in TATA CliQ portal|
|DT_SOAP_KJC_75G_PO4|MP000000029430745|Changed in Extract File, but not reflect|Reflect in PDP properly|Reflect in GPS &amp; TATA CliQ Portal|
|DT_SOAP_KJC_75G_PO6|MP000000029430752|Changed in Extract File, but not reflect|Reflect in PDP properly|Reflect in GPS &amp; TATA CliQ Portal|
We highlight the issue to Tech Team, once resolution received we will inform you accordingly
Tech Ticket: [https://tatacliqhelpdesk.freshservice.com/support/tickets/227713|https://tatacliqhelpdesk.freshservice.com/support/tickets/227713]</t>
  </si>
  <si>
    <t xml:space="preserve">Herbaria </t>
  </si>
  <si>
    <t>Date :08/26/2026  &lt;Ticket picked for pre processing SKU 4&gt; &lt;Tania&gt; Date :08/26/2026  &lt;Pre Processing query to Brand &lt;Skin Type Details, Image Query &amp; EAN Code&gt;&gt; &lt;Tania&gt; ;[^UCW-36404_Post Upload Status.xlsx]
[^SUM.zip]
Date :08/27/2026 &lt;Ticket has been successfully uploaded in our system SKU 4 &gt; &lt;Tania&gt; We have successfully uploaded this batch. Please find the attached summary sheet and summary report.;Date:08/29/2026&lt;As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accordingly.&gt;&lt;Debabrata&gt;;[^129468_product_retrigger_BULK_UPLOAD_summary.csv]
Date:08/29/2026&lt;Uploaded image on SFTP and retriggered through Product Re Trigger Bulk Upload&gt; &lt;Debabrata&gt;</t>
  </si>
  <si>
    <t>Date :08/24/2026&lt;Ticket picked for pre processing Option 1 Sku 1 &gt; &lt;Rupa&gt;;Date :08/24/2026&lt;MI Shared &gt; &lt;Debabrata&gt;
Date :08/24/2026&lt;Image Processed &gt; &lt;Saswati&gt;
Date :08/24/2026&lt;Image Upload on SFTP &gt; &lt;Debabrata&gt;;[^129139_SKUEDITRETRIGGER__Multivitamins(MPH2512101105)_20260824_033541_534_summary.csv]
Dated:08/24/2026 As per the requirement, we have updated the images as provided by the brand and maintained the same image sequence as shared by the brand. Once the images are reflected, we will promptly inform you after validating the PDP.
Attached the SKU &amp; Edit Retriggered Summary for your reference. &lt;Debabrata&gt;;!image-20260824-125021.png|width=960,alt="image-20260824-125021.png"!
Changes are reflected properly.</t>
  </si>
  <si>
    <t>Date :08/24/2026  &lt;Ticket picked for pre processing SKU 2&gt; &lt;Tania&gt; Date :08/24/2026 &lt;Ticket picked for Production and QC review SKU 2&gt; &lt;Tania&gt;;Date :08/27/2026 &lt;Ticket has been successfully uploaded in our system. SKU 2&gt; &lt;Tania&gt; We have successfully uploaded this batch. Please find the attached summary sheet and summary report.
[^UCW-36399_Post Upload Status (0f87f976-4535-4684-896c-6fc7eec62576).xlsx]
[^ProductBulkUpload_127939_Beauty__Grooming(MPH22)_Fragrances_and_Perfumes(MPH2211)_Fragrances(MPH2211100)_Perfumes(MPH2211100104)_399 (1) (63a906bd-bac0-4c49-b594-9d15ff1b719e).csv]
;Date:08/29/2026&lt;As we have checked, the SKUs have been successfully uploaded into the system; however, they are still stuck in the processing stage. The Listing ID (LID) generation pipeline is currently busy.
We kindly request you to wait for some time. Once the LIDs are generated, we will inform you accordingly.&gt;&lt;Debabrata&gt;;[^127939_product_retrigger_BULK_UPLOAD_summary.csv]
Date:08/29/2026&lt;Uploaded image on SFTP and retriggered through Product Re Trigger Bulk Upload&gt; &lt;Debabrata&gt;</t>
  </si>
  <si>
    <t>Kylie Minogue,Stetson</t>
  </si>
  <si>
    <t>Date :08/24/2026  &lt;Ticket picked for pre processing SKU 8&gt; &lt;Tania&gt; Date :08/24/2026 &lt;Pre Processing query to Brand &lt;BRAND NAME IS NOT LISTED&gt;&gt; &lt;Tania&gt;*&lt;BRAND NAME IS NOT LISTED&gt;*;Date :08/26/2026 &lt;Pre Processing query to Brand &lt;Image Analysis&gt;&gt; &lt;Tania&gt;;Date :08/27/2026 &lt;Resolution Received &lt;Brand name not listed&gt;&gt; &lt;Tania&gt;;Date :08/29/2026 &lt;Close Due to Brand name not listed&gt; &lt;Tania&gt;</t>
  </si>
  <si>
    <t>Ferragamo</t>
  </si>
  <si>
    <t xml:space="preserve">Date :08/24/2026  &lt;Ticket picked for pre processing SKU 3&gt; &lt;Tania&gt; Date :08/24/2026 &lt;Ticket picked for Production and QC review SKU 3&gt; &lt;Tania&gt;;Date :08/28/2026 &lt;Ticket has been successfully uploaded in our system SKU &gt; &lt;Tania&gt; We have successfully uploaded this batch. Please find the attached summary sheet and summary report.[^UCW-36397_Post Upload Status.xlsx] [^ProductBulkUpload_127939_Beauty__Grooming(MPH22)_Fragrances_and_Perfumes(MPH2211)_Fragrances(MPH2211100)_Perfumes(MPH2211100104)_399.csv] </t>
  </si>
  <si>
    <t>UCW-37216</t>
  </si>
  <si>
    <t>Request for Catalogue File Upload -KOZASKO</t>
  </si>
  <si>
    <t>UCW-37213</t>
  </si>
  <si>
    <t>NEEMANS+FOOTWEAR+ 125173+ 03-09-2026</t>
  </si>
  <si>
    <t>UCW-37208</t>
  </si>
  <si>
    <t>New Listing Template :- 02-09-2026</t>
  </si>
  <si>
    <t>UCW-37206</t>
  </si>
  <si>
    <t xml:space="preserve"> Request for Strobe Cream Product Listing // Tatacliq</t>
  </si>
  <si>
    <t>UCW-37199</t>
  </si>
  <si>
    <t>New products listing, House Of CDC Fashion Pvt Ltd</t>
  </si>
  <si>
    <t>UCW-37192</t>
  </si>
  <si>
    <t>Request for New Product Listing – Liquid Mousse Matte Lipstick -More-Pack of 3</t>
  </si>
  <si>
    <t>UCW-37190</t>
  </si>
  <si>
    <t>Giva | Silver Jewellery | 125927 | 27-08-2026 &amp; 28-08-2026 (88SKUs)</t>
  </si>
  <si>
    <t>UCW-37181</t>
  </si>
  <si>
    <t>Pepe -Jeans - 102-17-02-09-2026</t>
  </si>
  <si>
    <t>UCW-37178</t>
  </si>
  <si>
    <t xml:space="preserve"> Sora Dora New Skus Listing</t>
  </si>
  <si>
    <t>UCW-37173</t>
  </si>
  <si>
    <t xml:space="preserve"> Tata Cliq X Wella Ultimate Color Listings</t>
  </si>
  <si>
    <t>UCW-37169</t>
  </si>
  <si>
    <t>MNY | Expired Model Images Removal PDP |  Tata Cliq Fashion | 125928  | 3069913</t>
  </si>
  <si>
    <t>UCW-37138</t>
  </si>
  <si>
    <t>Noise Band | Gadgets | New Listing - 2nd Sep'26</t>
  </si>
  <si>
    <t>UCW-37136</t>
  </si>
  <si>
    <t>Tata Cliq - New listing - Chopard Malaki Tobacco &amp; Diesel Only Desire</t>
  </si>
  <si>
    <t>UCW-37135</t>
  </si>
  <si>
    <t>Tata Prada Zendaya PDP Image Update - 26th August 26</t>
  </si>
  <si>
    <t>UCW-37134</t>
  </si>
  <si>
    <t xml:space="preserve"> Idole_TCL listing_3530014</t>
  </si>
  <si>
    <t>UCW-37133</t>
  </si>
  <si>
    <t>New Listing_Satya Paul_Womenswear_129526_67 Styles_130 SKUs_01Sep2026</t>
  </si>
  <si>
    <t>UCW-37125</t>
  </si>
  <si>
    <t xml:space="preserve">GWP Offer Redwood International July 2026 </t>
  </si>
  <si>
    <t>UCW-37112</t>
  </si>
  <si>
    <t xml:space="preserve"> Ted Baker_Jewellery_21 Styles_Xmass_28/08/2026</t>
  </si>
  <si>
    <t>UCW-37106</t>
  </si>
  <si>
    <t>MNY | Serum Lipstick PDP |  Tata Cliq Fashion | 125928 | 3446736</t>
  </si>
  <si>
    <t>UCW-37105</t>
  </si>
  <si>
    <t>Piccolo Rakhi Collection( 27-08-2026)</t>
  </si>
  <si>
    <t>UCW-37103</t>
  </si>
  <si>
    <t>MNY | Sky High Mascara New Shade Listing |  Tata Cliq Fashion | 125928 | 3210628</t>
  </si>
  <si>
    <t>UCW-37101</t>
  </si>
  <si>
    <t>CLONE - Pantaloons/Men/Women/Kid's/Specimen/New Listing/SKU 1239/Options 329| 12th Aug'2026</t>
  </si>
  <si>
    <t>UCW-37100</t>
  </si>
  <si>
    <t>Andamen image Update RRT/OSM Dual Platform Tata Fashion &amp; Tata Luxury</t>
  </si>
  <si>
    <t>UCW-37099</t>
  </si>
  <si>
    <t>TATACLIQ x O3+ Catalog Update 01-09-2026</t>
  </si>
  <si>
    <t>UCW-37096</t>
  </si>
  <si>
    <t xml:space="preserve"> Listing ids for Catalogue on Tata CliQ fashion</t>
  </si>
  <si>
    <t>UCW-37071</t>
  </si>
  <si>
    <t>Tata Prada Paradigme PDP Image Update - 01st August 26</t>
  </si>
  <si>
    <t>UCW-37069</t>
  </si>
  <si>
    <t>Lotto/Footwear UPTO Lot-41A/Seller code- 129247/ 02-09-2026</t>
  </si>
  <si>
    <t>UCW-37068</t>
  </si>
  <si>
    <t>Voylla | Fashion Jewelry | 128973 | 26.08.2026 (86 skus)</t>
  </si>
  <si>
    <t>UCW-37060</t>
  </si>
  <si>
    <t>ZAVERI PEARLS | JEWELLERY | SELLER CODE: 124167 | 02-09-2026 | 118 SKU</t>
  </si>
  <si>
    <t>UCW-37055</t>
  </si>
  <si>
    <t>Urgent: Correction Required in Listing Images</t>
  </si>
  <si>
    <t>UCW-37033</t>
  </si>
  <si>
    <t>Aqualogica | EAN Change- Refresh+ Body Care Set Sun Kissed Vanilla</t>
  </si>
  <si>
    <t>UCW-37018</t>
  </si>
  <si>
    <t>Reebok + Footwear + 124055 + 06-07-2026</t>
  </si>
  <si>
    <t>UCW-37017</t>
  </si>
  <si>
    <t>new catalog 179 sku 25/08/2026</t>
  </si>
  <si>
    <t>UCW-37011</t>
  </si>
  <si>
    <t>Accessorize London X Tata Cliq _Bag Catalogue_31-08-2026</t>
  </si>
  <si>
    <t>UCW-36994</t>
  </si>
  <si>
    <t>PNG Jewellers_New | Batch-223 Silver_Pooja_Articles_240826 | seller code - 124260 | Total SKUs - 18</t>
  </si>
  <si>
    <t>UCW-36987</t>
  </si>
  <si>
    <t>Tata Cliq Footwear Catalogue - Asics | 31-08-2026</t>
  </si>
  <si>
    <t>UCW-36983</t>
  </si>
  <si>
    <t>Palladium Footwear 129553, 129560 Image Update/Change 225 SKU ( 39 Options ) 28/08/2026.</t>
  </si>
  <si>
    <t>UCW-36982</t>
  </si>
  <si>
    <t>Guess Footwear Men &amp; Women (New) 2 Options 31-08-2026</t>
  </si>
  <si>
    <t>UCW-36978</t>
  </si>
  <si>
    <t>AsiaN Footwear Listing 31 Aug 2026</t>
  </si>
  <si>
    <t>UCW-36977</t>
  </si>
  <si>
    <t>Lotto/Footwear UPTO Lot-41/Seller code- 129247/ 31-08-2026</t>
  </si>
  <si>
    <t>UCW-36976</t>
  </si>
  <si>
    <t>New Launch SNC (15g &amp; 50g) - Tata</t>
  </si>
  <si>
    <t>UCW-36974</t>
  </si>
  <si>
    <t>Updated Product Images</t>
  </si>
  <si>
    <t>UCW-36973</t>
  </si>
  <si>
    <t>CLONE - TataCliq X Bewakoof II Size Chart UpdateII 12-08-2026</t>
  </si>
  <si>
    <t>UCW-36972</t>
  </si>
  <si>
    <t>Multiple Collection Catalog for Tata Cliq.</t>
  </si>
  <si>
    <t>UCW-36968</t>
  </si>
  <si>
    <t>TCL- New listing - Memo Paris Darling point</t>
  </si>
  <si>
    <t>UCW-36959</t>
  </si>
  <si>
    <t>Tata Shiseido GWP - 27th August 26</t>
  </si>
  <si>
    <t>UCW-36949</t>
  </si>
  <si>
    <t>GAR | Turbo Bright PDP | Tata Cliq Fashion | 125928 | 1357887</t>
  </si>
  <si>
    <t>UCW-36937</t>
  </si>
  <si>
    <t>Tata CLIQ(Fashion+Luxury) |adidas DTC| Apparel Attributes for Listing_10-07-25</t>
  </si>
  <si>
    <t>UCW-36935</t>
  </si>
  <si>
    <t>CLONE - Pantaloons /Men's/Kid's/Women's Western/Women's Ethnic apparel/ New Listing/SKU 813/Options 158| 14th Julyl'2026</t>
  </si>
  <si>
    <t>UCW-36929</t>
  </si>
  <si>
    <t xml:space="preserve">Initiating Introduction with TataCliq &amp; Their Onboarding Processay, </t>
  </si>
  <si>
    <t>KOZASKO</t>
  </si>
  <si>
    <t>Date :09/05/2026 &lt;Pre Processing query to Brand &lt;Seller Code&gt;&gt; &lt;Ankita&gt;</t>
  </si>
  <si>
    <t>Date :09/05/2026&lt;Ticket picked for pre processing Option 23 Sku 157&gt; &lt;Ankita&gt;;Date :09/05/2026 &lt;Pre Processing query to Brand &lt;Sole Material Query&gt;&gt; &lt;Ankita&gt;</t>
  </si>
  <si>
    <t>Date :09/05/2026&lt;Ticket picked for pre processing Option 41 Sku 346&gt; &lt;Ankita&gt;;Date :09/05/2026 &lt;Pre Processing query to Brand &lt;Upper Material Query&gt;&gt; &lt;Ankita&gt;</t>
  </si>
  <si>
    <t>Date :09/05/2026 &lt;Ticket picked for Production and QC review SKU 1&gt; &lt;Tania&gt;</t>
  </si>
  <si>
    <t>Date :09/05/2026&lt;Ticket picked for pre processing Option 46 Sku 632&gt; &lt;Ankita&gt;</t>
  </si>
  <si>
    <t>Date : 5th Sep, 2026 This ticket has been picked for Pre-Processing and Image Analysis -Mousumi
Date : 5th Sep, 2026  Pre-processing Done(Brnad to QUery)-Mousumi</t>
  </si>
  <si>
    <t>Date :09/05/2026&lt;Ticket picked for pre processing Option 17 Sku 102&gt; &lt;Ankita&gt;;Date :09/05/2026 &lt;Ticket picked for Production and QC review Option 17 Sku 102&gt; &lt;Ankita&gt;;Date :09/05/2026 &lt;Pre Processing query to Brand &lt;Size Query&gt;&gt; &lt;Ankita&gt;</t>
  </si>
  <si>
    <t>Date :09/05/2026 &lt;Ticket picked for Production and QC review SKU 9&gt; &lt;Tania&gt;</t>
  </si>
  <si>
    <t>Date :09/05/2026 &lt;Ticket picked for Production and QC review Option 8 Sku 8&gt; &lt;Biplab Sarkar&gt;</t>
  </si>
  <si>
    <t xml:space="preserve">Noise </t>
  </si>
  <si>
    <t>Date :09/05/2026&lt;Ticket picked for pre processing Option 4 Sku 4&gt; &lt;Amandeep&gt;</t>
  </si>
  <si>
    <t>Diesel</t>
  </si>
  <si>
    <t>Date :09/05/2026 &lt;Ticket picked for Production and QC review SKU 3&gt; &lt;Tania&gt;</t>
  </si>
  <si>
    <t>Tata prada</t>
  </si>
  <si>
    <t>Date :09/05/2026 &lt;Pre Processing query to Brand &lt;Seller Code Mismatch &gt;&gt; &lt;Biplab Sarkar&gt;</t>
  </si>
  <si>
    <t>Date :09/05/2026 &lt;Ticket picked for Production and QC review SKU 2&gt; &lt;Tania&gt;</t>
  </si>
  <si>
    <t>Satyapaul</t>
  </si>
  <si>
    <t>Ahmed Al Maghribi</t>
  </si>
  <si>
    <t>Date:09/05/2026 &lt;Image access not available&gt;&lt;Tania&gt;</t>
  </si>
  <si>
    <t>SYDNEY</t>
  </si>
  <si>
    <t xml:space="preserve">Date : 4th Sep , 2026 Pre-Processing Done(  Brand to Query)-Mousumi;Date : 5th Sep , 2026 In that case, As per your confirmation, if we consider TBJ4260-02 as the Style Code for both TBJ4260-02-167 and TBJ4260-02-19, the Style Code will be duplicated.Kindly confirm whether we should consider the respective SKU codes as the Style Codes to maintain unique Style Codes for each SKU.
Date : 5th Sep , 2026 Qc &amp; Uploaded Done-Mousumi
PFA the Summary &amp; Post-Uploaded Sheet
[^Summary.zip] [^UCW-37112 Post Upload Status_V.2 (1).xlsx] </t>
  </si>
  <si>
    <t>Date :09/05/2026 &lt;Ticket has been successfully uploaded in our system through PCM. Option 13 Sku 13&gt; &lt;Biplab Sarkar&gt;</t>
  </si>
  <si>
    <t xml:space="preserve">PICCOLO </t>
  </si>
  <si>
    <t xml:space="preserve">Date :09/03/2026  &lt;Ticket picked for pre processing Option 23 Sku 187&gt; &lt;Anwesha Mondal&gt;;Date :09/03/2026  &lt;Pre Processing query to Brand &lt;Fit, Fabric , Image, EAN Issue&gt;&gt; &lt;Anwesha Mondal&gt; ;Date :09/05/2026  &lt;Size chart Code Creation&gt;&gt; &lt;Anwesha Mondal&gt; 
[^UCW-37105 Size Chart.csv]
</t>
  </si>
  <si>
    <t>Date:09/03/2026 &lt;Production QC Done SKU 1&gt;&lt;Tania&gt;</t>
  </si>
  <si>
    <t>Date :09/05/2026 &lt;Ticket picked for Production and QC review Option 154 Sku 826&gt;&lt;Required Data L1-L4&gt; &lt;Biplab Sarkar&gt;</t>
  </si>
  <si>
    <t>Date :09/05/2026 &lt;Ticket picked for Production and QC review Option 2 Sku 2&gt; &lt;Biplab Sarkar&gt;</t>
  </si>
  <si>
    <t xml:space="preserve">Lacoste </t>
  </si>
  <si>
    <t>Date :09/03/2026 &lt;Images have been successfully processed/ retriggered. Option 1 Sku 1&gt; &lt;Biplab Sarkar&gt;;Date :09/04/2026 &lt;Images are reflecting successfully on PDP. Option 1 Sku 1&gt; &lt;Biplab Sarkar&gt;</t>
  </si>
  <si>
    <t xml:space="preserve">Date :09/02/2026 &lt;Ticket picked for pre processing Option 10 Sku 60&gt; &lt;Ankita&gt;;Date :09/02/2026 &lt;Ticket picked for Production and QC review Option 10 Sku 60&gt; &lt;Ankita&gt;;Date :09/03/2026 &lt;Ticket has been successfully uploaded in our system. Option 10 Sku 60&gt; &lt;Ankita&gt;[^Post Upload Status_V.2 (1).xlsx] [^Summary.zip] </t>
  </si>
  <si>
    <t xml:space="preserve">Date : 2nd Sep, 2026 This ticket has been picked for Pre-Processing and Image Analysis -Mousumi.;Date : 3rd Sep, 2026 Pre-Processing Done ( Brand to query for Size chart measurement)-Mousumi;Date : 3rd Sep, 2026 Size Chart Creation. Kindly share the file in *Excel format; otherwise, the Bangle Size values are getting converted into Date format.* UCW-37068_Voyalla_MP
[^UCW-37068_Voyalla_MP.xlsx]  ;!image-20260904-092752.png|width=478,alt="image-20260904-092752.png"!;Date : 5th Sep, 2026 QC &amp; Uploaded Done-Mousumi
PFA the Summaty &amp; Post-Uploaded Sheet
[^Summary.zip] [^UCW-37068 Post Upload Status_V.2 (1).xlsx] </t>
  </si>
  <si>
    <t xml:space="preserve">ZAVERI PEARLS | </t>
  </si>
  <si>
    <t xml:space="preserve">Date : 2nd Sep, 2026 This ticket has been picked for Pre-Processing and Image Analysis -Mousumi.
Date : 2nd Sep, 2026 Pre-processing Done ( Brand to Query for SIze measurment)-Mousumi;Date : 3rd  Sep, 2026 QC &amp; Uploaded Done-Mousumi
PFA the SUmmary &amp; Post-Uploaded Sheet[^Summary.zip] [^UCW-37060 Post Upload Status_V.2 (1).xlsx] </t>
  </si>
  <si>
    <t xml:space="preserve">GNC </t>
  </si>
  <si>
    <t>Date :09/03/2026 &lt;Ticket picked for Production and QC review Option 1 Sku 1&gt; &lt;Biplab Sarkar&gt;;Date :09/03/2026 &lt;Images have been successfully processed/ retriggered. Option 1 Sku 1&gt; &lt;Biplab Sarkar&gt;</t>
  </si>
  <si>
    <t xml:space="preserve">Aqualogica </t>
  </si>
  <si>
    <t>Date :09/02/2026 &lt;Pre Processing query to Brand &lt;SKU Code or LID need&gt;&gt; &lt;Biplab Sarkar&gt;;Date :09/05/2026 &lt; Pre Processing query to Brand 1st Follow Up&gt; &lt;Biplab Sarkar&gt;</t>
  </si>
  <si>
    <t xml:space="preserve">Date :09/01/2026&lt;Ticket picked for pre processing Option 10 Sku 60&gt; &lt;Ankita&gt;;Date :09/02/2026 &lt;Pre Processing query to Brand &lt;Image Query&gt;&gt; &lt;Ankita&gt;;Date :09/03/2026 &lt; Pre Processing query to Brand 1st Follow Up&gt; &lt;Ankita&gt;;Date :09/03/2026 &lt;Ticket has been successfully uploaded in our system. Option 8 Sku 48&gt; &lt;Ankita&gt;[^Summary.zip] [^Post Upload Status_V.2 (1).xlsx]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43153e9d-e3e3-468b-b8b6-3bb47ee6c999"},"content":[{"type":"tableRow","attrs":{"localId":"cb75d4691d6e"},"content":[{"type":"tableCell","attrs":{"localId":"395006a1b51f","background":"#44b3e1"},"content":[{"type":"paragraph","content":[{"type":"text","text":"Ticket ID","marks":[{"type":"strong"}]}],"attrs":{"localId":"487a72a1e853"}}]},{"type":"tableCell","attrs":{"localId":"a11f2fe5fcbe","colspan":2,"background":"#44b3e1"},"content":[{"type":"paragraph","content":[{"type":"text","text":"UCW-37018","marks":[{"type":"strong"}]}],"attrs":{"localId":"c7c2fa4ce9de"}}]}]},{"type":"tableRow","attrs":{"localId":"18114974541e"},"content":[{"type":"tableCell","attrs":{"localId":"652346fa6533","background":"#44b3e1"},"content":[{"type":"paragraph","content":[{"type":"text","text":"Brand Name","marks":[{"type":"strong"}]}],"attrs":{"localId":"90046080b32c"}}]},{"type":"tableCell","attrs":{"localId":"23459337c903","colspan":2,"background":"#44b3e1"},"content":[{"type":"paragraph","content":[{"type":"text","text":"Reebok","marks":[{"type":"strong"}]}],"attrs":{"localId":"e7004b0c49ac"}}]}]},{"type":"tableRow","attrs":{"localId":"e0fbdccefdb1"},"content":[{"type":"tableCell","attrs":{"localId":"5e61907d5b40","background":"#ace5fe"},"content":[{"type":"paragraph","content":[{"type":"text","text":"Platform","marks":[{"type":"strong"}]}],"attrs":{"localId":"ebcc323aa289"}}]},{"type":"tableCell","attrs":{"localId":"574ba868b376","colspan":2,"background":"#ace5fe"},"content":[{"type":"paragraph","content":[{"type":"text","text":"Mall","marks":[{"type":"strong"}]}],"attrs":{"localId":"fc3a1689938c"}}]}]},{"type":"tableRow","attrs":{"localId":"ace69e9dc0cb"},"content":[{"type":"tableCell","attrs":{"localId":"e392e6c20b75","background":"#ace5fe"},"content":[{"type":"paragraph","content":[{"type":"text","text":"Particulars","marks":[{"type":"strong"}]}],"attrs":{"localId":"fca1169d541a"}}]},{"type":"tableCell","attrs":{"localId":"53f36f6e6e75","background":"#ace5fe"},"content":[{"type":"paragraph","content":[{"type":"text","text":"SKU Count","marks":[{"type":"strong"}]}],"attrs":{"localId":"e0161f6ef93d"}}]},{"type":"tableCell","attrs":{"localId":"e9893f8a431c","background":"#ace5fe"},"content":[{"type":"paragraph","content":[{"type":"text","text":"Option Count","marks":[{"type":"strong"}]}],"attrs":{"localId":"52903d825a04"}}]}]},{"type":"tableRow","attrs":{"localId":"81ee3c08959a"},"content":[{"type":"tableCell","attrs":{"localId":"2879e70daf9e","background":"white"},"content":[{"type":"paragraph","content":[{"type":"text","text":"Received"}],"attrs":{"localId":"64afbe73fc67"}}]},{"type":"tableCell","attrs":{"localId":"b0f57a2fd622","background":"white"},"content":[{"type":"paragraph","content":[{"type":"text","text":"60"}],"attrs":{"localId":"cbd8b3144190"}}]},{"type":"tableCell","attrs":{"localId":"4a04532aa7e5","background":"white"},"content":[{"type":"paragraph","content":[{"type":"text","text":"10"}],"attrs":{"localId":"b25d64e5d887"}}]}]},{"type":"tableRow","attrs":{"localId":"4243d3392c32"},"content":[{"type":"tableCell","attrs":{"localId":"eaad004dbb2b","background":"white"},"content":[{"type":"paragraph","content":[{"type":"text","text":"Uploaded"}],"attrs":{"localId":"5329d4c7cddd"}}]},{"type":"tableCell","attrs":{"localId":"676ba556088f","background":"white"},"content":[{"type":"paragraph","content":[{"type":"text","text":"48"}],"attrs":{"localId":"0d4b076f9502"}}]},{"type":"tableCell","attrs":{"localId":"946b039767ee","background":"white"},"content":[{"type":"paragraph","content":[{"type":"text","text":"8"}],"attrs":{"localId":"992096de199d"}}]}]},{"type":"tableRow","attrs":{"localId":"19758dd20b7f"},"content":[{"type":"tableCell","attrs":{"localId":"8fa49d006de2","background":"white"},"content":[{"type":"paragraph","content":[{"type":"text","text":"SKU not Uploaded"}],"attrs":{"localId":"e013d2a7e50f"}}]},{"type":"tableCell","attrs":{"localId":"7aa79c364f69","background":"white"},"content":[{"type":"paragraph","content":[{"type":"text","text":"12"}],"attrs":{"localId":"4de29dd0b08c"}}]},{"type":"tableCell","attrs":{"localId":"f771dcfe5608","background":"white"},"content":[{"type":"paragraph","content":[{"type":"text","text":"2"}],"attrs":{"localId":"f25f9dc922c5"}}]}]},{"type":"tableRow","attrs":{"localId":"780ed4a77dc6"},"content":[{"type":"tableCell","attrs":{"localId":"3adc8a1eea1a","background":"white"},"content":[{"type":"paragraph","content":[{"type":"text","text":"LIDs Shared"}],"attrs":{"localId":"b6b81a2d88eb"}}]},{"type":"tableCell","attrs":{"localId":"679d3c642ece","background":"white"},"content":[{"type":"paragraph","content":[{"type":"text","text":"39"}],"attrs":{"localId":"2b89e2332133"}}]},{"type":"tableCell","attrs":{"localId":"1e302ee3dc6e","background":"white"},"content":[{"type":"paragraph","content":[{"type":"text","text":"7"}],"attrs":{"localId":"05ab471999ee"}}]}]},{"type":"tableRow","attrs":{"localId":"aed094744ca4"},"content":[{"type":"tableCell","attrs":{"localId":"953a7fa9a6b7","background":"white"},"content":[{"type":"paragraph","content":[{"type":"text","text":"LIDs Stuck in the System"}],"attrs":{"localId":"a3a06ca1794f"}}]},{"type":"tableCell","attrs":{"localId":"d75eaed62e02","background":"white"},"content":[{"type":"paragraph","content":[{"type":"text","text":"9"}],"attrs":{"localId":"cb79ef91cdc2"}}]},{"type":"tableCell","attrs":{"localId":"16f9e65fb705","background":"white"},"content":[{"type":"paragraph","content":[{"type":"text","text":"1"}],"attrs":{"localId":"56f565015db8"}}]}]}]}
{adf}
With this, we are closing this request from our end.
Thank you for your patience, support, and cooperation throughout the process. Your brand is important to us, and we look forward to assisting you again.[^Post Upload Status_V.2 (1) (1).xlsx] </t>
  </si>
  <si>
    <t xml:space="preserve">Date :09/01/2026&lt;Ticket picked for pre processing Option 17 Sku 131&gt; &lt;Ankita&gt;;Date :09/01/2026 &lt;Ticket picked for Production and QC review Option 17 Sku 131&gt; &lt;Ankita&gt;;Date :09/01/2026&lt;Ticket picked for Production and QC review Option 17 Sku 131&gt; &lt;Ankita&gt;;Date :09/03/2026 &lt;Ticket has been successfully uploaded in our system. Option 17 Sku 131&gt; &lt;Ankita&gt;[^Post Upload Status_V.2 (1).xlsx] [^Summary.zip] </t>
  </si>
  <si>
    <t>Date :09/02/2026&lt;Ticket picked for pre processing Option 47  Sku 47&gt; &lt;Amandeep&gt;;Date :09/03/2026 &lt;Ticket picked for Production and QC review Option 47 Sku 47&gt; &lt;Amandeep&gt;;Date :09/03/2026 &lt;Pre Processing query to Brand &lt;Query Details-iMAGE&gt;&gt; &lt;Amandeep&gt;</t>
  </si>
  <si>
    <t>P.N.Gagdil Jewellers Limited</t>
  </si>
  <si>
    <t>Date : 1st Sep, 2026 This ticket has been picked for Pre-Processing and Image Analysis -Mousumi.
 Date : 1st Sep, 2026 Pre-Processing Done-(Brand to Query for Price Breakup on PDP &amp; invoice, Gross &amp; Metal Weight, L4 confirmation &amp; Chain length)-Mousmi
Date : 1st Sep, 2026 PFA the Summary &amp; Post-Uploaded Sheet[^Summary.zip] [^UCW-36994 Post Upload Status_V.2 (1).xlsx] ;[^UCW-36994 Post Upload Status_V.2 (1) (92202d99-2f5c-44b6-8c0d-e49500d0c865).xlsx]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bd61c2f-4fe7-4175-974a-803e718019d5"},"content":[{"type":"tableRow","attrs":{"localId":"b8a269160950"},"content":[{"type":"tableCell","attrs":{"localId":"70b09710573c","background":"#44b3e1"},"content":[{"type":"paragraph","content":[{"type":"text","text":"Ticket ID","marks":[{"type":"strong"}]}],"attrs":{"localId":"ead6156e52d0"}}]},{"type":"tableCell","attrs":{"localId":"4bef6a25bd62","colspan":2,"background":"#44b3e1"},"content":[{"type":"paragraph","content":[{"type":"text","text":"UCW-36994","marks":[{"type":"strong"}]}],"attrs":{"localId":"52c98dbf1396"}}]}]},{"type":"tableRow","attrs":{"localId":"e45a28fecd21"},"content":[{"type":"tableCell","attrs":{"localId":"384c6260511c","background":"#44b3e1"},"content":[{"type":"paragraph","content":[{"type":"text","text":"Brand Name","marks":[{"type":"strong"}]}],"attrs":{"localId":"56c722175285"}}]},{"type":"tableCell","attrs":{"localId":"bfb6e0c6ce5f","colspan":2,"background":"#44b3e1"},"content":[{"type":"paragraph","content":[{"type":"text","text":"PNG Jewellers","marks":[{"type":"strong"}]}],"attrs":{"localId":"f29082138628"}}]}]},{"type":"tableRow","attrs":{"localId":"d744c0525e3a"},"content":[{"type":"tableCell","attrs":{"localId":"b5df04d870a5","background":"#ace5fe"},"content":[{"type":"paragraph","content":[{"type":"text","text":"Platform","marks":[{"type":"strong"}]}],"attrs":{"localId":"55ee3b1c5c92"}}]},{"type":"tableCell","attrs":{"localId":"62556dc32a8c","colspan":2,"background":"#ace5fe"},"content":[{"type":"paragraph","content":[{"type":"text","text":"Mall","marks":[{"type":"strong"}]}],"attrs":{"localId":"a1b0e45b3ca0"}}]}]},{"type":"tableRow","attrs":{"localId":"84f639fa7fbc"},"content":[{"type":"tableCell","attrs":{"localId":"04a8577ef5b1","background":"#ace5fe"},"content":[{"type":"paragraph","content":[{"type":"text","text":"Particulars","marks":[{"type":"strong"}]}],"attrs":{"localId":"f2e31b27f61b"}}]},{"type":"tableCell","attrs":{"localId":"699a5bda53d7","background":"#ace5fe"},"content":[{"type":"paragraph","content":[{"type":"text","text":"SKU Count","marks":[{"type":"strong"}]}],"attrs":{"localId":"57aa1993f30a"}}]},{"type":"tableCell","attrs":{"localId":"cd10e8c6c832","background":"#ace5fe"},"content":[{"type":"paragraph","content":[{"type":"text","text":"Option Count","marks":[{"type":"strong"}]}],"attrs":{"localId":"f9dfd42ea1a0"}}]}]},{"type":"tableRow","attrs":{"localId":"fe9f32814849"},"content":[{"type":"tableCell","attrs":{"localId":"0d5b76e09ee6","background":"white"},"content":[{"type":"paragraph","content":[{"type":"text","text":"Received"}],"attrs":{"localId":"07b241e67501"}}]},{"type":"tableCell","attrs":{"localId":"43ec5e9c40dc"},"content":[{"type":"paragraph","content":[{"type":"text","text":"18"}],"attrs":{"localId":"d3ba141750ec"}}]},{"type":"tableCell","attrs":{"localId":"aaff57d039b9"},"content":[{"type":"paragraph","content":[{"type":"text","text":"18"}],"attrs":{"localId":"2f4516bb2326"}}]}]},{"type":"tableRow","attrs":{"localId":"11c52fd1b942"},"content":[{"type":"tableCell","attrs":{"localId":"07d261be2eaa","background":"white"},"content":[{"type":"paragraph","content":[{"type":"text","text":"Uploaded"}],"attrs":{"localId":"c90f91cdc8d7"}}]},{"type":"tableCell","attrs":{"localId":"6fe5c9f1adfb"},"content":[{"type":"paragraph","content":[{"type":"text","text":"18"}],"attrs":{"localId":"a94a5c6d955c"}}]},{"type":"tableCell","attrs":{"localId":"0de3ae33ffd2"},"content":[{"type":"paragraph","content":[{"type":"text","text":"18"}],"attrs":{"localId":"d3f81f900a6a"}}]}]},{"type":"tableRow","attrs":{"localId":"9e16415c1ae4"},"content":[{"type":"tableCell","attrs":{"localId":"645cfe08174b","background":"white"},"content":[{"type":"paragraph","content":[{"type":"text","text":"LIDs Shared"}],"attrs":{"localId":"abc14656e98d"}}]},{"type":"tableCell","attrs":{"localId":"7b48ea4e8291"},"content":[{"type":"paragraph","content":[{"type":"text","text":"18"}],"attrs":{"localId":"ca28990af910"}}]},{"type":"tableCell","attrs":{"localId":"2020a1e39df8"},"content":[{"type":"paragraph","content":[{"type":"text","text":"18"}],"attrs":{"localId":"7c4e77b86bdf"}}]}]},{"type":"tableRow","attrs":{"localId":"1eefb8423611"},"content":[{"type":"tableCell","attrs":{"localId":"736833602859","background":"white"},"content":[{"type":"paragraph","content":[{"type":"text","text":"LIDs Stuck in the System"}],"attrs":{"localId":"adc99a2bcffc"}}]},{"type":"tableCell","attrs":{"localId":"80e944a2de77"},"content":[{"type":"paragraph","content":[{"type":"text","text":"0"}],"attrs":{"localId":"f633071d771a"}}]},{"type":"tableCell","attrs":{"localId":"f597e245ab84"},"content":[{"type":"paragraph","content":[{"type":"text","text":"0"}],"attrs":{"localId":"34525032af24"}}]}]}]}
{adf}
With this, we are closing this request from our end.
Thank you for your patience, support, and cooperation throughout the process. Your brand is important to us, and we look forward to assisting you again.</t>
  </si>
  <si>
    <t>Date :01/09/2026 &lt;Ticket picked for pre processing Option 3 Sku 23&gt; &lt;Ankita&gt;;Date :01/09/2026 &lt;Ticket has been successfully uploaded in our system. Option 1 Sku 7&gt; &lt;Ankita&gt;[^Summary.zip] [^Post Upload Status_V.2 (1).xlsx] ;[^UCW-36987.xlsx]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57cb11a-c68f-485f-ba86-31688d809736"},"content":[{"type":"tableRow","attrs":{"localId":"04750a9722b7"},"content":[{"type":"tableCell","attrs":{"localId":"95b355411f5b","background":"#44b3e1"},"content":[{"type":"paragraph","content":[{"type":"text","text":"Ticket ID","marks":[{"type":"strong"}]}],"attrs":{"localId":"71c0322eb661"}}]},{"type":"tableCell","attrs":{"localId":"c276d3dc5731","colspan":2,"background":"#44b3e1"},"content":[{"type":"paragraph","content":[{"type":"text","text":"UCW-36987","marks":[{"type":"strong"}]}],"attrs":{"localId":"bcb1b0e4d95c"}}]}]},{"type":"tableRow","attrs":{"localId":"a83985cd9425"},"content":[{"type":"tableCell","attrs":{"localId":"f9cb45830771","background":"#44b3e1"},"content":[{"type":"paragraph","content":[{"type":"text","text":"Brand Name","marks":[{"type":"strong"}]}],"attrs":{"localId":"9f352c35d9d7"}}]},{"type":"tableCell","attrs":{"localId":"9804e4e278e5","colspan":2,"background":"#44b3e1"},"content":[{"type":"paragraph","content":[{"type":"text","text":"Asics","marks":[{"type":"strong"}]}],"attrs":{"localId":"18de703ffafc"}}]}]},{"type":"tableRow","attrs":{"localId":"debfb10f4cff"},"content":[{"type":"tableCell","attrs":{"localId":"ec5f3a7d059a","background":"#ace5fe"},"content":[{"type":"paragraph","content":[{"type":"text","text":"Platform","marks":[{"type":"strong"}]}],"attrs":{"localId":"e72f3d0b4966"}}]},{"type":"tableCell","attrs":{"localId":"5647a81f0072","colspan":2,"background":"#ace5fe"},"content":[{"type":"paragraph","content":[{"type":"text","text":"Mall","marks":[{"type":"strong"}]}],"attrs":{"localId":"bc28aff4d7ed"}}]}]},{"type":"tableRow","attrs":{"localId":"07c681e25bf6"},"content":[{"type":"tableCell","attrs":{"localId":"380c3a708862","background":"#ace5fe"},"content":[{"type":"paragraph","content":[{"type":"text","text":"Particulars","marks":[{"type":"strong"}]}],"attrs":{"localId":"60b65cf62b4e"}}]},{"type":"tableCell","attrs":{"localId":"b197089e53f6","background":"#ace5fe"},"content":[{"type":"paragraph","content":[{"type":"text","text":"SKU Count","marks":[{"type":"strong"}]}],"attrs":{"localId":"e308971a5e1b"}}]},{"type":"tableCell","attrs":{"localId":"e6ee9d17f299","background":"#ace5fe"},"content":[{"type":"paragraph","content":[{"type":"text","text":"Option Count","marks":[{"type":"strong"}]}],"attrs":{"localId":"ca9de98ebd62"}}]}]},{"type":"tableRow","attrs":{"localId":"ef79cdc106ed"},"content":[{"type":"tableCell","attrs":{"localId":"169005408294","background":"white"},"content":[{"type":"paragraph","content":[{"type":"text","text":"Received"}],"attrs":{"localId":"233e7af9cc1f"}}]},{"type":"tableCell","attrs":{"localId":"7a9279034d08"},"content":[{"type":"paragraph","content":[{"type":"text","text":"23"}],"attrs":{"localId":"40356a0dc04d"}}]},{"type":"tableCell","attrs":{"localId":"f8c1ef69fff3"},"content":[{"type":"paragraph","content":[{"type":"text","text":"3"}],"attrs":{"localId":"e30f64ed00b0"}}]}]},{"type":"tableRow","attrs":{"localId":"038e1b500199"},"content":[{"type":"tableCell","attrs":{"localId":"6cd9d272a86f","background":"white"},"content":[{"type":"paragraph","content":[{"type":"text","text":"Uploaded"}],"attrs":{"localId":"795e5e7138d8"}}]},{"type":"tableCell","attrs":{"localId":"eff11d65b455"},"content":[{"type":"paragraph","content":[{"type":"text","text":"23"}],"attrs":{"localId":"6d0066f12815"}}]},{"type":"tableCell","attrs":{"localId":"5e57652dab01"},"content":[{"type":"paragraph","content":[{"type":"text","text":"3"}],"attrs":{"localId":"65c3d8d3968b"}}]}]},{"type":"tableRow","attrs":{"localId":"4c900d2f64df"},"content":[{"type":"tableCell","attrs":{"localId":"d2c792ebceeb","background":"white"},"content":[{"type":"paragraph","content":[{"type":"text","text":"LIDs Shared"}],"attrs":{"localId":"4a5b170b0ce8"}}]},{"type":"tableCell","attrs":{"localId":"c9702efe0d30"},"content":[{"type":"paragraph","content":[{"type":"text","text":"23"}],"attrs":{"localId":"d0fd3154940c"}}]},{"type":"tableCell","attrs":{"localId":"d631a880c79b"},"content":[{"type":"paragraph","content":[{"type":"text","text":"3"}],"attrs":{"localId":"7e0d8f63eaef"}}]}]},{"type":"tableRow","attrs":{"localId":"746e5a1f76e6"},"content":[{"type":"tableCell","attrs":{"localId":"940ead7914e0","background":"white"},"content":[{"type":"paragraph","content":[{"type":"text","text":"LIDs Stuck in the System"}],"attrs":{"localId":"052e7492001b"}}]},{"type":"tableCell","attrs":{"localId":"c46f10922a5f"},"content":[{"type":"paragraph","content":[{"type":"text","text":"0"}],"attrs":{"localId":"67954a1ddde3"}}]},{"type":"tableCell","attrs":{"localId":"31fe20c16f31"},"content":[{"type":"paragraph","content":[{"type":"text","text":"0"}],"attrs":{"localId":"d3e983c38b4b"}}]}]}]}
{adf}
With this, we are closing this request from our end.
Thank you for your patience, support, and cooperation throughout the process. Your brand is important to us, and we look forward to assisting you again.</t>
  </si>
  <si>
    <t>Date :09/02/2026 &lt;Ticket picked for Production and QC review Option 77 Sku 550&gt; &lt;Biplab Sarkar&gt;</t>
  </si>
  <si>
    <t>Date :09/01/2026 &lt;Ticket picked for pre processing Option 2 Sku 13&gt; &lt;Ankita&gt;;Date :09/01/2026 &lt;Ticket picked for Production and QC review Option 2 Sku 13&gt; &lt;Ankita&gt;;Date :09/02/2026 &lt;Ticket has been successfully uploaded in our system. Option 2 Sku 13&gt; &lt;Ankita&gt;[^Summary.zip] [^Post Upload Status_V.2 (1).xlsx] ;[^UCW-36982.xlsx]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50299a-99d5-4577-b013-cb5c90225dbc"},"content":[{"type":"tableRow","attrs":{"localId":"37fd3a8314dc"},"content":[{"type":"tableCell","attrs":{"localId":"08d1eec41ae6","background":"#44b3e1"},"content":[{"type":"paragraph","content":[{"type":"text","text":"Ticket ID","marks":[{"type":"strong"}]}],"attrs":{"localId":"0973397ef957"}}]},{"type":"tableCell","attrs":{"localId":"a34d39f301ce","colspan":4,"background":"#44b3e1"},"content":[{"type":"paragraph","content":[{"type":"text","text":"UCW-36982","marks":[{"type":"strong"}]}],"attrs":{"localId":"2bac4e4b62e9"}}]}]},{"type":"tableRow","attrs":{"localId":"8c93a4d20ab3"},"content":[{"type":"tableCell","attrs":{"localId":"0190f5feef67","background":"#44b3e1"},"content":[{"type":"paragraph","content":[{"type":"text","text":"Brand Name","marks":[{"type":"strong"}]}],"attrs":{"localId":"1637b4349e61"}}]},{"type":"tableCell","attrs":{"localId":"65d961d2182a","colspan":4,"background":"#44b3e1"},"content":[{"type":"paragraph","content":[{"type":"text","text":"Guess","marks":[{"type":"strong"}]}],"attrs":{"localId":"6543463c2f62"}}]}]},{"type":"tableRow","attrs":{"localId":"1ed6b039d2d0"},"content":[{"type":"tableCell","attrs":{"localId":"3fb0555837f2","background":"#44b3e1"},"content":[{"type":"paragraph","content":[{"type":"text","text":"Platform","marks":[{"type":"strong"}]}],"attrs":{"localId":"43483ebe1897"}}]},{"type":"tableCell","attrs":{"localId":"27802f3f254f","colspan":2,"background":"#44b3e1"},"content":[{"type":"paragraph","content":[{"type":"text","text":"Luxury","marks":[{"type":"strong"}]}],"attrs":{"localId":"9624c08a1fb4"}}]},{"type":"tableCell","attrs":{"localId":"1feb25d851c2","colspan":2,"background":"#44b3e1"},"content":[{"type":"paragraph","content":[{"type":"text","text":"Mall","marks":[{"type":"strong"}]}],"attrs":{"localId":"f5ae7d2fd501"}}]}]},{"type":"tableRow","attrs":{"localId":"79e351e6832c"},"content":[{"type":"tableCell","attrs":{"localId":"6d661cc4a9bb","background":"#ace5fe"},"content":[{"type":"paragraph","content":[{"type":"text","text":"Particulars","marks":[{"type":"strong"}]}],"attrs":{"localId":"3a88b284a368"}}]},{"type":"tableCell","attrs":{"localId":"20049448231a","background":"#ace5fe"},"content":[{"type":"paragraph","content":[{"type":"text","text":"SKU Count","marks":[{"type":"strong"}]}],"attrs":{"localId":"c2ff43a2089c"}}]},{"type":"tableCell","attrs":{"localId":"c4b44c3816ca","background":"#ace5fe"},"content":[{"type":"paragraph","content":[{"type":"text","text":"Option Count","marks":[{"type":"strong"}]}],"attrs":{"localId":"345bc15f95ce"}}]},{"type":"tableCell","attrs":{"localId":"d64d6c4b6bd8","background":"#ace5fe"},"content":[{"type":"paragraph","content":[{"type":"text","text":"SKU Count","marks":[{"type":"strong"}]}],"attrs":{"localId":"c6f1d678a209"}}]},{"type":"tableCell","attrs":{"localId":"7211ad672035","background":"#ace5fe"},"content":[{"type":"paragraph","content":[{"type":"text","text":"Option Count","marks":[{"type":"strong"}]}],"attrs":{"localId":"ff90ed829440"}}]}]},{"type":"tableRow","attrs":{"localId":"c87acc6b01c0"},"content":[{"type":"tableCell","attrs":{"localId":"e779c8dae7a1","background":"white"},"content":[{"type":"paragraph","content":[{"type":"text","text":"Received"}],"attrs":{"localId":"9eaf95719071"}}]},{"type":"tableCell","attrs":{"localId":"c0a962f42377","background":"white"},"content":[{"type":"paragraph","content":[{"type":"text","text":"13"}],"attrs":{"localId":"4a6ec3c20e2a"}}]},{"type":"tableCell","attrs":{"localId":"90b1ee1d2f91","background":"white"},"content":[{"type":"paragraph","content":[{"type":"text","text":"2"}],"attrs":{"localId":"c13807409267"}}]},{"type":"tableCell","attrs":{"localId":"e0e5efa8835e","background":"white"},"content":[{"type":"paragraph","content":[{"type":"text","text":"13"}],"attrs":{"localId":"6215247f810a"}}]},{"type":"tableCell","attrs":{"localId":"09f30d39067e","background":"white"},"content":[{"type":"paragraph","content":[{"type":"text","text":"2"}],"attrs":{"localId":"671b9893d8c4"}}]}]},{"type":"tableRow","attrs":{"localId":"bc6f2ae52e69"},"content":[{"type":"tableCell","attrs":{"localId":"6997ecc2161e","background":"white"},"content":[{"type":"paragraph","content":[{"type":"text","text":"Uploaded"}],"attrs":{"localId":"cbbda15e328d"}}]},{"type":"tableCell","attrs":{"localId":"e973b5842350","background":"white"},"content":[{"type":"paragraph","content":[{"type":"text","text":"13"}],"attrs":{"localId":"f2e23ab99053"}}]},{"type":"tableCell","attrs":{"localId":"bc41e6926763","background":"white"},"content":[{"type":"paragraph","content":[{"type":"text","text":"2"}],"attrs":{"localId":"3b96d61bffcc"}}]},{"type":"tableCell","attrs":{"localId":"f6acd036a92f","background":"white"},"content":[{"type":"paragraph","content":[{"type":"text","text":"13"}],"attrs":{"localId":"74db480ef8ca"}}]},{"type":"tableCell","attrs":{"localId":"8d3a4b65e2a7","background":"white"},"content":[{"type":"paragraph","content":[{"type":"text","text":"2"}],"attrs":{"localId":"9f6e17f71fad"}}]}]},{"type":"tableRow","attrs":{"localId":"a27126587d24"},"content":[{"type":"tableCell","attrs":{"localId":"85332627e754","background":"white"},"content":[{"type":"paragraph","content":[{"type":"text","text":"SKUs Not Uploaded"}],"attrs":{"localId":"0e4bb4b6e7f1"}}]},{"type":"tableCell","attrs":{"localId":"09ad851ded92","background":"white"},"content":[{"type":"paragraph","content":[{"type":"text","text":"0"}],"attrs":{"localId":"bf90332abbcf"}}]},{"type":"tableCell","attrs":{"localId":"aedc532600e6","background":"white"},"content":[{"type":"paragraph","content":[{"type":"text","text":"0"}],"attrs":{"localId":"0f913171bbfb"}}]},{"type":"tableCell","attrs":{"localId":"c5a643e5c8ef","background":"white"},"content":[{"type":"paragraph","content":[{"type":"text","text":"0"}],"attrs":{"localId":"7f50098ced0f"}}]},{"type":"tableCell","attrs":{"localId":"714bf488a9fe","background":"white"},"content":[{"type":"paragraph","content":[{"type":"text","text":"0"}],"attrs":{"localId":"121c1c90e6b2"}}]}]},{"type":"tableRow","attrs":{"localId":"3b53e7359099"},"content":[{"type":"tableCell","attrs":{"localId":"84eeb63faacb","background":"white"},"content":[{"type":"paragraph","content":[{"type":"text","text":"LIDs Shared"}],"attrs":{"localId":"690b90519211"}}]},{"type":"tableCell","attrs":{"localId":"2d4460651c4a","background":"white"},"content":[{"type":"paragraph","content":[{"type":"text","text":"13"}],"attrs":{"localId":"8652c718d96d"}}]},{"type":"tableCell","attrs":{"localId":"48663d4e0f4d","background":"white"},"content":[{"type":"paragraph","content":[{"type":"text","text":"2"}],"attrs":{"localId":"a6eb52170e1f"}}]},{"type":"tableCell","attrs":{"localId":"fb8911a91e4a","background":"white"},"content":[{"type":"paragraph","content":[{"type":"text","text":"13"}],"attrs":{"localId":"dfc9808c748b"}}]},{"type":"tableCell","attrs":{"localId":"bd93c30d48c5","background":"white"},"content":[{"type":"paragraph","content":[{"type":"text","text":"2"}],"attrs":{"localId":"36fd9ccb1231"}}]}]},{"type":"tableRow","attrs":{"localId":"0e3c92bef51a"},"content":[{"type":"tableCell","attrs":{"localId":"ce6643abaecc","background":"white"},"content":[{"type":"paragraph","content":[{"type":"text","text":"LIDs Stuck in the System"}],"attrs":{"localId":"a3b17abdef9a"}}]},{"type":"tableCell","attrs":{"localId":"1aa294fca93a"},"content":[{"type":"paragraph","content":[{"type":"text","text":"0"}],"attrs":{"localId":"28f39902d4aa"}}]},{"type":"tableCell","attrs":{"localId":"51052f26ae33","background":"white"},"content":[{"type":"paragraph","content":[{"type":"text","text":"0"}],"attrs":{"localId":"7fb2e1eadb05"}}]},{"type":"tableCell","attrs":{"localId":"f74138b248d1"},"content":[{"type":"paragraph","content":[{"type":"text","text":"0"}],"attrs":{"localId":"dd4f69c9b832"}}]},{"type":"tableCell","attrs":{"localId":"74490f7c961d","background":"white"},"content":[{"type":"paragraph","content":[{"type":"text","text":"0"}],"attrs":{"localId":"fe858fc4a811"}}]}]}]}
{adf}
With this, we are closing this request from our end.
Thank you for your patience, support, and cooperation throughout the process. Your brand is important to us, and we look forward to assisting you again.</t>
  </si>
  <si>
    <t>Date :09/01/2026 &lt;Ticket picked for pre processing Option 43 Sku 215&gt; &lt;Ankita&gt;;Date :09/01/2026 &lt;Ticket picked for Production and QC review Option 43 Sku 215&gt; &lt;Ankita&gt;;Date :09/02/2026 &lt;Ticket has been successfully uploaded in our system. Option 40 Sku 200&gt; &lt;Ankita&gt;[^Summary.zip] [^Post Upload Status_V.2 (1).xlsx] ;[^UCW-36978.xlsx]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9352e587-d664-4715-985f-90b3d517504b"},"content":[{"type":"tableRow","attrs":{"localId":"d0ce17df3fec"},"content":[{"type":"tableCell","attrs":{"localId":"5acc96a4d97f","background":"#44b3e1"},"content":[{"type":"paragraph","content":[{"type":"text","text":"Ticket ID","marks":[{"type":"strong"}]}],"attrs":{"localId":"3a38bd0a0617"}}]},{"type":"tableCell","attrs":{"localId":"74ce7f79bd1f","colspan":2,"background":"#44b3e1"},"content":[{"type":"paragraph","content":[{"type":"text","text":"UCW-36978","marks":[{"type":"strong"}]}],"attrs":{"localId":"1920d747093d"}}]}]},{"type":"tableRow","attrs":{"localId":"1fc89a72052c"},"content":[{"type":"tableCell","attrs":{"localId":"8fcfba9a3e8d","background":"#44b3e1"},"content":[{"type":"paragraph","content":[{"type":"text","text":"Brand Name","marks":[{"type":"strong"}]}],"attrs":{"localId":"960a941bf62e"}}]},{"type":"tableCell","attrs":{"localId":"4c2197c42719","colspan":2,"background":"#44b3e1"},"content":[{"type":"paragraph","content":[{"type":"text","text":"Asian","marks":[{"type":"strong"}]}],"attrs":{"localId":"780a06f7838b"}}]}]},{"type":"tableRow","attrs":{"localId":"b0096f175173"},"content":[{"type":"tableCell","attrs":{"localId":"c1142b142494","background":"#ace5fe"},"content":[{"type":"paragraph","content":[{"type":"text","text":"Platform","marks":[{"type":"strong"}]}],"attrs":{"localId":"fad9f098d598"}}]},{"type":"tableCell","attrs":{"localId":"9579f9a61377","colspan":2,"background":"#ace5fe"},"content":[{"type":"paragraph","content":[{"type":"text","text":"Mall","marks":[{"type":"strong"}]}],"attrs":{"localId":"f667159c4c79"}}]}]},{"type":"tableRow","attrs":{"localId":"a529c3f08b88"},"content":[{"type":"tableCell","attrs":{"localId":"cb78f13073e0","background":"#ace5fe"},"content":[{"type":"paragraph","content":[{"type":"text","text":"Particulars","marks":[{"type":"strong"}]}],"attrs":{"localId":"89b1106ec1d1"}}]},{"type":"tableCell","attrs":{"localId":"b6e9da23b7c9","background":"#ace5fe"},"content":[{"type":"paragraph","content":[{"type":"text","text":"SKU Count","marks":[{"type":"strong"}]}],"attrs":{"localId":"5be375d0b56f"}}]},{"type":"tableCell","attrs":{"localId":"42318168a1b4","background":"#ace5fe"},"content":[{"type":"paragraph","content":[{"type":"text","text":"Option Count","marks":[{"type":"strong"}]}],"attrs":{"localId":"fc01540d6ab5"}}]}]},{"type":"tableRow","attrs":{"localId":"2d9a45296e03"},"content":[{"type":"tableCell","attrs":{"localId":"9d1bb6ea5305","background":"white"},"content":[{"type":"paragraph","content":[{"type":"text","text":"Received"}],"attrs":{"localId":"919b7f0a50bf"}}]},{"type":"tableCell","attrs":{"localId":"60dcbbbdab34"},"content":[{"type":"paragraph","content":[{"type":"text","text":"215"}],"attrs":{"localId":"7290fb91608e"}}]},{"type":"tableCell","attrs":{"localId":"062580849cc8"},"content":[{"type":"paragraph","content":[{"type":"text","text":"43"}],"attrs":{"localId":"6e89277540aa"}}]}]},{"type":"tableRow","attrs":{"localId":"ba264ee1cb92"},"content":[{"type":"tableCell","attrs":{"localId":"1001213fc7e7","background":"white"},"content":[{"type":"paragraph","content":[{"type":"text","text":"Uploaded"}],"attrs":{"localId":"5e5b2cc00385"}}]},{"type":"tableCell","attrs":{"localId":"451c7addd182"},"content":[{"type":"paragraph","content":[{"type":"text","text":"200"}],"attrs":{"localId":"5a61c58fa2ee"}}]},{"type":"tableCell","attrs":{"localId":"3cc3f796cc87"},"content":[{"type":"paragraph","content":[{"type":"text","text":"40"}],"attrs":{"localId":"5d3392e4eb83"}}]}]},{"type":"tableRow","attrs":{"localId":"385b84f205f8"},"content":[{"type":"tableCell","attrs":{"localId":"b7e6806b0a84","background":"white"},"content":[{"type":"paragraph","content":[{"type":"text","text":"Already listed"}],"attrs":{"localId":"7a9c8479f845"}}]},{"type":"tableCell","attrs":{"localId":"da68327b5d30"},"content":[{"type":"paragraph","content":[{"type":"text","text":"15"}],"attrs":{"localId":"def85fc66253"}}]},{"type":"tableCell","attrs":{"localId":"e14d8c057108"},"content":[{"type":"paragraph","content":[{"type":"text","text":"3"}],"attrs":{"localId":"868e27a86b7f"}}]}]},{"type":"tableRow","attrs":{"localId":"996b55402f8a"},"content":[{"type":"tableCell","attrs":{"localId":"0509bb3b09a0","background":"white"},"content":[{"type":"paragraph","content":[{"type":"text","text":"LIDs Shared"}],"attrs":{"localId":"1b2a591d5bf8"}}]},{"type":"tableCell","attrs":{"localId":"67760ecf626f"},"content":[{"type":"paragraph","content":[{"type":"text","text":"200"}],"attrs":{"localId":"7c68ee51b0f2"}}]},{"type":"tableCell","attrs":{"localId":"430529f0d13a"},"content":[{"type":"paragraph","content":[{"type":"text","text":"40"}],"attrs":{"localId":"b4ebe9158a4c"}}]}]},{"type":"tableRow","attrs":{"localId":"0d3989727dfc"},"content":[{"type":"tableCell","attrs":{"localId":"aa52e7f654cb","background":"white"},"content":[{"type":"paragraph","content":[{"type":"text","text":"LIDs Stuck in the System"}],"attrs":{"localId":"d2f590106e5b"}}]},{"type":"tableCell","attrs":{"localId":"3cfab33813be"},"content":[{"type":"paragraph","content":[{"type":"text","text":"0"}],"attrs":{"localId":"38ddc76419c0"}}]},{"type":"tableCell","attrs":{"localId":"64dd253bc3b0"},"content":[{"type":"paragraph","content":[{"type":"text","text":"0"}],"attrs":{"localId":"638af88857d5"}}]}]}]}
{adf}
With this, we are closing this request from our end.
Thank you for your patience, support, and cooperation throughout the process. Your brand is important to us, and we look forward to assisting you again.</t>
  </si>
  <si>
    <t>Date :09/01/2026 &lt;Ticket picked for pre processing Option 15 Sku 96&gt; &lt;Ankita&gt;;Date :09/01/2026 &lt;Ticket picked for Production and QC review Option 15 Sku 96&gt; &lt;Ankita&gt;;Date :09/02/2026 &lt;Ticket has been successfully uploaded in our system. Option 15 Sku 96&gt; &lt;Ankita&gt;[^Post Upload Status_V.2 (1).xlsx] [^Summary.zip] ;[^UCW-36977.xlsx]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6757871-f4db-4ff6-934f-087c5f820a2c"},"content":[{"type":"tableRow","attrs":{"localId":"8ad5e43ac466"},"content":[{"type":"tableCell","attrs":{"localId":"4dbfd6a87d83","background":"#44b3e1"},"content":[{"type":"paragraph","content":[{"type":"text","text":"Ticket ID","marks":[{"type":"strong"}]}],"attrs":{"localId":"c50e1548bae3"}}]},{"type":"tableCell","attrs":{"localId":"67650b5a2fa8","colspan":2,"background":"#44b3e1"},"content":[{"type":"paragraph","content":[{"type":"text","text":"UCW-36977","marks":[{"type":"strong"}]}],"attrs":{"localId":"1762af60bd88"}}]}]},{"type":"tableRow","attrs":{"localId":"2e78cf807557"},"content":[{"type":"tableCell","attrs":{"localId":"58c12bead018","background":"#44b3e1"},"content":[{"type":"paragraph","content":[{"type":"text","text":"Brand Name","marks":[{"type":"strong"}]}],"attrs":{"localId":"3cec0d03e034"}}]},{"type":"tableCell","attrs":{"localId":"2d9edc8ebd7d","colspan":2,"background":"#44b3e1"},"content":[{"type":"paragraph","content":[{"type":"text","text":"Lotto","marks":[{"type":"strong"}]}],"attrs":{"localId":"3e7404f11303"}}]}]},{"type":"tableRow","attrs":{"localId":"b5fdad8f1964"},"content":[{"type":"tableCell","attrs":{"localId":"990084d37c4d","background":"#ace5fe"},"content":[{"type":"paragraph","content":[{"type":"text","text":"Platform","marks":[{"type":"strong"}]}],"attrs":{"localId":"771d2f210a1d"}}]},{"type":"tableCell","attrs":{"localId":"a7b7c7877a24","colspan":2,"background":"#ace5fe"},"content":[{"type":"paragraph","content":[{"type":"text","text":"Mall","marks":[{"type":"strong"}]}],"attrs":{"localId":"d57b4fe380e8"}}]}]},{"type":"tableRow","attrs":{"localId":"884ddf7dc419"},"content":[{"type":"tableCell","attrs":{"localId":"00a9ee655411","background":"#ace5fe"},"content":[{"type":"paragraph","content":[{"type":"text","text":"Particulars","marks":[{"type":"strong"}]}],"attrs":{"localId":"5af27e10856f"}}]},{"type":"tableCell","attrs":{"localId":"25924b49d8a6","background":"#ace5fe"},"content":[{"type":"paragraph","content":[{"type":"text","text":"SKU Count","marks":[{"type":"strong"}]}],"attrs":{"localId":"41ba8d1fdb4d"}}]},{"type":"tableCell","attrs":{"localId":"d5972c64eea9","background":"#ace5fe"},"content":[{"type":"paragraph","content":[{"type":"text","text":"Option Count","marks":[{"type":"strong"}]}],"attrs":{"localId":"ddf5d2a824ad"}}]}]},{"type":"tableRow","attrs":{"localId":"1903688df13c"},"content":[{"type":"tableCell","attrs":{"localId":"005b4fa036b1","background":"white"},"content":[{"type":"paragraph","content":[{"type":"text","text":"Received"}],"attrs":{"localId":"22d29bea11ba"}}]},{"type":"tableCell","attrs":{"localId":"58fc41a6fcb3"},"content":[{"type":"paragraph","content":[{"type":"text","text":"96"}],"attrs":{"localId":"03c2507ae1b3"}}]},{"type":"tableCell","attrs":{"localId":"6eee13b6b992"},"content":[{"type":"paragraph","content":[{"type":"text","text":"15"}],"attrs":{"localId":"13f54fb3a730"}}]}]},{"type":"tableRow","attrs":{"localId":"938a2164b772"},"content":[{"type":"tableCell","attrs":{"localId":"ac8cdea4b127","background":"white"},"content":[{"type":"paragraph","content":[{"type":"text","text":"Uploaded"}],"attrs":{"localId":"56a98afa1320"}}]},{"type":"tableCell","attrs":{"localId":"fdddaa5a3817"},"content":[{"type":"paragraph","content":[{"type":"text","text":"96"}],"attrs":{"localId":"83bda97c91ee"}}]},{"type":"tableCell","attrs":{"localId":"41dd56691193"},"content":[{"type":"paragraph","content":[{"type":"text","text":"15"}],"attrs":{"localId":"098b385d7809"}}]}]},{"type":"tableRow","attrs":{"localId":"b8020dd8ed55"},"content":[{"type":"tableCell","attrs":{"localId":"055030dc6537","background":"white"},"content":[{"type":"paragraph","content":[{"type":"text","text":"LIDs Shared"}],"attrs":{"localId":"f387c855f577"}}]},{"type":"tableCell","attrs":{"localId":"6ebc89e1f7a4"},"content":[{"type":"paragraph","content":[{"type":"text","text":"96"}],"attrs":{"localId":"84fd8378a763"}}]},{"type":"tableCell","attrs":{"localId":"2cacaad509c1"},"content":[{"type":"paragraph","content":[{"type":"text","text":"15"}],"attrs":{"localId":"7b64b79cec4c"}}]}]},{"type":"tableRow","attrs":{"localId":"8b5f25e4c40d"},"content":[{"type":"tableCell","attrs":{"localId":"37496d30d529","background":"white"},"content":[{"type":"paragraph","content":[{"type":"text","text":"LIDs Stuck in the System"}],"attrs":{"localId":"3425615236e7"}}]},{"type":"tableCell","attrs":{"localId":"4032c0cc2115"},"content":[{"type":"paragraph","content":[{"type":"text","text":"0"}],"attrs":{"localId":"811965d23603"}}]},{"type":"tableCell","attrs":{"localId":"cabd639dd322"},"content":[{"type":"paragraph","content":[{"type":"text","text":"0"}],"attrs":{"localId":"cd9649383d7d"}}]}]}]}
{adf}
With this, we are closing this request from our end.
Thank you for your patience, support, and cooperation throughout the process. Your brand is important to us, and we look forward to assisting you again.</t>
  </si>
  <si>
    <t>Date: 09/03/2026 &lt;Production QC Done SKU 2&gt;&lt;Tania&gt;</t>
  </si>
  <si>
    <t>Re’equil</t>
  </si>
  <si>
    <t>Date :09/02/2026 &lt;Ticket picked for Production and QC review Option 5 Sku 5&gt; &lt;Biplab Sarkar&gt;</t>
  </si>
  <si>
    <t>Dated:08/27/2026&lt;We checked and found that the update was not taken for these 8 SKUs. We have highlighted the issue with the Tech Team for further investigation. Once we receive a resolution or update from them, we will inform you accordingly.
Tech Team: [+https://tatacliqhelpdesk.freshservice.com/support/tickets/228008+|https://tatacliqhelpdesk.freshservice.com/support/tickets/228008]&gt;&lt;Debabrata&gt;</t>
  </si>
  <si>
    <t xml:space="preserve">Date : 1st Sep, 2026 This ticket has been picked for Pre-Processing and Image Analysis -Mousumi;Date : 2nd Sep, 2026 Pre-Processing Done ( Brand to Query)-Mousumi
We checked and found that you have provided the Bangle Size as *2.8*, whereas the available LOV value is *2-8*. However, the Size Measurement provided is *2.4*.
Kindly confirm whether the correct Bangle Size should be *2-8* or *2.4*.;Date : 3rd Sep, 2026 Size Chart Creation UCW-36972_SHAYA_MP
[^UCW-36972_SHAYA_MP.csv] ;Size Guide Uploaded.
!image-20260903-070428.png|width=680,alt="image-20260903-070428.png"!;Date : 3rd Sep, 2026 QC &amp; Uploaded Done-Mousumi
PFA the Summary &amp; Post-Uploaded Sheet[^Summary.zip] [^UCW-36972 Post Upload Status_V.2 (1).xlsx] </t>
  </si>
  <si>
    <t>Date :09/01/2026 &lt;Ticket picked for Production and QC review SKU 3&gt; &lt;Tania&gt;;[^ProductBulkUpload_125928_Beauty__Grooming(MPH22)_Skin_Care(MPH2216)_Moisturizers_and_Serums(MPH2216103)_Other_Moisterizers(MPH2216103107)_33887_1788451787578_20260903_093947_794_summary.csv]
[^UCW-36959_Post Upload Status.xlsx]
Date :09/03/2026 &lt;Ticket has been successfully uploaded in our system. Option 3 Sku 3 &gt; &lt;Tania&gt;</t>
  </si>
  <si>
    <t>Date :09/01/2026 &lt;Ticket picked for Production and QC review Option 1 Sku 1&gt; &lt;Biplab Sarkar&gt;;Date :09/02/2026 &lt;Images have been successfully processed/ retriggered. Option 1 Sku 1&gt; &lt;Biplab Sarkar&gt;;Date :09/03/2026 &lt;Images are reflecting successfully on PDP. Option 1 Sku 1&gt; &lt;Biplab Sarkar&gt;</t>
  </si>
  <si>
    <t>PFA the summary sheets and post upload status for Luxury category.
[^Summary Luxury.zip]
[^Post Upload Status_LUX.xlsx]
;[^UCW-15733_LUX.xlsx]
Hi Team,
Please find attached the sheet, where 406 options have been listed for the Luxury Platform.
Kindly update the price and inventory, and share the summary once completed.
|PARTICULARS|No of LIDs|
|SKUs Received|2968|
|SKUs Uploaded|2619|
|SKUs Not Uploaded|349|
|LIDs Shared|2619|
|LIDs Stuck in the System|0|;[^UCW-15733_MP.xlsx]
Hi Team,
Please find attached the sheet, where 455 options have been listed for the Marketplace.
Kindly update the price and inventory, and share the summary once completed.
|PARTICULARS|No of LIDs|
|SKUs Received|3027|
|SKUs Uploaded|3000|
|SKUs Not Uploaded|27|
|LIDs Shared|3000|
|LIDs Stuck in the System|0|;We have successfully generated LIDs for MP, PFA for your reference.
|Total count|23401|
|LID generate|23401|
[^Upload Status MP UCW-15733 (55aaed3b-03cf-4f61-8cf6-e0456577e62c).xlsx]
;We have successfully generated LIDs for LUX, PFA for your reference.
|Total count|13079|
|LID generate|13079|
[^Upload status LUX UCW-15733 (b7bcc526-c1e3-4b34-a286-50ac3b7eeff4).xlsx]
;[^Adidas women shorts.csv]
Thank you for highlighting the issue.
We have taken the necessary action and observed that the size guide is being reflected incorrectly. We checked the PDP, but we were unable to find any suitable code to resolve the issue.
Therefore, we request your assistance in creating a new code so that we can retrigger the Listing ID.
Your support in resolving this issue would be highly appreciated.
Attached the Size Code template  ;[^Size Grid Requirement.xlsx]
We are updating the Size Guide for better visibility, and we require the size measurements for some L4. Therefore, kindly share the size grid at the earliest so that we can update the Size Guide accordingly.
Attached the Size Grid template for your reference. We request you to please enter the values directly into the shared template, as this will make it easier for us to update the Size Guide.</t>
  </si>
  <si>
    <t>Date :08/31/2026 &lt;Ticket has been successfully uploaded in our system. Option 6 Sku 28&gt; &lt;Anwesha Mondal&gt;
[^UCW-34522-Post Upload Status.xlsx]
;[^UCW-34522-Post Upload Status (58a39a22-78dd-42a3-a461-a9d281855992).xlsx]
Please find attached the sheet, where 6 options have been listed.
Kindly update the price and inventory, and share the summary once completed.
{adf:display=block}
{"type":"table","attrs":{"isNumberColumnEnabled":false,"layout":"center","localId":"ce2cb614-e45a-4c1a-9c9e-f67e877fbd8e"},"content":[{"type":"tableRow","attrs":{"localId":"ff8a6d2fd13d"},"content":[{"type":"tableCell","attrs":{"localId":"e3d1804bbe97","background":"#44b3e1"},"content":[{"type":"paragraph","content":[{"type":"text","text":"Ticket ID","marks":[{"type":"strong"}]}],"attrs":{"localId":"b5be8d7dbc34"}}]},{"type":"tableCell","attrs":{"localId":"fe708679358f","colspan":2,"background":"#44b3e1"},"content":[{"type":"paragraph","content":[{"type":"text","text":"UCW-36935","marks":[{"type":"strong"}]}],"attrs":{"localId":"7710044eab57"}}]}]},{"type":"tableRow","attrs":{"localId":"cbfc6eea43e8"},"content":[{"type":"tableCell","attrs":{"localId":"84aad0d9cff9","background":"#44b3e1"},"content":[{"type":"paragraph","content":[{"type":"text","text":"Brand Name","marks":[{"type":"strong"}]}],"attrs":{"localId":"51f9a5d7c69d"}}]},{"type":"tableCell","attrs":{"localId":"3606cf0015bf","colspan":2,"background":"#44b3e1"},"content":[{"type":"paragraph","content":[{"type":"text","text":"Pantaloons","marks":[{"type":"strong"}]}],"attrs":{"localId":"0f8211f3c830"}}]}]},{"type":"tableRow","attrs":{"localId":"ccc4a59fdf82"},"content":[{"type":"tableCell","attrs":{"localId":"4400d692eebd","background":"#ace5fe"},"content":[{"type":"paragraph","content":[{"type":"text","text":"Platform","marks":[{"type":"strong"}]}],"attrs":{"localId":"7af9aeb1b67f"}}]},{"type":"tableCell","attrs":{"localId":"b61c46da01b7","colspan":2,"background":"#ace5fe"},"content":[{"type":"paragraph","content":[{"type":"text","text":"Mall","marks":[{"type":"strong"}]}],"attrs":{"localId":"d617d1fa0da7"}}]}]},{"type":"tableRow","attrs":{"localId":"b8274229fe88"},"content":[{"type":"tableCell","attrs":{"localId":"4bc5dea54de6","background":"#ace5fe"},"content":[{"type":"paragraph","content":[{"type":"text","text":"Particulars","marks":[{"type":"strong"}]}],"attrs":{"localId":"bf19822d83ea"}}]},{"type":"tableCell","attrs":{"localId":"929847884980","background":"#ace5fe"},"content":[{"type":"paragraph","content":[{"type":"text","text":"SKU Count","marks":[{"type":"strong"}]}],"attrs":{"localId":"bdc199a4a5e9"}}]},{"type":"tableCell","attrs":{"localId":"6d353ee6d8f6","background":"#ace5fe"},"content":[{"type":"paragraph","content":[{"type":"text","text":"Option Count","marks":[{"type":"strong"}]}],"attrs":{"localId":"df84bf6622bc"}}]}]},{"type":"tableRow","attrs":{"localId":"ed8173cf0ed8"},"content":[{"type":"tableCell","attrs":{"localId":"b0e5dc95d431","background":"white"},"content":[{"type":"paragraph","content":[{"type":"text","text":"Received"}],"attrs":{"localId":"3abca9f3bb23"}}]},{"type":"tableCell","attrs":{"localId":"43e86b32d856"},"content":[{"type":"paragraph","content":[{"type":"text","text":"28"}],"attrs":{"localId":"c6d12957d796"}}]},{"type":"tableCell","attrs":{"localId":"c2fe03db29ac"},"content":[{"type":"paragraph","content":[{"type":"text","text":"6"}],"attrs":{"localId":"e91b9965a4c4"}}]}]},{"type":"tableRow","attrs":{"localId":"454fb10ba947"},"content":[{"type":"tableCell","attrs":{"localId":"1a3dc6be8bd0","background":"white"},"content":[{"type":"paragraph","content":[{"type":"text","text":"Uploaded"}],"attrs":{"localId":"64facf506c4f"}}]},{"type":"tableCell","attrs":{"localId":"5af38d521979"},"content":[{"type":"paragraph","content":[{"type":"text","text":"28"}],"attrs":{"localId":"e9152c24c4d1"}}]},{"type":"tableCell","attrs":{"localId":"5e9d94515b0b"},"content":[{"type":"paragraph","content":[{"type":"text","text":"6"}],"attrs":{"localId":"7e3850db698f"}}]}]},{"type":"tableRow","attrs":{"localId":"8925a87658f9"},"content":[{"type":"tableCell","attrs":{"localId":"07e4fdb87ad9","background":"white"},"content":[{"type":"paragraph","content":[{"type":"text","text":"LIDs Shared"}],"attrs":{"localId":"0ada9426a6f6"}}]},{"type":"tableCell","attrs":{"localId":"e667b8f34948"},"content":[{"type":"paragraph","content":[{"type":"text","text":"28"}],"attrs":{"localId":"ff8da303e4ca"}}]},{"type":"tableCell","attrs":{"localId":"a8b44e37e9eb"},"content":[{"type":"paragraph","content":[{"type":"text","text":"6"}],"attrs":{"localId":"0397c2575a82"}}]}]},{"type":"tableRow","attrs":{"localId":"63e4736120a7"},"content":[{"type":"tableCell","attrs":{"localId":"10d0de18609f","background":"white"},"content":[{"type":"paragraph","content":[{"type":"text","text":"LIDs Stuck in the System"}],"attrs":{"localId":"dbf757441789"}}]},{"type":"tableCell","attrs":{"localId":"cab556b1ff4e"},"content":[{"type":"paragraph","content":[{"type":"text","text":"0"}],"attrs":{"localId":"980ac502e760"}}]},{"type":"tableCell","attrs":{"localId":"bc97f6d6bfe1"},"content":[{"type":"paragraph","content":[{"type":"text","text":"0"}],"attrs":{"localId":"301704e8cc95"}}]}]}]}
{adf}
We are currently analyzing the SKUs provided for *Cut Size Addition*. At this stage, we will review the required details for listing your products.
If any mandatory information is missing, we will notify you via email.
Your request is important to us, and we will keep you updated at every stage of the ticket journey.</t>
  </si>
  <si>
    <t>Zielinski &amp; Rozen</t>
  </si>
  <si>
    <t>Date: 09/01/2026 &lt;Pre-processing Query to brand &lt;Image Links Naming Issues&gt;&gt; &lt;Tania&gt;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</si>
</sst>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b/>
      <sz val="11"/>
      <color theme="1"/>
      <name val="Calibri"/>
      <family val="2"/>
      <scheme val="minor"/>
    </font>
    <font>
      <b/>
      <sz val="11"/>
      <color rgb="FFFFFFFF"/>
      <name val="Calibri"/>
      <family val="2"/>
      <scheme val="minor"/>
    </font>
    <font>
      <sz val="8"/>
      <name val="Calibri"/>
      <family val="2"/>
      <scheme val="minor"/>
    </font>
    <font>
      <b/>
      <sz val="20"/>
      <color rgb="FFFFFFFF"/>
      <name val="Calibri"/>
      <family val="2"/>
      <scheme val="minor"/>
    </font>
    <font>
      <i/>
      <sz val="11"/>
      <color rgb="FF666666"/>
      <name val="Calibri"/>
      <family val="2"/>
      <scheme val="minor"/>
    </font>
    <font>
      <b/>
      <sz val="14"/>
      <color rgb="FFFFFFFF"/>
      <name val="Calibri"/>
      <family val="2"/>
      <scheme val="minor"/>
    </font>
    <font>
      <b/>
      <sz val="16"/>
      <color theme="1"/>
      <name val="Calibri"/>
      <family val="2"/>
      <scheme val="minor"/>
    </font>
    <font>
      <b/>
      <i/>
      <sz val="11"/>
      <color rgb="FF808080"/>
      <name val="Calibri"/>
      <family val="2"/>
      <scheme val="minor"/>
    </font>
    <font>
      <i/>
      <sz val="11"/>
      <color theme="1"/>
      <name val="Calibri"/>
      <family val="2"/>
      <scheme val="minor"/>
    </font>
    <font>
      <b/>
      <sz val="14"/>
      <color theme="1"/>
      <name val="Calibri"/>
      <family val="2"/>
      <scheme val="minor"/>
    </font>
    <font>
      <b/>
      <sz val="11"/>
      <color rgb="FFC00000"/>
      <name val="Calibri"/>
      <family val="2"/>
      <scheme val="minor"/>
    </font>
    <font>
      <b/>
      <sz val="16"/>
      <color rgb="FFFFFFFF"/>
      <name val="Calibri"/>
      <family val="2"/>
      <scheme val="minor"/>
    </font>
    <font>
      <b/>
      <sz val="11"/>
      <color theme="0"/>
      <name val="Calibri"/>
      <family val="2"/>
      <scheme val="minor"/>
    </font>
  </fonts>
  <fills count="32">
    <fill>
      <patternFill patternType="none"/>
    </fill>
    <fill>
      <patternFill patternType="gray125"/>
    </fill>
    <fill>
      <patternFill patternType="solid">
        <fgColor rgb="FF1F4E79"/>
        <bgColor indexed="64"/>
      </patternFill>
    </fill>
    <fill>
      <patternFill patternType="solid">
        <fgColor rgb="FF2E75B6"/>
        <bgColor indexed="64"/>
      </patternFill>
    </fill>
    <fill>
      <patternFill patternType="solid">
        <fgColor rgb="FFF2F2F2"/>
        <bgColor indexed="64"/>
      </patternFill>
    </fill>
    <fill>
      <patternFill patternType="solid">
        <fgColor rgb="FFD6E3F8"/>
        <bgColor indexed="64"/>
      </patternFill>
    </fill>
    <fill>
      <patternFill patternType="solid">
        <fgColor rgb="FFF0F7FF"/>
        <bgColor indexed="64"/>
      </patternFill>
    </fill>
    <fill>
      <patternFill patternType="solid">
        <fgColor rgb="FF4472C4"/>
        <bgColor indexed="64"/>
      </patternFill>
    </fill>
    <fill>
      <patternFill patternType="solid">
        <fgColor rgb="FFC65911"/>
        <bgColor indexed="64"/>
      </patternFill>
    </fill>
    <fill>
      <patternFill patternType="solid">
        <fgColor rgb="FFF4B183"/>
        <bgColor indexed="64"/>
      </patternFill>
    </fill>
    <fill>
      <patternFill patternType="solid">
        <fgColor rgb="FF548235"/>
        <bgColor indexed="64"/>
      </patternFill>
    </fill>
    <fill>
      <patternFill patternType="solid">
        <fgColor rgb="FFA9D08E"/>
        <bgColor indexed="64"/>
      </patternFill>
    </fill>
    <fill>
      <patternFill patternType="solid">
        <fgColor rgb="FF7030A0"/>
        <bgColor indexed="64"/>
      </patternFill>
    </fill>
    <fill>
      <patternFill patternType="solid">
        <fgColor rgb="FFCDB4DB"/>
        <bgColor indexed="64"/>
      </patternFill>
    </fill>
    <fill>
      <patternFill patternType="solid">
        <fgColor rgb="FFBF8F00"/>
        <bgColor indexed="64"/>
      </patternFill>
    </fill>
    <fill>
      <patternFill patternType="solid">
        <fgColor rgb="FFFFE699"/>
        <bgColor indexed="64"/>
      </patternFill>
    </fill>
    <fill>
      <patternFill patternType="solid">
        <fgColor rgb="FFBDD7EE"/>
        <bgColor indexed="64"/>
      </patternFill>
    </fill>
    <fill>
      <patternFill patternType="solid">
        <fgColor rgb="FFC00000"/>
        <bgColor indexed="64"/>
      </patternFill>
    </fill>
    <fill>
      <patternFill patternType="solid">
        <fgColor rgb="FFF8CBAD"/>
        <bgColor indexed="64"/>
      </patternFill>
    </fill>
    <fill>
      <patternFill patternType="solid">
        <fgColor rgb="FF0070C0"/>
        <bgColor indexed="64"/>
      </patternFill>
    </fill>
    <fill>
      <patternFill patternType="solid">
        <fgColor rgb="FF9BC2E6"/>
        <bgColor indexed="64"/>
      </patternFill>
    </fill>
    <fill>
      <patternFill patternType="solid">
        <fgColor rgb="FF2F5496"/>
        <bgColor indexed="64"/>
      </patternFill>
    </fill>
    <fill>
      <patternFill patternType="solid">
        <fgColor rgb="FFD9E2F3"/>
        <bgColor indexed="64"/>
      </patternFill>
    </fill>
    <fill>
      <patternFill patternType="solid">
        <fgColor rgb="FFC6E0B4"/>
        <bgColor indexed="64"/>
      </patternFill>
    </fill>
    <fill>
      <patternFill patternType="solid">
        <fgColor rgb="FFFCE4D6"/>
        <bgColor indexed="64"/>
      </patternFill>
    </fill>
    <fill>
      <patternFill patternType="solid">
        <fgColor rgb="FFD6DCE4"/>
        <bgColor indexed="64"/>
      </patternFill>
    </fill>
    <fill>
      <patternFill patternType="solid">
        <fgColor rgb="FFE2D1F0"/>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FF0000"/>
        <bgColor indexed="64"/>
      </patternFill>
    </fill>
  </fills>
  <borders count="16">
    <border>
      <left/>
      <right/>
      <top/>
      <bottom/>
      <diagonal/>
    </border>
    <border>
      <left/>
      <right/>
      <top/>
      <bottom style="thin">
        <color auto="1"/>
      </bottom>
      <diagonal/>
    </border>
    <border>
      <left/>
      <right/>
      <top/>
      <bottom style="thin">
        <color rgb="FF2E75B6"/>
      </bottom>
      <diagonal/>
    </border>
    <border>
      <left/>
      <right/>
      <top style="thin">
        <color auto="1"/>
      </top>
      <bottom style="thin">
        <color auto="1"/>
      </bottom>
      <diagonal/>
    </border>
    <border>
      <left/>
      <right/>
      <top style="thin">
        <color auto="1"/>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style="thin">
        <color rgb="FFB4C6E7"/>
      </top>
      <bottom style="thin">
        <color auto="1"/>
      </bottom>
      <diagonal/>
    </border>
    <border>
      <left style="thin">
        <color auto="1"/>
      </left>
      <right style="thin">
        <color rgb="FFB4C6E7"/>
      </right>
      <top style="thin">
        <color rgb="FFB4C6E7"/>
      </top>
      <bottom style="thin">
        <color rgb="FFB4C6E7"/>
      </bottom>
      <diagonal/>
    </border>
    <border>
      <left style="thin">
        <color auto="1"/>
      </left>
      <right style="thin">
        <color rgb="FFB4C6E7"/>
      </right>
      <top style="thin">
        <color rgb="FFB4C6E7"/>
      </top>
      <bottom style="thin">
        <color auto="1"/>
      </bottom>
      <diagonal/>
    </border>
    <border>
      <left style="thin">
        <color rgb="FFB4C6E7"/>
      </left>
      <right style="thin">
        <color auto="1"/>
      </right>
      <top style="thin">
        <color rgb="FFB4C6E7"/>
      </top>
      <bottom style="thin">
        <color rgb="FFB4C6E7"/>
      </bottom>
      <diagonal/>
    </border>
    <border>
      <left style="thin">
        <color rgb="FFB4C6E7"/>
      </left>
      <right style="thin">
        <color auto="1"/>
      </right>
      <top style="thin">
        <color rgb="FFB4C6E7"/>
      </top>
      <bottom style="thin">
        <color auto="1"/>
      </bottom>
      <diagonal/>
    </border>
    <border>
      <left style="thin">
        <color indexed="64"/>
      </left>
      <right style="thin">
        <color indexed="64"/>
      </right>
      <top style="thin">
        <color indexed="64"/>
      </top>
      <bottom style="thin">
        <color indexed="64"/>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14" fontId="0" fillId="0" borderId="0" xfId="0" applyNumberFormat="1"/>
    <xf numFmtId="0" fontId="2" fillId="5" borderId="0" xfId="0" applyFont="1" applyFill="1" applyAlignment="1">
      <alignment horizontal="center"/>
    </xf>
    <xf numFmtId="0" fontId="8" fillId="6" borderId="2" xfId="0" applyFont="1" applyFill="1" applyBorder="1" applyAlignment="1">
      <alignment horizontal="center"/>
    </xf>
    <xf numFmtId="0" fontId="3" fillId="7" borderId="0" xfId="0" applyFont="1" applyFill="1" applyAlignment="1">
      <alignment horizontal="center"/>
    </xf>
    <xf numFmtId="0" fontId="0" fillId="0" borderId="1" xfId="0" applyBorder="1" applyAlignment="1">
      <alignment horizontal="center"/>
    </xf>
    <xf numFmtId="0" fontId="0" fillId="0" borderId="3" xfId="0" applyBorder="1" applyAlignment="1">
      <alignment horizontal="center"/>
    </xf>
    <xf numFmtId="15" fontId="0" fillId="0" borderId="5" xfId="0" applyNumberFormat="1"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9" xfId="0" applyBorder="1" applyAlignment="1">
      <alignment horizontal="center"/>
    </xf>
    <xf numFmtId="0" fontId="0" fillId="4" borderId="7" xfId="0" applyFill="1" applyBorder="1" applyAlignment="1">
      <alignment horizontal="center"/>
    </xf>
    <xf numFmtId="15" fontId="0" fillId="4" borderId="5" xfId="0" applyNumberFormat="1" applyFill="1" applyBorder="1" applyAlignment="1">
      <alignment horizontal="center"/>
    </xf>
    <xf numFmtId="0" fontId="0" fillId="4" borderId="5" xfId="0" applyFill="1" applyBorder="1" applyAlignment="1">
      <alignment horizontal="center"/>
    </xf>
    <xf numFmtId="0" fontId="0" fillId="4" borderId="9" xfId="0" applyFill="1" applyBorder="1" applyAlignment="1">
      <alignment horizontal="center"/>
    </xf>
    <xf numFmtId="0" fontId="0" fillId="4" borderId="8" xfId="0" applyFill="1" applyBorder="1" applyAlignment="1">
      <alignment horizontal="center"/>
    </xf>
    <xf numFmtId="15" fontId="0" fillId="4" borderId="6" xfId="0" applyNumberFormat="1" applyFill="1" applyBorder="1" applyAlignment="1">
      <alignment horizontal="center"/>
    </xf>
    <xf numFmtId="0" fontId="0" fillId="4" borderId="6" xfId="0" applyFill="1" applyBorder="1" applyAlignment="1">
      <alignment horizontal="center"/>
    </xf>
    <xf numFmtId="0" fontId="0" fillId="4" borderId="10" xfId="0" applyFill="1" applyBorder="1" applyAlignment="1">
      <alignment horizontal="center"/>
    </xf>
    <xf numFmtId="3" fontId="0" fillId="0" borderId="5" xfId="0" applyNumberFormat="1" applyBorder="1" applyAlignment="1">
      <alignment horizontal="center"/>
    </xf>
    <xf numFmtId="3" fontId="0" fillId="4" borderId="5" xfId="0" applyNumberFormat="1" applyFill="1" applyBorder="1" applyAlignment="1">
      <alignment horizontal="center"/>
    </xf>
    <xf numFmtId="3" fontId="0" fillId="4" borderId="6" xfId="0" applyNumberFormat="1" applyFill="1" applyBorder="1" applyAlignment="1">
      <alignment horizontal="center"/>
    </xf>
    <xf numFmtId="0" fontId="2" fillId="9" borderId="0" xfId="0" applyFont="1" applyFill="1" applyAlignment="1">
      <alignment horizontal="center"/>
    </xf>
    <xf numFmtId="0" fontId="2" fillId="11" borderId="0" xfId="0" applyFont="1" applyFill="1" applyAlignment="1">
      <alignment horizontal="center"/>
    </xf>
    <xf numFmtId="0" fontId="2" fillId="13" borderId="0" xfId="0" applyFont="1" applyFill="1" applyAlignment="1">
      <alignment horizontal="center"/>
    </xf>
    <xf numFmtId="3" fontId="0" fillId="0" borderId="1" xfId="0" applyNumberFormat="1" applyBorder="1" applyAlignment="1">
      <alignment horizontal="center"/>
    </xf>
    <xf numFmtId="3" fontId="0" fillId="0" borderId="3" xfId="0" applyNumberFormat="1" applyBorder="1" applyAlignment="1">
      <alignment horizontal="center"/>
    </xf>
    <xf numFmtId="0" fontId="2" fillId="15" borderId="0" xfId="0" applyFont="1" applyFill="1" applyAlignment="1">
      <alignment horizontal="center"/>
    </xf>
    <xf numFmtId="0" fontId="2" fillId="16" borderId="0" xfId="0" applyFont="1" applyFill="1" applyAlignment="1">
      <alignment horizontal="center"/>
    </xf>
    <xf numFmtId="0" fontId="2" fillId="18" borderId="0" xfId="0" applyFont="1" applyFill="1" applyAlignment="1">
      <alignment horizontal="center"/>
    </xf>
    <xf numFmtId="0" fontId="2" fillId="20" borderId="0" xfId="0" applyFont="1" applyFill="1" applyAlignment="1">
      <alignment horizontal="center"/>
    </xf>
    <xf numFmtId="0" fontId="2" fillId="22" borderId="0" xfId="0" applyFont="1" applyFill="1"/>
    <xf numFmtId="3" fontId="3" fillId="7" borderId="0" xfId="0" applyNumberFormat="1" applyFont="1" applyFill="1" applyAlignment="1">
      <alignment horizontal="center"/>
    </xf>
    <xf numFmtId="3" fontId="8" fillId="6" borderId="2" xfId="0" applyNumberFormat="1" applyFont="1" applyFill="1" applyBorder="1" applyAlignment="1">
      <alignment horizontal="center"/>
    </xf>
    <xf numFmtId="0" fontId="2" fillId="16" borderId="0" xfId="0" applyFont="1" applyFill="1"/>
    <xf numFmtId="0" fontId="2" fillId="23" borderId="0" xfId="0" applyFont="1" applyFill="1"/>
    <xf numFmtId="0" fontId="2" fillId="24" borderId="0" xfId="0" applyFont="1" applyFill="1"/>
    <xf numFmtId="9" fontId="0" fillId="0" borderId="0" xfId="0" applyNumberFormat="1"/>
    <xf numFmtId="0" fontId="11" fillId="0" borderId="0" xfId="0" applyFont="1" applyAlignment="1">
      <alignment horizontal="center"/>
    </xf>
    <xf numFmtId="9" fontId="11" fillId="0" borderId="0" xfId="0" applyNumberFormat="1" applyFont="1" applyAlignment="1">
      <alignment horizontal="center"/>
    </xf>
    <xf numFmtId="0" fontId="2" fillId="26" borderId="0" xfId="0" applyFont="1" applyFill="1"/>
    <xf numFmtId="0" fontId="2" fillId="25" borderId="0" xfId="0" applyFont="1" applyFill="1"/>
    <xf numFmtId="0" fontId="0" fillId="0" borderId="11" xfId="0" applyBorder="1"/>
    <xf numFmtId="0" fontId="0" fillId="28" borderId="12" xfId="0" applyFill="1" applyBorder="1"/>
    <xf numFmtId="0" fontId="14" fillId="27" borderId="0" xfId="0" applyFont="1" applyFill="1"/>
    <xf numFmtId="0" fontId="14" fillId="27" borderId="13" xfId="0" applyFont="1" applyFill="1" applyBorder="1"/>
    <xf numFmtId="0" fontId="0" fillId="29" borderId="12" xfId="0" applyFill="1" applyBorder="1"/>
    <xf numFmtId="0" fontId="0" fillId="30" borderId="12" xfId="0" applyFill="1" applyBorder="1"/>
    <xf numFmtId="22" fontId="0" fillId="28" borderId="12" xfId="0" applyNumberFormat="1" applyFill="1" applyBorder="1"/>
    <xf numFmtId="3" fontId="0" fillId="0" borderId="9" xfId="0" applyNumberFormat="1" applyBorder="1" applyAlignment="1">
      <alignment horizontal="center"/>
    </xf>
    <xf numFmtId="0" fontId="1" fillId="28" borderId="12" xfId="1" applyFill="1" applyBorder="1" applyAlignment="1"/>
    <xf numFmtId="0" fontId="0" fillId="29" borderId="14" xfId="0" applyFill="1" applyBorder="1"/>
    <xf numFmtId="0" fontId="0" fillId="29" borderId="15" xfId="0" applyFill="1" applyBorder="1"/>
    <xf numFmtId="22" fontId="0" fillId="29" borderId="15" xfId="0" applyNumberFormat="1" applyFill="1" applyBorder="1"/>
    <xf numFmtId="0" fontId="0" fillId="0" borderId="0" xfId="0" applyAlignment="1">
      <alignment horizontal="center"/>
    </xf>
    <xf numFmtId="15" fontId="0" fillId="0" borderId="0" xfId="0" applyNumberFormat="1" applyAlignment="1">
      <alignment horizontal="center"/>
    </xf>
    <xf numFmtId="15" fontId="0" fillId="0" borderId="0" xfId="0" applyNumberFormat="1" applyAlignment="1">
      <alignment horizontal="left"/>
    </xf>
    <xf numFmtId="15" fontId="0" fillId="0" borderId="0" xfId="0" applyNumberFormat="1" applyAlignment="1">
      <alignment horizontal="left" wrapText="1"/>
    </xf>
    <xf numFmtId="0" fontId="0" fillId="0" borderId="0" xfId="0" applyAlignment="1">
      <alignment wrapText="1"/>
    </xf>
    <xf numFmtId="15" fontId="0" fillId="31" borderId="0" xfId="0" applyNumberFormat="1" applyFill="1" applyAlignment="1">
      <alignment horizontal="left"/>
    </xf>
    <xf numFmtId="0" fontId="7" fillId="8" borderId="0" xfId="0" applyFont="1" applyFill="1"/>
    <xf numFmtId="0" fontId="7" fillId="10" borderId="0" xfId="0" applyFont="1" applyFill="1"/>
    <xf numFmtId="0" fontId="5" fillId="2" borderId="0" xfId="0" applyFont="1" applyFill="1" applyAlignment="1">
      <alignment horizontal="center"/>
    </xf>
    <xf numFmtId="0" fontId="6" fillId="0" borderId="0" xfId="0" applyFont="1" applyAlignment="1">
      <alignment horizontal="center"/>
    </xf>
    <xf numFmtId="0" fontId="7" fillId="3" borderId="0" xfId="0" applyFont="1" applyFill="1"/>
    <xf numFmtId="0" fontId="3" fillId="7" borderId="4" xfId="0" applyFont="1" applyFill="1" applyBorder="1"/>
    <xf numFmtId="0" fontId="7" fillId="3" borderId="0" xfId="0" applyFont="1" applyFill="1" applyAlignment="1">
      <alignment horizontal="center"/>
    </xf>
    <xf numFmtId="0" fontId="7" fillId="12" borderId="0" xfId="0" applyFont="1" applyFill="1" applyAlignment="1">
      <alignment horizontal="center"/>
    </xf>
    <xf numFmtId="0" fontId="7" fillId="14" borderId="0" xfId="0" applyFont="1" applyFill="1" applyAlignment="1">
      <alignment horizontal="center"/>
    </xf>
    <xf numFmtId="0" fontId="7" fillId="2" borderId="0" xfId="0" applyFont="1" applyFill="1"/>
    <xf numFmtId="0" fontId="7" fillId="17" borderId="0" xfId="0" applyFont="1" applyFill="1" applyAlignment="1">
      <alignment horizontal="center"/>
    </xf>
    <xf numFmtId="0" fontId="7" fillId="19" borderId="0" xfId="0" applyFont="1" applyFill="1"/>
    <xf numFmtId="0" fontId="9" fillId="22" borderId="0" xfId="0" applyFont="1" applyFill="1" applyAlignment="1">
      <alignment horizontal="center"/>
    </xf>
    <xf numFmtId="0" fontId="7" fillId="21" borderId="0" xfId="0" applyFont="1" applyFill="1"/>
    <xf numFmtId="0" fontId="0" fillId="22" borderId="0" xfId="0" applyFill="1"/>
    <xf numFmtId="0" fontId="13" fillId="2" borderId="0" xfId="0" applyFont="1" applyFill="1" applyAlignment="1">
      <alignment horizontal="center"/>
    </xf>
    <xf numFmtId="0" fontId="0" fillId="0" borderId="0" xfId="0"/>
    <xf numFmtId="0" fontId="10" fillId="25" borderId="0" xfId="0" applyFont="1" applyFill="1" applyAlignment="1">
      <alignment horizontal="center"/>
    </xf>
    <xf numFmtId="0" fontId="3" fillId="3" borderId="0" xfId="0" applyFont="1" applyFill="1"/>
    <xf numFmtId="0" fontId="3" fillId="10" borderId="0" xfId="0" applyFont="1" applyFill="1"/>
    <xf numFmtId="0" fontId="3" fillId="2" borderId="0" xfId="0" applyFont="1" applyFill="1"/>
    <xf numFmtId="0" fontId="2" fillId="0" borderId="0" xfId="0" applyFont="1"/>
    <xf numFmtId="0" fontId="12" fillId="0" borderId="0" xfId="0" applyFont="1"/>
    <xf numFmtId="0" fontId="3" fillId="12" borderId="0" xfId="0" applyFont="1" applyFill="1"/>
    <xf numFmtId="0" fontId="3" fillId="8" borderId="0" xfId="0" applyFont="1" applyFill="1"/>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571500</xdr:colOff>
      <xdr:row>15</xdr:row>
      <xdr:rowOff>95250</xdr:rowOff>
    </xdr:to>
    <xdr:pic>
      <xdr:nvPicPr>
        <xdr:cNvPr id="2" name="Picture 1">
          <a:extLst>
            <a:ext uri="{FF2B5EF4-FFF2-40B4-BE49-F238E27FC236}">
              <a16:creationId xmlns:a16="http://schemas.microsoft.com/office/drawing/2014/main" id="{D55F6E22-257A-4AAB-8175-252641D7E5CB}"/>
            </a:ext>
          </a:extLst>
        </xdr:cNvPr>
        <xdr:cNvPicPr>
          <a:picLocks noChangeAspect="1"/>
        </xdr:cNvPicPr>
      </xdr:nvPicPr>
      <xdr:blipFill>
        <a:blip xmlns:r="http://schemas.openxmlformats.org/officeDocument/2006/relationships" r:embed="rId1"/>
        <a:stretch>
          <a:fillRect/>
        </a:stretch>
      </xdr:blipFill>
      <xdr:spPr>
        <a:xfrm>
          <a:off x="0" y="0"/>
          <a:ext cx="6667500" cy="2952750"/>
        </a:xfrm>
        <a:prstGeom prst="rect">
          <a:avLst/>
        </a:prstGeom>
      </xdr:spPr>
    </xdr:pic>
    <xdr:clientData/>
  </xdr:twoCellAnchor>
  <xdr:twoCellAnchor editAs="oneCell">
    <xdr:from>
      <xdr:col>0</xdr:col>
      <xdr:colOff>0</xdr:colOff>
      <xdr:row>15</xdr:row>
      <xdr:rowOff>104775</xdr:rowOff>
    </xdr:from>
    <xdr:to>
      <xdr:col>6</xdr:col>
      <xdr:colOff>533400</xdr:colOff>
      <xdr:row>21</xdr:row>
      <xdr:rowOff>161925</xdr:rowOff>
    </xdr:to>
    <xdr:pic>
      <xdr:nvPicPr>
        <xdr:cNvPr id="4" name="Picture 3">
          <a:extLst>
            <a:ext uri="{FF2B5EF4-FFF2-40B4-BE49-F238E27FC236}">
              <a16:creationId xmlns:a16="http://schemas.microsoft.com/office/drawing/2014/main" id="{932B0105-6BA6-466E-9BDE-2263FBE1F476}"/>
            </a:ext>
            <a:ext uri="{147F2762-F138-4A5C-976F-8EAC2B608ADB}">
              <a16:predDERef xmlns:a16="http://schemas.microsoft.com/office/drawing/2014/main" pred="{D55F6E22-257A-4AAB-8175-252641D7E5CB}"/>
            </a:ext>
          </a:extLst>
        </xdr:cNvPr>
        <xdr:cNvPicPr>
          <a:picLocks noChangeAspect="1"/>
        </xdr:cNvPicPr>
      </xdr:nvPicPr>
      <xdr:blipFill>
        <a:blip xmlns:r="http://schemas.openxmlformats.org/officeDocument/2006/relationships" r:embed="rId2"/>
        <a:stretch>
          <a:fillRect/>
        </a:stretch>
      </xdr:blipFill>
      <xdr:spPr>
        <a:xfrm>
          <a:off x="0" y="2962275"/>
          <a:ext cx="4191000" cy="1200150"/>
        </a:xfrm>
        <a:prstGeom prst="rect">
          <a:avLst/>
        </a:prstGeom>
      </xdr:spPr>
    </xdr:pic>
    <xdr:clientData/>
  </xdr:twoCellAnchor>
  <xdr:twoCellAnchor editAs="oneCell">
    <xdr:from>
      <xdr:col>6</xdr:col>
      <xdr:colOff>542925</xdr:colOff>
      <xdr:row>15</xdr:row>
      <xdr:rowOff>85725</xdr:rowOff>
    </xdr:from>
    <xdr:to>
      <xdr:col>10</xdr:col>
      <xdr:colOff>581025</xdr:colOff>
      <xdr:row>18</xdr:row>
      <xdr:rowOff>114300</xdr:rowOff>
    </xdr:to>
    <xdr:pic>
      <xdr:nvPicPr>
        <xdr:cNvPr id="6" name="Picture 5">
          <a:extLst>
            <a:ext uri="{FF2B5EF4-FFF2-40B4-BE49-F238E27FC236}">
              <a16:creationId xmlns:a16="http://schemas.microsoft.com/office/drawing/2014/main" id="{1397AFEA-974C-4827-883F-4B93CD5B4CF5}"/>
            </a:ext>
            <a:ext uri="{147F2762-F138-4A5C-976F-8EAC2B608ADB}">
              <a16:predDERef xmlns:a16="http://schemas.microsoft.com/office/drawing/2014/main" pred="{932B0105-6BA6-466E-9BDE-2263FBE1F476}"/>
            </a:ext>
          </a:extLst>
        </xdr:cNvPr>
        <xdr:cNvPicPr>
          <a:picLocks noChangeAspect="1"/>
        </xdr:cNvPicPr>
      </xdr:nvPicPr>
      <xdr:blipFill>
        <a:blip xmlns:r="http://schemas.openxmlformats.org/officeDocument/2006/relationships" r:embed="rId3"/>
        <a:stretch>
          <a:fillRect/>
        </a:stretch>
      </xdr:blipFill>
      <xdr:spPr>
        <a:xfrm>
          <a:off x="4200525" y="2943225"/>
          <a:ext cx="2476500" cy="600075"/>
        </a:xfrm>
        <a:prstGeom prst="rect">
          <a:avLst/>
        </a:prstGeom>
      </xdr:spPr>
    </xdr:pic>
    <xdr:clientData/>
  </xdr:twoCellAnchor>
  <xdr:twoCellAnchor editAs="oneCell">
    <xdr:from>
      <xdr:col>6</xdr:col>
      <xdr:colOff>542925</xdr:colOff>
      <xdr:row>18</xdr:row>
      <xdr:rowOff>114300</xdr:rowOff>
    </xdr:from>
    <xdr:to>
      <xdr:col>10</xdr:col>
      <xdr:colOff>581025</xdr:colOff>
      <xdr:row>21</xdr:row>
      <xdr:rowOff>142875</xdr:rowOff>
    </xdr:to>
    <xdr:pic>
      <xdr:nvPicPr>
        <xdr:cNvPr id="8" name="Picture 7">
          <a:extLst>
            <a:ext uri="{FF2B5EF4-FFF2-40B4-BE49-F238E27FC236}">
              <a16:creationId xmlns:a16="http://schemas.microsoft.com/office/drawing/2014/main" id="{FFC4CF2B-F61F-4212-A5E3-E3DF0C4FA1F7}"/>
            </a:ext>
            <a:ext uri="{147F2762-F138-4A5C-976F-8EAC2B608ADB}">
              <a16:predDERef xmlns:a16="http://schemas.microsoft.com/office/drawing/2014/main" pred="{1397AFEA-974C-4827-883F-4B93CD5B4CF5}"/>
            </a:ext>
          </a:extLst>
        </xdr:cNvPr>
        <xdr:cNvPicPr>
          <a:picLocks noChangeAspect="1"/>
        </xdr:cNvPicPr>
      </xdr:nvPicPr>
      <xdr:blipFill>
        <a:blip xmlns:r="http://schemas.openxmlformats.org/officeDocument/2006/relationships" r:embed="rId4"/>
        <a:stretch>
          <a:fillRect/>
        </a:stretch>
      </xdr:blipFill>
      <xdr:spPr>
        <a:xfrm>
          <a:off x="4200525" y="3543300"/>
          <a:ext cx="2476500" cy="600075"/>
        </a:xfrm>
        <a:prstGeom prst="rect">
          <a:avLst/>
        </a:prstGeom>
      </xdr:spPr>
    </xdr:pic>
    <xdr:clientData/>
  </xdr:twoCellAnchor>
  <xdr:twoCellAnchor editAs="oneCell">
    <xdr:from>
      <xdr:col>0</xdr:col>
      <xdr:colOff>9525</xdr:colOff>
      <xdr:row>21</xdr:row>
      <xdr:rowOff>180975</xdr:rowOff>
    </xdr:from>
    <xdr:to>
      <xdr:col>10</xdr:col>
      <xdr:colOff>581025</xdr:colOff>
      <xdr:row>37</xdr:row>
      <xdr:rowOff>161925</xdr:rowOff>
    </xdr:to>
    <xdr:pic>
      <xdr:nvPicPr>
        <xdr:cNvPr id="10" name="Picture 9">
          <a:extLst>
            <a:ext uri="{FF2B5EF4-FFF2-40B4-BE49-F238E27FC236}">
              <a16:creationId xmlns:a16="http://schemas.microsoft.com/office/drawing/2014/main" id="{024CA12A-2B1A-445C-8FC3-BB9410BDE8C8}"/>
            </a:ext>
            <a:ext uri="{147F2762-F138-4A5C-976F-8EAC2B608ADB}">
              <a16:predDERef xmlns:a16="http://schemas.microsoft.com/office/drawing/2014/main" pred="{FFC4CF2B-F61F-4212-A5E3-E3DF0C4FA1F7}"/>
            </a:ext>
          </a:extLst>
        </xdr:cNvPr>
        <xdr:cNvPicPr>
          <a:picLocks noChangeAspect="1"/>
        </xdr:cNvPicPr>
      </xdr:nvPicPr>
      <xdr:blipFill>
        <a:blip xmlns:r="http://schemas.openxmlformats.org/officeDocument/2006/relationships" r:embed="rId5"/>
        <a:stretch>
          <a:fillRect/>
        </a:stretch>
      </xdr:blipFill>
      <xdr:spPr>
        <a:xfrm>
          <a:off x="9525" y="4181475"/>
          <a:ext cx="6667500" cy="30289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raggig/Downloads/Jira%20Batch%20Details.xlsx" TargetMode="External"/><Relationship Id="rId2" Type="http://schemas.openxmlformats.org/officeDocument/2006/relationships/externalLinkPath" Target="file:///C:\Users\raggig\Downloads\Jira%20Batch%20Details.xlsx" TargetMode="External"/><Relationship Id="rId1" Type="http://schemas.openxmlformats.org/officeDocument/2006/relationships/externalLinkPath" Target="/Users/raggig/Downloads/Jira%20Batch%20Detail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Your Jira Issues"/>
      <sheetName val="Sheet1"/>
    </sheetNames>
    <sheetDataSet>
      <sheetData sheetId="0"/>
      <sheetData sheetId="1">
        <row r="1">
          <cell r="A1" t="str">
            <v>Key</v>
          </cell>
          <cell r="B1" t="str">
            <v>Summary</v>
          </cell>
          <cell r="C1" t="str">
            <v>Status</v>
          </cell>
          <cell r="D1" t="str">
            <v>Priority</v>
          </cell>
          <cell r="E1" t="str">
            <v>Assignee</v>
          </cell>
          <cell r="F1" t="str">
            <v>Reporter</v>
          </cell>
          <cell r="G1" t="str">
            <v>Created</v>
          </cell>
          <cell r="H1" t="str">
            <v>Updated</v>
          </cell>
        </row>
        <row r="2">
          <cell r="A2" t="str">
            <v>UCW-37216</v>
          </cell>
          <cell r="B2" t="str">
            <v>Request for Catalogue File Upload -KOZASKO</v>
          </cell>
          <cell r="C2" t="str">
            <v>Brand to Resolve Queries</v>
          </cell>
          <cell r="D2" t="str">
            <v>Medium</v>
          </cell>
          <cell r="E2" t="str">
            <v>Chirag Dubal</v>
          </cell>
          <cell r="F2" t="str">
            <v>Simi Raichel Zachariah</v>
          </cell>
          <cell r="G2">
            <v>46269.761805555558</v>
          </cell>
          <cell r="H2">
            <v>46270.456944444442</v>
          </cell>
        </row>
        <row r="3">
          <cell r="A3" t="str">
            <v>UCW-37213</v>
          </cell>
          <cell r="B3" t="str">
            <v>NEEMANS+FOOTWEAR+ 125173+ 03-09-2026</v>
          </cell>
          <cell r="C3" t="str">
            <v>Brand to Resolve Queries</v>
          </cell>
          <cell r="D3" t="str">
            <v>Medium</v>
          </cell>
          <cell r="E3" t="str">
            <v>Chirag Dubal</v>
          </cell>
          <cell r="F3" t="str">
            <v>Shloka Chakre</v>
          </cell>
          <cell r="G3">
            <v>46269.728472222225</v>
          </cell>
          <cell r="H3">
            <v>46270.584027777775</v>
          </cell>
        </row>
        <row r="4">
          <cell r="A4" t="str">
            <v>UCW-37208</v>
          </cell>
          <cell r="B4" t="str">
            <v>New Listing Template :- 02-09-2026</v>
          </cell>
          <cell r="C4" t="str">
            <v>Brand to Resolve Queries</v>
          </cell>
          <cell r="D4" t="str">
            <v>Medium</v>
          </cell>
          <cell r="E4" t="str">
            <v>Chirag Dubal</v>
          </cell>
          <cell r="F4" t="str">
            <v>Shloka Chakre</v>
          </cell>
          <cell r="G4">
            <v>46269.709027777775</v>
          </cell>
          <cell r="H4">
            <v>46270.590277777781</v>
          </cell>
        </row>
        <row r="5">
          <cell r="A5" t="str">
            <v>UCW-37206</v>
          </cell>
          <cell r="B5" t="str">
            <v xml:space="preserve"> Request for Strobe Cream Product Listing // Tatacliq</v>
          </cell>
          <cell r="C5" t="str">
            <v>Agency Production QC</v>
          </cell>
          <cell r="D5" t="str">
            <v>Medium</v>
          </cell>
          <cell r="E5" t="str">
            <v>Chirag Dubal</v>
          </cell>
          <cell r="F5" t="str">
            <v>Simi Raichel Zachariah</v>
          </cell>
          <cell r="G5">
            <v>46269.702777777777</v>
          </cell>
          <cell r="H5">
            <v>46270.770833333336</v>
          </cell>
        </row>
        <row r="6">
          <cell r="A6" t="str">
            <v>UCW-37199</v>
          </cell>
          <cell r="B6" t="str">
            <v>New products listing, House Of CDC Fashion Pvt Ltd</v>
          </cell>
          <cell r="C6" t="str">
            <v>Agency PREPROCESS</v>
          </cell>
          <cell r="D6" t="str">
            <v>Medium</v>
          </cell>
          <cell r="E6" t="str">
            <v>Chirag Dubal</v>
          </cell>
          <cell r="F6" t="str">
            <v>Shloka Chakre</v>
          </cell>
          <cell r="G6">
            <v>46269.681944444441</v>
          </cell>
          <cell r="H6">
            <v>46270.609722222223</v>
          </cell>
        </row>
        <row r="7">
          <cell r="A7" t="str">
            <v>UCW-37192</v>
          </cell>
          <cell r="B7" t="str">
            <v>Request for New Product Listing – Liquid Mousse Matte Lipstick -More-Pack of 3</v>
          </cell>
          <cell r="C7" t="str">
            <v>Ticket Raised</v>
          </cell>
          <cell r="D7" t="str">
            <v>Medium</v>
          </cell>
          <cell r="E7" t="str">
            <v>Chirag Dubal</v>
          </cell>
          <cell r="F7" t="str">
            <v>Simi Raichel Zachariah</v>
          </cell>
          <cell r="G7">
            <v>46269.640277777777</v>
          </cell>
          <cell r="H7">
            <v>46269.640277777777</v>
          </cell>
        </row>
        <row r="8">
          <cell r="A8" t="str">
            <v>UCW-37190</v>
          </cell>
          <cell r="B8" t="str">
            <v>Giva | Silver Jewellery | 125927 | 27-08-2026 &amp; 28-08-2026 (88SKUs)</v>
          </cell>
          <cell r="C8" t="str">
            <v>Brand to Resolve Queries</v>
          </cell>
          <cell r="D8" t="str">
            <v>Medium</v>
          </cell>
          <cell r="E8" t="str">
            <v>Chirag Dubal</v>
          </cell>
          <cell r="F8" t="str">
            <v>Shloka Chakre</v>
          </cell>
          <cell r="G8">
            <v>46269.635416666664</v>
          </cell>
          <cell r="H8">
            <v>46270.824305555558</v>
          </cell>
        </row>
        <row r="9">
          <cell r="A9" t="str">
            <v>UCW-37181</v>
          </cell>
          <cell r="B9" t="str">
            <v>Pepe -Jeans - 102-17-02-09-2026</v>
          </cell>
          <cell r="C9" t="str">
            <v>Brand to Resolve Queries</v>
          </cell>
          <cell r="D9" t="str">
            <v>Medium</v>
          </cell>
          <cell r="E9" t="str">
            <v>Chirag Dubal</v>
          </cell>
          <cell r="F9" t="str">
            <v>Simi Raichel Zachariah</v>
          </cell>
          <cell r="G9">
            <v>46269.595138888886</v>
          </cell>
          <cell r="H9">
            <v>46270.525000000001</v>
          </cell>
        </row>
        <row r="10">
          <cell r="A10" t="str">
            <v>UCW-37178</v>
          </cell>
          <cell r="B10" t="str">
            <v xml:space="preserve"> Sora Dora New Skus Listing</v>
          </cell>
          <cell r="C10" t="str">
            <v>Brand to Resolve Queries</v>
          </cell>
          <cell r="D10" t="str">
            <v>Medium</v>
          </cell>
          <cell r="E10" t="str">
            <v>Chirag Dubal</v>
          </cell>
          <cell r="F10" t="str">
            <v>Simi Raichel Zachariah</v>
          </cell>
          <cell r="G10">
            <v>46269.55972222222</v>
          </cell>
          <cell r="H10">
            <v>46270.782638888886</v>
          </cell>
        </row>
        <row r="11">
          <cell r="A11" t="str">
            <v>UCW-37173</v>
          </cell>
          <cell r="B11" t="str">
            <v xml:space="preserve"> Tata Cliq X Wella Ultimate Color Listings</v>
          </cell>
          <cell r="C11" t="str">
            <v>Agency Production QC</v>
          </cell>
          <cell r="D11" t="str">
            <v>Medium</v>
          </cell>
          <cell r="E11" t="str">
            <v>Chirag Dubal</v>
          </cell>
          <cell r="F11" t="str">
            <v>Simi Raichel Zachariah</v>
          </cell>
          <cell r="G11">
            <v>46269.537499999999</v>
          </cell>
          <cell r="H11">
            <v>46270.771527777775</v>
          </cell>
        </row>
        <row r="12">
          <cell r="A12" t="str">
            <v>UCW-37169</v>
          </cell>
          <cell r="B12" t="str">
            <v>MNY | Expired Model Images Removal PDP |  Tata Cliq Fashion | 125928  | 3069913</v>
          </cell>
          <cell r="C12" t="str">
            <v>Agency Production QC</v>
          </cell>
          <cell r="D12" t="str">
            <v>Medium</v>
          </cell>
          <cell r="E12" t="str">
            <v>Chirag Dubal</v>
          </cell>
          <cell r="F12" t="str">
            <v>Simi Raichel Zachariah</v>
          </cell>
          <cell r="G12">
            <v>46269.520138888889</v>
          </cell>
          <cell r="H12">
            <v>46270.676388888889</v>
          </cell>
        </row>
        <row r="13">
          <cell r="A13" t="str">
            <v>UCW-37138</v>
          </cell>
          <cell r="B13" t="str">
            <v>Noise Band | Gadgets | New Listing - 2nd Sep'26</v>
          </cell>
          <cell r="C13" t="str">
            <v>Agency PREPROCESS</v>
          </cell>
          <cell r="D13" t="str">
            <v>Medium</v>
          </cell>
          <cell r="E13" t="str">
            <v>Chirag Dubal</v>
          </cell>
          <cell r="F13" t="str">
            <v>Simi Raichel Zachariah</v>
          </cell>
          <cell r="G13">
            <v>46268.704861111109</v>
          </cell>
          <cell r="H13">
            <v>46270.473611111112</v>
          </cell>
        </row>
        <row r="14">
          <cell r="A14" t="str">
            <v>UCW-37136</v>
          </cell>
          <cell r="B14" t="str">
            <v>Tata Cliq - New listing - Chopard Malaki Tobacco &amp; Diesel Only Desire</v>
          </cell>
          <cell r="C14" t="str">
            <v>Agency Production QC</v>
          </cell>
          <cell r="D14" t="str">
            <v>Medium</v>
          </cell>
          <cell r="E14" t="str">
            <v>Chirag Dubal</v>
          </cell>
          <cell r="F14" t="str">
            <v>Simi Raichel Zachariah</v>
          </cell>
          <cell r="G14">
            <v>46268.675694444442</v>
          </cell>
          <cell r="H14">
            <v>46270.775694444441</v>
          </cell>
        </row>
        <row r="15">
          <cell r="A15" t="str">
            <v>UCW-37135</v>
          </cell>
          <cell r="B15" t="str">
            <v>Tata Prada Zendaya PDP Image Update - 26th August 26</v>
          </cell>
          <cell r="C15" t="str">
            <v>Brand to Resolve Queries</v>
          </cell>
          <cell r="D15" t="str">
            <v>Medium</v>
          </cell>
          <cell r="E15" t="str">
            <v>Chirag Dubal</v>
          </cell>
          <cell r="F15" t="str">
            <v>Simi Raichel Zachariah</v>
          </cell>
          <cell r="G15">
            <v>46268.634722222225</v>
          </cell>
          <cell r="H15">
            <v>46270.587500000001</v>
          </cell>
        </row>
        <row r="16">
          <cell r="A16" t="str">
            <v>UCW-37134</v>
          </cell>
          <cell r="B16" t="str">
            <v xml:space="preserve"> Idole_TCL listing_3530014</v>
          </cell>
          <cell r="C16" t="str">
            <v>Agency Production QC</v>
          </cell>
          <cell r="D16" t="str">
            <v>Medium</v>
          </cell>
          <cell r="E16" t="str">
            <v>Chirag Dubal</v>
          </cell>
          <cell r="F16" t="str">
            <v>Simi Raichel Zachariah</v>
          </cell>
          <cell r="G16">
            <v>46268.628472222219</v>
          </cell>
          <cell r="H16">
            <v>46270.769444444442</v>
          </cell>
        </row>
        <row r="17">
          <cell r="A17" t="str">
            <v>UCW-37133</v>
          </cell>
          <cell r="B17" t="str">
            <v>New Listing_Satya Paul_Womenswear_129526_67 Styles_130 SKUs_01Sep2026</v>
          </cell>
          <cell r="C17" t="str">
            <v>Ticket Raised</v>
          </cell>
          <cell r="D17" t="str">
            <v>Medium</v>
          </cell>
          <cell r="E17" t="str">
            <v>Chirag Dubal</v>
          </cell>
          <cell r="F17" t="str">
            <v>Simi Raichel Zachariah</v>
          </cell>
          <cell r="G17">
            <v>46268.623611111114</v>
          </cell>
          <cell r="H17">
            <v>46269.538888888892</v>
          </cell>
        </row>
        <row r="18">
          <cell r="A18" t="str">
            <v>UCW-37125</v>
          </cell>
          <cell r="B18" t="str">
            <v xml:space="preserve">GWP Offer Redwood International July 2026 </v>
          </cell>
          <cell r="C18" t="str">
            <v>Brand to Resolve Queries</v>
          </cell>
          <cell r="D18" t="str">
            <v>Medium</v>
          </cell>
          <cell r="E18" t="str">
            <v>Chirag Dubal</v>
          </cell>
          <cell r="F18" t="str">
            <v>Shloka Chakre</v>
          </cell>
          <cell r="G18">
            <v>46268.563888888886</v>
          </cell>
          <cell r="H18">
            <v>46270.495833333334</v>
          </cell>
        </row>
        <row r="19">
          <cell r="A19" t="str">
            <v>UCW-37112</v>
          </cell>
          <cell r="B19" t="str">
            <v xml:space="preserve"> Ted Baker_Jewellery_21 Styles_Xmass_28/08/2026</v>
          </cell>
          <cell r="C19" t="str">
            <v>Uploaded/Retriggered</v>
          </cell>
          <cell r="D19" t="str">
            <v>Medium</v>
          </cell>
          <cell r="E19" t="str">
            <v>Chirag Dubal</v>
          </cell>
          <cell r="F19" t="str">
            <v>Simi Raichel Zachariah</v>
          </cell>
          <cell r="G19">
            <v>46268.511111111111</v>
          </cell>
          <cell r="H19">
            <v>46271.030555555553</v>
          </cell>
        </row>
        <row r="20">
          <cell r="A20" t="str">
            <v>UCW-37106</v>
          </cell>
          <cell r="B20" t="str">
            <v>MNY | Serum Lipstick PDP |  Tata Cliq Fashion | 125928 | 3446736</v>
          </cell>
          <cell r="C20" t="str">
            <v>Uploaded/Retriggered</v>
          </cell>
          <cell r="D20" t="str">
            <v>Medium</v>
          </cell>
          <cell r="E20" t="str">
            <v>Chirag Dubal</v>
          </cell>
          <cell r="F20" t="str">
            <v>Simi Raichel Zachariah</v>
          </cell>
          <cell r="G20">
            <v>46268.477083333331</v>
          </cell>
          <cell r="H20">
            <v>46270.677777777775</v>
          </cell>
        </row>
        <row r="21">
          <cell r="A21" t="str">
            <v>UCW-37105</v>
          </cell>
          <cell r="B21" t="str">
            <v>Piccolo Rakhi Collection( 27-08-2026)</v>
          </cell>
          <cell r="C21" t="str">
            <v>Size Chart Code Creation</v>
          </cell>
          <cell r="D21" t="str">
            <v>Medium</v>
          </cell>
          <cell r="E21" t="str">
            <v>Chirag Dubal</v>
          </cell>
          <cell r="F21" t="str">
            <v>Simi Raichel Zachariah</v>
          </cell>
          <cell r="G21">
            <v>46268.474999999999</v>
          </cell>
          <cell r="H21">
            <v>46270.709027777775</v>
          </cell>
        </row>
        <row r="22">
          <cell r="A22" t="str">
            <v>UCW-37103</v>
          </cell>
          <cell r="B22" t="str">
            <v>MNY | Sky High Mascara New Shade Listing |  Tata Cliq Fashion | 125928 | 3210628</v>
          </cell>
          <cell r="C22" t="str">
            <v>Agency Production QC</v>
          </cell>
          <cell r="D22" t="str">
            <v>Medium</v>
          </cell>
          <cell r="E22" t="str">
            <v>Chirag Dubal</v>
          </cell>
          <cell r="F22" t="str">
            <v>Simi Raichel Zachariah</v>
          </cell>
          <cell r="G22">
            <v>46268.468055555553</v>
          </cell>
          <cell r="H22">
            <v>46268.898611111108</v>
          </cell>
        </row>
        <row r="23">
          <cell r="A23" t="str">
            <v>UCW-37101</v>
          </cell>
          <cell r="B23" t="str">
            <v>CLONE - Pantaloons/Men/Women/Kid's/Specimen/New Listing/SKU 1239/Options 329| 12th Aug'2026</v>
          </cell>
          <cell r="C23" t="str">
            <v>Ticket Raised</v>
          </cell>
          <cell r="D23" t="str">
            <v>Medium</v>
          </cell>
          <cell r="E23" t="str">
            <v>netscribes</v>
          </cell>
          <cell r="F23" t="str">
            <v>Sushma Ram</v>
          </cell>
          <cell r="G23">
            <v>46268.464583333334</v>
          </cell>
          <cell r="H23">
            <v>46268.470138888886</v>
          </cell>
        </row>
        <row r="24">
          <cell r="A24" t="str">
            <v>UCW-37100</v>
          </cell>
          <cell r="B24" t="str">
            <v>Andamen image Update RRT/OSM Dual Platform Tata Fashion &amp; Tata Luxury</v>
          </cell>
          <cell r="C24" t="str">
            <v>Query To CCMT</v>
          </cell>
          <cell r="D24" t="str">
            <v>Medium</v>
          </cell>
          <cell r="E24" t="str">
            <v>Chirag Dubal</v>
          </cell>
          <cell r="F24" t="str">
            <v>Simi Raichel Zachariah</v>
          </cell>
          <cell r="G24">
            <v>46268.464583333334</v>
          </cell>
          <cell r="H24">
            <v>46270.53402777778</v>
          </cell>
        </row>
        <row r="25">
          <cell r="A25" t="str">
            <v>UCW-37099</v>
          </cell>
          <cell r="B25" t="str">
            <v>TATACLIQ x O3+ Catalog Update 01-09-2026</v>
          </cell>
          <cell r="C25" t="str">
            <v>Agency Production QC</v>
          </cell>
          <cell r="D25" t="str">
            <v>Medium</v>
          </cell>
          <cell r="E25" t="str">
            <v>Chirag Dubal</v>
          </cell>
          <cell r="F25" t="str">
            <v>Simi Raichel Zachariah</v>
          </cell>
          <cell r="G25">
            <v>46268.459722222222</v>
          </cell>
          <cell r="H25">
            <v>46270.503472222219</v>
          </cell>
        </row>
        <row r="26">
          <cell r="A26" t="str">
            <v>UCW-37096</v>
          </cell>
          <cell r="B26" t="str">
            <v xml:space="preserve"> Listing ids for Catalogue on Tata CliQ fashion</v>
          </cell>
          <cell r="C26" t="str">
            <v>Ticket Raised</v>
          </cell>
          <cell r="D26" t="str">
            <v>Medium</v>
          </cell>
          <cell r="E26" t="str">
            <v>Chirag Dubal</v>
          </cell>
          <cell r="F26" t="str">
            <v>Simi Raichel Zachariah</v>
          </cell>
          <cell r="G26">
            <v>46268.448611111111</v>
          </cell>
          <cell r="H26">
            <v>46269.457638888889</v>
          </cell>
        </row>
        <row r="27">
          <cell r="A27" t="str">
            <v>UCW-37071</v>
          </cell>
          <cell r="B27" t="str">
            <v>Tata Prada Paradigme PDP Image Update - 01st August 26</v>
          </cell>
          <cell r="C27" t="str">
            <v>CLOSED</v>
          </cell>
          <cell r="D27" t="str">
            <v>Medium</v>
          </cell>
          <cell r="E27" t="str">
            <v>Chirag Dubal</v>
          </cell>
          <cell r="F27" t="str">
            <v>Simi Raichel Zachariah</v>
          </cell>
          <cell r="G27">
            <v>46267.649305555555</v>
          </cell>
          <cell r="H27">
            <v>46270.658333333333</v>
          </cell>
        </row>
        <row r="28">
          <cell r="A28" t="str">
            <v>UCW-37069</v>
          </cell>
          <cell r="B28" t="str">
            <v>Lotto/Footwear UPTO Lot-41A/Seller code- 129247/ 02-09-2026</v>
          </cell>
          <cell r="C28" t="str">
            <v>SFA Stage</v>
          </cell>
          <cell r="D28" t="str">
            <v>Medium</v>
          </cell>
          <cell r="E28" t="str">
            <v>Chirag Dubal</v>
          </cell>
          <cell r="F28" t="str">
            <v>Simi Raichel Zachariah</v>
          </cell>
          <cell r="G28">
            <v>46267.632638888892</v>
          </cell>
          <cell r="H28">
            <v>46270.707638888889</v>
          </cell>
        </row>
        <row r="29">
          <cell r="A29" t="str">
            <v>UCW-37068</v>
          </cell>
          <cell r="B29" t="str">
            <v>Voylla | Fashion Jewelry | 128973 | 26.08.2026 (86 skus)</v>
          </cell>
          <cell r="C29" t="str">
            <v>Uploaded/Retriggered</v>
          </cell>
          <cell r="D29" t="str">
            <v>Medium</v>
          </cell>
          <cell r="E29" t="str">
            <v>Chirag Dubal</v>
          </cell>
          <cell r="F29" t="str">
            <v>Simi Raichel Zachariah</v>
          </cell>
          <cell r="G29">
            <v>46267.618750000001</v>
          </cell>
          <cell r="H29">
            <v>46270.987500000003</v>
          </cell>
        </row>
        <row r="30">
          <cell r="A30" t="str">
            <v>UCW-37060</v>
          </cell>
          <cell r="B30" t="str">
            <v>ZAVERI PEARLS | JEWELLERY | SELLER CODE: 124167 | 02-09-2026 | 118 SKU</v>
          </cell>
          <cell r="C30" t="str">
            <v>SFA Stage</v>
          </cell>
          <cell r="D30" t="str">
            <v>Medium</v>
          </cell>
          <cell r="E30" t="str">
            <v>Chirag Dubal</v>
          </cell>
          <cell r="F30" t="str">
            <v>Simi Raichel Zachariah</v>
          </cell>
          <cell r="G30">
            <v>46267.522222222222</v>
          </cell>
          <cell r="H30">
            <v>46270.707638888889</v>
          </cell>
        </row>
        <row r="31">
          <cell r="A31" t="str">
            <v>UCW-37055</v>
          </cell>
          <cell r="B31" t="str">
            <v>Urgent: Correction Required in Listing Images</v>
          </cell>
          <cell r="C31" t="str">
            <v>Uploaded/Retriggered</v>
          </cell>
          <cell r="D31" t="str">
            <v>Medium</v>
          </cell>
          <cell r="E31" t="str">
            <v>Chirag Dubal</v>
          </cell>
          <cell r="F31" t="str">
            <v>Simi Raichel Zachariah</v>
          </cell>
          <cell r="G31">
            <v>46267.46875</v>
          </cell>
          <cell r="H31">
            <v>46268.806250000001</v>
          </cell>
        </row>
        <row r="32">
          <cell r="A32" t="str">
            <v>UCW-37033</v>
          </cell>
          <cell r="B32" t="str">
            <v>Aqualogica | EAN Change- Refresh+ Body Care Set Sun Kissed Vanilla</v>
          </cell>
          <cell r="C32" t="str">
            <v>Brand to Resolve Queries</v>
          </cell>
          <cell r="D32" t="str">
            <v>Medium</v>
          </cell>
          <cell r="E32" t="str">
            <v>Chirag Dubal</v>
          </cell>
          <cell r="F32" t="str">
            <v>Simi Raichel Zachariah</v>
          </cell>
          <cell r="G32">
            <v>46266.760416666664</v>
          </cell>
          <cell r="H32">
            <v>46270.490972222222</v>
          </cell>
        </row>
        <row r="33">
          <cell r="A33" t="str">
            <v>UCW-37018</v>
          </cell>
          <cell r="B33" t="str">
            <v>Reebok + Footwear + 124055 + 06-07-2026</v>
          </cell>
          <cell r="C33" t="str">
            <v>CLOSED</v>
          </cell>
          <cell r="D33" t="str">
            <v>Medium</v>
          </cell>
          <cell r="E33" t="str">
            <v>Chirag Dubal</v>
          </cell>
          <cell r="F33" t="str">
            <v>Sneha Nadar</v>
          </cell>
          <cell r="G33">
            <v>46266.684027777781</v>
          </cell>
          <cell r="H33">
            <v>46270.56527777778</v>
          </cell>
        </row>
        <row r="34">
          <cell r="A34" t="str">
            <v>UCW-37017</v>
          </cell>
          <cell r="B34" t="str">
            <v>new catalog 179 sku 25/08/2026</v>
          </cell>
          <cell r="C34" t="str">
            <v>SFA Stage</v>
          </cell>
          <cell r="D34" t="str">
            <v>Medium</v>
          </cell>
          <cell r="E34" t="str">
            <v>Chirag Dubal</v>
          </cell>
          <cell r="F34" t="str">
            <v>Sneha Nadar</v>
          </cell>
          <cell r="G34">
            <v>46266.679166666669</v>
          </cell>
          <cell r="H34">
            <v>46270.707638888889</v>
          </cell>
        </row>
        <row r="35">
          <cell r="A35" t="str">
            <v>UCW-37011</v>
          </cell>
          <cell r="B35" t="str">
            <v>Accessorize London X Tata Cliq _Bag Catalogue_31-08-2026</v>
          </cell>
          <cell r="C35" t="str">
            <v>Brand to Resolve Queries</v>
          </cell>
          <cell r="D35" t="str">
            <v>Medium</v>
          </cell>
          <cell r="E35" t="str">
            <v>Chirag Dubal</v>
          </cell>
          <cell r="F35" t="str">
            <v>Simi Raichel Zachariah</v>
          </cell>
          <cell r="G35">
            <v>46266.663888888892</v>
          </cell>
          <cell r="H35">
            <v>46268.789583333331</v>
          </cell>
        </row>
        <row r="36">
          <cell r="A36" t="str">
            <v>UCW-36994</v>
          </cell>
          <cell r="B36" t="str">
            <v>PNG Jewellers_New | Batch-223 Silver_Pooja_Articles_240826 | seller code - 124260 | Total SKUs - 18</v>
          </cell>
          <cell r="C36" t="str">
            <v>CLOSED</v>
          </cell>
          <cell r="D36" t="str">
            <v>Medium</v>
          </cell>
          <cell r="E36" t="str">
            <v>Chirag Dubal</v>
          </cell>
          <cell r="F36" t="str">
            <v>Sneha Nadar</v>
          </cell>
          <cell r="G36">
            <v>46266.546527777777</v>
          </cell>
          <cell r="H36">
            <v>46267.888888888891</v>
          </cell>
        </row>
        <row r="37">
          <cell r="A37" t="str">
            <v>UCW-36987</v>
          </cell>
          <cell r="B37" t="str">
            <v>Tata Cliq Footwear Catalogue - Asics | 31-08-2026</v>
          </cell>
          <cell r="C37" t="str">
            <v>CLOSED</v>
          </cell>
          <cell r="D37" t="str">
            <v>Medium</v>
          </cell>
          <cell r="E37" t="str">
            <v>Chirag Dubal</v>
          </cell>
          <cell r="F37" t="str">
            <v>Shloka Chakre</v>
          </cell>
          <cell r="G37">
            <v>46266.524305555555</v>
          </cell>
          <cell r="H37">
            <v>46267.884722222225</v>
          </cell>
        </row>
        <row r="38">
          <cell r="A38" t="str">
            <v>UCW-36983</v>
          </cell>
          <cell r="B38" t="str">
            <v>Palladium Footwear 129553, 129560 Image Update/Change 225 SKU ( 39 Options ) 28/08/2026.</v>
          </cell>
          <cell r="C38" t="str">
            <v>Agency Production QC</v>
          </cell>
          <cell r="D38" t="str">
            <v>Medium</v>
          </cell>
          <cell r="E38" t="str">
            <v>Chirag Dubal</v>
          </cell>
          <cell r="F38" t="str">
            <v>Sneha Nadar</v>
          </cell>
          <cell r="G38">
            <v>46266.51666666667</v>
          </cell>
          <cell r="H38">
            <v>46267.547222222223</v>
          </cell>
        </row>
        <row r="39">
          <cell r="A39" t="str">
            <v>UCW-36982</v>
          </cell>
          <cell r="B39" t="str">
            <v>Guess Footwear Men &amp; Women (New) 2 Options 31-08-2026</v>
          </cell>
          <cell r="C39" t="str">
            <v>CLOSED</v>
          </cell>
          <cell r="D39" t="str">
            <v>Medium</v>
          </cell>
          <cell r="E39" t="str">
            <v>Chirag Dubal</v>
          </cell>
          <cell r="F39" t="str">
            <v>Shloka Chakre</v>
          </cell>
          <cell r="G39">
            <v>46266.513888888891</v>
          </cell>
          <cell r="H39">
            <v>46268.49722222222</v>
          </cell>
        </row>
        <row r="40">
          <cell r="A40" t="str">
            <v>UCW-36978</v>
          </cell>
          <cell r="B40" t="str">
            <v>AsiaN Footwear Listing 31 Aug 2026</v>
          </cell>
          <cell r="C40" t="str">
            <v>Uploaded/Retriggered</v>
          </cell>
          <cell r="D40" t="str">
            <v>Medium</v>
          </cell>
          <cell r="E40" t="str">
            <v>Chirag Dubal</v>
          </cell>
          <cell r="F40" t="str">
            <v>Sneha Nadar</v>
          </cell>
          <cell r="G40">
            <v>46266.49722222222</v>
          </cell>
          <cell r="H40">
            <v>46268.488888888889</v>
          </cell>
        </row>
        <row r="41">
          <cell r="A41" t="str">
            <v>UCW-36977</v>
          </cell>
          <cell r="B41" t="str">
            <v>Lotto/Footwear UPTO Lot-41/Seller code- 129247/ 31-08-2026</v>
          </cell>
          <cell r="C41" t="str">
            <v>CLOSED</v>
          </cell>
          <cell r="D41" t="str">
            <v>Medium</v>
          </cell>
          <cell r="E41" t="str">
            <v>Chirag Dubal</v>
          </cell>
          <cell r="F41" t="str">
            <v>Simi Raichel Zachariah</v>
          </cell>
          <cell r="G41">
            <v>46266.484722222223</v>
          </cell>
          <cell r="H41">
            <v>46268.480555555558</v>
          </cell>
        </row>
        <row r="42">
          <cell r="A42" t="str">
            <v>UCW-36976</v>
          </cell>
          <cell r="B42" t="str">
            <v>New Launch SNC (15g &amp; 50g) - Tata</v>
          </cell>
          <cell r="C42" t="str">
            <v>Agency Production QC</v>
          </cell>
          <cell r="D42" t="str">
            <v>Medium</v>
          </cell>
          <cell r="E42" t="str">
            <v>Chirag Dubal</v>
          </cell>
          <cell r="F42" t="str">
            <v>Simi Raichel Zachariah</v>
          </cell>
          <cell r="G42">
            <v>46266.481944444444</v>
          </cell>
          <cell r="H42">
            <v>46268.756944444445</v>
          </cell>
        </row>
        <row r="43">
          <cell r="A43" t="str">
            <v>UCW-36974</v>
          </cell>
          <cell r="B43" t="str">
            <v>Updated Product Images</v>
          </cell>
          <cell r="C43" t="str">
            <v>Agency Production QC</v>
          </cell>
          <cell r="D43" t="str">
            <v>Medium</v>
          </cell>
          <cell r="E43" t="str">
            <v>Chirag Dubal</v>
          </cell>
          <cell r="F43" t="str">
            <v>Sneha Nadar</v>
          </cell>
          <cell r="G43">
            <v>46266.463888888888</v>
          </cell>
          <cell r="H43">
            <v>46267.508333333331</v>
          </cell>
        </row>
        <row r="44">
          <cell r="A44" t="str">
            <v>UCW-36973</v>
          </cell>
          <cell r="B44" t="str">
            <v>CLONE - TataCliq X Bewakoof II Size Chart UpdateII 12-08-2026</v>
          </cell>
          <cell r="C44" t="str">
            <v>Tech Error</v>
          </cell>
          <cell r="D44" t="str">
            <v>Medium</v>
          </cell>
          <cell r="E44" t="str">
            <v>Chirag Dubal</v>
          </cell>
          <cell r="F44" t="str">
            <v>netscribes</v>
          </cell>
          <cell r="G44">
            <v>46266.451388888891</v>
          </cell>
          <cell r="H44">
            <v>46266.452777777777</v>
          </cell>
        </row>
        <row r="45">
          <cell r="A45" t="str">
            <v>UCW-36972</v>
          </cell>
          <cell r="B45" t="str">
            <v>Multiple Collection Catalog for Tata Cliq.</v>
          </cell>
          <cell r="C45" t="str">
            <v>SFA Stage</v>
          </cell>
          <cell r="D45" t="str">
            <v>Medium</v>
          </cell>
          <cell r="E45" t="str">
            <v>Chirag Dubal</v>
          </cell>
          <cell r="F45" t="str">
            <v>Simi Raichel Zachariah</v>
          </cell>
          <cell r="G45">
            <v>46266.438194444447</v>
          </cell>
          <cell r="H45">
            <v>46270.706944444442</v>
          </cell>
        </row>
        <row r="46">
          <cell r="A46" t="str">
            <v>UCW-36968</v>
          </cell>
          <cell r="B46" t="str">
            <v>TCL- New listing - Memo Paris Darling point</v>
          </cell>
          <cell r="C46" t="str">
            <v>Agency Production QC</v>
          </cell>
          <cell r="D46" t="str">
            <v>Medium</v>
          </cell>
          <cell r="E46" t="str">
            <v>Chirag Dubal</v>
          </cell>
          <cell r="F46" t="str">
            <v>Simi Raichel Zachariah</v>
          </cell>
          <cell r="G46">
            <v>46266.412499999999</v>
          </cell>
          <cell r="H46">
            <v>46268.756249999999</v>
          </cell>
        </row>
        <row r="47">
          <cell r="A47" t="str">
            <v>UCW-36959</v>
          </cell>
          <cell r="B47" t="str">
            <v>Tata Shiseido GWP - 27th August 26</v>
          </cell>
          <cell r="C47" t="str">
            <v>Uploaded/Retriggered</v>
          </cell>
          <cell r="D47" t="str">
            <v>Medium</v>
          </cell>
          <cell r="E47" t="str">
            <v>Chirag Dubal</v>
          </cell>
          <cell r="F47" t="str">
            <v>Simi Raichel Zachariah</v>
          </cell>
          <cell r="G47">
            <v>46265.803472222222</v>
          </cell>
          <cell r="H47">
            <v>46268.902777777781</v>
          </cell>
        </row>
        <row r="48">
          <cell r="A48" t="str">
            <v>UCW-36949</v>
          </cell>
          <cell r="B48" t="str">
            <v>GAR | Turbo Bright PDP | Tata Cliq Fashion | 125928 | 1357887</v>
          </cell>
          <cell r="C48" t="str">
            <v>CLOSED</v>
          </cell>
          <cell r="D48" t="str">
            <v>Medium</v>
          </cell>
          <cell r="E48" t="str">
            <v>Chirag Dubal</v>
          </cell>
          <cell r="F48" t="str">
            <v>Sneha Nadar</v>
          </cell>
          <cell r="G48">
            <v>46265.754166666666</v>
          </cell>
          <cell r="H48">
            <v>46268.777777777781</v>
          </cell>
        </row>
        <row r="49">
          <cell r="A49" t="str">
            <v>UCW-36937</v>
          </cell>
          <cell r="B49" t="str">
            <v>Tata CLIQ(Fashion+Luxury) |adidas DTC| Apparel Attributes for Listing_10-07-25</v>
          </cell>
          <cell r="C49" t="str">
            <v>Brand to Resolve Queries</v>
          </cell>
          <cell r="D49" t="str">
            <v>Medium</v>
          </cell>
          <cell r="E49" t="str">
            <v>Chirag Dubal</v>
          </cell>
          <cell r="F49" t="str">
            <v>Reagan D’souza</v>
          </cell>
          <cell r="G49">
            <v>46265.613194444442</v>
          </cell>
          <cell r="H49">
            <v>46266.620833333334</v>
          </cell>
        </row>
        <row r="50">
          <cell r="A50" t="str">
            <v>UCW-36935</v>
          </cell>
          <cell r="B50" t="str">
            <v>CLONE - Pantaloons /Men's/Kid's/Women's Western/Women's Ethnic apparel/ New Listing/SKU 813/Options 158| 14th Julyl'2026</v>
          </cell>
          <cell r="C50" t="str">
            <v>CLOSED</v>
          </cell>
          <cell r="D50" t="str">
            <v>Medium</v>
          </cell>
          <cell r="E50" t="str">
            <v>netscribes</v>
          </cell>
          <cell r="F50" t="str">
            <v>netscribes</v>
          </cell>
          <cell r="G50">
            <v>46265.607638888891</v>
          </cell>
          <cell r="H50">
            <v>46268.426388888889</v>
          </cell>
        </row>
        <row r="51">
          <cell r="A51" t="str">
            <v>UCW-36929</v>
          </cell>
          <cell r="B51" t="str">
            <v xml:space="preserve">Initiating Introduction with TataCliq &amp; Their Onboarding Processay, </v>
          </cell>
          <cell r="C51" t="str">
            <v>Brand to Resolve Queries</v>
          </cell>
          <cell r="D51" t="str">
            <v>Medium</v>
          </cell>
          <cell r="E51" t="str">
            <v>Chirag Dubal</v>
          </cell>
          <cell r="F51" t="str">
            <v>Sneha Nadar</v>
          </cell>
          <cell r="G51">
            <v>46265.508333333331</v>
          </cell>
          <cell r="H51">
            <v>46266.806250000001</v>
          </cell>
        </row>
        <row r="52">
          <cell r="A52" t="str">
            <v>UCW-36921</v>
          </cell>
          <cell r="B52" t="str">
            <v>Voylla Precious | Fine Jewelry | 128973 | 24.08.2026 (21 skus)</v>
          </cell>
          <cell r="C52" t="str">
            <v>CLOSED Due to Inactive/Insufficient Information</v>
          </cell>
          <cell r="D52" t="str">
            <v>Medium</v>
          </cell>
          <cell r="E52" t="str">
            <v>Chirag Dubal</v>
          </cell>
          <cell r="F52" t="str">
            <v>Sneha Nadar</v>
          </cell>
          <cell r="G52">
            <v>46262.93472222222</v>
          </cell>
          <cell r="H52">
            <v>46266.480555555558</v>
          </cell>
        </row>
        <row r="53">
          <cell r="A53" t="str">
            <v>UCW-36912</v>
          </cell>
          <cell r="B53" t="str">
            <v>CLONE - Error_Weekly Consolidated QC Report (1 July – 13 July) | Agency Name -  Netscribes</v>
          </cell>
          <cell r="C53" t="str">
            <v>CLOSED</v>
          </cell>
          <cell r="D53" t="str">
            <v>Medium</v>
          </cell>
          <cell r="E53" t="str">
            <v>Chirag Dubal</v>
          </cell>
          <cell r="F53" t="str">
            <v>Swati Shukla</v>
          </cell>
          <cell r="G53">
            <v>46262.784722222219</v>
          </cell>
          <cell r="H53">
            <v>46268.59097222222</v>
          </cell>
        </row>
        <row r="54">
          <cell r="A54" t="str">
            <v>UCW-36902</v>
          </cell>
          <cell r="B54" t="str">
            <v>New Listing - Gold Jewellery 06 Aug - 2026</v>
          </cell>
          <cell r="C54" t="str">
            <v>SFA Stage</v>
          </cell>
          <cell r="D54" t="str">
            <v>Medium</v>
          </cell>
          <cell r="E54" t="str">
            <v>Chirag Dubal</v>
          </cell>
          <cell r="F54" t="str">
            <v>Simi Raichel Zachariah</v>
          </cell>
          <cell r="G54">
            <v>46262.709722222222</v>
          </cell>
          <cell r="H54">
            <v>46270.706944444442</v>
          </cell>
        </row>
        <row r="55">
          <cell r="A55" t="str">
            <v>UCW-36897</v>
          </cell>
          <cell r="B55" t="str">
            <v>URGENT - Request to Update Images &amp; Color</v>
          </cell>
          <cell r="C55" t="str">
            <v>CLOSED</v>
          </cell>
          <cell r="D55" t="str">
            <v>Medium</v>
          </cell>
          <cell r="E55" t="str">
            <v>Chirag Dubal</v>
          </cell>
          <cell r="F55" t="str">
            <v>Simi Raichel Zachariah</v>
          </cell>
          <cell r="G55">
            <v>46262.677777777775</v>
          </cell>
          <cell r="H55">
            <v>46268.716666666667</v>
          </cell>
        </row>
        <row r="56">
          <cell r="A56" t="str">
            <v>UCW-36895</v>
          </cell>
          <cell r="B56" t="str">
            <v>PNG Jewellers_New | Batch_202_SilverArticles_060426 | seller code - 124260 | Total SKUs - 5</v>
          </cell>
          <cell r="C56" t="str">
            <v>SFA Stage</v>
          </cell>
          <cell r="D56" t="str">
            <v>Medium</v>
          </cell>
          <cell r="E56" t="str">
            <v>Chirag Dubal</v>
          </cell>
          <cell r="F56" t="str">
            <v>Sneha Nadar</v>
          </cell>
          <cell r="G56">
            <v>46262.674305555556</v>
          </cell>
          <cell r="H56">
            <v>46270.662499999999</v>
          </cell>
        </row>
        <row r="57">
          <cell r="A57" t="str">
            <v>UCW-36891</v>
          </cell>
          <cell r="B57" t="str">
            <v>Saint G - Footwear - 27/08/2026 - 45 SKUs</v>
          </cell>
          <cell r="C57" t="str">
            <v>CLOSED</v>
          </cell>
          <cell r="D57" t="str">
            <v>Medium</v>
          </cell>
          <cell r="E57" t="str">
            <v>Chirag Dubal</v>
          </cell>
          <cell r="F57" t="str">
            <v>Shloka Chakre</v>
          </cell>
          <cell r="G57">
            <v>46262.663194444445</v>
          </cell>
          <cell r="H57">
            <v>46266.711111111108</v>
          </cell>
        </row>
        <row r="58">
          <cell r="A58" t="str">
            <v>UCW-36865</v>
          </cell>
          <cell r="B58" t="str">
            <v xml:space="preserve"> L’Oréal Paris | Shade Card PDP | Tata Cliq Fashion | 125928</v>
          </cell>
          <cell r="C58" t="str">
            <v>CLOSED</v>
          </cell>
          <cell r="D58" t="str">
            <v>Medium</v>
          </cell>
          <cell r="E58" t="str">
            <v>Chirag Dubal</v>
          </cell>
          <cell r="F58" t="str">
            <v>Simi Raichel Zachariah</v>
          </cell>
          <cell r="G58">
            <v>46262.552777777775</v>
          </cell>
          <cell r="H58">
            <v>46268.577777777777</v>
          </cell>
        </row>
        <row r="59">
          <cell r="A59" t="str">
            <v>UCW-36863</v>
          </cell>
          <cell r="B59" t="str">
            <v>ALDO Footwear Catalog Submission (TC&amp;TCL) - 27.08.2026</v>
          </cell>
          <cell r="C59" t="str">
            <v>SFA Stage</v>
          </cell>
          <cell r="D59" t="str">
            <v>Medium</v>
          </cell>
          <cell r="E59" t="str">
            <v>Chirag Dubal</v>
          </cell>
          <cell r="F59" t="str">
            <v>Shloka Chakre</v>
          </cell>
          <cell r="G59">
            <v>46262.54791666667</v>
          </cell>
          <cell r="H59">
            <v>46270.706944444442</v>
          </cell>
        </row>
        <row r="60">
          <cell r="A60" t="str">
            <v>UCW-36857</v>
          </cell>
          <cell r="B60" t="str">
            <v>3259901_LVEB Vanille Nude_TCL</v>
          </cell>
          <cell r="C60" t="str">
            <v>SFA Stage</v>
          </cell>
          <cell r="D60" t="str">
            <v>Medium</v>
          </cell>
          <cell r="E60" t="str">
            <v>Chirag Dubal</v>
          </cell>
          <cell r="F60" t="str">
            <v>Shloka Chakre</v>
          </cell>
          <cell r="G60">
            <v>46262.523611111108</v>
          </cell>
          <cell r="H60">
            <v>46270.706944444442</v>
          </cell>
        </row>
        <row r="61">
          <cell r="A61" t="str">
            <v>UCW-36855</v>
          </cell>
          <cell r="B61" t="str">
            <v xml:space="preserve"> Tata Shiseido Portfolio – Launch &amp; Operational Alignment </v>
          </cell>
          <cell r="C61" t="str">
            <v>Uploaded/Retriggered</v>
          </cell>
          <cell r="D61" t="str">
            <v>Medium</v>
          </cell>
          <cell r="E61" t="str">
            <v>Chirag Dubal</v>
          </cell>
          <cell r="F61" t="str">
            <v>Simi Raichel Zachariah</v>
          </cell>
          <cell r="G61">
            <v>46262.520138888889</v>
          </cell>
          <cell r="H61">
            <v>46266.46875</v>
          </cell>
        </row>
        <row r="62">
          <cell r="A62" t="str">
            <v>UCW-36853</v>
          </cell>
          <cell r="B62" t="str">
            <v xml:space="preserve"> Tata Shiseido Portfolio – Launch &amp; Operational Alignment </v>
          </cell>
          <cell r="C62" t="str">
            <v>CLOSED</v>
          </cell>
          <cell r="D62" t="str">
            <v>Medium</v>
          </cell>
          <cell r="E62" t="str">
            <v>Chirag Dubal</v>
          </cell>
          <cell r="F62" t="str">
            <v>Simi Raichel Zachariah</v>
          </cell>
          <cell r="G62">
            <v>46262.518055555556</v>
          </cell>
          <cell r="H62">
            <v>46268.582638888889</v>
          </cell>
        </row>
        <row r="63">
          <cell r="A63" t="str">
            <v>UCW-36849</v>
          </cell>
          <cell r="B63" t="str">
            <v>L'Oreal Paris | Infallible Matte Resistance Listing |  Tata Cliq Fashion | 125928</v>
          </cell>
          <cell r="C63" t="str">
            <v>CLOSED</v>
          </cell>
          <cell r="D63" t="str">
            <v>Medium</v>
          </cell>
          <cell r="E63" t="str">
            <v>Chirag Dubal</v>
          </cell>
          <cell r="F63" t="str">
            <v>Simi Raichel Zachariah</v>
          </cell>
          <cell r="G63">
            <v>46262.496527777781</v>
          </cell>
          <cell r="H63">
            <v>46266.727083333331</v>
          </cell>
        </row>
        <row r="64">
          <cell r="A64" t="str">
            <v>UCW-36845</v>
          </cell>
          <cell r="B64" t="str">
            <v>Packaging Label Update - Slot 4 - Tata</v>
          </cell>
          <cell r="C64" t="str">
            <v>CLOSED</v>
          </cell>
          <cell r="D64" t="str">
            <v>Medium</v>
          </cell>
          <cell r="E64" t="str">
            <v>Chirag Dubal</v>
          </cell>
          <cell r="F64" t="str">
            <v>Simi Raichel Zachariah</v>
          </cell>
          <cell r="G64">
            <v>46262.477777777778</v>
          </cell>
          <cell r="H64">
            <v>46268.772222222222</v>
          </cell>
        </row>
        <row r="65">
          <cell r="A65" t="str">
            <v>UCW-36842</v>
          </cell>
          <cell r="B65" t="str">
            <v xml:space="preserve">New Listing details </v>
          </cell>
          <cell r="C65" t="str">
            <v>CLOSED</v>
          </cell>
          <cell r="D65" t="str">
            <v>Medium</v>
          </cell>
          <cell r="E65" t="str">
            <v>Chirag Dubal</v>
          </cell>
          <cell r="F65" t="str">
            <v>Simi Raichel Zachariah</v>
          </cell>
          <cell r="G65">
            <v>46262.46597222222</v>
          </cell>
          <cell r="H65">
            <v>46267.829861111109</v>
          </cell>
        </row>
        <row r="66">
          <cell r="A66" t="str">
            <v>UCW-36840</v>
          </cell>
          <cell r="B66" t="str">
            <v xml:space="preserve"> L'Occi X TatacliQ New GWP EAN Updates</v>
          </cell>
          <cell r="C66" t="str">
            <v>CLOSED</v>
          </cell>
          <cell r="D66" t="str">
            <v>Medium</v>
          </cell>
          <cell r="E66" t="str">
            <v>Chirag Dubal</v>
          </cell>
          <cell r="F66" t="str">
            <v>Simi Raichel Zachariah</v>
          </cell>
          <cell r="G66">
            <v>46262.453472222223</v>
          </cell>
          <cell r="H66">
            <v>46266.50277777778</v>
          </cell>
        </row>
        <row r="67">
          <cell r="A67" t="str">
            <v>UCW-36838</v>
          </cell>
          <cell r="B67" t="str">
            <v>Tata Cliq  - New listing - Images update</v>
          </cell>
          <cell r="C67" t="str">
            <v>CLOSED</v>
          </cell>
          <cell r="D67" t="str">
            <v>Medium</v>
          </cell>
          <cell r="E67" t="str">
            <v>Chirag Dubal</v>
          </cell>
          <cell r="F67" t="str">
            <v>netscribes</v>
          </cell>
          <cell r="G67">
            <v>46262.446527777778</v>
          </cell>
          <cell r="H67">
            <v>46267.629166666666</v>
          </cell>
        </row>
        <row r="68">
          <cell r="A68" t="str">
            <v>UCW-36834</v>
          </cell>
          <cell r="B68" t="str">
            <v>Images for Provided Listing IDs</v>
          </cell>
          <cell r="C68" t="str">
            <v>CLOSED</v>
          </cell>
          <cell r="D68" t="str">
            <v>Medium</v>
          </cell>
          <cell r="E68" t="str">
            <v>Chirag Dubal</v>
          </cell>
          <cell r="F68" t="str">
            <v>Simi Raichel Zachariah</v>
          </cell>
          <cell r="G68">
            <v>46262.425694444442</v>
          </cell>
          <cell r="H68">
            <v>46268.765277777777</v>
          </cell>
        </row>
        <row r="69">
          <cell r="A69" t="str">
            <v>UCW-36832</v>
          </cell>
          <cell r="B69" t="str">
            <v>Forevermark- 126412-14-08-2026-New Listings</v>
          </cell>
          <cell r="C69" t="str">
            <v>Brand to Resolve Queries</v>
          </cell>
          <cell r="D69" t="str">
            <v>Medium</v>
          </cell>
          <cell r="E69" t="str">
            <v>Chirag Dubal</v>
          </cell>
          <cell r="F69" t="str">
            <v>Sneha Nadar</v>
          </cell>
          <cell r="G69">
            <v>46262.418749999997</v>
          </cell>
          <cell r="H69">
            <v>46270.49722222222</v>
          </cell>
        </row>
        <row r="70">
          <cell r="A70" t="str">
            <v>UCW-36829</v>
          </cell>
          <cell r="B70" t="str">
            <v>Request for Listing of New Products – NEESH Perfumes | Seller ID 127911</v>
          </cell>
          <cell r="C70" t="str">
            <v>CLOSED</v>
          </cell>
          <cell r="D70" t="str">
            <v>Medium</v>
          </cell>
          <cell r="E70" t="str">
            <v>Chirag Dubal</v>
          </cell>
          <cell r="F70" t="str">
            <v>Sushma Ram</v>
          </cell>
          <cell r="G70">
            <v>46262.400000000001</v>
          </cell>
          <cell r="H70">
            <v>46266.740277777775</v>
          </cell>
        </row>
        <row r="71">
          <cell r="A71" t="str">
            <v>UCW-36828</v>
          </cell>
          <cell r="B71" t="str">
            <v>Tata CliQ x GNIST | Marketing Plan</v>
          </cell>
          <cell r="C71" t="str">
            <v>SFA Stage</v>
          </cell>
          <cell r="D71" t="str">
            <v>Medium</v>
          </cell>
          <cell r="E71" t="str">
            <v>Chirag Dubal</v>
          </cell>
          <cell r="F71" t="str">
            <v>Sneha Nadar</v>
          </cell>
          <cell r="G71">
            <v>46262.400000000001</v>
          </cell>
          <cell r="H71">
            <v>46270.706250000003</v>
          </cell>
        </row>
        <row r="72">
          <cell r="A72" t="str">
            <v>UCW-36827</v>
          </cell>
          <cell r="B72" t="str">
            <v>New Listing - 24-08-2026</v>
          </cell>
          <cell r="C72" t="str">
            <v>CLOSED</v>
          </cell>
          <cell r="D72" t="str">
            <v>Medium</v>
          </cell>
          <cell r="E72" t="str">
            <v>Chirag Dubal</v>
          </cell>
          <cell r="F72" t="str">
            <v>Sushma Ram</v>
          </cell>
          <cell r="G72">
            <v>46262.394444444442</v>
          </cell>
          <cell r="H72">
            <v>46267.879861111112</v>
          </cell>
        </row>
        <row r="73">
          <cell r="A73" t="str">
            <v>UCW-36825</v>
          </cell>
          <cell r="B73" t="str">
            <v>Tata Cliq - New listing - Guess Iconic Sublime</v>
          </cell>
          <cell r="C73" t="str">
            <v>CLOSED</v>
          </cell>
          <cell r="D73" t="str">
            <v>Medium</v>
          </cell>
          <cell r="E73" t="str">
            <v>Chirag Dubal</v>
          </cell>
          <cell r="F73" t="str">
            <v>Sushma Ram</v>
          </cell>
          <cell r="G73">
            <v>46262.38958333333</v>
          </cell>
          <cell r="H73">
            <v>46266.745138888888</v>
          </cell>
        </row>
        <row r="74">
          <cell r="A74" t="str">
            <v>UCW-36817</v>
          </cell>
          <cell r="B74" t="str">
            <v>Tata LID New Cataloguing - 18th August 26</v>
          </cell>
          <cell r="C74" t="str">
            <v>SFA Stage</v>
          </cell>
          <cell r="D74" t="str">
            <v>Medium</v>
          </cell>
          <cell r="E74" t="str">
            <v>Chirag Dubal</v>
          </cell>
          <cell r="F74" t="str">
            <v>Sneha Nadar</v>
          </cell>
          <cell r="G74">
            <v>46262.325694444444</v>
          </cell>
          <cell r="H74">
            <v>46270.706250000003</v>
          </cell>
        </row>
        <row r="75">
          <cell r="A75" t="str">
            <v>UCW-36814</v>
          </cell>
          <cell r="B75" t="str">
            <v>GAR | Micellar PDP | Tata Cliq Fashion | 125928  | 3388924</v>
          </cell>
          <cell r="C75" t="str">
            <v>CLOSED</v>
          </cell>
          <cell r="D75" t="str">
            <v>Medium</v>
          </cell>
          <cell r="E75" t="str">
            <v>Chirag Dubal</v>
          </cell>
          <cell r="F75" t="str">
            <v>Simi Raichel Zachariah</v>
          </cell>
          <cell r="G75">
            <v>46261.794444444444</v>
          </cell>
          <cell r="H75">
            <v>46268.79791666667</v>
          </cell>
        </row>
        <row r="76">
          <cell r="A76" t="str">
            <v>UCW-36813</v>
          </cell>
          <cell r="B76" t="str">
            <v>MNY | Vinyl Mitha Giftkit Listing | Tata Cliq Fashion | 125928 | 3298571</v>
          </cell>
          <cell r="C76" t="str">
            <v>CLOSED</v>
          </cell>
          <cell r="D76" t="str">
            <v>Medium</v>
          </cell>
          <cell r="E76" t="str">
            <v>Chirag Dubal</v>
          </cell>
          <cell r="F76" t="str">
            <v>Simi Raichel Zachariah</v>
          </cell>
          <cell r="G76">
            <v>46261.792361111111</v>
          </cell>
          <cell r="H76">
            <v>46266.776388888888</v>
          </cell>
        </row>
        <row r="77">
          <cell r="A77" t="str">
            <v>UCW-36812</v>
          </cell>
          <cell r="B77" t="str">
            <v>2258610_GWP LISTING JUNEn 2026_TCL</v>
          </cell>
          <cell r="C77" t="str">
            <v>CLOSED</v>
          </cell>
          <cell r="D77" t="str">
            <v>Medium</v>
          </cell>
          <cell r="E77" t="str">
            <v>Chirag Dubal</v>
          </cell>
          <cell r="F77" t="str">
            <v>Sneha Nadar</v>
          </cell>
          <cell r="G77">
            <v>46261.792361111111</v>
          </cell>
          <cell r="H77">
            <v>46266.781944444447</v>
          </cell>
        </row>
        <row r="78">
          <cell r="A78" t="str">
            <v>UCW-36811</v>
          </cell>
          <cell r="B78" t="str">
            <v>Outzidr – Batch 18 – 24 Styles – SS26 – 27th August 2026</v>
          </cell>
          <cell r="C78" t="str">
            <v>CLOSED</v>
          </cell>
          <cell r="D78" t="str">
            <v>Medium</v>
          </cell>
          <cell r="E78" t="str">
            <v>Chirag Dubal</v>
          </cell>
          <cell r="F78" t="str">
            <v>Simi Raichel Zachariah</v>
          </cell>
          <cell r="G78">
            <v>46261.790972222225</v>
          </cell>
          <cell r="H78">
            <v>46266.787499999999</v>
          </cell>
        </row>
        <row r="79">
          <cell r="A79" t="str">
            <v>UCW-36807</v>
          </cell>
          <cell r="B79" t="str">
            <v>Abdesigns | Fashion Jewellery | Seller code: 128699 | Tatacliq | 27-Aug-2026 | No of SKU 395</v>
          </cell>
          <cell r="C79" t="str">
            <v>SFA Stage</v>
          </cell>
          <cell r="D79" t="str">
            <v>Medium</v>
          </cell>
          <cell r="E79" t="str">
            <v>Chirag Dubal</v>
          </cell>
          <cell r="F79" t="str">
            <v>Simi Raichel Zachariah</v>
          </cell>
          <cell r="G79">
            <v>46261.775000000001</v>
          </cell>
          <cell r="H79">
            <v>46270.706250000003</v>
          </cell>
        </row>
        <row r="80">
          <cell r="A80" t="str">
            <v>UCW-36805</v>
          </cell>
          <cell r="B80" t="str">
            <v xml:space="preserve">Scentologia cataloguing </v>
          </cell>
          <cell r="C80" t="str">
            <v>CLOSED Due to Inactive/Insufficient Information</v>
          </cell>
          <cell r="D80" t="str">
            <v>Medium</v>
          </cell>
          <cell r="E80" t="str">
            <v>Chirag Dubal</v>
          </cell>
          <cell r="F80" t="str">
            <v>Sushma Ram</v>
          </cell>
          <cell r="G80">
            <v>46261.772222222222</v>
          </cell>
          <cell r="H80">
            <v>46265.965277777781</v>
          </cell>
        </row>
        <row r="81">
          <cell r="A81" t="str">
            <v>UCW-36804</v>
          </cell>
          <cell r="B81" t="str">
            <v xml:space="preserve"> TCL- Bvlgari Image and details update</v>
          </cell>
          <cell r="C81" t="str">
            <v>Query To CCMT</v>
          </cell>
          <cell r="D81" t="str">
            <v>Medium</v>
          </cell>
          <cell r="E81" t="str">
            <v>Chirag Dubal</v>
          </cell>
          <cell r="F81" t="str">
            <v>Simi Raichel Zachariah</v>
          </cell>
          <cell r="G81">
            <v>46261.770138888889</v>
          </cell>
          <cell r="H81">
            <v>46268.548611111109</v>
          </cell>
        </row>
        <row r="82">
          <cell r="A82" t="str">
            <v>UCW-36801</v>
          </cell>
          <cell r="B82" t="str">
            <v>Error_Weekly Consolidated QC Report (1 July – 13 July) | Agency Name -  Netscribes</v>
          </cell>
          <cell r="C82" t="str">
            <v>Uploaded/Retriggered</v>
          </cell>
          <cell r="D82" t="str">
            <v>Medium</v>
          </cell>
          <cell r="E82" t="str">
            <v>Chirag Dubal</v>
          </cell>
          <cell r="F82" t="str">
            <v>Swati Shukla</v>
          </cell>
          <cell r="G82">
            <v>46261.76458333333</v>
          </cell>
          <cell r="H82">
            <v>46265.512499999997</v>
          </cell>
        </row>
        <row r="83">
          <cell r="A83" t="str">
            <v>UCW-36796</v>
          </cell>
          <cell r="B83" t="str">
            <v>New Listings on Tatacliq [10 Aug 26 ]</v>
          </cell>
          <cell r="C83" t="str">
            <v>SFA Stage</v>
          </cell>
          <cell r="D83" t="str">
            <v>Medium</v>
          </cell>
          <cell r="E83" t="str">
            <v>Chirag Dubal</v>
          </cell>
          <cell r="F83" t="str">
            <v>Shloka Chakre</v>
          </cell>
          <cell r="G83">
            <v>46261.75</v>
          </cell>
          <cell r="H83">
            <v>46270.693749999999</v>
          </cell>
        </row>
        <row r="84">
          <cell r="A84" t="str">
            <v>UCW-36782</v>
          </cell>
          <cell r="B84" t="str">
            <v>ABH New launch -Kiss Theory Listing details</v>
          </cell>
          <cell r="C84" t="str">
            <v>CLOSED</v>
          </cell>
          <cell r="D84" t="str">
            <v>Medium</v>
          </cell>
          <cell r="E84" t="str">
            <v>Chirag Dubal</v>
          </cell>
          <cell r="F84" t="str">
            <v>Simi Raichel Zachariah</v>
          </cell>
          <cell r="G84">
            <v>46261.711111111108</v>
          </cell>
          <cell r="H84">
            <v>46270.686111111114</v>
          </cell>
        </row>
        <row r="85">
          <cell r="A85" t="str">
            <v>UCW-36778</v>
          </cell>
          <cell r="B85" t="str">
            <v>Tatacliq Footwear Batch 25 &amp; 26 (August) _USPA_25-08-2026</v>
          </cell>
          <cell r="C85" t="str">
            <v>CLOSED</v>
          </cell>
          <cell r="D85" t="str">
            <v>Medium</v>
          </cell>
          <cell r="E85" t="str">
            <v>Chirag Dubal</v>
          </cell>
          <cell r="F85" t="str">
            <v>Sneha Nadar</v>
          </cell>
          <cell r="G85">
            <v>46261.689583333333</v>
          </cell>
          <cell r="H85">
            <v>46270.679861111108</v>
          </cell>
        </row>
        <row r="86">
          <cell r="A86" t="str">
            <v>UCW-36777</v>
          </cell>
          <cell r="B86" t="str">
            <v>Tata Cliq Fashion  - New Listing - Eze Perfume ( City Collection Travel Pack Discovery ) Gift Set</v>
          </cell>
          <cell r="C86" t="str">
            <v>CLOSED</v>
          </cell>
          <cell r="D86" t="str">
            <v>Medium</v>
          </cell>
          <cell r="E86" t="str">
            <v>Chirag Dubal</v>
          </cell>
          <cell r="F86" t="str">
            <v>Shloka Chakre</v>
          </cell>
          <cell r="G86">
            <v>46261.688888888886</v>
          </cell>
          <cell r="H86">
            <v>46266.792361111111</v>
          </cell>
        </row>
        <row r="87">
          <cell r="A87" t="str">
            <v>UCW-36773</v>
          </cell>
          <cell r="B87" t="str">
            <v>Colors Queen || Makeup || 129094 || 24-08-2026</v>
          </cell>
          <cell r="C87" t="str">
            <v>CLOSED</v>
          </cell>
          <cell r="D87" t="str">
            <v>Medium</v>
          </cell>
          <cell r="E87" t="str">
            <v>Chirag Dubal</v>
          </cell>
          <cell r="F87" t="str">
            <v>Simi Raichel Zachariah</v>
          </cell>
          <cell r="G87">
            <v>46261.681250000001</v>
          </cell>
          <cell r="H87">
            <v>46266.849305555559</v>
          </cell>
        </row>
        <row r="88">
          <cell r="A88" t="str">
            <v>UCW-36767</v>
          </cell>
          <cell r="B88" t="str">
            <v>Redchief_Sport Shoes_123781_260826</v>
          </cell>
          <cell r="C88" t="str">
            <v>CLOSED</v>
          </cell>
          <cell r="D88" t="str">
            <v>Medium</v>
          </cell>
          <cell r="E88" t="str">
            <v>Chirag Dubal</v>
          </cell>
          <cell r="F88" t="str">
            <v>Shloka Chakre</v>
          </cell>
          <cell r="G88">
            <v>46261.665277777778</v>
          </cell>
          <cell r="H88">
            <v>46267.795138888891</v>
          </cell>
        </row>
        <row r="89">
          <cell r="A89" t="str">
            <v>UCW-36764</v>
          </cell>
          <cell r="B89" t="str">
            <v xml:space="preserve">Need to update Title - Description 19th Aug </v>
          </cell>
          <cell r="C89" t="str">
            <v>Ticket Raised</v>
          </cell>
          <cell r="D89" t="str">
            <v>Medium</v>
          </cell>
          <cell r="E89" t="str">
            <v>Chirag Dubal</v>
          </cell>
          <cell r="F89" t="str">
            <v>Simi Raichel Zachariah</v>
          </cell>
          <cell r="G89">
            <v>46261.65625</v>
          </cell>
          <cell r="H89">
            <v>46266.81527777778</v>
          </cell>
        </row>
        <row r="90">
          <cell r="A90" t="str">
            <v>UCW-36760</v>
          </cell>
          <cell r="B90" t="str">
            <v>SEPT ADDITIONAL SKUS</v>
          </cell>
          <cell r="C90" t="str">
            <v>SFA Stage</v>
          </cell>
          <cell r="D90" t="str">
            <v>Medium</v>
          </cell>
          <cell r="E90" t="str">
            <v>Chirag Dubal</v>
          </cell>
          <cell r="F90" t="str">
            <v>Simi Raichel Zachariah</v>
          </cell>
          <cell r="G90">
            <v>46261.631249999999</v>
          </cell>
          <cell r="H90">
            <v>46270.67291666667</v>
          </cell>
        </row>
        <row r="91">
          <cell r="A91" t="str">
            <v>UCW-36758</v>
          </cell>
          <cell r="B91" t="str">
            <v>SKU Transition-New Packaging</v>
          </cell>
          <cell r="C91" t="str">
            <v>CLOSED</v>
          </cell>
          <cell r="D91" t="str">
            <v>Medium</v>
          </cell>
          <cell r="E91" t="str">
            <v>Chirag Dubal</v>
          </cell>
          <cell r="F91" t="str">
            <v>Simi Raichel Zachariah</v>
          </cell>
          <cell r="G91">
            <v>46261.593055555553</v>
          </cell>
          <cell r="H91">
            <v>46268.750694444447</v>
          </cell>
        </row>
        <row r="92">
          <cell r="A92" t="str">
            <v>UCW-36754</v>
          </cell>
          <cell r="B92" t="str">
            <v>PNG Jewellers | Listed Tata Products | Code - 124260 | Total SKUs - 2465</v>
          </cell>
          <cell r="C92" t="str">
            <v>CLOSED</v>
          </cell>
          <cell r="D92" t="str">
            <v>Medium</v>
          </cell>
          <cell r="E92" t="str">
            <v>Chirag Dubal</v>
          </cell>
          <cell r="F92" t="str">
            <v>Simi Raichel Zachariah</v>
          </cell>
          <cell r="G92">
            <v>46261.579861111109</v>
          </cell>
          <cell r="H92">
            <v>46266.480555555558</v>
          </cell>
        </row>
        <row r="93">
          <cell r="A93" t="str">
            <v>UCW-36753</v>
          </cell>
          <cell r="B93" t="str">
            <v>Clone: New Sku Listing - Nuna (Aarete Marketing LLP 128412-AAR001)</v>
          </cell>
          <cell r="C93" t="str">
            <v>CLOSED</v>
          </cell>
          <cell r="D93" t="str">
            <v>Medium</v>
          </cell>
          <cell r="E93" t="str">
            <v>netscribes</v>
          </cell>
          <cell r="F93" t="str">
            <v>netscribes</v>
          </cell>
          <cell r="G93">
            <v>46261.57916666667</v>
          </cell>
          <cell r="H93">
            <v>46263.415277777778</v>
          </cell>
        </row>
        <row r="94">
          <cell r="A94" t="str">
            <v>UCW-36746</v>
          </cell>
          <cell r="B94" t="str">
            <v>Palm Angels Catalog Update Request - 27-08-2026</v>
          </cell>
          <cell r="C94" t="str">
            <v>Uploaded/Retriggered</v>
          </cell>
          <cell r="D94" t="str">
            <v>Medium</v>
          </cell>
          <cell r="E94" t="str">
            <v>Chirag Dubal</v>
          </cell>
          <cell r="F94" t="str">
            <v>Shloka Chakre</v>
          </cell>
          <cell r="G94">
            <v>46261.542361111111</v>
          </cell>
          <cell r="H94">
            <v>46266.731944444444</v>
          </cell>
        </row>
        <row r="95">
          <cell r="A95" t="str">
            <v>UCW-36739</v>
          </cell>
          <cell r="B95" t="str">
            <v>D&amp;G: Platform Addition | P0 Priority</v>
          </cell>
          <cell r="C95" t="str">
            <v>CLOSED</v>
          </cell>
          <cell r="D95" t="str">
            <v>Medium</v>
          </cell>
          <cell r="E95" t="str">
            <v>Chirag Dubal</v>
          </cell>
          <cell r="F95" t="str">
            <v>Sushma Ram</v>
          </cell>
          <cell r="G95">
            <v>46261.522222222222</v>
          </cell>
          <cell r="H95">
            <v>46270.497916666667</v>
          </cell>
        </row>
        <row r="96">
          <cell r="A96" t="str">
            <v>UCW-36738</v>
          </cell>
          <cell r="B96" t="str">
            <v>YSL SKUs Retrigger - TCF</v>
          </cell>
          <cell r="C96" t="str">
            <v>CLOSED</v>
          </cell>
          <cell r="D96" t="str">
            <v>Medium</v>
          </cell>
          <cell r="E96" t="str">
            <v>Chirag Dubal</v>
          </cell>
          <cell r="F96" t="str">
            <v>Simi Raichel Zachariah</v>
          </cell>
          <cell r="G96">
            <v>46261.511111111111</v>
          </cell>
          <cell r="H96">
            <v>46267.742361111108</v>
          </cell>
        </row>
        <row r="97">
          <cell r="A97" t="str">
            <v>UCW-36736</v>
          </cell>
          <cell r="B97" t="str">
            <v xml:space="preserve">Product Creation Lot 2 2026 Slot 3 (Volar Fashion-127227-Footwear) </v>
          </cell>
          <cell r="C97" t="str">
            <v>CLOSED</v>
          </cell>
          <cell r="D97" t="str">
            <v>Medium</v>
          </cell>
          <cell r="E97" t="str">
            <v>Chirag Dubal</v>
          </cell>
          <cell r="F97" t="str">
            <v>Simi Raichel Zachariah</v>
          </cell>
          <cell r="G97">
            <v>46261.477777777778</v>
          </cell>
          <cell r="H97">
            <v>46268.591666666667</v>
          </cell>
        </row>
        <row r="98">
          <cell r="A98" t="str">
            <v>UCW-36726</v>
          </cell>
          <cell r="B98" t="str">
            <v>L'Oreal Paris | Laque Resistance Liquid Lipstick Listing | Tata Cliq Fashion  |125928</v>
          </cell>
          <cell r="C98" t="str">
            <v>CLOSED</v>
          </cell>
          <cell r="D98" t="str">
            <v>Medium</v>
          </cell>
          <cell r="E98" t="str">
            <v>Chirag Dubal</v>
          </cell>
          <cell r="F98" t="str">
            <v>Sushma Ram</v>
          </cell>
          <cell r="G98">
            <v>46260.960416666669</v>
          </cell>
          <cell r="H98">
            <v>46270.650694444441</v>
          </cell>
        </row>
        <row r="99">
          <cell r="A99" t="str">
            <v>UCW-36725</v>
          </cell>
          <cell r="B99" t="str">
            <v>Tata Cliq X O.P.I Fall Collection 2027 Listing</v>
          </cell>
          <cell r="C99" t="str">
            <v>CLOSED</v>
          </cell>
          <cell r="D99" t="str">
            <v>Medium</v>
          </cell>
          <cell r="E99" t="str">
            <v>Chirag Dubal</v>
          </cell>
          <cell r="F99" t="str">
            <v>Sushma Ram</v>
          </cell>
          <cell r="G99">
            <v>46260.938194444447</v>
          </cell>
          <cell r="H99">
            <v>46267.876388888886</v>
          </cell>
        </row>
        <row r="100">
          <cell r="A100" t="str">
            <v>UCW-36721</v>
          </cell>
          <cell r="B100" t="str">
            <v xml:space="preserve">Matiere Premiere Catalogiung </v>
          </cell>
          <cell r="C100" t="str">
            <v>CLOSED</v>
          </cell>
          <cell r="D100" t="str">
            <v>Medium</v>
          </cell>
          <cell r="E100" t="str">
            <v>Chirag Dubal</v>
          </cell>
          <cell r="F100" t="str">
            <v>Reagan D’souza</v>
          </cell>
          <cell r="G100">
            <v>46260.870138888888</v>
          </cell>
          <cell r="H100">
            <v>46267.87222222222</v>
          </cell>
        </row>
        <row r="101">
          <cell r="A101" t="str">
            <v>UCW-36720</v>
          </cell>
          <cell r="B101" t="str">
            <v>New listing of KAHI</v>
          </cell>
          <cell r="C101" t="str">
            <v>CLOSED Due to Inactive/Insufficient Information</v>
          </cell>
          <cell r="D101" t="str">
            <v>Medium</v>
          </cell>
          <cell r="E101" t="str">
            <v>Chirag Dubal</v>
          </cell>
          <cell r="F101" t="str">
            <v>Reagan D’souza</v>
          </cell>
          <cell r="G101">
            <v>46260.865277777775</v>
          </cell>
          <cell r="H101">
            <v>46263.447222222225</v>
          </cell>
        </row>
        <row r="102">
          <cell r="A102" t="str">
            <v>UCW-36718</v>
          </cell>
          <cell r="B102" t="str">
            <v>New listing of HEVEBLUE</v>
          </cell>
          <cell r="C102" t="str">
            <v>CLOSED Due to Inactive/Insufficient Information</v>
          </cell>
          <cell r="D102" t="str">
            <v>Medium</v>
          </cell>
          <cell r="E102" t="str">
            <v>Chirag Dubal</v>
          </cell>
          <cell r="F102" t="str">
            <v>Reagan D’souza</v>
          </cell>
          <cell r="G102">
            <v>46260.847916666666</v>
          </cell>
          <cell r="H102">
            <v>46263.446527777778</v>
          </cell>
        </row>
        <row r="103">
          <cell r="A103" t="str">
            <v>UCW-36716</v>
          </cell>
          <cell r="B103" t="str">
            <v>Garnier | Color Naturals - PDP and A+ update | Tata Cliq Fashion | 125928</v>
          </cell>
          <cell r="C103" t="str">
            <v>CLOSED</v>
          </cell>
          <cell r="D103" t="str">
            <v>Medium</v>
          </cell>
          <cell r="E103" t="str">
            <v>Chirag Dubal</v>
          </cell>
          <cell r="F103" t="str">
            <v>Reagan D’souza</v>
          </cell>
          <cell r="G103">
            <v>46260.842361111114</v>
          </cell>
          <cell r="H103">
            <v>46268.738194444442</v>
          </cell>
        </row>
        <row r="104">
          <cell r="A104" t="str">
            <v>UCW-36715</v>
          </cell>
          <cell r="B104" t="str">
            <v>New Listing | Milkshake MMD 1000ml + Travel size.</v>
          </cell>
          <cell r="C104" t="str">
            <v>SFA Stage</v>
          </cell>
          <cell r="D104" t="str">
            <v>Medium</v>
          </cell>
          <cell r="E104" t="str">
            <v>Chirag Dubal</v>
          </cell>
          <cell r="F104" t="str">
            <v>Reagan D’souza</v>
          </cell>
          <cell r="G104">
            <v>46260.837500000001</v>
          </cell>
          <cell r="H104">
            <v>46270.670138888891</v>
          </cell>
        </row>
        <row r="105">
          <cell r="A105" t="str">
            <v>UCW-36713</v>
          </cell>
          <cell r="B105" t="str">
            <v>MNY | Fit Me Loose powder listing | Tata Cliq Fashion | 125928</v>
          </cell>
          <cell r="C105" t="str">
            <v>CLOSED</v>
          </cell>
          <cell r="D105" t="str">
            <v>Medium</v>
          </cell>
          <cell r="E105" t="str">
            <v>Chirag Dubal</v>
          </cell>
          <cell r="F105" t="str">
            <v>Reagan D’souza</v>
          </cell>
          <cell r="G105">
            <v>46260.831944444442</v>
          </cell>
          <cell r="H105">
            <v>46267.868055555555</v>
          </cell>
        </row>
        <row r="106">
          <cell r="A106" t="str">
            <v>UCW-36706</v>
          </cell>
          <cell r="B106" t="str">
            <v>Batch 10 - Listing</v>
          </cell>
          <cell r="C106" t="str">
            <v>CLOSED Due to Inactive/Insufficient Information</v>
          </cell>
          <cell r="D106" t="str">
            <v>Medium</v>
          </cell>
          <cell r="E106" t="str">
            <v>Chirag Dubal</v>
          </cell>
          <cell r="F106" t="str">
            <v>Simi Raichel Zachariah</v>
          </cell>
          <cell r="G106">
            <v>46260.808333333334</v>
          </cell>
          <cell r="H106">
            <v>46270.484027777777</v>
          </cell>
        </row>
        <row r="107">
          <cell r="A107" t="str">
            <v>UCW-36704</v>
          </cell>
          <cell r="B107" t="str">
            <v>Tata Cliq-adidas DTC|Footwear| Attributes_26-08-26</v>
          </cell>
          <cell r="C107" t="str">
            <v>CLOSED</v>
          </cell>
          <cell r="D107" t="str">
            <v>Medium</v>
          </cell>
          <cell r="E107" t="str">
            <v>Chirag Dubal</v>
          </cell>
          <cell r="F107" t="str">
            <v>Sneha Nadar</v>
          </cell>
          <cell r="G107">
            <v>46260.805555555555</v>
          </cell>
          <cell r="H107">
            <v>46270.631249999999</v>
          </cell>
        </row>
        <row r="108">
          <cell r="A108" t="str">
            <v>UCW-36702</v>
          </cell>
          <cell r="B108" t="str">
            <v>Tata Cliq: Images &amp; Tittle Updates</v>
          </cell>
          <cell r="C108" t="str">
            <v>CLOSED</v>
          </cell>
          <cell r="D108" t="str">
            <v>Medium</v>
          </cell>
          <cell r="E108" t="str">
            <v>Chirag Dubal</v>
          </cell>
          <cell r="F108" t="str">
            <v>Shloka Chakre</v>
          </cell>
          <cell r="G108">
            <v>46260.801388888889</v>
          </cell>
          <cell r="H108">
            <v>46268.705555555556</v>
          </cell>
        </row>
        <row r="109">
          <cell r="A109" t="str">
            <v>UCW-36693</v>
          </cell>
          <cell r="B109" t="str">
            <v>Anta Men's Listing Template</v>
          </cell>
          <cell r="C109" t="str">
            <v>CLOSED</v>
          </cell>
          <cell r="D109" t="str">
            <v>Medium</v>
          </cell>
          <cell r="E109" t="str">
            <v>Chirag Dubal</v>
          </cell>
          <cell r="F109" t="str">
            <v>Shloka Chakre</v>
          </cell>
          <cell r="G109">
            <v>46260.784722222219</v>
          </cell>
          <cell r="H109">
            <v>46267.861805555556</v>
          </cell>
        </row>
        <row r="110">
          <cell r="A110" t="str">
            <v>UCW-36692</v>
          </cell>
          <cell r="B110" t="str">
            <v>CLONE - CLONE - Catalog File | IXIA by GIVA | 8/17/2026</v>
          </cell>
          <cell r="C110" t="str">
            <v>CLOSED</v>
          </cell>
          <cell r="D110" t="str">
            <v>Medium</v>
          </cell>
          <cell r="E110" t="str">
            <v>netscribes</v>
          </cell>
          <cell r="F110" t="str">
            <v>netscribes</v>
          </cell>
          <cell r="G110">
            <v>46260.78402777778</v>
          </cell>
          <cell r="H110">
            <v>46268.522916666669</v>
          </cell>
        </row>
        <row r="111">
          <cell r="A111" t="str">
            <v>UCW-36689</v>
          </cell>
          <cell r="B111" t="str">
            <v>CLONE - Tata Cliq Partnership for OnnMe</v>
          </cell>
          <cell r="C111" t="str">
            <v>CLOSED</v>
          </cell>
          <cell r="D111" t="str">
            <v>Medium</v>
          </cell>
          <cell r="E111" t="str">
            <v>netscribes</v>
          </cell>
          <cell r="F111" t="str">
            <v>netscribes</v>
          </cell>
          <cell r="G111">
            <v>46260.779861111114</v>
          </cell>
          <cell r="H111">
            <v>46268.511111111111</v>
          </cell>
        </row>
        <row r="112">
          <cell r="A112" t="str">
            <v>UCW-36687</v>
          </cell>
          <cell r="B112" t="str">
            <v>Giva | Silver Jewellery | 125927 | 20-08-2026 &amp; 21-08-2026 (74SKUs)</v>
          </cell>
          <cell r="C112" t="str">
            <v>CLOSED</v>
          </cell>
          <cell r="D112" t="str">
            <v>Medium</v>
          </cell>
          <cell r="E112" t="str">
            <v>Chirag Dubal</v>
          </cell>
          <cell r="F112" t="str">
            <v>Shloka Chakre</v>
          </cell>
          <cell r="G112">
            <v>46260.776388888888</v>
          </cell>
          <cell r="H112">
            <v>46268.678472222222</v>
          </cell>
        </row>
        <row r="113">
          <cell r="A113" t="str">
            <v>UCW-36667</v>
          </cell>
          <cell r="B113" t="str">
            <v>GAS AW'26 - Catalogue (67 options)</v>
          </cell>
          <cell r="C113" t="str">
            <v>CLOSED</v>
          </cell>
          <cell r="D113" t="str">
            <v>Medium</v>
          </cell>
          <cell r="E113" t="str">
            <v>Chirag Dubal</v>
          </cell>
          <cell r="F113" t="str">
            <v>Sneha Nadar</v>
          </cell>
          <cell r="G113">
            <v>46260.719444444447</v>
          </cell>
          <cell r="H113">
            <v>46268.531944444447</v>
          </cell>
        </row>
        <row r="114">
          <cell r="A114" t="str">
            <v>UCW-36662</v>
          </cell>
          <cell r="B114" t="str">
            <v>RWB foam 30ml listing details</v>
          </cell>
          <cell r="C114" t="str">
            <v>CLOSED</v>
          </cell>
          <cell r="D114" t="str">
            <v>Medium</v>
          </cell>
          <cell r="E114" t="str">
            <v>Chirag Dubal</v>
          </cell>
          <cell r="F114" t="str">
            <v>Sneha Nadar</v>
          </cell>
          <cell r="G114">
            <v>46260.710416666669</v>
          </cell>
          <cell r="H114">
            <v>46267.855555555558</v>
          </cell>
        </row>
        <row r="115">
          <cell r="A115" t="str">
            <v>UCW-36658</v>
          </cell>
          <cell r="B115" t="str">
            <v>CLONE - Error_Weekly Consolidated QC Report (1 July – 13 July) | Agency Name -  Netscribes</v>
          </cell>
          <cell r="C115" t="str">
            <v>CLOSED</v>
          </cell>
          <cell r="D115" t="str">
            <v>Medium</v>
          </cell>
          <cell r="E115" t="str">
            <v>Chirag Dubal</v>
          </cell>
          <cell r="F115" t="str">
            <v>Swati Shukla</v>
          </cell>
          <cell r="G115">
            <v>46260.701388888891</v>
          </cell>
          <cell r="H115">
            <v>46265.496527777781</v>
          </cell>
        </row>
        <row r="116">
          <cell r="A116" t="str">
            <v>UCW-36651</v>
          </cell>
          <cell r="B116" t="str">
            <v>Puig GWP Cataloguing 20.8.26</v>
          </cell>
          <cell r="C116" t="str">
            <v>CLOSED</v>
          </cell>
          <cell r="D116" t="str">
            <v>Medium</v>
          </cell>
          <cell r="E116" t="str">
            <v>Chirag Dubal</v>
          </cell>
          <cell r="F116" t="str">
            <v>Simi Raichel Zachariah</v>
          </cell>
          <cell r="G116">
            <v>46260.69027777778</v>
          </cell>
          <cell r="H116">
            <v>46270.595138888886</v>
          </cell>
        </row>
        <row r="117">
          <cell r="A117" t="str">
            <v>UCW-36643</v>
          </cell>
          <cell r="B117" t="str">
            <v>TQ | Brand: Converse | Catalog Listing | App-Acc FA26-Ftwr Lot-2.</v>
          </cell>
          <cell r="C117" t="str">
            <v>SFA Stage</v>
          </cell>
          <cell r="D117" t="str">
            <v>Medium</v>
          </cell>
          <cell r="E117" t="str">
            <v>Chirag Dubal</v>
          </cell>
          <cell r="F117" t="str">
            <v>Reagan D’souza</v>
          </cell>
          <cell r="G117">
            <v>46260.674305555556</v>
          </cell>
          <cell r="H117">
            <v>46270.569444444445</v>
          </cell>
        </row>
        <row r="118">
          <cell r="A118" t="str">
            <v>UCW-36633</v>
          </cell>
          <cell r="B118" t="str">
            <v>15 New Articles - Gifts &amp; Other products</v>
          </cell>
          <cell r="C118" t="str">
            <v>Brand to Resolve Queries</v>
          </cell>
          <cell r="D118" t="str">
            <v>Medium</v>
          </cell>
          <cell r="E118" t="str">
            <v>Chirag Dubal</v>
          </cell>
          <cell r="F118" t="str">
            <v>Reagan D’souza</v>
          </cell>
          <cell r="G118">
            <v>46260.634027777778</v>
          </cell>
          <cell r="H118">
            <v>46270.790972222225</v>
          </cell>
        </row>
        <row r="119">
          <cell r="A119" t="str">
            <v>UCW-36628</v>
          </cell>
          <cell r="B119" t="str">
            <v>New Catalogue Sheet - 20 Aug</v>
          </cell>
          <cell r="C119" t="str">
            <v>CLOSED</v>
          </cell>
          <cell r="D119" t="str">
            <v>Medium</v>
          </cell>
          <cell r="E119" t="str">
            <v>Chirag Dubal</v>
          </cell>
          <cell r="F119" t="str">
            <v>Sneha Nadar</v>
          </cell>
          <cell r="G119">
            <v>46260.615972222222</v>
          </cell>
          <cell r="H119">
            <v>46270.530555555553</v>
          </cell>
        </row>
        <row r="120">
          <cell r="A120" t="str">
            <v>UCW-36623</v>
          </cell>
          <cell r="B120" t="str">
            <v xml:space="preserve">TCL- New listing - Memo Paris &amp; Juliette Has A Gun GWP </v>
          </cell>
          <cell r="C120" t="str">
            <v>SFA Stage</v>
          </cell>
          <cell r="D120" t="str">
            <v>Medium</v>
          </cell>
          <cell r="E120" t="str">
            <v>Chirag Dubal</v>
          </cell>
          <cell r="F120" t="str">
            <v>Sneha Nadar</v>
          </cell>
          <cell r="G120">
            <v>46260.595833333333</v>
          </cell>
          <cell r="H120">
            <v>46270.667361111111</v>
          </cell>
        </row>
        <row r="121">
          <cell r="A121" t="str">
            <v>UCW-36619</v>
          </cell>
          <cell r="B121" t="str">
            <v>Men&amp;Women Footwear New Styles For Tatacliq (SS'26 &amp; AW'26) - (Styles-27) 24.08.2026</v>
          </cell>
          <cell r="C121" t="str">
            <v>CLOSED</v>
          </cell>
          <cell r="D121" t="str">
            <v>Medium</v>
          </cell>
          <cell r="E121" t="str">
            <v>Chirag Dubal</v>
          </cell>
          <cell r="F121" t="str">
            <v>Shloka Chakre</v>
          </cell>
          <cell r="G121">
            <v>46260.581944444442</v>
          </cell>
          <cell r="H121">
            <v>46261.492361111108</v>
          </cell>
        </row>
        <row r="122">
          <cell r="A122" t="str">
            <v>UCW-36615</v>
          </cell>
          <cell r="B122" t="str">
            <v>Tata Cliq New Listing_Eego Italy _Gur Overseas_Footwear_Seller ID 128558_Style 44_SKU 269_26-08-2026</v>
          </cell>
          <cell r="C122" t="str">
            <v>CLOSED</v>
          </cell>
          <cell r="D122" t="str">
            <v>Medium</v>
          </cell>
          <cell r="E122" t="str">
            <v>Chirag Dubal</v>
          </cell>
          <cell r="F122" t="str">
            <v>Shloka Chakre</v>
          </cell>
          <cell r="G122">
            <v>46260.572916666664</v>
          </cell>
          <cell r="H122">
            <v>46261.5</v>
          </cell>
        </row>
        <row r="123">
          <cell r="A123" t="str">
            <v>UCW-36609</v>
          </cell>
          <cell r="B123" t="str">
            <v>Monkstory - Footwear - 20/08/2026 - 21 SKUs</v>
          </cell>
          <cell r="C123" t="str">
            <v>CLOSED</v>
          </cell>
          <cell r="D123" t="str">
            <v>Medium</v>
          </cell>
          <cell r="E123" t="str">
            <v>Chirag Dubal</v>
          </cell>
          <cell r="F123" t="str">
            <v>Sushma Ram</v>
          </cell>
          <cell r="G123">
            <v>46260.561111111114</v>
          </cell>
          <cell r="H123">
            <v>46270.486805555556</v>
          </cell>
        </row>
        <row r="124">
          <cell r="A124" t="str">
            <v>UCW-36604</v>
          </cell>
          <cell r="B124" t="str">
            <v>Seller code - 128628 Platform - TCF</v>
          </cell>
          <cell r="C124" t="str">
            <v>CLOSED</v>
          </cell>
          <cell r="D124" t="str">
            <v>Medium</v>
          </cell>
          <cell r="E124" t="str">
            <v>Chirag Dubal</v>
          </cell>
          <cell r="F124" t="str">
            <v>Sneha Nadar</v>
          </cell>
          <cell r="G124">
            <v>46260.556250000001</v>
          </cell>
          <cell r="H124">
            <v>46268.697916666664</v>
          </cell>
        </row>
        <row r="125">
          <cell r="A125" t="str">
            <v>UCW-36600</v>
          </cell>
          <cell r="B125" t="str">
            <v>New Listing_Multi Brand_Mens-Womens Footwear_129236,127776_68 Styles_407 SKUs_21-08-2026</v>
          </cell>
          <cell r="C125" t="str">
            <v>Tech Error</v>
          </cell>
          <cell r="D125" t="str">
            <v>Medium</v>
          </cell>
          <cell r="E125" t="str">
            <v>Chirag Dubal</v>
          </cell>
          <cell r="F125" t="str">
            <v>Sneha Nadar</v>
          </cell>
          <cell r="G125">
            <v>46260.544444444444</v>
          </cell>
          <cell r="H125">
            <v>46267.777083333334</v>
          </cell>
        </row>
        <row r="126">
          <cell r="A126" t="str">
            <v>UCW-36599</v>
          </cell>
          <cell r="B126" t="str">
            <v>CLONE -  Tata Cliq Luxury - New listing - Carner Barcelona (MDP)</v>
          </cell>
          <cell r="C126" t="str">
            <v>CLOSED Due to Inactive/Insufficient Information</v>
          </cell>
          <cell r="D126" t="str">
            <v>Medium</v>
          </cell>
          <cell r="E126" t="str">
            <v>Chirag Dubal</v>
          </cell>
          <cell r="F126" t="str">
            <v>Simi Raichel Zachariah</v>
          </cell>
          <cell r="G126">
            <v>46260.540972222225</v>
          </cell>
          <cell r="H126">
            <v>46263.444444444445</v>
          </cell>
        </row>
        <row r="127">
          <cell r="A127" t="str">
            <v>UCW-36591</v>
          </cell>
          <cell r="B127" t="str">
            <v>Baer Shoes | Footwear | 129637 | New Listings 25.08.2026</v>
          </cell>
          <cell r="C127" t="str">
            <v>CLOSED</v>
          </cell>
          <cell r="D127" t="str">
            <v>Medium</v>
          </cell>
          <cell r="E127" t="str">
            <v>Chirag Dubal</v>
          </cell>
          <cell r="F127" t="str">
            <v>Shloka Chakre</v>
          </cell>
          <cell r="G127">
            <v>46260.509027777778</v>
          </cell>
          <cell r="H127">
            <v>46261.833333333336</v>
          </cell>
        </row>
        <row r="128">
          <cell r="A128" t="str">
            <v>UCW-36589</v>
          </cell>
          <cell r="B128" t="str">
            <v>Request to Update HSN Code, Dimensions &amp; Weight</v>
          </cell>
          <cell r="C128" t="str">
            <v>Ticket Raised</v>
          </cell>
          <cell r="D128" t="str">
            <v>Medium</v>
          </cell>
          <cell r="E128" t="str">
            <v>Simi Raichel Zachariah</v>
          </cell>
          <cell r="F128" t="str">
            <v>Simi Raichel Zachariah</v>
          </cell>
          <cell r="G128">
            <v>46260.497916666667</v>
          </cell>
          <cell r="H128">
            <v>46266.816666666666</v>
          </cell>
        </row>
        <row r="129">
          <cell r="A129" t="str">
            <v>UCW-36578</v>
          </cell>
          <cell r="B129" t="str">
            <v>Clone - Guess Footwear Men &amp; Women (New) 15 Options 20-08-2026</v>
          </cell>
          <cell r="C129" t="str">
            <v>CLOSED</v>
          </cell>
          <cell r="D129" t="str">
            <v>Medium</v>
          </cell>
          <cell r="E129" t="str">
            <v>Chirag Dubal</v>
          </cell>
          <cell r="F129" t="str">
            <v>netscribes</v>
          </cell>
          <cell r="G129">
            <v>46259.79791666667</v>
          </cell>
          <cell r="H129">
            <v>46261.477777777778</v>
          </cell>
        </row>
        <row r="130">
          <cell r="A130" t="str">
            <v>UCW-36558</v>
          </cell>
          <cell r="B130" t="str">
            <v>CLONE - Saucony men's Listing Template</v>
          </cell>
          <cell r="C130" t="str">
            <v>CLOSED</v>
          </cell>
          <cell r="D130" t="str">
            <v>Medium</v>
          </cell>
          <cell r="E130" t="str">
            <v>Chirag Dubal</v>
          </cell>
          <cell r="F130" t="str">
            <v>Simi Raichel Zachariah</v>
          </cell>
          <cell r="G130">
            <v>46259.751388888886</v>
          </cell>
          <cell r="H130">
            <v>46266.767361111109</v>
          </cell>
        </row>
        <row r="131">
          <cell r="A131" t="str">
            <v>UCW-36555</v>
          </cell>
          <cell r="B131" t="str">
            <v>CLONE - MNY | Super Stay Matte Ink PDP | Tata Cliq Fashion | 125928 | 2638337</v>
          </cell>
          <cell r="C131" t="str">
            <v>CLOSED</v>
          </cell>
          <cell r="D131" t="str">
            <v>Medium</v>
          </cell>
          <cell r="E131" t="str">
            <v>Chirag Dubal</v>
          </cell>
          <cell r="F131" t="str">
            <v>Simi Raichel Zachariah</v>
          </cell>
          <cell r="G131">
            <v>46259.748611111114</v>
          </cell>
          <cell r="H131">
            <v>46266.690972222219</v>
          </cell>
        </row>
        <row r="132">
          <cell r="A132" t="str">
            <v>UCW-36554</v>
          </cell>
          <cell r="B132" t="str">
            <v>CLONE - MNY | Serum Lipstick EXT Listing | Tata Cliq Fashion 125928 | 2775297</v>
          </cell>
          <cell r="C132" t="str">
            <v>CLOSED</v>
          </cell>
          <cell r="D132" t="str">
            <v>Medium</v>
          </cell>
          <cell r="E132" t="str">
            <v>Chirag Dubal</v>
          </cell>
          <cell r="F132" t="str">
            <v>Simi Raichel Zachariah</v>
          </cell>
          <cell r="G132">
            <v>46259.74722222222</v>
          </cell>
          <cell r="H132">
            <v>46270.481944444444</v>
          </cell>
        </row>
        <row r="133">
          <cell r="A133" t="str">
            <v>UCW-36553</v>
          </cell>
          <cell r="B133" t="str">
            <v>TOP MGMT ESC- 129589061939372- Delayed Delivery Pre Hotc</v>
          </cell>
          <cell r="C133" t="str">
            <v>CLOSED</v>
          </cell>
          <cell r="D133" t="str">
            <v>Medium</v>
          </cell>
          <cell r="E133" t="str">
            <v>Chirag Dubal</v>
          </cell>
          <cell r="F133" t="str">
            <v>Swati Shukla</v>
          </cell>
          <cell r="G133">
            <v>46259.745833333334</v>
          </cell>
          <cell r="H133">
            <v>46261.660416666666</v>
          </cell>
        </row>
        <row r="134">
          <cell r="A134" t="str">
            <v>UCW-36536</v>
          </cell>
          <cell r="B134" t="str">
            <v>CLONE -  Bitiya by bhama - New catalog</v>
          </cell>
          <cell r="C134" t="str">
            <v>SFA Stage</v>
          </cell>
          <cell r="D134" t="str">
            <v>Medium</v>
          </cell>
          <cell r="E134" t="str">
            <v>Chirag Dubal</v>
          </cell>
          <cell r="F134" t="str">
            <v>Simi Raichel Zachariah</v>
          </cell>
          <cell r="G134">
            <v>46259.694444444445</v>
          </cell>
          <cell r="H134">
            <v>46263.638888888891</v>
          </cell>
        </row>
        <row r="135">
          <cell r="A135" t="str">
            <v>UCW-36531</v>
          </cell>
          <cell r="B135" t="str">
            <v xml:space="preserve"> Tata Cliq-Multi Brand-Footwear -129236,127776 - 13-08-2026</v>
          </cell>
          <cell r="C135" t="str">
            <v>CLOSED</v>
          </cell>
          <cell r="D135" t="str">
            <v>Medium</v>
          </cell>
          <cell r="E135" t="str">
            <v>Chirag Dubal</v>
          </cell>
          <cell r="F135" t="str">
            <v>Simi Raichel Zachariah</v>
          </cell>
          <cell r="G135">
            <v>46259.676388888889</v>
          </cell>
          <cell r="H135">
            <v>46270.496527777781</v>
          </cell>
        </row>
        <row r="136">
          <cell r="A136" t="str">
            <v>UCW-36521</v>
          </cell>
          <cell r="B136" t="str">
            <v>Guess Footwear Men &amp; Women (New) 15 Options 20-08-2026</v>
          </cell>
          <cell r="C136" t="str">
            <v>FAILED</v>
          </cell>
          <cell r="D136" t="str">
            <v>Medium</v>
          </cell>
          <cell r="E136" t="str">
            <v>Chirag Dubal</v>
          </cell>
          <cell r="F136" t="str">
            <v>Shloka Chakre</v>
          </cell>
          <cell r="G136">
            <v>46259.631249999999</v>
          </cell>
          <cell r="H136">
            <v>46259.791666666664</v>
          </cell>
        </row>
        <row r="137">
          <cell r="A137" t="str">
            <v>UCW-36520</v>
          </cell>
          <cell r="B137" t="str">
            <v>Updated Images x Aloe Vera &amp; Neem x Tata</v>
          </cell>
          <cell r="C137" t="str">
            <v>CLOSED</v>
          </cell>
          <cell r="D137" t="str">
            <v>Medium</v>
          </cell>
          <cell r="E137" t="str">
            <v>Chirag Dubal</v>
          </cell>
          <cell r="F137" t="str">
            <v>Simi Raichel Zachariah</v>
          </cell>
          <cell r="G137">
            <v>46259.620138888888</v>
          </cell>
          <cell r="H137">
            <v>46266.59097222222</v>
          </cell>
        </row>
        <row r="138">
          <cell r="A138" t="str">
            <v>UCW-36490</v>
          </cell>
          <cell r="B138" t="str">
            <v>The Souled Store Footwear 123858 19-08-2026</v>
          </cell>
          <cell r="C138" t="str">
            <v>CLOSED</v>
          </cell>
          <cell r="D138" t="str">
            <v>Medium</v>
          </cell>
          <cell r="E138" t="str">
            <v>Chirag Dubal</v>
          </cell>
          <cell r="F138" t="str">
            <v>Simi Raichel Zachariah</v>
          </cell>
          <cell r="G138">
            <v>46259.456250000003</v>
          </cell>
          <cell r="H138">
            <v>46261.46875</v>
          </cell>
        </row>
        <row r="139">
          <cell r="A139" t="str">
            <v>UCW-36487</v>
          </cell>
          <cell r="B139" t="str">
            <v>CLONE - CLONE - New Listing Template :- 01-08-2026</v>
          </cell>
          <cell r="C139" t="str">
            <v>SFA Stage</v>
          </cell>
          <cell r="D139" t="str">
            <v>Medium</v>
          </cell>
          <cell r="E139" t="str">
            <v>Chirag Dubal</v>
          </cell>
          <cell r="F139" t="str">
            <v>Simi Raichel Zachariah</v>
          </cell>
          <cell r="G139">
            <v>46259.443749999999</v>
          </cell>
          <cell r="H139">
            <v>46265.707638888889</v>
          </cell>
        </row>
        <row r="140">
          <cell r="A140" t="str">
            <v>UCW-36481</v>
          </cell>
          <cell r="B140" t="str">
            <v>Error_Weekly Consolidated QC Report (1 July – 13 July) | Agency Name -  Netscribes</v>
          </cell>
          <cell r="C140" t="str">
            <v>CLOSED</v>
          </cell>
          <cell r="D140" t="str">
            <v>Medium</v>
          </cell>
          <cell r="E140" t="str">
            <v>Reagan D’souza</v>
          </cell>
          <cell r="F140" t="str">
            <v>Swati Shukla</v>
          </cell>
          <cell r="G140">
            <v>46258.800694444442</v>
          </cell>
          <cell r="H140">
            <v>46260.412499999999</v>
          </cell>
        </row>
        <row r="141">
          <cell r="A141" t="str">
            <v>UCW-36465</v>
          </cell>
          <cell r="B141" t="str">
            <v>La Prairie x TCL - 2026 2H New Launches Details &amp; Cataloguing</v>
          </cell>
          <cell r="C141" t="str">
            <v>CLOSED Due to Inactive/Insufficient Information</v>
          </cell>
          <cell r="D141" t="str">
            <v>Medium</v>
          </cell>
          <cell r="E141" t="str">
            <v>Chirag Dubal</v>
          </cell>
          <cell r="F141" t="str">
            <v>Shloka Chakre</v>
          </cell>
          <cell r="G141">
            <v>46258.756249999999</v>
          </cell>
          <cell r="H141">
            <v>46263.409722222219</v>
          </cell>
        </row>
        <row r="142">
          <cell r="A142" t="str">
            <v>UCW-36454</v>
          </cell>
          <cell r="B142" t="str">
            <v>[EXT] Fw: TATA EAN Update</v>
          </cell>
          <cell r="C142" t="str">
            <v>CLOSED</v>
          </cell>
          <cell r="D142" t="str">
            <v>Medium</v>
          </cell>
          <cell r="E142" t="str">
            <v>Chirag Dubal</v>
          </cell>
          <cell r="F142" t="str">
            <v>Simi Raichel Zachariah</v>
          </cell>
          <cell r="G142">
            <v>46258.725694444445</v>
          </cell>
          <cell r="H142">
            <v>46268.743055555555</v>
          </cell>
        </row>
        <row r="143">
          <cell r="A143" t="str">
            <v>UCW-36450</v>
          </cell>
          <cell r="B143" t="str">
            <v>September'26 Order Cycle - Fragrances - Samples + NPLs + GWPs: TCL</v>
          </cell>
          <cell r="C143" t="str">
            <v>CLOSED</v>
          </cell>
          <cell r="D143" t="str">
            <v>Medium</v>
          </cell>
          <cell r="E143" t="str">
            <v>Chirag Dubal</v>
          </cell>
          <cell r="F143" t="str">
            <v>Simi Raichel Zachariah</v>
          </cell>
          <cell r="G143">
            <v>46258.674305555556</v>
          </cell>
          <cell r="H143">
            <v>46270.465277777781</v>
          </cell>
        </row>
        <row r="144">
          <cell r="A144" t="str">
            <v>UCW-36440</v>
          </cell>
          <cell r="B144" t="str">
            <v>Accessorize London X Tata Cliq _Jewellery Catalogue_19-08-2026</v>
          </cell>
          <cell r="C144" t="str">
            <v>CLOSED</v>
          </cell>
          <cell r="D144" t="str">
            <v>Medium</v>
          </cell>
          <cell r="E144" t="str">
            <v>Mohd Tahir Shaikh</v>
          </cell>
          <cell r="F144" t="str">
            <v>Simi Raichel Zachariah</v>
          </cell>
          <cell r="G144">
            <v>46258.628472222219</v>
          </cell>
          <cell r="H144">
            <v>46270.475694444445</v>
          </cell>
        </row>
        <row r="145">
          <cell r="A145" t="str">
            <v>UCW-36439</v>
          </cell>
          <cell r="B145" t="str">
            <v>Palmonas | Fashion Jwellery | 128366 | 20-08-2026, 20 GIFT BOX</v>
          </cell>
          <cell r="C145" t="str">
            <v>CLOSED Due to Inactive/Insufficient Information</v>
          </cell>
          <cell r="D145" t="str">
            <v>Medium</v>
          </cell>
          <cell r="E145" t="str">
            <v>Chirag Dubal</v>
          </cell>
          <cell r="F145" t="str">
            <v>Simi Raichel Zachariah</v>
          </cell>
          <cell r="G145">
            <v>46258.625</v>
          </cell>
          <cell r="H145">
            <v>46260.745138888888</v>
          </cell>
        </row>
        <row r="146">
          <cell r="A146" t="str">
            <v>UCW-36437</v>
          </cell>
          <cell r="B146" t="str">
            <v>CLONE -  Amouage Launch | TCL - Cataloguing Details | July 2026</v>
          </cell>
          <cell r="C146" t="str">
            <v>CLOSED</v>
          </cell>
          <cell r="D146" t="str">
            <v>Medium</v>
          </cell>
          <cell r="E146" t="str">
            <v>netscribes</v>
          </cell>
          <cell r="F146" t="str">
            <v>netscribes</v>
          </cell>
          <cell r="G146">
            <v>46258.617361111108</v>
          </cell>
          <cell r="H146">
            <v>46260.379861111112</v>
          </cell>
        </row>
        <row r="147">
          <cell r="A147" t="str">
            <v>UCW-36433</v>
          </cell>
          <cell r="B147" t="str">
            <v xml:space="preserve">Seller ID :126768 &amp; 127197  - Images Updation </v>
          </cell>
          <cell r="C147" t="str">
            <v>CLOSED</v>
          </cell>
          <cell r="D147" t="str">
            <v>Medium</v>
          </cell>
          <cell r="E147" t="str">
            <v>Chirag Dubal</v>
          </cell>
          <cell r="F147" t="str">
            <v>Simi Raichel Zachariah</v>
          </cell>
          <cell r="G147">
            <v>46258.584027777775</v>
          </cell>
          <cell r="H147">
            <v>46268.674305555556</v>
          </cell>
        </row>
        <row r="148">
          <cell r="A148" t="str">
            <v>UCW-36431</v>
          </cell>
          <cell r="B148" t="str">
            <v xml:space="preserve">BAGATT - Bugatti Size addition template </v>
          </cell>
          <cell r="C148" t="str">
            <v>CLOSED</v>
          </cell>
          <cell r="D148" t="str">
            <v>Medium</v>
          </cell>
          <cell r="E148" t="str">
            <v>Chirag Dubal</v>
          </cell>
          <cell r="F148" t="str">
            <v>Shloka Chakre</v>
          </cell>
          <cell r="G148">
            <v>46258.57916666667</v>
          </cell>
          <cell r="H148">
            <v>46270.709027777775</v>
          </cell>
        </row>
        <row r="149">
          <cell r="A149" t="str">
            <v>UCW-36426</v>
          </cell>
          <cell r="B149" t="str">
            <v>TataCliq X Bewakoof II Size Chart UpdateII 12-08-2026</v>
          </cell>
          <cell r="C149" t="str">
            <v>CLOSED</v>
          </cell>
          <cell r="D149" t="str">
            <v>Medium</v>
          </cell>
          <cell r="E149" t="str">
            <v>Chirag Dubal</v>
          </cell>
          <cell r="F149" t="str">
            <v>Simi Raichel Zachariah</v>
          </cell>
          <cell r="G149">
            <v>46258.561111111114</v>
          </cell>
          <cell r="H149">
            <v>46266.451388888891</v>
          </cell>
        </row>
        <row r="150">
          <cell r="A150" t="str">
            <v>UCW-36423</v>
          </cell>
          <cell r="B150" t="str">
            <v>CLONE - MAC NPL Listing July'26</v>
          </cell>
          <cell r="C150" t="str">
            <v>CLOSED</v>
          </cell>
          <cell r="D150" t="str">
            <v>Medium</v>
          </cell>
          <cell r="E150" t="str">
            <v>Chirag Dubal</v>
          </cell>
          <cell r="F150" t="str">
            <v>Simi Raichel Zachariah</v>
          </cell>
          <cell r="G150">
            <v>46258.544444444444</v>
          </cell>
          <cell r="H150">
            <v>46268.720138888886</v>
          </cell>
        </row>
        <row r="151">
          <cell r="A151" t="str">
            <v>UCW-36417</v>
          </cell>
          <cell r="B151" t="str">
            <v>Diwali Box| 2733568|TCL</v>
          </cell>
          <cell r="C151" t="str">
            <v>CLOSED</v>
          </cell>
          <cell r="D151" t="str">
            <v>Medium</v>
          </cell>
          <cell r="E151" t="str">
            <v>Chirag Dubal</v>
          </cell>
          <cell r="F151" t="str">
            <v>Simi Raichel Zachariah</v>
          </cell>
          <cell r="G151">
            <v>46258.535416666666</v>
          </cell>
          <cell r="H151">
            <v>46268.697222222225</v>
          </cell>
        </row>
        <row r="152">
          <cell r="A152" t="str">
            <v>UCW-36415</v>
          </cell>
          <cell r="B152" t="str">
            <v>Sebastian Image Correction</v>
          </cell>
          <cell r="C152" t="str">
            <v>Uploaded/Retriggered</v>
          </cell>
          <cell r="D152" t="str">
            <v>Medium</v>
          </cell>
          <cell r="E152" t="str">
            <v>Chirag Dubal</v>
          </cell>
          <cell r="F152" t="str">
            <v>Simi Raichel Zachariah</v>
          </cell>
          <cell r="G152">
            <v>46258.511805555558</v>
          </cell>
          <cell r="H152">
            <v>46260.663194444445</v>
          </cell>
        </row>
        <row r="153">
          <cell r="A153" t="str">
            <v>UCW-36414</v>
          </cell>
          <cell r="B153" t="str">
            <v>CLONE - Limese X SOR - ANUA Listing sheet</v>
          </cell>
          <cell r="C153" t="str">
            <v>Uploaded/Retriggered</v>
          </cell>
          <cell r="D153" t="str">
            <v>Medium</v>
          </cell>
          <cell r="E153" t="str">
            <v>netscribes</v>
          </cell>
          <cell r="F153" t="str">
            <v>netscribes</v>
          </cell>
          <cell r="G153">
            <v>46258.511805555558</v>
          </cell>
          <cell r="H153">
            <v>46270.460416666669</v>
          </cell>
        </row>
        <row r="154">
          <cell r="A154" t="str">
            <v>UCW-36411</v>
          </cell>
          <cell r="B154" t="str">
            <v>Request for MRP, EAN, Images &amp; Manufacturer Details Update</v>
          </cell>
          <cell r="C154" t="str">
            <v>Tech Error</v>
          </cell>
          <cell r="D154" t="str">
            <v>Medium</v>
          </cell>
          <cell r="E154" t="str">
            <v>Chirag Dubal</v>
          </cell>
          <cell r="F154" t="str">
            <v>Simi Raichel Zachariah</v>
          </cell>
          <cell r="G154">
            <v>46258.502083333333</v>
          </cell>
          <cell r="H154">
            <v>46259.453472222223</v>
          </cell>
        </row>
        <row r="155">
          <cell r="A155" t="str">
            <v>UCW-36404</v>
          </cell>
          <cell r="B155" t="str">
            <v>Gift Boxes listing – Content Sheet Attached: TATA Cliq x HMB</v>
          </cell>
          <cell r="C155" t="str">
            <v>CLOSED</v>
          </cell>
          <cell r="D155" t="str">
            <v>Medium</v>
          </cell>
          <cell r="E155" t="str">
            <v>Chirag Dubal</v>
          </cell>
          <cell r="F155" t="str">
            <v>Simi Raichel Zachariah</v>
          </cell>
          <cell r="G155">
            <v>46258.455555555556</v>
          </cell>
          <cell r="H155">
            <v>46268.665972222225</v>
          </cell>
        </row>
        <row r="156">
          <cell r="A156" t="str">
            <v>UCW-36403</v>
          </cell>
          <cell r="B156" t="str">
            <v xml:space="preserve"> Images update | Tata Cliq | Miduty</v>
          </cell>
          <cell r="C156" t="str">
            <v>CLOSED</v>
          </cell>
          <cell r="D156" t="str">
            <v>Medium</v>
          </cell>
          <cell r="E156" t="str">
            <v>Chirag Dubal</v>
          </cell>
          <cell r="F156" t="str">
            <v>Simi Raichel Zachariah</v>
          </cell>
          <cell r="G156">
            <v>46258.452777777777</v>
          </cell>
          <cell r="H156">
            <v>46258.763888888891</v>
          </cell>
        </row>
        <row r="157">
          <cell r="A157" t="str">
            <v>UCW-36399</v>
          </cell>
          <cell r="B157" t="str">
            <v>Tata Cliq Luxury  - New listing - Bvlgari and Hermès (GWP) 17-08-2026</v>
          </cell>
          <cell r="C157" t="str">
            <v>CLOSED</v>
          </cell>
          <cell r="D157" t="str">
            <v>Medium</v>
          </cell>
          <cell r="E157" t="str">
            <v>Chirag Dubal</v>
          </cell>
          <cell r="F157" t="str">
            <v>Simi Raichel Zachariah</v>
          </cell>
          <cell r="G157">
            <v>46258.434027777781</v>
          </cell>
          <cell r="H157">
            <v>46268.661111111112</v>
          </cell>
        </row>
        <row r="158">
          <cell r="A158" t="str">
            <v>UCW-36398</v>
          </cell>
          <cell r="B158" t="str">
            <v>Tata Cliq - New listing - Kylie Minogue &amp; Stetson(New launch)</v>
          </cell>
          <cell r="C158" t="str">
            <v>CLOSED Due to Inactive/Insufficient Information</v>
          </cell>
          <cell r="D158" t="str">
            <v>Medium</v>
          </cell>
          <cell r="E158" t="str">
            <v>Chirag Dubal</v>
          </cell>
          <cell r="F158" t="str">
            <v>Simi Raichel Zachariah</v>
          </cell>
          <cell r="G158">
            <v>46258.431944444441</v>
          </cell>
          <cell r="H158">
            <v>46263.443055555559</v>
          </cell>
        </row>
        <row r="159">
          <cell r="A159" t="str">
            <v>UCW-36397</v>
          </cell>
          <cell r="B159" t="str">
            <v xml:space="preserve"> Tata Cliq - New Listing - Ferragamo ( Fiamma Assoluta )</v>
          </cell>
          <cell r="C159" t="str">
            <v>CLOSED</v>
          </cell>
          <cell r="D159" t="str">
            <v>Medium</v>
          </cell>
          <cell r="E159" t="str">
            <v>Chirag Dubal</v>
          </cell>
          <cell r="F159" t="str">
            <v>Simi Raichel Zachariah</v>
          </cell>
          <cell r="G159">
            <v>46258.429166666669</v>
          </cell>
          <cell r="H159">
            <v>46268.65625</v>
          </cell>
        </row>
        <row r="160">
          <cell r="A160" t="str">
            <v>UCW-36388</v>
          </cell>
          <cell r="B160" t="str">
            <v xml:space="preserve"> Error_Weekly Consolidated QC Report (1 July – 13 July) | Agency Name -  Netscribes</v>
          </cell>
          <cell r="C160" t="str">
            <v>CLOSED</v>
          </cell>
          <cell r="D160" t="str">
            <v>Medium</v>
          </cell>
          <cell r="E160" t="str">
            <v>Reagan D’souza</v>
          </cell>
          <cell r="F160" t="str">
            <v>Swati Shukla</v>
          </cell>
          <cell r="G160">
            <v>46256.948611111111</v>
          </cell>
          <cell r="H160">
            <v>46268.583333333336</v>
          </cell>
        </row>
        <row r="161">
          <cell r="A161" t="str">
            <v>UCW-36384</v>
          </cell>
          <cell r="B161" t="str">
            <v xml:space="preserve">Cloned-Cin Cin - 07-08-2026 - 128398 - Daily Wear </v>
          </cell>
          <cell r="C161" t="str">
            <v>CLOSED</v>
          </cell>
          <cell r="D161" t="str">
            <v>Medium</v>
          </cell>
          <cell r="E161" t="str">
            <v>Chirag Dubal</v>
          </cell>
          <cell r="F161" t="str">
            <v>netscribes</v>
          </cell>
          <cell r="G161">
            <v>46256.656944444447</v>
          </cell>
          <cell r="H161">
            <v>46261.460416666669</v>
          </cell>
        </row>
        <row r="162">
          <cell r="A162" t="str">
            <v>UCW-36379</v>
          </cell>
          <cell r="B162" t="str">
            <v>Superyou - Pouch to Jar Transition - 500g Packs</v>
          </cell>
          <cell r="C162" t="str">
            <v>FAILED</v>
          </cell>
          <cell r="D162" t="str">
            <v>Medium</v>
          </cell>
          <cell r="E162" t="str">
            <v>Chirag Dubal</v>
          </cell>
          <cell r="F162" t="str">
            <v>Simi Raichel Zachariah</v>
          </cell>
          <cell r="G162">
            <v>46255.991666666669</v>
          </cell>
          <cell r="H162">
            <v>46255.991666666669</v>
          </cell>
        </row>
        <row r="163">
          <cell r="A163" t="str">
            <v>UCW-36372</v>
          </cell>
          <cell r="B163" t="str">
            <v>Error_Weekly Consolidated QC Report (1 July – 13 July) | Agency Name -  Netscribes</v>
          </cell>
          <cell r="C163" t="str">
            <v>CLOSED</v>
          </cell>
          <cell r="D163" t="str">
            <v>Medium</v>
          </cell>
          <cell r="E163" t="str">
            <v>Reagan D’souza</v>
          </cell>
          <cell r="F163" t="str">
            <v>Swati Shukla</v>
          </cell>
          <cell r="G163">
            <v>46255.799305555556</v>
          </cell>
          <cell r="H163">
            <v>46260.411805555559</v>
          </cell>
        </row>
        <row r="164">
          <cell r="A164" t="str">
            <v>UCW-36367</v>
          </cell>
          <cell r="B164" t="str">
            <v>SKP Spa Essence New Launch - Tata</v>
          </cell>
          <cell r="C164" t="str">
            <v>CLOSED</v>
          </cell>
          <cell r="D164" t="str">
            <v>Medium</v>
          </cell>
          <cell r="E164" t="str">
            <v>Chirag Dubal</v>
          </cell>
          <cell r="F164" t="str">
            <v>Simi Raichel Zachariah</v>
          </cell>
          <cell r="G164">
            <v>46255.76458333333</v>
          </cell>
          <cell r="H164">
            <v>46268.646527777775</v>
          </cell>
        </row>
        <row r="165">
          <cell r="A165" t="str">
            <v>UCW-36364</v>
          </cell>
          <cell r="B165" t="str">
            <v>SEPT NPL Cataloguing TCL</v>
          </cell>
          <cell r="C165" t="str">
            <v>CLOSED Due to Inactive/Insufficient Information</v>
          </cell>
          <cell r="D165" t="str">
            <v>Medium</v>
          </cell>
          <cell r="E165" t="str">
            <v>Chirag Dubal</v>
          </cell>
          <cell r="F165" t="str">
            <v>Simi Raichel Zachariah</v>
          </cell>
          <cell r="G165">
            <v>46255.740972222222</v>
          </cell>
          <cell r="H165">
            <v>46262.451388888891</v>
          </cell>
        </row>
        <row r="166">
          <cell r="A166" t="str">
            <v>UCW-36361</v>
          </cell>
          <cell r="B166" t="str">
            <v xml:space="preserve">Rabanne Million RE26 Cataloguing </v>
          </cell>
          <cell r="C166" t="str">
            <v>CLOSED</v>
          </cell>
          <cell r="D166" t="str">
            <v>Medium</v>
          </cell>
          <cell r="E166" t="str">
            <v>Chirag Dubal</v>
          </cell>
          <cell r="F166" t="str">
            <v>Simi Raichel Zachariah</v>
          </cell>
          <cell r="G166">
            <v>46255.729861111111</v>
          </cell>
          <cell r="H166">
            <v>46268.642361111109</v>
          </cell>
        </row>
        <row r="167">
          <cell r="A167" t="str">
            <v>UCW-36360</v>
          </cell>
          <cell r="B167" t="str">
            <v>Puig NPD Cataloguing 12.08.26</v>
          </cell>
          <cell r="C167" t="str">
            <v>CLOSED</v>
          </cell>
          <cell r="D167" t="str">
            <v>Medium</v>
          </cell>
          <cell r="E167" t="str">
            <v>Chirag Dubal</v>
          </cell>
          <cell r="F167" t="str">
            <v>Simi Raichel Zachariah</v>
          </cell>
          <cell r="G167">
            <v>46255.723611111112</v>
          </cell>
          <cell r="H167">
            <v>46260.436111111114</v>
          </cell>
        </row>
        <row r="168">
          <cell r="A168" t="str">
            <v>UCW-36355</v>
          </cell>
          <cell r="B168" t="str">
            <v>Under Armour Listing (128047)-14/08/2026</v>
          </cell>
          <cell r="C168" t="str">
            <v>CLOSED</v>
          </cell>
          <cell r="D168" t="str">
            <v>Medium</v>
          </cell>
          <cell r="E168" t="str">
            <v>Chirag Dubal</v>
          </cell>
          <cell r="F168" t="str">
            <v>Simi Raichel Zachariah</v>
          </cell>
          <cell r="G168">
            <v>46255.698611111111</v>
          </cell>
          <cell r="H168">
            <v>46258.774305555555</v>
          </cell>
        </row>
        <row r="169">
          <cell r="A169" t="str">
            <v>UCW-36353</v>
          </cell>
          <cell r="B169" t="str">
            <v>Koskii - 12-08-2026 - 129333 - Festive Wear</v>
          </cell>
          <cell r="C169" t="str">
            <v>CLOSED</v>
          </cell>
          <cell r="D169" t="str">
            <v>Medium</v>
          </cell>
          <cell r="E169" t="str">
            <v>Chirag Dubal</v>
          </cell>
          <cell r="F169" t="str">
            <v>Simi Raichel Zachariah</v>
          </cell>
          <cell r="G169">
            <v>46255.690972222219</v>
          </cell>
          <cell r="H169">
            <v>46260.443749999999</v>
          </cell>
        </row>
        <row r="170">
          <cell r="A170" t="str">
            <v>UCW-36340</v>
          </cell>
          <cell r="B170" t="str">
            <v>ONLY AW26 (LOT-1) (TATA CLIQ Template)-17.08.2026</v>
          </cell>
          <cell r="C170" t="str">
            <v>CLOSED</v>
          </cell>
          <cell r="D170" t="str">
            <v>Medium</v>
          </cell>
          <cell r="E170" t="str">
            <v>Chirag Dubal</v>
          </cell>
          <cell r="F170" t="str">
            <v>Simi Raichel Zachariah</v>
          </cell>
          <cell r="G170">
            <v>46255.584722222222</v>
          </cell>
          <cell r="H170">
            <v>46263.668055555558</v>
          </cell>
        </row>
        <row r="171">
          <cell r="A171" t="str">
            <v>UCW-36338</v>
          </cell>
          <cell r="B171" t="str">
            <v>CLONE - Changes In The Products - HOUSE OF CDC FASHION PVT LTD</v>
          </cell>
          <cell r="C171" t="str">
            <v>CLOSED</v>
          </cell>
          <cell r="D171" t="str">
            <v>Medium</v>
          </cell>
          <cell r="E171" t="str">
            <v>netscribes</v>
          </cell>
          <cell r="F171" t="str">
            <v>netscribes</v>
          </cell>
          <cell r="G171">
            <v>46255.548611111109</v>
          </cell>
          <cell r="H171">
            <v>46258.597916666666</v>
          </cell>
        </row>
        <row r="172">
          <cell r="A172" t="str">
            <v>UCW-36336</v>
          </cell>
          <cell r="B172" t="str">
            <v xml:space="preserve"> [EXTERNAL] RE: PI Tata Cliq - 14th July</v>
          </cell>
          <cell r="C172" t="str">
            <v>CLOSED</v>
          </cell>
          <cell r="D172" t="str">
            <v>Medium</v>
          </cell>
          <cell r="E172" t="str">
            <v>Chirag Dubal</v>
          </cell>
          <cell r="F172" t="str">
            <v>Simi Raichel Zachariah</v>
          </cell>
          <cell r="G172">
            <v>46255.540277777778</v>
          </cell>
          <cell r="H172">
            <v>46261.451388888891</v>
          </cell>
        </row>
        <row r="173">
          <cell r="A173" t="str">
            <v>UCW-36323</v>
          </cell>
          <cell r="B173" t="str">
            <v>CLONE - CLONE - CLONE - CLONE - CLONE - Error_Weekly Consolidated QC Report (1 July – 13 July) | Agency Name -  Netscribes</v>
          </cell>
          <cell r="C173" t="str">
            <v>CLOSED</v>
          </cell>
          <cell r="D173" t="str">
            <v>Medium</v>
          </cell>
          <cell r="E173" t="str">
            <v>Chirag Dubal</v>
          </cell>
          <cell r="F173" t="str">
            <v>Swati Shukla</v>
          </cell>
          <cell r="G173">
            <v>46254.800694444442</v>
          </cell>
          <cell r="H173">
            <v>46265.466666666667</v>
          </cell>
        </row>
        <row r="174">
          <cell r="A174" t="str">
            <v>UCW-36312</v>
          </cell>
          <cell r="B174" t="str">
            <v>MAC Cataloguing - Aug'26</v>
          </cell>
          <cell r="C174" t="str">
            <v>CLOSED</v>
          </cell>
          <cell r="D174" t="str">
            <v>Medium</v>
          </cell>
          <cell r="E174" t="str">
            <v>Chirag Dubal</v>
          </cell>
          <cell r="F174" t="str">
            <v>Simi Raichel Zachariah</v>
          </cell>
          <cell r="G174">
            <v>46254.727083333331</v>
          </cell>
          <cell r="H174">
            <v>46260.504861111112</v>
          </cell>
        </row>
        <row r="175">
          <cell r="A175" t="str">
            <v>UCW-36311</v>
          </cell>
          <cell r="B175" t="str">
            <v>L'Occi X TataCliQ_New Listings</v>
          </cell>
          <cell r="C175" t="str">
            <v>CLOSED</v>
          </cell>
          <cell r="D175" t="str">
            <v>Medium</v>
          </cell>
          <cell r="E175" t="str">
            <v>Chirag Dubal</v>
          </cell>
          <cell r="F175" t="str">
            <v>Simi Raichel Zachariah</v>
          </cell>
          <cell r="G175">
            <v>46254.724305555559</v>
          </cell>
          <cell r="H175">
            <v>46268.636111111111</v>
          </cell>
        </row>
        <row r="176">
          <cell r="A176" t="str">
            <v>UCW-36307</v>
          </cell>
          <cell r="B176" t="str">
            <v>Fabindia – Apparel | Jewellery – Seller Code-126453 – SKU Count-1199 – Style Count-448 – 13-08-2026</v>
          </cell>
          <cell r="C176" t="str">
            <v>CLOSED</v>
          </cell>
          <cell r="D176" t="str">
            <v>Medium</v>
          </cell>
          <cell r="E176" t="str">
            <v>Chirag Dubal</v>
          </cell>
          <cell r="F176" t="str">
            <v>Simi Raichel Zachariah</v>
          </cell>
          <cell r="G176">
            <v>46254.688888888886</v>
          </cell>
          <cell r="H176">
            <v>46268.742361111108</v>
          </cell>
        </row>
        <row r="177">
          <cell r="A177" t="str">
            <v>UCW-36304</v>
          </cell>
          <cell r="B177" t="str">
            <v xml:space="preserve"> Palmonas | Fashion Jwellery | 128366 | 19-08-2026, 37 SKUs Rakhi and Rakhi combos</v>
          </cell>
          <cell r="C177" t="str">
            <v>CLOSED</v>
          </cell>
          <cell r="D177" t="str">
            <v>Medium</v>
          </cell>
          <cell r="E177" t="str">
            <v>Chirag Dubal</v>
          </cell>
          <cell r="F177" t="str">
            <v>Simi Raichel Zachariah</v>
          </cell>
          <cell r="G177">
            <v>46254.62777777778</v>
          </cell>
          <cell r="H177">
            <v>46258.657638888886</v>
          </cell>
        </row>
        <row r="178">
          <cell r="A178" t="str">
            <v>UCW-36303</v>
          </cell>
          <cell r="B178" t="str">
            <v>Image Update - MP000000031301062 -WONDERCHEF- IMAGE UPDATE</v>
          </cell>
          <cell r="C178" t="str">
            <v>CLOSED</v>
          </cell>
          <cell r="D178" t="str">
            <v>Medium</v>
          </cell>
          <cell r="E178" t="str">
            <v>Chirag Dubal</v>
          </cell>
          <cell r="F178" t="str">
            <v>Simi Raichel Zachariah</v>
          </cell>
          <cell r="G178">
            <v>46254.626388888886</v>
          </cell>
          <cell r="H178">
            <v>46263.640277777777</v>
          </cell>
        </row>
        <row r="179">
          <cell r="A179" t="str">
            <v>UCW-36295</v>
          </cell>
          <cell r="B179" t="str">
            <v>CLONE - Catalog File | IXIA by GIVA | 8/17/2026</v>
          </cell>
          <cell r="C179" t="str">
            <v>CLOSED Due to Inactive/Insufficient Information</v>
          </cell>
          <cell r="D179" t="str">
            <v>Medium</v>
          </cell>
          <cell r="E179" t="str">
            <v>Chirag Dubal</v>
          </cell>
          <cell r="F179" t="str">
            <v>Simi Raichel Zachariah</v>
          </cell>
          <cell r="G179">
            <v>46254.506944444445</v>
          </cell>
          <cell r="H179">
            <v>46260.78402777778</v>
          </cell>
        </row>
        <row r="180">
          <cell r="A180" t="str">
            <v>UCW-36291</v>
          </cell>
          <cell r="B180" t="str">
            <v>( CHARCHIT/CAVIO ) 25 -New Styles Product data sheet to go live on Tata Cliq</v>
          </cell>
          <cell r="C180" t="str">
            <v>CLOSED</v>
          </cell>
          <cell r="D180" t="str">
            <v>Medium</v>
          </cell>
          <cell r="E180" t="str">
            <v>Chirag Dubal</v>
          </cell>
          <cell r="F180" t="str">
            <v>Simi Raichel Zachariah</v>
          </cell>
          <cell r="G180">
            <v>46254.447222222225</v>
          </cell>
          <cell r="H180">
            <v>46261.435416666667</v>
          </cell>
        </row>
        <row r="181">
          <cell r="A181" t="str">
            <v>UCW-36289</v>
          </cell>
          <cell r="B181" t="str">
            <v>Saucony Women's Listing Template</v>
          </cell>
          <cell r="C181" t="str">
            <v>CLOSED</v>
          </cell>
          <cell r="D181" t="str">
            <v>Medium</v>
          </cell>
          <cell r="E181" t="str">
            <v>Chirag Dubal</v>
          </cell>
          <cell r="F181" t="str">
            <v>Jaibharathi Jagannathan</v>
          </cell>
          <cell r="G181">
            <v>46253.995138888888</v>
          </cell>
          <cell r="H181">
            <v>46256.48541666667</v>
          </cell>
        </row>
        <row r="182">
          <cell r="A182" t="str">
            <v>UCW-36287</v>
          </cell>
          <cell r="B182" t="str">
            <v>MP000000023232174 - Image Update</v>
          </cell>
          <cell r="C182" t="str">
            <v>CLOSED</v>
          </cell>
          <cell r="D182" t="str">
            <v>Medium</v>
          </cell>
          <cell r="E182" t="str">
            <v>Chirag Dubal</v>
          </cell>
          <cell r="F182" t="str">
            <v>Simi Raichel Zachariah</v>
          </cell>
          <cell r="G182">
            <v>46253.821527777778</v>
          </cell>
          <cell r="H182">
            <v>46255.597222222219</v>
          </cell>
        </row>
        <row r="183">
          <cell r="A183" t="str">
            <v>UCW-36283</v>
          </cell>
          <cell r="B183" t="str">
            <v xml:space="preserve"> Nicobar + Apparel + Jewellery + 129226 + 18th Aug26 (Godavari)</v>
          </cell>
          <cell r="C183" t="str">
            <v>CLOSED</v>
          </cell>
          <cell r="D183" t="str">
            <v>Medium</v>
          </cell>
          <cell r="E183" t="str">
            <v>Chirag Dubal</v>
          </cell>
          <cell r="F183" t="str">
            <v>Simi Raichel Zachariah</v>
          </cell>
          <cell r="G183">
            <v>46253.793749999997</v>
          </cell>
          <cell r="H183">
            <v>46268.62222222222</v>
          </cell>
        </row>
        <row r="184">
          <cell r="A184" t="str">
            <v>UCW-36281</v>
          </cell>
          <cell r="B184" t="str">
            <v>CLONE - New Catalog Jewellery_Biba_11-08-2026</v>
          </cell>
          <cell r="C184" t="str">
            <v>CLOSED</v>
          </cell>
          <cell r="D184" t="str">
            <v>Medium</v>
          </cell>
          <cell r="E184" t="str">
            <v>Chirag Dubal</v>
          </cell>
          <cell r="F184" t="str">
            <v>Simi Raichel Zachariah</v>
          </cell>
          <cell r="G184">
            <v>46253.789583333331</v>
          </cell>
          <cell r="H184">
            <v>46259.48541666667</v>
          </cell>
        </row>
        <row r="185">
          <cell r="A185" t="str">
            <v>UCW-36280</v>
          </cell>
          <cell r="B185" t="str">
            <v>CLONE - CLONE - CLONE - CLONE - Error_Weekly Consolidated QC Report (1 July – 13 July) | Agency Name -  Netscribes</v>
          </cell>
          <cell r="C185" t="str">
            <v>CLOSED</v>
          </cell>
          <cell r="D185" t="str">
            <v>Medium</v>
          </cell>
          <cell r="E185" t="str">
            <v>Chirag Dubal</v>
          </cell>
          <cell r="F185" t="str">
            <v>Swati Shukla</v>
          </cell>
          <cell r="G185">
            <v>46253.787499999999</v>
          </cell>
          <cell r="H185">
            <v>46265.455555555556</v>
          </cell>
        </row>
        <row r="186">
          <cell r="A186" t="str">
            <v>UCW-36278</v>
          </cell>
          <cell r="B186" t="str">
            <v>PNG Jewellers | Silver Rakhi Revised Images | Code - 124260 | Total SKUs - 98</v>
          </cell>
          <cell r="C186" t="str">
            <v>CLOSED Due to Inactive/Insufficient Information</v>
          </cell>
          <cell r="D186" t="str">
            <v>Medium</v>
          </cell>
          <cell r="E186" t="str">
            <v>Chirag Dubal</v>
          </cell>
          <cell r="F186" t="str">
            <v>Simi Raichel Zachariah</v>
          </cell>
          <cell r="G186">
            <v>46253.782638888886</v>
          </cell>
          <cell r="H186">
            <v>46260.426388888889</v>
          </cell>
        </row>
        <row r="187">
          <cell r="A187" t="str">
            <v>UCW-36263</v>
          </cell>
          <cell r="B187" t="str">
            <v xml:space="preserve"> CK 100 Rem - 4 std 3 GWP - TATA - 17/08/26</v>
          </cell>
          <cell r="C187" t="str">
            <v>CLOSED</v>
          </cell>
          <cell r="D187" t="str">
            <v>Medium</v>
          </cell>
          <cell r="E187" t="str">
            <v>Chirag Dubal</v>
          </cell>
          <cell r="F187" t="str">
            <v>Simi Raichel Zachariah</v>
          </cell>
          <cell r="G187">
            <v>46253.736805555556</v>
          </cell>
          <cell r="H187">
            <v>46260.499305555553</v>
          </cell>
        </row>
        <row r="188">
          <cell r="A188" t="str">
            <v>UCW-36261</v>
          </cell>
          <cell r="B188" t="str">
            <v>Davidoff 3 EAN Update - TATA - 12/08/26</v>
          </cell>
          <cell r="C188" t="str">
            <v>CLOSED</v>
          </cell>
          <cell r="D188" t="str">
            <v>Medium</v>
          </cell>
          <cell r="E188" t="str">
            <v>Chirag Dubal</v>
          </cell>
          <cell r="F188" t="str">
            <v>Simi Raichel Zachariah</v>
          </cell>
          <cell r="G188">
            <v>46253.729166666664</v>
          </cell>
          <cell r="H188">
            <v>46258.576388888891</v>
          </cell>
        </row>
        <row r="189">
          <cell r="A189" t="str">
            <v>UCW-36255</v>
          </cell>
          <cell r="B189" t="str">
            <v>Floris London cherry blossom intense</v>
          </cell>
          <cell r="C189" t="str">
            <v>CLOSED</v>
          </cell>
          <cell r="D189" t="str">
            <v>Medium</v>
          </cell>
          <cell r="E189" t="str">
            <v>Chirag Dubal</v>
          </cell>
          <cell r="F189" t="str">
            <v>Simi Raichel Zachariah</v>
          </cell>
          <cell r="G189">
            <v>46253.667361111111</v>
          </cell>
          <cell r="H189">
            <v>46256.529166666667</v>
          </cell>
        </row>
        <row r="190">
          <cell r="A190" t="str">
            <v>UCW-36253</v>
          </cell>
          <cell r="B190" t="str">
            <v>Giva | Silver Jewellery | 125927 | 06-08-2026 (32SKUs)</v>
          </cell>
          <cell r="C190" t="str">
            <v>CLOSED</v>
          </cell>
          <cell r="D190" t="str">
            <v>Medium</v>
          </cell>
          <cell r="E190" t="str">
            <v>Chirag Dubal</v>
          </cell>
          <cell r="F190" t="str">
            <v>Simi Raichel Zachariah</v>
          </cell>
          <cell r="G190">
            <v>46253.65902777778</v>
          </cell>
          <cell r="H190">
            <v>46255.604166666664</v>
          </cell>
        </row>
        <row r="191">
          <cell r="A191" t="str">
            <v>UCW-36251</v>
          </cell>
          <cell r="B191" t="str">
            <v>House of Chikankari - 10-08-2026 - 128604 - Festive Collection</v>
          </cell>
          <cell r="C191" t="str">
            <v>CLOSED</v>
          </cell>
          <cell r="D191" t="str">
            <v>Medium</v>
          </cell>
          <cell r="E191" t="str">
            <v>Chirag Dubal</v>
          </cell>
          <cell r="F191" t="str">
            <v>Simi Raichel Zachariah</v>
          </cell>
          <cell r="G191">
            <v>46253.648611111108</v>
          </cell>
          <cell r="H191">
            <v>46268.703472222223</v>
          </cell>
        </row>
        <row r="192">
          <cell r="A192" t="str">
            <v>UCW-36250</v>
          </cell>
          <cell r="B192" t="str">
            <v xml:space="preserve"> Image Update - MP000000026620493</v>
          </cell>
          <cell r="C192" t="str">
            <v>CLOSED</v>
          </cell>
          <cell r="D192" t="str">
            <v>Medium</v>
          </cell>
          <cell r="E192" t="str">
            <v>Chirag Dubal</v>
          </cell>
          <cell r="F192" t="str">
            <v>Simi Raichel Zachariah</v>
          </cell>
          <cell r="G192">
            <v>46253.646527777775</v>
          </cell>
          <cell r="H192">
            <v>46263.755555555559</v>
          </cell>
        </row>
        <row r="193">
          <cell r="A193" t="str">
            <v>UCW-36248</v>
          </cell>
          <cell r="B193" t="str">
            <v>Images update | Tata Cliq | Kids progrow+ | Miduty</v>
          </cell>
          <cell r="C193" t="str">
            <v>CLOSED</v>
          </cell>
          <cell r="D193" t="str">
            <v>Medium</v>
          </cell>
          <cell r="E193" t="str">
            <v>Chirag Dubal</v>
          </cell>
          <cell r="F193" t="str">
            <v>Simi Raichel Zachariah</v>
          </cell>
          <cell r="G193">
            <v>46253.63958333333</v>
          </cell>
          <cell r="H193">
            <v>46254.659722222219</v>
          </cell>
        </row>
        <row r="194">
          <cell r="A194" t="str">
            <v>UCW-36246</v>
          </cell>
          <cell r="B194" t="str">
            <v xml:space="preserve"> [External] - Re: Lakme | EAN-CIC Mismatch Transitions</v>
          </cell>
          <cell r="C194" t="str">
            <v>CLOSED</v>
          </cell>
          <cell r="D194" t="str">
            <v>Medium</v>
          </cell>
          <cell r="E194" t="str">
            <v>Chirag Dubal</v>
          </cell>
          <cell r="F194" t="str">
            <v>Simi Raichel Zachariah</v>
          </cell>
          <cell r="G194">
            <v>46253.612500000003</v>
          </cell>
          <cell r="H194">
            <v>46268.518750000003</v>
          </cell>
        </row>
        <row r="195">
          <cell r="A195" t="str">
            <v>UCW-36244</v>
          </cell>
          <cell r="B195" t="str">
            <v>CLONE - Cava Image updation</v>
          </cell>
          <cell r="C195" t="str">
            <v>CLOSED</v>
          </cell>
          <cell r="D195" t="str">
            <v>Medium</v>
          </cell>
          <cell r="E195" t="str">
            <v>netscribes</v>
          </cell>
          <cell r="F195" t="str">
            <v>netscribes</v>
          </cell>
          <cell r="G195">
            <v>46253.598611111112</v>
          </cell>
          <cell r="H195">
            <v>46255.453472222223</v>
          </cell>
        </row>
        <row r="196">
          <cell r="A196" t="str">
            <v>UCW-36239</v>
          </cell>
          <cell r="B196" t="str">
            <v>CLONE - Fabindia – Apparel | Jewellery &amp; Footwear– Seller Code-126453 – SKU Count-936 – Style Count-330 – 27-07-2026</v>
          </cell>
          <cell r="C196" t="str">
            <v>CLOSED</v>
          </cell>
          <cell r="D196" t="str">
            <v>Medium</v>
          </cell>
          <cell r="E196" t="str">
            <v>netscribes</v>
          </cell>
          <cell r="F196" t="str">
            <v>netscribes</v>
          </cell>
          <cell r="G196">
            <v>46253.55972222222</v>
          </cell>
          <cell r="H196">
            <v>46253.813194444447</v>
          </cell>
        </row>
        <row r="197">
          <cell r="A197" t="str">
            <v>UCW-36231</v>
          </cell>
          <cell r="B197" t="str">
            <v>CLONE - Tata Shiseido Portfolio – Launch &amp; Operational Alignment</v>
          </cell>
          <cell r="C197" t="str">
            <v>CLOSED</v>
          </cell>
          <cell r="D197" t="str">
            <v>Medium</v>
          </cell>
          <cell r="E197" t="str">
            <v>Chirag Dubal</v>
          </cell>
          <cell r="F197" t="str">
            <v>netscribes</v>
          </cell>
          <cell r="G197">
            <v>46253.463194444441</v>
          </cell>
          <cell r="H197">
            <v>46255.55</v>
          </cell>
        </row>
        <row r="198">
          <cell r="A198" t="str">
            <v>UCW-36227</v>
          </cell>
          <cell r="B198" t="str">
            <v>ALDO Footwear Catalog Submission (TC&amp;TCL) - 03.08.2025</v>
          </cell>
          <cell r="C198" t="str">
            <v>CLOSED</v>
          </cell>
          <cell r="D198" t="str">
            <v>Medium</v>
          </cell>
          <cell r="E198" t="str">
            <v>Chirag Dubal</v>
          </cell>
          <cell r="F198" t="str">
            <v>Jaibharathi Jagannathan</v>
          </cell>
          <cell r="G198">
            <v>46252.938888888886</v>
          </cell>
          <cell r="H198">
            <v>46262.779861111114</v>
          </cell>
        </row>
        <row r="199">
          <cell r="A199" t="str">
            <v>UCW-36223</v>
          </cell>
          <cell r="B199" t="str">
            <v>La Vie En Rose style gap</v>
          </cell>
          <cell r="C199" t="str">
            <v>CLOSED Due to Inactive/Insufficient Information</v>
          </cell>
          <cell r="D199" t="str">
            <v>Medium</v>
          </cell>
          <cell r="E199" t="str">
            <v>Chirag Dubal</v>
          </cell>
          <cell r="F199" t="str">
            <v>Simi Raichel Zachariah</v>
          </cell>
          <cell r="G199">
            <v>46252.78125</v>
          </cell>
          <cell r="H199">
            <v>46255.909722222219</v>
          </cell>
        </row>
        <row r="200">
          <cell r="A200" t="str">
            <v>UCW-36218</v>
          </cell>
          <cell r="B200" t="str">
            <v>CLONE - CLONE - CLONE - Error_Weekly Consolidated QC Report (1 July – 13 July) | Agency Name -  Netscribes</v>
          </cell>
          <cell r="C200" t="str">
            <v>CLOSED</v>
          </cell>
          <cell r="D200" t="str">
            <v>Medium</v>
          </cell>
          <cell r="E200" t="str">
            <v>Chirag Dubal</v>
          </cell>
          <cell r="F200" t="str">
            <v>Swati Shukla</v>
          </cell>
          <cell r="G200">
            <v>46252.759027777778</v>
          </cell>
          <cell r="H200">
            <v>46258.597916666666</v>
          </cell>
        </row>
        <row r="201">
          <cell r="A201" t="str">
            <v>UCW-36216</v>
          </cell>
          <cell r="B201" t="str">
            <v>Tata CliQ &lt;&gt; New Product Listing Request- (Floe-371),(Floe-372),(Floe-373-375),(PU-149),(PU-120),(PU-123),(PU-124),(PU-125)</v>
          </cell>
          <cell r="C201" t="str">
            <v>CLOSED</v>
          </cell>
          <cell r="D201" t="str">
            <v>Medium</v>
          </cell>
          <cell r="E201" t="str">
            <v>Chirag Dubal</v>
          </cell>
          <cell r="F201" t="str">
            <v>Simi Raichel Zachariah</v>
          </cell>
          <cell r="G201">
            <v>46252.742361111108</v>
          </cell>
          <cell r="H201">
            <v>46260.492361111108</v>
          </cell>
        </row>
        <row r="202">
          <cell r="A202" t="str">
            <v>UCW-36202</v>
          </cell>
          <cell r="B202" t="str">
            <v>Voylla | Fashion Jewelry | 128973 | 13.08.2026 (31 skus)</v>
          </cell>
          <cell r="C202" t="str">
            <v>CLOSED</v>
          </cell>
          <cell r="D202" t="str">
            <v>Medium</v>
          </cell>
          <cell r="E202" t="str">
            <v>Chirag Dubal</v>
          </cell>
          <cell r="F202" t="str">
            <v>Simi Raichel Zachariah</v>
          </cell>
          <cell r="G202">
            <v>46252.654166666667</v>
          </cell>
          <cell r="H202">
            <v>46255.599305555559</v>
          </cell>
        </row>
        <row r="203">
          <cell r="A203" t="str">
            <v>UCW-36201</v>
          </cell>
          <cell r="B203" t="str">
            <v>Sri Jagdamba Pearls | Fashion Category| 124314-SJPS1 | 14-08-26(31 SKUS)</v>
          </cell>
          <cell r="C203" t="str">
            <v>CLOSED</v>
          </cell>
          <cell r="D203" t="str">
            <v>Medium</v>
          </cell>
          <cell r="E203" t="str">
            <v>Chirag Dubal</v>
          </cell>
          <cell r="F203" t="str">
            <v>Simi Raichel Zachariah</v>
          </cell>
          <cell r="G203">
            <v>46252.650694444441</v>
          </cell>
          <cell r="H203">
            <v>46255.592361111114</v>
          </cell>
        </row>
        <row r="204">
          <cell r="A204" t="str">
            <v>UCW-36199</v>
          </cell>
          <cell r="B204" t="str">
            <v>New Earring Collection Catalog for Upload 14.08.2026</v>
          </cell>
          <cell r="C204" t="str">
            <v>CLOSED</v>
          </cell>
          <cell r="D204" t="str">
            <v>Medium</v>
          </cell>
          <cell r="E204" t="str">
            <v>Chirag Dubal</v>
          </cell>
          <cell r="F204" t="str">
            <v>Simi Raichel Zachariah</v>
          </cell>
          <cell r="G204">
            <v>46252.647222222222</v>
          </cell>
          <cell r="H204">
            <v>46255.584027777775</v>
          </cell>
        </row>
        <row r="205">
          <cell r="A205" t="str">
            <v>UCW-36197</v>
          </cell>
          <cell r="B205" t="str">
            <v>L’Oréal Paris | Tinted Serum grouping  | Tatacliq</v>
          </cell>
          <cell r="C205" t="str">
            <v>CLOSED</v>
          </cell>
          <cell r="D205" t="str">
            <v>Medium</v>
          </cell>
          <cell r="E205" t="str">
            <v>netscribes</v>
          </cell>
          <cell r="F205" t="str">
            <v>Shweta Phadtare</v>
          </cell>
          <cell r="G205">
            <v>46252.642361111109</v>
          </cell>
          <cell r="H205">
            <v>46255.605555555558</v>
          </cell>
        </row>
        <row r="206">
          <cell r="A206" t="str">
            <v>UCW-36189</v>
          </cell>
          <cell r="B206" t="str">
            <v>Giva | Silver Jewellery | 125927 | RAKHI COMBO (35 SKUs)</v>
          </cell>
          <cell r="C206" t="str">
            <v>CLOSED</v>
          </cell>
          <cell r="D206" t="str">
            <v>Medium</v>
          </cell>
          <cell r="E206" t="str">
            <v>Chirag Dubal</v>
          </cell>
          <cell r="F206" t="str">
            <v>Jaibharathi Jagannathan</v>
          </cell>
          <cell r="G206">
            <v>46252.557638888888</v>
          </cell>
          <cell r="H206">
            <v>46254.529861111114</v>
          </cell>
        </row>
        <row r="207">
          <cell r="A207" t="str">
            <v>UCW-36176</v>
          </cell>
          <cell r="B207" t="str">
            <v>CLONE - CLONE - Error_Weekly Consolidated QC Report (1 July – 13 July) | Agency Name -  Netscribes</v>
          </cell>
          <cell r="C207" t="str">
            <v>CLOSED</v>
          </cell>
          <cell r="D207" t="str">
            <v>Medium</v>
          </cell>
          <cell r="E207" t="str">
            <v>Chirag Dubal</v>
          </cell>
          <cell r="F207" t="str">
            <v>Swati Shukla</v>
          </cell>
          <cell r="G207">
            <v>46251.793055555558</v>
          </cell>
          <cell r="H207">
            <v>46260.411805555559</v>
          </cell>
        </row>
        <row r="208">
          <cell r="A208" t="str">
            <v>UCW-36171</v>
          </cell>
          <cell r="B208" t="str">
            <v>CLONE - New Rakhi Collection Catalog for Upload Lot 2 11.08.2026</v>
          </cell>
          <cell r="C208" t="str">
            <v>CLOSED</v>
          </cell>
          <cell r="D208" t="str">
            <v>Medium</v>
          </cell>
          <cell r="E208" t="str">
            <v>Chirag Dubal</v>
          </cell>
          <cell r="F208" t="str">
            <v>Simi Raichel Zachariah</v>
          </cell>
          <cell r="G208">
            <v>46251.752083333333</v>
          </cell>
          <cell r="H208">
            <v>46255.557638888888</v>
          </cell>
        </row>
        <row r="209">
          <cell r="A209" t="str">
            <v>UCW-36169</v>
          </cell>
          <cell r="B209" t="str">
            <v>CLONE - Italian Shoe Co | New Brand Launch - Catalogue listing</v>
          </cell>
          <cell r="C209" t="str">
            <v>CLOSED</v>
          </cell>
          <cell r="D209" t="str">
            <v>Medium</v>
          </cell>
          <cell r="E209" t="str">
            <v>netscribes</v>
          </cell>
          <cell r="F209" t="str">
            <v>netscribes</v>
          </cell>
          <cell r="G209">
            <v>46251.731249999997</v>
          </cell>
          <cell r="H209">
            <v>46255.515972222223</v>
          </cell>
        </row>
        <row r="210">
          <cell r="A210" t="str">
            <v>UCW-36168</v>
          </cell>
          <cell r="B210" t="str">
            <v>CLONE - CLONE - UPDATED Beauty New Listing Format Submission – Zoha / Correlation / Pepper Tree</v>
          </cell>
          <cell r="C210" t="str">
            <v>CLOSED Due to Inactive/Insufficient Information</v>
          </cell>
          <cell r="D210" t="str">
            <v>Medium</v>
          </cell>
          <cell r="E210" t="str">
            <v>Chirag Dubal</v>
          </cell>
          <cell r="F210" t="str">
            <v>Simi Raichel Zachariah</v>
          </cell>
          <cell r="G210">
            <v>46251.727083333331</v>
          </cell>
          <cell r="H210">
            <v>46255.714583333334</v>
          </cell>
        </row>
        <row r="211">
          <cell r="A211" t="str">
            <v>UCW-36167</v>
          </cell>
          <cell r="B211" t="str">
            <v>Platform Addition Request - Torriden</v>
          </cell>
          <cell r="C211" t="str">
            <v>CLOSED</v>
          </cell>
          <cell r="D211" t="str">
            <v>Medium</v>
          </cell>
          <cell r="E211" t="str">
            <v>Chirag Dubal</v>
          </cell>
          <cell r="F211" t="str">
            <v>Shloka Chakre</v>
          </cell>
          <cell r="G211">
            <v>46251.723611111112</v>
          </cell>
          <cell r="H211">
            <v>46253.707638888889</v>
          </cell>
        </row>
        <row r="212">
          <cell r="A212" t="str">
            <v>UCW-36159</v>
          </cell>
          <cell r="B212" t="str">
            <v>NPI Listings - Tata Cliq (OR)&lt;&gt;Honasa</v>
          </cell>
          <cell r="C212" t="str">
            <v>CLOSED Due to Inactive/Insufficient Information</v>
          </cell>
          <cell r="D212" t="str">
            <v>Medium</v>
          </cell>
          <cell r="E212" t="str">
            <v>Chirag Dubal</v>
          </cell>
          <cell r="F212" t="str">
            <v>Simi Raichel Zachariah</v>
          </cell>
          <cell r="G212">
            <v>46251.634722222225</v>
          </cell>
          <cell r="H212">
            <v>46258.482638888891</v>
          </cell>
        </row>
        <row r="213">
          <cell r="A213" t="str">
            <v>UCW-36157</v>
          </cell>
          <cell r="B213" t="str">
            <v>Tatacliq Footwear Batch 25 (July) _USPA_23-07-2026</v>
          </cell>
          <cell r="C213" t="str">
            <v>CLOSED Due to Inactive/Insufficient Information</v>
          </cell>
          <cell r="D213" t="str">
            <v>Medium</v>
          </cell>
          <cell r="E213" t="str">
            <v>Chirag Dubal</v>
          </cell>
          <cell r="F213" t="str">
            <v>Simi Raichel Zachariah</v>
          </cell>
          <cell r="G213">
            <v>46251.566666666666</v>
          </cell>
          <cell r="H213">
            <v>46253.781944444447</v>
          </cell>
        </row>
        <row r="214">
          <cell r="A214" t="str">
            <v>UCW-36156</v>
          </cell>
          <cell r="B214" t="str">
            <v>PUMA FOOTWEAR 124130 &amp; 125381 New Listings 14-08-2026</v>
          </cell>
          <cell r="C214" t="str">
            <v>CLOSED</v>
          </cell>
          <cell r="D214" t="str">
            <v>Medium</v>
          </cell>
          <cell r="E214" t="str">
            <v>Chirag Dubal</v>
          </cell>
          <cell r="F214" t="str">
            <v>Shloka Chakre</v>
          </cell>
          <cell r="G214">
            <v>46251.565972222219</v>
          </cell>
          <cell r="H214">
            <v>46252.509722222225</v>
          </cell>
        </row>
        <row r="215">
          <cell r="A215" t="str">
            <v>UCW-36148</v>
          </cell>
          <cell r="B215" t="str">
            <v>PUMA FOOTWEAR 124130 &amp; 125381 New Listings 12-08-2026</v>
          </cell>
          <cell r="C215" t="str">
            <v>CLOSED</v>
          </cell>
          <cell r="D215" t="str">
            <v>Medium</v>
          </cell>
          <cell r="E215" t="str">
            <v>Chirag Dubal</v>
          </cell>
          <cell r="F215" t="str">
            <v>Shloka Chakre</v>
          </cell>
          <cell r="G215">
            <v>46251.53402777778</v>
          </cell>
          <cell r="H215">
            <v>46255.731944444444</v>
          </cell>
        </row>
        <row r="216">
          <cell r="A216" t="str">
            <v>UCW-36130</v>
          </cell>
          <cell r="B216" t="str">
            <v>CLONE - Error_Weekly Consolidated QC Report (1 July – 13 July) | Agency Name -  Netscribes</v>
          </cell>
          <cell r="C216" t="str">
            <v>CLOSED</v>
          </cell>
          <cell r="D216" t="str">
            <v>Medium</v>
          </cell>
          <cell r="E216" t="str">
            <v>Chirag Dubal</v>
          </cell>
          <cell r="F216" t="str">
            <v>Swati Shukla</v>
          </cell>
          <cell r="G216">
            <v>46249.859722222223</v>
          </cell>
          <cell r="H216">
            <v>46252.5</v>
          </cell>
        </row>
        <row r="217">
          <cell r="A217" t="str">
            <v>UCW-36126</v>
          </cell>
          <cell r="B217" t="str">
            <v>CLONE - MMTC | Product Details and Images for Pendants | Addoc | 3skus</v>
          </cell>
          <cell r="C217" t="str">
            <v>CLOSED</v>
          </cell>
          <cell r="D217" t="str">
            <v>Medium</v>
          </cell>
          <cell r="E217" t="str">
            <v>Chirag Dubal</v>
          </cell>
          <cell r="F217" t="str">
            <v>Simi Raichel Zachariah</v>
          </cell>
          <cell r="G217">
            <v>46248.782638888886</v>
          </cell>
          <cell r="H217">
            <v>46255.588888888888</v>
          </cell>
        </row>
        <row r="218">
          <cell r="A218" t="str">
            <v>UCW-36122</v>
          </cell>
          <cell r="B218" t="str">
            <v>Error_Weekly Consolidated QC Report (1 July – 13 July) | Agency Name -  Netscribes</v>
          </cell>
          <cell r="C218" t="str">
            <v>CLOSED</v>
          </cell>
          <cell r="D218" t="str">
            <v>Medium</v>
          </cell>
          <cell r="E218" t="str">
            <v>Chirag Dubal</v>
          </cell>
          <cell r="F218" t="str">
            <v>Swati Shukla</v>
          </cell>
          <cell r="G218">
            <v>46248.751388888886</v>
          </cell>
          <cell r="H218">
            <v>46252.493750000001</v>
          </cell>
        </row>
        <row r="219">
          <cell r="A219" t="str">
            <v>UCW-36113</v>
          </cell>
          <cell r="B219" t="str">
            <v xml:space="preserve">Puig GWP Cataloguing 12.08.26 </v>
          </cell>
          <cell r="C219" t="str">
            <v>CLOSED</v>
          </cell>
          <cell r="D219" t="str">
            <v>Medium</v>
          </cell>
          <cell r="E219" t="str">
            <v>Chirag Dubal</v>
          </cell>
          <cell r="F219" t="str">
            <v>Simi Raichel Zachariah</v>
          </cell>
          <cell r="G219">
            <v>46248.736111111109</v>
          </cell>
          <cell r="H219">
            <v>46254.776388888888</v>
          </cell>
        </row>
        <row r="220">
          <cell r="A220" t="str">
            <v>UCW-36110</v>
          </cell>
          <cell r="B220" t="str">
            <v xml:space="preserve"> Lakme - Buying Listings - 25 June 2026</v>
          </cell>
          <cell r="C220" t="str">
            <v>CLOSED</v>
          </cell>
          <cell r="D220" t="str">
            <v>Medium</v>
          </cell>
          <cell r="E220" t="str">
            <v>Chirag Dubal</v>
          </cell>
          <cell r="F220" t="str">
            <v>Simi Raichel Zachariah</v>
          </cell>
          <cell r="G220">
            <v>46248.700694444444</v>
          </cell>
          <cell r="H220">
            <v>46254.584722222222</v>
          </cell>
        </row>
        <row r="221">
          <cell r="A221" t="str">
            <v>UCW-36107</v>
          </cell>
          <cell r="B221" t="str">
            <v>Urgent EAN change Request</v>
          </cell>
          <cell r="C221" t="str">
            <v>CLOSED</v>
          </cell>
          <cell r="D221" t="str">
            <v>Medium</v>
          </cell>
          <cell r="E221" t="str">
            <v>Chirag Dubal</v>
          </cell>
          <cell r="F221" t="str">
            <v>Simi Raichel Zachariah</v>
          </cell>
          <cell r="G221">
            <v>46248.695833333331</v>
          </cell>
          <cell r="H221">
            <v>46261.648611111108</v>
          </cell>
        </row>
        <row r="222">
          <cell r="A222" t="str">
            <v>UCW-36104</v>
          </cell>
          <cell r="B222" t="str">
            <v>Benetton Tata CLiQ  Apparel Templates - Request to Go Live</v>
          </cell>
          <cell r="C222" t="str">
            <v>CLOSED</v>
          </cell>
          <cell r="D222" t="str">
            <v>Medium</v>
          </cell>
          <cell r="E222" t="str">
            <v>Chirag Dubal</v>
          </cell>
          <cell r="F222" t="str">
            <v>Simi Raichel Zachariah</v>
          </cell>
          <cell r="G222">
            <v>46248.682638888888</v>
          </cell>
          <cell r="H222">
            <v>46253.619444444441</v>
          </cell>
        </row>
        <row r="223">
          <cell r="A223" t="str">
            <v>UCW-36103</v>
          </cell>
          <cell r="B223" t="str">
            <v>Tata-cliq polki file</v>
          </cell>
          <cell r="C223" t="str">
            <v>CLOSED</v>
          </cell>
          <cell r="D223" t="str">
            <v>Medium</v>
          </cell>
          <cell r="E223" t="str">
            <v>Chirag Dubal</v>
          </cell>
          <cell r="F223" t="str">
            <v>Shloka Chakre</v>
          </cell>
          <cell r="G223">
            <v>46248.681944444441</v>
          </cell>
          <cell r="H223">
            <v>46252.54583333333</v>
          </cell>
        </row>
        <row r="224">
          <cell r="A224" t="str">
            <v>UCW-36093</v>
          </cell>
          <cell r="B224" t="str">
            <v>Fragrance Du Bois Catalogiung</v>
          </cell>
          <cell r="C224" t="str">
            <v>CLOSED</v>
          </cell>
          <cell r="D224" t="str">
            <v>Medium</v>
          </cell>
          <cell r="E224" t="str">
            <v>Chirag Dubal</v>
          </cell>
          <cell r="F224" t="str">
            <v>Shloka Chakre</v>
          </cell>
          <cell r="G224">
            <v>46248.525694444441</v>
          </cell>
          <cell r="H224">
            <v>46254.557638888888</v>
          </cell>
        </row>
        <row r="225">
          <cell r="A225" t="str">
            <v>UCW-36087</v>
          </cell>
          <cell r="B225" t="str">
            <v>Error_Weekly Consolidated QC Report (1 July – 13 July) | Agency Name -  Netscribes</v>
          </cell>
          <cell r="C225" t="str">
            <v>CLOSED</v>
          </cell>
          <cell r="D225" t="str">
            <v>Medium</v>
          </cell>
          <cell r="E225" t="str">
            <v>Chirag Dubal</v>
          </cell>
          <cell r="F225" t="str">
            <v>Swati Shukla</v>
          </cell>
          <cell r="G225">
            <v>46247.987500000003</v>
          </cell>
          <cell r="H225">
            <v>46268.563194444447</v>
          </cell>
        </row>
        <row r="226">
          <cell r="A226" t="str">
            <v>UCW-36081</v>
          </cell>
          <cell r="B226" t="str">
            <v>Charles &amp; Keith_Footwear_125610_11thAug'26 (Batch 16)</v>
          </cell>
          <cell r="C226" t="str">
            <v>CLOSED</v>
          </cell>
          <cell r="D226" t="str">
            <v>Medium</v>
          </cell>
          <cell r="E226" t="str">
            <v>Chirag Dubal</v>
          </cell>
          <cell r="F226" t="str">
            <v>Simi Raichel Zachariah</v>
          </cell>
          <cell r="G226">
            <v>46247.81527777778</v>
          </cell>
          <cell r="H226">
            <v>46252.538888888892</v>
          </cell>
        </row>
        <row r="227">
          <cell r="A227" t="str">
            <v>UCW-36076</v>
          </cell>
          <cell r="B227" t="str">
            <v>Silver Rakhi</v>
          </cell>
          <cell r="C227" t="str">
            <v>CLOSED Due to Inactive/Insufficient Information</v>
          </cell>
          <cell r="D227" t="str">
            <v>Medium</v>
          </cell>
          <cell r="E227" t="str">
            <v>Chirag Dubal</v>
          </cell>
          <cell r="F227" t="str">
            <v>Simi Raichel Zachariah</v>
          </cell>
          <cell r="G227">
            <v>46247.790972222225</v>
          </cell>
          <cell r="H227">
            <v>46251.601388888892</v>
          </cell>
        </row>
        <row r="228">
          <cell r="A228" t="str">
            <v>UCW-36073</v>
          </cell>
          <cell r="B228" t="str">
            <v>CLONE - Sub task - Seller Code: 129357 | Brand: Converse | Request for Size Addition to Existing Style Code</v>
          </cell>
          <cell r="C228" t="str">
            <v>CLOSED</v>
          </cell>
          <cell r="D228" t="str">
            <v>Medium</v>
          </cell>
          <cell r="E228" t="str">
            <v>Chirag Dubal</v>
          </cell>
          <cell r="F228" t="str">
            <v>Reagan D’souza</v>
          </cell>
          <cell r="G228">
            <v>46247.6875</v>
          </cell>
          <cell r="H228">
            <v>46247.806250000001</v>
          </cell>
        </row>
        <row r="229">
          <cell r="A229" t="str">
            <v>UCW-36072</v>
          </cell>
          <cell r="B229" t="str">
            <v>Error_Seller Code: 129357 | Brand: Converse | Request for Size Addition to Existing Style Code</v>
          </cell>
          <cell r="C229" t="str">
            <v>CLOSED</v>
          </cell>
          <cell r="D229" t="str">
            <v>Medium</v>
          </cell>
          <cell r="E229" t="str">
            <v>Chirag Dubal</v>
          </cell>
          <cell r="F229" t="str">
            <v>Reagan D’souza</v>
          </cell>
          <cell r="G229">
            <v>46247.6875</v>
          </cell>
          <cell r="H229">
            <v>46258.597222222219</v>
          </cell>
        </row>
        <row r="230">
          <cell r="A230" t="str">
            <v>UCW-36068</v>
          </cell>
          <cell r="B230" t="str">
            <v>URGENT IMAGE UPDATION - D&amp;G</v>
          </cell>
          <cell r="C230" t="str">
            <v>CLOSED</v>
          </cell>
          <cell r="D230" t="str">
            <v>Medium</v>
          </cell>
          <cell r="E230" t="str">
            <v>Chirag Dubal</v>
          </cell>
          <cell r="F230" t="str">
            <v>Shraddha Dighe</v>
          </cell>
          <cell r="G230">
            <v>46247.604166666664</v>
          </cell>
          <cell r="H230">
            <v>46251.813194444447</v>
          </cell>
        </row>
        <row r="231">
          <cell r="A231" t="str">
            <v>UCW-36063</v>
          </cell>
          <cell r="B231" t="str">
            <v>TataCliq: New 18 Women's Sandals Category Articles</v>
          </cell>
          <cell r="C231" t="str">
            <v>CLOSED</v>
          </cell>
          <cell r="D231" t="str">
            <v>Medium</v>
          </cell>
          <cell r="E231" t="str">
            <v>Chirag Dubal</v>
          </cell>
          <cell r="F231" t="str">
            <v>Shraddha Dighe</v>
          </cell>
          <cell r="G231">
            <v>46247.552777777775</v>
          </cell>
          <cell r="H231">
            <v>46248.692361111112</v>
          </cell>
        </row>
        <row r="232">
          <cell r="A232" t="str">
            <v>UCW-36053</v>
          </cell>
          <cell r="B232" t="str">
            <v>CLONE - Campus x Tatacliq ~ New Listing_24.07.2026</v>
          </cell>
          <cell r="C232" t="str">
            <v>CLOSED</v>
          </cell>
          <cell r="D232" t="str">
            <v>Medium</v>
          </cell>
          <cell r="E232" t="str">
            <v>Chirag Dubal</v>
          </cell>
          <cell r="F232" t="str">
            <v>Simi Raichel Zachariah</v>
          </cell>
          <cell r="G232">
            <v>46247.511805555558</v>
          </cell>
          <cell r="H232">
            <v>46248.511805555558</v>
          </cell>
        </row>
        <row r="233">
          <cell r="A233" t="str">
            <v>UCW-36047</v>
          </cell>
          <cell r="B233" t="str">
            <v>Puma | Title &amp; Images Mismatch | Sneakers</v>
          </cell>
          <cell r="C233" t="str">
            <v>CLOSED</v>
          </cell>
          <cell r="D233" t="str">
            <v>Medium</v>
          </cell>
          <cell r="E233" t="str">
            <v>netscribes</v>
          </cell>
          <cell r="F233" t="str">
            <v>Addrita Mukherjee</v>
          </cell>
          <cell r="G233">
            <v>46247.396527777775</v>
          </cell>
          <cell r="H233">
            <v>46266.59375</v>
          </cell>
        </row>
        <row r="234">
          <cell r="A234" t="str">
            <v>UCW-36037</v>
          </cell>
          <cell r="B234" t="str">
            <v>New Listing Details – Re'equil Moisturisers (50 g)</v>
          </cell>
          <cell r="C234" t="str">
            <v>CLOSED</v>
          </cell>
          <cell r="D234" t="str">
            <v>Medium</v>
          </cell>
          <cell r="E234" t="str">
            <v>Chirag Dubal</v>
          </cell>
          <cell r="F234" t="str">
            <v>Simi Raichel Zachariah</v>
          </cell>
          <cell r="G234">
            <v>46246.779166666667</v>
          </cell>
          <cell r="H234">
            <v>46254.54791666667</v>
          </cell>
        </row>
        <row r="235">
          <cell r="A235" t="str">
            <v>UCW-36032</v>
          </cell>
          <cell r="B235" t="str">
            <v>SKU EAN Updates &amp; Stock Activation (Primespot) - L'Occitane (New) Pending SKUs</v>
          </cell>
          <cell r="C235" t="str">
            <v>CLOSED Due to Inactive/Insufficient Information</v>
          </cell>
          <cell r="D235" t="str">
            <v>Medium</v>
          </cell>
          <cell r="E235" t="str">
            <v>Chirag Dubal</v>
          </cell>
          <cell r="F235" t="str">
            <v>Simi Raichel Zachariah</v>
          </cell>
          <cell r="G235">
            <v>46246.684027777781</v>
          </cell>
          <cell r="H235">
            <v>46256.383333333331</v>
          </cell>
        </row>
        <row r="236">
          <cell r="A236" t="str">
            <v>UCW-36031</v>
          </cell>
          <cell r="B236" t="str">
            <v>Health and Wellness - Luxury Platform Addition Task</v>
          </cell>
          <cell r="C236" t="str">
            <v>CLOSED</v>
          </cell>
          <cell r="D236" t="str">
            <v>Medium</v>
          </cell>
          <cell r="E236" t="str">
            <v>Chirag Dubal</v>
          </cell>
          <cell r="F236" t="str">
            <v>Shraddha Dighe</v>
          </cell>
          <cell r="G236">
            <v>46246.680555555555</v>
          </cell>
          <cell r="H236">
            <v>46253.577777777777</v>
          </cell>
        </row>
        <row r="237">
          <cell r="A237" t="str">
            <v>UCW-36029</v>
          </cell>
          <cell r="B237" t="str">
            <v>Pepe Jeans -48-8-Aw26 - 11-08-2026</v>
          </cell>
          <cell r="C237" t="str">
            <v>CLOSED</v>
          </cell>
          <cell r="D237" t="str">
            <v>Medium</v>
          </cell>
          <cell r="E237" t="str">
            <v>Chirag Dubal</v>
          </cell>
          <cell r="F237" t="str">
            <v>Simi Raichel Zachariah</v>
          </cell>
          <cell r="G237">
            <v>46246.67083333333</v>
          </cell>
          <cell r="H237">
            <v>46248.685416666667</v>
          </cell>
        </row>
        <row r="238">
          <cell r="A238" t="str">
            <v>UCW-36023</v>
          </cell>
          <cell r="B238" t="str">
            <v>D&amp;G - PDP Content &amp; Hybrid Mock</v>
          </cell>
          <cell r="C238" t="str">
            <v>CLOSED</v>
          </cell>
          <cell r="D238" t="str">
            <v>Medium</v>
          </cell>
          <cell r="E238" t="str">
            <v>netscribes</v>
          </cell>
          <cell r="F238" t="str">
            <v>Shraddha Dighe</v>
          </cell>
          <cell r="G238">
            <v>46246.560416666667</v>
          </cell>
          <cell r="H238">
            <v>46247.40902777778</v>
          </cell>
        </row>
        <row r="239">
          <cell r="A239" t="str">
            <v>UCW-36022</v>
          </cell>
          <cell r="B239" t="str">
            <v>D&amp;G Certificate Updation</v>
          </cell>
          <cell r="C239" t="str">
            <v>CLOSED</v>
          </cell>
          <cell r="D239" t="str">
            <v>Medium</v>
          </cell>
          <cell r="E239" t="str">
            <v>Chirag Dubal</v>
          </cell>
          <cell r="F239" t="str">
            <v>Shraddha Dighe</v>
          </cell>
          <cell r="G239">
            <v>46246.547222222223</v>
          </cell>
          <cell r="H239">
            <v>46268.86041666667</v>
          </cell>
        </row>
        <row r="240">
          <cell r="A240" t="str">
            <v>UCW-36017</v>
          </cell>
          <cell r="B240" t="str">
            <v>CLONE - Autumnlane - 15-07-2026 - 128336 - Casual Wear</v>
          </cell>
          <cell r="C240" t="str">
            <v>CLOSED</v>
          </cell>
          <cell r="D240" t="str">
            <v>Medium</v>
          </cell>
          <cell r="E240" t="str">
            <v>Chirag Dubal</v>
          </cell>
          <cell r="F240" t="str">
            <v>netscribes</v>
          </cell>
          <cell r="G240">
            <v>46246.449305555558</v>
          </cell>
          <cell r="H240">
            <v>46253.669444444444</v>
          </cell>
        </row>
        <row r="241">
          <cell r="A241" t="str">
            <v>UCW-36014</v>
          </cell>
          <cell r="B241" t="str">
            <v>New Sku Listing - Nuna (Aarete Marketing LLP 128412-AAR001)</v>
          </cell>
          <cell r="C241" t="str">
            <v>CLOSED Due to Inactive/Insufficient Information</v>
          </cell>
          <cell r="D241" t="str">
            <v>Medium</v>
          </cell>
          <cell r="E241" t="str">
            <v>Chirag Dubal</v>
          </cell>
          <cell r="F241" t="str">
            <v>Simi Raichel Zachariah</v>
          </cell>
          <cell r="G241">
            <v>46245.770138888889</v>
          </cell>
          <cell r="H241">
            <v>46263.415277777778</v>
          </cell>
        </row>
        <row r="242">
          <cell r="A242" t="str">
            <v>UCW-36011</v>
          </cell>
          <cell r="B242" t="str">
            <v>Title &amp; Image Update | Alexandre Christie | 127506 | 11.08.2026</v>
          </cell>
          <cell r="C242" t="str">
            <v>CLOSED</v>
          </cell>
          <cell r="D242" t="str">
            <v>Medium</v>
          </cell>
          <cell r="E242" t="str">
            <v>Chirag Dubal</v>
          </cell>
          <cell r="F242" t="str">
            <v>Shraddha Dighe</v>
          </cell>
          <cell r="G242">
            <v>46245.761111111111</v>
          </cell>
          <cell r="H242">
            <v>46251.796527777777</v>
          </cell>
        </row>
        <row r="243">
          <cell r="A243" t="str">
            <v>UCW-36009</v>
          </cell>
          <cell r="B243" t="str">
            <v>Asian Footwear listing 11 Aug 2026</v>
          </cell>
          <cell r="C243" t="str">
            <v>CLOSED</v>
          </cell>
          <cell r="D243" t="str">
            <v>Medium</v>
          </cell>
          <cell r="E243" t="str">
            <v>Chirag Dubal</v>
          </cell>
          <cell r="F243" t="str">
            <v>Shraddha Dighe</v>
          </cell>
          <cell r="G243">
            <v>46245.750694444447</v>
          </cell>
          <cell r="H243">
            <v>46259.406944444447</v>
          </cell>
        </row>
        <row r="244">
          <cell r="A244" t="str">
            <v>UCW-36005</v>
          </cell>
          <cell r="B244" t="str">
            <v>New Listing - Touch925 (63 SKUs)</v>
          </cell>
          <cell r="C244" t="str">
            <v>CLOSED</v>
          </cell>
          <cell r="D244" t="str">
            <v>Medium</v>
          </cell>
          <cell r="E244" t="str">
            <v>Chirag Dubal</v>
          </cell>
          <cell r="F244" t="str">
            <v>Simi Raichel Zachariah</v>
          </cell>
          <cell r="G244">
            <v>46245.734027777777</v>
          </cell>
          <cell r="H244">
            <v>46248.677083333336</v>
          </cell>
        </row>
        <row r="245">
          <cell r="A245" t="str">
            <v>UCW-36003</v>
          </cell>
          <cell r="B245" t="str">
            <v>New Catalog Jewellery_Biba_11-08-2026</v>
          </cell>
          <cell r="C245" t="str">
            <v>CLOSED Due to Inactive/Insufficient Information</v>
          </cell>
          <cell r="D245" t="str">
            <v>Medium</v>
          </cell>
          <cell r="E245" t="str">
            <v>Chirag Dubal</v>
          </cell>
          <cell r="F245" t="str">
            <v>Shraddha Dighe</v>
          </cell>
          <cell r="G245">
            <v>46245.722222222219</v>
          </cell>
          <cell r="H245">
            <v>46253.789583333331</v>
          </cell>
        </row>
        <row r="246">
          <cell r="A246" t="str">
            <v>UCW-35989</v>
          </cell>
          <cell r="B246" t="str">
            <v>Tata Cliq: Rosemary Shampoo &amp; Rosemary Serum Update details</v>
          </cell>
          <cell r="C246" t="str">
            <v>CLOSED</v>
          </cell>
          <cell r="D246" t="str">
            <v>Medium</v>
          </cell>
          <cell r="E246" t="str">
            <v>Chirag Dubal</v>
          </cell>
          <cell r="F246" t="str">
            <v>Simi Raichel Zachariah</v>
          </cell>
          <cell r="G246">
            <v>46245.683333333334</v>
          </cell>
          <cell r="H246">
            <v>46251.788888888892</v>
          </cell>
        </row>
        <row r="247">
          <cell r="A247" t="str">
            <v>UCW-35987</v>
          </cell>
          <cell r="B247" t="str">
            <v xml:space="preserve">CH La Bomba Cataloguing  </v>
          </cell>
          <cell r="C247" t="str">
            <v>CLOSED Due to Inactive/Insufficient Information</v>
          </cell>
          <cell r="D247" t="str">
            <v>Medium</v>
          </cell>
          <cell r="E247" t="str">
            <v>Chirag Dubal</v>
          </cell>
          <cell r="F247" t="str">
            <v>Simi Raichel Zachariah</v>
          </cell>
          <cell r="G247">
            <v>46245.670138888891</v>
          </cell>
          <cell r="H247">
            <v>46246.602777777778</v>
          </cell>
        </row>
        <row r="248">
          <cell r="A248" t="str">
            <v>UCW-35985</v>
          </cell>
          <cell r="B248" t="str">
            <v>Libas Apparel 127532 07-08-2026 ( 2026_07_13_AW'26  Campaign _ catalogue )</v>
          </cell>
          <cell r="C248" t="str">
            <v>CLOSED</v>
          </cell>
          <cell r="D248" t="str">
            <v>Medium</v>
          </cell>
          <cell r="E248" t="str">
            <v>Chirag Dubal</v>
          </cell>
          <cell r="F248" t="str">
            <v>Shraddha Dighe</v>
          </cell>
          <cell r="G248">
            <v>46245.65347222222</v>
          </cell>
          <cell r="H248">
            <v>46251.78125</v>
          </cell>
        </row>
        <row r="249">
          <cell r="A249" t="str">
            <v>UCW-35984</v>
          </cell>
          <cell r="B249" t="str">
            <v>CLONE - Request for for New Product Listing</v>
          </cell>
          <cell r="C249" t="str">
            <v>CLOSED</v>
          </cell>
          <cell r="D249" t="str">
            <v>Medium</v>
          </cell>
          <cell r="E249" t="str">
            <v>netscribes</v>
          </cell>
          <cell r="F249" t="str">
            <v>netscribes</v>
          </cell>
          <cell r="G249">
            <v>46245.652083333334</v>
          </cell>
          <cell r="H249">
            <v>46248.665277777778</v>
          </cell>
        </row>
        <row r="250">
          <cell r="A250" t="str">
            <v>UCW-35974</v>
          </cell>
          <cell r="B250" t="str">
            <v>Amouage: New EAN's (Cataloging information retriggering)</v>
          </cell>
          <cell r="C250" t="str">
            <v>CLOSED</v>
          </cell>
          <cell r="D250" t="str">
            <v>Medium</v>
          </cell>
          <cell r="E250" t="str">
            <v>Chirag Dubal</v>
          </cell>
          <cell r="F250" t="str">
            <v>Shraddha Dighe</v>
          </cell>
          <cell r="G250">
            <v>46245.61041666667</v>
          </cell>
          <cell r="H250">
            <v>46251.517361111109</v>
          </cell>
        </row>
        <row r="251">
          <cell r="A251" t="str">
            <v>UCW-35972</v>
          </cell>
          <cell r="B251" t="str">
            <v>AW'26 Footwear Templates for Fresh Listing - Onitsuka Tiger ( Lot-2 )</v>
          </cell>
          <cell r="C251" t="str">
            <v>CLOSED</v>
          </cell>
          <cell r="D251" t="str">
            <v>Medium</v>
          </cell>
          <cell r="E251" t="str">
            <v>Chirag Dubal</v>
          </cell>
          <cell r="F251" t="str">
            <v>Simi Raichel Zachariah</v>
          </cell>
          <cell r="G251">
            <v>46245.605555555558</v>
          </cell>
          <cell r="H251">
            <v>46247.786805555559</v>
          </cell>
        </row>
        <row r="252">
          <cell r="A252" t="str">
            <v>UCW-35967</v>
          </cell>
          <cell r="B252" t="str">
            <v>TATA Armaf Cataloguing 10th Aug'26</v>
          </cell>
          <cell r="C252" t="str">
            <v>CLOSED</v>
          </cell>
          <cell r="D252" t="str">
            <v>Medium</v>
          </cell>
          <cell r="E252" t="str">
            <v>Chirag Dubal</v>
          </cell>
          <cell r="F252" t="str">
            <v>Simi Raichel Zachariah</v>
          </cell>
          <cell r="G252">
            <v>46245.570833333331</v>
          </cell>
          <cell r="H252">
            <v>46247.776388888888</v>
          </cell>
        </row>
        <row r="253">
          <cell r="A253" t="str">
            <v>UCW-35966</v>
          </cell>
          <cell r="B253" t="str">
            <v>Tara C Tara - 126313 - 10-08-2026 - Co-ord set &amp; Suit Sets Collection</v>
          </cell>
          <cell r="C253" t="str">
            <v>FAILED</v>
          </cell>
          <cell r="D253" t="str">
            <v>Medium</v>
          </cell>
          <cell r="E253" t="str">
            <v>Chirag Dubal</v>
          </cell>
          <cell r="F253" t="str">
            <v>Shraddha Dighe</v>
          </cell>
          <cell r="G253">
            <v>46245.570138888892</v>
          </cell>
          <cell r="H253">
            <v>46248.484722222223</v>
          </cell>
        </row>
        <row r="254">
          <cell r="A254" t="str">
            <v>UCW-35960</v>
          </cell>
          <cell r="B254" t="str">
            <v>New Rakhi Catalogue - 10-08-2026</v>
          </cell>
          <cell r="C254" t="str">
            <v>CLOSED</v>
          </cell>
          <cell r="D254" t="str">
            <v>Medium</v>
          </cell>
          <cell r="E254" t="str">
            <v>Chirag Dubal</v>
          </cell>
          <cell r="F254" t="str">
            <v>Shraddha Dighe</v>
          </cell>
          <cell r="G254">
            <v>46245.540972222225</v>
          </cell>
          <cell r="H254">
            <v>46246.600694444445</v>
          </cell>
        </row>
        <row r="255">
          <cell r="A255" t="str">
            <v>UCW-35955</v>
          </cell>
          <cell r="B255" t="str">
            <v>Women's Bra , Panty, Loungewear – “Clovia” – 8 August , 2026 - Tatacliq Catalog</v>
          </cell>
          <cell r="C255" t="str">
            <v>CLOSED</v>
          </cell>
          <cell r="D255" t="str">
            <v>Medium</v>
          </cell>
          <cell r="E255" t="str">
            <v>Chirag Dubal</v>
          </cell>
          <cell r="F255" t="str">
            <v>Shraddha Dighe</v>
          </cell>
          <cell r="G255">
            <v>46245.524305555555</v>
          </cell>
          <cell r="H255">
            <v>46252.53125</v>
          </cell>
        </row>
        <row r="256">
          <cell r="A256" t="str">
            <v>UCW-35950</v>
          </cell>
          <cell r="B256" t="str">
            <v>Lakme | EAN-CIC Mismatch Transitions</v>
          </cell>
          <cell r="C256" t="str">
            <v>CLOSED Due to Inactive/Insufficient Information</v>
          </cell>
          <cell r="D256" t="str">
            <v>Medium</v>
          </cell>
          <cell r="E256" t="str">
            <v>Chirag Dubal</v>
          </cell>
          <cell r="F256" t="str">
            <v>Shraddha Dighe</v>
          </cell>
          <cell r="G256">
            <v>46245.5</v>
          </cell>
          <cell r="H256">
            <v>46251.572222222225</v>
          </cell>
        </row>
        <row r="257">
          <cell r="A257" t="str">
            <v>UCW-35949</v>
          </cell>
          <cell r="B257" t="str">
            <v>Image update</v>
          </cell>
          <cell r="C257" t="str">
            <v>CLOSED</v>
          </cell>
          <cell r="D257" t="str">
            <v>Medium</v>
          </cell>
          <cell r="E257" t="str">
            <v>Chirag Dubal</v>
          </cell>
          <cell r="F257" t="str">
            <v>Shraddha Dighe</v>
          </cell>
          <cell r="G257">
            <v>46245.493055555555</v>
          </cell>
          <cell r="H257">
            <v>46252.705555555556</v>
          </cell>
        </row>
        <row r="258">
          <cell r="A258" t="str">
            <v>UCW-35947</v>
          </cell>
          <cell r="B258" t="str">
            <v>GNC new listings</v>
          </cell>
          <cell r="C258" t="str">
            <v>CLOSED</v>
          </cell>
          <cell r="D258" t="str">
            <v>Medium</v>
          </cell>
          <cell r="E258" t="str">
            <v>Chirag Dubal</v>
          </cell>
          <cell r="F258" t="str">
            <v>Simi Raichel Zachariah</v>
          </cell>
          <cell r="G258">
            <v>46245.477777777778</v>
          </cell>
          <cell r="H258">
            <v>46250.774305555555</v>
          </cell>
        </row>
        <row r="259">
          <cell r="A259" t="str">
            <v>UCW-35944</v>
          </cell>
          <cell r="B259" t="str">
            <v>Tata Shiseido Portfolio – Launch &amp; Operational Alignment</v>
          </cell>
          <cell r="C259" t="str">
            <v>CLOSED Due to Inactive/Insufficient Information</v>
          </cell>
          <cell r="D259" t="str">
            <v>Medium</v>
          </cell>
          <cell r="E259" t="str">
            <v>Chirag Dubal</v>
          </cell>
          <cell r="F259" t="str">
            <v>Simi Raichel Zachariah</v>
          </cell>
          <cell r="G259">
            <v>46245.474305555559</v>
          </cell>
          <cell r="H259">
            <v>46253.463194444441</v>
          </cell>
        </row>
        <row r="260">
          <cell r="A260" t="str">
            <v>UCW-35939</v>
          </cell>
          <cell r="B260" t="str">
            <v>ADHOC-VANTIER SHOES - Footwear - 10/07/2026 - 200 SKUs</v>
          </cell>
          <cell r="C260" t="str">
            <v>CLOSED</v>
          </cell>
          <cell r="D260" t="str">
            <v>Medium</v>
          </cell>
          <cell r="E260" t="str">
            <v>Chirag Dubal</v>
          </cell>
          <cell r="F260" t="str">
            <v>netscribes</v>
          </cell>
          <cell r="G260">
            <v>46245.451388888891</v>
          </cell>
          <cell r="H260">
            <v>46252.676388888889</v>
          </cell>
        </row>
        <row r="261">
          <cell r="A261" t="str">
            <v>UCW-35938</v>
          </cell>
          <cell r="B261" t="str">
            <v>CLONED-VANTIER SHOES - Footwear - 10/07/2026 - 200 SKUs</v>
          </cell>
          <cell r="C261" t="str">
            <v>CLOSED</v>
          </cell>
          <cell r="D261" t="str">
            <v>Medium</v>
          </cell>
          <cell r="E261" t="str">
            <v>Chirag Dubal</v>
          </cell>
          <cell r="F261" t="str">
            <v>netscribes</v>
          </cell>
          <cell r="G261">
            <v>46245.447916666664</v>
          </cell>
          <cell r="H261">
            <v>46247.769444444442</v>
          </cell>
        </row>
        <row r="262">
          <cell r="A262" t="str">
            <v>UCW-35922</v>
          </cell>
          <cell r="B262" t="str">
            <v>Tatacliq - 101 BIOTOP</v>
          </cell>
          <cell r="C262" t="str">
            <v>CLOSED</v>
          </cell>
          <cell r="D262" t="str">
            <v>Medium</v>
          </cell>
          <cell r="E262" t="str">
            <v>Chirag Dubal</v>
          </cell>
          <cell r="F262" t="str">
            <v>Shraddha Dighe</v>
          </cell>
          <cell r="G262">
            <v>46244.767361111109</v>
          </cell>
          <cell r="H262">
            <v>46255.745138888888</v>
          </cell>
        </row>
        <row r="263">
          <cell r="A263" t="str">
            <v>UCW-35920</v>
          </cell>
          <cell r="B263" t="str">
            <v>Outzidr – Batch 16 – 39 Styles – SS26 – 10th August 2026</v>
          </cell>
          <cell r="C263" t="str">
            <v>CLOSED</v>
          </cell>
          <cell r="D263" t="str">
            <v>Medium</v>
          </cell>
          <cell r="E263" t="str">
            <v>Chirag Dubal</v>
          </cell>
          <cell r="F263" t="str">
            <v>Shraddha Dighe</v>
          </cell>
          <cell r="G263">
            <v>46244.763888888891</v>
          </cell>
          <cell r="H263">
            <v>46252.513194444444</v>
          </cell>
        </row>
        <row r="264">
          <cell r="A264" t="str">
            <v>UCW-35917</v>
          </cell>
          <cell r="B264" t="str">
            <v>New Listing - Touch925 (176 SKUs)</v>
          </cell>
          <cell r="C264" t="str">
            <v>CLOSED</v>
          </cell>
          <cell r="D264" t="str">
            <v>Medium</v>
          </cell>
          <cell r="E264" t="str">
            <v>Chirag Dubal</v>
          </cell>
          <cell r="F264" t="str">
            <v>Simi Raichel Zachariah</v>
          </cell>
          <cell r="G264">
            <v>46244.754166666666</v>
          </cell>
          <cell r="H264">
            <v>46248.65902777778</v>
          </cell>
        </row>
        <row r="265">
          <cell r="A265" t="str">
            <v>UCW-35915</v>
          </cell>
          <cell r="B265" t="str">
            <v>New Catalogue Sheet- 10 Aug</v>
          </cell>
          <cell r="C265" t="str">
            <v>CLOSED</v>
          </cell>
          <cell r="D265" t="str">
            <v>Medium</v>
          </cell>
          <cell r="E265" t="str">
            <v>Chirag Dubal</v>
          </cell>
          <cell r="F265" t="str">
            <v>Simi Raichel Zachariah</v>
          </cell>
          <cell r="G265">
            <v>46244.74722222222</v>
          </cell>
          <cell r="H265">
            <v>46247.763194444444</v>
          </cell>
        </row>
        <row r="266">
          <cell r="A266" t="str">
            <v>UCW-35910</v>
          </cell>
          <cell r="B266" t="str">
            <v>CLONE - CLONE - Nap Chief_Tata Cliq_Size addition Request_01.08.2026</v>
          </cell>
          <cell r="C266" t="str">
            <v>CLOSED</v>
          </cell>
          <cell r="D266" t="str">
            <v>Medium</v>
          </cell>
          <cell r="E266" t="str">
            <v>Chirag Dubal</v>
          </cell>
          <cell r="F266" t="str">
            <v>Shraddha Dighe</v>
          </cell>
          <cell r="G266">
            <v>46244.734027777777</v>
          </cell>
          <cell r="H266">
            <v>46246.493750000001</v>
          </cell>
        </row>
        <row r="267">
          <cell r="A267" t="str">
            <v>UCW-35907</v>
          </cell>
          <cell r="B267" t="str">
            <v>NEEMANS+FOOTWEAR+ 125173+ 10-08-2026</v>
          </cell>
          <cell r="C267" t="str">
            <v>CLOSED</v>
          </cell>
          <cell r="D267" t="str">
            <v>Medium</v>
          </cell>
          <cell r="E267" t="str">
            <v>Chirag Dubal</v>
          </cell>
          <cell r="F267" t="str">
            <v>Simi Raichel Zachariah</v>
          </cell>
          <cell r="G267">
            <v>46244.718055555553</v>
          </cell>
          <cell r="H267">
            <v>46248.636805555558</v>
          </cell>
        </row>
        <row r="268">
          <cell r="A268" t="str">
            <v>UCW-35897</v>
          </cell>
          <cell r="B268" t="str">
            <v>CLONE - TataCliq: New NRGCT, LSFX-New Variants, VS-New Category, BH03, FL09 &amp; WG01 Sandals &amp; Formal Shoes</v>
          </cell>
          <cell r="C268" t="str">
            <v>CLOSED</v>
          </cell>
          <cell r="D268" t="str">
            <v>Medium</v>
          </cell>
          <cell r="E268" t="str">
            <v>Chirag Dubal</v>
          </cell>
          <cell r="F268" t="str">
            <v>Shraddha Dighe</v>
          </cell>
          <cell r="G268">
            <v>46244.644444444442</v>
          </cell>
          <cell r="H268">
            <v>46248.629166666666</v>
          </cell>
        </row>
        <row r="269">
          <cell r="A269" t="str">
            <v>UCW-35896</v>
          </cell>
          <cell r="B269" t="str">
            <v>CLONE - Palladium Footwear 129553, 129560 New Listing 68 SKU ( 11 Options ) 29/07/2026.</v>
          </cell>
          <cell r="C269" t="str">
            <v>CLOSED</v>
          </cell>
          <cell r="D269" t="str">
            <v>Medium</v>
          </cell>
          <cell r="E269" t="str">
            <v>Chirag Dubal</v>
          </cell>
          <cell r="F269" t="str">
            <v>Shraddha Dighe</v>
          </cell>
          <cell r="G269">
            <v>46244.64166666667</v>
          </cell>
          <cell r="H269">
            <v>46248.618750000001</v>
          </cell>
        </row>
        <row r="270">
          <cell r="A270" t="str">
            <v>UCW-35887</v>
          </cell>
          <cell r="B270" t="str">
            <v>Request to Update New Images for the Shared IDs (LE21 &amp; LE42)</v>
          </cell>
          <cell r="C270" t="str">
            <v>CLOSED</v>
          </cell>
          <cell r="D270" t="str">
            <v>Medium</v>
          </cell>
          <cell r="E270" t="str">
            <v>Chirag Dubal</v>
          </cell>
          <cell r="F270" t="str">
            <v>Simi Raichel Zachariah</v>
          </cell>
          <cell r="G270">
            <v>46244.613194444442</v>
          </cell>
          <cell r="H270">
            <v>46253.59652777778</v>
          </cell>
        </row>
        <row r="271">
          <cell r="A271" t="str">
            <v>UCW-35875</v>
          </cell>
          <cell r="B271" t="str">
            <v>Colors Queen || Makeup || 129094 || 04-08-2026</v>
          </cell>
          <cell r="C271" t="str">
            <v>CLOSED</v>
          </cell>
          <cell r="D271" t="str">
            <v>Medium</v>
          </cell>
          <cell r="E271" t="str">
            <v>Chirag Dubal</v>
          </cell>
          <cell r="F271" t="str">
            <v>Simi Raichel Zachariah</v>
          </cell>
          <cell r="G271">
            <v>46244.551388888889</v>
          </cell>
          <cell r="H271">
            <v>46247.757638888892</v>
          </cell>
        </row>
        <row r="272">
          <cell r="A272" t="str">
            <v>UCW-35874</v>
          </cell>
          <cell r="B272" t="str">
            <v>CLONE -  Image Replacement 146 options 30.07.2026</v>
          </cell>
          <cell r="C272" t="str">
            <v>CLOSED</v>
          </cell>
          <cell r="D272" t="str">
            <v>Medium</v>
          </cell>
          <cell r="E272" t="str">
            <v>Chirag Dubal</v>
          </cell>
          <cell r="F272" t="str">
            <v>Shraddha Dighe</v>
          </cell>
          <cell r="G272">
            <v>46244.537499999999</v>
          </cell>
          <cell r="H272">
            <v>46248.813194444447</v>
          </cell>
        </row>
        <row r="273">
          <cell r="A273" t="str">
            <v>UCW-35873</v>
          </cell>
          <cell r="B273" t="str">
            <v xml:space="preserve"> Tata Cliq Fashion -  New Image Update - Franck Olivier </v>
          </cell>
          <cell r="C273" t="str">
            <v>CLOSED Due to Inactive/Insufficient Information</v>
          </cell>
          <cell r="D273" t="str">
            <v>Medium</v>
          </cell>
          <cell r="E273" t="str">
            <v>Chirag Dubal</v>
          </cell>
          <cell r="F273" t="str">
            <v>netscribes</v>
          </cell>
          <cell r="G273">
            <v>46244.520138888889</v>
          </cell>
          <cell r="H273">
            <v>46258.595138888886</v>
          </cell>
        </row>
        <row r="274">
          <cell r="A274" t="str">
            <v>UCW-35872</v>
          </cell>
          <cell r="B274" t="str">
            <v>New Listing - Catalog Sheet | 5 August 2026</v>
          </cell>
          <cell r="C274" t="str">
            <v>CLOSED</v>
          </cell>
          <cell r="D274" t="str">
            <v>Medium</v>
          </cell>
          <cell r="E274" t="str">
            <v>Chirag Dubal</v>
          </cell>
          <cell r="F274" t="str">
            <v>Shraddha Dighe</v>
          </cell>
          <cell r="G274">
            <v>46244.515277777777</v>
          </cell>
          <cell r="H274">
            <v>46252.474305555559</v>
          </cell>
        </row>
        <row r="275">
          <cell r="A275" t="str">
            <v>UCW-35869</v>
          </cell>
          <cell r="B275" t="str">
            <v>New Catalogue For Rakhi: 03-08-2026</v>
          </cell>
          <cell r="C275" t="str">
            <v>CLOSED</v>
          </cell>
          <cell r="D275" t="str">
            <v>Medium</v>
          </cell>
          <cell r="E275" t="str">
            <v>Chirag Dubal</v>
          </cell>
          <cell r="F275" t="str">
            <v>Shraddha Dighe</v>
          </cell>
          <cell r="G275">
            <v>46244.438888888886</v>
          </cell>
          <cell r="H275">
            <v>46244.465277777781</v>
          </cell>
        </row>
        <row r="276">
          <cell r="A276" t="str">
            <v>UCW-35868</v>
          </cell>
          <cell r="B276" t="str">
            <v>Mia Rakhi Collection</v>
          </cell>
          <cell r="C276" t="str">
            <v>CLOSED</v>
          </cell>
          <cell r="D276" t="str">
            <v>Medium</v>
          </cell>
          <cell r="E276" t="str">
            <v>Chirag Dubal</v>
          </cell>
          <cell r="F276" t="str">
            <v>Shraddha Dighe</v>
          </cell>
          <cell r="G276">
            <v>46244.435416666667</v>
          </cell>
          <cell r="H276">
            <v>46245.457638888889</v>
          </cell>
        </row>
        <row r="277">
          <cell r="A277" t="str">
            <v>UCW-35867</v>
          </cell>
          <cell r="B277" t="str">
            <v>Sub task - Seller Code: 129357 | Brand: Converse | Request for Size Addition to Existing Style Code</v>
          </cell>
          <cell r="C277" t="str">
            <v>CLOSED</v>
          </cell>
          <cell r="D277" t="str">
            <v>Medium</v>
          </cell>
          <cell r="E277" t="str">
            <v>Chirag Dubal</v>
          </cell>
          <cell r="F277" t="str">
            <v>netscribes</v>
          </cell>
          <cell r="G277">
            <v>46244.423611111109</v>
          </cell>
          <cell r="H277">
            <v>46248.538194444445</v>
          </cell>
        </row>
        <row r="278">
          <cell r="A278" t="str">
            <v>UCW-35866</v>
          </cell>
          <cell r="B278" t="str">
            <v>CLONE - ALDO Footwear Catalog Submission (TC&amp;TCL) - 16.07.2025</v>
          </cell>
          <cell r="C278" t="str">
            <v>CLOSED</v>
          </cell>
          <cell r="D278" t="str">
            <v>Medium</v>
          </cell>
          <cell r="E278" t="str">
            <v>netscribes</v>
          </cell>
          <cell r="F278" t="str">
            <v>netscribes</v>
          </cell>
          <cell r="G278">
            <v>46244.400694444441</v>
          </cell>
          <cell r="H278">
            <v>46244.722916666666</v>
          </cell>
        </row>
        <row r="279">
          <cell r="A279" t="str">
            <v>UCW-35862</v>
          </cell>
          <cell r="B279" t="str">
            <v>Handme - 23-06-2026 - 128668 - Fusion Wear</v>
          </cell>
          <cell r="C279" t="str">
            <v>CLOSED Due to Inactive/Insufficient Information</v>
          </cell>
          <cell r="D279" t="str">
            <v>Medium</v>
          </cell>
          <cell r="E279" t="str">
            <v>Chirag Dubal</v>
          </cell>
          <cell r="F279" t="str">
            <v>Shraddha Dighe</v>
          </cell>
          <cell r="G279">
            <v>46243.930555555555</v>
          </cell>
          <cell r="H279">
            <v>46256.381944444445</v>
          </cell>
        </row>
        <row r="280">
          <cell r="A280" t="str">
            <v>UCW-35856</v>
          </cell>
          <cell r="B280" t="str">
            <v>R&amp;B - Apparel - Seller Code 123986 - New Listing - 07-08-2026 (Lot 12)</v>
          </cell>
          <cell r="C280" t="str">
            <v>CLOSED</v>
          </cell>
          <cell r="D280" t="str">
            <v>Medium</v>
          </cell>
          <cell r="E280" t="str">
            <v>Chirag Dubal</v>
          </cell>
          <cell r="F280" t="str">
            <v>Shraddha Dighe</v>
          </cell>
          <cell r="G280">
            <v>46243.705555555556</v>
          </cell>
          <cell r="H280">
            <v>46254.480555555558</v>
          </cell>
        </row>
        <row r="281">
          <cell r="A281" t="str">
            <v>UCW-35854</v>
          </cell>
          <cell r="B281" t="str">
            <v>Libas Apparel 127532 07-08-2026 (SIZE ADDITION)</v>
          </cell>
          <cell r="C281" t="str">
            <v>CLOSED</v>
          </cell>
          <cell r="D281" t="str">
            <v>Medium</v>
          </cell>
          <cell r="E281" t="str">
            <v>Chirag Dubal</v>
          </cell>
          <cell r="F281" t="str">
            <v>Shraddha Dighe</v>
          </cell>
          <cell r="G281">
            <v>46243.697916666664</v>
          </cell>
          <cell r="H281">
            <v>46246.426388888889</v>
          </cell>
        </row>
        <row r="282">
          <cell r="A282" t="str">
            <v>UCW-35853</v>
          </cell>
          <cell r="B282" t="str">
            <v>New Lot 2 2026 Slot 1 Listing Creation (Volar Fashion-127227-Footwear)</v>
          </cell>
          <cell r="C282" t="str">
            <v>CLOSED</v>
          </cell>
          <cell r="D282" t="str">
            <v>Medium</v>
          </cell>
          <cell r="E282" t="str">
            <v>Chirag Dubal</v>
          </cell>
          <cell r="F282" t="str">
            <v>Shraddha Dighe</v>
          </cell>
          <cell r="G282">
            <v>46243.695833333331</v>
          </cell>
          <cell r="H282">
            <v>46247.752083333333</v>
          </cell>
        </row>
        <row r="283">
          <cell r="A283" t="str">
            <v>UCW-35847</v>
          </cell>
          <cell r="B283" t="str">
            <v xml:space="preserve">Cin Cin - 07-08-2026 - 128398 - Daily Wear </v>
          </cell>
          <cell r="C283" t="str">
            <v>CLOSED Due to Inactive/Insufficient Information</v>
          </cell>
          <cell r="D283" t="str">
            <v>Medium</v>
          </cell>
          <cell r="E283" t="str">
            <v>Chirag Dubal</v>
          </cell>
          <cell r="F283" t="str">
            <v>Shraddha Dighe</v>
          </cell>
          <cell r="G283">
            <v>46243.675000000003</v>
          </cell>
          <cell r="H283">
            <v>46260.808333333334</v>
          </cell>
        </row>
        <row r="284">
          <cell r="A284" t="str">
            <v>UCW-35845</v>
          </cell>
          <cell r="B284" t="str">
            <v xml:space="preserve">Andamen Rise collection - Dual listings </v>
          </cell>
          <cell r="C284" t="str">
            <v>CLOSED</v>
          </cell>
          <cell r="D284" t="str">
            <v>Medium</v>
          </cell>
          <cell r="E284" t="str">
            <v>Chirag Dubal</v>
          </cell>
          <cell r="F284" t="str">
            <v>Shraddha Dighe</v>
          </cell>
          <cell r="G284">
            <v>46243.670138888891</v>
          </cell>
          <cell r="H284">
            <v>46247.551388888889</v>
          </cell>
        </row>
        <row r="285">
          <cell r="A285" t="str">
            <v>UCW-35841</v>
          </cell>
          <cell r="B285" t="str">
            <v>Bioderma - EAN change</v>
          </cell>
          <cell r="C285" t="str">
            <v>CLOSED</v>
          </cell>
          <cell r="D285" t="str">
            <v>Medium</v>
          </cell>
          <cell r="E285" t="str">
            <v>Chirag Dubal</v>
          </cell>
          <cell r="F285" t="str">
            <v>Simi Raichel Zachariah</v>
          </cell>
          <cell r="G285">
            <v>46243.654166666667</v>
          </cell>
          <cell r="H285">
            <v>46246.847916666666</v>
          </cell>
        </row>
        <row r="286">
          <cell r="A286" t="str">
            <v>UCW-35837</v>
          </cell>
          <cell r="B286" t="str">
            <v>Clinique Diwali Honey Local GWPs | TataCliq | Aug GWP</v>
          </cell>
          <cell r="C286" t="str">
            <v>CLOSED</v>
          </cell>
          <cell r="D286" t="str">
            <v>Medium</v>
          </cell>
          <cell r="E286" t="str">
            <v>Chirag Dubal</v>
          </cell>
          <cell r="F286" t="str">
            <v>Simi Raichel Zachariah</v>
          </cell>
          <cell r="G286">
            <v>46243.640277777777</v>
          </cell>
          <cell r="H286">
            <v>46246.595138888886</v>
          </cell>
        </row>
        <row r="287">
          <cell r="A287" t="str">
            <v>UCW-35836</v>
          </cell>
          <cell r="B287" t="str">
            <v>New Catalogue Sheet- 7 Aug</v>
          </cell>
          <cell r="C287" t="str">
            <v>CLOSED</v>
          </cell>
          <cell r="D287" t="str">
            <v>Medium</v>
          </cell>
          <cell r="E287" t="str">
            <v>Chirag Dubal</v>
          </cell>
          <cell r="F287" t="str">
            <v>Shraddha Dighe</v>
          </cell>
          <cell r="G287">
            <v>46243.640277777777</v>
          </cell>
          <cell r="H287">
            <v>46250.758333333331</v>
          </cell>
        </row>
        <row r="288">
          <cell r="A288" t="str">
            <v>UCW-35834</v>
          </cell>
          <cell r="B288" t="str">
            <v>Cava Image updation</v>
          </cell>
          <cell r="C288" t="str">
            <v>CLOSED Due to Inactive/Insufficient Information</v>
          </cell>
          <cell r="D288" t="str">
            <v>Medium</v>
          </cell>
          <cell r="E288" t="str">
            <v>Chirag Dubal</v>
          </cell>
          <cell r="F288" t="str">
            <v>Simi Raichel Zachariah</v>
          </cell>
          <cell r="G288">
            <v>46243.628472222219</v>
          </cell>
          <cell r="H288">
            <v>46253.598611111112</v>
          </cell>
        </row>
        <row r="289">
          <cell r="A289" t="str">
            <v>UCW-35832</v>
          </cell>
          <cell r="B289" t="str">
            <v>Tata Cliq  - New listing - Images update</v>
          </cell>
          <cell r="C289" t="str">
            <v>CLOSED Due to Inactive/Insufficient Information</v>
          </cell>
          <cell r="D289" t="str">
            <v>Medium</v>
          </cell>
          <cell r="E289" t="str">
            <v>Chirag Dubal</v>
          </cell>
          <cell r="F289" t="str">
            <v>Shraddha Dighe</v>
          </cell>
          <cell r="G289">
            <v>46243.609722222223</v>
          </cell>
          <cell r="H289">
            <v>46262.446527777778</v>
          </cell>
        </row>
        <row r="290">
          <cell r="A290" t="str">
            <v>UCW-35831</v>
          </cell>
          <cell r="B290" t="str">
            <v>New Airwrap Limited Edition- Ceramic Khaki</v>
          </cell>
          <cell r="C290" t="str">
            <v>CLOSED</v>
          </cell>
          <cell r="D290" t="str">
            <v>Medium</v>
          </cell>
          <cell r="E290" t="str">
            <v>Chirag Dubal</v>
          </cell>
          <cell r="F290" t="str">
            <v>Shraddha Dighe</v>
          </cell>
          <cell r="G290">
            <v>46243.56527777778</v>
          </cell>
          <cell r="H290">
            <v>46245.488194444442</v>
          </cell>
        </row>
        <row r="291">
          <cell r="A291" t="str">
            <v>UCW-35829</v>
          </cell>
          <cell r="B291" t="str">
            <v>Giva | Silver Jewellery | 125927 | 30-07-2026 (51SKUs)</v>
          </cell>
          <cell r="C291" t="str">
            <v>CLOSED</v>
          </cell>
          <cell r="D291" t="str">
            <v>Medium</v>
          </cell>
          <cell r="E291" t="str">
            <v>Chirag Dubal</v>
          </cell>
          <cell r="F291" t="str">
            <v>Shraddha Dighe</v>
          </cell>
          <cell r="G291">
            <v>46243.556250000001</v>
          </cell>
          <cell r="H291">
            <v>46247.745138888888</v>
          </cell>
        </row>
        <row r="292">
          <cell r="A292" t="str">
            <v>UCW-35827</v>
          </cell>
          <cell r="B292" t="str">
            <v>Joules by Radhika - Jewelry - 07/08/2026 - 177 SKUs</v>
          </cell>
          <cell r="C292" t="str">
            <v>CLOSED Due to Inactive/Insufficient Information</v>
          </cell>
          <cell r="D292" t="str">
            <v>Medium</v>
          </cell>
          <cell r="E292" t="str">
            <v>Chirag Dubal</v>
          </cell>
          <cell r="F292" t="str">
            <v>Shraddha Dighe</v>
          </cell>
          <cell r="G292">
            <v>46243.549305555556</v>
          </cell>
          <cell r="H292">
            <v>46246.925000000003</v>
          </cell>
        </row>
        <row r="293">
          <cell r="A293" t="str">
            <v>UCW-35826</v>
          </cell>
          <cell r="B293" t="str">
            <v>CLONE - CLONE - CLONE - Beauty - New brand cataloguing - Forest Hill - 1 Aug</v>
          </cell>
          <cell r="C293" t="str">
            <v>CLOSED</v>
          </cell>
          <cell r="D293" t="str">
            <v>High</v>
          </cell>
          <cell r="E293" t="str">
            <v>netscribes</v>
          </cell>
          <cell r="F293" t="str">
            <v>Shraddha Dighe</v>
          </cell>
          <cell r="G293">
            <v>46243.544444444444</v>
          </cell>
          <cell r="H293">
            <v>46245.501388888886</v>
          </cell>
        </row>
        <row r="294">
          <cell r="A294" t="str">
            <v>UCW-35825</v>
          </cell>
          <cell r="B294" t="str">
            <v>color error rectify images for MP000000028489563</v>
          </cell>
          <cell r="C294" t="str">
            <v>CLOSED</v>
          </cell>
          <cell r="D294" t="str">
            <v>Medium</v>
          </cell>
          <cell r="E294" t="str">
            <v>Chirag Dubal</v>
          </cell>
          <cell r="F294" t="str">
            <v>Shraddha Dighe</v>
          </cell>
          <cell r="G294">
            <v>46243.023611111108</v>
          </cell>
          <cell r="H294">
            <v>46246.84375</v>
          </cell>
        </row>
        <row r="295">
          <cell r="A295" t="str">
            <v>UCW-35821</v>
          </cell>
          <cell r="B295" t="str">
            <v>Request to Review and Update New Product Listing Details</v>
          </cell>
          <cell r="C295" t="str">
            <v>CLOSED Due to Inactive/Insufficient Information</v>
          </cell>
          <cell r="D295" t="str">
            <v>Medium</v>
          </cell>
          <cell r="E295" t="str">
            <v>Chirag Dubal</v>
          </cell>
          <cell r="F295" t="str">
            <v>Shraddha Dighe</v>
          </cell>
          <cell r="G295">
            <v>46242.998611111114</v>
          </cell>
          <cell r="H295">
            <v>46248.761111111111</v>
          </cell>
        </row>
        <row r="296">
          <cell r="A296" t="str">
            <v>UCW-35817</v>
          </cell>
          <cell r="B296" t="str">
            <v>Women Footwear New Styles For Tatacliq (SS'26) - (Styles-24) 03.08.2026</v>
          </cell>
          <cell r="C296" t="str">
            <v>CLOSED</v>
          </cell>
          <cell r="D296" t="str">
            <v>Medium</v>
          </cell>
          <cell r="E296" t="str">
            <v>Chirag Dubal</v>
          </cell>
          <cell r="F296" t="str">
            <v>Shloka Chakre</v>
          </cell>
          <cell r="G296">
            <v>46242.927083333336</v>
          </cell>
          <cell r="H296">
            <v>46244.5625</v>
          </cell>
        </row>
        <row r="297">
          <cell r="A297" t="str">
            <v>UCW-35793</v>
          </cell>
          <cell r="B297" t="str">
            <v>Women Footwear New Styles For Tatacliq (SS'26) - (Styles-24) 03.08.2026</v>
          </cell>
          <cell r="C297" t="str">
            <v>CLOSED</v>
          </cell>
          <cell r="D297" t="str">
            <v>Medium</v>
          </cell>
          <cell r="E297" t="str">
            <v>Chirag Dubal</v>
          </cell>
          <cell r="F297" t="str">
            <v>Simi Raichel Zachariah</v>
          </cell>
          <cell r="G297">
            <v>46242.76666666667</v>
          </cell>
          <cell r="H297">
            <v>46258.592361111114</v>
          </cell>
        </row>
        <row r="298">
          <cell r="A298" t="str">
            <v>UCW-35791</v>
          </cell>
          <cell r="B298" t="str">
            <v>FM_USPA_Arrow_MP_104_Batch-21, 22 &amp; Lot-80 (AW26)_124848_06-08-2026</v>
          </cell>
          <cell r="C298" t="str">
            <v>SFA Stage</v>
          </cell>
          <cell r="D298" t="str">
            <v>Medium</v>
          </cell>
          <cell r="E298" t="str">
            <v>Chirag Dubal</v>
          </cell>
          <cell r="F298" t="str">
            <v>Simi Raichel Zachariah</v>
          </cell>
          <cell r="G298">
            <v>46242.763194444444</v>
          </cell>
          <cell r="H298">
            <v>46263.495138888888</v>
          </cell>
        </row>
        <row r="299">
          <cell r="A299" t="str">
            <v>UCW-35788</v>
          </cell>
          <cell r="B299" t="str">
            <v>Colors Queen || Makeup || 129094 || 22-05-2026</v>
          </cell>
          <cell r="C299" t="str">
            <v>CLOSED</v>
          </cell>
          <cell r="D299" t="str">
            <v>Medium</v>
          </cell>
          <cell r="E299" t="str">
            <v>Chirag Dubal</v>
          </cell>
          <cell r="F299" t="str">
            <v>Simi Raichel Zachariah</v>
          </cell>
          <cell r="G299">
            <v>46242.753472222219</v>
          </cell>
          <cell r="H299">
            <v>46252.643750000003</v>
          </cell>
        </row>
        <row r="300">
          <cell r="A300" t="str">
            <v>UCW-35786</v>
          </cell>
          <cell r="B300" t="str">
            <v>New Catalogue Sheet - 127573-4 August</v>
          </cell>
          <cell r="C300" t="str">
            <v>CLOSED</v>
          </cell>
          <cell r="D300" t="str">
            <v>Medium</v>
          </cell>
          <cell r="E300" t="str">
            <v>Chirag Dubal</v>
          </cell>
          <cell r="F300" t="str">
            <v>Simi Raichel Zachariah</v>
          </cell>
          <cell r="G300">
            <v>46242.75</v>
          </cell>
          <cell r="H300">
            <v>46258.583333333336</v>
          </cell>
        </row>
        <row r="301">
          <cell r="A301" t="str">
            <v>UCW-35784</v>
          </cell>
          <cell r="B301" t="str">
            <v>AW26 Lot 3 ||  Tata Cliq || (60 Style's) Prioritize Listing</v>
          </cell>
          <cell r="C301" t="str">
            <v>CLOSED</v>
          </cell>
          <cell r="D301" t="str">
            <v>Medium</v>
          </cell>
          <cell r="E301" t="str">
            <v>Chirag Dubal</v>
          </cell>
          <cell r="F301" t="str">
            <v>Simi Raichel Zachariah</v>
          </cell>
          <cell r="G301">
            <v>46242.738194444442</v>
          </cell>
          <cell r="H301">
            <v>46255.531944444447</v>
          </cell>
        </row>
        <row r="302">
          <cell r="A302" t="str">
            <v>UCW-35778</v>
          </cell>
          <cell r="B302" t="str">
            <v>Products for listing - House Of CDC Fashion Pvt Ltd.</v>
          </cell>
          <cell r="C302" t="str">
            <v>CLOSED Due to Inactive/Insufficient Information</v>
          </cell>
          <cell r="D302" t="str">
            <v>Medium</v>
          </cell>
          <cell r="E302" t="str">
            <v>Chirag Dubal</v>
          </cell>
          <cell r="F302" t="str">
            <v>Shloka Chakre</v>
          </cell>
          <cell r="G302">
            <v>46242.724999999999</v>
          </cell>
          <cell r="H302">
            <v>46245.508333333331</v>
          </cell>
        </row>
        <row r="303">
          <cell r="A303" t="str">
            <v>UCW-35776</v>
          </cell>
          <cell r="B303" t="str">
            <v>To Update weight details</v>
          </cell>
          <cell r="C303" t="str">
            <v>CLOSED</v>
          </cell>
          <cell r="D303" t="str">
            <v>Medium</v>
          </cell>
          <cell r="E303" t="str">
            <v>Chirag Dubal</v>
          </cell>
          <cell r="F303" t="str">
            <v>Simi Raichel Zachariah</v>
          </cell>
          <cell r="G303">
            <v>46242.72152777778</v>
          </cell>
          <cell r="H303">
            <v>46246.679166666669</v>
          </cell>
        </row>
        <row r="304">
          <cell r="A304" t="str">
            <v>UCW-35771</v>
          </cell>
          <cell r="B304" t="str">
            <v>CLONE -  Sonam Faves| 2890417| TCL</v>
          </cell>
          <cell r="C304" t="str">
            <v>CLOSED</v>
          </cell>
          <cell r="D304" t="str">
            <v>Medium</v>
          </cell>
          <cell r="E304" t="str">
            <v>Chirag Dubal</v>
          </cell>
          <cell r="F304" t="str">
            <v>Simi Raichel Zachariah</v>
          </cell>
          <cell r="G304">
            <v>46242.674305555556</v>
          </cell>
          <cell r="H304">
            <v>46247.791666666664</v>
          </cell>
        </row>
        <row r="305">
          <cell r="A305" t="str">
            <v>UCW-35762</v>
          </cell>
          <cell r="B305" t="str">
            <v>Puig Giftsets Cataloguing 03.08.26</v>
          </cell>
          <cell r="C305" t="str">
            <v>CLOSED</v>
          </cell>
          <cell r="D305" t="str">
            <v>Medium</v>
          </cell>
          <cell r="E305" t="str">
            <v>Chirag Dubal</v>
          </cell>
          <cell r="F305" t="str">
            <v>Simi Raichel Zachariah</v>
          </cell>
          <cell r="G305">
            <v>46242.093055555553</v>
          </cell>
          <cell r="H305">
            <v>46247.738194444442</v>
          </cell>
        </row>
        <row r="306">
          <cell r="A306" t="str">
            <v>UCW-35761</v>
          </cell>
          <cell r="B306" t="str">
            <v xml:space="preserve">New Listings - Contraband </v>
          </cell>
          <cell r="C306" t="str">
            <v>CLOSED</v>
          </cell>
          <cell r="D306" t="str">
            <v>Medium</v>
          </cell>
          <cell r="E306" t="str">
            <v>Chirag Dubal</v>
          </cell>
          <cell r="F306" t="str">
            <v>Simi Raichel Zachariah</v>
          </cell>
          <cell r="G306">
            <v>46242.088888888888</v>
          </cell>
          <cell r="H306">
            <v>46252.47152777778</v>
          </cell>
        </row>
        <row r="307">
          <cell r="A307" t="str">
            <v>UCW-35760</v>
          </cell>
          <cell r="B307" t="str">
            <v>Kenzo Image updation.</v>
          </cell>
          <cell r="C307" t="str">
            <v>CLOSED</v>
          </cell>
          <cell r="D307" t="str">
            <v>Medium</v>
          </cell>
          <cell r="E307" t="str">
            <v>Chirag Dubal</v>
          </cell>
          <cell r="F307" t="str">
            <v>Simi Raichel Zachariah</v>
          </cell>
          <cell r="G307">
            <v>46242.081944444442</v>
          </cell>
          <cell r="H307">
            <v>46258.583333333336</v>
          </cell>
        </row>
        <row r="308">
          <cell r="A308" t="str">
            <v>UCW-35758</v>
          </cell>
          <cell r="B308" t="str">
            <v>Request to Update MRP &amp; Size for Existing Products – LuxaDerme</v>
          </cell>
          <cell r="C308" t="str">
            <v>CLOSED</v>
          </cell>
          <cell r="D308" t="str">
            <v>Medium</v>
          </cell>
          <cell r="E308" t="str">
            <v>Chirag Dubal</v>
          </cell>
          <cell r="F308" t="str">
            <v>Simi Raichel Zachariah</v>
          </cell>
          <cell r="G308">
            <v>46242.064583333333</v>
          </cell>
          <cell r="H308">
            <v>46253.597222222219</v>
          </cell>
        </row>
        <row r="309">
          <cell r="A309" t="str">
            <v>UCW-35754</v>
          </cell>
          <cell r="B309" t="str">
            <v>CLONE - UPDATED Beauty New Listing Format Submission – Zoha / Correlation / Pepper Tree</v>
          </cell>
          <cell r="C309" t="str">
            <v>CLOSED Due to Inactive/Insufficient Information</v>
          </cell>
          <cell r="D309" t="str">
            <v>Medium</v>
          </cell>
          <cell r="E309" t="str">
            <v>Chirag Dubal</v>
          </cell>
          <cell r="F309" t="str">
            <v>Simi Raichel Zachariah</v>
          </cell>
          <cell r="G309">
            <v>46242.040277777778</v>
          </cell>
          <cell r="H309">
            <v>46251.727083333331</v>
          </cell>
        </row>
        <row r="310">
          <cell r="A310" t="str">
            <v>UCW-35751</v>
          </cell>
          <cell r="B310" t="str">
            <v>Limese X SOR - ANUA Listing sheet</v>
          </cell>
          <cell r="C310" t="str">
            <v>CLOSED Due to Inactive/Insufficient Information</v>
          </cell>
          <cell r="D310" t="str">
            <v>Medium</v>
          </cell>
          <cell r="E310" t="str">
            <v>Chirag Dubal</v>
          </cell>
          <cell r="F310" t="str">
            <v>Simi Raichel Zachariah</v>
          </cell>
          <cell r="G310">
            <v>46242.031944444447</v>
          </cell>
          <cell r="H310">
            <v>46258.511805555558</v>
          </cell>
        </row>
        <row r="311">
          <cell r="A311" t="str">
            <v>UCW-35748</v>
          </cell>
          <cell r="B311" t="str">
            <v>Sangeeta Boochra - Jewelry - 05/08/2026 - 37 SKUs</v>
          </cell>
          <cell r="C311" t="str">
            <v>CLOSED</v>
          </cell>
          <cell r="D311" t="str">
            <v>Medium</v>
          </cell>
          <cell r="E311" t="str">
            <v>Chirag Dubal</v>
          </cell>
          <cell r="F311" t="str">
            <v>Shloka Chakre</v>
          </cell>
          <cell r="G311">
            <v>46242.017361111109</v>
          </cell>
          <cell r="H311">
            <v>46246.588888888888</v>
          </cell>
        </row>
        <row r="312">
          <cell r="A312" t="str">
            <v>UCW-35741</v>
          </cell>
          <cell r="B312" t="str">
            <v>New Toe Ring Collection Catalog for Upload 06.08.2026</v>
          </cell>
          <cell r="C312" t="str">
            <v>CLOSED</v>
          </cell>
          <cell r="D312" t="str">
            <v>Medium</v>
          </cell>
          <cell r="E312" t="str">
            <v>Chirag Dubal</v>
          </cell>
          <cell r="F312" t="str">
            <v>Simi Raichel Zachariah</v>
          </cell>
          <cell r="G312">
            <v>46241.992361111108</v>
          </cell>
          <cell r="H312">
            <v>46246.564583333333</v>
          </cell>
        </row>
        <row r="313">
          <cell r="A313" t="str">
            <v>UCW-35731</v>
          </cell>
          <cell r="B313" t="str">
            <v>TCL | Under Armour | Image update</v>
          </cell>
          <cell r="C313" t="str">
            <v>CLOSED Due to Inactive/Insufficient Information</v>
          </cell>
          <cell r="D313" t="str">
            <v>Medium</v>
          </cell>
          <cell r="E313" t="str">
            <v>Chirag Dubal</v>
          </cell>
          <cell r="F313" t="str">
            <v>Shloka Chakre</v>
          </cell>
          <cell r="G313">
            <v>46241.919444444444</v>
          </cell>
          <cell r="H313">
            <v>46246.395138888889</v>
          </cell>
        </row>
        <row r="314">
          <cell r="A314" t="str">
            <v>UCW-35715</v>
          </cell>
          <cell r="B314" t="str">
            <v>New launch cataloguing details of Kenzo(LE ROUGE &amp; L'EAU AMBRÉE)_Fragrance for TCL _06_Aug_2026.</v>
          </cell>
          <cell r="C314" t="str">
            <v>CLOSED</v>
          </cell>
          <cell r="D314" t="str">
            <v>Medium</v>
          </cell>
          <cell r="E314" t="str">
            <v>Chirag Dubal</v>
          </cell>
          <cell r="F314" t="str">
            <v>Simi Raichel Zachariah</v>
          </cell>
          <cell r="G314">
            <v>46241.793749999997</v>
          </cell>
          <cell r="H314">
            <v>46245.515972222223</v>
          </cell>
        </row>
        <row r="315">
          <cell r="A315" t="str">
            <v>UCW-35707</v>
          </cell>
          <cell r="B315" t="str">
            <v>Fabindia – Apparel | Jewellery &amp; Footwear– Seller Code-126453 – SKU Count-936 – Style Count-330 – 27-07-2026</v>
          </cell>
          <cell r="C315" t="str">
            <v>CLOSED</v>
          </cell>
          <cell r="D315" t="str">
            <v>Medium</v>
          </cell>
          <cell r="E315" t="str">
            <v>Chirag Dubal</v>
          </cell>
          <cell r="F315" t="str">
            <v>Simi Raichel Zachariah</v>
          </cell>
          <cell r="G315">
            <v>46241.737500000003</v>
          </cell>
          <cell r="H315">
            <v>46253.813194444447</v>
          </cell>
        </row>
        <row r="316">
          <cell r="A316" t="str">
            <v>UCW-35705</v>
          </cell>
          <cell r="B316" t="str">
            <v>TFS new GWP listing details</v>
          </cell>
          <cell r="C316" t="str">
            <v>CLOSED</v>
          </cell>
          <cell r="D316" t="str">
            <v>Medium</v>
          </cell>
          <cell r="E316" t="str">
            <v>Chirag Dubal</v>
          </cell>
          <cell r="F316" t="str">
            <v>Shloka Chakre</v>
          </cell>
          <cell r="G316">
            <v>46241.731944444444</v>
          </cell>
          <cell r="H316">
            <v>46242.642361111109</v>
          </cell>
        </row>
        <row r="317">
          <cell r="A317" t="str">
            <v>UCW-35704</v>
          </cell>
          <cell r="B317" t="str">
            <v>Isharya-Tata Cliq-Rakhi Linesheet</v>
          </cell>
          <cell r="C317" t="str">
            <v>CLOSED</v>
          </cell>
          <cell r="D317" t="str">
            <v>Medium</v>
          </cell>
          <cell r="E317" t="str">
            <v>Chirag Dubal</v>
          </cell>
          <cell r="F317" t="str">
            <v>Simi Raichel Zachariah</v>
          </cell>
          <cell r="G317">
            <v>46241.731249999997</v>
          </cell>
          <cell r="H317">
            <v>46245.521527777775</v>
          </cell>
        </row>
        <row r="318">
          <cell r="A318" t="str">
            <v>UCW-35699</v>
          </cell>
          <cell r="B318" t="str">
            <v>CLONE -  Ganga Fashions - 128220 - 28-07-2026 - Festive 2026 collection</v>
          </cell>
          <cell r="C318" t="str">
            <v>CLOSED</v>
          </cell>
          <cell r="D318" t="str">
            <v>Medium</v>
          </cell>
          <cell r="E318" t="str">
            <v>Chirag Dubal</v>
          </cell>
          <cell r="F318" t="str">
            <v>Simi Raichel Zachariah</v>
          </cell>
          <cell r="G318">
            <v>46241.720833333333</v>
          </cell>
          <cell r="H318">
            <v>46259.800694444442</v>
          </cell>
        </row>
        <row r="319">
          <cell r="A319" t="str">
            <v>UCW-35693</v>
          </cell>
          <cell r="B319" t="str">
            <v>Tata Cliq-Multi Brand-Footwear -129236 - 127776 - 20-07-2026</v>
          </cell>
          <cell r="C319" t="str">
            <v>CLOSED</v>
          </cell>
          <cell r="D319" t="str">
            <v>Medium</v>
          </cell>
          <cell r="E319" t="str">
            <v>Chirag Dubal</v>
          </cell>
          <cell r="F319" t="str">
            <v>Simi Raichel Zachariah</v>
          </cell>
          <cell r="G319">
            <v>46241.695833333331</v>
          </cell>
          <cell r="H319">
            <v>46245.533333333333</v>
          </cell>
        </row>
        <row r="320">
          <cell r="A320" t="str">
            <v>UCW-35692</v>
          </cell>
          <cell r="B320" t="str">
            <v>Tata Cliq-Multi Brand-Footwear -129236 - 127776 - 04-08-2026</v>
          </cell>
          <cell r="C320" t="str">
            <v>CLOSED</v>
          </cell>
          <cell r="D320" t="str">
            <v>Medium</v>
          </cell>
          <cell r="E320" t="str">
            <v>Chirag Dubal</v>
          </cell>
          <cell r="F320" t="str">
            <v>Simi Raichel Zachariah</v>
          </cell>
          <cell r="G320">
            <v>46241.693749999999</v>
          </cell>
          <cell r="H320">
            <v>46246.559027777781</v>
          </cell>
        </row>
        <row r="321">
          <cell r="A321" t="str">
            <v>UCW-35690</v>
          </cell>
          <cell r="B321" t="str">
            <v>Tata Cliq-Multi Brand-Footwear -129236,127776 - 06-08-2026</v>
          </cell>
          <cell r="C321" t="str">
            <v>CLOSED</v>
          </cell>
          <cell r="D321" t="str">
            <v>Medium</v>
          </cell>
          <cell r="E321" t="str">
            <v>Chirag Dubal</v>
          </cell>
          <cell r="F321" t="str">
            <v>Simi Raichel Zachariah</v>
          </cell>
          <cell r="G321">
            <v>46241.690972222219</v>
          </cell>
          <cell r="H321">
            <v>46247.724999999999</v>
          </cell>
        </row>
        <row r="322">
          <cell r="A322" t="str">
            <v>UCW-35685</v>
          </cell>
          <cell r="B322" t="str">
            <v>NEEMANS+FOOTWEAR+ 125173+ 15-07-2026</v>
          </cell>
          <cell r="C322" t="str">
            <v>CLOSED</v>
          </cell>
          <cell r="D322" t="str">
            <v>Medium</v>
          </cell>
          <cell r="E322" t="str">
            <v>Chirag Dubal</v>
          </cell>
          <cell r="F322" t="str">
            <v>Simi Raichel Zachariah</v>
          </cell>
          <cell r="G322">
            <v>46241.677777777775</v>
          </cell>
          <cell r="H322">
            <v>46242.552777777775</v>
          </cell>
        </row>
        <row r="323">
          <cell r="A323" t="str">
            <v>UCW-35682</v>
          </cell>
          <cell r="B323" t="str">
            <v>GWP &amp; Samples</v>
          </cell>
          <cell r="C323" t="str">
            <v>CLOSED</v>
          </cell>
          <cell r="D323" t="str">
            <v>Medium</v>
          </cell>
          <cell r="E323" t="str">
            <v>Chirag Dubal</v>
          </cell>
          <cell r="F323" t="str">
            <v>Simi Raichel Zachariah</v>
          </cell>
          <cell r="G323">
            <v>46241.661805555559</v>
          </cell>
          <cell r="H323">
            <v>46258.582638888889</v>
          </cell>
        </row>
        <row r="324">
          <cell r="A324" t="str">
            <v>UCW-35681</v>
          </cell>
          <cell r="B324" t="str">
            <v>D&amp;G - PDP Content &amp; Hybrid Mock</v>
          </cell>
          <cell r="C324" t="str">
            <v>CLOSED</v>
          </cell>
          <cell r="D324" t="str">
            <v>Medium</v>
          </cell>
          <cell r="E324" t="str">
            <v>Chirag Dubal</v>
          </cell>
          <cell r="F324" t="str">
            <v>Simi Raichel Zachariah</v>
          </cell>
          <cell r="G324">
            <v>46241.648611111108</v>
          </cell>
          <cell r="H324">
            <v>46246.560416666667</v>
          </cell>
        </row>
        <row r="325">
          <cell r="A325" t="str">
            <v>UCW-35680</v>
          </cell>
          <cell r="B325" t="str">
            <v xml:space="preserve"> Amouage Launch | TCL - Cataloguing Details | July 2026</v>
          </cell>
          <cell r="C325" t="str">
            <v>CLOSED</v>
          </cell>
          <cell r="D325" t="str">
            <v>Medium</v>
          </cell>
          <cell r="E325" t="str">
            <v>Chirag Dubal</v>
          </cell>
          <cell r="F325" t="str">
            <v>Simi Raichel Zachariah</v>
          </cell>
          <cell r="G325">
            <v>46241.646527777775</v>
          </cell>
          <cell r="H325">
            <v>46258.684027777781</v>
          </cell>
        </row>
        <row r="326">
          <cell r="A326" t="str">
            <v>UCW-35676</v>
          </cell>
          <cell r="B326" t="str">
            <v>Update Listing | Tata Cliq | Miduty</v>
          </cell>
          <cell r="C326" t="str">
            <v>CLOSED</v>
          </cell>
          <cell r="D326" t="str">
            <v>Medium</v>
          </cell>
          <cell r="E326" t="str">
            <v>Chirag Dubal</v>
          </cell>
          <cell r="F326" t="str">
            <v>Simi Raichel Zachariah</v>
          </cell>
          <cell r="G326">
            <v>46241.613888888889</v>
          </cell>
          <cell r="H326">
            <v>46258.581250000003</v>
          </cell>
        </row>
        <row r="327">
          <cell r="A327" t="str">
            <v>UCW-35675</v>
          </cell>
          <cell r="B327" t="str">
            <v>The Bear House - New Collection Details- 04-Aug 124388</v>
          </cell>
          <cell r="C327" t="str">
            <v>CLOSED</v>
          </cell>
          <cell r="D327" t="str">
            <v>Medium</v>
          </cell>
          <cell r="E327" t="str">
            <v>Chirag Dubal</v>
          </cell>
          <cell r="F327" t="str">
            <v>Simi Raichel Zachariah</v>
          </cell>
          <cell r="G327">
            <v>46241.602083333331</v>
          </cell>
          <cell r="H327">
            <v>46248.724305555559</v>
          </cell>
        </row>
        <row r="328">
          <cell r="A328" t="str">
            <v>UCW-35670</v>
          </cell>
          <cell r="B328" t="str">
            <v>EAN Addition SPA X Tata</v>
          </cell>
          <cell r="C328" t="str">
            <v>CLOSED</v>
          </cell>
          <cell r="D328" t="str">
            <v>Medium</v>
          </cell>
          <cell r="E328" t="str">
            <v>Chirag Dubal</v>
          </cell>
          <cell r="F328" t="str">
            <v>Simi Raichel Zachariah</v>
          </cell>
          <cell r="G328">
            <v>46241.583333333336</v>
          </cell>
          <cell r="H328">
            <v>46246.835416666669</v>
          </cell>
        </row>
        <row r="329">
          <cell r="A329" t="str">
            <v>UCW-35657</v>
          </cell>
          <cell r="B329" t="str">
            <v xml:space="preserve">Footwear Lot 1 AW26 Skechers -1189 SKUs - 179 Style - Marketplace and Luxury - Marketplace seller code - 126948 - Luxury seller code - 128174 - 3.8.2026 </v>
          </cell>
          <cell r="C329" t="str">
            <v>CLOSED</v>
          </cell>
          <cell r="D329" t="str">
            <v>Medium</v>
          </cell>
          <cell r="E329" t="str">
            <v>Chirag Dubal</v>
          </cell>
          <cell r="F329" t="str">
            <v>Simi Raichel Zachariah</v>
          </cell>
          <cell r="G329">
            <v>46240.793749999997</v>
          </cell>
          <cell r="H329">
            <v>46254.428472222222</v>
          </cell>
        </row>
        <row r="330">
          <cell r="A330" t="str">
            <v>UCW-35653</v>
          </cell>
          <cell r="B330" t="str">
            <v>New Catalogue Sheet - 127573-4 August</v>
          </cell>
          <cell r="C330" t="str">
            <v>CLOSED</v>
          </cell>
          <cell r="D330" t="str">
            <v>Medium</v>
          </cell>
          <cell r="E330" t="str">
            <v>Chirag Dubal</v>
          </cell>
          <cell r="F330" t="str">
            <v>Simi Raichel Zachariah</v>
          </cell>
          <cell r="G330">
            <v>46240.754861111112</v>
          </cell>
          <cell r="H330">
            <v>46244.62222222222</v>
          </cell>
        </row>
        <row r="331">
          <cell r="A331" t="str">
            <v>UCW-35641</v>
          </cell>
          <cell r="B331" t="str">
            <v>RE: GWP Listings - Aug'26 (P0 Priority)</v>
          </cell>
          <cell r="C331" t="str">
            <v>CLOSED</v>
          </cell>
          <cell r="D331" t="str">
            <v>Medium</v>
          </cell>
          <cell r="E331" t="str">
            <v>Chirag Dubal</v>
          </cell>
          <cell r="F331" t="str">
            <v>Simi Raichel Zachariah</v>
          </cell>
          <cell r="G331">
            <v>46240.68472222222</v>
          </cell>
          <cell r="H331">
            <v>46242.636111111111</v>
          </cell>
        </row>
        <row r="332">
          <cell r="A332" t="str">
            <v>UCW-35634</v>
          </cell>
          <cell r="B332" t="str">
            <v>New Rakhi Collection Catalog for Upload Lot 1 01.08.2026</v>
          </cell>
          <cell r="C332" t="str">
            <v>CLOSED</v>
          </cell>
          <cell r="D332" t="str">
            <v>Medium</v>
          </cell>
          <cell r="E332" t="str">
            <v>Chirag Dubal</v>
          </cell>
          <cell r="F332" t="str">
            <v>Simi Raichel Zachariah</v>
          </cell>
          <cell r="G332">
            <v>46240.585416666669</v>
          </cell>
          <cell r="H332">
            <v>46242.631944444445</v>
          </cell>
        </row>
        <row r="333">
          <cell r="A333" t="str">
            <v>UCW-35631</v>
          </cell>
          <cell r="B333" t="str">
            <v>Tatacliq Footwear Batch 26 (July) _Colehaan_28-07-2026</v>
          </cell>
          <cell r="C333" t="str">
            <v>CLOSED Due to Inactive/Insufficient Information</v>
          </cell>
          <cell r="D333" t="str">
            <v>Medium</v>
          </cell>
          <cell r="E333" t="str">
            <v>Chirag Dubal</v>
          </cell>
          <cell r="F333" t="str">
            <v>Simi Raichel Zachariah</v>
          </cell>
          <cell r="G333">
            <v>46240.574305555558</v>
          </cell>
          <cell r="H333">
            <v>46246.813888888886</v>
          </cell>
        </row>
        <row r="334">
          <cell r="A334" t="str">
            <v>UCW-35621</v>
          </cell>
          <cell r="B334" t="str">
            <v>Colors Queen || Makeup || 129094 || 04-08-2026</v>
          </cell>
          <cell r="C334" t="str">
            <v>CLOSED</v>
          </cell>
          <cell r="D334" t="str">
            <v>Medium</v>
          </cell>
          <cell r="E334" t="str">
            <v>Chirag Dubal</v>
          </cell>
          <cell r="F334" t="str">
            <v>Simi Raichel Zachariah</v>
          </cell>
          <cell r="G334">
            <v>46240.526388888888</v>
          </cell>
          <cell r="H334">
            <v>46247.779861111114</v>
          </cell>
        </row>
        <row r="335">
          <cell r="A335" t="str">
            <v>UCW-35615</v>
          </cell>
          <cell r="B335" t="str">
            <v>Calvin Klein Mist Ext - 4 STD - New Listing - TATA - 04/08/26</v>
          </cell>
          <cell r="C335" t="str">
            <v>CLOSED</v>
          </cell>
          <cell r="D335" t="str">
            <v>Medium</v>
          </cell>
          <cell r="E335" t="str">
            <v>Chirag Dubal</v>
          </cell>
          <cell r="F335" t="str">
            <v>Simi Raichel Zachariah</v>
          </cell>
          <cell r="G335">
            <v>46240.464583333334</v>
          </cell>
          <cell r="H335">
            <v>46241.681944444441</v>
          </cell>
        </row>
        <row r="336">
          <cell r="A336" t="str">
            <v>UCW-35614</v>
          </cell>
          <cell r="B336" t="str">
            <v>D&amp;G Cataloguing - Makeup &amp; Skincare (P0 Priority)</v>
          </cell>
          <cell r="C336" t="str">
            <v>CLOSED</v>
          </cell>
          <cell r="D336" t="str">
            <v>Medium</v>
          </cell>
          <cell r="E336" t="str">
            <v>netscribes</v>
          </cell>
          <cell r="F336" t="str">
            <v>netscribes</v>
          </cell>
          <cell r="G336">
            <v>46240.443055555559</v>
          </cell>
          <cell r="H336">
            <v>46240.722916666666</v>
          </cell>
        </row>
        <row r="337">
          <cell r="A337" t="str">
            <v>UCW-35606</v>
          </cell>
          <cell r="B337" t="str">
            <v>MNY | Vinyl Ink Mithai Listing | Tata Cliq Fashion | 125928  (2767246)</v>
          </cell>
          <cell r="C337" t="str">
            <v>CLOSED</v>
          </cell>
          <cell r="D337" t="str">
            <v>Medium</v>
          </cell>
          <cell r="E337" t="str">
            <v>Chirag Dubal</v>
          </cell>
          <cell r="F337" t="str">
            <v>Simi Raichel Zachariah</v>
          </cell>
          <cell r="G337">
            <v>46240.011805555558</v>
          </cell>
          <cell r="H337">
            <v>46241.548611111109</v>
          </cell>
        </row>
        <row r="338">
          <cell r="A338" t="str">
            <v>UCW-35593</v>
          </cell>
          <cell r="B338" t="str">
            <v>add the new listing | foto care | Gadgets | 4th aug</v>
          </cell>
          <cell r="C338" t="str">
            <v>CLOSED</v>
          </cell>
          <cell r="D338" t="str">
            <v>Medium</v>
          </cell>
          <cell r="E338" t="str">
            <v>Chirag Dubal</v>
          </cell>
          <cell r="F338" t="str">
            <v>Shraddha Dighe</v>
          </cell>
          <cell r="G338">
            <v>46239.807638888888</v>
          </cell>
          <cell r="H338">
            <v>46244.612500000003</v>
          </cell>
        </row>
        <row r="339">
          <cell r="A339" t="str">
            <v>UCW-35583</v>
          </cell>
          <cell r="B339" t="str">
            <v>Tata CLiQ Product image change thalgo</v>
          </cell>
          <cell r="C339" t="str">
            <v>CLOSED</v>
          </cell>
          <cell r="D339" t="str">
            <v>Medium</v>
          </cell>
          <cell r="E339" t="str">
            <v>Chirag Dubal</v>
          </cell>
          <cell r="F339" t="str">
            <v>Shraddha Dighe</v>
          </cell>
          <cell r="G339">
            <v>46239.745138888888</v>
          </cell>
          <cell r="H339">
            <v>46245.725694444445</v>
          </cell>
        </row>
        <row r="340">
          <cell r="A340" t="str">
            <v>UCW-35574</v>
          </cell>
          <cell r="B340" t="str">
            <v>StyloBug Kidswear 129303 New Listing 30 SKus 03-Aug-2026</v>
          </cell>
          <cell r="C340" t="str">
            <v>CLOSED</v>
          </cell>
          <cell r="D340" t="str">
            <v>Medium</v>
          </cell>
          <cell r="E340" t="str">
            <v>Chirag Dubal</v>
          </cell>
          <cell r="F340" t="str">
            <v>Shraddha Dighe</v>
          </cell>
          <cell r="G340">
            <v>46239.711805555555</v>
          </cell>
          <cell r="H340">
            <v>46250.748611111114</v>
          </cell>
        </row>
        <row r="341">
          <cell r="A341" t="str">
            <v>UCW-35570</v>
          </cell>
          <cell r="B341" t="str">
            <v>CLONE - L’Oréal Paris | GB Serum Update | TataCliq Fashion  |125928</v>
          </cell>
          <cell r="C341" t="str">
            <v>CLOSED</v>
          </cell>
          <cell r="D341" t="str">
            <v>Medium</v>
          </cell>
          <cell r="E341" t="str">
            <v>netscribes</v>
          </cell>
          <cell r="F341" t="str">
            <v>Shweta Phadtare</v>
          </cell>
          <cell r="G341">
            <v>46239.6875</v>
          </cell>
          <cell r="H341">
            <v>46258.580555555556</v>
          </cell>
        </row>
        <row r="342">
          <cell r="A342" t="str">
            <v>UCW-35566</v>
          </cell>
          <cell r="B342" t="str">
            <v>Kaftanize - 128340 - 03-08-2026 - Daily Wear</v>
          </cell>
          <cell r="C342" t="str">
            <v>CLOSED</v>
          </cell>
          <cell r="D342" t="str">
            <v>Medium</v>
          </cell>
          <cell r="E342" t="str">
            <v>Chirag Dubal</v>
          </cell>
          <cell r="F342" t="str">
            <v>Shraddha Dighe</v>
          </cell>
          <cell r="G342">
            <v>46239.542361111111</v>
          </cell>
          <cell r="H342">
            <v>46247.607638888891</v>
          </cell>
        </row>
        <row r="343">
          <cell r="A343" t="str">
            <v>UCW-35565</v>
          </cell>
          <cell r="B343" t="str">
            <v xml:space="preserve">Smriti Gupta - 03-08-2026 - 128248 - Festive Collection </v>
          </cell>
          <cell r="C343" t="str">
            <v>CLOSED</v>
          </cell>
          <cell r="D343" t="str">
            <v>Medium</v>
          </cell>
          <cell r="E343" t="str">
            <v>Chirag Dubal</v>
          </cell>
          <cell r="F343" t="str">
            <v>Shraddha Dighe</v>
          </cell>
          <cell r="G343">
            <v>46239.536805555559</v>
          </cell>
          <cell r="H343">
            <v>46250.743750000001</v>
          </cell>
        </row>
        <row r="344">
          <cell r="A344" t="str">
            <v>UCW-35563</v>
          </cell>
          <cell r="B344" t="str">
            <v>Rosso Brunello - Footwear - 16/07/2026 - 352 SKUs</v>
          </cell>
          <cell r="C344" t="str">
            <v>CLOSED</v>
          </cell>
          <cell r="D344" t="str">
            <v>Medium</v>
          </cell>
          <cell r="E344" t="str">
            <v>Chirag Dubal</v>
          </cell>
          <cell r="F344" t="str">
            <v>Shloka Chakre</v>
          </cell>
          <cell r="G344">
            <v>46239.532638888886</v>
          </cell>
          <cell r="H344">
            <v>46240.713194444441</v>
          </cell>
        </row>
        <row r="345">
          <cell r="A345" t="str">
            <v>UCW-35562</v>
          </cell>
          <cell r="B345" t="str">
            <v>Tata Cliq Footwear Catalogue | 05-08-2026</v>
          </cell>
          <cell r="C345" t="str">
            <v>CLOSED</v>
          </cell>
          <cell r="D345" t="str">
            <v>Medium</v>
          </cell>
          <cell r="E345" t="str">
            <v>Chirag Dubal</v>
          </cell>
          <cell r="F345" t="str">
            <v>Simi Raichel Zachariah</v>
          </cell>
          <cell r="G345">
            <v>46239.527083333334</v>
          </cell>
          <cell r="H345">
            <v>46244.601388888892</v>
          </cell>
        </row>
        <row r="346">
          <cell r="A346" t="str">
            <v>UCW-35560</v>
          </cell>
          <cell r="B346" t="str">
            <v>Under Armour Listing (128047)-04/08/2026</v>
          </cell>
          <cell r="C346" t="str">
            <v>CLOSED</v>
          </cell>
          <cell r="D346" t="str">
            <v>Medium</v>
          </cell>
          <cell r="E346" t="str">
            <v>Chirag Dubal</v>
          </cell>
          <cell r="F346" t="str">
            <v>Shloka Chakre</v>
          </cell>
          <cell r="G346">
            <v>46239.524305555555</v>
          </cell>
          <cell r="H346">
            <v>46240.754166666666</v>
          </cell>
        </row>
        <row r="347">
          <cell r="A347" t="str">
            <v>UCW-35556</v>
          </cell>
          <cell r="B347" t="str">
            <v>Malabar Weight Updating On Tata Cliq | Adhoc |124274</v>
          </cell>
          <cell r="C347" t="str">
            <v>CLOSED Due to Inactive/Insufficient Information</v>
          </cell>
          <cell r="D347" t="str">
            <v>Medium</v>
          </cell>
          <cell r="E347" t="str">
            <v>Chirag Dubal</v>
          </cell>
          <cell r="F347" t="str">
            <v>netscribes</v>
          </cell>
          <cell r="G347">
            <v>46239.47152777778</v>
          </cell>
          <cell r="H347">
            <v>46252.430555555555</v>
          </cell>
        </row>
        <row r="348">
          <cell r="A348" t="str">
            <v>UCW-35549</v>
          </cell>
          <cell r="B348" t="str">
            <v>Pantaloons/Kid's/New Listing/SKU 565/Options 114| 4th Aug'2026</v>
          </cell>
          <cell r="C348" t="str">
            <v>CLOSED</v>
          </cell>
          <cell r="D348" t="str">
            <v>Medium</v>
          </cell>
          <cell r="E348" t="str">
            <v>Chirag Dubal</v>
          </cell>
          <cell r="F348" t="str">
            <v>Simi Raichel Zachariah</v>
          </cell>
          <cell r="G348">
            <v>46238.820138888892</v>
          </cell>
          <cell r="H348">
            <v>46247.600694444445</v>
          </cell>
        </row>
        <row r="349">
          <cell r="A349" t="str">
            <v>UCW-35548</v>
          </cell>
          <cell r="B349" t="str">
            <v>Lot 1 AW26 Skechers Apparels 123 SKUs - 22 Style -3.8.2026</v>
          </cell>
          <cell r="C349" t="str">
            <v>CLOSED</v>
          </cell>
          <cell r="D349" t="str">
            <v>Medium</v>
          </cell>
          <cell r="E349" t="str">
            <v>Chirag Dubal</v>
          </cell>
          <cell r="F349" t="str">
            <v>Shraddha Dighe</v>
          </cell>
          <cell r="G349">
            <v>46238.813888888886</v>
          </cell>
          <cell r="H349">
            <v>46250.73541666667</v>
          </cell>
        </row>
        <row r="350">
          <cell r="A350" t="str">
            <v>UCW-35543</v>
          </cell>
          <cell r="B350" t="str">
            <v>bareMinerals x TCL – Cataloguing July'26</v>
          </cell>
          <cell r="C350" t="str">
            <v>CLOSED</v>
          </cell>
          <cell r="D350" t="str">
            <v>Medium</v>
          </cell>
          <cell r="E350" t="str">
            <v>Chirag Dubal</v>
          </cell>
          <cell r="F350" t="str">
            <v>Shraddha Dighe</v>
          </cell>
          <cell r="G350">
            <v>46238.773611111108</v>
          </cell>
          <cell r="H350">
            <v>46242.652083333334</v>
          </cell>
        </row>
        <row r="351">
          <cell r="A351" t="str">
            <v>UCW-35540</v>
          </cell>
          <cell r="B351" t="str">
            <v>Accessorize London X Tata Cliq _Jewellery Catalogue_03-08-2026</v>
          </cell>
          <cell r="C351" t="str">
            <v>CLOSED</v>
          </cell>
          <cell r="D351" t="str">
            <v>Medium</v>
          </cell>
          <cell r="E351" t="str">
            <v>Chirag Dubal</v>
          </cell>
          <cell r="F351" t="str">
            <v>Shraddha Dighe</v>
          </cell>
          <cell r="G351">
            <v>46238.768750000003</v>
          </cell>
          <cell r="H351">
            <v>46240.6875</v>
          </cell>
        </row>
        <row r="352">
          <cell r="A352" t="str">
            <v>UCW-35539</v>
          </cell>
          <cell r="B352" t="str">
            <v>L’Oréal Paris | Festive Shade Hair Colour Listing | TataCliq Fashion  |125928</v>
          </cell>
          <cell r="C352" t="str">
            <v>CLOSED</v>
          </cell>
          <cell r="D352" t="str">
            <v>Medium</v>
          </cell>
          <cell r="E352" t="str">
            <v>Chirag Dubal</v>
          </cell>
          <cell r="F352" t="str">
            <v>Shraddha Dighe</v>
          </cell>
          <cell r="G352">
            <v>46238.76458333333</v>
          </cell>
          <cell r="H352">
            <v>46241.539583333331</v>
          </cell>
        </row>
        <row r="353">
          <cell r="A353" t="str">
            <v>UCW-35538</v>
          </cell>
          <cell r="B353" t="str">
            <v>Libas Apparel 127532 31-07-2026 ( IMAGE REPLACE )</v>
          </cell>
          <cell r="C353" t="str">
            <v>CLOSED</v>
          </cell>
          <cell r="D353" t="str">
            <v>Medium</v>
          </cell>
          <cell r="E353" t="str">
            <v>Chirag Dubal</v>
          </cell>
          <cell r="F353" t="str">
            <v>Shraddha Dighe</v>
          </cell>
          <cell r="G353">
            <v>46238.763194444444</v>
          </cell>
          <cell r="H353">
            <v>46244.601388888892</v>
          </cell>
        </row>
        <row r="354">
          <cell r="A354" t="str">
            <v>UCW-35534</v>
          </cell>
          <cell r="B354" t="str">
            <v>Katalysst New Listing TATA CLIQ</v>
          </cell>
          <cell r="C354" t="str">
            <v>CLOSED</v>
          </cell>
          <cell r="D354" t="str">
            <v>Medium</v>
          </cell>
          <cell r="E354" t="str">
            <v>Chirag Dubal</v>
          </cell>
          <cell r="F354" t="str">
            <v>Shraddha Dighe</v>
          </cell>
          <cell r="G354">
            <v>46238.686805555553</v>
          </cell>
          <cell r="H354">
            <v>46246.524305555555</v>
          </cell>
        </row>
        <row r="355">
          <cell r="A355" t="str">
            <v>UCW-35531</v>
          </cell>
          <cell r="B355" t="str">
            <v>New Catalogue For Rakhi: 03-08-2026</v>
          </cell>
          <cell r="C355" t="str">
            <v>CLOSED</v>
          </cell>
          <cell r="D355" t="str">
            <v>Medium</v>
          </cell>
          <cell r="E355" t="str">
            <v>Chirag Dubal</v>
          </cell>
          <cell r="F355" t="str">
            <v>Shraddha Dighe</v>
          </cell>
          <cell r="G355">
            <v>46238.654861111114</v>
          </cell>
          <cell r="H355">
            <v>46244.458333333336</v>
          </cell>
        </row>
        <row r="356">
          <cell r="A356" t="str">
            <v>UCW-35527</v>
          </cell>
          <cell r="B356" t="str">
            <v>Lotto/Footwear UPTO Lot-38/Seller code- 129247/ 17-07-2026</v>
          </cell>
          <cell r="C356" t="str">
            <v>CLOSED</v>
          </cell>
          <cell r="D356" t="str">
            <v>Medium</v>
          </cell>
          <cell r="E356" t="str">
            <v>Chirag Dubal</v>
          </cell>
          <cell r="F356" t="str">
            <v>Shraddha Dighe</v>
          </cell>
          <cell r="G356">
            <v>46238.638194444444</v>
          </cell>
          <cell r="H356">
            <v>46240.699305555558</v>
          </cell>
        </row>
        <row r="357">
          <cell r="A357" t="str">
            <v>UCW-35524</v>
          </cell>
          <cell r="B357" t="str">
            <v>Palmonas | Fashion Jwellery | 128366 | 03-08-2026, 40 SKUs RAKHI</v>
          </cell>
          <cell r="C357" t="str">
            <v>CLOSED</v>
          </cell>
          <cell r="D357" t="str">
            <v>Medium</v>
          </cell>
          <cell r="E357" t="str">
            <v>Chirag Dubal</v>
          </cell>
          <cell r="F357" t="str">
            <v>Shraddha Dighe</v>
          </cell>
          <cell r="G357">
            <v>46238.632638888892</v>
          </cell>
          <cell r="H357">
            <v>46242.611805555556</v>
          </cell>
        </row>
        <row r="358">
          <cell r="A358" t="str">
            <v>UCW-35523</v>
          </cell>
          <cell r="B358" t="str">
            <v>Tatacliq x Mini Stitch wedding Catalog-(129146-WH)-03-08-26</v>
          </cell>
          <cell r="C358" t="str">
            <v>CLOSED</v>
          </cell>
          <cell r="D358" t="str">
            <v>Medium</v>
          </cell>
          <cell r="E358" t="str">
            <v>Chirag Dubal</v>
          </cell>
          <cell r="F358" t="str">
            <v>Shraddha Dighe</v>
          </cell>
          <cell r="G358">
            <v>46238.629861111112</v>
          </cell>
          <cell r="H358">
            <v>46245.591666666667</v>
          </cell>
        </row>
        <row r="359">
          <cell r="A359" t="str">
            <v>UCW-35520</v>
          </cell>
          <cell r="B359" t="str">
            <v>Ben Sherman Apparel Listing</v>
          </cell>
          <cell r="C359" t="str">
            <v>CLOSED</v>
          </cell>
          <cell r="D359" t="str">
            <v>Medium</v>
          </cell>
          <cell r="E359" t="str">
            <v>Chirag Dubal</v>
          </cell>
          <cell r="F359" t="str">
            <v>Shraddha Dighe</v>
          </cell>
          <cell r="G359">
            <v>46238.617361111108</v>
          </cell>
          <cell r="H359">
            <v>46247.537499999999</v>
          </cell>
        </row>
        <row r="360">
          <cell r="A360" t="str">
            <v>UCW-35517</v>
          </cell>
          <cell r="B360" t="str">
            <v>Image Update for Rakhi Product: 29.07.2026</v>
          </cell>
          <cell r="C360" t="str">
            <v>CLOSED</v>
          </cell>
          <cell r="D360" t="str">
            <v>Medium</v>
          </cell>
          <cell r="E360" t="str">
            <v>Chirag Dubal</v>
          </cell>
          <cell r="F360" t="str">
            <v>Simi Raichel Zachariah</v>
          </cell>
          <cell r="G360">
            <v>46238.59375</v>
          </cell>
          <cell r="H360">
            <v>46244.602777777778</v>
          </cell>
        </row>
        <row r="361">
          <cell r="A361" t="str">
            <v>UCW-35515</v>
          </cell>
          <cell r="B361" t="str">
            <v>listing to add ANIK (124849) 29-07-2026</v>
          </cell>
          <cell r="C361" t="str">
            <v>CLOSED</v>
          </cell>
          <cell r="D361" t="str">
            <v>Medium</v>
          </cell>
          <cell r="E361" t="str">
            <v>Chirag Dubal</v>
          </cell>
          <cell r="F361" t="str">
            <v>Shraddha Dighe</v>
          </cell>
          <cell r="G361">
            <v>46238.584027777775</v>
          </cell>
          <cell r="H361">
            <v>46261.428472222222</v>
          </cell>
        </row>
        <row r="362">
          <cell r="A362" t="str">
            <v>UCW-35493</v>
          </cell>
          <cell r="B362" t="str">
            <v>BB Skin Enhancer July'26</v>
          </cell>
          <cell r="C362" t="str">
            <v>CLOSED</v>
          </cell>
          <cell r="D362" t="str">
            <v>Medium</v>
          </cell>
          <cell r="E362" t="str">
            <v>Chirag Dubal</v>
          </cell>
          <cell r="F362" t="str">
            <v>Simi Raichel Zachariah</v>
          </cell>
          <cell r="G362">
            <v>46237.793749999997</v>
          </cell>
          <cell r="H362">
            <v>46240.676388888889</v>
          </cell>
        </row>
        <row r="363">
          <cell r="A363" t="str">
            <v>UCW-35492</v>
          </cell>
          <cell r="B363" t="str">
            <v xml:space="preserve"> Pantaloons/Men/Women/Kids/Non Apparel Footwear/Specimen/New Listing/SKU 523/Options 120| 28th July'2026</v>
          </cell>
          <cell r="C363" t="str">
            <v>CLOSED</v>
          </cell>
          <cell r="D363" t="str">
            <v>Medium</v>
          </cell>
          <cell r="E363" t="str">
            <v>Chirag Dubal</v>
          </cell>
          <cell r="F363" t="str">
            <v>Simi Raichel Zachariah</v>
          </cell>
          <cell r="G363">
            <v>46237.790972222225</v>
          </cell>
          <cell r="H363">
            <v>46242.824999999997</v>
          </cell>
        </row>
        <row r="364">
          <cell r="A364" t="str">
            <v>UCW-35491</v>
          </cell>
          <cell r="B364" t="str">
            <v>New Listings+Khadlaj+Perfumes+126349+TCF+28th July 2026</v>
          </cell>
          <cell r="C364" t="str">
            <v>CLOSED</v>
          </cell>
          <cell r="D364" t="str">
            <v>Medium</v>
          </cell>
          <cell r="E364" t="str">
            <v>Chirag Dubal</v>
          </cell>
          <cell r="F364" t="str">
            <v>Simi Raichel Zachariah</v>
          </cell>
          <cell r="G364">
            <v>46237.787499999999</v>
          </cell>
          <cell r="H364">
            <v>46239.668055555558</v>
          </cell>
        </row>
        <row r="365">
          <cell r="A365" t="str">
            <v>UCW-35489</v>
          </cell>
          <cell r="B365" t="str">
            <v>Davidoff EAN &amp; MRP Update - TATA</v>
          </cell>
          <cell r="C365" t="str">
            <v>CLOSED</v>
          </cell>
          <cell r="D365" t="str">
            <v>Medium</v>
          </cell>
          <cell r="E365" t="str">
            <v>Chirag Dubal</v>
          </cell>
          <cell r="F365" t="str">
            <v>Simi Raichel Zachariah</v>
          </cell>
          <cell r="G365">
            <v>46237.784722222219</v>
          </cell>
          <cell r="H365">
            <v>46240.532638888886</v>
          </cell>
        </row>
        <row r="366">
          <cell r="A366" t="str">
            <v>UCW-35488</v>
          </cell>
          <cell r="B366" t="str">
            <v>Lip tints PDP images update</v>
          </cell>
          <cell r="C366" t="str">
            <v>CLOSED</v>
          </cell>
          <cell r="D366" t="str">
            <v>Medium</v>
          </cell>
          <cell r="E366" t="str">
            <v>Chirag Dubal</v>
          </cell>
          <cell r="F366" t="str">
            <v>Simi Raichel Zachariah</v>
          </cell>
          <cell r="G366">
            <v>46237.78125</v>
          </cell>
          <cell r="H366">
            <v>46245.726388888892</v>
          </cell>
        </row>
        <row r="367">
          <cell r="A367" t="str">
            <v>UCW-35487</v>
          </cell>
          <cell r="B367" t="str">
            <v>PUMA FOOTWEAR, APPARREL &amp; ACCESSORIES 124130 &amp; 125381 New Listings 31-07-2026</v>
          </cell>
          <cell r="C367" t="str">
            <v>FAILED</v>
          </cell>
          <cell r="D367" t="str">
            <v>Medium</v>
          </cell>
          <cell r="E367" t="str">
            <v>Chirag Dubal</v>
          </cell>
          <cell r="F367" t="str">
            <v>Shraddha Dighe</v>
          </cell>
          <cell r="G367">
            <v>46237.777777777781</v>
          </cell>
          <cell r="H367">
            <v>46241.806944444441</v>
          </cell>
        </row>
        <row r="368">
          <cell r="A368" t="str">
            <v>UCW-35485</v>
          </cell>
          <cell r="B368" t="str">
            <v>64 Request to Expedite Catalog Listing</v>
          </cell>
          <cell r="C368" t="str">
            <v>CLOSED</v>
          </cell>
          <cell r="D368" t="str">
            <v>Medium</v>
          </cell>
          <cell r="E368" t="str">
            <v>Chirag Dubal</v>
          </cell>
          <cell r="F368" t="str">
            <v>Simi Raichel Zachariah</v>
          </cell>
          <cell r="G368">
            <v>46237.772222222222</v>
          </cell>
          <cell r="H368">
            <v>46240.566666666666</v>
          </cell>
        </row>
        <row r="369">
          <cell r="A369" t="str">
            <v>UCW-35481</v>
          </cell>
          <cell r="B369" t="str">
            <v>80 Articles || Handbag Articles Listing For INC.5 || TataCliq</v>
          </cell>
          <cell r="C369" t="str">
            <v>CLOSED</v>
          </cell>
          <cell r="D369" t="str">
            <v>Medium</v>
          </cell>
          <cell r="E369" t="str">
            <v>Chirag Dubal</v>
          </cell>
          <cell r="F369" t="str">
            <v>Shraddha Dighe</v>
          </cell>
          <cell r="G369">
            <v>46237.761805555558</v>
          </cell>
          <cell r="H369">
            <v>46241.525694444441</v>
          </cell>
        </row>
        <row r="370">
          <cell r="A370" t="str">
            <v>UCW-35475</v>
          </cell>
          <cell r="B370" t="str">
            <v>Metro Brand Content New Article Listing Issue_NC</v>
          </cell>
          <cell r="C370" t="str">
            <v>CLOSED</v>
          </cell>
          <cell r="D370" t="str">
            <v>Medium</v>
          </cell>
          <cell r="E370" t="str">
            <v>netscribes</v>
          </cell>
          <cell r="F370" t="str">
            <v>Shloka Chakre</v>
          </cell>
          <cell r="G370">
            <v>46237.734722222223</v>
          </cell>
          <cell r="H370">
            <v>46246.530555555553</v>
          </cell>
        </row>
        <row r="371">
          <cell r="A371" t="str">
            <v>UCW-35474</v>
          </cell>
          <cell r="B371" t="str">
            <v>Tata Cliq X Wella Ultimate Repair Listings</v>
          </cell>
          <cell r="C371" t="str">
            <v>CLOSED</v>
          </cell>
          <cell r="D371" t="str">
            <v>Medium</v>
          </cell>
          <cell r="E371" t="str">
            <v>Chirag Dubal</v>
          </cell>
          <cell r="F371" t="str">
            <v>Shloka Chakre</v>
          </cell>
          <cell r="G371">
            <v>46237.71875</v>
          </cell>
          <cell r="H371">
            <v>46239.660416666666</v>
          </cell>
        </row>
        <row r="372">
          <cell r="A372" t="str">
            <v>UCW-35470</v>
          </cell>
          <cell r="B372" t="str">
            <v>Laa Polki Stories - Jewellery - 29th July - 25 SKUs</v>
          </cell>
          <cell r="C372" t="str">
            <v>CLOSED</v>
          </cell>
          <cell r="D372" t="str">
            <v>Medium</v>
          </cell>
          <cell r="E372" t="str">
            <v>Chirag Dubal</v>
          </cell>
          <cell r="F372" t="str">
            <v>Simi Raichel Zachariah</v>
          </cell>
          <cell r="G372">
            <v>46237.703472222223</v>
          </cell>
          <cell r="H372">
            <v>46240.692361111112</v>
          </cell>
        </row>
        <row r="373">
          <cell r="A373" t="str">
            <v>UCW-35468</v>
          </cell>
          <cell r="B373" t="str">
            <v xml:space="preserve"> Isharya - Jewelry - 30/07/2026 - 41 SKUs</v>
          </cell>
          <cell r="C373" t="str">
            <v>CLOSED</v>
          </cell>
          <cell r="D373" t="str">
            <v>Medium</v>
          </cell>
          <cell r="E373" t="str">
            <v>Chirag Dubal</v>
          </cell>
          <cell r="F373" t="str">
            <v>Simi Raichel Zachariah</v>
          </cell>
          <cell r="G373">
            <v>46237.699305555558</v>
          </cell>
          <cell r="H373">
            <v>46240.55972222222</v>
          </cell>
        </row>
        <row r="374">
          <cell r="A374" t="str">
            <v>UCW-35463</v>
          </cell>
          <cell r="B374" t="str">
            <v>Update Cataloge (127167 | 03-08-2026 | INVHOME)</v>
          </cell>
          <cell r="C374" t="str">
            <v>CLOSED</v>
          </cell>
          <cell r="D374" t="str">
            <v>Medium</v>
          </cell>
          <cell r="E374" t="str">
            <v>Chirag Dubal</v>
          </cell>
          <cell r="F374" t="str">
            <v>Shraddha Dighe</v>
          </cell>
          <cell r="G374">
            <v>46237.684027777781</v>
          </cell>
          <cell r="H374">
            <v>46240.511111111111</v>
          </cell>
        </row>
        <row r="375">
          <cell r="A375" t="str">
            <v>UCW-35461</v>
          </cell>
          <cell r="B375" t="str">
            <v>FM_USPA_Arrow_MP_163_Batch-18,19 (AW26) &amp; Lot-79__124848_03-08-2026</v>
          </cell>
          <cell r="C375" t="str">
            <v>CLOSED</v>
          </cell>
          <cell r="D375" t="str">
            <v>Medium</v>
          </cell>
          <cell r="E375" t="str">
            <v>Chirag Dubal</v>
          </cell>
          <cell r="F375" t="str">
            <v>Shraddha Dighe</v>
          </cell>
          <cell r="G375">
            <v>46237.677777777775</v>
          </cell>
          <cell r="H375">
            <v>46245.619444444441</v>
          </cell>
        </row>
        <row r="376">
          <cell r="A376" t="str">
            <v>UCW-35458</v>
          </cell>
          <cell r="B376" t="str">
            <v>Tata Cliq Fashion - New Listing - Eze Perfume ( Saffron Valley &amp; Himalayan Echo )</v>
          </cell>
          <cell r="C376" t="str">
            <v>CLOSED</v>
          </cell>
          <cell r="D376" t="str">
            <v>Medium</v>
          </cell>
          <cell r="E376" t="str">
            <v>Chirag Dubal</v>
          </cell>
          <cell r="F376" t="str">
            <v>Shraddha Dighe</v>
          </cell>
          <cell r="G376">
            <v>46237.668055555558</v>
          </cell>
          <cell r="H376">
            <v>46240.553472222222</v>
          </cell>
        </row>
        <row r="377">
          <cell r="A377" t="str">
            <v>UCW-35457</v>
          </cell>
          <cell r="B377" t="str">
            <v xml:space="preserve">Need to update images 30th July </v>
          </cell>
          <cell r="C377" t="str">
            <v>CLOSED</v>
          </cell>
          <cell r="D377" t="str">
            <v>Medium</v>
          </cell>
          <cell r="E377" t="str">
            <v>Chirag Dubal</v>
          </cell>
          <cell r="F377" t="str">
            <v>Simi Raichel Zachariah</v>
          </cell>
          <cell r="G377">
            <v>46237.665972222225</v>
          </cell>
          <cell r="H377">
            <v>46258.579861111109</v>
          </cell>
        </row>
        <row r="378">
          <cell r="A378" t="str">
            <v>UCW-35450</v>
          </cell>
          <cell r="B378" t="str">
            <v>L'Occi X TataCliQ_New Listings (Gift Sets)</v>
          </cell>
          <cell r="C378" t="str">
            <v>CLOSED</v>
          </cell>
          <cell r="D378" t="str">
            <v>Medium</v>
          </cell>
          <cell r="E378" t="str">
            <v>Chirag Dubal</v>
          </cell>
          <cell r="F378" t="str">
            <v>Simi Raichel Zachariah</v>
          </cell>
          <cell r="G378">
            <v>46237.63958333333</v>
          </cell>
          <cell r="H378">
            <v>46240.540277777778</v>
          </cell>
        </row>
        <row r="379">
          <cell r="A379" t="str">
            <v>UCW-35447</v>
          </cell>
          <cell r="B379" t="str">
            <v>L'Occi X TataCliQ_New Listings (GWPs)</v>
          </cell>
          <cell r="C379" t="str">
            <v>CLOSED</v>
          </cell>
          <cell r="D379" t="str">
            <v>Medium</v>
          </cell>
          <cell r="E379" t="str">
            <v>Chirag Dubal</v>
          </cell>
          <cell r="F379" t="str">
            <v>Simi Raichel Zachariah</v>
          </cell>
          <cell r="G379">
            <v>46237.629861111112</v>
          </cell>
          <cell r="H379">
            <v>46240.535416666666</v>
          </cell>
        </row>
        <row r="380">
          <cell r="A380" t="str">
            <v>UCW-35439</v>
          </cell>
          <cell r="B380" t="str">
            <v>CLONE-CLONE - Tangerine Jewelry</v>
          </cell>
          <cell r="C380" t="str">
            <v>CLOSED</v>
          </cell>
          <cell r="D380" t="str">
            <v>Medium</v>
          </cell>
          <cell r="E380" t="str">
            <v>Chirag Dubal</v>
          </cell>
          <cell r="F380" t="str">
            <v>netscribes</v>
          </cell>
          <cell r="G380">
            <v>46237.584027777775</v>
          </cell>
          <cell r="H380">
            <v>46239.652777777781</v>
          </cell>
        </row>
        <row r="381">
          <cell r="A381" t="str">
            <v>UCW-35438</v>
          </cell>
          <cell r="B381" t="str">
            <v>Foxtale X Tata Cliq Dewy sunscreen PDP and title update</v>
          </cell>
          <cell r="C381" t="str">
            <v>CLOSED</v>
          </cell>
          <cell r="D381" t="str">
            <v>Medium</v>
          </cell>
          <cell r="E381" t="str">
            <v>Chirag Dubal</v>
          </cell>
          <cell r="F381" t="str">
            <v>Simi Raichel Zachariah</v>
          </cell>
          <cell r="G381">
            <v>46237.559027777781</v>
          </cell>
          <cell r="H381">
            <v>46240.563194444447</v>
          </cell>
        </row>
        <row r="382">
          <cell r="A382" t="str">
            <v>UCW-35435</v>
          </cell>
          <cell r="B382" t="str">
            <v>Foxtale X Maccaron Matte Sunscreen PDP and title update</v>
          </cell>
          <cell r="C382" t="str">
            <v>CLOSED</v>
          </cell>
          <cell r="D382" t="str">
            <v>Medium</v>
          </cell>
          <cell r="E382" t="str">
            <v>Chirag Dubal</v>
          </cell>
          <cell r="F382" t="str">
            <v>Simi Raichel Zachariah</v>
          </cell>
          <cell r="G382">
            <v>46237.554166666669</v>
          </cell>
          <cell r="H382">
            <v>46240.588194444441</v>
          </cell>
        </row>
        <row r="383">
          <cell r="A383" t="str">
            <v>UCW-35432</v>
          </cell>
          <cell r="B383" t="str">
            <v>Woodland / Footwear / 1220 SKU's / 169 Options / 17-07-26</v>
          </cell>
          <cell r="C383" t="str">
            <v>CLOSED</v>
          </cell>
          <cell r="D383" t="str">
            <v>Medium</v>
          </cell>
          <cell r="E383" t="str">
            <v>Chirag Dubal</v>
          </cell>
          <cell r="F383" t="str">
            <v>Shraddha Dighe</v>
          </cell>
          <cell r="G383">
            <v>46237.551388888889</v>
          </cell>
          <cell r="H383">
            <v>46240.663888888892</v>
          </cell>
        </row>
        <row r="384">
          <cell r="A384" t="str">
            <v>UCW-35431</v>
          </cell>
          <cell r="B384" t="str">
            <v xml:space="preserve"> Foxtale X Tata Cliq Matte Sunscreen PDP and title update</v>
          </cell>
          <cell r="C384" t="str">
            <v>CLOSED</v>
          </cell>
          <cell r="D384" t="str">
            <v>Medium</v>
          </cell>
          <cell r="E384" t="str">
            <v>Chirag Dubal</v>
          </cell>
          <cell r="F384" t="str">
            <v>Simi Raichel Zachariah</v>
          </cell>
          <cell r="G384">
            <v>46237.55</v>
          </cell>
          <cell r="H384">
            <v>46242.772916666669</v>
          </cell>
        </row>
        <row r="385">
          <cell r="A385" t="str">
            <v>UCW-35429</v>
          </cell>
          <cell r="B385" t="str">
            <v>Malabar Weight Updating On Tata Cliq | Adhoc |124274</v>
          </cell>
          <cell r="C385" t="str">
            <v>CLOSED</v>
          </cell>
          <cell r="D385" t="str">
            <v>Medium</v>
          </cell>
          <cell r="E385" t="str">
            <v>Chirag Dubal</v>
          </cell>
          <cell r="F385" t="str">
            <v>Shloka Chakre</v>
          </cell>
          <cell r="G385">
            <v>46237.54583333333</v>
          </cell>
          <cell r="H385">
            <v>46239.486805555556</v>
          </cell>
        </row>
        <row r="386">
          <cell r="A386" t="str">
            <v>UCW-35427</v>
          </cell>
          <cell r="B386" t="str">
            <v>Fabindia – Apparel | Jewellery – Seller Code-126453 – SKU Count-892 – Style Count-320 – 01-08-2026</v>
          </cell>
          <cell r="C386" t="str">
            <v>CLOSED</v>
          </cell>
          <cell r="D386" t="str">
            <v>Medium</v>
          </cell>
          <cell r="E386" t="str">
            <v>Chirag Dubal</v>
          </cell>
          <cell r="F386" t="str">
            <v>Shraddha Dighe</v>
          </cell>
          <cell r="G386">
            <v>46237.543055555558</v>
          </cell>
          <cell r="H386">
            <v>46239.686805555553</v>
          </cell>
        </row>
        <row r="387">
          <cell r="A387" t="str">
            <v>UCW-35421</v>
          </cell>
          <cell r="B387" t="str">
            <v>Product To List - Seller (129561) House Of CDC Fashion Pvt Ltd</v>
          </cell>
          <cell r="C387" t="str">
            <v>CLOSED</v>
          </cell>
          <cell r="D387" t="str">
            <v>Medium</v>
          </cell>
          <cell r="E387" t="str">
            <v>Chirag Dubal</v>
          </cell>
          <cell r="F387" t="str">
            <v>Shraddha Dighe</v>
          </cell>
          <cell r="G387">
            <v>46237.511111111111</v>
          </cell>
          <cell r="H387">
            <v>46240.629166666666</v>
          </cell>
        </row>
        <row r="388">
          <cell r="A388" t="str">
            <v>UCW-35419</v>
          </cell>
          <cell r="B388" t="str">
            <v>Silvostyle by PNG | New (739) Products SilvoStyle | Code - 129576 | Total SKUs - 739</v>
          </cell>
          <cell r="C388" t="str">
            <v>CLOSED</v>
          </cell>
          <cell r="D388" t="str">
            <v>Medium</v>
          </cell>
          <cell r="E388" t="str">
            <v>Chirag Dubal</v>
          </cell>
          <cell r="F388" t="str">
            <v>Shloka Chakre</v>
          </cell>
          <cell r="G388">
            <v>46237.509722222225</v>
          </cell>
          <cell r="H388">
            <v>46247.521527777775</v>
          </cell>
        </row>
        <row r="389">
          <cell r="A389" t="str">
            <v>UCW-35410</v>
          </cell>
          <cell r="B389" t="str">
            <v>New Catalogue Sheet 31 July 2026</v>
          </cell>
          <cell r="C389" t="str">
            <v>CLOSED</v>
          </cell>
          <cell r="D389" t="str">
            <v>Medium</v>
          </cell>
          <cell r="E389" t="str">
            <v>Chirag Dubal</v>
          </cell>
          <cell r="F389" t="str">
            <v>Simi Raichel Zachariah</v>
          </cell>
          <cell r="G389">
            <v>46237.478472222225</v>
          </cell>
          <cell r="H389">
            <v>46240.580555555556</v>
          </cell>
        </row>
        <row r="390">
          <cell r="A390" t="str">
            <v>UCW-35394</v>
          </cell>
          <cell r="B390" t="str">
            <v>Tatacliq Footwear Batch-1 (July) _Colehaan_29-07-2026</v>
          </cell>
          <cell r="C390" t="str">
            <v>CLOSED</v>
          </cell>
          <cell r="D390" t="str">
            <v>Medium</v>
          </cell>
          <cell r="E390" t="str">
            <v>Chirag Dubal</v>
          </cell>
          <cell r="F390" t="str">
            <v>Shloka Chakre</v>
          </cell>
          <cell r="G390">
            <v>46235.87222222222</v>
          </cell>
          <cell r="H390">
            <v>46239.645138888889</v>
          </cell>
        </row>
        <row r="391">
          <cell r="A391" t="str">
            <v>UCW-35393</v>
          </cell>
          <cell r="B391" t="str">
            <v>Tatacliq Footwear Batch 26 (July) _USPA_28-07-2026</v>
          </cell>
          <cell r="C391" t="str">
            <v>CLOSED</v>
          </cell>
          <cell r="D391" t="str">
            <v>Medium</v>
          </cell>
          <cell r="E391" t="str">
            <v>Chirag Dubal</v>
          </cell>
          <cell r="F391" t="str">
            <v>Shloka Chakre</v>
          </cell>
          <cell r="G391">
            <v>46235.86041666667</v>
          </cell>
          <cell r="H391">
            <v>46241.513888888891</v>
          </cell>
        </row>
        <row r="392">
          <cell r="A392" t="str">
            <v>UCW-35387</v>
          </cell>
          <cell r="B392" t="str">
            <v>New Listings - Superyou</v>
          </cell>
          <cell r="C392" t="str">
            <v>CLOSED</v>
          </cell>
          <cell r="D392" t="str">
            <v>Medium</v>
          </cell>
          <cell r="E392" t="str">
            <v>Chirag Dubal</v>
          </cell>
          <cell r="F392" t="str">
            <v>Shraddha Dighe</v>
          </cell>
          <cell r="G392">
            <v>46235.613194444442</v>
          </cell>
          <cell r="H392">
            <v>46238.515972222223</v>
          </cell>
        </row>
        <row r="393">
          <cell r="A393" t="str">
            <v>UCW-35386</v>
          </cell>
          <cell r="B393" t="str">
            <v>New Listings+Lattafa+Perfumes+126349+TCF+31st July 2026</v>
          </cell>
          <cell r="C393" t="str">
            <v>CLOSED</v>
          </cell>
          <cell r="D393" t="str">
            <v>Medium</v>
          </cell>
          <cell r="E393" t="str">
            <v>Chirag Dubal</v>
          </cell>
          <cell r="F393" t="str">
            <v>Shraddha Dighe</v>
          </cell>
          <cell r="G393">
            <v>46235.61041666667</v>
          </cell>
          <cell r="H393">
            <v>46238.511111111111</v>
          </cell>
        </row>
        <row r="394">
          <cell r="A394" t="str">
            <v>UCW-35382</v>
          </cell>
          <cell r="B394" t="str">
            <v>CLONE - Libas Apparel 127532 13-07-2026 (Request to Update Product Category)</v>
          </cell>
          <cell r="C394" t="str">
            <v>CLOSED</v>
          </cell>
          <cell r="D394" t="str">
            <v>Medium</v>
          </cell>
          <cell r="E394" t="str">
            <v>Chirag Dubal</v>
          </cell>
          <cell r="F394" t="str">
            <v>Shraddha Dighe</v>
          </cell>
          <cell r="G394">
            <v>46235.560416666667</v>
          </cell>
          <cell r="H394">
            <v>46242.76666666667</v>
          </cell>
        </row>
        <row r="395">
          <cell r="A395" t="str">
            <v>UCW-35376</v>
          </cell>
          <cell r="B395" t="str">
            <v>Request to Update Front Images for SKUs</v>
          </cell>
          <cell r="C395" t="str">
            <v>CLOSED</v>
          </cell>
          <cell r="D395" t="str">
            <v>Medium</v>
          </cell>
          <cell r="E395" t="str">
            <v>Chirag Dubal</v>
          </cell>
          <cell r="F395" t="str">
            <v>Shraddha Dighe</v>
          </cell>
          <cell r="G395">
            <v>46235.547222222223</v>
          </cell>
          <cell r="H395">
            <v>46258.579861111109</v>
          </cell>
        </row>
        <row r="396">
          <cell r="A396" t="str">
            <v>UCW-35373</v>
          </cell>
          <cell r="B396" t="str">
            <v>Need to change the product images (Seller Id- 129561)</v>
          </cell>
          <cell r="C396" t="str">
            <v>CLOSED</v>
          </cell>
          <cell r="D396" t="str">
            <v>Medium</v>
          </cell>
          <cell r="E396" t="str">
            <v>Chirag Dubal</v>
          </cell>
          <cell r="F396" t="str">
            <v>Shraddha Dighe</v>
          </cell>
          <cell r="G396">
            <v>46235.543749999997</v>
          </cell>
          <cell r="H396">
            <v>46258.57916666667</v>
          </cell>
        </row>
        <row r="397">
          <cell r="A397" t="str">
            <v>UCW-35371</v>
          </cell>
          <cell r="B397" t="str">
            <v>Error_Weekly Consolidated QC Report (1 July – 13 July) | Agency Name -  Netscribes</v>
          </cell>
          <cell r="C397" t="str">
            <v>CLOSED</v>
          </cell>
          <cell r="D397" t="str">
            <v>Medium</v>
          </cell>
          <cell r="E397" t="str">
            <v>Chirag Dubal</v>
          </cell>
          <cell r="F397" t="str">
            <v>Swati Shukla</v>
          </cell>
          <cell r="G397">
            <v>46235.536111111112</v>
          </cell>
          <cell r="H397">
            <v>46258.577777777777</v>
          </cell>
        </row>
        <row r="398">
          <cell r="A398" t="str">
            <v>UCW-35368</v>
          </cell>
          <cell r="B398" t="str">
            <v>Cloned-Bhima Jewels New Listing - Gold-37</v>
          </cell>
          <cell r="C398" t="str">
            <v>CLOSED</v>
          </cell>
          <cell r="D398" t="str">
            <v>Medium</v>
          </cell>
          <cell r="E398" t="str">
            <v>Chirag Dubal</v>
          </cell>
          <cell r="F398" t="str">
            <v>netscribes</v>
          </cell>
          <cell r="G398">
            <v>46235.523611111108</v>
          </cell>
          <cell r="H398">
            <v>46237.477083333331</v>
          </cell>
        </row>
        <row r="399">
          <cell r="A399" t="str">
            <v>UCW-35358</v>
          </cell>
          <cell r="B399" t="str">
            <v>New Listing Template :- 27-07-2026</v>
          </cell>
          <cell r="C399" t="str">
            <v>CLOSED</v>
          </cell>
          <cell r="D399" t="str">
            <v>Medium</v>
          </cell>
          <cell r="E399" t="str">
            <v>Chirag Dubal</v>
          </cell>
          <cell r="F399" t="str">
            <v>Simi Raichel Zachariah</v>
          </cell>
          <cell r="G399">
            <v>46234.772222222222</v>
          </cell>
          <cell r="H399">
            <v>46238.504861111112</v>
          </cell>
        </row>
        <row r="400">
          <cell r="A400" t="str">
            <v>UCW-35357</v>
          </cell>
          <cell r="B400" t="str">
            <v>Trove Label - Swimwear (13 SKUs) - 30/07/2026</v>
          </cell>
          <cell r="C400" t="str">
            <v>CLOSED</v>
          </cell>
          <cell r="D400" t="str">
            <v>Medium</v>
          </cell>
          <cell r="E400" t="str">
            <v>Chirag Dubal</v>
          </cell>
          <cell r="F400" t="str">
            <v>Simi Raichel Zachariah</v>
          </cell>
          <cell r="G400">
            <v>46234.770138888889</v>
          </cell>
          <cell r="H400">
            <v>46245.561111111114</v>
          </cell>
        </row>
        <row r="401">
          <cell r="A401" t="str">
            <v>UCW-35356</v>
          </cell>
          <cell r="B401" t="str">
            <v>D&amp;G Pending 1 SKU</v>
          </cell>
          <cell r="C401" t="str">
            <v>CLOSED</v>
          </cell>
          <cell r="D401" t="str">
            <v>Medium</v>
          </cell>
          <cell r="E401" t="str">
            <v>Chirag Dubal</v>
          </cell>
          <cell r="F401" t="str">
            <v>Shraddha Dighe</v>
          </cell>
          <cell r="G401">
            <v>46234.759027777778</v>
          </cell>
          <cell r="H401">
            <v>46235.738888888889</v>
          </cell>
        </row>
        <row r="402">
          <cell r="A402" t="str">
            <v>UCW-35355</v>
          </cell>
          <cell r="B402" t="str">
            <v>CLONE - New Master Content Sheet with Image Link</v>
          </cell>
          <cell r="C402" t="str">
            <v>CLOSED</v>
          </cell>
          <cell r="D402" t="str">
            <v>Medium</v>
          </cell>
          <cell r="E402" t="str">
            <v>Chirag Dubal</v>
          </cell>
          <cell r="F402" t="str">
            <v>Shraddha Dighe</v>
          </cell>
          <cell r="G402">
            <v>46234.75277777778</v>
          </cell>
          <cell r="H402">
            <v>46245.553472222222</v>
          </cell>
        </row>
        <row r="403">
          <cell r="A403" t="str">
            <v>UCW-35352</v>
          </cell>
          <cell r="B403" t="str">
            <v>Clone - TQ | Brand: Converse | Catalog Listing | FTWR-FA26.</v>
          </cell>
          <cell r="C403" t="str">
            <v>CLOSED</v>
          </cell>
          <cell r="D403" t="str">
            <v>Medium</v>
          </cell>
          <cell r="E403" t="str">
            <v>netscribes</v>
          </cell>
          <cell r="F403" t="str">
            <v>netscribes</v>
          </cell>
          <cell r="G403">
            <v>46234.742361111108</v>
          </cell>
          <cell r="H403">
            <v>46238.715277777781</v>
          </cell>
        </row>
        <row r="404">
          <cell r="A404" t="str">
            <v>UCW-35351</v>
          </cell>
          <cell r="B404" t="str">
            <v>Seller Code: 129357 | Brand: Converse | Request for Size Addition to Existing Style Code</v>
          </cell>
          <cell r="C404" t="str">
            <v>CLOSED</v>
          </cell>
          <cell r="D404" t="str">
            <v>Medium</v>
          </cell>
          <cell r="E404" t="str">
            <v>Chirag Dubal</v>
          </cell>
          <cell r="F404" t="str">
            <v>Shloka Chakre</v>
          </cell>
          <cell r="G404">
            <v>46234.741666666669</v>
          </cell>
          <cell r="H404">
            <v>46247.6875</v>
          </cell>
        </row>
        <row r="405">
          <cell r="A405" t="str">
            <v>UCW-35348</v>
          </cell>
          <cell r="B405" t="str">
            <v xml:space="preserve"> Tata Cliq Fashion -  New Image Update - Franck Olivier </v>
          </cell>
          <cell r="C405" t="str">
            <v>CLOSED</v>
          </cell>
          <cell r="D405" t="str">
            <v>Medium</v>
          </cell>
          <cell r="E405" t="str">
            <v>Chirag Dubal</v>
          </cell>
          <cell r="F405" t="str">
            <v>Simi Raichel Zachariah</v>
          </cell>
          <cell r="G405">
            <v>46234.722916666666</v>
          </cell>
          <cell r="H405">
            <v>46244.525000000001</v>
          </cell>
        </row>
        <row r="406">
          <cell r="A406" t="str">
            <v>UCW-35346</v>
          </cell>
          <cell r="B406" t="str">
            <v>New GWP Listing (Aug) - Tata</v>
          </cell>
          <cell r="C406" t="str">
            <v>CLOSED</v>
          </cell>
          <cell r="D406" t="str">
            <v>Medium</v>
          </cell>
          <cell r="E406" t="str">
            <v>Chirag Dubal</v>
          </cell>
          <cell r="F406" t="str">
            <v>Simi Raichel Zachariah</v>
          </cell>
          <cell r="G406">
            <v>46234.719444444447</v>
          </cell>
          <cell r="H406">
            <v>46238.498611111114</v>
          </cell>
        </row>
        <row r="407">
          <cell r="A407" t="str">
            <v>UCW-35342</v>
          </cell>
          <cell r="B407" t="str">
            <v>TataCliq X Bewakoof II Mens Wear II 31-07-2026</v>
          </cell>
          <cell r="C407" t="str">
            <v>CLOSED</v>
          </cell>
          <cell r="D407" t="str">
            <v>Medium</v>
          </cell>
          <cell r="E407" t="str">
            <v>Chirag Dubal</v>
          </cell>
          <cell r="F407" t="str">
            <v>Shraddha Dighe</v>
          </cell>
          <cell r="G407">
            <v>46234.711111111108</v>
          </cell>
          <cell r="H407">
            <v>46242.597222222219</v>
          </cell>
        </row>
        <row r="408">
          <cell r="A408" t="str">
            <v>UCW-35341</v>
          </cell>
          <cell r="B408" t="str">
            <v xml:space="preserve"> Image Replacement 146 options 30.07.2026</v>
          </cell>
          <cell r="C408" t="str">
            <v>CLOSED Due to Inactive/Insufficient Information</v>
          </cell>
          <cell r="D408" t="str">
            <v>Medium</v>
          </cell>
          <cell r="E408" t="str">
            <v>Chirag Dubal</v>
          </cell>
          <cell r="F408" t="str">
            <v>Simi Raichel Zachariah</v>
          </cell>
          <cell r="G408">
            <v>46234.708333333336</v>
          </cell>
          <cell r="H408">
            <v>46245.470833333333</v>
          </cell>
        </row>
        <row r="409">
          <cell r="A409" t="str">
            <v>UCW-35337</v>
          </cell>
          <cell r="B409" t="str">
            <v>The Bear House - New Collection Details- 20th July- 124388</v>
          </cell>
          <cell r="C409" t="str">
            <v>CLOSED</v>
          </cell>
          <cell r="D409" t="str">
            <v>Medium</v>
          </cell>
          <cell r="E409" t="str">
            <v>Chirag Dubal</v>
          </cell>
          <cell r="F409" t="str">
            <v>Simi Raichel Zachariah</v>
          </cell>
          <cell r="G409">
            <v>46234.697916666664</v>
          </cell>
          <cell r="H409">
            <v>46239.627083333333</v>
          </cell>
        </row>
        <row r="410">
          <cell r="A410" t="str">
            <v>UCW-35328</v>
          </cell>
          <cell r="B410" t="str">
            <v>New Catalogue Sheet 18 July 2026</v>
          </cell>
          <cell r="C410" t="str">
            <v>CLOSED</v>
          </cell>
          <cell r="D410" t="str">
            <v>Medium</v>
          </cell>
          <cell r="E410" t="str">
            <v>Chirag Dubal</v>
          </cell>
          <cell r="F410" t="str">
            <v>Shraddha Dighe</v>
          </cell>
          <cell r="G410">
            <v>46234.679166666669</v>
          </cell>
          <cell r="H410">
            <v>46237.441666666666</v>
          </cell>
        </row>
        <row r="411">
          <cell r="A411" t="str">
            <v>UCW-35316</v>
          </cell>
          <cell r="B411" t="str">
            <v>Images update | Tata Cliq | Miduty</v>
          </cell>
          <cell r="C411" t="str">
            <v>CLOSED</v>
          </cell>
          <cell r="D411" t="str">
            <v>Medium</v>
          </cell>
          <cell r="E411" t="str">
            <v>Chirag Dubal</v>
          </cell>
          <cell r="F411" t="str">
            <v>Shraddha Dighe</v>
          </cell>
          <cell r="G411">
            <v>46234.651388888888</v>
          </cell>
          <cell r="H411">
            <v>46239.477777777778</v>
          </cell>
        </row>
        <row r="412">
          <cell r="A412" t="str">
            <v>UCW-35309</v>
          </cell>
          <cell r="B412" t="str">
            <v>Update Listing - B12 | Tata Cliq | Miduty</v>
          </cell>
          <cell r="C412" t="str">
            <v>CLOSED</v>
          </cell>
          <cell r="D412" t="str">
            <v>Medium</v>
          </cell>
          <cell r="E412" t="str">
            <v>Chirag Dubal</v>
          </cell>
          <cell r="F412" t="str">
            <v>Shraddha Dighe</v>
          </cell>
          <cell r="G412">
            <v>46234.634027777778</v>
          </cell>
          <cell r="H412">
            <v>46239.544444444444</v>
          </cell>
        </row>
        <row r="413">
          <cell r="A413" t="str">
            <v>UCW-35308</v>
          </cell>
          <cell r="B413" t="str">
            <v>CLONE - TCL- New listing - Bvlgari (Omnia Amethyste )</v>
          </cell>
          <cell r="C413" t="str">
            <v>CLOSED</v>
          </cell>
          <cell r="D413" t="str">
            <v>Medium</v>
          </cell>
          <cell r="E413" t="str">
            <v>Chirag Dubal</v>
          </cell>
          <cell r="F413" t="str">
            <v>Shraddha Dighe</v>
          </cell>
          <cell r="G413">
            <v>46234.631944444445</v>
          </cell>
          <cell r="H413">
            <v>46238.488888888889</v>
          </cell>
        </row>
        <row r="414">
          <cell r="A414" t="str">
            <v>UCW-35306</v>
          </cell>
          <cell r="B414" t="str">
            <v>CLONE - Sept'26 NPL to be ordered in July'26: TCL</v>
          </cell>
          <cell r="C414" t="str">
            <v>CLOSED</v>
          </cell>
          <cell r="D414" t="str">
            <v>Medium</v>
          </cell>
          <cell r="E414" t="str">
            <v>netscribes</v>
          </cell>
          <cell r="F414" t="str">
            <v>netscribes</v>
          </cell>
          <cell r="G414">
            <v>46234.627083333333</v>
          </cell>
          <cell r="H414">
            <v>46235.660416666666</v>
          </cell>
        </row>
        <row r="415">
          <cell r="A415" t="str">
            <v>UCW-35305</v>
          </cell>
          <cell r="B415" t="str">
            <v>[128643] | 2026-06-01 | House of Glenfiddich X Three Sixty Luxury</v>
          </cell>
          <cell r="C415" t="str">
            <v>CLOSED</v>
          </cell>
          <cell r="D415" t="str">
            <v>Medium</v>
          </cell>
          <cell r="E415" t="str">
            <v>Chirag Dubal</v>
          </cell>
          <cell r="F415" t="str">
            <v>Simi Raichel Zachariah</v>
          </cell>
          <cell r="G415">
            <v>46234.625</v>
          </cell>
          <cell r="H415">
            <v>46244.709722222222</v>
          </cell>
        </row>
        <row r="416">
          <cell r="A416" t="str">
            <v>UCW-35295</v>
          </cell>
          <cell r="B416" t="str">
            <v>CLONE - TataCliq: New CGS-Series, D-Series &amp; Oversize T-Shirt Category Articles</v>
          </cell>
          <cell r="C416" t="str">
            <v>CLOSED</v>
          </cell>
          <cell r="D416" t="str">
            <v>Medium</v>
          </cell>
          <cell r="E416" t="str">
            <v>Chirag Dubal</v>
          </cell>
          <cell r="F416" t="str">
            <v>Shraddha Dighe</v>
          </cell>
          <cell r="G416">
            <v>46234.527777777781</v>
          </cell>
          <cell r="H416">
            <v>46242.536805555559</v>
          </cell>
        </row>
        <row r="417">
          <cell r="A417" t="str">
            <v>UCW-35291</v>
          </cell>
          <cell r="B417" t="str">
            <v>SKU and image change of 8809728080231</v>
          </cell>
          <cell r="C417" t="str">
            <v>CLOSED</v>
          </cell>
          <cell r="D417" t="str">
            <v>Medium</v>
          </cell>
          <cell r="E417" t="str">
            <v>Chirag Dubal</v>
          </cell>
          <cell r="F417" t="str">
            <v>Simi Raichel Zachariah</v>
          </cell>
          <cell r="G417">
            <v>46234.509027777778</v>
          </cell>
          <cell r="H417">
            <v>46242.759027777778</v>
          </cell>
        </row>
        <row r="418">
          <cell r="A418" t="str">
            <v>UCW-35264</v>
          </cell>
          <cell r="B418" t="str">
            <v>Benetton kids apparel new catalog details 23-7-2026</v>
          </cell>
          <cell r="C418" t="str">
            <v>CLOSED</v>
          </cell>
          <cell r="D418" t="str">
            <v>Medium</v>
          </cell>
          <cell r="E418" t="str">
            <v>Chirag Dubal</v>
          </cell>
          <cell r="F418" t="str">
            <v>Simi Raichel Zachariah</v>
          </cell>
          <cell r="G418">
            <v>46233.765972222223</v>
          </cell>
          <cell r="H418">
            <v>46242.473611111112</v>
          </cell>
        </row>
        <row r="419">
          <cell r="A419" t="str">
            <v>UCW-35247</v>
          </cell>
          <cell r="B419" t="str">
            <v>MMTC | Product Details and Images for Pendants | Addoc | 3skus</v>
          </cell>
          <cell r="C419" t="str">
            <v>CLOSED Due to Inactive/Insufficient Information</v>
          </cell>
          <cell r="D419" t="str">
            <v>Medium</v>
          </cell>
          <cell r="E419" t="str">
            <v>Chirag Dubal</v>
          </cell>
          <cell r="F419" t="str">
            <v>Shraddha Dighe</v>
          </cell>
          <cell r="G419">
            <v>46233.684027777781</v>
          </cell>
          <cell r="H419">
            <v>46248.782638888886</v>
          </cell>
        </row>
        <row r="420">
          <cell r="A420" t="str">
            <v>UCW-35245</v>
          </cell>
          <cell r="B420" t="str">
            <v>CLONE - Product Listing Request – COOLA Clear Skin Mineral Sunscreen SPF30</v>
          </cell>
          <cell r="C420" t="str">
            <v>CLOSED</v>
          </cell>
          <cell r="D420" t="str">
            <v>Medium</v>
          </cell>
          <cell r="E420" t="str">
            <v>netscribes</v>
          </cell>
          <cell r="F420" t="str">
            <v>netscribes</v>
          </cell>
          <cell r="G420">
            <v>46233.679861111108</v>
          </cell>
          <cell r="H420">
            <v>46234.673611111109</v>
          </cell>
        </row>
        <row r="421">
          <cell r="A421" t="str">
            <v>UCW-35230</v>
          </cell>
          <cell r="B421" t="str">
            <v>Super You Listing dump</v>
          </cell>
          <cell r="C421" t="str">
            <v>CLOSED</v>
          </cell>
          <cell r="D421" t="str">
            <v>Medium</v>
          </cell>
          <cell r="E421" t="str">
            <v>Chirag Dubal</v>
          </cell>
          <cell r="F421" t="str">
            <v>Shraddha Dighe</v>
          </cell>
          <cell r="G421">
            <v>46233.531944444447</v>
          </cell>
          <cell r="H421">
            <v>46238.59097222222</v>
          </cell>
        </row>
        <row r="422">
          <cell r="A422" t="str">
            <v>UCW-35221</v>
          </cell>
          <cell r="B422" t="str">
            <v xml:space="preserve">L’Oréal Paris | GB Serum Update | TataCliq Fashion  |125928 </v>
          </cell>
          <cell r="C422" t="str">
            <v>CLOSED Due to Inactive/Insufficient Information</v>
          </cell>
          <cell r="D422" t="str">
            <v>Medium</v>
          </cell>
          <cell r="E422" t="str">
            <v>Chirag Dubal</v>
          </cell>
          <cell r="F422" t="str">
            <v>Simi Raichel Zachariah</v>
          </cell>
          <cell r="G422">
            <v>46232.809027777781</v>
          </cell>
          <cell r="H422">
            <v>46239.688194444447</v>
          </cell>
        </row>
        <row r="423">
          <cell r="A423" t="str">
            <v>UCW-35217</v>
          </cell>
          <cell r="B423" t="str">
            <v>SKU Change Request : Squintalk</v>
          </cell>
          <cell r="C423" t="str">
            <v>CLOSED</v>
          </cell>
          <cell r="D423" t="str">
            <v>Medium</v>
          </cell>
          <cell r="E423" t="str">
            <v>Chirag Dubal</v>
          </cell>
          <cell r="F423" t="str">
            <v>Shraddha Dighe</v>
          </cell>
          <cell r="G423">
            <v>46232.804166666669</v>
          </cell>
          <cell r="H423">
            <v>46240.504166666666</v>
          </cell>
        </row>
        <row r="424">
          <cell r="A424" t="str">
            <v>UCW-35215</v>
          </cell>
          <cell r="B424" t="str">
            <v>Benetton Footwear Catalog Details 25-7-2026</v>
          </cell>
          <cell r="C424" t="str">
            <v>CLOSED</v>
          </cell>
          <cell r="D424" t="str">
            <v>Medium</v>
          </cell>
          <cell r="E424" t="str">
            <v>Chirag Dubal</v>
          </cell>
          <cell r="F424" t="str">
            <v>Shraddha Dighe</v>
          </cell>
          <cell r="G424">
            <v>46232.802777777775</v>
          </cell>
          <cell r="H424">
            <v>46234.668749999997</v>
          </cell>
        </row>
        <row r="425">
          <cell r="A425" t="str">
            <v>UCW-35213</v>
          </cell>
          <cell r="B425" t="str">
            <v>Libas Apparel 127532 27-07-2026 (SIZE ADDITION)</v>
          </cell>
          <cell r="C425" t="str">
            <v>CLOSED</v>
          </cell>
          <cell r="D425" t="str">
            <v>Medium</v>
          </cell>
          <cell r="E425" t="str">
            <v>Chirag Dubal</v>
          </cell>
          <cell r="F425" t="str">
            <v>Shraddha Dighe</v>
          </cell>
          <cell r="G425">
            <v>46232.800694444442</v>
          </cell>
          <cell r="H425">
            <v>46238.604166666664</v>
          </cell>
        </row>
        <row r="426">
          <cell r="A426" t="str">
            <v>UCW-35209</v>
          </cell>
          <cell r="B426" t="str">
            <v>Auraa Trends - Jewelery - 27/07/2026 - 35 SKUs</v>
          </cell>
          <cell r="C426" t="str">
            <v>CLOSED</v>
          </cell>
          <cell r="D426" t="str">
            <v>Medium</v>
          </cell>
          <cell r="E426" t="str">
            <v>Chirag Dubal</v>
          </cell>
          <cell r="F426" t="str">
            <v>Simi Raichel Zachariah</v>
          </cell>
          <cell r="G426">
            <v>46232.790972222225</v>
          </cell>
          <cell r="H426">
            <v>46234.659722222219</v>
          </cell>
        </row>
        <row r="427">
          <cell r="A427" t="str">
            <v>UCW-35199</v>
          </cell>
          <cell r="B427" t="str">
            <v>EAN JV - 2 STD - New Listing - TATA - 14/07/26</v>
          </cell>
          <cell r="C427" t="str">
            <v>CLOSED</v>
          </cell>
          <cell r="D427" t="str">
            <v>Medium</v>
          </cell>
          <cell r="E427" t="str">
            <v>Chirag Dubal</v>
          </cell>
          <cell r="F427" t="str">
            <v>Simi Raichel Zachariah</v>
          </cell>
          <cell r="G427">
            <v>46232.747916666667</v>
          </cell>
          <cell r="H427">
            <v>46235.645138888889</v>
          </cell>
        </row>
        <row r="428">
          <cell r="A428" t="str">
            <v>UCW-35194</v>
          </cell>
          <cell r="B428" t="str">
            <v>Packaging Label Update - Slot 3 - Tata</v>
          </cell>
          <cell r="C428" t="str">
            <v>CLOSED Due to Inactive/Insufficient Information</v>
          </cell>
          <cell r="D428" t="str">
            <v>Medium</v>
          </cell>
          <cell r="E428" t="str">
            <v>Chirag Dubal</v>
          </cell>
          <cell r="F428" t="str">
            <v>Shraddha Dighe</v>
          </cell>
          <cell r="G428">
            <v>46232.726388888892</v>
          </cell>
          <cell r="H428">
            <v>46242.436111111114</v>
          </cell>
        </row>
        <row r="429">
          <cell r="A429" t="str">
            <v>UCW-35191</v>
          </cell>
          <cell r="B429" t="str">
            <v>Klotthe Pending styles</v>
          </cell>
          <cell r="C429" t="str">
            <v>CLOSED</v>
          </cell>
          <cell r="D429" t="str">
            <v>Medium</v>
          </cell>
          <cell r="E429" t="str">
            <v>Chirag Dubal</v>
          </cell>
          <cell r="F429" t="str">
            <v>Simi Raichel Zachariah</v>
          </cell>
          <cell r="G429">
            <v>46232.703472222223</v>
          </cell>
          <cell r="H429">
            <v>46242.646527777775</v>
          </cell>
        </row>
        <row r="430">
          <cell r="A430" t="str">
            <v>UCW-35189</v>
          </cell>
          <cell r="B430" t="str">
            <v>The Magic Wand Linesheet Festive Collection 3_25 Styles_27.07.2026</v>
          </cell>
          <cell r="C430" t="str">
            <v>CLOSED</v>
          </cell>
          <cell r="D430" t="str">
            <v>Medium</v>
          </cell>
          <cell r="E430" t="str">
            <v>Chirag Dubal</v>
          </cell>
          <cell r="F430" t="str">
            <v>Shraddha Dighe</v>
          </cell>
          <cell r="G430">
            <v>46232.7</v>
          </cell>
          <cell r="H430">
            <v>46240.52847222222</v>
          </cell>
        </row>
        <row r="431">
          <cell r="A431" t="str">
            <v>UCW-35186</v>
          </cell>
          <cell r="B431" t="str">
            <v>Zabella - 06-07-2026 - 129469 - Resort Wear</v>
          </cell>
          <cell r="C431" t="str">
            <v>CLOSED</v>
          </cell>
          <cell r="D431" t="str">
            <v>Medium</v>
          </cell>
          <cell r="E431" t="str">
            <v>Mohd Tahir Shaikh</v>
          </cell>
          <cell r="F431" t="str">
            <v>Shraddha Dighe</v>
          </cell>
          <cell r="G431">
            <v>46232.686805555553</v>
          </cell>
          <cell r="H431">
            <v>46240.519444444442</v>
          </cell>
        </row>
        <row r="432">
          <cell r="A432" t="str">
            <v>UCW-35175</v>
          </cell>
          <cell r="B432" t="str">
            <v>New Catalouge : 24.07.2026</v>
          </cell>
          <cell r="C432" t="str">
            <v>CLOSED</v>
          </cell>
          <cell r="D432" t="str">
            <v>Medium</v>
          </cell>
          <cell r="E432" t="str">
            <v>Chirag Dubal</v>
          </cell>
          <cell r="F432" t="str">
            <v>Simi Raichel Zachariah</v>
          </cell>
          <cell r="G432">
            <v>46232.563194444447</v>
          </cell>
          <cell r="H432">
            <v>46234.654166666667</v>
          </cell>
        </row>
        <row r="433">
          <cell r="A433" t="str">
            <v>UCW-35172</v>
          </cell>
          <cell r="B433" t="str">
            <v>SKU change of Dr. Althea products</v>
          </cell>
          <cell r="C433" t="str">
            <v>CLOSED</v>
          </cell>
          <cell r="D433" t="str">
            <v>Medium</v>
          </cell>
          <cell r="E433" t="str">
            <v>Chirag Dubal</v>
          </cell>
          <cell r="F433" t="str">
            <v>Shraddha Dighe</v>
          </cell>
          <cell r="G433">
            <v>46232.558333333334</v>
          </cell>
          <cell r="H433">
            <v>46235.533333333333</v>
          </cell>
        </row>
        <row r="434">
          <cell r="A434" t="str">
            <v>UCW-35150</v>
          </cell>
          <cell r="B434" t="str">
            <v>TataCliq x O3+ New Launch 25-07-2026</v>
          </cell>
          <cell r="C434" t="str">
            <v>CLOSED</v>
          </cell>
          <cell r="D434" t="str">
            <v>Medium</v>
          </cell>
          <cell r="E434" t="str">
            <v>Chirag Dubal</v>
          </cell>
          <cell r="F434" t="str">
            <v>Shraddha Dighe</v>
          </cell>
          <cell r="G434">
            <v>46232.501388888886</v>
          </cell>
          <cell r="H434">
            <v>46234.65</v>
          </cell>
        </row>
        <row r="435">
          <cell r="A435" t="str">
            <v>UCW-35149</v>
          </cell>
          <cell r="B435" t="str">
            <v>Tata Cliq  -  New Image - Fragrance (25-07-2026)</v>
          </cell>
          <cell r="C435" t="str">
            <v>CLOSED</v>
          </cell>
          <cell r="D435" t="str">
            <v>Medium</v>
          </cell>
          <cell r="E435" t="str">
            <v>Chirag Dubal</v>
          </cell>
          <cell r="F435" t="str">
            <v>Shraddha Dighe</v>
          </cell>
          <cell r="G435">
            <v>46232.499305555553</v>
          </cell>
          <cell r="H435">
            <v>46246.869444444441</v>
          </cell>
        </row>
        <row r="436">
          <cell r="A436" t="str">
            <v>UCW-35144</v>
          </cell>
          <cell r="B436" t="str">
            <v xml:space="preserve"> Image Addition for WROGN Articles</v>
          </cell>
          <cell r="C436" t="str">
            <v>CLOSED Due to Inactive/Insufficient Information</v>
          </cell>
          <cell r="D436" t="str">
            <v>Medium</v>
          </cell>
          <cell r="E436" t="str">
            <v>Chirag Dubal</v>
          </cell>
          <cell r="F436" t="str">
            <v>Simi Raichel Zachariah</v>
          </cell>
          <cell r="G436">
            <v>46232.448611111111</v>
          </cell>
          <cell r="H436">
            <v>46241.479861111111</v>
          </cell>
        </row>
        <row r="437">
          <cell r="A437" t="str">
            <v>UCW-35132</v>
          </cell>
          <cell r="B437" t="str">
            <v>TCL | Converse | Footwear listing from Rs.3999</v>
          </cell>
          <cell r="C437" t="str">
            <v>CLOSED</v>
          </cell>
          <cell r="D437" t="str">
            <v>Medium</v>
          </cell>
          <cell r="E437" t="str">
            <v>Chirag Dubal</v>
          </cell>
          <cell r="F437" t="str">
            <v>Shloka Chakre</v>
          </cell>
          <cell r="G437">
            <v>46231.765972222223</v>
          </cell>
          <cell r="H437">
            <v>46239.573611111111</v>
          </cell>
        </row>
        <row r="438">
          <cell r="A438" t="str">
            <v>UCW-35131</v>
          </cell>
          <cell r="B438" t="str">
            <v>Guess Footwear Men &amp; Women (New) 18 Options 20-07-2026</v>
          </cell>
          <cell r="C438" t="str">
            <v>CLOSED</v>
          </cell>
          <cell r="D438" t="str">
            <v>Medium</v>
          </cell>
          <cell r="E438" t="str">
            <v>Chirag Dubal</v>
          </cell>
          <cell r="F438" t="str">
            <v>Shloka Chakre</v>
          </cell>
          <cell r="G438">
            <v>46231.759722222225</v>
          </cell>
          <cell r="H438">
            <v>46234.643055555556</v>
          </cell>
        </row>
        <row r="439">
          <cell r="A439" t="str">
            <v>UCW-35130</v>
          </cell>
          <cell r="B439" t="str">
            <v>Under Armour Listing (128047)-27/07/2026</v>
          </cell>
          <cell r="C439" t="str">
            <v>CLOSED</v>
          </cell>
          <cell r="D439" t="str">
            <v>Medium</v>
          </cell>
          <cell r="E439" t="str">
            <v>Chirag Dubal</v>
          </cell>
          <cell r="F439" t="str">
            <v>Simi Raichel Zachariah</v>
          </cell>
          <cell r="G439">
            <v>46231.75277777778</v>
          </cell>
          <cell r="H439">
            <v>46235.636805555558</v>
          </cell>
        </row>
        <row r="440">
          <cell r="A440" t="str">
            <v>UCW-35129</v>
          </cell>
          <cell r="B440" t="str">
            <v>AW'26 Footwear Templates for Fresh Listing - Onitsuka Tiger ( Lot-1 )</v>
          </cell>
          <cell r="C440" t="str">
            <v>CLOSED</v>
          </cell>
          <cell r="D440" t="str">
            <v>Medium</v>
          </cell>
          <cell r="E440" t="str">
            <v>Chirag Dubal</v>
          </cell>
          <cell r="F440" t="str">
            <v>Shloka Chakre</v>
          </cell>
          <cell r="G440">
            <v>46231.752083333333</v>
          </cell>
          <cell r="H440">
            <v>46238.472222222219</v>
          </cell>
        </row>
        <row r="441">
          <cell r="A441" t="str">
            <v>UCW-35126</v>
          </cell>
          <cell r="B441" t="str">
            <v>CLONE - 65 Request to Expedite Catalog Listing</v>
          </cell>
          <cell r="C441" t="str">
            <v>CLOSED</v>
          </cell>
          <cell r="D441" t="str">
            <v>Medium</v>
          </cell>
          <cell r="E441" t="str">
            <v>Chirag Dubal</v>
          </cell>
          <cell r="F441" t="str">
            <v>Shraddha Dighe</v>
          </cell>
          <cell r="G441">
            <v>46231.740277777775</v>
          </cell>
          <cell r="H441">
            <v>46239.567361111112</v>
          </cell>
        </row>
        <row r="442">
          <cell r="A442" t="str">
            <v>UCW-35125</v>
          </cell>
          <cell r="B442" t="str">
            <v>CLONE - CLONE - Images Update - OOMPH - 18.07.2026 - Fashion Jewellery - TATACLIQ</v>
          </cell>
          <cell r="C442" t="str">
            <v>CLOSED</v>
          </cell>
          <cell r="D442" t="str">
            <v>Medium</v>
          </cell>
          <cell r="E442" t="str">
            <v>Chirag Dubal</v>
          </cell>
          <cell r="F442" t="str">
            <v>Shraddha Dighe</v>
          </cell>
          <cell r="G442">
            <v>46231.731944444444</v>
          </cell>
          <cell r="H442">
            <v>46234.787499999999</v>
          </cell>
        </row>
        <row r="443">
          <cell r="A443" t="str">
            <v>UCW-35124</v>
          </cell>
          <cell r="B443" t="str">
            <v xml:space="preserve"> Varnika Arora - Jewellery - 22/07/2026 - 35 SKUs</v>
          </cell>
          <cell r="C443" t="str">
            <v>CLOSED</v>
          </cell>
          <cell r="D443" t="str">
            <v>Medium</v>
          </cell>
          <cell r="E443" t="str">
            <v>Chirag Dubal</v>
          </cell>
          <cell r="F443" t="str">
            <v>Simi Raichel Zachariah</v>
          </cell>
          <cell r="G443">
            <v>46231.727777777778</v>
          </cell>
          <cell r="H443">
            <v>46235.623611111114</v>
          </cell>
        </row>
        <row r="444">
          <cell r="A444" t="str">
            <v>UCW-35123</v>
          </cell>
          <cell r="B444" t="str">
            <v>CLONE - Giva | Silver Jewellery | 125927 | 23-07-2026 (27SKUs)</v>
          </cell>
          <cell r="C444" t="str">
            <v>CLOSED</v>
          </cell>
          <cell r="D444" t="str">
            <v>Medium</v>
          </cell>
          <cell r="E444" t="str">
            <v>Chirag Dubal</v>
          </cell>
          <cell r="F444" t="str">
            <v>Shraddha Dighe</v>
          </cell>
          <cell r="G444">
            <v>46231.724999999999</v>
          </cell>
          <cell r="H444">
            <v>46235.618750000001</v>
          </cell>
        </row>
        <row r="445">
          <cell r="A445" t="str">
            <v>UCW-35115</v>
          </cell>
          <cell r="B445" t="str">
            <v>New Catalog Women_Biba_17-07-2026</v>
          </cell>
          <cell r="C445" t="str">
            <v>CLOSED</v>
          </cell>
          <cell r="D445" t="str">
            <v>Medium</v>
          </cell>
          <cell r="E445" t="str">
            <v>Chirag Dubal</v>
          </cell>
          <cell r="F445" t="str">
            <v>Simi Raichel Zachariah</v>
          </cell>
          <cell r="G445">
            <v>46231.675694444442</v>
          </cell>
          <cell r="H445">
            <v>46239.563888888886</v>
          </cell>
        </row>
        <row r="446">
          <cell r="A446" t="str">
            <v>UCW-35114</v>
          </cell>
          <cell r="B446" t="str">
            <v>Tata Cliq - Adidas Hyperboost Listing - 28th July 2026</v>
          </cell>
          <cell r="C446" t="str">
            <v>CLOSED</v>
          </cell>
          <cell r="D446" t="str">
            <v>Medium</v>
          </cell>
          <cell r="E446" t="str">
            <v>Chirag Dubal</v>
          </cell>
          <cell r="F446" t="str">
            <v>Shloka Chakre</v>
          </cell>
          <cell r="G446">
            <v>46231.662499999999</v>
          </cell>
          <cell r="H446">
            <v>46233.524305555555</v>
          </cell>
        </row>
        <row r="447">
          <cell r="A447" t="str">
            <v>UCW-35112</v>
          </cell>
          <cell r="B447" t="str">
            <v>CLONE - DAVIDOFF REP - 5 STD - NEW Listing - TATA - 22/7/26</v>
          </cell>
          <cell r="C447" t="str">
            <v>CLOSED</v>
          </cell>
          <cell r="D447" t="str">
            <v>Medium</v>
          </cell>
          <cell r="E447" t="str">
            <v>Chirag Dubal</v>
          </cell>
          <cell r="F447" t="str">
            <v>Shraddha Dighe</v>
          </cell>
          <cell r="G447">
            <v>46231.65</v>
          </cell>
          <cell r="H447">
            <v>46234.630555555559</v>
          </cell>
        </row>
        <row r="448">
          <cell r="A448" t="str">
            <v>UCW-35110</v>
          </cell>
          <cell r="B448" t="str">
            <v>CLONE - MONKSTORY - Footwear - 16/07/2026 - 69 SKUs</v>
          </cell>
          <cell r="C448" t="str">
            <v>CLOSED</v>
          </cell>
          <cell r="D448" t="str">
            <v>Medium</v>
          </cell>
          <cell r="E448" t="str">
            <v>Chirag Dubal</v>
          </cell>
          <cell r="F448" t="str">
            <v>Shraddha Dighe</v>
          </cell>
          <cell r="G448">
            <v>46231.648611111108</v>
          </cell>
          <cell r="H448">
            <v>46234.62222222222</v>
          </cell>
        </row>
        <row r="449">
          <cell r="A449" t="str">
            <v>UCW-35106</v>
          </cell>
          <cell r="B449" t="str">
            <v>JUSTCAVALLI_JEWELLERY_115 Styles_</v>
          </cell>
          <cell r="C449" t="str">
            <v>CLOSED</v>
          </cell>
          <cell r="D449" t="str">
            <v>Medium</v>
          </cell>
          <cell r="E449" t="str">
            <v>Chirag Dubal</v>
          </cell>
          <cell r="F449" t="str">
            <v>Simi Raichel Zachariah</v>
          </cell>
          <cell r="G449">
            <v>46231.640972222223</v>
          </cell>
          <cell r="H449">
            <v>46234.615972222222</v>
          </cell>
        </row>
        <row r="450">
          <cell r="A450" t="str">
            <v>UCW-35105</v>
          </cell>
          <cell r="B450" t="str">
            <v>Tata Cliq-adidas DTC|Apparel| Attributes_27-07-26</v>
          </cell>
          <cell r="C450" t="str">
            <v>CLOSED</v>
          </cell>
          <cell r="D450" t="str">
            <v>Medium</v>
          </cell>
          <cell r="E450" t="str">
            <v>Chirag Dubal</v>
          </cell>
          <cell r="F450" t="str">
            <v>Shloka Chakre</v>
          </cell>
          <cell r="G450">
            <v>46231.636111111111</v>
          </cell>
          <cell r="H450">
            <v>46238.763194444444</v>
          </cell>
        </row>
        <row r="451">
          <cell r="A451" t="str">
            <v>UCW-35103</v>
          </cell>
          <cell r="B451" t="str">
            <v>Lot 58 Latin Quarters 20-07-2026</v>
          </cell>
          <cell r="C451" t="str">
            <v>CLOSED</v>
          </cell>
          <cell r="D451" t="str">
            <v>Medium</v>
          </cell>
          <cell r="E451" t="str">
            <v>Chirag Dubal</v>
          </cell>
          <cell r="F451" t="str">
            <v>Simi Raichel Zachariah</v>
          </cell>
          <cell r="G451">
            <v>46231.623611111114</v>
          </cell>
          <cell r="H451">
            <v>46239.540277777778</v>
          </cell>
        </row>
        <row r="452">
          <cell r="A452" t="str">
            <v>UCW-35098</v>
          </cell>
          <cell r="B452" t="str">
            <v>Charles &amp; Keith_Footwear_125610_27thJuly'26 (Batch 14)</v>
          </cell>
          <cell r="C452" t="str">
            <v>CLOSED</v>
          </cell>
          <cell r="D452" t="str">
            <v>Medium</v>
          </cell>
          <cell r="E452" t="str">
            <v>Chirag Dubal</v>
          </cell>
          <cell r="F452" t="str">
            <v>Shloka Chakre</v>
          </cell>
          <cell r="G452">
            <v>46231.570138888892</v>
          </cell>
          <cell r="H452">
            <v>46233.507638888892</v>
          </cell>
        </row>
        <row r="453">
          <cell r="A453" t="str">
            <v>UCW-35093</v>
          </cell>
          <cell r="B453" t="str">
            <v>CLONE - Autumnlane - 15-07-2026 - 128336 - Casual Wear</v>
          </cell>
          <cell r="C453" t="str">
            <v>CLOSED</v>
          </cell>
          <cell r="D453" t="str">
            <v>Medium</v>
          </cell>
          <cell r="E453" t="str">
            <v>Chirag Dubal</v>
          </cell>
          <cell r="F453" t="str">
            <v>Shraddha Dighe</v>
          </cell>
          <cell r="G453">
            <v>46231.54791666667</v>
          </cell>
          <cell r="H453">
            <v>46246.470833333333</v>
          </cell>
        </row>
        <row r="454">
          <cell r="A454" t="str">
            <v>UCW-35088</v>
          </cell>
          <cell r="B454" t="str">
            <v>CLONE - Mia new Silver coin</v>
          </cell>
          <cell r="C454" t="str">
            <v>CLOSED</v>
          </cell>
          <cell r="D454" t="str">
            <v>Medium</v>
          </cell>
          <cell r="E454" t="str">
            <v>Chirag Dubal</v>
          </cell>
          <cell r="F454" t="str">
            <v>Shraddha Dighe</v>
          </cell>
          <cell r="G454">
            <v>46231.517361111109</v>
          </cell>
          <cell r="H454">
            <v>46233.645833333336</v>
          </cell>
        </row>
        <row r="455">
          <cell r="A455" t="str">
            <v>UCW-35082</v>
          </cell>
          <cell r="B455" t="str">
            <v>CLONE - NEEMANS+FOOTWEAR+ 125173+ 15-07-2026</v>
          </cell>
          <cell r="C455" t="str">
            <v>CLOSED</v>
          </cell>
          <cell r="D455" t="str">
            <v>Medium</v>
          </cell>
          <cell r="E455" t="str">
            <v>netscribes</v>
          </cell>
          <cell r="F455" t="str">
            <v>Shraddha Dighe</v>
          </cell>
          <cell r="G455">
            <v>46231.461111111108</v>
          </cell>
          <cell r="H455">
            <v>46238.717361111114</v>
          </cell>
        </row>
        <row r="456">
          <cell r="A456" t="str">
            <v>UCW-35076</v>
          </cell>
          <cell r="B456" t="str">
            <v>Tata CLiQ listing file for women &amp; Men's 20-07-2026</v>
          </cell>
          <cell r="C456" t="str">
            <v>CLOSED Due to Inactive/Insufficient Information</v>
          </cell>
          <cell r="D456" t="str">
            <v>Medium</v>
          </cell>
          <cell r="E456" t="str">
            <v>Chirag Dubal</v>
          </cell>
          <cell r="F456" t="str">
            <v>Simi Raichel Zachariah</v>
          </cell>
          <cell r="G456">
            <v>46230.76666666667</v>
          </cell>
          <cell r="H456">
            <v>46234.430555555555</v>
          </cell>
        </row>
        <row r="457">
          <cell r="A457" t="str">
            <v>UCW-35073</v>
          </cell>
          <cell r="B457" t="str">
            <v>Changes In The Products - HOUSE OF CDC FASHION PVT LTD</v>
          </cell>
          <cell r="C457" t="str">
            <v>CLOSED</v>
          </cell>
          <cell r="D457" t="str">
            <v>Medium</v>
          </cell>
          <cell r="E457" t="str">
            <v>Chirag Dubal</v>
          </cell>
          <cell r="F457" t="str">
            <v>Shloka Chakre</v>
          </cell>
          <cell r="G457">
            <v>46230.756944444445</v>
          </cell>
          <cell r="H457">
            <v>46255.550694444442</v>
          </cell>
        </row>
        <row r="458">
          <cell r="A458" t="str">
            <v>UCW-35068</v>
          </cell>
          <cell r="B458" t="str">
            <v>CLONE - New Launch Listing - 3 gram rose pendant</v>
          </cell>
          <cell r="C458" t="str">
            <v>CLOSED</v>
          </cell>
          <cell r="D458" t="str">
            <v>Medium</v>
          </cell>
          <cell r="E458" t="str">
            <v>Chirag Dubal</v>
          </cell>
          <cell r="F458" t="str">
            <v>Shraddha Dighe</v>
          </cell>
          <cell r="G458">
            <v>46230.746527777781</v>
          </cell>
          <cell r="H458">
            <v>46234.519444444442</v>
          </cell>
        </row>
        <row r="459">
          <cell r="A459" t="str">
            <v>UCW-35065</v>
          </cell>
          <cell r="B459" t="str">
            <v>Request for New Product Cataloguing_PENDANTS_KISNA (75skus)</v>
          </cell>
          <cell r="C459" t="str">
            <v>CLOSED Due to Inactive/Insufficient Information</v>
          </cell>
          <cell r="D459" t="str">
            <v>Medium</v>
          </cell>
          <cell r="E459" t="str">
            <v>Chirag Dubal</v>
          </cell>
          <cell r="F459" t="str">
            <v>Shraddha Dighe</v>
          </cell>
          <cell r="G459">
            <v>46230.741666666669</v>
          </cell>
          <cell r="H459">
            <v>46231.536111111112</v>
          </cell>
        </row>
        <row r="460">
          <cell r="A460" t="str">
            <v>UCW-35063</v>
          </cell>
          <cell r="B460" t="str">
            <v>New Listings_18 Styles_24.07.2026</v>
          </cell>
          <cell r="C460" t="str">
            <v>CLOSED</v>
          </cell>
          <cell r="D460" t="str">
            <v>Medium</v>
          </cell>
          <cell r="E460" t="str">
            <v>Chirag Dubal</v>
          </cell>
          <cell r="F460" t="str">
            <v>Shloka Chakre</v>
          </cell>
          <cell r="G460">
            <v>46230.734027777777</v>
          </cell>
          <cell r="H460">
            <v>46238.724999999999</v>
          </cell>
        </row>
        <row r="461">
          <cell r="A461" t="str">
            <v>UCW-35061</v>
          </cell>
          <cell r="B461" t="str">
            <v>Campus x Tatacliq ~ New Listing_24.07.2026</v>
          </cell>
          <cell r="C461" t="str">
            <v>CLOSED Due to Inactive/Insufficient Information</v>
          </cell>
          <cell r="D461" t="str">
            <v>Medium</v>
          </cell>
          <cell r="E461" t="str">
            <v>Chirag Dubal</v>
          </cell>
          <cell r="F461" t="str">
            <v>Shloka Chakre</v>
          </cell>
          <cell r="G461">
            <v>46230.727777777778</v>
          </cell>
          <cell r="H461">
            <v>46247.511805555558</v>
          </cell>
        </row>
        <row r="462">
          <cell r="A462" t="str">
            <v>UCW-35058</v>
          </cell>
          <cell r="B462" t="str">
            <v>New Styles Catalogue - SCENTRA</v>
          </cell>
          <cell r="C462" t="str">
            <v>CLOSED</v>
          </cell>
          <cell r="D462" t="str">
            <v>Medium</v>
          </cell>
          <cell r="E462" t="str">
            <v>Chirag Dubal</v>
          </cell>
          <cell r="F462" t="str">
            <v>Simi Raichel Zachariah</v>
          </cell>
          <cell r="G462">
            <v>46230.711111111108</v>
          </cell>
          <cell r="H462">
            <v>46234.714583333334</v>
          </cell>
        </row>
        <row r="463">
          <cell r="A463" t="str">
            <v>UCW-35054</v>
          </cell>
          <cell r="B463" t="str">
            <v>New Listings+Rasasi+Perfumes+126349+TCF+24th July 2026</v>
          </cell>
          <cell r="C463" t="str">
            <v>CLOSED</v>
          </cell>
          <cell r="D463" t="str">
            <v>Medium</v>
          </cell>
          <cell r="E463" t="str">
            <v>Chirag Dubal</v>
          </cell>
          <cell r="F463" t="str">
            <v>Shraddha Dighe</v>
          </cell>
          <cell r="G463">
            <v>46230.668749999997</v>
          </cell>
          <cell r="H463">
            <v>46233.477083333331</v>
          </cell>
        </row>
        <row r="464">
          <cell r="A464" t="str">
            <v>UCW-35052</v>
          </cell>
          <cell r="B464" t="str">
            <v>New Listings+Afnan+Perfumes+126349+TCF+24th July 2026</v>
          </cell>
          <cell r="C464" t="str">
            <v>CLOSED</v>
          </cell>
          <cell r="D464" t="str">
            <v>Medium</v>
          </cell>
          <cell r="E464" t="str">
            <v>Chirag Dubal</v>
          </cell>
          <cell r="F464" t="str">
            <v>Shraddha Dighe</v>
          </cell>
          <cell r="G464">
            <v>46230.664583333331</v>
          </cell>
          <cell r="H464">
            <v>46233.472916666666</v>
          </cell>
        </row>
        <row r="465">
          <cell r="A465" t="str">
            <v>UCW-35050</v>
          </cell>
          <cell r="B465" t="str">
            <v>CLONE - SKU Change Request</v>
          </cell>
          <cell r="C465" t="str">
            <v>CLOSED</v>
          </cell>
          <cell r="D465" t="str">
            <v>Medium</v>
          </cell>
          <cell r="E465" t="str">
            <v>Chirag Dubal</v>
          </cell>
          <cell r="F465" t="str">
            <v>Shraddha Dighe</v>
          </cell>
          <cell r="G465">
            <v>46230.658333333333</v>
          </cell>
          <cell r="H465">
            <v>46235.559027777781</v>
          </cell>
        </row>
        <row r="466">
          <cell r="A466" t="str">
            <v>UCW-35034</v>
          </cell>
          <cell r="B466" t="str">
            <v>CLONE - July 26' Order cycle - Fragrance - Samples + NPLs : TCL</v>
          </cell>
          <cell r="C466" t="str">
            <v>CLOSED</v>
          </cell>
          <cell r="D466" t="str">
            <v>Medium</v>
          </cell>
          <cell r="E466" t="str">
            <v>Chirag Dubal</v>
          </cell>
          <cell r="F466" t="str">
            <v>Shraddha Dighe</v>
          </cell>
          <cell r="G466">
            <v>46230.606944444444</v>
          </cell>
          <cell r="H466">
            <v>46233.468055555553</v>
          </cell>
        </row>
        <row r="467">
          <cell r="A467" t="str">
            <v>UCW-35033</v>
          </cell>
          <cell r="B467" t="str">
            <v>CLONE - TCL- New listing - Bvlgari &amp; Hermès GWP</v>
          </cell>
          <cell r="C467" t="str">
            <v>CLOSED</v>
          </cell>
          <cell r="D467" t="str">
            <v>Medium</v>
          </cell>
          <cell r="E467" t="str">
            <v>Chirag Dubal</v>
          </cell>
          <cell r="F467" t="str">
            <v>Shraddha Dighe</v>
          </cell>
          <cell r="G467">
            <v>46230.604861111111</v>
          </cell>
          <cell r="H467">
            <v>46233.463194444441</v>
          </cell>
        </row>
        <row r="468">
          <cell r="A468" t="str">
            <v>UCW-35030</v>
          </cell>
          <cell r="B468" t="str">
            <v>Tatacliq Footwear Batch 25 (July) _Colehaan_23-07-2026</v>
          </cell>
          <cell r="C468" t="str">
            <v>CLOSED</v>
          </cell>
          <cell r="D468" t="str">
            <v>Medium</v>
          </cell>
          <cell r="E468" t="str">
            <v>Chirag Dubal</v>
          </cell>
          <cell r="F468" t="str">
            <v>Jaibharathi Jagannathan</v>
          </cell>
          <cell r="G468">
            <v>46230.598611111112</v>
          </cell>
          <cell r="H468">
            <v>46233.460416666669</v>
          </cell>
        </row>
        <row r="469">
          <cell r="A469" t="str">
            <v>UCW-35018</v>
          </cell>
          <cell r="B469" t="str">
            <v>Ben Sherman Men Apparel Listing</v>
          </cell>
          <cell r="C469" t="str">
            <v>CLOSED</v>
          </cell>
          <cell r="D469" t="str">
            <v>Medium</v>
          </cell>
          <cell r="E469" t="str">
            <v>Chirag Dubal</v>
          </cell>
          <cell r="F469" t="str">
            <v>Simi Raichel Zachariah</v>
          </cell>
          <cell r="G469">
            <v>46230.547222222223</v>
          </cell>
          <cell r="H469">
            <v>46233.743055555555</v>
          </cell>
        </row>
        <row r="470">
          <cell r="A470" t="str">
            <v>UCW-35017</v>
          </cell>
          <cell r="B470" t="str">
            <v>Benetton Women's Catalog Details 23-7-2026</v>
          </cell>
          <cell r="C470" t="str">
            <v>CLOSED</v>
          </cell>
          <cell r="D470" t="str">
            <v>Medium</v>
          </cell>
          <cell r="E470" t="str">
            <v>Chirag Dubal</v>
          </cell>
          <cell r="F470" t="str">
            <v>Simi Raichel Zachariah</v>
          </cell>
          <cell r="G470">
            <v>46230.54583333333</v>
          </cell>
          <cell r="H470">
            <v>46234.591666666667</v>
          </cell>
        </row>
        <row r="471">
          <cell r="A471" t="str">
            <v>UCW-35013</v>
          </cell>
          <cell r="B471" t="str">
            <v>CLONE - Ben Sherman Footwear Listing</v>
          </cell>
          <cell r="C471" t="str">
            <v>CLOSED</v>
          </cell>
          <cell r="D471" t="str">
            <v>Medium</v>
          </cell>
          <cell r="E471" t="str">
            <v>Chirag Dubal</v>
          </cell>
          <cell r="F471" t="str">
            <v>Simi Raichel Zachariah</v>
          </cell>
          <cell r="G471">
            <v>46230.540972222225</v>
          </cell>
          <cell r="H471">
            <v>46234.708333333336</v>
          </cell>
        </row>
        <row r="472">
          <cell r="A472" t="str">
            <v>UCW-35012</v>
          </cell>
          <cell r="B472" t="str">
            <v>SKU EAN Updates &amp; Stock Activation (Primespot) - L'Occitane (New)</v>
          </cell>
          <cell r="C472" t="str">
            <v>CLOSED</v>
          </cell>
          <cell r="D472" t="str">
            <v>Medium</v>
          </cell>
          <cell r="E472" t="str">
            <v>Chirag Dubal</v>
          </cell>
          <cell r="F472" t="str">
            <v>Shraddha Dighe</v>
          </cell>
          <cell r="G472">
            <v>46230.538888888892</v>
          </cell>
          <cell r="H472">
            <v>46258.576388888891</v>
          </cell>
        </row>
        <row r="473">
          <cell r="A473" t="str">
            <v>UCW-35011</v>
          </cell>
          <cell r="B473" t="str">
            <v xml:space="preserve">Request to Update Jewelry Terminology- Additional Skus </v>
          </cell>
          <cell r="C473" t="str">
            <v>CLOSED</v>
          </cell>
          <cell r="D473" t="str">
            <v>Medium</v>
          </cell>
          <cell r="E473" t="str">
            <v>Chirag Dubal</v>
          </cell>
          <cell r="F473" t="str">
            <v>Simi Raichel Zachariah</v>
          </cell>
          <cell r="G473">
            <v>46230.538194444445</v>
          </cell>
          <cell r="H473">
            <v>46233.473611111112</v>
          </cell>
        </row>
        <row r="474">
          <cell r="A474" t="str">
            <v>UCW-35005</v>
          </cell>
          <cell r="B474" t="str">
            <v>OLAPLEX H1 2026 - Launch Overview &amp; Next Steps</v>
          </cell>
          <cell r="C474" t="str">
            <v>CLOSED Due to Inactive/Insufficient Information</v>
          </cell>
          <cell r="D474" t="str">
            <v>Medium</v>
          </cell>
          <cell r="E474" t="str">
            <v>Chirag Dubal</v>
          </cell>
          <cell r="F474" t="str">
            <v>Simi Raichel Zachariah</v>
          </cell>
          <cell r="G474">
            <v>46230.517361111109</v>
          </cell>
          <cell r="H474">
            <v>46231.713194444441</v>
          </cell>
        </row>
        <row r="475">
          <cell r="A475" t="str">
            <v>UCW-35004</v>
          </cell>
          <cell r="B475" t="str">
            <v>December'25 Order cycle - Fragrance - Samples + NPLs + GWP : TCL</v>
          </cell>
          <cell r="C475" t="str">
            <v>CLOSED</v>
          </cell>
          <cell r="D475" t="str">
            <v>Medium</v>
          </cell>
          <cell r="E475" t="str">
            <v>Chirag Dubal</v>
          </cell>
          <cell r="F475" t="str">
            <v>Simi Raichel Zachariah</v>
          </cell>
          <cell r="G475">
            <v>46230.51458333333</v>
          </cell>
          <cell r="H475">
            <v>46233.414583333331</v>
          </cell>
        </row>
        <row r="476">
          <cell r="A476" t="str">
            <v>UCW-34997</v>
          </cell>
          <cell r="B476" t="str">
            <v>CLONE - Tangerine Jewelry</v>
          </cell>
          <cell r="C476" t="str">
            <v>CLOSED Due to Inactive/Insufficient Information</v>
          </cell>
          <cell r="D476" t="str">
            <v>Medium</v>
          </cell>
          <cell r="E476" t="str">
            <v>Chirag Dubal</v>
          </cell>
          <cell r="F476" t="str">
            <v>Shraddha Dighe</v>
          </cell>
          <cell r="G476">
            <v>46230.461805555555</v>
          </cell>
          <cell r="H476">
            <v>46234.479861111111</v>
          </cell>
        </row>
        <row r="477">
          <cell r="A477" t="str">
            <v>UCW-34995</v>
          </cell>
          <cell r="B477" t="str">
            <v>Cloned-Honasa Updated A+ and E-Commerce Creatives- Tata Cliq (July-1)</v>
          </cell>
          <cell r="C477" t="str">
            <v>CLOSED</v>
          </cell>
          <cell r="D477" t="str">
            <v>Medium</v>
          </cell>
          <cell r="E477" t="str">
            <v>Chirag Dubal</v>
          </cell>
          <cell r="F477" t="str">
            <v>netscribes</v>
          </cell>
          <cell r="G477">
            <v>46230.453472222223</v>
          </cell>
          <cell r="H477">
            <v>46238.612500000003</v>
          </cell>
        </row>
        <row r="478">
          <cell r="A478" t="str">
            <v>UCW-34980</v>
          </cell>
          <cell r="B478" t="str">
            <v xml:space="preserve"> TATA CLIQ IKM BRUSHES LISTING </v>
          </cell>
          <cell r="C478" t="str">
            <v>CLOSED</v>
          </cell>
          <cell r="D478" t="str">
            <v>Medium</v>
          </cell>
          <cell r="E478" t="str">
            <v>Chirag Dubal</v>
          </cell>
          <cell r="F478" t="str">
            <v>Simi Raichel Zachariah</v>
          </cell>
          <cell r="G478">
            <v>46229.779861111114</v>
          </cell>
          <cell r="H478">
            <v>46232.711111111108</v>
          </cell>
        </row>
        <row r="479">
          <cell r="A479" t="str">
            <v>UCW-34976</v>
          </cell>
          <cell r="B479" t="str">
            <v>Scarf Tie - Cataloguing</v>
          </cell>
          <cell r="C479" t="str">
            <v>CLOSED</v>
          </cell>
          <cell r="D479" t="str">
            <v>Medium</v>
          </cell>
          <cell r="E479" t="str">
            <v>Chirag Dubal</v>
          </cell>
          <cell r="F479" t="str">
            <v>Simi Raichel Zachariah</v>
          </cell>
          <cell r="G479">
            <v>46229.770138888889</v>
          </cell>
          <cell r="H479">
            <v>46232.70416666667</v>
          </cell>
        </row>
        <row r="480">
          <cell r="A480" t="str">
            <v>UCW-34966</v>
          </cell>
          <cell r="B480" t="str">
            <v>CLONE - New Listing - Catalog Sheet</v>
          </cell>
          <cell r="C480" t="str">
            <v>CLOSED</v>
          </cell>
          <cell r="D480" t="str">
            <v>Medium</v>
          </cell>
          <cell r="E480" t="str">
            <v>Chirag Dubal</v>
          </cell>
          <cell r="F480" t="str">
            <v>Shraddha Dighe</v>
          </cell>
          <cell r="G480">
            <v>46229.51666666667</v>
          </cell>
          <cell r="H480">
            <v>46232.697916666664</v>
          </cell>
        </row>
        <row r="481">
          <cell r="A481" t="str">
            <v>UCW-34965</v>
          </cell>
          <cell r="B481" t="str">
            <v>Request for for New Product Listing</v>
          </cell>
          <cell r="C481" t="str">
            <v>CLOSED Due to Inactive/Insufficient Information</v>
          </cell>
          <cell r="D481" t="str">
            <v>Medium</v>
          </cell>
          <cell r="E481" t="str">
            <v>Chirag Dubal</v>
          </cell>
          <cell r="F481" t="str">
            <v>Shraddha Dighe</v>
          </cell>
          <cell r="G481">
            <v>46229.515277777777</v>
          </cell>
          <cell r="H481">
            <v>46247.67291666667</v>
          </cell>
        </row>
        <row r="482">
          <cell r="A482" t="str">
            <v>UCW-34964</v>
          </cell>
          <cell r="B482" t="str">
            <v>CLONE - Tata Cliq  - New Listing - BMW and MAX&amp;CO. (New Brand)</v>
          </cell>
          <cell r="C482" t="str">
            <v>CLOSED</v>
          </cell>
          <cell r="D482" t="str">
            <v>Medium</v>
          </cell>
          <cell r="E482" t="str">
            <v>Chirag Dubal</v>
          </cell>
          <cell r="F482" t="str">
            <v>Shraddha Dighe</v>
          </cell>
          <cell r="G482">
            <v>46229.512499999997</v>
          </cell>
          <cell r="H482">
            <v>46232.69027777778</v>
          </cell>
        </row>
        <row r="483">
          <cell r="A483" t="str">
            <v>UCW-34956</v>
          </cell>
          <cell r="B483" t="str">
            <v>Request for SKU Replacement and Image Update</v>
          </cell>
          <cell r="C483" t="str">
            <v>CLOSED</v>
          </cell>
          <cell r="D483" t="str">
            <v>Medium</v>
          </cell>
          <cell r="E483" t="str">
            <v>Chirag Dubal</v>
          </cell>
          <cell r="F483" t="str">
            <v>Shraddha Dighe</v>
          </cell>
          <cell r="G483">
            <v>46229.031944444447</v>
          </cell>
          <cell r="H483">
            <v>46258.575694444444</v>
          </cell>
        </row>
        <row r="484">
          <cell r="A484" t="str">
            <v>UCW-34953</v>
          </cell>
          <cell r="B484" t="str">
            <v>MNY | Sky Tubes - PDP Update | TATACLIQ - Fashion | Seller Code 125928</v>
          </cell>
          <cell r="C484" t="str">
            <v>CLOSED</v>
          </cell>
          <cell r="D484" t="str">
            <v>Medium</v>
          </cell>
          <cell r="E484" t="str">
            <v>Chirag Dubal</v>
          </cell>
          <cell r="F484" t="str">
            <v>Shraddha Dighe</v>
          </cell>
          <cell r="G484">
            <v>46229.027777777781</v>
          </cell>
          <cell r="H484">
            <v>46258.575694444444</v>
          </cell>
        </row>
        <row r="485">
          <cell r="A485" t="str">
            <v>UCW-34944</v>
          </cell>
          <cell r="B485" t="str">
            <v>ALDO Footwear Catalog Submission (TC&amp;TCL) - 16.07.2025</v>
          </cell>
          <cell r="C485" t="str">
            <v>CLOSED Due to Inactive/Insufficient Information</v>
          </cell>
          <cell r="D485" t="str">
            <v>Medium</v>
          </cell>
          <cell r="E485" t="str">
            <v>Mohd Tahir Shaikh</v>
          </cell>
          <cell r="F485" t="str">
            <v>Shloka Chakre</v>
          </cell>
          <cell r="G485">
            <v>46228.993750000001</v>
          </cell>
          <cell r="H485">
            <v>46244.400694444441</v>
          </cell>
        </row>
        <row r="486">
          <cell r="A486" t="str">
            <v>UCW-34943</v>
          </cell>
          <cell r="B486" t="str">
            <v>Tata Lux TT.BAGATT AW25 Lot 1 styles _Footwear_11 options_126492_21/07/2025</v>
          </cell>
          <cell r="C486" t="str">
            <v>CLOSED</v>
          </cell>
          <cell r="D486" t="str">
            <v>Medium</v>
          </cell>
          <cell r="E486" t="str">
            <v>Chirag Dubal</v>
          </cell>
          <cell r="F486" t="str">
            <v>Shloka Chakre</v>
          </cell>
          <cell r="G486">
            <v>46228.98541666667</v>
          </cell>
          <cell r="H486">
            <v>46234.684027777781</v>
          </cell>
        </row>
        <row r="487">
          <cell r="A487" t="str">
            <v>UCW-34942</v>
          </cell>
          <cell r="B487" t="str">
            <v>Tata Cliq TT.BAGATT AW25 Lot 1 styles _Footwear_11 options_124766_21/07/2025</v>
          </cell>
          <cell r="C487" t="str">
            <v>CLOSED</v>
          </cell>
          <cell r="D487" t="str">
            <v>Medium</v>
          </cell>
          <cell r="E487" t="str">
            <v>Chirag Dubal</v>
          </cell>
          <cell r="F487" t="str">
            <v>Shloka Chakre</v>
          </cell>
          <cell r="G487">
            <v>46228.980555555558</v>
          </cell>
          <cell r="H487">
            <v>46235.430555555555</v>
          </cell>
        </row>
        <row r="488">
          <cell r="A488" t="str">
            <v>UCW-34920</v>
          </cell>
          <cell r="B488" t="str">
            <v xml:space="preserve">CH La Bomba Cataloguing  </v>
          </cell>
          <cell r="C488" t="str">
            <v>CLOSED</v>
          </cell>
          <cell r="D488" t="str">
            <v>Medium</v>
          </cell>
          <cell r="E488" t="str">
            <v>Chirag Dubal</v>
          </cell>
          <cell r="F488" t="str">
            <v>Simi Raichel Zachariah</v>
          </cell>
          <cell r="G488">
            <v>46228.73333333333</v>
          </cell>
          <cell r="H488">
            <v>46232.680555555555</v>
          </cell>
        </row>
        <row r="489">
          <cell r="A489" t="str">
            <v>UCW-34917</v>
          </cell>
          <cell r="B489" t="str">
            <v>Fw: Tata Cliq - Gift box Listings</v>
          </cell>
          <cell r="C489" t="str">
            <v>CLOSED</v>
          </cell>
          <cell r="D489" t="str">
            <v>Medium</v>
          </cell>
          <cell r="E489" t="str">
            <v>Chirag Dubal</v>
          </cell>
          <cell r="F489" t="str">
            <v>Simi Raichel Zachariah</v>
          </cell>
          <cell r="G489">
            <v>46228.711805555555</v>
          </cell>
          <cell r="H489">
            <v>46233.40347222222</v>
          </cell>
        </row>
        <row r="490">
          <cell r="A490" t="str">
            <v>UCW-34913</v>
          </cell>
          <cell r="B490" t="str">
            <v>PDP strip remove</v>
          </cell>
          <cell r="C490" t="str">
            <v>CLOSED</v>
          </cell>
          <cell r="D490" t="str">
            <v>Medium</v>
          </cell>
          <cell r="E490" t="str">
            <v>Chirag Dubal</v>
          </cell>
          <cell r="F490" t="str">
            <v>Shraddha Dighe</v>
          </cell>
          <cell r="G490">
            <v>46228.70416666667</v>
          </cell>
          <cell r="H490">
            <v>46234.776388888888</v>
          </cell>
        </row>
        <row r="491">
          <cell r="A491" t="str">
            <v>UCW-34904</v>
          </cell>
          <cell r="B491" t="str">
            <v>Aapno Rajasthan | Fashion Jewellery | 126205 | 22-07-26 (199skus)</v>
          </cell>
          <cell r="C491" t="str">
            <v>CLOSED</v>
          </cell>
          <cell r="D491" t="str">
            <v>Medium</v>
          </cell>
          <cell r="E491" t="str">
            <v>Chirag Dubal</v>
          </cell>
          <cell r="F491" t="str">
            <v>Simi Raichel Zachariah</v>
          </cell>
          <cell r="G491">
            <v>46228.672222222223</v>
          </cell>
          <cell r="H491">
            <v>46233.397916666669</v>
          </cell>
        </row>
        <row r="492">
          <cell r="A492" t="str">
            <v>UCW-34900</v>
          </cell>
          <cell r="B492" t="str">
            <v>Request to Update Product Images &lt;&gt; Tatacliq</v>
          </cell>
          <cell r="C492" t="str">
            <v>CLOSED</v>
          </cell>
          <cell r="D492" t="str">
            <v>Medium</v>
          </cell>
          <cell r="E492" t="str">
            <v>Chirag Dubal</v>
          </cell>
          <cell r="F492" t="str">
            <v>Simi Raichel Zachariah</v>
          </cell>
          <cell r="G492">
            <v>46228.665277777778</v>
          </cell>
          <cell r="H492">
            <v>46234.8</v>
          </cell>
        </row>
        <row r="493">
          <cell r="A493" t="str">
            <v>UCW-34891</v>
          </cell>
          <cell r="B493" t="str">
            <v>Diwali Box| 2733568|TCL</v>
          </cell>
          <cell r="C493" t="str">
            <v>CLOSED Due to Inactive/Insufficient Information</v>
          </cell>
          <cell r="D493" t="str">
            <v>Medium</v>
          </cell>
          <cell r="E493" t="str">
            <v>Chirag Dubal</v>
          </cell>
          <cell r="F493" t="str">
            <v>Shraddha Dighe</v>
          </cell>
          <cell r="G493">
            <v>46228.652083333334</v>
          </cell>
          <cell r="H493">
            <v>46258.535416666666</v>
          </cell>
        </row>
        <row r="494">
          <cell r="A494" t="str">
            <v>UCW-34869</v>
          </cell>
          <cell r="B494" t="str">
            <v>Guess Footwear Men &amp; Women (New) 13 Options 20-07-2026</v>
          </cell>
          <cell r="C494" t="str">
            <v>CLOSED</v>
          </cell>
          <cell r="D494" t="str">
            <v>Medium</v>
          </cell>
          <cell r="E494" t="str">
            <v>Chirag Dubal</v>
          </cell>
          <cell r="F494" t="str">
            <v>Shloka Chakre</v>
          </cell>
          <cell r="G494">
            <v>46228.600694444445</v>
          </cell>
          <cell r="H494">
            <v>46230.588888888888</v>
          </cell>
        </row>
        <row r="495">
          <cell r="A495" t="str">
            <v>UCW-34865</v>
          </cell>
          <cell r="B495" t="str">
            <v>Tata Cliq Lux - FALL'26 Newness Listing Jewellery (Adonis Kommerce - 127636)</v>
          </cell>
          <cell r="C495" t="str">
            <v>CLOSED</v>
          </cell>
          <cell r="D495" t="str">
            <v>Medium</v>
          </cell>
          <cell r="E495" t="str">
            <v>Chirag Dubal</v>
          </cell>
          <cell r="F495" t="str">
            <v>Simi Raichel Zachariah</v>
          </cell>
          <cell r="G495">
            <v>46228.527777777781</v>
          </cell>
          <cell r="H495">
            <v>46234.447916666664</v>
          </cell>
        </row>
        <row r="496">
          <cell r="A496" t="str">
            <v>UCW-34862</v>
          </cell>
          <cell r="B496" t="str">
            <v>Colors Queen || Makeup || 129094 || 21-07-2026</v>
          </cell>
          <cell r="C496" t="str">
            <v>CLOSED</v>
          </cell>
          <cell r="D496" t="str">
            <v>Medium</v>
          </cell>
          <cell r="E496" t="str">
            <v>Chirag Dubal</v>
          </cell>
          <cell r="F496" t="str">
            <v>Simi Raichel Zachariah</v>
          </cell>
          <cell r="G496">
            <v>46228.509722222225</v>
          </cell>
          <cell r="H496">
            <v>46233.670138888891</v>
          </cell>
        </row>
        <row r="497">
          <cell r="A497" t="str">
            <v>UCW-34860</v>
          </cell>
          <cell r="B497" t="str">
            <v>EL GWP 21st July (Local GWP)</v>
          </cell>
          <cell r="C497" t="str">
            <v>CLOSED</v>
          </cell>
          <cell r="D497" t="str">
            <v>Medium</v>
          </cell>
          <cell r="E497" t="str">
            <v>Chirag Dubal</v>
          </cell>
          <cell r="F497" t="str">
            <v>Simi Raichel Zachariah</v>
          </cell>
          <cell r="G497">
            <v>46228.504166666666</v>
          </cell>
          <cell r="H497">
            <v>46230.581250000003</v>
          </cell>
        </row>
        <row r="498">
          <cell r="A498" t="str">
            <v>UCW-34856</v>
          </cell>
          <cell r="B498" t="str">
            <v>Foxtale X Tata Cliq Clarifying Swirl Mask listing</v>
          </cell>
          <cell r="C498" t="str">
            <v>CLOSED Due to Inactive/Insufficient Information</v>
          </cell>
          <cell r="D498" t="str">
            <v>Medium</v>
          </cell>
          <cell r="E498" t="str">
            <v>Chirag Dubal</v>
          </cell>
          <cell r="F498" t="str">
            <v>Simi Raichel Zachariah</v>
          </cell>
          <cell r="G498">
            <v>46228.463888888888</v>
          </cell>
          <cell r="H498">
            <v>46231.462500000001</v>
          </cell>
        </row>
        <row r="499">
          <cell r="A499" t="str">
            <v>UCW-34845</v>
          </cell>
          <cell r="B499" t="str">
            <v>Kitbag listing file (SC:129280</v>
          </cell>
          <cell r="C499" t="str">
            <v>CLOSED</v>
          </cell>
          <cell r="D499" t="str">
            <v>Medium</v>
          </cell>
          <cell r="E499" t="str">
            <v>Chirag Dubal</v>
          </cell>
          <cell r="F499" t="str">
            <v>Simi Raichel Zachariah</v>
          </cell>
          <cell r="G499">
            <v>46227.806944444441</v>
          </cell>
          <cell r="H499">
            <v>46232.645138888889</v>
          </cell>
        </row>
        <row r="500">
          <cell r="A500" t="str">
            <v>UCW-34842</v>
          </cell>
          <cell r="B500" t="str">
            <v>Woodland / Footwear / 196 SKU's / 28 Options / 17-07-26</v>
          </cell>
          <cell r="C500" t="str">
            <v>CLOSED</v>
          </cell>
          <cell r="D500" t="str">
            <v>Medium</v>
          </cell>
          <cell r="E500" t="str">
            <v>Chirag Dubal</v>
          </cell>
          <cell r="F500" t="str">
            <v>Sneha Nadar</v>
          </cell>
          <cell r="G500">
            <v>46227.79583333333</v>
          </cell>
          <cell r="H500">
            <v>46231.556944444441</v>
          </cell>
        </row>
        <row r="501">
          <cell r="A501" t="str">
            <v>UCW-34822</v>
          </cell>
          <cell r="B501" t="str">
            <v>Auraa Trends - Jewelery - 24/06/2026 - 37 SKUs</v>
          </cell>
          <cell r="C501" t="str">
            <v>CLOSED</v>
          </cell>
          <cell r="D501" t="str">
            <v>Medium</v>
          </cell>
          <cell r="E501" t="str">
            <v>Chirag Dubal</v>
          </cell>
          <cell r="F501" t="str">
            <v>Shloka Chakre</v>
          </cell>
          <cell r="G501">
            <v>46227.685416666667</v>
          </cell>
          <cell r="H501">
            <v>46232.623611111114</v>
          </cell>
        </row>
        <row r="502">
          <cell r="A502" t="str">
            <v>UCW-34821</v>
          </cell>
          <cell r="B502" t="str">
            <v>Muthoot New Listing - Seller ID 128830</v>
          </cell>
          <cell r="C502" t="str">
            <v>CLOSED</v>
          </cell>
          <cell r="D502" t="str">
            <v>Medium</v>
          </cell>
          <cell r="E502" t="str">
            <v>Chirag Dubal</v>
          </cell>
          <cell r="F502" t="str">
            <v>Shraddha Dighe</v>
          </cell>
          <cell r="G502">
            <v>46227.681250000001</v>
          </cell>
          <cell r="H502">
            <v>46232.47152777778</v>
          </cell>
        </row>
        <row r="503">
          <cell r="A503" t="str">
            <v>UCW-34818</v>
          </cell>
          <cell r="B503" t="str">
            <v>PNG Jewellers | Silver Rakhi | Code - 124260 | Total SKUs - 108</v>
          </cell>
          <cell r="C503" t="str">
            <v>CLOSED</v>
          </cell>
          <cell r="D503" t="str">
            <v>Medium</v>
          </cell>
          <cell r="E503" t="str">
            <v>Chirag Dubal</v>
          </cell>
          <cell r="F503" t="str">
            <v>Shraddha Dighe</v>
          </cell>
          <cell r="G503">
            <v>46227.67083333333</v>
          </cell>
          <cell r="H503">
            <v>46233.388194444444</v>
          </cell>
        </row>
        <row r="504">
          <cell r="A504" t="str">
            <v>UCW-34815</v>
          </cell>
          <cell r="B504" t="str">
            <v>Request for New Product Cataloguing_PENDANTS_KISNA</v>
          </cell>
          <cell r="C504" t="str">
            <v>CLOSED</v>
          </cell>
          <cell r="D504" t="str">
            <v>Medium</v>
          </cell>
          <cell r="E504" t="str">
            <v>Chirag Dubal</v>
          </cell>
          <cell r="F504" t="str">
            <v>Shraddha Dighe</v>
          </cell>
          <cell r="G504">
            <v>46227.661805555559</v>
          </cell>
          <cell r="H504">
            <v>46240.73541666667</v>
          </cell>
        </row>
        <row r="505">
          <cell r="A505" t="str">
            <v>UCW-34813</v>
          </cell>
          <cell r="B505" t="str">
            <v>Giva | Silver Jewellery | 125927 | 14-07-2026 &amp; 16-07-2026 (22SKUs) | Rakhi collection 2nd slot</v>
          </cell>
          <cell r="C505" t="str">
            <v>CLOSED</v>
          </cell>
          <cell r="D505" t="str">
            <v>Medium</v>
          </cell>
          <cell r="E505" t="str">
            <v>Chirag Dubal</v>
          </cell>
          <cell r="F505" t="str">
            <v>Shraddha Dighe</v>
          </cell>
          <cell r="G505">
            <v>46227.65625</v>
          </cell>
          <cell r="H505">
            <v>46232.456944444442</v>
          </cell>
        </row>
        <row r="506">
          <cell r="A506" t="str">
            <v>UCW-34797</v>
          </cell>
          <cell r="B506" t="str">
            <v>PDP images update Smart Peeling White Jewel Perle</v>
          </cell>
          <cell r="C506" t="str">
            <v>CLOSED</v>
          </cell>
          <cell r="D506" t="str">
            <v>Medium</v>
          </cell>
          <cell r="E506" t="str">
            <v>Chirag Dubal</v>
          </cell>
          <cell r="F506" t="str">
            <v>Shraddha Dighe</v>
          </cell>
          <cell r="G506">
            <v>46227.517361111109</v>
          </cell>
          <cell r="H506">
            <v>46230.587500000001</v>
          </cell>
        </row>
        <row r="507">
          <cell r="A507" t="str">
            <v>UCW-34795</v>
          </cell>
          <cell r="B507" t="str">
            <v>GWP listing July'26</v>
          </cell>
          <cell r="C507" t="str">
            <v>CLOSED Due to Inactive/Insufficient Information</v>
          </cell>
          <cell r="D507" t="str">
            <v>Medium</v>
          </cell>
          <cell r="E507" t="str">
            <v>netscribes</v>
          </cell>
          <cell r="F507" t="str">
            <v>Shraddha Dighe</v>
          </cell>
          <cell r="G507">
            <v>46227.490277777775</v>
          </cell>
          <cell r="H507">
            <v>46237.835416666669</v>
          </cell>
        </row>
        <row r="508">
          <cell r="A508" t="str">
            <v>UCW-34794</v>
          </cell>
          <cell r="B508" t="str">
            <v>JML: EANS TO BE UPDATED July'26</v>
          </cell>
          <cell r="C508" t="str">
            <v>CLOSED</v>
          </cell>
          <cell r="D508" t="str">
            <v>Medium</v>
          </cell>
          <cell r="E508" t="str">
            <v>Chirag Dubal</v>
          </cell>
          <cell r="F508" t="str">
            <v>Shraddha Dighe</v>
          </cell>
          <cell r="G508">
            <v>46227.486805555556</v>
          </cell>
          <cell r="H508">
            <v>46238.622916666667</v>
          </cell>
        </row>
        <row r="509">
          <cell r="A509" t="str">
            <v>UCW-34783</v>
          </cell>
          <cell r="B509" t="str">
            <v>Kiddopanti Image Change Request 18th_July_2026</v>
          </cell>
          <cell r="C509" t="str">
            <v>CLOSED</v>
          </cell>
          <cell r="D509" t="str">
            <v>Medium</v>
          </cell>
          <cell r="E509" t="str">
            <v>Chirag Dubal</v>
          </cell>
          <cell r="F509" t="str">
            <v>Shraddha Dighe</v>
          </cell>
          <cell r="G509">
            <v>46226.774305555555</v>
          </cell>
          <cell r="H509">
            <v>46228.668055555558</v>
          </cell>
        </row>
        <row r="510">
          <cell r="A510" t="str">
            <v>UCW-34782</v>
          </cell>
          <cell r="B510" t="str">
            <v>TataCliq x O3+ New Launch 18-07-2026</v>
          </cell>
          <cell r="C510" t="str">
            <v>CLOSED</v>
          </cell>
          <cell r="D510" t="str">
            <v>Medium</v>
          </cell>
          <cell r="E510" t="str">
            <v>Chirag Dubal</v>
          </cell>
          <cell r="F510" t="str">
            <v>Shraddha Dighe</v>
          </cell>
          <cell r="G510">
            <v>46226.772222222222</v>
          </cell>
          <cell r="H510">
            <v>46228.620833333334</v>
          </cell>
        </row>
        <row r="511">
          <cell r="A511" t="str">
            <v>UCW-34768</v>
          </cell>
          <cell r="B511" t="str">
            <v>FY27 Diwali GWPs - Cataloguing &amp; Local PO Creation - TCL</v>
          </cell>
          <cell r="C511" t="str">
            <v>CLOSED</v>
          </cell>
          <cell r="D511" t="str">
            <v>Medium</v>
          </cell>
          <cell r="E511" t="str">
            <v>Chirag Dubal</v>
          </cell>
          <cell r="F511" t="str">
            <v>Shraddha Dighe</v>
          </cell>
          <cell r="G511">
            <v>46226.668749999997</v>
          </cell>
          <cell r="H511">
            <v>46230.574999999997</v>
          </cell>
        </row>
        <row r="512">
          <cell r="A512" t="str">
            <v>UCW-34765</v>
          </cell>
          <cell r="B512" t="str">
            <v>Cloned-R&amp;B - Apparel - Seller Code 123986 - New Listing - 01-07-2026 (Lot 11 Women))</v>
          </cell>
          <cell r="C512" t="str">
            <v>CLOSED</v>
          </cell>
          <cell r="D512" t="str">
            <v>Medium</v>
          </cell>
          <cell r="E512" t="str">
            <v>Chirag Dubal</v>
          </cell>
          <cell r="F512" t="str">
            <v>netscribes</v>
          </cell>
          <cell r="G512">
            <v>46226.65</v>
          </cell>
          <cell r="H512">
            <v>46230.569444444445</v>
          </cell>
        </row>
        <row r="513">
          <cell r="A513" t="str">
            <v>UCW-34757</v>
          </cell>
          <cell r="B513" t="str">
            <v>CLONE - Images Update - OOMPH - 18.07.2026 - Fashion Jewellery - TATACLIQ</v>
          </cell>
          <cell r="C513" t="str">
            <v>CLOSED</v>
          </cell>
          <cell r="D513" t="str">
            <v>Medium</v>
          </cell>
          <cell r="E513" t="str">
            <v>Chirag Dubal</v>
          </cell>
          <cell r="F513" t="str">
            <v>Shraddha Dighe</v>
          </cell>
          <cell r="G513">
            <v>46226.628472222219</v>
          </cell>
          <cell r="H513">
            <v>46233.728472222225</v>
          </cell>
        </row>
        <row r="514">
          <cell r="A514" t="str">
            <v>UCW-34744</v>
          </cell>
          <cell r="B514" t="str">
            <v>Tata Cliq  - New Listing - Lolita Lempika and Replay (22-07-2026)</v>
          </cell>
          <cell r="C514" t="str">
            <v>CLOSED</v>
          </cell>
          <cell r="D514" t="str">
            <v>Medium</v>
          </cell>
          <cell r="E514" t="str">
            <v>Chirag Dubal</v>
          </cell>
          <cell r="F514" t="str">
            <v>Shraddha Dighe</v>
          </cell>
          <cell r="G514">
            <v>46225.741666666669</v>
          </cell>
          <cell r="H514">
            <v>46230.527777777781</v>
          </cell>
        </row>
        <row r="515">
          <cell r="A515" t="str">
            <v>UCW-34722</v>
          </cell>
          <cell r="B515" t="str">
            <v>CLONE - Fabindia – Apparel &amp; Jewellery– Seller Code-126453 – SKU Count-486 – Style Count-93 – 09-07-2026</v>
          </cell>
          <cell r="C515" t="str">
            <v>CLOSED</v>
          </cell>
          <cell r="D515" t="str">
            <v>Medium</v>
          </cell>
          <cell r="E515" t="str">
            <v>netscribes</v>
          </cell>
          <cell r="F515" t="str">
            <v>netscribes</v>
          </cell>
          <cell r="G515">
            <v>46225.513194444444</v>
          </cell>
          <cell r="H515">
            <v>46225.561111111114</v>
          </cell>
        </row>
        <row r="516">
          <cell r="A516" t="str">
            <v>UCW-34714</v>
          </cell>
          <cell r="B516" t="str">
            <v>New launch cataloguing details of HUGO BOSS(BOSS BOTTLED BEYOND FOR HIM)_Fragrance for TCL_01_July_26</v>
          </cell>
          <cell r="C516" t="str">
            <v>CLOSED</v>
          </cell>
          <cell r="D516" t="str">
            <v>Medium</v>
          </cell>
          <cell r="E516" t="str">
            <v>netscribes</v>
          </cell>
          <cell r="F516" t="str">
            <v>Shraddha Dighe</v>
          </cell>
          <cell r="G516">
            <v>46225.466666666667</v>
          </cell>
          <cell r="H516">
            <v>46228.643055555556</v>
          </cell>
        </row>
        <row r="517">
          <cell r="A517" t="str">
            <v>UCW-34711</v>
          </cell>
          <cell r="B517" t="str">
            <v>JW BRANDS PVT LTD | JEWELRY | 127801 | 20-07-2026(350)</v>
          </cell>
          <cell r="C517" t="str">
            <v>CLOSED</v>
          </cell>
          <cell r="D517" t="str">
            <v>Medium</v>
          </cell>
          <cell r="E517" t="str">
            <v>Chirag Dubal</v>
          </cell>
          <cell r="F517" t="str">
            <v>Shraddha Dighe</v>
          </cell>
          <cell r="G517">
            <v>46224.992361111108</v>
          </cell>
          <cell r="H517">
            <v>46230.520833333336</v>
          </cell>
        </row>
        <row r="518">
          <cell r="A518" t="str">
            <v>UCW-34710</v>
          </cell>
          <cell r="B518" t="str">
            <v>ZAVERI PEARLS | JEWELLERY | SELLER CODE: 124167 | 20-07-2026 | 69 SKU</v>
          </cell>
          <cell r="C518" t="str">
            <v>CLOSED</v>
          </cell>
          <cell r="D518" t="str">
            <v>Medium</v>
          </cell>
          <cell r="E518" t="str">
            <v>Chirag Dubal</v>
          </cell>
          <cell r="F518" t="str">
            <v>Shraddha Dighe</v>
          </cell>
          <cell r="G518">
            <v>46224.988194444442</v>
          </cell>
          <cell r="H518">
            <v>46230.484027777777</v>
          </cell>
        </row>
        <row r="519">
          <cell r="A519" t="str">
            <v>UCW-34709</v>
          </cell>
          <cell r="B519" t="str">
            <v>Foxtale X tata cliq Brightening moisturizer 100 ml listing</v>
          </cell>
          <cell r="C519" t="str">
            <v>CLOSED</v>
          </cell>
          <cell r="D519" t="str">
            <v>Medium</v>
          </cell>
          <cell r="E519" t="str">
            <v>Chirag Dubal</v>
          </cell>
          <cell r="F519" t="str">
            <v>Shraddha Dighe</v>
          </cell>
          <cell r="G519">
            <v>46224.98333333333</v>
          </cell>
          <cell r="H519">
            <v>46233.379861111112</v>
          </cell>
        </row>
        <row r="520">
          <cell r="A520" t="str">
            <v>UCW-34697</v>
          </cell>
          <cell r="B520" t="str">
            <v>Image Replacement 118 options 16.07.2026</v>
          </cell>
          <cell r="C520" t="str">
            <v>CLOSED</v>
          </cell>
          <cell r="D520" t="str">
            <v>Medium</v>
          </cell>
          <cell r="E520" t="str">
            <v>Chirag Dubal</v>
          </cell>
          <cell r="F520" t="str">
            <v>Shraddha Dighe</v>
          </cell>
          <cell r="G520">
            <v>46224.784722222219</v>
          </cell>
          <cell r="H520">
            <v>46232.810416666667</v>
          </cell>
        </row>
        <row r="521">
          <cell r="A521" t="str">
            <v>UCW-34694</v>
          </cell>
          <cell r="B521" t="str">
            <v>Forevermark X126412 - Millemoi Listing</v>
          </cell>
          <cell r="C521" t="str">
            <v>CLOSED</v>
          </cell>
          <cell r="D521" t="str">
            <v>Medium</v>
          </cell>
          <cell r="E521" t="str">
            <v>Stuti Dube</v>
          </cell>
          <cell r="F521" t="str">
            <v>Simi Raichel Zachariah</v>
          </cell>
          <cell r="G521">
            <v>46224.767361111109</v>
          </cell>
          <cell r="H521">
            <v>46227.622916666667</v>
          </cell>
        </row>
        <row r="522">
          <cell r="A522" t="str">
            <v>UCW-34672</v>
          </cell>
          <cell r="B522" t="str">
            <v>Cloned-Tata Cliq Luxury Footwear Catalogue- Asics | 10th July</v>
          </cell>
          <cell r="C522" t="str">
            <v>CLOSED</v>
          </cell>
          <cell r="D522" t="str">
            <v>Medium</v>
          </cell>
          <cell r="E522" t="str">
            <v>Chirag Dubal</v>
          </cell>
          <cell r="F522" t="str">
            <v>netscribes</v>
          </cell>
          <cell r="G522">
            <v>46224.665972222225</v>
          </cell>
          <cell r="H522">
            <v>46225.640277777777</v>
          </cell>
        </row>
        <row r="523">
          <cell r="A523" t="str">
            <v>UCW-34667</v>
          </cell>
          <cell r="B523" t="str">
            <v>Aug NPL - TFB</v>
          </cell>
          <cell r="C523" t="str">
            <v>CLOSED</v>
          </cell>
          <cell r="D523" t="str">
            <v>Medium</v>
          </cell>
          <cell r="E523" t="str">
            <v>netscribes</v>
          </cell>
          <cell r="F523" t="str">
            <v>Simi Raichel Zachariah</v>
          </cell>
          <cell r="G523">
            <v>46224.650694444441</v>
          </cell>
          <cell r="H523">
            <v>46228.646527777775</v>
          </cell>
        </row>
        <row r="524">
          <cell r="A524" t="str">
            <v>UCW-34639</v>
          </cell>
          <cell r="B524" t="str">
            <v>GWP Catalogue Sheet</v>
          </cell>
          <cell r="C524" t="str">
            <v>CLOSED Due to Inactive/Insufficient Information</v>
          </cell>
          <cell r="D524" t="str">
            <v>Medium</v>
          </cell>
          <cell r="E524" t="str">
            <v>Chirag Dubal</v>
          </cell>
          <cell r="F524" t="str">
            <v>Shraddha Dighe</v>
          </cell>
          <cell r="G524">
            <v>46223.769444444442</v>
          </cell>
          <cell r="H524">
            <v>46225.461805555555</v>
          </cell>
        </row>
        <row r="525">
          <cell r="A525" t="str">
            <v>UCW-34637</v>
          </cell>
          <cell r="B525" t="str">
            <v xml:space="preserve">GAR | Acno Fight PDP | TATACLIQ - Fashion | Seller Code 125928 | PRIORITY </v>
          </cell>
          <cell r="C525" t="str">
            <v>CLOSED</v>
          </cell>
          <cell r="D525" t="str">
            <v>Medium</v>
          </cell>
          <cell r="E525" t="str">
            <v>Chirag Dubal</v>
          </cell>
          <cell r="F525" t="str">
            <v>Shraddha Dighe</v>
          </cell>
          <cell r="G525">
            <v>46223.763888888891</v>
          </cell>
          <cell r="H525">
            <v>46236.892361111109</v>
          </cell>
        </row>
        <row r="526">
          <cell r="A526" t="str">
            <v>UCW-34633</v>
          </cell>
          <cell r="B526" t="str">
            <v>Platform Addition Request - &amp;honey , Dr Athlea on Luxury</v>
          </cell>
          <cell r="C526" t="str">
            <v>CLOSED</v>
          </cell>
          <cell r="D526" t="str">
            <v>Medium</v>
          </cell>
          <cell r="E526" t="str">
            <v>Chirag Dubal</v>
          </cell>
          <cell r="F526" t="str">
            <v>Shraddha Dighe</v>
          </cell>
          <cell r="G526">
            <v>46223.753472222219</v>
          </cell>
          <cell r="H526">
            <v>46228.902083333334</v>
          </cell>
        </row>
        <row r="527">
          <cell r="A527" t="str">
            <v>UCW-34628</v>
          </cell>
          <cell r="B527" t="str">
            <v>New listing of iunik</v>
          </cell>
          <cell r="C527" t="str">
            <v>CLOSED</v>
          </cell>
          <cell r="D527" t="str">
            <v>Medium</v>
          </cell>
          <cell r="E527" t="str">
            <v>Chirag Dubal</v>
          </cell>
          <cell r="F527" t="str">
            <v>Shraddha Dighe</v>
          </cell>
          <cell r="G527">
            <v>46223.729861111111</v>
          </cell>
          <cell r="H527">
            <v>46228.611111111109</v>
          </cell>
        </row>
        <row r="528">
          <cell r="A528" t="str">
            <v>UCW-34627</v>
          </cell>
          <cell r="B528" t="str">
            <v>TCL- New listing - Juliette Has A Gun Banana Rush (MDP)</v>
          </cell>
          <cell r="C528" t="str">
            <v>CLOSED</v>
          </cell>
          <cell r="D528" t="str">
            <v>Medium</v>
          </cell>
          <cell r="E528" t="str">
            <v>Chirag Dubal</v>
          </cell>
          <cell r="F528" t="str">
            <v>Shraddha Dighe</v>
          </cell>
          <cell r="G528">
            <v>46223.728472222225</v>
          </cell>
          <cell r="H528">
            <v>46227.618750000001</v>
          </cell>
        </row>
        <row r="529">
          <cell r="A529" t="str">
            <v>UCW-34624</v>
          </cell>
          <cell r="B529" t="str">
            <v>Sept'26 NPL to be ordered in July'26: TCL</v>
          </cell>
          <cell r="C529" t="str">
            <v>CLOSED</v>
          </cell>
          <cell r="D529" t="str">
            <v>Medium</v>
          </cell>
          <cell r="E529" t="str">
            <v>Chirag Dubal</v>
          </cell>
          <cell r="F529" t="str">
            <v>Shraddha Dighe</v>
          </cell>
          <cell r="G529">
            <v>46223.71875</v>
          </cell>
          <cell r="H529">
            <v>46234.627083333333</v>
          </cell>
        </row>
        <row r="530">
          <cell r="A530" t="str">
            <v>UCW-34623</v>
          </cell>
          <cell r="B530" t="str">
            <v>Tata Cliq Luxury  - New listing - Hermès (Ginseng Biloba)</v>
          </cell>
          <cell r="C530" t="str">
            <v>CLOSED</v>
          </cell>
          <cell r="D530" t="str">
            <v>Medium</v>
          </cell>
          <cell r="E530" t="str">
            <v>Chirag Dubal</v>
          </cell>
          <cell r="F530" t="str">
            <v>Shraddha Dighe</v>
          </cell>
          <cell r="G530">
            <v>46223.717361111114</v>
          </cell>
          <cell r="H530">
            <v>46227.587500000001</v>
          </cell>
        </row>
        <row r="531">
          <cell r="A531" t="str">
            <v>UCW-34622</v>
          </cell>
          <cell r="B531" t="str">
            <v>Ormonde Jayne new skus Listing</v>
          </cell>
          <cell r="C531" t="str">
            <v>CLOSED</v>
          </cell>
          <cell r="D531" t="str">
            <v>Medium</v>
          </cell>
          <cell r="E531" t="str">
            <v>Chirag Dubal</v>
          </cell>
          <cell r="F531" t="str">
            <v>Shraddha Dighe</v>
          </cell>
          <cell r="G531">
            <v>46223.716666666667</v>
          </cell>
          <cell r="H531">
            <v>46228.603472222225</v>
          </cell>
        </row>
        <row r="532">
          <cell r="A532" t="str">
            <v>UCW-34619</v>
          </cell>
          <cell r="B532" t="str">
            <v>GWP Recommendation -Tata Cliq</v>
          </cell>
          <cell r="C532" t="str">
            <v>CLOSED</v>
          </cell>
          <cell r="D532" t="str">
            <v>Medium</v>
          </cell>
          <cell r="E532" t="str">
            <v>Chirag Dubal</v>
          </cell>
          <cell r="F532" t="str">
            <v>Shraddha Dighe</v>
          </cell>
          <cell r="G532">
            <v>46223.711805555555</v>
          </cell>
          <cell r="H532">
            <v>46225.620138888888</v>
          </cell>
        </row>
        <row r="533">
          <cell r="A533" t="str">
            <v>UCW-34618</v>
          </cell>
          <cell r="B533" t="str">
            <v>New listing on TataCliq Platforms</v>
          </cell>
          <cell r="C533" t="str">
            <v>CLOSED</v>
          </cell>
          <cell r="D533" t="str">
            <v>Medium</v>
          </cell>
          <cell r="E533" t="str">
            <v>Chirag Dubal</v>
          </cell>
          <cell r="F533" t="str">
            <v>Shraddha Dighe</v>
          </cell>
          <cell r="G533">
            <v>46223.710416666669</v>
          </cell>
          <cell r="H533">
            <v>46227.572222222225</v>
          </cell>
        </row>
        <row r="534">
          <cell r="A534" t="str">
            <v>UCW-34614</v>
          </cell>
          <cell r="B534" t="str">
            <v>L’Oréal Paris | Cushion Foundation Update | TATACLIQ - Fashion | Seller Code 125928</v>
          </cell>
          <cell r="C534" t="str">
            <v>CLOSED</v>
          </cell>
          <cell r="D534" t="str">
            <v>Medium</v>
          </cell>
          <cell r="E534" t="str">
            <v>Chirag Dubal</v>
          </cell>
          <cell r="F534" t="str">
            <v>Shraddha Dighe</v>
          </cell>
          <cell r="G534">
            <v>46223.695833333331</v>
          </cell>
          <cell r="H534">
            <v>46230.560416666667</v>
          </cell>
        </row>
        <row r="535">
          <cell r="A535" t="str">
            <v>UCW-34613</v>
          </cell>
          <cell r="B535" t="str">
            <v>MNY | Super Stay Matte Max Cushion Foundation Listing | TATACLIQ - Fashion | Seller Code 125928</v>
          </cell>
          <cell r="C535" t="str">
            <v>CLOSED</v>
          </cell>
          <cell r="D535" t="str">
            <v>Medium</v>
          </cell>
          <cell r="E535" t="str">
            <v>Chirag Dubal</v>
          </cell>
          <cell r="F535" t="str">
            <v>Shraddha Dighe</v>
          </cell>
          <cell r="G535">
            <v>46223.694444444445</v>
          </cell>
          <cell r="H535">
            <v>46238.609722222223</v>
          </cell>
        </row>
        <row r="536">
          <cell r="A536" t="str">
            <v>UCW-34607</v>
          </cell>
          <cell r="B536" t="str">
            <v>PUMA FOOTWEAR 124130 &amp; 125381 New Listings 17-07-2026</v>
          </cell>
          <cell r="C536" t="str">
            <v>CLOSED</v>
          </cell>
          <cell r="D536" t="str">
            <v>Medium</v>
          </cell>
          <cell r="E536" t="str">
            <v>Chirag Dubal</v>
          </cell>
          <cell r="F536" t="str">
            <v>Simi Raichel Zachariah</v>
          </cell>
          <cell r="G536">
            <v>46223.65347222222</v>
          </cell>
          <cell r="H536">
            <v>46224.676388888889</v>
          </cell>
        </row>
        <row r="537">
          <cell r="A537" t="str">
            <v>UCW-34595</v>
          </cell>
          <cell r="B537" t="str">
            <v>D&amp;G Cataloguing - Makeup &amp; Skincare (P0 Priority)</v>
          </cell>
          <cell r="C537" t="str">
            <v>CLOSED</v>
          </cell>
          <cell r="D537" t="str">
            <v>Medium</v>
          </cell>
          <cell r="E537" t="str">
            <v>Chirag Dubal</v>
          </cell>
          <cell r="F537" t="str">
            <v>Shraddha Dighe</v>
          </cell>
          <cell r="G537">
            <v>46223.61041666667</v>
          </cell>
          <cell r="H537">
            <v>46240.443055555559</v>
          </cell>
        </row>
        <row r="538">
          <cell r="A538" t="str">
            <v>UCW-34590</v>
          </cell>
          <cell r="B538" t="str">
            <v>Aapno Rajasthan | Fashion Jewellery | 126205 | 18-07-26 (162skus)</v>
          </cell>
          <cell r="C538" t="str">
            <v>CLOSED</v>
          </cell>
          <cell r="D538" t="str">
            <v>Medium</v>
          </cell>
          <cell r="E538" t="str">
            <v>Chirag Dubal</v>
          </cell>
          <cell r="F538" t="str">
            <v>Shraddha Dighe</v>
          </cell>
          <cell r="G538">
            <v>46223.543749999997</v>
          </cell>
          <cell r="H538">
            <v>46227.67291666667</v>
          </cell>
        </row>
        <row r="539">
          <cell r="A539" t="str">
            <v>UCW-34587</v>
          </cell>
          <cell r="B539" t="str">
            <v>PNG Jewellers | Gold Jewelry, Litestyle Products, Diamond Jewelry | Code - 124260 | Total SKUs - 1290</v>
          </cell>
          <cell r="C539" t="str">
            <v>CLOSED</v>
          </cell>
          <cell r="D539" t="str">
            <v>Medium</v>
          </cell>
          <cell r="E539" t="str">
            <v>Chirag Dubal</v>
          </cell>
          <cell r="F539" t="str">
            <v>Shraddha Dighe</v>
          </cell>
          <cell r="G539">
            <v>46223.540277777778</v>
          </cell>
          <cell r="H539">
            <v>46226.625694444447</v>
          </cell>
        </row>
        <row r="540">
          <cell r="A540" t="str">
            <v>UCW-34584</v>
          </cell>
          <cell r="B540" t="str">
            <v>CLONE - Mia Rhapsody of colors</v>
          </cell>
          <cell r="C540" t="str">
            <v>CLOSED</v>
          </cell>
          <cell r="D540" t="str">
            <v>Medium</v>
          </cell>
          <cell r="E540" t="str">
            <v>netscribes</v>
          </cell>
          <cell r="F540" t="str">
            <v>Shraddha Dighe</v>
          </cell>
          <cell r="G540">
            <v>46223.53125</v>
          </cell>
          <cell r="H540">
            <v>46258.574999999997</v>
          </cell>
        </row>
        <row r="541">
          <cell r="A541" t="str">
            <v>UCW-34579</v>
          </cell>
          <cell r="B541" t="str">
            <v>Giva | Silver Jewellery | 125927 | 9-07-2026(138SKUs)</v>
          </cell>
          <cell r="C541" t="str">
            <v>CLOSED</v>
          </cell>
          <cell r="D541" t="str">
            <v>Medium</v>
          </cell>
          <cell r="E541" t="str">
            <v>Chirag Dubal</v>
          </cell>
          <cell r="F541" t="str">
            <v>Shraddha Dighe</v>
          </cell>
          <cell r="G541">
            <v>46223.517361111109</v>
          </cell>
          <cell r="H541">
            <v>46227.56527777778</v>
          </cell>
        </row>
        <row r="542">
          <cell r="A542" t="str">
            <v>UCW-34573</v>
          </cell>
          <cell r="B542" t="str">
            <v>Pantaloons/Men Women/Specimen/Non Apparel Footwear/New Listing/SKU 680/Options 166| 15th July'2026</v>
          </cell>
          <cell r="C542" t="str">
            <v>CLOSED</v>
          </cell>
          <cell r="D542" t="str">
            <v>Medium</v>
          </cell>
          <cell r="E542" t="str">
            <v>Chirag Dubal</v>
          </cell>
          <cell r="F542" t="str">
            <v>Simi Raichel Zachariah</v>
          </cell>
          <cell r="G542">
            <v>46223.469444444447</v>
          </cell>
          <cell r="H542">
            <v>46240.740972222222</v>
          </cell>
        </row>
        <row r="543">
          <cell r="A543" t="str">
            <v>UCW-34572</v>
          </cell>
          <cell r="B543" t="str">
            <v>Bhima Jewels New Listing - Gold-37</v>
          </cell>
          <cell r="C543" t="str">
            <v>CLOSED Due to Inactive/Insufficient Information</v>
          </cell>
          <cell r="D543" t="str">
            <v>Medium</v>
          </cell>
          <cell r="E543" t="str">
            <v>Chirag Dubal</v>
          </cell>
          <cell r="F543" t="str">
            <v>Shraddha Dighe</v>
          </cell>
          <cell r="G543">
            <v>46223.469444444447</v>
          </cell>
          <cell r="H543">
            <v>46236.053472222222</v>
          </cell>
        </row>
        <row r="544">
          <cell r="A544" t="str">
            <v>UCW-34547</v>
          </cell>
          <cell r="B544" t="str">
            <v xml:space="preserve"> TCL- New listing - Hermès Barénia Pleine Fleur</v>
          </cell>
          <cell r="C544" t="str">
            <v>CLOSED</v>
          </cell>
          <cell r="D544" t="str">
            <v>Medium</v>
          </cell>
          <cell r="E544" t="str">
            <v>Chirag Dubal</v>
          </cell>
          <cell r="F544" t="str">
            <v>Shraddha Dighe</v>
          </cell>
          <cell r="G544">
            <v>46220.777083333334</v>
          </cell>
          <cell r="H544">
            <v>46221.708333333336</v>
          </cell>
        </row>
        <row r="545">
          <cell r="A545" t="str">
            <v>UCW-34544</v>
          </cell>
          <cell r="B545" t="str">
            <v>Woodland / Footwear / 1298 SKU's / 166 Options / 11-06-26</v>
          </cell>
          <cell r="C545" t="str">
            <v>CLOSED</v>
          </cell>
          <cell r="D545" t="str">
            <v>Medium</v>
          </cell>
          <cell r="E545" t="str">
            <v>Chirag Dubal</v>
          </cell>
          <cell r="F545" t="str">
            <v>Shloka Chakre</v>
          </cell>
          <cell r="G545">
            <v>46220.773611111108</v>
          </cell>
          <cell r="H545">
            <v>46228.746527777781</v>
          </cell>
        </row>
        <row r="546">
          <cell r="A546" t="str">
            <v>UCW-34536</v>
          </cell>
          <cell r="B546" t="str">
            <v>( CHARCHIT/CAVIO ) 30 -New Styles Product data sheet to go live on Tata Cliq</v>
          </cell>
          <cell r="C546" t="str">
            <v>CLOSED</v>
          </cell>
          <cell r="D546" t="str">
            <v>Medium</v>
          </cell>
          <cell r="E546" t="str">
            <v>Stuti Dube</v>
          </cell>
          <cell r="F546" t="str">
            <v>Mohd Tahir Shaikh</v>
          </cell>
          <cell r="G546">
            <v>46220.754166666666</v>
          </cell>
          <cell r="H546">
            <v>46227.546527777777</v>
          </cell>
        </row>
        <row r="547">
          <cell r="A547" t="str">
            <v>UCW-34535</v>
          </cell>
          <cell r="B547" t="str">
            <v>CLONE - New Listing Tata Cliq Brand - La French &amp; Mancode 2nd July'26.</v>
          </cell>
          <cell r="C547" t="str">
            <v>CLOSED</v>
          </cell>
          <cell r="D547" t="str">
            <v>Medium</v>
          </cell>
          <cell r="E547" t="str">
            <v>Chirag Dubal</v>
          </cell>
          <cell r="F547" t="str">
            <v>Shraddha Dighe</v>
          </cell>
          <cell r="G547">
            <v>46220.74722222222</v>
          </cell>
          <cell r="H547">
            <v>46226.670138888891</v>
          </cell>
        </row>
        <row r="548">
          <cell r="A548" t="str">
            <v>UCW-34533</v>
          </cell>
          <cell r="B548" t="str">
            <v>Updated A+ and E-Commerce Creatives- Honasa</v>
          </cell>
          <cell r="C548" t="str">
            <v>CLOSED</v>
          </cell>
          <cell r="D548" t="str">
            <v>Medium</v>
          </cell>
          <cell r="E548" t="str">
            <v>Chirag Dubal</v>
          </cell>
          <cell r="F548" t="str">
            <v>Shraddha Dighe</v>
          </cell>
          <cell r="G548">
            <v>46220.742361111108</v>
          </cell>
          <cell r="H548">
            <v>46246.685416666667</v>
          </cell>
        </row>
        <row r="549">
          <cell r="A549" t="str">
            <v>UCW-34527</v>
          </cell>
          <cell r="B549" t="str">
            <v>New Chain Pendant and Earring Set listing- 6 SKUS</v>
          </cell>
          <cell r="C549" t="str">
            <v>CLOSED</v>
          </cell>
          <cell r="D549" t="str">
            <v>Medium</v>
          </cell>
          <cell r="E549" t="str">
            <v>netscribes</v>
          </cell>
          <cell r="F549" t="str">
            <v>Mohd Tahir Shaikh</v>
          </cell>
          <cell r="G549">
            <v>46220.729166666664</v>
          </cell>
          <cell r="H549">
            <v>46225.632638888892</v>
          </cell>
        </row>
        <row r="550">
          <cell r="A550" t="str">
            <v>UCW-34526</v>
          </cell>
          <cell r="B550" t="str">
            <v>Listing File for New Shades – Draw Me In Lip Marker</v>
          </cell>
          <cell r="C550" t="str">
            <v>CLOSED</v>
          </cell>
          <cell r="D550" t="str">
            <v>Medium</v>
          </cell>
          <cell r="E550" t="str">
            <v>Chirag Dubal</v>
          </cell>
          <cell r="F550" t="str">
            <v>Shraddha Dighe</v>
          </cell>
          <cell r="G550">
            <v>46220.726388888892</v>
          </cell>
          <cell r="H550">
            <v>46221.65347222222</v>
          </cell>
        </row>
        <row r="551">
          <cell r="A551" t="str">
            <v>UCW-34524</v>
          </cell>
          <cell r="B551" t="str">
            <v xml:space="preserve">Aug Cycle GWPs - Cataloguing </v>
          </cell>
          <cell r="C551" t="str">
            <v>CLOSED</v>
          </cell>
          <cell r="D551" t="str">
            <v>Medium</v>
          </cell>
          <cell r="E551" t="str">
            <v>Chirag Dubal</v>
          </cell>
          <cell r="F551" t="str">
            <v>Shraddha Dighe</v>
          </cell>
          <cell r="G551">
            <v>46220.724999999999</v>
          </cell>
          <cell r="H551">
            <v>46228.459027777775</v>
          </cell>
        </row>
        <row r="552">
          <cell r="A552" t="str">
            <v>UCW-34522</v>
          </cell>
          <cell r="B552" t="str">
            <v>Pantaloons /Men's/Kid's/Women's Western/Women's Ethnic apparel/ New Listing/SKU 813/Options 158| 14th Julyl'2026</v>
          </cell>
          <cell r="C552" t="str">
            <v>CLOSED</v>
          </cell>
          <cell r="D552" t="str">
            <v>Medium</v>
          </cell>
          <cell r="E552" t="str">
            <v>Stuti Dube</v>
          </cell>
          <cell r="F552" t="str">
            <v>Mohd Tahir Shaikh</v>
          </cell>
          <cell r="G552">
            <v>46220.720138888886</v>
          </cell>
          <cell r="H552">
            <v>46265.9</v>
          </cell>
        </row>
        <row r="553">
          <cell r="A553" t="str">
            <v>UCW-34521</v>
          </cell>
          <cell r="B553" t="str">
            <v>Tata Image update_14-07-2026 - Perfume</v>
          </cell>
          <cell r="C553" t="str">
            <v>CLOSED</v>
          </cell>
          <cell r="D553" t="str">
            <v>Medium</v>
          </cell>
          <cell r="E553" t="str">
            <v>Chirag Dubal</v>
          </cell>
          <cell r="F553" t="str">
            <v>Simi Raichel Zachariah</v>
          </cell>
          <cell r="G553">
            <v>46220.70208333333</v>
          </cell>
          <cell r="H553">
            <v>46227.581944444442</v>
          </cell>
        </row>
        <row r="554">
          <cell r="A554" t="str">
            <v>UCW-34507</v>
          </cell>
          <cell r="B554" t="str">
            <v>NPI Listing - Tata Cliq&lt;&gt;Mamaearth</v>
          </cell>
          <cell r="C554" t="str">
            <v>CLOSED</v>
          </cell>
          <cell r="D554" t="str">
            <v>Medium</v>
          </cell>
          <cell r="E554" t="str">
            <v>Chirag Dubal</v>
          </cell>
          <cell r="F554" t="str">
            <v>Simi Raichel Zachariah</v>
          </cell>
          <cell r="G554">
            <v>46220.614583333336</v>
          </cell>
          <cell r="H554">
            <v>46221.584722222222</v>
          </cell>
        </row>
        <row r="555">
          <cell r="A555" t="str">
            <v>UCW-34503</v>
          </cell>
          <cell r="B555" t="str">
            <v>Garnier | Oil Clear PDP Update | TATACLIQ - Fashion | Seller Code 125928</v>
          </cell>
          <cell r="C555" t="str">
            <v>CLOSED</v>
          </cell>
          <cell r="D555" t="str">
            <v>Medium</v>
          </cell>
          <cell r="E555" t="str">
            <v>Chirag Dubal</v>
          </cell>
          <cell r="F555" t="str">
            <v>Simi Raichel Zachariah</v>
          </cell>
          <cell r="G555">
            <v>46220.584027777775</v>
          </cell>
          <cell r="H555">
            <v>46230.50277777778</v>
          </cell>
        </row>
        <row r="556">
          <cell r="A556" t="str">
            <v>UCW-34461</v>
          </cell>
          <cell r="B556" t="str">
            <v>Accessorize London X Tata Cliq _Jewellery Catalogue_13-07-2026</v>
          </cell>
          <cell r="C556" t="str">
            <v>CLOSED</v>
          </cell>
          <cell r="D556" t="str">
            <v>Medium</v>
          </cell>
          <cell r="E556" t="str">
            <v>Chirag Dubal</v>
          </cell>
          <cell r="F556" t="str">
            <v>Shraddha Dighe</v>
          </cell>
          <cell r="G556">
            <v>46219.765972222223</v>
          </cell>
          <cell r="H556">
            <v>46226.595138888886</v>
          </cell>
        </row>
        <row r="557">
          <cell r="A557" t="str">
            <v>UCW-34451</v>
          </cell>
          <cell r="B557" t="str">
            <v>D&amp;G Catalogue 9th July</v>
          </cell>
          <cell r="C557" t="str">
            <v>CLOSED</v>
          </cell>
          <cell r="D557" t="str">
            <v>Medium</v>
          </cell>
          <cell r="E557" t="str">
            <v>netscribes</v>
          </cell>
          <cell r="F557" t="str">
            <v>Shraddha Dighe</v>
          </cell>
          <cell r="G557">
            <v>46219.727083333331</v>
          </cell>
          <cell r="H557">
            <v>46221.576388888891</v>
          </cell>
        </row>
        <row r="558">
          <cell r="A558" t="str">
            <v>UCW-34448</v>
          </cell>
          <cell r="B558" t="str">
            <v>Benetton Footwear Catalog Details 13-7-2026</v>
          </cell>
          <cell r="C558" t="str">
            <v>CLOSED</v>
          </cell>
          <cell r="D558" t="str">
            <v>Medium</v>
          </cell>
          <cell r="E558" t="str">
            <v>netscribes</v>
          </cell>
          <cell r="F558" t="str">
            <v>Mohd Tahir Shaikh</v>
          </cell>
          <cell r="G558">
            <v>46219.709722222222</v>
          </cell>
          <cell r="H558">
            <v>46227.636111111111</v>
          </cell>
        </row>
        <row r="559">
          <cell r="A559" t="str">
            <v>UCW-34445</v>
          </cell>
          <cell r="B559" t="str">
            <v>PNG Jewellers | New (214) PNG_Mangalsutra | Code - 124260 | 90 SKUs</v>
          </cell>
          <cell r="C559" t="str">
            <v>CLOSED</v>
          </cell>
          <cell r="D559" t="str">
            <v>Medium</v>
          </cell>
          <cell r="E559" t="str">
            <v>netscribes</v>
          </cell>
          <cell r="F559" t="str">
            <v>Mohd Tahir Shaikh</v>
          </cell>
          <cell r="G559">
            <v>46219.702777777777</v>
          </cell>
          <cell r="H559">
            <v>46223.527083333334</v>
          </cell>
        </row>
        <row r="560">
          <cell r="A560" t="str">
            <v>UCW-34441</v>
          </cell>
          <cell r="B560" t="str">
            <v>Libas Apparel 127532 13-07-2026 (NEW CATALOGUE)</v>
          </cell>
          <cell r="C560" t="str">
            <v>CLOSED</v>
          </cell>
          <cell r="D560" t="str">
            <v>Medium</v>
          </cell>
          <cell r="E560" t="str">
            <v>Chirag Dubal</v>
          </cell>
          <cell r="F560" t="str">
            <v>Shraddha Dighe</v>
          </cell>
          <cell r="G560">
            <v>46219.684027777781</v>
          </cell>
          <cell r="H560">
            <v>46226.588194444441</v>
          </cell>
        </row>
        <row r="561">
          <cell r="A561" t="str">
            <v>UCW-34433</v>
          </cell>
          <cell r="B561" t="str">
            <v>Libas Apparel 127532 06-07-2026 (NEW CATALOGUE)</v>
          </cell>
          <cell r="C561" t="str">
            <v>CLOSED</v>
          </cell>
          <cell r="D561" t="str">
            <v>Medium</v>
          </cell>
          <cell r="E561" t="str">
            <v>Chirag Dubal</v>
          </cell>
          <cell r="F561" t="str">
            <v>Shraddha Dighe</v>
          </cell>
          <cell r="G561">
            <v>46219.611111111109</v>
          </cell>
          <cell r="H561">
            <v>46226.532638888886</v>
          </cell>
        </row>
        <row r="562">
          <cell r="A562" t="str">
            <v>UCW-34430</v>
          </cell>
          <cell r="B562" t="str">
            <v>Request for Catalogue Listing Format File</v>
          </cell>
          <cell r="C562" t="str">
            <v>CLOSED</v>
          </cell>
          <cell r="D562" t="str">
            <v>Medium</v>
          </cell>
          <cell r="E562" t="str">
            <v>Chirag Dubal</v>
          </cell>
          <cell r="F562" t="str">
            <v>Shraddha Dighe</v>
          </cell>
          <cell r="G562">
            <v>46219.595138888886</v>
          </cell>
          <cell r="H562">
            <v>46226.513194444444</v>
          </cell>
        </row>
        <row r="563">
          <cell r="A563" t="str">
            <v>UCW-34423</v>
          </cell>
          <cell r="B563" t="str">
            <v>New Listings_25 Styles_13.07.2026</v>
          </cell>
          <cell r="C563" t="str">
            <v>CLOSED</v>
          </cell>
          <cell r="D563" t="str">
            <v>Medium</v>
          </cell>
          <cell r="E563" t="str">
            <v>netscribes</v>
          </cell>
          <cell r="F563" t="str">
            <v>Mohd Tahir Shaikh</v>
          </cell>
          <cell r="G563">
            <v>46219.531944444447</v>
          </cell>
          <cell r="H563">
            <v>46227.52847222222</v>
          </cell>
        </row>
        <row r="564">
          <cell r="A564" t="str">
            <v>UCW-34414</v>
          </cell>
          <cell r="B564" t="str">
            <v>Rakhi and Core additions collection catalog for Tata Cliq.</v>
          </cell>
          <cell r="C564" t="str">
            <v>CLOSED</v>
          </cell>
          <cell r="D564" t="str">
            <v>Medium</v>
          </cell>
          <cell r="E564" t="str">
            <v>Chirag Dubal</v>
          </cell>
          <cell r="F564" t="str">
            <v>Shraddha Dighe</v>
          </cell>
          <cell r="G564">
            <v>46219.452777777777</v>
          </cell>
          <cell r="H564">
            <v>46221.718055555553</v>
          </cell>
        </row>
        <row r="565">
          <cell r="A565" t="str">
            <v>UCW-34413</v>
          </cell>
          <cell r="B565" t="str">
            <v>Tata Cliq-adidas DTC|Footwear| Attributes_15-07-26</v>
          </cell>
          <cell r="C565" t="str">
            <v>CLOSED</v>
          </cell>
          <cell r="D565" t="str">
            <v>Medium</v>
          </cell>
          <cell r="E565" t="str">
            <v>Chirag Dubal</v>
          </cell>
          <cell r="F565" t="str">
            <v>Shloka Chakre</v>
          </cell>
          <cell r="G565">
            <v>46219.45208333333</v>
          </cell>
          <cell r="H565">
            <v>46225.62222222222</v>
          </cell>
        </row>
        <row r="566">
          <cell r="A566" t="str">
            <v>UCW-34412</v>
          </cell>
          <cell r="B566" t="str">
            <v>Aapno Rajasthan | Fashion Jewellery | 126205 | 08-07-26 (128skus)</v>
          </cell>
          <cell r="C566" t="str">
            <v>CLOSED</v>
          </cell>
          <cell r="D566" t="str">
            <v>Medium</v>
          </cell>
          <cell r="E566" t="str">
            <v>Chirag Dubal</v>
          </cell>
          <cell r="F566" t="str">
            <v>Shraddha Dighe</v>
          </cell>
          <cell r="G566">
            <v>46219.451388888891</v>
          </cell>
          <cell r="H566">
            <v>46221.567361111112</v>
          </cell>
        </row>
        <row r="567">
          <cell r="A567" t="str">
            <v>UCW-34409</v>
          </cell>
          <cell r="B567" t="str">
            <v>Voylla | Fashion Jewelry | 124186 | 15.07.2026 (32 skus)</v>
          </cell>
          <cell r="C567" t="str">
            <v>CLOSED</v>
          </cell>
          <cell r="D567" t="str">
            <v>Medium</v>
          </cell>
          <cell r="E567" t="str">
            <v>Chirag Dubal</v>
          </cell>
          <cell r="F567" t="str">
            <v>Shraddha Dighe</v>
          </cell>
          <cell r="G567">
            <v>46219.427777777775</v>
          </cell>
          <cell r="H567">
            <v>46221.551388888889</v>
          </cell>
        </row>
        <row r="568">
          <cell r="A568" t="str">
            <v>UCW-34400</v>
          </cell>
          <cell r="B568" t="str">
            <v>New Listing Details – Re'equil Gentle Cleanser Range</v>
          </cell>
          <cell r="C568" t="str">
            <v>CLOSED</v>
          </cell>
          <cell r="D568" t="str">
            <v>Medium</v>
          </cell>
          <cell r="E568" t="str">
            <v>Chirag Dubal</v>
          </cell>
          <cell r="F568" t="str">
            <v>Shraddha Dighe</v>
          </cell>
          <cell r="G568">
            <v>46218.757638888892</v>
          </cell>
          <cell r="H568">
            <v>46220.560416666667</v>
          </cell>
        </row>
        <row r="569">
          <cell r="A569" t="str">
            <v>UCW-34399</v>
          </cell>
          <cell r="B569" t="str">
            <v>CLONE - New listings - Care N Class</v>
          </cell>
          <cell r="C569" t="str">
            <v>CLOSED</v>
          </cell>
          <cell r="D569" t="str">
            <v>Medium</v>
          </cell>
          <cell r="E569" t="str">
            <v>netscribes</v>
          </cell>
          <cell r="F569" t="str">
            <v>netscribes</v>
          </cell>
          <cell r="G569">
            <v>46218.751388888886</v>
          </cell>
          <cell r="H569">
            <v>46220.459027777775</v>
          </cell>
        </row>
        <row r="570">
          <cell r="A570" t="str">
            <v>UCW-34394</v>
          </cell>
          <cell r="B570" t="str">
            <v>Giva | Silver Jewellery | 125927 | 25-06-2026 &amp; 2-07-2026(132SKUs)</v>
          </cell>
          <cell r="C570" t="str">
            <v>CLOSED</v>
          </cell>
          <cell r="D570" t="str">
            <v>Medium</v>
          </cell>
          <cell r="E570" t="str">
            <v>Chirag Dubal</v>
          </cell>
          <cell r="F570" t="str">
            <v>Shraddha Dighe</v>
          </cell>
          <cell r="G570">
            <v>46218.717361111114</v>
          </cell>
          <cell r="H570">
            <v>46220.552083333336</v>
          </cell>
        </row>
        <row r="571">
          <cell r="A571" t="str">
            <v>UCW-34393</v>
          </cell>
          <cell r="B571" t="str">
            <v>Clinique Listing July'26</v>
          </cell>
          <cell r="C571" t="str">
            <v>CLOSED</v>
          </cell>
          <cell r="D571" t="str">
            <v>Medium</v>
          </cell>
          <cell r="E571" t="str">
            <v>Chirag Dubal</v>
          </cell>
          <cell r="F571" t="str">
            <v>Shraddha Dighe</v>
          </cell>
          <cell r="G571">
            <v>46218.71597222222</v>
          </cell>
          <cell r="H571">
            <v>46219.762499999997</v>
          </cell>
        </row>
        <row r="572">
          <cell r="A572" t="str">
            <v>UCW-34392</v>
          </cell>
          <cell r="B572" t="str">
            <v>Clinique GWP Listing - Dropship bag</v>
          </cell>
          <cell r="C572" t="str">
            <v>CLOSED</v>
          </cell>
          <cell r="D572" t="str">
            <v>Medium</v>
          </cell>
          <cell r="E572" t="str">
            <v>Chirag Dubal</v>
          </cell>
          <cell r="F572" t="str">
            <v>Shraddha Dighe</v>
          </cell>
          <cell r="G572">
            <v>46218.715277777781</v>
          </cell>
          <cell r="H572">
            <v>46219.73541666667</v>
          </cell>
        </row>
        <row r="573">
          <cell r="A573" t="str">
            <v>UCW-34390</v>
          </cell>
          <cell r="B573" t="str">
            <v>New Sampler Box Listing - Tata</v>
          </cell>
          <cell r="C573" t="str">
            <v>CLOSED</v>
          </cell>
          <cell r="D573" t="str">
            <v>Medium</v>
          </cell>
          <cell r="E573" t="str">
            <v>Chirag Dubal</v>
          </cell>
          <cell r="F573" t="str">
            <v>Shraddha Dighe</v>
          </cell>
          <cell r="G573">
            <v>46218.7</v>
          </cell>
          <cell r="H573">
            <v>46220.45416666667</v>
          </cell>
        </row>
        <row r="574">
          <cell r="A574" t="str">
            <v>UCW-34389</v>
          </cell>
          <cell r="B574" t="str">
            <v>The Magic Wand Festive Collection Linesheet_33 Styles_10.07.2026</v>
          </cell>
          <cell r="C574" t="str">
            <v>CLOSED</v>
          </cell>
          <cell r="D574" t="str">
            <v>Medium</v>
          </cell>
          <cell r="E574" t="str">
            <v>Chirag Dubal</v>
          </cell>
          <cell r="F574" t="str">
            <v>Shraddha Dighe</v>
          </cell>
          <cell r="G574">
            <v>46218.696527777778</v>
          </cell>
          <cell r="H574">
            <v>46225.626388888886</v>
          </cell>
        </row>
        <row r="575">
          <cell r="A575" t="str">
            <v>UCW-34385</v>
          </cell>
          <cell r="B575" t="str">
            <v>Wrong Image of the product</v>
          </cell>
          <cell r="C575" t="str">
            <v>CLOSED</v>
          </cell>
          <cell r="D575" t="str">
            <v>Medium</v>
          </cell>
          <cell r="E575" t="str">
            <v>netscribes</v>
          </cell>
          <cell r="F575" t="str">
            <v>Shraddha Dighe</v>
          </cell>
          <cell r="G575">
            <v>46218.68472222222</v>
          </cell>
          <cell r="H575">
            <v>46238.57708333333</v>
          </cell>
        </row>
        <row r="576">
          <cell r="A576" t="str">
            <v>UCW-34380</v>
          </cell>
          <cell r="B576" t="str">
            <v>Request to Update Toner Information and Product Image LE82 &amp; LE92</v>
          </cell>
          <cell r="C576" t="str">
            <v>CLOSED</v>
          </cell>
          <cell r="D576" t="str">
            <v>Medium</v>
          </cell>
          <cell r="E576" t="str">
            <v>Chirag Dubal</v>
          </cell>
          <cell r="F576" t="str">
            <v>Shraddha Dighe</v>
          </cell>
          <cell r="G576">
            <v>46218.642361111109</v>
          </cell>
          <cell r="H576">
            <v>46225.611805555556</v>
          </cell>
        </row>
        <row r="577">
          <cell r="A577" t="str">
            <v>UCW-34378</v>
          </cell>
          <cell r="B577" t="str">
            <v>TCL- New listing - Memo Paris Cap Camarat (MDP)</v>
          </cell>
          <cell r="C577" t="str">
            <v>CLOSED</v>
          </cell>
          <cell r="D577" t="str">
            <v>Medium</v>
          </cell>
          <cell r="E577" t="str">
            <v>Chirag Dubal</v>
          </cell>
          <cell r="F577" t="str">
            <v>Shraddha Dighe</v>
          </cell>
          <cell r="G577">
            <v>46218.614583333336</v>
          </cell>
          <cell r="H577">
            <v>46225.619444444441</v>
          </cell>
        </row>
        <row r="578">
          <cell r="A578" t="str">
            <v>UCW-34370</v>
          </cell>
          <cell r="B578" t="str">
            <v>TCL- New listing - Memo Paris Palais Bourbon (MDP)</v>
          </cell>
          <cell r="C578" t="str">
            <v>CLOSED</v>
          </cell>
          <cell r="D578" t="str">
            <v>Medium</v>
          </cell>
          <cell r="E578" t="str">
            <v>netscribes</v>
          </cell>
          <cell r="F578" t="str">
            <v>Mohd Tahir Shaikh</v>
          </cell>
          <cell r="G578">
            <v>46218.570833333331</v>
          </cell>
          <cell r="H578">
            <v>46219.729861111111</v>
          </cell>
        </row>
        <row r="579">
          <cell r="A579" t="str">
            <v>UCW-34367</v>
          </cell>
          <cell r="B579" t="str">
            <v>CLONE: footwear catalogue for listing tatacliq</v>
          </cell>
          <cell r="C579" t="str">
            <v>CLOSED</v>
          </cell>
          <cell r="D579" t="str">
            <v>Medium</v>
          </cell>
          <cell r="E579" t="str">
            <v>netscribes</v>
          </cell>
          <cell r="F579" t="str">
            <v>netscribes</v>
          </cell>
          <cell r="G579">
            <v>46218.561111111114</v>
          </cell>
          <cell r="H579">
            <v>46219.704861111109</v>
          </cell>
        </row>
        <row r="580">
          <cell r="A580" t="str">
            <v>UCW-34357</v>
          </cell>
          <cell r="B580" t="str">
            <v>Tata Cliq Luxury Footwear Catalogue- Asics | 10th July</v>
          </cell>
          <cell r="C580" t="str">
            <v>CLOSED</v>
          </cell>
          <cell r="D580" t="str">
            <v>Medium</v>
          </cell>
          <cell r="E580" t="str">
            <v>netscribes</v>
          </cell>
          <cell r="F580" t="str">
            <v>Mohd Tahir Shaikh</v>
          </cell>
          <cell r="G580">
            <v>46218.522222222222</v>
          </cell>
          <cell r="H580">
            <v>46224.542361111111</v>
          </cell>
        </row>
        <row r="581">
          <cell r="A581" t="str">
            <v>UCW-34354</v>
          </cell>
          <cell r="B581" t="str">
            <v>EL DW GWP Listing - July'26</v>
          </cell>
          <cell r="C581" t="str">
            <v>CLOSED</v>
          </cell>
          <cell r="D581" t="str">
            <v>Medium</v>
          </cell>
          <cell r="E581" t="str">
            <v>Chirag Dubal</v>
          </cell>
          <cell r="F581" t="str">
            <v>Shraddha Dighe</v>
          </cell>
          <cell r="G581">
            <v>46218.511805555558</v>
          </cell>
          <cell r="H581">
            <v>46219.688194444447</v>
          </cell>
        </row>
        <row r="582">
          <cell r="A582" t="str">
            <v>UCW-34343</v>
          </cell>
          <cell r="B582" t="str">
            <v>Onewe India - 09-07-2026 - 128951 - Hathfool Collection</v>
          </cell>
          <cell r="C582" t="str">
            <v>CLOSED</v>
          </cell>
          <cell r="D582" t="str">
            <v>Medium</v>
          </cell>
          <cell r="E582" t="str">
            <v>Chirag Dubal</v>
          </cell>
          <cell r="F582" t="str">
            <v>Shraddha Dighe</v>
          </cell>
          <cell r="G582">
            <v>46217.776388888888</v>
          </cell>
          <cell r="H582">
            <v>46227.509027777778</v>
          </cell>
        </row>
        <row r="583">
          <cell r="A583" t="str">
            <v>UCW-34339</v>
          </cell>
          <cell r="B583" t="str">
            <v>TATA CLIQ - Listing Template Submission</v>
          </cell>
          <cell r="C583" t="str">
            <v>CLOSED</v>
          </cell>
          <cell r="D583" t="str">
            <v>Medium</v>
          </cell>
          <cell r="E583" t="str">
            <v>Chirag Dubal</v>
          </cell>
          <cell r="F583" t="str">
            <v>Shraddha Dighe</v>
          </cell>
          <cell r="G583">
            <v>46217.765972222223</v>
          </cell>
          <cell r="H583">
            <v>46225.446527777778</v>
          </cell>
        </row>
        <row r="584">
          <cell r="A584" t="str">
            <v>UCW-34336</v>
          </cell>
          <cell r="B584" t="str">
            <v>NPI- Mamaearth x Tata Cliq | July'26</v>
          </cell>
          <cell r="C584" t="str">
            <v>CLOSED</v>
          </cell>
          <cell r="D584" t="str">
            <v>Medium</v>
          </cell>
          <cell r="E584" t="str">
            <v>netscribes</v>
          </cell>
          <cell r="F584" t="str">
            <v>Mohd Tahir Shaikh</v>
          </cell>
          <cell r="G584">
            <v>46217.73333333333</v>
          </cell>
          <cell r="H584">
            <v>46220.447916666664</v>
          </cell>
        </row>
        <row r="585">
          <cell r="A585" t="str">
            <v>UCW-34329</v>
          </cell>
          <cell r="B585" t="str">
            <v>VANTIER SHOES - Footwear - 10/07/2026 - 200 SKUs</v>
          </cell>
          <cell r="C585" t="str">
            <v>CLOSED</v>
          </cell>
          <cell r="D585" t="str">
            <v>Medium</v>
          </cell>
          <cell r="E585" t="str">
            <v>netscribes</v>
          </cell>
          <cell r="F585" t="str">
            <v>Mohd Tahir Shaikh</v>
          </cell>
          <cell r="G585">
            <v>46217.703472222223</v>
          </cell>
          <cell r="H585">
            <v>46224.563194444447</v>
          </cell>
        </row>
        <row r="586">
          <cell r="A586" t="str">
            <v>UCW-34325</v>
          </cell>
          <cell r="B586" t="str">
            <v>New articles for Lush brand catalogue</v>
          </cell>
          <cell r="C586" t="str">
            <v>CLOSED</v>
          </cell>
          <cell r="D586" t="str">
            <v>Medium</v>
          </cell>
          <cell r="E586" t="str">
            <v>Chirag Dubal</v>
          </cell>
          <cell r="F586" t="str">
            <v>Shraddha Dighe</v>
          </cell>
          <cell r="G586">
            <v>46217.6875</v>
          </cell>
          <cell r="H586">
            <v>46221.428472222222</v>
          </cell>
        </row>
        <row r="587">
          <cell r="A587" t="str">
            <v>UCW-34321</v>
          </cell>
          <cell r="B587" t="str">
            <v>CLONE - TF: Cataloging Information: March</v>
          </cell>
          <cell r="C587" t="str">
            <v>CLOSED</v>
          </cell>
          <cell r="D587" t="str">
            <v>Medium</v>
          </cell>
          <cell r="E587" t="str">
            <v>netscribes</v>
          </cell>
          <cell r="F587" t="str">
            <v>Shraddha Dighe</v>
          </cell>
          <cell r="G587">
            <v>46217.661111111112</v>
          </cell>
          <cell r="H587">
            <v>46221.543055555558</v>
          </cell>
        </row>
        <row r="588">
          <cell r="A588" t="str">
            <v>UCW-34314</v>
          </cell>
          <cell r="B588" t="str">
            <v>Cloned- Mia Silver coin</v>
          </cell>
          <cell r="C588" t="str">
            <v>CLOSED</v>
          </cell>
          <cell r="D588" t="str">
            <v>Medium</v>
          </cell>
          <cell r="E588" t="str">
            <v>Chirag Dubal</v>
          </cell>
          <cell r="F588" t="str">
            <v>netscribes</v>
          </cell>
          <cell r="G588">
            <v>46217.590277777781</v>
          </cell>
          <cell r="H588">
            <v>46220.47152777778</v>
          </cell>
        </row>
        <row r="589">
          <cell r="A589" t="str">
            <v>UCW-34305</v>
          </cell>
          <cell r="B589" t="str">
            <v>Redchief_Sport Shoes_123781_110726</v>
          </cell>
          <cell r="C589" t="str">
            <v>CLOSED</v>
          </cell>
          <cell r="D589" t="str">
            <v>Medium</v>
          </cell>
          <cell r="E589" t="str">
            <v>netscribes</v>
          </cell>
          <cell r="F589" t="str">
            <v>Mohd Tahir Shaikh</v>
          </cell>
          <cell r="G589">
            <v>46217.558333333334</v>
          </cell>
          <cell r="H589">
            <v>46219.663194444445</v>
          </cell>
        </row>
        <row r="590">
          <cell r="A590" t="str">
            <v>UCW-34299</v>
          </cell>
          <cell r="B590" t="str">
            <v>Kiddopanti Size Addition of Missing SKUs and 21 Skus Options 17 of the Products On 9th July 2026</v>
          </cell>
          <cell r="C590" t="str">
            <v>CLOSED</v>
          </cell>
          <cell r="D590" t="str">
            <v>Medium</v>
          </cell>
          <cell r="E590" t="str">
            <v>Chirag Dubal</v>
          </cell>
          <cell r="F590" t="str">
            <v>Shraddha Dighe</v>
          </cell>
          <cell r="G590">
            <v>46217.520833333336</v>
          </cell>
          <cell r="H590">
            <v>46237.71875</v>
          </cell>
        </row>
        <row r="591">
          <cell r="A591" t="str">
            <v>UCW-34297</v>
          </cell>
          <cell r="B591" t="str">
            <v>Fabindia – Apparel &amp; Jewellery– Seller Code-126453 – SKU Count-486 – Style Count-93 – 09-07-2026</v>
          </cell>
          <cell r="C591" t="str">
            <v>CLOSED</v>
          </cell>
          <cell r="D591" t="str">
            <v>Medium</v>
          </cell>
          <cell r="E591" t="str">
            <v>Chirag Dubal</v>
          </cell>
          <cell r="F591" t="str">
            <v>Shraddha Dighe</v>
          </cell>
          <cell r="G591">
            <v>46217.51666666667</v>
          </cell>
          <cell r="H591">
            <v>46225.51458333333</v>
          </cell>
        </row>
        <row r="592">
          <cell r="A592" t="str">
            <v>UCW-34293</v>
          </cell>
          <cell r="B592" t="str">
            <v>CLONE - Tatacliq Lifestyle Catalog Template-Lot -121_11.08.2025</v>
          </cell>
          <cell r="C592" t="str">
            <v>CLOSED Due to Inactive/Insufficient Information</v>
          </cell>
          <cell r="D592" t="str">
            <v>Medium</v>
          </cell>
          <cell r="E592" t="str">
            <v>Chirag Dubal</v>
          </cell>
          <cell r="F592" t="str">
            <v>Reagan D’souza</v>
          </cell>
          <cell r="G592">
            <v>46217.497916666667</v>
          </cell>
          <cell r="H592">
            <v>46222.349305555559</v>
          </cell>
        </row>
        <row r="593">
          <cell r="A593" t="str">
            <v>UCW-34292</v>
          </cell>
          <cell r="B593" t="str">
            <v>Error_Tatacliq Lifestyle Catalog Template-Lot -121_11.08.2025</v>
          </cell>
          <cell r="C593" t="str">
            <v>CLOSED</v>
          </cell>
          <cell r="D593" t="str">
            <v>Medium</v>
          </cell>
          <cell r="E593" t="str">
            <v>netscribes</v>
          </cell>
          <cell r="F593" t="str">
            <v>Reagan D’souza</v>
          </cell>
          <cell r="G593">
            <v>46217.497916666667</v>
          </cell>
          <cell r="H593">
            <v>46222.349305555559</v>
          </cell>
        </row>
        <row r="594">
          <cell r="A594" t="str">
            <v>UCW-34285</v>
          </cell>
          <cell r="B594" t="str">
            <v>CLONE - Airwrap ID New Colorway- Prussian Blue (TCL Listing)</v>
          </cell>
          <cell r="C594" t="str">
            <v>CLOSED</v>
          </cell>
          <cell r="D594" t="str">
            <v>Medium</v>
          </cell>
          <cell r="E594" t="str">
            <v>Chirag Dubal</v>
          </cell>
          <cell r="F594" t="str">
            <v>Shraddha Dighe</v>
          </cell>
          <cell r="G594">
            <v>46217.430555555555</v>
          </cell>
          <cell r="H594">
            <v>46218.714583333334</v>
          </cell>
        </row>
        <row r="595">
          <cell r="A595" t="str">
            <v>UCW-34280</v>
          </cell>
          <cell r="B595" t="str">
            <v>Lotto/Footwear UPTO Lot-37/Seller code- 129247/ 10-07-2026</v>
          </cell>
          <cell r="C595" t="str">
            <v>CLOSED</v>
          </cell>
          <cell r="D595" t="str">
            <v>Medium</v>
          </cell>
          <cell r="E595" t="str">
            <v>netscribes</v>
          </cell>
          <cell r="F595" t="str">
            <v>Mohd Tahir Shaikh</v>
          </cell>
          <cell r="G595">
            <v>46216.78402777778</v>
          </cell>
          <cell r="H595">
            <v>46219.601388888892</v>
          </cell>
        </row>
        <row r="596">
          <cell r="A596" t="str">
            <v>UCW-34271</v>
          </cell>
          <cell r="B596" t="str">
            <v>Jockey Apparel (New Styles)- 100121 - 08-07-2026</v>
          </cell>
          <cell r="C596" t="str">
            <v>CLOSED</v>
          </cell>
          <cell r="D596" t="str">
            <v>Medium</v>
          </cell>
          <cell r="E596" t="str">
            <v>Chirag Dubal</v>
          </cell>
          <cell r="F596" t="str">
            <v>Shraddha Dighe</v>
          </cell>
          <cell r="G596">
            <v>46216.727083333331</v>
          </cell>
          <cell r="H596">
            <v>46227.463888888888</v>
          </cell>
        </row>
        <row r="597">
          <cell r="A597" t="str">
            <v>UCW-34270</v>
          </cell>
          <cell r="B597" t="str">
            <v>Davidoff 2 - New listing - 6 STD - TATA - 6/7/26</v>
          </cell>
          <cell r="C597" t="str">
            <v>CLOSED</v>
          </cell>
          <cell r="D597" t="str">
            <v>Medium</v>
          </cell>
          <cell r="E597" t="str">
            <v>Chirag Dubal</v>
          </cell>
          <cell r="F597" t="str">
            <v>Shraddha Dighe</v>
          </cell>
          <cell r="G597">
            <v>46216.723611111112</v>
          </cell>
          <cell r="H597">
            <v>46220.444444444445</v>
          </cell>
        </row>
        <row r="598">
          <cell r="A598" t="str">
            <v>UCW-34254</v>
          </cell>
          <cell r="B598" t="str">
            <v>House Of CDC Fashion Private Ltd. (Catalogue Ticket)</v>
          </cell>
          <cell r="C598" t="str">
            <v>CLOSED</v>
          </cell>
          <cell r="D598" t="str">
            <v>Medium</v>
          </cell>
          <cell r="E598" t="str">
            <v>Chirag Dubal</v>
          </cell>
          <cell r="F598" t="str">
            <v>Shloka Chakre</v>
          </cell>
          <cell r="G598">
            <v>46216.645833333336</v>
          </cell>
          <cell r="H598">
            <v>46219.583333333336</v>
          </cell>
        </row>
        <row r="599">
          <cell r="A599" t="str">
            <v>UCW-34250</v>
          </cell>
          <cell r="B599" t="str">
            <v>New Catalogue for Rakhi : 08.07.2026</v>
          </cell>
          <cell r="C599" t="str">
            <v>CLOSED</v>
          </cell>
          <cell r="D599" t="str">
            <v>Medium</v>
          </cell>
          <cell r="E599" t="str">
            <v>Chirag Dubal</v>
          </cell>
          <cell r="F599" t="str">
            <v>Shraddha Dighe</v>
          </cell>
          <cell r="G599">
            <v>46216.627083333333</v>
          </cell>
          <cell r="H599">
            <v>46219.572916666664</v>
          </cell>
        </row>
        <row r="600">
          <cell r="A600" t="str">
            <v>UCW-34241</v>
          </cell>
          <cell r="B600" t="str">
            <v>Tata Cliq Partnership for OnnMe</v>
          </cell>
          <cell r="C600" t="str">
            <v>CLOSED Due to Inactive/Insufficient Information</v>
          </cell>
          <cell r="D600" t="str">
            <v>Medium</v>
          </cell>
          <cell r="E600" t="str">
            <v>Chirag Dubal</v>
          </cell>
          <cell r="F600" t="str">
            <v>Shraddha Dighe</v>
          </cell>
          <cell r="G600">
            <v>46216.568749999999</v>
          </cell>
          <cell r="H600">
            <v>46268.506249999999</v>
          </cell>
        </row>
        <row r="601">
          <cell r="A601" t="str">
            <v>UCW-34233</v>
          </cell>
          <cell r="B601" t="str">
            <v>Mia Rhapsody of colors</v>
          </cell>
          <cell r="C601" t="str">
            <v>CLOSED</v>
          </cell>
          <cell r="D601" t="str">
            <v>Medium</v>
          </cell>
          <cell r="E601" t="str">
            <v>Chirag Dubal</v>
          </cell>
          <cell r="F601" t="str">
            <v>Shraddha Dighe</v>
          </cell>
          <cell r="G601">
            <v>46216.535416666666</v>
          </cell>
          <cell r="H601">
            <v>46223.53125</v>
          </cell>
        </row>
        <row r="602">
          <cell r="A602" t="str">
            <v>UCW-34232</v>
          </cell>
          <cell r="B602" t="str">
            <v>Tata Cliq - Adidas Euphoria Listing - 10th July 2026</v>
          </cell>
          <cell r="C602" t="str">
            <v>CLOSED</v>
          </cell>
          <cell r="D602" t="str">
            <v>Medium</v>
          </cell>
          <cell r="E602" t="str">
            <v>netscribes</v>
          </cell>
          <cell r="F602" t="str">
            <v>Mohd Tahir Shaikh</v>
          </cell>
          <cell r="G602">
            <v>46216.531944444447</v>
          </cell>
          <cell r="H602">
            <v>46217.592361111114</v>
          </cell>
        </row>
        <row r="603">
          <cell r="A603" t="str">
            <v>UCW-34228</v>
          </cell>
          <cell r="B603" t="str">
            <v>Need Update Warranty - 181 SKUs</v>
          </cell>
          <cell r="C603" t="str">
            <v>CLOSED</v>
          </cell>
          <cell r="D603" t="str">
            <v>Medium</v>
          </cell>
          <cell r="E603" t="str">
            <v>netscribes</v>
          </cell>
          <cell r="F603" t="str">
            <v>Mohd Tahir Shaikh</v>
          </cell>
          <cell r="G603">
            <v>46216.484722222223</v>
          </cell>
          <cell r="H603">
            <v>46218.724999999999</v>
          </cell>
        </row>
        <row r="604">
          <cell r="A604" t="str">
            <v>UCW-34227</v>
          </cell>
          <cell r="B604" t="str">
            <v>2447482_New &amp; tester listing_TCL</v>
          </cell>
          <cell r="C604" t="str">
            <v>CLOSED</v>
          </cell>
          <cell r="D604" t="str">
            <v>Medium</v>
          </cell>
          <cell r="E604" t="str">
            <v>netscribes</v>
          </cell>
          <cell r="F604" t="str">
            <v>Mohd Tahir Shaikh</v>
          </cell>
          <cell r="G604">
            <v>46216.470833333333</v>
          </cell>
          <cell r="H604">
            <v>46221.536111111112</v>
          </cell>
        </row>
        <row r="605">
          <cell r="A605" t="str">
            <v>UCW-34225</v>
          </cell>
          <cell r="B605" t="str">
            <v>Forever New Apparels -124687- 11 July</v>
          </cell>
          <cell r="C605" t="str">
            <v>CLOSED</v>
          </cell>
          <cell r="D605" t="str">
            <v>Medium</v>
          </cell>
          <cell r="E605" t="str">
            <v>Chirag Dubal</v>
          </cell>
          <cell r="F605" t="str">
            <v>Shraddha Dighe</v>
          </cell>
          <cell r="G605">
            <v>46216.442361111112</v>
          </cell>
          <cell r="H605">
            <v>46225.786805555559</v>
          </cell>
        </row>
        <row r="606">
          <cell r="A606" t="str">
            <v>UCW-34219</v>
          </cell>
          <cell r="B606" t="str">
            <v>CLONE - Anta Footwear S225 127055 &amp; 126934 New listing</v>
          </cell>
          <cell r="C606" t="str">
            <v>CLOSED</v>
          </cell>
          <cell r="D606" t="str">
            <v>Medium</v>
          </cell>
          <cell r="E606" t="str">
            <v>Chirag Dubal</v>
          </cell>
          <cell r="F606" t="str">
            <v>netscribes</v>
          </cell>
          <cell r="G606">
            <v>46214.709722222222</v>
          </cell>
          <cell r="H606">
            <v>46220.63958333333</v>
          </cell>
        </row>
        <row r="607">
          <cell r="A607" t="str">
            <v>UCW-34217</v>
          </cell>
          <cell r="B607" t="str">
            <v>CLONE - Italian Shoe Co | New Brand Launch - Catalogue listing</v>
          </cell>
          <cell r="C607" t="str">
            <v>CLOSED Due to Inactive/Insufficient Information</v>
          </cell>
          <cell r="D607" t="str">
            <v>Medium</v>
          </cell>
          <cell r="E607" t="str">
            <v>netscribes</v>
          </cell>
          <cell r="F607" t="str">
            <v>netscribes</v>
          </cell>
          <cell r="G607">
            <v>46214.407638888886</v>
          </cell>
          <cell r="H607">
            <v>46220.474305555559</v>
          </cell>
        </row>
        <row r="608">
          <cell r="A608" t="str">
            <v>UCW-34208</v>
          </cell>
          <cell r="B608" t="str">
            <v>Libas Apparel 127532 08-07-2026 (SIZE ADDITION)</v>
          </cell>
          <cell r="C608" t="str">
            <v>CLOSED</v>
          </cell>
          <cell r="D608" t="str">
            <v>Medium</v>
          </cell>
          <cell r="E608" t="str">
            <v>Chirag Dubal</v>
          </cell>
          <cell r="F608" t="str">
            <v>Shraddha Dighe</v>
          </cell>
          <cell r="G608">
            <v>46213.765972222223</v>
          </cell>
          <cell r="H608">
            <v>46225.604861111111</v>
          </cell>
        </row>
        <row r="609">
          <cell r="A609" t="str">
            <v>UCW-34194</v>
          </cell>
          <cell r="B609" t="str">
            <v>Piqit Platforms Pvt. Ltd (GAP) Women and Kids Apparels &amp; Accessories, Seller Code: 129312, Size Addition , 60 Styles, 165 Options, 07/07/2026</v>
          </cell>
          <cell r="C609" t="str">
            <v>CLOSED</v>
          </cell>
          <cell r="D609" t="str">
            <v>Medium</v>
          </cell>
          <cell r="E609" t="str">
            <v>netscribes</v>
          </cell>
          <cell r="F609" t="str">
            <v>Mohd Tahir Shaikh</v>
          </cell>
          <cell r="G609">
            <v>46213.725694444445</v>
          </cell>
          <cell r="H609">
            <v>46237.71597222222</v>
          </cell>
        </row>
        <row r="610">
          <cell r="A610" t="str">
            <v>UCW-34186</v>
          </cell>
          <cell r="B610" t="str">
            <v>L'Oreal Paris | Matte Lumi Update  |  TATACLIQ - Fashion | Seller Code 125928</v>
          </cell>
          <cell r="C610" t="str">
            <v>CLOSED</v>
          </cell>
          <cell r="D610" t="str">
            <v>Medium</v>
          </cell>
          <cell r="E610" t="str">
            <v>netscribes</v>
          </cell>
          <cell r="F610" t="str">
            <v>Mohd Tahir Shaikh</v>
          </cell>
          <cell r="G610">
            <v>46213.702777777777</v>
          </cell>
          <cell r="H610">
            <v>46216.447222222225</v>
          </cell>
        </row>
        <row r="611">
          <cell r="A611" t="str">
            <v>UCW-34182</v>
          </cell>
          <cell r="B611" t="str">
            <v>Error_Estee Lauder | Crème/Matte Information Missing on PDP</v>
          </cell>
          <cell r="C611" t="str">
            <v>CLOSED</v>
          </cell>
          <cell r="D611" t="str">
            <v>Medium</v>
          </cell>
          <cell r="E611" t="str">
            <v>Chirag Dubal</v>
          </cell>
          <cell r="F611" t="str">
            <v>Reagan D’souza</v>
          </cell>
          <cell r="G611">
            <v>46213.690972222219</v>
          </cell>
          <cell r="H611">
            <v>46232.808333333334</v>
          </cell>
        </row>
        <row r="612">
          <cell r="A612" t="str">
            <v>UCW-34166</v>
          </cell>
          <cell r="B612" t="str">
            <v>Philip - L4 correction upload</v>
          </cell>
          <cell r="C612" t="str">
            <v>CLOSED</v>
          </cell>
          <cell r="D612" t="str">
            <v>Highest</v>
          </cell>
          <cell r="E612" t="str">
            <v>Chirag Dubal</v>
          </cell>
          <cell r="F612" t="str">
            <v>Shraddha Dighe</v>
          </cell>
          <cell r="G612">
            <v>46213.501388888886</v>
          </cell>
          <cell r="H612">
            <v>46216.536111111112</v>
          </cell>
        </row>
        <row r="613">
          <cell r="A613" t="str">
            <v>UCW-34161</v>
          </cell>
          <cell r="B613" t="str">
            <v>D&amp;G Catalogue 9th July</v>
          </cell>
          <cell r="C613" t="str">
            <v>CLOSED Due to Inactive/Insufficient Information</v>
          </cell>
          <cell r="D613" t="str">
            <v>Medium</v>
          </cell>
          <cell r="E613" t="str">
            <v>netscribes</v>
          </cell>
          <cell r="F613" t="str">
            <v>Shraddha Dighe</v>
          </cell>
          <cell r="G613">
            <v>46213.441666666666</v>
          </cell>
          <cell r="H613">
            <v>46219.727083333331</v>
          </cell>
        </row>
        <row r="614">
          <cell r="A614" t="str">
            <v>UCW-34144</v>
          </cell>
          <cell r="B614" t="str">
            <v>Error_Lotto Cataloguing: Background Removed on 1st Photo</v>
          </cell>
          <cell r="C614" t="str">
            <v>CLOSED</v>
          </cell>
          <cell r="D614" t="str">
            <v>Medium</v>
          </cell>
          <cell r="E614" t="str">
            <v>Chirag Dubal</v>
          </cell>
          <cell r="F614" t="str">
            <v>Reagan D’souza</v>
          </cell>
          <cell r="G614">
            <v>46212.692361111112</v>
          </cell>
          <cell r="H614">
            <v>46220.602777777778</v>
          </cell>
        </row>
        <row r="615">
          <cell r="A615" t="str">
            <v>UCW-34139</v>
          </cell>
          <cell r="B615" t="str">
            <v>Cloned-Tata Cliq Footwear Catalogue | 26-06-2026</v>
          </cell>
          <cell r="C615" t="str">
            <v>CLOSED</v>
          </cell>
          <cell r="D615" t="str">
            <v>Medium</v>
          </cell>
          <cell r="E615" t="str">
            <v>Chirag Dubal</v>
          </cell>
          <cell r="F615" t="str">
            <v>netscribes</v>
          </cell>
          <cell r="G615">
            <v>46212.679861111108</v>
          </cell>
          <cell r="H615">
            <v>46213.78125</v>
          </cell>
        </row>
        <row r="616">
          <cell r="A616" t="str">
            <v>UCW-34137</v>
          </cell>
          <cell r="B616" t="str">
            <v>Product Listing Request – COOLA Clear Skin Mineral Sunscreen SPF30</v>
          </cell>
          <cell r="C616" t="str">
            <v>CLOSED Due to Inactive/Insufficient Information</v>
          </cell>
          <cell r="D616" t="str">
            <v>Medium</v>
          </cell>
          <cell r="E616" t="str">
            <v>Chirag Dubal</v>
          </cell>
          <cell r="F616" t="str">
            <v>Shraddha Dighe</v>
          </cell>
          <cell r="G616">
            <v>46212.668055555558</v>
          </cell>
          <cell r="H616">
            <v>46233.683333333334</v>
          </cell>
        </row>
        <row r="617">
          <cell r="A617" t="str">
            <v>UCW-34136</v>
          </cell>
          <cell r="B617" t="str">
            <v>CLONE - Mamaearth Updated A+ and E-Commerce Creatives- Tata Cliq</v>
          </cell>
          <cell r="C617" t="str">
            <v>CLOSED Due to Inactive/Insufficient Information</v>
          </cell>
          <cell r="D617" t="str">
            <v>Medium</v>
          </cell>
          <cell r="E617" t="str">
            <v>Chirag Dubal</v>
          </cell>
          <cell r="F617" t="str">
            <v>Shraddha Dighe</v>
          </cell>
          <cell r="G617">
            <v>46212.665972222225</v>
          </cell>
          <cell r="H617">
            <v>46217.436805555553</v>
          </cell>
        </row>
        <row r="618">
          <cell r="A618" t="str">
            <v>UCW-34134</v>
          </cell>
          <cell r="B618" t="str">
            <v>Tangerine Jewelry</v>
          </cell>
          <cell r="C618" t="str">
            <v>CLOSED Due to Inactive/Insufficient Information</v>
          </cell>
          <cell r="D618" t="str">
            <v>Medium</v>
          </cell>
          <cell r="E618" t="str">
            <v>Chirag Dubal</v>
          </cell>
          <cell r="F618" t="str">
            <v>Shraddha Dighe</v>
          </cell>
          <cell r="G618">
            <v>46212.652083333334</v>
          </cell>
          <cell r="H618">
            <v>46230.461805555555</v>
          </cell>
        </row>
        <row r="619">
          <cell r="A619" t="str">
            <v>UCW-34133</v>
          </cell>
          <cell r="B619" t="str">
            <v>MAC NPL Listing July'26</v>
          </cell>
          <cell r="C619" t="str">
            <v>CLOSED Due to Inactive/Insufficient Information</v>
          </cell>
          <cell r="D619" t="str">
            <v>Medium</v>
          </cell>
          <cell r="E619" t="str">
            <v>Chirag Dubal</v>
          </cell>
          <cell r="F619" t="str">
            <v>Shraddha Dighe</v>
          </cell>
          <cell r="G619">
            <v>46212.651388888888</v>
          </cell>
          <cell r="H619">
            <v>46258.544444444444</v>
          </cell>
        </row>
        <row r="620">
          <cell r="A620" t="str">
            <v>UCW-34128</v>
          </cell>
          <cell r="B620" t="str">
            <v>Platform Addition Request - Kbeauty on Luxury</v>
          </cell>
          <cell r="C620" t="str">
            <v>CLOSED</v>
          </cell>
          <cell r="D620" t="str">
            <v>Medium</v>
          </cell>
          <cell r="E620" t="str">
            <v>Chirag Dubal</v>
          </cell>
          <cell r="F620" t="str">
            <v>Shraddha Dighe</v>
          </cell>
          <cell r="G620">
            <v>46212.613194444442</v>
          </cell>
          <cell r="H620">
            <v>46222.355555555558</v>
          </cell>
        </row>
        <row r="621">
          <cell r="A621" t="str">
            <v>UCW-34126</v>
          </cell>
          <cell r="B621" t="str">
            <v>TataCliq: AVI-Variants Sole Image Updation</v>
          </cell>
          <cell r="C621" t="str">
            <v>CLOSED</v>
          </cell>
          <cell r="D621" t="str">
            <v>Medium</v>
          </cell>
          <cell r="E621" t="str">
            <v>Mohd Tahir Shaikh</v>
          </cell>
          <cell r="F621" t="str">
            <v>Shraddha Dighe</v>
          </cell>
          <cell r="G621">
            <v>46212.609722222223</v>
          </cell>
          <cell r="H621">
            <v>46222.355555555558</v>
          </cell>
        </row>
        <row r="622">
          <cell r="A622" t="str">
            <v>UCW-34121</v>
          </cell>
          <cell r="B622" t="str">
            <v xml:space="preserve">Clear Men Shampoo Listing </v>
          </cell>
          <cell r="C622" t="str">
            <v>CLOSED</v>
          </cell>
          <cell r="D622" t="str">
            <v>Medium</v>
          </cell>
          <cell r="E622" t="str">
            <v>Chirag Dubal</v>
          </cell>
          <cell r="F622" t="str">
            <v>Shraddha Dighe</v>
          </cell>
          <cell r="G622">
            <v>46212.59652777778</v>
          </cell>
          <cell r="H622">
            <v>46216.430555555555</v>
          </cell>
        </row>
        <row r="623">
          <cell r="A623" t="str">
            <v>UCW-34094</v>
          </cell>
          <cell r="B623" t="str">
            <v>ShimmerTots | Jewellery | 129400 | 07-07-2026 (35)</v>
          </cell>
          <cell r="C623" t="str">
            <v>CLOSED</v>
          </cell>
          <cell r="D623" t="str">
            <v>Medium</v>
          </cell>
          <cell r="E623" t="str">
            <v>Chirag Dubal</v>
          </cell>
          <cell r="F623" t="str">
            <v>Shraddha Dighe</v>
          </cell>
          <cell r="G623">
            <v>46211.661805555559</v>
          </cell>
          <cell r="H623">
            <v>46213.770138888889</v>
          </cell>
        </row>
        <row r="624">
          <cell r="A624" t="str">
            <v>UCW-34093</v>
          </cell>
          <cell r="B624" t="str">
            <v>Giva | Silver Jewellery | 125927 | 07-07-2026 (16SKUs) | Rakhi collection</v>
          </cell>
          <cell r="C624" t="str">
            <v>CLOSED</v>
          </cell>
          <cell r="D624" t="str">
            <v>Medium</v>
          </cell>
          <cell r="E624" t="str">
            <v>Chirag Dubal</v>
          </cell>
          <cell r="F624" t="str">
            <v>Shraddha Dighe</v>
          </cell>
          <cell r="G624">
            <v>46211.658333333333</v>
          </cell>
          <cell r="H624">
            <v>46219.522916666669</v>
          </cell>
        </row>
        <row r="625">
          <cell r="A625" t="str">
            <v>UCW-34091</v>
          </cell>
          <cell r="B625" t="str">
            <v>Voylla | Adhoc | Fashion Jewelry | 124186 | 07.07.2026 (38skus)</v>
          </cell>
          <cell r="C625" t="str">
            <v>CLOSED</v>
          </cell>
          <cell r="D625" t="str">
            <v>Medium</v>
          </cell>
          <cell r="E625" t="str">
            <v>Chirag Dubal</v>
          </cell>
          <cell r="F625" t="str">
            <v>Shraddha Dighe</v>
          </cell>
          <cell r="G625">
            <v>46211.655555555553</v>
          </cell>
          <cell r="H625">
            <v>46214.690972222219</v>
          </cell>
        </row>
        <row r="626">
          <cell r="A626" t="str">
            <v>UCW-34086</v>
          </cell>
          <cell r="B626" t="str">
            <v xml:space="preserve">Clone-Catwalk catalogue </v>
          </cell>
          <cell r="C626" t="str">
            <v>CLOSED Due to Inactive/Insufficient Information</v>
          </cell>
          <cell r="D626" t="str">
            <v>Medium</v>
          </cell>
          <cell r="E626" t="str">
            <v>Chirag Dubal</v>
          </cell>
          <cell r="F626" t="str">
            <v>netscribes</v>
          </cell>
          <cell r="G626">
            <v>46211.636805555558</v>
          </cell>
          <cell r="H626">
            <v>46223.473611111112</v>
          </cell>
        </row>
        <row r="627">
          <cell r="A627" t="str">
            <v>UCW-34075</v>
          </cell>
          <cell r="B627" t="str">
            <v>MONKSTORY - Footwear - 06/07/2026 - 84 SKUs</v>
          </cell>
          <cell r="C627" t="str">
            <v>CLOSED</v>
          </cell>
          <cell r="D627" t="str">
            <v>Medium</v>
          </cell>
          <cell r="E627" t="str">
            <v>Chirag Dubal</v>
          </cell>
          <cell r="F627" t="str">
            <v>Shraddha Dighe</v>
          </cell>
          <cell r="G627">
            <v>46211.571527777778</v>
          </cell>
          <cell r="H627">
            <v>46213.759027777778</v>
          </cell>
        </row>
        <row r="628">
          <cell r="A628" t="str">
            <v>UCW-34069</v>
          </cell>
          <cell r="B628" t="str">
            <v>PDP Images not Reflecting</v>
          </cell>
          <cell r="C628" t="str">
            <v>CLOSED</v>
          </cell>
          <cell r="D628" t="str">
            <v>Medium</v>
          </cell>
          <cell r="E628" t="str">
            <v>netscribes</v>
          </cell>
          <cell r="F628" t="str">
            <v>Shloka Chakre</v>
          </cell>
          <cell r="G628">
            <v>46211.544444444444</v>
          </cell>
          <cell r="H628">
            <v>46212.55</v>
          </cell>
        </row>
        <row r="629">
          <cell r="A629" t="str">
            <v>UCW-34059</v>
          </cell>
          <cell r="B629" t="str">
            <v>MNY | Lifter Gel Update  |  TATACLIQ - Fashion | Seller Code 125928</v>
          </cell>
          <cell r="C629" t="str">
            <v>CLOSED</v>
          </cell>
          <cell r="D629" t="str">
            <v>Medium</v>
          </cell>
          <cell r="E629" t="str">
            <v>Chirag Dubal</v>
          </cell>
          <cell r="F629" t="str">
            <v>Shraddha Dighe</v>
          </cell>
          <cell r="G629">
            <v>46210.841666666667</v>
          </cell>
          <cell r="H629">
            <v>46213.862500000003</v>
          </cell>
        </row>
        <row r="630">
          <cell r="A630" t="str">
            <v>UCW-34056</v>
          </cell>
          <cell r="B630" t="str">
            <v>Sqintalk x Tatacliq : Thank you Farmer New SKUs</v>
          </cell>
          <cell r="C630" t="str">
            <v>CLOSED</v>
          </cell>
          <cell r="D630" t="str">
            <v>Medium</v>
          </cell>
          <cell r="E630" t="str">
            <v>Chirag Dubal</v>
          </cell>
          <cell r="F630" t="str">
            <v>Shraddha Dighe</v>
          </cell>
          <cell r="G630">
            <v>46210.830555555556</v>
          </cell>
          <cell r="H630">
            <v>46213.753472222219</v>
          </cell>
        </row>
        <row r="631">
          <cell r="A631" t="str">
            <v>UCW-34037</v>
          </cell>
          <cell r="B631" t="str">
            <v>CLONE - Tata Cliq  - New Listing - Iceberg / BMW / Trussardi (New Brands)</v>
          </cell>
          <cell r="C631" t="str">
            <v>CLOSED</v>
          </cell>
          <cell r="D631" t="str">
            <v>Medium</v>
          </cell>
          <cell r="E631" t="str">
            <v>Chirag Dubal</v>
          </cell>
          <cell r="F631" t="str">
            <v>netscribes</v>
          </cell>
          <cell r="G631">
            <v>46210.744444444441</v>
          </cell>
          <cell r="H631">
            <v>46212.604861111111</v>
          </cell>
        </row>
        <row r="632">
          <cell r="A632" t="str">
            <v>UCW-34020</v>
          </cell>
          <cell r="B632" t="str">
            <v>Sweet Dreams - Kids Apparel - 01-07-2026</v>
          </cell>
          <cell r="C632" t="str">
            <v>CLOSED</v>
          </cell>
          <cell r="D632" t="str">
            <v>Medium</v>
          </cell>
          <cell r="E632" t="str">
            <v>Chirag Dubal</v>
          </cell>
          <cell r="F632" t="str">
            <v>Shraddha Dighe</v>
          </cell>
          <cell r="G632">
            <v>46210.666666666664</v>
          </cell>
          <cell r="H632">
            <v>46214.665277777778</v>
          </cell>
        </row>
        <row r="633">
          <cell r="A633" t="str">
            <v>UCW-34017</v>
          </cell>
          <cell r="B633" t="str">
            <v>MNY | Shine Stopper Update  |  TATACLIQ - Fashion | Seller Code 125928</v>
          </cell>
          <cell r="C633" t="str">
            <v>CLOSED</v>
          </cell>
          <cell r="D633" t="str">
            <v>Medium</v>
          </cell>
          <cell r="E633" t="str">
            <v>Chirag Dubal</v>
          </cell>
          <cell r="F633" t="str">
            <v>Shraddha Dighe</v>
          </cell>
          <cell r="G633">
            <v>46210.65347222222</v>
          </cell>
          <cell r="H633">
            <v>46222.354861111111</v>
          </cell>
        </row>
        <row r="634">
          <cell r="A634" t="str">
            <v>UCW-34012</v>
          </cell>
          <cell r="B634" t="str">
            <v>Andamen-TCR Summer &amp; Prints 9th July New collection</v>
          </cell>
          <cell r="C634" t="str">
            <v>CLOSED</v>
          </cell>
          <cell r="D634" t="str">
            <v>Medium</v>
          </cell>
          <cell r="E634" t="str">
            <v>Chirag Dubal</v>
          </cell>
          <cell r="F634" t="str">
            <v>Shraddha Dighe</v>
          </cell>
          <cell r="G634">
            <v>46210.638194444444</v>
          </cell>
          <cell r="H634">
            <v>46213.745833333334</v>
          </cell>
        </row>
        <row r="635">
          <cell r="A635" t="str">
            <v>UCW-34011</v>
          </cell>
          <cell r="B635" t="str">
            <v>Skinn|Fastrack X perfume X 125928 X TCF X 11.05.2026 (Pending 3)</v>
          </cell>
          <cell r="C635" t="str">
            <v>CLOSED</v>
          </cell>
          <cell r="D635" t="str">
            <v>Medium</v>
          </cell>
          <cell r="E635" t="str">
            <v>Chirag Dubal</v>
          </cell>
          <cell r="F635" t="str">
            <v>Shraddha Dighe</v>
          </cell>
          <cell r="G635">
            <v>46210.633333333331</v>
          </cell>
          <cell r="H635">
            <v>46211.494444444441</v>
          </cell>
        </row>
        <row r="636">
          <cell r="A636" t="str">
            <v>UCW-34010</v>
          </cell>
          <cell r="B636" t="str">
            <v>Honasa Updated A+ and E-Commerce Creatives- Tata Cliq (July-1)</v>
          </cell>
          <cell r="C636" t="str">
            <v>CLOSED</v>
          </cell>
          <cell r="D636" t="str">
            <v>Medium</v>
          </cell>
          <cell r="E636" t="str">
            <v>Chirag Dubal</v>
          </cell>
          <cell r="F636" t="str">
            <v>Shraddha Dighe</v>
          </cell>
          <cell r="G636">
            <v>46210.630555555559</v>
          </cell>
          <cell r="H636">
            <v>46261.643055555556</v>
          </cell>
        </row>
        <row r="637">
          <cell r="A637" t="str">
            <v>UCW-34006</v>
          </cell>
          <cell r="B637" t="str">
            <v>Cloned- BERRYLICIOUS + Apparel + Annapurna Impex (128094) + 03/05/2026</v>
          </cell>
          <cell r="C637" t="str">
            <v>CLOSED</v>
          </cell>
          <cell r="D637" t="str">
            <v>Medium</v>
          </cell>
          <cell r="E637" t="str">
            <v>Chirag Dubal</v>
          </cell>
          <cell r="F637" t="str">
            <v>netscribes</v>
          </cell>
          <cell r="G637">
            <v>46210.623611111114</v>
          </cell>
          <cell r="H637">
            <v>46214.65347222222</v>
          </cell>
        </row>
        <row r="638">
          <cell r="A638" t="str">
            <v>UCW-34005</v>
          </cell>
          <cell r="B638" t="str">
            <v>Tata Cerruti Cataloguing 3rd July'26</v>
          </cell>
          <cell r="C638" t="str">
            <v>CLOSED Due to Inactive/Insufficient Information</v>
          </cell>
          <cell r="D638" t="str">
            <v>Medium</v>
          </cell>
          <cell r="E638" t="str">
            <v>Chirag Dubal</v>
          </cell>
          <cell r="F638" t="str">
            <v>Shraddha Dighe</v>
          </cell>
          <cell r="G638">
            <v>46210.62222222222</v>
          </cell>
          <cell r="H638">
            <v>46216.407638888886</v>
          </cell>
        </row>
        <row r="639">
          <cell r="A639" t="str">
            <v>UCW-34003</v>
          </cell>
          <cell r="B639" t="str">
            <v>PUREARTH TATA Final Catalogue Update</v>
          </cell>
          <cell r="C639" t="str">
            <v>CLOSED</v>
          </cell>
          <cell r="D639" t="str">
            <v>Medium</v>
          </cell>
          <cell r="E639" t="str">
            <v>Chirag Dubal</v>
          </cell>
          <cell r="F639" t="str">
            <v>Shraddha Dighe</v>
          </cell>
          <cell r="G639">
            <v>46210.619444444441</v>
          </cell>
          <cell r="H639">
            <v>46211.408333333333</v>
          </cell>
        </row>
        <row r="640">
          <cell r="A640" t="str">
            <v>UCW-34001</v>
          </cell>
          <cell r="B640" t="str">
            <v>Ktein - Content Sheet</v>
          </cell>
          <cell r="C640" t="str">
            <v>CLOSED</v>
          </cell>
          <cell r="D640" t="str">
            <v>Medium</v>
          </cell>
          <cell r="E640" t="str">
            <v>Chirag Dubal</v>
          </cell>
          <cell r="F640" t="str">
            <v>Shraddha Dighe</v>
          </cell>
          <cell r="G640">
            <v>46210.617361111108</v>
          </cell>
          <cell r="H640">
            <v>46216.552083333336</v>
          </cell>
        </row>
        <row r="641">
          <cell r="A641" t="str">
            <v>UCW-33986</v>
          </cell>
          <cell r="B641" t="str">
            <v>Colors Queen || Makeup || 129094 || 04-07-2026</v>
          </cell>
          <cell r="C641" t="str">
            <v>CLOSED</v>
          </cell>
          <cell r="D641" t="str">
            <v>Medium</v>
          </cell>
          <cell r="E641" t="str">
            <v>Chirag Dubal</v>
          </cell>
          <cell r="F641" t="str">
            <v>Shraddha Dighe</v>
          </cell>
          <cell r="G641">
            <v>46210.552083333336</v>
          </cell>
          <cell r="H641">
            <v>46212.594444444447</v>
          </cell>
        </row>
        <row r="642">
          <cell r="A642" t="str">
            <v>UCW-33977</v>
          </cell>
          <cell r="B642" t="str">
            <v>Error_PUMA Catalogue : Fashion &amp; Luxury : Adults : 29th October</v>
          </cell>
          <cell r="C642" t="str">
            <v>CLOSED</v>
          </cell>
          <cell r="D642" t="str">
            <v>Medium</v>
          </cell>
          <cell r="E642" t="str">
            <v>Chirag Dubal</v>
          </cell>
          <cell r="F642" t="str">
            <v>Reagan D’souza</v>
          </cell>
          <cell r="G642">
            <v>46210.465277777781</v>
          </cell>
          <cell r="H642">
            <v>46238.792361111111</v>
          </cell>
        </row>
        <row r="643">
          <cell r="A643" t="str">
            <v>UCW-33960</v>
          </cell>
          <cell r="B643" t="str">
            <v>New listings - Care N Class</v>
          </cell>
          <cell r="C643" t="str">
            <v>CLOSED</v>
          </cell>
          <cell r="D643" t="str">
            <v>Medium</v>
          </cell>
          <cell r="E643" t="str">
            <v>Chirag Dubal</v>
          </cell>
          <cell r="F643" t="str">
            <v>Shraddha Dighe</v>
          </cell>
          <cell r="G643">
            <v>46209.763888888891</v>
          </cell>
          <cell r="H643">
            <v>46218.751388888886</v>
          </cell>
        </row>
        <row r="644">
          <cell r="A644" t="str">
            <v>UCW-33957</v>
          </cell>
          <cell r="B644" t="str">
            <v>Amouage Launch | TCL - Cataloguing Details | July 2026</v>
          </cell>
          <cell r="C644" t="str">
            <v>CLOSED</v>
          </cell>
          <cell r="D644" t="str">
            <v>Medium</v>
          </cell>
          <cell r="E644" t="str">
            <v>Chirag Dubal</v>
          </cell>
          <cell r="F644" t="str">
            <v>Shraddha Dighe</v>
          </cell>
          <cell r="G644">
            <v>46209.743750000001</v>
          </cell>
          <cell r="H644">
            <v>46258.68472222222</v>
          </cell>
        </row>
        <row r="645">
          <cell r="A645" t="str">
            <v>UCW-33952</v>
          </cell>
          <cell r="B645" t="str">
            <v>OAP | Collagen Lifter Listing  |  TATACLIQ - Fashion | Seller Code 125928</v>
          </cell>
          <cell r="C645" t="str">
            <v>CLOSED</v>
          </cell>
          <cell r="D645" t="str">
            <v>Medium</v>
          </cell>
          <cell r="E645" t="str">
            <v>Chirag Dubal</v>
          </cell>
          <cell r="F645" t="str">
            <v>Shraddha Dighe</v>
          </cell>
          <cell r="G645">
            <v>46209.709027777775</v>
          </cell>
          <cell r="H645">
            <v>46211.507638888892</v>
          </cell>
        </row>
        <row r="646">
          <cell r="A646" t="str">
            <v>UCW-33950</v>
          </cell>
          <cell r="B646" t="str">
            <v>OAP | Plump Ambition Shade Extension Listing  |  TATACLIQ - Fashion | Seller Code 125928</v>
          </cell>
          <cell r="C646" t="str">
            <v>CLOSED</v>
          </cell>
          <cell r="D646" t="str">
            <v>Medium</v>
          </cell>
          <cell r="E646" t="str">
            <v>Chirag Dubal</v>
          </cell>
          <cell r="F646" t="str">
            <v>Shraddha Dighe</v>
          </cell>
          <cell r="G646">
            <v>46209.707638888889</v>
          </cell>
          <cell r="H646">
            <v>46210.647916666669</v>
          </cell>
        </row>
        <row r="647">
          <cell r="A647" t="str">
            <v>UCW-33948</v>
          </cell>
          <cell r="B647" t="str">
            <v>MNY | Sky Tubes Update  |  TATACLIQ - Fashion | Seller Code 125928</v>
          </cell>
          <cell r="C647" t="str">
            <v>CLOSED</v>
          </cell>
          <cell r="D647" t="str">
            <v>Medium</v>
          </cell>
          <cell r="E647" t="str">
            <v>Chirag Dubal</v>
          </cell>
          <cell r="F647" t="str">
            <v>Shraddha Dighe</v>
          </cell>
          <cell r="G647">
            <v>46209.701388888891</v>
          </cell>
          <cell r="H647">
            <v>46222.354861111111</v>
          </cell>
        </row>
        <row r="648">
          <cell r="A648" t="str">
            <v>UCW-33946</v>
          </cell>
          <cell r="B648" t="str">
            <v>TCL - Memo Paris Images update</v>
          </cell>
          <cell r="C648" t="str">
            <v>CLOSED</v>
          </cell>
          <cell r="D648" t="str">
            <v>Medium</v>
          </cell>
          <cell r="E648" t="str">
            <v>Chirag Dubal</v>
          </cell>
          <cell r="F648" t="str">
            <v>Shraddha Dighe</v>
          </cell>
          <cell r="G648">
            <v>46209.694444444445</v>
          </cell>
          <cell r="H648">
            <v>46218.655555555553</v>
          </cell>
        </row>
        <row r="649">
          <cell r="A649" t="str">
            <v>UCW-33933</v>
          </cell>
          <cell r="B649" t="str">
            <v>TCL X CDC Cataloging Connect</v>
          </cell>
          <cell r="C649" t="str">
            <v>CLOSED</v>
          </cell>
          <cell r="D649" t="str">
            <v>Medium</v>
          </cell>
          <cell r="E649" t="str">
            <v>Chirag Dubal</v>
          </cell>
          <cell r="F649" t="str">
            <v>Shloka Chakre</v>
          </cell>
          <cell r="G649">
            <v>46209.637499999997</v>
          </cell>
          <cell r="H649">
            <v>46217.679166666669</v>
          </cell>
        </row>
        <row r="650">
          <cell r="A650" t="str">
            <v>UCW-33927</v>
          </cell>
          <cell r="B650" t="str">
            <v>USPA_FM_Arrow_MP_90_Batch-4 AW26 &amp; 78 SS26__124848_2-07-2026</v>
          </cell>
          <cell r="C650" t="str">
            <v>CLOSED</v>
          </cell>
          <cell r="D650" t="str">
            <v>Medium</v>
          </cell>
          <cell r="E650" t="str">
            <v>Stuti Dube</v>
          </cell>
          <cell r="F650" t="str">
            <v>Shraddha Dighe</v>
          </cell>
          <cell r="G650">
            <v>46209.602777777778</v>
          </cell>
          <cell r="H650">
            <v>46219.515277777777</v>
          </cell>
        </row>
        <row r="651">
          <cell r="A651" t="str">
            <v>UCW-33909</v>
          </cell>
          <cell r="B651" t="str">
            <v>Roberto Cavalli - TCL - Platform addition</v>
          </cell>
          <cell r="C651" t="str">
            <v>CLOSED</v>
          </cell>
          <cell r="D651" t="str">
            <v>Medium</v>
          </cell>
          <cell r="E651" t="str">
            <v>netscribes</v>
          </cell>
          <cell r="F651" t="str">
            <v>Shraddha Dighe</v>
          </cell>
          <cell r="G651">
            <v>46209.469444444447</v>
          </cell>
          <cell r="H651">
            <v>46225.563888888886</v>
          </cell>
        </row>
        <row r="652">
          <cell r="A652" t="str">
            <v>UCW-33908</v>
          </cell>
          <cell r="B652" t="str">
            <v>NISTRA NEW LISTING FINE JEWELLERY SILVER 129363</v>
          </cell>
          <cell r="C652" t="str">
            <v>CLOSED</v>
          </cell>
          <cell r="D652" t="str">
            <v>Medium</v>
          </cell>
          <cell r="E652" t="str">
            <v>Chirag Dubal</v>
          </cell>
          <cell r="F652" t="str">
            <v>Shraddha Dighe</v>
          </cell>
          <cell r="G652">
            <v>46209.464583333334</v>
          </cell>
          <cell r="H652">
            <v>46213.717361111114</v>
          </cell>
        </row>
        <row r="653">
          <cell r="A653" t="str">
            <v>UCW-33887</v>
          </cell>
          <cell r="B653" t="str">
            <v>Request to Update Images</v>
          </cell>
          <cell r="C653" t="str">
            <v>CLOSED</v>
          </cell>
          <cell r="D653" t="str">
            <v>Medium</v>
          </cell>
          <cell r="E653" t="str">
            <v>Chirag Dubal</v>
          </cell>
          <cell r="F653" t="str">
            <v>Shraddha Dighe</v>
          </cell>
          <cell r="G653">
            <v>46206.804166666669</v>
          </cell>
          <cell r="H653">
            <v>46222.354861111111</v>
          </cell>
        </row>
        <row r="654">
          <cell r="A654" t="str">
            <v>UCW-33876</v>
          </cell>
          <cell r="B654" t="str">
            <v>Tata Cliq Listings 8th June</v>
          </cell>
          <cell r="C654" t="str">
            <v>CLOSED</v>
          </cell>
          <cell r="D654" t="str">
            <v>Medium</v>
          </cell>
          <cell r="E654" t="str">
            <v>Chirag Dubal</v>
          </cell>
          <cell r="F654" t="str">
            <v>Shraddha Dighe</v>
          </cell>
          <cell r="G654">
            <v>46206.749305555553</v>
          </cell>
          <cell r="H654">
            <v>46212.574999999997</v>
          </cell>
        </row>
        <row r="655">
          <cell r="A655" t="str">
            <v>UCW-33873</v>
          </cell>
          <cell r="B655" t="str">
            <v>Kindlife x TataCliq - Inde Wild Cataloguing Input</v>
          </cell>
          <cell r="C655" t="str">
            <v>CLOSED Due to Inactive/Insufficient Information</v>
          </cell>
          <cell r="D655" t="str">
            <v>Medium</v>
          </cell>
          <cell r="E655" t="str">
            <v>Chirag Dubal</v>
          </cell>
          <cell r="F655" t="str">
            <v>Shraddha Dighe</v>
          </cell>
          <cell r="G655">
            <v>46206.743750000001</v>
          </cell>
          <cell r="H655">
            <v>46211.428472222222</v>
          </cell>
        </row>
        <row r="656">
          <cell r="A656" t="str">
            <v>UCW-33869</v>
          </cell>
          <cell r="B656" t="str">
            <v>OAP | GB Serum PDP Update |  TATACLIQ - Fashion | Seller Code 125928</v>
          </cell>
          <cell r="C656" t="str">
            <v>CLOSED</v>
          </cell>
          <cell r="D656" t="str">
            <v>Medium</v>
          </cell>
          <cell r="E656" t="str">
            <v>Chirag Dubal</v>
          </cell>
          <cell r="F656" t="str">
            <v>Shraddha Dighe</v>
          </cell>
          <cell r="G656">
            <v>46206.722916666666</v>
          </cell>
          <cell r="H656">
            <v>46234.558333333334</v>
          </cell>
        </row>
        <row r="657">
          <cell r="A657" t="str">
            <v>UCW-33868</v>
          </cell>
          <cell r="B657" t="str">
            <v>Tatacliq Footwear  Batch 23 (June) _USPA_30-06-2026</v>
          </cell>
          <cell r="C657" t="str">
            <v>CLOSED</v>
          </cell>
          <cell r="D657" t="str">
            <v>Medium</v>
          </cell>
          <cell r="E657" t="str">
            <v>Chirag Dubal</v>
          </cell>
          <cell r="F657" t="str">
            <v>Shraddha Dighe</v>
          </cell>
          <cell r="G657">
            <v>46206.722222222219</v>
          </cell>
          <cell r="H657">
            <v>46210.674305555556</v>
          </cell>
        </row>
        <row r="658">
          <cell r="A658" t="str">
            <v>UCW-33865</v>
          </cell>
          <cell r="B658" t="str">
            <v>Tata Cliq-Multi Brand-Footwear -129236 - 127776 - 01-07-2026</v>
          </cell>
          <cell r="C658" t="str">
            <v>CLOSED</v>
          </cell>
          <cell r="D658" t="str">
            <v>Medium</v>
          </cell>
          <cell r="E658" t="str">
            <v>Chirag Dubal</v>
          </cell>
          <cell r="F658" t="str">
            <v>Sneha Nadar</v>
          </cell>
          <cell r="G658">
            <v>46206.706944444442</v>
          </cell>
          <cell r="H658">
            <v>46210.722222222219</v>
          </cell>
        </row>
        <row r="659">
          <cell r="A659" t="str">
            <v>UCW-33857</v>
          </cell>
          <cell r="B659" t="str">
            <v>PDP Tata X SKP</v>
          </cell>
          <cell r="C659" t="str">
            <v>CLOSED</v>
          </cell>
          <cell r="D659" t="str">
            <v>Medium</v>
          </cell>
          <cell r="E659" t="str">
            <v>Chirag Dubal</v>
          </cell>
          <cell r="F659" t="str">
            <v>Shraddha Dighe</v>
          </cell>
          <cell r="G659">
            <v>46206.666666666664</v>
          </cell>
          <cell r="H659">
            <v>46217.686111111114</v>
          </cell>
        </row>
        <row r="660">
          <cell r="A660" t="str">
            <v>UCW-33847</v>
          </cell>
          <cell r="B660" t="str">
            <v>R&amp;B - Apparel - Seller Code 123986 - New Listing - 01-07-2026 (Lot 11 Women))</v>
          </cell>
          <cell r="C660" t="str">
            <v>CLOSED</v>
          </cell>
          <cell r="D660" t="str">
            <v>Medium</v>
          </cell>
          <cell r="E660" t="str">
            <v>Chirag Dubal</v>
          </cell>
          <cell r="F660" t="str">
            <v>Shraddha Dighe</v>
          </cell>
          <cell r="G660">
            <v>46206.554861111108</v>
          </cell>
          <cell r="H660">
            <v>46226.651388888888</v>
          </cell>
        </row>
        <row r="661">
          <cell r="A661" t="str">
            <v>UCW-33830</v>
          </cell>
          <cell r="B661" t="str">
            <v>New Chain Pendant listing-7 SKUS</v>
          </cell>
          <cell r="C661" t="str">
            <v>CLOSED</v>
          </cell>
          <cell r="D661" t="str">
            <v>Medium</v>
          </cell>
          <cell r="E661" t="str">
            <v>Chirag Dubal</v>
          </cell>
          <cell r="F661" t="str">
            <v>Shraddha Dighe</v>
          </cell>
          <cell r="G661">
            <v>46205.86041666667</v>
          </cell>
          <cell r="H661">
            <v>46207.51458333333</v>
          </cell>
        </row>
        <row r="662">
          <cell r="A662" t="str">
            <v>UCW-33829</v>
          </cell>
          <cell r="B662" t="str">
            <v>H K JEWELS | WOMEN RINGS &amp; RAKHI | 124197 | 02-07-2026</v>
          </cell>
          <cell r="C662" t="str">
            <v>CLOSED</v>
          </cell>
          <cell r="D662" t="str">
            <v>Medium</v>
          </cell>
          <cell r="E662" t="str">
            <v>Chirag Dubal</v>
          </cell>
          <cell r="F662" t="str">
            <v>Shraddha Dighe</v>
          </cell>
          <cell r="G662">
            <v>46205.859722222223</v>
          </cell>
          <cell r="H662">
            <v>46209.597222222219</v>
          </cell>
        </row>
        <row r="663">
          <cell r="A663" t="str">
            <v>UCW-33827</v>
          </cell>
          <cell r="B663" t="str">
            <v>Giva | Silver Jewellery | 125927 | 18-06-2026 (54SKUs)</v>
          </cell>
          <cell r="C663" t="str">
            <v>CLOSED</v>
          </cell>
          <cell r="D663" t="str">
            <v>Medium</v>
          </cell>
          <cell r="E663" t="str">
            <v>Chirag Dubal</v>
          </cell>
          <cell r="F663" t="str">
            <v>Shraddha Dighe</v>
          </cell>
          <cell r="G663">
            <v>46205.854861111111</v>
          </cell>
          <cell r="H663">
            <v>46207.497916666667</v>
          </cell>
        </row>
        <row r="664">
          <cell r="A664" t="str">
            <v>UCW-33803</v>
          </cell>
          <cell r="B664" t="str">
            <v>Sqintalk x Tatacliq : Mixsoon New SKUs</v>
          </cell>
          <cell r="C664" t="str">
            <v>CLOSED</v>
          </cell>
          <cell r="D664" t="str">
            <v>Medium</v>
          </cell>
          <cell r="E664" t="str">
            <v>Chirag Dubal</v>
          </cell>
          <cell r="F664" t="str">
            <v>Shraddha Dighe</v>
          </cell>
          <cell r="G664">
            <v>46205.681250000001</v>
          </cell>
          <cell r="H664">
            <v>46239.52847222222</v>
          </cell>
        </row>
        <row r="665">
          <cell r="A665" t="str">
            <v>UCW-33802</v>
          </cell>
          <cell r="B665" t="str">
            <v>IKONIC ME - NEW LITINGS 30h June '26  - TATA CLIQ</v>
          </cell>
          <cell r="C665" t="str">
            <v>CLOSED</v>
          </cell>
          <cell r="D665" t="str">
            <v>Medium</v>
          </cell>
          <cell r="E665" t="str">
            <v>Chirag Dubal</v>
          </cell>
          <cell r="F665" t="str">
            <v>Shraddha Dighe</v>
          </cell>
          <cell r="G665">
            <v>46205.675000000003</v>
          </cell>
          <cell r="H665">
            <v>46209.575694444444</v>
          </cell>
        </row>
        <row r="666">
          <cell r="A666" t="str">
            <v>UCW-33801</v>
          </cell>
          <cell r="B666" t="str">
            <v>Tata Cliq - New listing - Fragrance &amp; Fragrance Gift Set (30-06-2026)</v>
          </cell>
          <cell r="C666" t="str">
            <v>CLOSED</v>
          </cell>
          <cell r="D666" t="str">
            <v>Medium</v>
          </cell>
          <cell r="E666" t="str">
            <v>Chirag Dubal</v>
          </cell>
          <cell r="F666" t="str">
            <v>Shraddha Dighe</v>
          </cell>
          <cell r="G666">
            <v>46205.670138888891</v>
          </cell>
          <cell r="H666">
            <v>46209.557638888888</v>
          </cell>
        </row>
        <row r="667">
          <cell r="A667" t="str">
            <v>UCW-33798</v>
          </cell>
          <cell r="B667" t="str">
            <v>TC LUX Asics Footwear 129537 | 30-06-2026</v>
          </cell>
          <cell r="C667" t="str">
            <v>CLOSED</v>
          </cell>
          <cell r="D667" t="str">
            <v>Medium</v>
          </cell>
          <cell r="E667" t="str">
            <v>Chirag Dubal</v>
          </cell>
          <cell r="F667" t="str">
            <v>Shraddha Dighe</v>
          </cell>
          <cell r="G667">
            <v>46205.662499999999</v>
          </cell>
          <cell r="H667">
            <v>46207.486805555556</v>
          </cell>
        </row>
        <row r="668">
          <cell r="A668" t="str">
            <v>UCW-33795</v>
          </cell>
          <cell r="B668" t="str">
            <v>TataCliq x O3+ New Launch 30-06-2026</v>
          </cell>
          <cell r="C668" t="str">
            <v>CLOSED</v>
          </cell>
          <cell r="D668" t="str">
            <v>Medium</v>
          </cell>
          <cell r="E668" t="str">
            <v>Chirag Dubal</v>
          </cell>
          <cell r="F668" t="str">
            <v>Shraddha Dighe</v>
          </cell>
          <cell r="G668">
            <v>46205.645138888889</v>
          </cell>
          <cell r="H668">
            <v>46207.477777777778</v>
          </cell>
        </row>
        <row r="669">
          <cell r="A669" t="str">
            <v>UCW-33789</v>
          </cell>
          <cell r="B669" t="str">
            <v>Tata Cliq -  Fragrance Images &amp; Video update</v>
          </cell>
          <cell r="C669" t="str">
            <v>CLOSED</v>
          </cell>
          <cell r="D669" t="str">
            <v>Medium</v>
          </cell>
          <cell r="E669" t="str">
            <v>Chirag Dubal</v>
          </cell>
          <cell r="F669" t="str">
            <v>Simi Raichel Zachariah</v>
          </cell>
          <cell r="G669">
            <v>46205.634722222225</v>
          </cell>
          <cell r="H669">
            <v>46218.654861111114</v>
          </cell>
        </row>
        <row r="670">
          <cell r="A670" t="str">
            <v>UCW-33748</v>
          </cell>
          <cell r="B670" t="str">
            <v>Touch925 - Image Update - Jewellery - 01 July 2026</v>
          </cell>
          <cell r="C670" t="str">
            <v>CLOSED</v>
          </cell>
          <cell r="D670" t="str">
            <v>Medium</v>
          </cell>
          <cell r="E670" t="str">
            <v>Chirag Dubal</v>
          </cell>
          <cell r="F670" t="str">
            <v>Shraddha Dighe</v>
          </cell>
          <cell r="G670">
            <v>46204.654861111114</v>
          </cell>
          <cell r="H670">
            <v>46217.759722222225</v>
          </cell>
        </row>
        <row r="671">
          <cell r="A671" t="str">
            <v>UCW-33743</v>
          </cell>
          <cell r="B671" t="str">
            <v>EAN Update TATA</v>
          </cell>
          <cell r="C671" t="str">
            <v>CLOSED</v>
          </cell>
          <cell r="D671" t="str">
            <v>Medium</v>
          </cell>
          <cell r="E671" t="str">
            <v>Chirag Dubal</v>
          </cell>
          <cell r="F671" t="str">
            <v>Shraddha Dighe</v>
          </cell>
          <cell r="G671">
            <v>46204.638888888891</v>
          </cell>
          <cell r="H671">
            <v>46210.469444444447</v>
          </cell>
        </row>
        <row r="672">
          <cell r="A672" t="str">
            <v>UCW-33742</v>
          </cell>
          <cell r="B672" t="str">
            <v>EAN Update Tata RR Sealed ends</v>
          </cell>
          <cell r="C672" t="str">
            <v>CLOSED</v>
          </cell>
          <cell r="D672" t="str">
            <v>Medium</v>
          </cell>
          <cell r="E672" t="str">
            <v>Chirag Dubal</v>
          </cell>
          <cell r="F672" t="str">
            <v>Shraddha Dighe</v>
          </cell>
          <cell r="G672">
            <v>46204.636111111111</v>
          </cell>
          <cell r="H672">
            <v>46207.513194444444</v>
          </cell>
        </row>
        <row r="673">
          <cell r="A673" t="str">
            <v>UCW-33738</v>
          </cell>
          <cell r="B673" t="str">
            <v>TataCliq: New Lot-2 NIT Category New Articles</v>
          </cell>
          <cell r="C673" t="str">
            <v>CLOSED</v>
          </cell>
          <cell r="D673" t="str">
            <v>Medium</v>
          </cell>
          <cell r="E673" t="str">
            <v>Chirag Dubal</v>
          </cell>
          <cell r="F673" t="str">
            <v>Shloka Chakre</v>
          </cell>
          <cell r="G673">
            <v>46204.613194444442</v>
          </cell>
          <cell r="H673">
            <v>46206.518055555556</v>
          </cell>
        </row>
        <row r="674">
          <cell r="A674" t="str">
            <v>UCW-33737</v>
          </cell>
          <cell r="B674" t="str">
            <v>Isharya-Tata Cliq-High Travel- Line sheet</v>
          </cell>
          <cell r="C674" t="str">
            <v>CLOSED</v>
          </cell>
          <cell r="D674" t="str">
            <v>Medium</v>
          </cell>
          <cell r="E674" t="str">
            <v>Chirag Dubal</v>
          </cell>
          <cell r="F674" t="str">
            <v>Shraddha Dighe</v>
          </cell>
          <cell r="G674">
            <v>46204.605555555558</v>
          </cell>
          <cell r="H674">
            <v>46206.464583333334</v>
          </cell>
        </row>
        <row r="675">
          <cell r="A675" t="str">
            <v>UCW-33732</v>
          </cell>
          <cell r="B675" t="str">
            <v>New 13 Combos List</v>
          </cell>
          <cell r="C675" t="str">
            <v>CLOSED</v>
          </cell>
          <cell r="D675" t="str">
            <v>Medium</v>
          </cell>
          <cell r="E675" t="str">
            <v>Chirag Dubal</v>
          </cell>
          <cell r="F675" t="str">
            <v>Shraddha Dighe</v>
          </cell>
          <cell r="G675">
            <v>46204.538888888892</v>
          </cell>
          <cell r="H675">
            <v>46209.55</v>
          </cell>
        </row>
        <row r="676">
          <cell r="A676" t="str">
            <v>UCW-33731</v>
          </cell>
          <cell r="B676" t="str">
            <v>Plix - Skincare Pending - UCW-29413</v>
          </cell>
          <cell r="C676" t="str">
            <v>CLOSED</v>
          </cell>
          <cell r="D676" t="str">
            <v>Medium</v>
          </cell>
          <cell r="E676" t="str">
            <v>Chirag Dubal</v>
          </cell>
          <cell r="F676" t="str">
            <v>Shraddha Dighe</v>
          </cell>
          <cell r="G676">
            <v>46204.527083333334</v>
          </cell>
          <cell r="H676">
            <v>46205.524305555555</v>
          </cell>
        </row>
        <row r="677">
          <cell r="A677" t="str">
            <v>UCW-33730</v>
          </cell>
          <cell r="B677" t="str">
            <v>New Products Listings - 30.6.26 | CDC - ON Footwear</v>
          </cell>
          <cell r="C677" t="str">
            <v>CLOSED</v>
          </cell>
          <cell r="D677" t="str">
            <v>Medium</v>
          </cell>
          <cell r="E677" t="str">
            <v>netscribes</v>
          </cell>
          <cell r="F677" t="str">
            <v>Shloka Chakre</v>
          </cell>
          <cell r="G677">
            <v>46204.509027777778</v>
          </cell>
          <cell r="H677">
            <v>46205.461805555555</v>
          </cell>
        </row>
        <row r="678">
          <cell r="A678" t="str">
            <v>UCW-33729</v>
          </cell>
          <cell r="B678" t="str">
            <v>Image Revamp (212 SKUs) - Touch925</v>
          </cell>
          <cell r="C678" t="str">
            <v>CLOSED Due to Inactive/Insufficient Information</v>
          </cell>
          <cell r="D678" t="str">
            <v>Medium</v>
          </cell>
          <cell r="E678" t="str">
            <v>Chirag Dubal</v>
          </cell>
          <cell r="F678" t="str">
            <v>Shraddha Dighe</v>
          </cell>
          <cell r="G678">
            <v>46204.504166666666</v>
          </cell>
          <cell r="H678">
            <v>46210.713194444441</v>
          </cell>
        </row>
        <row r="679">
          <cell r="A679" t="str">
            <v>UCW-33728</v>
          </cell>
          <cell r="B679" t="str">
            <v>Palmonas | Fashion Jwellery | 128366 | 30-06-2026 (136 SKUs)</v>
          </cell>
          <cell r="C679" t="str">
            <v>CLOSED</v>
          </cell>
          <cell r="D679" t="str">
            <v>Medium</v>
          </cell>
          <cell r="E679" t="str">
            <v>Chirag Dubal</v>
          </cell>
          <cell r="F679" t="str">
            <v>Shraddha Dighe</v>
          </cell>
          <cell r="G679">
            <v>46204.50277777778</v>
          </cell>
          <cell r="H679">
            <v>46206.438194444447</v>
          </cell>
        </row>
        <row r="680">
          <cell r="A680" t="str">
            <v>UCW-33727</v>
          </cell>
          <cell r="B680" t="str">
            <v>Fabindia – Apparel – Seller Code-126453 – SKU Count-291 – Style Count-50 – 29-06-2026</v>
          </cell>
          <cell r="C680" t="str">
            <v>CLOSED</v>
          </cell>
          <cell r="D680" t="str">
            <v>Medium</v>
          </cell>
          <cell r="E680" t="str">
            <v>Chirag Dubal</v>
          </cell>
          <cell r="F680" t="str">
            <v>Shraddha Dighe</v>
          </cell>
          <cell r="G680">
            <v>46204.5</v>
          </cell>
          <cell r="H680">
            <v>46212.534722222219</v>
          </cell>
        </row>
        <row r="681">
          <cell r="A681" t="str">
            <v>UCW-33723</v>
          </cell>
          <cell r="B681" t="str">
            <v>New Brand Listing Atelier Materi</v>
          </cell>
          <cell r="C681" t="str">
            <v>CLOSED</v>
          </cell>
          <cell r="D681" t="str">
            <v>Medium</v>
          </cell>
          <cell r="E681" t="str">
            <v>Chirag Dubal</v>
          </cell>
          <cell r="F681" t="str">
            <v>Shraddha Dighe</v>
          </cell>
          <cell r="G681">
            <v>46204.479861111111</v>
          </cell>
          <cell r="H681">
            <v>46213.700694444444</v>
          </cell>
        </row>
        <row r="682">
          <cell r="A682" t="str">
            <v>UCW-33715</v>
          </cell>
          <cell r="B682" t="str">
            <v>Reactivation of old SKUs &amp; Image Revamp - Touch925</v>
          </cell>
          <cell r="C682" t="str">
            <v>CLOSED</v>
          </cell>
          <cell r="D682" t="str">
            <v>Medium</v>
          </cell>
          <cell r="E682" t="str">
            <v>Chirag Dubal</v>
          </cell>
          <cell r="F682" t="str">
            <v>Shraddha Dighe</v>
          </cell>
          <cell r="G682">
            <v>46203.767361111109</v>
          </cell>
          <cell r="H682">
            <v>46205.540277777778</v>
          </cell>
        </row>
        <row r="683">
          <cell r="A683" t="str">
            <v>UCW-33712</v>
          </cell>
          <cell r="B683" t="str">
            <v>OAP | Hair Mask Listing | Tata Cliq Fashion |125928</v>
          </cell>
          <cell r="C683" t="str">
            <v>CLOSED</v>
          </cell>
          <cell r="D683" t="str">
            <v>Medium</v>
          </cell>
          <cell r="E683" t="str">
            <v>Chirag Dubal</v>
          </cell>
          <cell r="F683" t="str">
            <v>Shraddha Dighe</v>
          </cell>
          <cell r="G683">
            <v>46203.761805555558</v>
          </cell>
          <cell r="H683">
            <v>46207.473611111112</v>
          </cell>
        </row>
        <row r="684">
          <cell r="A684" t="str">
            <v>UCW-33708</v>
          </cell>
          <cell r="B684" t="str">
            <v>The Souled Store Menswear Apparel 123858 26-06-2026</v>
          </cell>
          <cell r="C684" t="str">
            <v>CLOSED</v>
          </cell>
          <cell r="D684" t="str">
            <v>Medium</v>
          </cell>
          <cell r="E684" t="str">
            <v>Chirag Dubal</v>
          </cell>
          <cell r="F684" t="str">
            <v>Shraddha Dighe</v>
          </cell>
          <cell r="G684">
            <v>46203.740277777775</v>
          </cell>
          <cell r="H684">
            <v>46210.634722222225</v>
          </cell>
        </row>
        <row r="685">
          <cell r="A685" t="str">
            <v>UCW-33706</v>
          </cell>
          <cell r="B685" t="str">
            <v>The Souled Store Womenswear Apparel 123858 26-06-2026</v>
          </cell>
          <cell r="C685" t="str">
            <v>CLOSED</v>
          </cell>
          <cell r="D685" t="str">
            <v>Medium</v>
          </cell>
          <cell r="E685" t="str">
            <v>Chirag Dubal</v>
          </cell>
          <cell r="F685" t="str">
            <v>Shraddha Dighe</v>
          </cell>
          <cell r="G685">
            <v>46203.734027777777</v>
          </cell>
          <cell r="H685">
            <v>46212.51666666667</v>
          </cell>
        </row>
        <row r="686">
          <cell r="A686" t="str">
            <v>UCW-33705</v>
          </cell>
          <cell r="B686" t="str">
            <v>Tata Cliq Listing_03-06-2026 Lavie Luxe Perfume</v>
          </cell>
          <cell r="C686" t="str">
            <v>CLOSED</v>
          </cell>
          <cell r="D686" t="str">
            <v>Medium</v>
          </cell>
          <cell r="E686" t="str">
            <v>Chirag Dubal</v>
          </cell>
          <cell r="F686" t="str">
            <v>Shraddha Dighe</v>
          </cell>
          <cell r="G686">
            <v>46203.727777777778</v>
          </cell>
          <cell r="H686">
            <v>46205.518750000003</v>
          </cell>
        </row>
        <row r="687">
          <cell r="A687" t="str">
            <v>UCW-33701</v>
          </cell>
          <cell r="B687" t="str">
            <v>Ben Sherman Sneakers Listing</v>
          </cell>
          <cell r="C687" t="str">
            <v>CLOSED</v>
          </cell>
          <cell r="D687" t="str">
            <v>Medium</v>
          </cell>
          <cell r="E687" t="str">
            <v>Chirag Dubal</v>
          </cell>
          <cell r="F687" t="str">
            <v>Simi Raichel Zachariah</v>
          </cell>
          <cell r="G687">
            <v>46203.720138888886</v>
          </cell>
          <cell r="H687">
            <v>46207.463194444441</v>
          </cell>
        </row>
        <row r="688">
          <cell r="A688" t="str">
            <v>UCW-33694</v>
          </cell>
          <cell r="B688" t="str">
            <v>Need to Catalogue Updation require</v>
          </cell>
          <cell r="C688" t="str">
            <v>CLOSED</v>
          </cell>
          <cell r="D688" t="str">
            <v>Medium</v>
          </cell>
          <cell r="E688" t="str">
            <v>Chirag Dubal</v>
          </cell>
          <cell r="F688" t="str">
            <v>Shraddha Dighe</v>
          </cell>
          <cell r="G688">
            <v>46203.70416666667</v>
          </cell>
          <cell r="H688">
            <v>46204.574305555558</v>
          </cell>
        </row>
        <row r="689">
          <cell r="A689" t="str">
            <v>UCW-33693</v>
          </cell>
          <cell r="B689" t="str">
            <v>Matiere Premiere one new sku Listing</v>
          </cell>
          <cell r="C689" t="str">
            <v>CLOSED</v>
          </cell>
          <cell r="D689" t="str">
            <v>Medium</v>
          </cell>
          <cell r="E689" t="str">
            <v>Chirag Dubal</v>
          </cell>
          <cell r="F689" t="str">
            <v>Simi Raichel Zachariah</v>
          </cell>
          <cell r="G689">
            <v>46203.703472222223</v>
          </cell>
          <cell r="H689">
            <v>46209.543749999997</v>
          </cell>
        </row>
        <row r="690">
          <cell r="A690" t="str">
            <v>UCW-33692</v>
          </cell>
          <cell r="B690" t="str">
            <v>CLONE - Tata Cliq Luxury - New listing - Natura Bissé (New launch MDB)</v>
          </cell>
          <cell r="C690" t="str">
            <v>CLOSED</v>
          </cell>
          <cell r="D690" t="str">
            <v>Medium</v>
          </cell>
          <cell r="E690" t="str">
            <v>Chirag Dubal</v>
          </cell>
          <cell r="F690" t="str">
            <v>Shraddha Dighe</v>
          </cell>
          <cell r="G690">
            <v>46203.699305555558</v>
          </cell>
          <cell r="H690">
            <v>46209.529166666667</v>
          </cell>
        </row>
        <row r="691">
          <cell r="A691" t="str">
            <v>UCW-33689</v>
          </cell>
          <cell r="B691" t="str">
            <v>Tata Cliq Footwear Catalogue | 27-06-2026</v>
          </cell>
          <cell r="C691" t="str">
            <v>CLOSED</v>
          </cell>
          <cell r="D691" t="str">
            <v>Medium</v>
          </cell>
          <cell r="E691" t="str">
            <v>Chirag Dubal</v>
          </cell>
          <cell r="F691" t="str">
            <v>Shraddha Dighe</v>
          </cell>
          <cell r="G691">
            <v>46203.688888888886</v>
          </cell>
          <cell r="H691">
            <v>46205.487500000003</v>
          </cell>
        </row>
        <row r="692">
          <cell r="A692" t="str">
            <v>UCW-33676</v>
          </cell>
          <cell r="B692" t="str">
            <v>New Catalog Women_Biba_25-06-2026</v>
          </cell>
          <cell r="C692" t="str">
            <v>CLOSED</v>
          </cell>
          <cell r="D692" t="str">
            <v>Medium</v>
          </cell>
          <cell r="E692" t="str">
            <v>Chirag Dubal</v>
          </cell>
          <cell r="F692" t="str">
            <v>Shraddha Dighe</v>
          </cell>
          <cell r="G692">
            <v>46203.629166666666</v>
          </cell>
          <cell r="H692">
            <v>46210.541666666664</v>
          </cell>
        </row>
        <row r="693">
          <cell r="A693" t="str">
            <v>UCW-33673</v>
          </cell>
          <cell r="B693" t="str">
            <v>Dorsay two new skus Listing</v>
          </cell>
          <cell r="C693" t="str">
            <v>CLOSED</v>
          </cell>
          <cell r="D693" t="str">
            <v>Medium</v>
          </cell>
          <cell r="E693" t="str">
            <v>Chirag Dubal</v>
          </cell>
          <cell r="F693" t="str">
            <v>Simi Raichel Zachariah</v>
          </cell>
          <cell r="G693">
            <v>46203.624305555553</v>
          </cell>
          <cell r="H693">
            <v>46205.488888888889</v>
          </cell>
        </row>
        <row r="694">
          <cell r="A694" t="str">
            <v>UCW-33664</v>
          </cell>
          <cell r="B694" t="str">
            <v>Tata Cliq Footwear Catalogue | 26-06-2026</v>
          </cell>
          <cell r="C694" t="str">
            <v>CLOSED</v>
          </cell>
          <cell r="D694" t="str">
            <v>Medium</v>
          </cell>
          <cell r="E694" t="str">
            <v>Chirag Dubal</v>
          </cell>
          <cell r="F694" t="str">
            <v>Shloka Chakre</v>
          </cell>
          <cell r="G694">
            <v>46203.524305555555</v>
          </cell>
          <cell r="H694">
            <v>46213.780555555553</v>
          </cell>
        </row>
        <row r="695">
          <cell r="A695" t="str">
            <v>UCW-33660</v>
          </cell>
          <cell r="B695" t="str">
            <v>Tatacliq Catalog Rakhi Lot</v>
          </cell>
          <cell r="C695" t="str">
            <v>CLOSED</v>
          </cell>
          <cell r="D695" t="str">
            <v>Medium</v>
          </cell>
          <cell r="E695" t="str">
            <v>Chirag Dubal</v>
          </cell>
          <cell r="F695" t="str">
            <v>Shraddha Dighe</v>
          </cell>
          <cell r="G695">
            <v>46203.50277777778</v>
          </cell>
          <cell r="H695">
            <v>46204.589583333334</v>
          </cell>
        </row>
        <row r="696">
          <cell r="A696" t="str">
            <v>UCW-33658</v>
          </cell>
          <cell r="B696" t="str">
            <v>R&amp;B - Apparel - Seller Code 123986 - New Listing - 27-06-2026 (Lot 11)</v>
          </cell>
          <cell r="C696" t="str">
            <v>CLOSED</v>
          </cell>
          <cell r="D696" t="str">
            <v>Medium</v>
          </cell>
          <cell r="E696" t="str">
            <v>Chirag Dubal</v>
          </cell>
          <cell r="F696" t="str">
            <v>Shraddha Dighe</v>
          </cell>
          <cell r="G696">
            <v>46203.5</v>
          </cell>
          <cell r="H696">
            <v>46213.69027777778</v>
          </cell>
        </row>
        <row r="697">
          <cell r="A697" t="str">
            <v>UCW-33651</v>
          </cell>
          <cell r="B697" t="str">
            <v>New GWP Listing (July) - Tata</v>
          </cell>
          <cell r="C697" t="str">
            <v>CLOSED</v>
          </cell>
          <cell r="D697" t="str">
            <v>Medium</v>
          </cell>
          <cell r="E697" t="str">
            <v>Chirag Dubal</v>
          </cell>
          <cell r="F697" t="str">
            <v>Shraddha Dighe</v>
          </cell>
          <cell r="G697">
            <v>46203.456250000003</v>
          </cell>
          <cell r="H697">
            <v>46204.577777777777</v>
          </cell>
        </row>
        <row r="698">
          <cell r="A698" t="str">
            <v>UCW-33640</v>
          </cell>
          <cell r="B698" t="str">
            <v>New Listing - Touch925 - 128759</v>
          </cell>
          <cell r="C698" t="str">
            <v>CLOSED</v>
          </cell>
          <cell r="D698" t="str">
            <v>Medium</v>
          </cell>
          <cell r="E698" t="str">
            <v>Chirag Dubal</v>
          </cell>
          <cell r="F698" t="str">
            <v>Shraddha Dighe</v>
          </cell>
          <cell r="G698">
            <v>46202.745833333334</v>
          </cell>
          <cell r="H698">
            <v>46204.553472222222</v>
          </cell>
        </row>
        <row r="699">
          <cell r="A699" t="str">
            <v>UCW-33639</v>
          </cell>
          <cell r="B699" t="str">
            <v>New Listings+Rayhaan+Perfumes+126349+TCF+26th June 2026</v>
          </cell>
          <cell r="C699" t="str">
            <v>CLOSED</v>
          </cell>
          <cell r="D699" t="str">
            <v>Medium</v>
          </cell>
          <cell r="E699" t="str">
            <v>Chirag Dubal</v>
          </cell>
          <cell r="F699" t="str">
            <v>Shraddha Dighe</v>
          </cell>
          <cell r="G699">
            <v>46202.743750000001</v>
          </cell>
          <cell r="H699">
            <v>46204.54583333333</v>
          </cell>
        </row>
        <row r="700">
          <cell r="A700" t="str">
            <v>UCW-33625</v>
          </cell>
          <cell r="B700" t="str">
            <v>Tata Lux Bugatti SS26 Lot 2 styles _Footwear_22 options _126492 25/06/2025</v>
          </cell>
          <cell r="C700" t="str">
            <v>CLOSED</v>
          </cell>
          <cell r="D700" t="str">
            <v>Medium</v>
          </cell>
          <cell r="E700" t="str">
            <v>Chirag Dubal</v>
          </cell>
          <cell r="F700" t="str">
            <v>Shloka Chakre</v>
          </cell>
          <cell r="G700">
            <v>46202.709722222222</v>
          </cell>
          <cell r="H700">
            <v>46210.481944444444</v>
          </cell>
        </row>
        <row r="701">
          <cell r="A701" t="str">
            <v>UCW-33621</v>
          </cell>
          <cell r="B701" t="str">
            <v>TCL- New listing - Memo Paris Cap Camarat (MDP)</v>
          </cell>
          <cell r="C701" t="str">
            <v>CLOSED</v>
          </cell>
          <cell r="D701" t="str">
            <v>Medium</v>
          </cell>
          <cell r="E701" t="str">
            <v>Chirag Dubal</v>
          </cell>
          <cell r="F701" t="str">
            <v>Shraddha Dighe</v>
          </cell>
          <cell r="G701">
            <v>46202.694444444445</v>
          </cell>
          <cell r="H701">
            <v>46204.53402777778</v>
          </cell>
        </row>
        <row r="702">
          <cell r="A702" t="str">
            <v>UCW-33620</v>
          </cell>
          <cell r="B702" t="str">
            <v>Airwrap ID New Colorway- Prussian Blue (TCL Listing)</v>
          </cell>
          <cell r="C702" t="str">
            <v>CLOSED Due to Inactive/Insufficient Information</v>
          </cell>
          <cell r="D702" t="str">
            <v>Medium</v>
          </cell>
          <cell r="E702" t="str">
            <v>Chirag Dubal</v>
          </cell>
          <cell r="F702" t="str">
            <v>Shraddha Dighe</v>
          </cell>
          <cell r="G702">
            <v>46202.692361111112</v>
          </cell>
          <cell r="H702">
            <v>46217.430555555555</v>
          </cell>
        </row>
        <row r="703">
          <cell r="A703" t="str">
            <v>UCW-33617</v>
          </cell>
          <cell r="B703" t="str">
            <v>Tata JLO Fragrance Cataloguing 25th June'26</v>
          </cell>
          <cell r="C703" t="str">
            <v>CLOSED Due to Inactive/Insufficient Information</v>
          </cell>
          <cell r="D703" t="str">
            <v>Medium</v>
          </cell>
          <cell r="E703" t="str">
            <v>Chirag Dubal</v>
          </cell>
          <cell r="F703" t="str">
            <v>Shraddha Dighe</v>
          </cell>
          <cell r="G703">
            <v>46202.678472222222</v>
          </cell>
          <cell r="H703">
            <v>46204.570138888892</v>
          </cell>
        </row>
        <row r="704">
          <cell r="A704" t="str">
            <v>UCW-33616</v>
          </cell>
          <cell r="B704" t="str">
            <v>Tata LID Fragrance Cataloguing 25th June'26</v>
          </cell>
          <cell r="C704" t="str">
            <v>CLOSED</v>
          </cell>
          <cell r="D704" t="str">
            <v>Medium</v>
          </cell>
          <cell r="E704" t="str">
            <v>Chirag Dubal</v>
          </cell>
          <cell r="F704" t="str">
            <v>Shraddha Dighe</v>
          </cell>
          <cell r="G704">
            <v>46202.676388888889</v>
          </cell>
          <cell r="H704">
            <v>46204.529861111114</v>
          </cell>
        </row>
        <row r="705">
          <cell r="A705" t="str">
            <v>UCW-33615</v>
          </cell>
          <cell r="B705" t="str">
            <v>Libas Apparel 127532 19-06-2026 (NEW CATALOGUE)</v>
          </cell>
          <cell r="C705" t="str">
            <v>CLOSED</v>
          </cell>
          <cell r="D705" t="str">
            <v>Medium</v>
          </cell>
          <cell r="E705" t="str">
            <v>Chirag Dubal</v>
          </cell>
          <cell r="F705" t="str">
            <v>Shraddha Dighe</v>
          </cell>
          <cell r="G705">
            <v>46202.67083333333</v>
          </cell>
          <cell r="H705">
            <v>46205.628472222219</v>
          </cell>
        </row>
        <row r="706">
          <cell r="A706" t="str">
            <v>UCW-33611</v>
          </cell>
          <cell r="B706" t="str">
            <v>cataloguing Information - Baccarose SKUs</v>
          </cell>
          <cell r="C706" t="str">
            <v>CLOSED</v>
          </cell>
          <cell r="D706" t="str">
            <v>Medium</v>
          </cell>
          <cell r="E706" t="str">
            <v>Chirag Dubal</v>
          </cell>
          <cell r="F706" t="str">
            <v>Shraddha Dighe</v>
          </cell>
          <cell r="G706">
            <v>46202.65625</v>
          </cell>
          <cell r="H706">
            <v>46204.521527777775</v>
          </cell>
        </row>
        <row r="707">
          <cell r="A707" t="str">
            <v>UCW-33601</v>
          </cell>
          <cell r="B707" t="str">
            <v>New Catalogue - SCENTRA</v>
          </cell>
          <cell r="C707" t="str">
            <v>CLOSED</v>
          </cell>
          <cell r="D707" t="str">
            <v>Medium</v>
          </cell>
          <cell r="E707" t="str">
            <v>Chirag Dubal</v>
          </cell>
          <cell r="F707" t="str">
            <v>Shraddha Dighe</v>
          </cell>
          <cell r="G707">
            <v>46202.631944444445</v>
          </cell>
          <cell r="H707">
            <v>46204.511111111111</v>
          </cell>
        </row>
        <row r="708">
          <cell r="A708" t="str">
            <v>UCW-33585</v>
          </cell>
          <cell r="B708" t="str">
            <v>CLONE - Belle Organics | Cataloguing</v>
          </cell>
          <cell r="C708" t="str">
            <v>CLOSED</v>
          </cell>
          <cell r="D708" t="str">
            <v>Medium</v>
          </cell>
          <cell r="E708" t="str">
            <v>Chirag Dubal</v>
          </cell>
          <cell r="F708" t="str">
            <v>netscribes</v>
          </cell>
          <cell r="G708">
            <v>46202.5625</v>
          </cell>
          <cell r="H708">
            <v>46203.493055555555</v>
          </cell>
        </row>
        <row r="709">
          <cell r="A709" t="str">
            <v>UCW-33576</v>
          </cell>
          <cell r="B709" t="str">
            <v>Lotto/Footwear UPTO Lot-36/Seller code- 129247/ 24-06-2026</v>
          </cell>
          <cell r="C709" t="str">
            <v>CLOSED</v>
          </cell>
          <cell r="D709" t="str">
            <v>Medium</v>
          </cell>
          <cell r="E709" t="str">
            <v>Chirag Dubal</v>
          </cell>
          <cell r="F709" t="str">
            <v>Simi Raichel Zachariah</v>
          </cell>
          <cell r="G709">
            <v>46202.518750000003</v>
          </cell>
          <cell r="H709">
            <v>46203.477083333331</v>
          </cell>
        </row>
        <row r="710">
          <cell r="A710" t="str">
            <v>UCW-33571</v>
          </cell>
          <cell r="B710" t="str">
            <v>Woodland / Footwear / 247 SKU's / 34 Options / 24-06-26</v>
          </cell>
          <cell r="C710" t="str">
            <v>CLOSED</v>
          </cell>
          <cell r="D710" t="str">
            <v>Medium</v>
          </cell>
          <cell r="E710" t="str">
            <v>Chirag Dubal</v>
          </cell>
          <cell r="F710" t="str">
            <v>Simi Raichel Zachariah</v>
          </cell>
          <cell r="G710">
            <v>46202.497916666667</v>
          </cell>
          <cell r="H710">
            <v>46204.50277777778</v>
          </cell>
        </row>
        <row r="711">
          <cell r="A711" t="str">
            <v>UCW-33564</v>
          </cell>
          <cell r="B711" t="str">
            <v>Error_124246 Luxury New Balance OR Slot 2 listing 10.03.2026</v>
          </cell>
          <cell r="C711" t="str">
            <v>CLOSED</v>
          </cell>
          <cell r="D711" t="str">
            <v>Medium</v>
          </cell>
          <cell r="E711" t="str">
            <v>netscribes</v>
          </cell>
          <cell r="F711" t="str">
            <v>Reagan D’souza</v>
          </cell>
          <cell r="G711">
            <v>46202.442361111112</v>
          </cell>
          <cell r="H711">
            <v>46213.728472222225</v>
          </cell>
        </row>
        <row r="712">
          <cell r="A712" t="str">
            <v>UCW-33547</v>
          </cell>
          <cell r="B712" t="str">
            <v>Platform Addition - Protouch</v>
          </cell>
          <cell r="C712" t="str">
            <v>CLOSED</v>
          </cell>
          <cell r="D712" t="str">
            <v>Medium</v>
          </cell>
          <cell r="E712" t="str">
            <v>Chirag Dubal</v>
          </cell>
          <cell r="F712" t="str">
            <v>Shraddha Dighe</v>
          </cell>
          <cell r="G712">
            <v>46199.763194444444</v>
          </cell>
          <cell r="H712">
            <v>46202.438194444447</v>
          </cell>
        </row>
        <row r="713">
          <cell r="A713" t="str">
            <v>UCW-33543</v>
          </cell>
          <cell r="B713" t="str">
            <v>Sora Dora one new sku Listing</v>
          </cell>
          <cell r="C713" t="str">
            <v>CLOSED</v>
          </cell>
          <cell r="D713" t="str">
            <v>Medium</v>
          </cell>
          <cell r="E713" t="str">
            <v>Chirag Dubal</v>
          </cell>
          <cell r="F713" t="str">
            <v>Shraddha Dighe</v>
          </cell>
          <cell r="G713">
            <v>46199.728472222225</v>
          </cell>
          <cell r="H713">
            <v>46202.547222222223</v>
          </cell>
        </row>
        <row r="714">
          <cell r="A714" t="str">
            <v>UCW-33541</v>
          </cell>
          <cell r="B714" t="str">
            <v>Sparkles Arias by Lara Dutta 34 Styles</v>
          </cell>
          <cell r="C714" t="str">
            <v>CLOSED</v>
          </cell>
          <cell r="D714" t="str">
            <v>Medium</v>
          </cell>
          <cell r="E714" t="str">
            <v>Chirag Dubal</v>
          </cell>
          <cell r="F714" t="str">
            <v>Shraddha Dighe</v>
          </cell>
          <cell r="G714">
            <v>46199.715277777781</v>
          </cell>
          <cell r="H714">
            <v>46203.48333333333</v>
          </cell>
        </row>
        <row r="715">
          <cell r="A715" t="str">
            <v>UCW-33540</v>
          </cell>
          <cell r="B715" t="str">
            <v>New Catalouge- 26.06.2026</v>
          </cell>
          <cell r="C715" t="str">
            <v>CLOSED</v>
          </cell>
          <cell r="D715" t="str">
            <v>Medium</v>
          </cell>
          <cell r="E715" t="str">
            <v>Chirag Dubal</v>
          </cell>
          <cell r="F715" t="str">
            <v>Shraddha Dighe</v>
          </cell>
          <cell r="G715">
            <v>46199.712500000001</v>
          </cell>
          <cell r="H715">
            <v>46202.543749999997</v>
          </cell>
        </row>
        <row r="716">
          <cell r="A716" t="str">
            <v>UCW-33536</v>
          </cell>
          <cell r="B716" t="str">
            <v>New Rakhi Catalogue 2026</v>
          </cell>
          <cell r="C716" t="str">
            <v>CLOSED</v>
          </cell>
          <cell r="D716" t="str">
            <v>Medium</v>
          </cell>
          <cell r="E716" t="str">
            <v>Chirag Dubal</v>
          </cell>
          <cell r="F716" t="str">
            <v>Shraddha Dighe</v>
          </cell>
          <cell r="G716">
            <v>46199.707638888889</v>
          </cell>
          <cell r="H716">
            <v>46202.539583333331</v>
          </cell>
        </row>
        <row r="717">
          <cell r="A717" t="str">
            <v>UCW-33527</v>
          </cell>
          <cell r="B717" t="str">
            <v>The ALTERNATE - Footwear - 22/06/2026 - 64 SKUs</v>
          </cell>
          <cell r="C717" t="str">
            <v>CLOSED</v>
          </cell>
          <cell r="D717" t="str">
            <v>Medium</v>
          </cell>
          <cell r="E717" t="str">
            <v>Chirag Dubal</v>
          </cell>
          <cell r="F717" t="str">
            <v>Shloka Chakre</v>
          </cell>
          <cell r="G717">
            <v>46199.62777777778</v>
          </cell>
          <cell r="H717">
            <v>46204.49722222222</v>
          </cell>
        </row>
        <row r="718">
          <cell r="A718" t="str">
            <v>UCW-33526</v>
          </cell>
          <cell r="B718" t="str">
            <v>Italian Shoe Co | New Brand Launch - Catalogue listing</v>
          </cell>
          <cell r="C718" t="str">
            <v>CLOSED Due to Inactive/Insufficient Information</v>
          </cell>
          <cell r="D718" t="str">
            <v>Medium</v>
          </cell>
          <cell r="E718" t="str">
            <v>Mohd Tahir Shaikh</v>
          </cell>
          <cell r="F718" t="str">
            <v>Shraddha Dighe</v>
          </cell>
          <cell r="G718">
            <v>46199.62222222222</v>
          </cell>
          <cell r="H718">
            <v>46251.731249999997</v>
          </cell>
        </row>
        <row r="719">
          <cell r="A719" t="str">
            <v>UCW-33524</v>
          </cell>
          <cell r="B719" t="str">
            <v>Libas Apparel 127532 23-06-2026 (NEW CATALOGUE)</v>
          </cell>
          <cell r="C719" t="str">
            <v>CLOSED</v>
          </cell>
          <cell r="D719" t="str">
            <v>Medium</v>
          </cell>
          <cell r="E719" t="str">
            <v>Chirag Dubal</v>
          </cell>
          <cell r="F719" t="str">
            <v>Shraddha Dighe</v>
          </cell>
          <cell r="G719">
            <v>46199.616666666669</v>
          </cell>
          <cell r="H719">
            <v>46204.703472222223</v>
          </cell>
        </row>
        <row r="720">
          <cell r="A720" t="str">
            <v>UCW-33514</v>
          </cell>
          <cell r="B720" t="str">
            <v>New Listing - Crepdog Crew (ON RUNNING) | 26-06-2025</v>
          </cell>
          <cell r="C720" t="str">
            <v>CLOSED</v>
          </cell>
          <cell r="D720" t="str">
            <v>Medium</v>
          </cell>
          <cell r="E720" t="str">
            <v>Chirag Dubal</v>
          </cell>
          <cell r="F720" t="str">
            <v>Shloka Chakre</v>
          </cell>
          <cell r="G720">
            <v>46199.557638888888</v>
          </cell>
          <cell r="H720">
            <v>46203.554166666669</v>
          </cell>
        </row>
        <row r="721">
          <cell r="A721" t="str">
            <v>UCW-33513</v>
          </cell>
          <cell r="B721" t="str">
            <v>Tata Cliq ~ New Listings Batch - 28</v>
          </cell>
          <cell r="C721" t="str">
            <v>CLOSED</v>
          </cell>
          <cell r="D721" t="str">
            <v>Medium</v>
          </cell>
          <cell r="E721" t="str">
            <v>Chirag Dubal</v>
          </cell>
          <cell r="F721" t="str">
            <v>Shraddha Dighe</v>
          </cell>
          <cell r="G721">
            <v>46199.55</v>
          </cell>
          <cell r="H721">
            <v>46203.55</v>
          </cell>
        </row>
        <row r="722">
          <cell r="A722" t="str">
            <v>UCW-33508</v>
          </cell>
          <cell r="B722" t="str">
            <v>CLONE: Campus x Tata CliQ ~ New Listings_05.06.2026 Batch-26</v>
          </cell>
          <cell r="C722" t="str">
            <v>CLOSED</v>
          </cell>
          <cell r="D722" t="str">
            <v>Medium</v>
          </cell>
          <cell r="E722" t="str">
            <v>Chirag Dubal</v>
          </cell>
          <cell r="F722" t="str">
            <v>netscribes</v>
          </cell>
          <cell r="G722">
            <v>46199.509722222225</v>
          </cell>
          <cell r="H722">
            <v>46203.547222222223</v>
          </cell>
        </row>
        <row r="723">
          <cell r="A723" t="str">
            <v>UCW-33506</v>
          </cell>
          <cell r="B723" t="str">
            <v>PUREARTH NEW PRODUCT LISTING On TATA CLIQ</v>
          </cell>
          <cell r="C723" t="str">
            <v>CLOSED Due to Inactive/Insufficient Information</v>
          </cell>
          <cell r="D723" t="str">
            <v>Medium</v>
          </cell>
          <cell r="E723" t="str">
            <v>Chirag Dubal</v>
          </cell>
          <cell r="F723" t="str">
            <v>Simi Raichel Zachariah</v>
          </cell>
          <cell r="G723">
            <v>46199.499305555553</v>
          </cell>
          <cell r="H723">
            <v>46202.570833333331</v>
          </cell>
        </row>
        <row r="724">
          <cell r="A724" t="str">
            <v>UCW-33502</v>
          </cell>
          <cell r="B724" t="str">
            <v>TC LUX Asics Footwear 129537 | 23-06-2026</v>
          </cell>
          <cell r="C724" t="str">
            <v>CLOSED</v>
          </cell>
          <cell r="D724" t="str">
            <v>Medium</v>
          </cell>
          <cell r="E724" t="str">
            <v>Chirag Dubal</v>
          </cell>
          <cell r="F724" t="str">
            <v>Simi Raichel Zachariah</v>
          </cell>
          <cell r="G724">
            <v>46199.456944444442</v>
          </cell>
          <cell r="H724">
            <v>46202.643055555556</v>
          </cell>
        </row>
        <row r="725">
          <cell r="A725" t="str">
            <v>UCW-33499</v>
          </cell>
          <cell r="B725" t="str">
            <v>CLONE - Content Sheet</v>
          </cell>
          <cell r="C725" t="str">
            <v>CLOSED</v>
          </cell>
          <cell r="D725" t="str">
            <v>Medium</v>
          </cell>
          <cell r="E725" t="str">
            <v>Chirag Dubal</v>
          </cell>
          <cell r="F725" t="str">
            <v>Shraddha Dighe</v>
          </cell>
          <cell r="G725">
            <v>46198.92291666667</v>
          </cell>
          <cell r="H725">
            <v>46202.493055555555</v>
          </cell>
        </row>
        <row r="726">
          <cell r="A726" t="str">
            <v>UCW-33492</v>
          </cell>
          <cell r="B726" t="str">
            <v>ADIDAS Add now catalogue dated 9th May 2026_NC</v>
          </cell>
          <cell r="C726" t="str">
            <v>CLOSED</v>
          </cell>
          <cell r="D726" t="str">
            <v>Medium</v>
          </cell>
          <cell r="E726" t="str">
            <v>netscribes</v>
          </cell>
          <cell r="F726" t="str">
            <v>Shloka Chakre</v>
          </cell>
          <cell r="G726">
            <v>46198.79791666667</v>
          </cell>
          <cell r="H726">
            <v>46202.406944444447</v>
          </cell>
        </row>
        <row r="727">
          <cell r="A727" t="str">
            <v>UCW-33482</v>
          </cell>
          <cell r="B727" t="str">
            <v>TATA - Interparfum Listed Dump</v>
          </cell>
          <cell r="C727" t="str">
            <v>CLOSED</v>
          </cell>
          <cell r="D727" t="str">
            <v>Medium</v>
          </cell>
          <cell r="E727" t="str">
            <v>Chirag Dubal</v>
          </cell>
          <cell r="F727" t="str">
            <v>Shraddha Dighe</v>
          </cell>
          <cell r="G727">
            <v>46198.731944444444</v>
          </cell>
          <cell r="H727">
            <v>46205.587500000001</v>
          </cell>
        </row>
        <row r="728">
          <cell r="A728" t="str">
            <v>UCW-33481</v>
          </cell>
          <cell r="B728" t="str">
            <v xml:space="preserve">Catwalk catalogue </v>
          </cell>
          <cell r="C728" t="str">
            <v>CLOSED</v>
          </cell>
          <cell r="D728" t="str">
            <v>Medium</v>
          </cell>
          <cell r="E728" t="str">
            <v>netscribes</v>
          </cell>
          <cell r="F728" t="str">
            <v>Sneha Nadar</v>
          </cell>
          <cell r="G728">
            <v>46198.729166666664</v>
          </cell>
          <cell r="H728">
            <v>46214.970833333333</v>
          </cell>
        </row>
        <row r="729">
          <cell r="A729" t="str">
            <v>UCW-33476</v>
          </cell>
          <cell r="B729" t="str">
            <v>July'26 Order cycle - Fragrance - Samples + NPLs + GWP : TCL</v>
          </cell>
          <cell r="C729" t="str">
            <v>CLOSED</v>
          </cell>
          <cell r="D729" t="str">
            <v>Medium</v>
          </cell>
          <cell r="E729" t="str">
            <v>Chirag Dubal</v>
          </cell>
          <cell r="F729" t="str">
            <v>Shraddha Dighe</v>
          </cell>
          <cell r="G729">
            <v>46198.722222222219</v>
          </cell>
          <cell r="H729">
            <v>46205.477083333331</v>
          </cell>
        </row>
        <row r="730">
          <cell r="A730" t="str">
            <v>UCW-33468</v>
          </cell>
          <cell r="B730" t="str">
            <v>New Listings+Lattafa+Perfumes+126349+TCF+23rd June 2026</v>
          </cell>
          <cell r="C730" t="str">
            <v>CLOSED</v>
          </cell>
          <cell r="D730" t="str">
            <v>Medium</v>
          </cell>
          <cell r="E730" t="str">
            <v>Chirag Dubal</v>
          </cell>
          <cell r="F730" t="str">
            <v>Simi Raichel Zachariah</v>
          </cell>
          <cell r="G730">
            <v>46198.684027777781</v>
          </cell>
          <cell r="H730">
            <v>46202.48333333333</v>
          </cell>
        </row>
        <row r="731">
          <cell r="A731" t="str">
            <v>UCW-33466</v>
          </cell>
          <cell r="B731" t="str">
            <v>DMODOT - Footwear - 22/06/2026 - 7 SKUs</v>
          </cell>
          <cell r="C731" t="str">
            <v>CLOSED</v>
          </cell>
          <cell r="D731" t="str">
            <v>Medium</v>
          </cell>
          <cell r="E731" t="str">
            <v>Chirag Dubal</v>
          </cell>
          <cell r="F731" t="str">
            <v>Shraddha Dighe</v>
          </cell>
          <cell r="G731">
            <v>46198.678472222222</v>
          </cell>
          <cell r="H731">
            <v>46203.459027777775</v>
          </cell>
        </row>
        <row r="732">
          <cell r="A732" t="str">
            <v>UCW-33457</v>
          </cell>
          <cell r="B732" t="str">
            <v>ERROR_Tata Cliq Luxury  - New listing - Hermès (02-03-2026)</v>
          </cell>
          <cell r="C732" t="str">
            <v>CLOSED</v>
          </cell>
          <cell r="D732" t="str">
            <v>Medium</v>
          </cell>
          <cell r="E732" t="str">
            <v>netscribes</v>
          </cell>
          <cell r="F732" t="str">
            <v>Shraddha Dighe</v>
          </cell>
          <cell r="G732">
            <v>46198.642361111109</v>
          </cell>
          <cell r="H732">
            <v>46199.487500000003</v>
          </cell>
        </row>
        <row r="733">
          <cell r="A733" t="str">
            <v>UCW-33456</v>
          </cell>
          <cell r="B733" t="str">
            <v>Request to Update New Model Images for Softy Tinty // Tatacliq</v>
          </cell>
          <cell r="C733" t="str">
            <v>CLOSED</v>
          </cell>
          <cell r="D733" t="str">
            <v>Medium</v>
          </cell>
          <cell r="E733" t="str">
            <v>Chirag Dubal</v>
          </cell>
          <cell r="F733" t="str">
            <v>Shraddha Dighe</v>
          </cell>
          <cell r="G733">
            <v>46198.640972222223</v>
          </cell>
          <cell r="H733">
            <v>46199.711111111108</v>
          </cell>
        </row>
        <row r="734">
          <cell r="A734" t="str">
            <v>UCW-33454</v>
          </cell>
          <cell r="B734" t="str">
            <v>2125762 | Hydra zen New listing| TCL</v>
          </cell>
          <cell r="C734" t="str">
            <v>CLOSED</v>
          </cell>
          <cell r="D734" t="str">
            <v>Medium</v>
          </cell>
          <cell r="E734" t="str">
            <v>Chirag Dubal</v>
          </cell>
          <cell r="F734" t="str">
            <v>Shraddha Dighe</v>
          </cell>
          <cell r="G734">
            <v>46198.636805555558</v>
          </cell>
          <cell r="H734">
            <v>46203.472222222219</v>
          </cell>
        </row>
        <row r="735">
          <cell r="A735" t="str">
            <v>UCW-33453</v>
          </cell>
          <cell r="B735" t="str">
            <v>OAP | Glow Powder Primary Image Update |  TATACLIQ - Fashion | Seller Code 125928</v>
          </cell>
          <cell r="C735" t="str">
            <v>CLOSED</v>
          </cell>
          <cell r="D735" t="str">
            <v>Medium</v>
          </cell>
          <cell r="E735" t="str">
            <v>Chirag Dubal</v>
          </cell>
          <cell r="F735" t="str">
            <v>Shraddha Dighe</v>
          </cell>
          <cell r="G735">
            <v>46198.633333333331</v>
          </cell>
          <cell r="H735">
            <v>46199.720138888886</v>
          </cell>
        </row>
        <row r="736">
          <cell r="A736" t="str">
            <v>UCW-33452</v>
          </cell>
          <cell r="B736" t="str">
            <v>PUREARTH NEW PRODUCT LISTING On TATA CLIQ</v>
          </cell>
          <cell r="C736" t="str">
            <v>CLOSED Due to Inactive/Insufficient Information</v>
          </cell>
          <cell r="D736" t="str">
            <v>Medium</v>
          </cell>
          <cell r="E736" t="str">
            <v>Chirag Dubal</v>
          </cell>
          <cell r="F736" t="str">
            <v>Shraddha Dighe</v>
          </cell>
          <cell r="G736">
            <v>46198.632638888892</v>
          </cell>
          <cell r="H736">
            <v>46204.364583333336</v>
          </cell>
        </row>
        <row r="737">
          <cell r="A737" t="str">
            <v>UCW-33451</v>
          </cell>
          <cell r="B737" t="str">
            <v>PUREARTH TATA CLIQ Catalog Update</v>
          </cell>
          <cell r="C737" t="str">
            <v>CLOSED Due to Inactive/Insufficient Information</v>
          </cell>
          <cell r="D737" t="str">
            <v>Medium</v>
          </cell>
          <cell r="E737" t="str">
            <v>Chirag Dubal</v>
          </cell>
          <cell r="F737" t="str">
            <v>Shraddha Dighe</v>
          </cell>
          <cell r="G737">
            <v>46198.631249999999</v>
          </cell>
          <cell r="H737">
            <v>46203.595138888886</v>
          </cell>
        </row>
        <row r="738">
          <cell r="A738" t="str">
            <v>UCW-33447</v>
          </cell>
          <cell r="B738" t="str">
            <v>TQ | Brand: Converse | Catalog Listing | FTWR-FA26.</v>
          </cell>
          <cell r="C738" t="str">
            <v>CLOSED</v>
          </cell>
          <cell r="D738" t="str">
            <v>Medium</v>
          </cell>
          <cell r="E738" t="str">
            <v>Chirag Dubal</v>
          </cell>
          <cell r="F738" t="str">
            <v>Shloka Chakre</v>
          </cell>
          <cell r="G738">
            <v>46198.613194444442</v>
          </cell>
          <cell r="H738">
            <v>46234.995138888888</v>
          </cell>
        </row>
        <row r="739">
          <cell r="A739" t="str">
            <v>UCW-33445</v>
          </cell>
          <cell r="B739" t="str">
            <v>Updated Images for Silver Bars</v>
          </cell>
          <cell r="C739" t="str">
            <v>CLOSED</v>
          </cell>
          <cell r="D739" t="str">
            <v>Medium</v>
          </cell>
          <cell r="E739" t="str">
            <v>Chirag Dubal</v>
          </cell>
          <cell r="F739" t="str">
            <v>Shraddha Dighe</v>
          </cell>
          <cell r="G739">
            <v>46198.6</v>
          </cell>
          <cell r="H739">
            <v>46200.443749999999</v>
          </cell>
        </row>
        <row r="740">
          <cell r="A740" t="str">
            <v>UCW-33435</v>
          </cell>
          <cell r="B740" t="str">
            <v>NEEMANS+FOOTWEAR+ 125173+ 22-06-2026</v>
          </cell>
          <cell r="C740" t="str">
            <v>CLOSED</v>
          </cell>
          <cell r="D740" t="str">
            <v>Medium</v>
          </cell>
          <cell r="E740" t="str">
            <v>Chirag Dubal</v>
          </cell>
          <cell r="F740" t="str">
            <v>Simi Raichel Zachariah</v>
          </cell>
          <cell r="G740">
            <v>46198.517361111109</v>
          </cell>
          <cell r="H740">
            <v>46203.540277777778</v>
          </cell>
        </row>
        <row r="741">
          <cell r="A741" t="str">
            <v>UCW-33401</v>
          </cell>
          <cell r="B741" t="str">
            <v>New Listing - Touch925 (90 SKUs)</v>
          </cell>
          <cell r="C741" t="str">
            <v>CLOSED</v>
          </cell>
          <cell r="D741" t="str">
            <v>Medium</v>
          </cell>
          <cell r="E741" t="str">
            <v>Chirag Dubal</v>
          </cell>
          <cell r="F741" t="str">
            <v>Shraddha Dighe</v>
          </cell>
          <cell r="G741">
            <v>46197.822916666664</v>
          </cell>
          <cell r="H741">
            <v>46205.448611111111</v>
          </cell>
        </row>
        <row r="742">
          <cell r="A742" t="str">
            <v>UCW-33388</v>
          </cell>
          <cell r="B742" t="str">
            <v>New collection-(Jaypore 129240) Apparel/Jewellery 15th June (62 Stylecodes)</v>
          </cell>
          <cell r="C742" t="str">
            <v>CLOSED</v>
          </cell>
          <cell r="D742" t="str">
            <v>Medium</v>
          </cell>
          <cell r="E742" t="str">
            <v>Chirag Dubal</v>
          </cell>
          <cell r="F742" t="str">
            <v>Shraddha Dighe</v>
          </cell>
          <cell r="G742">
            <v>46197.765972222223</v>
          </cell>
          <cell r="H742">
            <v>46205.557638888888</v>
          </cell>
        </row>
        <row r="743">
          <cell r="A743" t="str">
            <v>UCW-33373</v>
          </cell>
          <cell r="B743" t="str">
            <v xml:space="preserve">Gillette Cataloguing - New listings </v>
          </cell>
          <cell r="C743" t="str">
            <v>CLOSED</v>
          </cell>
          <cell r="D743" t="str">
            <v>Medium</v>
          </cell>
          <cell r="E743" t="str">
            <v>Chirag Dubal</v>
          </cell>
          <cell r="F743" t="str">
            <v>Shraddha Dighe</v>
          </cell>
          <cell r="G743">
            <v>46197.717361111114</v>
          </cell>
          <cell r="H743">
            <v>46199.476388888892</v>
          </cell>
        </row>
        <row r="744">
          <cell r="A744" t="str">
            <v>UCW-33361</v>
          </cell>
          <cell r="B744" t="str">
            <v>Diesel + Kenneth Cole + Zegna + EYEWEAR + 126594-OAKOLWH + 19/06/2026</v>
          </cell>
          <cell r="C744" t="str">
            <v>CLOSED</v>
          </cell>
          <cell r="D744" t="str">
            <v>Medium</v>
          </cell>
          <cell r="E744" t="str">
            <v>Chirag Dubal</v>
          </cell>
          <cell r="F744" t="str">
            <v>Shraddha Dighe</v>
          </cell>
          <cell r="G744">
            <v>46197.679861111108</v>
          </cell>
          <cell r="H744">
            <v>46198.527083333334</v>
          </cell>
        </row>
        <row r="745">
          <cell r="A745" t="str">
            <v>UCW-33356</v>
          </cell>
          <cell r="B745" t="str">
            <v>Giva | Silver Jewellery | 125927 | 20-06-2026 (56SKUs)</v>
          </cell>
          <cell r="C745" t="str">
            <v>CLOSED</v>
          </cell>
          <cell r="D745" t="str">
            <v>Medium</v>
          </cell>
          <cell r="E745" t="str">
            <v>Chirag Dubal</v>
          </cell>
          <cell r="F745" t="str">
            <v>Shraddha Dighe</v>
          </cell>
          <cell r="G745">
            <v>46197.668055555558</v>
          </cell>
          <cell r="H745">
            <v>46203.460416666669</v>
          </cell>
        </row>
        <row r="746">
          <cell r="A746" t="str">
            <v>UCW-33349</v>
          </cell>
          <cell r="B746" t="str">
            <v>Elora ll Women_Apparel ll Seller Code :127835-NJSS1 ll 18th June,2026 ll 36 New Styles &amp; Catalogue Sheet for Fresh Listing</v>
          </cell>
          <cell r="C746" t="str">
            <v>CLOSED</v>
          </cell>
          <cell r="D746" t="str">
            <v>Medium</v>
          </cell>
          <cell r="E746" t="str">
            <v>Chirag Dubal</v>
          </cell>
          <cell r="F746" t="str">
            <v>Shraddha Dighe</v>
          </cell>
          <cell r="G746">
            <v>46197.643055555556</v>
          </cell>
          <cell r="H746">
            <v>46202.473611111112</v>
          </cell>
        </row>
        <row r="747">
          <cell r="A747" t="str">
            <v>UCW-33330</v>
          </cell>
          <cell r="B747" t="str">
            <v>Footwear Lot 5 SS26 Skechers -33 SKUs - 13 Style - Marketplace and Luxury - Marketplace seller code - 126948 - Luxury seller code - 128174 - 15.6.2026</v>
          </cell>
          <cell r="C747" t="str">
            <v>CLOSED</v>
          </cell>
          <cell r="D747" t="str">
            <v>Medium</v>
          </cell>
          <cell r="E747" t="str">
            <v>Chirag Dubal</v>
          </cell>
          <cell r="F747" t="str">
            <v>Shloka Chakre</v>
          </cell>
          <cell r="G747">
            <v>46197.511111111111</v>
          </cell>
          <cell r="H747">
            <v>46202.376388888886</v>
          </cell>
        </row>
        <row r="748">
          <cell r="A748" t="str">
            <v>UCW-33325</v>
          </cell>
          <cell r="B748" t="str">
            <v>GK Hair Catalog Required</v>
          </cell>
          <cell r="C748" t="str">
            <v>CLOSED</v>
          </cell>
          <cell r="D748" t="str">
            <v>Medium</v>
          </cell>
          <cell r="E748" t="str">
            <v>Chirag Dubal</v>
          </cell>
          <cell r="F748" t="str">
            <v>Shraddha Dighe</v>
          </cell>
          <cell r="G748">
            <v>46197.484027777777</v>
          </cell>
          <cell r="H748">
            <v>46202.451388888891</v>
          </cell>
        </row>
        <row r="749">
          <cell r="A749" t="str">
            <v>UCW-33323</v>
          </cell>
          <cell r="B749" t="str">
            <v>Tata Interperfum PDP image update</v>
          </cell>
          <cell r="C749" t="str">
            <v>CLOSED</v>
          </cell>
          <cell r="D749" t="str">
            <v>Medium</v>
          </cell>
          <cell r="E749" t="str">
            <v>Chirag Dubal</v>
          </cell>
          <cell r="F749" t="str">
            <v>Shraddha Dighe</v>
          </cell>
          <cell r="G749">
            <v>46197.481944444444</v>
          </cell>
          <cell r="H749">
            <v>46214.969444444447</v>
          </cell>
        </row>
        <row r="750">
          <cell r="A750" t="str">
            <v>UCW-33312</v>
          </cell>
          <cell r="B750" t="str">
            <v>Error_Soch_Apparel_124205-SAS_08/05/2026_340 Styles</v>
          </cell>
          <cell r="C750" t="str">
            <v>CLOSED</v>
          </cell>
          <cell r="D750" t="str">
            <v>Medium</v>
          </cell>
          <cell r="E750" t="str">
            <v>Chirag Dubal</v>
          </cell>
          <cell r="F750" t="str">
            <v>Reagan D’souza</v>
          </cell>
          <cell r="G750">
            <v>46196.749305555553</v>
          </cell>
          <cell r="H750">
            <v>46199.322916666664</v>
          </cell>
        </row>
        <row r="751">
          <cell r="A751" t="str">
            <v>UCW-33301</v>
          </cell>
          <cell r="B751" t="str">
            <v>Content Correction - Moroccanoil - 7290116979489</v>
          </cell>
          <cell r="C751" t="str">
            <v>CLOSED</v>
          </cell>
          <cell r="D751" t="str">
            <v>Medium</v>
          </cell>
          <cell r="E751" t="str">
            <v>Chirag Dubal</v>
          </cell>
          <cell r="F751" t="str">
            <v>Shraddha Dighe</v>
          </cell>
          <cell r="G751">
            <v>46196.683333333334</v>
          </cell>
          <cell r="H751">
            <v>46198.429861111108</v>
          </cell>
        </row>
        <row r="752">
          <cell r="A752" t="str">
            <v>UCW-33300</v>
          </cell>
          <cell r="B752" t="str">
            <v>Request to Update the 1st Image // Tatacliq</v>
          </cell>
          <cell r="C752" t="str">
            <v>CLOSED</v>
          </cell>
          <cell r="D752" t="str">
            <v>Medium</v>
          </cell>
          <cell r="E752" t="str">
            <v>Chirag Dubal</v>
          </cell>
          <cell r="F752" t="str">
            <v>Shraddha Dighe</v>
          </cell>
          <cell r="G752">
            <v>46196.679166666669</v>
          </cell>
          <cell r="H752">
            <v>46198.500694444447</v>
          </cell>
        </row>
        <row r="753">
          <cell r="A753" t="str">
            <v>UCW-33297</v>
          </cell>
          <cell r="B753" t="str">
            <v>Colors Queen || Makeup || 129094 || 19-06-2026</v>
          </cell>
          <cell r="C753" t="str">
            <v>CLOSED</v>
          </cell>
          <cell r="D753" t="str">
            <v>Medium</v>
          </cell>
          <cell r="E753" t="str">
            <v>Chirag Dubal</v>
          </cell>
          <cell r="F753" t="str">
            <v>Shraddha Dighe</v>
          </cell>
          <cell r="G753">
            <v>46196.666666666664</v>
          </cell>
          <cell r="H753">
            <v>46199.600694444445</v>
          </cell>
        </row>
        <row r="754">
          <cell r="A754" t="str">
            <v>UCW-33294</v>
          </cell>
          <cell r="B754" t="str">
            <v>New Listings+Nusuk+Perfumes+126349+TCF+19th June 2026</v>
          </cell>
          <cell r="C754" t="str">
            <v>CLOSED Due to Inactive/Insufficient Information</v>
          </cell>
          <cell r="D754" t="str">
            <v>Medium</v>
          </cell>
          <cell r="E754" t="str">
            <v>Chirag Dubal</v>
          </cell>
          <cell r="F754" t="str">
            <v>Shraddha Dighe</v>
          </cell>
          <cell r="G754">
            <v>46196.657638888886</v>
          </cell>
          <cell r="H754">
            <v>46199.459027777775</v>
          </cell>
        </row>
        <row r="755">
          <cell r="A755" t="str">
            <v>UCW-33293</v>
          </cell>
          <cell r="B755" t="str">
            <v>Tata Cliq - New listing - Fragrance and Bath &amp; Body (20-06-2026)</v>
          </cell>
          <cell r="C755" t="str">
            <v>CLOSED</v>
          </cell>
          <cell r="D755" t="str">
            <v>Medium</v>
          </cell>
          <cell r="E755" t="str">
            <v>Chirag Dubal</v>
          </cell>
          <cell r="F755" t="str">
            <v>Shraddha Dighe</v>
          </cell>
          <cell r="G755">
            <v>46196.65625</v>
          </cell>
          <cell r="H755">
            <v>46198.533333333333</v>
          </cell>
        </row>
        <row r="756">
          <cell r="A756" t="str">
            <v>UCW-33291</v>
          </cell>
          <cell r="B756" t="str">
            <v>Packaging Label Update (Slot 2) - Tata</v>
          </cell>
          <cell r="C756" t="str">
            <v>CLOSED</v>
          </cell>
          <cell r="D756" t="str">
            <v>Medium</v>
          </cell>
          <cell r="E756" t="str">
            <v>Chirag Dubal</v>
          </cell>
          <cell r="F756" t="str">
            <v>Shraddha Dighe</v>
          </cell>
          <cell r="G756">
            <v>46196.629166666666</v>
          </cell>
          <cell r="H756">
            <v>46198.465277777781</v>
          </cell>
        </row>
        <row r="757">
          <cell r="A757" t="str">
            <v>UCW-33290</v>
          </cell>
          <cell r="B757" t="str">
            <v>Onboarding Brand on Tata Cliq_"Rayhaan"</v>
          </cell>
          <cell r="C757" t="str">
            <v>CLOSED</v>
          </cell>
          <cell r="D757" t="str">
            <v>Medium</v>
          </cell>
          <cell r="E757" t="str">
            <v>Chirag Dubal</v>
          </cell>
          <cell r="F757" t="str">
            <v>Shraddha Dighe</v>
          </cell>
          <cell r="G757">
            <v>46196.624305555553</v>
          </cell>
          <cell r="H757">
            <v>46202.373611111114</v>
          </cell>
        </row>
        <row r="758">
          <cell r="A758" t="str">
            <v>UCW-33288</v>
          </cell>
          <cell r="B758" t="str">
            <v>Request for New Product Listing on Tata Cliq</v>
          </cell>
          <cell r="C758" t="str">
            <v>CLOSED</v>
          </cell>
          <cell r="D758" t="str">
            <v>Medium</v>
          </cell>
          <cell r="E758" t="str">
            <v>Chirag Dubal</v>
          </cell>
          <cell r="F758" t="str">
            <v>Shraddha Dighe</v>
          </cell>
          <cell r="G758">
            <v>46196.62222222222</v>
          </cell>
          <cell r="H758">
            <v>46202.374305555553</v>
          </cell>
        </row>
        <row r="759">
          <cell r="A759" t="str">
            <v>UCW-33282</v>
          </cell>
          <cell r="B759" t="str">
            <v>CLONE - New Listing_15th Jan,26_Tatacliq</v>
          </cell>
          <cell r="C759" t="str">
            <v>CLOSED</v>
          </cell>
          <cell r="D759" t="str">
            <v>Medium</v>
          </cell>
          <cell r="E759" t="str">
            <v>netscribes</v>
          </cell>
          <cell r="F759" t="str">
            <v>netscribes</v>
          </cell>
          <cell r="G759">
            <v>46196.557638888888</v>
          </cell>
          <cell r="H759">
            <v>46198.500694444447</v>
          </cell>
        </row>
        <row r="760">
          <cell r="A760" t="str">
            <v>UCW-33271</v>
          </cell>
          <cell r="B760" t="str">
            <v>Fashion Platform Addition - Lux Brand skus</v>
          </cell>
          <cell r="C760" t="str">
            <v>CLOSED</v>
          </cell>
          <cell r="D760" t="str">
            <v>Medium</v>
          </cell>
          <cell r="E760" t="str">
            <v>Chirag Dubal</v>
          </cell>
          <cell r="F760" t="str">
            <v>Shraddha Dighe</v>
          </cell>
          <cell r="G760">
            <v>46196.438194444447</v>
          </cell>
          <cell r="H760">
            <v>46200.719444444447</v>
          </cell>
        </row>
        <row r="761">
          <cell r="A761" t="str">
            <v>UCW-33265</v>
          </cell>
          <cell r="B761" t="str">
            <v>Request to Update Product Details LE51 // Tataliq</v>
          </cell>
          <cell r="C761" t="str">
            <v>CLOSED</v>
          </cell>
          <cell r="D761" t="str">
            <v>Medium</v>
          </cell>
          <cell r="E761" t="str">
            <v>Chirag Dubal</v>
          </cell>
          <cell r="F761" t="str">
            <v>Shraddha Dighe</v>
          </cell>
          <cell r="G761">
            <v>46195.798611111109</v>
          </cell>
          <cell r="H761">
            <v>46197.72152777778</v>
          </cell>
        </row>
        <row r="762">
          <cell r="A762" t="str">
            <v>UCW-33263</v>
          </cell>
          <cell r="B762" t="str">
            <v>127+84+13 Articles || New Articles Listing For INC.5 || TataCliq</v>
          </cell>
          <cell r="C762" t="str">
            <v>CLOSED</v>
          </cell>
          <cell r="D762" t="str">
            <v>Medium</v>
          </cell>
          <cell r="E762" t="str">
            <v>Chirag Dubal</v>
          </cell>
          <cell r="F762" t="str">
            <v>Shraddha Dighe</v>
          </cell>
          <cell r="G762">
            <v>46195.796527777777</v>
          </cell>
          <cell r="H762">
            <v>46198.493055555555</v>
          </cell>
        </row>
        <row r="763">
          <cell r="A763" t="str">
            <v>UCW-33262</v>
          </cell>
          <cell r="B763" t="str">
            <v>New Listings – Request to Make Live</v>
          </cell>
          <cell r="C763" t="str">
            <v>CLOSED</v>
          </cell>
          <cell r="D763" t="str">
            <v>Medium</v>
          </cell>
          <cell r="E763" t="str">
            <v>Chirag Dubal</v>
          </cell>
          <cell r="F763" t="str">
            <v>Simi Raichel Zachariah</v>
          </cell>
          <cell r="G763">
            <v>46195.794444444444</v>
          </cell>
          <cell r="H763">
            <v>46197.552777777775</v>
          </cell>
        </row>
        <row r="764">
          <cell r="A764" t="str">
            <v>UCW-33261</v>
          </cell>
          <cell r="B764" t="str">
            <v>EAN Update - MK Spray conditioner 200ml Tata</v>
          </cell>
          <cell r="C764" t="str">
            <v>CLOSED</v>
          </cell>
          <cell r="D764" t="str">
            <v>Medium</v>
          </cell>
          <cell r="E764" t="str">
            <v>Chirag Dubal</v>
          </cell>
          <cell r="F764" t="str">
            <v>Shraddha Dighe</v>
          </cell>
          <cell r="G764">
            <v>46195.788888888892</v>
          </cell>
          <cell r="H764">
            <v>46199.655555555553</v>
          </cell>
        </row>
        <row r="765">
          <cell r="A765" t="str">
            <v>UCW-33260</v>
          </cell>
          <cell r="B765" t="str">
            <v>TataCliq x O3+ New Launch 17-06-2026</v>
          </cell>
          <cell r="C765" t="str">
            <v>CLOSED</v>
          </cell>
          <cell r="D765" t="str">
            <v>Medium</v>
          </cell>
          <cell r="E765" t="str">
            <v>Chirag Dubal</v>
          </cell>
          <cell r="F765" t="str">
            <v>Simi Raichel Zachariah</v>
          </cell>
          <cell r="G765">
            <v>46195.787499999999</v>
          </cell>
          <cell r="H765">
            <v>46197.548611111109</v>
          </cell>
        </row>
        <row r="766">
          <cell r="A766" t="str">
            <v>UCW-33256</v>
          </cell>
          <cell r="B766" t="str">
            <v>Arrow_USPA_MP_329__124848_17-06-2026</v>
          </cell>
          <cell r="C766" t="str">
            <v>CLOSED</v>
          </cell>
          <cell r="D766" t="str">
            <v>Medium</v>
          </cell>
          <cell r="E766" t="str">
            <v>Chirag Dubal</v>
          </cell>
          <cell r="F766" t="str">
            <v>Shraddha Dighe</v>
          </cell>
          <cell r="G766">
            <v>46195.78125</v>
          </cell>
          <cell r="H766">
            <v>46204.654861111114</v>
          </cell>
        </row>
        <row r="767">
          <cell r="A767" t="str">
            <v>UCW-33242</v>
          </cell>
          <cell r="B767" t="str">
            <v>Tata Cliq Luxury | Brandman Retail | Footwear | 19-06-2026</v>
          </cell>
          <cell r="C767" t="str">
            <v>CLOSED Due to Inactive/Insufficient Information</v>
          </cell>
          <cell r="D767" t="str">
            <v>Medium</v>
          </cell>
          <cell r="E767" t="str">
            <v>Chirag Dubal</v>
          </cell>
          <cell r="F767" t="str">
            <v>Shloka Chakre</v>
          </cell>
          <cell r="G767">
            <v>46195.71875</v>
          </cell>
          <cell r="H767">
            <v>46204.442361111112</v>
          </cell>
        </row>
        <row r="768">
          <cell r="A768" t="str">
            <v>UCW-33236</v>
          </cell>
          <cell r="B768" t="str">
            <v>Asian Footwear Listing 17 Jun 2026</v>
          </cell>
          <cell r="C768" t="str">
            <v>CLOSED</v>
          </cell>
          <cell r="D768" t="str">
            <v>Medium</v>
          </cell>
          <cell r="E768" t="str">
            <v>Chirag Dubal</v>
          </cell>
          <cell r="F768" t="str">
            <v>Shraddha Dighe</v>
          </cell>
          <cell r="G768">
            <v>46195.686805555553</v>
          </cell>
          <cell r="H768">
            <v>46199.615277777775</v>
          </cell>
        </row>
        <row r="769">
          <cell r="A769" t="str">
            <v>UCW-33234</v>
          </cell>
          <cell r="B769" t="str">
            <v>Urban Scottish+ Men Innerwear + 124057-DURATEXMUMBAI+ New Listing + 85+ 17+ 17-06-2026</v>
          </cell>
          <cell r="C769" t="str">
            <v>CLOSED</v>
          </cell>
          <cell r="D769" t="str">
            <v>Medium</v>
          </cell>
          <cell r="E769" t="str">
            <v>Chirag Dubal</v>
          </cell>
          <cell r="F769" t="str">
            <v>Shraddha Dighe</v>
          </cell>
          <cell r="G769">
            <v>46195.683333333334</v>
          </cell>
          <cell r="H769">
            <v>46200.790277777778</v>
          </cell>
        </row>
        <row r="770">
          <cell r="A770" t="str">
            <v>UCW-33207</v>
          </cell>
          <cell r="B770" t="str">
            <v>Sqintalk x Tatacliq : Mediheal Packaging Updates</v>
          </cell>
          <cell r="C770" t="str">
            <v>CLOSED</v>
          </cell>
          <cell r="D770" t="str">
            <v>Medium</v>
          </cell>
          <cell r="E770" t="str">
            <v>Chirag Dubal</v>
          </cell>
          <cell r="F770" t="str">
            <v>Simi Raichel Zachariah</v>
          </cell>
          <cell r="G770">
            <v>46193.729166666664</v>
          </cell>
          <cell r="H770">
            <v>46196.455555555556</v>
          </cell>
        </row>
        <row r="771">
          <cell r="A771" t="str">
            <v>UCW-33191</v>
          </cell>
          <cell r="B771" t="str">
            <v>Tata Cliq Fashion  -  New Image Update - Jacques Bogart (17-06-2026)</v>
          </cell>
          <cell r="C771" t="str">
            <v>CLOSED</v>
          </cell>
          <cell r="D771" t="str">
            <v>Medium</v>
          </cell>
          <cell r="E771" t="str">
            <v>Chirag Dubal</v>
          </cell>
          <cell r="F771" t="str">
            <v>Simi Raichel Zachariah</v>
          </cell>
          <cell r="G771">
            <v>46192.750694444447</v>
          </cell>
          <cell r="H771">
            <v>46200.435416666667</v>
          </cell>
        </row>
        <row r="772">
          <cell r="A772" t="str">
            <v>UCW-33186</v>
          </cell>
          <cell r="B772" t="str">
            <v>Little Surprise Box Kids Gumboots- 128130 - 16-06-2026</v>
          </cell>
          <cell r="C772" t="str">
            <v>CLOSED Due to Inactive/Insufficient Information</v>
          </cell>
          <cell r="D772" t="str">
            <v>Medium</v>
          </cell>
          <cell r="E772" t="str">
            <v>Chirag Dubal</v>
          </cell>
          <cell r="F772" t="str">
            <v>Simi Raichel Zachariah</v>
          </cell>
          <cell r="G772">
            <v>46192.740277777775</v>
          </cell>
          <cell r="H772">
            <v>46197.424305555556</v>
          </cell>
        </row>
        <row r="773">
          <cell r="A773" t="str">
            <v>UCW-33181</v>
          </cell>
          <cell r="B773" t="str">
            <v>CLONE - Tata Cliq Content Sheet - Philips</v>
          </cell>
          <cell r="C773" t="str">
            <v>CLOSED</v>
          </cell>
          <cell r="D773" t="str">
            <v>Medium</v>
          </cell>
          <cell r="E773" t="str">
            <v>netscribes</v>
          </cell>
          <cell r="F773" t="str">
            <v>netscribes</v>
          </cell>
          <cell r="G773">
            <v>46192.73333333333</v>
          </cell>
          <cell r="H773">
            <v>46193.640277777777</v>
          </cell>
        </row>
        <row r="774">
          <cell r="A774" t="str">
            <v>UCW-33172</v>
          </cell>
          <cell r="B774" t="str">
            <v>Skechers Add now catalogue dated 10th June 2026</v>
          </cell>
          <cell r="C774" t="str">
            <v>CLOSED</v>
          </cell>
          <cell r="D774" t="str">
            <v>Medium</v>
          </cell>
          <cell r="E774" t="str">
            <v>Chirag Dubal</v>
          </cell>
          <cell r="F774" t="str">
            <v>Shloka Chakre</v>
          </cell>
          <cell r="G774">
            <v>46192.695138888892</v>
          </cell>
          <cell r="H774">
            <v>46205.734722222223</v>
          </cell>
        </row>
        <row r="775">
          <cell r="A775" t="str">
            <v>UCW-33159</v>
          </cell>
          <cell r="B775" t="str">
            <v>Tata Note Cosmetics PDP Image Update</v>
          </cell>
          <cell r="C775" t="str">
            <v>CLOSED</v>
          </cell>
          <cell r="D775" t="str">
            <v>Medium</v>
          </cell>
          <cell r="E775" t="str">
            <v>Chirag Dubal</v>
          </cell>
          <cell r="F775" t="str">
            <v>Shraddha Dighe</v>
          </cell>
          <cell r="G775">
            <v>46192.584722222222</v>
          </cell>
          <cell r="H775">
            <v>46204.456250000003</v>
          </cell>
        </row>
        <row r="776">
          <cell r="A776" t="str">
            <v>UCW-33148</v>
          </cell>
          <cell r="B776" t="str">
            <v>New Listings+Khadlaj+Perfumes+126349+TCF+15th June 2026</v>
          </cell>
          <cell r="C776" t="str">
            <v>CLOSED</v>
          </cell>
          <cell r="D776" t="str">
            <v>Medium</v>
          </cell>
          <cell r="E776" t="str">
            <v>Chirag Dubal</v>
          </cell>
          <cell r="F776" t="str">
            <v>Shraddha Dighe</v>
          </cell>
          <cell r="G776">
            <v>46192.567361111112</v>
          </cell>
          <cell r="H776">
            <v>46193.643055555556</v>
          </cell>
        </row>
        <row r="777">
          <cell r="A777" t="str">
            <v>UCW-33144</v>
          </cell>
          <cell r="B777" t="str">
            <v>Joules by Radhika - Jewellery - 14/06/26</v>
          </cell>
          <cell r="C777" t="str">
            <v>CLOSED</v>
          </cell>
          <cell r="D777" t="str">
            <v>Medium</v>
          </cell>
          <cell r="E777" t="str">
            <v>Chirag Dubal</v>
          </cell>
          <cell r="F777" t="str">
            <v>Shloka Chakre</v>
          </cell>
          <cell r="G777">
            <v>46192.559027777781</v>
          </cell>
          <cell r="H777">
            <v>46196.561111111114</v>
          </cell>
        </row>
        <row r="778">
          <cell r="A778" t="str">
            <v>UCW-33143</v>
          </cell>
          <cell r="B778" t="str">
            <v>Pitchwai Collection Catalog for Tata Cliq.</v>
          </cell>
          <cell r="C778" t="str">
            <v>CLOSED</v>
          </cell>
          <cell r="D778" t="str">
            <v>Medium</v>
          </cell>
          <cell r="E778" t="str">
            <v>Chirag Dubal</v>
          </cell>
          <cell r="F778" t="str">
            <v>Shraddha Dighe</v>
          </cell>
          <cell r="G778">
            <v>46192.558333333334</v>
          </cell>
          <cell r="H778">
            <v>46195.545138888891</v>
          </cell>
        </row>
        <row r="779">
          <cell r="A779" t="str">
            <v>UCW-33141</v>
          </cell>
          <cell r="B779" t="str">
            <v>Monkstory - FTW - 36 SKUs - 14/06/26</v>
          </cell>
          <cell r="C779" t="str">
            <v>CLOSED</v>
          </cell>
          <cell r="D779" t="str">
            <v>Medium</v>
          </cell>
          <cell r="E779" t="str">
            <v>Chirag Dubal</v>
          </cell>
          <cell r="F779" t="str">
            <v>Shloka Chakre</v>
          </cell>
          <cell r="G779">
            <v>46192.551388888889</v>
          </cell>
          <cell r="H779">
            <v>46195.540972222225</v>
          </cell>
        </row>
        <row r="780">
          <cell r="A780" t="str">
            <v>UCW-33129</v>
          </cell>
          <cell r="B780" t="str">
            <v>Request to Update Images</v>
          </cell>
          <cell r="C780" t="str">
            <v>CLOSED</v>
          </cell>
          <cell r="D780" t="str">
            <v>Medium</v>
          </cell>
          <cell r="E780" t="str">
            <v>Chirag Dubal</v>
          </cell>
          <cell r="F780" t="str">
            <v>Shraddha Dighe</v>
          </cell>
          <cell r="G780">
            <v>46192.508333333331</v>
          </cell>
          <cell r="H780">
            <v>46197.728472222225</v>
          </cell>
        </row>
        <row r="781">
          <cell r="A781" t="str">
            <v>UCW-33123</v>
          </cell>
          <cell r="B781" t="str">
            <v>Colors Queen || Makeup || 129094 || 28-05-2026</v>
          </cell>
          <cell r="C781" t="str">
            <v>CLOSED</v>
          </cell>
          <cell r="D781" t="str">
            <v>Medium</v>
          </cell>
          <cell r="E781" t="str">
            <v>Chirag Dubal</v>
          </cell>
          <cell r="F781" t="str">
            <v>Shraddha Dighe</v>
          </cell>
          <cell r="G781">
            <v>46192.489583333336</v>
          </cell>
          <cell r="H781">
            <v>46193.632638888892</v>
          </cell>
        </row>
        <row r="782">
          <cell r="A782" t="str">
            <v>UCW-33122</v>
          </cell>
          <cell r="B782" t="str">
            <v>Tata Cliq-adidas DTC|Apparel| Attributes_19-06-26</v>
          </cell>
          <cell r="C782" t="str">
            <v>CLOSED</v>
          </cell>
          <cell r="D782" t="str">
            <v>Medium</v>
          </cell>
          <cell r="E782" t="str">
            <v>Chirag Dubal</v>
          </cell>
          <cell r="F782" t="str">
            <v>Shloka Chakre</v>
          </cell>
          <cell r="G782">
            <v>46192.431944444441</v>
          </cell>
          <cell r="H782">
            <v>46205.73333333333</v>
          </cell>
        </row>
        <row r="783">
          <cell r="A783" t="str">
            <v>UCW-33117</v>
          </cell>
          <cell r="B783" t="str">
            <v>TATACLIQ x O3+ Catalog Update 29-05-2026</v>
          </cell>
          <cell r="C783" t="str">
            <v>CLOSED</v>
          </cell>
          <cell r="D783" t="str">
            <v>Medium</v>
          </cell>
          <cell r="E783" t="str">
            <v>Chirag Dubal</v>
          </cell>
          <cell r="F783" t="str">
            <v>Simi Raichel Zachariah</v>
          </cell>
          <cell r="G783">
            <v>46191.943749999999</v>
          </cell>
          <cell r="H783">
            <v>46196.551388888889</v>
          </cell>
        </row>
        <row r="784">
          <cell r="A784" t="str">
            <v>UCW-33109</v>
          </cell>
          <cell r="B784" t="str">
            <v>TataCliq x O3+ New Launch 12-06-2026</v>
          </cell>
          <cell r="C784" t="str">
            <v>CLOSED</v>
          </cell>
          <cell r="D784" t="str">
            <v>Medium</v>
          </cell>
          <cell r="E784" t="str">
            <v>Chirag Dubal</v>
          </cell>
          <cell r="F784" t="str">
            <v>Simi Raichel Zachariah</v>
          </cell>
          <cell r="G784">
            <v>46191.916666666664</v>
          </cell>
          <cell r="H784">
            <v>46193.600694444445</v>
          </cell>
        </row>
        <row r="785">
          <cell r="A785" t="str">
            <v>UCW-33106</v>
          </cell>
          <cell r="B785" t="str">
            <v>ERROR_Catalogue New errors for the Multibrands Agency (Netscribes) 18th June _NC</v>
          </cell>
          <cell r="C785" t="str">
            <v>CLOSED</v>
          </cell>
          <cell r="D785" t="str">
            <v>Medium</v>
          </cell>
          <cell r="E785" t="str">
            <v>netscribes</v>
          </cell>
          <cell r="F785" t="str">
            <v>Sushma Ram</v>
          </cell>
          <cell r="G785">
            <v>46191.786111111112</v>
          </cell>
          <cell r="H785">
            <v>46202.374305555553</v>
          </cell>
        </row>
        <row r="786">
          <cell r="A786" t="str">
            <v>UCW-33096</v>
          </cell>
          <cell r="B786" t="str">
            <v>Tata Cliq Fashion - New listing - Franck Olivier (12-06-2026)</v>
          </cell>
          <cell r="C786" t="str">
            <v>CLOSED</v>
          </cell>
          <cell r="D786" t="str">
            <v>Medium</v>
          </cell>
          <cell r="E786" t="str">
            <v>Chirag Dubal</v>
          </cell>
          <cell r="F786" t="str">
            <v>Simi Raichel Zachariah</v>
          </cell>
          <cell r="G786">
            <v>46191.711111111108</v>
          </cell>
          <cell r="H786">
            <v>46193.540972222225</v>
          </cell>
        </row>
        <row r="787">
          <cell r="A787" t="str">
            <v>UCW-33095</v>
          </cell>
          <cell r="B787" t="str">
            <v>Redchief_Leather Shoes and Open Footwear_123781_120626</v>
          </cell>
          <cell r="C787" t="str">
            <v>CLOSED</v>
          </cell>
          <cell r="D787" t="str">
            <v>Medium</v>
          </cell>
          <cell r="E787" t="str">
            <v>Chirag Dubal</v>
          </cell>
          <cell r="F787" t="str">
            <v>Shloka Chakre</v>
          </cell>
          <cell r="G787">
            <v>46191.706944444442</v>
          </cell>
          <cell r="H787">
            <v>46195.587500000001</v>
          </cell>
        </row>
        <row r="788">
          <cell r="A788" t="str">
            <v>UCW-33089</v>
          </cell>
          <cell r="B788" t="str">
            <v>CLONE - K18 Hair Oil 10ml New Listing</v>
          </cell>
          <cell r="C788" t="str">
            <v>CLOSED</v>
          </cell>
          <cell r="D788" t="str">
            <v>Medium</v>
          </cell>
          <cell r="E788" t="str">
            <v>Chirag Dubal</v>
          </cell>
          <cell r="F788" t="str">
            <v>Shraddha Dighe</v>
          </cell>
          <cell r="G788">
            <v>46191.669444444444</v>
          </cell>
          <cell r="H788">
            <v>46199.590277777781</v>
          </cell>
        </row>
        <row r="789">
          <cell r="A789" t="str">
            <v>UCW-33082</v>
          </cell>
          <cell r="B789" t="str">
            <v>Asics | Footwear | Sell Now Fashion to Luxury | 12-06-2026</v>
          </cell>
          <cell r="C789" t="str">
            <v>CLOSED</v>
          </cell>
          <cell r="D789" t="str">
            <v>Medium</v>
          </cell>
          <cell r="E789" t="str">
            <v>Chirag Dubal</v>
          </cell>
          <cell r="F789" t="str">
            <v>Shloka Chakre</v>
          </cell>
          <cell r="G789">
            <v>46191.652083333334</v>
          </cell>
          <cell r="H789">
            <v>46192.719444444447</v>
          </cell>
        </row>
        <row r="790">
          <cell r="A790" t="str">
            <v>UCW-33066</v>
          </cell>
          <cell r="B790" t="str">
            <v>Palmonas | Fashion Jwellery | 128366 | 17-06-2026 (204 SKUs)</v>
          </cell>
          <cell r="C790" t="str">
            <v>CLOSED</v>
          </cell>
          <cell r="D790" t="str">
            <v>Medium</v>
          </cell>
          <cell r="E790" t="str">
            <v>Chirag Dubal</v>
          </cell>
          <cell r="F790" t="str">
            <v>Shraddha Dighe</v>
          </cell>
          <cell r="G790">
            <v>46191.576388888891</v>
          </cell>
          <cell r="H790">
            <v>46196.556250000001</v>
          </cell>
        </row>
        <row r="791">
          <cell r="A791" t="str">
            <v>UCW-33065</v>
          </cell>
          <cell r="B791" t="str">
            <v>Palmonas | Fashion Jwellery | 128366 | 17-06-2026 (146 SKUs)</v>
          </cell>
          <cell r="C791" t="str">
            <v>CLOSED</v>
          </cell>
          <cell r="D791" t="str">
            <v>Medium</v>
          </cell>
          <cell r="E791" t="str">
            <v>Chirag Dubal</v>
          </cell>
          <cell r="F791" t="str">
            <v>Shraddha Dighe</v>
          </cell>
          <cell r="G791">
            <v>46191.574999999997</v>
          </cell>
          <cell r="H791">
            <v>46196.552083333336</v>
          </cell>
        </row>
        <row r="792">
          <cell r="A792" t="str">
            <v>UCW-33063</v>
          </cell>
          <cell r="B792" t="str">
            <v>Giva | Silver Jewellery | 125927 | 17-06-2026 (113SKUs)</v>
          </cell>
          <cell r="C792" t="str">
            <v>CLOSED</v>
          </cell>
          <cell r="D792" t="str">
            <v>Medium</v>
          </cell>
          <cell r="E792" t="str">
            <v>Chirag Dubal</v>
          </cell>
          <cell r="F792" t="str">
            <v>Shraddha Dighe</v>
          </cell>
          <cell r="G792">
            <v>46191.573611111111</v>
          </cell>
          <cell r="H792">
            <v>46195.501388888886</v>
          </cell>
        </row>
        <row r="793">
          <cell r="A793" t="str">
            <v>UCW-33059</v>
          </cell>
          <cell r="B793" t="str">
            <v>SWEET DREAMS Boys 12-06-2026</v>
          </cell>
          <cell r="C793" t="str">
            <v>CLOSED</v>
          </cell>
          <cell r="D793" t="str">
            <v>Medium</v>
          </cell>
          <cell r="E793" t="str">
            <v>Chirag Dubal</v>
          </cell>
          <cell r="F793" t="str">
            <v>Shraddha Dighe</v>
          </cell>
          <cell r="G793">
            <v>46191.564583333333</v>
          </cell>
          <cell r="H793">
            <v>46193.630555555559</v>
          </cell>
        </row>
        <row r="794">
          <cell r="A794" t="str">
            <v>UCW-33058</v>
          </cell>
          <cell r="B794" t="str">
            <v>SWEET DREAMS Girls 12-06-2026</v>
          </cell>
          <cell r="C794" t="str">
            <v>CLOSED</v>
          </cell>
          <cell r="D794" t="str">
            <v>Medium</v>
          </cell>
          <cell r="E794" t="str">
            <v>Chirag Dubal</v>
          </cell>
          <cell r="F794" t="str">
            <v>Shraddha Dighe</v>
          </cell>
          <cell r="G794">
            <v>46191.5625</v>
          </cell>
          <cell r="H794">
            <v>46193.620138888888</v>
          </cell>
        </row>
        <row r="795">
          <cell r="A795" t="str">
            <v>UCW-33057</v>
          </cell>
          <cell r="B795" t="str">
            <v>SWEET DREAMS Men 12-06-2026</v>
          </cell>
          <cell r="C795" t="str">
            <v>CLOSED</v>
          </cell>
          <cell r="D795" t="str">
            <v>Medium</v>
          </cell>
          <cell r="E795" t="str">
            <v>Chirag Dubal</v>
          </cell>
          <cell r="F795" t="str">
            <v>Shraddha Dighe</v>
          </cell>
          <cell r="G795">
            <v>46191.558333333334</v>
          </cell>
          <cell r="H795">
            <v>46193.614583333336</v>
          </cell>
        </row>
        <row r="796">
          <cell r="A796" t="str">
            <v>UCW-33052</v>
          </cell>
          <cell r="B796" t="str">
            <v xml:space="preserve"> Jeroboam Cataloguing </v>
          </cell>
          <cell r="C796" t="str">
            <v>CLOSED</v>
          </cell>
          <cell r="D796" t="str">
            <v>Medium</v>
          </cell>
          <cell r="E796" t="str">
            <v>Chirag Dubal</v>
          </cell>
          <cell r="F796" t="str">
            <v>Simi Raichel Zachariah</v>
          </cell>
          <cell r="G796">
            <v>46191.52847222222</v>
          </cell>
          <cell r="H796">
            <v>46192.575694444444</v>
          </cell>
        </row>
        <row r="797">
          <cell r="A797" t="str">
            <v>UCW-33050</v>
          </cell>
          <cell r="B797" t="str">
            <v xml:space="preserve">IKONIC - TATA CLIQ  - 8904231015999 - Ultra Light Hair Dryer - Black - IMAGE UPDATE </v>
          </cell>
          <cell r="C797" t="str">
            <v>CLOSED</v>
          </cell>
          <cell r="D797" t="str">
            <v>Medium</v>
          </cell>
          <cell r="E797" t="str">
            <v>Chirag Dubal</v>
          </cell>
          <cell r="F797" t="str">
            <v>Shraddha Dighe</v>
          </cell>
          <cell r="G797">
            <v>46191.474305555559</v>
          </cell>
          <cell r="H797">
            <v>46192.625694444447</v>
          </cell>
        </row>
        <row r="798">
          <cell r="A798" t="str">
            <v>UCW-33048</v>
          </cell>
          <cell r="B798" t="str">
            <v>New listings to create</v>
          </cell>
          <cell r="C798" t="str">
            <v>CLOSED Due to Inactive/Insufficient Information</v>
          </cell>
          <cell r="D798" t="str">
            <v>Medium</v>
          </cell>
          <cell r="E798" t="str">
            <v>Chirag Dubal</v>
          </cell>
          <cell r="F798" t="str">
            <v>Shraddha Dighe</v>
          </cell>
          <cell r="G798">
            <v>46191.459027777775</v>
          </cell>
          <cell r="H798">
            <v>46192.4</v>
          </cell>
        </row>
        <row r="799">
          <cell r="A799" t="str">
            <v>UCW-33046</v>
          </cell>
          <cell r="B799" t="str">
            <v>YSL x Tata Cliq Luxury - New Launch Tracking</v>
          </cell>
          <cell r="C799" t="str">
            <v>CLOSED</v>
          </cell>
          <cell r="D799" t="str">
            <v>Medium</v>
          </cell>
          <cell r="E799" t="str">
            <v>Chirag Dubal</v>
          </cell>
          <cell r="F799" t="str">
            <v>Shraddha Dighe</v>
          </cell>
          <cell r="G799">
            <v>46191.455555555556</v>
          </cell>
          <cell r="H799">
            <v>46192.572222222225</v>
          </cell>
        </row>
        <row r="800">
          <cell r="A800" t="str">
            <v>UCW-33043</v>
          </cell>
          <cell r="B800" t="str">
            <v>Rubans | Jewellery Set , Earings &amp; Bangles | 124272 | SKU :- 184</v>
          </cell>
          <cell r="C800" t="str">
            <v>CLOSED</v>
          </cell>
          <cell r="D800" t="str">
            <v>Medium</v>
          </cell>
          <cell r="E800" t="str">
            <v>Chirag Dubal</v>
          </cell>
          <cell r="F800" t="str">
            <v>Shraddha Dighe</v>
          </cell>
          <cell r="G800">
            <v>46191.442361111112</v>
          </cell>
          <cell r="H800">
            <v>46195.477777777778</v>
          </cell>
        </row>
        <row r="801">
          <cell r="A801" t="str">
            <v>UCW-33037</v>
          </cell>
          <cell r="B801" t="str">
            <v>Puig GWP Cataloguing 09.06.26</v>
          </cell>
          <cell r="C801" t="str">
            <v>CLOSED</v>
          </cell>
          <cell r="D801" t="str">
            <v>Medium</v>
          </cell>
          <cell r="E801" t="str">
            <v>Chirag Dubal</v>
          </cell>
          <cell r="F801" t="str">
            <v>Simi Raichel Zachariah</v>
          </cell>
          <cell r="G801">
            <v>46190.76666666667</v>
          </cell>
          <cell r="H801">
            <v>46192.568749999999</v>
          </cell>
        </row>
        <row r="802">
          <cell r="A802" t="str">
            <v>UCW-33035</v>
          </cell>
          <cell r="B802" t="str">
            <v>2065376_Mist New listing_TCL</v>
          </cell>
          <cell r="C802" t="str">
            <v>CLOSED</v>
          </cell>
          <cell r="D802" t="str">
            <v>Medium</v>
          </cell>
          <cell r="E802" t="str">
            <v>Chirag Dubal</v>
          </cell>
          <cell r="F802" t="str">
            <v>Shraddha Dighe</v>
          </cell>
          <cell r="G802">
            <v>46190.756249999999</v>
          </cell>
          <cell r="H802">
            <v>46195.429861111108</v>
          </cell>
        </row>
        <row r="803">
          <cell r="A803" t="str">
            <v>UCW-33028</v>
          </cell>
          <cell r="B803" t="str">
            <v>Tata Cliq X Sebastian Professional Restage Listings</v>
          </cell>
          <cell r="C803" t="str">
            <v>CLOSED</v>
          </cell>
          <cell r="D803" t="str">
            <v>Medium</v>
          </cell>
          <cell r="E803" t="str">
            <v>Chirag Dubal</v>
          </cell>
          <cell r="F803" t="str">
            <v>Shraddha Dighe</v>
          </cell>
          <cell r="G803">
            <v>46190.695833333331</v>
          </cell>
          <cell r="H803">
            <v>46193.517361111109</v>
          </cell>
        </row>
        <row r="804">
          <cell r="A804" t="str">
            <v>UCW-33027</v>
          </cell>
          <cell r="B804" t="str">
            <v>HA Tint Listing | OAP | Tata Cliq</v>
          </cell>
          <cell r="C804" t="str">
            <v>CLOSED</v>
          </cell>
          <cell r="D804" t="str">
            <v>Medium</v>
          </cell>
          <cell r="E804" t="str">
            <v>Chirag Dubal</v>
          </cell>
          <cell r="F804" t="str">
            <v>Shraddha Dighe</v>
          </cell>
          <cell r="G804">
            <v>46190.69027777778</v>
          </cell>
          <cell r="H804">
            <v>46192.564583333333</v>
          </cell>
        </row>
        <row r="805">
          <cell r="A805" t="str">
            <v>UCW-33025</v>
          </cell>
          <cell r="B805" t="str">
            <v>Ustraa &amp; VLCC - Facial Kit &amp; Hair Serum - 8904223820723 , 8904223818737 , 8907122020201</v>
          </cell>
          <cell r="C805" t="str">
            <v>CLOSED</v>
          </cell>
          <cell r="D805" t="str">
            <v>Medium</v>
          </cell>
          <cell r="E805" t="str">
            <v>Chirag Dubal</v>
          </cell>
          <cell r="F805" t="str">
            <v>Shraddha Dighe</v>
          </cell>
          <cell r="G805">
            <v>46190.686111111114</v>
          </cell>
          <cell r="H805">
            <v>46205.503472222219</v>
          </cell>
        </row>
        <row r="806">
          <cell r="A806" t="str">
            <v>UCW-33021</v>
          </cell>
          <cell r="B806" t="str">
            <v>Tata Cliq  Fashion - New listing - Eze Perfume (New launch)</v>
          </cell>
          <cell r="C806" t="str">
            <v>CLOSED</v>
          </cell>
          <cell r="D806" t="str">
            <v>Medium</v>
          </cell>
          <cell r="E806" t="str">
            <v>Chirag Dubal</v>
          </cell>
          <cell r="F806" t="str">
            <v>Shraddha Dighe</v>
          </cell>
          <cell r="G806">
            <v>46190.67291666667</v>
          </cell>
          <cell r="H806">
            <v>46193.509027777778</v>
          </cell>
        </row>
        <row r="807">
          <cell r="A807" t="str">
            <v>UCW-33020</v>
          </cell>
          <cell r="B807" t="str">
            <v>Tata Cliq Footwear Catalogue | 11-06-2026</v>
          </cell>
          <cell r="C807" t="str">
            <v>CLOSED</v>
          </cell>
          <cell r="D807" t="str">
            <v>Medium</v>
          </cell>
          <cell r="E807" t="str">
            <v>netscribes</v>
          </cell>
          <cell r="F807" t="str">
            <v>Shraddha Dighe</v>
          </cell>
          <cell r="G807">
            <v>46190.668055555558</v>
          </cell>
          <cell r="H807">
            <v>46192.558333333334</v>
          </cell>
        </row>
        <row r="808">
          <cell r="A808" t="str">
            <v>UCW-33004</v>
          </cell>
          <cell r="B808" t="str">
            <v>Silver Rakhi Listing - 11.06.2026</v>
          </cell>
          <cell r="C808" t="str">
            <v>CLOSED</v>
          </cell>
          <cell r="D808" t="str">
            <v>Medium</v>
          </cell>
          <cell r="E808" t="str">
            <v>Chirag Dubal</v>
          </cell>
          <cell r="F808" t="str">
            <v>Shraddha Dighe</v>
          </cell>
          <cell r="G808">
            <v>46190.566666666666</v>
          </cell>
          <cell r="H808">
            <v>46191.583333333336</v>
          </cell>
        </row>
        <row r="809">
          <cell r="A809" t="str">
            <v>UCW-33001</v>
          </cell>
          <cell r="B809" t="str">
            <v>Touch925 | Silver Jewellery | 128759 | 12-06-2026 (37 SKUs)</v>
          </cell>
          <cell r="C809" t="str">
            <v>CLOSED</v>
          </cell>
          <cell r="D809" t="str">
            <v>Medium</v>
          </cell>
          <cell r="E809" t="str">
            <v>Chirag Dubal</v>
          </cell>
          <cell r="F809" t="str">
            <v>Shraddha Dighe</v>
          </cell>
          <cell r="G809">
            <v>46190.563888888886</v>
          </cell>
          <cell r="H809">
            <v>46195.472222222219</v>
          </cell>
        </row>
        <row r="810">
          <cell r="A810" t="str">
            <v>UCW-32999</v>
          </cell>
          <cell r="B810" t="str">
            <v>New Listing for Tata Cliq: Zircon Necklace ( 199 SKUs) – Kushal’s</v>
          </cell>
          <cell r="C810" t="str">
            <v>CLOSED</v>
          </cell>
          <cell r="D810" t="str">
            <v>Medium</v>
          </cell>
          <cell r="E810" t="str">
            <v>Chirag Dubal</v>
          </cell>
          <cell r="F810" t="str">
            <v>Shraddha Dighe</v>
          </cell>
          <cell r="G810">
            <v>46190.557638888888</v>
          </cell>
          <cell r="H810">
            <v>46191.579861111109</v>
          </cell>
        </row>
        <row r="811">
          <cell r="A811" t="str">
            <v>UCW-32992</v>
          </cell>
          <cell r="B811" t="str">
            <v>New Listing | HONASA Lumineve Tata Cliq Luxe</v>
          </cell>
          <cell r="C811" t="str">
            <v>CLOSED</v>
          </cell>
          <cell r="D811" t="str">
            <v>Medium</v>
          </cell>
          <cell r="E811" t="str">
            <v>Chirag Dubal</v>
          </cell>
          <cell r="F811" t="str">
            <v>Shraddha Dighe</v>
          </cell>
          <cell r="G811">
            <v>46190.522222222222</v>
          </cell>
          <cell r="H811">
            <v>46205.484722222223</v>
          </cell>
        </row>
        <row r="812">
          <cell r="A812" t="str">
            <v>UCW-32990</v>
          </cell>
          <cell r="B812" t="str">
            <v>Honasa Updated A+ and E-Commerce Creatives- Tata Cliq</v>
          </cell>
          <cell r="C812" t="str">
            <v>CLOSED</v>
          </cell>
          <cell r="D812" t="str">
            <v>Medium</v>
          </cell>
          <cell r="E812" t="str">
            <v>Chirag Dubal</v>
          </cell>
          <cell r="F812" t="str">
            <v>Shraddha Dighe</v>
          </cell>
          <cell r="G812">
            <v>46190.515277777777</v>
          </cell>
          <cell r="H812">
            <v>46195.512499999997</v>
          </cell>
        </row>
        <row r="813">
          <cell r="A813" t="str">
            <v>UCW-32986</v>
          </cell>
          <cell r="B813" t="str">
            <v>CLONE - CLONE - SOMA ESSENTIAL - Cataloguing</v>
          </cell>
          <cell r="C813" t="str">
            <v>CLOSED</v>
          </cell>
          <cell r="D813" t="str">
            <v>Medium</v>
          </cell>
          <cell r="E813" t="str">
            <v>Chirag Dubal</v>
          </cell>
          <cell r="F813" t="str">
            <v>Shraddha Dighe</v>
          </cell>
          <cell r="G813">
            <v>46190.502083333333</v>
          </cell>
          <cell r="H813">
            <v>46191.567361111112</v>
          </cell>
        </row>
        <row r="814">
          <cell r="A814" t="str">
            <v>UCW-32975</v>
          </cell>
          <cell r="B814" t="str">
            <v>Tata Cliq - New listing - Adidas Vibes &amp; Franck Olivier</v>
          </cell>
          <cell r="C814" t="str">
            <v>CLOSED</v>
          </cell>
          <cell r="D814" t="str">
            <v>Medium</v>
          </cell>
          <cell r="E814" t="str">
            <v>Chirag Dubal</v>
          </cell>
          <cell r="F814" t="str">
            <v>Shraddha Dighe</v>
          </cell>
          <cell r="G814">
            <v>46190.481249999997</v>
          </cell>
          <cell r="H814">
            <v>46192.55</v>
          </cell>
        </row>
        <row r="815">
          <cell r="A815" t="str">
            <v>UCW-32973</v>
          </cell>
          <cell r="B815" t="str">
            <v>Error_FW: Tata Cliq - Cataloguing Templates</v>
          </cell>
          <cell r="C815" t="str">
            <v>CLOSED</v>
          </cell>
          <cell r="D815" t="str">
            <v>Medium</v>
          </cell>
          <cell r="E815" t="str">
            <v>netscribes</v>
          </cell>
          <cell r="F815" t="str">
            <v>Reagan D’souza</v>
          </cell>
          <cell r="G815">
            <v>46190.472916666666</v>
          </cell>
          <cell r="H815">
            <v>46196.461805555555</v>
          </cell>
        </row>
        <row r="816">
          <cell r="A816" t="str">
            <v>UCW-32968</v>
          </cell>
          <cell r="B816" t="str">
            <v>Footwear Lot 6 SS26 Skechers -35 SKUs - 9 Style - Marketplace and Luxury - Marketplace seller code - 126948 - Luxury seller code - 128174 - 16.6.2026</v>
          </cell>
          <cell r="C816" t="str">
            <v>CLOSED</v>
          </cell>
          <cell r="D816" t="str">
            <v>Medium</v>
          </cell>
          <cell r="E816" t="str">
            <v>Chirag Dubal</v>
          </cell>
          <cell r="F816" t="str">
            <v>Shloka Chakre</v>
          </cell>
          <cell r="G816">
            <v>46190.447916666664</v>
          </cell>
          <cell r="H816">
            <v>46191.538888888892</v>
          </cell>
        </row>
        <row r="817">
          <cell r="A817" t="str">
            <v>UCW-32965</v>
          </cell>
          <cell r="B817" t="str">
            <v>Error_Images Not reflecting-Need To re-trigger</v>
          </cell>
          <cell r="C817" t="str">
            <v>CLOSED</v>
          </cell>
          <cell r="D817" t="str">
            <v>Medium</v>
          </cell>
          <cell r="E817" t="str">
            <v>Chirag Dubal</v>
          </cell>
          <cell r="F817" t="str">
            <v>Reagan D’souza</v>
          </cell>
          <cell r="G817">
            <v>46190.054861111108</v>
          </cell>
          <cell r="H817">
            <v>46192.734027777777</v>
          </cell>
        </row>
        <row r="818">
          <cell r="A818" t="str">
            <v>UCW-32964</v>
          </cell>
          <cell r="B818" t="str">
            <v>Error_Styles Migration to Tata Cliq ABFRL Account - 27-05-2026</v>
          </cell>
          <cell r="C818" t="str">
            <v>CLOSED</v>
          </cell>
          <cell r="D818" t="str">
            <v>Medium</v>
          </cell>
          <cell r="E818" t="str">
            <v>netscribes</v>
          </cell>
          <cell r="F818" t="str">
            <v>Reagan D’souza</v>
          </cell>
          <cell r="G818">
            <v>46190.034722222219</v>
          </cell>
          <cell r="H818">
            <v>46198.443055555559</v>
          </cell>
        </row>
        <row r="819">
          <cell r="A819" t="str">
            <v>UCW-32963</v>
          </cell>
          <cell r="B819" t="str">
            <v>ALDO Footwear Catalog Submission (TC&amp;TCL) - 10.06.2025</v>
          </cell>
          <cell r="C819" t="str">
            <v>CLOSED Due to Inactive/Insufficient Information</v>
          </cell>
          <cell r="D819" t="str">
            <v>Medium</v>
          </cell>
          <cell r="E819" t="str">
            <v>Chirag Dubal</v>
          </cell>
          <cell r="F819" t="str">
            <v>Shloka Chakre</v>
          </cell>
          <cell r="G819">
            <v>46189.804166666669</v>
          </cell>
          <cell r="H819">
            <v>46193.37222222222</v>
          </cell>
        </row>
        <row r="820">
          <cell r="A820" t="str">
            <v>UCW-32955</v>
          </cell>
          <cell r="B820" t="str">
            <v>UCW-32178 - Dual listing &amp; sell now - Tata Cliq-adidas DTC|Footwear| Attributes_03-06-26_NC</v>
          </cell>
          <cell r="C820" t="str">
            <v>CLOSED</v>
          </cell>
          <cell r="D820" t="str">
            <v>Medium</v>
          </cell>
          <cell r="E820" t="str">
            <v>Chirag Dubal</v>
          </cell>
          <cell r="F820" t="str">
            <v>Shloka Chakre</v>
          </cell>
          <cell r="G820">
            <v>46189.748611111114</v>
          </cell>
          <cell r="H820">
            <v>46193.893750000003</v>
          </cell>
        </row>
        <row r="821">
          <cell r="A821" t="str">
            <v>UCW-32948</v>
          </cell>
          <cell r="B821" t="str">
            <v>Yufta - New Catalog Link Tatacliq(35 Styles</v>
          </cell>
          <cell r="C821" t="str">
            <v>CLOSED</v>
          </cell>
          <cell r="D821" t="str">
            <v>Medium</v>
          </cell>
          <cell r="E821" t="str">
            <v>Chirag Dubal</v>
          </cell>
          <cell r="F821" t="str">
            <v>Shraddha Dighe</v>
          </cell>
          <cell r="G821">
            <v>46189.699305555558</v>
          </cell>
          <cell r="H821">
            <v>46196.519444444442</v>
          </cell>
        </row>
        <row r="822">
          <cell r="A822" t="str">
            <v>UCW-32938</v>
          </cell>
          <cell r="B822" t="str">
            <v>BERRYLICIOUS + Apparel + Annapurna Impex (128094) + 03/05/2026</v>
          </cell>
          <cell r="C822" t="str">
            <v>CLOSED Due to Inactive/Insufficient Information</v>
          </cell>
          <cell r="D822" t="str">
            <v>Medium</v>
          </cell>
          <cell r="E822" t="str">
            <v>Chirag Dubal</v>
          </cell>
          <cell r="F822" t="str">
            <v>Shraddha Dighe</v>
          </cell>
          <cell r="G822">
            <v>46189.663194444445</v>
          </cell>
          <cell r="H822">
            <v>46212.518750000003</v>
          </cell>
        </row>
        <row r="823">
          <cell r="A823" t="str">
            <v>UCW-32933</v>
          </cell>
          <cell r="B823" t="str">
            <v>Tata Cliq Footwear Catalogue | 12-06-2026</v>
          </cell>
          <cell r="C823" t="str">
            <v>CLOSED</v>
          </cell>
          <cell r="D823" t="str">
            <v>Medium</v>
          </cell>
          <cell r="E823" t="str">
            <v>Chirag Dubal</v>
          </cell>
          <cell r="F823" t="str">
            <v>Simi Raichel Zachariah</v>
          </cell>
          <cell r="G823">
            <v>46189.637499999997</v>
          </cell>
          <cell r="H823">
            <v>46190.673611111109</v>
          </cell>
        </row>
        <row r="824">
          <cell r="A824" t="str">
            <v>UCW-32930</v>
          </cell>
          <cell r="B824" t="str">
            <v>Tinted Serum 7-8 Shade Listing Correction_Infaillible | OAP | Tata Cliq</v>
          </cell>
          <cell r="C824" t="str">
            <v>CLOSED</v>
          </cell>
          <cell r="D824" t="str">
            <v>Medium</v>
          </cell>
          <cell r="E824" t="str">
            <v>Chirag Dubal</v>
          </cell>
          <cell r="F824" t="str">
            <v>Shraddha Dighe</v>
          </cell>
          <cell r="G824">
            <v>46189.634722222225</v>
          </cell>
          <cell r="H824">
            <v>46190.498611111114</v>
          </cell>
        </row>
        <row r="825">
          <cell r="A825" t="str">
            <v>UCW-32929</v>
          </cell>
          <cell r="B825" t="str">
            <v>New Listing for Tata Cliq: Necklaces (231 SKUs) | Kushal’s | 16-06-2026</v>
          </cell>
          <cell r="C825" t="str">
            <v>CLOSED</v>
          </cell>
          <cell r="D825" t="str">
            <v>Medium</v>
          </cell>
          <cell r="E825" t="str">
            <v>Chirag Dubal</v>
          </cell>
          <cell r="F825" t="str">
            <v>Shraddha Dighe</v>
          </cell>
          <cell r="G825">
            <v>46189.631249999999</v>
          </cell>
          <cell r="H825">
            <v>46191.521527777775</v>
          </cell>
        </row>
        <row r="826">
          <cell r="A826" t="str">
            <v>UCW-32927</v>
          </cell>
          <cell r="B826" t="str">
            <v>New Earrings listing-21 SKUS</v>
          </cell>
          <cell r="C826" t="str">
            <v>CLOSED</v>
          </cell>
          <cell r="D826" t="str">
            <v>Medium</v>
          </cell>
          <cell r="E826" t="str">
            <v>Chirag Dubal</v>
          </cell>
          <cell r="F826" t="str">
            <v>Shraddha Dighe</v>
          </cell>
          <cell r="G826">
            <v>46189.629166666666</v>
          </cell>
          <cell r="H826">
            <v>46190.646527777775</v>
          </cell>
        </row>
        <row r="827">
          <cell r="A827" t="str">
            <v>UCW-32918</v>
          </cell>
          <cell r="B827" t="str">
            <v>CLONE - Sora Dora Listing</v>
          </cell>
          <cell r="C827" t="str">
            <v>CLOSED</v>
          </cell>
          <cell r="D827" t="str">
            <v>Medium</v>
          </cell>
          <cell r="E827" t="str">
            <v>Chirag Dubal</v>
          </cell>
          <cell r="F827" t="str">
            <v>Shraddha Dighe</v>
          </cell>
          <cell r="G827">
            <v>46189.555555555555</v>
          </cell>
          <cell r="H827">
            <v>46196.509722222225</v>
          </cell>
        </row>
        <row r="828">
          <cell r="A828" t="str">
            <v>UCW-32912</v>
          </cell>
          <cell r="B828" t="str">
            <v>CLONE-New Listing | Neutrogena UltraSheer Mineral Sunscreen 40 ml</v>
          </cell>
          <cell r="C828" t="str">
            <v>CLOSED</v>
          </cell>
          <cell r="D828" t="str">
            <v>Medium</v>
          </cell>
          <cell r="E828" t="str">
            <v>netscribes</v>
          </cell>
          <cell r="F828" t="str">
            <v>netscribes</v>
          </cell>
          <cell r="G828">
            <v>46189.520833333336</v>
          </cell>
          <cell r="H828">
            <v>46190.642361111109</v>
          </cell>
        </row>
        <row r="829">
          <cell r="A829" t="str">
            <v>UCW-32908</v>
          </cell>
          <cell r="B829" t="str">
            <v>ERROR_Catalogue New errors for the Multibrands Agency (NETSCRIBES) 16th June _NC</v>
          </cell>
          <cell r="C829" t="str">
            <v>CLOSED</v>
          </cell>
          <cell r="D829" t="str">
            <v>Medium</v>
          </cell>
          <cell r="E829" t="str">
            <v>netscribes</v>
          </cell>
          <cell r="F829" t="str">
            <v>Sushma Ram</v>
          </cell>
          <cell r="G829">
            <v>46189.490277777775</v>
          </cell>
          <cell r="H829">
            <v>46193.893750000003</v>
          </cell>
        </row>
        <row r="830">
          <cell r="A830" t="str">
            <v>UCW-32907</v>
          </cell>
          <cell r="B830" t="str">
            <v>Garnier | Color Naturals PDP Update | TATACLIQ</v>
          </cell>
          <cell r="C830" t="str">
            <v>CLOSED</v>
          </cell>
          <cell r="D830" t="str">
            <v>Medium</v>
          </cell>
          <cell r="E830" t="str">
            <v>Chirag Dubal</v>
          </cell>
          <cell r="F830" t="str">
            <v>Shraddha Dighe</v>
          </cell>
          <cell r="G830">
            <v>46189.486111111109</v>
          </cell>
          <cell r="H830">
            <v>46190.496527777781</v>
          </cell>
        </row>
        <row r="831">
          <cell r="A831" t="str">
            <v>UCW-32906</v>
          </cell>
          <cell r="B831" t="str">
            <v>Titan New listings - New EAN</v>
          </cell>
          <cell r="C831" t="str">
            <v>CLOSED</v>
          </cell>
          <cell r="D831" t="str">
            <v>Medium</v>
          </cell>
          <cell r="E831" t="str">
            <v>Chirag Dubal</v>
          </cell>
          <cell r="F831" t="str">
            <v>Shraddha Dighe</v>
          </cell>
          <cell r="G831">
            <v>46189.478472222225</v>
          </cell>
          <cell r="H831">
            <v>46191.477083333331</v>
          </cell>
        </row>
        <row r="832">
          <cell r="A832" t="str">
            <v>UCW-32905</v>
          </cell>
          <cell r="B832" t="str">
            <v xml:space="preserve">Jovoy  Cataloguing </v>
          </cell>
          <cell r="C832" t="str">
            <v>CLOSED</v>
          </cell>
          <cell r="D832" t="str">
            <v>Medium</v>
          </cell>
          <cell r="E832" t="str">
            <v>Chirag Dubal</v>
          </cell>
          <cell r="F832" t="str">
            <v>Shraddha Dighe</v>
          </cell>
          <cell r="G832">
            <v>46189.461111111108</v>
          </cell>
          <cell r="H832">
            <v>46190.636111111111</v>
          </cell>
        </row>
        <row r="833">
          <cell r="A833" t="str">
            <v>UCW-32902</v>
          </cell>
          <cell r="B833" t="str">
            <v>Error_Launch of FEDS Jerseys on 6th Nov’25 – Strict Adherence to Launch Date</v>
          </cell>
          <cell r="C833" t="str">
            <v>CLOSED Due to Inactive/Insufficient Information</v>
          </cell>
          <cell r="D833" t="str">
            <v>Medium</v>
          </cell>
          <cell r="E833" t="str">
            <v>netscribes</v>
          </cell>
          <cell r="F833" t="str">
            <v>Reagan D’souza</v>
          </cell>
          <cell r="G833">
            <v>46189.383333333331</v>
          </cell>
          <cell r="H833">
            <v>46190.386805555558</v>
          </cell>
        </row>
        <row r="834">
          <cell r="A834" t="str">
            <v>UCW-32901</v>
          </cell>
          <cell r="B834" t="str">
            <v>Error_Launch of FEDS Jerseys on 6th Nov’25 – Strict Adherence to Launch Date</v>
          </cell>
          <cell r="C834" t="str">
            <v>CLOSED</v>
          </cell>
          <cell r="D834" t="str">
            <v>Highest</v>
          </cell>
          <cell r="E834" t="str">
            <v>netscribes</v>
          </cell>
          <cell r="F834" t="str">
            <v>Reagan D’souza</v>
          </cell>
          <cell r="G834">
            <v>46189.383333333331</v>
          </cell>
          <cell r="H834">
            <v>46189.634722222225</v>
          </cell>
        </row>
        <row r="835">
          <cell r="A835" t="str">
            <v>UCW-32893</v>
          </cell>
          <cell r="B835" t="str">
            <v xml:space="preserve">Error_NCH_ESC_127776060299901_Wrong product received </v>
          </cell>
          <cell r="C835" t="str">
            <v>CLOSED</v>
          </cell>
          <cell r="D835" t="str">
            <v>Medium</v>
          </cell>
          <cell r="E835" t="str">
            <v>Reagan D’souza</v>
          </cell>
          <cell r="F835" t="str">
            <v>Reagan D’souza</v>
          </cell>
          <cell r="G835">
            <v>46188.797222222223</v>
          </cell>
          <cell r="H835">
            <v>46193.893750000003</v>
          </cell>
        </row>
        <row r="836">
          <cell r="A836" t="str">
            <v>UCW-32877</v>
          </cell>
          <cell r="B836" t="str">
            <v xml:space="preserve">Tatacliq listing </v>
          </cell>
          <cell r="C836" t="str">
            <v>CLOSED</v>
          </cell>
          <cell r="D836" t="str">
            <v>Medium</v>
          </cell>
          <cell r="E836" t="str">
            <v>Chirag Dubal</v>
          </cell>
          <cell r="F836" t="str">
            <v>Shraddha Dighe</v>
          </cell>
          <cell r="G836">
            <v>46188.695138888892</v>
          </cell>
          <cell r="H836">
            <v>46193.607638888891</v>
          </cell>
        </row>
        <row r="837">
          <cell r="A837" t="str">
            <v>UCW-32868</v>
          </cell>
          <cell r="B837" t="str">
            <v>Tinted Serum New Shades Listing_Infaillible | OAP | Tata Cliq</v>
          </cell>
          <cell r="C837" t="str">
            <v>CLOSED</v>
          </cell>
          <cell r="D837" t="str">
            <v>Medium</v>
          </cell>
          <cell r="E837" t="str">
            <v>Chirag Dubal</v>
          </cell>
          <cell r="F837" t="str">
            <v>Shraddha Dighe</v>
          </cell>
          <cell r="G837">
            <v>46188.661111111112</v>
          </cell>
          <cell r="H837">
            <v>46189.538194444445</v>
          </cell>
        </row>
        <row r="838">
          <cell r="A838" t="str">
            <v>UCW-32867</v>
          </cell>
          <cell r="B838" t="str">
            <v>Touch925 | Silver Jewellery | 128759 | 10-06-2026 ( 38 SKUs )</v>
          </cell>
          <cell r="C838" t="str">
            <v>CLOSED</v>
          </cell>
          <cell r="D838" t="str">
            <v>Medium</v>
          </cell>
          <cell r="E838" t="str">
            <v>Chirag Dubal</v>
          </cell>
          <cell r="F838" t="str">
            <v>Shloka Chakre</v>
          </cell>
          <cell r="G838">
            <v>46188.660416666666</v>
          </cell>
          <cell r="H838">
            <v>46189.513888888891</v>
          </cell>
        </row>
        <row r="839">
          <cell r="A839" t="str">
            <v>UCW-32860</v>
          </cell>
          <cell r="B839" t="str">
            <v>Sell now - Tata Cliq-adidas DTC|Footwear| Attributes_03-06-26</v>
          </cell>
          <cell r="C839" t="str">
            <v>CLOSED</v>
          </cell>
          <cell r="D839" t="str">
            <v>Medium</v>
          </cell>
          <cell r="E839" t="str">
            <v>Simi Raichel Zachariah</v>
          </cell>
          <cell r="F839" t="str">
            <v>netscribes</v>
          </cell>
          <cell r="G839">
            <v>46188.645138888889</v>
          </cell>
          <cell r="H839">
            <v>46223.498611111114</v>
          </cell>
        </row>
        <row r="840">
          <cell r="A840" t="str">
            <v>UCW-32847</v>
          </cell>
          <cell r="B840" t="str">
            <v>Bioderma - EAN Code Change</v>
          </cell>
          <cell r="C840" t="str">
            <v>CLOSED</v>
          </cell>
          <cell r="D840" t="str">
            <v>Medium</v>
          </cell>
          <cell r="E840" t="str">
            <v>Chirag Dubal</v>
          </cell>
          <cell r="F840" t="str">
            <v>Simi Raichel Zachariah</v>
          </cell>
          <cell r="G840">
            <v>46188.563888888886</v>
          </cell>
          <cell r="H840">
            <v>46189.449305555558</v>
          </cell>
        </row>
        <row r="841">
          <cell r="A841" t="str">
            <v>UCW-32843</v>
          </cell>
          <cell r="B841" t="str">
            <v>CLONE - 78248680_LANCOME Q2 New Listing_TCL</v>
          </cell>
          <cell r="C841" t="str">
            <v>CLOSED</v>
          </cell>
          <cell r="D841" t="str">
            <v>Medium</v>
          </cell>
          <cell r="E841" t="str">
            <v>netscribes</v>
          </cell>
          <cell r="F841" t="str">
            <v>netscribes</v>
          </cell>
          <cell r="G841">
            <v>46188.524305555555</v>
          </cell>
          <cell r="H841">
            <v>46189.504861111112</v>
          </cell>
        </row>
        <row r="842">
          <cell r="A842" t="str">
            <v>UCW-32841</v>
          </cell>
          <cell r="B842" t="str">
            <v>Pilgrim &lt;&gt; Tata Cliq : New MRP &amp; Image Update</v>
          </cell>
          <cell r="C842" t="str">
            <v>CLOSED</v>
          </cell>
          <cell r="D842" t="str">
            <v>Medium</v>
          </cell>
          <cell r="E842" t="str">
            <v>Chirag Dubal</v>
          </cell>
          <cell r="F842" t="str">
            <v>Simi Raichel Zachariah</v>
          </cell>
          <cell r="G842">
            <v>46188.505555555559</v>
          </cell>
          <cell r="H842">
            <v>46189.442361111112</v>
          </cell>
        </row>
        <row r="843">
          <cell r="A843" t="str">
            <v>UCW-32840</v>
          </cell>
          <cell r="B843" t="str">
            <v xml:space="preserve"> Campus x Tata CliQ ~ New Listings_05.06.2026 Batch-26</v>
          </cell>
          <cell r="C843" t="str">
            <v>CLOSED Due to Inactive/Insufficient Information</v>
          </cell>
          <cell r="D843" t="str">
            <v>Medium</v>
          </cell>
          <cell r="E843" t="str">
            <v>Chirag Dubal</v>
          </cell>
          <cell r="F843" t="str">
            <v>Simi Raichel Zachariah</v>
          </cell>
          <cell r="G843">
            <v>46188.502083333333</v>
          </cell>
          <cell r="H843">
            <v>46199.55972222222</v>
          </cell>
        </row>
        <row r="844">
          <cell r="A844" t="str">
            <v>UCW-32826</v>
          </cell>
          <cell r="B844" t="str">
            <v>E2E - Isharya - Jewellery - 21st May - 28 SKUs</v>
          </cell>
          <cell r="C844" t="str">
            <v>CLOSED</v>
          </cell>
          <cell r="D844" t="str">
            <v>Medium</v>
          </cell>
          <cell r="E844" t="str">
            <v>Chirag Dubal</v>
          </cell>
          <cell r="F844" t="str">
            <v>Shraddha Dighe</v>
          </cell>
          <cell r="G844">
            <v>46186.64166666667</v>
          </cell>
          <cell r="H844">
            <v>46197.662499999999</v>
          </cell>
        </row>
        <row r="845">
          <cell r="A845" t="str">
            <v>UCW-32824</v>
          </cell>
          <cell r="B845" t="str">
            <v>Xtep Footwear 129553, 129560 Listing 156 SKU ( 24 Options ) 10/06/2026.</v>
          </cell>
          <cell r="C845" t="str">
            <v>CLOSED</v>
          </cell>
          <cell r="D845" t="str">
            <v>Medium</v>
          </cell>
          <cell r="E845" t="str">
            <v>Chirag Dubal</v>
          </cell>
          <cell r="F845" t="str">
            <v>Shraddha Dighe</v>
          </cell>
          <cell r="G845">
            <v>46186.636111111111</v>
          </cell>
          <cell r="H845">
            <v>46191.474305555559</v>
          </cell>
        </row>
        <row r="846">
          <cell r="A846" t="str">
            <v>UCW-32823</v>
          </cell>
          <cell r="B846" t="str">
            <v>Sparkles Arias by Lara Dutta 15 Styles</v>
          </cell>
          <cell r="C846" t="str">
            <v>CLOSED</v>
          </cell>
          <cell r="D846" t="str">
            <v>Medium</v>
          </cell>
          <cell r="E846" t="str">
            <v>Chirag Dubal</v>
          </cell>
          <cell r="F846" t="str">
            <v>Shraddha Dighe</v>
          </cell>
          <cell r="G846">
            <v>46186.632638888892</v>
          </cell>
          <cell r="H846">
            <v>46191.445833333331</v>
          </cell>
        </row>
        <row r="847">
          <cell r="A847" t="str">
            <v>UCW-32817</v>
          </cell>
          <cell r="B847" t="str">
            <v>CLONE - Jokerandwitch | Fashion Jewellery | 127801 | 20-05-2026</v>
          </cell>
          <cell r="C847" t="str">
            <v>CLOSED</v>
          </cell>
          <cell r="D847" t="str">
            <v>Medium</v>
          </cell>
          <cell r="E847" t="str">
            <v>netscribes</v>
          </cell>
          <cell r="F847" t="str">
            <v>netscribes</v>
          </cell>
          <cell r="G847">
            <v>46186.575694444444</v>
          </cell>
          <cell r="H847">
            <v>46188.612500000003</v>
          </cell>
        </row>
        <row r="848">
          <cell r="A848" t="str">
            <v>UCW-32785</v>
          </cell>
          <cell r="B848" t="str">
            <v>E2E - Rosso Brunello - FTW - 09/06/26 - 148 SKUs</v>
          </cell>
          <cell r="C848" t="str">
            <v>CLOSED</v>
          </cell>
          <cell r="D848" t="str">
            <v>Medium</v>
          </cell>
          <cell r="E848" t="str">
            <v>Chirag Dubal</v>
          </cell>
          <cell r="F848" t="str">
            <v>Simi Raichel Zachariah</v>
          </cell>
          <cell r="G848">
            <v>46185.731249999997</v>
          </cell>
          <cell r="H848">
            <v>46188.604166666664</v>
          </cell>
        </row>
        <row r="849">
          <cell r="A849" t="str">
            <v>UCW-32782</v>
          </cell>
          <cell r="B849" t="str">
            <v>Anta Footwear S225 127055 &amp; 126934 New listing</v>
          </cell>
          <cell r="C849" t="str">
            <v>CLOSED</v>
          </cell>
          <cell r="D849" t="str">
            <v>Medium</v>
          </cell>
          <cell r="E849" t="str">
            <v>netscribes</v>
          </cell>
          <cell r="F849" t="str">
            <v>Shraddha Dighe</v>
          </cell>
          <cell r="G849">
            <v>46185.722222222219</v>
          </cell>
          <cell r="H849">
            <v>46214.90902777778</v>
          </cell>
        </row>
        <row r="850">
          <cell r="A850" t="str">
            <v>UCW-32776</v>
          </cell>
          <cell r="B850" t="str">
            <v>Accessory+ROWBWH+IDEE+09.06.2026</v>
          </cell>
          <cell r="C850" t="str">
            <v>CLOSED</v>
          </cell>
          <cell r="D850" t="str">
            <v>Medium</v>
          </cell>
          <cell r="E850" t="str">
            <v>Chirag Dubal</v>
          </cell>
          <cell r="F850" t="str">
            <v>Shraddha Dighe</v>
          </cell>
          <cell r="G850">
            <v>46185.709027777775</v>
          </cell>
          <cell r="H850">
            <v>46188.583333333336</v>
          </cell>
        </row>
        <row r="851">
          <cell r="A851" t="str">
            <v>UCW-32772</v>
          </cell>
          <cell r="B851" t="str">
            <v>Tata interperfum cataloguing 1st June'26_pending</v>
          </cell>
          <cell r="C851" t="str">
            <v>CLOSED</v>
          </cell>
          <cell r="D851" t="str">
            <v>Medium</v>
          </cell>
          <cell r="E851" t="str">
            <v>Chirag Dubal</v>
          </cell>
          <cell r="F851" t="str">
            <v>Shraddha Dighe</v>
          </cell>
          <cell r="G851">
            <v>46185.702777777777</v>
          </cell>
          <cell r="H851">
            <v>46190.616666666669</v>
          </cell>
        </row>
        <row r="852">
          <cell r="A852" t="str">
            <v>UCW-32759</v>
          </cell>
          <cell r="B852" t="str">
            <v>Tata Cliq-Multi Brand-Footwear -129236 - 127776 - 09-06-2026</v>
          </cell>
          <cell r="C852" t="str">
            <v>CLOSED</v>
          </cell>
          <cell r="D852" t="str">
            <v>Medium</v>
          </cell>
          <cell r="E852" t="str">
            <v>Chirag Dubal</v>
          </cell>
          <cell r="F852" t="str">
            <v>Shraddha Dighe</v>
          </cell>
          <cell r="G852">
            <v>46185.633333333331</v>
          </cell>
          <cell r="H852">
            <v>46198.591666666667</v>
          </cell>
        </row>
        <row r="853">
          <cell r="A853" t="str">
            <v>UCW-32749</v>
          </cell>
          <cell r="B853" t="str">
            <v>TCL - June Cycle Cataloguing</v>
          </cell>
          <cell r="C853" t="str">
            <v>CLOSED Due to Inactive/Insufficient Information</v>
          </cell>
          <cell r="D853" t="str">
            <v>Medium</v>
          </cell>
          <cell r="E853" t="str">
            <v>netscribes</v>
          </cell>
          <cell r="F853" t="str">
            <v>Simi Raichel Zachariah</v>
          </cell>
          <cell r="G853">
            <v>46185.59097222222</v>
          </cell>
          <cell r="H853">
            <v>46189.84652777778</v>
          </cell>
        </row>
        <row r="854">
          <cell r="A854" t="str">
            <v>UCW-32734</v>
          </cell>
          <cell r="B854" t="str">
            <v>Tata Cliq Luxury - New listing - Juliette has a gun MDP (Powder Love) ( 09-06-2026)</v>
          </cell>
          <cell r="C854" t="str">
            <v>CLOSED</v>
          </cell>
          <cell r="D854" t="str">
            <v>Medium</v>
          </cell>
          <cell r="E854" t="str">
            <v>Chirag Dubal</v>
          </cell>
          <cell r="F854" t="str">
            <v>Simi Raichel Zachariah</v>
          </cell>
          <cell r="G854">
            <v>46185.543749999997</v>
          </cell>
          <cell r="H854">
            <v>46189.486111111109</v>
          </cell>
        </row>
        <row r="855">
          <cell r="A855" t="str">
            <v>UCW-32718</v>
          </cell>
          <cell r="B855" t="str">
            <v>TATA x HUL | Assortment Recommendation</v>
          </cell>
          <cell r="C855" t="str">
            <v>CLOSED</v>
          </cell>
          <cell r="D855" t="str">
            <v>Medium</v>
          </cell>
          <cell r="E855" t="str">
            <v>Chirag Dubal</v>
          </cell>
          <cell r="F855" t="str">
            <v>Shraddha Dighe</v>
          </cell>
          <cell r="G855">
            <v>46184.688194444447</v>
          </cell>
          <cell r="H855">
            <v>46190.561111111114</v>
          </cell>
        </row>
        <row r="856">
          <cell r="A856" t="str">
            <v>UCW-32717</v>
          </cell>
          <cell r="B856" t="str">
            <v>New Listing for Tata Cliq: Earrings ( 266 SKUs) – Kushal’s</v>
          </cell>
          <cell r="C856" t="str">
            <v>CLOSED</v>
          </cell>
          <cell r="D856" t="str">
            <v>Medium</v>
          </cell>
          <cell r="E856" t="str">
            <v>Chirag Dubal</v>
          </cell>
          <cell r="F856" t="str">
            <v>Shraddha Dighe</v>
          </cell>
          <cell r="G856">
            <v>46184.681944444441</v>
          </cell>
          <cell r="H856">
            <v>46186.50277777778</v>
          </cell>
        </row>
        <row r="857">
          <cell r="A857" t="str">
            <v>UCW-32716</v>
          </cell>
          <cell r="B857" t="str">
            <v>Charles &amp; Keith_Footwear_125610_11thJun'26 (Batch 13)</v>
          </cell>
          <cell r="C857" t="str">
            <v>CLOSED</v>
          </cell>
          <cell r="D857" t="str">
            <v>Medium</v>
          </cell>
          <cell r="E857" t="str">
            <v>Chirag Dubal</v>
          </cell>
          <cell r="F857" t="str">
            <v>Shloka Chakre</v>
          </cell>
          <cell r="G857">
            <v>46184.679861111108</v>
          </cell>
          <cell r="H857">
            <v>46188.51458333333</v>
          </cell>
        </row>
        <row r="858">
          <cell r="A858" t="str">
            <v>UCW-32702</v>
          </cell>
          <cell r="B858" t="str">
            <v>Foxtale X Tata Cliq Baked Valina listing</v>
          </cell>
          <cell r="C858" t="str">
            <v>CLOSED</v>
          </cell>
          <cell r="D858" t="str">
            <v>Medium</v>
          </cell>
          <cell r="E858" t="str">
            <v>Chirag Dubal</v>
          </cell>
          <cell r="F858" t="str">
            <v>Shraddha Dighe</v>
          </cell>
          <cell r="G858">
            <v>46184.535416666666</v>
          </cell>
          <cell r="H858">
            <v>46190.556944444441</v>
          </cell>
        </row>
        <row r="859">
          <cell r="A859" t="str">
            <v>UCW-32697</v>
          </cell>
          <cell r="B859" t="str">
            <v>Tata Cliq Content Sheet - Philips</v>
          </cell>
          <cell r="C859" t="str">
            <v>CLOSED Due to Inactive/Insufficient Information</v>
          </cell>
          <cell r="D859" t="str">
            <v>Medium</v>
          </cell>
          <cell r="E859" t="str">
            <v>Chirag Dubal</v>
          </cell>
          <cell r="F859" t="str">
            <v>Shraddha Dighe</v>
          </cell>
          <cell r="G859">
            <v>46184.45</v>
          </cell>
          <cell r="H859">
            <v>46192.782638888886</v>
          </cell>
        </row>
        <row r="860">
          <cell r="A860" t="str">
            <v>UCW-32694</v>
          </cell>
          <cell r="B860" t="str">
            <v>Foxtale X Tatacliq 6 NPI roll-on Listings</v>
          </cell>
          <cell r="C860" t="str">
            <v>CLOSED</v>
          </cell>
          <cell r="D860" t="str">
            <v>Medium</v>
          </cell>
          <cell r="E860" t="str">
            <v>Chirag Dubal</v>
          </cell>
          <cell r="F860" t="str">
            <v>Shraddha Dighe</v>
          </cell>
          <cell r="G860">
            <v>46184.441666666666</v>
          </cell>
          <cell r="H860">
            <v>46190.553472222222</v>
          </cell>
        </row>
        <row r="861">
          <cell r="A861" t="str">
            <v>UCW-32687</v>
          </cell>
          <cell r="B861" t="str">
            <v>CLONE - Clone_Woodland / Footwear / 2714 sku's / 377 Options / 29-04-26</v>
          </cell>
          <cell r="C861" t="str">
            <v>CLOSED</v>
          </cell>
          <cell r="D861" t="str">
            <v>Medium</v>
          </cell>
          <cell r="E861" t="str">
            <v>Chirag Dubal</v>
          </cell>
          <cell r="F861" t="str">
            <v>netscribes</v>
          </cell>
          <cell r="G861">
            <v>46183.792361111111</v>
          </cell>
          <cell r="H861">
            <v>46204.45208333333</v>
          </cell>
        </row>
        <row r="862">
          <cell r="A862" t="str">
            <v>UCW-32676</v>
          </cell>
          <cell r="B862" t="str">
            <v>YSL x Tata Cliq Luxury - New Launch Tracking</v>
          </cell>
          <cell r="C862" t="str">
            <v>CLOSED Due to Inactive/Insufficient Information</v>
          </cell>
          <cell r="D862" t="str">
            <v>Medium</v>
          </cell>
          <cell r="E862" t="str">
            <v>Chirag Dubal</v>
          </cell>
          <cell r="F862" t="str">
            <v>Shloka Chakre</v>
          </cell>
          <cell r="G862">
            <v>46183.740972222222</v>
          </cell>
          <cell r="H862">
            <v>46191.482638888891</v>
          </cell>
        </row>
        <row r="863">
          <cell r="A863" t="str">
            <v>UCW-32675</v>
          </cell>
          <cell r="B863" t="str">
            <v>BIO CODE Range</v>
          </cell>
          <cell r="C863" t="str">
            <v>CLOSED Due to Inactive/Insufficient Information</v>
          </cell>
          <cell r="D863" t="str">
            <v>Medium</v>
          </cell>
          <cell r="E863" t="str">
            <v>Chirag Dubal</v>
          </cell>
          <cell r="F863" t="str">
            <v>Simi Raichel Zachariah</v>
          </cell>
          <cell r="G863">
            <v>46183.728472222225</v>
          </cell>
          <cell r="H863">
            <v>46189.40902777778</v>
          </cell>
        </row>
        <row r="864">
          <cell r="A864" t="str">
            <v>UCW-32660</v>
          </cell>
          <cell r="B864" t="str">
            <v>124246 Luxury New Balance 2000 OR New Listing 10.06.2026</v>
          </cell>
          <cell r="C864" t="str">
            <v>CLOSED</v>
          </cell>
          <cell r="D864" t="str">
            <v>Medium</v>
          </cell>
          <cell r="E864" t="str">
            <v>Chirag Dubal</v>
          </cell>
          <cell r="F864" t="str">
            <v>Shloka Chakre</v>
          </cell>
          <cell r="G864">
            <v>46183.568749999999</v>
          </cell>
          <cell r="H864">
            <v>46184.52847222222</v>
          </cell>
        </row>
        <row r="865">
          <cell r="A865" t="str">
            <v>UCW-32654</v>
          </cell>
          <cell r="B865" t="str">
            <v>CDC - ON Running Listing | 04-06-2026</v>
          </cell>
          <cell r="C865" t="str">
            <v>CLOSED</v>
          </cell>
          <cell r="D865" t="str">
            <v>Medium</v>
          </cell>
          <cell r="E865" t="str">
            <v>Chirag Dubal</v>
          </cell>
          <cell r="F865" t="str">
            <v>Simi Raichel Zachariah</v>
          </cell>
          <cell r="G865">
            <v>46183.536805555559</v>
          </cell>
          <cell r="H865">
            <v>46190.772222222222</v>
          </cell>
        </row>
        <row r="866">
          <cell r="A866" t="str">
            <v>UCW-32649</v>
          </cell>
          <cell r="B866" t="str">
            <v>INSIGHT X TATA : Brand Master : Catalog &amp; Listing</v>
          </cell>
          <cell r="C866" t="str">
            <v>CLOSED Due to Inactive/Insufficient Information</v>
          </cell>
          <cell r="D866" t="str">
            <v>Medium</v>
          </cell>
          <cell r="E866" t="str">
            <v>Chirag Dubal</v>
          </cell>
          <cell r="F866" t="str">
            <v>Simi Raichel Zachariah</v>
          </cell>
          <cell r="G866">
            <v>46183.51458333333</v>
          </cell>
          <cell r="H866">
            <v>46189.394444444442</v>
          </cell>
        </row>
        <row r="867">
          <cell r="A867" t="str">
            <v>UCW-32637</v>
          </cell>
          <cell r="B867" t="str">
            <v>ERROR_Catalogue New errors for the Multibrands Agency (NETSCRIBES) 9th June _NC</v>
          </cell>
          <cell r="C867" t="str">
            <v>CLOSED</v>
          </cell>
          <cell r="D867" t="str">
            <v>Medium</v>
          </cell>
          <cell r="E867" t="str">
            <v>netscribes</v>
          </cell>
          <cell r="F867" t="str">
            <v>Sushma Ram</v>
          </cell>
          <cell r="G867">
            <v>46182.986805555556</v>
          </cell>
          <cell r="H867">
            <v>46184.5</v>
          </cell>
        </row>
        <row r="868">
          <cell r="A868" t="str">
            <v>UCW-32614</v>
          </cell>
          <cell r="B868" t="str">
            <v>Tata Cliq-adidas DTC|Footwear| Attributes_03-06-26</v>
          </cell>
          <cell r="C868" t="str">
            <v>CLOSED</v>
          </cell>
          <cell r="D868" t="str">
            <v>Medium</v>
          </cell>
          <cell r="E868" t="str">
            <v>Chirag Dubal</v>
          </cell>
          <cell r="F868" t="str">
            <v>Simi Raichel Zachariah</v>
          </cell>
          <cell r="G868">
            <v>46182.71875</v>
          </cell>
          <cell r="H868">
            <v>46189.747916666667</v>
          </cell>
        </row>
        <row r="869">
          <cell r="A869" t="str">
            <v>UCW-32610</v>
          </cell>
          <cell r="B869" t="str">
            <v>Red Tape +Footwear+127785+New Listing+956 Skus + 186 Options+ 8 July 2026</v>
          </cell>
          <cell r="C869" t="str">
            <v>CLOSED</v>
          </cell>
          <cell r="D869" t="str">
            <v>Medium</v>
          </cell>
          <cell r="E869" t="str">
            <v>Chirag Dubal</v>
          </cell>
          <cell r="F869" t="str">
            <v>Simi Raichel Zachariah</v>
          </cell>
          <cell r="G869">
            <v>46182.668055555558</v>
          </cell>
          <cell r="H869">
            <v>46184.617361111108</v>
          </cell>
        </row>
        <row r="870">
          <cell r="A870" t="str">
            <v>UCW-32606</v>
          </cell>
          <cell r="B870" t="str">
            <v>Lotto/Footwear UPTO Lot-35/Seller code- 129247/ 05-06-2026</v>
          </cell>
          <cell r="C870" t="str">
            <v>CLOSED</v>
          </cell>
          <cell r="D870" t="str">
            <v>Medium</v>
          </cell>
          <cell r="E870" t="str">
            <v>Chirag Dubal</v>
          </cell>
          <cell r="F870" t="str">
            <v>Shraddha Dighe</v>
          </cell>
          <cell r="G870">
            <v>46182.636805555558</v>
          </cell>
          <cell r="H870">
            <v>46185.801388888889</v>
          </cell>
        </row>
        <row r="871">
          <cell r="A871" t="str">
            <v>UCW-32602</v>
          </cell>
          <cell r="B871" t="str">
            <v>Palmonas | Fashion Jwellery | 128366 | 05-06-2026 (238 SKUs)</v>
          </cell>
          <cell r="C871" t="str">
            <v>CLOSED</v>
          </cell>
          <cell r="D871" t="str">
            <v>Medium</v>
          </cell>
          <cell r="E871" t="str">
            <v>Chirag Dubal</v>
          </cell>
          <cell r="F871" t="str">
            <v>Shraddha Dighe</v>
          </cell>
          <cell r="G871">
            <v>46182.554861111108</v>
          </cell>
          <cell r="H871">
            <v>46191.706250000003</v>
          </cell>
        </row>
        <row r="872">
          <cell r="A872" t="str">
            <v>UCW-32600</v>
          </cell>
          <cell r="B872" t="str">
            <v>Campus x Tata CliQ ~ New Listings_05.06.2026 Batch-25</v>
          </cell>
          <cell r="C872" t="str">
            <v>CLOSED</v>
          </cell>
          <cell r="D872" t="str">
            <v>Medium</v>
          </cell>
          <cell r="E872" t="str">
            <v>Chirag Dubal</v>
          </cell>
          <cell r="F872" t="str">
            <v>Simi Raichel Zachariah</v>
          </cell>
          <cell r="G872">
            <v>46182.549305555556</v>
          </cell>
          <cell r="H872">
            <v>46185.720138888886</v>
          </cell>
        </row>
        <row r="873">
          <cell r="A873" t="str">
            <v>UCW-32594</v>
          </cell>
          <cell r="B873" t="str">
            <v>Tatacliq Footwear  batch 20 (June) _USPA_05-06-2026</v>
          </cell>
          <cell r="C873" t="str">
            <v>CLOSED</v>
          </cell>
          <cell r="D873" t="str">
            <v>Medium</v>
          </cell>
          <cell r="E873" t="str">
            <v>Chirag Dubal</v>
          </cell>
          <cell r="F873" t="str">
            <v>Simi Raichel Zachariah</v>
          </cell>
          <cell r="G873">
            <v>46182.542361111111</v>
          </cell>
          <cell r="H873">
            <v>46184.626388888886</v>
          </cell>
        </row>
        <row r="874">
          <cell r="A874" t="str">
            <v>UCW-32579</v>
          </cell>
          <cell r="B874" t="str">
            <v>Tata Cliq Footwear Catalogue | 01-06-2026</v>
          </cell>
          <cell r="C874" t="str">
            <v>CLOSED</v>
          </cell>
          <cell r="D874" t="str">
            <v>Medium</v>
          </cell>
          <cell r="E874" t="str">
            <v>netscribes</v>
          </cell>
          <cell r="F874" t="str">
            <v>Mohd Tahir Shaikh</v>
          </cell>
          <cell r="G874">
            <v>46182.513194444444</v>
          </cell>
          <cell r="H874">
            <v>46184.568055555559</v>
          </cell>
        </row>
        <row r="875">
          <cell r="A875" t="str">
            <v>UCW-32572</v>
          </cell>
          <cell r="B875" t="str">
            <v>New Catalog For Brand Prolific- Lot-49.</v>
          </cell>
          <cell r="C875" t="str">
            <v>CLOSED</v>
          </cell>
          <cell r="D875" t="str">
            <v>Medium</v>
          </cell>
          <cell r="E875" t="str">
            <v>netscribes</v>
          </cell>
          <cell r="F875" t="str">
            <v>Mohd Tahir Shaikh</v>
          </cell>
          <cell r="G875">
            <v>46182.495833333334</v>
          </cell>
          <cell r="H875">
            <v>46184.552777777775</v>
          </cell>
        </row>
        <row r="876">
          <cell r="A876" t="str">
            <v>UCW-32557</v>
          </cell>
          <cell r="B876" t="str">
            <v>NVR New 196 Style Listing</v>
          </cell>
          <cell r="C876" t="str">
            <v>CLOSED</v>
          </cell>
          <cell r="D876" t="str">
            <v>Medium</v>
          </cell>
          <cell r="E876" t="str">
            <v>Chirag Dubal</v>
          </cell>
          <cell r="F876" t="str">
            <v>Shraddha Dighe</v>
          </cell>
          <cell r="G876">
            <v>46181.79583333333</v>
          </cell>
          <cell r="H876">
            <v>46183.607638888891</v>
          </cell>
        </row>
        <row r="877">
          <cell r="A877" t="str">
            <v>UCW-32552</v>
          </cell>
          <cell r="B877" t="str">
            <v>Data update for existing styles</v>
          </cell>
          <cell r="C877" t="str">
            <v>CLOSED</v>
          </cell>
          <cell r="D877" t="str">
            <v>Medium</v>
          </cell>
          <cell r="E877" t="str">
            <v>Chirag Dubal</v>
          </cell>
          <cell r="F877" t="str">
            <v>Shraddha Dighe</v>
          </cell>
          <cell r="G877">
            <v>46181.775000000001</v>
          </cell>
          <cell r="H877">
            <v>46224.408333333333</v>
          </cell>
        </row>
        <row r="878">
          <cell r="A878" t="str">
            <v>UCW-32543</v>
          </cell>
          <cell r="B878" t="str">
            <v>Giva | Silver Jewellery | 125927 | 06-06-2026 (79Sku)</v>
          </cell>
          <cell r="C878" t="str">
            <v>CLOSED</v>
          </cell>
          <cell r="D878" t="str">
            <v>Medium</v>
          </cell>
          <cell r="E878" t="str">
            <v>Chirag Dubal</v>
          </cell>
          <cell r="F878" t="str">
            <v>Shraddha Dighe</v>
          </cell>
          <cell r="G878">
            <v>46181.704861111109</v>
          </cell>
          <cell r="H878">
            <v>46183.579861111109</v>
          </cell>
        </row>
        <row r="879">
          <cell r="A879" t="str">
            <v>UCW-32539</v>
          </cell>
          <cell r="B879" t="str">
            <v>ZAVERI PEARLS | JEWELLERY | SELLER CODE: 124167 | 06-06-2026 | 53 SKUs</v>
          </cell>
          <cell r="C879" t="str">
            <v>CLOSED</v>
          </cell>
          <cell r="D879" t="str">
            <v>Medium</v>
          </cell>
          <cell r="E879" t="str">
            <v>Chirag Dubal</v>
          </cell>
          <cell r="F879" t="str">
            <v>Shraddha Dighe</v>
          </cell>
          <cell r="G879">
            <v>46181.697222222225</v>
          </cell>
          <cell r="H879">
            <v>46183.56527777778</v>
          </cell>
        </row>
        <row r="880">
          <cell r="A880" t="str">
            <v>UCW-32538</v>
          </cell>
          <cell r="B880" t="str">
            <v>Images Update - OOMPH - 0406.2026 - Fashion Jewellery - TATACLIQ</v>
          </cell>
          <cell r="C880" t="str">
            <v>CLOSED</v>
          </cell>
          <cell r="D880" t="str">
            <v>Medium</v>
          </cell>
          <cell r="E880" t="str">
            <v>Chirag Dubal</v>
          </cell>
          <cell r="F880" t="str">
            <v>Shraddha Dighe</v>
          </cell>
          <cell r="G880">
            <v>46181.694444444445</v>
          </cell>
          <cell r="H880">
            <v>46197.717361111114</v>
          </cell>
        </row>
        <row r="881">
          <cell r="A881" t="str">
            <v>UCW-32536</v>
          </cell>
          <cell r="B881" t="str">
            <v>Sqintalk x Tatacliq : Dr.Reju-All New SKUs</v>
          </cell>
          <cell r="C881" t="str">
            <v>CLOSED</v>
          </cell>
          <cell r="D881" t="str">
            <v>Medium</v>
          </cell>
          <cell r="E881" t="str">
            <v>Chirag Dubal</v>
          </cell>
          <cell r="F881" t="str">
            <v>Shraddha Dighe</v>
          </cell>
          <cell r="G881">
            <v>46181.692361111112</v>
          </cell>
          <cell r="H881">
            <v>46183.55972222222</v>
          </cell>
        </row>
        <row r="882">
          <cell r="A882" t="str">
            <v>UCW-32535</v>
          </cell>
          <cell r="B882" t="str">
            <v>Request to Update Product Images- LE117</v>
          </cell>
          <cell r="C882" t="str">
            <v>CLOSED</v>
          </cell>
          <cell r="D882" t="str">
            <v>Medium</v>
          </cell>
          <cell r="E882" t="str">
            <v>Chirag Dubal</v>
          </cell>
          <cell r="F882" t="str">
            <v>Shraddha Dighe</v>
          </cell>
          <cell r="G882">
            <v>46181.689583333333</v>
          </cell>
          <cell r="H882">
            <v>46183.560416666667</v>
          </cell>
        </row>
        <row r="883">
          <cell r="A883" t="str">
            <v>UCW-32534</v>
          </cell>
          <cell r="B883" t="str">
            <v>Hair &amp; Body Mists listing – Content Sheet Attached: TATA Cliq x HMB</v>
          </cell>
          <cell r="C883" t="str">
            <v>CLOSED Due to Inactive/Insufficient Information</v>
          </cell>
          <cell r="D883" t="str">
            <v>Medium</v>
          </cell>
          <cell r="E883" t="str">
            <v>Chirag Dubal</v>
          </cell>
          <cell r="F883" t="str">
            <v>Shraddha Dighe</v>
          </cell>
          <cell r="G883">
            <v>46181.683333333334</v>
          </cell>
          <cell r="H883">
            <v>46186.421527777777</v>
          </cell>
        </row>
        <row r="884">
          <cell r="A884" t="str">
            <v>UCW-32533</v>
          </cell>
          <cell r="B884" t="str">
            <v xml:space="preserve">Estee Lauder - Listings NPL June'26 </v>
          </cell>
          <cell r="C884" t="str">
            <v>CLOSED</v>
          </cell>
          <cell r="D884" t="str">
            <v>Medium</v>
          </cell>
          <cell r="E884" t="str">
            <v>Chirag Dubal</v>
          </cell>
          <cell r="F884" t="str">
            <v>Shraddha Dighe</v>
          </cell>
          <cell r="G884">
            <v>46181.679861111108</v>
          </cell>
          <cell r="H884">
            <v>46183.537499999999</v>
          </cell>
        </row>
        <row r="885">
          <cell r="A885" t="str">
            <v>UCW-32524</v>
          </cell>
          <cell r="B885" t="str">
            <v>R&amp;B - Apparel - Seller Code 123986 - New Listing - 04-06-2026</v>
          </cell>
          <cell r="C885" t="str">
            <v>CLOSED</v>
          </cell>
          <cell r="D885" t="str">
            <v>Medium</v>
          </cell>
          <cell r="E885" t="str">
            <v>Chirag Dubal</v>
          </cell>
          <cell r="F885" t="str">
            <v>Shraddha Dighe</v>
          </cell>
          <cell r="G885">
            <v>46181.631249999999</v>
          </cell>
          <cell r="H885">
            <v>46188.45416666667</v>
          </cell>
        </row>
        <row r="886">
          <cell r="A886" t="str">
            <v>UCW-32523</v>
          </cell>
          <cell r="B886" t="str">
            <v>Update the new Images on Tata Cliq</v>
          </cell>
          <cell r="C886" t="str">
            <v>CLOSED</v>
          </cell>
          <cell r="D886" t="str">
            <v>Medium</v>
          </cell>
          <cell r="E886" t="str">
            <v>Chirag Dubal</v>
          </cell>
          <cell r="F886" t="str">
            <v>Simi Raichel Zachariah</v>
          </cell>
          <cell r="G886">
            <v>46181.629166666666</v>
          </cell>
          <cell r="H886">
            <v>46193.933333333334</v>
          </cell>
        </row>
        <row r="887">
          <cell r="A887" t="str">
            <v>UCW-32517</v>
          </cell>
          <cell r="B887" t="str">
            <v>Tata Cliq Cataloguing Data (Men Women &amp; Kids)-2nd June'26</v>
          </cell>
          <cell r="C887" t="str">
            <v>CLOSED</v>
          </cell>
          <cell r="D887" t="str">
            <v>Medium</v>
          </cell>
          <cell r="E887" t="str">
            <v>Chirag Dubal</v>
          </cell>
          <cell r="F887" t="str">
            <v>Simi Raichel Zachariah</v>
          </cell>
          <cell r="G887">
            <v>46181.546527777777</v>
          </cell>
          <cell r="H887">
            <v>46188.533333333333</v>
          </cell>
        </row>
        <row r="888">
          <cell r="A888" t="str">
            <v>UCW-32504</v>
          </cell>
          <cell r="B888" t="str">
            <v>Redchief_Sport Shoes_123781_280526</v>
          </cell>
          <cell r="C888" t="str">
            <v>CLOSED</v>
          </cell>
          <cell r="D888" t="str">
            <v>Medium</v>
          </cell>
          <cell r="E888" t="str">
            <v>Chirag Dubal</v>
          </cell>
          <cell r="F888" t="str">
            <v>Simi Raichel Zachariah</v>
          </cell>
          <cell r="G888">
            <v>46181.458333333336</v>
          </cell>
          <cell r="H888">
            <v>46182.615972222222</v>
          </cell>
        </row>
        <row r="889">
          <cell r="A889" t="str">
            <v>UCW-32500</v>
          </cell>
          <cell r="B889" t="str">
            <v>CLONE - Accessorize London X Tata Cliq _Jewellery Catalogue_18_05_2026</v>
          </cell>
          <cell r="C889" t="str">
            <v>CLOSED</v>
          </cell>
          <cell r="D889" t="str">
            <v>Medium</v>
          </cell>
          <cell r="E889" t="str">
            <v>netscribes</v>
          </cell>
          <cell r="F889" t="str">
            <v>netscribes</v>
          </cell>
          <cell r="G889">
            <v>46181.409722222219</v>
          </cell>
          <cell r="H889">
            <v>46182.607638888891</v>
          </cell>
        </row>
        <row r="890">
          <cell r="A890" t="str">
            <v>UCW-32499</v>
          </cell>
          <cell r="B890" t="str">
            <v>CLONE - Accessorize X TataCliq// Women fashion Jewel Catalog_27.01.26</v>
          </cell>
          <cell r="C890" t="str">
            <v>CLOSED</v>
          </cell>
          <cell r="D890" t="str">
            <v>Medium</v>
          </cell>
          <cell r="E890" t="str">
            <v>netscribes</v>
          </cell>
          <cell r="F890" t="str">
            <v>netscribes</v>
          </cell>
          <cell r="G890">
            <v>46181.406944444447</v>
          </cell>
          <cell r="H890">
            <v>46182.728472222225</v>
          </cell>
        </row>
        <row r="891">
          <cell r="A891" t="str">
            <v>UCW-32474</v>
          </cell>
          <cell r="B891" t="str">
            <v>REGAL TATACLIQ TEMPLATE 03.06.2026</v>
          </cell>
          <cell r="C891" t="str">
            <v>CLOSED</v>
          </cell>
          <cell r="D891" t="str">
            <v>Medium</v>
          </cell>
          <cell r="E891" t="str">
            <v>Chirag Dubal</v>
          </cell>
          <cell r="F891" t="str">
            <v>Shloka Chakre</v>
          </cell>
          <cell r="G891">
            <v>46179.861111111109</v>
          </cell>
          <cell r="H891">
            <v>46182.719444444447</v>
          </cell>
        </row>
        <row r="892">
          <cell r="A892" t="str">
            <v>UCW-32471</v>
          </cell>
          <cell r="B892" t="str">
            <v>Tatacliq Footwear  batch 24 (May) _USPA_01-06-2026</v>
          </cell>
          <cell r="C892" t="str">
            <v>CLOSED</v>
          </cell>
          <cell r="D892" t="str">
            <v>Medium</v>
          </cell>
          <cell r="E892" t="str">
            <v>netscribes</v>
          </cell>
          <cell r="F892" t="str">
            <v>Mohd Tahir Shaikh</v>
          </cell>
          <cell r="G892">
            <v>46179.595138888886</v>
          </cell>
          <cell r="H892">
            <v>46186.479166666664</v>
          </cell>
        </row>
        <row r="893">
          <cell r="A893" t="str">
            <v>UCW-32468</v>
          </cell>
          <cell r="B893" t="str">
            <v>Xtep Footwear 129553, 129560 Listing 133 SKU ( 19 Options ) 27/05/2026.</v>
          </cell>
          <cell r="C893" t="str">
            <v>CLOSED</v>
          </cell>
          <cell r="D893" t="str">
            <v>Medium</v>
          </cell>
          <cell r="E893" t="str">
            <v>netscribes</v>
          </cell>
          <cell r="F893" t="str">
            <v>Mohd Tahir Shaikh</v>
          </cell>
          <cell r="G893">
            <v>46179.572916666664</v>
          </cell>
          <cell r="H893">
            <v>46183.522222222222</v>
          </cell>
        </row>
        <row r="894">
          <cell r="A894" t="str">
            <v>UCW-32467</v>
          </cell>
          <cell r="B894" t="str">
            <v>London Rag/Rag &amp; Co + Footwear+ 127227 + New Listing+ 3323+ 7 + 02-06-2026</v>
          </cell>
          <cell r="C894" t="str">
            <v>CLOSED</v>
          </cell>
          <cell r="D894" t="str">
            <v>Medium</v>
          </cell>
          <cell r="E894" t="str">
            <v>netscribes</v>
          </cell>
          <cell r="F894" t="str">
            <v>Mohd Tahir Shaikh</v>
          </cell>
          <cell r="G894">
            <v>46179.569444444445</v>
          </cell>
          <cell r="H894">
            <v>46188.468055555553</v>
          </cell>
        </row>
        <row r="895">
          <cell r="A895" t="str">
            <v>UCW-32460</v>
          </cell>
          <cell r="B895" t="str">
            <v>Tata Cliq Listing_03-06-2026 Lavie Luxe &amp; Lavie Sport Perfume</v>
          </cell>
          <cell r="C895" t="str">
            <v>CLOSED</v>
          </cell>
          <cell r="D895" t="str">
            <v>Medium</v>
          </cell>
          <cell r="E895" t="str">
            <v>Chirag Dubal</v>
          </cell>
          <cell r="F895" t="str">
            <v>Shraddha Dighe</v>
          </cell>
          <cell r="G895">
            <v>46178.802777777775</v>
          </cell>
          <cell r="H895">
            <v>46181.468055555553</v>
          </cell>
        </row>
        <row r="896">
          <cell r="A896" t="str">
            <v>UCW-32459</v>
          </cell>
          <cell r="B896" t="str">
            <v>Regenerating mask 75 ml -PDP update</v>
          </cell>
          <cell r="C896" t="str">
            <v>CLOSED</v>
          </cell>
          <cell r="D896" t="str">
            <v>Medium</v>
          </cell>
          <cell r="E896" t="str">
            <v>Chirag Dubal</v>
          </cell>
          <cell r="F896" t="str">
            <v>Shraddha Dighe</v>
          </cell>
          <cell r="G896">
            <v>46178.802083333336</v>
          </cell>
          <cell r="H896">
            <v>46183.43472222222</v>
          </cell>
        </row>
        <row r="897">
          <cell r="A897" t="str">
            <v>UCW-32458</v>
          </cell>
          <cell r="B897" t="str">
            <v>Giva | Silver Jewellery | 125927 | 04-06-2026 (49Sku)</v>
          </cell>
          <cell r="C897" t="str">
            <v>CLOSED</v>
          </cell>
          <cell r="D897" t="str">
            <v>Medium</v>
          </cell>
          <cell r="E897" t="str">
            <v>Chirag Dubal</v>
          </cell>
          <cell r="F897" t="str">
            <v>Shraddha Dighe</v>
          </cell>
          <cell r="G897">
            <v>46178.800694444442</v>
          </cell>
          <cell r="H897">
            <v>46182.595138888886</v>
          </cell>
        </row>
        <row r="898">
          <cell r="A898" t="str">
            <v>UCW-32457</v>
          </cell>
          <cell r="B898" t="str">
            <v>TQ | Brand: Converse | Catalog Listing | FA26 FTWR Carryover.</v>
          </cell>
          <cell r="C898" t="str">
            <v>CLOSED</v>
          </cell>
          <cell r="D898" t="str">
            <v>Medium</v>
          </cell>
          <cell r="E898" t="str">
            <v>netscribes</v>
          </cell>
          <cell r="F898" t="str">
            <v>Mohd Tahir Shaikh</v>
          </cell>
          <cell r="G898">
            <v>46178.797222222223</v>
          </cell>
          <cell r="H898">
            <v>46182.59097222222</v>
          </cell>
        </row>
        <row r="899">
          <cell r="A899" t="str">
            <v>UCW-32448</v>
          </cell>
          <cell r="B899" t="str">
            <v>New Launch Catalouge format</v>
          </cell>
          <cell r="C899" t="str">
            <v>CLOSED</v>
          </cell>
          <cell r="D899" t="str">
            <v>Medium</v>
          </cell>
          <cell r="E899" t="str">
            <v>Chirag Dubal</v>
          </cell>
          <cell r="F899" t="str">
            <v>Shraddha Dighe</v>
          </cell>
          <cell r="G899">
            <v>46178.780555555553</v>
          </cell>
          <cell r="H899">
            <v>46182.572222222225</v>
          </cell>
        </row>
        <row r="900">
          <cell r="A900" t="str">
            <v>UCW-32436</v>
          </cell>
          <cell r="B900" t="str">
            <v>PDP Update | TATACLIQ</v>
          </cell>
          <cell r="C900" t="str">
            <v>CLOSED</v>
          </cell>
          <cell r="D900" t="str">
            <v>Medium</v>
          </cell>
          <cell r="E900" t="str">
            <v>Chirag Dubal</v>
          </cell>
          <cell r="F900" t="str">
            <v>Simi Raichel Zachariah</v>
          </cell>
          <cell r="G900">
            <v>46178.750694444447</v>
          </cell>
          <cell r="H900">
            <v>46234.642361111109</v>
          </cell>
        </row>
        <row r="901">
          <cell r="A901" t="str">
            <v>UCW-32432</v>
          </cell>
          <cell r="B901" t="str">
            <v>Eego Italy Footwear New Catalog // Tata Cliq Seller Code - 128558 // Dated 01-06-2026</v>
          </cell>
          <cell r="C901" t="str">
            <v>CLOSED</v>
          </cell>
          <cell r="D901" t="str">
            <v>Medium</v>
          </cell>
          <cell r="E901" t="str">
            <v>netscribes</v>
          </cell>
          <cell r="F901" t="str">
            <v>Mohd Tahir Shaikh</v>
          </cell>
          <cell r="G901">
            <v>46178.744444444441</v>
          </cell>
          <cell r="H901">
            <v>46183.470833333333</v>
          </cell>
        </row>
        <row r="902">
          <cell r="A902" t="str">
            <v>UCW-32429</v>
          </cell>
          <cell r="B902" t="str">
            <v>Arata X Tata Cliq - Catalogue Revision - 1 June</v>
          </cell>
          <cell r="C902" t="str">
            <v>CLOSED</v>
          </cell>
          <cell r="D902" t="str">
            <v>Medium</v>
          </cell>
          <cell r="E902" t="str">
            <v>Chirag Dubal</v>
          </cell>
          <cell r="F902" t="str">
            <v>Shraddha Dighe</v>
          </cell>
          <cell r="G902">
            <v>46178.739583333336</v>
          </cell>
          <cell r="H902">
            <v>46190.573611111111</v>
          </cell>
        </row>
        <row r="903">
          <cell r="A903" t="str">
            <v>UCW-32428</v>
          </cell>
          <cell r="B903" t="str">
            <v>IKONIC  - TATA CLIQ  - Black Beauty Hair Straightener Image Update</v>
          </cell>
          <cell r="C903" t="str">
            <v>CLOSED</v>
          </cell>
          <cell r="D903" t="str">
            <v>Medium</v>
          </cell>
          <cell r="E903" t="str">
            <v>Chirag Dubal</v>
          </cell>
          <cell r="F903" t="str">
            <v>Shraddha Dighe</v>
          </cell>
          <cell r="G903">
            <v>46178.736805555556</v>
          </cell>
          <cell r="H903">
            <v>46179.537499999999</v>
          </cell>
        </row>
        <row r="904">
          <cell r="A904" t="str">
            <v>UCW-32418</v>
          </cell>
          <cell r="B904" t="str">
            <v>ALDO Footwear Catalog Submission (TC&amp;TCL) - 01.06.2025</v>
          </cell>
          <cell r="C904" t="str">
            <v>CLOSED</v>
          </cell>
          <cell r="D904" t="str">
            <v>Medium</v>
          </cell>
          <cell r="E904" t="str">
            <v>netscribes</v>
          </cell>
          <cell r="F904" t="str">
            <v>Mohd Tahir Shaikh</v>
          </cell>
          <cell r="G904">
            <v>46178.722222222219</v>
          </cell>
          <cell r="H904">
            <v>46183.44027777778</v>
          </cell>
        </row>
        <row r="905">
          <cell r="A905" t="str">
            <v>UCW-32408</v>
          </cell>
          <cell r="B905" t="str">
            <v>Silvostyle | Multi-category | Seller Code | 06/06/2026 (231)</v>
          </cell>
          <cell r="C905" t="str">
            <v>CLOSED Due to Inactive/Insufficient Information</v>
          </cell>
          <cell r="D905" t="str">
            <v>Medium</v>
          </cell>
          <cell r="E905" t="str">
            <v>Chirag Dubal</v>
          </cell>
          <cell r="F905" t="str">
            <v>Shraddha Dighe</v>
          </cell>
          <cell r="G905">
            <v>46178.688888888886</v>
          </cell>
          <cell r="H905">
            <v>46178.700694444444</v>
          </cell>
        </row>
        <row r="906">
          <cell r="A906" t="str">
            <v>UCW-32407</v>
          </cell>
          <cell r="B906" t="str">
            <v>Libas Apparel 127532 03-06-2026 (SIZE ADDITION)</v>
          </cell>
          <cell r="C906" t="str">
            <v>CLOSED</v>
          </cell>
          <cell r="D906" t="str">
            <v>Medium</v>
          </cell>
          <cell r="E906" t="str">
            <v>Chirag Dubal</v>
          </cell>
          <cell r="F906" t="str">
            <v>Shraddha Dighe</v>
          </cell>
          <cell r="G906">
            <v>46178.688194444447</v>
          </cell>
          <cell r="H906">
            <v>46179.521527777775</v>
          </cell>
        </row>
        <row r="907">
          <cell r="A907" t="str">
            <v>UCW-32402</v>
          </cell>
          <cell r="B907" t="str">
            <v>Tata interperfum cataloguing 1st June'26</v>
          </cell>
          <cell r="C907" t="str">
            <v>CLOSED</v>
          </cell>
          <cell r="D907" t="str">
            <v>Medium</v>
          </cell>
          <cell r="E907" t="str">
            <v>Chirag Dubal</v>
          </cell>
          <cell r="F907" t="str">
            <v>Shraddha Dighe</v>
          </cell>
          <cell r="G907">
            <v>46178.674305555556</v>
          </cell>
          <cell r="H907">
            <v>46185.671527777777</v>
          </cell>
        </row>
        <row r="908">
          <cell r="A908" t="str">
            <v>UCW-32398</v>
          </cell>
          <cell r="B908" t="str">
            <v>Cetaphil - new listings batch 3</v>
          </cell>
          <cell r="C908" t="str">
            <v>CLOSED Due to Inactive/Insufficient Information</v>
          </cell>
          <cell r="D908" t="str">
            <v>Medium</v>
          </cell>
          <cell r="E908" t="str">
            <v>Chirag Dubal</v>
          </cell>
          <cell r="F908" t="str">
            <v>Shraddha Dighe</v>
          </cell>
          <cell r="G908">
            <v>46178.667361111111</v>
          </cell>
          <cell r="H908">
            <v>46183.438888888886</v>
          </cell>
        </row>
        <row r="909">
          <cell r="A909" t="str">
            <v>UCW-32392</v>
          </cell>
          <cell r="B909" t="str">
            <v>Tata Cliq - New Listing - Fragrance GWP (MDP &amp; Bvlgari)</v>
          </cell>
          <cell r="C909" t="str">
            <v>CLOSED</v>
          </cell>
          <cell r="D909" t="str">
            <v>Medium</v>
          </cell>
          <cell r="E909" t="str">
            <v>Chirag Dubal</v>
          </cell>
          <cell r="F909" t="str">
            <v>Shraddha Dighe</v>
          </cell>
          <cell r="G909">
            <v>46178.661111111112</v>
          </cell>
          <cell r="H909">
            <v>46181.453472222223</v>
          </cell>
        </row>
        <row r="910">
          <cell r="A910" t="str">
            <v>UCW-32386</v>
          </cell>
          <cell r="B910" t="str">
            <v>New Listing | Neutrogena UltraSheer Mineral Sunscreen 40 ml</v>
          </cell>
          <cell r="C910" t="str">
            <v>CLOSED Due to Inactive/Insufficient Information</v>
          </cell>
          <cell r="D910" t="str">
            <v>Medium</v>
          </cell>
          <cell r="E910" t="str">
            <v>Chirag Dubal</v>
          </cell>
          <cell r="F910" t="str">
            <v>Simi Raichel Zachariah</v>
          </cell>
          <cell r="G910">
            <v>46178.647916666669</v>
          </cell>
          <cell r="H910">
            <v>46189.520833333336</v>
          </cell>
        </row>
        <row r="911">
          <cell r="A911" t="str">
            <v>UCW-32381</v>
          </cell>
          <cell r="B911" t="str">
            <v>Request to Update the Correct Title &amp; Gm for LH Sindoor RED &lt;&gt; TataCliq</v>
          </cell>
          <cell r="C911" t="str">
            <v>CLOSED</v>
          </cell>
          <cell r="D911" t="str">
            <v>Medium</v>
          </cell>
          <cell r="E911" t="str">
            <v>Chirag Dubal</v>
          </cell>
          <cell r="F911" t="str">
            <v>Shraddha Dighe</v>
          </cell>
          <cell r="G911">
            <v>46178.634027777778</v>
          </cell>
          <cell r="H911">
            <v>46179.477777777778</v>
          </cell>
        </row>
        <row r="912">
          <cell r="A912" t="str">
            <v>UCW-32358</v>
          </cell>
          <cell r="B912" t="str">
            <v xml:space="preserve">Bobbi Brown - VEFB Headband Cataloging |125928 | OR </v>
          </cell>
          <cell r="C912" t="str">
            <v>CLOSED</v>
          </cell>
          <cell r="D912" t="str">
            <v>Medium</v>
          </cell>
          <cell r="E912" t="str">
            <v>Chirag Dubal</v>
          </cell>
          <cell r="F912" t="str">
            <v>Shraddha Dighe</v>
          </cell>
          <cell r="G912">
            <v>46178.550694444442</v>
          </cell>
          <cell r="H912">
            <v>46185.655555555553</v>
          </cell>
        </row>
        <row r="913">
          <cell r="A913" t="str">
            <v>UCW-32357</v>
          </cell>
          <cell r="B913" t="str">
            <v>(Bioderma x TataCliq) Photoderm X Defense Listing - April 2026</v>
          </cell>
          <cell r="C913" t="str">
            <v>CLOSED</v>
          </cell>
          <cell r="D913" t="str">
            <v>Medium</v>
          </cell>
          <cell r="E913" t="str">
            <v>Chirag Dubal</v>
          </cell>
          <cell r="F913" t="str">
            <v>Shraddha Dighe</v>
          </cell>
          <cell r="G913">
            <v>46178.549305555556</v>
          </cell>
          <cell r="H913">
            <v>46179.558333333334</v>
          </cell>
        </row>
        <row r="914">
          <cell r="A914" t="str">
            <v>UCW-32355</v>
          </cell>
          <cell r="B914" t="str">
            <v>New Listing | Neutrogena Ultra Sheer® Body Mist Sunscreen Broad Spectrum SPF 45</v>
          </cell>
          <cell r="C914" t="str">
            <v>CLOSED</v>
          </cell>
          <cell r="D914" t="str">
            <v>Medium</v>
          </cell>
          <cell r="E914" t="str">
            <v>Chirag Dubal</v>
          </cell>
          <cell r="F914" t="str">
            <v>Shraddha Dighe</v>
          </cell>
          <cell r="G914">
            <v>46178.547222222223</v>
          </cell>
          <cell r="H914">
            <v>46181.443055555559</v>
          </cell>
        </row>
        <row r="915">
          <cell r="A915" t="str">
            <v>UCW-32352</v>
          </cell>
          <cell r="B915" t="str">
            <v>PDP images update light oil 150ml</v>
          </cell>
          <cell r="C915" t="str">
            <v>CLOSED</v>
          </cell>
          <cell r="D915" t="str">
            <v>Medium</v>
          </cell>
          <cell r="E915" t="str">
            <v>Chirag Dubal</v>
          </cell>
          <cell r="F915" t="str">
            <v>Simi Raichel Zachariah</v>
          </cell>
          <cell r="G915">
            <v>46178.54583333333</v>
          </cell>
          <cell r="H915">
            <v>46181.461805555555</v>
          </cell>
        </row>
        <row r="916">
          <cell r="A916" t="str">
            <v>UCW-32351</v>
          </cell>
          <cell r="B916" t="str">
            <v xml:space="preserve">SKU EAN Updates &amp; Stock Activation (Primespot) - L'Occitane Almond Range and others </v>
          </cell>
          <cell r="C916" t="str">
            <v>CLOSED</v>
          </cell>
          <cell r="D916" t="str">
            <v>Medium</v>
          </cell>
          <cell r="E916" t="str">
            <v>Chirag Dubal</v>
          </cell>
          <cell r="F916" t="str">
            <v>Shraddha Dighe</v>
          </cell>
          <cell r="G916">
            <v>46178.540972222225</v>
          </cell>
          <cell r="H916">
            <v>46185.79583333333</v>
          </cell>
        </row>
        <row r="917">
          <cell r="A917" t="str">
            <v>UCW-32348</v>
          </cell>
          <cell r="B917" t="str">
            <v>Tata Cliq-Reebok Brand-Footwear -127776 - 02-06-2026</v>
          </cell>
          <cell r="C917" t="str">
            <v>CLOSED</v>
          </cell>
          <cell r="D917" t="str">
            <v>Medium</v>
          </cell>
          <cell r="E917" t="str">
            <v>netscribes</v>
          </cell>
          <cell r="F917" t="str">
            <v>Mohd Tahir Shaikh</v>
          </cell>
          <cell r="G917">
            <v>46178.538194444445</v>
          </cell>
          <cell r="H917">
            <v>46182.566666666666</v>
          </cell>
        </row>
        <row r="918">
          <cell r="A918" t="str">
            <v>UCW-32337</v>
          </cell>
          <cell r="B918" t="str">
            <v>Upload on TataCliq - 117 Styles - Off Limit</v>
          </cell>
          <cell r="C918" t="str">
            <v>CLOSED</v>
          </cell>
          <cell r="D918" t="str">
            <v>Medium</v>
          </cell>
          <cell r="E918" t="str">
            <v>netscribes</v>
          </cell>
          <cell r="F918" t="str">
            <v>Mohd Tahir Shaikh</v>
          </cell>
          <cell r="G918">
            <v>46178.497916666667</v>
          </cell>
          <cell r="H918">
            <v>46179.547222222223</v>
          </cell>
        </row>
        <row r="919">
          <cell r="A919" t="str">
            <v>UCW-32333</v>
          </cell>
          <cell r="B919" t="str">
            <v>CLONE - Woodland / Footwear / 2714 sku's / 377 Options / 29-04-26</v>
          </cell>
          <cell r="C919" t="str">
            <v>CLOSED</v>
          </cell>
          <cell r="D919" t="str">
            <v>Medium</v>
          </cell>
          <cell r="E919" t="str">
            <v>netscribes</v>
          </cell>
          <cell r="F919" t="str">
            <v>netscribes</v>
          </cell>
          <cell r="G919">
            <v>46177.913194444445</v>
          </cell>
          <cell r="H919">
            <v>46183.793055555558</v>
          </cell>
        </row>
        <row r="920">
          <cell r="A920" t="str">
            <v>UCW-32316</v>
          </cell>
          <cell r="B920" t="str">
            <v>New Listing - 18 SKUs - PEDITEQ</v>
          </cell>
          <cell r="C920" t="str">
            <v>CLOSED</v>
          </cell>
          <cell r="D920" t="str">
            <v>Medium</v>
          </cell>
          <cell r="E920" t="str">
            <v>netscribes</v>
          </cell>
          <cell r="F920" t="str">
            <v>Mohd Tahir Shaikh</v>
          </cell>
          <cell r="G920">
            <v>46177.762499999997</v>
          </cell>
          <cell r="H920">
            <v>46179.535416666666</v>
          </cell>
        </row>
        <row r="921">
          <cell r="A921" t="str">
            <v>UCW-32302</v>
          </cell>
          <cell r="B921" t="str">
            <v>CLONE - SOMA ESSENTIAL - Cataloguing</v>
          </cell>
          <cell r="C921" t="str">
            <v>CLOSED Due to Inactive/Insufficient Information</v>
          </cell>
          <cell r="D921" t="str">
            <v>Medium</v>
          </cell>
          <cell r="E921" t="str">
            <v>Chirag Dubal</v>
          </cell>
          <cell r="F921" t="str">
            <v>Shraddha Dighe</v>
          </cell>
          <cell r="G921">
            <v>46177.71875</v>
          </cell>
          <cell r="H921">
            <v>46190.502083333333</v>
          </cell>
        </row>
        <row r="922">
          <cell r="A922" t="str">
            <v>UCW-32300</v>
          </cell>
          <cell r="B922" t="str">
            <v>Belle Organics | Cataloguing</v>
          </cell>
          <cell r="C922" t="str">
            <v>CLOSED Due to Inactive/Insufficient Information</v>
          </cell>
          <cell r="D922" t="str">
            <v>Medium</v>
          </cell>
          <cell r="E922" t="str">
            <v>Chirag Dubal</v>
          </cell>
          <cell r="F922" t="str">
            <v>Shraddha Dighe</v>
          </cell>
          <cell r="G922">
            <v>46177.717361111114</v>
          </cell>
          <cell r="H922">
            <v>46202.585416666669</v>
          </cell>
        </row>
        <row r="923">
          <cell r="A923" t="str">
            <v>UCW-32283</v>
          </cell>
          <cell r="B923" t="str">
            <v>Hoversoul Listing - CS Enterprise  02 Jun 2026 Men Monk Shoe</v>
          </cell>
          <cell r="C923" t="str">
            <v>CLOSED</v>
          </cell>
          <cell r="D923" t="str">
            <v>Medium</v>
          </cell>
          <cell r="E923" t="str">
            <v>netscribes</v>
          </cell>
          <cell r="F923" t="str">
            <v>Mohd Tahir Shaikh</v>
          </cell>
          <cell r="G923">
            <v>46177.657638888886</v>
          </cell>
          <cell r="H923">
            <v>46182.543749999997</v>
          </cell>
        </row>
        <row r="924">
          <cell r="A924" t="str">
            <v>UCW-32254</v>
          </cell>
          <cell r="B924" t="str">
            <v>Saint G - 27-05-2026 - 128537 - Party &amp; Club Wear Men Boots SS26</v>
          </cell>
          <cell r="C924" t="str">
            <v>CLOSED</v>
          </cell>
          <cell r="D924" t="str">
            <v>Medium</v>
          </cell>
          <cell r="E924" t="str">
            <v>netscribes</v>
          </cell>
          <cell r="F924" t="str">
            <v>Mohd Tahir Shaikh</v>
          </cell>
          <cell r="G924">
            <v>46177.55</v>
          </cell>
          <cell r="H924">
            <v>46177.581250000003</v>
          </cell>
        </row>
        <row r="925">
          <cell r="A925" t="str">
            <v>UCW-32251</v>
          </cell>
          <cell r="B925" t="str">
            <v>CLONE - PUMA Footwear 124130 &amp; 125381 New Listing 06-05-2026</v>
          </cell>
          <cell r="C925" t="str">
            <v>CLOSED</v>
          </cell>
          <cell r="D925" t="str">
            <v>Medium</v>
          </cell>
          <cell r="E925" t="str">
            <v>netscribes</v>
          </cell>
          <cell r="F925" t="str">
            <v>netscribes</v>
          </cell>
          <cell r="G925">
            <v>46177.532638888886</v>
          </cell>
          <cell r="H925">
            <v>46178.560416666667</v>
          </cell>
        </row>
        <row r="926">
          <cell r="A926" t="str">
            <v>UCW-32248</v>
          </cell>
          <cell r="B926" t="str">
            <v>Sell now - Tata Cliq-adidas DTC|Footwear| Attributes_03-06-26</v>
          </cell>
          <cell r="C926" t="str">
            <v>CLOSED</v>
          </cell>
          <cell r="D926" t="str">
            <v>Medium</v>
          </cell>
          <cell r="E926" t="str">
            <v>Chirag Dubal</v>
          </cell>
          <cell r="F926" t="str">
            <v>netscribes</v>
          </cell>
          <cell r="G926">
            <v>46177.523611111108</v>
          </cell>
          <cell r="H926">
            <v>46223.498611111114</v>
          </cell>
        </row>
        <row r="927">
          <cell r="A927" t="str">
            <v>UCW-32234</v>
          </cell>
          <cell r="B927" t="str">
            <v>Saint G - 27-05-2026 - 128537 - Party &amp; Club Wear Women Heels</v>
          </cell>
          <cell r="C927" t="str">
            <v>CLOSED</v>
          </cell>
          <cell r="D927" t="str">
            <v>Medium</v>
          </cell>
          <cell r="E927" t="str">
            <v>netscribes</v>
          </cell>
          <cell r="F927" t="str">
            <v>Mohd Tahir Shaikh</v>
          </cell>
          <cell r="G927">
            <v>46177.479166666664</v>
          </cell>
          <cell r="H927">
            <v>46177.541666666664</v>
          </cell>
        </row>
        <row r="928">
          <cell r="A928" t="str">
            <v>UCW-32230</v>
          </cell>
          <cell r="B928" t="str">
            <v>Sell now - Bata KIDs footwear - New listing on Seller code: 100243 and 127887 - 122 SKus_88 Options - 19-05-2026</v>
          </cell>
          <cell r="C928" t="str">
            <v>CLOSED</v>
          </cell>
          <cell r="D928" t="str">
            <v>Medium</v>
          </cell>
          <cell r="E928" t="str">
            <v>netscribes</v>
          </cell>
          <cell r="F928" t="str">
            <v>netscribes</v>
          </cell>
          <cell r="G928">
            <v>46177.465277777781</v>
          </cell>
          <cell r="H928">
            <v>46223.499305555553</v>
          </cell>
        </row>
        <row r="929">
          <cell r="A929" t="str">
            <v>UCW-32225</v>
          </cell>
          <cell r="B929" t="str">
            <v>Palmonas | Fashion Jwellery | 128366 | 02-06-2026 (237 SKUs)</v>
          </cell>
          <cell r="C929" t="str">
            <v>CLOSED</v>
          </cell>
          <cell r="D929" t="str">
            <v>Medium</v>
          </cell>
          <cell r="E929" t="str">
            <v>Chirag Dubal</v>
          </cell>
          <cell r="F929" t="str">
            <v>Shraddha Dighe</v>
          </cell>
          <cell r="G929">
            <v>46177.45208333333</v>
          </cell>
          <cell r="H929">
            <v>46179.525000000001</v>
          </cell>
        </row>
        <row r="930">
          <cell r="A930" t="str">
            <v>UCW-32224</v>
          </cell>
          <cell r="B930" t="str">
            <v>WHP Jewellers | Silver Rakhi | 43 SKU | 126291-WHPJ1 | 28-05-2026</v>
          </cell>
          <cell r="C930" t="str">
            <v>CLOSED</v>
          </cell>
          <cell r="D930" t="str">
            <v>Medium</v>
          </cell>
          <cell r="E930" t="str">
            <v>Chirag Dubal</v>
          </cell>
          <cell r="F930" t="str">
            <v>Shraddha Dighe</v>
          </cell>
          <cell r="G930">
            <v>46177.445138888892</v>
          </cell>
          <cell r="H930">
            <v>46178.551388888889</v>
          </cell>
        </row>
        <row r="931">
          <cell r="A931" t="str">
            <v>UCW-32222</v>
          </cell>
          <cell r="B931" t="str">
            <v>Giva | Silver Jewellery | 125927 | 26-05-2026 (42 Sku)</v>
          </cell>
          <cell r="C931" t="str">
            <v>CLOSED</v>
          </cell>
          <cell r="D931" t="str">
            <v>Medium</v>
          </cell>
          <cell r="E931" t="str">
            <v>Chirag Dubal</v>
          </cell>
          <cell r="F931" t="str">
            <v>Shraddha Dighe</v>
          </cell>
          <cell r="G931">
            <v>46177.438888888886</v>
          </cell>
          <cell r="H931">
            <v>46179.444444444445</v>
          </cell>
        </row>
        <row r="932">
          <cell r="A932" t="str">
            <v>UCW-32217</v>
          </cell>
          <cell r="B932" t="str">
            <v>ERROR_Catalogue New errors for the Multibrands Agency (NETSCRIBES) 3rd June _NC</v>
          </cell>
          <cell r="C932" t="str">
            <v>CLOSED</v>
          </cell>
          <cell r="D932" t="str">
            <v>Medium</v>
          </cell>
          <cell r="E932" t="str">
            <v>netscribes</v>
          </cell>
          <cell r="F932" t="str">
            <v>Sushma Ram</v>
          </cell>
          <cell r="G932">
            <v>46176.803472222222</v>
          </cell>
          <cell r="H932">
            <v>46178.724999999999</v>
          </cell>
        </row>
        <row r="933">
          <cell r="A933" t="str">
            <v>UCW-32208</v>
          </cell>
          <cell r="B933" t="str">
            <v>New Listing Template : - 28-05-2026</v>
          </cell>
          <cell r="C933" t="str">
            <v>CLOSED</v>
          </cell>
          <cell r="D933" t="str">
            <v>Medium</v>
          </cell>
          <cell r="E933" t="str">
            <v>netscribes</v>
          </cell>
          <cell r="F933" t="str">
            <v>netscribes</v>
          </cell>
          <cell r="G933">
            <v>46176.686805555553</v>
          </cell>
          <cell r="H933">
            <v>46178.538888888892</v>
          </cell>
        </row>
        <row r="934">
          <cell r="A934" t="str">
            <v>UCW-32206</v>
          </cell>
          <cell r="B934" t="str">
            <v>Shoe New Listing shared on 26-05-2026</v>
          </cell>
          <cell r="C934" t="str">
            <v>CLOSED</v>
          </cell>
          <cell r="D934" t="str">
            <v>Medium</v>
          </cell>
          <cell r="E934" t="str">
            <v>netscribes</v>
          </cell>
          <cell r="F934" t="str">
            <v>Mohd Tahir Shaikh</v>
          </cell>
          <cell r="G934">
            <v>46176.670138888891</v>
          </cell>
          <cell r="H934">
            <v>46182.522916666669</v>
          </cell>
        </row>
        <row r="935">
          <cell r="A935" t="str">
            <v>UCW-32192</v>
          </cell>
          <cell r="B935" t="str">
            <v>JC - PINK BLUE - 5 STD - TATA - 28/05/26</v>
          </cell>
          <cell r="C935" t="str">
            <v>CLOSED</v>
          </cell>
          <cell r="D935" t="str">
            <v>Medium</v>
          </cell>
          <cell r="E935" t="str">
            <v>Chirag Dubal</v>
          </cell>
          <cell r="F935" t="str">
            <v>Shraddha Dighe</v>
          </cell>
          <cell r="G935">
            <v>46176.538888888892</v>
          </cell>
          <cell r="H935">
            <v>46177.62777777778</v>
          </cell>
        </row>
        <row r="936">
          <cell r="A936" t="str">
            <v>UCW-32190</v>
          </cell>
          <cell r="B936" t="str">
            <v>Request for New Product Listing on Tata Cliq</v>
          </cell>
          <cell r="C936" t="str">
            <v>CLOSED</v>
          </cell>
          <cell r="D936" t="str">
            <v>Medium</v>
          </cell>
          <cell r="E936" t="str">
            <v>Chirag Dubal</v>
          </cell>
          <cell r="F936" t="str">
            <v>Shraddha Dighe</v>
          </cell>
          <cell r="G936">
            <v>46176.53402777778</v>
          </cell>
          <cell r="H936">
            <v>46177.622916666667</v>
          </cell>
        </row>
        <row r="937">
          <cell r="A937" t="str">
            <v>UCW-32188</v>
          </cell>
          <cell r="B937" t="str">
            <v>L'Occi X TataCliq_GWP New Listings</v>
          </cell>
          <cell r="C937" t="str">
            <v>CLOSED Due to Inactive/Insufficient Information</v>
          </cell>
          <cell r="D937" t="str">
            <v>Medium</v>
          </cell>
          <cell r="E937" t="str">
            <v>Chirag Dubal</v>
          </cell>
          <cell r="F937" t="str">
            <v>Shraddha Dighe</v>
          </cell>
          <cell r="G937">
            <v>46176.527777777781</v>
          </cell>
          <cell r="H937">
            <v>46176.560416666667</v>
          </cell>
        </row>
        <row r="938">
          <cell r="A938" t="str">
            <v>UCW-32187</v>
          </cell>
          <cell r="B938" t="str">
            <v xml:space="preserve">Tata Cliq  - New listing - L'Occitane GWP (28-05-2026) </v>
          </cell>
          <cell r="C938" t="str">
            <v>CLOSED</v>
          </cell>
          <cell r="D938" t="str">
            <v>Medium</v>
          </cell>
          <cell r="E938" t="str">
            <v>Chirag Dubal</v>
          </cell>
          <cell r="F938" t="str">
            <v>Shraddha Dighe</v>
          </cell>
          <cell r="G938">
            <v>46176.525694444441</v>
          </cell>
          <cell r="H938">
            <v>46177.59097222222</v>
          </cell>
        </row>
        <row r="939">
          <cell r="A939" t="str">
            <v>UCW-32179</v>
          </cell>
          <cell r="B939" t="str">
            <v>Tata Cliq-adidas DTC|Apparel| Attributes_03-06-26</v>
          </cell>
          <cell r="C939" t="str">
            <v>CLOSED</v>
          </cell>
          <cell r="D939" t="str">
            <v>Medium</v>
          </cell>
          <cell r="E939" t="str">
            <v>netscribes</v>
          </cell>
          <cell r="F939" t="str">
            <v>Mohd Tahir Shaikh</v>
          </cell>
          <cell r="G939">
            <v>46176.451388888891</v>
          </cell>
          <cell r="H939">
            <v>46177.782638888886</v>
          </cell>
        </row>
        <row r="940">
          <cell r="A940" t="str">
            <v>UCW-32178</v>
          </cell>
          <cell r="B940" t="str">
            <v>Tata Cliq-adidas DTC|Footwear| Attributes_03-06-26</v>
          </cell>
          <cell r="C940" t="str">
            <v>CLOSED</v>
          </cell>
          <cell r="D940" t="str">
            <v>Medium</v>
          </cell>
          <cell r="E940" t="str">
            <v>netscribes</v>
          </cell>
          <cell r="F940" t="str">
            <v>Mohd Tahir Shaikh</v>
          </cell>
          <cell r="G940">
            <v>46176.446527777778</v>
          </cell>
          <cell r="H940">
            <v>46196.477777777778</v>
          </cell>
        </row>
        <row r="941">
          <cell r="A941" t="str">
            <v>UCW-32171</v>
          </cell>
          <cell r="B941" t="str">
            <v>Sri Jagdamba Pearls | Fine Jewelry | 124314 | 29-05, 33 SKUs</v>
          </cell>
          <cell r="C941" t="str">
            <v>CLOSED</v>
          </cell>
          <cell r="D941" t="str">
            <v>Medium</v>
          </cell>
          <cell r="E941" t="str">
            <v>Chirag Dubal</v>
          </cell>
          <cell r="F941" t="str">
            <v>Shraddha Dighe</v>
          </cell>
          <cell r="G941">
            <v>46175.750694444447</v>
          </cell>
          <cell r="H941">
            <v>46178.484027777777</v>
          </cell>
        </row>
        <row r="942">
          <cell r="A942" t="str">
            <v>UCW-32170</v>
          </cell>
          <cell r="B942" t="str">
            <v>Migration Request for Newly Generated Listing IDs</v>
          </cell>
          <cell r="C942" t="str">
            <v>CLOSED</v>
          </cell>
          <cell r="D942" t="str">
            <v>Medium</v>
          </cell>
          <cell r="E942" t="str">
            <v>Chirag Dubal</v>
          </cell>
          <cell r="F942" t="str">
            <v>Shraddha Dighe</v>
          </cell>
          <cell r="G942">
            <v>46175.74722222222</v>
          </cell>
          <cell r="H942">
            <v>46178.532638888886</v>
          </cell>
        </row>
        <row r="943">
          <cell r="A943" t="str">
            <v>UCW-32163</v>
          </cell>
          <cell r="B943" t="str">
            <v>Clinique Chubby Duffle &amp; Make-up box - Local GWP | Tatacliq | June cycle GWP</v>
          </cell>
          <cell r="C943" t="str">
            <v>CLOSED</v>
          </cell>
          <cell r="D943" t="str">
            <v>Medium</v>
          </cell>
          <cell r="E943" t="str">
            <v>Chirag Dubal</v>
          </cell>
          <cell r="F943" t="str">
            <v>Shraddha Dighe</v>
          </cell>
          <cell r="G943">
            <v>46175.734722222223</v>
          </cell>
          <cell r="H943">
            <v>46186.427777777775</v>
          </cell>
        </row>
        <row r="944">
          <cell r="A944" t="str">
            <v>UCW-32159</v>
          </cell>
          <cell r="B944" t="str">
            <v>Sell now for seller 129577</v>
          </cell>
          <cell r="C944" t="str">
            <v>CLOSED</v>
          </cell>
          <cell r="D944" t="str">
            <v>Medium</v>
          </cell>
          <cell r="E944" t="str">
            <v>Mohd Tahir Shaikh</v>
          </cell>
          <cell r="F944" t="str">
            <v>Shraddha Dighe</v>
          </cell>
          <cell r="G944">
            <v>46175.727777777778</v>
          </cell>
          <cell r="H944">
            <v>46177.581944444442</v>
          </cell>
        </row>
        <row r="945">
          <cell r="A945" t="str">
            <v>UCW-32147</v>
          </cell>
          <cell r="B945" t="str">
            <v>Rasasi+Listings+Perfumes+126349+TCF+29th May 2026</v>
          </cell>
          <cell r="C945" t="str">
            <v>CLOSED</v>
          </cell>
          <cell r="D945" t="str">
            <v>Medium</v>
          </cell>
          <cell r="E945" t="str">
            <v>Chirag Dubal</v>
          </cell>
          <cell r="F945" t="str">
            <v>Shraddha Dighe</v>
          </cell>
          <cell r="G945">
            <v>46175.62222222222</v>
          </cell>
          <cell r="H945">
            <v>46177.586111111108</v>
          </cell>
        </row>
        <row r="946">
          <cell r="A946" t="str">
            <v>UCW-32128</v>
          </cell>
          <cell r="B946" t="str">
            <v>Need Help To Add SKU on Website</v>
          </cell>
          <cell r="C946" t="str">
            <v>CLOSED Due to Inactive/Insufficient Information</v>
          </cell>
          <cell r="D946" t="str">
            <v>Medium</v>
          </cell>
          <cell r="E946" t="str">
            <v>Chirag Dubal</v>
          </cell>
          <cell r="F946" t="str">
            <v>Shraddha Dighe</v>
          </cell>
          <cell r="G946">
            <v>46175.487500000003</v>
          </cell>
          <cell r="H946">
            <v>46179.759722222225</v>
          </cell>
        </row>
        <row r="947">
          <cell r="A947" t="str">
            <v>UCW-32099</v>
          </cell>
          <cell r="B947" t="str">
            <v>Tata Cliq  -  New Image Update - Giordano (28-05-2026)</v>
          </cell>
          <cell r="C947" t="str">
            <v>CLOSED</v>
          </cell>
          <cell r="D947" t="str">
            <v>Medium</v>
          </cell>
          <cell r="E947" t="str">
            <v>Chirag Dubal</v>
          </cell>
          <cell r="F947" t="str">
            <v>Shraddha Dighe</v>
          </cell>
          <cell r="G947">
            <v>46174.806944444441</v>
          </cell>
          <cell r="H947">
            <v>46175.796527777777</v>
          </cell>
        </row>
        <row r="948">
          <cell r="A948" t="str">
            <v>UCW-32096</v>
          </cell>
          <cell r="B948" t="str">
            <v>F26 Footwear 01-06-2026 Tata Cliq</v>
          </cell>
          <cell r="C948" t="str">
            <v>CLOSED</v>
          </cell>
          <cell r="D948" t="str">
            <v>Medium</v>
          </cell>
          <cell r="E948" t="str">
            <v>netscribes</v>
          </cell>
          <cell r="F948" t="str">
            <v>Mohd Tahir Shaikh</v>
          </cell>
          <cell r="G948">
            <v>46174.802083333336</v>
          </cell>
          <cell r="H948">
            <v>46176.490972222222</v>
          </cell>
        </row>
        <row r="949">
          <cell r="A949" t="str">
            <v>UCW-32094</v>
          </cell>
          <cell r="B949" t="str">
            <v>Palmonas | Fashion Jwellery | 128366 | 27-05-2026 (240 SKUs)</v>
          </cell>
          <cell r="C949" t="str">
            <v>CLOSED</v>
          </cell>
          <cell r="D949" t="str">
            <v>Medium</v>
          </cell>
          <cell r="E949" t="str">
            <v>Chirag Dubal</v>
          </cell>
          <cell r="F949" t="str">
            <v>Shraddha Dighe</v>
          </cell>
          <cell r="G949">
            <v>46174.798611111109</v>
          </cell>
          <cell r="H949">
            <v>46176.479861111111</v>
          </cell>
        </row>
        <row r="950">
          <cell r="A950" t="str">
            <v>UCW-32093</v>
          </cell>
          <cell r="B950" t="str">
            <v>OOMPH | Cataloging | 27.05.2026 | Fashion Jewellery - TATACLIQ</v>
          </cell>
          <cell r="C950" t="str">
            <v>CLOSED</v>
          </cell>
          <cell r="D950" t="str">
            <v>Medium</v>
          </cell>
          <cell r="E950" t="str">
            <v>Chirag Dubal</v>
          </cell>
          <cell r="F950" t="str">
            <v>Shraddha Dighe</v>
          </cell>
          <cell r="G950">
            <v>46174.796527777777</v>
          </cell>
          <cell r="H950">
            <v>46177.56527777778</v>
          </cell>
        </row>
        <row r="951">
          <cell r="A951" t="str">
            <v>UCW-32092</v>
          </cell>
          <cell r="B951" t="str">
            <v>MNY | Sky Tubes Listing | TATACLIQ</v>
          </cell>
          <cell r="C951" t="str">
            <v>CLOSED</v>
          </cell>
          <cell r="D951" t="str">
            <v>Medium</v>
          </cell>
          <cell r="E951" t="str">
            <v>Chirag Dubal</v>
          </cell>
          <cell r="F951" t="str">
            <v>Shraddha Dighe</v>
          </cell>
          <cell r="G951">
            <v>46174.793749999997</v>
          </cell>
          <cell r="H951">
            <v>46176.472222222219</v>
          </cell>
        </row>
        <row r="952">
          <cell r="A952" t="str">
            <v>UCW-32090</v>
          </cell>
          <cell r="B952" t="str">
            <v>Hoversoul Listing - Poplin Full sleeve</v>
          </cell>
          <cell r="C952" t="str">
            <v>CLOSED</v>
          </cell>
          <cell r="D952" t="str">
            <v>Medium</v>
          </cell>
          <cell r="E952" t="str">
            <v>netscribes</v>
          </cell>
          <cell r="F952" t="str">
            <v>Mohd Tahir Shaikh</v>
          </cell>
          <cell r="G952">
            <v>46174.789583333331</v>
          </cell>
          <cell r="H952">
            <v>46177.532638888886</v>
          </cell>
        </row>
        <row r="953">
          <cell r="A953" t="str">
            <v>UCW-32088</v>
          </cell>
          <cell r="B953" t="str">
            <v>Red Tape +Footwear+127785+New Listing+1222 Skus + 230 Options+ 27 May 2026</v>
          </cell>
          <cell r="C953" t="str">
            <v>CLOSED</v>
          </cell>
          <cell r="D953" t="str">
            <v>Medium</v>
          </cell>
          <cell r="E953" t="str">
            <v>netscribes</v>
          </cell>
          <cell r="F953" t="str">
            <v>Mohd Tahir Shaikh</v>
          </cell>
          <cell r="G953">
            <v>46174.779861111114</v>
          </cell>
          <cell r="H953">
            <v>46176.464583333334</v>
          </cell>
        </row>
        <row r="954">
          <cell r="A954" t="str">
            <v>UCW-32083</v>
          </cell>
          <cell r="B954" t="str">
            <v>WHP Jewellers | Anayra Silver Ring, Anayra Silver Pendant Set, Anayra Silver Necklace Set, Anayra Silver Couple Band| 61 SKU | 126291-WHPJ1 | 27-05-2026</v>
          </cell>
          <cell r="C954" t="str">
            <v>CLOSED</v>
          </cell>
          <cell r="D954" t="str">
            <v>Medium</v>
          </cell>
          <cell r="E954" t="str">
            <v>Chirag Dubal</v>
          </cell>
          <cell r="F954" t="str">
            <v>Shraddha Dighe</v>
          </cell>
          <cell r="G954">
            <v>46174.748611111114</v>
          </cell>
          <cell r="H954">
            <v>46177.486111111109</v>
          </cell>
        </row>
        <row r="955">
          <cell r="A955" t="str">
            <v>UCW-32036</v>
          </cell>
          <cell r="B955" t="str">
            <v xml:space="preserve">Footwear Lot 4 SS26 Skechers -422 SKUs - 90 Style - Marketplace and Luxury - Marketplace seller code - 126948 - Luxury seller code - 128174 - 28.5.2026 </v>
          </cell>
          <cell r="C955" t="str">
            <v>CLOSED</v>
          </cell>
          <cell r="D955" t="str">
            <v>Medium</v>
          </cell>
          <cell r="E955" t="str">
            <v>netscribes</v>
          </cell>
          <cell r="F955" t="str">
            <v>Mohd Tahir Shaikh</v>
          </cell>
          <cell r="G955">
            <v>46174.463888888888</v>
          </cell>
          <cell r="H955">
            <v>46196.805555555555</v>
          </cell>
        </row>
        <row r="956">
          <cell r="A956" t="str">
            <v>UCW-32016</v>
          </cell>
          <cell r="B956" t="str">
            <v>Saint G - 26-05-2026 - 128537 - Party &amp; Club Wear Boots SS26</v>
          </cell>
          <cell r="C956" t="str">
            <v>CLOSED</v>
          </cell>
          <cell r="D956" t="str">
            <v>Medium</v>
          </cell>
          <cell r="E956" t="str">
            <v>Chirag Dubal</v>
          </cell>
          <cell r="F956" t="str">
            <v>Jaibharathi Jagannathan</v>
          </cell>
          <cell r="G956">
            <v>46172.925694444442</v>
          </cell>
          <cell r="H956">
            <v>46174.488194444442</v>
          </cell>
        </row>
        <row r="957">
          <cell r="A957" t="str">
            <v>UCW-32014</v>
          </cell>
          <cell r="B957" t="str">
            <v>Bata KIDs footwear - New listing on Seller code: 100243 and 127887 - 122 SKus_88 Options - 19-05-2026</v>
          </cell>
          <cell r="C957" t="str">
            <v>CLOSED</v>
          </cell>
          <cell r="D957" t="str">
            <v>Medium</v>
          </cell>
          <cell r="E957" t="str">
            <v>netscribes</v>
          </cell>
          <cell r="F957" t="str">
            <v>Mohd Tahir Shaikh</v>
          </cell>
          <cell r="G957">
            <v>46172.913888888892</v>
          </cell>
          <cell r="H957">
            <v>46177.463194444441</v>
          </cell>
        </row>
        <row r="958">
          <cell r="A958" t="str">
            <v>UCW-32013</v>
          </cell>
          <cell r="B958" t="str">
            <v>Women Footwear New Styles For Tatacliq (SS'26) - (Styles-20) 26.05.2026</v>
          </cell>
          <cell r="C958" t="str">
            <v>CLOSED</v>
          </cell>
          <cell r="D958" t="str">
            <v>Medium</v>
          </cell>
          <cell r="E958" t="str">
            <v>Chirag Dubal</v>
          </cell>
          <cell r="F958" t="str">
            <v>Jaibharathi Jagannathan</v>
          </cell>
          <cell r="G958">
            <v>46172.912499999999</v>
          </cell>
          <cell r="H958">
            <v>46175.504166666666</v>
          </cell>
        </row>
        <row r="959">
          <cell r="A959" t="str">
            <v>UCW-31994</v>
          </cell>
          <cell r="B959" t="str">
            <v>Nusuk+Listings+Perfumes+126349+TCF+25th May 2026</v>
          </cell>
          <cell r="C959" t="str">
            <v>CLOSED</v>
          </cell>
          <cell r="D959" t="str">
            <v>Medium</v>
          </cell>
          <cell r="E959" t="str">
            <v>netscribes</v>
          </cell>
          <cell r="F959" t="str">
            <v>Mohd Tahir Shaikh</v>
          </cell>
          <cell r="G959">
            <v>46172.575694444444</v>
          </cell>
          <cell r="H959">
            <v>46175.486111111109</v>
          </cell>
        </row>
        <row r="960">
          <cell r="A960" t="str">
            <v>UCW-31992</v>
          </cell>
          <cell r="B960" t="str">
            <v>E2E - Jewellery - Polki Stories by Raniwala - 40 SKUs</v>
          </cell>
          <cell r="C960" t="str">
            <v>CLOSED</v>
          </cell>
          <cell r="D960" t="str">
            <v>Medium</v>
          </cell>
          <cell r="E960" t="str">
            <v>netscribes</v>
          </cell>
          <cell r="F960" t="str">
            <v>Mohd Tahir Shaikh</v>
          </cell>
          <cell r="G960">
            <v>46172.552777777775</v>
          </cell>
          <cell r="H960">
            <v>46176.456944444442</v>
          </cell>
        </row>
        <row r="961">
          <cell r="A961" t="str">
            <v>UCW-31981</v>
          </cell>
          <cell r="B961" t="str">
            <v>E2E - Vanilla Moon - FTW - 19th May - 492 SKUs</v>
          </cell>
          <cell r="C961" t="str">
            <v>CLOSED</v>
          </cell>
          <cell r="D961" t="str">
            <v>Medium</v>
          </cell>
          <cell r="E961" t="str">
            <v>netscribes</v>
          </cell>
          <cell r="F961" t="str">
            <v>Mohd Tahir Shaikh</v>
          </cell>
          <cell r="G961">
            <v>46171.724999999999</v>
          </cell>
          <cell r="H961">
            <v>46177.441666666666</v>
          </cell>
        </row>
        <row r="962">
          <cell r="A962" t="str">
            <v>UCW-31980</v>
          </cell>
          <cell r="B962" t="str">
            <v>CLONE - [External] - Fw: Urgent - Listing Required</v>
          </cell>
          <cell r="C962" t="str">
            <v>CLOSED</v>
          </cell>
          <cell r="D962" t="str">
            <v>Medium</v>
          </cell>
          <cell r="E962" t="str">
            <v>netscribes</v>
          </cell>
          <cell r="F962" t="str">
            <v>netscribes</v>
          </cell>
          <cell r="G962">
            <v>46171.708333333336</v>
          </cell>
          <cell r="H962">
            <v>46172.572222222225</v>
          </cell>
        </row>
        <row r="963">
          <cell r="A963" t="str">
            <v>UCW-31978</v>
          </cell>
          <cell r="B963" t="str">
            <v>Country name addition - FIFA Jersey</v>
          </cell>
          <cell r="C963" t="str">
            <v>CLOSED</v>
          </cell>
          <cell r="D963" t="str">
            <v>Medium</v>
          </cell>
          <cell r="E963" t="str">
            <v>netscribes</v>
          </cell>
          <cell r="F963" t="str">
            <v>Mohd Tahir Shaikh</v>
          </cell>
          <cell r="G963">
            <v>46171.681944444441</v>
          </cell>
          <cell r="H963">
            <v>46174.422222222223</v>
          </cell>
        </row>
        <row r="964">
          <cell r="A964" t="str">
            <v>UCW-31962</v>
          </cell>
          <cell r="B964" t="str">
            <v>Swiss Arabian+Listings+Perfume+126349+TCF+26th May</v>
          </cell>
          <cell r="C964" t="str">
            <v>CLOSED</v>
          </cell>
          <cell r="D964" t="str">
            <v>Medium</v>
          </cell>
          <cell r="E964" t="str">
            <v>Chirag Dubal</v>
          </cell>
          <cell r="F964" t="str">
            <v>Simi Raichel Zachariah</v>
          </cell>
          <cell r="G964">
            <v>46170.594444444447</v>
          </cell>
          <cell r="H964">
            <v>46174.78402777778</v>
          </cell>
        </row>
        <row r="965">
          <cell r="A965" t="str">
            <v>UCW-31961</v>
          </cell>
          <cell r="B965" t="str">
            <v>Vaseline Gluta Hya Lip Serum code creation</v>
          </cell>
          <cell r="C965" t="str">
            <v>CLOSED</v>
          </cell>
          <cell r="D965" t="str">
            <v>Medium</v>
          </cell>
          <cell r="E965" t="str">
            <v>Chirag Dubal</v>
          </cell>
          <cell r="F965" t="str">
            <v>Simi Raichel Zachariah</v>
          </cell>
          <cell r="G965">
            <v>46170.590277777781</v>
          </cell>
          <cell r="H965">
            <v>46172.578472222223</v>
          </cell>
        </row>
        <row r="966">
          <cell r="A966" t="str">
            <v>UCW-31960</v>
          </cell>
          <cell r="B966" t="str">
            <v>CLONE - Foxtale X Tata Cliq Brightening Moisturizer 50ml Listing</v>
          </cell>
          <cell r="C966" t="str">
            <v>CLOSED</v>
          </cell>
          <cell r="D966" t="str">
            <v>Medium</v>
          </cell>
          <cell r="E966" t="str">
            <v>netscribes</v>
          </cell>
          <cell r="F966" t="str">
            <v>netscribes</v>
          </cell>
          <cell r="G966">
            <v>46170.571527777778</v>
          </cell>
          <cell r="H966">
            <v>46171.839583333334</v>
          </cell>
        </row>
        <row r="967">
          <cell r="A967" t="str">
            <v>UCW-31941</v>
          </cell>
          <cell r="B967" t="str">
            <v>ERROR_Fame Forever by Lifestyle Size Missing for Shorts</v>
          </cell>
          <cell r="C967" t="str">
            <v>CLOSED</v>
          </cell>
          <cell r="D967" t="str">
            <v>Medium</v>
          </cell>
          <cell r="E967" t="str">
            <v>netscribes</v>
          </cell>
          <cell r="F967" t="str">
            <v>Sushma Ram</v>
          </cell>
          <cell r="G967">
            <v>46169.786805555559</v>
          </cell>
          <cell r="H967">
            <v>46172.494444444441</v>
          </cell>
        </row>
        <row r="968">
          <cell r="A968" t="str">
            <v>UCW-31939</v>
          </cell>
          <cell r="B968" t="str">
            <v>ERROR_Fame Forever by Lifestyle Size Missing for Joggers.</v>
          </cell>
          <cell r="C968" t="str">
            <v>CLOSED</v>
          </cell>
          <cell r="D968" t="str">
            <v>High</v>
          </cell>
          <cell r="E968" t="str">
            <v>netscribes</v>
          </cell>
          <cell r="F968" t="str">
            <v>Sushma Ram</v>
          </cell>
          <cell r="G968">
            <v>46169.769444444442</v>
          </cell>
          <cell r="H968">
            <v>46172.493750000001</v>
          </cell>
        </row>
        <row r="969">
          <cell r="A969" t="str">
            <v>UCW-31931</v>
          </cell>
          <cell r="B969" t="str">
            <v>CLONE - New Listing / Tata Cliq / 09.04.2026</v>
          </cell>
          <cell r="C969" t="str">
            <v>CLOSED</v>
          </cell>
          <cell r="D969" t="str">
            <v>Medium</v>
          </cell>
          <cell r="E969" t="str">
            <v>netscribes</v>
          </cell>
          <cell r="F969" t="str">
            <v>netscribes</v>
          </cell>
          <cell r="G969">
            <v>46169.706250000003</v>
          </cell>
          <cell r="H969">
            <v>46171.765277777777</v>
          </cell>
        </row>
        <row r="970">
          <cell r="A970" t="str">
            <v>UCW-31910</v>
          </cell>
          <cell r="B970" t="str">
            <v>Clone - PUMA Apparel 124130 &amp; 125381 New Listing 04-02-2026</v>
          </cell>
          <cell r="C970" t="str">
            <v>CLOSED</v>
          </cell>
          <cell r="D970" t="str">
            <v>Medium</v>
          </cell>
          <cell r="E970" t="str">
            <v>Chirag Dubal</v>
          </cell>
          <cell r="F970" t="str">
            <v>netscribes</v>
          </cell>
          <cell r="G970">
            <v>46169.553472222222</v>
          </cell>
          <cell r="H970">
            <v>46183.392361111109</v>
          </cell>
        </row>
        <row r="971">
          <cell r="A971" t="str">
            <v>UCW-31902</v>
          </cell>
          <cell r="B971" t="str">
            <v>CLONE: E2E - Monkstory - FTW - 21st May - 36 SKUs</v>
          </cell>
          <cell r="C971" t="str">
            <v>CLOSED</v>
          </cell>
          <cell r="D971" t="str">
            <v>Medium</v>
          </cell>
          <cell r="E971" t="str">
            <v>netscribes</v>
          </cell>
          <cell r="F971" t="str">
            <v>netscribes</v>
          </cell>
          <cell r="G971">
            <v>46169.513194444444</v>
          </cell>
          <cell r="H971">
            <v>46172.436805555553</v>
          </cell>
        </row>
        <row r="972">
          <cell r="A972" t="str">
            <v>UCW-31900</v>
          </cell>
          <cell r="B972" t="str">
            <v xml:space="preserve"> New catalogue for listing  25.05.2026</v>
          </cell>
          <cell r="C972" t="str">
            <v>CLOSED</v>
          </cell>
          <cell r="D972" t="str">
            <v>Medium</v>
          </cell>
          <cell r="E972" t="str">
            <v>netscribes</v>
          </cell>
          <cell r="F972" t="str">
            <v>Mohd Tahir Shaikh</v>
          </cell>
          <cell r="G972">
            <v>46169.509027777778</v>
          </cell>
          <cell r="H972">
            <v>46176.425694444442</v>
          </cell>
        </row>
        <row r="973">
          <cell r="A973" t="str">
            <v>UCW-31892</v>
          </cell>
          <cell r="B973" t="str">
            <v>CDG Style A09878C, A09870C Migration on Tata Cliq Luxury.</v>
          </cell>
          <cell r="C973" t="str">
            <v>CLOSED Due to Inactive/Insufficient Information</v>
          </cell>
          <cell r="D973" t="str">
            <v>Medium</v>
          </cell>
          <cell r="E973" t="str">
            <v>netscribes</v>
          </cell>
          <cell r="F973" t="str">
            <v>Mohd Tahir Shaikh</v>
          </cell>
          <cell r="G973">
            <v>46168.790277777778</v>
          </cell>
          <cell r="H973">
            <v>46170.488888888889</v>
          </cell>
        </row>
        <row r="974">
          <cell r="A974" t="str">
            <v>UCW-31875</v>
          </cell>
          <cell r="B974" t="str">
            <v>Urgent - Under Armour Footwear (128047)-25/05/2026</v>
          </cell>
          <cell r="C974" t="str">
            <v>CLOSED</v>
          </cell>
          <cell r="D974" t="str">
            <v>Medium</v>
          </cell>
          <cell r="E974" t="str">
            <v>netscribes</v>
          </cell>
          <cell r="F974" t="str">
            <v>Mohd Tahir Shaikh</v>
          </cell>
          <cell r="G974">
            <v>46168.728472222225</v>
          </cell>
          <cell r="H974">
            <v>46175.472916666666</v>
          </cell>
        </row>
        <row r="975">
          <cell r="A975" t="str">
            <v>UCW-31872</v>
          </cell>
          <cell r="B975" t="str">
            <v>CLONE - Hoversoul Listing   - Nityanikar 09 Dec 2025</v>
          </cell>
          <cell r="C975" t="str">
            <v>CLOSED</v>
          </cell>
          <cell r="D975" t="str">
            <v>Medium</v>
          </cell>
          <cell r="E975" t="str">
            <v>netscribes</v>
          </cell>
          <cell r="F975" t="str">
            <v>netscribes</v>
          </cell>
          <cell r="G975">
            <v>46168.726388888892</v>
          </cell>
          <cell r="H975">
            <v>46171.759722222225</v>
          </cell>
        </row>
        <row r="976">
          <cell r="A976" t="str">
            <v>UCW-31870</v>
          </cell>
          <cell r="B976" t="str">
            <v>Asian Footwear Listing 25 May 2026</v>
          </cell>
          <cell r="C976" t="str">
            <v>CLOSED</v>
          </cell>
          <cell r="D976" t="str">
            <v>Medium</v>
          </cell>
          <cell r="E976" t="str">
            <v>netscribes</v>
          </cell>
          <cell r="F976" t="str">
            <v>Mohd Tahir Shaikh</v>
          </cell>
          <cell r="G976">
            <v>46168.707638888889</v>
          </cell>
          <cell r="H976">
            <v>46171.728472222225</v>
          </cell>
        </row>
        <row r="977">
          <cell r="A977" t="str">
            <v>UCW-31862</v>
          </cell>
          <cell r="B977" t="str">
            <v>CLONE - Woodland / Footwear / 2714 sku's / 377 Options / 29-04-26</v>
          </cell>
          <cell r="C977" t="str">
            <v>CLOSED</v>
          </cell>
          <cell r="D977" t="str">
            <v>Medium</v>
          </cell>
          <cell r="E977" t="str">
            <v>netscribes</v>
          </cell>
          <cell r="F977" t="str">
            <v>netscribes</v>
          </cell>
          <cell r="G977">
            <v>46168.678472222222</v>
          </cell>
          <cell r="H977">
            <v>46177.914583333331</v>
          </cell>
        </row>
        <row r="978">
          <cell r="A978" t="str">
            <v>UCW-31849</v>
          </cell>
          <cell r="B978" t="str">
            <v>E2E - Monkstory - FTW - 21st May - 36 SKUs</v>
          </cell>
          <cell r="C978" t="str">
            <v>CLOSED</v>
          </cell>
          <cell r="D978" t="str">
            <v>Medium</v>
          </cell>
          <cell r="E978" t="str">
            <v>Chirag Dubal</v>
          </cell>
          <cell r="F978" t="str">
            <v>Shloka Chakre</v>
          </cell>
          <cell r="G978">
            <v>46168.631944444445</v>
          </cell>
          <cell r="H978">
            <v>46172.5</v>
          </cell>
        </row>
        <row r="979">
          <cell r="A979" t="str">
            <v>UCW-31831</v>
          </cell>
          <cell r="B979" t="str">
            <v>Request to Latch Attached SKUs on TCL - 22.5.2026</v>
          </cell>
          <cell r="C979" t="str">
            <v>CLOSED</v>
          </cell>
          <cell r="D979" t="str">
            <v>Medium</v>
          </cell>
          <cell r="E979" t="str">
            <v>netscribes</v>
          </cell>
          <cell r="F979" t="str">
            <v>Mohd Tahir Shaikh</v>
          </cell>
          <cell r="G979">
            <v>46168.493750000001</v>
          </cell>
          <cell r="H979">
            <v>46178.520833333336</v>
          </cell>
        </row>
        <row r="980">
          <cell r="A980" t="str">
            <v>UCW-31820</v>
          </cell>
          <cell r="B980" t="str">
            <v>ERROR_Catalogue New errors for the Multibrands Agency (NETSCRIBES) 25th MAY_NC</v>
          </cell>
          <cell r="C980" t="str">
            <v>CLOSED</v>
          </cell>
          <cell r="D980" t="str">
            <v>Medium</v>
          </cell>
          <cell r="E980" t="str">
            <v>netscribes</v>
          </cell>
          <cell r="F980" t="str">
            <v>Sushma Ram</v>
          </cell>
          <cell r="G980">
            <v>46167.780555555553</v>
          </cell>
          <cell r="H980">
            <v>46192.470138888886</v>
          </cell>
        </row>
        <row r="981">
          <cell r="A981" t="str">
            <v>UCW-31816</v>
          </cell>
          <cell r="B981" t="str">
            <v>CLONE-Vantier Shoes - 7th April 26 - 129308 - New collection - Luxury</v>
          </cell>
          <cell r="C981" t="str">
            <v>CLOSED</v>
          </cell>
          <cell r="D981" t="str">
            <v>Medium</v>
          </cell>
          <cell r="E981" t="str">
            <v>netscribes</v>
          </cell>
          <cell r="F981" t="str">
            <v>netscribes</v>
          </cell>
          <cell r="G981">
            <v>46167.765972222223</v>
          </cell>
          <cell r="H981">
            <v>46168.526388888888</v>
          </cell>
        </row>
        <row r="982">
          <cell r="A982" t="str">
            <v>UCW-31811</v>
          </cell>
          <cell r="B982" t="str">
            <v>TCL X FLEXNEST - NEW LISTINGS - URGENT</v>
          </cell>
          <cell r="C982" t="str">
            <v>CLOSED</v>
          </cell>
          <cell r="D982" t="str">
            <v>Medium</v>
          </cell>
          <cell r="E982" t="str">
            <v>netscribes</v>
          </cell>
          <cell r="F982" t="str">
            <v>Mohd Tahir Shaikh</v>
          </cell>
          <cell r="G982">
            <v>46167.75</v>
          </cell>
          <cell r="H982">
            <v>46169.505555555559</v>
          </cell>
        </row>
        <row r="983">
          <cell r="A983" t="str">
            <v>UCW-31805</v>
          </cell>
          <cell r="B983" t="str">
            <v>Lattafa+Listing+Perfumes+126349+TCF+21st May 2026</v>
          </cell>
          <cell r="C983" t="str">
            <v>CLOSED</v>
          </cell>
          <cell r="D983" t="str">
            <v>Medium</v>
          </cell>
          <cell r="E983" t="str">
            <v>Chirag Dubal</v>
          </cell>
          <cell r="F983" t="str">
            <v>Shraddha Dighe</v>
          </cell>
          <cell r="G983">
            <v>46167.731249999997</v>
          </cell>
          <cell r="H983">
            <v>46171.716666666667</v>
          </cell>
        </row>
        <row r="984">
          <cell r="A984" t="str">
            <v>UCW-31802</v>
          </cell>
          <cell r="B984" t="str">
            <v>Transition Details | Tata CliQ</v>
          </cell>
          <cell r="C984" t="str">
            <v>CLOSED Due to Inactive/Insufficient Information</v>
          </cell>
          <cell r="D984" t="str">
            <v>Medium</v>
          </cell>
          <cell r="E984" t="str">
            <v>Chirag Dubal</v>
          </cell>
          <cell r="F984" t="str">
            <v>Shraddha Dighe</v>
          </cell>
          <cell r="G984">
            <v>46167.716666666667</v>
          </cell>
          <cell r="H984">
            <v>46171.941666666666</v>
          </cell>
        </row>
        <row r="985">
          <cell r="A985" t="str">
            <v>UCW-31799</v>
          </cell>
          <cell r="B985" t="str">
            <v>Gritti Cataloging</v>
          </cell>
          <cell r="C985" t="str">
            <v>CLOSED</v>
          </cell>
          <cell r="D985" t="str">
            <v>Medium</v>
          </cell>
          <cell r="E985" t="str">
            <v>Chirag Dubal</v>
          </cell>
          <cell r="F985" t="str">
            <v>Shraddha Dighe</v>
          </cell>
          <cell r="G985">
            <v>46167.706944444442</v>
          </cell>
          <cell r="H985">
            <v>46169.497916666667</v>
          </cell>
        </row>
        <row r="986">
          <cell r="A986" t="str">
            <v>UCW-31795</v>
          </cell>
          <cell r="B986" t="str">
            <v>New Listings_Riiffs Parfums</v>
          </cell>
          <cell r="C986" t="str">
            <v>CLOSED Due to Inactive/Insufficient Information</v>
          </cell>
          <cell r="D986" t="str">
            <v>Medium</v>
          </cell>
          <cell r="E986" t="str">
            <v>Chirag Dubal</v>
          </cell>
          <cell r="F986" t="str">
            <v>Shraddha Dighe</v>
          </cell>
          <cell r="G986">
            <v>46167.699305555558</v>
          </cell>
          <cell r="H986">
            <v>46167.8125</v>
          </cell>
        </row>
        <row r="987">
          <cell r="A987" t="str">
            <v>UCW-31788</v>
          </cell>
          <cell r="B987" t="str">
            <v>Woodland / Footwear / 2714 sku's / 377 Options / 29-04-26</v>
          </cell>
          <cell r="C987" t="str">
            <v>CLOSED</v>
          </cell>
          <cell r="D987" t="str">
            <v>Medium</v>
          </cell>
          <cell r="E987" t="str">
            <v>Chirag Dubal</v>
          </cell>
          <cell r="F987" t="str">
            <v>Shloka Chakre</v>
          </cell>
          <cell r="G987">
            <v>46167.664583333331</v>
          </cell>
          <cell r="H987">
            <v>46177.914583333331</v>
          </cell>
        </row>
        <row r="988">
          <cell r="A988" t="str">
            <v>UCW-31767</v>
          </cell>
          <cell r="B988" t="str">
            <v>CLONE - Soulflower x TataCliq Connect</v>
          </cell>
          <cell r="C988" t="str">
            <v>CLOSED</v>
          </cell>
          <cell r="D988" t="str">
            <v>Medium</v>
          </cell>
          <cell r="E988" t="str">
            <v>Chirag Dubal</v>
          </cell>
          <cell r="F988" t="str">
            <v>Shraddha Dighe</v>
          </cell>
          <cell r="G988">
            <v>46167.470138888886</v>
          </cell>
          <cell r="H988">
            <v>46171.45416666667</v>
          </cell>
        </row>
        <row r="989">
          <cell r="A989" t="str">
            <v>UCW-31766</v>
          </cell>
          <cell r="B989" t="str">
            <v>Luxury Platform Addition - Embryolisse</v>
          </cell>
          <cell r="C989" t="str">
            <v>CLOSED Due to Inactive/Insufficient Information</v>
          </cell>
          <cell r="D989" t="str">
            <v>Medium</v>
          </cell>
          <cell r="E989" t="str">
            <v>Chirag Dubal</v>
          </cell>
          <cell r="F989" t="str">
            <v>Shraddha Dighe</v>
          </cell>
          <cell r="G989">
            <v>46167.453472222223</v>
          </cell>
          <cell r="H989">
            <v>46171.84375</v>
          </cell>
        </row>
        <row r="990">
          <cell r="A990" t="str">
            <v>UCW-31765</v>
          </cell>
          <cell r="B990" t="str">
            <v>Embryolisse : Catalog Update</v>
          </cell>
          <cell r="C990" t="str">
            <v>CLOSED</v>
          </cell>
          <cell r="D990" t="str">
            <v>Medium</v>
          </cell>
          <cell r="E990" t="str">
            <v>Mohd Tahir Shaikh</v>
          </cell>
          <cell r="F990" t="str">
            <v>Shraddha Dighe</v>
          </cell>
          <cell r="G990">
            <v>46167.450694444444</v>
          </cell>
          <cell r="H990">
            <v>46171.836805555555</v>
          </cell>
        </row>
        <row r="991">
          <cell r="A991" t="str">
            <v>UCW-31760</v>
          </cell>
          <cell r="B991" t="str">
            <v>Jokerandwitch | Fashion Jewellery | 127801 | 20-05-2026</v>
          </cell>
          <cell r="C991" t="str">
            <v>CLOSED Due to Inactive/Insufficient Information</v>
          </cell>
          <cell r="D991" t="str">
            <v>Medium</v>
          </cell>
          <cell r="E991" t="str">
            <v>Chirag Dubal</v>
          </cell>
          <cell r="F991" t="str">
            <v>Shraddha Dighe</v>
          </cell>
          <cell r="G991">
            <v>46166.738194444442</v>
          </cell>
          <cell r="H991">
            <v>46186.575694444444</v>
          </cell>
        </row>
        <row r="992">
          <cell r="A992" t="str">
            <v>UCW-31758</v>
          </cell>
          <cell r="B992" t="str">
            <v>ERROR_New Listings_Rasasi</v>
          </cell>
          <cell r="C992" t="str">
            <v>CLOSED</v>
          </cell>
          <cell r="D992" t="str">
            <v>Medium</v>
          </cell>
          <cell r="E992" t="str">
            <v>Chirag Dubal</v>
          </cell>
          <cell r="F992" t="str">
            <v>Shraddha Dighe</v>
          </cell>
          <cell r="G992">
            <v>46166.732638888891</v>
          </cell>
          <cell r="H992">
            <v>46171.804861111108</v>
          </cell>
        </row>
        <row r="993">
          <cell r="A993" t="str">
            <v>UCW-31757</v>
          </cell>
          <cell r="B993" t="str">
            <v>Colors Queen || Makeup || 129094 || 22-05-2026</v>
          </cell>
          <cell r="C993" t="str">
            <v>CLOSED</v>
          </cell>
          <cell r="D993" t="str">
            <v>Medium</v>
          </cell>
          <cell r="E993" t="str">
            <v>Chirag Dubal</v>
          </cell>
          <cell r="F993" t="str">
            <v>Shraddha Dighe</v>
          </cell>
          <cell r="G993">
            <v>46166.731249999997</v>
          </cell>
          <cell r="H993">
            <v>46175.502083333333</v>
          </cell>
        </row>
        <row r="994">
          <cell r="A994" t="str">
            <v>UCW-31756</v>
          </cell>
          <cell r="B994" t="str">
            <v>Request for Image Update || 21/05/2026</v>
          </cell>
          <cell r="C994" t="str">
            <v>CLOSED</v>
          </cell>
          <cell r="D994" t="str">
            <v>Medium</v>
          </cell>
          <cell r="E994" t="str">
            <v>Chirag Dubal</v>
          </cell>
          <cell r="F994" t="str">
            <v>Shraddha Dighe</v>
          </cell>
          <cell r="G994">
            <v>46166.725694444445</v>
          </cell>
          <cell r="H994">
            <v>46168.618750000001</v>
          </cell>
        </row>
        <row r="995">
          <cell r="A995" t="str">
            <v>UCW-31754</v>
          </cell>
          <cell r="B995" t="str">
            <v>Image Update On Tatacliq (Brand Name - Globus) (13.10.2025) (Ethnic Wear)</v>
          </cell>
          <cell r="C995" t="str">
            <v>CLOSED</v>
          </cell>
          <cell r="D995" t="str">
            <v>Medium</v>
          </cell>
          <cell r="E995" t="str">
            <v>Chirag Dubal</v>
          </cell>
          <cell r="F995" t="str">
            <v>Shraddha Dighe</v>
          </cell>
          <cell r="G995">
            <v>46166.722222222219</v>
          </cell>
          <cell r="H995">
            <v>46169.559027777781</v>
          </cell>
        </row>
        <row r="996">
          <cell r="A996" t="str">
            <v>UCW-31749</v>
          </cell>
          <cell r="B996" t="str">
            <v>Tata Cliq - Hermès Images update</v>
          </cell>
          <cell r="C996" t="str">
            <v>CLOSED</v>
          </cell>
          <cell r="D996" t="str">
            <v>Medium</v>
          </cell>
          <cell r="E996" t="str">
            <v>Chirag Dubal</v>
          </cell>
          <cell r="F996" t="str">
            <v>Shraddha Dighe</v>
          </cell>
          <cell r="G996">
            <v>46166.693055555559</v>
          </cell>
          <cell r="H996">
            <v>46171.649305555555</v>
          </cell>
        </row>
        <row r="997">
          <cell r="A997" t="str">
            <v>UCW-31746</v>
          </cell>
          <cell r="B997" t="str">
            <v>RC JC - MRP Update</v>
          </cell>
          <cell r="C997" t="str">
            <v>CLOSED Due to Inactive/Insufficient Information</v>
          </cell>
          <cell r="D997" t="str">
            <v>Medium</v>
          </cell>
          <cell r="E997" t="str">
            <v>Chirag Dubal</v>
          </cell>
          <cell r="F997" t="str">
            <v>Shraddha Dighe</v>
          </cell>
          <cell r="G997">
            <v>46166.65625</v>
          </cell>
          <cell r="H997">
            <v>46168.600694444445</v>
          </cell>
        </row>
        <row r="998">
          <cell r="A998" t="str">
            <v>UCW-31745</v>
          </cell>
          <cell r="B998" t="str">
            <v>H K JEWELS | MIX COLLECTION | 124197 | 21-05-2026</v>
          </cell>
          <cell r="C998" t="str">
            <v>CLOSED</v>
          </cell>
          <cell r="D998" t="str">
            <v>Medium</v>
          </cell>
          <cell r="E998" t="str">
            <v>Chirag Dubal</v>
          </cell>
          <cell r="F998" t="str">
            <v>Shraddha Dighe</v>
          </cell>
          <cell r="G998">
            <v>46166.651388888888</v>
          </cell>
          <cell r="H998">
            <v>46169.466666666667</v>
          </cell>
        </row>
        <row r="999">
          <cell r="A999" t="str">
            <v>UCW-31739</v>
          </cell>
          <cell r="B999" t="str">
            <v>Tata Cliq Product Listing</v>
          </cell>
          <cell r="C999" t="str">
            <v>CLOSED</v>
          </cell>
          <cell r="D999" t="str">
            <v>Medium</v>
          </cell>
          <cell r="E999" t="str">
            <v>Chirag Dubal</v>
          </cell>
          <cell r="F999" t="str">
            <v>Shraddha Dighe</v>
          </cell>
          <cell r="G999">
            <v>46165.712500000001</v>
          </cell>
          <cell r="H999">
            <v>46188.714583333334</v>
          </cell>
        </row>
        <row r="1000">
          <cell r="A1000" t="str">
            <v>UCW-31736</v>
          </cell>
          <cell r="B1000" t="str">
            <v>Riffs+Listings+Perfumes+126349+TCF+20th May 2026</v>
          </cell>
          <cell r="C1000" t="str">
            <v>CLOSED</v>
          </cell>
          <cell r="D1000" t="str">
            <v>Medium</v>
          </cell>
          <cell r="E1000" t="str">
            <v>Chirag Dubal</v>
          </cell>
          <cell r="F1000" t="str">
            <v>Shraddha Dighe</v>
          </cell>
          <cell r="G1000">
            <v>46165.7</v>
          </cell>
          <cell r="H1000">
            <v>46168.461111111108</v>
          </cell>
        </row>
        <row r="1001">
          <cell r="A1001" t="str">
            <v>UCW-31734</v>
          </cell>
          <cell r="B1001" t="str">
            <v>Meghante Listing _ Size change_Revised images also shared _Seller ID 128830</v>
          </cell>
          <cell r="C1001" t="str">
            <v>CLOSED</v>
          </cell>
          <cell r="D1001" t="str">
            <v>Medium</v>
          </cell>
          <cell r="E1001" t="str">
            <v>Chirag Dubal</v>
          </cell>
          <cell r="F1001" t="str">
            <v>Shraddha Dighe</v>
          </cell>
          <cell r="G1001">
            <v>46165.696527777778</v>
          </cell>
          <cell r="H1001">
            <v>46169.544444444444</v>
          </cell>
        </row>
        <row r="1002">
          <cell r="A1002" t="str">
            <v>UCW-31732</v>
          </cell>
          <cell r="B1002" t="str">
            <v>Packaging Label Update - Tata</v>
          </cell>
          <cell r="C1002" t="str">
            <v>CLOSED</v>
          </cell>
          <cell r="D1002" t="str">
            <v>Medium</v>
          </cell>
          <cell r="E1002" t="str">
            <v>Chirag Dubal</v>
          </cell>
          <cell r="F1002" t="str">
            <v>Shraddha Dighe</v>
          </cell>
          <cell r="G1002">
            <v>46165.691666666666</v>
          </cell>
          <cell r="H1002">
            <v>46169.537499999999</v>
          </cell>
        </row>
        <row r="1003">
          <cell r="A1003" t="str">
            <v>UCW-31729</v>
          </cell>
          <cell r="B1003" t="str">
            <v>Tata Playboy cataloguing 18th May</v>
          </cell>
          <cell r="C1003" t="str">
            <v>CLOSED</v>
          </cell>
          <cell r="D1003" t="str">
            <v>Medium</v>
          </cell>
          <cell r="E1003" t="str">
            <v>Chirag Dubal</v>
          </cell>
          <cell r="F1003" t="str">
            <v>Shraddha Dighe</v>
          </cell>
          <cell r="G1003">
            <v>46165.677777777775</v>
          </cell>
          <cell r="H1003">
            <v>46167.606249999997</v>
          </cell>
        </row>
        <row r="1004">
          <cell r="A1004" t="str">
            <v>UCW-31728</v>
          </cell>
          <cell r="B1004" t="str">
            <v>Libas Apparel 127532 21-05-2026 (SIZE ADDITION)</v>
          </cell>
          <cell r="C1004" t="str">
            <v>CLOSED</v>
          </cell>
          <cell r="D1004" t="str">
            <v>Medium</v>
          </cell>
          <cell r="E1004" t="str">
            <v>Chirag Dubal</v>
          </cell>
          <cell r="F1004" t="str">
            <v>Shraddha Dighe</v>
          </cell>
          <cell r="G1004">
            <v>46165.675694444442</v>
          </cell>
          <cell r="H1004">
            <v>46168.459027777775</v>
          </cell>
        </row>
        <row r="1005">
          <cell r="A1005" t="str">
            <v>UCW-31714</v>
          </cell>
          <cell r="B1005" t="str">
            <v>BRAND DAALI -DISCRIPTION CHANGE</v>
          </cell>
          <cell r="C1005" t="str">
            <v>CLOSED</v>
          </cell>
          <cell r="D1005" t="str">
            <v>Medium</v>
          </cell>
          <cell r="E1005" t="str">
            <v>netscribes</v>
          </cell>
          <cell r="F1005" t="str">
            <v>Mohd Tahir Shaikh</v>
          </cell>
          <cell r="G1005">
            <v>46164.785416666666</v>
          </cell>
          <cell r="H1005">
            <v>46167.425000000003</v>
          </cell>
        </row>
        <row r="1006">
          <cell r="A1006" t="str">
            <v>UCW-31710</v>
          </cell>
          <cell r="B1006" t="str">
            <v>GNC: New Listing</v>
          </cell>
          <cell r="C1006" t="str">
            <v>CLOSED</v>
          </cell>
          <cell r="D1006" t="str">
            <v>Medium</v>
          </cell>
          <cell r="E1006" t="str">
            <v>netscribes</v>
          </cell>
          <cell r="F1006" t="str">
            <v>Mohd Tahir Shaikh</v>
          </cell>
          <cell r="G1006">
            <v>46164.749305555553</v>
          </cell>
          <cell r="H1006">
            <v>46171.436805555553</v>
          </cell>
        </row>
        <row r="1007">
          <cell r="A1007" t="str">
            <v>UCW-31707</v>
          </cell>
          <cell r="B1007" t="str">
            <v>Nexxus GWP | Listing Details</v>
          </cell>
          <cell r="C1007" t="str">
            <v>CLOSED</v>
          </cell>
          <cell r="D1007" t="str">
            <v>Medium</v>
          </cell>
          <cell r="E1007" t="str">
            <v>Chirag Dubal</v>
          </cell>
          <cell r="F1007" t="str">
            <v>Shraddha Dighe</v>
          </cell>
          <cell r="G1007">
            <v>46164.730555555558</v>
          </cell>
          <cell r="H1007">
            <v>46165.647916666669</v>
          </cell>
        </row>
        <row r="1008">
          <cell r="A1008" t="str">
            <v>UCW-31705</v>
          </cell>
          <cell r="B1008" t="str">
            <v>Lot 1 SS26 Skechers -2080 SKUs - 278 Style - Marketplace and Luxury - Marketplace seller code - 126948 - Luxury seller code - 128174 - Footwear - 19.5.2026</v>
          </cell>
          <cell r="C1008" t="str">
            <v>CLOSED</v>
          </cell>
          <cell r="D1008" t="str">
            <v>Medium</v>
          </cell>
          <cell r="E1008" t="str">
            <v>netscribes</v>
          </cell>
          <cell r="F1008" t="str">
            <v>Mohd Tahir Shaikh</v>
          </cell>
          <cell r="G1008">
            <v>46164.716666666667</v>
          </cell>
          <cell r="H1008">
            <v>46171.561111111114</v>
          </cell>
        </row>
        <row r="1009">
          <cell r="A1009" t="str">
            <v>UCW-31702</v>
          </cell>
          <cell r="B1009" t="str">
            <v>Sell now - Tata Cliq-adidas DTC Apparel  Attributes_18-03-26</v>
          </cell>
          <cell r="C1009" t="str">
            <v>CLOSED</v>
          </cell>
          <cell r="D1009" t="str">
            <v>Medium</v>
          </cell>
          <cell r="E1009" t="str">
            <v>Chirag Dubal</v>
          </cell>
          <cell r="F1009" t="str">
            <v>netscribes</v>
          </cell>
          <cell r="G1009">
            <v>46164.692361111112</v>
          </cell>
          <cell r="H1009">
            <v>46223.501388888886</v>
          </cell>
        </row>
        <row r="1010">
          <cell r="A1010" t="str">
            <v>UCW-31699</v>
          </cell>
          <cell r="B1010" t="str">
            <v>CLONE - New lisitng Tatacliq : TOTAPARI | JEWELLERY | 128997 | 09-MAY-2026( 64 SKU )</v>
          </cell>
          <cell r="C1010" t="str">
            <v>CLOSED</v>
          </cell>
          <cell r="D1010" t="str">
            <v>Medium</v>
          </cell>
          <cell r="E1010" t="str">
            <v>Chirag Dubal</v>
          </cell>
          <cell r="F1010" t="str">
            <v>Shraddha Dighe</v>
          </cell>
          <cell r="G1010">
            <v>46164.683333333334</v>
          </cell>
          <cell r="H1010">
            <v>46165.59652777778</v>
          </cell>
        </row>
        <row r="1011">
          <cell r="A1011" t="str">
            <v>UCW-31695</v>
          </cell>
          <cell r="B1011" t="str">
            <v>Tatacliq listings new batch 22-05</v>
          </cell>
          <cell r="C1011" t="str">
            <v>CLOSED</v>
          </cell>
          <cell r="D1011" t="str">
            <v>Medium</v>
          </cell>
          <cell r="E1011" t="str">
            <v>Chirag Dubal</v>
          </cell>
          <cell r="F1011" t="str">
            <v>Shraddha Dighe</v>
          </cell>
          <cell r="G1011">
            <v>46164.668749999997</v>
          </cell>
          <cell r="H1011">
            <v>46167.586111111108</v>
          </cell>
        </row>
        <row r="1012">
          <cell r="A1012" t="str">
            <v>UCW-31684</v>
          </cell>
          <cell r="B1012" t="str">
            <v>E2E - Rosso Brunello - FTW - 20th May - 242 SKUs</v>
          </cell>
          <cell r="C1012" t="str">
            <v>CLOSED</v>
          </cell>
          <cell r="D1012" t="str">
            <v>Medium</v>
          </cell>
          <cell r="E1012" t="str">
            <v>Chirag Dubal</v>
          </cell>
          <cell r="F1012" t="str">
            <v>Shloka Chakre</v>
          </cell>
          <cell r="G1012">
            <v>46164.556250000001</v>
          </cell>
          <cell r="H1012">
            <v>46167.578472222223</v>
          </cell>
        </row>
        <row r="1013">
          <cell r="A1013" t="str">
            <v>UCW-31683</v>
          </cell>
          <cell r="B1013" t="str">
            <v>Puma + footwear + 124055+ mapping (14-05-2026)</v>
          </cell>
          <cell r="C1013" t="str">
            <v>CLOSED</v>
          </cell>
          <cell r="D1013" t="str">
            <v>Medium</v>
          </cell>
          <cell r="E1013" t="str">
            <v>Chirag Dubal</v>
          </cell>
          <cell r="F1013" t="str">
            <v>netscribes</v>
          </cell>
          <cell r="G1013">
            <v>46164.550694444442</v>
          </cell>
          <cell r="H1013">
            <v>46223.501388888886</v>
          </cell>
        </row>
        <row r="1014">
          <cell r="A1014" t="str">
            <v>UCW-31678</v>
          </cell>
          <cell r="B1014" t="str">
            <v>ERROR_Catalogue New errors for the brand Soch Agency (NETSCRIBES) 22ND MAY_NC</v>
          </cell>
          <cell r="C1014" t="str">
            <v>CLOSED</v>
          </cell>
          <cell r="D1014" t="str">
            <v>Medium</v>
          </cell>
          <cell r="E1014" t="str">
            <v>netscribes</v>
          </cell>
          <cell r="F1014" t="str">
            <v>Sushma Ram</v>
          </cell>
          <cell r="G1014">
            <v>46164.53125</v>
          </cell>
          <cell r="H1014">
            <v>46196.749305555553</v>
          </cell>
        </row>
        <row r="1015">
          <cell r="A1015" t="str">
            <v>UCW-31658</v>
          </cell>
          <cell r="B1015" t="str">
            <v>Clone-Tata lux New latching - 07_05</v>
          </cell>
          <cell r="C1015" t="str">
            <v>CLOSED</v>
          </cell>
          <cell r="D1015" t="str">
            <v>Medium</v>
          </cell>
          <cell r="E1015" t="str">
            <v>Chirag Dubal</v>
          </cell>
          <cell r="F1015" t="str">
            <v>netscribes</v>
          </cell>
          <cell r="G1015">
            <v>46163.780555555553</v>
          </cell>
          <cell r="H1015">
            <v>46172.795138888891</v>
          </cell>
        </row>
        <row r="1016">
          <cell r="A1016" t="str">
            <v>UCW-31642</v>
          </cell>
          <cell r="B1016" t="str">
            <v>Garnier | PDP Serum Cleanser Update | TATACLIQ</v>
          </cell>
          <cell r="C1016" t="str">
            <v>CLOSED</v>
          </cell>
          <cell r="D1016" t="str">
            <v>Medium</v>
          </cell>
          <cell r="E1016" t="str">
            <v>Chirag Dubal</v>
          </cell>
          <cell r="F1016" t="str">
            <v>Shraddha Dighe</v>
          </cell>
          <cell r="G1016">
            <v>46163.707638888889</v>
          </cell>
          <cell r="H1016">
            <v>46165.5625</v>
          </cell>
        </row>
        <row r="1017">
          <cell r="A1017" t="str">
            <v>UCW-31641</v>
          </cell>
          <cell r="B1017" t="str">
            <v>Content Sheet</v>
          </cell>
          <cell r="C1017" t="str">
            <v>CLOSED Due to Inactive/Insufficient Information</v>
          </cell>
          <cell r="D1017" t="str">
            <v>Medium</v>
          </cell>
          <cell r="E1017" t="str">
            <v>Chirag Dubal</v>
          </cell>
          <cell r="F1017" t="str">
            <v>Shraddha Dighe</v>
          </cell>
          <cell r="G1017">
            <v>46163.7</v>
          </cell>
          <cell r="H1017">
            <v>46198.92291666667</v>
          </cell>
        </row>
        <row r="1018">
          <cell r="A1018" t="str">
            <v>UCW-31639</v>
          </cell>
          <cell r="B1018" t="str">
            <v>Colors Queen || Makeup || 129094 || 17-03-2026</v>
          </cell>
          <cell r="C1018" t="str">
            <v>CLOSED</v>
          </cell>
          <cell r="D1018" t="str">
            <v>Medium</v>
          </cell>
          <cell r="E1018" t="str">
            <v>Chirag Dubal</v>
          </cell>
          <cell r="F1018" t="str">
            <v>Shraddha Dighe</v>
          </cell>
          <cell r="G1018">
            <v>46163.695138888892</v>
          </cell>
          <cell r="H1018">
            <v>46165.797222222223</v>
          </cell>
        </row>
        <row r="1019">
          <cell r="A1019" t="str">
            <v>UCW-31604</v>
          </cell>
          <cell r="B1019" t="str">
            <v>Sell Now - Tata Cliq-adidas DTC|Footwear| Attributes_24-03-26</v>
          </cell>
          <cell r="C1019" t="str">
            <v>CLOSED</v>
          </cell>
          <cell r="D1019" t="str">
            <v>Medium</v>
          </cell>
          <cell r="E1019" t="str">
            <v>Chirag Dubal</v>
          </cell>
          <cell r="F1019" t="str">
            <v>netscribes</v>
          </cell>
          <cell r="G1019">
            <v>46162.836805555555</v>
          </cell>
          <cell r="H1019">
            <v>46223.501388888886</v>
          </cell>
        </row>
        <row r="1020">
          <cell r="A1020" t="str">
            <v>UCW-31591</v>
          </cell>
          <cell r="B1020" t="str">
            <v>NPI- Mamaearth x Tata Cliq | May'26</v>
          </cell>
          <cell r="C1020" t="str">
            <v>CLOSED</v>
          </cell>
          <cell r="D1020" t="str">
            <v>Medium</v>
          </cell>
          <cell r="E1020" t="str">
            <v>Chirag Dubal</v>
          </cell>
          <cell r="F1020" t="str">
            <v>Shraddha Dighe</v>
          </cell>
          <cell r="G1020">
            <v>46162.761111111111</v>
          </cell>
          <cell r="H1020">
            <v>46172.504166666666</v>
          </cell>
        </row>
        <row r="1021">
          <cell r="A1021" t="str">
            <v>UCW-31588</v>
          </cell>
          <cell r="B1021" t="str">
            <v>Request to Replace Old Images with New Images</v>
          </cell>
          <cell r="C1021" t="str">
            <v>CLOSED</v>
          </cell>
          <cell r="D1021" t="str">
            <v>Medium</v>
          </cell>
          <cell r="E1021" t="str">
            <v>Chirag Dubal</v>
          </cell>
          <cell r="F1021" t="str">
            <v>Shraddha Dighe</v>
          </cell>
          <cell r="G1021">
            <v>46162.752083333333</v>
          </cell>
          <cell r="H1021">
            <v>46171.534722222219</v>
          </cell>
        </row>
        <row r="1022">
          <cell r="A1022" t="str">
            <v>UCW-31562</v>
          </cell>
          <cell r="B1022" t="str">
            <v>The Souled Store Footwear 123858 18-05-2026</v>
          </cell>
          <cell r="C1022" t="str">
            <v>CLOSED</v>
          </cell>
          <cell r="D1022" t="str">
            <v>Medium</v>
          </cell>
          <cell r="E1022" t="str">
            <v>netscribes</v>
          </cell>
          <cell r="F1022" t="str">
            <v>Mohd Tahir Shaikh</v>
          </cell>
          <cell r="G1022">
            <v>46162.663194444445</v>
          </cell>
          <cell r="H1022">
            <v>46165.509722222225</v>
          </cell>
        </row>
        <row r="1023">
          <cell r="A1023" t="str">
            <v>UCW-31552</v>
          </cell>
          <cell r="B1023" t="str">
            <v>Accessorize London X Tata Cliq _Jewellery Catalogue_18_05_2026</v>
          </cell>
          <cell r="C1023" t="str">
            <v>CLOSED</v>
          </cell>
          <cell r="D1023" t="str">
            <v>Medium</v>
          </cell>
          <cell r="E1023" t="str">
            <v>Chirag Dubal</v>
          </cell>
          <cell r="F1023" t="str">
            <v>Shraddha Dighe</v>
          </cell>
          <cell r="G1023">
            <v>46162.631249999999</v>
          </cell>
          <cell r="H1023">
            <v>46181.409722222219</v>
          </cell>
        </row>
        <row r="1024">
          <cell r="A1024" t="str">
            <v>UCW-31546</v>
          </cell>
          <cell r="B1024" t="str">
            <v>Tata Cliq Footwear Catalogue | 18-05-2026</v>
          </cell>
          <cell r="C1024" t="str">
            <v>CLOSED</v>
          </cell>
          <cell r="D1024" t="str">
            <v>Medium</v>
          </cell>
          <cell r="E1024" t="str">
            <v>netscribes</v>
          </cell>
          <cell r="F1024" t="str">
            <v>Mohd Tahir Shaikh</v>
          </cell>
          <cell r="G1024">
            <v>46162.618750000001</v>
          </cell>
          <cell r="H1024">
            <v>46164.760416666664</v>
          </cell>
        </row>
        <row r="1025">
          <cell r="A1025" t="str">
            <v>UCW-31543</v>
          </cell>
          <cell r="B1025" t="str">
            <v>Lotto/Footwear UPTO Lot-34/Seller code- 129247/ 18-05-2026</v>
          </cell>
          <cell r="C1025" t="str">
            <v>CLOSED</v>
          </cell>
          <cell r="D1025" t="str">
            <v>Medium</v>
          </cell>
          <cell r="E1025" t="str">
            <v>netscribes</v>
          </cell>
          <cell r="F1025" t="str">
            <v>Mohd Tahir Shaikh</v>
          </cell>
          <cell r="G1025">
            <v>46162.581250000003</v>
          </cell>
          <cell r="H1025">
            <v>46165.536805555559</v>
          </cell>
        </row>
        <row r="1026">
          <cell r="A1026" t="str">
            <v>UCW-31542</v>
          </cell>
          <cell r="B1026" t="str">
            <v>Sell Now - MASTER DATA STOCKFOR OFFER</v>
          </cell>
          <cell r="C1026" t="str">
            <v>CLOSED</v>
          </cell>
          <cell r="D1026" t="str">
            <v>Medium</v>
          </cell>
          <cell r="E1026" t="str">
            <v>Chirag Dubal</v>
          </cell>
          <cell r="F1026" t="str">
            <v>netscribes</v>
          </cell>
          <cell r="G1026">
            <v>46162.574305555558</v>
          </cell>
          <cell r="H1026">
            <v>46223.502083333333</v>
          </cell>
        </row>
        <row r="1027">
          <cell r="A1027" t="str">
            <v>UCW-31539</v>
          </cell>
          <cell r="B1027" t="str">
            <v>Ustraa Cologne Images Update on Tata Cliq due to Pacakging Change</v>
          </cell>
          <cell r="C1027" t="str">
            <v>CLOSED</v>
          </cell>
          <cell r="D1027" t="str">
            <v>Medium</v>
          </cell>
          <cell r="E1027" t="str">
            <v>netscribes</v>
          </cell>
          <cell r="F1027" t="str">
            <v>Mohd Tahir Shaikh</v>
          </cell>
          <cell r="G1027">
            <v>46162.568055555559</v>
          </cell>
          <cell r="H1027">
            <v>46164.663888888892</v>
          </cell>
        </row>
        <row r="1028">
          <cell r="A1028" t="str">
            <v>UCW-31533</v>
          </cell>
          <cell r="B1028" t="str">
            <v>CLONE - Tata Cliq-Reebok Brand-Footwear -127776 - 07-05-2026</v>
          </cell>
          <cell r="C1028" t="str">
            <v>CLOSED</v>
          </cell>
          <cell r="D1028" t="str">
            <v>Medium</v>
          </cell>
          <cell r="E1028" t="str">
            <v>Chirag Dubal</v>
          </cell>
          <cell r="F1028" t="str">
            <v>netscribes</v>
          </cell>
          <cell r="G1028">
            <v>46162.520833333336</v>
          </cell>
          <cell r="H1028">
            <v>46172.506249999999</v>
          </cell>
        </row>
        <row r="1029">
          <cell r="A1029" t="str">
            <v>UCW-31527</v>
          </cell>
          <cell r="B1029" t="str">
            <v>WHP Jewellers | Anayra Silver Bracelet, Anayra Silver Earring| 219 SKU | 126291-WHPJ1 | 16-05-2026</v>
          </cell>
          <cell r="C1029" t="str">
            <v>CLOSED</v>
          </cell>
          <cell r="D1029" t="str">
            <v>Medium</v>
          </cell>
          <cell r="E1029" t="str">
            <v>Chirag Dubal</v>
          </cell>
          <cell r="F1029" t="str">
            <v>Shraddha Dighe</v>
          </cell>
          <cell r="G1029">
            <v>46162.504166666666</v>
          </cell>
          <cell r="H1029">
            <v>46167.531944444447</v>
          </cell>
        </row>
        <row r="1030">
          <cell r="A1030" t="str">
            <v>UCW-31526</v>
          </cell>
          <cell r="B1030" t="str">
            <v>ENRICH_Request for Image Update || 16/05/2026</v>
          </cell>
          <cell r="C1030" t="str">
            <v>CLOSED</v>
          </cell>
          <cell r="D1030" t="str">
            <v>Medium</v>
          </cell>
          <cell r="E1030" t="str">
            <v>Chirag Dubal</v>
          </cell>
          <cell r="F1030" t="str">
            <v>Shraddha Dighe</v>
          </cell>
          <cell r="G1030">
            <v>46162.502083333333</v>
          </cell>
          <cell r="H1030">
            <v>46164.656944444447</v>
          </cell>
        </row>
        <row r="1031">
          <cell r="A1031" t="str">
            <v>UCW-31521</v>
          </cell>
          <cell r="B1031" t="str">
            <v>ERROR_Calvin Klein | Size Chart Mismatch | Customer escalation_NC</v>
          </cell>
          <cell r="C1031" t="str">
            <v>CLOSED</v>
          </cell>
          <cell r="D1031" t="str">
            <v>Medium</v>
          </cell>
          <cell r="E1031" t="str">
            <v>netscribes</v>
          </cell>
          <cell r="F1031" t="str">
            <v>Sushma Ram</v>
          </cell>
          <cell r="G1031">
            <v>46162.472916666666</v>
          </cell>
          <cell r="H1031">
            <v>46172.515277777777</v>
          </cell>
        </row>
        <row r="1032">
          <cell r="A1032" t="str">
            <v>UCW-31512</v>
          </cell>
          <cell r="B1032" t="str">
            <v>ENRICH_Libas Apparel 127532 16-05-2026 (IMAGE REPLACE)</v>
          </cell>
          <cell r="C1032" t="str">
            <v>CLOSED</v>
          </cell>
          <cell r="D1032" t="str">
            <v>Medium</v>
          </cell>
          <cell r="E1032" t="str">
            <v>Chirag Dubal</v>
          </cell>
          <cell r="F1032" t="str">
            <v>Shraddha Dighe</v>
          </cell>
          <cell r="G1032">
            <v>46162.436805555553</v>
          </cell>
          <cell r="H1032">
            <v>46165.508333333331</v>
          </cell>
        </row>
        <row r="1033">
          <cell r="A1033" t="str">
            <v>UCW-31506</v>
          </cell>
          <cell r="B1033" t="str">
            <v>Garnier | AFGC PDP Image Update | TATACLIQ</v>
          </cell>
          <cell r="C1033" t="str">
            <v>CLOSED</v>
          </cell>
          <cell r="D1033" t="str">
            <v>Medium</v>
          </cell>
          <cell r="E1033" t="str">
            <v>Chirag Dubal</v>
          </cell>
          <cell r="F1033" t="str">
            <v>Simi Raichel Zachariah</v>
          </cell>
          <cell r="G1033">
            <v>46161.813888888886</v>
          </cell>
          <cell r="H1033">
            <v>46172.506944444445</v>
          </cell>
        </row>
        <row r="1034">
          <cell r="A1034" t="str">
            <v>UCW-31495</v>
          </cell>
          <cell r="B1034" t="str">
            <v>Libas Apparel 127532 16-05-2026 (SIZE ADDITION)</v>
          </cell>
          <cell r="C1034" t="str">
            <v>CLOSED</v>
          </cell>
          <cell r="D1034" t="str">
            <v>Medium</v>
          </cell>
          <cell r="E1034" t="str">
            <v>Chirag Dubal</v>
          </cell>
          <cell r="F1034" t="str">
            <v>Shraddha Dighe</v>
          </cell>
          <cell r="G1034">
            <v>46161.774305555555</v>
          </cell>
          <cell r="H1034">
            <v>46172.507638888892</v>
          </cell>
        </row>
        <row r="1035">
          <cell r="A1035" t="str">
            <v>UCW-31494</v>
          </cell>
          <cell r="B1035" t="str">
            <v>ENRICH_Request to Update the Details Only(22+) | Men | Tata Cliq Fashion | Seller Code - 127381 | 16-05-2026</v>
          </cell>
          <cell r="C1035" t="str">
            <v>CLOSED</v>
          </cell>
          <cell r="D1035" t="str">
            <v>Medium</v>
          </cell>
          <cell r="E1035" t="str">
            <v>Chirag Dubal</v>
          </cell>
          <cell r="F1035" t="str">
            <v>Shraddha Dighe</v>
          </cell>
          <cell r="G1035">
            <v>46161.772222222222</v>
          </cell>
          <cell r="H1035">
            <v>46171.574999999997</v>
          </cell>
        </row>
        <row r="1036">
          <cell r="A1036" t="str">
            <v>UCW-31493</v>
          </cell>
          <cell r="B1036" t="str">
            <v>ENRICH_Request to Update the Images Only(22+) | Women | Tata Cliq Fashion | Seller Code - 127381 | 16-05-2026</v>
          </cell>
          <cell r="C1036" t="str">
            <v>CLOSED</v>
          </cell>
          <cell r="D1036" t="str">
            <v>Medium</v>
          </cell>
          <cell r="E1036" t="str">
            <v>Chirag Dubal</v>
          </cell>
          <cell r="F1036" t="str">
            <v>Shraddha Dighe</v>
          </cell>
          <cell r="G1036">
            <v>46161.770138888889</v>
          </cell>
          <cell r="H1036">
            <v>46164.646527777775</v>
          </cell>
        </row>
        <row r="1037">
          <cell r="A1037" t="str">
            <v>UCW-31491</v>
          </cell>
          <cell r="B1037" t="str">
            <v>ENRICH_Request to Update the Images Only(22+) | Men | Tata Cliq Fashion | Seller Code - 127381 | 16-05-2026</v>
          </cell>
          <cell r="C1037" t="str">
            <v>CLOSED</v>
          </cell>
          <cell r="D1037" t="str">
            <v>Medium</v>
          </cell>
          <cell r="E1037" t="str">
            <v>Chirag Dubal</v>
          </cell>
          <cell r="F1037" t="str">
            <v>Shraddha Dighe</v>
          </cell>
          <cell r="G1037">
            <v>46161.768750000003</v>
          </cell>
          <cell r="H1037">
            <v>46165.526388888888</v>
          </cell>
        </row>
        <row r="1038">
          <cell r="A1038" t="str">
            <v>UCW-31490</v>
          </cell>
          <cell r="B1038" t="str">
            <v>ENRICH_Request to Update the Images Only(22+) | Kids | Tata Cliq Fashion | Seller Code - 127381 | 16-05-2026</v>
          </cell>
          <cell r="C1038" t="str">
            <v>CLOSED</v>
          </cell>
          <cell r="D1038" t="str">
            <v>Medium</v>
          </cell>
          <cell r="E1038" t="str">
            <v>Chirag Dubal</v>
          </cell>
          <cell r="F1038" t="str">
            <v>Shraddha Dighe</v>
          </cell>
          <cell r="G1038">
            <v>46161.767361111109</v>
          </cell>
          <cell r="H1038">
            <v>46164.490972222222</v>
          </cell>
        </row>
        <row r="1039">
          <cell r="A1039" t="str">
            <v>UCW-31485</v>
          </cell>
          <cell r="B1039" t="str">
            <v>CLONE - Tata Cliq-adidas DTC|Footwear| Attributes_24-03-26</v>
          </cell>
          <cell r="C1039" t="str">
            <v>CLOSED</v>
          </cell>
          <cell r="D1039" t="str">
            <v>Medium</v>
          </cell>
          <cell r="E1039" t="str">
            <v>netscribes</v>
          </cell>
          <cell r="F1039" t="str">
            <v>netscribes</v>
          </cell>
          <cell r="G1039">
            <v>46161.743055555555</v>
          </cell>
          <cell r="H1039">
            <v>46172.508333333331</v>
          </cell>
        </row>
        <row r="1040">
          <cell r="A1040" t="str">
            <v>UCW-31482</v>
          </cell>
          <cell r="B1040" t="str">
            <v>Sell Now - Tata Cliq-Multi Brand-Footwear-129236,127776 - 13-05-2026</v>
          </cell>
          <cell r="C1040" t="str">
            <v>CLOSED</v>
          </cell>
          <cell r="D1040" t="str">
            <v>Medium</v>
          </cell>
          <cell r="E1040" t="str">
            <v>Chirag Dubal</v>
          </cell>
          <cell r="F1040" t="str">
            <v>netscribes</v>
          </cell>
          <cell r="G1040">
            <v>46161.738194444442</v>
          </cell>
          <cell r="H1040">
            <v>46228.904166666667</v>
          </cell>
        </row>
        <row r="1041">
          <cell r="A1041" t="str">
            <v>UCW-31469</v>
          </cell>
          <cell r="B1041" t="str">
            <v>Additions Shaya Everyday, Plumes &amp; Nitya Collection Catalog for Tata Cliq.</v>
          </cell>
          <cell r="C1041" t="str">
            <v>CLOSED</v>
          </cell>
          <cell r="D1041" t="str">
            <v>Medium</v>
          </cell>
          <cell r="E1041" t="str">
            <v>Chirag Dubal</v>
          </cell>
          <cell r="F1041" t="str">
            <v>Shraddha Dighe</v>
          </cell>
          <cell r="G1041">
            <v>46161.677083333336</v>
          </cell>
          <cell r="H1041">
            <v>46172.509027777778</v>
          </cell>
        </row>
        <row r="1042">
          <cell r="A1042" t="str">
            <v>UCW-31468</v>
          </cell>
          <cell r="B1042" t="str">
            <v>ZAVERI PEARLS | JEWELLERY | SELLER CODE: 124167 | 15-05-2026 | 135 SKUs</v>
          </cell>
          <cell r="C1042" t="str">
            <v>CLOSED</v>
          </cell>
          <cell r="D1042" t="str">
            <v>Medium</v>
          </cell>
          <cell r="E1042" t="str">
            <v>Chirag Dubal</v>
          </cell>
          <cell r="F1042" t="str">
            <v>Shraddha Dighe</v>
          </cell>
          <cell r="G1042">
            <v>46161.673611111109</v>
          </cell>
          <cell r="H1042">
            <v>46164.746527777781</v>
          </cell>
        </row>
        <row r="1043">
          <cell r="A1043" t="str">
            <v>UCW-31457</v>
          </cell>
          <cell r="B1043" t="str">
            <v xml:space="preserve">Enrich_PDP Update - TCL </v>
          </cell>
          <cell r="C1043" t="str">
            <v>CLOSED</v>
          </cell>
          <cell r="D1043" t="str">
            <v>Medium</v>
          </cell>
          <cell r="E1043" t="str">
            <v>Chirag Dubal</v>
          </cell>
          <cell r="F1043" t="str">
            <v>netscribes</v>
          </cell>
          <cell r="G1043">
            <v>46161.615972222222</v>
          </cell>
          <cell r="H1043">
            <v>46223.506249999999</v>
          </cell>
        </row>
        <row r="1044">
          <cell r="A1044" t="str">
            <v>UCW-31456</v>
          </cell>
          <cell r="B1044" t="str">
            <v>CLONE - CLONE - Tata CLIQ(Fashion+Luxury) |adidas DTC| Footwear Attributes for Listing_28-10-25</v>
          </cell>
          <cell r="C1044" t="str">
            <v>CLOSED Due to Inactive/Insufficient Information</v>
          </cell>
          <cell r="D1044" t="str">
            <v>Medium</v>
          </cell>
          <cell r="E1044" t="str">
            <v>netscribes</v>
          </cell>
          <cell r="F1044" t="str">
            <v>Reagan D’souza</v>
          </cell>
          <cell r="G1044">
            <v>46161.606944444444</v>
          </cell>
          <cell r="H1044">
            <v>46163.638194444444</v>
          </cell>
        </row>
        <row r="1045">
          <cell r="A1045" t="str">
            <v>UCW-31442</v>
          </cell>
          <cell r="B1045" t="str">
            <v>Puig 2026 H1 cataloguing</v>
          </cell>
          <cell r="C1045" t="str">
            <v>CLOSED</v>
          </cell>
          <cell r="D1045" t="str">
            <v>Medium</v>
          </cell>
          <cell r="E1045" t="str">
            <v>Chirag Dubal</v>
          </cell>
          <cell r="F1045" t="str">
            <v>Shraddha Dighe</v>
          </cell>
          <cell r="G1045">
            <v>46161.576388888891</v>
          </cell>
          <cell r="H1045">
            <v>46164.740972222222</v>
          </cell>
        </row>
        <row r="1046">
          <cell r="A1046" t="str">
            <v>UCW-31426</v>
          </cell>
          <cell r="B1046" t="str">
            <v>Catalogue Format</v>
          </cell>
          <cell r="C1046" t="str">
            <v>CLOSED Due to Inactive/Insufficient Information</v>
          </cell>
          <cell r="D1046" t="str">
            <v>Medium</v>
          </cell>
          <cell r="E1046" t="str">
            <v>Chirag Dubal</v>
          </cell>
          <cell r="F1046" t="str">
            <v>Simi Raichel Zachariah</v>
          </cell>
          <cell r="G1046">
            <v>46161.486111111109</v>
          </cell>
          <cell r="H1046">
            <v>46167.818749999999</v>
          </cell>
        </row>
        <row r="1047">
          <cell r="A1047" t="str">
            <v>UCW-31421</v>
          </cell>
          <cell r="B1047" t="str">
            <v>Pending Listing File for Top Performing Product – Sanfe</v>
          </cell>
          <cell r="C1047" t="str">
            <v>CLOSED</v>
          </cell>
          <cell r="D1047" t="str">
            <v>Medium</v>
          </cell>
          <cell r="E1047" t="str">
            <v>Chirag Dubal</v>
          </cell>
          <cell r="F1047" t="str">
            <v>Shraddha Dighe</v>
          </cell>
          <cell r="G1047">
            <v>46161.474305555559</v>
          </cell>
          <cell r="H1047">
            <v>46167.490972222222</v>
          </cell>
        </row>
        <row r="1048">
          <cell r="A1048" t="str">
            <v>UCW-31409</v>
          </cell>
          <cell r="B1048" t="str">
            <v>MASTER DATA STOCKFOR OFFER</v>
          </cell>
          <cell r="C1048" t="str">
            <v>CLOSED</v>
          </cell>
          <cell r="D1048" t="str">
            <v>Medium</v>
          </cell>
          <cell r="E1048" t="str">
            <v>Chirag Dubal</v>
          </cell>
          <cell r="F1048" t="str">
            <v>netscribes</v>
          </cell>
          <cell r="G1048">
            <v>46160.800000000003</v>
          </cell>
          <cell r="H1048">
            <v>46223.506944444445</v>
          </cell>
        </row>
        <row r="1049">
          <cell r="A1049" t="str">
            <v>UCW-31407</v>
          </cell>
          <cell r="B1049" t="str">
            <v>TATACLIQ x O3+ Catalog Update 21-03-2026</v>
          </cell>
          <cell r="C1049" t="str">
            <v>CLOSED</v>
          </cell>
          <cell r="D1049" t="str">
            <v>Medium</v>
          </cell>
          <cell r="E1049" t="str">
            <v>Chirag Dubal</v>
          </cell>
          <cell r="F1049" t="str">
            <v>Simi Raichel Zachariah</v>
          </cell>
          <cell r="G1049">
            <v>46160.784722222219</v>
          </cell>
          <cell r="H1049">
            <v>46164.508333333331</v>
          </cell>
        </row>
        <row r="1050">
          <cell r="A1050" t="str">
            <v>UCW-31401</v>
          </cell>
          <cell r="B1050" t="str">
            <v>MNY &amp; OAP | Glow Powder, Shine Shopper, Tinted Serum, Lifter Gel Lip Oil, Sky High Mascara | TATACLIQ</v>
          </cell>
          <cell r="C1050" t="str">
            <v>CLOSED</v>
          </cell>
          <cell r="D1050" t="str">
            <v>Medium</v>
          </cell>
          <cell r="E1050" t="str">
            <v>Chirag Dubal</v>
          </cell>
          <cell r="F1050" t="str">
            <v>Simi Raichel Zachariah</v>
          </cell>
          <cell r="G1050">
            <v>46160.770138888889</v>
          </cell>
          <cell r="H1050">
            <v>46172.513194444444</v>
          </cell>
        </row>
        <row r="1051">
          <cell r="A1051" t="str">
            <v>UCW-31400</v>
          </cell>
          <cell r="B1051" t="str">
            <v>ENRICH_Biba_size addition_13-05-26</v>
          </cell>
          <cell r="C1051" t="str">
            <v>CLOSED</v>
          </cell>
          <cell r="D1051" t="str">
            <v>Medium</v>
          </cell>
          <cell r="E1051" t="str">
            <v>Chirag Dubal</v>
          </cell>
          <cell r="F1051" t="str">
            <v>Shraddha Dighe</v>
          </cell>
          <cell r="G1051">
            <v>46160.769444444442</v>
          </cell>
          <cell r="H1051">
            <v>46172.51458333333</v>
          </cell>
        </row>
        <row r="1052">
          <cell r="A1052" t="str">
            <v>UCW-31396</v>
          </cell>
          <cell r="B1052" t="str">
            <v>ESGEE SLIDE MASTER DATA &amp; IMAGES for CATALOGING</v>
          </cell>
          <cell r="C1052" t="str">
            <v>CLOSED</v>
          </cell>
          <cell r="D1052" t="str">
            <v>Medium</v>
          </cell>
          <cell r="E1052" t="str">
            <v>Chirag Dubal</v>
          </cell>
          <cell r="F1052" t="str">
            <v>netscribes</v>
          </cell>
          <cell r="G1052">
            <v>46160.75</v>
          </cell>
          <cell r="H1052">
            <v>46223.506944444445</v>
          </cell>
        </row>
        <row r="1053">
          <cell r="A1053" t="str">
            <v>UCW-31393</v>
          </cell>
          <cell r="B1053" t="str">
            <v>Error_U.S. Polo Assn. ( Sizes Uploaded with Alpha numeric code )_NC</v>
          </cell>
          <cell r="C1053" t="str">
            <v>CLOSED</v>
          </cell>
          <cell r="D1053" t="str">
            <v>Medium</v>
          </cell>
          <cell r="E1053" t="str">
            <v>netscribes</v>
          </cell>
          <cell r="F1053" t="str">
            <v>Sushma Ram</v>
          </cell>
          <cell r="G1053">
            <v>46160.679861111108</v>
          </cell>
          <cell r="H1053">
            <v>46172.520138888889</v>
          </cell>
        </row>
        <row r="1054">
          <cell r="A1054" t="str">
            <v>UCW-31386</v>
          </cell>
          <cell r="B1054" t="str">
            <v>Tata CLiq listing file for women &amp; Mens 15-05-2026</v>
          </cell>
          <cell r="C1054" t="str">
            <v>CLOSED</v>
          </cell>
          <cell r="D1054" t="str">
            <v>Medium</v>
          </cell>
          <cell r="E1054" t="str">
            <v>Chirag Dubal</v>
          </cell>
          <cell r="F1054" t="str">
            <v>Simi Raichel Zachariah</v>
          </cell>
          <cell r="G1054">
            <v>46160.624305555553</v>
          </cell>
          <cell r="H1054">
            <v>46163.524305555555</v>
          </cell>
        </row>
        <row r="1055">
          <cell r="A1055" t="str">
            <v>UCW-31376</v>
          </cell>
          <cell r="B1055" t="str">
            <v xml:space="preserve">Tatacliq Lifestyle Catalogue Template-Lot -151_13.05.2026 </v>
          </cell>
          <cell r="C1055" t="str">
            <v>CLOSED</v>
          </cell>
          <cell r="D1055" t="str">
            <v>Medium</v>
          </cell>
          <cell r="E1055" t="str">
            <v>netscribes</v>
          </cell>
          <cell r="F1055" t="str">
            <v>Shraddha Dighe</v>
          </cell>
          <cell r="G1055">
            <v>46160.543749999997</v>
          </cell>
          <cell r="H1055">
            <v>46172.51666666667</v>
          </cell>
        </row>
        <row r="1056">
          <cell r="A1056" t="str">
            <v>UCW-31372</v>
          </cell>
          <cell r="B1056" t="str">
            <v>E2E - Cordwainers - FTW - 14th May'26 - 126 SKUs</v>
          </cell>
          <cell r="C1056" t="str">
            <v>CLOSED</v>
          </cell>
          <cell r="D1056" t="str">
            <v>Medium</v>
          </cell>
          <cell r="E1056" t="str">
            <v>Chirag Dubal</v>
          </cell>
          <cell r="F1056" t="str">
            <v>Shloka Chakre</v>
          </cell>
          <cell r="G1056">
            <v>46160.529166666667</v>
          </cell>
          <cell r="H1056">
            <v>46172.518055555556</v>
          </cell>
        </row>
        <row r="1057">
          <cell r="A1057" t="str">
            <v>UCW-31371</v>
          </cell>
          <cell r="B1057" t="str">
            <v>Sell now request - TUL 125928</v>
          </cell>
          <cell r="C1057" t="str">
            <v>CLOSED</v>
          </cell>
          <cell r="D1057" t="str">
            <v>Medium</v>
          </cell>
          <cell r="E1057" t="str">
            <v>Chirag Dubal</v>
          </cell>
          <cell r="F1057" t="str">
            <v>Shraddha Dighe</v>
          </cell>
          <cell r="G1057">
            <v>46160.525000000001</v>
          </cell>
          <cell r="H1057">
            <v>46162.772916666669</v>
          </cell>
        </row>
        <row r="1058">
          <cell r="A1058" t="str">
            <v>UCW-31357</v>
          </cell>
          <cell r="B1058" t="str">
            <v>Prepack - BIOTOP Listing</v>
          </cell>
          <cell r="C1058" t="str">
            <v>CLOSED</v>
          </cell>
          <cell r="D1058" t="str">
            <v>Medium</v>
          </cell>
          <cell r="E1058" t="str">
            <v>Chirag Dubal</v>
          </cell>
          <cell r="F1058" t="str">
            <v>netscribes</v>
          </cell>
          <cell r="G1058">
            <v>46160.453472222223</v>
          </cell>
          <cell r="H1058">
            <v>46223.508333333331</v>
          </cell>
        </row>
        <row r="1059">
          <cell r="A1059" t="str">
            <v>UCW-31355</v>
          </cell>
          <cell r="B1059" t="str">
            <v>Sell now - Error_Tata Cliq-adidas DTC|Footwear| Attributes_18-02-26_NC</v>
          </cell>
          <cell r="C1059" t="str">
            <v>CLOSED Due to Inactive/Insufficient Information</v>
          </cell>
          <cell r="D1059" t="str">
            <v>Medium</v>
          </cell>
          <cell r="E1059" t="str">
            <v>Chirag Dubal</v>
          </cell>
          <cell r="F1059" t="str">
            <v>netscribes</v>
          </cell>
          <cell r="G1059">
            <v>46159.313888888886</v>
          </cell>
          <cell r="H1059">
            <v>46223.508333333331</v>
          </cell>
        </row>
        <row r="1060">
          <cell r="A1060" t="str">
            <v>UCW-31353</v>
          </cell>
          <cell r="B1060" t="str">
            <v>CLONE- 75 Articles || New Listing For INC.5 || TataCliq</v>
          </cell>
          <cell r="C1060" t="str">
            <v>CLOSED</v>
          </cell>
          <cell r="D1060" t="str">
            <v>Medium</v>
          </cell>
          <cell r="E1060" t="str">
            <v>Chirag Dubal</v>
          </cell>
          <cell r="F1060" t="str">
            <v>netscribes</v>
          </cell>
          <cell r="G1060">
            <v>46158.63958333333</v>
          </cell>
          <cell r="H1060">
            <v>46172.518750000003</v>
          </cell>
        </row>
        <row r="1061">
          <cell r="A1061" t="str">
            <v>UCW-31350</v>
          </cell>
          <cell r="B1061" t="str">
            <v>Women Footwear New Styles For Tatacliq (SS'26) - (Styles-20) 14.05.2026</v>
          </cell>
          <cell r="C1061" t="str">
            <v>CLOSED</v>
          </cell>
          <cell r="D1061" t="str">
            <v>Medium</v>
          </cell>
          <cell r="E1061" t="str">
            <v>netscribes</v>
          </cell>
          <cell r="F1061" t="str">
            <v>Mohd Tahir Shaikh</v>
          </cell>
          <cell r="G1061">
            <v>46158.620138888888</v>
          </cell>
          <cell r="H1061">
            <v>46161.754861111112</v>
          </cell>
        </row>
        <row r="1062">
          <cell r="A1062" t="str">
            <v>UCW-31346</v>
          </cell>
          <cell r="B1062" t="str">
            <v>Puma + footwear + 124055+ mapping (14-05-2026)</v>
          </cell>
          <cell r="C1062" t="str">
            <v>CLOSED</v>
          </cell>
          <cell r="D1062" t="str">
            <v>Medium</v>
          </cell>
          <cell r="E1062" t="str">
            <v>netscribes</v>
          </cell>
          <cell r="F1062" t="str">
            <v>Mohd Tahir Shaikh</v>
          </cell>
          <cell r="G1062">
            <v>46158.593055555553</v>
          </cell>
          <cell r="H1062">
            <v>46168.463194444441</v>
          </cell>
        </row>
        <row r="1063">
          <cell r="A1063" t="str">
            <v>UCW-31345</v>
          </cell>
          <cell r="B1063" t="str">
            <v>CLONE - Asics Footwear- New listing I Seller Code- 128139 I 127 Skus I 20 Options I 24-04-2026</v>
          </cell>
          <cell r="C1063" t="str">
            <v>CLOSED</v>
          </cell>
          <cell r="D1063" t="str">
            <v>Medium</v>
          </cell>
          <cell r="E1063" t="str">
            <v>netscribes</v>
          </cell>
          <cell r="F1063" t="str">
            <v>netscribes</v>
          </cell>
          <cell r="G1063">
            <v>46158.448611111111</v>
          </cell>
          <cell r="H1063">
            <v>46172.520138888889</v>
          </cell>
        </row>
        <row r="1064">
          <cell r="A1064" t="str">
            <v>UCW-31335</v>
          </cell>
          <cell r="B1064" t="str">
            <v>ADIDAS Add now catalogue dated 9th May 2026</v>
          </cell>
          <cell r="C1064" t="str">
            <v>CLOSED</v>
          </cell>
          <cell r="D1064" t="str">
            <v>Medium</v>
          </cell>
          <cell r="E1064" t="str">
            <v>Chirag Dubal</v>
          </cell>
          <cell r="F1064" t="str">
            <v>netscribes</v>
          </cell>
          <cell r="G1064">
            <v>46157.739583333336</v>
          </cell>
          <cell r="H1064">
            <v>46223.508333333331</v>
          </cell>
        </row>
        <row r="1065">
          <cell r="A1065" t="str">
            <v>UCW-31328</v>
          </cell>
          <cell r="B1065" t="str">
            <v>CLONE - CLONE - Tatacliq Footwear MP-62_Arrow_USPA_14-04-2026</v>
          </cell>
          <cell r="C1065" t="str">
            <v>CLOSED</v>
          </cell>
          <cell r="D1065" t="str">
            <v>Medium</v>
          </cell>
          <cell r="E1065" t="str">
            <v>netscribes</v>
          </cell>
          <cell r="F1065" t="str">
            <v>netscribes</v>
          </cell>
          <cell r="G1065">
            <v>46157.71597222222</v>
          </cell>
          <cell r="H1065">
            <v>46172.520833333336</v>
          </cell>
        </row>
        <row r="1066">
          <cell r="A1066" t="str">
            <v>UCW-31319</v>
          </cell>
          <cell r="B1066" t="str">
            <v>CLONE - Footwear New Listing 05-05-2026 ( 288 EANs)</v>
          </cell>
          <cell r="C1066" t="str">
            <v>CLOSED</v>
          </cell>
          <cell r="D1066" t="str">
            <v>Medium</v>
          </cell>
          <cell r="E1066" t="str">
            <v>netscribes</v>
          </cell>
          <cell r="F1066" t="str">
            <v>netscribes</v>
          </cell>
          <cell r="G1066">
            <v>46157.65902777778</v>
          </cell>
          <cell r="H1066">
            <v>46172.489583333336</v>
          </cell>
        </row>
        <row r="1067">
          <cell r="A1067" t="str">
            <v>UCW-31315</v>
          </cell>
          <cell r="B1067" t="str">
            <v>Puma Add now catalogue dated 30th April 2026</v>
          </cell>
          <cell r="C1067" t="str">
            <v>CLOSED</v>
          </cell>
          <cell r="D1067" t="str">
            <v>Medium</v>
          </cell>
          <cell r="E1067" t="str">
            <v>Chirag Dubal</v>
          </cell>
          <cell r="F1067" t="str">
            <v>netscribes</v>
          </cell>
          <cell r="G1067">
            <v>46157.645833333336</v>
          </cell>
          <cell r="H1067">
            <v>46196.46597222222</v>
          </cell>
        </row>
        <row r="1068">
          <cell r="A1068" t="str">
            <v>UCW-31301</v>
          </cell>
          <cell r="B1068" t="str">
            <v>Image Update: Versace Eau Fraiche</v>
          </cell>
          <cell r="C1068" t="str">
            <v>CLOSED</v>
          </cell>
          <cell r="D1068" t="str">
            <v>Medium</v>
          </cell>
          <cell r="E1068" t="str">
            <v>Chirag Dubal</v>
          </cell>
          <cell r="F1068" t="str">
            <v>Simi Raichel Zachariah</v>
          </cell>
          <cell r="G1068">
            <v>46157.486111111109</v>
          </cell>
          <cell r="H1068">
            <v>46161.759027777778</v>
          </cell>
        </row>
        <row r="1069">
          <cell r="A1069" t="str">
            <v>UCW-31292</v>
          </cell>
          <cell r="B1069" t="str">
            <v>New Listing - 12-05-2026</v>
          </cell>
          <cell r="C1069" t="str">
            <v>CLOSED</v>
          </cell>
          <cell r="D1069" t="str">
            <v>Medium</v>
          </cell>
          <cell r="E1069" t="str">
            <v>Chirag Dubal</v>
          </cell>
          <cell r="F1069" t="str">
            <v>Shraddha Dighe</v>
          </cell>
          <cell r="G1069">
            <v>46157.442361111112</v>
          </cell>
          <cell r="H1069">
            <v>46172.538194444445</v>
          </cell>
        </row>
        <row r="1070">
          <cell r="A1070" t="str">
            <v>UCW-31289</v>
          </cell>
          <cell r="B1070" t="str">
            <v>P.C.Chandra Jewellers | Fine Jewellery | 124792 | 9-05-2025 (97 SKUs)</v>
          </cell>
          <cell r="C1070" t="str">
            <v>CLOSED</v>
          </cell>
          <cell r="D1070" t="str">
            <v>Medium</v>
          </cell>
          <cell r="E1070" t="str">
            <v>Chirag Dubal</v>
          </cell>
          <cell r="F1070" t="str">
            <v>Shraddha Dighe</v>
          </cell>
          <cell r="G1070">
            <v>46157.427083333336</v>
          </cell>
          <cell r="H1070">
            <v>46172.490277777775</v>
          </cell>
        </row>
        <row r="1071">
          <cell r="A1071" t="str">
            <v>UCW-31279</v>
          </cell>
          <cell r="B1071" t="str">
            <v>ENRICH_Garnier | Cooling Gel PDP Revamp | TATACLIQ</v>
          </cell>
          <cell r="C1071" t="str">
            <v>CLOSED</v>
          </cell>
          <cell r="D1071" t="str">
            <v>Medium</v>
          </cell>
          <cell r="E1071" t="str">
            <v>Mohd Tahir Shaikh</v>
          </cell>
          <cell r="F1071" t="str">
            <v>Shraddha Dighe</v>
          </cell>
          <cell r="G1071">
            <v>46156.783333333333</v>
          </cell>
          <cell r="H1071">
            <v>46161.754166666666</v>
          </cell>
        </row>
        <row r="1072">
          <cell r="A1072" t="str">
            <v>UCW-31276</v>
          </cell>
          <cell r="B1072" t="str">
            <v>Pantaloons/Kids/Non Apparel Footwear/New Listing/SKU 48/Options 8| 13th April'2026</v>
          </cell>
          <cell r="C1072" t="str">
            <v>CLOSED</v>
          </cell>
          <cell r="D1072" t="str">
            <v>Medium</v>
          </cell>
          <cell r="E1072" t="str">
            <v>Chirag Dubal</v>
          </cell>
          <cell r="F1072" t="str">
            <v>Simi Raichel Zachariah</v>
          </cell>
          <cell r="G1072">
            <v>46156.779861111114</v>
          </cell>
          <cell r="H1072">
            <v>46172.536805555559</v>
          </cell>
        </row>
        <row r="1073">
          <cell r="A1073" t="str">
            <v>UCW-31271</v>
          </cell>
          <cell r="B1073" t="str">
            <v>Vaseline Lip Oil - Tata Cliq</v>
          </cell>
          <cell r="C1073" t="str">
            <v>CLOSED</v>
          </cell>
          <cell r="D1073" t="str">
            <v>Medium</v>
          </cell>
          <cell r="E1073" t="str">
            <v>Chirag Dubal</v>
          </cell>
          <cell r="F1073" t="str">
            <v>Shraddha Dighe</v>
          </cell>
          <cell r="G1073">
            <v>46156.76666666667</v>
          </cell>
          <cell r="H1073">
            <v>46163.498611111114</v>
          </cell>
        </row>
        <row r="1074">
          <cell r="A1074" t="str">
            <v>UCW-31258</v>
          </cell>
          <cell r="B1074" t="str">
            <v xml:space="preserve">Kickers New articles product detail </v>
          </cell>
          <cell r="C1074" t="str">
            <v>CLOSED</v>
          </cell>
          <cell r="D1074" t="str">
            <v>Medium</v>
          </cell>
          <cell r="E1074" t="str">
            <v>netscribes</v>
          </cell>
          <cell r="F1074" t="str">
            <v>Mohd Tahir Shaikh</v>
          </cell>
          <cell r="G1074">
            <v>46156.714583333334</v>
          </cell>
          <cell r="H1074">
            <v>46158.606944444444</v>
          </cell>
        </row>
        <row r="1075">
          <cell r="A1075" t="str">
            <v>UCW-31257</v>
          </cell>
          <cell r="B1075" t="str">
            <v>ENRICH_IMAGE REPLACEMENT - Daali - 1 Style</v>
          </cell>
          <cell r="C1075" t="str">
            <v>CLOSED</v>
          </cell>
          <cell r="D1075" t="str">
            <v>Medium</v>
          </cell>
          <cell r="E1075" t="str">
            <v>netscribes</v>
          </cell>
          <cell r="F1075" t="str">
            <v>Mohd Tahir Shaikh</v>
          </cell>
          <cell r="G1075">
            <v>46156.706250000003</v>
          </cell>
          <cell r="H1075">
            <v>46161.747916666667</v>
          </cell>
        </row>
        <row r="1076">
          <cell r="A1076" t="str">
            <v>UCW-31254</v>
          </cell>
          <cell r="B1076" t="str">
            <v>Tata Cliq-Multi Brand-Footwear-129236,127776 - 13-05-2026</v>
          </cell>
          <cell r="C1076" t="str">
            <v>CLOSED</v>
          </cell>
          <cell r="D1076" t="str">
            <v>Medium</v>
          </cell>
          <cell r="E1076" t="str">
            <v>netscribes</v>
          </cell>
          <cell r="F1076" t="str">
            <v>Mohd Tahir Shaikh</v>
          </cell>
          <cell r="G1076">
            <v>46156.684027777781</v>
          </cell>
          <cell r="H1076">
            <v>46172.536111111112</v>
          </cell>
        </row>
        <row r="1077">
          <cell r="A1077" t="str">
            <v>UCW-31246</v>
          </cell>
          <cell r="B1077" t="str">
            <v>Request for Toner Listing</v>
          </cell>
          <cell r="C1077" t="str">
            <v>CLOSED</v>
          </cell>
          <cell r="D1077" t="str">
            <v>Medium</v>
          </cell>
          <cell r="E1077" t="str">
            <v>Chirag Dubal</v>
          </cell>
          <cell r="F1077" t="str">
            <v>Shraddha Dighe</v>
          </cell>
          <cell r="G1077">
            <v>46156.618750000001</v>
          </cell>
          <cell r="H1077">
            <v>46172.538888888892</v>
          </cell>
        </row>
        <row r="1078">
          <cell r="A1078" t="str">
            <v>UCW-31245</v>
          </cell>
          <cell r="B1078" t="str">
            <v>EAN Update TATA X SKP</v>
          </cell>
          <cell r="C1078" t="str">
            <v>CLOSED</v>
          </cell>
          <cell r="D1078" t="str">
            <v>Medium</v>
          </cell>
          <cell r="E1078" t="str">
            <v>Chirag Dubal</v>
          </cell>
          <cell r="F1078" t="str">
            <v>Shraddha Dighe</v>
          </cell>
          <cell r="G1078">
            <v>46156.617361111108</v>
          </cell>
          <cell r="H1078">
            <v>46172.506249999999</v>
          </cell>
        </row>
        <row r="1079">
          <cell r="A1079" t="str">
            <v>UCW-31244</v>
          </cell>
          <cell r="B1079" t="str">
            <v>Tata lux New latching - 07_05</v>
          </cell>
          <cell r="C1079" t="str">
            <v>CLOSED</v>
          </cell>
          <cell r="D1079" t="str">
            <v>Medium</v>
          </cell>
          <cell r="E1079" t="str">
            <v>netscribes</v>
          </cell>
          <cell r="F1079" t="str">
            <v>Mohd Tahir Shaikh</v>
          </cell>
          <cell r="G1079">
            <v>46156.587500000001</v>
          </cell>
          <cell r="H1079">
            <v>46168.65</v>
          </cell>
        </row>
        <row r="1080">
          <cell r="A1080" t="str">
            <v>UCW-31227</v>
          </cell>
          <cell r="B1080" t="str">
            <v>Lot 3 SS26 Skechers Footwear-7 SKUs 1 options 13.5.2026</v>
          </cell>
          <cell r="C1080" t="str">
            <v>CLOSED</v>
          </cell>
          <cell r="D1080" t="str">
            <v>Medium</v>
          </cell>
          <cell r="E1080" t="str">
            <v>netscribes</v>
          </cell>
          <cell r="F1080" t="str">
            <v>Mohd Tahir Shaikh</v>
          </cell>
          <cell r="G1080">
            <v>46156.539583333331</v>
          </cell>
          <cell r="H1080">
            <v>46172.506944444445</v>
          </cell>
        </row>
        <row r="1081">
          <cell r="A1081" t="str">
            <v>UCW-31218</v>
          </cell>
          <cell r="B1081" t="str">
            <v>CLONE -  Soch_Apparel_124205-SAS_08/05/2026_340 Styles</v>
          </cell>
          <cell r="C1081" t="str">
            <v>CLOSED</v>
          </cell>
          <cell r="D1081" t="str">
            <v>Medium</v>
          </cell>
          <cell r="E1081" t="str">
            <v>netscribes</v>
          </cell>
          <cell r="F1081" t="str">
            <v>netscribes</v>
          </cell>
          <cell r="G1081">
            <v>46156.425000000003</v>
          </cell>
          <cell r="H1081">
            <v>46172.507638888892</v>
          </cell>
        </row>
        <row r="1082">
          <cell r="A1082" t="str">
            <v>UCW-31203</v>
          </cell>
          <cell r="B1082" t="str">
            <v>Tata Cliq Footwear Catalogue | 12-05-2026</v>
          </cell>
          <cell r="C1082" t="str">
            <v>CLOSED</v>
          </cell>
          <cell r="D1082" t="str">
            <v>Medium</v>
          </cell>
          <cell r="E1082" t="str">
            <v>netscribes</v>
          </cell>
          <cell r="F1082" t="str">
            <v>Mohd Tahir Shaikh</v>
          </cell>
          <cell r="G1082">
            <v>46155.760416666664</v>
          </cell>
          <cell r="H1082">
            <v>46172.540277777778</v>
          </cell>
        </row>
        <row r="1083">
          <cell r="A1083" t="str">
            <v>UCW-31197</v>
          </cell>
          <cell r="B1083" t="str">
            <v>Puma New Listing 12-05-2026</v>
          </cell>
          <cell r="C1083" t="str">
            <v>CLOSED Due to Inactive/Insufficient Information</v>
          </cell>
          <cell r="D1083" t="str">
            <v>Medium</v>
          </cell>
          <cell r="E1083" t="str">
            <v>netscribes</v>
          </cell>
          <cell r="F1083" t="str">
            <v>Mohd Tahir Shaikh</v>
          </cell>
          <cell r="G1083">
            <v>46155.750694444447</v>
          </cell>
          <cell r="H1083">
            <v>46161.570138888892</v>
          </cell>
        </row>
        <row r="1084">
          <cell r="A1084" t="str">
            <v>UCW-31195</v>
          </cell>
          <cell r="B1084" t="str">
            <v>Shaya Everyday, Plumes &amp; Nitya Collection Catalog for Tata Cliq.</v>
          </cell>
          <cell r="C1084" t="str">
            <v>CLOSED</v>
          </cell>
          <cell r="D1084" t="str">
            <v>Medium</v>
          </cell>
          <cell r="E1084" t="str">
            <v>Chirag Dubal</v>
          </cell>
          <cell r="F1084" t="str">
            <v>Shraddha Dighe</v>
          </cell>
          <cell r="G1084">
            <v>46155.748611111114</v>
          </cell>
          <cell r="H1084">
            <v>46158.598611111112</v>
          </cell>
        </row>
        <row r="1085">
          <cell r="A1085" t="str">
            <v>UCW-31193</v>
          </cell>
          <cell r="B1085" t="str">
            <v>WHP Jewellers | Dia Bracelet, Dia Earring, Dia Pendant, Dia Ring, Dia Nosepin, Dia Mang Pendant | 126291-WHPJ1 | 12-05-2026</v>
          </cell>
          <cell r="C1085" t="str">
            <v>CLOSED</v>
          </cell>
          <cell r="D1085" t="str">
            <v>Medium</v>
          </cell>
          <cell r="E1085" t="str">
            <v>Chirag Dubal</v>
          </cell>
          <cell r="F1085" t="str">
            <v>Shraddha Dighe</v>
          </cell>
          <cell r="G1085">
            <v>46155.743750000001</v>
          </cell>
          <cell r="H1085">
            <v>46158.582638888889</v>
          </cell>
        </row>
        <row r="1086">
          <cell r="A1086" t="str">
            <v>UCW-31191</v>
          </cell>
          <cell r="B1086" t="str">
            <v>Puma + footwear + 124055+ mapping (12-05-2026)</v>
          </cell>
          <cell r="C1086" t="str">
            <v>CLOSED</v>
          </cell>
          <cell r="D1086" t="str">
            <v>Medium</v>
          </cell>
          <cell r="E1086" t="str">
            <v>netscribes</v>
          </cell>
          <cell r="F1086" t="str">
            <v>Mohd Tahir Shaikh</v>
          </cell>
          <cell r="G1086">
            <v>46155.743750000001</v>
          </cell>
          <cell r="H1086">
            <v>46171.709027777775</v>
          </cell>
        </row>
        <row r="1087">
          <cell r="A1087" t="str">
            <v>UCW-31190</v>
          </cell>
          <cell r="B1087" t="str">
            <v>WHP Jewellers | Bracelet, Chain, Earring, Pendant, Ring | 126291-WHPJ1 | 13-05-2026</v>
          </cell>
          <cell r="C1087" t="str">
            <v>CLOSED</v>
          </cell>
          <cell r="D1087" t="str">
            <v>Medium</v>
          </cell>
          <cell r="E1087" t="str">
            <v>Chirag Dubal</v>
          </cell>
          <cell r="F1087" t="str">
            <v>Shraddha Dighe</v>
          </cell>
          <cell r="G1087">
            <v>46155.740277777775</v>
          </cell>
          <cell r="H1087">
            <v>46158.57916666667</v>
          </cell>
        </row>
        <row r="1088">
          <cell r="A1088" t="str">
            <v>UCW-31168</v>
          </cell>
          <cell r="B1088" t="str">
            <v>ERROR_Cataloging File - Palladium</v>
          </cell>
          <cell r="C1088" t="str">
            <v>CLOSED</v>
          </cell>
          <cell r="D1088" t="str">
            <v>Medium</v>
          </cell>
          <cell r="E1088" t="str">
            <v>netscribes</v>
          </cell>
          <cell r="F1088" t="str">
            <v>Mohd Tahir Shaikh</v>
          </cell>
          <cell r="G1088">
            <v>46155.640277777777</v>
          </cell>
          <cell r="H1088">
            <v>46165.584027777775</v>
          </cell>
        </row>
        <row r="1089">
          <cell r="A1089" t="str">
            <v>UCW-31162</v>
          </cell>
          <cell r="B1089" t="str">
            <v>E2E - Rosso Brunello - FTW - 12th May - 127 SKUs</v>
          </cell>
          <cell r="C1089" t="str">
            <v>CLOSED</v>
          </cell>
          <cell r="D1089" t="str">
            <v>Medium</v>
          </cell>
          <cell r="E1089" t="str">
            <v>netscribes</v>
          </cell>
          <cell r="F1089" t="str">
            <v>Mohd Tahir Shaikh</v>
          </cell>
          <cell r="G1089">
            <v>46155.602083333331</v>
          </cell>
          <cell r="H1089">
            <v>46172.508333333331</v>
          </cell>
        </row>
        <row r="1090">
          <cell r="A1090" t="str">
            <v>UCW-31160</v>
          </cell>
          <cell r="B1090" t="str">
            <v xml:space="preserve"> TC LUX Asics Footwear 129537 | 06-05-2026</v>
          </cell>
          <cell r="C1090" t="str">
            <v>CLOSED</v>
          </cell>
          <cell r="D1090" t="str">
            <v>Medium</v>
          </cell>
          <cell r="E1090" t="str">
            <v>netscribes</v>
          </cell>
          <cell r="F1090" t="str">
            <v>Mohd Tahir Shaikh</v>
          </cell>
          <cell r="G1090">
            <v>46155.552777777775</v>
          </cell>
          <cell r="H1090">
            <v>46158.574999999997</v>
          </cell>
        </row>
        <row r="1091">
          <cell r="A1091" t="str">
            <v>UCW-31158</v>
          </cell>
          <cell r="B1091" t="str">
            <v>Bacca Bucci + Men Footwear + 124878 + New Listing + 77 SKUs + 14 Options + 11-March-2026</v>
          </cell>
          <cell r="C1091" t="str">
            <v>CLOSED</v>
          </cell>
          <cell r="D1091" t="str">
            <v>Medium</v>
          </cell>
          <cell r="E1091" t="str">
            <v>netscribes</v>
          </cell>
          <cell r="F1091" t="str">
            <v>Mohd Tahir Shaikh</v>
          </cell>
          <cell r="G1091">
            <v>46155.543055555558</v>
          </cell>
          <cell r="H1091">
            <v>46172.509027777778</v>
          </cell>
        </row>
        <row r="1092">
          <cell r="A1092" t="str">
            <v>UCW-31153</v>
          </cell>
          <cell r="B1092" t="str">
            <v>Asian Footwear Listing 11 May 2026</v>
          </cell>
          <cell r="C1092" t="str">
            <v>CLOSED</v>
          </cell>
          <cell r="D1092" t="str">
            <v>Medium</v>
          </cell>
          <cell r="E1092" t="str">
            <v>netscribes</v>
          </cell>
          <cell r="F1092" t="str">
            <v>Mohd Tahir Shaikh</v>
          </cell>
          <cell r="G1092">
            <v>46155.525000000001</v>
          </cell>
          <cell r="H1092">
            <v>46172.509027777778</v>
          </cell>
        </row>
        <row r="1093">
          <cell r="A1093" t="str">
            <v>UCW-31141</v>
          </cell>
          <cell r="B1093" t="str">
            <v>GAS SS'26 - Catalogue (73 options)</v>
          </cell>
          <cell r="C1093" t="str">
            <v>CLOSED</v>
          </cell>
          <cell r="D1093" t="str">
            <v>Medium</v>
          </cell>
          <cell r="E1093" t="str">
            <v>netscribes</v>
          </cell>
          <cell r="F1093" t="str">
            <v>Mohd Tahir Shaikh</v>
          </cell>
          <cell r="G1093">
            <v>46155.474999999999</v>
          </cell>
          <cell r="H1093">
            <v>46172.509722222225</v>
          </cell>
        </row>
        <row r="1094">
          <cell r="A1094" t="str">
            <v>UCW-31134</v>
          </cell>
          <cell r="B1094" t="str">
            <v>Foxtale X Tata Cliq Brightening Moisturizer 50ml Listing</v>
          </cell>
          <cell r="C1094" t="str">
            <v>CLOSED Due to Inactive/Insufficient Information</v>
          </cell>
          <cell r="D1094" t="str">
            <v>Medium</v>
          </cell>
          <cell r="E1094" t="str">
            <v>Chirag Dubal</v>
          </cell>
          <cell r="F1094" t="str">
            <v>Shraddha Dighe</v>
          </cell>
          <cell r="G1094">
            <v>46154.811111111114</v>
          </cell>
          <cell r="H1094">
            <v>46170.571527777778</v>
          </cell>
        </row>
        <row r="1095">
          <cell r="A1095" t="str">
            <v>UCW-31132</v>
          </cell>
          <cell r="B1095" t="str">
            <v>New Lot (Carpet and Runner 166) for Listings OBSESSIONS | 128877 | 11-May-2026</v>
          </cell>
          <cell r="C1095" t="str">
            <v>CLOSED</v>
          </cell>
          <cell r="D1095" t="str">
            <v>Medium</v>
          </cell>
          <cell r="E1095" t="str">
            <v>Chirag Dubal</v>
          </cell>
          <cell r="F1095" t="str">
            <v>Shraddha Dighe</v>
          </cell>
          <cell r="G1095">
            <v>46154.807638888888</v>
          </cell>
          <cell r="H1095">
            <v>46172.509722222225</v>
          </cell>
        </row>
        <row r="1096">
          <cell r="A1096" t="str">
            <v>UCW-31131</v>
          </cell>
          <cell r="B1096" t="str">
            <v>Recode+ New request + Beauty + 127931+ 11 May'26</v>
          </cell>
          <cell r="C1096" t="str">
            <v>CLOSED Due to Inactive/Insufficient Information</v>
          </cell>
          <cell r="D1096" t="str">
            <v>Medium</v>
          </cell>
          <cell r="E1096" t="str">
            <v>Chirag Dubal</v>
          </cell>
          <cell r="F1096" t="str">
            <v>Shraddha Dighe</v>
          </cell>
          <cell r="G1096">
            <v>46154.805555555555</v>
          </cell>
          <cell r="H1096">
            <v>46162.54791666667</v>
          </cell>
        </row>
        <row r="1097">
          <cell r="A1097" t="str">
            <v>UCW-31128</v>
          </cell>
          <cell r="B1097" t="str">
            <v>Skinn|Fastrack X perfume X 125928 X TCF X 11.05.2026</v>
          </cell>
          <cell r="C1097" t="str">
            <v>CLOSED</v>
          </cell>
          <cell r="D1097" t="str">
            <v>Medium</v>
          </cell>
          <cell r="E1097" t="str">
            <v>Chirag Dubal</v>
          </cell>
          <cell r="F1097" t="str">
            <v>Shraddha Dighe</v>
          </cell>
          <cell r="G1097">
            <v>46154.798611111109</v>
          </cell>
          <cell r="H1097">
            <v>46172.542361111111</v>
          </cell>
        </row>
        <row r="1098">
          <cell r="A1098" t="str">
            <v>UCW-31127</v>
          </cell>
          <cell r="B1098" t="str">
            <v>Diam Beauty + New Request + Beauty + 128440 + 11 May</v>
          </cell>
          <cell r="C1098" t="str">
            <v>CLOSED</v>
          </cell>
          <cell r="D1098" t="str">
            <v>Medium</v>
          </cell>
          <cell r="E1098" t="str">
            <v>Chirag Dubal</v>
          </cell>
          <cell r="F1098" t="str">
            <v>Simi Raichel Zachariah</v>
          </cell>
          <cell r="G1098">
            <v>46154.798611111109</v>
          </cell>
          <cell r="H1098">
            <v>46172.510416666664</v>
          </cell>
        </row>
        <row r="1099">
          <cell r="A1099" t="str">
            <v>UCW-31119</v>
          </cell>
          <cell r="B1099" t="str">
            <v>Enrich_TCR Image update 11.05.26</v>
          </cell>
          <cell r="C1099" t="str">
            <v>CLOSED</v>
          </cell>
          <cell r="D1099" t="str">
            <v>Medium</v>
          </cell>
          <cell r="E1099" t="str">
            <v>Chirag Dubal</v>
          </cell>
          <cell r="F1099" t="str">
            <v>Simi Raichel Zachariah</v>
          </cell>
          <cell r="G1099">
            <v>46154.779861111114</v>
          </cell>
          <cell r="H1099">
            <v>46193.933333333334</v>
          </cell>
        </row>
        <row r="1100">
          <cell r="A1100" t="str">
            <v>UCW-31115</v>
          </cell>
          <cell r="B1100" t="str">
            <v>New listing Tata Cliq - 11th May</v>
          </cell>
          <cell r="C1100" t="str">
            <v>CLOSED</v>
          </cell>
          <cell r="D1100" t="str">
            <v>Medium</v>
          </cell>
          <cell r="E1100" t="str">
            <v>Chirag Dubal</v>
          </cell>
          <cell r="F1100" t="str">
            <v>Simi Raichel Zachariah</v>
          </cell>
          <cell r="G1100">
            <v>46154.774305555555</v>
          </cell>
          <cell r="H1100">
            <v>46172.543055555558</v>
          </cell>
        </row>
        <row r="1101">
          <cell r="A1101" t="str">
            <v>UCW-31111</v>
          </cell>
          <cell r="B1101" t="str">
            <v>SKU EAN Updates &amp; Stock Activation (Primespot) - L'Occitane Shea Range</v>
          </cell>
          <cell r="C1101" t="str">
            <v>CLOSED</v>
          </cell>
          <cell r="D1101" t="str">
            <v>Medium</v>
          </cell>
          <cell r="E1101" t="str">
            <v>Chirag Dubal</v>
          </cell>
          <cell r="F1101" t="str">
            <v>Shraddha Dighe</v>
          </cell>
          <cell r="G1101">
            <v>46154.750694444447</v>
          </cell>
          <cell r="H1101">
            <v>46172.544444444444</v>
          </cell>
        </row>
        <row r="1102">
          <cell r="A1102" t="str">
            <v>UCW-31092</v>
          </cell>
          <cell r="B1102" t="str">
            <v>Hermès - E-commerce storechecks - Tatacliq</v>
          </cell>
          <cell r="C1102" t="str">
            <v>CLOSED</v>
          </cell>
          <cell r="D1102" t="str">
            <v>Medium</v>
          </cell>
          <cell r="E1102" t="str">
            <v>Chirag Dubal</v>
          </cell>
          <cell r="F1102" t="str">
            <v>Shraddha Dighe</v>
          </cell>
          <cell r="G1102">
            <v>46154.684027777781</v>
          </cell>
          <cell r="H1102">
            <v>46169.750694444447</v>
          </cell>
        </row>
        <row r="1103">
          <cell r="A1103" t="str">
            <v>UCW-31087</v>
          </cell>
          <cell r="B1103" t="str">
            <v>Enrich_78403051_PDP Update_Idole Power | TCL</v>
          </cell>
          <cell r="C1103" t="str">
            <v>CLOSED</v>
          </cell>
          <cell r="D1103" t="str">
            <v>Medium</v>
          </cell>
          <cell r="E1103" t="str">
            <v>Chirag Dubal</v>
          </cell>
          <cell r="F1103" t="str">
            <v>Shraddha Dighe</v>
          </cell>
          <cell r="G1103">
            <v>46154.675000000003</v>
          </cell>
          <cell r="H1103">
            <v>46161.710416666669</v>
          </cell>
        </row>
        <row r="1104">
          <cell r="A1104" t="str">
            <v>UCW-31086</v>
          </cell>
          <cell r="B1104" t="str">
            <v>ENRICH_Tata Cliq Image change Req</v>
          </cell>
          <cell r="C1104" t="str">
            <v>CLOSED</v>
          </cell>
          <cell r="D1104" t="str">
            <v>Medium</v>
          </cell>
          <cell r="E1104" t="str">
            <v>Chirag Dubal</v>
          </cell>
          <cell r="F1104" t="str">
            <v>Shraddha Dighe</v>
          </cell>
          <cell r="G1104">
            <v>46154.67083333333</v>
          </cell>
          <cell r="H1104">
            <v>46162.527083333334</v>
          </cell>
        </row>
        <row r="1105">
          <cell r="A1105" t="str">
            <v>UCW-31083</v>
          </cell>
          <cell r="B1105" t="str">
            <v>ENRICH_Esskay Beauty | Rica Image Update</v>
          </cell>
          <cell r="C1105" t="str">
            <v>CLOSED</v>
          </cell>
          <cell r="D1105" t="str">
            <v>Medium</v>
          </cell>
          <cell r="E1105" t="str">
            <v>Chirag Dubal</v>
          </cell>
          <cell r="F1105" t="str">
            <v>Shraddha Dighe</v>
          </cell>
          <cell r="G1105">
            <v>46154.662499999999</v>
          </cell>
          <cell r="H1105">
            <v>46163.769444444442</v>
          </cell>
        </row>
        <row r="1106">
          <cell r="A1106" t="str">
            <v>UCW-31081</v>
          </cell>
          <cell r="B1106" t="str">
            <v>Request for New Product Listing – Love Earth Liquid Mousse Lipstick 3.0 (Single shade)</v>
          </cell>
          <cell r="C1106" t="str">
            <v>CLOSED</v>
          </cell>
          <cell r="D1106" t="str">
            <v>Medium</v>
          </cell>
          <cell r="E1106" t="str">
            <v>Chirag Dubal</v>
          </cell>
          <cell r="F1106" t="str">
            <v>Shraddha Dighe</v>
          </cell>
          <cell r="G1106">
            <v>46154.656944444447</v>
          </cell>
          <cell r="H1106">
            <v>46172.511805555558</v>
          </cell>
        </row>
        <row r="1107">
          <cell r="A1107" t="str">
            <v>UCW-31080</v>
          </cell>
          <cell r="B1107" t="str">
            <v>Tiny bugs-E2E-Footwear May New Line Sheet 2026-127032</v>
          </cell>
          <cell r="C1107" t="str">
            <v>CLOSED</v>
          </cell>
          <cell r="D1107" t="str">
            <v>Medium</v>
          </cell>
          <cell r="E1107" t="str">
            <v>netscribes</v>
          </cell>
          <cell r="F1107" t="str">
            <v>Mohd Tahir Shaikh</v>
          </cell>
          <cell r="G1107">
            <v>46154.652083333334</v>
          </cell>
          <cell r="H1107">
            <v>46172.54583333333</v>
          </cell>
        </row>
        <row r="1108">
          <cell r="A1108" t="str">
            <v>UCW-31072</v>
          </cell>
          <cell r="B1108" t="str">
            <v>CLONE - Pantaloons/Men Women/Non Apparel Footwear/New Listing/SKU 194/Options 33| 13th Jan'2026</v>
          </cell>
          <cell r="C1108" t="str">
            <v>CLOSED</v>
          </cell>
          <cell r="D1108" t="str">
            <v>Medium</v>
          </cell>
          <cell r="E1108" t="str">
            <v>Chirag Dubal</v>
          </cell>
          <cell r="F1108" t="str">
            <v>netscribes</v>
          </cell>
          <cell r="G1108">
            <v>46154.59652777778</v>
          </cell>
          <cell r="H1108">
            <v>46172.499305555553</v>
          </cell>
        </row>
        <row r="1109">
          <cell r="A1109" t="str">
            <v>UCW-31063</v>
          </cell>
          <cell r="B1109" t="str">
            <v>Aria Nica Kids &amp; Tao Paris Womens Footwear Listing SS-26</v>
          </cell>
          <cell r="C1109" t="str">
            <v>CLOSED</v>
          </cell>
          <cell r="D1109" t="str">
            <v>Medium</v>
          </cell>
          <cell r="E1109" t="str">
            <v>netscribes</v>
          </cell>
          <cell r="F1109" t="str">
            <v>Mohd Tahir Shaikh</v>
          </cell>
          <cell r="G1109">
            <v>46154.540277777778</v>
          </cell>
          <cell r="H1109">
            <v>46172.5</v>
          </cell>
        </row>
        <row r="1110">
          <cell r="A1110" t="str">
            <v>UCW-31054</v>
          </cell>
          <cell r="B1110" t="str">
            <v>Kindlife | Luxury Platform addition</v>
          </cell>
          <cell r="C1110" t="str">
            <v>CLOSED</v>
          </cell>
          <cell r="D1110" t="str">
            <v>Medium</v>
          </cell>
          <cell r="E1110" t="str">
            <v>Chirag Dubal</v>
          </cell>
          <cell r="F1110" t="str">
            <v>Shraddha Dighe</v>
          </cell>
          <cell r="G1110">
            <v>46154.511805555558</v>
          </cell>
          <cell r="H1110">
            <v>46155.706944444442</v>
          </cell>
        </row>
        <row r="1111">
          <cell r="A1111" t="str">
            <v>UCW-31050</v>
          </cell>
          <cell r="B1111" t="str">
            <v>New lisitng Tatacliq : TOTAPARI | JEWELLERY | 128997 | 09-MAY-2026( 64 SKU )</v>
          </cell>
          <cell r="C1111" t="str">
            <v>CLOSED Due to Inactive/Insufficient Information</v>
          </cell>
          <cell r="D1111" t="str">
            <v>Medium</v>
          </cell>
          <cell r="E1111" t="str">
            <v>Chirag Dubal</v>
          </cell>
          <cell r="F1111" t="str">
            <v>Shraddha Dighe</v>
          </cell>
          <cell r="G1111">
            <v>46154.479166666664</v>
          </cell>
          <cell r="H1111">
            <v>46164.770138888889</v>
          </cell>
        </row>
        <row r="1112">
          <cell r="A1112" t="str">
            <v>UCW-31049</v>
          </cell>
          <cell r="B1112" t="str">
            <v>CLONE - New Listing | Globus x TataCliq | 23th Jan 2026</v>
          </cell>
          <cell r="C1112" t="str">
            <v>CLOSED Due to Inactive/Insufficient Information</v>
          </cell>
          <cell r="D1112" t="str">
            <v>Medium</v>
          </cell>
          <cell r="E1112" t="str">
            <v>netscribes</v>
          </cell>
          <cell r="F1112" t="str">
            <v>netscribes</v>
          </cell>
          <cell r="G1112">
            <v>46154.467361111114</v>
          </cell>
          <cell r="H1112">
            <v>46155.673611111109</v>
          </cell>
        </row>
        <row r="1113">
          <cell r="A1113" t="str">
            <v>UCW-31048</v>
          </cell>
          <cell r="B1113" t="str">
            <v>Pending DeDup SKus - UCW-26101</v>
          </cell>
          <cell r="C1113" t="str">
            <v>CLOSED</v>
          </cell>
          <cell r="D1113" t="str">
            <v>Medium</v>
          </cell>
          <cell r="E1113" t="str">
            <v>netscribes</v>
          </cell>
          <cell r="F1113" t="str">
            <v>Simi Raichel Zachariah</v>
          </cell>
          <cell r="G1113">
            <v>46154.465277777781</v>
          </cell>
          <cell r="H1113">
            <v>46163.493055555555</v>
          </cell>
        </row>
        <row r="1114">
          <cell r="A1114" t="str">
            <v>UCW-31044</v>
          </cell>
          <cell r="B1114" t="str">
            <v>CLONE - CLONE - Tata CLIQ(Fashion+Luxury) |adidas DTC| Footwear Attributes for Listing_28-10-25</v>
          </cell>
          <cell r="C1114" t="str">
            <v>CLOSED</v>
          </cell>
          <cell r="D1114" t="str">
            <v>Medium</v>
          </cell>
          <cell r="E1114" t="str">
            <v>netscribes</v>
          </cell>
          <cell r="F1114" t="str">
            <v>Reagan D’souza</v>
          </cell>
          <cell r="G1114">
            <v>46154.448611111111</v>
          </cell>
          <cell r="H1114">
            <v>46158.647916666669</v>
          </cell>
        </row>
        <row r="1115">
          <cell r="A1115" t="str">
            <v>UCW-31043</v>
          </cell>
          <cell r="B1115" t="str">
            <v>Enrichment_Tata CLIQ(Fashion+Luxury) |adidas DTC| Footwear Attributes for Listing_28-10-25</v>
          </cell>
          <cell r="C1115" t="str">
            <v>CLOSED</v>
          </cell>
          <cell r="D1115" t="str">
            <v>Highest</v>
          </cell>
          <cell r="E1115" t="str">
            <v>Ataur Rahman</v>
          </cell>
          <cell r="F1115" t="str">
            <v>Reagan D’souza</v>
          </cell>
          <cell r="G1115">
            <v>46154.448611111111</v>
          </cell>
          <cell r="H1115">
            <v>46161.918749999997</v>
          </cell>
        </row>
        <row r="1116">
          <cell r="A1116" t="str">
            <v>UCW-31042</v>
          </cell>
          <cell r="B1116" t="str">
            <v>Tata Cliq-Reebok Brand-Footwear -127776 - 07-05-2026</v>
          </cell>
          <cell r="C1116" t="str">
            <v>CLOSED Due to Inactive/Insufficient Information</v>
          </cell>
          <cell r="D1116" t="str">
            <v>Medium</v>
          </cell>
          <cell r="E1116" t="str">
            <v>Chirag Dubal</v>
          </cell>
          <cell r="F1116" t="str">
            <v>Simi Raichel Zachariah</v>
          </cell>
          <cell r="G1116">
            <v>46154.44027777778</v>
          </cell>
          <cell r="H1116">
            <v>46162.520833333336</v>
          </cell>
        </row>
        <row r="1117">
          <cell r="A1117" t="str">
            <v>UCW-31027</v>
          </cell>
          <cell r="B1117" t="str">
            <v>ENRICH_milk_shake + Adhoc Image Updation + Beauty - Haircare + Seller Code+ Date.</v>
          </cell>
          <cell r="C1117" t="str">
            <v>CLOSED</v>
          </cell>
          <cell r="D1117" t="str">
            <v>Medium</v>
          </cell>
          <cell r="E1117" t="str">
            <v>Chirag Dubal</v>
          </cell>
          <cell r="F1117" t="str">
            <v>Shraddha Dighe</v>
          </cell>
          <cell r="G1117">
            <v>46153.777777777781</v>
          </cell>
          <cell r="H1117">
            <v>46161.635416666664</v>
          </cell>
        </row>
        <row r="1118">
          <cell r="A1118" t="str">
            <v>UCW-31025</v>
          </cell>
          <cell r="B1118" t="str">
            <v>Enrich_Real Effect London | Purity Concern for Silver Jewellery</v>
          </cell>
          <cell r="C1118" t="str">
            <v>CLOSED</v>
          </cell>
          <cell r="D1118" t="str">
            <v>Medium</v>
          </cell>
          <cell r="E1118" t="str">
            <v>Chirag Dubal</v>
          </cell>
          <cell r="F1118" t="str">
            <v>Shraddha Dighe</v>
          </cell>
          <cell r="G1118">
            <v>46153.775694444441</v>
          </cell>
          <cell r="H1118">
            <v>46168.826388888891</v>
          </cell>
        </row>
        <row r="1119">
          <cell r="A1119" t="str">
            <v>UCW-31020</v>
          </cell>
          <cell r="B1119" t="str">
            <v>ENRICH_Updating Images (milk_shake lifestyling _2 &amp; No Frizz)</v>
          </cell>
          <cell r="C1119" t="str">
            <v>CLOSED</v>
          </cell>
          <cell r="D1119" t="str">
            <v>Medium</v>
          </cell>
          <cell r="E1119" t="str">
            <v>Chirag Dubal</v>
          </cell>
          <cell r="F1119" t="str">
            <v>Shraddha Dighe</v>
          </cell>
          <cell r="G1119">
            <v>46153.762499999997</v>
          </cell>
          <cell r="H1119">
            <v>46161.625694444447</v>
          </cell>
        </row>
        <row r="1120">
          <cell r="A1120" t="str">
            <v>UCW-31011</v>
          </cell>
          <cell r="B1120" t="str">
            <v>ERROR_Catalogue New errors for the Multibrands Agency (NETSCRIBES) 11th MAY_NC</v>
          </cell>
          <cell r="C1120" t="str">
            <v>CLOSED</v>
          </cell>
          <cell r="D1120" t="str">
            <v>Medium</v>
          </cell>
          <cell r="E1120" t="str">
            <v>netscribes</v>
          </cell>
          <cell r="F1120" t="str">
            <v>Sushma Ram</v>
          </cell>
          <cell r="G1120">
            <v>46153.723611111112</v>
          </cell>
          <cell r="H1120">
            <v>46164.755555555559</v>
          </cell>
        </row>
        <row r="1121">
          <cell r="A1121" t="str">
            <v>UCW-31010</v>
          </cell>
          <cell r="B1121" t="str">
            <v>footwear catalogue for listing tatacliq</v>
          </cell>
          <cell r="C1121" t="str">
            <v>CLOSED Due to Inactive/Insufficient Information</v>
          </cell>
          <cell r="D1121" t="str">
            <v>Medium</v>
          </cell>
          <cell r="E1121" t="str">
            <v>Chirag Dubal</v>
          </cell>
          <cell r="F1121" t="str">
            <v>Shloka Chakre</v>
          </cell>
          <cell r="G1121">
            <v>46153.722222222219</v>
          </cell>
          <cell r="H1121">
            <v>46218.561111111114</v>
          </cell>
        </row>
        <row r="1122">
          <cell r="A1122" t="str">
            <v>UCW-30997</v>
          </cell>
          <cell r="B1122" t="str">
            <v>Palladium Footwear 129553, 129560 Listing 16 SKU ( 3 Options ) 05/05/2026.</v>
          </cell>
          <cell r="C1122" t="str">
            <v>CLOSED</v>
          </cell>
          <cell r="D1122" t="str">
            <v>Medium</v>
          </cell>
          <cell r="E1122" t="str">
            <v>netscribes</v>
          </cell>
          <cell r="F1122" t="str">
            <v>Mohd Tahir Shaikh</v>
          </cell>
          <cell r="G1122">
            <v>46153.644444444442</v>
          </cell>
          <cell r="H1122">
            <v>46172.500694444447</v>
          </cell>
        </row>
        <row r="1123">
          <cell r="A1123" t="str">
            <v>UCW-30995</v>
          </cell>
          <cell r="B1123" t="str">
            <v>Inc.5 || New Listing (E2E/Adhoc/Enrich) || 142 Article Footwear || Seller Code :- 100149 || 08-May-2026 || TATACLIQ</v>
          </cell>
          <cell r="C1123" t="str">
            <v>CLOSED</v>
          </cell>
          <cell r="D1123" t="str">
            <v>Medium</v>
          </cell>
          <cell r="E1123" t="str">
            <v>netscribes</v>
          </cell>
          <cell r="F1123" t="str">
            <v>Mohd Tahir Shaikh</v>
          </cell>
          <cell r="G1123">
            <v>46153.638888888891</v>
          </cell>
          <cell r="H1123">
            <v>46172.504166666666</v>
          </cell>
        </row>
        <row r="1124">
          <cell r="A1124" t="str">
            <v>UCW-30993</v>
          </cell>
          <cell r="B1124" t="str">
            <v>Libas Apparel 127532 08-05-2026 (NEW CATALOGUE)</v>
          </cell>
          <cell r="C1124" t="str">
            <v>CLOSED</v>
          </cell>
          <cell r="D1124" t="str">
            <v>Medium</v>
          </cell>
          <cell r="E1124" t="str">
            <v>Chirag Dubal</v>
          </cell>
          <cell r="F1124" t="str">
            <v>Shraddha Dighe</v>
          </cell>
          <cell r="G1124">
            <v>46153.611805555556</v>
          </cell>
          <cell r="H1124">
            <v>46172.50277777778</v>
          </cell>
        </row>
        <row r="1125">
          <cell r="A1125" t="str">
            <v>UCW-30992</v>
          </cell>
          <cell r="B1125" t="str">
            <v>Enrich_Soch Image correction-5 Styles -Tatacliq</v>
          </cell>
          <cell r="C1125" t="str">
            <v>CLOSED</v>
          </cell>
          <cell r="D1125" t="str">
            <v>Medium</v>
          </cell>
          <cell r="E1125" t="str">
            <v>Chirag Dubal</v>
          </cell>
          <cell r="F1125" t="str">
            <v>Shraddha Dighe</v>
          </cell>
          <cell r="G1125">
            <v>46153.604861111111</v>
          </cell>
          <cell r="H1125">
            <v>46161.583333333336</v>
          </cell>
        </row>
        <row r="1126">
          <cell r="A1126" t="str">
            <v>UCW-30991</v>
          </cell>
          <cell r="B1126" t="str">
            <v>ENRICH_Update Required: Ingredients &amp; Product Images</v>
          </cell>
          <cell r="C1126" t="str">
            <v>CLOSED</v>
          </cell>
          <cell r="D1126" t="str">
            <v>Medium</v>
          </cell>
          <cell r="E1126" t="str">
            <v>Chirag Dubal</v>
          </cell>
          <cell r="F1126" t="str">
            <v>Shraddha Dighe</v>
          </cell>
          <cell r="G1126">
            <v>46153.599305555559</v>
          </cell>
          <cell r="H1126">
            <v>46162.756944444445</v>
          </cell>
        </row>
        <row r="1127">
          <cell r="A1127" t="str">
            <v>UCW-30990</v>
          </cell>
          <cell r="B1127" t="str">
            <v xml:space="preserve">ENRICH_Request for Image Update - SKU BGLB502 </v>
          </cell>
          <cell r="C1127" t="str">
            <v>CLOSED</v>
          </cell>
          <cell r="D1127" t="str">
            <v>Medium</v>
          </cell>
          <cell r="E1127" t="str">
            <v>Chirag Dubal</v>
          </cell>
          <cell r="F1127" t="str">
            <v>Shraddha Dighe</v>
          </cell>
          <cell r="G1127">
            <v>46153.592361111114</v>
          </cell>
          <cell r="H1127">
            <v>46161.571527777778</v>
          </cell>
        </row>
        <row r="1128">
          <cell r="A1128" t="str">
            <v>UCW-30985</v>
          </cell>
          <cell r="B1128" t="str">
            <v>CLONE - PUMA Accessories_Footwear_Apparel 124130 &amp; 125381 New Listing 12-02-2026</v>
          </cell>
          <cell r="C1128" t="str">
            <v>CLOSED</v>
          </cell>
          <cell r="D1128" t="str">
            <v>Medium</v>
          </cell>
          <cell r="E1128" t="str">
            <v>Chirag Dubal</v>
          </cell>
          <cell r="F1128" t="str">
            <v>netscribes</v>
          </cell>
          <cell r="G1128">
            <v>46153.563194444447</v>
          </cell>
          <cell r="H1128">
            <v>46172.50277777778</v>
          </cell>
        </row>
        <row r="1129">
          <cell r="A1129" t="str">
            <v>UCW-30983</v>
          </cell>
          <cell r="B1129" t="str">
            <v>ADIDAS Add now catalogue dated 9th May 2026</v>
          </cell>
          <cell r="C1129" t="str">
            <v>CLOSED</v>
          </cell>
          <cell r="D1129" t="str">
            <v>Medium</v>
          </cell>
          <cell r="E1129" t="str">
            <v>netscribes</v>
          </cell>
          <cell r="F1129" t="str">
            <v>Mohd Tahir Shaikh</v>
          </cell>
          <cell r="G1129">
            <v>46153.554166666669</v>
          </cell>
          <cell r="H1129">
            <v>46198.79791666667</v>
          </cell>
        </row>
        <row r="1130">
          <cell r="A1130" t="str">
            <v>UCW-30972</v>
          </cell>
          <cell r="B1130" t="str">
            <v>Request to Update Product Images &amp; Information on Tata Cliq</v>
          </cell>
          <cell r="C1130" t="str">
            <v>CLOSED Due to Inactive/Insufficient Information</v>
          </cell>
          <cell r="D1130" t="str">
            <v>Medium</v>
          </cell>
          <cell r="E1130" t="str">
            <v>Chirag Dubal</v>
          </cell>
          <cell r="F1130" t="str">
            <v>Shraddha Dighe</v>
          </cell>
          <cell r="G1130">
            <v>46153.467361111114</v>
          </cell>
          <cell r="H1130">
            <v>46165.418055555558</v>
          </cell>
        </row>
        <row r="1131">
          <cell r="A1131" t="str">
            <v>UCW-30970</v>
          </cell>
          <cell r="B1131" t="str">
            <v>Clone - PUMA Apparel 124130 &amp; 125381 New Listing 04-02-2026</v>
          </cell>
          <cell r="C1131" t="str">
            <v>CLOSED</v>
          </cell>
          <cell r="D1131" t="str">
            <v>Medium</v>
          </cell>
          <cell r="E1131" t="str">
            <v>netscribes</v>
          </cell>
          <cell r="F1131" t="str">
            <v>netscribes</v>
          </cell>
          <cell r="G1131">
            <v>46153.453472222223</v>
          </cell>
          <cell r="H1131">
            <v>46169.554166666669</v>
          </cell>
        </row>
        <row r="1132">
          <cell r="A1132" t="str">
            <v>UCW-30958</v>
          </cell>
          <cell r="B1132" t="str">
            <v>ENRICH_Wella X Tata Cliq Legal Metrology (CO) Update</v>
          </cell>
          <cell r="C1132" t="str">
            <v>CLOSED</v>
          </cell>
          <cell r="D1132" t="str">
            <v>Medium</v>
          </cell>
          <cell r="E1132" t="str">
            <v>netscribes</v>
          </cell>
          <cell r="F1132" t="str">
            <v>Shraddha Dighe</v>
          </cell>
          <cell r="G1132">
            <v>46152.493055555555</v>
          </cell>
          <cell r="H1132">
            <v>46164.47152777778</v>
          </cell>
        </row>
        <row r="1133">
          <cell r="A1133" t="str">
            <v>UCW-30955</v>
          </cell>
          <cell r="B1133" t="str">
            <v>Clone -The Souled Store Footwear 123858 20-04-2026</v>
          </cell>
          <cell r="C1133" t="str">
            <v>CLOSED</v>
          </cell>
          <cell r="D1133" t="str">
            <v>Medium</v>
          </cell>
          <cell r="E1133" t="str">
            <v>netscribes</v>
          </cell>
          <cell r="F1133" t="str">
            <v>netscribes</v>
          </cell>
          <cell r="G1133">
            <v>46151.602083333331</v>
          </cell>
          <cell r="H1133">
            <v>46153.656944444447</v>
          </cell>
        </row>
        <row r="1134">
          <cell r="A1134" t="str">
            <v>UCW-30951</v>
          </cell>
          <cell r="B1134" t="str">
            <v>ERROR_Tata CLIQ(Fashion+Luxury) |adidas DTC| Footwear Attributes for Listing_28-10-25_NC</v>
          </cell>
          <cell r="C1134" t="str">
            <v>CLOSED</v>
          </cell>
          <cell r="D1134" t="str">
            <v>Highest</v>
          </cell>
          <cell r="E1134" t="str">
            <v>netscribes</v>
          </cell>
          <cell r="F1134" t="str">
            <v>Mohd Tahir Shaikh</v>
          </cell>
          <cell r="G1134">
            <v>46151.525694444441</v>
          </cell>
          <cell r="H1134">
            <v>46157.456250000003</v>
          </cell>
        </row>
        <row r="1135">
          <cell r="A1135" t="str">
            <v>UCW-30936</v>
          </cell>
          <cell r="B1135" t="str">
            <v>Palmonas | Fashion Jewellery | 128366 | 7-05-2026 (251 SKUs)</v>
          </cell>
          <cell r="C1135" t="str">
            <v>CLOSED</v>
          </cell>
          <cell r="D1135" t="str">
            <v>Medium</v>
          </cell>
          <cell r="E1135" t="str">
            <v>Chirag Dubal</v>
          </cell>
          <cell r="F1135" t="str">
            <v>Shraddha Dighe</v>
          </cell>
          <cell r="G1135">
            <v>46150.84097222222</v>
          </cell>
          <cell r="H1135">
            <v>46155.784722222219</v>
          </cell>
        </row>
        <row r="1136">
          <cell r="A1136" t="str">
            <v>UCW-30935</v>
          </cell>
          <cell r="B1136" t="str">
            <v>Palmonas | Fashion Jewellery | 128366 | 7-05-2026 (243 SKUs)</v>
          </cell>
          <cell r="C1136" t="str">
            <v>CLOSED</v>
          </cell>
          <cell r="D1136" t="str">
            <v>Medium</v>
          </cell>
          <cell r="E1136" t="str">
            <v>Chirag Dubal</v>
          </cell>
          <cell r="F1136" t="str">
            <v>Shraddha Dighe</v>
          </cell>
          <cell r="G1136">
            <v>46150.834027777775</v>
          </cell>
          <cell r="H1136">
            <v>46155.777083333334</v>
          </cell>
        </row>
        <row r="1137">
          <cell r="A1137" t="str">
            <v>UCW-30933</v>
          </cell>
          <cell r="B1137" t="str">
            <v>Lotto/Footwear UPTO Lot-33/Seller code- 129247/ 06-05-2026</v>
          </cell>
          <cell r="C1137" t="str">
            <v>CLOSED</v>
          </cell>
          <cell r="D1137" t="str">
            <v>Medium</v>
          </cell>
          <cell r="E1137" t="str">
            <v>netscribes</v>
          </cell>
          <cell r="F1137" t="str">
            <v>Mohd Tahir Shaikh</v>
          </cell>
          <cell r="G1137">
            <v>46150.791666666664</v>
          </cell>
          <cell r="H1137">
            <v>46172.506249999999</v>
          </cell>
        </row>
        <row r="1138">
          <cell r="A1138" t="str">
            <v>UCW-30932</v>
          </cell>
          <cell r="B1138" t="str">
            <v>Tatacliq Footwear  batch 23 (May) _USPA_06-05-2026</v>
          </cell>
          <cell r="C1138" t="str">
            <v>CLOSED</v>
          </cell>
          <cell r="D1138" t="str">
            <v>Medium</v>
          </cell>
          <cell r="E1138" t="str">
            <v>netscribes</v>
          </cell>
          <cell r="F1138" t="str">
            <v>Mohd Tahir Shaikh</v>
          </cell>
          <cell r="G1138">
            <v>46150.770833333336</v>
          </cell>
          <cell r="H1138">
            <v>46172.506249999999</v>
          </cell>
        </row>
        <row r="1139">
          <cell r="A1139" t="str">
            <v>UCW-30931</v>
          </cell>
          <cell r="B1139" t="str">
            <v>Oroh - Footwear - Sneaker - (128691-11) - New Listing 05-06-2026</v>
          </cell>
          <cell r="C1139" t="str">
            <v>CLOSED</v>
          </cell>
          <cell r="D1139" t="str">
            <v>Medium</v>
          </cell>
          <cell r="E1139" t="str">
            <v>netscribes</v>
          </cell>
          <cell r="F1139" t="str">
            <v>Mohd Tahir Shaikh</v>
          </cell>
          <cell r="G1139">
            <v>46150.760416666664</v>
          </cell>
          <cell r="H1139">
            <v>46154.554166666669</v>
          </cell>
        </row>
        <row r="1140">
          <cell r="A1140" t="str">
            <v>UCW-30929</v>
          </cell>
          <cell r="B1140" t="str">
            <v xml:space="preserve"> Soch_Apparel_124205-SAS_08/05/2026_340 Styles</v>
          </cell>
          <cell r="C1140" t="str">
            <v>CLOSED</v>
          </cell>
          <cell r="D1140" t="str">
            <v>Medium</v>
          </cell>
          <cell r="E1140" t="str">
            <v>Chirag Dubal</v>
          </cell>
          <cell r="F1140" t="str">
            <v>Simi Raichel Zachariah</v>
          </cell>
          <cell r="G1140">
            <v>46150.727777777778</v>
          </cell>
          <cell r="H1140">
            <v>46197.46597222222</v>
          </cell>
        </row>
        <row r="1141">
          <cell r="A1141" t="str">
            <v>UCW-30924</v>
          </cell>
          <cell r="B1141" t="str">
            <v>Under Armour Footwear (128047)-06/05/2026</v>
          </cell>
          <cell r="C1141" t="str">
            <v>CLOSED</v>
          </cell>
          <cell r="D1141" t="str">
            <v>Medium</v>
          </cell>
          <cell r="E1141" t="str">
            <v>netscribes</v>
          </cell>
          <cell r="F1141" t="str">
            <v>Mohd Tahir Shaikh</v>
          </cell>
          <cell r="G1141">
            <v>46150.678472222222</v>
          </cell>
          <cell r="H1141">
            <v>46172.510416666664</v>
          </cell>
        </row>
        <row r="1142">
          <cell r="A1142" t="str">
            <v>UCW-30915</v>
          </cell>
          <cell r="B1142" t="str">
            <v>CLONE - Baby Catalog</v>
          </cell>
          <cell r="C1142" t="str">
            <v>CLOSED</v>
          </cell>
          <cell r="D1142" t="str">
            <v>Medium</v>
          </cell>
          <cell r="E1142" t="str">
            <v>netscribes</v>
          </cell>
          <cell r="F1142" t="str">
            <v>netscribes</v>
          </cell>
          <cell r="G1142">
            <v>46150.652083333334</v>
          </cell>
          <cell r="H1142">
            <v>46172.510416666664</v>
          </cell>
        </row>
        <row r="1143">
          <cell r="A1143" t="str">
            <v>UCW-30892</v>
          </cell>
          <cell r="B1143" t="str">
            <v>Enrich_78403051_PDP Update_Idole Power | TCL</v>
          </cell>
          <cell r="C1143" t="str">
            <v>CLOSED</v>
          </cell>
          <cell r="D1143" t="str">
            <v>Medium</v>
          </cell>
          <cell r="E1143" t="str">
            <v>Chirag Dubal</v>
          </cell>
          <cell r="F1143" t="str">
            <v>Simi Raichel Zachariah</v>
          </cell>
          <cell r="G1143">
            <v>46149.806250000001</v>
          </cell>
          <cell r="H1143">
            <v>46156.555555555555</v>
          </cell>
        </row>
        <row r="1144">
          <cell r="A1144" t="str">
            <v>UCW-30886</v>
          </cell>
          <cell r="B1144" t="str">
            <v>ENRICH_TataCliq: LSRG-Category Articles Image Updation</v>
          </cell>
          <cell r="C1144" t="str">
            <v>CLOSED</v>
          </cell>
          <cell r="D1144" t="str">
            <v>Medium</v>
          </cell>
          <cell r="E1144" t="str">
            <v>Chirag Dubal</v>
          </cell>
          <cell r="F1144" t="str">
            <v>Shraddha Dighe</v>
          </cell>
          <cell r="G1144">
            <v>46149.784722222219</v>
          </cell>
          <cell r="H1144">
            <v>46161.572916666664</v>
          </cell>
        </row>
        <row r="1145">
          <cell r="A1145" t="str">
            <v>UCW-30884</v>
          </cell>
          <cell r="B1145" t="str">
            <v>SCL Steelo + Home +Lunch Box + 128907+ 05.05.2026</v>
          </cell>
          <cell r="C1145" t="str">
            <v>CLOSED</v>
          </cell>
          <cell r="D1145" t="str">
            <v>Medium</v>
          </cell>
          <cell r="E1145" t="str">
            <v>Chirag Dubal</v>
          </cell>
          <cell r="F1145" t="str">
            <v>Shraddha Dighe</v>
          </cell>
          <cell r="G1145">
            <v>46149.780555555553</v>
          </cell>
          <cell r="H1145">
            <v>46155.715277777781</v>
          </cell>
        </row>
        <row r="1146">
          <cell r="A1146" t="str">
            <v>UCW-30879</v>
          </cell>
          <cell r="B1146" t="str">
            <v>ENRICH_Yves Saint Laurent &amp; Lancome SKU list | Removal of Authenticity Certificate</v>
          </cell>
          <cell r="C1146" t="str">
            <v>CLOSED</v>
          </cell>
          <cell r="D1146" t="str">
            <v>Medium</v>
          </cell>
          <cell r="E1146" t="str">
            <v>Chirag Dubal</v>
          </cell>
          <cell r="F1146" t="str">
            <v>Shraddha Dighe</v>
          </cell>
          <cell r="G1146">
            <v>46149.765972222223</v>
          </cell>
          <cell r="H1146">
            <v>46171.650694444441</v>
          </cell>
        </row>
        <row r="1147">
          <cell r="A1147" t="str">
            <v>UCW-30876</v>
          </cell>
          <cell r="B1147" t="str">
            <v xml:space="preserve">New Listings : Purearth </v>
          </cell>
          <cell r="C1147" t="str">
            <v>CLOSED Due to Inactive/Insufficient Information</v>
          </cell>
          <cell r="D1147" t="str">
            <v>Medium</v>
          </cell>
          <cell r="E1147" t="str">
            <v>Chirag Dubal</v>
          </cell>
          <cell r="F1147" t="str">
            <v>Simi Raichel Zachariah</v>
          </cell>
          <cell r="G1147">
            <v>46149.745833333334</v>
          </cell>
          <cell r="H1147">
            <v>46176.43472222222</v>
          </cell>
        </row>
        <row r="1148">
          <cell r="A1148" t="str">
            <v>UCW-30874</v>
          </cell>
          <cell r="B1148" t="str">
            <v>Tata Cliq  - New listing - Banderas Seduction In Black (05-05-2026)</v>
          </cell>
          <cell r="C1148" t="str">
            <v>CLOSED</v>
          </cell>
          <cell r="D1148" t="str">
            <v>Medium</v>
          </cell>
          <cell r="E1148" t="str">
            <v>Chirag Dubal</v>
          </cell>
          <cell r="F1148" t="str">
            <v>Shraddha Dighe</v>
          </cell>
          <cell r="G1148">
            <v>46149.742361111108</v>
          </cell>
          <cell r="H1148">
            <v>46172.511805555558</v>
          </cell>
        </row>
        <row r="1149">
          <cell r="A1149" t="str">
            <v>UCW-30872</v>
          </cell>
          <cell r="B1149" t="str">
            <v>Enrich_Tata Cliq  - Image Update - Giordano (06-05-2026)</v>
          </cell>
          <cell r="C1149" t="str">
            <v>CLOSED</v>
          </cell>
          <cell r="D1149" t="str">
            <v>Medium</v>
          </cell>
          <cell r="E1149" t="str">
            <v>Chirag Dubal</v>
          </cell>
          <cell r="F1149" t="str">
            <v>Simi Raichel Zachariah</v>
          </cell>
          <cell r="G1149">
            <v>46149.729166666664</v>
          </cell>
          <cell r="H1149">
            <v>46156.560416666667</v>
          </cell>
        </row>
        <row r="1150">
          <cell r="A1150" t="str">
            <v>UCW-30868</v>
          </cell>
          <cell r="B1150" t="str">
            <v>TUL Omni Catalogue || MBL || 02-May-2026</v>
          </cell>
          <cell r="C1150" t="str">
            <v>CLOSED</v>
          </cell>
          <cell r="D1150" t="str">
            <v>Medium</v>
          </cell>
          <cell r="E1150" t="str">
            <v>netscribes</v>
          </cell>
          <cell r="F1150" t="str">
            <v>Mohd Tahir Shaikh</v>
          </cell>
          <cell r="G1150">
            <v>46149.695138888892</v>
          </cell>
          <cell r="H1150">
            <v>46172.512499999997</v>
          </cell>
        </row>
        <row r="1151">
          <cell r="A1151" t="str">
            <v>UCW-30861</v>
          </cell>
          <cell r="B1151" t="str">
            <v>79057909_Sonam Glow Kit_Lancome | TCL</v>
          </cell>
          <cell r="C1151" t="str">
            <v>CLOSED</v>
          </cell>
          <cell r="D1151" t="str">
            <v>Medium</v>
          </cell>
          <cell r="E1151" t="str">
            <v>Chirag Dubal</v>
          </cell>
          <cell r="F1151" t="str">
            <v>Simi Raichel Zachariah</v>
          </cell>
          <cell r="G1151">
            <v>46149.563194444447</v>
          </cell>
          <cell r="H1151">
            <v>46172.512499999997</v>
          </cell>
        </row>
        <row r="1152">
          <cell r="A1152" t="str">
            <v>UCW-30855</v>
          </cell>
          <cell r="B1152" t="str">
            <v>Glam21+ New request + Beauty + 128383 + 4 May'26</v>
          </cell>
          <cell r="C1152" t="str">
            <v>CLOSED</v>
          </cell>
          <cell r="D1152" t="str">
            <v>Medium</v>
          </cell>
          <cell r="E1152" t="str">
            <v>Chirag Dubal</v>
          </cell>
          <cell r="F1152" t="str">
            <v>Shraddha Dighe</v>
          </cell>
          <cell r="G1152">
            <v>46149.535416666666</v>
          </cell>
          <cell r="H1152">
            <v>46172.513194444444</v>
          </cell>
        </row>
        <row r="1153">
          <cell r="A1153" t="str">
            <v>UCW-30848</v>
          </cell>
          <cell r="B1153" t="str">
            <v>Saree Catalouge 05-May - Meena Bazaar</v>
          </cell>
          <cell r="C1153" t="str">
            <v>CLOSED</v>
          </cell>
          <cell r="D1153" t="str">
            <v>Medium</v>
          </cell>
          <cell r="E1153" t="str">
            <v>Chirag Dubal</v>
          </cell>
          <cell r="F1153" t="str">
            <v>Shraddha Dighe</v>
          </cell>
          <cell r="G1153">
            <v>46149.472916666666</v>
          </cell>
          <cell r="H1153">
            <v>46172.513194444444</v>
          </cell>
        </row>
        <row r="1154">
          <cell r="A1154" t="str">
            <v>UCW-30846</v>
          </cell>
          <cell r="B1154" t="str">
            <v>Unstitched Catalouge- 05-May - Meena Bazaar</v>
          </cell>
          <cell r="C1154" t="str">
            <v>CLOSED</v>
          </cell>
          <cell r="D1154" t="str">
            <v>Medium</v>
          </cell>
          <cell r="E1154" t="str">
            <v>Chirag Dubal</v>
          </cell>
          <cell r="F1154" t="str">
            <v>Shraddha Dighe</v>
          </cell>
          <cell r="G1154">
            <v>46149.470138888886</v>
          </cell>
          <cell r="H1154">
            <v>46172.513888888891</v>
          </cell>
        </row>
        <row r="1155">
          <cell r="A1155" t="str">
            <v>UCW-30841</v>
          </cell>
          <cell r="B1155" t="str">
            <v>Hoversoul Listing - Exo Footwear  06 May 2026</v>
          </cell>
          <cell r="C1155" t="str">
            <v>CLOSED</v>
          </cell>
          <cell r="D1155" t="str">
            <v>Medium</v>
          </cell>
          <cell r="E1155" t="str">
            <v>netscribes</v>
          </cell>
          <cell r="F1155" t="str">
            <v>Mohd Tahir Shaikh</v>
          </cell>
          <cell r="G1155">
            <v>46149.449305555558</v>
          </cell>
          <cell r="H1155">
            <v>46172.51458333333</v>
          </cell>
        </row>
        <row r="1156">
          <cell r="A1156" t="str">
            <v>UCW-30839</v>
          </cell>
          <cell r="B1156" t="str">
            <v>ERROR_Hoversoul - cataloging  Batch -5_NC</v>
          </cell>
          <cell r="C1156" t="str">
            <v>CLOSED</v>
          </cell>
          <cell r="D1156" t="str">
            <v>Medium</v>
          </cell>
          <cell r="E1156" t="str">
            <v>netscribes</v>
          </cell>
          <cell r="F1156" t="str">
            <v>Mohd Tahir Shaikh</v>
          </cell>
          <cell r="G1156">
            <v>46149.444444444445</v>
          </cell>
          <cell r="H1156">
            <v>46172.518055555556</v>
          </cell>
        </row>
        <row r="1157">
          <cell r="A1157" t="str">
            <v>UCW-30836</v>
          </cell>
          <cell r="B1157" t="str">
            <v>PUMA Footwear 124130 &amp; 125381 New Listing 06-05-2026</v>
          </cell>
          <cell r="C1157" t="str">
            <v>CLOSED Due to Inactive/Insufficient Information</v>
          </cell>
          <cell r="D1157" t="str">
            <v>Medium</v>
          </cell>
          <cell r="E1157" t="str">
            <v>netscribes</v>
          </cell>
          <cell r="F1157" t="str">
            <v>Mohd Tahir Shaikh</v>
          </cell>
          <cell r="G1157">
            <v>46148.8125</v>
          </cell>
          <cell r="H1157">
            <v>46177.532638888886</v>
          </cell>
        </row>
        <row r="1158">
          <cell r="A1158" t="str">
            <v>UCW-30830</v>
          </cell>
          <cell r="B1158" t="str">
            <v>Tata - New Listing</v>
          </cell>
          <cell r="C1158" t="str">
            <v>CLOSED</v>
          </cell>
          <cell r="D1158" t="str">
            <v>Medium</v>
          </cell>
          <cell r="E1158" t="str">
            <v>Chirag Dubal</v>
          </cell>
          <cell r="F1158" t="str">
            <v>Shraddha Dighe</v>
          </cell>
          <cell r="G1158">
            <v>46148.783333333333</v>
          </cell>
          <cell r="H1158">
            <v>46172.613888888889</v>
          </cell>
        </row>
        <row r="1159">
          <cell r="A1159" t="str">
            <v>UCW-30829</v>
          </cell>
          <cell r="B1159" t="str">
            <v>MASTER DATA RS SUPERSTAR - Tatacliq</v>
          </cell>
          <cell r="C1159" t="str">
            <v>CLOSED</v>
          </cell>
          <cell r="D1159" t="str">
            <v>Medium</v>
          </cell>
          <cell r="E1159" t="str">
            <v>Chirag Dubal</v>
          </cell>
          <cell r="F1159" t="str">
            <v>Shloka Chakre</v>
          </cell>
          <cell r="G1159">
            <v>46148.77847222222</v>
          </cell>
          <cell r="H1159">
            <v>46172.614583333336</v>
          </cell>
        </row>
        <row r="1160">
          <cell r="A1160" t="str">
            <v>UCW-30828</v>
          </cell>
          <cell r="B1160" t="str">
            <v>ENRICH_Request for Image Update || 04/05/2026</v>
          </cell>
          <cell r="C1160" t="str">
            <v>CLOSED</v>
          </cell>
          <cell r="D1160" t="str">
            <v>Medium</v>
          </cell>
          <cell r="E1160" t="str">
            <v>Chirag Dubal</v>
          </cell>
          <cell r="F1160" t="str">
            <v>Shraddha Dighe</v>
          </cell>
          <cell r="G1160">
            <v>46148.777777777781</v>
          </cell>
          <cell r="H1160">
            <v>46158.561111111114</v>
          </cell>
        </row>
        <row r="1161">
          <cell r="A1161" t="str">
            <v>UCW-30826</v>
          </cell>
          <cell r="B1161" t="str">
            <v>Prepack - BIOTOP Listing</v>
          </cell>
          <cell r="C1161" t="str">
            <v>CLOSED</v>
          </cell>
          <cell r="D1161" t="str">
            <v>Medium</v>
          </cell>
          <cell r="E1161" t="str">
            <v>Chirag Dubal</v>
          </cell>
          <cell r="F1161" t="str">
            <v>Simi Raichel Zachariah</v>
          </cell>
          <cell r="G1161">
            <v>46148.769444444442</v>
          </cell>
          <cell r="H1161">
            <v>46172.614583333336</v>
          </cell>
        </row>
        <row r="1162">
          <cell r="A1162" t="str">
            <v>UCW-30818</v>
          </cell>
          <cell r="B1162" t="str">
            <v>CLONE - Tata CLIQ(Fashion+Luxury) |adidas DTC| Footwear Attributes for Listing_28-10-25</v>
          </cell>
          <cell r="C1162" t="str">
            <v>CLOSED Due to Inactive/Insufficient Information</v>
          </cell>
          <cell r="D1162" t="str">
            <v>Medium</v>
          </cell>
          <cell r="E1162" t="str">
            <v>netscribes</v>
          </cell>
          <cell r="F1162" t="str">
            <v>Reagan D’souza</v>
          </cell>
          <cell r="G1162">
            <v>46148.726388888892</v>
          </cell>
          <cell r="H1162">
            <v>46161.606944444444</v>
          </cell>
        </row>
        <row r="1163">
          <cell r="A1163" t="str">
            <v>UCW-30817</v>
          </cell>
          <cell r="B1163" t="str">
            <v>Error_Tata CLIQ(Fashion+Luxury) |adidas DTC| Footwear Attributes for Listing_28-10-25</v>
          </cell>
          <cell r="C1163" t="str">
            <v>CLOSED</v>
          </cell>
          <cell r="D1163" t="str">
            <v>Highest</v>
          </cell>
          <cell r="E1163" t="str">
            <v>netscribes</v>
          </cell>
          <cell r="F1163" t="str">
            <v>Reagan D’souza</v>
          </cell>
          <cell r="G1163">
            <v>46148.726388888892</v>
          </cell>
          <cell r="H1163">
            <v>46161.606944444444</v>
          </cell>
        </row>
        <row r="1164">
          <cell r="A1164" t="str">
            <v>UCW-30813</v>
          </cell>
          <cell r="B1164" t="str">
            <v>ENRICH_Tata Cliq_Revised Image &amp; Content Update due to packaging change</v>
          </cell>
          <cell r="C1164" t="str">
            <v>CLOSED</v>
          </cell>
          <cell r="D1164" t="str">
            <v>Medium</v>
          </cell>
          <cell r="E1164" t="str">
            <v>Chirag Dubal</v>
          </cell>
          <cell r="F1164" t="str">
            <v>Shraddha Dighe</v>
          </cell>
          <cell r="G1164">
            <v>46148.719444444447</v>
          </cell>
          <cell r="H1164">
            <v>46155.941666666666</v>
          </cell>
        </row>
        <row r="1165">
          <cell r="A1165" t="str">
            <v>UCW-30808</v>
          </cell>
          <cell r="B1165" t="str">
            <v>Footwear New Listing 05-05-2026 ( 288 EANs)</v>
          </cell>
          <cell r="C1165" t="str">
            <v>CLOSED Due to Inactive/Insufficient Information</v>
          </cell>
          <cell r="D1165" t="str">
            <v>Medium</v>
          </cell>
          <cell r="E1165" t="str">
            <v>Chirag Dubal</v>
          </cell>
          <cell r="F1165" t="str">
            <v>Shloka Chakre</v>
          </cell>
          <cell r="G1165">
            <v>46148.700694444444</v>
          </cell>
          <cell r="H1165">
            <v>46157.754861111112</v>
          </cell>
        </row>
        <row r="1166">
          <cell r="A1166" t="str">
            <v>UCW-30798</v>
          </cell>
          <cell r="B1166" t="str">
            <v>MJ Murakami - 4 STD - New Listing - TATA - 05-05-2026</v>
          </cell>
          <cell r="C1166" t="str">
            <v>CLOSED</v>
          </cell>
          <cell r="D1166" t="str">
            <v>Medium</v>
          </cell>
          <cell r="E1166" t="str">
            <v>Chirag Dubal</v>
          </cell>
          <cell r="F1166" t="str">
            <v>Simi Raichel Zachariah</v>
          </cell>
          <cell r="G1166">
            <v>46148.663194444445</v>
          </cell>
          <cell r="H1166">
            <v>46163.48333333333</v>
          </cell>
        </row>
        <row r="1167">
          <cell r="A1167" t="str">
            <v>UCW-30797</v>
          </cell>
          <cell r="B1167" t="str">
            <v>ERROR_Hoversoul Batch -9_NC</v>
          </cell>
          <cell r="C1167" t="str">
            <v>CLOSED</v>
          </cell>
          <cell r="D1167" t="str">
            <v>Medium</v>
          </cell>
          <cell r="E1167" t="str">
            <v>netscribes</v>
          </cell>
          <cell r="F1167" t="str">
            <v>Mohd Tahir Shaikh</v>
          </cell>
          <cell r="G1167">
            <v>46148.662499999999</v>
          </cell>
          <cell r="H1167">
            <v>46155.681250000001</v>
          </cell>
        </row>
        <row r="1168">
          <cell r="A1168" t="str">
            <v>UCW-30783</v>
          </cell>
          <cell r="B1168" t="str">
            <v>Listing details required | Tata CLiQ x O3+ (New Launch)</v>
          </cell>
          <cell r="C1168" t="str">
            <v>CLOSED</v>
          </cell>
          <cell r="D1168" t="str">
            <v>Medium</v>
          </cell>
          <cell r="E1168" t="str">
            <v>Chirag Dubal</v>
          </cell>
          <cell r="F1168" t="str">
            <v>Shraddha Dighe</v>
          </cell>
          <cell r="G1168">
            <v>46148.629166666666</v>
          </cell>
          <cell r="H1168">
            <v>46171.511111111111</v>
          </cell>
        </row>
        <row r="1169">
          <cell r="A1169" t="str">
            <v>UCW-30774</v>
          </cell>
          <cell r="B1169" t="str">
            <v>Tata Cliq Shoes, Caps, Wallet Catalog Dated on 05-05-2026</v>
          </cell>
          <cell r="C1169" t="str">
            <v>CLOSED</v>
          </cell>
          <cell r="D1169" t="str">
            <v>Medium</v>
          </cell>
          <cell r="E1169" t="str">
            <v>netscribes</v>
          </cell>
          <cell r="F1169" t="str">
            <v>Mohd Tahir Shaikh</v>
          </cell>
          <cell r="G1169">
            <v>46148.580555555556</v>
          </cell>
          <cell r="H1169">
            <v>46172.615277777775</v>
          </cell>
        </row>
        <row r="1170">
          <cell r="A1170" t="str">
            <v>UCW-30770</v>
          </cell>
          <cell r="B1170" t="str">
            <v>New Product Listing</v>
          </cell>
          <cell r="C1170" t="str">
            <v>CLOSED</v>
          </cell>
          <cell r="D1170" t="str">
            <v>Medium</v>
          </cell>
          <cell r="E1170" t="str">
            <v>Chirag Dubal</v>
          </cell>
          <cell r="F1170" t="str">
            <v>Shraddha Dighe</v>
          </cell>
          <cell r="G1170">
            <v>46148.5625</v>
          </cell>
          <cell r="H1170">
            <v>46172.615277777775</v>
          </cell>
        </row>
        <row r="1171">
          <cell r="A1171" t="str">
            <v>UCW-30769</v>
          </cell>
          <cell r="B1171" t="str">
            <v>ENRICH_TataCliq: AVI013-JB &amp; LDOF-01 Category Article Image Updation</v>
          </cell>
          <cell r="C1171" t="str">
            <v>CLOSED</v>
          </cell>
          <cell r="D1171" t="str">
            <v>Medium</v>
          </cell>
          <cell r="E1171" t="str">
            <v>netscribes</v>
          </cell>
          <cell r="F1171" t="str">
            <v>Mohd Tahir Shaikh</v>
          </cell>
          <cell r="G1171">
            <v>46148.561111111114</v>
          </cell>
          <cell r="H1171">
            <v>46155.954861111109</v>
          </cell>
        </row>
        <row r="1172">
          <cell r="A1172" t="str">
            <v>UCW-30763</v>
          </cell>
          <cell r="B1172" t="str">
            <v>Mapping listing lux to tata - 13 - Styles - Rockport</v>
          </cell>
          <cell r="C1172" t="str">
            <v>CLOSED</v>
          </cell>
          <cell r="D1172" t="str">
            <v>Medium</v>
          </cell>
          <cell r="E1172" t="str">
            <v>netscribes</v>
          </cell>
          <cell r="F1172" t="str">
            <v>Mohd Tahir Shaikh</v>
          </cell>
          <cell r="G1172">
            <v>46148.523611111108</v>
          </cell>
          <cell r="H1172">
            <v>46160.76666666667</v>
          </cell>
        </row>
        <row r="1173">
          <cell r="A1173" t="str">
            <v>UCW-30762</v>
          </cell>
          <cell r="B1173" t="str">
            <v>Aurelia/W/Folksong/Elleven- 45 Style- Summer-2026- 16th April</v>
          </cell>
          <cell r="C1173" t="str">
            <v>CLOSED</v>
          </cell>
          <cell r="D1173" t="str">
            <v>Medium</v>
          </cell>
          <cell r="E1173" t="str">
            <v>Chirag Dubal</v>
          </cell>
          <cell r="F1173" t="str">
            <v>Shraddha Dighe</v>
          </cell>
          <cell r="G1173">
            <v>46148.518750000003</v>
          </cell>
          <cell r="H1173">
            <v>46158.570833333331</v>
          </cell>
        </row>
        <row r="1174">
          <cell r="A1174" t="str">
            <v>UCW-30759</v>
          </cell>
          <cell r="B1174" t="str">
            <v>New listing seller 129577</v>
          </cell>
          <cell r="C1174" t="str">
            <v>CLOSED</v>
          </cell>
          <cell r="D1174" t="str">
            <v>Medium</v>
          </cell>
          <cell r="E1174" t="str">
            <v>Chirag Dubal</v>
          </cell>
          <cell r="F1174" t="str">
            <v>Shraddha Dighe</v>
          </cell>
          <cell r="G1174">
            <v>46148.50277777778</v>
          </cell>
          <cell r="H1174">
            <v>46172.615972222222</v>
          </cell>
        </row>
        <row r="1175">
          <cell r="A1175" t="str">
            <v>UCW-30754</v>
          </cell>
          <cell r="B1175" t="str">
            <v>ENRICH_Tata Euroitala Hygiene check</v>
          </cell>
          <cell r="C1175" t="str">
            <v>CLOSED</v>
          </cell>
          <cell r="D1175" t="str">
            <v>Medium</v>
          </cell>
          <cell r="E1175" t="str">
            <v>Chirag Dubal</v>
          </cell>
          <cell r="F1175" t="str">
            <v>Shraddha Dighe</v>
          </cell>
          <cell r="G1175">
            <v>46148.475694444445</v>
          </cell>
          <cell r="H1175">
            <v>46172.677777777775</v>
          </cell>
        </row>
        <row r="1176">
          <cell r="A1176" t="str">
            <v>UCW-30752</v>
          </cell>
          <cell r="B1176" t="str">
            <v>Clone-The Souled Store Footwear 123858 20-03-2026</v>
          </cell>
          <cell r="C1176" t="str">
            <v>CLOSED</v>
          </cell>
          <cell r="D1176" t="str">
            <v>Medium</v>
          </cell>
          <cell r="E1176" t="str">
            <v>netscribes</v>
          </cell>
          <cell r="F1176" t="str">
            <v>netscribes</v>
          </cell>
          <cell r="G1176">
            <v>46148.472222222219</v>
          </cell>
          <cell r="H1176">
            <v>46155.734722222223</v>
          </cell>
        </row>
        <row r="1177">
          <cell r="A1177" t="str">
            <v>UCW-30751</v>
          </cell>
          <cell r="B1177" t="str">
            <v>Miarcus -20 Styles-SS 26- 04 May</v>
          </cell>
          <cell r="C1177" t="str">
            <v>CLOSED</v>
          </cell>
          <cell r="D1177" t="str">
            <v>Medium</v>
          </cell>
          <cell r="E1177" t="str">
            <v>netscribes</v>
          </cell>
          <cell r="F1177" t="str">
            <v>Mohd Tahir Shaikh</v>
          </cell>
          <cell r="G1177">
            <v>46148.470833333333</v>
          </cell>
          <cell r="H1177">
            <v>46172.616666666669</v>
          </cell>
        </row>
        <row r="1178">
          <cell r="A1178" t="str">
            <v>UCW-30748</v>
          </cell>
          <cell r="B1178" t="str">
            <v>Miarcus -17 Styles-SS 26- 05 May</v>
          </cell>
          <cell r="C1178" t="str">
            <v>CLOSED</v>
          </cell>
          <cell r="D1178" t="str">
            <v>Medium</v>
          </cell>
          <cell r="E1178" t="str">
            <v>netscribes</v>
          </cell>
          <cell r="F1178" t="str">
            <v>Mohd Tahir Shaikh</v>
          </cell>
          <cell r="G1178">
            <v>46148.467361111114</v>
          </cell>
          <cell r="H1178">
            <v>46154.52847222222</v>
          </cell>
        </row>
        <row r="1179">
          <cell r="A1179" t="str">
            <v>UCW-30746</v>
          </cell>
          <cell r="B1179" t="str">
            <v>Miarcus -15 Styles-SS 26- 05 May</v>
          </cell>
          <cell r="C1179" t="str">
            <v>CLOSED</v>
          </cell>
          <cell r="D1179" t="str">
            <v>Medium</v>
          </cell>
          <cell r="E1179" t="str">
            <v>netscribes</v>
          </cell>
          <cell r="F1179" t="str">
            <v>Mohd Tahir Shaikh</v>
          </cell>
          <cell r="G1179">
            <v>46148.462500000001</v>
          </cell>
          <cell r="H1179">
            <v>46154.50277777778</v>
          </cell>
        </row>
        <row r="1180">
          <cell r="A1180" t="str">
            <v>UCW-30745</v>
          </cell>
          <cell r="B1180" t="str">
            <v>CLONE - NOYRA - 6 Mar 26 - 126542 - New collection - Luxury</v>
          </cell>
          <cell r="C1180" t="str">
            <v>CLOSED</v>
          </cell>
          <cell r="D1180" t="str">
            <v>Medium</v>
          </cell>
          <cell r="E1180" t="str">
            <v>netscribes</v>
          </cell>
          <cell r="F1180" t="str">
            <v>netscribes</v>
          </cell>
          <cell r="G1180">
            <v>46148.456250000003</v>
          </cell>
          <cell r="H1180">
            <v>46149.729166666664</v>
          </cell>
        </row>
        <row r="1181">
          <cell r="A1181" t="str">
            <v>UCW-30744</v>
          </cell>
          <cell r="B1181" t="str">
            <v>NEEMANS+FOOTWEAR+ 125173+ 04-05-2026</v>
          </cell>
          <cell r="C1181" t="str">
            <v>CLOSED</v>
          </cell>
          <cell r="D1181" t="str">
            <v>Medium</v>
          </cell>
          <cell r="E1181" t="str">
            <v>netscribes</v>
          </cell>
          <cell r="F1181" t="str">
            <v>Mohd Tahir Shaikh</v>
          </cell>
          <cell r="G1181">
            <v>46148.454861111109</v>
          </cell>
          <cell r="H1181">
            <v>46172.616666666669</v>
          </cell>
        </row>
        <row r="1182">
          <cell r="A1182" t="str">
            <v>UCW-30733</v>
          </cell>
          <cell r="B1182" t="str">
            <v>Tata Versace GWP Cataloguing 17th Apr</v>
          </cell>
          <cell r="C1182" t="str">
            <v>CLOSED</v>
          </cell>
          <cell r="D1182" t="str">
            <v>Medium</v>
          </cell>
          <cell r="E1182" t="str">
            <v>Chirag Dubal</v>
          </cell>
          <cell r="F1182" t="str">
            <v>Simi Raichel Zachariah</v>
          </cell>
          <cell r="G1182">
            <v>46147.794444444444</v>
          </cell>
          <cell r="H1182">
            <v>46154.679166666669</v>
          </cell>
        </row>
        <row r="1183">
          <cell r="A1183" t="str">
            <v>UCW-30729</v>
          </cell>
          <cell r="B1183" t="str">
            <v>ENRICH_Kiddopanti Image Change Request 4th_May_2026</v>
          </cell>
          <cell r="C1183" t="str">
            <v>CLOSED</v>
          </cell>
          <cell r="D1183" t="str">
            <v>Medium</v>
          </cell>
          <cell r="E1183" t="str">
            <v>netscribes</v>
          </cell>
          <cell r="F1183" t="str">
            <v>Mohd Tahir Shaikh</v>
          </cell>
          <cell r="G1183">
            <v>46147.785416666666</v>
          </cell>
          <cell r="H1183">
            <v>46153.427777777775</v>
          </cell>
        </row>
        <row r="1184">
          <cell r="A1184" t="str">
            <v>UCW-30723</v>
          </cell>
          <cell r="B1184" t="str">
            <v>YSL Fragrance Listing</v>
          </cell>
          <cell r="C1184" t="str">
            <v>CLOSED</v>
          </cell>
          <cell r="D1184" t="str">
            <v>Medium</v>
          </cell>
          <cell r="E1184" t="str">
            <v>Chirag Dubal</v>
          </cell>
          <cell r="F1184" t="str">
            <v>Simi Raichel Zachariah</v>
          </cell>
          <cell r="G1184">
            <v>46147.760416666664</v>
          </cell>
          <cell r="H1184">
            <v>46163.463888888888</v>
          </cell>
        </row>
        <row r="1185">
          <cell r="A1185" t="str">
            <v>UCW-30719</v>
          </cell>
          <cell r="B1185" t="str">
            <v>New Listings_Khadlaj</v>
          </cell>
          <cell r="C1185" t="str">
            <v>CLOSED</v>
          </cell>
          <cell r="D1185" t="str">
            <v>Medium</v>
          </cell>
          <cell r="E1185" t="str">
            <v>Chirag Dubal</v>
          </cell>
          <cell r="F1185" t="str">
            <v>Simi Raichel Zachariah</v>
          </cell>
          <cell r="G1185">
            <v>46147.74722222222</v>
          </cell>
          <cell r="H1185">
            <v>46231.692361111112</v>
          </cell>
        </row>
        <row r="1186">
          <cell r="A1186" t="str">
            <v>UCW-30698</v>
          </cell>
          <cell r="B1186" t="str">
            <v>Rosso Brunello - FTW - 1/05/26 - 77 SKUs</v>
          </cell>
          <cell r="C1186" t="str">
            <v>CLOSED</v>
          </cell>
          <cell r="D1186" t="str">
            <v>Medium</v>
          </cell>
          <cell r="E1186" t="str">
            <v>netscribes</v>
          </cell>
          <cell r="F1186" t="str">
            <v>Mohd Tahir Shaikh</v>
          </cell>
          <cell r="G1186">
            <v>46147.69027777778</v>
          </cell>
          <cell r="H1186">
            <v>46149.70208333333</v>
          </cell>
        </row>
        <row r="1187">
          <cell r="A1187" t="str">
            <v>UCW-30696</v>
          </cell>
          <cell r="B1187" t="str">
            <v>Guess Footwear Men &amp; Women (New) 31 Options 02-05-2026</v>
          </cell>
          <cell r="C1187" t="str">
            <v>CLOSED</v>
          </cell>
          <cell r="D1187" t="str">
            <v>Medium</v>
          </cell>
          <cell r="E1187" t="str">
            <v>Chirag Dubal</v>
          </cell>
          <cell r="F1187" t="str">
            <v>Shloka Chakre</v>
          </cell>
          <cell r="G1187">
            <v>46147.6875</v>
          </cell>
          <cell r="H1187">
            <v>46155.73541666667</v>
          </cell>
        </row>
        <row r="1188">
          <cell r="A1188" t="str">
            <v>UCW-30690</v>
          </cell>
          <cell r="B1188" t="str">
            <v>Cordwainers - FTW - 01/05/26 - 120 SKUs</v>
          </cell>
          <cell r="C1188" t="str">
            <v>CLOSED</v>
          </cell>
          <cell r="D1188" t="str">
            <v>Medium</v>
          </cell>
          <cell r="E1188" t="str">
            <v>netscribes</v>
          </cell>
          <cell r="F1188" t="str">
            <v>Mohd Tahir Shaikh</v>
          </cell>
          <cell r="G1188">
            <v>46147.680555555555</v>
          </cell>
          <cell r="H1188">
            <v>46172.617361111108</v>
          </cell>
        </row>
        <row r="1189">
          <cell r="A1189" t="str">
            <v>UCW-30686</v>
          </cell>
          <cell r="B1189" t="str">
            <v>CLONE - New Brand Listing - Oteria</v>
          </cell>
          <cell r="C1189" t="str">
            <v>CLOSED</v>
          </cell>
          <cell r="D1189" t="str">
            <v>Medium</v>
          </cell>
          <cell r="E1189" t="str">
            <v>netscribes</v>
          </cell>
          <cell r="F1189" t="str">
            <v>Shraddha Dighe</v>
          </cell>
          <cell r="G1189">
            <v>46147.669444444444</v>
          </cell>
          <cell r="H1189">
            <v>46172.618750000001</v>
          </cell>
        </row>
        <row r="1190">
          <cell r="A1190" t="str">
            <v>UCW-30685</v>
          </cell>
          <cell r="B1190" t="str">
            <v>Puma Add now catalogue dated 30th April 2026</v>
          </cell>
          <cell r="C1190" t="str">
            <v>CLOSED</v>
          </cell>
          <cell r="D1190" t="str">
            <v>Medium</v>
          </cell>
          <cell r="E1190" t="str">
            <v>netscribes</v>
          </cell>
          <cell r="F1190" t="str">
            <v>Mohd Tahir Shaikh</v>
          </cell>
          <cell r="G1190">
            <v>46147.665277777778</v>
          </cell>
          <cell r="H1190">
            <v>46172.618750000001</v>
          </cell>
        </row>
        <row r="1191">
          <cell r="A1191" t="str">
            <v>UCW-30684</v>
          </cell>
          <cell r="B1191" t="str">
            <v>Limese x Tata CLiQ | MOM</v>
          </cell>
          <cell r="C1191" t="str">
            <v>CLOSED</v>
          </cell>
          <cell r="D1191" t="str">
            <v>Medium</v>
          </cell>
          <cell r="E1191" t="str">
            <v>Chirag Dubal</v>
          </cell>
          <cell r="F1191" t="str">
            <v>Shraddha Dighe</v>
          </cell>
          <cell r="G1191">
            <v>46147.664583333331</v>
          </cell>
          <cell r="H1191">
            <v>46172.620138888888</v>
          </cell>
        </row>
        <row r="1192">
          <cell r="A1192" t="str">
            <v>UCW-30678</v>
          </cell>
          <cell r="B1192" t="str">
            <v>Sub task - Tatacliq Footwear MP-62_Arrow_USPA_14-04-2026</v>
          </cell>
          <cell r="C1192" t="str">
            <v>CLOSED</v>
          </cell>
          <cell r="D1192" t="str">
            <v>Medium</v>
          </cell>
          <cell r="E1192" t="str">
            <v>netscribes</v>
          </cell>
          <cell r="F1192" t="str">
            <v>netscribes</v>
          </cell>
          <cell r="G1192">
            <v>46147.601388888892</v>
          </cell>
          <cell r="H1192">
            <v>46172.62222222222</v>
          </cell>
        </row>
        <row r="1193">
          <cell r="A1193" t="str">
            <v>UCW-30677</v>
          </cell>
          <cell r="B1193" t="str">
            <v>CLONE - New Listings @TataCliq_25.04.2026</v>
          </cell>
          <cell r="C1193" t="str">
            <v>CLOSED</v>
          </cell>
          <cell r="D1193" t="str">
            <v>Medium</v>
          </cell>
          <cell r="E1193" t="str">
            <v>netscribes</v>
          </cell>
          <cell r="F1193" t="str">
            <v>netscribes</v>
          </cell>
          <cell r="G1193">
            <v>46147.595138888886</v>
          </cell>
          <cell r="H1193">
            <v>46172.623611111114</v>
          </cell>
        </row>
        <row r="1194">
          <cell r="A1194" t="str">
            <v>UCW-30673</v>
          </cell>
          <cell r="B1194" t="str">
            <v>Colors Queen || Makeup || 129094 || 31-03-2026</v>
          </cell>
          <cell r="C1194" t="str">
            <v>CLOSED</v>
          </cell>
          <cell r="D1194" t="str">
            <v>Medium</v>
          </cell>
          <cell r="E1194" t="str">
            <v>Chirag Dubal</v>
          </cell>
          <cell r="F1194" t="str">
            <v>Shraddha Dighe</v>
          </cell>
          <cell r="G1194">
            <v>46147.56527777778</v>
          </cell>
          <cell r="H1194">
            <v>46172.623611111114</v>
          </cell>
        </row>
        <row r="1195">
          <cell r="A1195" t="str">
            <v>UCW-30670</v>
          </cell>
          <cell r="B1195" t="str">
            <v>Plix - Skincare Pending - UCW-29413</v>
          </cell>
          <cell r="C1195" t="str">
            <v>CLOSED Due to Inactive/Insufficient Information</v>
          </cell>
          <cell r="D1195" t="str">
            <v>Medium</v>
          </cell>
          <cell r="E1195" t="str">
            <v>Chirag Dubal</v>
          </cell>
          <cell r="F1195" t="str">
            <v>Shraddha Dighe</v>
          </cell>
          <cell r="G1195">
            <v>46147.529166666667</v>
          </cell>
          <cell r="H1195">
            <v>46204.527083333334</v>
          </cell>
        </row>
        <row r="1196">
          <cell r="A1196" t="str">
            <v>UCW-30669</v>
          </cell>
          <cell r="B1196" t="str">
            <v>ENRICH_ Update Catalog images of Nutrabay &lt;&gt; TataCliq</v>
          </cell>
          <cell r="C1196" t="str">
            <v>CLOSED</v>
          </cell>
          <cell r="D1196" t="str">
            <v>Medium</v>
          </cell>
          <cell r="E1196" t="str">
            <v>netscribes</v>
          </cell>
          <cell r="F1196" t="str">
            <v>Mohd Tahir Shaikh</v>
          </cell>
          <cell r="G1196">
            <v>46147.52847222222</v>
          </cell>
          <cell r="H1196">
            <v>46153.560416666667</v>
          </cell>
        </row>
        <row r="1197">
          <cell r="A1197" t="str">
            <v>UCW-30661</v>
          </cell>
          <cell r="B1197" t="str">
            <v>ENRICH_ Images Update | Kids Iron Strip | Tata Cliq | Miduty</v>
          </cell>
          <cell r="C1197" t="str">
            <v>CLOSED</v>
          </cell>
          <cell r="D1197" t="str">
            <v>Medium</v>
          </cell>
          <cell r="E1197" t="str">
            <v>netscribes</v>
          </cell>
          <cell r="F1197" t="str">
            <v>Mohd Tahir Shaikh</v>
          </cell>
          <cell r="G1197">
            <v>46147.477083333331</v>
          </cell>
          <cell r="H1197">
            <v>46151.771527777775</v>
          </cell>
        </row>
        <row r="1198">
          <cell r="A1198" t="str">
            <v>UCW-30657</v>
          </cell>
          <cell r="B1198" t="str">
            <v>Bobbi Brown - GWP April'26</v>
          </cell>
          <cell r="C1198" t="str">
            <v>CLOSED</v>
          </cell>
          <cell r="D1198" t="str">
            <v>Medium</v>
          </cell>
          <cell r="E1198" t="str">
            <v>Chirag Dubal</v>
          </cell>
          <cell r="F1198" t="str">
            <v>Shraddha Dighe</v>
          </cell>
          <cell r="G1198">
            <v>46147.470138888886</v>
          </cell>
          <cell r="H1198">
            <v>46172.624305555553</v>
          </cell>
        </row>
        <row r="1199">
          <cell r="A1199" t="str">
            <v>UCW-30656</v>
          </cell>
          <cell r="B1199" t="str">
            <v>ENRICH_PDP Tata X SKP</v>
          </cell>
          <cell r="C1199" t="str">
            <v>CLOSED</v>
          </cell>
          <cell r="D1199" t="str">
            <v>Medium</v>
          </cell>
          <cell r="E1199" t="str">
            <v>Chirag Dubal</v>
          </cell>
          <cell r="F1199" t="str">
            <v>Shraddha Dighe</v>
          </cell>
          <cell r="G1199">
            <v>46147.459027777775</v>
          </cell>
          <cell r="H1199">
            <v>46151.768750000003</v>
          </cell>
        </row>
        <row r="1200">
          <cell r="A1200" t="str">
            <v>UCW-30646</v>
          </cell>
          <cell r="B1200" t="str">
            <v>Charles &amp; Keith_Footwear_125610_30thApr'26 (Batch 12)</v>
          </cell>
          <cell r="C1200" t="str">
            <v>CLOSED</v>
          </cell>
          <cell r="D1200" t="str">
            <v>Medium</v>
          </cell>
          <cell r="E1200" t="str">
            <v>Chirag Dubal</v>
          </cell>
          <cell r="F1200" t="str">
            <v>Shloka Chakre</v>
          </cell>
          <cell r="G1200">
            <v>46146.8</v>
          </cell>
          <cell r="H1200">
            <v>46155.736111111109</v>
          </cell>
        </row>
        <row r="1201">
          <cell r="A1201" t="str">
            <v>UCW-30644</v>
          </cell>
          <cell r="B1201" t="str">
            <v>REGAL TATACLIQ TEMPLATE 21.03.2026</v>
          </cell>
          <cell r="C1201" t="str">
            <v>CLOSED</v>
          </cell>
          <cell r="D1201" t="str">
            <v>Medium</v>
          </cell>
          <cell r="E1201" t="str">
            <v>netscribes</v>
          </cell>
          <cell r="F1201" t="str">
            <v>catalogue_repo</v>
          </cell>
          <cell r="G1201">
            <v>46146.79791666667</v>
          </cell>
          <cell r="H1201">
            <v>46149.769444444442</v>
          </cell>
        </row>
        <row r="1202">
          <cell r="A1202" t="str">
            <v>UCW-30634</v>
          </cell>
          <cell r="B1202" t="str">
            <v>FE x 22162 x GWP (Night Cream Gotu Kola)</v>
          </cell>
          <cell r="C1202" t="str">
            <v>CLOSED</v>
          </cell>
          <cell r="D1202" t="str">
            <v>Medium</v>
          </cell>
          <cell r="E1202" t="str">
            <v>Chirag Dubal</v>
          </cell>
          <cell r="F1202" t="str">
            <v>Simi Raichel Zachariah</v>
          </cell>
          <cell r="G1202">
            <v>46146.75277777778</v>
          </cell>
          <cell r="H1202">
            <v>46172.624305555553</v>
          </cell>
        </row>
        <row r="1203">
          <cell r="A1203" t="str">
            <v>UCW-30631</v>
          </cell>
          <cell r="B1203" t="str">
            <v>Enrich_Updated Product Cards – Ultra Matte Dry Touch Sunscreen 20g</v>
          </cell>
          <cell r="C1203" t="str">
            <v>CLOSED</v>
          </cell>
          <cell r="D1203" t="str">
            <v>Medium</v>
          </cell>
          <cell r="E1203" t="str">
            <v>Chirag Dubal</v>
          </cell>
          <cell r="F1203" t="str">
            <v>Shraddha Dighe</v>
          </cell>
          <cell r="G1203">
            <v>46146.746527777781</v>
          </cell>
          <cell r="H1203">
            <v>46151.763888888891</v>
          </cell>
        </row>
        <row r="1204">
          <cell r="A1204" t="str">
            <v>UCW-30630</v>
          </cell>
          <cell r="B1204" t="str">
            <v>Tata Cliq - April New Listings</v>
          </cell>
          <cell r="C1204" t="str">
            <v>CLOSED</v>
          </cell>
          <cell r="D1204" t="str">
            <v>Medium</v>
          </cell>
          <cell r="E1204" t="str">
            <v>Chirag Dubal</v>
          </cell>
          <cell r="F1204" t="str">
            <v>Shraddha Dighe</v>
          </cell>
          <cell r="G1204">
            <v>46146.745138888888</v>
          </cell>
          <cell r="H1204">
            <v>46154.51458333333</v>
          </cell>
        </row>
        <row r="1205">
          <cell r="A1205" t="str">
            <v>UCW-30629</v>
          </cell>
          <cell r="B1205" t="str">
            <v>New Chapter Series 10ML</v>
          </cell>
          <cell r="C1205" t="str">
            <v>CLOSED</v>
          </cell>
          <cell r="D1205" t="str">
            <v>Medium</v>
          </cell>
          <cell r="E1205" t="str">
            <v>Chirag Dubal</v>
          </cell>
          <cell r="F1205" t="str">
            <v>Shraddha Dighe</v>
          </cell>
          <cell r="G1205">
            <v>46146.740277777775</v>
          </cell>
          <cell r="H1205">
            <v>46155.701388888891</v>
          </cell>
        </row>
        <row r="1206">
          <cell r="A1206" t="str">
            <v>UCW-30622</v>
          </cell>
          <cell r="B1206" t="str">
            <v>CLONE - ENRICH_Arata 3.0 Catalogue Revision - 14 April</v>
          </cell>
          <cell r="C1206" t="str">
            <v>CLOSED</v>
          </cell>
          <cell r="D1206" t="str">
            <v>Medium</v>
          </cell>
          <cell r="E1206" t="str">
            <v>Chirag Dubal</v>
          </cell>
          <cell r="F1206" t="str">
            <v>Shraddha Dighe</v>
          </cell>
          <cell r="G1206">
            <v>46146.701388888891</v>
          </cell>
          <cell r="H1206">
            <v>46178.80972222222</v>
          </cell>
        </row>
        <row r="1207">
          <cell r="A1207" t="str">
            <v>UCW-30619</v>
          </cell>
          <cell r="B1207" t="str">
            <v>Lancome Fragrance Duo Kit_TCL</v>
          </cell>
          <cell r="C1207" t="str">
            <v>CLOSED Due to Inactive/Insufficient Information</v>
          </cell>
          <cell r="D1207" t="str">
            <v>Medium</v>
          </cell>
          <cell r="E1207" t="str">
            <v>Chirag Dubal</v>
          </cell>
          <cell r="F1207" t="str">
            <v>Shraddha Dighe</v>
          </cell>
          <cell r="G1207">
            <v>46146.689583333333</v>
          </cell>
          <cell r="H1207">
            <v>46155.736111111109</v>
          </cell>
        </row>
        <row r="1208">
          <cell r="A1208" t="str">
            <v>UCW-30617</v>
          </cell>
          <cell r="B1208" t="str">
            <v>ENRICH_IMAGE UPDATE.</v>
          </cell>
          <cell r="C1208" t="str">
            <v>CLOSED</v>
          </cell>
          <cell r="D1208" t="str">
            <v>Medium</v>
          </cell>
          <cell r="E1208" t="str">
            <v>Chirag Dubal</v>
          </cell>
          <cell r="F1208" t="str">
            <v>Shraddha Dighe</v>
          </cell>
          <cell r="G1208">
            <v>46146.685416666667</v>
          </cell>
          <cell r="H1208">
            <v>46155.944444444445</v>
          </cell>
        </row>
        <row r="1209">
          <cell r="A1209" t="str">
            <v>UCW-30612</v>
          </cell>
          <cell r="B1209" t="str">
            <v>CLONE - Vantier Shoes - 7th April 26 - 129308 - New collection - Luxury</v>
          </cell>
          <cell r="C1209" t="str">
            <v>CLOSED Due to Inactive/Insufficient Information</v>
          </cell>
          <cell r="D1209" t="str">
            <v>Medium</v>
          </cell>
          <cell r="E1209" t="str">
            <v>netscribes</v>
          </cell>
          <cell r="F1209" t="str">
            <v>netscribes</v>
          </cell>
          <cell r="G1209">
            <v>46146.647916666669</v>
          </cell>
          <cell r="H1209">
            <v>46167.76666666667</v>
          </cell>
        </row>
        <row r="1210">
          <cell r="A1210" t="str">
            <v>UCW-30610</v>
          </cell>
          <cell r="B1210" t="str">
            <v>ERROR_Image update Required 30.04.2026</v>
          </cell>
          <cell r="C1210" t="str">
            <v>CLOSED</v>
          </cell>
          <cell r="D1210" t="str">
            <v>Medium</v>
          </cell>
          <cell r="E1210" t="str">
            <v>Chirag Dubal</v>
          </cell>
          <cell r="F1210" t="str">
            <v>catalogue_repo</v>
          </cell>
          <cell r="G1210">
            <v>46146.645833333336</v>
          </cell>
          <cell r="H1210">
            <v>46162.520138888889</v>
          </cell>
        </row>
        <row r="1211">
          <cell r="A1211" t="str">
            <v>UCW-30609</v>
          </cell>
          <cell r="B1211" t="str">
            <v>Soulflower x TataCliq Connect</v>
          </cell>
          <cell r="C1211" t="str">
            <v>CLOSED Due to Inactive/Insufficient Information</v>
          </cell>
          <cell r="D1211" t="str">
            <v>Medium</v>
          </cell>
          <cell r="E1211" t="str">
            <v>Chirag Dubal</v>
          </cell>
          <cell r="F1211" t="str">
            <v>Shraddha Dighe</v>
          </cell>
          <cell r="G1211">
            <v>46146.632638888892</v>
          </cell>
          <cell r="H1211">
            <v>46167.470138888886</v>
          </cell>
        </row>
        <row r="1212">
          <cell r="A1212" t="str">
            <v>UCW-30607</v>
          </cell>
          <cell r="B1212" t="str">
            <v>ENRICH_The Sleep Company + Mattresses (/Home/Bed/Pillow &amp; Mattresses/Mattresses)+ 127275+ 15th April 2026</v>
          </cell>
          <cell r="C1212" t="str">
            <v>CLOSED</v>
          </cell>
          <cell r="D1212" t="str">
            <v>Medium</v>
          </cell>
          <cell r="E1212" t="str">
            <v>Chirag Dubal</v>
          </cell>
          <cell r="F1212" t="str">
            <v>Shraddha Dighe</v>
          </cell>
          <cell r="G1212">
            <v>46146.627083333333</v>
          </cell>
          <cell r="H1212">
            <v>46151.652083333334</v>
          </cell>
        </row>
        <row r="1213">
          <cell r="A1213" t="str">
            <v>UCW-30605</v>
          </cell>
          <cell r="B1213" t="str">
            <v>ENRICH_The Sleep Company + Furniture (Home /Home / Furniture / Chairs)+127275 -  30th April 2026</v>
          </cell>
          <cell r="C1213" t="str">
            <v>CLOSED</v>
          </cell>
          <cell r="D1213" t="str">
            <v>Medium</v>
          </cell>
          <cell r="E1213" t="str">
            <v>Chirag Dubal</v>
          </cell>
          <cell r="F1213" t="str">
            <v>Shraddha Dighe</v>
          </cell>
          <cell r="G1213">
            <v>46146.624305555553</v>
          </cell>
          <cell r="H1213">
            <v>46151.634027777778</v>
          </cell>
        </row>
        <row r="1214">
          <cell r="A1214" t="str">
            <v>UCW-30603</v>
          </cell>
          <cell r="B1214" t="str">
            <v>3rd Batch for Cataloguing 45 products</v>
          </cell>
          <cell r="C1214" t="str">
            <v>CLOSED</v>
          </cell>
          <cell r="D1214" t="str">
            <v>Medium</v>
          </cell>
          <cell r="E1214" t="str">
            <v>Chirag Dubal</v>
          </cell>
          <cell r="F1214" t="str">
            <v>Shraddha Dighe</v>
          </cell>
          <cell r="G1214">
            <v>46146.618750000001</v>
          </cell>
          <cell r="H1214">
            <v>46172.625</v>
          </cell>
        </row>
        <row r="1215">
          <cell r="A1215" t="str">
            <v>UCW-30602</v>
          </cell>
          <cell r="B1215" t="str">
            <v>Foxtale x Tatacliq Hula Hoop rollon Flora New Listings</v>
          </cell>
          <cell r="C1215" t="str">
            <v>CLOSED</v>
          </cell>
          <cell r="D1215" t="str">
            <v>Medium</v>
          </cell>
          <cell r="E1215" t="str">
            <v>Chirag Dubal</v>
          </cell>
          <cell r="F1215" t="str">
            <v>Shraddha Dighe</v>
          </cell>
          <cell r="G1215">
            <v>46146.616666666669</v>
          </cell>
          <cell r="H1215">
            <v>46164.769444444442</v>
          </cell>
        </row>
        <row r="1216">
          <cell r="A1216" t="str">
            <v>UCW-30599</v>
          </cell>
          <cell r="B1216" t="str">
            <v>ERROR_PUMA Accessories_Footwear_Apparel 124130 &amp; 125381 New Listing 12-02-2026_NC</v>
          </cell>
          <cell r="C1216" t="str">
            <v>CLOSED</v>
          </cell>
          <cell r="D1216" t="str">
            <v>Medium</v>
          </cell>
          <cell r="E1216" t="str">
            <v>netscribes</v>
          </cell>
          <cell r="F1216" t="str">
            <v>netscribes</v>
          </cell>
          <cell r="G1216">
            <v>46146.588888888888</v>
          </cell>
          <cell r="H1216">
            <v>46174.586805555555</v>
          </cell>
        </row>
        <row r="1217">
          <cell r="A1217" t="str">
            <v>UCW-30574</v>
          </cell>
          <cell r="B1217" t="str">
            <v>New Listing | CareVeda x TataCliq | 15th April 2026</v>
          </cell>
          <cell r="C1217" t="str">
            <v>CLOSED</v>
          </cell>
          <cell r="D1217" t="str">
            <v>Medium</v>
          </cell>
          <cell r="E1217" t="str">
            <v>Chirag Dubal</v>
          </cell>
          <cell r="F1217" t="str">
            <v>Shraddha Dighe</v>
          </cell>
          <cell r="G1217">
            <v>46146.53402777778</v>
          </cell>
          <cell r="H1217">
            <v>46172.626388888886</v>
          </cell>
        </row>
        <row r="1218">
          <cell r="A1218" t="str">
            <v>UCW-30557</v>
          </cell>
          <cell r="B1218" t="str">
            <v>Tata Cliq Luxury  - New listing - Fragrance MDP (GWP) 02-05-2026</v>
          </cell>
          <cell r="C1218" t="str">
            <v>CLOSED</v>
          </cell>
          <cell r="D1218" t="str">
            <v>Medium</v>
          </cell>
          <cell r="E1218" t="str">
            <v>Chirag Dubal</v>
          </cell>
          <cell r="F1218" t="str">
            <v>Shraddha Dighe</v>
          </cell>
          <cell r="G1218">
            <v>46146.480555555558</v>
          </cell>
          <cell r="H1218">
            <v>46172.626388888886</v>
          </cell>
        </row>
        <row r="1219">
          <cell r="A1219" t="str">
            <v>UCW-30555</v>
          </cell>
          <cell r="B1219" t="str">
            <v>Error_Andon Cord | Thrice Wrong Product Delivered | Allen Cooper</v>
          </cell>
          <cell r="C1219" t="str">
            <v>CLOSED</v>
          </cell>
          <cell r="D1219" t="str">
            <v>Medium</v>
          </cell>
          <cell r="E1219" t="str">
            <v>Chirag Dubal</v>
          </cell>
          <cell r="F1219" t="str">
            <v>Reagan D’souza</v>
          </cell>
          <cell r="G1219">
            <v>46146.476388888892</v>
          </cell>
          <cell r="H1219">
            <v>46158.538194444445</v>
          </cell>
        </row>
        <row r="1220">
          <cell r="A1220" t="str">
            <v>UCW-30550</v>
          </cell>
          <cell r="B1220" t="str">
            <v>Skechers Add now catalogue dated 15th April 2026</v>
          </cell>
          <cell r="C1220" t="str">
            <v>CLOSED</v>
          </cell>
          <cell r="D1220" t="str">
            <v>Medium</v>
          </cell>
          <cell r="E1220" t="str">
            <v>Chirag Dubal</v>
          </cell>
          <cell r="F1220" t="str">
            <v>netscribes</v>
          </cell>
          <cell r="G1220">
            <v>46144.630555555559</v>
          </cell>
          <cell r="H1220">
            <v>46172.638888888891</v>
          </cell>
        </row>
        <row r="1221">
          <cell r="A1221" t="str">
            <v>UCW-30544</v>
          </cell>
          <cell r="B1221" t="str">
            <v>Error_Hoversoul Batch -9_NC</v>
          </cell>
          <cell r="C1221" t="str">
            <v>CLOSED</v>
          </cell>
          <cell r="D1221" t="str">
            <v>Medium</v>
          </cell>
          <cell r="E1221" t="str">
            <v>Chirag Dubal</v>
          </cell>
          <cell r="F1221" t="str">
            <v>Reagan D’souza</v>
          </cell>
          <cell r="G1221">
            <v>46144.609722222223</v>
          </cell>
          <cell r="H1221">
            <v>46155.662499999999</v>
          </cell>
        </row>
        <row r="1222">
          <cell r="A1222" t="str">
            <v>UCW-30543</v>
          </cell>
          <cell r="B1222" t="str">
            <v>Enrichment_Tata Cliq  - Image Update - Banderas (29-04-2026)</v>
          </cell>
          <cell r="C1222" t="str">
            <v>CLOSED</v>
          </cell>
          <cell r="D1222" t="str">
            <v>Medium</v>
          </cell>
          <cell r="E1222" t="str">
            <v>Chirag Dubal</v>
          </cell>
          <cell r="F1222" t="str">
            <v>Reagan D’souza</v>
          </cell>
          <cell r="G1222">
            <v>46144.603472222225</v>
          </cell>
          <cell r="H1222">
            <v>46161.7</v>
          </cell>
        </row>
        <row r="1223">
          <cell r="A1223" t="str">
            <v>UCW-30537</v>
          </cell>
          <cell r="B1223" t="str">
            <v>ENRICH_Image Update: Charcoal Peel Off Mask // Tatacliq</v>
          </cell>
          <cell r="C1223" t="str">
            <v>CLOSED</v>
          </cell>
          <cell r="D1223" t="str">
            <v>Medium</v>
          </cell>
          <cell r="E1223" t="str">
            <v>Chirag Dubal</v>
          </cell>
          <cell r="F1223" t="str">
            <v>Shraddha Dighe</v>
          </cell>
          <cell r="G1223">
            <v>46143.98333333333</v>
          </cell>
          <cell r="H1223">
            <v>46145.745138888888</v>
          </cell>
        </row>
        <row r="1224">
          <cell r="A1224" t="str">
            <v>UCW-30536</v>
          </cell>
          <cell r="B1224" t="str">
            <v>K18 Hair Oil 10ml New Listing</v>
          </cell>
          <cell r="C1224" t="str">
            <v>CLOSED</v>
          </cell>
          <cell r="D1224" t="str">
            <v>Medium</v>
          </cell>
          <cell r="E1224" t="str">
            <v>Chirag Dubal</v>
          </cell>
          <cell r="F1224" t="str">
            <v>Shraddha Dighe</v>
          </cell>
          <cell r="G1224">
            <v>46143.980555555558</v>
          </cell>
          <cell r="H1224">
            <v>46191.669444444444</v>
          </cell>
        </row>
        <row r="1225">
          <cell r="A1225" t="str">
            <v>UCW-30535</v>
          </cell>
          <cell r="B1225" t="str">
            <v>Globus Women's Wear Apparels -  22 Styles - Batch 132 (Brand - Globus Stores Pvt Ltd) (Ethnic Wear) (27.04.2026)</v>
          </cell>
          <cell r="C1225" t="str">
            <v>CLOSED</v>
          </cell>
          <cell r="D1225" t="str">
            <v>Medium</v>
          </cell>
          <cell r="E1225" t="str">
            <v>Chirag Dubal</v>
          </cell>
          <cell r="F1225" t="str">
            <v>Shraddha Dighe</v>
          </cell>
          <cell r="G1225">
            <v>46143.972916666666</v>
          </cell>
          <cell r="H1225">
            <v>46155.737500000003</v>
          </cell>
        </row>
        <row r="1226">
          <cell r="A1226" t="str">
            <v>UCW-30534</v>
          </cell>
          <cell r="B1226" t="str">
            <v>Support Required for Bulk Category-wise Listing Upload - Rajnandini</v>
          </cell>
          <cell r="C1226" t="str">
            <v>CLOSED</v>
          </cell>
          <cell r="D1226" t="str">
            <v>Medium</v>
          </cell>
          <cell r="E1226" t="str">
            <v>Chirag Dubal</v>
          </cell>
          <cell r="F1226" t="str">
            <v>Shraddha Dighe</v>
          </cell>
          <cell r="G1226">
            <v>46143.969444444447</v>
          </cell>
          <cell r="H1226">
            <v>46150.598611111112</v>
          </cell>
        </row>
        <row r="1227">
          <cell r="A1227" t="str">
            <v>UCW-30533</v>
          </cell>
          <cell r="B1227" t="str">
            <v>22 Pro Listing File ( SS26)</v>
          </cell>
          <cell r="C1227" t="str">
            <v>CLOSED</v>
          </cell>
          <cell r="D1227" t="str">
            <v>Medium</v>
          </cell>
          <cell r="E1227" t="str">
            <v>Chirag Dubal</v>
          </cell>
          <cell r="F1227" t="str">
            <v>Shraddha Dighe</v>
          </cell>
          <cell r="G1227">
            <v>46143.946527777778</v>
          </cell>
          <cell r="H1227">
            <v>46155.737500000003</v>
          </cell>
        </row>
        <row r="1228">
          <cell r="A1228" t="str">
            <v>UCW-30531</v>
          </cell>
          <cell r="B1228" t="str">
            <v>Libas Apparel 127532 29-04-2026 (NEW CATALOGUE)</v>
          </cell>
          <cell r="C1228" t="str">
            <v>CLOSED</v>
          </cell>
          <cell r="D1228" t="str">
            <v>Medium</v>
          </cell>
          <cell r="E1228" t="str">
            <v>Chirag Dubal</v>
          </cell>
          <cell r="F1228" t="str">
            <v>Shraddha Dighe</v>
          </cell>
          <cell r="G1228">
            <v>46143.898611111108</v>
          </cell>
          <cell r="H1228">
            <v>46172.506944444445</v>
          </cell>
        </row>
        <row r="1229">
          <cell r="A1229" t="str">
            <v>UCW-30530</v>
          </cell>
          <cell r="B1229" t="str">
            <v>Inventory Report : Titan || Tata Cliq</v>
          </cell>
          <cell r="C1229" t="str">
            <v>CLOSED</v>
          </cell>
          <cell r="D1229" t="str">
            <v>Medium</v>
          </cell>
          <cell r="E1229" t="str">
            <v>netscribes</v>
          </cell>
          <cell r="F1229" t="str">
            <v>Shraddha Dighe</v>
          </cell>
          <cell r="G1229">
            <v>46143.864583333336</v>
          </cell>
          <cell r="H1229">
            <v>46155.737500000003</v>
          </cell>
        </row>
        <row r="1230">
          <cell r="A1230" t="str">
            <v>UCW-30523</v>
          </cell>
          <cell r="B1230" t="str">
            <v>TQ | Brand: Converse | Catalog Listing | SP26 Elevation Style.</v>
          </cell>
          <cell r="C1230" t="str">
            <v>CLOSED</v>
          </cell>
          <cell r="D1230" t="str">
            <v>Medium</v>
          </cell>
          <cell r="E1230" t="str">
            <v>Chirag Dubal</v>
          </cell>
          <cell r="F1230" t="str">
            <v>Shloka Chakre</v>
          </cell>
          <cell r="G1230">
            <v>46143.80972222222</v>
          </cell>
          <cell r="H1230">
            <v>46147.779861111114</v>
          </cell>
        </row>
        <row r="1231">
          <cell r="A1231" t="str">
            <v>UCW-30497</v>
          </cell>
          <cell r="B1231" t="str">
            <v>Brand Name: SaintG, Category: Footwear, Seller Code: 128447/128537, Listing Type: New Listing, No of SKus:468 No of Options:78 Date:15.04.2026</v>
          </cell>
          <cell r="C1231" t="str">
            <v>CLOSED</v>
          </cell>
          <cell r="D1231" t="str">
            <v>Medium</v>
          </cell>
          <cell r="E1231" t="str">
            <v>netscribes</v>
          </cell>
          <cell r="F1231" t="str">
            <v>Sushma Ram</v>
          </cell>
          <cell r="G1231">
            <v>46143.657638888886</v>
          </cell>
          <cell r="H1231">
            <v>46155.713194444441</v>
          </cell>
        </row>
        <row r="1232">
          <cell r="A1232" t="str">
            <v>UCW-30488</v>
          </cell>
          <cell r="B1232" t="str">
            <v>New Listings For Gold (21/04/2026)</v>
          </cell>
          <cell r="C1232" t="str">
            <v>CLOSED</v>
          </cell>
          <cell r="D1232" t="str">
            <v>Medium</v>
          </cell>
          <cell r="E1232" t="str">
            <v>netscribes</v>
          </cell>
          <cell r="F1232" t="str">
            <v>Sushma Ram</v>
          </cell>
          <cell r="G1232">
            <v>46143.584722222222</v>
          </cell>
          <cell r="H1232">
            <v>46155.713194444441</v>
          </cell>
        </row>
        <row r="1233">
          <cell r="A1233" t="str">
            <v>UCW-30480</v>
          </cell>
          <cell r="B1233" t="str">
            <v>Enrich_Request for Product Image Update</v>
          </cell>
          <cell r="C1233" t="str">
            <v>CLOSED</v>
          </cell>
          <cell r="D1233" t="str">
            <v>Medium</v>
          </cell>
          <cell r="E1233" t="str">
            <v>Chirag Dubal</v>
          </cell>
          <cell r="F1233" t="str">
            <v>Simi Raichel Zachariah</v>
          </cell>
          <cell r="G1233">
            <v>46143.498611111114</v>
          </cell>
          <cell r="H1233">
            <v>46158.65</v>
          </cell>
        </row>
        <row r="1234">
          <cell r="A1234" t="str">
            <v>UCW-30472</v>
          </cell>
          <cell r="B1234" t="str">
            <v>ENRICH_Request for Product Image Update</v>
          </cell>
          <cell r="C1234" t="str">
            <v>CLOSED Due to Inactive/Insufficient Information</v>
          </cell>
          <cell r="D1234" t="str">
            <v>Medium</v>
          </cell>
          <cell r="E1234" t="str">
            <v>netscribes</v>
          </cell>
          <cell r="F1234" t="str">
            <v>Sushma Ram</v>
          </cell>
          <cell r="G1234">
            <v>46143.140972222223</v>
          </cell>
          <cell r="H1234">
            <v>46155.545138888891</v>
          </cell>
        </row>
        <row r="1235">
          <cell r="A1235" t="str">
            <v>UCW-30466</v>
          </cell>
          <cell r="B1235" t="str">
            <v>Necklace category file for Listing in TATA CLIQ</v>
          </cell>
          <cell r="C1235" t="str">
            <v>CLOSED</v>
          </cell>
          <cell r="D1235" t="str">
            <v>Medium</v>
          </cell>
          <cell r="E1235" t="str">
            <v>Sushma Ram</v>
          </cell>
          <cell r="F1235" t="str">
            <v>Sushma Ram</v>
          </cell>
          <cell r="G1235">
            <v>46143.041666666664</v>
          </cell>
          <cell r="H1235">
            <v>46155.713888888888</v>
          </cell>
        </row>
        <row r="1236">
          <cell r="A1236" t="str">
            <v>UCW-30457</v>
          </cell>
          <cell r="B1236" t="str">
            <v>Dyson GWP Listing - May Sale'26</v>
          </cell>
          <cell r="C1236" t="str">
            <v>CLOSED</v>
          </cell>
          <cell r="D1236" t="str">
            <v>Medium</v>
          </cell>
          <cell r="E1236" t="str">
            <v>Chirag Dubal</v>
          </cell>
          <cell r="F1236" t="str">
            <v>Shloka Chakre</v>
          </cell>
          <cell r="G1236">
            <v>46142.795138888891</v>
          </cell>
          <cell r="H1236">
            <v>46155.714583333334</v>
          </cell>
        </row>
        <row r="1237">
          <cell r="A1237" t="str">
            <v>UCW-30456</v>
          </cell>
          <cell r="B1237" t="str">
            <v>CLONE - April New Line Sheet</v>
          </cell>
          <cell r="C1237" t="str">
            <v>CLOSED</v>
          </cell>
          <cell r="D1237" t="str">
            <v>Medium</v>
          </cell>
          <cell r="E1237" t="str">
            <v>netscribes</v>
          </cell>
          <cell r="F1237" t="str">
            <v>Sushma Ram</v>
          </cell>
          <cell r="G1237">
            <v>46142.788194444445</v>
          </cell>
          <cell r="H1237">
            <v>46149.65902777778</v>
          </cell>
        </row>
        <row r="1238">
          <cell r="A1238" t="str">
            <v>UCW-30454</v>
          </cell>
          <cell r="B1238" t="str">
            <v>75 Articles || New Listing For INC.5 || TataCliq</v>
          </cell>
          <cell r="C1238" t="str">
            <v>CLOSED Due to Inactive/Insufficient Information</v>
          </cell>
          <cell r="D1238" t="str">
            <v>Medium</v>
          </cell>
          <cell r="E1238" t="str">
            <v>netscribes</v>
          </cell>
          <cell r="F1238" t="str">
            <v>Sushma Ram</v>
          </cell>
          <cell r="G1238">
            <v>46142.775694444441</v>
          </cell>
          <cell r="H1238">
            <v>46158.63958333333</v>
          </cell>
        </row>
        <row r="1239">
          <cell r="A1239" t="str">
            <v>UCW-30452</v>
          </cell>
          <cell r="B1239" t="str">
            <v>Error_Old Listing – Images Not Reflecting</v>
          </cell>
          <cell r="C1239" t="str">
            <v>CLOSED</v>
          </cell>
          <cell r="D1239" t="str">
            <v>Medium</v>
          </cell>
          <cell r="E1239" t="str">
            <v>Chirag Dubal</v>
          </cell>
          <cell r="F1239" t="str">
            <v>Reagan D’souza</v>
          </cell>
          <cell r="G1239">
            <v>46142.754861111112</v>
          </cell>
          <cell r="H1239">
            <v>46155.683333333334</v>
          </cell>
        </row>
        <row r="1240">
          <cell r="A1240" t="str">
            <v>UCW-30447</v>
          </cell>
          <cell r="B1240" t="str">
            <v>Pantaloons/Men Women/Kids/Non Apparel Footwear/New Listing/SKU 136/Options 23| 28th April'2026</v>
          </cell>
          <cell r="C1240" t="str">
            <v>CLOSED</v>
          </cell>
          <cell r="D1240" t="str">
            <v>Medium</v>
          </cell>
          <cell r="E1240" t="str">
            <v>Chirag Dubal</v>
          </cell>
          <cell r="F1240" t="str">
            <v>Simi Raichel Zachariah</v>
          </cell>
          <cell r="G1240">
            <v>46142.734027777777</v>
          </cell>
          <cell r="H1240">
            <v>46155.71597222222</v>
          </cell>
        </row>
        <row r="1241">
          <cell r="A1241" t="str">
            <v>UCW-30441</v>
          </cell>
          <cell r="B1241" t="str">
            <v>The Souled Store Footwear 123858 20-04-2026</v>
          </cell>
          <cell r="C1241" t="str">
            <v>CLOSED Due to Inactive/Insufficient Information</v>
          </cell>
          <cell r="D1241" t="str">
            <v>Medium</v>
          </cell>
          <cell r="E1241" t="str">
            <v>Chirag Dubal</v>
          </cell>
          <cell r="F1241" t="str">
            <v>Reagan D’souza</v>
          </cell>
          <cell r="G1241">
            <v>46142.67291666667</v>
          </cell>
          <cell r="H1241">
            <v>46151.602083333331</v>
          </cell>
        </row>
        <row r="1242">
          <cell r="A1242" t="str">
            <v>UCW-30438</v>
          </cell>
          <cell r="B1242" t="str">
            <v>Woodland / Footwear / 129 sku's / 19 Options / 29-04-26</v>
          </cell>
          <cell r="C1242" t="str">
            <v>CLOSED</v>
          </cell>
          <cell r="D1242" t="str">
            <v>Medium</v>
          </cell>
          <cell r="E1242" t="str">
            <v>Chirag Dubal</v>
          </cell>
          <cell r="F1242" t="str">
            <v>Reagan D’souza</v>
          </cell>
          <cell r="G1242">
            <v>46142.615277777775</v>
          </cell>
          <cell r="H1242">
            <v>46155.716666666667</v>
          </cell>
        </row>
        <row r="1243">
          <cell r="A1243" t="str">
            <v>UCW-30432</v>
          </cell>
          <cell r="B1243" t="str">
            <v>Tata Cliq New Listing - Sebamed 400 ml shampoo</v>
          </cell>
          <cell r="C1243" t="str">
            <v>CLOSED Due to Inactive/Insufficient Information</v>
          </cell>
          <cell r="D1243" t="str">
            <v>Medium</v>
          </cell>
          <cell r="E1243" t="str">
            <v>Chirag Dubal</v>
          </cell>
          <cell r="F1243" t="str">
            <v>Simi Raichel Zachariah</v>
          </cell>
          <cell r="G1243">
            <v>46142.54791666667</v>
          </cell>
          <cell r="H1243">
            <v>46148.498611111114</v>
          </cell>
        </row>
        <row r="1244">
          <cell r="A1244" t="str">
            <v>UCW-30425</v>
          </cell>
          <cell r="B1244" t="str">
            <v>Enrich_MNY | Cloudtopia Spell Update | TATACLIQ</v>
          </cell>
          <cell r="C1244" t="str">
            <v>CLOSED</v>
          </cell>
          <cell r="D1244" t="str">
            <v>Medium</v>
          </cell>
          <cell r="E1244" t="str">
            <v>Chirag Dubal</v>
          </cell>
          <cell r="F1244" t="str">
            <v>Simi Raichel Zachariah</v>
          </cell>
          <cell r="G1244">
            <v>46142.492361111108</v>
          </cell>
          <cell r="H1244">
            <v>46145.743055555555</v>
          </cell>
        </row>
        <row r="1245">
          <cell r="A1245" t="str">
            <v>UCW-30420</v>
          </cell>
          <cell r="B1245" t="str">
            <v xml:space="preserve">Versace - Platform Addition </v>
          </cell>
          <cell r="C1245" t="str">
            <v>CLOSED</v>
          </cell>
          <cell r="D1245" t="str">
            <v>Medium</v>
          </cell>
          <cell r="E1245" t="str">
            <v>Chirag Dubal</v>
          </cell>
          <cell r="F1245" t="str">
            <v>Simi Raichel Zachariah</v>
          </cell>
          <cell r="G1245">
            <v>46142.427083333336</v>
          </cell>
          <cell r="H1245">
            <v>46155.718055555553</v>
          </cell>
        </row>
        <row r="1246">
          <cell r="A1246" t="str">
            <v>UCW-30418</v>
          </cell>
          <cell r="B1246" t="str">
            <v>CLONE - Footwear Input format - 81 Options - Zeesh</v>
          </cell>
          <cell r="C1246" t="str">
            <v>CLOSED</v>
          </cell>
          <cell r="D1246" t="str">
            <v>Medium</v>
          </cell>
          <cell r="E1246" t="str">
            <v>Chirag Dubal</v>
          </cell>
          <cell r="F1246" t="str">
            <v>netscribes</v>
          </cell>
          <cell r="G1246">
            <v>46142.385416666664</v>
          </cell>
          <cell r="H1246">
            <v>46149.613888888889</v>
          </cell>
        </row>
        <row r="1247">
          <cell r="A1247" t="str">
            <v>UCW-30410</v>
          </cell>
          <cell r="B1247" t="str">
            <v>Tatacliq Footwear  batch 17 (April) _USPA_28-04-2026</v>
          </cell>
          <cell r="C1247" t="str">
            <v>CLOSED</v>
          </cell>
          <cell r="D1247" t="str">
            <v>Medium</v>
          </cell>
          <cell r="E1247" t="str">
            <v>Chirag Dubal</v>
          </cell>
          <cell r="F1247" t="str">
            <v>Reagan D’souza</v>
          </cell>
          <cell r="G1247">
            <v>46141.864583333336</v>
          </cell>
          <cell r="H1247">
            <v>46148.70208333333</v>
          </cell>
        </row>
        <row r="1248">
          <cell r="A1248" t="str">
            <v>UCW-30399</v>
          </cell>
          <cell r="B1248" t="str">
            <v>New Listings @TataCliq_25.04.2026</v>
          </cell>
          <cell r="C1248" t="str">
            <v>CLOSED Due to Inactive/Insufficient Information</v>
          </cell>
          <cell r="D1248" t="str">
            <v>Medium</v>
          </cell>
          <cell r="E1248" t="str">
            <v>Chirag Dubal</v>
          </cell>
          <cell r="F1248" t="str">
            <v>Reagan D’souza</v>
          </cell>
          <cell r="G1248">
            <v>46141.765277777777</v>
          </cell>
          <cell r="H1248">
            <v>46157.616666666669</v>
          </cell>
        </row>
        <row r="1249">
          <cell r="A1249" t="str">
            <v>UCW-30376</v>
          </cell>
          <cell r="B1249" t="str">
            <v>ENRICH_PDP model images to be removed - ABH Luminous Foundation</v>
          </cell>
          <cell r="C1249" t="str">
            <v>CLOSED</v>
          </cell>
          <cell r="D1249" t="str">
            <v>Medium</v>
          </cell>
          <cell r="E1249" t="str">
            <v>Chirag Dubal</v>
          </cell>
          <cell r="F1249" t="str">
            <v>netscribes</v>
          </cell>
          <cell r="G1249">
            <v>46141.68472222222</v>
          </cell>
          <cell r="H1249">
            <v>46145.738194444442</v>
          </cell>
        </row>
        <row r="1250">
          <cell r="A1250" t="str">
            <v>UCW-30366</v>
          </cell>
          <cell r="B1250" t="str">
            <v>UCW-29715 - Skechers Add now catalogue dated 15th April 2026</v>
          </cell>
          <cell r="C1250" t="str">
            <v>CLOSED</v>
          </cell>
          <cell r="D1250" t="str">
            <v>Medium</v>
          </cell>
          <cell r="E1250" t="str">
            <v>Chirag Dubal</v>
          </cell>
          <cell r="F1250" t="str">
            <v>netscribes</v>
          </cell>
          <cell r="G1250">
            <v>46141.633333333331</v>
          </cell>
          <cell r="H1250">
            <v>46228.90347222222</v>
          </cell>
        </row>
        <row r="1251">
          <cell r="A1251" t="str">
            <v>UCW-30365</v>
          </cell>
          <cell r="B1251" t="str">
            <v xml:space="preserve"> Tata Cliq-Reebok Brand-Footwear -127776 - 29-04-2026</v>
          </cell>
          <cell r="C1251" t="str">
            <v>CLOSED</v>
          </cell>
          <cell r="D1251" t="str">
            <v>Medium</v>
          </cell>
          <cell r="E1251" t="str">
            <v>Chirag Dubal</v>
          </cell>
          <cell r="F1251" t="str">
            <v>Simi Raichel Zachariah</v>
          </cell>
          <cell r="G1251">
            <v>46141.629861111112</v>
          </cell>
          <cell r="H1251">
            <v>46172.505555555559</v>
          </cell>
        </row>
        <row r="1252">
          <cell r="A1252" t="str">
            <v>UCW-30359</v>
          </cell>
          <cell r="B1252" t="str">
            <v>CK One Night Essence - 3 STD - New listing - TATA - 28/4/26</v>
          </cell>
          <cell r="C1252" t="str">
            <v>CLOSED</v>
          </cell>
          <cell r="D1252" t="str">
            <v>Medium</v>
          </cell>
          <cell r="E1252" t="str">
            <v>Chirag Dubal</v>
          </cell>
          <cell r="F1252" t="str">
            <v>Simi Raichel Zachariah</v>
          </cell>
          <cell r="G1252">
            <v>46141.574305555558</v>
          </cell>
          <cell r="H1252">
            <v>46155.737500000003</v>
          </cell>
        </row>
        <row r="1253">
          <cell r="A1253" t="str">
            <v>UCW-30328</v>
          </cell>
          <cell r="B1253" t="str">
            <v>( CHARCHIT/CAVIO ) 48 -New Styles Product data sheet and the Google Drive link for the Product images to go live on Tata Cliq</v>
          </cell>
          <cell r="C1253" t="str">
            <v>CLOSED</v>
          </cell>
          <cell r="D1253" t="str">
            <v>Medium</v>
          </cell>
          <cell r="E1253" t="str">
            <v>Chirag Dubal</v>
          </cell>
          <cell r="F1253" t="str">
            <v>Reagan D’souza</v>
          </cell>
          <cell r="G1253">
            <v>46140.919444444444</v>
          </cell>
          <cell r="H1253">
            <v>46147.745138888888</v>
          </cell>
        </row>
        <row r="1254">
          <cell r="A1254" t="str">
            <v>UCW-30324</v>
          </cell>
          <cell r="B1254" t="str">
            <v>Tata Cliq Footwear Catalogue- Asics | 27th April</v>
          </cell>
          <cell r="C1254" t="str">
            <v>CLOSED</v>
          </cell>
          <cell r="D1254" t="str">
            <v>Medium</v>
          </cell>
          <cell r="E1254" t="str">
            <v>Chirag Dubal</v>
          </cell>
          <cell r="F1254" t="str">
            <v>Reagan D’souza</v>
          </cell>
          <cell r="G1254">
            <v>46140.89166666667</v>
          </cell>
          <cell r="H1254">
            <v>46148.634027777778</v>
          </cell>
        </row>
        <row r="1255">
          <cell r="A1255" t="str">
            <v>UCW-30323</v>
          </cell>
          <cell r="B1255" t="str">
            <v>TATA Cliq Fashion - Migration pending</v>
          </cell>
          <cell r="C1255" t="str">
            <v>CLOSED</v>
          </cell>
          <cell r="D1255" t="str">
            <v>Medium</v>
          </cell>
          <cell r="E1255" t="str">
            <v>Chirag Dubal</v>
          </cell>
          <cell r="F1255" t="str">
            <v>Reagan D’souza</v>
          </cell>
          <cell r="G1255">
            <v>46140.882638888892</v>
          </cell>
          <cell r="H1255">
            <v>46155.576388888891</v>
          </cell>
        </row>
        <row r="1256">
          <cell r="A1256" t="str">
            <v>UCW-30315</v>
          </cell>
          <cell r="B1256" t="str">
            <v>Error_Need to update Correct Brand Name - DIESEL</v>
          </cell>
          <cell r="C1256" t="str">
            <v>CLOSED</v>
          </cell>
          <cell r="D1256" t="str">
            <v>Medium</v>
          </cell>
          <cell r="E1256" t="str">
            <v>netscribes</v>
          </cell>
          <cell r="F1256" t="str">
            <v>Sushma Ram</v>
          </cell>
          <cell r="G1256">
            <v>46140.848611111112</v>
          </cell>
          <cell r="H1256">
            <v>46174.777777777781</v>
          </cell>
        </row>
        <row r="1257">
          <cell r="A1257" t="str">
            <v>UCW-30313</v>
          </cell>
          <cell r="B1257" t="str">
            <v>New Balance Men Apparel 127055 &amp; 126934 New listing 26-04-2026</v>
          </cell>
          <cell r="C1257" t="str">
            <v>CLOSED</v>
          </cell>
          <cell r="D1257" t="str">
            <v>Medium</v>
          </cell>
          <cell r="E1257" t="str">
            <v>Chirag Dubal</v>
          </cell>
          <cell r="F1257" t="str">
            <v>Shloka Chakre</v>
          </cell>
          <cell r="G1257">
            <v>46140.845138888886</v>
          </cell>
          <cell r="H1257">
            <v>46177.480555555558</v>
          </cell>
        </row>
        <row r="1258">
          <cell r="A1258" t="str">
            <v>UCW-30310</v>
          </cell>
          <cell r="B1258" t="str">
            <v>New Balance Cricket FTW 127055 &amp; 126934 New listing 27-04-2026</v>
          </cell>
          <cell r="C1258" t="str">
            <v>CLOSED</v>
          </cell>
          <cell r="D1258" t="str">
            <v>Medium</v>
          </cell>
          <cell r="E1258" t="str">
            <v>Chirag Dubal</v>
          </cell>
          <cell r="F1258" t="str">
            <v>Shloka Chakre</v>
          </cell>
          <cell r="G1258">
            <v>46140.833333333336</v>
          </cell>
          <cell r="H1258">
            <v>46155.816666666666</v>
          </cell>
        </row>
        <row r="1259">
          <cell r="A1259" t="str">
            <v>UCW-30304</v>
          </cell>
          <cell r="B1259" t="str">
            <v>RHE Cosmetics and MAKEUP by Siti + New Listing (Adhoc) + Beauty + 129212 + 28 April</v>
          </cell>
          <cell r="C1259" t="str">
            <v>CLOSED Due to Inactive/Insufficient Information</v>
          </cell>
          <cell r="D1259" t="str">
            <v>Medium</v>
          </cell>
          <cell r="E1259" t="str">
            <v>Chirag Dubal</v>
          </cell>
          <cell r="F1259" t="str">
            <v>Simi Raichel Zachariah</v>
          </cell>
          <cell r="G1259">
            <v>46140.818749999999</v>
          </cell>
          <cell r="H1259">
            <v>46155.816666666666</v>
          </cell>
        </row>
        <row r="1260">
          <cell r="A1260" t="str">
            <v>UCW-30302</v>
          </cell>
          <cell r="B1260" t="str">
            <v>Redchief_Sport Shoes_123781_270426</v>
          </cell>
          <cell r="C1260" t="str">
            <v>CLOSED</v>
          </cell>
          <cell r="D1260" t="str">
            <v>Medium</v>
          </cell>
          <cell r="E1260" t="str">
            <v>Chirag Dubal</v>
          </cell>
          <cell r="F1260" t="str">
            <v>Reagan D’souza</v>
          </cell>
          <cell r="G1260">
            <v>46140.814583333333</v>
          </cell>
          <cell r="H1260">
            <v>46172.505555555559</v>
          </cell>
        </row>
        <row r="1261">
          <cell r="A1261" t="str">
            <v>UCW-30299</v>
          </cell>
          <cell r="B1261" t="str">
            <v>Tata Cliq Listing_20-04-2026 Lavie Luxe &amp; Lavie Sport Perfume</v>
          </cell>
          <cell r="C1261" t="str">
            <v>CLOSED</v>
          </cell>
          <cell r="D1261" t="str">
            <v>Medium</v>
          </cell>
          <cell r="E1261" t="str">
            <v>Chirag Dubal</v>
          </cell>
          <cell r="F1261" t="str">
            <v>Simi Raichel Zachariah</v>
          </cell>
          <cell r="G1261">
            <v>46140.801388888889</v>
          </cell>
          <cell r="H1261">
            <v>46149.55972222222</v>
          </cell>
        </row>
        <row r="1262">
          <cell r="A1262" t="str">
            <v>UCW-30295</v>
          </cell>
          <cell r="B1262" t="str">
            <v>Platform Addition - Fashion : Brand- Naturica</v>
          </cell>
          <cell r="C1262" t="str">
            <v>CLOSED</v>
          </cell>
          <cell r="D1262" t="str">
            <v>Medium</v>
          </cell>
          <cell r="E1262" t="str">
            <v>Chirag Dubal</v>
          </cell>
          <cell r="F1262" t="str">
            <v>netscribes</v>
          </cell>
          <cell r="G1262">
            <v>46140.78402777778</v>
          </cell>
          <cell r="H1262">
            <v>46155.672222222223</v>
          </cell>
        </row>
        <row r="1263">
          <cell r="A1263" t="str">
            <v>UCW-30291</v>
          </cell>
          <cell r="B1263" t="str">
            <v>Tata Cliq  - New listing - Elie Saab and Nautica (27-04-2026)</v>
          </cell>
          <cell r="C1263" t="str">
            <v>CLOSED</v>
          </cell>
          <cell r="D1263" t="str">
            <v>Medium</v>
          </cell>
          <cell r="E1263" t="str">
            <v>Chirag Dubal</v>
          </cell>
          <cell r="F1263" t="str">
            <v>Simi Raichel Zachariah</v>
          </cell>
          <cell r="G1263">
            <v>46140.765277777777</v>
          </cell>
          <cell r="H1263">
            <v>46155.817361111112</v>
          </cell>
        </row>
        <row r="1264">
          <cell r="A1264" t="str">
            <v>UCW-30288</v>
          </cell>
          <cell r="B1264" t="str">
            <v>Lot 2 SS26 Skechers Footwear-1242 SKUs 263 options 7.4.2026</v>
          </cell>
          <cell r="C1264" t="str">
            <v>CLOSED</v>
          </cell>
          <cell r="D1264" t="str">
            <v>Medium</v>
          </cell>
          <cell r="E1264" t="str">
            <v>Chirag Dubal</v>
          </cell>
          <cell r="F1264" t="str">
            <v>Reagan D’souza</v>
          </cell>
          <cell r="G1264">
            <v>46140.745138888888</v>
          </cell>
          <cell r="H1264">
            <v>46164.794444444444</v>
          </cell>
        </row>
        <row r="1265">
          <cell r="A1265" t="str">
            <v>UCW-30287</v>
          </cell>
          <cell r="B1265" t="str">
            <v>Hoversoul Listing - CS Enterprise  28 Apr 2026 Men Cork Sandal</v>
          </cell>
          <cell r="C1265" t="str">
            <v>CLOSED</v>
          </cell>
          <cell r="D1265" t="str">
            <v>Medium</v>
          </cell>
          <cell r="E1265" t="str">
            <v>Chirag Dubal</v>
          </cell>
          <cell r="F1265" t="str">
            <v>Reagan D’souza</v>
          </cell>
          <cell r="G1265">
            <v>46140.731944444444</v>
          </cell>
          <cell r="H1265">
            <v>46155.817361111112</v>
          </cell>
        </row>
        <row r="1266">
          <cell r="A1266" t="str">
            <v>UCW-30286</v>
          </cell>
          <cell r="B1266" t="str">
            <v>K18 Hair Oil 10ml New Listing</v>
          </cell>
          <cell r="C1266" t="str">
            <v>CLOSED Due to Inactive/Insufficient Information</v>
          </cell>
          <cell r="D1266" t="str">
            <v>Medium</v>
          </cell>
          <cell r="E1266" t="str">
            <v>Chirag Dubal</v>
          </cell>
          <cell r="F1266" t="str">
            <v>Simi Raichel Zachariah</v>
          </cell>
          <cell r="G1266">
            <v>46140.731249999997</v>
          </cell>
          <cell r="H1266">
            <v>46155.818055555559</v>
          </cell>
        </row>
        <row r="1267">
          <cell r="A1267" t="str">
            <v>UCW-30282</v>
          </cell>
          <cell r="B1267" t="str">
            <v>Pantaloons/Men's wear/Women's Western/Women's Ethnic apparel/New Listing/SKU 807/Options 155| 27th April'2026</v>
          </cell>
          <cell r="C1267" t="str">
            <v>CLOSED</v>
          </cell>
          <cell r="D1267" t="str">
            <v>Medium</v>
          </cell>
          <cell r="E1267" t="str">
            <v>Chirag Dubal</v>
          </cell>
          <cell r="F1267" t="str">
            <v>Simi Raichel Zachariah</v>
          </cell>
          <cell r="G1267">
            <v>46140.724305555559</v>
          </cell>
          <cell r="H1267">
            <v>46155.818749999999</v>
          </cell>
        </row>
        <row r="1268">
          <cell r="A1268" t="str">
            <v>UCW-30275</v>
          </cell>
          <cell r="B1268" t="str">
            <v>New Listings_Ahmed Al Maghribi</v>
          </cell>
          <cell r="C1268" t="str">
            <v>CLOSED</v>
          </cell>
          <cell r="D1268" t="str">
            <v>Medium</v>
          </cell>
          <cell r="E1268" t="str">
            <v>Chirag Dubal</v>
          </cell>
          <cell r="F1268" t="str">
            <v>Simi Raichel Zachariah</v>
          </cell>
          <cell r="G1268">
            <v>46140.706250000003</v>
          </cell>
          <cell r="H1268">
            <v>46147.737500000003</v>
          </cell>
        </row>
        <row r="1269">
          <cell r="A1269" t="str">
            <v>UCW-30272</v>
          </cell>
          <cell r="B1269" t="str">
            <v>New Listings | Moisturizers Freebie</v>
          </cell>
          <cell r="C1269" t="str">
            <v>CLOSED</v>
          </cell>
          <cell r="D1269" t="str">
            <v>Medium</v>
          </cell>
          <cell r="E1269" t="str">
            <v>Chirag Dubal</v>
          </cell>
          <cell r="F1269" t="str">
            <v>Simi Raichel Zachariah</v>
          </cell>
          <cell r="G1269">
            <v>46140.699305555558</v>
          </cell>
          <cell r="H1269">
            <v>46154.667361111111</v>
          </cell>
        </row>
        <row r="1270">
          <cell r="A1270" t="str">
            <v>UCW-30269</v>
          </cell>
          <cell r="B1270" t="str">
            <v>MASTER DATA STOCKFOR OFFER</v>
          </cell>
          <cell r="C1270" t="str">
            <v>CLOSED</v>
          </cell>
          <cell r="D1270" t="str">
            <v>Medium</v>
          </cell>
          <cell r="E1270" t="str">
            <v>Chirag Dubal</v>
          </cell>
          <cell r="F1270" t="str">
            <v>netscribes</v>
          </cell>
          <cell r="G1270">
            <v>46140.693055555559</v>
          </cell>
          <cell r="H1270">
            <v>46162.581944444442</v>
          </cell>
        </row>
        <row r="1271">
          <cell r="A1271" t="str">
            <v>UCW-30252</v>
          </cell>
          <cell r="B1271" t="str">
            <v>Braun New Listing  - Tata CLiq</v>
          </cell>
          <cell r="C1271" t="str">
            <v>CLOSED Due to Inactive/Insufficient Information</v>
          </cell>
          <cell r="D1271" t="str">
            <v>Medium</v>
          </cell>
          <cell r="E1271" t="str">
            <v>Chirag Dubal</v>
          </cell>
          <cell r="F1271" t="str">
            <v>Simi Raichel Zachariah</v>
          </cell>
          <cell r="G1271">
            <v>46140.638194444444</v>
          </cell>
          <cell r="H1271">
            <v>46153.436111111114</v>
          </cell>
        </row>
        <row r="1272">
          <cell r="A1272" t="str">
            <v>UCW-30247</v>
          </cell>
          <cell r="B1272" t="str">
            <v>Re: Campus x Tata CliQ ~ New Listings_25.04.2026 Batch-23</v>
          </cell>
          <cell r="C1272" t="str">
            <v>CLOSED</v>
          </cell>
          <cell r="D1272" t="str">
            <v>Medium</v>
          </cell>
          <cell r="E1272" t="str">
            <v>Chirag Dubal</v>
          </cell>
          <cell r="F1272" t="str">
            <v>Reagan D’souza</v>
          </cell>
          <cell r="G1272">
            <v>46140.616666666669</v>
          </cell>
          <cell r="H1272">
            <v>46155.995833333334</v>
          </cell>
        </row>
        <row r="1273">
          <cell r="A1273" t="str">
            <v>UCW-30245</v>
          </cell>
          <cell r="B1273" t="str">
            <v>bugatti  new listings &lt;&gt; TCL - 25-41-2026</v>
          </cell>
          <cell r="C1273" t="str">
            <v>CLOSED</v>
          </cell>
          <cell r="D1273" t="str">
            <v>Medium</v>
          </cell>
          <cell r="E1273" t="str">
            <v>Chirag Dubal</v>
          </cell>
          <cell r="F1273" t="str">
            <v>Reagan D’souza</v>
          </cell>
          <cell r="G1273">
            <v>46140.607638888891</v>
          </cell>
          <cell r="H1273">
            <v>46155.997916666667</v>
          </cell>
        </row>
        <row r="1274">
          <cell r="A1274" t="str">
            <v>UCW-30243</v>
          </cell>
          <cell r="B1274" t="str">
            <v>Enrich_Request to Update Images and Composition</v>
          </cell>
          <cell r="C1274" t="str">
            <v>CLOSED</v>
          </cell>
          <cell r="D1274" t="str">
            <v>Medium</v>
          </cell>
          <cell r="E1274" t="str">
            <v>Chirag Dubal</v>
          </cell>
          <cell r="F1274" t="str">
            <v>Simi Raichel Zachariah</v>
          </cell>
          <cell r="G1274">
            <v>46140.595833333333</v>
          </cell>
          <cell r="H1274">
            <v>46145.690972222219</v>
          </cell>
        </row>
        <row r="1275">
          <cell r="A1275" t="str">
            <v>UCW-30242</v>
          </cell>
          <cell r="B1275" t="str">
            <v>Woodland / Footwear / 91 sku's / 13 Options / 27-04-26</v>
          </cell>
          <cell r="C1275" t="str">
            <v>CLOSED</v>
          </cell>
          <cell r="D1275" t="str">
            <v>Medium</v>
          </cell>
          <cell r="E1275" t="str">
            <v>Chirag Dubal</v>
          </cell>
          <cell r="F1275" t="str">
            <v>Reagan D’souza</v>
          </cell>
          <cell r="G1275">
            <v>46140.589583333334</v>
          </cell>
          <cell r="H1275">
            <v>46155.998611111114</v>
          </cell>
        </row>
        <row r="1276">
          <cell r="A1276" t="str">
            <v>UCW-30238</v>
          </cell>
          <cell r="B1276" t="str">
            <v>Tatacliq Footwear  batch 22 (April) _USPA_24-04-2026</v>
          </cell>
          <cell r="C1276" t="str">
            <v>CLOSED</v>
          </cell>
          <cell r="D1276" t="str">
            <v>Medium</v>
          </cell>
          <cell r="E1276" t="str">
            <v>Chirag Dubal</v>
          </cell>
          <cell r="F1276" t="str">
            <v>Reagan D’souza</v>
          </cell>
          <cell r="G1276">
            <v>46140.527083333334</v>
          </cell>
          <cell r="H1276">
            <v>46155.672222222223</v>
          </cell>
        </row>
        <row r="1277">
          <cell r="A1277" t="str">
            <v>UCW-30230</v>
          </cell>
          <cell r="B1277" t="str">
            <v>NEEMANS+FOOTWEAR+ 125173+ 22-04-2026</v>
          </cell>
          <cell r="C1277" t="str">
            <v>CLOSED</v>
          </cell>
          <cell r="D1277" t="str">
            <v>Medium</v>
          </cell>
          <cell r="E1277" t="str">
            <v>Chirag Dubal</v>
          </cell>
          <cell r="F1277" t="str">
            <v>Shloka Chakre</v>
          </cell>
          <cell r="G1277">
            <v>46140.48333333333</v>
          </cell>
          <cell r="H1277">
            <v>46143.468055555553</v>
          </cell>
        </row>
        <row r="1278">
          <cell r="A1278" t="str">
            <v>UCW-30229</v>
          </cell>
          <cell r="B1278" t="str">
            <v>Tata Cliq  - New listing - DKNY  ( 24/7 ) 24-04-2026</v>
          </cell>
          <cell r="C1278" t="str">
            <v>CLOSED</v>
          </cell>
          <cell r="D1278" t="str">
            <v>Medium</v>
          </cell>
          <cell r="E1278" t="str">
            <v>Chirag Dubal</v>
          </cell>
          <cell r="F1278" t="str">
            <v>Simi Raichel Zachariah</v>
          </cell>
          <cell r="G1278">
            <v>46140.472222222219</v>
          </cell>
          <cell r="H1278">
            <v>46172.504861111112</v>
          </cell>
        </row>
        <row r="1279">
          <cell r="A1279" t="str">
            <v>UCW-30221</v>
          </cell>
          <cell r="B1279" t="str">
            <v>Enrich_Updated EAN Codes and Packaging Changes for Lador - Tatacliq</v>
          </cell>
          <cell r="C1279" t="str">
            <v>CLOSED</v>
          </cell>
          <cell r="D1279" t="str">
            <v>Medium</v>
          </cell>
          <cell r="E1279" t="str">
            <v>Chirag Dubal</v>
          </cell>
          <cell r="F1279" t="str">
            <v>Simi Raichel Zachariah</v>
          </cell>
          <cell r="G1279">
            <v>46140.429861111108</v>
          </cell>
          <cell r="H1279">
            <v>46161.502083333333</v>
          </cell>
        </row>
        <row r="1280">
          <cell r="A1280" t="str">
            <v>UCW-30217</v>
          </cell>
          <cell r="B1280" t="str">
            <v xml:space="preserve">Enrich_PDP Update - TCL </v>
          </cell>
          <cell r="C1280" t="str">
            <v>CLOSED</v>
          </cell>
          <cell r="D1280" t="str">
            <v>Medium</v>
          </cell>
          <cell r="E1280" t="str">
            <v>Chirag Dubal</v>
          </cell>
          <cell r="F1280" t="str">
            <v>Simi Raichel Zachariah</v>
          </cell>
          <cell r="G1280">
            <v>46139.8</v>
          </cell>
          <cell r="H1280">
            <v>46161.738194444442</v>
          </cell>
        </row>
        <row r="1281">
          <cell r="A1281" t="str">
            <v>UCW-30213</v>
          </cell>
          <cell r="B1281" t="str">
            <v>New Listing Template :- 14-04-2026</v>
          </cell>
          <cell r="C1281" t="str">
            <v>CLOSED</v>
          </cell>
          <cell r="D1281" t="str">
            <v>Medium</v>
          </cell>
          <cell r="E1281" t="str">
            <v>Chirag Dubal</v>
          </cell>
          <cell r="F1281" t="str">
            <v>Shloka Chakre</v>
          </cell>
          <cell r="G1281">
            <v>46139.779166666667</v>
          </cell>
          <cell r="H1281">
            <v>46153.459027777775</v>
          </cell>
        </row>
        <row r="1282">
          <cell r="A1282" t="str">
            <v>UCW-30210</v>
          </cell>
          <cell r="B1282" t="str">
            <v>Tata CLiq listing file for women &amp; Mens 21-04-2026</v>
          </cell>
          <cell r="C1282" t="str">
            <v>CLOSED</v>
          </cell>
          <cell r="D1282" t="str">
            <v>Medium</v>
          </cell>
          <cell r="E1282" t="str">
            <v>Chirag Dubal</v>
          </cell>
          <cell r="F1282" t="str">
            <v>Jaibharathi Jagannathan</v>
          </cell>
          <cell r="G1282">
            <v>46139.76666666667</v>
          </cell>
          <cell r="H1282">
            <v>46156.018055555556</v>
          </cell>
        </row>
        <row r="1283">
          <cell r="A1283" t="str">
            <v>UCW-30209</v>
          </cell>
          <cell r="B1283" t="str">
            <v>New Catalogue Sheet - 127573 (22 April 2026)</v>
          </cell>
          <cell r="C1283" t="str">
            <v>CLOSED</v>
          </cell>
          <cell r="D1283" t="str">
            <v>Medium</v>
          </cell>
          <cell r="E1283" t="str">
            <v>Chirag Dubal</v>
          </cell>
          <cell r="F1283" t="str">
            <v>Jaibharathi Jagannathan</v>
          </cell>
          <cell r="G1283">
            <v>46139.759027777778</v>
          </cell>
          <cell r="H1283">
            <v>46172.503472222219</v>
          </cell>
        </row>
        <row r="1284">
          <cell r="A1284" t="str">
            <v>UCW-30202</v>
          </cell>
          <cell r="B1284" t="str">
            <v>New Listings_Afnan Gift Sets</v>
          </cell>
          <cell r="C1284" t="str">
            <v>CLOSED Due to Inactive/Insufficient Information</v>
          </cell>
          <cell r="D1284" t="str">
            <v>Medium</v>
          </cell>
          <cell r="E1284" t="str">
            <v>Chirag Dubal</v>
          </cell>
          <cell r="F1284" t="str">
            <v>Simi Raichel Zachariah</v>
          </cell>
          <cell r="G1284">
            <v>46139.745833333334</v>
          </cell>
          <cell r="H1284">
            <v>46153.435416666667</v>
          </cell>
        </row>
        <row r="1285">
          <cell r="A1285" t="str">
            <v>UCW-30201</v>
          </cell>
          <cell r="B1285" t="str">
            <v xml:space="preserve"> ERROR_Catalogue New errors for the Multibrands Agency (NETSCRIBES) 27th APRIL_NC</v>
          </cell>
          <cell r="C1285" t="str">
            <v>CLOSED</v>
          </cell>
          <cell r="D1285" t="str">
            <v>Highest</v>
          </cell>
          <cell r="E1285" t="str">
            <v>netscribes</v>
          </cell>
          <cell r="F1285" t="str">
            <v>Sushma Ram</v>
          </cell>
          <cell r="G1285">
            <v>46139.744444444441</v>
          </cell>
          <cell r="H1285">
            <v>46172.655555555553</v>
          </cell>
        </row>
        <row r="1286">
          <cell r="A1286" t="str">
            <v>UCW-30197</v>
          </cell>
          <cell r="B1286" t="str">
            <v>Convertable cargo - Listing</v>
          </cell>
          <cell r="C1286" t="str">
            <v>CLOSED</v>
          </cell>
          <cell r="D1286" t="str">
            <v>Medium</v>
          </cell>
          <cell r="E1286" t="str">
            <v>Chirag Dubal</v>
          </cell>
          <cell r="F1286" t="str">
            <v>Simi Raichel Zachariah</v>
          </cell>
          <cell r="G1286">
            <v>46139.73541666667</v>
          </cell>
          <cell r="H1286">
            <v>46172.502083333333</v>
          </cell>
        </row>
        <row r="1287">
          <cell r="A1287" t="str">
            <v>UCW-30194</v>
          </cell>
          <cell r="B1287" t="str">
            <v>Kama Ayurveda GWP Dummy Ean Code Creation</v>
          </cell>
          <cell r="C1287" t="str">
            <v>CLOSED</v>
          </cell>
          <cell r="D1287" t="str">
            <v>Medium</v>
          </cell>
          <cell r="E1287" t="str">
            <v>Chirag Dubal</v>
          </cell>
          <cell r="F1287" t="str">
            <v>Simi Raichel Zachariah</v>
          </cell>
          <cell r="G1287">
            <v>46139.705555555556</v>
          </cell>
          <cell r="H1287">
            <v>46156.020138888889</v>
          </cell>
        </row>
        <row r="1288">
          <cell r="A1288" t="str">
            <v>UCW-30172</v>
          </cell>
          <cell r="B1288" t="str">
            <v>Giva | Silver Jewellery | 125927 | 23-4-2026 (89 Skus)</v>
          </cell>
          <cell r="C1288" t="str">
            <v>CLOSED</v>
          </cell>
          <cell r="D1288" t="str">
            <v>Medium</v>
          </cell>
          <cell r="E1288" t="str">
            <v>Chirag Dubal</v>
          </cell>
          <cell r="F1288" t="str">
            <v>Simi Raichel Zachariah</v>
          </cell>
          <cell r="G1288">
            <v>46139.561111111114</v>
          </cell>
          <cell r="H1288">
            <v>46156.450694444444</v>
          </cell>
        </row>
        <row r="1289">
          <cell r="A1289" t="str">
            <v>UCW-30157</v>
          </cell>
          <cell r="B1289" t="str">
            <v>New Listing / Tata Cliq / 09.04.2026</v>
          </cell>
          <cell r="C1289" t="str">
            <v>CLOSED Due to Inactive/Insufficient Information</v>
          </cell>
          <cell r="D1289" t="str">
            <v>Medium</v>
          </cell>
          <cell r="E1289" t="str">
            <v>Chirag Dubal</v>
          </cell>
          <cell r="F1289" t="str">
            <v>Shraddha Dighe</v>
          </cell>
          <cell r="G1289">
            <v>46138.931944444441</v>
          </cell>
          <cell r="H1289">
            <v>46169.761111111111</v>
          </cell>
        </row>
        <row r="1290">
          <cell r="A1290" t="str">
            <v>UCW-30149</v>
          </cell>
          <cell r="B1290" t="str">
            <v>New Listing Request ( Saint g )</v>
          </cell>
          <cell r="C1290" t="str">
            <v>CLOSED Due to Inactive/Insufficient Information</v>
          </cell>
          <cell r="D1290" t="str">
            <v>Medium</v>
          </cell>
          <cell r="E1290" t="str">
            <v>Chirag Dubal</v>
          </cell>
          <cell r="F1290" t="str">
            <v>Shloka Chakre</v>
          </cell>
          <cell r="G1290">
            <v>46137.932638888888</v>
          </cell>
          <cell r="H1290">
            <v>46155.709722222222</v>
          </cell>
        </row>
        <row r="1291">
          <cell r="A1291" t="str">
            <v>UCW-30144</v>
          </cell>
          <cell r="B1291" t="str">
            <v>My Embrace Bangles Listing</v>
          </cell>
          <cell r="C1291" t="str">
            <v>CLOSED</v>
          </cell>
          <cell r="D1291" t="str">
            <v>Medium</v>
          </cell>
          <cell r="E1291" t="str">
            <v>Chirag Dubal</v>
          </cell>
          <cell r="F1291" t="str">
            <v>Shloka Chakre</v>
          </cell>
          <cell r="G1291">
            <v>46137.90347222222</v>
          </cell>
          <cell r="H1291">
            <v>46172.501388888886</v>
          </cell>
        </row>
        <row r="1292">
          <cell r="A1292" t="str">
            <v>UCW-30139</v>
          </cell>
          <cell r="B1292" t="str">
            <v>Tatacliq New Listing 17-04-2026</v>
          </cell>
          <cell r="C1292" t="str">
            <v>CLOSED</v>
          </cell>
          <cell r="D1292" t="str">
            <v>Medium</v>
          </cell>
          <cell r="E1292" t="str">
            <v>Chirag Dubal</v>
          </cell>
          <cell r="F1292" t="str">
            <v>Shraddha Dighe</v>
          </cell>
          <cell r="G1292">
            <v>46137.87777777778</v>
          </cell>
          <cell r="H1292">
            <v>46172.5</v>
          </cell>
        </row>
        <row r="1293">
          <cell r="A1293" t="str">
            <v>UCW-30133</v>
          </cell>
          <cell r="B1293" t="str">
            <v>Libas Apparel 127532 16-04-2026 (NEW CATALOGUE)</v>
          </cell>
          <cell r="C1293" t="str">
            <v>CLOSED</v>
          </cell>
          <cell r="D1293" t="str">
            <v>Medium</v>
          </cell>
          <cell r="E1293" t="str">
            <v>Chirag Dubal</v>
          </cell>
          <cell r="F1293" t="str">
            <v>Shraddha Dighe</v>
          </cell>
          <cell r="G1293">
            <v>46137.828472222223</v>
          </cell>
          <cell r="H1293">
            <v>46172.499305555553</v>
          </cell>
        </row>
        <row r="1294">
          <cell r="A1294" t="str">
            <v>UCW-30132</v>
          </cell>
          <cell r="B1294" t="str">
            <v>Asics Footwear- New listing I Seller Code- 128139 I 127 Skus I 20 Options I 24-04-2026</v>
          </cell>
          <cell r="C1294" t="str">
            <v>CLOSED Due to Inactive/Insufficient Information</v>
          </cell>
          <cell r="D1294" t="str">
            <v>High</v>
          </cell>
          <cell r="E1294" t="str">
            <v>netscribes</v>
          </cell>
          <cell r="F1294" t="str">
            <v>Sushma Ram</v>
          </cell>
          <cell r="G1294">
            <v>46137.823611111111</v>
          </cell>
          <cell r="H1294">
            <v>46158.448611111111</v>
          </cell>
        </row>
        <row r="1295">
          <cell r="A1295" t="str">
            <v>UCW-30129</v>
          </cell>
          <cell r="B1295" t="str">
            <v>CLONE - Tatacliq Footwear MP-62_Arrow_USPA_14-04-2026</v>
          </cell>
          <cell r="C1295" t="str">
            <v>CLOSED</v>
          </cell>
          <cell r="D1295" t="str">
            <v>Medium</v>
          </cell>
          <cell r="E1295" t="str">
            <v>netscribes</v>
          </cell>
          <cell r="F1295" t="str">
            <v>Sushma Ram</v>
          </cell>
          <cell r="G1295">
            <v>46137.795138888891</v>
          </cell>
          <cell r="H1295">
            <v>46157.71597222222</v>
          </cell>
        </row>
        <row r="1296">
          <cell r="A1296" t="str">
            <v>UCW-30126</v>
          </cell>
          <cell r="B1296" t="str">
            <v>ENRICH_Request for Image Update || 22/04/2026</v>
          </cell>
          <cell r="C1296" t="str">
            <v>CLOSED</v>
          </cell>
          <cell r="D1296" t="str">
            <v>Medium</v>
          </cell>
          <cell r="E1296" t="str">
            <v>Chirag Dubal</v>
          </cell>
          <cell r="F1296" t="str">
            <v>Shraddha Dighe</v>
          </cell>
          <cell r="G1296">
            <v>46137.788194444445</v>
          </cell>
          <cell r="H1296">
            <v>46154.464583333334</v>
          </cell>
        </row>
        <row r="1297">
          <cell r="A1297" t="str">
            <v>UCW-30114</v>
          </cell>
          <cell r="B1297" t="str">
            <v>Tata Cliq Lux - SU'26 Newness Listing Jewellery (Adonis Kommerce - 127636)</v>
          </cell>
          <cell r="C1297" t="str">
            <v>CLOSED</v>
          </cell>
          <cell r="D1297" t="str">
            <v>Medium</v>
          </cell>
          <cell r="E1297" t="str">
            <v>Chirag Dubal</v>
          </cell>
          <cell r="F1297" t="str">
            <v>Shloka Chakre</v>
          </cell>
          <cell r="G1297">
            <v>46137.723611111112</v>
          </cell>
          <cell r="H1297">
            <v>46155.743055555555</v>
          </cell>
        </row>
        <row r="1298">
          <cell r="A1298" t="str">
            <v>UCW-30110</v>
          </cell>
          <cell r="B1298" t="str">
            <v>Tata Cliq-Reebok Brand-Footwear -127776 - 24-04-2026</v>
          </cell>
          <cell r="C1298" t="str">
            <v>CLOSED</v>
          </cell>
          <cell r="D1298" t="str">
            <v>Medium</v>
          </cell>
          <cell r="E1298" t="str">
            <v>Chirag Dubal</v>
          </cell>
          <cell r="F1298" t="str">
            <v>Simi Raichel Zachariah</v>
          </cell>
          <cell r="G1298">
            <v>46137.702777777777</v>
          </cell>
          <cell r="H1298">
            <v>46155.743750000001</v>
          </cell>
        </row>
        <row r="1299">
          <cell r="A1299" t="str">
            <v>UCW-30091</v>
          </cell>
          <cell r="B1299" t="str">
            <v>Tata Cliq  - New listing - Fragrance and Beauty GWP (22-04-2026)</v>
          </cell>
          <cell r="C1299" t="str">
            <v>CLOSED</v>
          </cell>
          <cell r="D1299" t="str">
            <v>Medium</v>
          </cell>
          <cell r="E1299" t="str">
            <v>Chirag Dubal</v>
          </cell>
          <cell r="F1299" t="str">
            <v>Shraddha Dighe</v>
          </cell>
          <cell r="G1299">
            <v>46137.654861111114</v>
          </cell>
          <cell r="H1299">
            <v>46155.75</v>
          </cell>
        </row>
        <row r="1300">
          <cell r="A1300" t="str">
            <v>UCW-30077</v>
          </cell>
          <cell r="B1300" t="str">
            <v>CLONE - ENRICH_PDP model images to be removed - ABH Luminous Foundation</v>
          </cell>
          <cell r="C1300" t="str">
            <v>CLOSED Due to Inactive/Insufficient Information</v>
          </cell>
          <cell r="D1300" t="str">
            <v>Medium</v>
          </cell>
          <cell r="E1300" t="str">
            <v>Chirag Dubal</v>
          </cell>
          <cell r="F1300" t="str">
            <v>Shraddha Dighe</v>
          </cell>
          <cell r="G1300">
            <v>46137.59652777778</v>
          </cell>
          <cell r="H1300">
            <v>46140.468055555553</v>
          </cell>
        </row>
        <row r="1301">
          <cell r="A1301" t="str">
            <v>UCW-30072</v>
          </cell>
          <cell r="B1301" t="str">
            <v>Tata Cliq New Listing | Sebamed GFC new</v>
          </cell>
          <cell r="C1301" t="str">
            <v>CLOSED</v>
          </cell>
          <cell r="D1301" t="str">
            <v>Medium</v>
          </cell>
          <cell r="E1301" t="str">
            <v>Chirag Dubal</v>
          </cell>
          <cell r="F1301" t="str">
            <v>Shraddha Dighe</v>
          </cell>
          <cell r="G1301">
            <v>46137.56527777778</v>
          </cell>
          <cell r="H1301">
            <v>46172.498611111114</v>
          </cell>
        </row>
        <row r="1302">
          <cell r="A1302" t="str">
            <v>UCW-30071</v>
          </cell>
          <cell r="B1302" t="str">
            <v>Tata Cliq  - New listing - Giordano (Gift Set) 21-04-2026</v>
          </cell>
          <cell r="C1302" t="str">
            <v>CLOSED</v>
          </cell>
          <cell r="D1302" t="str">
            <v>Medium</v>
          </cell>
          <cell r="E1302" t="str">
            <v>Chirag Dubal</v>
          </cell>
          <cell r="F1302" t="str">
            <v>Shraddha Dighe</v>
          </cell>
          <cell r="G1302">
            <v>46137.561805555553</v>
          </cell>
          <cell r="H1302">
            <v>46155.750694444447</v>
          </cell>
        </row>
        <row r="1303">
          <cell r="A1303" t="str">
            <v>UCW-30069</v>
          </cell>
          <cell r="B1303" t="str">
            <v>SOMA ESSENTIAL - Cataloguing</v>
          </cell>
          <cell r="C1303" t="str">
            <v>CLOSED Due to Inactive/Insufficient Information</v>
          </cell>
          <cell r="D1303" t="str">
            <v>Medium</v>
          </cell>
          <cell r="E1303" t="str">
            <v>Chirag Dubal</v>
          </cell>
          <cell r="F1303" t="str">
            <v>Shraddha Dighe</v>
          </cell>
          <cell r="G1303">
            <v>46137.560416666667</v>
          </cell>
          <cell r="H1303">
            <v>46177.71875</v>
          </cell>
        </row>
        <row r="1304">
          <cell r="A1304" t="str">
            <v>UCW-30068</v>
          </cell>
          <cell r="B1304" t="str">
            <v>RWB Sunscreen Listing details</v>
          </cell>
          <cell r="C1304" t="str">
            <v>CLOSED</v>
          </cell>
          <cell r="D1304" t="str">
            <v>Medium</v>
          </cell>
          <cell r="E1304" t="str">
            <v>Chirag Dubal</v>
          </cell>
          <cell r="F1304" t="str">
            <v>Shraddha Dighe</v>
          </cell>
          <cell r="G1304">
            <v>46137.558333333334</v>
          </cell>
          <cell r="H1304">
            <v>46148.490972222222</v>
          </cell>
        </row>
        <row r="1305">
          <cell r="A1305" t="str">
            <v>UCW-30067</v>
          </cell>
          <cell r="B1305" t="str">
            <v xml:space="preserve">NPL - JML PRE PACKS </v>
          </cell>
          <cell r="C1305" t="str">
            <v>CLOSED</v>
          </cell>
          <cell r="D1305" t="str">
            <v>Medium</v>
          </cell>
          <cell r="E1305" t="str">
            <v>Chirag Dubal</v>
          </cell>
          <cell r="F1305" t="str">
            <v>Shraddha Dighe</v>
          </cell>
          <cell r="G1305">
            <v>46137.555555555555</v>
          </cell>
          <cell r="H1305">
            <v>46142.785416666666</v>
          </cell>
        </row>
        <row r="1306">
          <cell r="A1306" t="str">
            <v>UCW-30065</v>
          </cell>
          <cell r="B1306" t="str">
            <v>Mediheal Listings | Sqintalk x Tata CLiQ</v>
          </cell>
          <cell r="C1306" t="str">
            <v>CLOSED</v>
          </cell>
          <cell r="D1306" t="str">
            <v>Medium</v>
          </cell>
          <cell r="E1306" t="str">
            <v>Chirag Dubal</v>
          </cell>
          <cell r="F1306" t="str">
            <v>Shraddha Dighe</v>
          </cell>
          <cell r="G1306">
            <v>46137.543749999997</v>
          </cell>
          <cell r="H1306">
            <v>46150.506249999999</v>
          </cell>
        </row>
        <row r="1307">
          <cell r="A1307" t="str">
            <v>UCW-30061</v>
          </cell>
          <cell r="B1307" t="str">
            <v>CLONE - ENRICH_Product image update request.</v>
          </cell>
          <cell r="C1307" t="str">
            <v>CLOSED</v>
          </cell>
          <cell r="D1307" t="str">
            <v>Medium</v>
          </cell>
          <cell r="E1307" t="str">
            <v>Chirag Dubal</v>
          </cell>
          <cell r="F1307" t="str">
            <v>Shraddha Dighe</v>
          </cell>
          <cell r="G1307">
            <v>46137.527083333334</v>
          </cell>
          <cell r="H1307">
            <v>46145.664583333331</v>
          </cell>
        </row>
        <row r="1308">
          <cell r="A1308" t="str">
            <v>UCW-30059</v>
          </cell>
          <cell r="B1308" t="str">
            <v>New SKU Launch - Tata</v>
          </cell>
          <cell r="C1308" t="str">
            <v>CLOSED</v>
          </cell>
          <cell r="D1308" t="str">
            <v>Medium</v>
          </cell>
          <cell r="E1308" t="str">
            <v>Chirag Dubal</v>
          </cell>
          <cell r="F1308" t="str">
            <v>Shraddha Dighe</v>
          </cell>
          <cell r="G1308">
            <v>46137.517361111109</v>
          </cell>
          <cell r="H1308">
            <v>46155.751388888886</v>
          </cell>
        </row>
        <row r="1309">
          <cell r="A1309" t="str">
            <v>UCW-30050</v>
          </cell>
          <cell r="B1309" t="str">
            <v>Error_GWP - Retrigger_NC</v>
          </cell>
          <cell r="C1309" t="str">
            <v>CLOSED</v>
          </cell>
          <cell r="D1309" t="str">
            <v>Medium</v>
          </cell>
          <cell r="E1309" t="str">
            <v>Chirag Dubal</v>
          </cell>
          <cell r="F1309" t="str">
            <v>Simi Raichel Zachariah</v>
          </cell>
          <cell r="G1309">
            <v>46136.793055555558</v>
          </cell>
          <cell r="H1309">
            <v>46154.468055555553</v>
          </cell>
        </row>
        <row r="1310">
          <cell r="A1310" t="str">
            <v>UCW-30042</v>
          </cell>
          <cell r="B1310" t="str">
            <v>CIS SS26 Footwear Catalog Submission (TC) - 23.04.2026</v>
          </cell>
          <cell r="C1310" t="str">
            <v>CLOSED</v>
          </cell>
          <cell r="D1310" t="str">
            <v>High</v>
          </cell>
          <cell r="E1310" t="str">
            <v>netscribes</v>
          </cell>
          <cell r="F1310" t="str">
            <v>Sushma Ram</v>
          </cell>
          <cell r="G1310">
            <v>46136.743750000001</v>
          </cell>
          <cell r="H1310">
            <v>46172.507638888892</v>
          </cell>
        </row>
        <row r="1311">
          <cell r="A1311" t="str">
            <v>UCW-30041</v>
          </cell>
          <cell r="B1311" t="str">
            <v>CLONE - ENRICH_Esskay Beauty | Product Title &amp; Images Update for The Brand Naturica 0604</v>
          </cell>
          <cell r="C1311" t="str">
            <v>CLOSED</v>
          </cell>
          <cell r="D1311" t="str">
            <v>Medium</v>
          </cell>
          <cell r="E1311" t="str">
            <v>netscribes</v>
          </cell>
          <cell r="F1311" t="str">
            <v>Shraddha Dighe</v>
          </cell>
          <cell r="G1311">
            <v>46136.738888888889</v>
          </cell>
          <cell r="H1311">
            <v>46142.555555555555</v>
          </cell>
        </row>
        <row r="1312">
          <cell r="A1312" t="str">
            <v>UCW-30040</v>
          </cell>
          <cell r="B1312" t="str">
            <v>Guess Footwear Men &amp; Women (New) 14 Options 17-04-2026</v>
          </cell>
          <cell r="C1312" t="str">
            <v>CLOSED</v>
          </cell>
          <cell r="D1312" t="str">
            <v>Medium</v>
          </cell>
          <cell r="E1312" t="str">
            <v>Chirag Dubal</v>
          </cell>
          <cell r="F1312" t="str">
            <v>Reagan D’souza</v>
          </cell>
          <cell r="G1312">
            <v>46136.736805555556</v>
          </cell>
          <cell r="H1312">
            <v>46155.753472222219</v>
          </cell>
        </row>
        <row r="1313">
          <cell r="A1313" t="str">
            <v>UCW-30025</v>
          </cell>
          <cell r="B1313" t="str">
            <v>Palladium Footwear 129560 New Listing 36 SKU ( 6 Options ) 15/04/2026.</v>
          </cell>
          <cell r="C1313" t="str">
            <v>CLOSED</v>
          </cell>
          <cell r="D1313" t="str">
            <v>Medium</v>
          </cell>
          <cell r="E1313" t="str">
            <v>Chirag Dubal</v>
          </cell>
          <cell r="F1313" t="str">
            <v>Shloka Chakre</v>
          </cell>
          <cell r="G1313">
            <v>46136.521527777775</v>
          </cell>
          <cell r="H1313">
            <v>46172.508333333331</v>
          </cell>
        </row>
        <row r="1314">
          <cell r="A1314" t="str">
            <v>UCW-29996</v>
          </cell>
          <cell r="B1314" t="str">
            <v>Hoversoul Listing - Handworks Reatail  23 Apr 2026 Women Footwear</v>
          </cell>
          <cell r="C1314" t="str">
            <v>CLOSED</v>
          </cell>
          <cell r="D1314" t="str">
            <v>Medium</v>
          </cell>
          <cell r="E1314" t="str">
            <v>Chirag Dubal</v>
          </cell>
          <cell r="F1314" t="str">
            <v>Shraddha Dighe</v>
          </cell>
          <cell r="G1314">
            <v>46135.689583333333</v>
          </cell>
          <cell r="H1314">
            <v>46155.756944444445</v>
          </cell>
        </row>
        <row r="1315">
          <cell r="A1315" t="str">
            <v>UCW-29991</v>
          </cell>
          <cell r="B1315" t="str">
            <v>Bata Kids footwear new listing on Seller code: 100243 and 127887 - 416 SKus_140 Options - 18-03-2026</v>
          </cell>
          <cell r="C1315" t="str">
            <v>CLOSED</v>
          </cell>
          <cell r="D1315" t="str">
            <v>Medium</v>
          </cell>
          <cell r="E1315" t="str">
            <v>Chirag Dubal</v>
          </cell>
          <cell r="F1315" t="str">
            <v>netscribes</v>
          </cell>
          <cell r="G1315">
            <v>46135.644444444442</v>
          </cell>
          <cell r="H1315">
            <v>46209.769444444442</v>
          </cell>
        </row>
        <row r="1316">
          <cell r="A1316" t="str">
            <v>UCW-29987</v>
          </cell>
          <cell r="B1316" t="str">
            <v xml:space="preserve">CLONE - Hoversoul Batch -8 one style </v>
          </cell>
          <cell r="C1316" t="str">
            <v>CLOSED</v>
          </cell>
          <cell r="D1316" t="str">
            <v>Medium</v>
          </cell>
          <cell r="E1316" t="str">
            <v>netscribes</v>
          </cell>
          <cell r="F1316" t="str">
            <v>netscribes</v>
          </cell>
          <cell r="G1316">
            <v>46135.574999999997</v>
          </cell>
          <cell r="H1316">
            <v>46172.509027777778</v>
          </cell>
        </row>
        <row r="1317">
          <cell r="A1317" t="str">
            <v>UCW-29971</v>
          </cell>
          <cell r="B1317" t="str">
            <v xml:space="preserve">New Listings_Lattafa Pride </v>
          </cell>
          <cell r="C1317" t="str">
            <v>CLOSED</v>
          </cell>
          <cell r="D1317" t="str">
            <v>Medium</v>
          </cell>
          <cell r="E1317" t="str">
            <v>Chirag Dubal</v>
          </cell>
          <cell r="F1317" t="str">
            <v>Shraddha Dighe</v>
          </cell>
          <cell r="G1317">
            <v>46135.451388888891</v>
          </cell>
          <cell r="H1317">
            <v>46147.544444444444</v>
          </cell>
        </row>
        <row r="1318">
          <cell r="A1318" t="str">
            <v>UCW-29966</v>
          </cell>
          <cell r="B1318" t="str">
            <v>New Listing combo coins &amp; Bar</v>
          </cell>
          <cell r="C1318" t="str">
            <v>CLOSED</v>
          </cell>
          <cell r="D1318" t="str">
            <v>Medium</v>
          </cell>
          <cell r="E1318" t="str">
            <v>Chirag Dubal</v>
          </cell>
          <cell r="F1318" t="str">
            <v>Shraddha Dighe</v>
          </cell>
          <cell r="G1318">
            <v>46134.90902777778</v>
          </cell>
          <cell r="H1318">
            <v>46155.759722222225</v>
          </cell>
        </row>
        <row r="1319">
          <cell r="A1319" t="str">
            <v>UCW-29965</v>
          </cell>
          <cell r="B1319" t="str">
            <v>ENRICH_Request for Image Update || 21/04/2026</v>
          </cell>
          <cell r="C1319" t="str">
            <v>CLOSED</v>
          </cell>
          <cell r="D1319" t="str">
            <v>Medium</v>
          </cell>
          <cell r="E1319" t="str">
            <v>Chirag Dubal</v>
          </cell>
          <cell r="F1319" t="str">
            <v>Shraddha Dighe</v>
          </cell>
          <cell r="G1319">
            <v>46134.896527777775</v>
          </cell>
          <cell r="H1319">
            <v>46150.806944444441</v>
          </cell>
        </row>
        <row r="1320">
          <cell r="A1320" t="str">
            <v>UCW-29954</v>
          </cell>
          <cell r="B1320" t="str">
            <v>ENRICH_Libas Apparel 127532 06-04-2026 (INFLUENCER IMAGE ADDITION)</v>
          </cell>
          <cell r="C1320" t="str">
            <v>CLOSED</v>
          </cell>
          <cell r="D1320" t="str">
            <v>Medium</v>
          </cell>
          <cell r="E1320" t="str">
            <v>Chirag Dubal</v>
          </cell>
          <cell r="F1320" t="str">
            <v>Shraddha Dighe</v>
          </cell>
          <cell r="G1320">
            <v>46134.771527777775</v>
          </cell>
          <cell r="H1320">
            <v>46150.808333333334</v>
          </cell>
        </row>
        <row r="1321">
          <cell r="A1321" t="str">
            <v>UCW-29953</v>
          </cell>
          <cell r="B1321" t="str">
            <v>ENRICH_Libas Apparel 127532 15-04-2026 (CAMPAIGN IMAGE ADDITION)</v>
          </cell>
          <cell r="C1321" t="str">
            <v>CLOSED</v>
          </cell>
          <cell r="D1321" t="str">
            <v>Medium</v>
          </cell>
          <cell r="E1321" t="str">
            <v>Chirag Dubal</v>
          </cell>
          <cell r="F1321" t="str">
            <v>Shraddha Dighe</v>
          </cell>
          <cell r="G1321">
            <v>46134.769444444442</v>
          </cell>
          <cell r="H1321">
            <v>46136.65347222222</v>
          </cell>
        </row>
        <row r="1322">
          <cell r="A1322" t="str">
            <v>UCW-29952</v>
          </cell>
          <cell r="B1322" t="str">
            <v>ENRICH_Tatacliq Image Replace 17-04-2026</v>
          </cell>
          <cell r="C1322" t="str">
            <v>CLOSED</v>
          </cell>
          <cell r="D1322" t="str">
            <v>Medium</v>
          </cell>
          <cell r="E1322" t="str">
            <v>Chirag Dubal</v>
          </cell>
          <cell r="F1322" t="str">
            <v>Shraddha Dighe</v>
          </cell>
          <cell r="G1322">
            <v>46134.76666666667</v>
          </cell>
          <cell r="H1322">
            <v>46155.495138888888</v>
          </cell>
        </row>
        <row r="1323">
          <cell r="A1323" t="str">
            <v>UCW-29950</v>
          </cell>
          <cell r="B1323" t="str">
            <v>ENRICH_Libas Apparel 127532 20-4-26 (IMAGE REPLACE)</v>
          </cell>
          <cell r="C1323" t="str">
            <v>CLOSED</v>
          </cell>
          <cell r="D1323" t="str">
            <v>Medium</v>
          </cell>
          <cell r="E1323" t="str">
            <v>Chirag Dubal</v>
          </cell>
          <cell r="F1323" t="str">
            <v>Shraddha Dighe</v>
          </cell>
          <cell r="G1323">
            <v>46134.762499999997</v>
          </cell>
          <cell r="H1323">
            <v>46154.583333333336</v>
          </cell>
        </row>
        <row r="1324">
          <cell r="A1324" t="str">
            <v>UCW-29947</v>
          </cell>
          <cell r="B1324" t="str">
            <v>Sell now - Aurelia/W/Folksong/Elleven/Wishful- 102 Style- Summer-2026- 08th April</v>
          </cell>
          <cell r="C1324" t="str">
            <v>CLOSED</v>
          </cell>
          <cell r="D1324" t="str">
            <v>Medium</v>
          </cell>
          <cell r="E1324" t="str">
            <v>netscribes</v>
          </cell>
          <cell r="F1324" t="str">
            <v>Shraddha Dighe</v>
          </cell>
          <cell r="G1324">
            <v>46134.754861111112</v>
          </cell>
          <cell r="H1324">
            <v>46156.831250000003</v>
          </cell>
        </row>
        <row r="1325">
          <cell r="A1325" t="str">
            <v>UCW-29933</v>
          </cell>
          <cell r="B1325" t="str">
            <v>ERROR_Aurelia/W/Folksong- 43 Style- Summer-2026- 31st March</v>
          </cell>
          <cell r="C1325" t="str">
            <v>CLOSED Due to Inactive/Insufficient Information</v>
          </cell>
          <cell r="D1325" t="str">
            <v>Medium</v>
          </cell>
          <cell r="E1325" t="str">
            <v>netscribes</v>
          </cell>
          <cell r="F1325" t="str">
            <v>Shraddha Dighe</v>
          </cell>
          <cell r="G1325">
            <v>46134.702777777777</v>
          </cell>
          <cell r="H1325">
            <v>46155.688888888886</v>
          </cell>
        </row>
        <row r="1326">
          <cell r="A1326" t="str">
            <v>UCW-29932</v>
          </cell>
          <cell r="B1326" t="str">
            <v>Enrich_Palladium Footwear 129560 Image Update/Change 210 SKU ( 38 Options ) 21/04/2026.</v>
          </cell>
          <cell r="C1326" t="str">
            <v>CLOSED</v>
          </cell>
          <cell r="D1326" t="str">
            <v>Medium</v>
          </cell>
          <cell r="E1326" t="str">
            <v>Chirag Dubal</v>
          </cell>
          <cell r="F1326" t="str">
            <v>Simi Raichel Zachariah</v>
          </cell>
          <cell r="G1326">
            <v>46134.696527777778</v>
          </cell>
          <cell r="H1326">
            <v>46165.561805555553</v>
          </cell>
        </row>
        <row r="1327">
          <cell r="A1327" t="str">
            <v>UCW-29930</v>
          </cell>
          <cell r="B1327" t="str">
            <v>Tata Cliq - New listing- Fragrance 21st April, 2026</v>
          </cell>
          <cell r="C1327" t="str">
            <v>CLOSED</v>
          </cell>
          <cell r="D1327" t="str">
            <v>Medium</v>
          </cell>
          <cell r="E1327" t="str">
            <v>Chirag Dubal</v>
          </cell>
          <cell r="F1327" t="str">
            <v>Shraddha Dighe</v>
          </cell>
          <cell r="G1327">
            <v>46134.693055555559</v>
          </cell>
          <cell r="H1327">
            <v>46172.509722222225</v>
          </cell>
        </row>
        <row r="1328">
          <cell r="A1328" t="str">
            <v>UCW-29929</v>
          </cell>
          <cell r="B1328" t="str">
            <v>79694905_April Listing FG's_Lancome | TCL</v>
          </cell>
          <cell r="C1328" t="str">
            <v>CLOSED Due to Inactive/Insufficient Information</v>
          </cell>
          <cell r="D1328" t="str">
            <v>Medium</v>
          </cell>
          <cell r="E1328" t="str">
            <v>Chirag Dubal</v>
          </cell>
          <cell r="F1328" t="str">
            <v>Shraddha Dighe</v>
          </cell>
          <cell r="G1328">
            <v>46134.689583333333</v>
          </cell>
          <cell r="H1328">
            <v>46167.755555555559</v>
          </cell>
        </row>
        <row r="1329">
          <cell r="A1329" t="str">
            <v>UCW-29928</v>
          </cell>
          <cell r="B1329" t="str">
            <v>Tata Cliq Cataloguing</v>
          </cell>
          <cell r="C1329" t="str">
            <v>CLOSED</v>
          </cell>
          <cell r="D1329" t="str">
            <v>Medium</v>
          </cell>
          <cell r="E1329" t="str">
            <v>Chirag Dubal</v>
          </cell>
          <cell r="F1329" t="str">
            <v>Shraddha Dighe</v>
          </cell>
          <cell r="G1329">
            <v>46134.686805555553</v>
          </cell>
          <cell r="H1329">
            <v>46149.49722222222</v>
          </cell>
        </row>
        <row r="1330">
          <cell r="A1330" t="str">
            <v>UCW-29927</v>
          </cell>
          <cell r="B1330" t="str">
            <v>Error_Tata Cliq-adidas DTC|Footwear| Attributes_18-02-26_NC</v>
          </cell>
          <cell r="C1330" t="str">
            <v>CLOSED</v>
          </cell>
          <cell r="D1330" t="str">
            <v>Medium</v>
          </cell>
          <cell r="E1330" t="str">
            <v>netscribes</v>
          </cell>
          <cell r="F1330" t="str">
            <v>Reagan D’souza</v>
          </cell>
          <cell r="G1330">
            <v>46134.681250000001</v>
          </cell>
          <cell r="H1330">
            <v>46172.643750000003</v>
          </cell>
        </row>
        <row r="1331">
          <cell r="A1331" t="str">
            <v>UCW-29926</v>
          </cell>
          <cell r="B1331" t="str">
            <v>SQ'25 DQ'25 MQ'25 | Pending New Launches Cataloging Details</v>
          </cell>
          <cell r="C1331" t="str">
            <v>CLOSED</v>
          </cell>
          <cell r="D1331" t="str">
            <v>Medium</v>
          </cell>
          <cell r="E1331" t="str">
            <v>Chirag Dubal</v>
          </cell>
          <cell r="F1331" t="str">
            <v>Shraddha Dighe</v>
          </cell>
          <cell r="G1331">
            <v>46134.675000000003</v>
          </cell>
          <cell r="H1331">
            <v>46153.429166666669</v>
          </cell>
        </row>
        <row r="1332">
          <cell r="A1332" t="str">
            <v>UCW-29921</v>
          </cell>
          <cell r="B1332" t="str">
            <v>CLONE - 77354547_New GWP Listing_TCL</v>
          </cell>
          <cell r="C1332" t="str">
            <v>CLOSED</v>
          </cell>
          <cell r="D1332" t="str">
            <v>Medium</v>
          </cell>
          <cell r="E1332" t="str">
            <v>netscribes</v>
          </cell>
          <cell r="F1332" t="str">
            <v>Shraddha Dighe</v>
          </cell>
          <cell r="G1332">
            <v>46134.604861111111</v>
          </cell>
          <cell r="H1332">
            <v>46140.748611111114</v>
          </cell>
        </row>
        <row r="1333">
          <cell r="A1333" t="str">
            <v>UCW-29910</v>
          </cell>
          <cell r="B1333" t="str">
            <v>Error_Miss Chase-441 Styles-SS'25-27-12-2024_NC</v>
          </cell>
          <cell r="C1333" t="str">
            <v>CLOSED</v>
          </cell>
          <cell r="D1333" t="str">
            <v>Medium</v>
          </cell>
          <cell r="E1333" t="str">
            <v>netscribes</v>
          </cell>
          <cell r="F1333" t="str">
            <v>Reagan D’souza</v>
          </cell>
          <cell r="G1333">
            <v>46134.489583333336</v>
          </cell>
          <cell r="H1333">
            <v>46155.718055555553</v>
          </cell>
        </row>
        <row r="1334">
          <cell r="A1334" t="str">
            <v>UCW-29909</v>
          </cell>
          <cell r="B1334" t="str">
            <v>ENRICH_MNY | BB Cream PDP and A+ Update | TATACLIQ</v>
          </cell>
          <cell r="C1334" t="str">
            <v>CLOSED</v>
          </cell>
          <cell r="D1334" t="str">
            <v>Medium</v>
          </cell>
          <cell r="E1334" t="str">
            <v>Chirag Dubal</v>
          </cell>
          <cell r="F1334" t="str">
            <v>Shraddha Dighe</v>
          </cell>
          <cell r="G1334">
            <v>46134.470833333333</v>
          </cell>
          <cell r="H1334">
            <v>46140.555555555555</v>
          </cell>
        </row>
        <row r="1335">
          <cell r="A1335" t="str">
            <v>UCW-29907</v>
          </cell>
          <cell r="B1335" t="str">
            <v>ENRICH_MNY | SSLM Tube Kiara PDP Update | TATACLIQ</v>
          </cell>
          <cell r="C1335" t="str">
            <v>CLOSED</v>
          </cell>
          <cell r="D1335" t="str">
            <v>Medium</v>
          </cell>
          <cell r="E1335" t="str">
            <v>Chirag Dubal</v>
          </cell>
          <cell r="F1335" t="str">
            <v>Shraddha Dighe</v>
          </cell>
          <cell r="G1335">
            <v>46134.436805555553</v>
          </cell>
          <cell r="H1335">
            <v>46141.744444444441</v>
          </cell>
        </row>
        <row r="1336">
          <cell r="A1336" t="str">
            <v>UCW-29906</v>
          </cell>
          <cell r="B1336" t="str">
            <v>Estee Lauder - GWP Listings April'26</v>
          </cell>
          <cell r="C1336" t="str">
            <v>CLOSED</v>
          </cell>
          <cell r="D1336" t="str">
            <v>Medium</v>
          </cell>
          <cell r="E1336" t="str">
            <v>Chirag Dubal</v>
          </cell>
          <cell r="F1336" t="str">
            <v>Shraddha Dighe</v>
          </cell>
          <cell r="G1336">
            <v>46134.433333333334</v>
          </cell>
          <cell r="H1336">
            <v>46172.511111111111</v>
          </cell>
        </row>
        <row r="1337">
          <cell r="A1337" t="str">
            <v>UCW-29905</v>
          </cell>
          <cell r="B1337" t="str">
            <v>GWP Platform Addition - Forest Essentials</v>
          </cell>
          <cell r="C1337" t="str">
            <v>CLOSED</v>
          </cell>
          <cell r="D1337" t="str">
            <v>Medium</v>
          </cell>
          <cell r="E1337" t="str">
            <v>Chirag Dubal</v>
          </cell>
          <cell r="F1337" t="str">
            <v>Shraddha Dighe</v>
          </cell>
          <cell r="G1337">
            <v>46134.430555555555</v>
          </cell>
          <cell r="H1337">
            <v>46156.834722222222</v>
          </cell>
        </row>
        <row r="1338">
          <cell r="A1338" t="str">
            <v>UCW-29903</v>
          </cell>
          <cell r="B1338" t="str">
            <v>Error_Woodland Catalogue-580 Styles_NC</v>
          </cell>
          <cell r="C1338" t="str">
            <v>CLOSED Due to Inactive/Insufficient Information</v>
          </cell>
          <cell r="D1338" t="str">
            <v>Medium</v>
          </cell>
          <cell r="E1338" t="str">
            <v>netscribes</v>
          </cell>
          <cell r="F1338" t="str">
            <v>Reagan D’souza</v>
          </cell>
          <cell r="G1338">
            <v>46133.999305555553</v>
          </cell>
          <cell r="H1338">
            <v>46155.668055555558</v>
          </cell>
        </row>
        <row r="1339">
          <cell r="A1339" t="str">
            <v>UCW-29889</v>
          </cell>
          <cell r="B1339" t="str">
            <v>Label Rtiu Kumar SS-26 2nd Drop Cataloging</v>
          </cell>
          <cell r="C1339" t="str">
            <v>CLOSED</v>
          </cell>
          <cell r="D1339" t="str">
            <v>Medium</v>
          </cell>
          <cell r="E1339" t="str">
            <v>Chirag Dubal</v>
          </cell>
          <cell r="F1339" t="str">
            <v>Shloka Chakre</v>
          </cell>
          <cell r="G1339">
            <v>46133.793055555558</v>
          </cell>
          <cell r="H1339">
            <v>46172.511805555558</v>
          </cell>
        </row>
        <row r="1340">
          <cell r="A1340" t="str">
            <v>UCW-29879</v>
          </cell>
          <cell r="B1340" t="str">
            <v>Hoversoul Batch -9</v>
          </cell>
          <cell r="C1340" t="str">
            <v>CLOSED</v>
          </cell>
          <cell r="D1340" t="str">
            <v>Medium</v>
          </cell>
          <cell r="E1340" t="str">
            <v>Chirag Dubal</v>
          </cell>
          <cell r="F1340" t="str">
            <v>Simi Raichel Zachariah</v>
          </cell>
          <cell r="G1340">
            <v>46133.753472222219</v>
          </cell>
          <cell r="H1340">
            <v>46172.512499999997</v>
          </cell>
        </row>
        <row r="1341">
          <cell r="A1341" t="str">
            <v>UCW-29871</v>
          </cell>
          <cell r="B1341" t="str">
            <v>CLONE - 78248680_LANCOME Q2 New Listing_TCL</v>
          </cell>
          <cell r="C1341" t="str">
            <v>CLOSED Due to Inactive/Insufficient Information</v>
          </cell>
          <cell r="D1341" t="str">
            <v>Medium</v>
          </cell>
          <cell r="E1341" t="str">
            <v>netscribes</v>
          </cell>
          <cell r="F1341" t="str">
            <v>Shraddha Dighe</v>
          </cell>
          <cell r="G1341">
            <v>46133.699305555558</v>
          </cell>
          <cell r="H1341">
            <v>46146.397222222222</v>
          </cell>
        </row>
        <row r="1342">
          <cell r="A1342" t="str">
            <v>UCW-29827</v>
          </cell>
          <cell r="B1342" t="str">
            <v>Subtask - Hoversoul - cataloging  Batch -5</v>
          </cell>
          <cell r="C1342" t="str">
            <v>CLOSED</v>
          </cell>
          <cell r="D1342" t="str">
            <v>Medium</v>
          </cell>
          <cell r="E1342" t="str">
            <v>Chirag Dubal</v>
          </cell>
          <cell r="F1342" t="str">
            <v>netscribes</v>
          </cell>
          <cell r="G1342">
            <v>46133.365972222222</v>
          </cell>
          <cell r="H1342">
            <v>46157.564583333333</v>
          </cell>
        </row>
        <row r="1343">
          <cell r="A1343" t="str">
            <v>UCW-29818</v>
          </cell>
          <cell r="B1343" t="str">
            <v>Assortment Gap - Luxury Beauty | Mar'26</v>
          </cell>
          <cell r="C1343" t="str">
            <v>CLOSED Due to Inactive/Insufficient Information</v>
          </cell>
          <cell r="D1343" t="str">
            <v>Medium</v>
          </cell>
          <cell r="E1343" t="str">
            <v>Chirag Dubal</v>
          </cell>
          <cell r="F1343" t="str">
            <v>Shraddha Dighe</v>
          </cell>
          <cell r="G1343">
            <v>46132.759027777778</v>
          </cell>
          <cell r="H1343">
            <v>46196.625694444447</v>
          </cell>
        </row>
        <row r="1344">
          <cell r="A1344" t="str">
            <v>UCW-29814</v>
          </cell>
          <cell r="B1344" t="str">
            <v>Monkstory - 2Mar 26 - 125608 - New collection - Luxury</v>
          </cell>
          <cell r="C1344" t="str">
            <v>CLOSED</v>
          </cell>
          <cell r="D1344" t="str">
            <v>Medium</v>
          </cell>
          <cell r="E1344" t="str">
            <v>Chirag Dubal</v>
          </cell>
          <cell r="F1344" t="str">
            <v>netscribes</v>
          </cell>
          <cell r="G1344">
            <v>46132.74722222222</v>
          </cell>
          <cell r="H1344">
            <v>46155.774305555555</v>
          </cell>
        </row>
        <row r="1345">
          <cell r="A1345" t="str">
            <v>UCW-29811</v>
          </cell>
          <cell r="B1345" t="str">
            <v>CLONE - Enrich_Sohnaa - Jewellery - 129045 - 20022026 - Zoomed Images Correction</v>
          </cell>
          <cell r="C1345" t="str">
            <v>CLOSED</v>
          </cell>
          <cell r="D1345" t="str">
            <v>Medium</v>
          </cell>
          <cell r="E1345" t="str">
            <v>Chirag Dubal</v>
          </cell>
          <cell r="F1345" t="str">
            <v>Shraddha Dighe</v>
          </cell>
          <cell r="G1345">
            <v>46132.71875</v>
          </cell>
          <cell r="H1345">
            <v>46141.728472222225</v>
          </cell>
        </row>
        <row r="1346">
          <cell r="A1346" t="str">
            <v>UCW-29785</v>
          </cell>
          <cell r="B1346" t="str">
            <v>Subtask - Aurelia/W/Folksong- 43 Style- Summer-2026- 31st March</v>
          </cell>
          <cell r="C1346" t="str">
            <v>CLOSED</v>
          </cell>
          <cell r="D1346" t="str">
            <v>Medium</v>
          </cell>
          <cell r="E1346" t="str">
            <v>netscribes</v>
          </cell>
          <cell r="F1346" t="str">
            <v>netscribes</v>
          </cell>
          <cell r="G1346">
            <v>46132.644444444442</v>
          </cell>
          <cell r="H1346">
            <v>46156.816666666666</v>
          </cell>
        </row>
        <row r="1347">
          <cell r="A1347" t="str">
            <v>UCW-29765</v>
          </cell>
          <cell r="B1347" t="str">
            <v>ENRICH_Colors Queen || Makeup || 129094 || 16-04-2026</v>
          </cell>
          <cell r="C1347" t="str">
            <v>CLOSED</v>
          </cell>
          <cell r="D1347" t="str">
            <v>Medium</v>
          </cell>
          <cell r="E1347" t="str">
            <v>Chirag Dubal</v>
          </cell>
          <cell r="F1347" t="str">
            <v>Shraddha Dighe</v>
          </cell>
          <cell r="G1347">
            <v>46132.45416666667</v>
          </cell>
          <cell r="H1347">
            <v>46141.686111111114</v>
          </cell>
        </row>
        <row r="1348">
          <cell r="A1348" t="str">
            <v>UCW-29757</v>
          </cell>
          <cell r="B1348" t="str">
            <v>Pantaloons/Men Women/Non Apparel Footwear/New Listing/SKU 64/Options 11| 16th April'2026</v>
          </cell>
          <cell r="C1348" t="str">
            <v>CLOSED</v>
          </cell>
          <cell r="D1348" t="str">
            <v>Medium</v>
          </cell>
          <cell r="E1348" t="str">
            <v>Chirag Dubal</v>
          </cell>
          <cell r="F1348" t="str">
            <v>Simi Raichel Zachariah</v>
          </cell>
          <cell r="G1348">
            <v>46132.008333333331</v>
          </cell>
          <cell r="H1348">
            <v>46172.513194444444</v>
          </cell>
        </row>
        <row r="1349">
          <cell r="A1349" t="str">
            <v>UCW-29753</v>
          </cell>
          <cell r="B1349" t="str">
            <v>Tata Cliq (April) - New Product Listing - (18-04-2026)</v>
          </cell>
          <cell r="C1349" t="str">
            <v>CLOSED</v>
          </cell>
          <cell r="D1349" t="str">
            <v>Medium</v>
          </cell>
          <cell r="E1349" t="str">
            <v>Chirag Dubal</v>
          </cell>
          <cell r="F1349" t="str">
            <v>Shraddha Dighe</v>
          </cell>
          <cell r="G1349">
            <v>46131.964583333334</v>
          </cell>
          <cell r="H1349">
            <v>46172.507638888892</v>
          </cell>
        </row>
        <row r="1350">
          <cell r="A1350" t="str">
            <v>UCW-29752</v>
          </cell>
          <cell r="B1350" t="str">
            <v>Giva | Silver Jewellery | 125927 | 18-4-2026 (87 Skus)</v>
          </cell>
          <cell r="C1350" t="str">
            <v>CLOSED</v>
          </cell>
          <cell r="D1350" t="str">
            <v>Medium</v>
          </cell>
          <cell r="E1350" t="str">
            <v>Chirag Dubal</v>
          </cell>
          <cell r="F1350" t="str">
            <v>Shraddha Dighe</v>
          </cell>
          <cell r="G1350">
            <v>46131.961111111108</v>
          </cell>
          <cell r="H1350">
            <v>46172.508333333331</v>
          </cell>
        </row>
        <row r="1351">
          <cell r="A1351" t="str">
            <v>UCW-29751</v>
          </cell>
          <cell r="B1351" t="str">
            <v>ENRICH_OAP | Infallible Concealer - Grammage Change + PDP Image Change | TATACLIQ</v>
          </cell>
          <cell r="C1351" t="str">
            <v>CLOSED</v>
          </cell>
          <cell r="D1351" t="str">
            <v>Medium</v>
          </cell>
          <cell r="E1351" t="str">
            <v>Chirag Dubal</v>
          </cell>
          <cell r="F1351" t="str">
            <v>Shraddha Dighe</v>
          </cell>
          <cell r="G1351">
            <v>46131.959027777775</v>
          </cell>
          <cell r="H1351">
            <v>46139.745138888888</v>
          </cell>
        </row>
        <row r="1352">
          <cell r="A1352" t="str">
            <v>UCW-29740</v>
          </cell>
          <cell r="B1352" t="str">
            <v>New Balance Listing For OR (Tatacliq Luxury) | LOT 2</v>
          </cell>
          <cell r="C1352" t="str">
            <v>CLOSED</v>
          </cell>
          <cell r="D1352" t="str">
            <v>Medium</v>
          </cell>
          <cell r="E1352" t="str">
            <v>netscribes</v>
          </cell>
          <cell r="F1352" t="str">
            <v>Mohd Tahir Shaikh</v>
          </cell>
          <cell r="G1352">
            <v>46131.935416666667</v>
          </cell>
          <cell r="H1352">
            <v>46155.787499999999</v>
          </cell>
        </row>
        <row r="1353">
          <cell r="A1353" t="str">
            <v>UCW-29739</v>
          </cell>
          <cell r="B1353" t="str">
            <v>RC JC - 6 STD - New Listing - TATA - 7-4-26</v>
          </cell>
          <cell r="C1353" t="str">
            <v>CLOSED</v>
          </cell>
          <cell r="D1353" t="str">
            <v>Medium</v>
          </cell>
          <cell r="E1353" t="str">
            <v>Chirag Dubal</v>
          </cell>
          <cell r="F1353" t="str">
            <v>Shraddha Dighe</v>
          </cell>
          <cell r="G1353">
            <v>46131.934027777781</v>
          </cell>
          <cell r="H1353">
            <v>46172.508333333331</v>
          </cell>
        </row>
        <row r="1354">
          <cell r="A1354" t="str">
            <v>UCW-29738</v>
          </cell>
          <cell r="B1354" t="str">
            <v>ABH New launch: Feb'26</v>
          </cell>
          <cell r="C1354" t="str">
            <v>CLOSED</v>
          </cell>
          <cell r="D1354" t="str">
            <v>Medium</v>
          </cell>
          <cell r="E1354" t="str">
            <v>Chirag Dubal</v>
          </cell>
          <cell r="F1354" t="str">
            <v>Shraddha Dighe</v>
          </cell>
          <cell r="G1354">
            <v>46131.932638888888</v>
          </cell>
          <cell r="H1354">
            <v>46141.534722222219</v>
          </cell>
        </row>
        <row r="1355">
          <cell r="A1355" t="str">
            <v>UCW-29735</v>
          </cell>
          <cell r="B1355" t="str">
            <v>Cataloguing details for Vials</v>
          </cell>
          <cell r="C1355" t="str">
            <v>CLOSED</v>
          </cell>
          <cell r="D1355" t="str">
            <v>Medium</v>
          </cell>
          <cell r="E1355" t="str">
            <v>Chirag Dubal</v>
          </cell>
          <cell r="F1355" t="str">
            <v>Shraddha Dighe</v>
          </cell>
          <cell r="G1355">
            <v>46131.909722222219</v>
          </cell>
          <cell r="H1355">
            <v>46172.508333333331</v>
          </cell>
        </row>
        <row r="1356">
          <cell r="A1356" t="str">
            <v>UCW-29734</v>
          </cell>
          <cell r="B1356" t="str">
            <v>New listings 125g Conditioners</v>
          </cell>
          <cell r="C1356" t="str">
            <v>CLOSED</v>
          </cell>
          <cell r="D1356" t="str">
            <v>Medium</v>
          </cell>
          <cell r="E1356" t="str">
            <v>Chirag Dubal</v>
          </cell>
          <cell r="F1356" t="str">
            <v>Shraddha Dighe</v>
          </cell>
          <cell r="G1356">
            <v>46131.906944444447</v>
          </cell>
          <cell r="H1356">
            <v>46141.540277777778</v>
          </cell>
        </row>
        <row r="1357">
          <cell r="A1357" t="str">
            <v>UCW-29733</v>
          </cell>
          <cell r="B1357" t="str">
            <v>Body Mist Cataloging - ajmal &amp; sons</v>
          </cell>
          <cell r="C1357" t="str">
            <v>CLOSED</v>
          </cell>
          <cell r="D1357" t="str">
            <v>Medium</v>
          </cell>
          <cell r="E1357" t="str">
            <v>Chirag Dubal</v>
          </cell>
          <cell r="F1357" t="str">
            <v>Shraddha Dighe</v>
          </cell>
          <cell r="G1357">
            <v>46131.905555555553</v>
          </cell>
          <cell r="H1357">
            <v>46172.509027777778</v>
          </cell>
        </row>
        <row r="1358">
          <cell r="A1358" t="str">
            <v>UCW-29732</v>
          </cell>
          <cell r="B1358" t="str">
            <v>New Listings_Rasasi</v>
          </cell>
          <cell r="C1358" t="str">
            <v>CLOSED</v>
          </cell>
          <cell r="D1358" t="str">
            <v>Medium</v>
          </cell>
          <cell r="E1358" t="str">
            <v>Chirag Dubal</v>
          </cell>
          <cell r="F1358" t="str">
            <v>Shraddha Dighe</v>
          </cell>
          <cell r="G1358">
            <v>46131.763194444444</v>
          </cell>
          <cell r="H1358">
            <v>46166.732638888891</v>
          </cell>
        </row>
        <row r="1359">
          <cell r="A1359" t="str">
            <v>UCW-29731</v>
          </cell>
          <cell r="B1359" t="str">
            <v>ENRICH_Arata 3.0 Catalogue Revision - 14 April</v>
          </cell>
          <cell r="C1359" t="str">
            <v>CLOSED Due to Inactive/Insufficient Information</v>
          </cell>
          <cell r="D1359" t="str">
            <v>Medium</v>
          </cell>
          <cell r="E1359" t="str">
            <v>Chirag Dubal</v>
          </cell>
          <cell r="F1359" t="str">
            <v>Shraddha Dighe</v>
          </cell>
          <cell r="G1359">
            <v>46131.761111111111</v>
          </cell>
          <cell r="H1359">
            <v>46146.701388888891</v>
          </cell>
        </row>
        <row r="1360">
          <cell r="A1360" t="str">
            <v>UCW-29729</v>
          </cell>
          <cell r="B1360" t="str">
            <v>Olay Arya | New Listing | Tata Cliq</v>
          </cell>
          <cell r="C1360" t="str">
            <v>CLOSED</v>
          </cell>
          <cell r="D1360" t="str">
            <v>Medium</v>
          </cell>
          <cell r="E1360" t="str">
            <v>Chirag Dubal</v>
          </cell>
          <cell r="F1360" t="str">
            <v>Shraddha Dighe</v>
          </cell>
          <cell r="G1360">
            <v>46131.745138888888</v>
          </cell>
          <cell r="H1360">
            <v>46172.509027777778</v>
          </cell>
        </row>
        <row r="1361">
          <cell r="A1361" t="str">
            <v>UCW-29728</v>
          </cell>
          <cell r="B1361" t="str">
            <v>Plum x Tata CLiQ | New Launches - Lip Balm</v>
          </cell>
          <cell r="C1361" t="str">
            <v>CLOSED Due to Inactive/Insufficient Information</v>
          </cell>
          <cell r="D1361" t="str">
            <v>Medium</v>
          </cell>
          <cell r="E1361" t="str">
            <v>Chirag Dubal</v>
          </cell>
          <cell r="F1361" t="str">
            <v>Shraddha Dighe</v>
          </cell>
          <cell r="G1361">
            <v>46131.742361111108</v>
          </cell>
          <cell r="H1361">
            <v>46155.788194444445</v>
          </cell>
        </row>
        <row r="1362">
          <cell r="A1362" t="str">
            <v>UCW-29727</v>
          </cell>
          <cell r="B1362" t="str">
            <v>TCL - May Cataloguing 2nd Lot</v>
          </cell>
          <cell r="C1362" t="str">
            <v>CLOSED</v>
          </cell>
          <cell r="D1362" t="str">
            <v>Medium</v>
          </cell>
          <cell r="E1362" t="str">
            <v>Chirag Dubal</v>
          </cell>
          <cell r="F1362" t="str">
            <v>Shraddha Dighe</v>
          </cell>
          <cell r="G1362">
            <v>46131.739583333336</v>
          </cell>
          <cell r="H1362">
            <v>46172.509027777778</v>
          </cell>
        </row>
        <row r="1363">
          <cell r="A1363" t="str">
            <v>UCW-29726</v>
          </cell>
          <cell r="B1363" t="str">
            <v>New Listings - Embryolisse &amp; Temptu ( NPD)</v>
          </cell>
          <cell r="C1363" t="str">
            <v>CLOSED</v>
          </cell>
          <cell r="D1363" t="str">
            <v>Medium</v>
          </cell>
          <cell r="E1363" t="str">
            <v>Chirag Dubal</v>
          </cell>
          <cell r="F1363" t="str">
            <v>Shraddha Dighe</v>
          </cell>
          <cell r="G1363">
            <v>46131.737500000003</v>
          </cell>
          <cell r="H1363">
            <v>46155.788888888892</v>
          </cell>
        </row>
        <row r="1364">
          <cell r="A1364" t="str">
            <v>UCW-29724</v>
          </cell>
          <cell r="B1364" t="str">
            <v>Tata Cliq - New listing- Giordano (20ml)</v>
          </cell>
          <cell r="C1364" t="str">
            <v>CLOSED</v>
          </cell>
          <cell r="D1364" t="str">
            <v>Medium</v>
          </cell>
          <cell r="E1364" t="str">
            <v>Chirag Dubal</v>
          </cell>
          <cell r="F1364" t="str">
            <v>Shraddha Dighe</v>
          </cell>
          <cell r="G1364">
            <v>46131.730555555558</v>
          </cell>
          <cell r="H1364">
            <v>46172.509722222225</v>
          </cell>
        </row>
        <row r="1365">
          <cell r="A1365" t="str">
            <v>UCW-29723</v>
          </cell>
          <cell r="B1365" t="str">
            <v>Tata Cliq  - New listing -  Fragrance and Fragrance Gift Set (14-04-2026)</v>
          </cell>
          <cell r="C1365" t="str">
            <v>CLOSED</v>
          </cell>
          <cell r="D1365" t="str">
            <v>Medium</v>
          </cell>
          <cell r="E1365" t="str">
            <v>Chirag Dubal</v>
          </cell>
          <cell r="F1365" t="str">
            <v>Shraddha Dighe</v>
          </cell>
          <cell r="G1365">
            <v>46131.729166666664</v>
          </cell>
          <cell r="H1365">
            <v>46155.790972222225</v>
          </cell>
        </row>
        <row r="1366">
          <cell r="A1366" t="str">
            <v>UCW-29722</v>
          </cell>
          <cell r="B1366" t="str">
            <v>New listing - 126397</v>
          </cell>
          <cell r="C1366" t="str">
            <v>CLOSED</v>
          </cell>
          <cell r="D1366" t="str">
            <v>Medium</v>
          </cell>
          <cell r="E1366" t="str">
            <v>Chirag Dubal</v>
          </cell>
          <cell r="F1366" t="str">
            <v>Shraddha Dighe</v>
          </cell>
          <cell r="G1366">
            <v>46131.727083333331</v>
          </cell>
          <cell r="H1366">
            <v>46172.509722222225</v>
          </cell>
        </row>
        <row r="1367">
          <cell r="A1367" t="str">
            <v>UCW-29715</v>
          </cell>
          <cell r="B1367" t="str">
            <v>Skechers Add now catalogue dated 15th April 2026</v>
          </cell>
          <cell r="C1367" t="str">
            <v>CLOSED</v>
          </cell>
          <cell r="D1367" t="str">
            <v>Medium</v>
          </cell>
          <cell r="E1367" t="str">
            <v>netscribes</v>
          </cell>
          <cell r="F1367" t="str">
            <v>Mohd Tahir Shaikh</v>
          </cell>
          <cell r="G1367">
            <v>46131.036111111112</v>
          </cell>
          <cell r="H1367">
            <v>46155.791666666664</v>
          </cell>
        </row>
        <row r="1368">
          <cell r="A1368" t="str">
            <v>UCW-29707</v>
          </cell>
          <cell r="B1368" t="str">
            <v>ALDO SS26 Footwear Catalog Submission (TC&amp;TCL) - 15.04.2026</v>
          </cell>
          <cell r="C1368" t="str">
            <v>CLOSED</v>
          </cell>
          <cell r="D1368" t="str">
            <v>Medium</v>
          </cell>
          <cell r="E1368" t="str">
            <v>netscribes</v>
          </cell>
          <cell r="F1368" t="str">
            <v>Mohd Tahir Shaikh</v>
          </cell>
          <cell r="G1368">
            <v>46131.018750000003</v>
          </cell>
          <cell r="H1368">
            <v>46172.506944444445</v>
          </cell>
        </row>
        <row r="1369">
          <cell r="A1369" t="str">
            <v>UCW-29700</v>
          </cell>
          <cell r="B1369" t="str">
            <v>ENRICH_USPA x Tata Cliq Moodshot (Batch-3)</v>
          </cell>
          <cell r="C1369" t="str">
            <v>CLOSED</v>
          </cell>
          <cell r="D1369" t="str">
            <v>Medium</v>
          </cell>
          <cell r="E1369" t="str">
            <v>netscribes</v>
          </cell>
          <cell r="F1369" t="str">
            <v>Mohd Tahir Shaikh</v>
          </cell>
          <cell r="G1369">
            <v>46130.635416666664</v>
          </cell>
          <cell r="H1369">
            <v>46141.665972222225</v>
          </cell>
        </row>
        <row r="1370">
          <cell r="A1370" t="str">
            <v>UCW-29692</v>
          </cell>
          <cell r="B1370" t="str">
            <v>ALDO SS26 Footwear Catalog Submission (TC&amp;TCL) - 14.04.2025`</v>
          </cell>
          <cell r="C1370" t="str">
            <v>CLOSED</v>
          </cell>
          <cell r="D1370" t="str">
            <v>Medium</v>
          </cell>
          <cell r="E1370" t="str">
            <v>netscribes</v>
          </cell>
          <cell r="F1370" t="str">
            <v>Mohd Tahir Shaikh</v>
          </cell>
          <cell r="G1370">
            <v>46130.604166666664</v>
          </cell>
          <cell r="H1370">
            <v>46172.507638888892</v>
          </cell>
        </row>
        <row r="1371">
          <cell r="A1371" t="str">
            <v>UCW-29689</v>
          </cell>
          <cell r="B1371" t="str">
            <v>New Listings 14/04/2026</v>
          </cell>
          <cell r="C1371" t="str">
            <v>CLOSED</v>
          </cell>
          <cell r="D1371" t="str">
            <v>Medium</v>
          </cell>
          <cell r="E1371" t="str">
            <v>netscribes</v>
          </cell>
          <cell r="F1371" t="str">
            <v>Mohd Tahir Shaikh</v>
          </cell>
          <cell r="G1371">
            <v>46130.584027777775</v>
          </cell>
          <cell r="H1371">
            <v>46146.840277777781</v>
          </cell>
        </row>
        <row r="1372">
          <cell r="A1372" t="str">
            <v>UCW-29688</v>
          </cell>
          <cell r="B1372" t="str">
            <v>Red Tape Tata CLiQ Footwear Catalog</v>
          </cell>
          <cell r="C1372" t="str">
            <v>CLOSED</v>
          </cell>
          <cell r="D1372" t="str">
            <v>Medium</v>
          </cell>
          <cell r="E1372" t="str">
            <v>netscribes</v>
          </cell>
          <cell r="F1372" t="str">
            <v>Mohd Tahir Shaikh</v>
          </cell>
          <cell r="G1372">
            <v>46130.578472222223</v>
          </cell>
          <cell r="H1372">
            <v>46172.506944444445</v>
          </cell>
        </row>
        <row r="1373">
          <cell r="A1373" t="str">
            <v>UCW-29686</v>
          </cell>
          <cell r="B1373" t="str">
            <v>Tata Cliq | USPA | Footwear Listing</v>
          </cell>
          <cell r="C1373" t="str">
            <v>CLOSED</v>
          </cell>
          <cell r="D1373" t="str">
            <v>Medium</v>
          </cell>
          <cell r="E1373" t="str">
            <v>netscribes</v>
          </cell>
          <cell r="F1373" t="str">
            <v>Mohd Tahir Shaikh</v>
          </cell>
          <cell r="G1373">
            <v>46130.567361111112</v>
          </cell>
          <cell r="H1373">
            <v>46172.510416666664</v>
          </cell>
        </row>
        <row r="1374">
          <cell r="A1374" t="str">
            <v>UCW-29684</v>
          </cell>
          <cell r="B1374" t="str">
            <v>ERROR_PUMA Apparel 124130 &amp; 125381 New Listing 12-03-2026</v>
          </cell>
          <cell r="C1374" t="str">
            <v>CLOSED</v>
          </cell>
          <cell r="D1374" t="str">
            <v>Medium</v>
          </cell>
          <cell r="E1374" t="str">
            <v>netscribes</v>
          </cell>
          <cell r="F1374" t="str">
            <v>Mohd Tahir Shaikh</v>
          </cell>
          <cell r="G1374">
            <v>46130.51666666667</v>
          </cell>
          <cell r="H1374">
            <v>46175.592361111114</v>
          </cell>
        </row>
        <row r="1375">
          <cell r="A1375" t="str">
            <v>UCW-29680</v>
          </cell>
          <cell r="B1375" t="str">
            <v>Bacca Bucci + Women Footwear + 124878 + New Listing + 318 SKUs + 53 Options + 10-April-2026</v>
          </cell>
          <cell r="C1375" t="str">
            <v>CLOSED Due to Inactive/Insufficient Information</v>
          </cell>
          <cell r="D1375" t="str">
            <v>Medium</v>
          </cell>
          <cell r="E1375" t="str">
            <v>netscribes</v>
          </cell>
          <cell r="F1375" t="str">
            <v>Mohd Tahir Shaikh</v>
          </cell>
          <cell r="G1375">
            <v>46129.719444444447</v>
          </cell>
          <cell r="H1375">
            <v>46141.775694444441</v>
          </cell>
        </row>
        <row r="1376">
          <cell r="A1376" t="str">
            <v>UCW-29679</v>
          </cell>
          <cell r="B1376" t="str">
            <v xml:space="preserve"> Pantaloons/Kids/Non Apparel Footwear/New Listing/SKU 108/Options 18| 16th April'2026</v>
          </cell>
          <cell r="C1376" t="str">
            <v>CLOSED</v>
          </cell>
          <cell r="D1376" t="str">
            <v>Medium</v>
          </cell>
          <cell r="E1376" t="str">
            <v>Chirag Dubal</v>
          </cell>
          <cell r="F1376" t="str">
            <v>Simi Raichel Zachariah</v>
          </cell>
          <cell r="G1376">
            <v>46129.711111111108</v>
          </cell>
          <cell r="H1376">
            <v>46172.511111111111</v>
          </cell>
        </row>
        <row r="1377">
          <cell r="A1377" t="str">
            <v>UCW-29673</v>
          </cell>
          <cell r="B1377" t="str">
            <v>Tata Cliq (April) - New Product Listing - (13-04-2026)</v>
          </cell>
          <cell r="C1377" t="str">
            <v>CLOSED</v>
          </cell>
          <cell r="D1377" t="str">
            <v>Medium</v>
          </cell>
          <cell r="E1377" t="str">
            <v>Chirag Dubal</v>
          </cell>
          <cell r="F1377" t="str">
            <v>Shraddha Dighe</v>
          </cell>
          <cell r="G1377">
            <v>46129.690972222219</v>
          </cell>
          <cell r="H1377">
            <v>46156.454861111109</v>
          </cell>
        </row>
        <row r="1378">
          <cell r="A1378" t="str">
            <v>UCW-29669</v>
          </cell>
          <cell r="B1378" t="str">
            <v>ENRICH_OAP | PDP Update Shade 4.25 | TATACLIQ</v>
          </cell>
          <cell r="C1378" t="str">
            <v>CLOSED</v>
          </cell>
          <cell r="D1378" t="str">
            <v>Medium</v>
          </cell>
          <cell r="E1378" t="str">
            <v>Chirag Dubal</v>
          </cell>
          <cell r="F1378" t="str">
            <v>Shraddha Dighe</v>
          </cell>
          <cell r="G1378">
            <v>46129.672222222223</v>
          </cell>
          <cell r="H1378">
            <v>46156.567361111112</v>
          </cell>
        </row>
        <row r="1379">
          <cell r="A1379" t="str">
            <v>UCW-29667</v>
          </cell>
          <cell r="B1379" t="str">
            <v>May Cataloguing - TCL</v>
          </cell>
          <cell r="C1379" t="str">
            <v>CLOSED</v>
          </cell>
          <cell r="D1379" t="str">
            <v>Medium</v>
          </cell>
          <cell r="E1379" t="str">
            <v>Chirag Dubal</v>
          </cell>
          <cell r="F1379" t="str">
            <v>Shraddha Dighe</v>
          </cell>
          <cell r="G1379">
            <v>46129.667361111111</v>
          </cell>
          <cell r="H1379">
            <v>46172.511805555558</v>
          </cell>
        </row>
        <row r="1380">
          <cell r="A1380" t="str">
            <v>UCW-29665</v>
          </cell>
          <cell r="B1380" t="str">
            <v>Bobbi Brown NPL Listing - 13th April</v>
          </cell>
          <cell r="C1380" t="str">
            <v>CLOSED</v>
          </cell>
          <cell r="D1380" t="str">
            <v>Medium</v>
          </cell>
          <cell r="E1380" t="str">
            <v>Chirag Dubal</v>
          </cell>
          <cell r="F1380" t="str">
            <v>Shraddha Dighe</v>
          </cell>
          <cell r="G1380">
            <v>46129.665972222225</v>
          </cell>
          <cell r="H1380">
            <v>46172.513888888891</v>
          </cell>
        </row>
        <row r="1381">
          <cell r="A1381" t="str">
            <v>UCW-29653</v>
          </cell>
          <cell r="B1381" t="str">
            <v>ENRICH_Wrong product Images - Himalaya</v>
          </cell>
          <cell r="C1381" t="str">
            <v>CLOSED</v>
          </cell>
          <cell r="D1381" t="str">
            <v>Medium</v>
          </cell>
          <cell r="E1381" t="str">
            <v>netscribes</v>
          </cell>
          <cell r="F1381" t="str">
            <v>Shraddha Dighe</v>
          </cell>
          <cell r="G1381">
            <v>46129.565972222219</v>
          </cell>
          <cell r="H1381">
            <v>46140.493750000001</v>
          </cell>
        </row>
        <row r="1382">
          <cell r="A1382" t="str">
            <v>UCW-29650</v>
          </cell>
          <cell r="B1382" t="str">
            <v>New Brand Listing - Oteria</v>
          </cell>
          <cell r="C1382" t="str">
            <v>CLOSED Due to Inactive/Insufficient Information</v>
          </cell>
          <cell r="D1382" t="str">
            <v>Medium</v>
          </cell>
          <cell r="E1382" t="str">
            <v>netscribes</v>
          </cell>
          <cell r="F1382" t="str">
            <v>Shraddha Dighe</v>
          </cell>
          <cell r="G1382">
            <v>46129.5625</v>
          </cell>
          <cell r="H1382">
            <v>46147.669444444444</v>
          </cell>
        </row>
        <row r="1383">
          <cell r="A1383" t="str">
            <v>UCW-29647</v>
          </cell>
          <cell r="B1383" t="str">
            <v>ERROR_Escalation: Incorrect Image Uploaded Without QC and Validation_NC</v>
          </cell>
          <cell r="C1383" t="str">
            <v>CLOSED Due to Inactive/Insufficient Information</v>
          </cell>
          <cell r="D1383" t="str">
            <v>Highest</v>
          </cell>
          <cell r="E1383" t="str">
            <v>netscribes</v>
          </cell>
          <cell r="F1383" t="str">
            <v>Sushma Ram</v>
          </cell>
          <cell r="G1383">
            <v>46129.54791666667</v>
          </cell>
          <cell r="H1383">
            <v>46130.452777777777</v>
          </cell>
        </row>
        <row r="1384">
          <cell r="A1384" t="str">
            <v>UCW-29636</v>
          </cell>
          <cell r="B1384" t="str">
            <v>PUMA Apparel 124130 &amp; 125381 New Listing 15-04-2026</v>
          </cell>
          <cell r="C1384" t="str">
            <v>CLOSED</v>
          </cell>
          <cell r="D1384" t="str">
            <v>Medium</v>
          </cell>
          <cell r="E1384" t="str">
            <v>netscribes</v>
          </cell>
          <cell r="F1384" t="str">
            <v>Mohd Tahir Shaikh</v>
          </cell>
          <cell r="G1384">
            <v>46129.490972222222</v>
          </cell>
          <cell r="H1384">
            <v>46172.51458333333</v>
          </cell>
        </row>
        <row r="1385">
          <cell r="A1385" t="str">
            <v>UCW-29634</v>
          </cell>
          <cell r="B1385" t="str">
            <v>Sell now - Tata Cliq Footwear Catalogue- Asics | 11-Feb</v>
          </cell>
          <cell r="C1385" t="str">
            <v>CLOSED</v>
          </cell>
          <cell r="D1385" t="str">
            <v>Medium</v>
          </cell>
          <cell r="E1385" t="str">
            <v>Chirag Dubal</v>
          </cell>
          <cell r="F1385" t="str">
            <v>netscribes</v>
          </cell>
          <cell r="G1385">
            <v>46129.48333333333</v>
          </cell>
          <cell r="H1385">
            <v>46156.817361111112</v>
          </cell>
        </row>
        <row r="1386">
          <cell r="A1386" t="str">
            <v>UCW-29619</v>
          </cell>
          <cell r="B1386" t="str">
            <v>ERROR_Catalogue New errors for the Multibrands Agency (NETSCRIBES) 16TH APRIL_NC</v>
          </cell>
          <cell r="C1386" t="str">
            <v>CLOSED</v>
          </cell>
          <cell r="D1386" t="str">
            <v>Highest</v>
          </cell>
          <cell r="E1386" t="str">
            <v>netscribes</v>
          </cell>
          <cell r="F1386" t="str">
            <v>Sushma Ram</v>
          </cell>
          <cell r="G1386">
            <v>46128.777777777781</v>
          </cell>
          <cell r="H1386">
            <v>46175.604861111111</v>
          </cell>
        </row>
        <row r="1387">
          <cell r="A1387" t="str">
            <v>UCW-29603</v>
          </cell>
          <cell r="B1387" t="str">
            <v>Monkstory - 9th April 26 - 125608 - New collection - Luxury</v>
          </cell>
          <cell r="C1387" t="str">
            <v>CLOSED</v>
          </cell>
          <cell r="D1387" t="str">
            <v>Medium</v>
          </cell>
          <cell r="E1387" t="str">
            <v>Chirag Dubal</v>
          </cell>
          <cell r="F1387" t="str">
            <v>Shloka Chakre</v>
          </cell>
          <cell r="G1387">
            <v>46128.748611111114</v>
          </cell>
          <cell r="H1387">
            <v>46172.515277777777</v>
          </cell>
        </row>
        <row r="1388">
          <cell r="A1388" t="str">
            <v>UCW-29574</v>
          </cell>
          <cell r="B1388" t="str">
            <v>Error_Dual listiing for Ronal Optiks on TCF_NC</v>
          </cell>
          <cell r="C1388" t="str">
            <v>CLOSED</v>
          </cell>
          <cell r="D1388" t="str">
            <v>Medium</v>
          </cell>
          <cell r="E1388" t="str">
            <v>Chirag Dubal</v>
          </cell>
          <cell r="F1388" t="str">
            <v>Reagan D’souza</v>
          </cell>
          <cell r="G1388">
            <v>46128.594444444447</v>
          </cell>
          <cell r="H1388">
            <v>46155.694444444445</v>
          </cell>
        </row>
        <row r="1389">
          <cell r="A1389" t="str">
            <v>UCW-29573</v>
          </cell>
          <cell r="B1389" t="str">
            <v>MASTER DATA STOCKFOR OFFER</v>
          </cell>
          <cell r="C1389" t="str">
            <v>CLOSED</v>
          </cell>
          <cell r="D1389" t="str">
            <v>Medium</v>
          </cell>
          <cell r="E1389" t="str">
            <v>netscribes</v>
          </cell>
          <cell r="F1389" t="str">
            <v>Mohd Tahir Shaikh</v>
          </cell>
          <cell r="G1389">
            <v>46128.581250000003</v>
          </cell>
          <cell r="H1389">
            <v>46172.51666666667</v>
          </cell>
        </row>
        <row r="1390">
          <cell r="A1390" t="str">
            <v>UCW-29570</v>
          </cell>
          <cell r="B1390" t="str">
            <v>[External] - Fw: Urgent - Listing Required</v>
          </cell>
          <cell r="C1390" t="str">
            <v>CLOSED Due to Inactive/Insufficient Information</v>
          </cell>
          <cell r="D1390" t="str">
            <v>Medium</v>
          </cell>
          <cell r="E1390" t="str">
            <v>netscribes</v>
          </cell>
          <cell r="F1390" t="str">
            <v>Shraddha Dighe</v>
          </cell>
          <cell r="G1390">
            <v>46128.572916666664</v>
          </cell>
          <cell r="H1390">
            <v>46171.722916666666</v>
          </cell>
        </row>
        <row r="1391">
          <cell r="A1391" t="str">
            <v>UCW-29563</v>
          </cell>
          <cell r="B1391" t="str">
            <v xml:space="preserve">Hoversoul Batch -8 one style </v>
          </cell>
          <cell r="C1391" t="str">
            <v>CLOSED Due to Inactive/Insufficient Information</v>
          </cell>
          <cell r="D1391" t="str">
            <v>Medium</v>
          </cell>
          <cell r="E1391" t="str">
            <v>netscribes</v>
          </cell>
          <cell r="F1391" t="str">
            <v>Mohd Tahir Shaikh</v>
          </cell>
          <cell r="G1391">
            <v>46128.540277777778</v>
          </cell>
          <cell r="H1391">
            <v>46156.454861111109</v>
          </cell>
        </row>
        <row r="1392">
          <cell r="A1392" t="str">
            <v>UCW-29536</v>
          </cell>
          <cell r="B1392" t="str">
            <v>Vantier Shoes - 7th April 26 - 129308 - New collection - Luxury</v>
          </cell>
          <cell r="C1392" t="str">
            <v>CLOSED Due to Inactive/Insufficient Information</v>
          </cell>
          <cell r="D1392" t="str">
            <v>Medium</v>
          </cell>
          <cell r="E1392" t="str">
            <v>Chirag Dubal</v>
          </cell>
          <cell r="F1392" t="str">
            <v>Shloka Chakre</v>
          </cell>
          <cell r="G1392">
            <v>46127.811111111114</v>
          </cell>
          <cell r="H1392">
            <v>46146.647916666669</v>
          </cell>
        </row>
        <row r="1393">
          <cell r="A1393" t="str">
            <v>UCW-29523</v>
          </cell>
          <cell r="B1393" t="str">
            <v>Request for Listing – Love Earth Softy Tinty Lipstick // Tatacliq</v>
          </cell>
          <cell r="C1393" t="str">
            <v>CLOSED</v>
          </cell>
          <cell r="D1393" t="str">
            <v>Medium</v>
          </cell>
          <cell r="E1393" t="str">
            <v>netscribes</v>
          </cell>
          <cell r="F1393" t="str">
            <v>Shraddha Dighe</v>
          </cell>
          <cell r="G1393">
            <v>46127.773611111108</v>
          </cell>
          <cell r="H1393">
            <v>46172.529166666667</v>
          </cell>
        </row>
        <row r="1394">
          <cell r="A1394" t="str">
            <v>UCW-29513</v>
          </cell>
          <cell r="B1394" t="str">
            <v>Pending DeDup SKus - UCW-26101</v>
          </cell>
          <cell r="C1394" t="str">
            <v>CLOSED Due to Inactive/Insufficient Information</v>
          </cell>
          <cell r="D1394" t="str">
            <v>Medium</v>
          </cell>
          <cell r="E1394" t="str">
            <v>netscribes</v>
          </cell>
          <cell r="F1394" t="str">
            <v>Shraddha Dighe</v>
          </cell>
          <cell r="G1394">
            <v>46127.674305555556</v>
          </cell>
          <cell r="H1394">
            <v>46156.818055555559</v>
          </cell>
        </row>
        <row r="1395">
          <cell r="A1395" t="str">
            <v>UCW-29511</v>
          </cell>
          <cell r="B1395" t="str">
            <v>ENRICH_Updated First Card Images for Sunscreens</v>
          </cell>
          <cell r="C1395" t="str">
            <v>CLOSED</v>
          </cell>
          <cell r="D1395" t="str">
            <v>Medium</v>
          </cell>
          <cell r="E1395" t="str">
            <v>Chirag Dubal</v>
          </cell>
          <cell r="F1395" t="str">
            <v>Shraddha Dighe</v>
          </cell>
          <cell r="G1395">
            <v>46127.662499999999</v>
          </cell>
          <cell r="H1395">
            <v>46133.682638888888</v>
          </cell>
        </row>
        <row r="1396">
          <cell r="A1396" t="str">
            <v>UCW-29506</v>
          </cell>
          <cell r="B1396" t="str">
            <v>New SKU Listing File</v>
          </cell>
          <cell r="C1396" t="str">
            <v>CLOSED</v>
          </cell>
          <cell r="D1396" t="str">
            <v>Medium</v>
          </cell>
          <cell r="E1396" t="str">
            <v>Chirag Dubal</v>
          </cell>
          <cell r="F1396" t="str">
            <v>Shraddha Dighe</v>
          </cell>
          <cell r="G1396">
            <v>46127.609027777777</v>
          </cell>
          <cell r="H1396">
            <v>46172.529861111114</v>
          </cell>
        </row>
        <row r="1397">
          <cell r="A1397" t="str">
            <v>UCW-29505</v>
          </cell>
          <cell r="B1397" t="str">
            <v>Guidance Required for Listing Product Without EAN/UPC on Tata Cliq</v>
          </cell>
          <cell r="C1397" t="str">
            <v>CLOSED</v>
          </cell>
          <cell r="D1397" t="str">
            <v>Medium</v>
          </cell>
          <cell r="E1397" t="str">
            <v>Chirag Dubal</v>
          </cell>
          <cell r="F1397" t="str">
            <v>Shraddha Dighe</v>
          </cell>
          <cell r="G1397">
            <v>46127.609027777777</v>
          </cell>
          <cell r="H1397">
            <v>46172.530555555553</v>
          </cell>
        </row>
        <row r="1398">
          <cell r="A1398" t="str">
            <v>UCW-29502</v>
          </cell>
          <cell r="B1398" t="str">
            <v>OAP | EAN Update | TATACLIQ</v>
          </cell>
          <cell r="C1398" t="str">
            <v>CLOSED</v>
          </cell>
          <cell r="D1398" t="str">
            <v>Medium</v>
          </cell>
          <cell r="E1398" t="str">
            <v>netscribes</v>
          </cell>
          <cell r="F1398" t="str">
            <v>Shraddha Dighe</v>
          </cell>
          <cell r="G1398">
            <v>46127.599305555559</v>
          </cell>
          <cell r="H1398">
            <v>46156.440972222219</v>
          </cell>
        </row>
        <row r="1399">
          <cell r="A1399" t="str">
            <v>UCW-29501</v>
          </cell>
          <cell r="B1399" t="str">
            <v>79057909_Sonam Glow Kit_Lancome | Tata Cliq Luxury</v>
          </cell>
          <cell r="C1399" t="str">
            <v>CLOSED Due to Inactive/Insufficient Information</v>
          </cell>
          <cell r="D1399" t="str">
            <v>Medium</v>
          </cell>
          <cell r="E1399" t="str">
            <v>Chirag Dubal</v>
          </cell>
          <cell r="F1399" t="str">
            <v>Shraddha Dighe</v>
          </cell>
          <cell r="G1399">
            <v>46127.597916666666</v>
          </cell>
          <cell r="H1399">
            <v>46156.440972222219</v>
          </cell>
        </row>
        <row r="1400">
          <cell r="A1400" t="str">
            <v>UCW-29499</v>
          </cell>
          <cell r="B1400" t="str">
            <v>ENRICH_OAP | EXCELLENCE Reno PDP UPDATE | TATACLIQ</v>
          </cell>
          <cell r="C1400" t="str">
            <v>CLOSED</v>
          </cell>
          <cell r="D1400" t="str">
            <v>Medium</v>
          </cell>
          <cell r="E1400" t="str">
            <v>Chirag Dubal</v>
          </cell>
          <cell r="F1400" t="str">
            <v>Shraddha Dighe</v>
          </cell>
          <cell r="G1400">
            <v>46127.584722222222</v>
          </cell>
          <cell r="H1400">
            <v>46133.666666666664</v>
          </cell>
        </row>
        <row r="1401">
          <cell r="A1401" t="str">
            <v>UCW-29498</v>
          </cell>
          <cell r="B1401" t="str">
            <v>OAP | NEW LISTING EXCELLENCE | TATACLIQ</v>
          </cell>
          <cell r="C1401" t="str">
            <v>CLOSED</v>
          </cell>
          <cell r="D1401" t="str">
            <v>Medium</v>
          </cell>
          <cell r="E1401" t="str">
            <v>Chirag Dubal</v>
          </cell>
          <cell r="F1401" t="str">
            <v>Shraddha Dighe</v>
          </cell>
          <cell r="G1401">
            <v>46127.579861111109</v>
          </cell>
          <cell r="H1401">
            <v>46156.440972222219</v>
          </cell>
        </row>
        <row r="1402">
          <cell r="A1402" t="str">
            <v>UCW-29494</v>
          </cell>
          <cell r="B1402" t="str">
            <v xml:space="preserve">Be BodyWise Cataloguing </v>
          </cell>
          <cell r="C1402" t="str">
            <v>CLOSED Due to Inactive/Insufficient Information</v>
          </cell>
          <cell r="D1402" t="str">
            <v>Medium</v>
          </cell>
          <cell r="E1402" t="str">
            <v>netscribes</v>
          </cell>
          <cell r="F1402" t="str">
            <v>Shraddha Dighe</v>
          </cell>
          <cell r="G1402">
            <v>46127.566666666666</v>
          </cell>
          <cell r="H1402">
            <v>46156.440972222219</v>
          </cell>
        </row>
        <row r="1403">
          <cell r="A1403" t="str">
            <v>UCW-29493</v>
          </cell>
          <cell r="B1403" t="str">
            <v>New Virtual Bundles Listing | WishCare</v>
          </cell>
          <cell r="C1403" t="str">
            <v>CLOSED</v>
          </cell>
          <cell r="D1403" t="str">
            <v>Medium</v>
          </cell>
          <cell r="E1403" t="str">
            <v>Chirag Dubal</v>
          </cell>
          <cell r="F1403" t="str">
            <v>Shraddha Dighe</v>
          </cell>
          <cell r="G1403">
            <v>46127.564583333333</v>
          </cell>
          <cell r="H1403">
            <v>46156.440972222219</v>
          </cell>
        </row>
        <row r="1404">
          <cell r="A1404" t="str">
            <v>UCW-29490</v>
          </cell>
          <cell r="B1404" t="str">
            <v>Baby Catalog</v>
          </cell>
          <cell r="C1404" t="str">
            <v>CLOSED Due to Inactive/Insufficient Information</v>
          </cell>
          <cell r="D1404" t="str">
            <v>Medium</v>
          </cell>
          <cell r="E1404" t="str">
            <v>netscribes</v>
          </cell>
          <cell r="F1404" t="str">
            <v>Shraddha Dighe</v>
          </cell>
          <cell r="G1404">
            <v>46127.556944444441</v>
          </cell>
          <cell r="H1404">
            <v>46150.652083333334</v>
          </cell>
        </row>
        <row r="1405">
          <cell r="A1405" t="str">
            <v>UCW-29489</v>
          </cell>
          <cell r="B1405" t="str">
            <v>Fabindia | Apparel &amp; Footwear | 126453 | 10-03-2026</v>
          </cell>
          <cell r="C1405" t="str">
            <v>CLOSED</v>
          </cell>
          <cell r="D1405" t="str">
            <v>Medium</v>
          </cell>
          <cell r="E1405" t="str">
            <v>Chirag Dubal</v>
          </cell>
          <cell r="F1405" t="str">
            <v>Simi Raichel Zachariah</v>
          </cell>
          <cell r="G1405">
            <v>46127.556250000001</v>
          </cell>
          <cell r="H1405">
            <v>46172.53402777778</v>
          </cell>
        </row>
        <row r="1406">
          <cell r="A1406" t="str">
            <v>UCW-29487</v>
          </cell>
          <cell r="B1406" t="str">
            <v>Fabindia | Apparel_Jewellery_Footwear | 126453 | 16-03-2026</v>
          </cell>
          <cell r="C1406" t="str">
            <v>CLOSED</v>
          </cell>
          <cell r="D1406" t="str">
            <v>Medium</v>
          </cell>
          <cell r="E1406" t="str">
            <v>Chirag Dubal</v>
          </cell>
          <cell r="F1406" t="str">
            <v>Simi Raichel Zachariah</v>
          </cell>
          <cell r="G1406">
            <v>46127.552777777775</v>
          </cell>
          <cell r="H1406">
            <v>46172.645833333336</v>
          </cell>
        </row>
        <row r="1407">
          <cell r="A1407" t="str">
            <v>UCW-29482</v>
          </cell>
          <cell r="B1407" t="str">
            <v>The Alternate - 6th April 26 - 127631 - New collection - Luxury</v>
          </cell>
          <cell r="C1407" t="str">
            <v>CLOSED</v>
          </cell>
          <cell r="D1407" t="str">
            <v>Medium</v>
          </cell>
          <cell r="E1407" t="str">
            <v>Chirag Dubal</v>
          </cell>
          <cell r="F1407" t="str">
            <v>Shloka Chakre</v>
          </cell>
          <cell r="G1407">
            <v>46127.544444444444</v>
          </cell>
          <cell r="H1407">
            <v>46172.5625</v>
          </cell>
        </row>
        <row r="1408">
          <cell r="A1408" t="str">
            <v>UCW-29481</v>
          </cell>
          <cell r="B1408" t="str">
            <v>Cosa Nostraa - New Brooch Collection - 21-02-26</v>
          </cell>
          <cell r="C1408" t="str">
            <v>CLOSED</v>
          </cell>
          <cell r="D1408" t="str">
            <v>Medium</v>
          </cell>
          <cell r="E1408" t="str">
            <v>Chirag Dubal</v>
          </cell>
          <cell r="F1408" t="str">
            <v>Shloka Chakre</v>
          </cell>
          <cell r="G1408">
            <v>46127.532638888886</v>
          </cell>
          <cell r="H1408">
            <v>46139.788194444445</v>
          </cell>
        </row>
        <row r="1409">
          <cell r="A1409" t="str">
            <v>UCW-29471</v>
          </cell>
          <cell r="B1409" t="str">
            <v>ENRICH_Pilgrim - Image Update | Bulk Upload - 15.04.2026</v>
          </cell>
          <cell r="C1409" t="str">
            <v>CLOSED</v>
          </cell>
          <cell r="D1409" t="str">
            <v>Medium</v>
          </cell>
          <cell r="E1409" t="str">
            <v>netscribes</v>
          </cell>
          <cell r="F1409" t="str">
            <v>Shraddha Dighe</v>
          </cell>
          <cell r="G1409">
            <v>46127.503472222219</v>
          </cell>
          <cell r="H1409">
            <v>46137.577777777777</v>
          </cell>
        </row>
        <row r="1410">
          <cell r="A1410" t="str">
            <v>UCW-29465</v>
          </cell>
          <cell r="B1410" t="str">
            <v>ENRICH_Esskay Beauty | Images Update for The SKU CN25 | Brand Mr. Barber</v>
          </cell>
          <cell r="C1410" t="str">
            <v>CLOSED Due to Inactive/Insufficient Information</v>
          </cell>
          <cell r="D1410" t="str">
            <v>Medium</v>
          </cell>
          <cell r="E1410" t="str">
            <v>netscribes</v>
          </cell>
          <cell r="F1410" t="str">
            <v>Shraddha Dighe</v>
          </cell>
          <cell r="G1410">
            <v>46127.486805555556</v>
          </cell>
          <cell r="H1410">
            <v>46137.363888888889</v>
          </cell>
        </row>
        <row r="1411">
          <cell r="A1411" t="str">
            <v>UCW-29464</v>
          </cell>
          <cell r="B1411" t="str">
            <v>ENRICH_Tata Cliq | O.P.I RapiDry Image Update</v>
          </cell>
          <cell r="C1411" t="str">
            <v>CLOSED</v>
          </cell>
          <cell r="D1411" t="str">
            <v>Medium</v>
          </cell>
          <cell r="E1411" t="str">
            <v>netscribes</v>
          </cell>
          <cell r="F1411" t="str">
            <v>Shraddha Dighe</v>
          </cell>
          <cell r="G1411">
            <v>46127.484722222223</v>
          </cell>
          <cell r="H1411">
            <v>46172.646527777775</v>
          </cell>
        </row>
        <row r="1412">
          <cell r="A1412" t="str">
            <v>UCW-29462</v>
          </cell>
          <cell r="B1412" t="str">
            <v>New Listings | Hair Mask &amp; Hair Growth Serum (60 ml)</v>
          </cell>
          <cell r="C1412" t="str">
            <v>CLOSED</v>
          </cell>
          <cell r="D1412" t="str">
            <v>Medium</v>
          </cell>
          <cell r="E1412" t="str">
            <v>Chirag Dubal</v>
          </cell>
          <cell r="F1412" t="str">
            <v>Shraddha Dighe</v>
          </cell>
          <cell r="G1412">
            <v>46127.481249999997</v>
          </cell>
          <cell r="H1412">
            <v>46172.564583333333</v>
          </cell>
        </row>
        <row r="1413">
          <cell r="A1413" t="str">
            <v>UCW-29461</v>
          </cell>
          <cell r="B1413" t="str">
            <v>Benetton apparel-TataCliq LID's details for mapping</v>
          </cell>
          <cell r="C1413" t="str">
            <v>CLOSED</v>
          </cell>
          <cell r="D1413" t="str">
            <v>Medium</v>
          </cell>
          <cell r="E1413" t="str">
            <v>netscribes</v>
          </cell>
          <cell r="F1413" t="str">
            <v>Mohd Tahir Shaikh</v>
          </cell>
          <cell r="G1413">
            <v>46127.479166666664</v>
          </cell>
          <cell r="H1413">
            <v>46156.454861111109</v>
          </cell>
        </row>
        <row r="1414">
          <cell r="A1414" t="str">
            <v>UCW-29453</v>
          </cell>
          <cell r="B1414" t="str">
            <v>Netscribes_CK MP Seller Code Interchange Between Lux and Mall</v>
          </cell>
          <cell r="C1414" t="str">
            <v>CLOSED</v>
          </cell>
          <cell r="D1414" t="str">
            <v>Medium</v>
          </cell>
          <cell r="E1414" t="str">
            <v>Chirag Dubal</v>
          </cell>
          <cell r="F1414" t="str">
            <v>Shloka Chakre</v>
          </cell>
          <cell r="G1414">
            <v>46126.960416666669</v>
          </cell>
          <cell r="H1414">
            <v>46156.454861111109</v>
          </cell>
        </row>
        <row r="1415">
          <cell r="A1415" t="str">
            <v>UCW-29447</v>
          </cell>
          <cell r="B1415" t="str">
            <v>Guess Footwear Men (New) 31 Options 06-04-2026</v>
          </cell>
          <cell r="C1415" t="str">
            <v>CLOSED</v>
          </cell>
          <cell r="D1415" t="str">
            <v>Medium</v>
          </cell>
          <cell r="E1415" t="str">
            <v>Chirag Dubal</v>
          </cell>
          <cell r="F1415" t="str">
            <v>Shloka Chakre</v>
          </cell>
          <cell r="G1415">
            <v>46126.927777777775</v>
          </cell>
          <cell r="H1415">
            <v>46172.565972222219</v>
          </cell>
        </row>
        <row r="1416">
          <cell r="A1416" t="str">
            <v>UCW-29446</v>
          </cell>
          <cell r="B1416" t="str">
            <v>ESGEE SLIDE MASTER DATA &amp; IMAGES for CATALOGING</v>
          </cell>
          <cell r="C1416" t="str">
            <v>CLOSED</v>
          </cell>
          <cell r="D1416" t="str">
            <v>Medium</v>
          </cell>
          <cell r="E1416" t="str">
            <v>Chirag Dubal</v>
          </cell>
          <cell r="F1416" t="str">
            <v>Shloka Chakre</v>
          </cell>
          <cell r="G1416">
            <v>46126.90902777778</v>
          </cell>
          <cell r="H1416">
            <v>46162.593055555553</v>
          </cell>
        </row>
        <row r="1417">
          <cell r="A1417" t="str">
            <v>UCW-29438</v>
          </cell>
          <cell r="B1417" t="str">
            <v>CLONE - Beauty - 129323 - E2E - Cosderma - 117SKUS - 11 Nov</v>
          </cell>
          <cell r="C1417" t="str">
            <v>CLOSED</v>
          </cell>
          <cell r="D1417" t="str">
            <v>Medium</v>
          </cell>
          <cell r="E1417" t="str">
            <v>netscribes</v>
          </cell>
          <cell r="F1417" t="str">
            <v>Shraddha Dighe</v>
          </cell>
          <cell r="G1417">
            <v>46126.867361111108</v>
          </cell>
          <cell r="H1417">
            <v>46172.567361111112</v>
          </cell>
        </row>
        <row r="1418">
          <cell r="A1418" t="str">
            <v>UCW-29429</v>
          </cell>
          <cell r="B1418" t="str">
            <v>Sell now - MASTER DATA Non-BIS Footwear Inventory</v>
          </cell>
          <cell r="C1418" t="str">
            <v>CLOSED Due to Inactive/Insufficient Information</v>
          </cell>
          <cell r="D1418" t="str">
            <v>Medium</v>
          </cell>
          <cell r="E1418" t="str">
            <v>Chirag Dubal</v>
          </cell>
          <cell r="F1418" t="str">
            <v>netscribes</v>
          </cell>
          <cell r="G1418">
            <v>46126.756249999999</v>
          </cell>
          <cell r="H1418">
            <v>46156.818749999999</v>
          </cell>
        </row>
        <row r="1419">
          <cell r="A1419" t="str">
            <v>UCW-29427</v>
          </cell>
          <cell r="B1419" t="str">
            <v>Bata Men's footwear new listing on Seller code: 100243 and 127887 - 556 SKus_86 Options - 18-03-2026</v>
          </cell>
          <cell r="C1419" t="str">
            <v>CLOSED</v>
          </cell>
          <cell r="D1419" t="str">
            <v>Medium</v>
          </cell>
          <cell r="E1419" t="str">
            <v>netscribes</v>
          </cell>
          <cell r="F1419" t="str">
            <v>netscribes</v>
          </cell>
          <cell r="G1419">
            <v>46126.720138888886</v>
          </cell>
          <cell r="H1419">
            <v>46156.819444444445</v>
          </cell>
        </row>
        <row r="1420">
          <cell r="A1420" t="str">
            <v>UCW-29426</v>
          </cell>
          <cell r="B1420" t="str">
            <v>Tata Miu Miu GWP Cataloguing 4th Apr'26</v>
          </cell>
          <cell r="C1420" t="str">
            <v>CLOSED</v>
          </cell>
          <cell r="D1420" t="str">
            <v>Medium</v>
          </cell>
          <cell r="E1420" t="str">
            <v>Chirag Dubal</v>
          </cell>
          <cell r="F1420" t="str">
            <v>Shraddha Dighe</v>
          </cell>
          <cell r="G1420">
            <v>46126.713888888888</v>
          </cell>
          <cell r="H1420">
            <v>46133.636111111111</v>
          </cell>
        </row>
        <row r="1421">
          <cell r="A1421" t="str">
            <v>UCW-29425</v>
          </cell>
          <cell r="B1421" t="str">
            <v xml:space="preserve">Enrich_Need to change images </v>
          </cell>
          <cell r="C1421" t="str">
            <v>CLOSED</v>
          </cell>
          <cell r="D1421" t="str">
            <v>Medium</v>
          </cell>
          <cell r="E1421" t="str">
            <v>Chirag Dubal</v>
          </cell>
          <cell r="F1421" t="str">
            <v>Simi Raichel Zachariah</v>
          </cell>
          <cell r="G1421">
            <v>46126.706944444442</v>
          </cell>
          <cell r="H1421">
            <v>46130.517361111109</v>
          </cell>
        </row>
        <row r="1422">
          <cell r="A1422" t="str">
            <v>UCW-29422</v>
          </cell>
          <cell r="B1422" t="str">
            <v>Bata Women's footwear new listing on Seller code: 100243 and 127887 - 77 SKus_470 Options - 18-03-2026</v>
          </cell>
          <cell r="C1422" t="str">
            <v>CLOSED</v>
          </cell>
          <cell r="D1422" t="str">
            <v>Medium</v>
          </cell>
          <cell r="E1422" t="str">
            <v>netscribes</v>
          </cell>
          <cell r="F1422" t="str">
            <v>netscribes</v>
          </cell>
          <cell r="G1422">
            <v>46126.697916666664</v>
          </cell>
          <cell r="H1422">
            <v>46156.820138888892</v>
          </cell>
        </row>
        <row r="1423">
          <cell r="A1423" t="str">
            <v>UCW-29421</v>
          </cell>
          <cell r="B1423" t="str">
            <v>ENRICH_PUMA Apparel Title Update</v>
          </cell>
          <cell r="C1423" t="str">
            <v>CLOSED</v>
          </cell>
          <cell r="D1423" t="str">
            <v>Medium</v>
          </cell>
          <cell r="E1423" t="str">
            <v>netscribes</v>
          </cell>
          <cell r="F1423" t="str">
            <v>Mohd Tahir Shaikh</v>
          </cell>
          <cell r="G1423">
            <v>46126.696527777778</v>
          </cell>
          <cell r="H1423">
            <v>46172.569444444445</v>
          </cell>
        </row>
        <row r="1424">
          <cell r="A1424" t="str">
            <v>UCW-29419</v>
          </cell>
          <cell r="B1424" t="str">
            <v>Styli Men Footwear | Lot-55 | 08-04-2026</v>
          </cell>
          <cell r="C1424" t="str">
            <v>CLOSED</v>
          </cell>
          <cell r="D1424" t="str">
            <v>Medium</v>
          </cell>
          <cell r="E1424" t="str">
            <v>netscribes</v>
          </cell>
          <cell r="F1424" t="str">
            <v>Mohd Tahir Shaikh</v>
          </cell>
          <cell r="G1424">
            <v>46126.689583333333</v>
          </cell>
          <cell r="H1424">
            <v>46172.576388888891</v>
          </cell>
        </row>
        <row r="1425">
          <cell r="A1425" t="str">
            <v>UCW-29418</v>
          </cell>
          <cell r="B1425" t="str">
            <v xml:space="preserve">Tatacliq Overall Pending InProgress Options List(Lifestyle X Tata Catalogue )_3rd April </v>
          </cell>
          <cell r="C1425" t="str">
            <v>CLOSED</v>
          </cell>
          <cell r="D1425" t="str">
            <v>Medium</v>
          </cell>
          <cell r="E1425" t="str">
            <v>Chirag Dubal</v>
          </cell>
          <cell r="F1425" t="str">
            <v>Simi Raichel Zachariah</v>
          </cell>
          <cell r="G1425">
            <v>46126.67291666667</v>
          </cell>
          <cell r="H1425">
            <v>46172.648611111108</v>
          </cell>
        </row>
        <row r="1426">
          <cell r="A1426" t="str">
            <v>UCW-29417</v>
          </cell>
          <cell r="B1426" t="str">
            <v>ENRICH_Tata Cliq : Image Update</v>
          </cell>
          <cell r="C1426" t="str">
            <v>CLOSED</v>
          </cell>
          <cell r="D1426" t="str">
            <v>Medium</v>
          </cell>
          <cell r="E1426" t="str">
            <v>Chirag Dubal</v>
          </cell>
          <cell r="F1426" t="str">
            <v>Shraddha Dighe</v>
          </cell>
          <cell r="G1426">
            <v>46126.665277777778</v>
          </cell>
          <cell r="H1426">
            <v>46129.356944444444</v>
          </cell>
        </row>
        <row r="1427">
          <cell r="A1427" t="str">
            <v>UCW-29413</v>
          </cell>
          <cell r="B1427" t="str">
            <v>Plix Cataloguing | Skin &amp; Hair New Listings</v>
          </cell>
          <cell r="C1427" t="str">
            <v>CLOSED</v>
          </cell>
          <cell r="D1427" t="str">
            <v>Medium</v>
          </cell>
          <cell r="E1427" t="str">
            <v>netscribes</v>
          </cell>
          <cell r="F1427" t="str">
            <v>Shraddha Dighe</v>
          </cell>
          <cell r="G1427">
            <v>46126.65625</v>
          </cell>
          <cell r="H1427">
            <v>46172.61041666667</v>
          </cell>
        </row>
        <row r="1428">
          <cell r="A1428" t="str">
            <v>UCW-29412</v>
          </cell>
          <cell r="B1428" t="str">
            <v>Sell Now HANDWORKS RETAIL (129573) Hoversoul</v>
          </cell>
          <cell r="C1428" t="str">
            <v>CLOSED</v>
          </cell>
          <cell r="D1428" t="str">
            <v>Medium</v>
          </cell>
          <cell r="E1428" t="str">
            <v>netscribes</v>
          </cell>
          <cell r="F1428" t="str">
            <v>Mohd Tahir Shaikh</v>
          </cell>
          <cell r="G1428">
            <v>46126.654861111114</v>
          </cell>
          <cell r="H1428">
            <v>46156.466666666667</v>
          </cell>
        </row>
        <row r="1429">
          <cell r="A1429" t="str">
            <v>UCW-29411</v>
          </cell>
          <cell r="B1429" t="str">
            <v>OAP | NEW LISTING EXCELLENCE MINI | TATACLIQ</v>
          </cell>
          <cell r="C1429" t="str">
            <v>CLOSED</v>
          </cell>
          <cell r="D1429" t="str">
            <v>Medium</v>
          </cell>
          <cell r="E1429" t="str">
            <v>netscribes</v>
          </cell>
          <cell r="F1429" t="str">
            <v>Shraddha Dighe</v>
          </cell>
          <cell r="G1429">
            <v>46126.654861111114</v>
          </cell>
          <cell r="H1429">
            <v>46156.466666666667</v>
          </cell>
        </row>
        <row r="1430">
          <cell r="A1430" t="str">
            <v>UCW-29406</v>
          </cell>
          <cell r="B1430" t="str">
            <v>Sell now - Tata Cliq-Multi Brand-Footwear-129236,127776 - 12-03-202</v>
          </cell>
          <cell r="C1430" t="str">
            <v>CLOSED</v>
          </cell>
          <cell r="D1430" t="str">
            <v>Medium</v>
          </cell>
          <cell r="E1430" t="str">
            <v>netscribes</v>
          </cell>
          <cell r="F1430" t="str">
            <v>netscribes</v>
          </cell>
          <cell r="G1430">
            <v>46126.620138888888</v>
          </cell>
          <cell r="H1430">
            <v>46169.679166666669</v>
          </cell>
        </row>
        <row r="1431">
          <cell r="A1431" t="str">
            <v>UCW-29398</v>
          </cell>
          <cell r="B1431" t="str">
            <v>78402067_GENIFIQUE 7ML GWP LISTING_TCL| Lancome</v>
          </cell>
          <cell r="C1431" t="str">
            <v>CLOSED</v>
          </cell>
          <cell r="D1431" t="str">
            <v>Medium</v>
          </cell>
          <cell r="E1431" t="str">
            <v>Rubick.ai</v>
          </cell>
          <cell r="F1431" t="str">
            <v>Shraddha Dighe</v>
          </cell>
          <cell r="G1431">
            <v>46126.574305555558</v>
          </cell>
          <cell r="H1431">
            <v>46136.581250000003</v>
          </cell>
        </row>
        <row r="1432">
          <cell r="A1432" t="str">
            <v>UCW-29390</v>
          </cell>
          <cell r="B1432" t="str">
            <v xml:space="preserve"> Club York Men Catalogue 9th April</v>
          </cell>
          <cell r="C1432" t="str">
            <v>CLOSED</v>
          </cell>
          <cell r="D1432" t="str">
            <v>Medium</v>
          </cell>
          <cell r="E1432" t="str">
            <v>Chirag Dubal</v>
          </cell>
          <cell r="F1432" t="str">
            <v>Simi Raichel Zachariah</v>
          </cell>
          <cell r="G1432">
            <v>46126.548611111109</v>
          </cell>
          <cell r="H1432">
            <v>46139.629861111112</v>
          </cell>
        </row>
        <row r="1433">
          <cell r="A1433" t="str">
            <v>UCW-29389</v>
          </cell>
          <cell r="B1433" t="str">
            <v>TATACLIQ - LISTING FILE- 11042026</v>
          </cell>
          <cell r="C1433" t="str">
            <v>CLOSED</v>
          </cell>
          <cell r="D1433" t="str">
            <v>Medium</v>
          </cell>
          <cell r="E1433" t="str">
            <v>Chirag Dubal</v>
          </cell>
          <cell r="F1433" t="str">
            <v>Simi Raichel Zachariah</v>
          </cell>
          <cell r="G1433">
            <v>46126.546527777777</v>
          </cell>
          <cell r="H1433">
            <v>46156.463194444441</v>
          </cell>
        </row>
        <row r="1434">
          <cell r="A1434" t="str">
            <v>UCW-29388</v>
          </cell>
          <cell r="B1434" t="str">
            <v>Kids Footwear New Styles For Tatacliq (SS-26) - (Styles-07) 10.04.2026</v>
          </cell>
          <cell r="C1434" t="str">
            <v>CLOSED</v>
          </cell>
          <cell r="D1434" t="str">
            <v>Medium</v>
          </cell>
          <cell r="E1434" t="str">
            <v>netscribes</v>
          </cell>
          <cell r="F1434" t="str">
            <v>Mohd Tahir Shaikh</v>
          </cell>
          <cell r="G1434">
            <v>46126.544444444444</v>
          </cell>
          <cell r="H1434">
            <v>46172.631944444445</v>
          </cell>
        </row>
        <row r="1435">
          <cell r="A1435" t="str">
            <v>UCW-29382</v>
          </cell>
          <cell r="B1435" t="str">
            <v>Women Footwear New Styles For Tatacliq (SS'26) - (Styles-24) 04.04.2026</v>
          </cell>
          <cell r="C1435" t="str">
            <v>CLOSED</v>
          </cell>
          <cell r="D1435" t="str">
            <v>Medium</v>
          </cell>
          <cell r="E1435" t="str">
            <v>netscribes</v>
          </cell>
          <cell r="F1435" t="str">
            <v>Mohd Tahir Shaikh</v>
          </cell>
          <cell r="G1435">
            <v>46126.525694444441</v>
          </cell>
          <cell r="H1435">
            <v>46132.700694444444</v>
          </cell>
        </row>
        <row r="1436">
          <cell r="A1436" t="str">
            <v>UCW-29378</v>
          </cell>
          <cell r="B1436" t="str">
            <v>Hoversoul Listing - Exo Footwear 02 Dec 2025 Ballerinas</v>
          </cell>
          <cell r="C1436" t="str">
            <v>CLOSED</v>
          </cell>
          <cell r="D1436" t="str">
            <v>Medium</v>
          </cell>
          <cell r="E1436" t="str">
            <v>netscribes</v>
          </cell>
          <cell r="F1436" t="str">
            <v>Mohd Tahir Shaikh</v>
          </cell>
          <cell r="G1436">
            <v>46126.515972222223</v>
          </cell>
          <cell r="H1436">
            <v>46172.649305555555</v>
          </cell>
        </row>
        <row r="1437">
          <cell r="A1437" t="str">
            <v>UCW-29376</v>
          </cell>
          <cell r="B1437" t="str">
            <v>Netscribes_CK MP Seller Code Interchange Between Lux and Mall</v>
          </cell>
          <cell r="C1437" t="str">
            <v>CLOSED Due to Inactive/Insufficient Information</v>
          </cell>
          <cell r="D1437" t="str">
            <v>Medium</v>
          </cell>
          <cell r="E1437" t="str">
            <v>Chirag Dubal</v>
          </cell>
          <cell r="F1437" t="str">
            <v>Shloka Chakre</v>
          </cell>
          <cell r="G1437">
            <v>46126.504861111112</v>
          </cell>
          <cell r="H1437">
            <v>46156.463888888888</v>
          </cell>
        </row>
        <row r="1438">
          <cell r="A1438" t="str">
            <v>UCW-29369</v>
          </cell>
          <cell r="B1438" t="str">
            <v>GAS SS'26 - Catalogue (19 options)</v>
          </cell>
          <cell r="C1438" t="str">
            <v>CLOSED</v>
          </cell>
          <cell r="D1438" t="str">
            <v>Medium</v>
          </cell>
          <cell r="E1438" t="str">
            <v>netscribes</v>
          </cell>
          <cell r="F1438" t="str">
            <v>Mohd Tahir Shaikh</v>
          </cell>
          <cell r="G1438">
            <v>46126.478472222225</v>
          </cell>
          <cell r="H1438">
            <v>46162.51666666667</v>
          </cell>
        </row>
        <row r="1439">
          <cell r="A1439" t="str">
            <v>UCW-29367</v>
          </cell>
          <cell r="B1439" t="str">
            <v>LUSH - Cataloguing Thread Batch-2_97 products</v>
          </cell>
          <cell r="C1439" t="str">
            <v>CLOSED</v>
          </cell>
          <cell r="D1439" t="str">
            <v>Medium</v>
          </cell>
          <cell r="E1439" t="str">
            <v>netscribes</v>
          </cell>
          <cell r="F1439" t="str">
            <v>Shraddha Dighe</v>
          </cell>
          <cell r="G1439">
            <v>46126.474305555559</v>
          </cell>
          <cell r="H1439">
            <v>46172.649305555555</v>
          </cell>
        </row>
        <row r="1440">
          <cell r="A1440" t="str">
            <v>UCW-29358</v>
          </cell>
          <cell r="B1440" t="str">
            <v>CLONE - LUSH - Cataloguing Thread Feb'26</v>
          </cell>
          <cell r="C1440" t="str">
            <v>CLOSED</v>
          </cell>
          <cell r="D1440" t="str">
            <v>Medium</v>
          </cell>
          <cell r="E1440" t="str">
            <v>netscribes</v>
          </cell>
          <cell r="F1440" t="str">
            <v>Shraddha Dighe</v>
          </cell>
          <cell r="G1440">
            <v>46126.429166666669</v>
          </cell>
          <cell r="H1440">
            <v>46172.602777777778</v>
          </cell>
        </row>
        <row r="1441">
          <cell r="A1441" t="str">
            <v>UCW-29349</v>
          </cell>
          <cell r="B1441" t="str">
            <v>ERROR_Hoversoul Listing - Exo Footwear 02 Dec 2025 Ballerinas_NC</v>
          </cell>
          <cell r="C1441" t="str">
            <v>CLOSED</v>
          </cell>
          <cell r="D1441" t="str">
            <v>Medium</v>
          </cell>
          <cell r="E1441" t="str">
            <v>netscribes</v>
          </cell>
          <cell r="F1441" t="str">
            <v>Mohd Tahir Shaikh</v>
          </cell>
          <cell r="G1441">
            <v>46125.818055555559</v>
          </cell>
          <cell r="H1441">
            <v>46156.820833333331</v>
          </cell>
        </row>
        <row r="1442">
          <cell r="A1442" t="str">
            <v>UCW-29348</v>
          </cell>
          <cell r="B1442" t="str">
            <v>Hidesign LUMA Freebie - Tatacliq - 10-04-2026  </v>
          </cell>
          <cell r="C1442" t="str">
            <v>CLOSED</v>
          </cell>
          <cell r="D1442" t="str">
            <v>Medium</v>
          </cell>
          <cell r="E1442" t="str">
            <v>netscribes</v>
          </cell>
          <cell r="F1442" t="str">
            <v>Mohd Tahir Shaikh</v>
          </cell>
          <cell r="G1442">
            <v>46125.761805555558</v>
          </cell>
          <cell r="H1442">
            <v>46172.595138888886</v>
          </cell>
        </row>
        <row r="1443">
          <cell r="A1443" t="str">
            <v>UCW-29345</v>
          </cell>
          <cell r="B1443" t="str">
            <v>Request to List 35 New Launch Styles</v>
          </cell>
          <cell r="C1443" t="str">
            <v>CLOSED</v>
          </cell>
          <cell r="D1443" t="str">
            <v>Medium</v>
          </cell>
          <cell r="E1443" t="str">
            <v>netscribes</v>
          </cell>
          <cell r="F1443" t="str">
            <v>Shraddha Dighe</v>
          </cell>
          <cell r="G1443">
            <v>46125.750694444447</v>
          </cell>
          <cell r="H1443">
            <v>46134.892361111109</v>
          </cell>
        </row>
        <row r="1444">
          <cell r="A1444" t="str">
            <v>UCW-29338</v>
          </cell>
          <cell r="B1444" t="str">
            <v>ENRICH_Libas Apparel 127532 10-04-2026 (IMAGE REPLACE)</v>
          </cell>
          <cell r="C1444" t="str">
            <v>CLOSED</v>
          </cell>
          <cell r="D1444" t="str">
            <v>Medium</v>
          </cell>
          <cell r="E1444" t="str">
            <v>netscribes</v>
          </cell>
          <cell r="F1444" t="str">
            <v>Shraddha Dighe</v>
          </cell>
          <cell r="G1444">
            <v>46125.726388888892</v>
          </cell>
          <cell r="H1444">
            <v>46137.546527777777</v>
          </cell>
        </row>
        <row r="1445">
          <cell r="A1445" t="str">
            <v>UCW-29337</v>
          </cell>
          <cell r="B1445" t="str">
            <v>New Balance catalog file</v>
          </cell>
          <cell r="C1445" t="str">
            <v>CLOSED</v>
          </cell>
          <cell r="D1445" t="str">
            <v>Medium</v>
          </cell>
          <cell r="E1445" t="str">
            <v>netscribes</v>
          </cell>
          <cell r="F1445" t="str">
            <v>netscribes</v>
          </cell>
          <cell r="G1445">
            <v>46125.71875</v>
          </cell>
          <cell r="H1445">
            <v>46156.821527777778</v>
          </cell>
        </row>
        <row r="1446">
          <cell r="A1446" t="str">
            <v>UCW-29324</v>
          </cell>
          <cell r="B1446" t="str">
            <v>New Listing for Tata Cliq Cataloguing (50 SKUs) - Kushal's</v>
          </cell>
          <cell r="C1446" t="str">
            <v>CLOSED</v>
          </cell>
          <cell r="D1446" t="str">
            <v>Medium</v>
          </cell>
          <cell r="E1446" t="str">
            <v>netscribes</v>
          </cell>
          <cell r="F1446" t="str">
            <v>Shraddha Dighe</v>
          </cell>
          <cell r="G1446">
            <v>46125.657638888886</v>
          </cell>
          <cell r="H1446">
            <v>46128.741666666669</v>
          </cell>
        </row>
        <row r="1447">
          <cell r="A1447" t="str">
            <v>UCW-29320</v>
          </cell>
          <cell r="B1447" t="str">
            <v>ENRICH_TataCliq LID details for AI image addtion</v>
          </cell>
          <cell r="C1447" t="str">
            <v>CLOSED</v>
          </cell>
          <cell r="D1447" t="str">
            <v>Medium</v>
          </cell>
          <cell r="E1447" t="str">
            <v>netscribes</v>
          </cell>
          <cell r="F1447" t="str">
            <v>Mohd Tahir Shaikh</v>
          </cell>
          <cell r="G1447">
            <v>46125.632638888892</v>
          </cell>
          <cell r="H1447">
            <v>46151.654861111114</v>
          </cell>
        </row>
        <row r="1448">
          <cell r="A1448" t="str">
            <v>UCW-29315</v>
          </cell>
          <cell r="B1448" t="str">
            <v>Campus x Tata CliQ ~ New Listings_10.04.2026 Batch-22</v>
          </cell>
          <cell r="C1448" t="str">
            <v>CLOSED</v>
          </cell>
          <cell r="D1448" t="str">
            <v>Medium</v>
          </cell>
          <cell r="E1448" t="str">
            <v>netscribes</v>
          </cell>
          <cell r="F1448" t="str">
            <v>Mohd Tahir Shaikh</v>
          </cell>
          <cell r="G1448">
            <v>46125.533333333333</v>
          </cell>
          <cell r="H1448">
            <v>46172.535416666666</v>
          </cell>
        </row>
        <row r="1449">
          <cell r="A1449" t="str">
            <v>UCW-29312</v>
          </cell>
          <cell r="B1449" t="str">
            <v>PUMA Apparel 124130 &amp; 125381 New Listing 09-04-2026</v>
          </cell>
          <cell r="C1449" t="str">
            <v>CLOSED</v>
          </cell>
          <cell r="D1449" t="str">
            <v>Medium</v>
          </cell>
          <cell r="E1449" t="str">
            <v>netscribes</v>
          </cell>
          <cell r="F1449" t="str">
            <v>Mohd Tahir Shaikh</v>
          </cell>
          <cell r="G1449">
            <v>46125.501388888886</v>
          </cell>
          <cell r="H1449">
            <v>46172.589583333334</v>
          </cell>
        </row>
        <row r="1450">
          <cell r="A1450" t="str">
            <v>UCW-29307</v>
          </cell>
          <cell r="B1450" t="str">
            <v>Woodland / Footwear / 1688 sku's / 235 Options / 07-02-26</v>
          </cell>
          <cell r="C1450" t="str">
            <v>CLOSED</v>
          </cell>
          <cell r="D1450" t="str">
            <v>Medium</v>
          </cell>
          <cell r="E1450" t="str">
            <v>netscribes</v>
          </cell>
          <cell r="F1450" t="str">
            <v>Mohd Tahir Shaikh</v>
          </cell>
          <cell r="G1450">
            <v>46125.488888888889</v>
          </cell>
          <cell r="H1450">
            <v>46172.543749999997</v>
          </cell>
        </row>
        <row r="1451">
          <cell r="A1451" t="str">
            <v>UCW-29305</v>
          </cell>
          <cell r="B1451" t="str">
            <v>Hoversoul Cataloging - Batch -7</v>
          </cell>
          <cell r="C1451" t="str">
            <v>CLOSED</v>
          </cell>
          <cell r="D1451" t="str">
            <v>Medium</v>
          </cell>
          <cell r="E1451" t="str">
            <v>netscribes</v>
          </cell>
          <cell r="F1451" t="str">
            <v>Mohd Tahir Shaikh</v>
          </cell>
          <cell r="G1451">
            <v>46125.479861111111</v>
          </cell>
          <cell r="H1451">
            <v>46156.470833333333</v>
          </cell>
        </row>
        <row r="1452">
          <cell r="A1452" t="str">
            <v>UCW-29302</v>
          </cell>
          <cell r="B1452" t="str">
            <v>Sugar Cosmetics Cataloguing Request | 227677</v>
          </cell>
          <cell r="C1452" t="str">
            <v>CLOSED</v>
          </cell>
          <cell r="D1452" t="str">
            <v>Medium</v>
          </cell>
          <cell r="E1452" t="str">
            <v>netscribes</v>
          </cell>
          <cell r="F1452" t="str">
            <v>Shraddha Dighe</v>
          </cell>
          <cell r="G1452">
            <v>46125.443055555559</v>
          </cell>
          <cell r="H1452">
            <v>46139.615277777775</v>
          </cell>
        </row>
        <row r="1453">
          <cell r="A1453" t="str">
            <v>UCW-29299</v>
          </cell>
          <cell r="B1453" t="str">
            <v>ERROR_Catalogue New errors for the Multibrands Agency (NETSCRIBES) 12TH APRIL_NC</v>
          </cell>
          <cell r="C1453" t="str">
            <v>CLOSED</v>
          </cell>
          <cell r="D1453" t="str">
            <v>Highest</v>
          </cell>
          <cell r="E1453" t="str">
            <v>netscribes</v>
          </cell>
          <cell r="F1453" t="str">
            <v>Sushma Ram</v>
          </cell>
          <cell r="G1453">
            <v>46124.974305555559</v>
          </cell>
          <cell r="H1453">
            <v>46128.487500000003</v>
          </cell>
        </row>
        <row r="1454">
          <cell r="A1454" t="str">
            <v>UCW-29282</v>
          </cell>
          <cell r="B1454" t="str">
            <v>Miarcus -14 Styles-SS 26- 2 April</v>
          </cell>
          <cell r="C1454" t="str">
            <v>CLOSED</v>
          </cell>
          <cell r="D1454" t="str">
            <v>Medium</v>
          </cell>
          <cell r="E1454" t="str">
            <v>netscribes</v>
          </cell>
          <cell r="F1454" t="str">
            <v>Mohd Tahir Shaikh</v>
          </cell>
          <cell r="G1454">
            <v>46123.788888888892</v>
          </cell>
          <cell r="H1454">
            <v>46165.484722222223</v>
          </cell>
        </row>
        <row r="1455">
          <cell r="A1455" t="str">
            <v>UCW-29278</v>
          </cell>
          <cell r="B1455" t="str">
            <v>Tata Cliq (March) - New Product Listing - (13-03-2026) - Pending 1</v>
          </cell>
          <cell r="C1455" t="str">
            <v>CLOSED Due to Inactive/Insufficient Information</v>
          </cell>
          <cell r="D1455" t="str">
            <v>Medium</v>
          </cell>
          <cell r="E1455" t="str">
            <v>netscribes</v>
          </cell>
          <cell r="F1455" t="str">
            <v>Shraddha Dighe</v>
          </cell>
          <cell r="G1455">
            <v>46123.723611111112</v>
          </cell>
          <cell r="H1455">
            <v>46156.822222222225</v>
          </cell>
        </row>
        <row r="1456">
          <cell r="A1456" t="str">
            <v>UCW-29277</v>
          </cell>
          <cell r="B1456" t="str">
            <v>Enrich_Seller- 127394-Titan-My Embrace Product Image Updation- 10-04-2026</v>
          </cell>
          <cell r="C1456" t="str">
            <v>CLOSED</v>
          </cell>
          <cell r="D1456" t="str">
            <v>Medium</v>
          </cell>
          <cell r="E1456" t="str">
            <v>netscribes</v>
          </cell>
          <cell r="F1456" t="str">
            <v>Simi Raichel Zachariah</v>
          </cell>
          <cell r="G1456">
            <v>46123.57916666667</v>
          </cell>
          <cell r="H1456">
            <v>46129.35833333333</v>
          </cell>
        </row>
        <row r="1457">
          <cell r="A1457" t="str">
            <v>UCW-29273</v>
          </cell>
          <cell r="B1457" t="str">
            <v>CIS SS26 Footwear Catalog Submission (TC) - 02.04.2025</v>
          </cell>
          <cell r="C1457" t="str">
            <v>CLOSED</v>
          </cell>
          <cell r="D1457" t="str">
            <v>Medium</v>
          </cell>
          <cell r="E1457" t="str">
            <v>netscribes</v>
          </cell>
          <cell r="F1457" t="str">
            <v>Mohd Tahir Shaikh</v>
          </cell>
          <cell r="G1457">
            <v>46123.475694444445</v>
          </cell>
          <cell r="H1457">
            <v>46134.864583333336</v>
          </cell>
        </row>
        <row r="1458">
          <cell r="A1458" t="str">
            <v>UCW-29272</v>
          </cell>
          <cell r="B1458" t="str">
            <v xml:space="preserve">New Catalogue for Men's Footwear category " Metro Brands " </v>
          </cell>
          <cell r="C1458" t="str">
            <v>CLOSED</v>
          </cell>
          <cell r="D1458" t="str">
            <v>Medium</v>
          </cell>
          <cell r="E1458" t="str">
            <v>netscribes</v>
          </cell>
          <cell r="F1458" t="str">
            <v>Mohd Tahir Shaikh</v>
          </cell>
          <cell r="G1458">
            <v>46123.462500000001</v>
          </cell>
          <cell r="H1458">
            <v>46172.54583333333</v>
          </cell>
        </row>
        <row r="1459">
          <cell r="A1459" t="str">
            <v>UCW-29271</v>
          </cell>
          <cell r="B1459" t="str">
            <v xml:space="preserve">New Catalogue for Women's Footwear category " Metro Brands " </v>
          </cell>
          <cell r="C1459" t="str">
            <v>CLOSED</v>
          </cell>
          <cell r="D1459" t="str">
            <v>Medium</v>
          </cell>
          <cell r="E1459" t="str">
            <v>netscribes</v>
          </cell>
          <cell r="F1459" t="str">
            <v>Mohd Tahir Shaikh</v>
          </cell>
          <cell r="G1459">
            <v>46123.459722222222</v>
          </cell>
          <cell r="H1459">
            <v>46176.563194444447</v>
          </cell>
        </row>
        <row r="1460">
          <cell r="A1460" t="str">
            <v>UCW-29260</v>
          </cell>
          <cell r="B1460" t="str">
            <v>TATACLIQ_Indilux | VIVIBLU-129191 | NEW CATALOG - Footwear - 24-03-26</v>
          </cell>
          <cell r="C1460" t="str">
            <v>CLOSED</v>
          </cell>
          <cell r="D1460" t="str">
            <v>Medium</v>
          </cell>
          <cell r="E1460" t="str">
            <v>Chirag Dubal</v>
          </cell>
          <cell r="F1460" t="str">
            <v>Shloka Chakre</v>
          </cell>
          <cell r="G1460">
            <v>46122.981944444444</v>
          </cell>
          <cell r="H1460">
            <v>46132.695138888892</v>
          </cell>
        </row>
        <row r="1461">
          <cell r="A1461" t="str">
            <v>UCW-29256</v>
          </cell>
          <cell r="B1461" t="str">
            <v>TATACLIQ_Indilux | VIVIBLU-128537 | NEW CATALOG - Footwear - 24-03-26</v>
          </cell>
          <cell r="C1461" t="str">
            <v>CLOSED</v>
          </cell>
          <cell r="D1461" t="str">
            <v>Medium</v>
          </cell>
          <cell r="E1461" t="str">
            <v>Chirag Dubal</v>
          </cell>
          <cell r="F1461" t="str">
            <v>Shloka Chakre</v>
          </cell>
          <cell r="G1461">
            <v>46122.952777777777</v>
          </cell>
          <cell r="H1461">
            <v>46156.472916666666</v>
          </cell>
        </row>
        <row r="1462">
          <cell r="A1462" t="str">
            <v>UCW-29246</v>
          </cell>
          <cell r="B1462" t="str">
            <v>Pantaloons/Specimen/Non Apparel/New Listing/SKU 37/Options 32| 8th April'2026</v>
          </cell>
          <cell r="C1462" t="str">
            <v>CLOSED</v>
          </cell>
          <cell r="D1462" t="str">
            <v>Medium</v>
          </cell>
          <cell r="E1462" t="str">
            <v>Chirag Dubal</v>
          </cell>
          <cell r="F1462" t="str">
            <v>Simi Raichel Zachariah</v>
          </cell>
          <cell r="G1462">
            <v>46122.881944444445</v>
          </cell>
          <cell r="H1462">
            <v>46156.473611111112</v>
          </cell>
        </row>
        <row r="1463">
          <cell r="A1463" t="str">
            <v>UCW-29242</v>
          </cell>
          <cell r="B1463" t="str">
            <v>New Listing File ( 71 Items )</v>
          </cell>
          <cell r="C1463" t="str">
            <v>CLOSED</v>
          </cell>
          <cell r="D1463" t="str">
            <v>Medium</v>
          </cell>
          <cell r="E1463" t="str">
            <v>netscribes</v>
          </cell>
          <cell r="F1463" t="str">
            <v>Shraddha Dighe</v>
          </cell>
          <cell r="G1463">
            <v>46122.775694444441</v>
          </cell>
          <cell r="H1463">
            <v>46126.798611111109</v>
          </cell>
        </row>
        <row r="1464">
          <cell r="A1464" t="str">
            <v>UCW-29237</v>
          </cell>
          <cell r="B1464" t="str">
            <v>ENRICH_Images Update - OOMPH - 03.04.2026 - Fashion Jewellery - TATACLIQ</v>
          </cell>
          <cell r="C1464" t="str">
            <v>CLOSED</v>
          </cell>
          <cell r="D1464" t="str">
            <v>Medium</v>
          </cell>
          <cell r="E1464" t="str">
            <v>netscribes</v>
          </cell>
          <cell r="F1464" t="str">
            <v>Shraddha Dighe</v>
          </cell>
          <cell r="G1464">
            <v>46122.743055555555</v>
          </cell>
          <cell r="H1464">
            <v>46142.465277777781</v>
          </cell>
        </row>
        <row r="1465">
          <cell r="A1465" t="str">
            <v>UCW-29236</v>
          </cell>
          <cell r="B1465" t="str">
            <v>ENRICH_Images Update - OOMPH - 27.03.2026 - Fashion Jewellery - TATACLIQ</v>
          </cell>
          <cell r="C1465" t="str">
            <v>CLOSED</v>
          </cell>
          <cell r="D1465" t="str">
            <v>Medium</v>
          </cell>
          <cell r="E1465" t="str">
            <v>netscribes</v>
          </cell>
          <cell r="F1465" t="str">
            <v>Shraddha Dighe</v>
          </cell>
          <cell r="G1465">
            <v>46122.740972222222</v>
          </cell>
          <cell r="H1465">
            <v>46141.590277777781</v>
          </cell>
        </row>
        <row r="1466">
          <cell r="A1466" t="str">
            <v>UCW-29230</v>
          </cell>
          <cell r="B1466" t="str">
            <v>&lt;Urgent&gt; Mia Sunkissed Collections (Akshaya tritiya)</v>
          </cell>
          <cell r="C1466" t="str">
            <v>CLOSED</v>
          </cell>
          <cell r="D1466" t="str">
            <v>Medium</v>
          </cell>
          <cell r="E1466" t="str">
            <v>netscribes</v>
          </cell>
          <cell r="F1466" t="str">
            <v>Shraddha Dighe</v>
          </cell>
          <cell r="G1466">
            <v>46122.669444444444</v>
          </cell>
          <cell r="H1466">
            <v>46156.474999999999</v>
          </cell>
        </row>
        <row r="1467">
          <cell r="A1467" t="str">
            <v>UCW-29227</v>
          </cell>
          <cell r="B1467" t="str">
            <v>Tata Cliq Footwear Catalogue | 07-04-2026</v>
          </cell>
          <cell r="C1467" t="str">
            <v>CLOSED</v>
          </cell>
          <cell r="D1467" t="str">
            <v>Medium</v>
          </cell>
          <cell r="E1467" t="str">
            <v>netscribes</v>
          </cell>
          <cell r="F1467" t="str">
            <v>Mohd Tahir Shaikh</v>
          </cell>
          <cell r="G1467">
            <v>46122.659722222219</v>
          </cell>
          <cell r="H1467">
            <v>46172.554861111108</v>
          </cell>
        </row>
        <row r="1468">
          <cell r="A1468" t="str">
            <v>UCW-29220</v>
          </cell>
          <cell r="B1468" t="str">
            <v>3DM Lifestyle - 26th March 26 - 128011 - New collection - Luxury</v>
          </cell>
          <cell r="C1468" t="str">
            <v>CLOSED</v>
          </cell>
          <cell r="D1468" t="str">
            <v>Medium</v>
          </cell>
          <cell r="E1468" t="str">
            <v>Chirag Dubal</v>
          </cell>
          <cell r="F1468" t="str">
            <v>Shloka Chakre</v>
          </cell>
          <cell r="G1468">
            <v>46122.619444444441</v>
          </cell>
          <cell r="H1468">
            <v>46133.573611111111</v>
          </cell>
        </row>
        <row r="1469">
          <cell r="A1469" t="str">
            <v>UCW-29216</v>
          </cell>
          <cell r="B1469" t="str">
            <v>Tangerine - 26th March 26 - 128268 - New collection - Luxury</v>
          </cell>
          <cell r="C1469" t="str">
            <v>CLOSED Due to Inactive/Insufficient Information</v>
          </cell>
          <cell r="D1469" t="str">
            <v>Medium</v>
          </cell>
          <cell r="E1469" t="str">
            <v>Chirag Dubal</v>
          </cell>
          <cell r="F1469" t="str">
            <v>Shloka Chakre</v>
          </cell>
          <cell r="G1469">
            <v>46122.605555555558</v>
          </cell>
          <cell r="H1469">
            <v>46134.904861111114</v>
          </cell>
        </row>
        <row r="1470">
          <cell r="A1470" t="str">
            <v>UCW-29210</v>
          </cell>
          <cell r="B1470" t="str">
            <v>Subtask - Pantaloons/Kids wear/apparel/New Listing/SKU 1510/Options 285| 16th Feb'2026</v>
          </cell>
          <cell r="C1470" t="str">
            <v>CLOSED</v>
          </cell>
          <cell r="D1470" t="str">
            <v>Medium</v>
          </cell>
          <cell r="E1470" t="str">
            <v>Chirag Dubal</v>
          </cell>
          <cell r="F1470" t="str">
            <v>netscribes</v>
          </cell>
          <cell r="G1470">
            <v>46122.581250000003</v>
          </cell>
          <cell r="H1470">
            <v>46172.558333333334</v>
          </cell>
        </row>
        <row r="1471">
          <cell r="A1471" t="str">
            <v>UCW-29209</v>
          </cell>
          <cell r="B1471" t="str">
            <v>Subtask - Pantaloons/Men's wear/apparel/New Listing/SKU 1022/Options 199| 16th Feb'2026</v>
          </cell>
          <cell r="C1471" t="str">
            <v>CLOSED</v>
          </cell>
          <cell r="D1471" t="str">
            <v>Medium</v>
          </cell>
          <cell r="E1471" t="str">
            <v>Chirag Dubal</v>
          </cell>
          <cell r="F1471" t="str">
            <v>netscribes</v>
          </cell>
          <cell r="G1471">
            <v>46122.579861111109</v>
          </cell>
          <cell r="H1471">
            <v>46172.582638888889</v>
          </cell>
        </row>
        <row r="1472">
          <cell r="A1472" t="str">
            <v>UCW-29186</v>
          </cell>
          <cell r="B1472" t="str">
            <v>Error_Bluesky Listing Tatacliq</v>
          </cell>
          <cell r="C1472" t="str">
            <v>CLOSED</v>
          </cell>
          <cell r="D1472" t="str">
            <v>Medium</v>
          </cell>
          <cell r="E1472" t="str">
            <v>netscribes</v>
          </cell>
          <cell r="F1472" t="str">
            <v>Reagan D’souza</v>
          </cell>
          <cell r="G1472">
            <v>46121.834027777775</v>
          </cell>
          <cell r="H1472">
            <v>46155.668055555558</v>
          </cell>
        </row>
        <row r="1473">
          <cell r="A1473" t="str">
            <v>UCW-29182</v>
          </cell>
          <cell r="B1473" t="str">
            <v>Footwear Input format - 81 Options - Zeesh</v>
          </cell>
          <cell r="C1473" t="str">
            <v>CLOSED</v>
          </cell>
          <cell r="D1473" t="str">
            <v>Medium</v>
          </cell>
          <cell r="E1473" t="str">
            <v>netscribes</v>
          </cell>
          <cell r="F1473" t="str">
            <v>Mohd Tahir Shaikh</v>
          </cell>
          <cell r="G1473">
            <v>46121.801388888889</v>
          </cell>
          <cell r="H1473">
            <v>46142.385416666664</v>
          </cell>
        </row>
        <row r="1474">
          <cell r="A1474" t="str">
            <v>UCW-29164</v>
          </cell>
          <cell r="B1474" t="str">
            <v xml:space="preserve"> ERROR_Catalogue New errors for the Multibrands Agency (NETSCRIBES) 9TH APRIL_NC</v>
          </cell>
          <cell r="C1474" t="str">
            <v>CLOSED</v>
          </cell>
          <cell r="D1474" t="str">
            <v>Highest</v>
          </cell>
          <cell r="E1474" t="str">
            <v>netscribes</v>
          </cell>
          <cell r="F1474" t="str">
            <v>Sushma Ram</v>
          </cell>
          <cell r="G1474">
            <v>46121.736111111109</v>
          </cell>
          <cell r="H1474">
            <v>46175.600694444445</v>
          </cell>
        </row>
        <row r="1475">
          <cell r="A1475" t="str">
            <v>UCW-29163</v>
          </cell>
          <cell r="B1475" t="str">
            <v>New Catalog 57 Women_Rangriti_08-04-2026</v>
          </cell>
          <cell r="C1475" t="str">
            <v>CLOSED</v>
          </cell>
          <cell r="D1475" t="str">
            <v>Medium</v>
          </cell>
          <cell r="E1475" t="str">
            <v>netscribes</v>
          </cell>
          <cell r="F1475" t="str">
            <v>Shraddha Dighe</v>
          </cell>
          <cell r="G1475">
            <v>46121.73541666667</v>
          </cell>
          <cell r="H1475">
            <v>46164.527777777781</v>
          </cell>
        </row>
        <row r="1476">
          <cell r="A1476" t="str">
            <v>UCW-29159</v>
          </cell>
          <cell r="B1476" t="str">
            <v>Aurelia/W/Folksong/Elleven/Wishful- 102 Style- Summer-2026- 08th April</v>
          </cell>
          <cell r="C1476" t="str">
            <v>CLOSED</v>
          </cell>
          <cell r="D1476" t="str">
            <v>Medium</v>
          </cell>
          <cell r="E1476" t="str">
            <v>netscribes</v>
          </cell>
          <cell r="F1476" t="str">
            <v>Shraddha Dighe</v>
          </cell>
          <cell r="G1476">
            <v>46121.723611111112</v>
          </cell>
          <cell r="H1476">
            <v>46172.57708333333</v>
          </cell>
        </row>
        <row r="1477">
          <cell r="A1477" t="str">
            <v>UCW-29158</v>
          </cell>
          <cell r="B1477" t="str">
            <v>Tatacliq issue - Stylo Bug - 878 Styles</v>
          </cell>
          <cell r="C1477" t="str">
            <v>CLOSED</v>
          </cell>
          <cell r="D1477" t="str">
            <v>Medium</v>
          </cell>
          <cell r="E1477" t="str">
            <v>netscribes</v>
          </cell>
          <cell r="F1477" t="str">
            <v>Mohd Tahir Shaikh</v>
          </cell>
          <cell r="G1477">
            <v>46121.722916666666</v>
          </cell>
          <cell r="H1477">
            <v>46125.443055555559</v>
          </cell>
        </row>
        <row r="1478">
          <cell r="A1478" t="str">
            <v>UCW-29152</v>
          </cell>
          <cell r="B1478" t="str">
            <v>94 Articles || New Listing For INC5 || TataCliq</v>
          </cell>
          <cell r="C1478" t="str">
            <v>CLOSED</v>
          </cell>
          <cell r="D1478" t="str">
            <v>Medium</v>
          </cell>
          <cell r="E1478" t="str">
            <v>netscribes</v>
          </cell>
          <cell r="F1478" t="str">
            <v>Mohd Tahir Shaikh</v>
          </cell>
          <cell r="G1478">
            <v>46121.706944444442</v>
          </cell>
          <cell r="H1478">
            <v>46156.463194444441</v>
          </cell>
        </row>
        <row r="1479">
          <cell r="A1479" t="str">
            <v>UCW-29143</v>
          </cell>
          <cell r="B1479" t="str">
            <v>VLCC - Sunscreen - 8907122017034, 8907122018635, 8907122018659, 8907122018673 - 12 March 2026</v>
          </cell>
          <cell r="C1479" t="str">
            <v>CLOSED</v>
          </cell>
          <cell r="D1479" t="str">
            <v>Medium</v>
          </cell>
          <cell r="E1479" t="str">
            <v>netscribes</v>
          </cell>
          <cell r="F1479" t="str">
            <v>Shraddha Dighe</v>
          </cell>
          <cell r="G1479">
            <v>46121.645833333336</v>
          </cell>
          <cell r="H1479">
            <v>46127.75</v>
          </cell>
        </row>
        <row r="1480">
          <cell r="A1480" t="str">
            <v>UCW-29138</v>
          </cell>
          <cell r="B1480" t="str">
            <v>Tata Cliq | New OPICons (Spring 26 Collection) Listing</v>
          </cell>
          <cell r="C1480" t="str">
            <v>CLOSED</v>
          </cell>
          <cell r="D1480" t="str">
            <v>Medium</v>
          </cell>
          <cell r="E1480" t="str">
            <v>netscribes</v>
          </cell>
          <cell r="F1480" t="str">
            <v>Shraddha Dighe</v>
          </cell>
          <cell r="G1480">
            <v>46121.624305555553</v>
          </cell>
          <cell r="H1480">
            <v>46127.729861111111</v>
          </cell>
        </row>
        <row r="1481">
          <cell r="A1481" t="str">
            <v>UCW-29127</v>
          </cell>
          <cell r="B1481" t="str">
            <v>ENRICH_Pilgrim&lt;&gt;Tata Cliq: Image Update</v>
          </cell>
          <cell r="C1481" t="str">
            <v>CLOSED</v>
          </cell>
          <cell r="D1481" t="str">
            <v>Medium</v>
          </cell>
          <cell r="E1481" t="str">
            <v>netscribes</v>
          </cell>
          <cell r="F1481" t="str">
            <v>Shraddha Dighe</v>
          </cell>
          <cell r="G1481">
            <v>46121.568055555559</v>
          </cell>
          <cell r="H1481">
            <v>46123.582638888889</v>
          </cell>
        </row>
        <row r="1482">
          <cell r="A1482" t="str">
            <v>UCW-29118</v>
          </cell>
          <cell r="B1482" t="str">
            <v>NEW 110 SKUS FOR UPLOADING.</v>
          </cell>
          <cell r="C1482" t="str">
            <v>CLOSED</v>
          </cell>
          <cell r="D1482" t="str">
            <v>Medium</v>
          </cell>
          <cell r="E1482" t="str">
            <v>netscribes</v>
          </cell>
          <cell r="F1482" t="str">
            <v>Shraddha Dighe</v>
          </cell>
          <cell r="G1482">
            <v>46121.49722222222</v>
          </cell>
          <cell r="H1482">
            <v>46156.464583333334</v>
          </cell>
        </row>
        <row r="1483">
          <cell r="A1483" t="str">
            <v>UCW-29111</v>
          </cell>
          <cell r="B1483" t="str">
            <v>ENRICH_Kimirica Image Update - Tata Cliq</v>
          </cell>
          <cell r="C1483" t="str">
            <v>CLOSED</v>
          </cell>
          <cell r="D1483" t="str">
            <v>Medium</v>
          </cell>
          <cell r="E1483" t="str">
            <v>netscribes</v>
          </cell>
          <cell r="F1483" t="str">
            <v>Shraddha Dighe</v>
          </cell>
          <cell r="G1483">
            <v>46121.472916666666</v>
          </cell>
          <cell r="H1483">
            <v>46123.52847222222</v>
          </cell>
        </row>
        <row r="1484">
          <cell r="A1484" t="str">
            <v>UCW-29109</v>
          </cell>
          <cell r="B1484" t="str">
            <v>78974572_10 ML IDOLE LISTING_Tata Cliq Luxury</v>
          </cell>
          <cell r="C1484" t="str">
            <v>CLOSED Due to Inactive/Insufficient Information</v>
          </cell>
          <cell r="D1484" t="str">
            <v>Medium</v>
          </cell>
          <cell r="E1484" t="str">
            <v>netscribes</v>
          </cell>
          <cell r="F1484" t="str">
            <v>Shraddha Dighe</v>
          </cell>
          <cell r="G1484">
            <v>46121.46597222222</v>
          </cell>
          <cell r="H1484">
            <v>46126.48333333333</v>
          </cell>
        </row>
        <row r="1485">
          <cell r="A1485" t="str">
            <v>UCW-29107</v>
          </cell>
          <cell r="B1485" t="str">
            <v>Moroccanoil GWP Listing Request</v>
          </cell>
          <cell r="C1485" t="str">
            <v>CLOSED</v>
          </cell>
          <cell r="D1485" t="str">
            <v>Medium</v>
          </cell>
          <cell r="E1485" t="str">
            <v>netscribes</v>
          </cell>
          <cell r="F1485" t="str">
            <v>Shraddha Dighe</v>
          </cell>
          <cell r="G1485">
            <v>46121.454861111109</v>
          </cell>
          <cell r="H1485">
            <v>46125.794444444444</v>
          </cell>
        </row>
        <row r="1486">
          <cell r="A1486" t="str">
            <v>UCW-29102</v>
          </cell>
          <cell r="B1486" t="str">
            <v>ENRICH_Model Image - Guess - IDEE - 243 SKUs</v>
          </cell>
          <cell r="C1486" t="str">
            <v>CLOSED</v>
          </cell>
          <cell r="D1486" t="str">
            <v>Medium</v>
          </cell>
          <cell r="E1486" t="str">
            <v>netscribes</v>
          </cell>
          <cell r="F1486" t="str">
            <v>Mohd Tahir Shaikh</v>
          </cell>
          <cell r="G1486">
            <v>46121.43472222222</v>
          </cell>
          <cell r="H1486">
            <v>46135.690972222219</v>
          </cell>
        </row>
        <row r="1487">
          <cell r="A1487" t="str">
            <v>UCW-29089</v>
          </cell>
          <cell r="B1487" t="str">
            <v>ERROR_UCW-28013 (Pending)</v>
          </cell>
          <cell r="C1487" t="str">
            <v>CLOSED</v>
          </cell>
          <cell r="D1487" t="str">
            <v>Medium</v>
          </cell>
          <cell r="E1487" t="str">
            <v>netscribes</v>
          </cell>
          <cell r="F1487" t="str">
            <v>Shraddha Dighe</v>
          </cell>
          <cell r="G1487">
            <v>46120.959027777775</v>
          </cell>
          <cell r="H1487">
            <v>46156.823611111111</v>
          </cell>
        </row>
        <row r="1488">
          <cell r="A1488" t="str">
            <v>UCW-29086</v>
          </cell>
          <cell r="B1488" t="str">
            <v>ENRICH_MNY | Sunkisser Highlighter + Blush PDP Updation | TATACLIQ</v>
          </cell>
          <cell r="C1488" t="str">
            <v>CLOSED</v>
          </cell>
          <cell r="D1488" t="str">
            <v>Medium</v>
          </cell>
          <cell r="E1488" t="str">
            <v>netscribes</v>
          </cell>
          <cell r="F1488" t="str">
            <v>Shraddha Dighe</v>
          </cell>
          <cell r="G1488">
            <v>46120.945138888892</v>
          </cell>
          <cell r="H1488">
            <v>46125.444444444445</v>
          </cell>
        </row>
        <row r="1489">
          <cell r="A1489" t="str">
            <v>UCW-29081</v>
          </cell>
          <cell r="B1489" t="str">
            <v>ENRICH_Esskay Beauty | Product Title &amp; Images Update for The Brand Naturica 0604</v>
          </cell>
          <cell r="C1489" t="str">
            <v>CLOSED</v>
          </cell>
          <cell r="D1489" t="str">
            <v>Medium</v>
          </cell>
          <cell r="E1489" t="str">
            <v>netscribes</v>
          </cell>
          <cell r="F1489" t="str">
            <v>Shraddha Dighe</v>
          </cell>
          <cell r="G1489">
            <v>46120.914583333331</v>
          </cell>
          <cell r="H1489">
            <v>46136.738888888889</v>
          </cell>
        </row>
        <row r="1490">
          <cell r="A1490" t="str">
            <v>UCW-29080</v>
          </cell>
          <cell r="B1490" t="str">
            <v>Pantaloons/Kids/Non Apparel Footwear/New Listing/SKU 144/Options 24| 18th Feb'2026</v>
          </cell>
          <cell r="C1490" t="str">
            <v>CLOSED</v>
          </cell>
          <cell r="D1490" t="str">
            <v>Medium</v>
          </cell>
          <cell r="E1490" t="str">
            <v>Chirag Dubal</v>
          </cell>
          <cell r="F1490" t="str">
            <v>netscribes</v>
          </cell>
          <cell r="G1490">
            <v>46120.840277777781</v>
          </cell>
          <cell r="H1490">
            <v>46172.59097222222</v>
          </cell>
        </row>
        <row r="1491">
          <cell r="A1491" t="str">
            <v>UCW-29062</v>
          </cell>
          <cell r="B1491" t="str">
            <v>Error_New FW Sku addition Tata - 106 articles</v>
          </cell>
          <cell r="C1491" t="str">
            <v>CLOSED</v>
          </cell>
          <cell r="D1491" t="str">
            <v>Medium</v>
          </cell>
          <cell r="E1491" t="str">
            <v>netscribes</v>
          </cell>
          <cell r="F1491" t="str">
            <v>Reagan D’souza</v>
          </cell>
          <cell r="G1491">
            <v>46120.765277777777</v>
          </cell>
          <cell r="H1491">
            <v>46155.661111111112</v>
          </cell>
        </row>
        <row r="1492">
          <cell r="A1492" t="str">
            <v>UCW-29054</v>
          </cell>
          <cell r="B1492" t="str">
            <v>Pantaloons/Kids/Non Apparel Footwear/New Listing/SKU 36/Options 6| 1st April'2026</v>
          </cell>
          <cell r="C1492" t="str">
            <v>CLOSED</v>
          </cell>
          <cell r="D1492" t="str">
            <v>Medium</v>
          </cell>
          <cell r="E1492" t="str">
            <v>Chirag Dubal</v>
          </cell>
          <cell r="F1492" t="str">
            <v>Simi Raichel Zachariah</v>
          </cell>
          <cell r="G1492">
            <v>46120.745138888888</v>
          </cell>
          <cell r="H1492">
            <v>46155.775694444441</v>
          </cell>
        </row>
        <row r="1493">
          <cell r="A1493" t="str">
            <v>UCW-29051</v>
          </cell>
          <cell r="B1493" t="str">
            <v>Bluesky Weekly Polish - Listing Tatacliq</v>
          </cell>
          <cell r="C1493" t="str">
            <v>CLOSED</v>
          </cell>
          <cell r="D1493" t="str">
            <v>Medium</v>
          </cell>
          <cell r="E1493" t="str">
            <v>netscribes</v>
          </cell>
          <cell r="F1493" t="str">
            <v>Shraddha Dighe</v>
          </cell>
          <cell r="G1493">
            <v>46120.729861111111</v>
          </cell>
          <cell r="H1493">
            <v>46125.756249999999</v>
          </cell>
        </row>
        <row r="1494">
          <cell r="A1494" t="str">
            <v>UCW-29046</v>
          </cell>
          <cell r="B1494" t="str">
            <v>Rosso Brunello - 7th April 26 - 128418 - New collection - Luxury</v>
          </cell>
          <cell r="C1494" t="str">
            <v>CLOSED</v>
          </cell>
          <cell r="D1494" t="str">
            <v>Medium</v>
          </cell>
          <cell r="E1494" t="str">
            <v>Chirag Dubal</v>
          </cell>
          <cell r="F1494" t="str">
            <v>Shloka Chakre</v>
          </cell>
          <cell r="G1494">
            <v>46120.725694444445</v>
          </cell>
          <cell r="H1494">
            <v>46155.776388888888</v>
          </cell>
        </row>
        <row r="1495">
          <cell r="A1495" t="str">
            <v>UCW-29041</v>
          </cell>
          <cell r="B1495" t="str">
            <v>Rosso Brunello - 24th March 26 - 128418 - New collection - Luxury</v>
          </cell>
          <cell r="C1495" t="str">
            <v>CLOSED</v>
          </cell>
          <cell r="D1495" t="str">
            <v>Medium</v>
          </cell>
          <cell r="E1495" t="str">
            <v>Chirag Dubal</v>
          </cell>
          <cell r="F1495" t="str">
            <v>Shloka Chakre</v>
          </cell>
          <cell r="G1495">
            <v>46120.698611111111</v>
          </cell>
          <cell r="H1495">
            <v>46155.776388888888</v>
          </cell>
        </row>
        <row r="1496">
          <cell r="A1496" t="str">
            <v>UCW-29028</v>
          </cell>
          <cell r="B1496" t="str">
            <v>Enrich_Sohnaa - Jewellery - 129045 - 20022026 - Zoomed Images Correction</v>
          </cell>
          <cell r="C1496" t="str">
            <v>CLOSED Due to Inactive/Insufficient Information</v>
          </cell>
          <cell r="D1496" t="str">
            <v>Medium</v>
          </cell>
          <cell r="E1496" t="str">
            <v>Chirag Dubal</v>
          </cell>
          <cell r="F1496" t="str">
            <v>Shloka Chakre</v>
          </cell>
          <cell r="G1496">
            <v>46120.638888888891</v>
          </cell>
          <cell r="H1496">
            <v>46132.71875</v>
          </cell>
        </row>
        <row r="1497">
          <cell r="A1497" t="str">
            <v>UCW-29026</v>
          </cell>
          <cell r="B1497" t="str">
            <v>[External] - New Listings - Unilever International</v>
          </cell>
          <cell r="C1497" t="str">
            <v>CLOSED Due to Inactive/Insufficient Information</v>
          </cell>
          <cell r="D1497" t="str">
            <v>Medium</v>
          </cell>
          <cell r="E1497" t="str">
            <v>netscribes</v>
          </cell>
          <cell r="F1497" t="str">
            <v>Shraddha Dighe</v>
          </cell>
          <cell r="G1497">
            <v>46120.585416666669</v>
          </cell>
          <cell r="H1497">
            <v>46155.776388888888</v>
          </cell>
        </row>
        <row r="1498">
          <cell r="A1498" t="str">
            <v>UCW-29000</v>
          </cell>
          <cell r="B1498" t="str">
            <v>New Content Sheet (March 26)</v>
          </cell>
          <cell r="C1498" t="str">
            <v>CLOSED</v>
          </cell>
          <cell r="D1498" t="str">
            <v>Medium</v>
          </cell>
          <cell r="E1498" t="str">
            <v>netscribes</v>
          </cell>
          <cell r="F1498" t="str">
            <v>Mohd Tahir Shaikh</v>
          </cell>
          <cell r="G1498">
            <v>46120.472222222219</v>
          </cell>
          <cell r="H1498">
            <v>46129.741666666669</v>
          </cell>
        </row>
        <row r="1499">
          <cell r="A1499" t="str">
            <v>UCW-28996</v>
          </cell>
          <cell r="B1499" t="str">
            <v>CLONE - Sqintalk x Tatacliq : New Brand Onboarding Request</v>
          </cell>
          <cell r="C1499" t="str">
            <v>CLOSED</v>
          </cell>
          <cell r="D1499" t="str">
            <v>Medium</v>
          </cell>
          <cell r="E1499" t="str">
            <v>netscribes</v>
          </cell>
          <cell r="F1499" t="str">
            <v>Shraddha Dighe</v>
          </cell>
          <cell r="G1499">
            <v>46120.461111111108</v>
          </cell>
          <cell r="H1499">
            <v>46155.677777777775</v>
          </cell>
        </row>
        <row r="1500">
          <cell r="A1500" t="str">
            <v>UCW-28985</v>
          </cell>
          <cell r="B1500" t="str">
            <v>ENRICH_Tatcliq Uploadings</v>
          </cell>
          <cell r="C1500" t="str">
            <v>CLOSED</v>
          </cell>
          <cell r="D1500" t="str">
            <v>Medium</v>
          </cell>
          <cell r="E1500" t="str">
            <v>netscribes</v>
          </cell>
          <cell r="F1500" t="str">
            <v>Shraddha Dighe</v>
          </cell>
          <cell r="G1500">
            <v>46119.784722222219</v>
          </cell>
          <cell r="H1500">
            <v>46130.658333333333</v>
          </cell>
        </row>
        <row r="1501">
          <cell r="A1501" t="str">
            <v>UCW-28982</v>
          </cell>
          <cell r="B1501" t="str">
            <v>Tata Cliq (April) - New Product Listing - (07-04-2026)</v>
          </cell>
          <cell r="C1501" t="str">
            <v>CLOSED</v>
          </cell>
          <cell r="D1501" t="str">
            <v>Medium</v>
          </cell>
          <cell r="E1501" t="str">
            <v>netscribes</v>
          </cell>
          <cell r="F1501" t="str">
            <v>Shraddha Dighe</v>
          </cell>
          <cell r="G1501">
            <v>46119.78125</v>
          </cell>
          <cell r="H1501">
            <v>46172.594444444447</v>
          </cell>
        </row>
        <row r="1502">
          <cell r="A1502" t="str">
            <v>UCW-28978</v>
          </cell>
          <cell r="B1502" t="str">
            <v>ENRICH_Images Replace : 07-04-2026</v>
          </cell>
          <cell r="C1502" t="str">
            <v>CLOSED</v>
          </cell>
          <cell r="D1502" t="str">
            <v>Medium</v>
          </cell>
          <cell r="E1502" t="str">
            <v>netscribes</v>
          </cell>
          <cell r="F1502" t="str">
            <v>Shraddha Dighe</v>
          </cell>
          <cell r="G1502">
            <v>46119.771527777775</v>
          </cell>
          <cell r="H1502">
            <v>46127.561111111114</v>
          </cell>
        </row>
        <row r="1503">
          <cell r="A1503" t="str">
            <v>UCW-28972</v>
          </cell>
          <cell r="B1503" t="str">
            <v xml:space="preserve"> PEPE KIDS LATCHING TATA CLIQ LOT 1 (MOHALI ACCOUNT)</v>
          </cell>
          <cell r="C1503" t="str">
            <v>CLOSED Due to Inactive/Insufficient Information</v>
          </cell>
          <cell r="D1503" t="str">
            <v>Medium</v>
          </cell>
          <cell r="E1503" t="str">
            <v>netscribes</v>
          </cell>
          <cell r="F1503" t="str">
            <v>Mohd Tahir Shaikh</v>
          </cell>
          <cell r="G1503">
            <v>46119.75</v>
          </cell>
          <cell r="H1503">
            <v>46139.552777777775</v>
          </cell>
        </row>
        <row r="1504">
          <cell r="A1504" t="str">
            <v>UCW-28956</v>
          </cell>
          <cell r="B1504" t="str">
            <v>Libas Apparel 127532 06-04-2026 (NEW CATALOGUE)</v>
          </cell>
          <cell r="C1504" t="str">
            <v>CLOSED</v>
          </cell>
          <cell r="D1504" t="str">
            <v>Medium</v>
          </cell>
          <cell r="E1504" t="str">
            <v>netscribes</v>
          </cell>
          <cell r="F1504" t="str">
            <v>Shraddha Dighe</v>
          </cell>
          <cell r="G1504">
            <v>46119.67083333333</v>
          </cell>
          <cell r="H1504">
            <v>46155.783333333333</v>
          </cell>
        </row>
        <row r="1505">
          <cell r="A1505" t="str">
            <v>UCW-28953</v>
          </cell>
          <cell r="B1505" t="str">
            <v>Pantaloons/Men Women/Non Apparel Footwear/New Listing/SKU 172/Options 29| 1st April'2026</v>
          </cell>
          <cell r="C1505" t="str">
            <v>CLOSED</v>
          </cell>
          <cell r="D1505" t="str">
            <v>Medium</v>
          </cell>
          <cell r="E1505" t="str">
            <v>netscribes</v>
          </cell>
          <cell r="F1505" t="str">
            <v>Mohd Tahir Shaikh</v>
          </cell>
          <cell r="G1505">
            <v>46119.650694444441</v>
          </cell>
          <cell r="H1505">
            <v>46155.78402777778</v>
          </cell>
        </row>
        <row r="1506">
          <cell r="A1506" t="str">
            <v>UCW-28939</v>
          </cell>
          <cell r="B1506" t="str">
            <v>Footwear Listing - Pepe jeans - 6 option</v>
          </cell>
          <cell r="C1506" t="str">
            <v>CLOSED</v>
          </cell>
          <cell r="D1506" t="str">
            <v>Medium</v>
          </cell>
          <cell r="E1506" t="str">
            <v>netscribes</v>
          </cell>
          <cell r="F1506" t="str">
            <v>Mohd Tahir Shaikh</v>
          </cell>
          <cell r="G1506">
            <v>46119.496527777781</v>
          </cell>
          <cell r="H1506">
            <v>46128.600694444445</v>
          </cell>
        </row>
        <row r="1507">
          <cell r="A1507" t="str">
            <v>UCW-28892</v>
          </cell>
          <cell r="B1507" t="str">
            <v>Tata Cliq-Reebok Brand-Footwear -127776 - 03-04-2026</v>
          </cell>
          <cell r="C1507" t="str">
            <v>CLOSED</v>
          </cell>
          <cell r="D1507" t="str">
            <v>Medium</v>
          </cell>
          <cell r="E1507" t="str">
            <v>netscribes</v>
          </cell>
          <cell r="F1507" t="str">
            <v>Mohd Tahir Shaikh</v>
          </cell>
          <cell r="G1507">
            <v>46118.726388888892</v>
          </cell>
          <cell r="H1507">
            <v>46174.777777777781</v>
          </cell>
        </row>
        <row r="1508">
          <cell r="A1508" t="str">
            <v>UCW-28882</v>
          </cell>
          <cell r="B1508" t="str">
            <v>Enrich_Colour Grouping Required_26th March(on Priority)</v>
          </cell>
          <cell r="C1508" t="str">
            <v>CLOSED Due to Inactive/Insufficient Information</v>
          </cell>
          <cell r="D1508" t="str">
            <v>Medium</v>
          </cell>
          <cell r="E1508" t="str">
            <v>Chirag Dubal</v>
          </cell>
          <cell r="F1508" t="str">
            <v>Simi Raichel Zachariah</v>
          </cell>
          <cell r="G1508">
            <v>46118.675694444442</v>
          </cell>
          <cell r="H1508">
            <v>46126.425000000003</v>
          </cell>
        </row>
        <row r="1509">
          <cell r="A1509" t="str">
            <v>UCW-28881</v>
          </cell>
          <cell r="B1509" t="str">
            <v>Puma + footwear + 125056+ mapping</v>
          </cell>
          <cell r="C1509" t="str">
            <v>CLOSED</v>
          </cell>
          <cell r="D1509" t="str">
            <v>Medium</v>
          </cell>
          <cell r="E1509" t="str">
            <v>netscribes</v>
          </cell>
          <cell r="F1509" t="str">
            <v>Mohd Tahir Shaikh</v>
          </cell>
          <cell r="G1509">
            <v>46118.675000000003</v>
          </cell>
          <cell r="H1509">
            <v>46155.710416666669</v>
          </cell>
        </row>
        <row r="1510">
          <cell r="A1510" t="str">
            <v>UCW-28879</v>
          </cell>
          <cell r="B1510" t="str">
            <v>Sell now - Hoversoul Listing - Exo Footwear 02 Dec 2025 Ballerinas</v>
          </cell>
          <cell r="C1510" t="str">
            <v>CLOSED</v>
          </cell>
          <cell r="D1510" t="str">
            <v>Medium</v>
          </cell>
          <cell r="E1510" t="str">
            <v>Chirag Dubal</v>
          </cell>
          <cell r="F1510" t="str">
            <v>netscribes</v>
          </cell>
          <cell r="G1510">
            <v>46118.63958333333</v>
          </cell>
          <cell r="H1510">
            <v>46156.824999999997</v>
          </cell>
        </row>
        <row r="1511">
          <cell r="A1511" t="str">
            <v>UCW-28870</v>
          </cell>
          <cell r="B1511" t="str">
            <v>MASTER DATA Non-BIS Footwear Inventory</v>
          </cell>
          <cell r="C1511" t="str">
            <v>CLOSED</v>
          </cell>
          <cell r="D1511" t="str">
            <v>Medium</v>
          </cell>
          <cell r="E1511" t="str">
            <v>Chirag Dubal</v>
          </cell>
          <cell r="F1511" t="str">
            <v>Shloka Chakre</v>
          </cell>
          <cell r="G1511">
            <v>46118.552083333336</v>
          </cell>
          <cell r="H1511">
            <v>46161.601388888892</v>
          </cell>
        </row>
        <row r="1512">
          <cell r="A1512" t="str">
            <v>UCW-28845</v>
          </cell>
          <cell r="B1512" t="str">
            <v>Tiesta - 30th March 26 - 127762 - New collection - Luxury</v>
          </cell>
          <cell r="C1512" t="str">
            <v>CLOSED Due to Inactive/Insufficient Information</v>
          </cell>
          <cell r="D1512" t="str">
            <v>Medium</v>
          </cell>
          <cell r="E1512" t="str">
            <v>Chirag Dubal</v>
          </cell>
          <cell r="F1512" t="str">
            <v>Jaibharathi Jagannathan</v>
          </cell>
          <cell r="G1512">
            <v>46118.086111111108</v>
          </cell>
          <cell r="H1512">
            <v>46133.873611111114</v>
          </cell>
        </row>
        <row r="1513">
          <cell r="A1513" t="str">
            <v>UCW-28843</v>
          </cell>
          <cell r="B1513" t="str">
            <v>Mamaearth Scraping Batch</v>
          </cell>
          <cell r="C1513" t="str">
            <v>CLOSED Due to Inactive/Insufficient Information</v>
          </cell>
          <cell r="D1513" t="str">
            <v>Medium</v>
          </cell>
          <cell r="E1513" t="str">
            <v>netscribes</v>
          </cell>
          <cell r="F1513" t="str">
            <v>Shraddha Dighe</v>
          </cell>
          <cell r="G1513">
            <v>46117.963194444441</v>
          </cell>
          <cell r="H1513">
            <v>46146.786805555559</v>
          </cell>
        </row>
        <row r="1514">
          <cell r="A1514" t="str">
            <v>UCW-28841</v>
          </cell>
          <cell r="B1514" t="str">
            <v>ALDO SS26 Footwear Catalog Submission (TC&amp;TCL) - 30.03.2025</v>
          </cell>
          <cell r="C1514" t="str">
            <v>CLOSED</v>
          </cell>
          <cell r="D1514" t="str">
            <v>Medium</v>
          </cell>
          <cell r="E1514" t="str">
            <v>Chirag Dubal</v>
          </cell>
          <cell r="F1514" t="str">
            <v>Jaibharathi Jagannathan</v>
          </cell>
          <cell r="G1514">
            <v>46117.722916666666</v>
          </cell>
          <cell r="H1514">
            <v>46172.594444444447</v>
          </cell>
        </row>
        <row r="1515">
          <cell r="A1515" t="str">
            <v>UCW-28829</v>
          </cell>
          <cell r="B1515" t="str">
            <v>Error_Asics Footwear Catalogue 125349 30th Dec</v>
          </cell>
          <cell r="C1515" t="str">
            <v>CLOSED Due to Inactive/Insufficient Information</v>
          </cell>
          <cell r="D1515" t="str">
            <v>Medium</v>
          </cell>
          <cell r="E1515" t="str">
            <v>netscribes</v>
          </cell>
          <cell r="F1515" t="str">
            <v>Reagan D’souza</v>
          </cell>
          <cell r="G1515">
            <v>46117.614583333336</v>
          </cell>
          <cell r="H1515">
            <v>46155.668749999997</v>
          </cell>
        </row>
        <row r="1516">
          <cell r="A1516" t="str">
            <v>UCW-28827</v>
          </cell>
          <cell r="B1516" t="str">
            <v>Error_Critical Issue: Incorrect Size Charts Uploaded Across Lacoste Categories</v>
          </cell>
          <cell r="C1516" t="str">
            <v>CLOSED</v>
          </cell>
          <cell r="D1516" t="str">
            <v>Medium</v>
          </cell>
          <cell r="E1516" t="str">
            <v>netscribes</v>
          </cell>
          <cell r="F1516" t="str">
            <v>Reagan D’souza</v>
          </cell>
          <cell r="G1516">
            <v>46117.553472222222</v>
          </cell>
          <cell r="H1516">
            <v>46155.669444444444</v>
          </cell>
        </row>
        <row r="1517">
          <cell r="A1517" t="str">
            <v>UCW-28824</v>
          </cell>
          <cell r="B1517" t="str">
            <v>ENRICH_Davidoff ELIXIR - Image and Video Update - 2 STD - TATA - 2-4-26</v>
          </cell>
          <cell r="C1517" t="str">
            <v>CLOSED</v>
          </cell>
          <cell r="D1517" t="str">
            <v>Medium</v>
          </cell>
          <cell r="E1517" t="str">
            <v>netscribes</v>
          </cell>
          <cell r="F1517" t="str">
            <v>Shraddha Dighe</v>
          </cell>
          <cell r="G1517">
            <v>46117.070138888892</v>
          </cell>
          <cell r="H1517">
            <v>46121.643750000003</v>
          </cell>
        </row>
        <row r="1518">
          <cell r="A1518" t="str">
            <v>UCW-28823</v>
          </cell>
          <cell r="B1518" t="str">
            <v>New launch cataloguing details of HUGO BOSS(The Scent Elixir)_Fragrance for TCL_02_April_26.</v>
          </cell>
          <cell r="C1518" t="str">
            <v>CLOSED</v>
          </cell>
          <cell r="D1518" t="str">
            <v>Medium</v>
          </cell>
          <cell r="E1518" t="str">
            <v>netscribes</v>
          </cell>
          <cell r="F1518" t="str">
            <v>Shraddha Dighe</v>
          </cell>
          <cell r="G1518">
            <v>46117.068055555559</v>
          </cell>
          <cell r="H1518">
            <v>46120.511805555558</v>
          </cell>
        </row>
        <row r="1519">
          <cell r="A1519" t="str">
            <v>UCW-28822</v>
          </cell>
          <cell r="B1519" t="str">
            <v>ENRICH_MNY | Sunkisser Hazy Matte PDP Updation | TATACLIQ</v>
          </cell>
          <cell r="C1519" t="str">
            <v>CLOSED</v>
          </cell>
          <cell r="D1519" t="str">
            <v>Medium</v>
          </cell>
          <cell r="E1519" t="str">
            <v>netscribes</v>
          </cell>
          <cell r="F1519" t="str">
            <v>Shraddha Dighe</v>
          </cell>
          <cell r="G1519">
            <v>46117.064583333333</v>
          </cell>
          <cell r="H1519">
            <v>46121.637499999997</v>
          </cell>
        </row>
        <row r="1520">
          <cell r="A1520" t="str">
            <v>UCW-28821</v>
          </cell>
          <cell r="B1520" t="str">
            <v>Tata Cliq  - New listing -  Fragrance (02-04-2026)</v>
          </cell>
          <cell r="C1520" t="str">
            <v>CLOSED</v>
          </cell>
          <cell r="D1520" t="str">
            <v>Medium</v>
          </cell>
          <cell r="E1520" t="str">
            <v>netscribes</v>
          </cell>
          <cell r="F1520" t="str">
            <v>Shraddha Dighe</v>
          </cell>
          <cell r="G1520">
            <v>46117.061111111114</v>
          </cell>
          <cell r="H1520">
            <v>46123.781944444447</v>
          </cell>
        </row>
        <row r="1521">
          <cell r="A1521" t="str">
            <v>UCW-28816</v>
          </cell>
          <cell r="B1521" t="str">
            <v>Aurelia/W/Folksong- 43 Style- Summer-2026- 31st March</v>
          </cell>
          <cell r="C1521" t="str">
            <v>CLOSED</v>
          </cell>
          <cell r="D1521" t="str">
            <v>Medium</v>
          </cell>
          <cell r="E1521" t="str">
            <v>netscribes</v>
          </cell>
          <cell r="F1521" t="str">
            <v>Shraddha Dighe</v>
          </cell>
          <cell r="G1521">
            <v>46117.031944444447</v>
          </cell>
          <cell r="H1521">
            <v>46134.702777777777</v>
          </cell>
        </row>
        <row r="1522">
          <cell r="A1522" t="str">
            <v>UCW-28815</v>
          </cell>
          <cell r="B1522" t="str">
            <v>Biba LOT 6 - Apparels &amp; Unstitched Suit Set</v>
          </cell>
          <cell r="C1522" t="str">
            <v>CLOSED</v>
          </cell>
          <cell r="D1522" t="str">
            <v>Medium</v>
          </cell>
          <cell r="E1522" t="str">
            <v>netscribes</v>
          </cell>
          <cell r="F1522" t="str">
            <v>Shraddha Dighe</v>
          </cell>
          <cell r="G1522">
            <v>46116.999305555553</v>
          </cell>
          <cell r="H1522">
            <v>46172.619444444441</v>
          </cell>
        </row>
        <row r="1523">
          <cell r="A1523" t="str">
            <v>UCW-28814</v>
          </cell>
          <cell r="B1523" t="str">
            <v>New Launch – 652 Dropped SKU,s Shared for Listing</v>
          </cell>
          <cell r="C1523" t="str">
            <v>CLOSED Due to Inactive/Insufficient Information</v>
          </cell>
          <cell r="D1523" t="str">
            <v>Medium</v>
          </cell>
          <cell r="E1523" t="str">
            <v>netscribes</v>
          </cell>
          <cell r="F1523" t="str">
            <v>Shraddha Dighe</v>
          </cell>
          <cell r="G1523">
            <v>46116.994444444441</v>
          </cell>
          <cell r="H1523">
            <v>46139.518750000003</v>
          </cell>
        </row>
        <row r="1524">
          <cell r="A1524" t="str">
            <v>UCW-28810</v>
          </cell>
          <cell r="B1524" t="str">
            <v>Error_Cataloging File - Palladium</v>
          </cell>
          <cell r="C1524" t="str">
            <v>CLOSED</v>
          </cell>
          <cell r="D1524" t="str">
            <v>Medium</v>
          </cell>
          <cell r="E1524" t="str">
            <v>netscribes</v>
          </cell>
          <cell r="F1524" t="str">
            <v>Reagan D’souza</v>
          </cell>
          <cell r="G1524">
            <v>46116.620138888888</v>
          </cell>
          <cell r="H1524">
            <v>46172.620833333334</v>
          </cell>
        </row>
        <row r="1525">
          <cell r="A1525" t="str">
            <v>UCW-28800</v>
          </cell>
          <cell r="B1525" t="str">
            <v>TT.BAGATT new listings &lt;&gt; TATA CLIQFASHION  - 9-03-2026</v>
          </cell>
          <cell r="C1525" t="str">
            <v>CLOSED</v>
          </cell>
          <cell r="D1525" t="str">
            <v>Medium</v>
          </cell>
          <cell r="E1525" t="str">
            <v>netscribes</v>
          </cell>
          <cell r="F1525" t="str">
            <v>Mohd Tahir Shaikh</v>
          </cell>
          <cell r="G1525">
            <v>46115.806250000001</v>
          </cell>
          <cell r="H1525">
            <v>46155.674305555556</v>
          </cell>
        </row>
        <row r="1526">
          <cell r="A1526" t="str">
            <v>UCW-28798</v>
          </cell>
          <cell r="B1526" t="str">
            <v>Tata Cliq-Reebok-Kid's Footwear-127776 - 17-03-2026</v>
          </cell>
          <cell r="C1526" t="str">
            <v>CLOSED Due to Inactive/Insufficient Information</v>
          </cell>
          <cell r="D1526" t="str">
            <v>Medium</v>
          </cell>
          <cell r="E1526" t="str">
            <v>netscribes</v>
          </cell>
          <cell r="F1526" t="str">
            <v>Mohd Tahir Shaikh</v>
          </cell>
          <cell r="G1526">
            <v>46115.799305555556</v>
          </cell>
          <cell r="H1526">
            <v>46155.675000000003</v>
          </cell>
        </row>
        <row r="1527">
          <cell r="A1527" t="str">
            <v>UCW-28797</v>
          </cell>
          <cell r="B1527" t="str">
            <v>Asics+ footwear + 125056+ mapping</v>
          </cell>
          <cell r="C1527" t="str">
            <v>CLOSED</v>
          </cell>
          <cell r="D1527" t="str">
            <v>Medium</v>
          </cell>
          <cell r="E1527" t="str">
            <v>netscribes</v>
          </cell>
          <cell r="F1527" t="str">
            <v>Mohd Tahir Shaikh</v>
          </cell>
          <cell r="G1527">
            <v>46115.795138888891</v>
          </cell>
          <cell r="H1527">
            <v>46155.675694444442</v>
          </cell>
        </row>
        <row r="1528">
          <cell r="A1528" t="str">
            <v>UCW-28786</v>
          </cell>
          <cell r="B1528" t="str">
            <v>New Listings</v>
          </cell>
          <cell r="C1528" t="str">
            <v>CLOSED</v>
          </cell>
          <cell r="D1528" t="str">
            <v>Medium</v>
          </cell>
          <cell r="E1528" t="str">
            <v>netscribes</v>
          </cell>
          <cell r="F1528" t="str">
            <v>Shraddha Dighe</v>
          </cell>
          <cell r="G1528">
            <v>46114.799305555556</v>
          </cell>
          <cell r="H1528">
            <v>46128.582638888889</v>
          </cell>
        </row>
        <row r="1529">
          <cell r="A1529" t="str">
            <v>UCW-28785</v>
          </cell>
          <cell r="B1529" t="str">
            <v>ENRICH_MNY | Fit Me PDP Updation | TATACLIQ</v>
          </cell>
          <cell r="C1529" t="str">
            <v>CLOSED</v>
          </cell>
          <cell r="D1529" t="str">
            <v>Medium</v>
          </cell>
          <cell r="E1529" t="str">
            <v>netscribes</v>
          </cell>
          <cell r="F1529" t="str">
            <v>Shraddha Dighe</v>
          </cell>
          <cell r="G1529">
            <v>46114.79791666667</v>
          </cell>
          <cell r="H1529">
            <v>46125.448611111111</v>
          </cell>
        </row>
        <row r="1530">
          <cell r="A1530" t="str">
            <v>UCW-28784</v>
          </cell>
          <cell r="B1530" t="str">
            <v>New Line Sheet November 2025</v>
          </cell>
          <cell r="C1530" t="str">
            <v>CLOSED</v>
          </cell>
          <cell r="D1530" t="str">
            <v>Medium</v>
          </cell>
          <cell r="E1530" t="str">
            <v>netscribes</v>
          </cell>
          <cell r="F1530" t="str">
            <v>Mohd Tahir Shaikh</v>
          </cell>
          <cell r="G1530">
            <v>46114.796527777777</v>
          </cell>
          <cell r="H1530">
            <v>46172.62222222222</v>
          </cell>
        </row>
        <row r="1531">
          <cell r="A1531" t="str">
            <v>UCW-28783</v>
          </cell>
          <cell r="B1531" t="str">
            <v xml:space="preserve">Renee - Make up category listing. </v>
          </cell>
          <cell r="C1531" t="str">
            <v>CLOSED</v>
          </cell>
          <cell r="D1531" t="str">
            <v>Medium</v>
          </cell>
          <cell r="E1531" t="str">
            <v>netscribes</v>
          </cell>
          <cell r="F1531" t="str">
            <v>Shraddha Dighe</v>
          </cell>
          <cell r="G1531">
            <v>46114.794444444444</v>
          </cell>
          <cell r="H1531">
            <v>46121.613194444442</v>
          </cell>
        </row>
        <row r="1532">
          <cell r="A1532" t="str">
            <v>UCW-28781</v>
          </cell>
          <cell r="B1532" t="str">
            <v xml:space="preserve">ENRICH_Catalogue update - Renee </v>
          </cell>
          <cell r="C1532" t="str">
            <v>CLOSED</v>
          </cell>
          <cell r="D1532" t="str">
            <v>Medium</v>
          </cell>
          <cell r="E1532" t="str">
            <v>netscribes</v>
          </cell>
          <cell r="F1532" t="str">
            <v>Shraddha Dighe</v>
          </cell>
          <cell r="G1532">
            <v>46114.791666666664</v>
          </cell>
          <cell r="H1532">
            <v>46127.656944444447</v>
          </cell>
        </row>
        <row r="1533">
          <cell r="A1533" t="str">
            <v>UCW-28780</v>
          </cell>
          <cell r="B1533" t="str">
            <v>CLONE - Plum | New Launches Request</v>
          </cell>
          <cell r="C1533" t="str">
            <v>CLOSED</v>
          </cell>
          <cell r="D1533" t="str">
            <v>Medium</v>
          </cell>
          <cell r="E1533" t="str">
            <v>netscribes</v>
          </cell>
          <cell r="F1533" t="str">
            <v>Shraddha Dighe</v>
          </cell>
          <cell r="G1533">
            <v>46114.788194444445</v>
          </cell>
          <cell r="H1533">
            <v>46155.677083333336</v>
          </cell>
        </row>
        <row r="1534">
          <cell r="A1534" t="str">
            <v>UCW-28778</v>
          </cell>
          <cell r="B1534" t="str">
            <v>77354547_New GWP Listing_TCL</v>
          </cell>
          <cell r="C1534" t="str">
            <v>CLOSED Due to Inactive/Insufficient Information</v>
          </cell>
          <cell r="D1534" t="str">
            <v>Medium</v>
          </cell>
          <cell r="E1534" t="str">
            <v>netscribes</v>
          </cell>
          <cell r="F1534" t="str">
            <v>Shraddha Dighe</v>
          </cell>
          <cell r="G1534">
            <v>46114.784722222219</v>
          </cell>
          <cell r="H1534">
            <v>46134.604861111111</v>
          </cell>
        </row>
        <row r="1535">
          <cell r="A1535" t="str">
            <v>UCW-28776</v>
          </cell>
          <cell r="B1535" t="str">
            <v>78293231_Q2 Tester listing_Lancome | TCL Luxury</v>
          </cell>
          <cell r="C1535" t="str">
            <v>CLOSED Due to Inactive/Insufficient Information</v>
          </cell>
          <cell r="D1535" t="str">
            <v>Medium</v>
          </cell>
          <cell r="E1535" t="str">
            <v>netscribes</v>
          </cell>
          <cell r="F1535" t="str">
            <v>Shraddha Dighe</v>
          </cell>
          <cell r="G1535">
            <v>46114.780555555553</v>
          </cell>
          <cell r="H1535">
            <v>46126.460416666669</v>
          </cell>
        </row>
        <row r="1536">
          <cell r="A1536" t="str">
            <v>UCW-28775</v>
          </cell>
          <cell r="B1536" t="str">
            <v>Tata Cliq Footwear Catalogue | 31-03-2026</v>
          </cell>
          <cell r="C1536" t="str">
            <v>CLOSED</v>
          </cell>
          <cell r="D1536" t="str">
            <v>Medium</v>
          </cell>
          <cell r="E1536" t="str">
            <v>netscribes</v>
          </cell>
          <cell r="F1536" t="str">
            <v>Mohd Tahir Shaikh</v>
          </cell>
          <cell r="G1536">
            <v>46114.779861111114</v>
          </cell>
          <cell r="H1536">
            <v>46155.677083333336</v>
          </cell>
        </row>
        <row r="1537">
          <cell r="A1537" t="str">
            <v>UCW-28773</v>
          </cell>
          <cell r="B1537" t="str">
            <v>78248680_LANCOME Q2 New Listing_TCL</v>
          </cell>
          <cell r="C1537" t="str">
            <v>CLOSED Due to Inactive/Insufficient Information</v>
          </cell>
          <cell r="D1537" t="str">
            <v>Medium</v>
          </cell>
          <cell r="E1537" t="str">
            <v>netscribes</v>
          </cell>
          <cell r="F1537" t="str">
            <v>Shraddha Dighe</v>
          </cell>
          <cell r="G1537">
            <v>46114.775000000001</v>
          </cell>
          <cell r="H1537">
            <v>46188.524305555555</v>
          </cell>
        </row>
        <row r="1538">
          <cell r="A1538" t="str">
            <v>UCW-28772</v>
          </cell>
          <cell r="B1538" t="str">
            <v>K18 and Moroccanoil - New Product Listing Request</v>
          </cell>
          <cell r="C1538" t="str">
            <v>CLOSED</v>
          </cell>
          <cell r="D1538" t="str">
            <v>Medium</v>
          </cell>
          <cell r="E1538" t="str">
            <v>netscribes</v>
          </cell>
          <cell r="F1538" t="str">
            <v>Shraddha Dighe</v>
          </cell>
          <cell r="G1538">
            <v>46114.773611111108</v>
          </cell>
          <cell r="H1538">
            <v>46127.5625</v>
          </cell>
        </row>
        <row r="1539">
          <cell r="A1539" t="str">
            <v>UCW-28766</v>
          </cell>
          <cell r="B1539" t="str">
            <v>Urgent- BB Article Sell Now and New Listing Required</v>
          </cell>
          <cell r="C1539" t="str">
            <v>CLOSED Due to Inactive/Insufficient Information</v>
          </cell>
          <cell r="D1539" t="str">
            <v>Medium</v>
          </cell>
          <cell r="E1539" t="str">
            <v>Chirag Dubal</v>
          </cell>
          <cell r="F1539" t="str">
            <v>netscribes</v>
          </cell>
          <cell r="G1539">
            <v>46114.75277777778</v>
          </cell>
          <cell r="H1539">
            <v>46171.606249999997</v>
          </cell>
        </row>
        <row r="1540">
          <cell r="A1540" t="str">
            <v>UCW-28762</v>
          </cell>
          <cell r="B1540" t="str">
            <v>Enrich_Images change</v>
          </cell>
          <cell r="C1540" t="str">
            <v>CLOSED</v>
          </cell>
          <cell r="D1540" t="str">
            <v>Medium</v>
          </cell>
          <cell r="E1540" t="str">
            <v>Chirag Dubal</v>
          </cell>
          <cell r="F1540" t="str">
            <v>Simi Raichel Zachariah</v>
          </cell>
          <cell r="G1540">
            <v>46114.743055555555</v>
          </cell>
          <cell r="H1540">
            <v>46128.542361111111</v>
          </cell>
        </row>
        <row r="1541">
          <cell r="A1541" t="str">
            <v>UCW-28746</v>
          </cell>
          <cell r="B1541" t="str">
            <v>Libas Apparel 127532 27-03-2026 (NEW CATALOGUE)</v>
          </cell>
          <cell r="C1541" t="str">
            <v>CLOSED</v>
          </cell>
          <cell r="D1541" t="str">
            <v>Medium</v>
          </cell>
          <cell r="E1541" t="str">
            <v>netscribes</v>
          </cell>
          <cell r="F1541" t="str">
            <v>Shraddha Dighe</v>
          </cell>
          <cell r="G1541">
            <v>46114.693055555559</v>
          </cell>
          <cell r="H1541">
            <v>46155.678472222222</v>
          </cell>
        </row>
        <row r="1542">
          <cell r="A1542" t="str">
            <v>UCW-28736</v>
          </cell>
          <cell r="B1542" t="str">
            <v>Tata Cliq-Reebok Brand-Footwear -127776 - 02-04-2026</v>
          </cell>
          <cell r="C1542" t="str">
            <v>CLOSED</v>
          </cell>
          <cell r="D1542" t="str">
            <v>Medium</v>
          </cell>
          <cell r="E1542" t="str">
            <v>netscribes</v>
          </cell>
          <cell r="F1542" t="str">
            <v>Mohd Tahir Shaikh</v>
          </cell>
          <cell r="G1542">
            <v>46114.636805555558</v>
          </cell>
          <cell r="H1542">
            <v>46155.679166666669</v>
          </cell>
        </row>
        <row r="1543">
          <cell r="A1543" t="str">
            <v>UCW-28735</v>
          </cell>
          <cell r="B1543" t="str">
            <v>ERROR_Catalogue New errors for the Multibrands Agency (NETSCRIBES) 2nd APRIL_NC</v>
          </cell>
          <cell r="C1543" t="str">
            <v>CLOSED</v>
          </cell>
          <cell r="D1543" t="str">
            <v>Highest</v>
          </cell>
          <cell r="E1543" t="str">
            <v>netscribes</v>
          </cell>
          <cell r="F1543" t="str">
            <v>Sushma Ram</v>
          </cell>
          <cell r="G1543">
            <v>46114.62777777778</v>
          </cell>
          <cell r="H1543">
            <v>46175.595833333333</v>
          </cell>
        </row>
        <row r="1544">
          <cell r="A1544" t="str">
            <v>UCW-28722</v>
          </cell>
          <cell r="B1544" t="str">
            <v>Sangeeta Boochra - 20th March - 126356 - New collection - Luxury</v>
          </cell>
          <cell r="C1544" t="str">
            <v>CLOSED</v>
          </cell>
          <cell r="D1544" t="str">
            <v>Medium</v>
          </cell>
          <cell r="E1544" t="str">
            <v>Chirag Dubal</v>
          </cell>
          <cell r="F1544" t="str">
            <v>Shloka Chakre</v>
          </cell>
          <cell r="G1544">
            <v>46114.484722222223</v>
          </cell>
          <cell r="H1544">
            <v>46125.745138888888</v>
          </cell>
        </row>
        <row r="1545">
          <cell r="A1545" t="str">
            <v>UCW-28718</v>
          </cell>
          <cell r="B1545" t="str">
            <v>Tata Cliq | GK Hair: New Listing</v>
          </cell>
          <cell r="C1545" t="str">
            <v>CLOSED</v>
          </cell>
          <cell r="D1545" t="str">
            <v>Medium</v>
          </cell>
          <cell r="E1545" t="str">
            <v>netscribes</v>
          </cell>
          <cell r="F1545" t="str">
            <v>Shraddha Dighe</v>
          </cell>
          <cell r="G1545">
            <v>46114.481944444444</v>
          </cell>
          <cell r="H1545">
            <v>46134.841666666667</v>
          </cell>
        </row>
        <row r="1546">
          <cell r="A1546" t="str">
            <v>UCW-28713</v>
          </cell>
          <cell r="B1546" t="str">
            <v>NOYRA - 6 Mar 26 - 126542 - New collection - Luxury</v>
          </cell>
          <cell r="C1546" t="str">
            <v>CLOSED</v>
          </cell>
          <cell r="D1546" t="str">
            <v>Medium</v>
          </cell>
          <cell r="E1546" t="str">
            <v>Chirag Dubal</v>
          </cell>
          <cell r="F1546" t="str">
            <v>Shloka Chakre</v>
          </cell>
          <cell r="G1546">
            <v>46114.470833333333</v>
          </cell>
          <cell r="H1546">
            <v>46148.765972222223</v>
          </cell>
        </row>
        <row r="1547">
          <cell r="A1547" t="str">
            <v>UCW-28708</v>
          </cell>
          <cell r="B1547" t="str">
            <v>Asian Footwear listing 27 Mar 2026</v>
          </cell>
          <cell r="C1547" t="str">
            <v>CLOSED</v>
          </cell>
          <cell r="D1547" t="str">
            <v>Medium</v>
          </cell>
          <cell r="E1547" t="str">
            <v>netscribes</v>
          </cell>
          <cell r="F1547" t="str">
            <v>Mohd Tahir Shaikh</v>
          </cell>
          <cell r="G1547">
            <v>46114.459027777775</v>
          </cell>
          <cell r="H1547">
            <v>46126.769444444442</v>
          </cell>
        </row>
        <row r="1548">
          <cell r="A1548" t="str">
            <v>UCW-28706</v>
          </cell>
          <cell r="B1548" t="str">
            <v>Fast Moving Styles on Tata Clique X Metro Brands.</v>
          </cell>
          <cell r="C1548" t="str">
            <v>CLOSED</v>
          </cell>
          <cell r="D1548" t="str">
            <v>Medium</v>
          </cell>
          <cell r="E1548" t="str">
            <v>netscribes</v>
          </cell>
          <cell r="F1548" t="str">
            <v>Mohd Tahir Shaikh</v>
          </cell>
          <cell r="G1548">
            <v>46113.799305555556</v>
          </cell>
          <cell r="H1548">
            <v>46155.680555555555</v>
          </cell>
        </row>
        <row r="1549">
          <cell r="A1549" t="str">
            <v>UCW-28702</v>
          </cell>
          <cell r="B1549" t="str">
            <v>Campus x Tata CliQ ~ New Listings_11.03.2026 Batch-21</v>
          </cell>
          <cell r="C1549" t="str">
            <v>CLOSED</v>
          </cell>
          <cell r="D1549" t="str">
            <v>Medium</v>
          </cell>
          <cell r="E1549" t="str">
            <v>netscribes</v>
          </cell>
          <cell r="F1549" t="str">
            <v>Mohd Tahir Shaikh</v>
          </cell>
          <cell r="G1549">
            <v>46113.779861111114</v>
          </cell>
          <cell r="H1549">
            <v>46132.601388888892</v>
          </cell>
        </row>
        <row r="1550">
          <cell r="A1550" t="str">
            <v>UCW-28699</v>
          </cell>
          <cell r="B1550" t="str">
            <v>Migration to Fashion &amp; Luxury - 25-03-2026</v>
          </cell>
          <cell r="C1550" t="str">
            <v>CLOSED</v>
          </cell>
          <cell r="D1550" t="str">
            <v>Medium</v>
          </cell>
          <cell r="E1550" t="str">
            <v>netscribes</v>
          </cell>
          <cell r="F1550" t="str">
            <v>Mohd Tahir Shaikh</v>
          </cell>
          <cell r="G1550">
            <v>46113.753472222219</v>
          </cell>
          <cell r="H1550">
            <v>46155.680555555555</v>
          </cell>
        </row>
        <row r="1551">
          <cell r="A1551" t="str">
            <v>UCW-28698</v>
          </cell>
          <cell r="B1551" t="str">
            <v>New brand product listing Mutant</v>
          </cell>
          <cell r="C1551" t="str">
            <v>CLOSED</v>
          </cell>
          <cell r="D1551" t="str">
            <v>Medium</v>
          </cell>
          <cell r="E1551" t="str">
            <v>netscribes</v>
          </cell>
          <cell r="F1551" t="str">
            <v>Shraddha Dighe</v>
          </cell>
          <cell r="G1551">
            <v>46113.738888888889</v>
          </cell>
          <cell r="H1551">
            <v>46120.473611111112</v>
          </cell>
        </row>
        <row r="1552">
          <cell r="A1552" t="str">
            <v>UCW-28697</v>
          </cell>
          <cell r="B1552" t="str">
            <v>PUMA Footwear 124130 &amp; 125381 New Listing 30-03-2026</v>
          </cell>
          <cell r="C1552" t="str">
            <v>CLOSED</v>
          </cell>
          <cell r="D1552" t="str">
            <v>Medium</v>
          </cell>
          <cell r="E1552" t="str">
            <v>netscribes</v>
          </cell>
          <cell r="F1552" t="str">
            <v>Mohd Tahir Shaikh</v>
          </cell>
          <cell r="G1552">
            <v>46113.736111111109</v>
          </cell>
          <cell r="H1552">
            <v>46155.680555555555</v>
          </cell>
        </row>
        <row r="1553">
          <cell r="A1553" t="str">
            <v>UCW-28695</v>
          </cell>
          <cell r="B1553" t="str">
            <v>PUMA Accessory, Apparel &amp; Footwear Migration of Articles from Seller 124130 to 125381 (24th Feb 2026)</v>
          </cell>
          <cell r="C1553" t="str">
            <v>CLOSED</v>
          </cell>
          <cell r="D1553" t="str">
            <v>Medium</v>
          </cell>
          <cell r="E1553" t="str">
            <v>Chirag Dubal</v>
          </cell>
          <cell r="F1553" t="str">
            <v>netscribes</v>
          </cell>
          <cell r="G1553">
            <v>46113.731944444444</v>
          </cell>
          <cell r="H1553">
            <v>46156.82708333333</v>
          </cell>
        </row>
        <row r="1554">
          <cell r="A1554" t="str">
            <v>UCW-28693</v>
          </cell>
          <cell r="B1554" t="str">
            <v>PUMA Footwear 124130 &amp; 125381 New Listing 31-03-2026</v>
          </cell>
          <cell r="C1554" t="str">
            <v>CLOSED</v>
          </cell>
          <cell r="D1554" t="str">
            <v>Medium</v>
          </cell>
          <cell r="E1554" t="str">
            <v>netscribes</v>
          </cell>
          <cell r="F1554" t="str">
            <v>Mohd Tahir Shaikh</v>
          </cell>
          <cell r="G1554">
            <v>46113.726388888892</v>
          </cell>
          <cell r="H1554">
            <v>46168.415277777778</v>
          </cell>
        </row>
        <row r="1555">
          <cell r="A1555" t="str">
            <v>UCW-28691</v>
          </cell>
          <cell r="B1555" t="str">
            <v>PUMA Footwear 124130 New Listing 27-03-2026</v>
          </cell>
          <cell r="C1555" t="str">
            <v>CLOSED</v>
          </cell>
          <cell r="D1555" t="str">
            <v>Medium</v>
          </cell>
          <cell r="E1555" t="str">
            <v>netscribes</v>
          </cell>
          <cell r="F1555" t="str">
            <v>Mohd Tahir Shaikh</v>
          </cell>
          <cell r="G1555">
            <v>46113.718055555553</v>
          </cell>
          <cell r="H1555">
            <v>46155.681250000001</v>
          </cell>
        </row>
        <row r="1556">
          <cell r="A1556" t="str">
            <v>UCW-28686</v>
          </cell>
          <cell r="B1556" t="str">
            <v>Tata Cliq (Feb) - New Product Listing - (27-02-2026)</v>
          </cell>
          <cell r="C1556" t="str">
            <v>CLOSED</v>
          </cell>
          <cell r="D1556" t="str">
            <v>Medium</v>
          </cell>
          <cell r="E1556" t="str">
            <v>netscribes</v>
          </cell>
          <cell r="F1556" t="str">
            <v>Shraddha Dighe</v>
          </cell>
          <cell r="G1556">
            <v>46113.67083333333</v>
          </cell>
          <cell r="H1556">
            <v>46175.513194444444</v>
          </cell>
        </row>
        <row r="1557">
          <cell r="A1557" t="str">
            <v>UCW-28679</v>
          </cell>
          <cell r="B1557" t="str">
            <v>Benetton Footwear new catalog kids apparel details 26-3-2026</v>
          </cell>
          <cell r="C1557" t="str">
            <v>CLOSED</v>
          </cell>
          <cell r="D1557" t="str">
            <v>Medium</v>
          </cell>
          <cell r="E1557" t="str">
            <v>netscribes</v>
          </cell>
          <cell r="F1557" t="str">
            <v>Mohd Tahir Shaikh</v>
          </cell>
          <cell r="G1557">
            <v>46113.588888888888</v>
          </cell>
          <cell r="H1557">
            <v>46155.681944444441</v>
          </cell>
        </row>
        <row r="1558">
          <cell r="A1558" t="str">
            <v>UCW-28635</v>
          </cell>
          <cell r="B1558" t="str">
            <v>Hoversoul Listing - Exo Footwear 02 Dec 2025 Ballerinas</v>
          </cell>
          <cell r="C1558" t="str">
            <v>CLOSED</v>
          </cell>
          <cell r="D1558" t="str">
            <v>Medium</v>
          </cell>
          <cell r="E1558" t="str">
            <v>Chirag Dubal</v>
          </cell>
          <cell r="F1558" t="str">
            <v>netscribes</v>
          </cell>
          <cell r="G1558">
            <v>46112.768750000003</v>
          </cell>
          <cell r="H1558">
            <v>46172.630555555559</v>
          </cell>
        </row>
        <row r="1559">
          <cell r="A1559" t="str">
            <v>UCW-28634</v>
          </cell>
          <cell r="B1559" t="str">
            <v>ERROR_STREAX - NEW LISITNG FILE FOR TATA CLIQ (04-03-26)_NC</v>
          </cell>
          <cell r="C1559" t="str">
            <v>CLOSED</v>
          </cell>
          <cell r="D1559" t="str">
            <v>Medium</v>
          </cell>
          <cell r="E1559" t="str">
            <v>netscribes</v>
          </cell>
          <cell r="F1559" t="str">
            <v>Shraddha Dighe</v>
          </cell>
          <cell r="G1559">
            <v>46112.767361111109</v>
          </cell>
          <cell r="H1559">
            <v>46147.532638888886</v>
          </cell>
        </row>
        <row r="1560">
          <cell r="A1560" t="str">
            <v>UCW-28631</v>
          </cell>
          <cell r="B1560" t="str">
            <v>New Footwear Line Sheet March 2026</v>
          </cell>
          <cell r="C1560" t="str">
            <v>CLOSED</v>
          </cell>
          <cell r="D1560" t="str">
            <v>Medium</v>
          </cell>
          <cell r="E1560" t="str">
            <v>netscribes</v>
          </cell>
          <cell r="F1560" t="str">
            <v>Mohd Tahir Shaikh</v>
          </cell>
          <cell r="G1560">
            <v>46112.743750000001</v>
          </cell>
          <cell r="H1560">
            <v>46172.624305555553</v>
          </cell>
        </row>
        <row r="1561">
          <cell r="A1561" t="str">
            <v>UCW-28626</v>
          </cell>
          <cell r="B1561" t="str">
            <v>Renee makeup category - 126397</v>
          </cell>
          <cell r="C1561" t="str">
            <v>CLOSED</v>
          </cell>
          <cell r="D1561" t="str">
            <v>Medium</v>
          </cell>
          <cell r="E1561" t="str">
            <v>netscribes</v>
          </cell>
          <cell r="F1561" t="str">
            <v>Shraddha Dighe</v>
          </cell>
          <cell r="G1561">
            <v>46112.710416666669</v>
          </cell>
          <cell r="H1561">
            <v>46123.763888888891</v>
          </cell>
        </row>
        <row r="1562">
          <cell r="A1562" t="str">
            <v>UCW-28622</v>
          </cell>
          <cell r="B1562" t="str">
            <v>ERROR_ENRICH_M&amp;S Size Chart Updation_NC</v>
          </cell>
          <cell r="C1562" t="str">
            <v>CLOSED</v>
          </cell>
          <cell r="D1562" t="str">
            <v>Medium</v>
          </cell>
          <cell r="E1562" t="str">
            <v>netscribes</v>
          </cell>
          <cell r="F1562" t="str">
            <v>Shraddha Dighe</v>
          </cell>
          <cell r="G1562">
            <v>46112.695138888892</v>
          </cell>
          <cell r="H1562">
            <v>46116.392361111109</v>
          </cell>
        </row>
        <row r="1563">
          <cell r="A1563" t="str">
            <v>UCW-28618</v>
          </cell>
          <cell r="B1563" t="str">
            <v xml:space="preserve"> TataCliq: 26 Articles Listings</v>
          </cell>
          <cell r="C1563" t="str">
            <v>CLOSED</v>
          </cell>
          <cell r="D1563" t="str">
            <v>Medium</v>
          </cell>
          <cell r="E1563" t="str">
            <v>netscribes</v>
          </cell>
          <cell r="F1563" t="str">
            <v>Mohd Tahir Shaikh</v>
          </cell>
          <cell r="G1563">
            <v>46112.68472222222</v>
          </cell>
          <cell r="H1563">
            <v>46126.740277777775</v>
          </cell>
        </row>
        <row r="1564">
          <cell r="A1564" t="str">
            <v>UCW-28616</v>
          </cell>
          <cell r="B1564" t="str">
            <v>Puig GWP Cataloguing 20.03.26</v>
          </cell>
          <cell r="C1564" t="str">
            <v>CLOSED</v>
          </cell>
          <cell r="D1564" t="str">
            <v>Medium</v>
          </cell>
          <cell r="E1564" t="str">
            <v>netscribes</v>
          </cell>
          <cell r="F1564" t="str">
            <v>Shraddha Dighe</v>
          </cell>
          <cell r="G1564">
            <v>46112.681250000001</v>
          </cell>
          <cell r="H1564">
            <v>46119.627083333333</v>
          </cell>
        </row>
        <row r="1565">
          <cell r="A1565" t="str">
            <v>UCW-28580</v>
          </cell>
          <cell r="B1565" t="str">
            <v>Request for Listing Discounted Catalogue Styles - Onitsuka Tiger</v>
          </cell>
          <cell r="C1565" t="str">
            <v>CLOSED</v>
          </cell>
          <cell r="D1565" t="str">
            <v>Medium</v>
          </cell>
          <cell r="E1565" t="str">
            <v>Chirag Dubal</v>
          </cell>
          <cell r="F1565" t="str">
            <v>Shloka Chakre</v>
          </cell>
          <cell r="G1565">
            <v>46112.495833333334</v>
          </cell>
          <cell r="H1565">
            <v>46114.474305555559</v>
          </cell>
        </row>
        <row r="1566">
          <cell r="A1566" t="str">
            <v>UCW-28578</v>
          </cell>
          <cell r="B1566" t="str">
            <v>ENRICH_Pilgrim&lt;&gt;Tata Cliq: Image Update &amp; Product Title Change</v>
          </cell>
          <cell r="C1566" t="str">
            <v>CLOSED</v>
          </cell>
          <cell r="D1566" t="str">
            <v>Medium</v>
          </cell>
          <cell r="E1566" t="str">
            <v>netscribes</v>
          </cell>
          <cell r="F1566" t="str">
            <v>Shraddha Dighe</v>
          </cell>
          <cell r="G1566">
            <v>46112.495138888888</v>
          </cell>
          <cell r="H1566">
            <v>46116.567361111112</v>
          </cell>
        </row>
        <row r="1567">
          <cell r="A1567" t="str">
            <v>UCW-28573</v>
          </cell>
          <cell r="B1567" t="str">
            <v>Error_124246 Luxury New Balance OR Slot 2 listing 10.03.2026</v>
          </cell>
          <cell r="C1567" t="str">
            <v>CLOSED</v>
          </cell>
          <cell r="D1567" t="str">
            <v>Medium</v>
          </cell>
          <cell r="E1567" t="str">
            <v>netscribes</v>
          </cell>
          <cell r="F1567" t="str">
            <v>Shloka Chakre</v>
          </cell>
          <cell r="G1567">
            <v>46112.482638888891</v>
          </cell>
          <cell r="H1567">
            <v>46202.442361111112</v>
          </cell>
        </row>
        <row r="1568">
          <cell r="A1568" t="str">
            <v>UCW-28568</v>
          </cell>
          <cell r="B1568" t="str">
            <v>New Listing | Neutrogena Hydro Boost water gel  13g</v>
          </cell>
          <cell r="C1568" t="str">
            <v>CLOSED</v>
          </cell>
          <cell r="D1568" t="str">
            <v>Medium</v>
          </cell>
          <cell r="E1568" t="str">
            <v>netscribes</v>
          </cell>
          <cell r="F1568" t="str">
            <v>Shraddha Dighe</v>
          </cell>
          <cell r="G1568">
            <v>46112.46597222222</v>
          </cell>
          <cell r="H1568">
            <v>46120.65</v>
          </cell>
        </row>
        <row r="1569">
          <cell r="A1569" t="str">
            <v>UCW-28566</v>
          </cell>
          <cell r="B1569" t="str">
            <v>NPI- Mamaearth x Tata Cliq | March'26</v>
          </cell>
          <cell r="C1569" t="str">
            <v>CLOSED</v>
          </cell>
          <cell r="D1569" t="str">
            <v>Medium</v>
          </cell>
          <cell r="E1569" t="str">
            <v>netscribes</v>
          </cell>
          <cell r="F1569" t="str">
            <v>Shraddha Dighe</v>
          </cell>
          <cell r="G1569">
            <v>46112.460416666669</v>
          </cell>
          <cell r="H1569">
            <v>46121.606944444444</v>
          </cell>
        </row>
        <row r="1570">
          <cell r="A1570" t="str">
            <v>UCW-28563</v>
          </cell>
          <cell r="B1570" t="str">
            <v>ENRICH_ABH model image expiry - remove from PDP</v>
          </cell>
          <cell r="C1570" t="str">
            <v>CLOSED</v>
          </cell>
          <cell r="D1570" t="str">
            <v>Medium</v>
          </cell>
          <cell r="E1570" t="str">
            <v>netscribes</v>
          </cell>
          <cell r="F1570" t="str">
            <v>Shraddha Dighe</v>
          </cell>
          <cell r="G1570">
            <v>46112.451388888891</v>
          </cell>
          <cell r="H1570">
            <v>46113.554861111108</v>
          </cell>
        </row>
        <row r="1571">
          <cell r="A1571" t="str">
            <v>UCW-28562</v>
          </cell>
          <cell r="B1571" t="str">
            <v>Renee makeup category - 126397</v>
          </cell>
          <cell r="C1571" t="str">
            <v>CLOSED</v>
          </cell>
          <cell r="D1571" t="str">
            <v>Medium</v>
          </cell>
          <cell r="E1571" t="str">
            <v>netscribes</v>
          </cell>
          <cell r="F1571" t="str">
            <v>Shraddha Dighe</v>
          </cell>
          <cell r="G1571">
            <v>46112.450694444444</v>
          </cell>
          <cell r="H1571">
            <v>46121.599999999999</v>
          </cell>
        </row>
        <row r="1572">
          <cell r="A1572" t="str">
            <v>UCW-28560</v>
          </cell>
          <cell r="B1572" t="str">
            <v>Regarding New listings - BOBI</v>
          </cell>
          <cell r="C1572" t="str">
            <v>CLOSED</v>
          </cell>
          <cell r="D1572" t="str">
            <v>Medium</v>
          </cell>
          <cell r="E1572" t="str">
            <v>netscribes</v>
          </cell>
          <cell r="F1572" t="str">
            <v>Shraddha Dighe</v>
          </cell>
          <cell r="G1572">
            <v>46112.447222222225</v>
          </cell>
          <cell r="H1572">
            <v>46119.615277777775</v>
          </cell>
        </row>
        <row r="1573">
          <cell r="A1573" t="str">
            <v>UCW-28548</v>
          </cell>
          <cell r="B1573" t="str">
            <v>ERROR_Catalogue New errors for the Multibrands Agency (NETSCRIBES) 30TH MARCH_NC</v>
          </cell>
          <cell r="C1573" t="str">
            <v>CLOSED</v>
          </cell>
          <cell r="D1573" t="str">
            <v>Medium</v>
          </cell>
          <cell r="E1573" t="str">
            <v>netscribes</v>
          </cell>
          <cell r="F1573" t="str">
            <v>Sushma Ram</v>
          </cell>
          <cell r="G1573">
            <v>46111.791666666664</v>
          </cell>
          <cell r="H1573">
            <v>46125.488194444442</v>
          </cell>
        </row>
        <row r="1574">
          <cell r="A1574" t="str">
            <v>UCW-28546</v>
          </cell>
          <cell r="B1574" t="str">
            <v>Tata Cliq-adidas DTC|Footwear| Attributes_24-03-26</v>
          </cell>
          <cell r="C1574" t="str">
            <v>CLOSED Due to Inactive/Insufficient Information</v>
          </cell>
          <cell r="D1574" t="str">
            <v>Medium</v>
          </cell>
          <cell r="E1574" t="str">
            <v>Chirag Dubal</v>
          </cell>
          <cell r="F1574" t="str">
            <v>Shloka Chakre</v>
          </cell>
          <cell r="G1574">
            <v>46111.785416666666</v>
          </cell>
          <cell r="H1574">
            <v>46161.743055555555</v>
          </cell>
        </row>
        <row r="1575">
          <cell r="A1575" t="str">
            <v>UCW-28545</v>
          </cell>
          <cell r="B1575" t="str">
            <v>Redchief_Sport Shoes_123781_300326</v>
          </cell>
          <cell r="C1575" t="str">
            <v>CLOSED</v>
          </cell>
          <cell r="D1575" t="str">
            <v>Medium</v>
          </cell>
          <cell r="E1575" t="str">
            <v>netscribes</v>
          </cell>
          <cell r="F1575" t="str">
            <v>Mohd Tahir Shaikh</v>
          </cell>
          <cell r="G1575">
            <v>46111.784722222219</v>
          </cell>
          <cell r="H1575">
            <v>46127.505555555559</v>
          </cell>
        </row>
        <row r="1576">
          <cell r="A1576" t="str">
            <v>UCW-28540</v>
          </cell>
          <cell r="B1576" t="str">
            <v>Enrich_Tata Cliq // REDTAPE + T-Shirt+ 4 Sku ( 1 Article ) + Image Change Request // 28-03-2026</v>
          </cell>
          <cell r="C1576" t="str">
            <v>CLOSED</v>
          </cell>
          <cell r="D1576" t="str">
            <v>Medium</v>
          </cell>
          <cell r="E1576" t="str">
            <v>Chirag Dubal</v>
          </cell>
          <cell r="F1576" t="str">
            <v>Simi Raichel Zachariah</v>
          </cell>
          <cell r="G1576">
            <v>46111.777777777781</v>
          </cell>
          <cell r="H1576">
            <v>46113.545138888891</v>
          </cell>
        </row>
        <row r="1577">
          <cell r="A1577" t="str">
            <v>UCW-28534</v>
          </cell>
          <cell r="B1577" t="str">
            <v>Gillette Trimmers &amp; Razor New Listings - Tata Cliq</v>
          </cell>
          <cell r="C1577" t="str">
            <v>CLOSED</v>
          </cell>
          <cell r="D1577" t="str">
            <v>Medium</v>
          </cell>
          <cell r="E1577" t="str">
            <v>netscribes</v>
          </cell>
          <cell r="F1577" t="str">
            <v>Shraddha Dighe</v>
          </cell>
          <cell r="G1577">
            <v>46111.763194444444</v>
          </cell>
          <cell r="H1577">
            <v>46120.65625</v>
          </cell>
        </row>
        <row r="1578">
          <cell r="A1578" t="str">
            <v>UCW-28531</v>
          </cell>
          <cell r="B1578" t="str">
            <v>Oroh - Footwear - (128691-11) - New Listing 30-03-2026</v>
          </cell>
          <cell r="C1578" t="str">
            <v>CLOSED</v>
          </cell>
          <cell r="D1578" t="str">
            <v>Medium</v>
          </cell>
          <cell r="E1578" t="str">
            <v>Chirag Dubal</v>
          </cell>
          <cell r="F1578" t="str">
            <v>Shloka Chakre</v>
          </cell>
          <cell r="G1578">
            <v>46111.753472222219</v>
          </cell>
          <cell r="H1578">
            <v>46121.5</v>
          </cell>
        </row>
        <row r="1579">
          <cell r="A1579" t="str">
            <v>UCW-28529</v>
          </cell>
          <cell r="B1579" t="str">
            <v>OAP | Powder Foundation &amp; Faux Brow Listing | TATACLIQ</v>
          </cell>
          <cell r="C1579" t="str">
            <v>CLOSED</v>
          </cell>
          <cell r="D1579" t="str">
            <v>Medium</v>
          </cell>
          <cell r="E1579" t="str">
            <v>netscribes</v>
          </cell>
          <cell r="F1579" t="str">
            <v>Shraddha Dighe</v>
          </cell>
          <cell r="G1579">
            <v>46111.747916666667</v>
          </cell>
          <cell r="H1579">
            <v>46116.604861111111</v>
          </cell>
        </row>
        <row r="1580">
          <cell r="A1580" t="str">
            <v>UCW-28527</v>
          </cell>
          <cell r="B1580" t="str">
            <v>Product Refills Listing – Content Sheet Attached: TATA Cliq x HMB</v>
          </cell>
          <cell r="C1580" t="str">
            <v>CLOSED</v>
          </cell>
          <cell r="D1580" t="str">
            <v>Medium</v>
          </cell>
          <cell r="E1580" t="str">
            <v>netscribes</v>
          </cell>
          <cell r="F1580" t="str">
            <v>Shraddha Dighe</v>
          </cell>
          <cell r="G1580">
            <v>46111.744444444441</v>
          </cell>
          <cell r="H1580">
            <v>46119.604166666664</v>
          </cell>
        </row>
        <row r="1581">
          <cell r="A1581" t="str">
            <v>UCW-28514</v>
          </cell>
          <cell r="B1581" t="str">
            <v>CLONE - Hoversoul Listing - Exo Footwear 12 Feb 2026 Ballerinas</v>
          </cell>
          <cell r="C1581" t="str">
            <v>CLOSED</v>
          </cell>
          <cell r="D1581" t="str">
            <v>Medium</v>
          </cell>
          <cell r="E1581" t="str">
            <v>netscribes</v>
          </cell>
          <cell r="F1581" t="str">
            <v>Mohd Tahir Shaikh</v>
          </cell>
          <cell r="G1581">
            <v>46111.699305555558</v>
          </cell>
          <cell r="H1581">
            <v>46151.535416666666</v>
          </cell>
        </row>
        <row r="1582">
          <cell r="A1582" t="str">
            <v>UCW-28511</v>
          </cell>
          <cell r="B1582" t="str">
            <v>CLONE - OAP | Category &amp; Sub Category Update | TATACLIQ</v>
          </cell>
          <cell r="C1582" t="str">
            <v>CLOSED</v>
          </cell>
          <cell r="D1582" t="str">
            <v>Medium</v>
          </cell>
          <cell r="E1582" t="str">
            <v>netscribes</v>
          </cell>
          <cell r="F1582" t="str">
            <v>Shraddha Dighe</v>
          </cell>
          <cell r="G1582">
            <v>46111.685416666667</v>
          </cell>
          <cell r="H1582">
            <v>46172.629861111112</v>
          </cell>
        </row>
        <row r="1583">
          <cell r="A1583" t="str">
            <v>UCW-28508</v>
          </cell>
          <cell r="B1583" t="str">
            <v>Enrich_Request to Update the Images(68) | Men | Tata Cliq | 05-03-2026</v>
          </cell>
          <cell r="C1583" t="str">
            <v>CLOSED</v>
          </cell>
          <cell r="D1583" t="str">
            <v>Medium</v>
          </cell>
          <cell r="E1583" t="str">
            <v>Chirag Dubal</v>
          </cell>
          <cell r="F1583" t="str">
            <v>Simi Raichel Zachariah</v>
          </cell>
          <cell r="G1583">
            <v>46111.677083333336</v>
          </cell>
          <cell r="H1583">
            <v>46114.512499999997</v>
          </cell>
        </row>
        <row r="1584">
          <cell r="A1584" t="str">
            <v>UCW-28505</v>
          </cell>
          <cell r="B1584" t="str">
            <v>Skechers + Footwear + 124055 + 19-03-2026</v>
          </cell>
          <cell r="C1584" t="str">
            <v>CLOSED</v>
          </cell>
          <cell r="D1584" t="str">
            <v>Medium</v>
          </cell>
          <cell r="E1584" t="str">
            <v>netscribes</v>
          </cell>
          <cell r="F1584" t="str">
            <v>Mohd Tahir Shaikh</v>
          </cell>
          <cell r="G1584">
            <v>46111.650694444441</v>
          </cell>
          <cell r="H1584">
            <v>46122.715277777781</v>
          </cell>
        </row>
        <row r="1585">
          <cell r="A1585" t="str">
            <v>UCW-28500</v>
          </cell>
          <cell r="B1585" t="str">
            <v>ERROR_Skechers Sell now file dated 26th FEB2025</v>
          </cell>
          <cell r="C1585" t="str">
            <v>CLOSED</v>
          </cell>
          <cell r="D1585" t="str">
            <v>Medium</v>
          </cell>
          <cell r="E1585" t="str">
            <v>netscribes</v>
          </cell>
          <cell r="F1585" t="str">
            <v>Mohd Tahir Shaikh</v>
          </cell>
          <cell r="G1585">
            <v>46111.628472222219</v>
          </cell>
          <cell r="H1585">
            <v>46178.808333333334</v>
          </cell>
        </row>
        <row r="1586">
          <cell r="A1586" t="str">
            <v>UCW-28484</v>
          </cell>
          <cell r="B1586" t="str">
            <v>CLONE - La Prairie x TCL - GWP Catalog</v>
          </cell>
          <cell r="C1586" t="str">
            <v>CLOSED</v>
          </cell>
          <cell r="D1586" t="str">
            <v>Medium</v>
          </cell>
          <cell r="E1586" t="str">
            <v>netscribes</v>
          </cell>
          <cell r="F1586" t="str">
            <v>Shraddha Dighe</v>
          </cell>
          <cell r="G1586">
            <v>46111.522222222222</v>
          </cell>
          <cell r="H1586">
            <v>46114.551388888889</v>
          </cell>
        </row>
        <row r="1587">
          <cell r="A1587" t="str">
            <v>UCW-28482</v>
          </cell>
          <cell r="B1587" t="str">
            <v>SS'26 Footwear Templates for Fresh Listing - Onitsuka Tiger</v>
          </cell>
          <cell r="C1587" t="str">
            <v>CLOSED</v>
          </cell>
          <cell r="D1587" t="str">
            <v>Medium</v>
          </cell>
          <cell r="E1587" t="str">
            <v>Chirag Dubal</v>
          </cell>
          <cell r="F1587" t="str">
            <v>Shloka Chakre</v>
          </cell>
          <cell r="G1587">
            <v>46111.487500000003</v>
          </cell>
          <cell r="H1587">
            <v>46118.629861111112</v>
          </cell>
        </row>
        <row r="1588">
          <cell r="A1588" t="str">
            <v>UCW-28479</v>
          </cell>
          <cell r="B1588" t="str">
            <v>CLONE_Ageing report   Unlisted skus</v>
          </cell>
          <cell r="C1588" t="str">
            <v>CLOSED</v>
          </cell>
          <cell r="D1588" t="str">
            <v>Medium</v>
          </cell>
          <cell r="E1588" t="str">
            <v>netscribes</v>
          </cell>
          <cell r="F1588" t="str">
            <v>Shraddha Dighe</v>
          </cell>
          <cell r="G1588">
            <v>46111.466666666667</v>
          </cell>
          <cell r="H1588">
            <v>46136.511111111111</v>
          </cell>
        </row>
        <row r="1589">
          <cell r="A1589" t="str">
            <v>UCW-28478</v>
          </cell>
          <cell r="B1589" t="str">
            <v xml:space="preserve">Enrich_Need to Update AE Images - 26th march </v>
          </cell>
          <cell r="C1589" t="str">
            <v>CLOSED</v>
          </cell>
          <cell r="D1589" t="str">
            <v>Medium</v>
          </cell>
          <cell r="E1589" t="str">
            <v>Chirag Dubal</v>
          </cell>
          <cell r="F1589" t="str">
            <v>Simi Raichel Zachariah</v>
          </cell>
          <cell r="G1589">
            <v>46111.46597222222</v>
          </cell>
          <cell r="H1589">
            <v>46172.504166666666</v>
          </cell>
        </row>
        <row r="1590">
          <cell r="A1590" t="str">
            <v>UCW-28460</v>
          </cell>
          <cell r="B1590" t="str">
            <v xml:space="preserve">Neeman’s Cloud Flex Women Slip On Shoes </v>
          </cell>
          <cell r="C1590" t="str">
            <v>CLOSED</v>
          </cell>
          <cell r="D1590" t="str">
            <v>Medium</v>
          </cell>
          <cell r="E1590" t="str">
            <v>netscribes</v>
          </cell>
          <cell r="F1590" t="str">
            <v>Mohd Tahir Shaikh</v>
          </cell>
          <cell r="G1590">
            <v>46109.565972222219</v>
          </cell>
          <cell r="H1590">
            <v>46125.731249999997</v>
          </cell>
        </row>
        <row r="1591">
          <cell r="A1591" t="str">
            <v>UCW-28443</v>
          </cell>
          <cell r="B1591" t="str">
            <v>Enrich_IMP : Tatacliq X Chase Labs - Color Grouping</v>
          </cell>
          <cell r="C1591" t="str">
            <v>CLOSED</v>
          </cell>
          <cell r="D1591" t="str">
            <v>Medium</v>
          </cell>
          <cell r="E1591" t="str">
            <v>Chirag Dubal</v>
          </cell>
          <cell r="F1591" t="str">
            <v>Simi Raichel Zachariah</v>
          </cell>
          <cell r="G1591">
            <v>46109.48541666667</v>
          </cell>
          <cell r="H1591">
            <v>46122.716666666667</v>
          </cell>
        </row>
        <row r="1592">
          <cell r="A1592" t="str">
            <v>UCW-28432</v>
          </cell>
          <cell r="B1592" t="str">
            <v>ERROR_PUMA Accessories_Footwear_Apparel 124130 &amp; 125381 New Listing 12-02-2026_NC</v>
          </cell>
          <cell r="C1592" t="str">
            <v>CLOSED Due to Inactive/Insufficient Information</v>
          </cell>
          <cell r="D1592" t="str">
            <v>Medium</v>
          </cell>
          <cell r="E1592" t="str">
            <v>netscribes</v>
          </cell>
          <cell r="F1592" t="str">
            <v>netscribes</v>
          </cell>
          <cell r="G1592">
            <v>46108.789583333331</v>
          </cell>
          <cell r="H1592">
            <v>46151.672222222223</v>
          </cell>
        </row>
        <row r="1593">
          <cell r="A1593" t="str">
            <v>UCW-28425</v>
          </cell>
          <cell r="B1593" t="str">
            <v>ENRICH_Request to Update Images</v>
          </cell>
          <cell r="C1593" t="str">
            <v>CLOSED</v>
          </cell>
          <cell r="D1593" t="str">
            <v>Medium</v>
          </cell>
          <cell r="E1593" t="str">
            <v>netscribes</v>
          </cell>
          <cell r="F1593" t="str">
            <v>Shraddha Dighe</v>
          </cell>
          <cell r="G1593">
            <v>46108.762499999997</v>
          </cell>
          <cell r="H1593">
            <v>46113.536111111112</v>
          </cell>
        </row>
        <row r="1594">
          <cell r="A1594" t="str">
            <v>UCW-28411</v>
          </cell>
          <cell r="B1594" t="str">
            <v>ENRICH_Request for Main Image Update – SKU LLGM18</v>
          </cell>
          <cell r="C1594" t="str">
            <v>CLOSED</v>
          </cell>
          <cell r="D1594" t="str">
            <v>Medium</v>
          </cell>
          <cell r="E1594" t="str">
            <v>netscribes</v>
          </cell>
          <cell r="F1594" t="str">
            <v>Shraddha Dighe</v>
          </cell>
          <cell r="G1594">
            <v>46108.730555555558</v>
          </cell>
          <cell r="H1594">
            <v>46116.494444444441</v>
          </cell>
        </row>
        <row r="1595">
          <cell r="A1595" t="str">
            <v>UCW-28406</v>
          </cell>
          <cell r="B1595" t="str">
            <v>New Listings – Re’equil Retinol Night Cream Range</v>
          </cell>
          <cell r="C1595" t="str">
            <v>CLOSED</v>
          </cell>
          <cell r="D1595" t="str">
            <v>Medium</v>
          </cell>
          <cell r="E1595" t="str">
            <v>netscribes</v>
          </cell>
          <cell r="F1595" t="str">
            <v>Shraddha Dighe</v>
          </cell>
          <cell r="G1595">
            <v>46108.709722222222</v>
          </cell>
          <cell r="H1595">
            <v>46172.506249999999</v>
          </cell>
        </row>
        <row r="1596">
          <cell r="A1596" t="str">
            <v>UCW-28402</v>
          </cell>
          <cell r="B1596" t="str">
            <v>New Balance catalog file</v>
          </cell>
          <cell r="C1596" t="str">
            <v>CLOSED</v>
          </cell>
          <cell r="D1596" t="str">
            <v>Medium</v>
          </cell>
          <cell r="E1596" t="str">
            <v>netscribes</v>
          </cell>
          <cell r="F1596" t="str">
            <v>Mohd Tahir Shaikh</v>
          </cell>
          <cell r="G1596">
            <v>46108.697222222225</v>
          </cell>
          <cell r="H1596">
            <v>46156.821527777778</v>
          </cell>
        </row>
        <row r="1597">
          <cell r="A1597" t="str">
            <v>UCW-28387</v>
          </cell>
          <cell r="B1597" t="str">
            <v>Tata Cliq Cataloguing Data (Men Women &amp; Kids)-18th March</v>
          </cell>
          <cell r="C1597" t="str">
            <v>CLOSED</v>
          </cell>
          <cell r="D1597" t="str">
            <v>Medium</v>
          </cell>
          <cell r="E1597" t="str">
            <v>netscribes</v>
          </cell>
          <cell r="F1597" t="str">
            <v>Mohd Tahir Shaikh</v>
          </cell>
          <cell r="G1597">
            <v>46108.592361111114</v>
          </cell>
          <cell r="H1597">
            <v>46122.635416666664</v>
          </cell>
        </row>
        <row r="1598">
          <cell r="A1598" t="str">
            <v>UCW-28385</v>
          </cell>
          <cell r="B1598" t="str">
            <v>ERROR_Customer Escalation – Logo Color Mismatch | Image Verification Required | Puma</v>
          </cell>
          <cell r="C1598" t="str">
            <v>CLOSED</v>
          </cell>
          <cell r="D1598" t="str">
            <v>Highest</v>
          </cell>
          <cell r="E1598" t="str">
            <v>netscribes</v>
          </cell>
          <cell r="F1598" t="str">
            <v>Sushma Ram</v>
          </cell>
          <cell r="G1598">
            <v>46108.571527777778</v>
          </cell>
          <cell r="H1598">
            <v>46109.4</v>
          </cell>
        </row>
        <row r="1599">
          <cell r="A1599" t="str">
            <v>UCW-28383</v>
          </cell>
          <cell r="B1599" t="str">
            <v>ENRICH_Top Contributing Transition Packs | Details</v>
          </cell>
          <cell r="C1599" t="str">
            <v>CLOSED</v>
          </cell>
          <cell r="D1599" t="str">
            <v>Medium</v>
          </cell>
          <cell r="E1599" t="str">
            <v>netscribes</v>
          </cell>
          <cell r="F1599" t="str">
            <v>Shraddha Dighe</v>
          </cell>
          <cell r="G1599">
            <v>46108.540972222225</v>
          </cell>
          <cell r="H1599">
            <v>46151.706250000003</v>
          </cell>
        </row>
        <row r="1600">
          <cell r="A1600" t="str">
            <v>UCW-28371</v>
          </cell>
          <cell r="B1600" t="str">
            <v>March New Line Sheet - Summer Collection</v>
          </cell>
          <cell r="C1600" t="str">
            <v>CLOSED</v>
          </cell>
          <cell r="D1600" t="str">
            <v>Medium</v>
          </cell>
          <cell r="E1600" t="str">
            <v>netscribes</v>
          </cell>
          <cell r="F1600" t="str">
            <v>Mohd Tahir Shaikh</v>
          </cell>
          <cell r="G1600">
            <v>46108.481944444444</v>
          </cell>
          <cell r="H1600">
            <v>46172.508333333331</v>
          </cell>
        </row>
        <row r="1601">
          <cell r="A1601" t="str">
            <v>UCW-28367</v>
          </cell>
          <cell r="B1601" t="str">
            <v>Error_[External]Partial order fulfillment - Intact Box=260317-043-956039</v>
          </cell>
          <cell r="C1601" t="str">
            <v>CLOSED</v>
          </cell>
          <cell r="D1601" t="str">
            <v>Medium</v>
          </cell>
          <cell r="E1601" t="str">
            <v>Chirag Dubal</v>
          </cell>
          <cell r="F1601" t="str">
            <v>Reagan D’souza</v>
          </cell>
          <cell r="G1601">
            <v>46108.469444444447</v>
          </cell>
          <cell r="H1601">
            <v>46112.336111111108</v>
          </cell>
        </row>
        <row r="1602">
          <cell r="A1602" t="str">
            <v>UCW-28365</v>
          </cell>
          <cell r="B1602" t="str">
            <v>New Listing Data Sheet - 48 SKUs - Footwear</v>
          </cell>
          <cell r="C1602" t="str">
            <v>CLOSED</v>
          </cell>
          <cell r="D1602" t="str">
            <v>Medium</v>
          </cell>
          <cell r="E1602" t="str">
            <v>netscribes</v>
          </cell>
          <cell r="F1602" t="str">
            <v>Mohd Tahir Shaikh</v>
          </cell>
          <cell r="G1602">
            <v>46108.460416666669</v>
          </cell>
          <cell r="H1602">
            <v>46128.495138888888</v>
          </cell>
        </row>
        <row r="1603">
          <cell r="A1603" t="str">
            <v>UCW-28362</v>
          </cell>
          <cell r="B1603" t="str">
            <v xml:space="preserve"> Lotto/Footwear upto Lot-28/Seller code- 129247/18-03-2026</v>
          </cell>
          <cell r="C1603" t="str">
            <v>CLOSED</v>
          </cell>
          <cell r="D1603" t="str">
            <v>Medium</v>
          </cell>
          <cell r="E1603" t="str">
            <v>netscribes</v>
          </cell>
          <cell r="F1603" t="str">
            <v>Mohd Tahir Shaikh</v>
          </cell>
          <cell r="G1603">
            <v>46108.45208333333</v>
          </cell>
          <cell r="H1603">
            <v>46133.544444444444</v>
          </cell>
        </row>
        <row r="1604">
          <cell r="A1604" t="str">
            <v>UCW-28360</v>
          </cell>
          <cell r="B1604" t="str">
            <v>Tatacliq New Listings 13/03/26</v>
          </cell>
          <cell r="C1604" t="str">
            <v>CLOSED</v>
          </cell>
          <cell r="D1604" t="str">
            <v>Medium</v>
          </cell>
          <cell r="E1604" t="str">
            <v>netscribes</v>
          </cell>
          <cell r="F1604" t="str">
            <v>Mohd Tahir Shaikh</v>
          </cell>
          <cell r="G1604">
            <v>46108.443749999999</v>
          </cell>
          <cell r="H1604">
            <v>46125.634027777778</v>
          </cell>
        </row>
        <row r="1605">
          <cell r="A1605" t="str">
            <v>UCW-28355</v>
          </cell>
          <cell r="B1605" t="str">
            <v>PUMA Footwear 124130 &amp; 125381 New Listing 25-02-2026</v>
          </cell>
          <cell r="C1605" t="str">
            <v>CLOSED</v>
          </cell>
          <cell r="D1605" t="str">
            <v>Medium</v>
          </cell>
          <cell r="E1605" t="str">
            <v>Chirag Dubal</v>
          </cell>
          <cell r="F1605" t="str">
            <v>netscribes</v>
          </cell>
          <cell r="G1605">
            <v>46108.39166666667</v>
          </cell>
          <cell r="H1605">
            <v>46209.768750000003</v>
          </cell>
        </row>
        <row r="1606">
          <cell r="A1606" t="str">
            <v>UCW-28354</v>
          </cell>
          <cell r="B1606" t="str">
            <v>PUMA Accessories_Footwear_Apparel 124130 &amp; 125381 New Listing 12-02-2026</v>
          </cell>
          <cell r="C1606" t="str">
            <v>CLOSED</v>
          </cell>
          <cell r="D1606" t="str">
            <v>Medium</v>
          </cell>
          <cell r="E1606" t="str">
            <v>Chirag Dubal</v>
          </cell>
          <cell r="F1606" t="str">
            <v>netscribes</v>
          </cell>
          <cell r="G1606">
            <v>46108.388194444444</v>
          </cell>
          <cell r="H1606">
            <v>46111.634722222225</v>
          </cell>
        </row>
        <row r="1607">
          <cell r="A1607" t="str">
            <v>UCW-28353</v>
          </cell>
          <cell r="B1607" t="str">
            <v>Clone - PUMA Apparel 124130 &amp; 125381 New Listing 04-02-2026</v>
          </cell>
          <cell r="C1607" t="str">
            <v>CLOSED</v>
          </cell>
          <cell r="D1607" t="str">
            <v>Medium</v>
          </cell>
          <cell r="E1607" t="str">
            <v>Chirag Dubal</v>
          </cell>
          <cell r="F1607" t="str">
            <v>netscribes</v>
          </cell>
          <cell r="G1607">
            <v>46108.384027777778</v>
          </cell>
          <cell r="H1607">
            <v>46172.628472222219</v>
          </cell>
        </row>
        <row r="1608">
          <cell r="A1608" t="str">
            <v>UCW-28349</v>
          </cell>
          <cell r="B1608" t="str">
            <v>The Souled Store Footwear 123858 20-03-2026</v>
          </cell>
          <cell r="C1608" t="str">
            <v>CLOSED Due to Inactive/Insufficient Information</v>
          </cell>
          <cell r="D1608" t="str">
            <v>Medium</v>
          </cell>
          <cell r="E1608" t="str">
            <v>netscribes</v>
          </cell>
          <cell r="F1608" t="str">
            <v>Mohd Tahir Shaikh</v>
          </cell>
          <cell r="G1608">
            <v>46108.022222222222</v>
          </cell>
          <cell r="H1608">
            <v>46148.472222222219</v>
          </cell>
        </row>
        <row r="1609">
          <cell r="A1609" t="str">
            <v>UCW-28336</v>
          </cell>
          <cell r="B1609" t="str">
            <v>Listing details for 5ml Sample Pack</v>
          </cell>
          <cell r="C1609" t="str">
            <v>CLOSED</v>
          </cell>
          <cell r="D1609" t="str">
            <v>Medium</v>
          </cell>
          <cell r="E1609" t="str">
            <v>netscribes</v>
          </cell>
          <cell r="F1609" t="str">
            <v>Shraddha Dighe</v>
          </cell>
          <cell r="G1609">
            <v>46107.777083333334</v>
          </cell>
          <cell r="H1609">
            <v>46114.561805555553</v>
          </cell>
        </row>
        <row r="1610">
          <cell r="A1610" t="str">
            <v>UCW-28333</v>
          </cell>
          <cell r="B1610" t="str">
            <v>ERROR_ENRICH_Wella X Tata Cliq Product Details Update - Top 30</v>
          </cell>
          <cell r="C1610" t="str">
            <v>CLOSED</v>
          </cell>
          <cell r="D1610" t="str">
            <v>Medium</v>
          </cell>
          <cell r="E1610" t="str">
            <v>netscribes</v>
          </cell>
          <cell r="F1610" t="str">
            <v>Shraddha Dighe</v>
          </cell>
          <cell r="G1610">
            <v>46107.774305555555</v>
          </cell>
          <cell r="H1610">
            <v>46112.447222222225</v>
          </cell>
        </row>
        <row r="1611">
          <cell r="A1611" t="str">
            <v>UCW-28331</v>
          </cell>
          <cell r="B1611" t="str">
            <v>Enrich_Image Update Require: Vastramay</v>
          </cell>
          <cell r="C1611" t="str">
            <v>CLOSED</v>
          </cell>
          <cell r="D1611" t="str">
            <v>Medium</v>
          </cell>
          <cell r="E1611" t="str">
            <v>Chirag Dubal</v>
          </cell>
          <cell r="F1611" t="str">
            <v>Simi Raichel Zachariah</v>
          </cell>
          <cell r="G1611">
            <v>46107.76666666667</v>
          </cell>
          <cell r="H1611">
            <v>46112.595138888886</v>
          </cell>
        </row>
        <row r="1612">
          <cell r="A1612" t="str">
            <v>UCW-28330</v>
          </cell>
          <cell r="B1612" t="str">
            <v>Platform Addition - Fashion : Brand- Naturica</v>
          </cell>
          <cell r="C1612" t="str">
            <v>CLOSED Due to Inactive/Insufficient Information</v>
          </cell>
          <cell r="D1612" t="str">
            <v>Medium</v>
          </cell>
          <cell r="E1612" t="str">
            <v>netscribes</v>
          </cell>
          <cell r="F1612" t="str">
            <v>Shraddha Dighe</v>
          </cell>
          <cell r="G1612">
            <v>46107.757638888892</v>
          </cell>
          <cell r="H1612">
            <v>46140.784722222219</v>
          </cell>
        </row>
        <row r="1613">
          <cell r="A1613" t="str">
            <v>UCW-28329</v>
          </cell>
          <cell r="B1613" t="str">
            <v>JC EAN FLORALE - 3 STD - New Listing - TATA - 10/03/26</v>
          </cell>
          <cell r="C1613" t="str">
            <v>CLOSED</v>
          </cell>
          <cell r="D1613" t="str">
            <v>Medium</v>
          </cell>
          <cell r="E1613" t="str">
            <v>netscribes</v>
          </cell>
          <cell r="F1613" t="str">
            <v>Shraddha Dighe</v>
          </cell>
          <cell r="G1613">
            <v>46107.754166666666</v>
          </cell>
          <cell r="H1613">
            <v>46116.559027777781</v>
          </cell>
        </row>
        <row r="1614">
          <cell r="A1614" t="str">
            <v>UCW-28328</v>
          </cell>
          <cell r="B1614" t="str">
            <v>Essential parfum - New listings.</v>
          </cell>
          <cell r="C1614" t="str">
            <v>CLOSED</v>
          </cell>
          <cell r="D1614" t="str">
            <v>Medium</v>
          </cell>
          <cell r="E1614" t="str">
            <v>netscribes</v>
          </cell>
          <cell r="F1614" t="str">
            <v>Shraddha Dighe</v>
          </cell>
          <cell r="G1614">
            <v>46107.75</v>
          </cell>
          <cell r="H1614">
            <v>46125.62777777778</v>
          </cell>
        </row>
        <row r="1615">
          <cell r="A1615" t="str">
            <v>UCW-28324</v>
          </cell>
          <cell r="B1615" t="str">
            <v>New Catalog Format - Skininspired</v>
          </cell>
          <cell r="C1615" t="str">
            <v>CLOSED</v>
          </cell>
          <cell r="D1615" t="str">
            <v>Medium</v>
          </cell>
          <cell r="E1615" t="str">
            <v>netscribes</v>
          </cell>
          <cell r="F1615" t="str">
            <v>Shraddha Dighe</v>
          </cell>
          <cell r="G1615">
            <v>46107.738888888889</v>
          </cell>
          <cell r="H1615">
            <v>46125.611805555556</v>
          </cell>
        </row>
        <row r="1616">
          <cell r="A1616" t="str">
            <v>UCW-28322</v>
          </cell>
          <cell r="B1616" t="str">
            <v>(Bioderma x Tatacliq) Atoderm and Sebium Range Listing - March 2026</v>
          </cell>
          <cell r="C1616" t="str">
            <v>CLOSED</v>
          </cell>
          <cell r="D1616" t="str">
            <v>Medium</v>
          </cell>
          <cell r="E1616" t="str">
            <v>netscribes</v>
          </cell>
          <cell r="F1616" t="str">
            <v>Shraddha Dighe</v>
          </cell>
          <cell r="G1616">
            <v>46107.73541666667</v>
          </cell>
          <cell r="H1616">
            <v>46114.582638888889</v>
          </cell>
        </row>
        <row r="1617">
          <cell r="A1617" t="str">
            <v>UCW-28315</v>
          </cell>
          <cell r="B1617" t="str">
            <v>Product Listing Request – NEESH Perfumes</v>
          </cell>
          <cell r="C1617" t="str">
            <v>CLOSED</v>
          </cell>
          <cell r="D1617" t="str">
            <v>Medium</v>
          </cell>
          <cell r="E1617" t="str">
            <v>netscribes</v>
          </cell>
          <cell r="F1617" t="str">
            <v>Shraddha Dighe</v>
          </cell>
          <cell r="G1617">
            <v>46107.71597222222</v>
          </cell>
          <cell r="H1617">
            <v>46120.663194444445</v>
          </cell>
        </row>
        <row r="1618">
          <cell r="A1618" t="str">
            <v>UCW-28277</v>
          </cell>
          <cell r="B1618" t="str">
            <v>Error_Tata Cliq Footwear Catalogue- Asics | 11-Feb_NC</v>
          </cell>
          <cell r="C1618" t="str">
            <v>CLOSED Due to Inactive/Insufficient Information</v>
          </cell>
          <cell r="D1618" t="str">
            <v>Medium</v>
          </cell>
          <cell r="E1618" t="str">
            <v>netscribes</v>
          </cell>
          <cell r="F1618" t="str">
            <v>Mohd Tahir Shaikh</v>
          </cell>
          <cell r="G1618">
            <v>46107.496527777781</v>
          </cell>
          <cell r="H1618">
            <v>46113.461111111108</v>
          </cell>
        </row>
        <row r="1619">
          <cell r="A1619" t="str">
            <v>UCW-28274</v>
          </cell>
          <cell r="B1619" t="str">
            <v>CLONE - ENRICH_Wella X Tata Cliq Title Update - Top 30</v>
          </cell>
          <cell r="C1619" t="str">
            <v>CLOSED</v>
          </cell>
          <cell r="D1619" t="str">
            <v>Medium</v>
          </cell>
          <cell r="E1619" t="str">
            <v>netscribes</v>
          </cell>
          <cell r="F1619" t="str">
            <v>Shraddha Dighe</v>
          </cell>
          <cell r="G1619">
            <v>46107.474305555559</v>
          </cell>
          <cell r="H1619">
            <v>46108.518750000003</v>
          </cell>
        </row>
        <row r="1620">
          <cell r="A1620" t="str">
            <v>UCW-28262</v>
          </cell>
          <cell r="B1620" t="str">
            <v>Viviblu | Footwear | 129386 | 24-03-2026</v>
          </cell>
          <cell r="C1620" t="str">
            <v>CLOSED</v>
          </cell>
          <cell r="D1620" t="str">
            <v>Medium</v>
          </cell>
          <cell r="E1620" t="str">
            <v>netscribes</v>
          </cell>
          <cell r="F1620" t="str">
            <v>Mohd Tahir Shaikh</v>
          </cell>
          <cell r="G1620">
            <v>46107.431944444441</v>
          </cell>
          <cell r="H1620">
            <v>46133.538194444445</v>
          </cell>
        </row>
        <row r="1621">
          <cell r="A1621" t="str">
            <v>UCW-28259</v>
          </cell>
          <cell r="B1621" t="str">
            <v>Hoversoul  cataloging  Batch -6</v>
          </cell>
          <cell r="C1621" t="str">
            <v>CLOSED</v>
          </cell>
          <cell r="D1621" t="str">
            <v>Medium</v>
          </cell>
          <cell r="E1621" t="str">
            <v>netscribes</v>
          </cell>
          <cell r="F1621" t="str">
            <v>Mohd Tahir Shaikh</v>
          </cell>
          <cell r="G1621">
            <v>46106.807638888888</v>
          </cell>
          <cell r="H1621">
            <v>46114.745833333334</v>
          </cell>
        </row>
        <row r="1622">
          <cell r="A1622" t="str">
            <v>UCW-28234</v>
          </cell>
          <cell r="B1622" t="str">
            <v>Pantaloons/Kids/Non Apparel Footwear/New Listing/SKU 126/Options 21| 18th Mar'2026</v>
          </cell>
          <cell r="C1622" t="str">
            <v>CLOSED</v>
          </cell>
          <cell r="D1622" t="str">
            <v>Medium</v>
          </cell>
          <cell r="E1622" t="str">
            <v>netscribes</v>
          </cell>
          <cell r="F1622" t="str">
            <v>Mohd Tahir Shaikh</v>
          </cell>
          <cell r="G1622">
            <v>46106.499305555553</v>
          </cell>
          <cell r="H1622">
            <v>46127.498611111114</v>
          </cell>
        </row>
        <row r="1623">
          <cell r="A1623" t="str">
            <v>UCW-28231</v>
          </cell>
          <cell r="B1623" t="str">
            <v>Tata Cliq-Allen Solly Brand-Kids Apparel 19-02-2026</v>
          </cell>
          <cell r="C1623" t="str">
            <v>CLOSED</v>
          </cell>
          <cell r="D1623" t="str">
            <v>Medium</v>
          </cell>
          <cell r="E1623" t="str">
            <v>Chirag Dubal</v>
          </cell>
          <cell r="F1623" t="str">
            <v>netscribes</v>
          </cell>
          <cell r="G1623">
            <v>46106.494444444441</v>
          </cell>
          <cell r="H1623">
            <v>46107.488888888889</v>
          </cell>
        </row>
        <row r="1624">
          <cell r="A1624" t="str">
            <v>UCW-28228</v>
          </cell>
          <cell r="B1624" t="str">
            <v>Enrich_Need to update images_24-03-2026</v>
          </cell>
          <cell r="C1624" t="str">
            <v>CLOSED</v>
          </cell>
          <cell r="D1624" t="str">
            <v>Medium</v>
          </cell>
          <cell r="E1624" t="str">
            <v>Chirag Dubal</v>
          </cell>
          <cell r="F1624" t="str">
            <v>Simi Raichel Zachariah</v>
          </cell>
          <cell r="G1624">
            <v>46106.482638888891</v>
          </cell>
          <cell r="H1624">
            <v>46127.572222222225</v>
          </cell>
        </row>
        <row r="1625">
          <cell r="A1625" t="str">
            <v>UCW-28227</v>
          </cell>
          <cell r="B1625" t="str">
            <v>Bata Kids footwear new listing on Seller code: 100243 and 127887 - 416 SKus_140 Options - 18-03-2026</v>
          </cell>
          <cell r="C1625" t="str">
            <v>CLOSED</v>
          </cell>
          <cell r="D1625" t="str">
            <v>Medium</v>
          </cell>
          <cell r="E1625" t="str">
            <v>netscribes</v>
          </cell>
          <cell r="F1625" t="str">
            <v>Mohd Tahir Shaikh</v>
          </cell>
          <cell r="G1625">
            <v>46106.480555555558</v>
          </cell>
          <cell r="H1625">
            <v>46172.509722222225</v>
          </cell>
        </row>
        <row r="1626">
          <cell r="A1626" t="str">
            <v>UCW-28225</v>
          </cell>
          <cell r="B1626" t="str">
            <v>Bata Men's footwear new listing on Seller code: 100243 and 127887 - 556 SKus_86 Options - 18-03-2026</v>
          </cell>
          <cell r="C1626" t="str">
            <v>CLOSED</v>
          </cell>
          <cell r="D1626" t="str">
            <v>Medium</v>
          </cell>
          <cell r="E1626" t="str">
            <v>netscribes</v>
          </cell>
          <cell r="F1626" t="str">
            <v>Mohd Tahir Shaikh</v>
          </cell>
          <cell r="G1626">
            <v>46106.46597222222</v>
          </cell>
          <cell r="H1626">
            <v>46164.517361111109</v>
          </cell>
        </row>
        <row r="1627">
          <cell r="A1627" t="str">
            <v>UCW-28224</v>
          </cell>
          <cell r="B1627" t="str">
            <v>Bata Women's footwear new listing on Seller code: 100243 and 127887 - 77 SKus_470 Options - 18-03-2026</v>
          </cell>
          <cell r="C1627" t="str">
            <v>CLOSED</v>
          </cell>
          <cell r="D1627" t="str">
            <v>Medium</v>
          </cell>
          <cell r="E1627" t="str">
            <v>netscribes</v>
          </cell>
          <cell r="F1627" t="str">
            <v>Mohd Tahir Shaikh</v>
          </cell>
          <cell r="G1627">
            <v>46106.456944444442</v>
          </cell>
          <cell r="H1627">
            <v>46156.819444444445</v>
          </cell>
        </row>
        <row r="1628">
          <cell r="A1628" t="str">
            <v>UCW-28211</v>
          </cell>
          <cell r="B1628" t="str">
            <v>Onboarding Brand on Tata Cliq_AZHA PERFUMES</v>
          </cell>
          <cell r="C1628" t="str">
            <v>CLOSED</v>
          </cell>
          <cell r="D1628" t="str">
            <v>Medium</v>
          </cell>
          <cell r="E1628" t="str">
            <v>netscribes</v>
          </cell>
          <cell r="F1628" t="str">
            <v>Shraddha Dighe</v>
          </cell>
          <cell r="G1628">
            <v>46106.411805555559</v>
          </cell>
          <cell r="H1628">
            <v>46114.598611111112</v>
          </cell>
        </row>
        <row r="1629">
          <cell r="A1629" t="str">
            <v>UCW-28197</v>
          </cell>
          <cell r="B1629" t="str">
            <v>ENRICH_Image Update</v>
          </cell>
          <cell r="C1629" t="str">
            <v>CLOSED</v>
          </cell>
          <cell r="D1629" t="str">
            <v>Medium</v>
          </cell>
          <cell r="E1629" t="str">
            <v>netscribes</v>
          </cell>
          <cell r="F1629" t="str">
            <v>Shraddha Dighe</v>
          </cell>
          <cell r="G1629">
            <v>46105.740277777775</v>
          </cell>
          <cell r="H1629">
            <v>46108.493055555555</v>
          </cell>
        </row>
        <row r="1630">
          <cell r="A1630" t="str">
            <v>UCW-28191</v>
          </cell>
          <cell r="B1630" t="str">
            <v>Clinique NPL Listing - 125928</v>
          </cell>
          <cell r="C1630" t="str">
            <v>CLOSED</v>
          </cell>
          <cell r="D1630" t="str">
            <v>Medium</v>
          </cell>
          <cell r="E1630" t="str">
            <v>netscribes</v>
          </cell>
          <cell r="F1630" t="str">
            <v>Shraddha Dighe</v>
          </cell>
          <cell r="G1630">
            <v>46105.679166666669</v>
          </cell>
          <cell r="H1630">
            <v>46116.553472222222</v>
          </cell>
        </row>
        <row r="1631">
          <cell r="A1631" t="str">
            <v>UCW-28187</v>
          </cell>
          <cell r="B1631" t="str">
            <v>Revised Listing File for Body Scrubs – SKU Code Update</v>
          </cell>
          <cell r="C1631" t="str">
            <v>CLOSED</v>
          </cell>
          <cell r="D1631" t="str">
            <v>Medium</v>
          </cell>
          <cell r="E1631" t="str">
            <v>netscribes</v>
          </cell>
          <cell r="F1631" t="str">
            <v>Shraddha Dighe</v>
          </cell>
          <cell r="G1631">
            <v>46105.660416666666</v>
          </cell>
          <cell r="H1631">
            <v>46114.609722222223</v>
          </cell>
        </row>
        <row r="1632">
          <cell r="A1632" t="str">
            <v>UCW-28184</v>
          </cell>
          <cell r="B1632" t="str">
            <v>New Product Cataloguing</v>
          </cell>
          <cell r="C1632" t="str">
            <v>CLOSED</v>
          </cell>
          <cell r="D1632" t="str">
            <v>Medium</v>
          </cell>
          <cell r="E1632" t="str">
            <v>Chirag Dubal</v>
          </cell>
          <cell r="F1632" t="str">
            <v>Shloka Chakre</v>
          </cell>
          <cell r="G1632">
            <v>46105.637499999997</v>
          </cell>
          <cell r="H1632">
            <v>46120.46875</v>
          </cell>
        </row>
        <row r="1633">
          <cell r="A1633" t="str">
            <v>UCW-28183</v>
          </cell>
          <cell r="B1633" t="str">
            <v>OAP | Category &amp; Sub Category Update | TATACLIQ</v>
          </cell>
          <cell r="C1633" t="str">
            <v>CLOSED</v>
          </cell>
          <cell r="D1633" t="str">
            <v>Medium</v>
          </cell>
          <cell r="E1633" t="str">
            <v>netscribes</v>
          </cell>
          <cell r="F1633" t="str">
            <v>Shraddha Dighe</v>
          </cell>
          <cell r="G1633">
            <v>46105.631249999999</v>
          </cell>
          <cell r="H1633">
            <v>46172.629861111112</v>
          </cell>
        </row>
        <row r="1634">
          <cell r="A1634" t="str">
            <v>UCW-28156</v>
          </cell>
          <cell r="B1634" t="str">
            <v>Adidas Sell now file dated 12th March 2026</v>
          </cell>
          <cell r="C1634" t="str">
            <v>CLOSED</v>
          </cell>
          <cell r="D1634" t="str">
            <v>Medium</v>
          </cell>
          <cell r="E1634" t="str">
            <v>netscribes</v>
          </cell>
          <cell r="F1634" t="str">
            <v>Mohd Tahir Shaikh</v>
          </cell>
          <cell r="G1634">
            <v>46105.457638888889</v>
          </cell>
          <cell r="H1634">
            <v>46165.73541666667</v>
          </cell>
        </row>
        <row r="1635">
          <cell r="A1635" t="str">
            <v>UCW-28149</v>
          </cell>
          <cell r="B1635" t="str">
            <v>PUMA Apparel 124130 &amp; 125381 New Listing 18-03-2026</v>
          </cell>
          <cell r="C1635" t="str">
            <v>CLOSED</v>
          </cell>
          <cell r="D1635" t="str">
            <v>Medium</v>
          </cell>
          <cell r="E1635" t="str">
            <v>netscribes</v>
          </cell>
          <cell r="F1635" t="str">
            <v>Mohd Tahir Shaikh</v>
          </cell>
          <cell r="G1635">
            <v>46105.43472222222</v>
          </cell>
          <cell r="H1635">
            <v>46129.509722222225</v>
          </cell>
        </row>
        <row r="1636">
          <cell r="A1636" t="str">
            <v>UCW-28124</v>
          </cell>
          <cell r="B1636" t="str">
            <v xml:space="preserve">ENRICH_M&amp;S Size Chart Updation </v>
          </cell>
          <cell r="C1636" t="str">
            <v>CLOSED</v>
          </cell>
          <cell r="D1636" t="str">
            <v>Medium</v>
          </cell>
          <cell r="E1636" t="str">
            <v>Chirag Dubal</v>
          </cell>
          <cell r="F1636" t="str">
            <v>Simi Raichel Zachariah</v>
          </cell>
          <cell r="G1636">
            <v>46104.850694444445</v>
          </cell>
          <cell r="H1636">
            <v>46112.695138888892</v>
          </cell>
        </row>
        <row r="1637">
          <cell r="A1637" t="str">
            <v>UCW-28113</v>
          </cell>
          <cell r="B1637" t="str">
            <v xml:space="preserve"> Error_Catalog Template</v>
          </cell>
          <cell r="C1637" t="str">
            <v>CLOSED</v>
          </cell>
          <cell r="D1637" t="str">
            <v>Medium</v>
          </cell>
          <cell r="E1637" t="str">
            <v>netscribes</v>
          </cell>
          <cell r="F1637" t="str">
            <v>Reagan D’souza</v>
          </cell>
          <cell r="G1637">
            <v>46104.800694444442</v>
          </cell>
          <cell r="H1637">
            <v>46106.397916666669</v>
          </cell>
        </row>
        <row r="1638">
          <cell r="A1638" t="str">
            <v>UCW-28109</v>
          </cell>
          <cell r="B1638" t="str">
            <v>ENRICH_Colors Queen || Makeup || 129094 || 17-03-2026</v>
          </cell>
          <cell r="C1638" t="str">
            <v>CLOSED</v>
          </cell>
          <cell r="D1638" t="str">
            <v>Medium</v>
          </cell>
          <cell r="E1638" t="str">
            <v>netscribes</v>
          </cell>
          <cell r="F1638" t="str">
            <v>Shraddha Dighe</v>
          </cell>
          <cell r="G1638">
            <v>46104.734722222223</v>
          </cell>
          <cell r="H1638">
            <v>46112.427777777775</v>
          </cell>
        </row>
        <row r="1639">
          <cell r="A1639" t="str">
            <v>UCW-28108</v>
          </cell>
          <cell r="B1639" t="str">
            <v>TUL_Beauty_19th March_19Options</v>
          </cell>
          <cell r="C1639" t="str">
            <v>CLOSED</v>
          </cell>
          <cell r="D1639" t="str">
            <v>Medium</v>
          </cell>
          <cell r="E1639" t="str">
            <v>netscribes</v>
          </cell>
          <cell r="F1639" t="str">
            <v>Shraddha Dighe</v>
          </cell>
          <cell r="G1639">
            <v>46104.728472222225</v>
          </cell>
          <cell r="H1639">
            <v>46109.501388888886</v>
          </cell>
        </row>
        <row r="1640">
          <cell r="A1640" t="str">
            <v>UCW-28106</v>
          </cell>
          <cell r="B1640" t="str">
            <v>ENRICH_Request for SKU Name Correction_AFNAN</v>
          </cell>
          <cell r="C1640" t="str">
            <v>CLOSED</v>
          </cell>
          <cell r="D1640" t="str">
            <v>Medium</v>
          </cell>
          <cell r="E1640" t="str">
            <v>netscribes</v>
          </cell>
          <cell r="F1640" t="str">
            <v>Shraddha Dighe</v>
          </cell>
          <cell r="G1640">
            <v>46104.71875</v>
          </cell>
          <cell r="H1640">
            <v>46107.713888888888</v>
          </cell>
        </row>
        <row r="1641">
          <cell r="A1641" t="str">
            <v>UCW-28105</v>
          </cell>
          <cell r="B1641" t="str">
            <v>Kama Ayurveda | Aroma Care | Cataloguing</v>
          </cell>
          <cell r="C1641" t="str">
            <v>CLOSED</v>
          </cell>
          <cell r="D1641" t="str">
            <v>Medium</v>
          </cell>
          <cell r="E1641" t="str">
            <v>netscribes</v>
          </cell>
          <cell r="F1641" t="str">
            <v>Shraddha Dighe</v>
          </cell>
          <cell r="G1641">
            <v>46104.717361111114</v>
          </cell>
          <cell r="H1641">
            <v>46114.713194444441</v>
          </cell>
        </row>
        <row r="1642">
          <cell r="A1642" t="str">
            <v>UCW-28104</v>
          </cell>
          <cell r="B1642" t="str">
            <v>CLONE - New Listings - Embryolisse &amp; Temptu</v>
          </cell>
          <cell r="C1642" t="str">
            <v>CLOSED</v>
          </cell>
          <cell r="D1642" t="str">
            <v>Medium</v>
          </cell>
          <cell r="E1642" t="str">
            <v>netscribes</v>
          </cell>
          <cell r="F1642" t="str">
            <v>Shraddha Dighe</v>
          </cell>
          <cell r="G1642">
            <v>46104.715277777781</v>
          </cell>
          <cell r="H1642">
            <v>46114.758333333331</v>
          </cell>
        </row>
        <row r="1643">
          <cell r="A1643" t="str">
            <v>UCW-28103</v>
          </cell>
          <cell r="B1643" t="str">
            <v>Kama Ayurveda | Sandanya &amp; Floral Waters | Cataloguing</v>
          </cell>
          <cell r="C1643" t="str">
            <v>CLOSED</v>
          </cell>
          <cell r="D1643" t="str">
            <v>Medium</v>
          </cell>
          <cell r="E1643" t="str">
            <v>netscribes</v>
          </cell>
          <cell r="F1643" t="str">
            <v>Shraddha Dighe</v>
          </cell>
          <cell r="G1643">
            <v>46104.714583333334</v>
          </cell>
          <cell r="H1643">
            <v>46114.777083333334</v>
          </cell>
        </row>
        <row r="1644">
          <cell r="A1644" t="str">
            <v>UCW-28101</v>
          </cell>
          <cell r="B1644" t="str">
            <v>CLONE - Tata Cliq  - New listing - PASCAL MORABITO (16-03-2026)</v>
          </cell>
          <cell r="C1644" t="str">
            <v>CLOSED</v>
          </cell>
          <cell r="D1644" t="str">
            <v>Medium</v>
          </cell>
          <cell r="E1644" t="str">
            <v>netscribes</v>
          </cell>
          <cell r="F1644" t="str">
            <v>Shraddha Dighe</v>
          </cell>
          <cell r="G1644">
            <v>46104.705555555556</v>
          </cell>
          <cell r="H1644">
            <v>46116.572222222225</v>
          </cell>
        </row>
        <row r="1645">
          <cell r="A1645" t="str">
            <v>UCW-28085</v>
          </cell>
          <cell r="B1645" t="str">
            <v>Error_Tatacliq Men Content template_11-07-25_NC</v>
          </cell>
          <cell r="C1645" t="str">
            <v>CLOSED</v>
          </cell>
          <cell r="D1645" t="str">
            <v>Medium</v>
          </cell>
          <cell r="E1645" t="str">
            <v>netscribes</v>
          </cell>
          <cell r="F1645" t="str">
            <v>Reagan D’souza</v>
          </cell>
          <cell r="G1645">
            <v>46104.613194444442</v>
          </cell>
          <cell r="H1645">
            <v>46104.666666666664</v>
          </cell>
        </row>
        <row r="1646">
          <cell r="A1646" t="str">
            <v>UCW-28062</v>
          </cell>
          <cell r="B1646" t="str">
            <v>Error_New listing</v>
          </cell>
          <cell r="C1646" t="str">
            <v>CLOSED</v>
          </cell>
          <cell r="D1646" t="str">
            <v>Medium</v>
          </cell>
          <cell r="E1646" t="str">
            <v>netscribes</v>
          </cell>
          <cell r="F1646" t="str">
            <v>Reagan D’souza</v>
          </cell>
          <cell r="G1646">
            <v>46103.820138888892</v>
          </cell>
          <cell r="H1646">
            <v>46106.454861111109</v>
          </cell>
        </row>
        <row r="1647">
          <cell r="A1647" t="str">
            <v>UCW-28032</v>
          </cell>
          <cell r="B1647" t="str">
            <v>ENRICH_Image update_16-03-2026_Lavie Luxe</v>
          </cell>
          <cell r="C1647" t="str">
            <v>CLOSED</v>
          </cell>
          <cell r="D1647" t="str">
            <v>Medium</v>
          </cell>
          <cell r="E1647" t="str">
            <v>netscribes</v>
          </cell>
          <cell r="F1647" t="str">
            <v>Mohd Tahir Shaikh</v>
          </cell>
          <cell r="G1647">
            <v>46103.561805555553</v>
          </cell>
          <cell r="H1647">
            <v>46105.572916666664</v>
          </cell>
        </row>
        <row r="1648">
          <cell r="A1648" t="str">
            <v>UCW-28018</v>
          </cell>
          <cell r="B1648" t="str">
            <v>ENRICH_MNY | BB Nude Glow BB Cream - PDP Update | TATACLIQ</v>
          </cell>
          <cell r="C1648" t="str">
            <v>CLOSED</v>
          </cell>
          <cell r="D1648" t="str">
            <v>Medium</v>
          </cell>
          <cell r="E1648" t="str">
            <v>netscribes</v>
          </cell>
          <cell r="F1648" t="str">
            <v>Shraddha Dighe</v>
          </cell>
          <cell r="G1648">
            <v>46102.665277777778</v>
          </cell>
          <cell r="H1648">
            <v>46104.599305555559</v>
          </cell>
        </row>
        <row r="1649">
          <cell r="A1649" t="str">
            <v>UCW-28017</v>
          </cell>
          <cell r="B1649" t="str">
            <v>ENRICH_Tata CLiQ Product image change for thalgo products</v>
          </cell>
          <cell r="C1649" t="str">
            <v>CLOSED</v>
          </cell>
          <cell r="D1649" t="str">
            <v>Medium</v>
          </cell>
          <cell r="E1649" t="str">
            <v>netscribes</v>
          </cell>
          <cell r="F1649" t="str">
            <v>Shraddha Dighe</v>
          </cell>
          <cell r="G1649">
            <v>46102.663194444445</v>
          </cell>
          <cell r="H1649">
            <v>46106.561111111114</v>
          </cell>
        </row>
        <row r="1650">
          <cell r="A1650" t="str">
            <v>UCW-28016</v>
          </cell>
          <cell r="B1650" t="str">
            <v xml:space="preserve">Renee Makeup listing 126397  </v>
          </cell>
          <cell r="C1650" t="str">
            <v>CLOSED</v>
          </cell>
          <cell r="D1650" t="str">
            <v>Medium</v>
          </cell>
          <cell r="E1650" t="str">
            <v>netscribes</v>
          </cell>
          <cell r="F1650" t="str">
            <v>Shraddha Dighe</v>
          </cell>
          <cell r="G1650">
            <v>46102.658333333333</v>
          </cell>
          <cell r="H1650">
            <v>46116.546527777777</v>
          </cell>
        </row>
        <row r="1651">
          <cell r="A1651" t="str">
            <v>UCW-28015</v>
          </cell>
          <cell r="B1651" t="str">
            <v>CLONE - CLONE - Beauty - E2E - 125928 - Skinn 24Seven ombre &amp; Sacrlet - 2 skus - 11th Nov</v>
          </cell>
          <cell r="C1651" t="str">
            <v>CLOSED</v>
          </cell>
          <cell r="D1651" t="str">
            <v>Medium</v>
          </cell>
          <cell r="E1651" t="str">
            <v>netscribes</v>
          </cell>
          <cell r="F1651" t="str">
            <v>Shraddha Dighe</v>
          </cell>
          <cell r="G1651">
            <v>46102.65347222222</v>
          </cell>
          <cell r="H1651">
            <v>46105.441666666666</v>
          </cell>
        </row>
        <row r="1652">
          <cell r="A1652" t="str">
            <v>UCW-28013</v>
          </cell>
          <cell r="B1652" t="str">
            <v xml:space="preserve">New Product Listings - SPA CEYLON </v>
          </cell>
          <cell r="C1652" t="str">
            <v>CLOSED</v>
          </cell>
          <cell r="D1652" t="str">
            <v>Medium</v>
          </cell>
          <cell r="E1652" t="str">
            <v>netscribes</v>
          </cell>
          <cell r="F1652" t="str">
            <v>Shraddha Dighe</v>
          </cell>
          <cell r="G1652">
            <v>46102.635416666664</v>
          </cell>
          <cell r="H1652">
            <v>46146.847222222219</v>
          </cell>
        </row>
        <row r="1653">
          <cell r="A1653" t="str">
            <v>UCW-28012</v>
          </cell>
          <cell r="B1653" t="str">
            <v>TCL - New listing- Hermessence (Body cream)</v>
          </cell>
          <cell r="C1653" t="str">
            <v>CLOSED</v>
          </cell>
          <cell r="D1653" t="str">
            <v>Medium</v>
          </cell>
          <cell r="E1653" t="str">
            <v>netscribes</v>
          </cell>
          <cell r="F1653" t="str">
            <v>Shraddha Dighe</v>
          </cell>
          <cell r="G1653">
            <v>46102.631249999999</v>
          </cell>
          <cell r="H1653">
            <v>46109.488888888889</v>
          </cell>
        </row>
        <row r="1654">
          <cell r="A1654" t="str">
            <v>UCW-28011</v>
          </cell>
          <cell r="B1654" t="str">
            <v>ENRICH_OAP | HA PURE PDP TILE UPDATE | TATACLIQ</v>
          </cell>
          <cell r="C1654" t="str">
            <v>CLOSED</v>
          </cell>
          <cell r="D1654" t="str">
            <v>Medium</v>
          </cell>
          <cell r="E1654" t="str">
            <v>netscribes</v>
          </cell>
          <cell r="F1654" t="str">
            <v>Shraddha Dighe</v>
          </cell>
          <cell r="G1654">
            <v>46102.629861111112</v>
          </cell>
          <cell r="H1654">
            <v>46104.609722222223</v>
          </cell>
        </row>
        <row r="1655">
          <cell r="A1655" t="str">
            <v>UCW-28009</v>
          </cell>
          <cell r="B1655" t="str">
            <v>Swiss Beauty + Makeup + 125928+ 17 Feb</v>
          </cell>
          <cell r="C1655" t="str">
            <v>CLOSED</v>
          </cell>
          <cell r="D1655" t="str">
            <v>Medium</v>
          </cell>
          <cell r="E1655" t="str">
            <v>netscribes</v>
          </cell>
          <cell r="F1655" t="str">
            <v>Shraddha Dighe</v>
          </cell>
          <cell r="G1655">
            <v>46102.609722222223</v>
          </cell>
          <cell r="H1655">
            <v>46119.566666666666</v>
          </cell>
        </row>
        <row r="1656">
          <cell r="A1656" t="str">
            <v>UCW-28008</v>
          </cell>
          <cell r="B1656" t="str">
            <v>Renee makeup category - 126397</v>
          </cell>
          <cell r="C1656" t="str">
            <v>CLOSED Due to Inactive/Insufficient Information</v>
          </cell>
          <cell r="D1656" t="str">
            <v>Medium</v>
          </cell>
          <cell r="E1656" t="str">
            <v>netscribes</v>
          </cell>
          <cell r="F1656" t="str">
            <v>Shraddha Dighe</v>
          </cell>
          <cell r="G1656">
            <v>46102.606944444444</v>
          </cell>
          <cell r="H1656">
            <v>46102.752083333333</v>
          </cell>
        </row>
        <row r="1657">
          <cell r="A1657" t="str">
            <v>UCW-28007</v>
          </cell>
          <cell r="B1657" t="str">
            <v>ENRICH_Request to Update Images</v>
          </cell>
          <cell r="C1657" t="str">
            <v>CLOSED</v>
          </cell>
          <cell r="D1657" t="str">
            <v>Medium</v>
          </cell>
          <cell r="E1657" t="str">
            <v>netscribes</v>
          </cell>
          <cell r="F1657" t="str">
            <v>Shraddha Dighe</v>
          </cell>
          <cell r="G1657">
            <v>46102.598611111112</v>
          </cell>
          <cell r="H1657">
            <v>46105.542361111111</v>
          </cell>
        </row>
        <row r="1658">
          <cell r="A1658" t="str">
            <v>UCW-28005</v>
          </cell>
          <cell r="B1658" t="str">
            <v>Listing New Launch Lynked_AFNAN</v>
          </cell>
          <cell r="C1658" t="str">
            <v>CLOSED</v>
          </cell>
          <cell r="D1658" t="str">
            <v>Medium</v>
          </cell>
          <cell r="E1658" t="str">
            <v>netscribes</v>
          </cell>
          <cell r="F1658" t="str">
            <v>Shraddha Dighe</v>
          </cell>
          <cell r="G1658">
            <v>46102.589583333334</v>
          </cell>
          <cell r="H1658">
            <v>46108.633333333331</v>
          </cell>
        </row>
        <row r="1659">
          <cell r="A1659" t="str">
            <v>UCW-27996</v>
          </cell>
          <cell r="B1659" t="str">
            <v>ENRICH_Aristocrat Product Video Update | Vortex Plus-Combat | Tatacliq</v>
          </cell>
          <cell r="C1659" t="str">
            <v>CLOSED Due to Inactive/Insufficient Information</v>
          </cell>
          <cell r="D1659" t="str">
            <v>Medium</v>
          </cell>
          <cell r="E1659" t="str">
            <v>netscribes</v>
          </cell>
          <cell r="F1659" t="str">
            <v>Mohd Tahir Shaikh</v>
          </cell>
          <cell r="G1659">
            <v>46101.865277777775</v>
          </cell>
          <cell r="H1659">
            <v>46107.415277777778</v>
          </cell>
        </row>
        <row r="1660">
          <cell r="A1660" t="str">
            <v>UCW-27995</v>
          </cell>
          <cell r="B1660" t="str">
            <v>ENRICH_Atlas Image Sequance Update | Aristocrat | Tatacliq</v>
          </cell>
          <cell r="C1660" t="str">
            <v>CLOSED</v>
          </cell>
          <cell r="D1660" t="str">
            <v>Medium</v>
          </cell>
          <cell r="E1660" t="str">
            <v>netscribes</v>
          </cell>
          <cell r="F1660" t="str">
            <v>Mohd Tahir Shaikh</v>
          </cell>
          <cell r="G1660">
            <v>46101.862500000003</v>
          </cell>
          <cell r="H1660">
            <v>46104.481249999997</v>
          </cell>
        </row>
        <row r="1661">
          <cell r="A1661" t="str">
            <v>UCW-27991</v>
          </cell>
          <cell r="B1661" t="str">
            <v>CLONE - STREAX - NEW LISITNG FILE FOR TATA CLIQ (04-03-26)</v>
          </cell>
          <cell r="C1661" t="str">
            <v>CLOSED</v>
          </cell>
          <cell r="D1661" t="str">
            <v>Medium</v>
          </cell>
          <cell r="E1661" t="str">
            <v>Chirag Dubal</v>
          </cell>
          <cell r="F1661" t="str">
            <v>Shraddha Dighe</v>
          </cell>
          <cell r="G1661">
            <v>46101.768055555556</v>
          </cell>
          <cell r="H1661">
            <v>46112.767361111109</v>
          </cell>
        </row>
        <row r="1662">
          <cell r="A1662" t="str">
            <v>UCW-27981</v>
          </cell>
          <cell r="B1662" t="str">
            <v>CLONE - ENRICH_Image removal - Ajmal</v>
          </cell>
          <cell r="C1662" t="str">
            <v>CLOSED</v>
          </cell>
          <cell r="D1662" t="str">
            <v>Medium</v>
          </cell>
          <cell r="E1662" t="str">
            <v>netscribes</v>
          </cell>
          <cell r="F1662" t="str">
            <v>Shraddha Dighe</v>
          </cell>
          <cell r="G1662">
            <v>46101.713888888888</v>
          </cell>
          <cell r="H1662">
            <v>46102.441666666666</v>
          </cell>
        </row>
        <row r="1663">
          <cell r="A1663" t="str">
            <v>UCW-27957</v>
          </cell>
          <cell r="B1663" t="str">
            <v>ERROR_Tatacliq Women Ethnic Wear Template | 29th Sep'2025_NC</v>
          </cell>
          <cell r="C1663" t="str">
            <v>CLOSED</v>
          </cell>
          <cell r="D1663" t="str">
            <v>Medium</v>
          </cell>
          <cell r="E1663" t="str">
            <v>netscribes</v>
          </cell>
          <cell r="F1663" t="str">
            <v>Sushma Ram</v>
          </cell>
          <cell r="G1663">
            <v>46101.501388888886</v>
          </cell>
          <cell r="H1663">
            <v>46120.505555555559</v>
          </cell>
        </row>
        <row r="1664">
          <cell r="A1664" t="str">
            <v>UCW-27938</v>
          </cell>
          <cell r="B1664" t="str">
            <v>Tata Cliq-Multi Brand-Footwear-129236,127776 - 12-03-202</v>
          </cell>
          <cell r="C1664" t="str">
            <v>CLOSED</v>
          </cell>
          <cell r="D1664" t="str">
            <v>Medium</v>
          </cell>
          <cell r="E1664" t="str">
            <v>netscribes</v>
          </cell>
          <cell r="F1664" t="str">
            <v>Mohd Tahir Shaikh</v>
          </cell>
          <cell r="G1664">
            <v>46100.946527777778</v>
          </cell>
          <cell r="H1664">
            <v>46126.618750000001</v>
          </cell>
        </row>
        <row r="1665">
          <cell r="A1665" t="str">
            <v>UCW-27924</v>
          </cell>
          <cell r="B1665" t="str">
            <v>Tata Cliq-Reebok Brand-Footwear -127776 - 17-03-2026</v>
          </cell>
          <cell r="C1665" t="str">
            <v>CLOSED</v>
          </cell>
          <cell r="D1665" t="str">
            <v>Medium</v>
          </cell>
          <cell r="E1665" t="str">
            <v>netscribes</v>
          </cell>
          <cell r="F1665" t="str">
            <v>Mohd Tahir Shaikh</v>
          </cell>
          <cell r="G1665">
            <v>46100.511111111111</v>
          </cell>
          <cell r="H1665">
            <v>46154.79583333333</v>
          </cell>
        </row>
        <row r="1666">
          <cell r="A1666" t="str">
            <v>UCW-27923</v>
          </cell>
          <cell r="B1666" t="str">
            <v>Tata Cliq-adidas DTC Apparel  Attributes_18-03-26</v>
          </cell>
          <cell r="C1666" t="str">
            <v>CLOSED</v>
          </cell>
          <cell r="D1666" t="str">
            <v>Medium</v>
          </cell>
          <cell r="E1666" t="str">
            <v>Chirag Dubal</v>
          </cell>
          <cell r="F1666" t="str">
            <v>Jaibharathi Jagannathan</v>
          </cell>
          <cell r="G1666">
            <v>46100.508333333331</v>
          </cell>
          <cell r="H1666">
            <v>46172.630555555559</v>
          </cell>
        </row>
        <row r="1667">
          <cell r="A1667" t="str">
            <v>UCW-27918</v>
          </cell>
          <cell r="B1667" t="str">
            <v>CLONE - Listing Template</v>
          </cell>
          <cell r="C1667" t="str">
            <v>CLOSED Due to Inactive/Insufficient Information</v>
          </cell>
          <cell r="D1667" t="str">
            <v>Medium</v>
          </cell>
          <cell r="E1667" t="str">
            <v>netscribes</v>
          </cell>
          <cell r="F1667" t="str">
            <v>netscribes</v>
          </cell>
          <cell r="G1667">
            <v>46100.425694444442</v>
          </cell>
          <cell r="H1667">
            <v>46122.987500000003</v>
          </cell>
        </row>
        <row r="1668">
          <cell r="A1668" t="str">
            <v>UCW-27903</v>
          </cell>
          <cell r="B1668" t="str">
            <v xml:space="preserve">Enrich_Need to update images_16th March </v>
          </cell>
          <cell r="C1668" t="str">
            <v>CLOSED</v>
          </cell>
          <cell r="D1668" t="str">
            <v>Medium</v>
          </cell>
          <cell r="E1668" t="str">
            <v>Chirag Dubal</v>
          </cell>
          <cell r="F1668" t="str">
            <v>Simi Raichel Zachariah</v>
          </cell>
          <cell r="G1668">
            <v>46099.632638888892</v>
          </cell>
          <cell r="H1668">
            <v>46127.572916666664</v>
          </cell>
        </row>
        <row r="1669">
          <cell r="A1669" t="str">
            <v>UCW-27901</v>
          </cell>
          <cell r="B1669" t="str">
            <v>CDC On Running Footwear 129561 New Listing 17.03.2026</v>
          </cell>
          <cell r="C1669" t="str">
            <v>CLOSED</v>
          </cell>
          <cell r="D1669" t="str">
            <v>Medium</v>
          </cell>
          <cell r="E1669" t="str">
            <v>Chirag Dubal</v>
          </cell>
          <cell r="F1669" t="str">
            <v>Shloka Chakre</v>
          </cell>
          <cell r="G1669">
            <v>46099.627083333333</v>
          </cell>
          <cell r="H1669">
            <v>46106.484722222223</v>
          </cell>
        </row>
        <row r="1670">
          <cell r="A1670" t="str">
            <v>UCW-27898</v>
          </cell>
          <cell r="B1670" t="str">
            <v>ENRICH_Request for Update</v>
          </cell>
          <cell r="C1670" t="str">
            <v>CLOSED</v>
          </cell>
          <cell r="D1670" t="str">
            <v>Medium</v>
          </cell>
          <cell r="E1670" t="str">
            <v>netscribes</v>
          </cell>
          <cell r="F1670" t="str">
            <v>Mohd Tahir Shaikh</v>
          </cell>
          <cell r="G1670">
            <v>46099.584722222222</v>
          </cell>
          <cell r="H1670">
            <v>46101.59097222222</v>
          </cell>
        </row>
        <row r="1671">
          <cell r="A1671" t="str">
            <v>UCW-27896</v>
          </cell>
          <cell r="B1671" t="str">
            <v>ENRICH_New Catalog Image Assets - RCB Articles</v>
          </cell>
          <cell r="C1671" t="str">
            <v>CLOSED</v>
          </cell>
          <cell r="D1671" t="str">
            <v>Medium</v>
          </cell>
          <cell r="E1671" t="str">
            <v>netscribes</v>
          </cell>
          <cell r="F1671" t="str">
            <v>Mohd Tahir Shaikh</v>
          </cell>
          <cell r="G1671">
            <v>46099.579861111109</v>
          </cell>
          <cell r="H1671">
            <v>46100.53125</v>
          </cell>
        </row>
        <row r="1672">
          <cell r="A1672" t="str">
            <v>UCW-27890</v>
          </cell>
          <cell r="B1672" t="str">
            <v>ERROR_Catalogue errors for the Multibrands Agency (NETSCRIBES) 18TH MARCH_NC</v>
          </cell>
          <cell r="C1672" t="str">
            <v>CLOSED</v>
          </cell>
          <cell r="D1672" t="str">
            <v>Medium</v>
          </cell>
          <cell r="E1672" t="str">
            <v>netscribes</v>
          </cell>
          <cell r="F1672" t="str">
            <v>Sushma Ram</v>
          </cell>
          <cell r="G1672">
            <v>46099.522222222222</v>
          </cell>
          <cell r="H1672">
            <v>46104.51458333333</v>
          </cell>
        </row>
        <row r="1673">
          <cell r="A1673" t="str">
            <v>UCW-27880</v>
          </cell>
          <cell r="B1673" t="str">
            <v>SAY - New Catalogue Files – Request to Make Styles Live</v>
          </cell>
          <cell r="C1673" t="str">
            <v>CLOSED</v>
          </cell>
          <cell r="D1673" t="str">
            <v>Medium</v>
          </cell>
          <cell r="E1673" t="str">
            <v>netscribes</v>
          </cell>
          <cell r="F1673" t="str">
            <v>Simi Raichel Zachariah</v>
          </cell>
          <cell r="G1673">
            <v>46099.431250000001</v>
          </cell>
          <cell r="H1673">
            <v>46133.513194444444</v>
          </cell>
        </row>
        <row r="1674">
          <cell r="A1674" t="str">
            <v>UCW-27877</v>
          </cell>
          <cell r="B1674" t="str">
            <v>Globus Women's Wear Apparels -  21 Styles - Batch 128 (Brand - Globus Stores Pvt Ltd) (Ethnic Wear) (12.03.2026)</v>
          </cell>
          <cell r="C1674" t="str">
            <v>CLOSED</v>
          </cell>
          <cell r="D1674" t="str">
            <v>Medium</v>
          </cell>
          <cell r="E1674" t="str">
            <v>netscribes</v>
          </cell>
          <cell r="F1674" t="str">
            <v>Shraddha Dighe</v>
          </cell>
          <cell r="G1674">
            <v>46098.816666666666</v>
          </cell>
          <cell r="H1674">
            <v>46126.571527777778</v>
          </cell>
        </row>
        <row r="1675">
          <cell r="A1675" t="str">
            <v>UCW-27868</v>
          </cell>
          <cell r="B1675" t="str">
            <v>Plum | New Launches Request</v>
          </cell>
          <cell r="C1675" t="str">
            <v>CLOSED Due to Inactive/Insufficient Information</v>
          </cell>
          <cell r="D1675" t="str">
            <v>Medium</v>
          </cell>
          <cell r="E1675" t="str">
            <v>Chirag Dubal</v>
          </cell>
          <cell r="F1675" t="str">
            <v>Shraddha Dighe</v>
          </cell>
          <cell r="G1675">
            <v>46098.732638888891</v>
          </cell>
          <cell r="H1675">
            <v>46114.788194444445</v>
          </cell>
        </row>
        <row r="1676">
          <cell r="A1676" t="str">
            <v>UCW-27867</v>
          </cell>
          <cell r="B1676" t="str">
            <v>Create New Listings-Batch_(124)_(115)_DNosepin</v>
          </cell>
          <cell r="C1676" t="str">
            <v>CLOSED Due to Inactive/Insufficient Information</v>
          </cell>
          <cell r="D1676" t="str">
            <v>Medium</v>
          </cell>
          <cell r="E1676" t="str">
            <v>Chirag Dubal</v>
          </cell>
          <cell r="F1676" t="str">
            <v>Shraddha Dighe</v>
          </cell>
          <cell r="G1676">
            <v>46098.705555555556</v>
          </cell>
          <cell r="H1676">
            <v>46104.509027777778</v>
          </cell>
        </row>
        <row r="1677">
          <cell r="A1677" t="str">
            <v>UCW-27856</v>
          </cell>
          <cell r="B1677" t="str">
            <v>ENRICH_Wella X Tata Cliq Product Details Update - Top 30</v>
          </cell>
          <cell r="C1677" t="str">
            <v>CLOSED</v>
          </cell>
          <cell r="D1677" t="str">
            <v>Medium</v>
          </cell>
          <cell r="E1677" t="str">
            <v>netscribes</v>
          </cell>
          <cell r="F1677" t="str">
            <v>Shraddha Dighe</v>
          </cell>
          <cell r="G1677">
            <v>46098.544444444444</v>
          </cell>
          <cell r="H1677">
            <v>46107.774305555555</v>
          </cell>
        </row>
        <row r="1678">
          <cell r="A1678" t="str">
            <v>UCW-27855</v>
          </cell>
          <cell r="B1678" t="str">
            <v>STREAX - NEW LISITNG FILE FOR TATA CLIQ (04-03-26)</v>
          </cell>
          <cell r="C1678" t="str">
            <v>CLOSED</v>
          </cell>
          <cell r="D1678" t="str">
            <v>Medium</v>
          </cell>
          <cell r="E1678" t="str">
            <v>Chirag Dubal</v>
          </cell>
          <cell r="F1678" t="str">
            <v>Shraddha Dighe</v>
          </cell>
          <cell r="G1678">
            <v>46098.537499999999</v>
          </cell>
          <cell r="H1678">
            <v>46101.768055555556</v>
          </cell>
        </row>
        <row r="1679">
          <cell r="A1679" t="str">
            <v>UCW-27841</v>
          </cell>
          <cell r="B1679" t="str">
            <v>TCL - New listing- Nasomatto Sadonaso (MDP)</v>
          </cell>
          <cell r="C1679" t="str">
            <v>CLOSED</v>
          </cell>
          <cell r="D1679" t="str">
            <v>Medium</v>
          </cell>
          <cell r="E1679" t="str">
            <v>Chirag Dubal</v>
          </cell>
          <cell r="F1679" t="str">
            <v>Shraddha Dighe</v>
          </cell>
          <cell r="G1679">
            <v>46097.981249999997</v>
          </cell>
          <cell r="H1679">
            <v>46107.636805555558</v>
          </cell>
        </row>
        <row r="1680">
          <cell r="A1680" t="str">
            <v>UCW-27839</v>
          </cell>
          <cell r="B1680" t="str">
            <v>ENRICH_Pilgrim&lt;&gt;Tata Cliq: Image Update | 13th March</v>
          </cell>
          <cell r="C1680" t="str">
            <v>CLOSED</v>
          </cell>
          <cell r="D1680" t="str">
            <v>Medium</v>
          </cell>
          <cell r="E1680" t="str">
            <v>Chirag Dubal</v>
          </cell>
          <cell r="F1680" t="str">
            <v>Shraddha Dighe</v>
          </cell>
          <cell r="G1680">
            <v>46097.975694444445</v>
          </cell>
          <cell r="H1680">
            <v>46102.444444444445</v>
          </cell>
        </row>
        <row r="1681">
          <cell r="A1681" t="str">
            <v>UCW-27838</v>
          </cell>
          <cell r="B1681" t="str">
            <v>Friday Launch_Studiowest_39Options</v>
          </cell>
          <cell r="C1681" t="str">
            <v>CLOSED</v>
          </cell>
          <cell r="D1681" t="str">
            <v>Medium</v>
          </cell>
          <cell r="E1681" t="str">
            <v>netscribes</v>
          </cell>
          <cell r="F1681" t="str">
            <v>Shraddha Dighe</v>
          </cell>
          <cell r="G1681">
            <v>46097.97152777778</v>
          </cell>
          <cell r="H1681">
            <v>46108.561111111114</v>
          </cell>
        </row>
        <row r="1682">
          <cell r="A1682" t="str">
            <v>UCW-27837</v>
          </cell>
          <cell r="B1682" t="str">
            <v xml:space="preserve">Cetaphil | New listings batch -2 </v>
          </cell>
          <cell r="C1682" t="str">
            <v>CLOSED</v>
          </cell>
          <cell r="D1682" t="str">
            <v>Medium</v>
          </cell>
          <cell r="E1682" t="str">
            <v>Chirag Dubal</v>
          </cell>
          <cell r="F1682" t="str">
            <v>Shraddha Dighe</v>
          </cell>
          <cell r="G1682">
            <v>46097.967361111114</v>
          </cell>
          <cell r="H1682">
            <v>46108.613888888889</v>
          </cell>
        </row>
        <row r="1683">
          <cell r="A1683" t="str">
            <v>UCW-27835</v>
          </cell>
          <cell r="B1683" t="str">
            <v>Foxtale x Tatacliq New Listings</v>
          </cell>
          <cell r="C1683" t="str">
            <v>CLOSED</v>
          </cell>
          <cell r="D1683" t="str">
            <v>Medium</v>
          </cell>
          <cell r="E1683" t="str">
            <v>netscribes</v>
          </cell>
          <cell r="F1683" t="str">
            <v>Shraddha Dighe</v>
          </cell>
          <cell r="G1683">
            <v>46097.948611111111</v>
          </cell>
          <cell r="H1683">
            <v>46105.424305555556</v>
          </cell>
        </row>
        <row r="1684">
          <cell r="A1684" t="str">
            <v>UCW-27832</v>
          </cell>
          <cell r="B1684" t="str">
            <v>Tata Cliq (March) - New Product Listing - (13-03-2026)</v>
          </cell>
          <cell r="C1684" t="str">
            <v>CLOSED</v>
          </cell>
          <cell r="D1684" t="str">
            <v>Medium</v>
          </cell>
          <cell r="E1684" t="str">
            <v>netscribes</v>
          </cell>
          <cell r="F1684" t="str">
            <v>Shraddha Dighe</v>
          </cell>
          <cell r="G1684">
            <v>46097.93472222222</v>
          </cell>
          <cell r="H1684">
            <v>46156.822222222225</v>
          </cell>
        </row>
        <row r="1685">
          <cell r="A1685" t="str">
            <v>UCW-27826</v>
          </cell>
          <cell r="B1685" t="str">
            <v>Error_Size Chart Mismatch for Trousers Category (381 SKUs Impacted) | TOMMY HILFIGER</v>
          </cell>
          <cell r="C1685" t="str">
            <v>CLOSED</v>
          </cell>
          <cell r="D1685" t="str">
            <v>Medium</v>
          </cell>
          <cell r="E1685" t="str">
            <v>Jaibharathi Jagannathan</v>
          </cell>
          <cell r="F1685" t="str">
            <v>Reagan D’souza</v>
          </cell>
          <cell r="G1685">
            <v>46097.75277777778</v>
          </cell>
          <cell r="H1685">
            <v>46150.711805555555</v>
          </cell>
        </row>
        <row r="1686">
          <cell r="A1686" t="str">
            <v>UCW-27815</v>
          </cell>
          <cell r="B1686" t="str">
            <v>ERROR_Catalogue errors for the Multibrands Agency (NETSCRIBES) 16TH MARCH_NC</v>
          </cell>
          <cell r="C1686" t="str">
            <v>CLOSED</v>
          </cell>
          <cell r="D1686" t="str">
            <v>Medium</v>
          </cell>
          <cell r="E1686" t="str">
            <v>netscribes</v>
          </cell>
          <cell r="F1686" t="str">
            <v>Sushma Ram</v>
          </cell>
          <cell r="G1686">
            <v>46097.695833333331</v>
          </cell>
          <cell r="H1686">
            <v>46172.630555555559</v>
          </cell>
        </row>
        <row r="1687">
          <cell r="A1687" t="str">
            <v>UCW-27813</v>
          </cell>
          <cell r="B1687" t="str">
            <v>New brand Cataloguing - Contraband</v>
          </cell>
          <cell r="C1687" t="str">
            <v>CLOSED Due to Inactive/Insufficient Information</v>
          </cell>
          <cell r="D1687" t="str">
            <v>Medium</v>
          </cell>
          <cell r="E1687" t="str">
            <v>netscribes</v>
          </cell>
          <cell r="F1687" t="str">
            <v>Shraddha Dighe</v>
          </cell>
          <cell r="G1687">
            <v>46097.689583333333</v>
          </cell>
          <cell r="H1687">
            <v>46102.71597222222</v>
          </cell>
        </row>
        <row r="1688">
          <cell r="A1688" t="str">
            <v>UCW-27811</v>
          </cell>
          <cell r="B1688" t="str">
            <v>New Cataloguing - Scent smith</v>
          </cell>
          <cell r="C1688" t="str">
            <v>CLOSED</v>
          </cell>
          <cell r="D1688" t="str">
            <v>Medium</v>
          </cell>
          <cell r="E1688" t="str">
            <v>netscribes</v>
          </cell>
          <cell r="F1688" t="str">
            <v>Shraddha Dighe</v>
          </cell>
          <cell r="G1688">
            <v>46097.67083333333</v>
          </cell>
          <cell r="H1688">
            <v>46108.553472222222</v>
          </cell>
        </row>
        <row r="1689">
          <cell r="A1689" t="str">
            <v>UCW-27810</v>
          </cell>
          <cell r="B1689" t="str">
            <v>TEMPLATE FOR NEW LISTING Brand (DNINE)</v>
          </cell>
          <cell r="C1689" t="str">
            <v>CLOSED</v>
          </cell>
          <cell r="D1689" t="str">
            <v>Medium</v>
          </cell>
          <cell r="E1689" t="str">
            <v>netscribes</v>
          </cell>
          <cell r="F1689" t="str">
            <v>Mohd Tahir Shaikh</v>
          </cell>
          <cell r="G1689">
            <v>46097.65902777778</v>
          </cell>
          <cell r="H1689">
            <v>46122.613888888889</v>
          </cell>
        </row>
        <row r="1690">
          <cell r="A1690" t="str">
            <v>UCW-27802</v>
          </cell>
          <cell r="B1690" t="str">
            <v>Zoya-127394- 13-03-2026</v>
          </cell>
          <cell r="C1690" t="str">
            <v>CLOSED</v>
          </cell>
          <cell r="D1690" t="str">
            <v>Medium</v>
          </cell>
          <cell r="E1690" t="str">
            <v>Chirag Dubal</v>
          </cell>
          <cell r="F1690" t="str">
            <v>Shloka Chakre</v>
          </cell>
          <cell r="G1690">
            <v>46097.522916666669</v>
          </cell>
          <cell r="H1690">
            <v>46114.738888888889</v>
          </cell>
        </row>
        <row r="1691">
          <cell r="A1691" t="str">
            <v>UCW-27796</v>
          </cell>
          <cell r="B1691" t="str">
            <v>Clone-PUMA Apparel 124130 &amp; 125381 New Listing 12-03-2026</v>
          </cell>
          <cell r="C1691" t="str">
            <v>CLOSED</v>
          </cell>
          <cell r="D1691" t="str">
            <v>Medium</v>
          </cell>
          <cell r="E1691" t="str">
            <v>Chirag Dubal</v>
          </cell>
          <cell r="F1691" t="str">
            <v>netscribes</v>
          </cell>
          <cell r="G1691">
            <v>46097.459722222222</v>
          </cell>
          <cell r="H1691">
            <v>46139.576388888891</v>
          </cell>
        </row>
        <row r="1692">
          <cell r="A1692" t="str">
            <v>UCW-27790</v>
          </cell>
          <cell r="B1692" t="str">
            <v>Rockport Shoes 127055 &amp; 126934 New listing 09-031-2026</v>
          </cell>
          <cell r="C1692" t="str">
            <v>CLOSED</v>
          </cell>
          <cell r="D1692" t="str">
            <v>Medium</v>
          </cell>
          <cell r="E1692" t="str">
            <v>Chirag Dubal</v>
          </cell>
          <cell r="F1692" t="str">
            <v>Shloka Chakre</v>
          </cell>
          <cell r="G1692">
            <v>46096.920138888891</v>
          </cell>
          <cell r="H1692">
            <v>46111.698611111111</v>
          </cell>
        </row>
        <row r="1693">
          <cell r="A1693" t="str">
            <v>UCW-27781</v>
          </cell>
          <cell r="B1693" t="str">
            <v>Error_QC Error Identified – Request for Correction (Netscribes Agency)</v>
          </cell>
          <cell r="C1693" t="str">
            <v>CLOSED</v>
          </cell>
          <cell r="D1693" t="str">
            <v>Medium</v>
          </cell>
          <cell r="E1693" t="str">
            <v>Chirag Dubal</v>
          </cell>
          <cell r="F1693" t="str">
            <v>Reagan D’souza</v>
          </cell>
          <cell r="G1693">
            <v>46096.76458333333</v>
          </cell>
          <cell r="H1693">
            <v>46101.584027777775</v>
          </cell>
        </row>
        <row r="1694">
          <cell r="A1694" t="str">
            <v>UCW-27758</v>
          </cell>
          <cell r="B1694" t="str">
            <v>ENRICH_Kiddopanti Image Change Request 11th_March_2026</v>
          </cell>
          <cell r="C1694" t="str">
            <v>CLOSED</v>
          </cell>
          <cell r="D1694" t="str">
            <v>Medium</v>
          </cell>
          <cell r="E1694" t="str">
            <v>netscribes</v>
          </cell>
          <cell r="F1694" t="str">
            <v>Mohd Tahir Shaikh</v>
          </cell>
          <cell r="G1694">
            <v>46096.55</v>
          </cell>
          <cell r="H1694">
            <v>46100.445138888892</v>
          </cell>
        </row>
        <row r="1695">
          <cell r="A1695" t="str">
            <v>UCW-27753</v>
          </cell>
          <cell r="B1695" t="str">
            <v>Rosso Brunello - FTW - 10/03/26</v>
          </cell>
          <cell r="C1695" t="str">
            <v>CLOSED</v>
          </cell>
          <cell r="D1695" t="str">
            <v>Medium</v>
          </cell>
          <cell r="E1695" t="str">
            <v>Chirag Dubal</v>
          </cell>
          <cell r="F1695" t="str">
            <v>Shloka Chakre</v>
          </cell>
          <cell r="G1695">
            <v>46096.531944444447</v>
          </cell>
          <cell r="H1695">
            <v>46113.552777777775</v>
          </cell>
        </row>
        <row r="1696">
          <cell r="A1696" t="str">
            <v>UCW-27746</v>
          </cell>
          <cell r="B1696" t="str">
            <v>TT.BAGATT new listings &lt;&gt; TCL - 9-03-2026</v>
          </cell>
          <cell r="C1696" t="str">
            <v>CLOSED</v>
          </cell>
          <cell r="D1696" t="str">
            <v>Medium</v>
          </cell>
          <cell r="E1696" t="str">
            <v>Chirag Dubal</v>
          </cell>
          <cell r="F1696" t="str">
            <v>Shloka Chakre</v>
          </cell>
          <cell r="G1696">
            <v>46096.481249999997</v>
          </cell>
          <cell r="H1696">
            <v>46107.567361111112</v>
          </cell>
        </row>
        <row r="1697">
          <cell r="A1697" t="str">
            <v>UCW-27735</v>
          </cell>
          <cell r="B1697" t="str">
            <v>Cataloging File - Palladium</v>
          </cell>
          <cell r="C1697" t="str">
            <v>CLOSED</v>
          </cell>
          <cell r="D1697" t="str">
            <v>Medium</v>
          </cell>
          <cell r="E1697" t="str">
            <v>netscribes</v>
          </cell>
          <cell r="F1697" t="str">
            <v>Mohd Tahir Shaikh</v>
          </cell>
          <cell r="G1697">
            <v>46095.984027777777</v>
          </cell>
          <cell r="H1697">
            <v>46155.640277777777</v>
          </cell>
        </row>
        <row r="1698">
          <cell r="A1698" t="str">
            <v>UCW-27732</v>
          </cell>
          <cell r="B1698" t="str">
            <v>RE: MACK JONNEY Mens Apparel SHORT &amp; CAPRI -126600 09-MAR-26</v>
          </cell>
          <cell r="C1698" t="str">
            <v>CLOSED Due to Inactive/Insufficient Information</v>
          </cell>
          <cell r="D1698" t="str">
            <v>Medium</v>
          </cell>
          <cell r="E1698" t="str">
            <v>netscribes</v>
          </cell>
          <cell r="F1698" t="str">
            <v>Simi Raichel Zachariah</v>
          </cell>
          <cell r="G1698">
            <v>46095.890972222223</v>
          </cell>
          <cell r="H1698">
            <v>46122.976388888892</v>
          </cell>
        </row>
        <row r="1699">
          <cell r="A1699" t="str">
            <v>UCW-27729</v>
          </cell>
          <cell r="B1699" t="str">
            <v>RE: MACK JONNEY Mens Apparel Trackpant -126600 05-MAR-26</v>
          </cell>
          <cell r="C1699" t="str">
            <v>CLOSED Due to Inactive/Insufficient Information</v>
          </cell>
          <cell r="D1699" t="str">
            <v>Medium</v>
          </cell>
          <cell r="E1699" t="str">
            <v>netscribes</v>
          </cell>
          <cell r="F1699" t="str">
            <v>Simi Raichel Zachariah</v>
          </cell>
          <cell r="G1699">
            <v>46095.875694444447</v>
          </cell>
          <cell r="H1699">
            <v>46122.976388888892</v>
          </cell>
        </row>
        <row r="1700">
          <cell r="A1700" t="str">
            <v>UCW-27728</v>
          </cell>
          <cell r="B1700" t="str">
            <v>Tata Cliq-Reebok Brand-Footwear-127776 - 12-03-2026</v>
          </cell>
          <cell r="C1700" t="str">
            <v>CLOSED</v>
          </cell>
          <cell r="D1700" t="str">
            <v>Medium</v>
          </cell>
          <cell r="E1700" t="str">
            <v>netscribes</v>
          </cell>
          <cell r="F1700" t="str">
            <v>Mohd Tahir Shaikh</v>
          </cell>
          <cell r="G1700">
            <v>46095.770833333336</v>
          </cell>
          <cell r="H1700">
            <v>46125.525694444441</v>
          </cell>
        </row>
        <row r="1701">
          <cell r="A1701" t="str">
            <v>UCW-27727</v>
          </cell>
          <cell r="B1701" t="str">
            <v>Tata Cliq Footwear Catalogue- Asics | 12-Mar</v>
          </cell>
          <cell r="C1701" t="str">
            <v>CLOSED</v>
          </cell>
          <cell r="D1701" t="str">
            <v>Medium</v>
          </cell>
          <cell r="E1701" t="str">
            <v>netscribes</v>
          </cell>
          <cell r="F1701" t="str">
            <v>Mohd Tahir Shaikh</v>
          </cell>
          <cell r="G1701">
            <v>46095.761805555558</v>
          </cell>
          <cell r="H1701">
            <v>46106.613194444442</v>
          </cell>
        </row>
        <row r="1702">
          <cell r="A1702" t="str">
            <v>UCW-27722</v>
          </cell>
          <cell r="B1702" t="str">
            <v>ENRICH_OAP | PDP IMAGE UPDATE | TATACLIQ</v>
          </cell>
          <cell r="C1702" t="str">
            <v>CLOSED</v>
          </cell>
          <cell r="D1702" t="str">
            <v>Medium</v>
          </cell>
          <cell r="E1702" t="str">
            <v>netscribes</v>
          </cell>
          <cell r="F1702" t="str">
            <v>Shraddha Dighe</v>
          </cell>
          <cell r="G1702">
            <v>46095.520833333336</v>
          </cell>
          <cell r="H1702">
            <v>46097.620138888888</v>
          </cell>
        </row>
        <row r="1703">
          <cell r="A1703" t="str">
            <v>UCW-27719</v>
          </cell>
          <cell r="B1703" t="str">
            <v>Enrich_Alignment on PDP Image Guidelines–Jewellery Category</v>
          </cell>
          <cell r="C1703" t="str">
            <v>CLOSED</v>
          </cell>
          <cell r="D1703" t="str">
            <v>Medium</v>
          </cell>
          <cell r="E1703" t="str">
            <v>netscribes</v>
          </cell>
          <cell r="F1703" t="str">
            <v>Shloka Chakre</v>
          </cell>
          <cell r="G1703">
            <v>46094.790277777778</v>
          </cell>
          <cell r="H1703">
            <v>46099.452777777777</v>
          </cell>
        </row>
        <row r="1704">
          <cell r="A1704" t="str">
            <v>UCW-27718</v>
          </cell>
          <cell r="B1704" t="str">
            <v>RE: Jockey - Apparel Womens Listings  - 100121 - 20.2.2026</v>
          </cell>
          <cell r="C1704" t="str">
            <v>CLOSED</v>
          </cell>
          <cell r="D1704" t="str">
            <v>Medium</v>
          </cell>
          <cell r="E1704" t="str">
            <v>netscribes</v>
          </cell>
          <cell r="F1704" t="str">
            <v>Simi Raichel Zachariah</v>
          </cell>
          <cell r="G1704">
            <v>46094.786805555559</v>
          </cell>
          <cell r="H1704">
            <v>46113.524305555555</v>
          </cell>
        </row>
        <row r="1705">
          <cell r="A1705" t="str">
            <v>UCW-27710</v>
          </cell>
          <cell r="B1705" t="str">
            <v xml:space="preserve"> London Rag + Footwear(Women/Footwear/Sandal) + 127227 + New Listing + 186 + 10-03-2026</v>
          </cell>
          <cell r="C1705" t="str">
            <v>CLOSED</v>
          </cell>
          <cell r="D1705" t="str">
            <v>Medium</v>
          </cell>
          <cell r="E1705" t="str">
            <v>netscribes</v>
          </cell>
          <cell r="F1705" t="str">
            <v>Mohd Tahir Shaikh</v>
          </cell>
          <cell r="G1705">
            <v>46094.729861111111</v>
          </cell>
          <cell r="H1705">
            <v>46126.517361111109</v>
          </cell>
        </row>
        <row r="1706">
          <cell r="A1706" t="str">
            <v>UCW-27697</v>
          </cell>
          <cell r="B1706" t="str">
            <v>Redchief_Sport Shoes_123781_100326</v>
          </cell>
          <cell r="C1706" t="str">
            <v>CLOSED</v>
          </cell>
          <cell r="D1706" t="str">
            <v>Medium</v>
          </cell>
          <cell r="E1706" t="str">
            <v>netscribes</v>
          </cell>
          <cell r="F1706" t="str">
            <v>Mohd Tahir Shaikh</v>
          </cell>
          <cell r="G1706">
            <v>46094.665277777778</v>
          </cell>
          <cell r="H1706">
            <v>46123.736111111109</v>
          </cell>
        </row>
        <row r="1707">
          <cell r="A1707" t="str">
            <v>UCW-27686</v>
          </cell>
          <cell r="B1707" t="str">
            <v>don't be basic-204-SS26-26/02/2026</v>
          </cell>
          <cell r="C1707" t="str">
            <v>CLOSED</v>
          </cell>
          <cell r="D1707" t="str">
            <v>Medium</v>
          </cell>
          <cell r="E1707" t="str">
            <v>netscribes</v>
          </cell>
          <cell r="F1707" t="str">
            <v>Simi Raichel Zachariah</v>
          </cell>
          <cell r="G1707">
            <v>46094.553472222222</v>
          </cell>
          <cell r="H1707">
            <v>46129.707638888889</v>
          </cell>
        </row>
        <row r="1708">
          <cell r="A1708" t="str">
            <v>UCW-27680</v>
          </cell>
          <cell r="B1708" t="str">
            <v>Giva | Silver Jewellery | 125927 | 19-02-2026 (120 Skus) - High Priority</v>
          </cell>
          <cell r="C1708" t="str">
            <v>CLOSED</v>
          </cell>
          <cell r="D1708" t="str">
            <v>Medium</v>
          </cell>
          <cell r="E1708" t="str">
            <v>netscribes</v>
          </cell>
          <cell r="F1708" t="str">
            <v>Shraddha Dighe</v>
          </cell>
          <cell r="G1708">
            <v>46094.472222222219</v>
          </cell>
          <cell r="H1708">
            <v>46100.61041666667</v>
          </cell>
        </row>
        <row r="1709">
          <cell r="A1709" t="str">
            <v>UCW-27679</v>
          </cell>
          <cell r="B1709" t="str">
            <v>CLONE - 124246 Luxury New Balance OR Slot 2 listing 10.03.2026</v>
          </cell>
          <cell r="C1709" t="str">
            <v>CLOSED</v>
          </cell>
          <cell r="D1709" t="str">
            <v>Medium</v>
          </cell>
          <cell r="E1709" t="str">
            <v>netscribes</v>
          </cell>
          <cell r="F1709" t="str">
            <v>netscribes</v>
          </cell>
          <cell r="G1709">
            <v>46094.470138888886</v>
          </cell>
          <cell r="H1709">
            <v>46100.623611111114</v>
          </cell>
        </row>
        <row r="1710">
          <cell r="A1710" t="str">
            <v>UCW-27678</v>
          </cell>
          <cell r="B1710" t="str">
            <v>OOMPH | Cataloging | 02.03.2026 | Fashion Jewellery - TATACLIQ</v>
          </cell>
          <cell r="C1710" t="str">
            <v>CLOSED</v>
          </cell>
          <cell r="D1710" t="str">
            <v>Medium</v>
          </cell>
          <cell r="E1710" t="str">
            <v>netscribes</v>
          </cell>
          <cell r="F1710" t="str">
            <v>Shraddha Dighe</v>
          </cell>
          <cell r="G1710">
            <v>46094.469444444447</v>
          </cell>
          <cell r="H1710">
            <v>46107.561805555553</v>
          </cell>
        </row>
        <row r="1711">
          <cell r="A1711" t="str">
            <v>UCW-27676</v>
          </cell>
          <cell r="B1711" t="str">
            <v>ENRICH_Tata Cliq - Product Image update - 12-03-26</v>
          </cell>
          <cell r="C1711" t="str">
            <v>CLOSED</v>
          </cell>
          <cell r="D1711" t="str">
            <v>Medium</v>
          </cell>
          <cell r="E1711" t="str">
            <v>netscribes</v>
          </cell>
          <cell r="F1711" t="str">
            <v>Shraddha Dighe</v>
          </cell>
          <cell r="G1711">
            <v>46094.458333333336</v>
          </cell>
          <cell r="H1711">
            <v>46099.532638888886</v>
          </cell>
        </row>
        <row r="1712">
          <cell r="A1712" t="str">
            <v>UCW-27674</v>
          </cell>
          <cell r="B1712" t="str">
            <v>RE: Tata Cliq-Reebok Brand-Men's Apparel-127776 - 12-03-2026</v>
          </cell>
          <cell r="C1712" t="str">
            <v>CLOSED</v>
          </cell>
          <cell r="D1712" t="str">
            <v>Medium</v>
          </cell>
          <cell r="E1712" t="str">
            <v>netscribes</v>
          </cell>
          <cell r="F1712" t="str">
            <v>Simi Raichel Zachariah</v>
          </cell>
          <cell r="G1712">
            <v>46094.447222222225</v>
          </cell>
          <cell r="H1712">
            <v>46164.505555555559</v>
          </cell>
        </row>
        <row r="1713">
          <cell r="A1713" t="str">
            <v>UCW-27673</v>
          </cell>
          <cell r="B1713" t="str">
            <v>RE: Tata Cliq-Reebok Brand-Women's Apparel-127776 - 12-03-2026</v>
          </cell>
          <cell r="C1713" t="str">
            <v>CLOSED</v>
          </cell>
          <cell r="D1713" t="str">
            <v>Medium</v>
          </cell>
          <cell r="E1713" t="str">
            <v>netscribes</v>
          </cell>
          <cell r="F1713" t="str">
            <v>Simi Raichel Zachariah</v>
          </cell>
          <cell r="G1713">
            <v>46094.441666666666</v>
          </cell>
          <cell r="H1713">
            <v>46127.46597222222</v>
          </cell>
        </row>
        <row r="1714">
          <cell r="A1714" t="str">
            <v>UCW-27672</v>
          </cell>
          <cell r="B1714" t="str">
            <v>ERROR_image change - Hoversoul - 60 SKUs</v>
          </cell>
          <cell r="C1714" t="str">
            <v>CLOSED</v>
          </cell>
          <cell r="D1714" t="str">
            <v>Medium</v>
          </cell>
          <cell r="E1714" t="str">
            <v>netscribes</v>
          </cell>
          <cell r="F1714" t="str">
            <v>Mohd Tahir Shaikh</v>
          </cell>
          <cell r="G1714">
            <v>46094.440972222219</v>
          </cell>
          <cell r="H1714">
            <v>46099.504861111112</v>
          </cell>
        </row>
        <row r="1715">
          <cell r="A1715" t="str">
            <v>UCW-27669</v>
          </cell>
          <cell r="B1715" t="str">
            <v>PUMA Apparel 124130 &amp; 125381 New Listing 12-03-2026</v>
          </cell>
          <cell r="C1715" t="str">
            <v>CLOSED</v>
          </cell>
          <cell r="D1715" t="str">
            <v>Medium</v>
          </cell>
          <cell r="E1715" t="str">
            <v>Chirag Dubal</v>
          </cell>
          <cell r="F1715" t="str">
            <v>Jaibharathi Jagannathan</v>
          </cell>
          <cell r="G1715">
            <v>46093.808333333334</v>
          </cell>
          <cell r="H1715">
            <v>46139.945833333331</v>
          </cell>
        </row>
        <row r="1716">
          <cell r="A1716" t="str">
            <v>UCW-27665</v>
          </cell>
          <cell r="B1716" t="str">
            <v>ERROR_Estee Lauder - 1901 -_NC</v>
          </cell>
          <cell r="C1716" t="str">
            <v>CLOSED</v>
          </cell>
          <cell r="D1716" t="str">
            <v>Medium</v>
          </cell>
          <cell r="E1716" t="str">
            <v>netscribes</v>
          </cell>
          <cell r="F1716" t="str">
            <v>Shraddha Dighe</v>
          </cell>
          <cell r="G1716">
            <v>46093.77847222222</v>
          </cell>
          <cell r="H1716">
            <v>46120.427777777775</v>
          </cell>
        </row>
        <row r="1717">
          <cell r="A1717" t="str">
            <v>UCW-27659</v>
          </cell>
          <cell r="B1717" t="str">
            <v xml:space="preserve">Tata Cliq New Listing | Sebamed GFC new </v>
          </cell>
          <cell r="C1717" t="str">
            <v>CLOSED</v>
          </cell>
          <cell r="D1717" t="str">
            <v>Medium</v>
          </cell>
          <cell r="E1717" t="str">
            <v>netscribes</v>
          </cell>
          <cell r="F1717" t="str">
            <v>Shraddha Dighe</v>
          </cell>
          <cell r="G1717">
            <v>46093.759722222225</v>
          </cell>
          <cell r="H1717">
            <v>46097.55972222222</v>
          </cell>
        </row>
        <row r="1718">
          <cell r="A1718" t="str">
            <v>UCW-27658</v>
          </cell>
          <cell r="B1718" t="str">
            <v>ENRICH_PDP Image Update | WishCare</v>
          </cell>
          <cell r="C1718" t="str">
            <v>CLOSED</v>
          </cell>
          <cell r="D1718" t="str">
            <v>Medium</v>
          </cell>
          <cell r="E1718" t="str">
            <v>netscribes</v>
          </cell>
          <cell r="F1718" t="str">
            <v>Shraddha Dighe</v>
          </cell>
          <cell r="G1718">
            <v>46093.756249999999</v>
          </cell>
          <cell r="H1718">
            <v>46095.604861111111</v>
          </cell>
        </row>
        <row r="1719">
          <cell r="A1719" t="str">
            <v>UCW-27657</v>
          </cell>
          <cell r="B1719" t="str">
            <v>Request for New Product Listing – Love Earth Liquid Mousse Lipstick 3.0 Matte Finish Pack of 9-( Tatacliq)</v>
          </cell>
          <cell r="C1719" t="str">
            <v>CLOSED</v>
          </cell>
          <cell r="D1719" t="str">
            <v>Medium</v>
          </cell>
          <cell r="E1719" t="str">
            <v>netscribes</v>
          </cell>
          <cell r="F1719" t="str">
            <v>Shraddha Dighe</v>
          </cell>
          <cell r="G1719">
            <v>46093.742361111108</v>
          </cell>
          <cell r="H1719">
            <v>46172.512499999997</v>
          </cell>
        </row>
        <row r="1720">
          <cell r="A1720" t="str">
            <v>UCW-27656</v>
          </cell>
          <cell r="B1720" t="str">
            <v>New Catalog for Tata CliQ (New Styles )_ Hvnly by Shoetopia</v>
          </cell>
          <cell r="C1720" t="str">
            <v>CLOSED</v>
          </cell>
          <cell r="D1720" t="str">
            <v>Medium</v>
          </cell>
          <cell r="E1720" t="str">
            <v>netscribes</v>
          </cell>
          <cell r="F1720" t="str">
            <v>Mohd Tahir Shaikh</v>
          </cell>
          <cell r="G1720">
            <v>46093.738888888889</v>
          </cell>
          <cell r="H1720">
            <v>46150.787499999999</v>
          </cell>
        </row>
        <row r="1721">
          <cell r="A1721" t="str">
            <v>UCW-27655</v>
          </cell>
          <cell r="B1721" t="str">
            <v>Combos Listings | WishCare</v>
          </cell>
          <cell r="C1721" t="str">
            <v>CLOSED</v>
          </cell>
          <cell r="D1721" t="str">
            <v>Medium</v>
          </cell>
          <cell r="E1721" t="str">
            <v>netscribes</v>
          </cell>
          <cell r="F1721" t="str">
            <v>Shraddha Dighe</v>
          </cell>
          <cell r="G1721">
            <v>46093.737500000003</v>
          </cell>
          <cell r="H1721">
            <v>46104.580555555556</v>
          </cell>
        </row>
        <row r="1722">
          <cell r="A1722" t="str">
            <v>UCW-27654</v>
          </cell>
          <cell r="B1722" t="str">
            <v>Renee (126397) Makeup new listing 12/3/26.</v>
          </cell>
          <cell r="C1722" t="str">
            <v>CLOSED</v>
          </cell>
          <cell r="D1722" t="str">
            <v>Medium</v>
          </cell>
          <cell r="E1722" t="str">
            <v>netscribes</v>
          </cell>
          <cell r="F1722" t="str">
            <v>Shraddha Dighe</v>
          </cell>
          <cell r="G1722">
            <v>46093.732638888891</v>
          </cell>
          <cell r="H1722">
            <v>46097.551388888889</v>
          </cell>
        </row>
        <row r="1723">
          <cell r="A1723" t="str">
            <v>UCW-27653</v>
          </cell>
          <cell r="B1723" t="str">
            <v>New Listing Template :- 27-02-2026</v>
          </cell>
          <cell r="C1723" t="str">
            <v>CLOSED</v>
          </cell>
          <cell r="D1723" t="str">
            <v>Medium</v>
          </cell>
          <cell r="E1723" t="str">
            <v>netscribes</v>
          </cell>
          <cell r="F1723" t="str">
            <v>Mohd Tahir Shaikh</v>
          </cell>
          <cell r="G1723">
            <v>46093.732638888891</v>
          </cell>
          <cell r="H1723">
            <v>46162.634027777778</v>
          </cell>
        </row>
        <row r="1724">
          <cell r="A1724" t="str">
            <v>UCW-27652</v>
          </cell>
          <cell r="B1724" t="str">
            <v>Tata Cliq - New listing- Tiziana Terenzi (MDP)</v>
          </cell>
          <cell r="C1724" t="str">
            <v>CLOSED</v>
          </cell>
          <cell r="D1724" t="str">
            <v>Medium</v>
          </cell>
          <cell r="E1724" t="str">
            <v>netscribes</v>
          </cell>
          <cell r="F1724" t="str">
            <v>Shraddha Dighe</v>
          </cell>
          <cell r="G1724">
            <v>46093.729166666664</v>
          </cell>
          <cell r="H1724">
            <v>46099.488194444442</v>
          </cell>
        </row>
        <row r="1725">
          <cell r="A1725" t="str">
            <v>UCW-27651</v>
          </cell>
          <cell r="B1725" t="str">
            <v>ENRICH_GARNIER | PDP Image Update | TATACLIQ</v>
          </cell>
          <cell r="C1725" t="str">
            <v>CLOSED</v>
          </cell>
          <cell r="D1725" t="str">
            <v>Medium</v>
          </cell>
          <cell r="E1725" t="str">
            <v>netscribes</v>
          </cell>
          <cell r="F1725" t="str">
            <v>Shraddha Dighe</v>
          </cell>
          <cell r="G1725">
            <v>46093.725694444445</v>
          </cell>
          <cell r="H1725">
            <v>46095.609722222223</v>
          </cell>
        </row>
        <row r="1726">
          <cell r="A1726" t="str">
            <v>UCW-27649</v>
          </cell>
          <cell r="B1726" t="str">
            <v>Label Rtiu Kumar Left Over style For Cataloging</v>
          </cell>
          <cell r="C1726" t="str">
            <v>CLOSED</v>
          </cell>
          <cell r="D1726" t="str">
            <v>Medium</v>
          </cell>
          <cell r="E1726" t="str">
            <v>netscribes</v>
          </cell>
          <cell r="F1726" t="str">
            <v>Simi Raichel Zachariah</v>
          </cell>
          <cell r="G1726">
            <v>46093.71597222222</v>
          </cell>
          <cell r="H1726">
            <v>46120.709027777775</v>
          </cell>
        </row>
        <row r="1727">
          <cell r="A1727" t="str">
            <v>UCW-27648</v>
          </cell>
          <cell r="B1727" t="str">
            <v>NEEMANS+FOOTWEAR+ 125173+ 07-03-2026</v>
          </cell>
          <cell r="C1727" t="str">
            <v>CLOSED</v>
          </cell>
          <cell r="D1727" t="str">
            <v>Medium</v>
          </cell>
          <cell r="E1727" t="str">
            <v>netscribes</v>
          </cell>
          <cell r="F1727" t="str">
            <v>Mohd Tahir Shaikh</v>
          </cell>
          <cell r="G1727">
            <v>46093.690972222219</v>
          </cell>
          <cell r="H1727">
            <v>46123.67083333333</v>
          </cell>
        </row>
        <row r="1728">
          <cell r="A1728" t="str">
            <v>UCW-27647</v>
          </cell>
          <cell r="B1728" t="str">
            <v>New SKU Listing File</v>
          </cell>
          <cell r="C1728" t="str">
            <v>CLOSED</v>
          </cell>
          <cell r="D1728" t="str">
            <v>Medium</v>
          </cell>
          <cell r="E1728" t="str">
            <v>netscribes</v>
          </cell>
          <cell r="F1728" t="str">
            <v>Shraddha Dighe</v>
          </cell>
          <cell r="G1728">
            <v>46093.689583333333</v>
          </cell>
          <cell r="H1728">
            <v>46097.541666666664</v>
          </cell>
        </row>
        <row r="1729">
          <cell r="A1729" t="str">
            <v>UCW-27646</v>
          </cell>
          <cell r="B1729" t="str">
            <v>ENRICH_Change Images for SKUs</v>
          </cell>
          <cell r="C1729" t="str">
            <v>CLOSED</v>
          </cell>
          <cell r="D1729" t="str">
            <v>Medium</v>
          </cell>
          <cell r="E1729" t="str">
            <v>netscribes</v>
          </cell>
          <cell r="F1729" t="str">
            <v>Shraddha Dighe</v>
          </cell>
          <cell r="G1729">
            <v>46093.686111111114</v>
          </cell>
          <cell r="H1729">
            <v>46105.49722222222</v>
          </cell>
        </row>
        <row r="1730">
          <cell r="A1730" t="str">
            <v>UCW-27641</v>
          </cell>
          <cell r="B1730" t="str">
            <v>Submission of New Listings – Tata Cliq (Mangalsutra &amp; Necklace)</v>
          </cell>
          <cell r="C1730" t="str">
            <v>CLOSED</v>
          </cell>
          <cell r="D1730" t="str">
            <v>Medium</v>
          </cell>
          <cell r="E1730" t="str">
            <v>netscribes</v>
          </cell>
          <cell r="F1730" t="str">
            <v>Shraddha Dighe</v>
          </cell>
          <cell r="G1730">
            <v>46093.67291666667</v>
          </cell>
          <cell r="H1730">
            <v>46098.497916666667</v>
          </cell>
        </row>
        <row r="1731">
          <cell r="A1731" t="str">
            <v>UCW-27637</v>
          </cell>
          <cell r="B1731" t="str">
            <v>New cataloging requests for Feb</v>
          </cell>
          <cell r="C1731" t="str">
            <v>CLOSED</v>
          </cell>
          <cell r="D1731" t="str">
            <v>Medium</v>
          </cell>
          <cell r="E1731" t="str">
            <v>netscribes</v>
          </cell>
          <cell r="F1731" t="str">
            <v>Shraddha Dighe</v>
          </cell>
          <cell r="G1731">
            <v>46093.665972222225</v>
          </cell>
          <cell r="H1731">
            <v>46100.601388888892</v>
          </cell>
        </row>
        <row r="1732">
          <cell r="A1732" t="str">
            <v>UCW-27636</v>
          </cell>
          <cell r="B1732" t="str">
            <v>Skechers Sell now file dated 26th FEB2025</v>
          </cell>
          <cell r="C1732" t="str">
            <v>CLOSED</v>
          </cell>
          <cell r="D1732" t="str">
            <v>Medium</v>
          </cell>
          <cell r="E1732" t="str">
            <v>netscribes</v>
          </cell>
          <cell r="F1732" t="str">
            <v>Mohd Tahir Shaikh</v>
          </cell>
          <cell r="G1732">
            <v>46093.665277777778</v>
          </cell>
          <cell r="H1732">
            <v>46120.506249999999</v>
          </cell>
        </row>
        <row r="1733">
          <cell r="A1733" t="str">
            <v>UCW-27633</v>
          </cell>
          <cell r="B1733" t="str">
            <v>ERROR_Catalogue errors for the Multibrands Agency (NETSCRIBES) 12TH MARCH_NC</v>
          </cell>
          <cell r="C1733" t="str">
            <v>CLOSED</v>
          </cell>
          <cell r="D1733" t="str">
            <v>Highest</v>
          </cell>
          <cell r="E1733" t="str">
            <v>netscribes</v>
          </cell>
          <cell r="F1733" t="str">
            <v>Sushma Ram</v>
          </cell>
          <cell r="G1733">
            <v>46093.660416666666</v>
          </cell>
          <cell r="H1733">
            <v>46101.738194444442</v>
          </cell>
        </row>
        <row r="1734">
          <cell r="A1734" t="str">
            <v>UCW-27632</v>
          </cell>
          <cell r="B1734" t="str">
            <v>Earrings category file for Listing in TATA CLIQ</v>
          </cell>
          <cell r="C1734" t="str">
            <v>CLOSED</v>
          </cell>
          <cell r="D1734" t="str">
            <v>Medium</v>
          </cell>
          <cell r="E1734" t="str">
            <v>netscribes</v>
          </cell>
          <cell r="F1734" t="str">
            <v>Shraddha Dighe</v>
          </cell>
          <cell r="G1734">
            <v>46093.659722222219</v>
          </cell>
          <cell r="H1734">
            <v>46097.565972222219</v>
          </cell>
        </row>
        <row r="1735">
          <cell r="A1735" t="str">
            <v>UCW-27628</v>
          </cell>
          <cell r="B1735" t="str">
            <v>Tata Cliq New Collection File | Anklets | CLARA | 02-01-2026</v>
          </cell>
          <cell r="C1735" t="str">
            <v>CLOSED</v>
          </cell>
          <cell r="D1735" t="str">
            <v>Medium</v>
          </cell>
          <cell r="E1735" t="str">
            <v>netscribes</v>
          </cell>
          <cell r="F1735" t="str">
            <v>Shraddha Dighe</v>
          </cell>
          <cell r="G1735">
            <v>46093.64166666667</v>
          </cell>
          <cell r="H1735">
            <v>46107.545138888891</v>
          </cell>
        </row>
        <row r="1736">
          <cell r="A1736" t="str">
            <v>UCW-27627</v>
          </cell>
          <cell r="B1736" t="str">
            <v>CLONE - US_All_New_Launch_Tata Cliq || Urban Space || Seller Code : 125800</v>
          </cell>
          <cell r="C1736" t="str">
            <v>CLOSED</v>
          </cell>
          <cell r="D1736" t="str">
            <v>Medium</v>
          </cell>
          <cell r="E1736" t="str">
            <v>netscribes</v>
          </cell>
          <cell r="F1736" t="str">
            <v>Juilee Jadhav</v>
          </cell>
          <cell r="G1736">
            <v>46093.635416666664</v>
          </cell>
          <cell r="H1736">
            <v>46100.594444444447</v>
          </cell>
        </row>
        <row r="1737">
          <cell r="A1737" t="str">
            <v>UCW-27623</v>
          </cell>
          <cell r="B1737" t="str">
            <v>US.Polo.Assn - Batch 12</v>
          </cell>
          <cell r="C1737" t="str">
            <v>CLOSED</v>
          </cell>
          <cell r="D1737" t="str">
            <v>Medium</v>
          </cell>
          <cell r="E1737" t="str">
            <v>netscribes</v>
          </cell>
          <cell r="F1737" t="str">
            <v>Mohd Tahir Shaikh</v>
          </cell>
          <cell r="G1737">
            <v>46093.61041666667</v>
          </cell>
          <cell r="H1737">
            <v>46154.788888888892</v>
          </cell>
        </row>
        <row r="1738">
          <cell r="A1738" t="str">
            <v>UCW-27617</v>
          </cell>
          <cell r="B1738" t="str">
            <v>ENRICH_Wella X Tata Cliq Title Update - Top 30</v>
          </cell>
          <cell r="C1738" t="str">
            <v>CLOSED</v>
          </cell>
          <cell r="D1738" t="str">
            <v>Medium</v>
          </cell>
          <cell r="E1738" t="str">
            <v>netscribes</v>
          </cell>
          <cell r="F1738" t="str">
            <v>Shraddha Dighe</v>
          </cell>
          <cell r="G1738">
            <v>46093.551388888889</v>
          </cell>
          <cell r="H1738">
            <v>46107.474305555559</v>
          </cell>
        </row>
        <row r="1739">
          <cell r="A1739" t="str">
            <v>UCW-27615</v>
          </cell>
          <cell r="B1739" t="str">
            <v>RE: JadeBlue || Category (Apparel) || Seller Code 123862 || Date - 03.03.2026 || Tatacliq || Lot - 252 to 261 || 531 style</v>
          </cell>
          <cell r="C1739" t="str">
            <v>CLOSED</v>
          </cell>
          <cell r="D1739" t="str">
            <v>Medium</v>
          </cell>
          <cell r="E1739" t="str">
            <v>netscribes</v>
          </cell>
          <cell r="F1739" t="str">
            <v>Simi Raichel Zachariah</v>
          </cell>
          <cell r="G1739">
            <v>46093.547222222223</v>
          </cell>
          <cell r="H1739">
            <v>46126.470833333333</v>
          </cell>
        </row>
        <row r="1740">
          <cell r="A1740" t="str">
            <v>UCW-27613</v>
          </cell>
          <cell r="B1740" t="str">
            <v>ENRICH_Shade Images for Tinted Sunscreen</v>
          </cell>
          <cell r="C1740" t="str">
            <v>CLOSED</v>
          </cell>
          <cell r="D1740" t="str">
            <v>Medium</v>
          </cell>
          <cell r="E1740" t="str">
            <v>netscribes</v>
          </cell>
          <cell r="F1740" t="str">
            <v>Shraddha Dighe</v>
          </cell>
          <cell r="G1740">
            <v>46093.543749999997</v>
          </cell>
          <cell r="H1740">
            <v>46101.738888888889</v>
          </cell>
        </row>
        <row r="1741">
          <cell r="A1741" t="str">
            <v>UCW-27611</v>
          </cell>
          <cell r="B1741" t="str">
            <v>New Cataloge File Women's Footwear ( Brand TRYME )</v>
          </cell>
          <cell r="C1741" t="str">
            <v>CLOSED</v>
          </cell>
          <cell r="D1741" t="str">
            <v>Medium</v>
          </cell>
          <cell r="E1741" t="str">
            <v>netscribes</v>
          </cell>
          <cell r="F1741" t="str">
            <v>Mohd Tahir Shaikh</v>
          </cell>
          <cell r="G1741">
            <v>46093.532638888886</v>
          </cell>
          <cell r="H1741">
            <v>46128.461805555555</v>
          </cell>
        </row>
        <row r="1742">
          <cell r="A1742" t="str">
            <v>UCW-27610</v>
          </cell>
          <cell r="B1742" t="str">
            <v>RE: TATACLIQ - LISTING FILE- 11032026</v>
          </cell>
          <cell r="C1742" t="str">
            <v>CLOSED</v>
          </cell>
          <cell r="D1742" t="str">
            <v>Medium</v>
          </cell>
          <cell r="E1742" t="str">
            <v>netscribes</v>
          </cell>
          <cell r="F1742" t="str">
            <v>Simi Raichel Zachariah</v>
          </cell>
          <cell r="G1742">
            <v>46093.50277777778</v>
          </cell>
          <cell r="H1742">
            <v>46129.7</v>
          </cell>
        </row>
        <row r="1743">
          <cell r="A1743" t="str">
            <v>UCW-27606</v>
          </cell>
          <cell r="B1743" t="str">
            <v>Error_Tata Cliq-adidas DTC|Footwear| Attributes_18-02-26</v>
          </cell>
          <cell r="C1743" t="str">
            <v>CLOSED Due to Inactive/Insufficient Information</v>
          </cell>
          <cell r="D1743" t="str">
            <v>Medium</v>
          </cell>
          <cell r="E1743" t="str">
            <v>netscribes</v>
          </cell>
          <cell r="F1743" t="str">
            <v>Reagan D’souza</v>
          </cell>
          <cell r="G1743">
            <v>46093.476388888892</v>
          </cell>
          <cell r="H1743">
            <v>46159.311805555553</v>
          </cell>
        </row>
        <row r="1744">
          <cell r="A1744" t="str">
            <v>UCW-27605</v>
          </cell>
          <cell r="B1744" t="str">
            <v xml:space="preserve"> United colors of benetton | Apparels | 100301 | Tata Cliq | 1306537525 | 10/03/2026</v>
          </cell>
          <cell r="C1744" t="str">
            <v>CLOSED</v>
          </cell>
          <cell r="D1744" t="str">
            <v>Medium</v>
          </cell>
          <cell r="E1744" t="str">
            <v>netscribes</v>
          </cell>
          <cell r="F1744" t="str">
            <v>Simi Raichel Zachariah</v>
          </cell>
          <cell r="G1744">
            <v>46093.460416666669</v>
          </cell>
          <cell r="H1744">
            <v>46133.469444444447</v>
          </cell>
        </row>
        <row r="1745">
          <cell r="A1745" t="str">
            <v>UCW-27604</v>
          </cell>
          <cell r="B1745" t="str">
            <v>Tata Cliq Luxury  - New listing - Hermès (02-03-2026)</v>
          </cell>
          <cell r="C1745" t="str">
            <v>CLOSED</v>
          </cell>
          <cell r="D1745" t="str">
            <v>Medium</v>
          </cell>
          <cell r="E1745" t="str">
            <v>netscribes</v>
          </cell>
          <cell r="F1745" t="str">
            <v>Shraddha Dighe</v>
          </cell>
          <cell r="G1745">
            <v>46093.456944444442</v>
          </cell>
          <cell r="H1745">
            <v>46198.642361111109</v>
          </cell>
        </row>
        <row r="1746">
          <cell r="A1746" t="str">
            <v>UCW-27603</v>
          </cell>
          <cell r="B1746" t="str">
            <v>Marc Jacobs - 2 GS - New Listing - TATA - 02/02/2026</v>
          </cell>
          <cell r="C1746" t="str">
            <v>CLOSED</v>
          </cell>
          <cell r="D1746" t="str">
            <v>Medium</v>
          </cell>
          <cell r="E1746" t="str">
            <v>netscribes</v>
          </cell>
          <cell r="F1746" t="str">
            <v>Shraddha Dighe</v>
          </cell>
          <cell r="G1746">
            <v>46093.45416666667</v>
          </cell>
          <cell r="H1746">
            <v>46099.482638888891</v>
          </cell>
        </row>
        <row r="1747">
          <cell r="A1747" t="str">
            <v>UCW-27602</v>
          </cell>
          <cell r="B1747" t="str">
            <v>RE: Being Human | Apparels | 125508 | Tata Cliq | 1303768440 | 27/02/2026</v>
          </cell>
          <cell r="C1747" t="str">
            <v>CLOSED</v>
          </cell>
          <cell r="D1747" t="str">
            <v>Medium</v>
          </cell>
          <cell r="E1747" t="str">
            <v>netscribes</v>
          </cell>
          <cell r="F1747" t="str">
            <v>Simi Raichel Zachariah</v>
          </cell>
          <cell r="G1747">
            <v>46093.453472222223</v>
          </cell>
          <cell r="H1747">
            <v>46123.658333333333</v>
          </cell>
        </row>
        <row r="1748">
          <cell r="A1748" t="str">
            <v>UCW-27601</v>
          </cell>
          <cell r="B1748" t="str">
            <v>Enrich_Libas Apparel 127532 11-03-2026 (IMAGE ADDITION - CAMPAIGN)</v>
          </cell>
          <cell r="C1748" t="str">
            <v>CLOSED</v>
          </cell>
          <cell r="D1748" t="str">
            <v>Medium</v>
          </cell>
          <cell r="E1748" t="str">
            <v>netscribes</v>
          </cell>
          <cell r="F1748" t="str">
            <v>Simi Raichel Zachariah</v>
          </cell>
          <cell r="G1748">
            <v>46093.446527777778</v>
          </cell>
          <cell r="H1748">
            <v>46101.523611111108</v>
          </cell>
        </row>
        <row r="1749">
          <cell r="A1749" t="str">
            <v>UCW-27599</v>
          </cell>
          <cell r="B1749" t="str">
            <v>RE: Tatacliq Lifestyle Catalogue Template-Lot -148_11.03.2026</v>
          </cell>
          <cell r="C1749" t="str">
            <v>CLOSED</v>
          </cell>
          <cell r="D1749" t="str">
            <v>Medium</v>
          </cell>
          <cell r="E1749" t="str">
            <v>netscribes</v>
          </cell>
          <cell r="F1749" t="str">
            <v>Simi Raichel Zachariah</v>
          </cell>
          <cell r="G1749">
            <v>46093.435416666667</v>
          </cell>
          <cell r="H1749">
            <v>46172.515972222223</v>
          </cell>
        </row>
        <row r="1750">
          <cell r="A1750" t="str">
            <v>UCW-27598</v>
          </cell>
          <cell r="B1750" t="str">
            <v>ENRICH_HugoBoss Image updation_06_March_26</v>
          </cell>
          <cell r="C1750" t="str">
            <v>CLOSED</v>
          </cell>
          <cell r="D1750" t="str">
            <v>Medium</v>
          </cell>
          <cell r="E1750" t="str">
            <v>netscribes</v>
          </cell>
          <cell r="F1750" t="str">
            <v>Shraddha Dighe</v>
          </cell>
          <cell r="G1750">
            <v>46093.427777777775</v>
          </cell>
          <cell r="H1750">
            <v>46105.752083333333</v>
          </cell>
        </row>
        <row r="1751">
          <cell r="A1751" t="str">
            <v>UCW-27595</v>
          </cell>
          <cell r="B1751" t="str">
            <v>Dmodot - 2 Mar 26 - 129205 - New collection - Luxury</v>
          </cell>
          <cell r="C1751" t="str">
            <v>CLOSED</v>
          </cell>
          <cell r="D1751" t="str">
            <v>Medium</v>
          </cell>
          <cell r="E1751" t="str">
            <v>Chirag Dubal</v>
          </cell>
          <cell r="F1751" t="str">
            <v>Jaibharathi Jagannathan</v>
          </cell>
          <cell r="G1751">
            <v>46093.406944444447</v>
          </cell>
          <cell r="H1751">
            <v>46134.661805555559</v>
          </cell>
        </row>
        <row r="1752">
          <cell r="A1752" t="str">
            <v>UCW-27594</v>
          </cell>
          <cell r="B1752" t="str">
            <v>Monkstory - 2Mar 26 - 125608 - New collection - Luxury</v>
          </cell>
          <cell r="C1752" t="str">
            <v>CLOSED Due to Inactive/Insufficient Information</v>
          </cell>
          <cell r="D1752" t="str">
            <v>Medium</v>
          </cell>
          <cell r="E1752" t="str">
            <v>Chirag Dubal</v>
          </cell>
          <cell r="F1752" t="str">
            <v>Jaibharathi Jagannathan</v>
          </cell>
          <cell r="G1752">
            <v>46093.404166666667</v>
          </cell>
          <cell r="H1752">
            <v>46132.74722222222</v>
          </cell>
        </row>
        <row r="1753">
          <cell r="A1753" t="str">
            <v>UCW-27590</v>
          </cell>
          <cell r="B1753" t="str">
            <v>Around Always - 27th Feb 26 - 128005 - New collection - Luxury</v>
          </cell>
          <cell r="C1753" t="str">
            <v>CLOSED Due to Inactive/Insufficient Information</v>
          </cell>
          <cell r="D1753" t="str">
            <v>Medium</v>
          </cell>
          <cell r="E1753" t="str">
            <v>Chirag Dubal</v>
          </cell>
          <cell r="F1753" t="str">
            <v>Jaibharathi Jagannathan</v>
          </cell>
          <cell r="G1753">
            <v>46093.38958333333</v>
          </cell>
          <cell r="H1753">
            <v>46133.818749999999</v>
          </cell>
        </row>
        <row r="1754">
          <cell r="A1754" t="str">
            <v>UCW-27588</v>
          </cell>
          <cell r="B1754" t="str">
            <v>S&amp;N Shantanu and Nikhil - 27th feb 26- 127002 - New collection - Luxury</v>
          </cell>
          <cell r="C1754" t="str">
            <v>CLOSED</v>
          </cell>
          <cell r="D1754" t="str">
            <v>Medium</v>
          </cell>
          <cell r="E1754" t="str">
            <v>Chirag Dubal</v>
          </cell>
          <cell r="F1754" t="str">
            <v>Jaibharathi Jagannathan</v>
          </cell>
          <cell r="G1754">
            <v>46093.06527777778</v>
          </cell>
          <cell r="H1754">
            <v>46162.600694444445</v>
          </cell>
        </row>
        <row r="1755">
          <cell r="A1755" t="str">
            <v>UCW-27555</v>
          </cell>
          <cell r="B1755" t="str">
            <v>MNY | Nano Sculpt Pen Listing | TATACLIQ</v>
          </cell>
          <cell r="C1755" t="str">
            <v>CLOSED</v>
          </cell>
          <cell r="D1755" t="str">
            <v>Medium</v>
          </cell>
          <cell r="E1755" t="str">
            <v>netscribes</v>
          </cell>
          <cell r="F1755" t="str">
            <v>Shraddha Dighe</v>
          </cell>
          <cell r="G1755">
            <v>46092.734027777777</v>
          </cell>
          <cell r="H1755">
            <v>46097.531944444447</v>
          </cell>
        </row>
        <row r="1756">
          <cell r="A1756" t="str">
            <v>UCW-27554</v>
          </cell>
          <cell r="B1756" t="str">
            <v>Catalogue Metro Brands / Women's Category</v>
          </cell>
          <cell r="C1756" t="str">
            <v>CLOSED</v>
          </cell>
          <cell r="D1756" t="str">
            <v>Medium</v>
          </cell>
          <cell r="E1756" t="str">
            <v>Chirag Dubal</v>
          </cell>
          <cell r="F1756" t="str">
            <v>netscribes</v>
          </cell>
          <cell r="G1756">
            <v>46092.734027777777</v>
          </cell>
          <cell r="H1756">
            <v>46172.631944444445</v>
          </cell>
        </row>
        <row r="1757">
          <cell r="A1757" t="str">
            <v>UCW-27551</v>
          </cell>
          <cell r="B1757" t="str">
            <v>ECCO - SS26 Catalogue</v>
          </cell>
          <cell r="C1757" t="str">
            <v>CLOSED</v>
          </cell>
          <cell r="D1757" t="str">
            <v>Medium</v>
          </cell>
          <cell r="E1757" t="str">
            <v>Chirag Dubal</v>
          </cell>
          <cell r="F1757" t="str">
            <v>Shloka Chakre</v>
          </cell>
          <cell r="G1757">
            <v>46092.724999999999</v>
          </cell>
          <cell r="H1757">
            <v>46117.675000000003</v>
          </cell>
        </row>
        <row r="1758">
          <cell r="A1758" t="str">
            <v>UCW-27549</v>
          </cell>
          <cell r="B1758" t="str">
            <v>Tata cliq cataloguing process</v>
          </cell>
          <cell r="C1758" t="str">
            <v>CLOSED</v>
          </cell>
          <cell r="D1758" t="str">
            <v>Medium</v>
          </cell>
          <cell r="E1758" t="str">
            <v>netscribes</v>
          </cell>
          <cell r="F1758" t="str">
            <v>Shraddha Dighe</v>
          </cell>
          <cell r="G1758">
            <v>46092.717361111114</v>
          </cell>
          <cell r="H1758">
            <v>46107.529861111114</v>
          </cell>
        </row>
        <row r="1759">
          <cell r="A1759" t="str">
            <v>UCW-27536</v>
          </cell>
          <cell r="B1759" t="str">
            <v>ERROR_Update to "Use Before" Policy</v>
          </cell>
          <cell r="C1759" t="str">
            <v>CLOSED</v>
          </cell>
          <cell r="D1759" t="str">
            <v>Medium</v>
          </cell>
          <cell r="E1759" t="str">
            <v>netscribes</v>
          </cell>
          <cell r="F1759" t="str">
            <v>Shraddha Dighe</v>
          </cell>
          <cell r="G1759">
            <v>46092.679861111108</v>
          </cell>
          <cell r="H1759">
            <v>46113.462500000001</v>
          </cell>
        </row>
        <row r="1760">
          <cell r="A1760" t="str">
            <v>UCW-27534</v>
          </cell>
          <cell r="B1760" t="str">
            <v>Eego Italy Footwear New Catalog // Seller Code - 128558 // Dated 05-03-2026</v>
          </cell>
          <cell r="C1760" t="str">
            <v>CLOSED</v>
          </cell>
          <cell r="D1760" t="str">
            <v>Medium</v>
          </cell>
          <cell r="E1760" t="str">
            <v>netscribes</v>
          </cell>
          <cell r="F1760" t="str">
            <v>Mohd Tahir Shaikh</v>
          </cell>
          <cell r="G1760">
            <v>46092.671527777777</v>
          </cell>
          <cell r="H1760">
            <v>46100.574999999997</v>
          </cell>
        </row>
        <row r="1761">
          <cell r="A1761" t="str">
            <v>UCW-27523</v>
          </cell>
          <cell r="B1761" t="str">
            <v>PUMA Apparel &amp; Accessories 124130 &amp; 125381 New Listing 05-03-2026</v>
          </cell>
          <cell r="C1761" t="str">
            <v>CLOSED</v>
          </cell>
          <cell r="D1761" t="str">
            <v>Medium</v>
          </cell>
          <cell r="E1761" t="str">
            <v>netscribes</v>
          </cell>
          <cell r="F1761" t="str">
            <v>Mohd Tahir Shaikh</v>
          </cell>
          <cell r="G1761">
            <v>46092.620138888888</v>
          </cell>
          <cell r="H1761">
            <v>46150.80972222222</v>
          </cell>
        </row>
        <row r="1762">
          <cell r="A1762" t="str">
            <v>UCW-27517</v>
          </cell>
          <cell r="B1762" t="str">
            <v>Women-417 New Styles for Listing</v>
          </cell>
          <cell r="C1762" t="str">
            <v>CLOSED</v>
          </cell>
          <cell r="D1762" t="str">
            <v>Medium</v>
          </cell>
          <cell r="E1762" t="str">
            <v>netscribes</v>
          </cell>
          <cell r="F1762" t="str">
            <v>Simi Raichel Zachariah</v>
          </cell>
          <cell r="G1762">
            <v>46092.578472222223</v>
          </cell>
          <cell r="H1762">
            <v>46111.45416666667</v>
          </cell>
        </row>
        <row r="1763">
          <cell r="A1763" t="str">
            <v>UCW-27514</v>
          </cell>
          <cell r="B1763" t="str">
            <v>124246 Luxury New Balance OR Slot 2 listing 10.03.2026</v>
          </cell>
          <cell r="C1763" t="str">
            <v>CLOSED</v>
          </cell>
          <cell r="D1763" t="str">
            <v>Medium</v>
          </cell>
          <cell r="E1763" t="str">
            <v>netscribes</v>
          </cell>
          <cell r="F1763" t="str">
            <v>Shloka Chakre</v>
          </cell>
          <cell r="G1763">
            <v>46092.552083333336</v>
          </cell>
          <cell r="H1763">
            <v>46112.482638888891</v>
          </cell>
        </row>
        <row r="1764">
          <cell r="A1764" t="str">
            <v>UCW-27513</v>
          </cell>
          <cell r="B1764" t="str">
            <v>TATACLIQ - LISTING FILE- 10032026</v>
          </cell>
          <cell r="C1764" t="str">
            <v>CLOSED</v>
          </cell>
          <cell r="D1764" t="str">
            <v>Medium</v>
          </cell>
          <cell r="E1764" t="str">
            <v>netscribes</v>
          </cell>
          <cell r="F1764" t="str">
            <v>Simi Raichel Zachariah</v>
          </cell>
          <cell r="G1764">
            <v>46092.536805555559</v>
          </cell>
          <cell r="H1764">
            <v>46153.683333333334</v>
          </cell>
        </row>
        <row r="1765">
          <cell r="A1765" t="str">
            <v>UCW-27511</v>
          </cell>
          <cell r="B1765" t="str">
            <v>PILOT - 1st Image Change - 1MG - 11.03.2026</v>
          </cell>
          <cell r="C1765" t="str">
            <v>CLOSED</v>
          </cell>
          <cell r="D1765" t="str">
            <v>Highest</v>
          </cell>
          <cell r="E1765" t="str">
            <v>netscribes</v>
          </cell>
          <cell r="F1765" t="str">
            <v>Disha Bhanushali</v>
          </cell>
          <cell r="G1765">
            <v>46092.506944444445</v>
          </cell>
          <cell r="H1765">
            <v>46172.632638888892</v>
          </cell>
        </row>
        <row r="1766">
          <cell r="A1766" t="str">
            <v>UCW-27506</v>
          </cell>
          <cell r="B1766" t="str">
            <v>RE: 62 Request to Expedite Catalog Listing</v>
          </cell>
          <cell r="C1766" t="str">
            <v>CLOSED</v>
          </cell>
          <cell r="D1766" t="str">
            <v>Medium</v>
          </cell>
          <cell r="E1766" t="str">
            <v>netscribes</v>
          </cell>
          <cell r="F1766" t="str">
            <v>Simi Raichel Zachariah</v>
          </cell>
          <cell r="G1766">
            <v>46092.479861111111</v>
          </cell>
          <cell r="H1766">
            <v>46100.566666666666</v>
          </cell>
        </row>
        <row r="1767">
          <cell r="A1767" t="str">
            <v>UCW-27496</v>
          </cell>
          <cell r="B1767" t="str">
            <v>RE: TataCliq X Bewakoof II Womenswestern Wear II 09-03-2026</v>
          </cell>
          <cell r="C1767" t="str">
            <v>CLOSED</v>
          </cell>
          <cell r="D1767" t="str">
            <v>Medium</v>
          </cell>
          <cell r="E1767" t="str">
            <v>netscribes</v>
          </cell>
          <cell r="F1767" t="str">
            <v>Simi Raichel Zachariah</v>
          </cell>
          <cell r="G1767">
            <v>46092.429861111108</v>
          </cell>
          <cell r="H1767">
            <v>46172.525694444441</v>
          </cell>
        </row>
        <row r="1768">
          <cell r="A1768" t="str">
            <v>UCW-27494</v>
          </cell>
          <cell r="B1768" t="str">
            <v>New listing</v>
          </cell>
          <cell r="C1768" t="str">
            <v>CLOSED</v>
          </cell>
          <cell r="D1768" t="str">
            <v>Medium</v>
          </cell>
          <cell r="E1768" t="str">
            <v>netscribes</v>
          </cell>
          <cell r="F1768" t="str">
            <v>Shraddha Dighe</v>
          </cell>
          <cell r="G1768">
            <v>46092.424305555556</v>
          </cell>
          <cell r="H1768">
            <v>46094.427777777775</v>
          </cell>
        </row>
        <row r="1769">
          <cell r="A1769" t="str">
            <v>UCW-27493</v>
          </cell>
          <cell r="B1769" t="str">
            <v>ENRICH_BRAND DAALI -BOTTOM IMAGE REPLACE</v>
          </cell>
          <cell r="C1769" t="str">
            <v>CLOSED</v>
          </cell>
          <cell r="D1769" t="str">
            <v>Medium</v>
          </cell>
          <cell r="E1769" t="str">
            <v>netscribes</v>
          </cell>
          <cell r="F1769" t="str">
            <v>Shraddha Dighe</v>
          </cell>
          <cell r="G1769">
            <v>46092.406944444447</v>
          </cell>
          <cell r="H1769">
            <v>46093.428472222222</v>
          </cell>
        </row>
        <row r="1770">
          <cell r="A1770" t="str">
            <v>UCW-27492</v>
          </cell>
          <cell r="B1770" t="str">
            <v>ENRICH_Transition Image for Aloo Neem Packaging Change- Forest Essentials</v>
          </cell>
          <cell r="C1770" t="str">
            <v>CLOSED</v>
          </cell>
          <cell r="D1770" t="str">
            <v>Medium</v>
          </cell>
          <cell r="E1770" t="str">
            <v>netscribes</v>
          </cell>
          <cell r="F1770" t="str">
            <v>Shraddha Dighe</v>
          </cell>
          <cell r="G1770">
            <v>46092.4</v>
          </cell>
          <cell r="H1770">
            <v>46093.436805555553</v>
          </cell>
        </row>
        <row r="1771">
          <cell r="A1771" t="str">
            <v>UCW-27489</v>
          </cell>
          <cell r="B1771" t="str">
            <v>RE: New Balance Women Apparel 127055 &amp; 126934 New listing 09-031-2026</v>
          </cell>
          <cell r="C1771" t="str">
            <v>CLOSED</v>
          </cell>
          <cell r="D1771" t="str">
            <v>Medium</v>
          </cell>
          <cell r="E1771" t="str">
            <v>netscribes</v>
          </cell>
          <cell r="F1771" t="str">
            <v>Simi Raichel Zachariah</v>
          </cell>
          <cell r="G1771">
            <v>46091.813888888886</v>
          </cell>
          <cell r="H1771">
            <v>46172.633333333331</v>
          </cell>
        </row>
        <row r="1772">
          <cell r="A1772" t="str">
            <v>UCW-27485</v>
          </cell>
          <cell r="B1772" t="str">
            <v>Listing Template</v>
          </cell>
          <cell r="C1772" t="str">
            <v>CLOSED Due to Inactive/Insufficient Information</v>
          </cell>
          <cell r="D1772" t="str">
            <v>Medium</v>
          </cell>
          <cell r="E1772" t="str">
            <v>netscribes</v>
          </cell>
          <cell r="F1772" t="str">
            <v>Shraddha Dighe</v>
          </cell>
          <cell r="G1772">
            <v>46091.772916666669</v>
          </cell>
          <cell r="H1772">
            <v>46100.425694444442</v>
          </cell>
        </row>
        <row r="1773">
          <cell r="A1773" t="str">
            <v>UCW-27480</v>
          </cell>
          <cell r="B1773" t="str">
            <v>Listing request | Shopaarel</v>
          </cell>
          <cell r="C1773" t="str">
            <v>CLOSED</v>
          </cell>
          <cell r="D1773" t="str">
            <v>Medium</v>
          </cell>
          <cell r="E1773" t="str">
            <v>netscribes</v>
          </cell>
          <cell r="F1773" t="str">
            <v>Shraddha Dighe</v>
          </cell>
          <cell r="G1773">
            <v>46091.738194444442</v>
          </cell>
          <cell r="H1773">
            <v>46093.381944444445</v>
          </cell>
        </row>
        <row r="1774">
          <cell r="A1774" t="str">
            <v>UCW-27479</v>
          </cell>
          <cell r="B1774" t="str">
            <v>Lip oil &amp; Lip Plumer New SKU listing</v>
          </cell>
          <cell r="C1774" t="str">
            <v>CLOSED</v>
          </cell>
          <cell r="D1774" t="str">
            <v>Medium</v>
          </cell>
          <cell r="E1774" t="str">
            <v>netscribes</v>
          </cell>
          <cell r="F1774" t="str">
            <v>Shraddha Dighe</v>
          </cell>
          <cell r="G1774">
            <v>46091.734722222223</v>
          </cell>
          <cell r="H1774">
            <v>46172.527777777781</v>
          </cell>
        </row>
        <row r="1775">
          <cell r="A1775" t="str">
            <v>UCW-27477</v>
          </cell>
          <cell r="B1775" t="str">
            <v>New Listing</v>
          </cell>
          <cell r="C1775" t="str">
            <v>CLOSED</v>
          </cell>
          <cell r="D1775" t="str">
            <v>Medium</v>
          </cell>
          <cell r="E1775" t="str">
            <v>netscribes</v>
          </cell>
          <cell r="F1775" t="str">
            <v>Shraddha Dighe</v>
          </cell>
          <cell r="G1775">
            <v>46091.724305555559</v>
          </cell>
          <cell r="H1775">
            <v>46154.781944444447</v>
          </cell>
        </row>
        <row r="1776">
          <cell r="A1776" t="str">
            <v>UCW-27475</v>
          </cell>
          <cell r="B1776" t="str">
            <v>New listing</v>
          </cell>
          <cell r="C1776" t="str">
            <v>CLOSED</v>
          </cell>
          <cell r="D1776" t="str">
            <v>Medium</v>
          </cell>
          <cell r="E1776" t="str">
            <v>netscribes</v>
          </cell>
          <cell r="F1776" t="str">
            <v>Shraddha Dighe</v>
          </cell>
          <cell r="G1776">
            <v>46091.719444444447</v>
          </cell>
          <cell r="H1776">
            <v>46103.820138888892</v>
          </cell>
        </row>
        <row r="1777">
          <cell r="A1777" t="str">
            <v>UCW-27473</v>
          </cell>
          <cell r="B1777" t="str">
            <v>Bluesky Listing Tatacliq</v>
          </cell>
          <cell r="C1777" t="str">
            <v>CLOSED</v>
          </cell>
          <cell r="D1777" t="str">
            <v>Medium</v>
          </cell>
          <cell r="E1777" t="str">
            <v>netscribes</v>
          </cell>
          <cell r="F1777" t="str">
            <v>Shraddha Dighe</v>
          </cell>
          <cell r="G1777">
            <v>46091.711805555555</v>
          </cell>
          <cell r="H1777">
            <v>46121.834027777775</v>
          </cell>
        </row>
        <row r="1778">
          <cell r="A1778" t="str">
            <v>UCW-27471</v>
          </cell>
          <cell r="B1778" t="str">
            <v>Kama Ayurveda | Amsuman | Cataloguing</v>
          </cell>
          <cell r="C1778" t="str">
            <v>CLOSED</v>
          </cell>
          <cell r="D1778" t="str">
            <v>Medium</v>
          </cell>
          <cell r="E1778" t="str">
            <v>netscribes</v>
          </cell>
          <cell r="F1778" t="str">
            <v>Shraddha Dighe</v>
          </cell>
          <cell r="G1778">
            <v>46091.70208333333</v>
          </cell>
          <cell r="H1778">
            <v>46093.387499999997</v>
          </cell>
        </row>
        <row r="1779">
          <cell r="A1779" t="str">
            <v>UCW-27444</v>
          </cell>
          <cell r="B1779" t="str">
            <v>Super You (Pending Styles)</v>
          </cell>
          <cell r="C1779" t="str">
            <v>CLOSED</v>
          </cell>
          <cell r="D1779" t="str">
            <v>Medium</v>
          </cell>
          <cell r="E1779" t="str">
            <v>netscribes</v>
          </cell>
          <cell r="F1779" t="str">
            <v>Shraddha Dighe</v>
          </cell>
          <cell r="G1779">
            <v>46091.445833333331</v>
          </cell>
          <cell r="H1779">
            <v>46172.633333333331</v>
          </cell>
        </row>
        <row r="1780">
          <cell r="A1780" t="str">
            <v>UCW-27442</v>
          </cell>
          <cell r="B1780" t="str">
            <v>ENRICH_TF - Ombre Leather Cataloguing details required</v>
          </cell>
          <cell r="C1780" t="str">
            <v>CLOSED</v>
          </cell>
          <cell r="D1780" t="str">
            <v>Medium</v>
          </cell>
          <cell r="E1780" t="str">
            <v>netscribes</v>
          </cell>
          <cell r="F1780" t="str">
            <v>Shraddha Dighe</v>
          </cell>
          <cell r="G1780">
            <v>46091.421527777777</v>
          </cell>
          <cell r="H1780">
            <v>46092.693749999999</v>
          </cell>
        </row>
        <row r="1781">
          <cell r="A1781" t="str">
            <v>UCW-27441</v>
          </cell>
          <cell r="B1781" t="str">
            <v>CLONE - CLONE - Beauty - New brand cataloguing - Forest Hill - 1 Aug</v>
          </cell>
          <cell r="C1781" t="str">
            <v>CLOSED Due to Inactive/Insufficient Information</v>
          </cell>
          <cell r="D1781" t="str">
            <v>High</v>
          </cell>
          <cell r="E1781" t="str">
            <v>netscribes</v>
          </cell>
          <cell r="F1781" t="str">
            <v>Shraddha Dighe</v>
          </cell>
          <cell r="G1781">
            <v>46091.416666666664</v>
          </cell>
          <cell r="H1781">
            <v>46243.544444444444</v>
          </cell>
        </row>
        <row r="1782">
          <cell r="A1782" t="str">
            <v>UCW-27440</v>
          </cell>
          <cell r="B1782" t="str">
            <v>MNY | Bubble Washable Listing | TATACLIQ</v>
          </cell>
          <cell r="C1782" t="str">
            <v>CLOSED</v>
          </cell>
          <cell r="D1782" t="str">
            <v>Medium</v>
          </cell>
          <cell r="E1782" t="str">
            <v>netscribes</v>
          </cell>
          <cell r="F1782" t="str">
            <v>Shraddha Dighe</v>
          </cell>
          <cell r="G1782">
            <v>46091.411111111112</v>
          </cell>
          <cell r="H1782">
            <v>46092.443055555559</v>
          </cell>
        </row>
        <row r="1783">
          <cell r="A1783" t="str">
            <v>UCW-27433</v>
          </cell>
          <cell r="B1783" t="str">
            <v>ERROR_Catalogue errors for the Multibrands Agency (NETSCRIBES) 9TH MARCH_NC</v>
          </cell>
          <cell r="C1783" t="str">
            <v>CLOSED</v>
          </cell>
          <cell r="D1783" t="str">
            <v>Highest</v>
          </cell>
          <cell r="E1783" t="str">
            <v>netscribes</v>
          </cell>
          <cell r="F1783" t="str">
            <v>Sushma Ram</v>
          </cell>
          <cell r="G1783">
            <v>46090.982638888891</v>
          </cell>
          <cell r="H1783">
            <v>46095.652777777781</v>
          </cell>
        </row>
        <row r="1784">
          <cell r="A1784" t="str">
            <v>UCW-27431</v>
          </cell>
          <cell r="B1784" t="str">
            <v>CLONE - TataCliq | 30 Jan 2024 | Cataloguing-SS25 | Adults &amp; Kids Apparel | 199 (Adults) 16 (Kids)</v>
          </cell>
          <cell r="C1784" t="str">
            <v>CLOSED Due to Inactive/Insufficient Information</v>
          </cell>
          <cell r="D1784" t="str">
            <v>Medium</v>
          </cell>
          <cell r="E1784" t="str">
            <v>Chirag Dubal</v>
          </cell>
          <cell r="F1784" t="str">
            <v>Reagan D’souza</v>
          </cell>
          <cell r="G1784">
            <v>46090.821527777778</v>
          </cell>
          <cell r="H1784">
            <v>46091.627083333333</v>
          </cell>
        </row>
        <row r="1785">
          <cell r="A1785" t="str">
            <v>UCW-27430</v>
          </cell>
          <cell r="B1785" t="str">
            <v>Error_ TataCliq | 30 Jan 2024 | Cataloguing-SS25 | Adults &amp; Kids Apparel | 199 (Adults) 16 (Kids)</v>
          </cell>
          <cell r="C1785" t="str">
            <v>CLOSED</v>
          </cell>
          <cell r="D1785" t="str">
            <v>High</v>
          </cell>
          <cell r="E1785" t="str">
            <v>netscribes</v>
          </cell>
          <cell r="F1785" t="str">
            <v>Reagan D’souza</v>
          </cell>
          <cell r="G1785">
            <v>46090.821527777778</v>
          </cell>
          <cell r="H1785">
            <v>46113.679861111108</v>
          </cell>
        </row>
        <row r="1786">
          <cell r="A1786" t="str">
            <v>UCW-27427</v>
          </cell>
          <cell r="B1786" t="str">
            <v>OAP | Foundation Shade Extension | TATACLIQ</v>
          </cell>
          <cell r="C1786" t="str">
            <v>CLOSED</v>
          </cell>
          <cell r="D1786" t="str">
            <v>Medium</v>
          </cell>
          <cell r="E1786" t="str">
            <v>netscribes</v>
          </cell>
          <cell r="F1786" t="str">
            <v>Shraddha Dighe</v>
          </cell>
          <cell r="G1786">
            <v>46090.774305555555</v>
          </cell>
          <cell r="H1786">
            <v>46092.454861111109</v>
          </cell>
        </row>
        <row r="1787">
          <cell r="A1787" t="str">
            <v>UCW-27410</v>
          </cell>
          <cell r="B1787" t="str">
            <v>Tata Cliq Luxury  - New listing - Hermès (Musc Pallida) 03-02-2026</v>
          </cell>
          <cell r="C1787" t="str">
            <v>CLOSED</v>
          </cell>
          <cell r="D1787" t="str">
            <v>Medium</v>
          </cell>
          <cell r="E1787" t="str">
            <v>netscribes</v>
          </cell>
          <cell r="F1787" t="str">
            <v>Shraddha Dighe</v>
          </cell>
          <cell r="G1787">
            <v>46090.655555555553</v>
          </cell>
          <cell r="H1787">
            <v>46092.461111111108</v>
          </cell>
        </row>
        <row r="1788">
          <cell r="A1788" t="str">
            <v>UCW-27404</v>
          </cell>
          <cell r="B1788" t="str">
            <v>OAP | Concealer Shade Extension | TATACLIQ</v>
          </cell>
          <cell r="C1788" t="str">
            <v>CLOSED</v>
          </cell>
          <cell r="D1788" t="str">
            <v>Medium</v>
          </cell>
          <cell r="E1788" t="str">
            <v>netscribes</v>
          </cell>
          <cell r="F1788" t="str">
            <v>Shraddha Dighe</v>
          </cell>
          <cell r="G1788">
            <v>46090.631249999999</v>
          </cell>
          <cell r="H1788">
            <v>46092.643750000003</v>
          </cell>
        </row>
        <row r="1789">
          <cell r="A1789" t="str">
            <v>UCW-27403</v>
          </cell>
          <cell r="B1789" t="str">
            <v>MNY | Vinyl Racing Listing | TATACLIQ</v>
          </cell>
          <cell r="C1789" t="str">
            <v>CLOSED</v>
          </cell>
          <cell r="D1789" t="str">
            <v>Medium</v>
          </cell>
          <cell r="E1789" t="str">
            <v>Chirag Dubal</v>
          </cell>
          <cell r="F1789" t="str">
            <v>Shraddha Dighe</v>
          </cell>
          <cell r="G1789">
            <v>46090.625694444447</v>
          </cell>
          <cell r="H1789">
            <v>46092.473611111112</v>
          </cell>
        </row>
        <row r="1790">
          <cell r="A1790" t="str">
            <v>UCW-27390</v>
          </cell>
          <cell r="B1790" t="str">
            <v>Error_Request for Product Listings and Brand Certificate Image - Super You</v>
          </cell>
          <cell r="C1790" t="str">
            <v>CLOSED</v>
          </cell>
          <cell r="D1790" t="str">
            <v>Medium</v>
          </cell>
          <cell r="E1790" t="str">
            <v>netscribes</v>
          </cell>
          <cell r="F1790" t="str">
            <v>Reagan D’souza</v>
          </cell>
          <cell r="G1790">
            <v>46090.45416666667</v>
          </cell>
          <cell r="H1790">
            <v>46090.621527777781</v>
          </cell>
        </row>
        <row r="1791">
          <cell r="A1791" t="str">
            <v>UCW-27385</v>
          </cell>
          <cell r="B1791" t="str">
            <v>Hoversoul - cataloging  Batch -5</v>
          </cell>
          <cell r="C1791" t="str">
            <v>CLOSED Due to Inactive/Insufficient Information</v>
          </cell>
          <cell r="D1791" t="str">
            <v>Medium</v>
          </cell>
          <cell r="E1791" t="str">
            <v>netscribes</v>
          </cell>
          <cell r="F1791" t="str">
            <v>Mohd Tahir Shaikh</v>
          </cell>
          <cell r="G1791">
            <v>46089.873611111114</v>
          </cell>
          <cell r="H1791">
            <v>46156.815972222219</v>
          </cell>
        </row>
        <row r="1792">
          <cell r="A1792" t="str">
            <v>UCW-27369</v>
          </cell>
          <cell r="B1792" t="str">
            <v>ENRICH_Need to update image - 18.2.2026</v>
          </cell>
          <cell r="C1792" t="str">
            <v>CLOSED</v>
          </cell>
          <cell r="D1792" t="str">
            <v>Medium</v>
          </cell>
          <cell r="E1792" t="str">
            <v>netscribes</v>
          </cell>
          <cell r="F1792" t="str">
            <v>Mohd Tahir Shaikh</v>
          </cell>
          <cell r="G1792">
            <v>46089.011111111111</v>
          </cell>
          <cell r="H1792">
            <v>46092.646527777775</v>
          </cell>
        </row>
        <row r="1793">
          <cell r="A1793" t="str">
            <v>UCW-27361</v>
          </cell>
          <cell r="B1793" t="str">
            <v>Error_RE: Lifestyle x Tatacliq- Catalogue in Progress- 16th Jan- Priority</v>
          </cell>
          <cell r="C1793" t="str">
            <v>CLOSED</v>
          </cell>
          <cell r="D1793" t="str">
            <v>Medium</v>
          </cell>
          <cell r="E1793" t="str">
            <v>netscribes</v>
          </cell>
          <cell r="F1793" t="str">
            <v>Reagan D’souza</v>
          </cell>
          <cell r="G1793">
            <v>46088.77847222222</v>
          </cell>
          <cell r="H1793">
            <v>46091.87222222222</v>
          </cell>
        </row>
        <row r="1794">
          <cell r="A1794" t="str">
            <v>UCW-27345</v>
          </cell>
          <cell r="B1794" t="str">
            <v>MNY | Cloudtopia Listing | TATACLIQ</v>
          </cell>
          <cell r="C1794" t="str">
            <v>CLOSED</v>
          </cell>
          <cell r="D1794" t="str">
            <v>Medium</v>
          </cell>
          <cell r="E1794" t="str">
            <v>netscribes</v>
          </cell>
          <cell r="F1794" t="str">
            <v>Shraddha Dighe</v>
          </cell>
          <cell r="G1794">
            <v>46087.768055555556</v>
          </cell>
          <cell r="H1794">
            <v>46090.465277777781</v>
          </cell>
        </row>
        <row r="1795">
          <cell r="A1795" t="str">
            <v>UCW-27344</v>
          </cell>
          <cell r="B1795" t="str">
            <v>ENRICH_MNY | Bubble WTP Update | TATACLIQ</v>
          </cell>
          <cell r="C1795" t="str">
            <v>CLOSED</v>
          </cell>
          <cell r="D1795" t="str">
            <v>Medium</v>
          </cell>
          <cell r="E1795" t="str">
            <v>netscribes</v>
          </cell>
          <cell r="F1795" t="str">
            <v>Shraddha Dighe</v>
          </cell>
          <cell r="G1795">
            <v>46087.763888888891</v>
          </cell>
          <cell r="H1795">
            <v>46090.467361111114</v>
          </cell>
        </row>
        <row r="1796">
          <cell r="A1796" t="str">
            <v>UCW-27343</v>
          </cell>
          <cell r="B1796" t="str">
            <v>ENRICH_OAP | Cushion Foundation PDP Update | TATACLIQ</v>
          </cell>
          <cell r="C1796" t="str">
            <v>CLOSED</v>
          </cell>
          <cell r="D1796" t="str">
            <v>Medium</v>
          </cell>
          <cell r="E1796" t="str">
            <v>netscribes</v>
          </cell>
          <cell r="F1796" t="str">
            <v>Shraddha Dighe</v>
          </cell>
          <cell r="G1796">
            <v>46087.761805555558</v>
          </cell>
          <cell r="H1796">
            <v>46090.503472222219</v>
          </cell>
        </row>
        <row r="1797">
          <cell r="A1797" t="str">
            <v>UCW-27342</v>
          </cell>
          <cell r="B1797" t="str">
            <v>TCL - GWP Cataloguing March</v>
          </cell>
          <cell r="C1797" t="str">
            <v>CLOSED</v>
          </cell>
          <cell r="D1797" t="str">
            <v>Medium</v>
          </cell>
          <cell r="E1797" t="str">
            <v>netscribes</v>
          </cell>
          <cell r="F1797" t="str">
            <v>Shraddha Dighe</v>
          </cell>
          <cell r="G1797">
            <v>46087.756249999999</v>
          </cell>
          <cell r="H1797">
            <v>46090.477083333331</v>
          </cell>
        </row>
        <row r="1798">
          <cell r="A1798" t="str">
            <v>UCW-27340</v>
          </cell>
          <cell r="B1798" t="str">
            <v>TCL - March Cataloguing</v>
          </cell>
          <cell r="C1798" t="str">
            <v>CLOSED</v>
          </cell>
          <cell r="D1798" t="str">
            <v>Medium</v>
          </cell>
          <cell r="E1798" t="str">
            <v>netscribes</v>
          </cell>
          <cell r="F1798" t="str">
            <v>Shraddha Dighe</v>
          </cell>
          <cell r="G1798">
            <v>46087.753472222219</v>
          </cell>
          <cell r="H1798">
            <v>46093.52847222222</v>
          </cell>
        </row>
        <row r="1799">
          <cell r="A1799" t="str">
            <v>UCW-27337</v>
          </cell>
          <cell r="B1799" t="str">
            <v>Cetaphil ( BS Marketing ) - EAN change SKU's Cataloguing</v>
          </cell>
          <cell r="C1799" t="str">
            <v>CLOSED</v>
          </cell>
          <cell r="D1799" t="str">
            <v>Medium</v>
          </cell>
          <cell r="E1799" t="str">
            <v>netscribes</v>
          </cell>
          <cell r="F1799" t="str">
            <v>Shraddha Dighe</v>
          </cell>
          <cell r="G1799">
            <v>46087.736111111109</v>
          </cell>
          <cell r="H1799">
            <v>46091.432638888888</v>
          </cell>
        </row>
        <row r="1800">
          <cell r="A1800" t="str">
            <v>UCW-27334</v>
          </cell>
          <cell r="B1800" t="str">
            <v>ENRICH_SKU List_Swiss Arabian</v>
          </cell>
          <cell r="C1800" t="str">
            <v>CLOSED</v>
          </cell>
          <cell r="D1800" t="str">
            <v>Medium</v>
          </cell>
          <cell r="E1800" t="str">
            <v>netscribes</v>
          </cell>
          <cell r="F1800" t="str">
            <v>Shraddha Dighe</v>
          </cell>
          <cell r="G1800">
            <v>46087.727083333331</v>
          </cell>
          <cell r="H1800">
            <v>46090.61041666667</v>
          </cell>
        </row>
        <row r="1801">
          <cell r="A1801" t="str">
            <v>UCW-27330</v>
          </cell>
          <cell r="B1801" t="str">
            <v>New Listings - Hugo Boss</v>
          </cell>
          <cell r="C1801" t="str">
            <v>CLOSED</v>
          </cell>
          <cell r="D1801" t="str">
            <v>Medium</v>
          </cell>
          <cell r="E1801" t="str">
            <v>netscribes</v>
          </cell>
          <cell r="F1801" t="str">
            <v>Shraddha Dighe</v>
          </cell>
          <cell r="G1801">
            <v>46087.693749999999</v>
          </cell>
          <cell r="H1801">
            <v>46107.479861111111</v>
          </cell>
        </row>
        <row r="1802">
          <cell r="A1802" t="str">
            <v>UCW-27328</v>
          </cell>
          <cell r="B1802" t="str">
            <v>ERROR_PUMA Accessories_Footwear_Apparel 124130 &amp; 125381 New Listing 12-02-2026_NC</v>
          </cell>
          <cell r="C1802" t="str">
            <v>CLOSED Due to Inactive/Insufficient Information</v>
          </cell>
          <cell r="D1802" t="str">
            <v>Medium</v>
          </cell>
          <cell r="E1802" t="str">
            <v>netscribes</v>
          </cell>
          <cell r="F1802" t="str">
            <v>Mohd Tahir Shaikh</v>
          </cell>
          <cell r="G1802">
            <v>46087.69027777778</v>
          </cell>
          <cell r="H1802">
            <v>46109.390972222223</v>
          </cell>
        </row>
        <row r="1803">
          <cell r="A1803" t="str">
            <v>UCW-27327</v>
          </cell>
          <cell r="B1803" t="str">
            <v>ENRICH_Title Update: Creed Inspiration Kit</v>
          </cell>
          <cell r="C1803" t="str">
            <v>CLOSED</v>
          </cell>
          <cell r="D1803" t="str">
            <v>Medium</v>
          </cell>
          <cell r="E1803" t="str">
            <v>netscribes</v>
          </cell>
          <cell r="F1803" t="str">
            <v>Shraddha Dighe</v>
          </cell>
          <cell r="G1803">
            <v>46087.6875</v>
          </cell>
          <cell r="H1803">
            <v>46088.429861111108</v>
          </cell>
        </row>
        <row r="1804">
          <cell r="A1804" t="str">
            <v>UCW-27324</v>
          </cell>
          <cell r="B1804" t="str">
            <v>Tata Cliq-adidas DTC|Footwear| Attributes_18-02-26</v>
          </cell>
          <cell r="C1804" t="str">
            <v>CLOSED</v>
          </cell>
          <cell r="D1804" t="str">
            <v>Medium</v>
          </cell>
          <cell r="E1804" t="str">
            <v>netscribes</v>
          </cell>
          <cell r="F1804" t="str">
            <v>netscribes</v>
          </cell>
          <cell r="G1804">
            <v>46087.677777777775</v>
          </cell>
          <cell r="H1804">
            <v>46093.535416666666</v>
          </cell>
        </row>
        <row r="1805">
          <cell r="A1805" t="str">
            <v>UCW-27323</v>
          </cell>
          <cell r="B1805" t="str">
            <v>MM, Azzaro &amp; Versace – GWP Cataloguing – 24 Feb</v>
          </cell>
          <cell r="C1805" t="str">
            <v>CLOSED</v>
          </cell>
          <cell r="D1805" t="str">
            <v>Medium</v>
          </cell>
          <cell r="E1805" t="str">
            <v>netscribes</v>
          </cell>
          <cell r="F1805" t="str">
            <v>Shraddha Dighe</v>
          </cell>
          <cell r="G1805">
            <v>46087.677083333336</v>
          </cell>
          <cell r="H1805">
            <v>46090.486111111109</v>
          </cell>
        </row>
        <row r="1806">
          <cell r="A1806" t="str">
            <v>UCW-27321</v>
          </cell>
          <cell r="B1806" t="str">
            <v>ENRICH_HOVERSOUL - PRODUCT TITLE UPDATION</v>
          </cell>
          <cell r="C1806" t="str">
            <v>CLOSED</v>
          </cell>
          <cell r="D1806" t="str">
            <v>Medium</v>
          </cell>
          <cell r="E1806" t="str">
            <v>netscribes</v>
          </cell>
          <cell r="F1806" t="str">
            <v>Mohd Tahir Shaikh</v>
          </cell>
          <cell r="G1806">
            <v>46087.647916666669</v>
          </cell>
          <cell r="H1806">
            <v>46092.632638888892</v>
          </cell>
        </row>
        <row r="1807">
          <cell r="A1807" t="str">
            <v>UCW-27318</v>
          </cell>
          <cell r="B1807" t="str">
            <v>Introducing GODDESS — A Professional haircare brand from USA with Biotech Innovation</v>
          </cell>
          <cell r="C1807" t="str">
            <v>CLOSED</v>
          </cell>
          <cell r="D1807" t="str">
            <v>Medium</v>
          </cell>
          <cell r="E1807" t="str">
            <v>netscribes</v>
          </cell>
          <cell r="F1807" t="str">
            <v>Shraddha Dighe</v>
          </cell>
          <cell r="G1807">
            <v>46087.490972222222</v>
          </cell>
          <cell r="H1807">
            <v>46094.431944444441</v>
          </cell>
        </row>
        <row r="1808">
          <cell r="A1808" t="str">
            <v>UCW-27317</v>
          </cell>
          <cell r="B1808" t="str">
            <v>ENRICH_76089790_PDP changes - idole, lvb, juicy_TCL</v>
          </cell>
          <cell r="C1808" t="str">
            <v>CLOSED</v>
          </cell>
          <cell r="D1808" t="str">
            <v>Medium</v>
          </cell>
          <cell r="E1808" t="str">
            <v>netscribes</v>
          </cell>
          <cell r="F1808" t="str">
            <v>Shraddha Dighe</v>
          </cell>
          <cell r="G1808">
            <v>46087.480555555558</v>
          </cell>
          <cell r="H1808">
            <v>46091.487500000003</v>
          </cell>
        </row>
        <row r="1809">
          <cell r="A1809" t="str">
            <v>UCW-27316</v>
          </cell>
          <cell r="B1809" t="str">
            <v>Artisanal Soaps listing – Content Sheet Attached: TATA Cliq x HMB</v>
          </cell>
          <cell r="C1809" t="str">
            <v>CLOSED</v>
          </cell>
          <cell r="D1809" t="str">
            <v>Medium</v>
          </cell>
          <cell r="E1809" t="str">
            <v>netscribes</v>
          </cell>
          <cell r="F1809" t="str">
            <v>Shraddha Dighe</v>
          </cell>
          <cell r="G1809">
            <v>46087.477083333331</v>
          </cell>
          <cell r="H1809">
            <v>46091.636805555558</v>
          </cell>
        </row>
        <row r="1810">
          <cell r="A1810" t="str">
            <v>UCW-27315</v>
          </cell>
          <cell r="B1810" t="str">
            <v xml:space="preserve">ENRICH_Clinique - Image Update - 125928 - TCL &amp; TCF Feb'26 </v>
          </cell>
          <cell r="C1810" t="str">
            <v>CLOSED</v>
          </cell>
          <cell r="D1810" t="str">
            <v>Medium</v>
          </cell>
          <cell r="E1810" t="str">
            <v>netscribes</v>
          </cell>
          <cell r="F1810" t="str">
            <v>Shraddha Dighe</v>
          </cell>
          <cell r="G1810">
            <v>46087.47152777778</v>
          </cell>
          <cell r="H1810">
            <v>46092.57708333333</v>
          </cell>
        </row>
        <row r="1811">
          <cell r="A1811" t="str">
            <v>UCW-27311</v>
          </cell>
          <cell r="B1811" t="str">
            <v>CLONE - Colors Queen || Makeup || 129094 || 09-02-2026</v>
          </cell>
          <cell r="C1811" t="str">
            <v>CLOSED</v>
          </cell>
          <cell r="D1811" t="str">
            <v>Medium</v>
          </cell>
          <cell r="E1811" t="str">
            <v>netscribes</v>
          </cell>
          <cell r="F1811" t="str">
            <v>Shraddha Dighe</v>
          </cell>
          <cell r="G1811">
            <v>46087.444444444445</v>
          </cell>
          <cell r="H1811">
            <v>46092.495138888888</v>
          </cell>
        </row>
        <row r="1812">
          <cell r="A1812" t="str">
            <v>UCW-27296</v>
          </cell>
          <cell r="B1812" t="str">
            <v>New launch cataloguing details of Kenzo_Fragrance for TCL_20_Jan_26.</v>
          </cell>
          <cell r="C1812" t="str">
            <v>CLOSED</v>
          </cell>
          <cell r="D1812" t="str">
            <v>Medium</v>
          </cell>
          <cell r="E1812" t="str">
            <v>netscribes</v>
          </cell>
          <cell r="F1812" t="str">
            <v>Shraddha Dighe</v>
          </cell>
          <cell r="G1812">
            <v>46086.790277777778</v>
          </cell>
          <cell r="H1812">
            <v>46090.493750000001</v>
          </cell>
        </row>
        <row r="1813">
          <cell r="A1813" t="str">
            <v>UCW-27289</v>
          </cell>
          <cell r="B1813" t="str">
            <v>New NPI Listing / Tata Cliq / 24.02.2026</v>
          </cell>
          <cell r="C1813" t="str">
            <v>CLOSED</v>
          </cell>
          <cell r="D1813" t="str">
            <v>Medium</v>
          </cell>
          <cell r="E1813" t="str">
            <v>netscribes</v>
          </cell>
          <cell r="F1813" t="str">
            <v>Shraddha Dighe</v>
          </cell>
          <cell r="G1813">
            <v>46086.747916666667</v>
          </cell>
          <cell r="H1813">
            <v>46090.507638888892</v>
          </cell>
        </row>
        <row r="1814">
          <cell r="A1814" t="str">
            <v>UCW-27280</v>
          </cell>
          <cell r="B1814" t="str">
            <v xml:space="preserve">ENRICH_USPA Women's Footwear Moodshot Updation </v>
          </cell>
          <cell r="C1814" t="str">
            <v>CLOSED</v>
          </cell>
          <cell r="D1814" t="str">
            <v>Medium</v>
          </cell>
          <cell r="E1814" t="str">
            <v>netscribes</v>
          </cell>
          <cell r="F1814" t="str">
            <v>Mohd Tahir Shaikh</v>
          </cell>
          <cell r="G1814">
            <v>46086.674305555556</v>
          </cell>
          <cell r="H1814">
            <v>46091.642361111109</v>
          </cell>
        </row>
        <row r="1815">
          <cell r="A1815" t="str">
            <v>UCW-27278</v>
          </cell>
          <cell r="B1815" t="str">
            <v>ENRICH_Tatacliq New Thumbnails update</v>
          </cell>
          <cell r="C1815" t="str">
            <v>CLOSED</v>
          </cell>
          <cell r="D1815" t="str">
            <v>Medium</v>
          </cell>
          <cell r="E1815" t="str">
            <v>netscribes</v>
          </cell>
          <cell r="F1815" t="str">
            <v>Shraddha Dighe</v>
          </cell>
          <cell r="G1815">
            <v>46086.660416666666</v>
          </cell>
          <cell r="H1815">
            <v>46091.665277777778</v>
          </cell>
        </row>
        <row r="1816">
          <cell r="A1816" t="str">
            <v>UCW-27275</v>
          </cell>
          <cell r="B1816" t="str">
            <v>NPI: New Airwrap ID Ceramic Pink Rose Gold (Tata Cliq)</v>
          </cell>
          <cell r="C1816" t="str">
            <v>CLOSED</v>
          </cell>
          <cell r="D1816" t="str">
            <v>Medium</v>
          </cell>
          <cell r="E1816" t="str">
            <v>netscribes</v>
          </cell>
          <cell r="F1816" t="str">
            <v>Shraddha Dighe</v>
          </cell>
          <cell r="G1816">
            <v>46086.595138888886</v>
          </cell>
          <cell r="H1816">
            <v>46088.645833333336</v>
          </cell>
        </row>
        <row r="1817">
          <cell r="A1817" t="str">
            <v>UCW-27261</v>
          </cell>
          <cell r="B1817" t="str">
            <v>CLONE - 120 Articles || New Listing For INC5 || TataCliq</v>
          </cell>
          <cell r="C1817" t="str">
            <v>CLOSED</v>
          </cell>
          <cell r="D1817" t="str">
            <v>Medium</v>
          </cell>
          <cell r="E1817" t="str">
            <v>Chirag Dubal</v>
          </cell>
          <cell r="F1817" t="str">
            <v>netscribes</v>
          </cell>
          <cell r="G1817">
            <v>46086.455555555556</v>
          </cell>
          <cell r="H1817">
            <v>46095.612500000003</v>
          </cell>
        </row>
        <row r="1818">
          <cell r="A1818" t="str">
            <v>UCW-27258</v>
          </cell>
          <cell r="B1818" t="str">
            <v>RE: Tata Cliq-Multi Brand-Men's Apparel 25-02-2026</v>
          </cell>
          <cell r="C1818" t="str">
            <v>CLOSED</v>
          </cell>
          <cell r="D1818" t="str">
            <v>Medium</v>
          </cell>
          <cell r="E1818" t="str">
            <v>netscribes</v>
          </cell>
          <cell r="F1818" t="str">
            <v>netscribes</v>
          </cell>
          <cell r="G1818">
            <v>46086.432638888888</v>
          </cell>
          <cell r="H1818">
            <v>46088.4375</v>
          </cell>
        </row>
        <row r="1819">
          <cell r="A1819" t="str">
            <v>UCW-27257</v>
          </cell>
          <cell r="B1819" t="str">
            <v>ERROR_FW: TRIAL CATALOGUE TEMPLATES_NC</v>
          </cell>
          <cell r="C1819" t="str">
            <v>CLOSED</v>
          </cell>
          <cell r="D1819" t="str">
            <v>Medium</v>
          </cell>
          <cell r="E1819" t="str">
            <v>netscribes</v>
          </cell>
          <cell r="F1819" t="str">
            <v>Mohd Tahir Shaikh</v>
          </cell>
          <cell r="G1819">
            <v>46086.423611111109</v>
          </cell>
          <cell r="H1819">
            <v>46111.635416666664</v>
          </cell>
        </row>
        <row r="1820">
          <cell r="A1820" t="str">
            <v>UCW-27256</v>
          </cell>
          <cell r="B1820" t="str">
            <v>CLONE - CLONE - LA PRAIRIE X TCL - Cataloguing Details</v>
          </cell>
          <cell r="C1820" t="str">
            <v>CLOSED</v>
          </cell>
          <cell r="D1820" t="str">
            <v>Medium</v>
          </cell>
          <cell r="E1820" t="str">
            <v>netscribes</v>
          </cell>
          <cell r="F1820" t="str">
            <v>netscribes</v>
          </cell>
          <cell r="G1820">
            <v>46086.423611111109</v>
          </cell>
          <cell r="H1820">
            <v>46088.588194444441</v>
          </cell>
        </row>
        <row r="1821">
          <cell r="A1821" t="str">
            <v>UCW-27247</v>
          </cell>
          <cell r="B1821" t="str">
            <v>ENRICH_WishCare | PDP Images to be Updated</v>
          </cell>
          <cell r="C1821" t="str">
            <v>CLOSED</v>
          </cell>
          <cell r="D1821" t="str">
            <v>Medium</v>
          </cell>
          <cell r="E1821" t="str">
            <v>netscribes</v>
          </cell>
          <cell r="F1821" t="str">
            <v>Shraddha Dighe</v>
          </cell>
          <cell r="G1821">
            <v>46085.792361111111</v>
          </cell>
          <cell r="H1821">
            <v>46088.557638888888</v>
          </cell>
        </row>
        <row r="1822">
          <cell r="A1822" t="str">
            <v>UCW-27241</v>
          </cell>
          <cell r="B1822" t="str">
            <v>Clone - PUMA Apparel 124130 &amp; 125381 New Listing 04-02-2026</v>
          </cell>
          <cell r="C1822" t="str">
            <v>CLOSED</v>
          </cell>
          <cell r="D1822" t="str">
            <v>Medium</v>
          </cell>
          <cell r="E1822" t="str">
            <v>netscribes</v>
          </cell>
          <cell r="F1822" t="str">
            <v>netscribes</v>
          </cell>
          <cell r="G1822">
            <v>46085.631249999999</v>
          </cell>
          <cell r="H1822">
            <v>46153.453472222223</v>
          </cell>
        </row>
        <row r="1823">
          <cell r="A1823" t="str">
            <v>UCW-27239</v>
          </cell>
          <cell r="B1823" t="str">
            <v>[External]RE: VLCC - Sunscreen - 8907122020171 - 19 Feb 2026</v>
          </cell>
          <cell r="C1823" t="str">
            <v>CLOSED</v>
          </cell>
          <cell r="D1823" t="str">
            <v>Medium</v>
          </cell>
          <cell r="E1823" t="str">
            <v>netscribes</v>
          </cell>
          <cell r="F1823" t="str">
            <v>Shraddha Dighe</v>
          </cell>
          <cell r="G1823">
            <v>46085.582638888889</v>
          </cell>
          <cell r="H1823">
            <v>46088.601388888892</v>
          </cell>
        </row>
        <row r="1824">
          <cell r="A1824" t="str">
            <v>UCW-27238</v>
          </cell>
          <cell r="B1824" t="str">
            <v>ERROR_RE: Elora ll Women_Apparel ll Seller Code :127835-NJSS1 ll 17th Feb,2026 ll 206 New</v>
          </cell>
          <cell r="C1824" t="str">
            <v>CLOSED</v>
          </cell>
          <cell r="D1824" t="str">
            <v>Medium</v>
          </cell>
          <cell r="E1824" t="str">
            <v>netscribes</v>
          </cell>
          <cell r="F1824" t="str">
            <v>Shraddha Dighe</v>
          </cell>
          <cell r="G1824">
            <v>46085.549305555556</v>
          </cell>
          <cell r="H1824">
            <v>46113.667361111111</v>
          </cell>
        </row>
        <row r="1825">
          <cell r="A1825" t="str">
            <v>UCW-27237</v>
          </cell>
          <cell r="B1825" t="str">
            <v>CLONE - RE: Tatacliq Lifestyle Catalogue Template-Lot -146_20.02.2026</v>
          </cell>
          <cell r="C1825" t="str">
            <v>CLOSED Due to Inactive/Insufficient Information</v>
          </cell>
          <cell r="D1825" t="str">
            <v>Medium</v>
          </cell>
          <cell r="E1825" t="str">
            <v>netscribes</v>
          </cell>
          <cell r="F1825" t="str">
            <v>Shraddha Dighe</v>
          </cell>
          <cell r="G1825">
            <v>46085.544444444444</v>
          </cell>
          <cell r="H1825">
            <v>46085.549305555556</v>
          </cell>
        </row>
        <row r="1826">
          <cell r="A1826" t="str">
            <v>UCW-27236</v>
          </cell>
          <cell r="B1826" t="str">
            <v>Forest Essentials - Facial Cleanser - MHLR 7ml - GWP</v>
          </cell>
          <cell r="C1826" t="str">
            <v>CLOSED</v>
          </cell>
          <cell r="D1826" t="str">
            <v>Medium</v>
          </cell>
          <cell r="E1826" t="str">
            <v>netscribes</v>
          </cell>
          <cell r="F1826" t="str">
            <v>Shraddha Dighe</v>
          </cell>
          <cell r="G1826">
            <v>46085.535416666666</v>
          </cell>
          <cell r="H1826">
            <v>46087.559027777781</v>
          </cell>
        </row>
        <row r="1827">
          <cell r="A1827" t="str">
            <v>UCW-27233</v>
          </cell>
          <cell r="B1827" t="str">
            <v>Versace_Mapping_19_02_2026</v>
          </cell>
          <cell r="C1827" t="str">
            <v>CLOSED</v>
          </cell>
          <cell r="D1827" t="str">
            <v>Medium</v>
          </cell>
          <cell r="E1827" t="str">
            <v>Shloka Chakre</v>
          </cell>
          <cell r="F1827" t="str">
            <v>Shloka Chakre</v>
          </cell>
          <cell r="G1827">
            <v>46085.510416666664</v>
          </cell>
          <cell r="H1827">
            <v>46093.537499999999</v>
          </cell>
        </row>
        <row r="1828">
          <cell r="A1828" t="str">
            <v>UCW-27232</v>
          </cell>
          <cell r="B1828" t="str">
            <v>TATACLiQ Listing // ISDIN // 8429420274730</v>
          </cell>
          <cell r="C1828" t="str">
            <v>CLOSED</v>
          </cell>
          <cell r="D1828" t="str">
            <v>Highest</v>
          </cell>
          <cell r="E1828" t="str">
            <v>netscribes</v>
          </cell>
          <cell r="F1828" t="str">
            <v>Shraddha Dighe</v>
          </cell>
          <cell r="G1828">
            <v>46085.504861111112</v>
          </cell>
          <cell r="H1828">
            <v>46087.579861111109</v>
          </cell>
        </row>
        <row r="1829">
          <cell r="A1829" t="str">
            <v>UCW-27230</v>
          </cell>
          <cell r="B1829" t="str">
            <v>CLONE - Under Armour Footwear (128047)-13/02/2026</v>
          </cell>
          <cell r="C1829" t="str">
            <v>CLOSED</v>
          </cell>
          <cell r="D1829" t="str">
            <v>Medium</v>
          </cell>
          <cell r="E1829" t="str">
            <v>netscribes</v>
          </cell>
          <cell r="F1829" t="str">
            <v>netscribes</v>
          </cell>
          <cell r="G1829">
            <v>46085.495138888888</v>
          </cell>
          <cell r="H1829">
            <v>46093.538888888892</v>
          </cell>
        </row>
        <row r="1830">
          <cell r="A1830" t="str">
            <v>UCW-27229</v>
          </cell>
          <cell r="B1830" t="str">
            <v>Tata Cliq - New listing - Giordano Gift Set</v>
          </cell>
          <cell r="C1830" t="str">
            <v>CLOSED</v>
          </cell>
          <cell r="D1830" t="str">
            <v>Medium</v>
          </cell>
          <cell r="E1830" t="str">
            <v>netscribes</v>
          </cell>
          <cell r="F1830" t="str">
            <v>Shraddha Dighe</v>
          </cell>
          <cell r="G1830">
            <v>46085.493750000001</v>
          </cell>
          <cell r="H1830">
            <v>46087.573611111111</v>
          </cell>
        </row>
        <row r="1831">
          <cell r="A1831" t="str">
            <v>UCW-27225</v>
          </cell>
          <cell r="B1831" t="str">
            <v>ENRICH_(Bioderma x TataCliq) Images Revamp - Feb 2026 - Set 1</v>
          </cell>
          <cell r="C1831" t="str">
            <v>CLOSED</v>
          </cell>
          <cell r="D1831" t="str">
            <v>Highest</v>
          </cell>
          <cell r="E1831" t="str">
            <v>netscribes</v>
          </cell>
          <cell r="F1831" t="str">
            <v>Shraddha Dighe</v>
          </cell>
          <cell r="G1831">
            <v>46085.484722222223</v>
          </cell>
          <cell r="H1831">
            <v>46091.570138888892</v>
          </cell>
        </row>
        <row r="1832">
          <cell r="A1832" t="str">
            <v>UCW-27224</v>
          </cell>
          <cell r="B1832" t="str">
            <v>Listing New Launch_Lattafa</v>
          </cell>
          <cell r="C1832" t="str">
            <v>CLOSED</v>
          </cell>
          <cell r="D1832" t="str">
            <v>Highest</v>
          </cell>
          <cell r="E1832" t="str">
            <v>netscribes</v>
          </cell>
          <cell r="F1832" t="str">
            <v>Shraddha Dighe</v>
          </cell>
          <cell r="G1832">
            <v>46085.480555555558</v>
          </cell>
          <cell r="H1832">
            <v>46087.568749999999</v>
          </cell>
        </row>
        <row r="1833">
          <cell r="A1833" t="str">
            <v>UCW-27223</v>
          </cell>
          <cell r="B1833" t="str">
            <v>Yardley &amp; Enchanteur - New listings</v>
          </cell>
          <cell r="C1833" t="str">
            <v>CLOSED Due to Inactive/Insufficient Information</v>
          </cell>
          <cell r="D1833" t="str">
            <v>Medium</v>
          </cell>
          <cell r="E1833" t="str">
            <v>netscribes</v>
          </cell>
          <cell r="F1833" t="str">
            <v>Shraddha Dighe</v>
          </cell>
          <cell r="G1833">
            <v>46085.477083333331</v>
          </cell>
          <cell r="H1833">
            <v>46093.849305555559</v>
          </cell>
        </row>
        <row r="1834">
          <cell r="A1834" t="str">
            <v>UCW-27222</v>
          </cell>
          <cell r="B1834" t="str">
            <v>Tatacliq New Products Listing Excel</v>
          </cell>
          <cell r="C1834" t="str">
            <v>CLOSED</v>
          </cell>
          <cell r="D1834" t="str">
            <v>Medium</v>
          </cell>
          <cell r="E1834" t="str">
            <v>netscribes</v>
          </cell>
          <cell r="F1834" t="str">
            <v>Shraddha Dighe</v>
          </cell>
          <cell r="G1834">
            <v>46085.456250000003</v>
          </cell>
          <cell r="H1834">
            <v>46095.427083333336</v>
          </cell>
        </row>
        <row r="1835">
          <cell r="A1835" t="str">
            <v>UCW-27219</v>
          </cell>
          <cell r="B1835" t="str">
            <v xml:space="preserve"> Puma New sheet for mapping-02-03-2026</v>
          </cell>
          <cell r="C1835" t="str">
            <v>CLOSED</v>
          </cell>
          <cell r="D1835" t="str">
            <v>Medium</v>
          </cell>
          <cell r="E1835" t="str">
            <v>Chirag Dubal</v>
          </cell>
          <cell r="F1835" t="str">
            <v>Mohd Tahir Shaikh</v>
          </cell>
          <cell r="G1835">
            <v>46085.424305555556</v>
          </cell>
          <cell r="H1835">
            <v>46089.775694444441</v>
          </cell>
        </row>
        <row r="1836">
          <cell r="A1836" t="str">
            <v>UCW-27218</v>
          </cell>
          <cell r="B1836" t="str">
            <v>CLONE - Tata Cliq-adidas DTC|Footwear| Attributes_18-02-26</v>
          </cell>
          <cell r="C1836" t="str">
            <v>CLOSED</v>
          </cell>
          <cell r="D1836" t="str">
            <v>Medium</v>
          </cell>
          <cell r="E1836" t="str">
            <v>netscribes</v>
          </cell>
          <cell r="F1836" t="str">
            <v>netscribes</v>
          </cell>
          <cell r="G1836">
            <v>46085.418055555558</v>
          </cell>
          <cell r="H1836">
            <v>46134.681250000001</v>
          </cell>
        </row>
        <row r="1837">
          <cell r="A1837" t="str">
            <v>UCW-27216</v>
          </cell>
          <cell r="B1837" t="str">
            <v>New Catalog Kids Backpacks - 18 SKU's - Little Surprise Box</v>
          </cell>
          <cell r="C1837" t="str">
            <v>CLOSED</v>
          </cell>
          <cell r="D1837" t="str">
            <v>Medium</v>
          </cell>
          <cell r="E1837" t="str">
            <v>netscribes</v>
          </cell>
          <cell r="F1837" t="str">
            <v>Mohd Tahir Shaikh</v>
          </cell>
          <cell r="G1837">
            <v>46084.486805555556</v>
          </cell>
          <cell r="H1837">
            <v>46093.54583333333</v>
          </cell>
        </row>
        <row r="1838">
          <cell r="A1838" t="str">
            <v>UCW-27209</v>
          </cell>
          <cell r="B1838" t="str">
            <v>Tata Versace Crystal Emerald cataloguing 2nd Mar</v>
          </cell>
          <cell r="C1838" t="str">
            <v>CLOSED</v>
          </cell>
          <cell r="D1838" t="str">
            <v>Medium</v>
          </cell>
          <cell r="E1838" t="str">
            <v>netscribes</v>
          </cell>
          <cell r="F1838" t="str">
            <v>Shraddha Dighe</v>
          </cell>
          <cell r="G1838">
            <v>46083.751388888886</v>
          </cell>
          <cell r="H1838">
            <v>46087.563888888886</v>
          </cell>
        </row>
        <row r="1839">
          <cell r="A1839" t="str">
            <v>UCW-27204</v>
          </cell>
          <cell r="B1839" t="str">
            <v>Hoversoul - Batch -4 for cataloging</v>
          </cell>
          <cell r="C1839" t="str">
            <v>CLOSED</v>
          </cell>
          <cell r="D1839" t="str">
            <v>Medium</v>
          </cell>
          <cell r="E1839" t="str">
            <v>netscribes</v>
          </cell>
          <cell r="F1839" t="str">
            <v>Mohd Tahir Shaikh</v>
          </cell>
          <cell r="G1839">
            <v>46083.737500000003</v>
          </cell>
          <cell r="H1839">
            <v>46090.572916666664</v>
          </cell>
        </row>
        <row r="1840">
          <cell r="A1840" t="str">
            <v>UCW-27198</v>
          </cell>
          <cell r="B1840" t="str">
            <v>New Listings - Embryolisse &amp; Temptu</v>
          </cell>
          <cell r="C1840" t="str">
            <v>CLOSED Due to Inactive/Insufficient Information</v>
          </cell>
          <cell r="D1840" t="str">
            <v>Medium</v>
          </cell>
          <cell r="E1840" t="str">
            <v>netscribes</v>
          </cell>
          <cell r="F1840" t="str">
            <v>Shraddha Dighe</v>
          </cell>
          <cell r="G1840">
            <v>46083.697916666664</v>
          </cell>
          <cell r="H1840">
            <v>46104.71597222222</v>
          </cell>
        </row>
        <row r="1841">
          <cell r="A1841" t="str">
            <v>UCW-27194</v>
          </cell>
          <cell r="B1841" t="str">
            <v>Tata Cliq (Feb) - New Product Listing - (21-02-2026)</v>
          </cell>
          <cell r="C1841" t="str">
            <v>CLOSED</v>
          </cell>
          <cell r="D1841" t="str">
            <v>Medium</v>
          </cell>
          <cell r="E1841" t="str">
            <v>netscribes</v>
          </cell>
          <cell r="F1841" t="str">
            <v>Shraddha Dighe</v>
          </cell>
          <cell r="G1841">
            <v>46083.674305555556</v>
          </cell>
          <cell r="H1841">
            <v>46090.579861111109</v>
          </cell>
        </row>
        <row r="1842">
          <cell r="A1842" t="str">
            <v>UCW-27189</v>
          </cell>
          <cell r="B1842" t="str">
            <v>PNG Jewellers_New Batch of Diamond Rings_270</v>
          </cell>
          <cell r="C1842" t="str">
            <v>CLOSED</v>
          </cell>
          <cell r="D1842" t="str">
            <v>Medium</v>
          </cell>
          <cell r="E1842" t="str">
            <v>Chirag Dubal</v>
          </cell>
          <cell r="F1842" t="str">
            <v>Shraddha Dighe</v>
          </cell>
          <cell r="G1842">
            <v>46083.654166666667</v>
          </cell>
          <cell r="H1842">
            <v>46087.546527777777</v>
          </cell>
        </row>
        <row r="1843">
          <cell r="A1843" t="str">
            <v>UCW-27182</v>
          </cell>
          <cell r="B1843" t="str">
            <v>Sqintalk x Tatacliq : New Brand Onboarding Request</v>
          </cell>
          <cell r="C1843" t="str">
            <v>CLOSED Due to Inactive/Insufficient Information</v>
          </cell>
          <cell r="D1843" t="str">
            <v>Medium</v>
          </cell>
          <cell r="E1843" t="str">
            <v>Chirag Dubal</v>
          </cell>
          <cell r="F1843" t="str">
            <v>Shraddha Dighe</v>
          </cell>
          <cell r="G1843">
            <v>46083.628472222219</v>
          </cell>
          <cell r="H1843">
            <v>46120.461111111108</v>
          </cell>
        </row>
        <row r="1844">
          <cell r="A1844" t="str">
            <v>UCW-27169</v>
          </cell>
          <cell r="B1844" t="str">
            <v>RE: Pantaloons/Specimen/Non Apparel/New Listing/SKU 99/Options 81| 27th Feb'2026</v>
          </cell>
          <cell r="C1844" t="str">
            <v>CLOSED</v>
          </cell>
          <cell r="D1844" t="str">
            <v>Medium</v>
          </cell>
          <cell r="E1844" t="str">
            <v>netscribes</v>
          </cell>
          <cell r="F1844" t="str">
            <v>Simi Raichel Zachariah</v>
          </cell>
          <cell r="G1844">
            <v>46083.433333333334</v>
          </cell>
          <cell r="H1844">
            <v>46090.586805555555</v>
          </cell>
        </row>
        <row r="1845">
          <cell r="A1845" t="str">
            <v>UCW-27168</v>
          </cell>
          <cell r="B1845" t="str">
            <v>RE: Pantaloons/Kids wear/apparel/New Listing/SKU 1140/Options 211| 27th Feb'2026</v>
          </cell>
          <cell r="C1845" t="str">
            <v>CLOSED</v>
          </cell>
          <cell r="D1845" t="str">
            <v>Medium</v>
          </cell>
          <cell r="E1845" t="str">
            <v>netscribes</v>
          </cell>
          <cell r="F1845" t="str">
            <v>Simi Raichel Zachariah</v>
          </cell>
          <cell r="G1845">
            <v>46083.429861111108</v>
          </cell>
          <cell r="H1845">
            <v>46095.525000000001</v>
          </cell>
        </row>
        <row r="1846">
          <cell r="A1846" t="str">
            <v>UCW-27161</v>
          </cell>
          <cell r="B1846" t="str">
            <v xml:space="preserve"> WOODLAND FOOTWEAR CUT SIZES NOT GOING LIVE</v>
          </cell>
          <cell r="C1846" t="str">
            <v>CLOSED</v>
          </cell>
          <cell r="D1846" t="str">
            <v>Medium</v>
          </cell>
          <cell r="E1846" t="str">
            <v>netscribes</v>
          </cell>
          <cell r="F1846" t="str">
            <v>Mohd Tahir Shaikh</v>
          </cell>
          <cell r="G1846">
            <v>46082.527083333334</v>
          </cell>
          <cell r="H1846">
            <v>46094.728472222225</v>
          </cell>
        </row>
        <row r="1847">
          <cell r="A1847" t="str">
            <v>UCW-27160</v>
          </cell>
          <cell r="B1847" t="str">
            <v>ENRICH_Yourhappylife- Details updation</v>
          </cell>
          <cell r="C1847" t="str">
            <v>CLOSED</v>
          </cell>
          <cell r="D1847" t="str">
            <v>Medium</v>
          </cell>
          <cell r="E1847" t="str">
            <v>netscribes</v>
          </cell>
          <cell r="F1847" t="str">
            <v>Shraddha Dighe</v>
          </cell>
          <cell r="G1847">
            <v>46082.01666666667</v>
          </cell>
          <cell r="H1847">
            <v>46118.50277777778</v>
          </cell>
        </row>
        <row r="1848">
          <cell r="A1848" t="str">
            <v>UCW-27158</v>
          </cell>
          <cell r="B1848" t="str">
            <v xml:space="preserve"> Tata Cliq Footwear Catalogue- Asics | 26-Feb</v>
          </cell>
          <cell r="C1848" t="str">
            <v>CLOSED</v>
          </cell>
          <cell r="D1848" t="str">
            <v>Medium</v>
          </cell>
          <cell r="E1848" t="str">
            <v>netscribes</v>
          </cell>
          <cell r="F1848" t="str">
            <v>Mohd Tahir Shaikh</v>
          </cell>
          <cell r="G1848">
            <v>46082.009027777778</v>
          </cell>
          <cell r="H1848">
            <v>46091.628472222219</v>
          </cell>
        </row>
        <row r="1849">
          <cell r="A1849" t="str">
            <v>UCW-27156</v>
          </cell>
          <cell r="B1849" t="str">
            <v>Campus x Tata CliQ ~ New Listings_26.02.2026 Batch-17</v>
          </cell>
          <cell r="C1849" t="str">
            <v>CLOSED</v>
          </cell>
          <cell r="D1849" t="str">
            <v>Medium</v>
          </cell>
          <cell r="E1849" t="str">
            <v>netscribes</v>
          </cell>
          <cell r="F1849" t="str">
            <v>Mohd Tahir Shaikh</v>
          </cell>
          <cell r="G1849">
            <v>46081.996527777781</v>
          </cell>
          <cell r="H1849">
            <v>46153.645138888889</v>
          </cell>
        </row>
        <row r="1850">
          <cell r="A1850" t="str">
            <v>UCW-27155</v>
          </cell>
          <cell r="B1850" t="str">
            <v>New SS26 Catalog 192 Jewellery_Biba_19-02-2026</v>
          </cell>
          <cell r="C1850" t="str">
            <v>CLOSED</v>
          </cell>
          <cell r="D1850" t="str">
            <v>Medium</v>
          </cell>
          <cell r="E1850" t="str">
            <v>netscribes</v>
          </cell>
          <cell r="F1850" t="str">
            <v>Shraddha Dighe</v>
          </cell>
          <cell r="G1850">
            <v>46081.993750000001</v>
          </cell>
          <cell r="H1850">
            <v>46087.536111111112</v>
          </cell>
        </row>
        <row r="1851">
          <cell r="A1851" t="str">
            <v>UCW-27153</v>
          </cell>
          <cell r="B1851" t="str">
            <v>ERROR_Catalogue errors for the Multibrands Agency (NETSCRIBES) 28TH FEB_NC</v>
          </cell>
          <cell r="C1851" t="str">
            <v>CLOSED</v>
          </cell>
          <cell r="D1851" t="str">
            <v>Medium</v>
          </cell>
          <cell r="E1851" t="str">
            <v>netscribes</v>
          </cell>
          <cell r="F1851" t="str">
            <v>Sushma Ram</v>
          </cell>
          <cell r="G1851">
            <v>46081.98541666667</v>
          </cell>
          <cell r="H1851">
            <v>46087.557638888888</v>
          </cell>
        </row>
        <row r="1852">
          <cell r="A1852" t="str">
            <v>UCW-27141</v>
          </cell>
          <cell r="B1852" t="str">
            <v>24 Mens Articles || New Listing For ATESBER || TataCliq</v>
          </cell>
          <cell r="C1852" t="str">
            <v>CLOSED</v>
          </cell>
          <cell r="D1852" t="str">
            <v>Medium</v>
          </cell>
          <cell r="E1852" t="str">
            <v>netscribes</v>
          </cell>
          <cell r="F1852" t="str">
            <v>Mohd Tahir Shaikh</v>
          </cell>
          <cell r="G1852">
            <v>46081.57916666667</v>
          </cell>
          <cell r="H1852">
            <v>46092.51458333333</v>
          </cell>
        </row>
        <row r="1853">
          <cell r="A1853" t="str">
            <v>UCW-27139</v>
          </cell>
          <cell r="B1853" t="str">
            <v>Gulabo &amp; Arihant (Everyday) Collection Catalog for Tata Cliq.</v>
          </cell>
          <cell r="C1853" t="str">
            <v>CLOSED</v>
          </cell>
          <cell r="D1853" t="str">
            <v>Medium</v>
          </cell>
          <cell r="E1853" t="str">
            <v>netscribes</v>
          </cell>
          <cell r="F1853" t="str">
            <v>Shraddha Dighe</v>
          </cell>
          <cell r="G1853">
            <v>46081.520138888889</v>
          </cell>
          <cell r="H1853">
            <v>46086.494444444441</v>
          </cell>
        </row>
        <row r="1854">
          <cell r="A1854" t="str">
            <v>UCW-27138</v>
          </cell>
          <cell r="B1854" t="str">
            <v>CLONE - TATACLIQ NEW LISTING OUD NIRVANA AND OUD ON THE ROCKS</v>
          </cell>
          <cell r="C1854" t="str">
            <v>CLOSED</v>
          </cell>
          <cell r="D1854" t="str">
            <v>Medium</v>
          </cell>
          <cell r="F1854" t="str">
            <v>Shraddha Dighe</v>
          </cell>
          <cell r="G1854">
            <v>46081.500694444447</v>
          </cell>
          <cell r="H1854">
            <v>46083.520138888889</v>
          </cell>
        </row>
        <row r="1855">
          <cell r="A1855" t="str">
            <v>UCW-27137</v>
          </cell>
          <cell r="B1855" t="str">
            <v>Forest Essentials- SNC 45gm- Tata</v>
          </cell>
          <cell r="C1855" t="str">
            <v>CLOSED</v>
          </cell>
          <cell r="D1855" t="str">
            <v>Medium</v>
          </cell>
          <cell r="E1855" t="str">
            <v>netscribes</v>
          </cell>
          <cell r="F1855" t="str">
            <v>Shraddha Dighe</v>
          </cell>
          <cell r="G1855">
            <v>46081.463888888888</v>
          </cell>
          <cell r="H1855">
            <v>46083.49722222222</v>
          </cell>
        </row>
        <row r="1856">
          <cell r="A1856" t="str">
            <v>UCW-27136</v>
          </cell>
          <cell r="B1856" t="str">
            <v>ENRICH_Creative Update - Tata</v>
          </cell>
          <cell r="C1856" t="str">
            <v>CLOSED</v>
          </cell>
          <cell r="D1856" t="str">
            <v>Medium</v>
          </cell>
          <cell r="E1856" t="str">
            <v>netscribes</v>
          </cell>
          <cell r="F1856" t="str">
            <v>Shraddha Dighe</v>
          </cell>
          <cell r="G1856">
            <v>46081.461805555555</v>
          </cell>
          <cell r="H1856">
            <v>46083.525694444441</v>
          </cell>
        </row>
        <row r="1857">
          <cell r="A1857" t="str">
            <v>UCW-27135</v>
          </cell>
          <cell r="B1857" t="str">
            <v>ENRICH_Soundarya PDP update - Tata</v>
          </cell>
          <cell r="C1857" t="str">
            <v>CLOSED</v>
          </cell>
          <cell r="D1857" t="str">
            <v>Medium</v>
          </cell>
          <cell r="E1857" t="str">
            <v>netscribes</v>
          </cell>
          <cell r="F1857" t="str">
            <v>Shraddha Dighe</v>
          </cell>
          <cell r="G1857">
            <v>46081.460416666669</v>
          </cell>
          <cell r="H1857">
            <v>46083.452777777777</v>
          </cell>
        </row>
        <row r="1858">
          <cell r="A1858" t="str">
            <v>UCW-27131</v>
          </cell>
          <cell r="B1858" t="str">
            <v>RE: Pantaloons/Kids/Non Apparel Footwear/New Listing/SKU 42/Options 7| 27th Feb'2026</v>
          </cell>
          <cell r="C1858" t="str">
            <v>CLOSED</v>
          </cell>
          <cell r="D1858" t="str">
            <v>Medium</v>
          </cell>
          <cell r="E1858" t="str">
            <v>netscribes</v>
          </cell>
          <cell r="F1858" t="str">
            <v>Simi Raichel Zachariah</v>
          </cell>
          <cell r="G1858">
            <v>46080.79791666667</v>
          </cell>
          <cell r="H1858">
            <v>46086.493750000001</v>
          </cell>
        </row>
        <row r="1859">
          <cell r="A1859" t="str">
            <v>UCW-27127</v>
          </cell>
          <cell r="B1859" t="str">
            <v>RE: Pantaloons/Men Women/Non Apparel Footwear/New Listing/SKU 155/Options 27| 27th Feb'2026</v>
          </cell>
          <cell r="C1859" t="str">
            <v>CLOSED</v>
          </cell>
          <cell r="D1859" t="str">
            <v>Medium</v>
          </cell>
          <cell r="E1859" t="str">
            <v>netscribes</v>
          </cell>
          <cell r="F1859" t="str">
            <v>Simi Raichel Zachariah</v>
          </cell>
          <cell r="G1859">
            <v>46080.763888888891</v>
          </cell>
          <cell r="H1859">
            <v>46087.53125</v>
          </cell>
        </row>
        <row r="1860">
          <cell r="A1860" t="str">
            <v>UCW-27123</v>
          </cell>
          <cell r="B1860" t="str">
            <v>PUMA Footwear 124130 &amp; 125381 New Listing 25-02-2026</v>
          </cell>
          <cell r="C1860" t="str">
            <v>CLOSED</v>
          </cell>
          <cell r="D1860" t="str">
            <v>Medium</v>
          </cell>
          <cell r="E1860" t="str">
            <v>netscribes</v>
          </cell>
          <cell r="F1860" t="str">
            <v>Mohd Tahir Shaikh</v>
          </cell>
          <cell r="G1860">
            <v>46080.676388888889</v>
          </cell>
          <cell r="H1860">
            <v>46108.616666666669</v>
          </cell>
        </row>
        <row r="1861">
          <cell r="A1861" t="str">
            <v>UCW-27121</v>
          </cell>
          <cell r="B1861" t="str">
            <v>Hoversoul - Batch -3 for cataloging</v>
          </cell>
          <cell r="C1861" t="str">
            <v>CLOSED</v>
          </cell>
          <cell r="D1861" t="str">
            <v>Medium</v>
          </cell>
          <cell r="E1861" t="str">
            <v>netscribes</v>
          </cell>
          <cell r="F1861" t="str">
            <v>Mohd Tahir Shaikh</v>
          </cell>
          <cell r="G1861">
            <v>46080.642361111109</v>
          </cell>
          <cell r="H1861">
            <v>46085.61041666667</v>
          </cell>
        </row>
        <row r="1862">
          <cell r="A1862" t="str">
            <v>UCW-27120</v>
          </cell>
          <cell r="B1862" t="str">
            <v>Kidsville-New Catalog-25-FEB-2026- Slave Id -126520-GGN</v>
          </cell>
          <cell r="C1862" t="str">
            <v>CLOSED</v>
          </cell>
          <cell r="D1862" t="str">
            <v>Medium</v>
          </cell>
          <cell r="E1862" t="str">
            <v>netscribes</v>
          </cell>
          <cell r="F1862" t="str">
            <v>Mohd Tahir Shaikh</v>
          </cell>
          <cell r="G1862">
            <v>46080.632638888892</v>
          </cell>
          <cell r="H1862">
            <v>46085.606944444444</v>
          </cell>
        </row>
        <row r="1863">
          <cell r="A1863" t="str">
            <v>UCW-27111</v>
          </cell>
          <cell r="B1863" t="str">
            <v>Axe RO Listing</v>
          </cell>
          <cell r="C1863" t="str">
            <v>CLOSED Due to Inactive/Insufficient Information</v>
          </cell>
          <cell r="D1863" t="str">
            <v>Medium</v>
          </cell>
          <cell r="E1863" t="str">
            <v>netscribes</v>
          </cell>
          <cell r="F1863" t="str">
            <v>Shraddha Dighe</v>
          </cell>
          <cell r="G1863">
            <v>46080.6</v>
          </cell>
          <cell r="H1863">
            <v>46093.547222222223</v>
          </cell>
        </row>
        <row r="1864">
          <cell r="A1864" t="str">
            <v>UCW-27109</v>
          </cell>
          <cell r="B1864" t="str">
            <v>Colors Queen || Makeup || 129094 || 09-02-2026</v>
          </cell>
          <cell r="C1864" t="str">
            <v>CLOSED Due to Inactive/Insufficient Information</v>
          </cell>
          <cell r="D1864" t="str">
            <v>Medium</v>
          </cell>
          <cell r="E1864" t="str">
            <v>netscribes</v>
          </cell>
          <cell r="F1864" t="str">
            <v>Shraddha Dighe</v>
          </cell>
          <cell r="G1864">
            <v>46080.595833333333</v>
          </cell>
          <cell r="H1864">
            <v>46093.548611111109</v>
          </cell>
        </row>
        <row r="1865">
          <cell r="A1865" t="str">
            <v>UCW-27108</v>
          </cell>
          <cell r="B1865" t="str">
            <v xml:space="preserve">Hoversoul Batch -2 </v>
          </cell>
          <cell r="C1865" t="str">
            <v>CLOSED</v>
          </cell>
          <cell r="D1865" t="str">
            <v>Medium</v>
          </cell>
          <cell r="E1865" t="str">
            <v>netscribes</v>
          </cell>
          <cell r="F1865" t="str">
            <v>Mohd Tahir Shaikh</v>
          </cell>
          <cell r="G1865">
            <v>46080.571527777778</v>
          </cell>
          <cell r="H1865">
            <v>46085.592361111114</v>
          </cell>
        </row>
        <row r="1866">
          <cell r="A1866" t="str">
            <v>UCW-27106</v>
          </cell>
          <cell r="B1866" t="str">
            <v>CLONE - Request to Add New Listings; Tata CLiQ</v>
          </cell>
          <cell r="C1866" t="str">
            <v>CLOSED</v>
          </cell>
          <cell r="D1866" t="str">
            <v>Medium</v>
          </cell>
          <cell r="E1866" t="str">
            <v>netscribes</v>
          </cell>
          <cell r="F1866" t="str">
            <v>netscribes</v>
          </cell>
          <cell r="G1866">
            <v>46080.547222222223</v>
          </cell>
          <cell r="H1866">
            <v>46087.59097222222</v>
          </cell>
        </row>
        <row r="1867">
          <cell r="A1867" t="str">
            <v>UCW-27084</v>
          </cell>
          <cell r="B1867" t="str">
            <v>Enrich_RE: MNY | PDP Image Updates 2 | TATACLIQ</v>
          </cell>
          <cell r="C1867" t="str">
            <v>CLOSED</v>
          </cell>
          <cell r="D1867" t="str">
            <v>Medium</v>
          </cell>
          <cell r="E1867" t="str">
            <v>netscribes</v>
          </cell>
          <cell r="F1867" t="str">
            <v>Simi Raichel Zachariah</v>
          </cell>
          <cell r="G1867">
            <v>46080.419444444444</v>
          </cell>
          <cell r="H1867">
            <v>46085.488888888889</v>
          </cell>
        </row>
        <row r="1868">
          <cell r="A1868" t="str">
            <v>UCW-27083</v>
          </cell>
          <cell r="B1868" t="str">
            <v>RE: MNY Lips | Lifter Honey Listing | TATACLIQ</v>
          </cell>
          <cell r="C1868" t="str">
            <v>CLOSED</v>
          </cell>
          <cell r="D1868" t="str">
            <v>Medium</v>
          </cell>
          <cell r="E1868" t="str">
            <v>netscribes</v>
          </cell>
          <cell r="F1868" t="str">
            <v>Simi Raichel Zachariah</v>
          </cell>
          <cell r="G1868">
            <v>46080.001388888886</v>
          </cell>
          <cell r="H1868">
            <v>46086.642361111109</v>
          </cell>
        </row>
        <row r="1869">
          <cell r="A1869" t="str">
            <v>UCW-27081</v>
          </cell>
          <cell r="B1869" t="str">
            <v>RE: Styles Migration to Tata Cliq WB Account - 18-02-2026</v>
          </cell>
          <cell r="C1869" t="str">
            <v>CLOSED</v>
          </cell>
          <cell r="D1869" t="str">
            <v>Medium</v>
          </cell>
          <cell r="E1869" t="str">
            <v>netscribes</v>
          </cell>
          <cell r="F1869" t="str">
            <v>Simi Raichel Zachariah</v>
          </cell>
          <cell r="G1869">
            <v>46079.995833333334</v>
          </cell>
          <cell r="H1869">
            <v>46127.586111111108</v>
          </cell>
        </row>
        <row r="1870">
          <cell r="A1870" t="str">
            <v>UCW-27077</v>
          </cell>
          <cell r="B1870" t="str">
            <v>Enrich_Re: Libas Apparel 127532 25-02-2026 (IMAGE ADDITION)</v>
          </cell>
          <cell r="C1870" t="str">
            <v>CLOSED</v>
          </cell>
          <cell r="D1870" t="str">
            <v>Medium</v>
          </cell>
          <cell r="E1870" t="str">
            <v>netscribes</v>
          </cell>
          <cell r="F1870" t="str">
            <v>Juilee Jadhav</v>
          </cell>
          <cell r="G1870">
            <v>46079.799305555556</v>
          </cell>
          <cell r="H1870">
            <v>46085.436805555553</v>
          </cell>
        </row>
        <row r="1871">
          <cell r="A1871" t="str">
            <v>UCW-27075</v>
          </cell>
          <cell r="B1871" t="str">
            <v>Tata Cliq-adidas DTC|Footwear| Attributes_29-01-26</v>
          </cell>
          <cell r="C1871" t="str">
            <v>CLOSED</v>
          </cell>
          <cell r="D1871" t="str">
            <v>Medium</v>
          </cell>
          <cell r="E1871" t="str">
            <v>netscribes</v>
          </cell>
          <cell r="F1871" t="str">
            <v>netscribes</v>
          </cell>
          <cell r="G1871">
            <v>46079.786805555559</v>
          </cell>
          <cell r="H1871">
            <v>46093.549305555556</v>
          </cell>
        </row>
        <row r="1872">
          <cell r="A1872" t="str">
            <v>UCW-27063</v>
          </cell>
          <cell r="B1872" t="str">
            <v>ERROR_Catalogue errors for the Multibrands Agency (NETSCRIBE) 26TH FEB_NC</v>
          </cell>
          <cell r="C1872" t="str">
            <v>CLOSED</v>
          </cell>
          <cell r="D1872" t="str">
            <v>Medium</v>
          </cell>
          <cell r="E1872" t="str">
            <v>netscribes</v>
          </cell>
          <cell r="F1872" t="str">
            <v>Sushma Ram</v>
          </cell>
          <cell r="G1872">
            <v>46079.711111111108</v>
          </cell>
          <cell r="H1872">
            <v>46085.579861111109</v>
          </cell>
        </row>
        <row r="1873">
          <cell r="A1873" t="str">
            <v>UCW-27059</v>
          </cell>
          <cell r="B1873" t="str">
            <v>Giva | Silver Jewellery | 125927 | 11-02-2026 (71 Skus) - High Priority</v>
          </cell>
          <cell r="C1873" t="str">
            <v>CLOSED</v>
          </cell>
          <cell r="D1873" t="str">
            <v>Medium</v>
          </cell>
          <cell r="E1873" t="str">
            <v>netscribes</v>
          </cell>
          <cell r="F1873" t="str">
            <v>Shraddha Dighe</v>
          </cell>
          <cell r="G1873">
            <v>46079.67291666667</v>
          </cell>
          <cell r="H1873">
            <v>46085.583333333336</v>
          </cell>
        </row>
        <row r="1874">
          <cell r="A1874" t="str">
            <v>UCW-27052</v>
          </cell>
          <cell r="B1874" t="str">
            <v>Kitbag listing file (SC:129280)</v>
          </cell>
          <cell r="C1874" t="str">
            <v>CLOSED</v>
          </cell>
          <cell r="D1874" t="str">
            <v>Medium</v>
          </cell>
          <cell r="E1874" t="str">
            <v>netscribes</v>
          </cell>
          <cell r="F1874" t="str">
            <v>Mohd Tahir Shaikh</v>
          </cell>
          <cell r="G1874">
            <v>46079.604861111111</v>
          </cell>
          <cell r="H1874">
            <v>46085.565972222219</v>
          </cell>
        </row>
        <row r="1875">
          <cell r="A1875" t="str">
            <v>UCW-27050</v>
          </cell>
          <cell r="B1875" t="str">
            <v>CLONE - TataCliq New listings 07/02/26</v>
          </cell>
          <cell r="C1875" t="str">
            <v>CLOSED</v>
          </cell>
          <cell r="D1875" t="str">
            <v>Medium</v>
          </cell>
          <cell r="E1875" t="str">
            <v>netscribes</v>
          </cell>
          <cell r="F1875" t="str">
            <v>netscribes</v>
          </cell>
          <cell r="G1875">
            <v>46079.599305555559</v>
          </cell>
          <cell r="H1875">
            <v>46083.561805555553</v>
          </cell>
        </row>
        <row r="1876">
          <cell r="A1876" t="str">
            <v>UCW-27043</v>
          </cell>
          <cell r="B1876" t="str">
            <v>Enrich_Axis Set of 3 Luggage Image Update | Tatacliq</v>
          </cell>
          <cell r="C1876" t="str">
            <v>CLOSED</v>
          </cell>
          <cell r="D1876" t="str">
            <v>Medium</v>
          </cell>
          <cell r="E1876" t="str">
            <v>netscribes</v>
          </cell>
          <cell r="F1876" t="str">
            <v>Juilee Jadhav</v>
          </cell>
          <cell r="G1876">
            <v>46079.543749999997</v>
          </cell>
          <cell r="H1876">
            <v>46083.544444444444</v>
          </cell>
        </row>
        <row r="1877">
          <cell r="A1877" t="str">
            <v>UCW-27039</v>
          </cell>
          <cell r="B1877" t="str">
            <v>PUMA Accessory, Apparel &amp; Footwear Migration of Articles from Seller 124130 to 125381 (24th Feb 2026)</v>
          </cell>
          <cell r="C1877" t="str">
            <v>CLOSED</v>
          </cell>
          <cell r="D1877" t="str">
            <v>Medium</v>
          </cell>
          <cell r="E1877" t="str">
            <v>netscribes</v>
          </cell>
          <cell r="F1877" t="str">
            <v>Mohd Tahir Shaikh</v>
          </cell>
          <cell r="G1877">
            <v>46079.494444444441</v>
          </cell>
          <cell r="H1877">
            <v>46156.826388888891</v>
          </cell>
        </row>
        <row r="1878">
          <cell r="A1878" t="str">
            <v>UCW-27025</v>
          </cell>
          <cell r="B1878" t="str">
            <v>ENRICH_Updated Photos For Jhablas</v>
          </cell>
          <cell r="C1878" t="str">
            <v>CLOSED</v>
          </cell>
          <cell r="D1878" t="str">
            <v>Medium</v>
          </cell>
          <cell r="E1878" t="str">
            <v>netscribes</v>
          </cell>
          <cell r="F1878" t="str">
            <v>Mohd Tahir Shaikh</v>
          </cell>
          <cell r="G1878">
            <v>46079.42083333333</v>
          </cell>
          <cell r="H1878">
            <v>46087.585416666669</v>
          </cell>
        </row>
        <row r="1879">
          <cell r="A1879" t="str">
            <v>UCW-27023</v>
          </cell>
          <cell r="B1879" t="str">
            <v>MINIKLUB NON-APPAREL LOT-1 11.02.26 - Kids Accessories</v>
          </cell>
          <cell r="C1879" t="str">
            <v>CLOSED</v>
          </cell>
          <cell r="D1879" t="str">
            <v>Medium</v>
          </cell>
          <cell r="E1879" t="str">
            <v>netscribes</v>
          </cell>
          <cell r="F1879" t="str">
            <v>Mohd Tahir Shaikh</v>
          </cell>
          <cell r="G1879">
            <v>46079.414583333331</v>
          </cell>
          <cell r="H1879">
            <v>46087.519444444442</v>
          </cell>
        </row>
        <row r="1880">
          <cell r="A1880" t="str">
            <v>UCW-27021</v>
          </cell>
          <cell r="B1880" t="str">
            <v>MINIKLUB NON-APPAREL (LOT-3) 12.02.26 - Kids Toy</v>
          </cell>
          <cell r="C1880" t="str">
            <v>CLOSED</v>
          </cell>
          <cell r="D1880" t="str">
            <v>Medium</v>
          </cell>
          <cell r="E1880" t="str">
            <v>netscribes</v>
          </cell>
          <cell r="F1880" t="str">
            <v>Mohd Tahir Shaikh</v>
          </cell>
          <cell r="G1880">
            <v>46079.410416666666</v>
          </cell>
          <cell r="H1880">
            <v>46111.43472222222</v>
          </cell>
        </row>
        <row r="1881">
          <cell r="A1881" t="str">
            <v>UCW-27019</v>
          </cell>
          <cell r="B1881" t="str">
            <v>CLONE - CLONE - Beauty - New brand cataloguing - Forest Hill - 1 Aug</v>
          </cell>
          <cell r="C1881" t="str">
            <v>CLOSED Due to Inactive/Insufficient Information</v>
          </cell>
          <cell r="D1881" t="str">
            <v>Medium</v>
          </cell>
          <cell r="E1881" t="str">
            <v>netscribes</v>
          </cell>
          <cell r="F1881" t="str">
            <v>netscribes</v>
          </cell>
          <cell r="G1881">
            <v>46079.393750000003</v>
          </cell>
          <cell r="H1881">
            <v>46093.55</v>
          </cell>
        </row>
        <row r="1882">
          <cell r="A1882" t="str">
            <v>UCW-27017</v>
          </cell>
          <cell r="B1882" t="str">
            <v>CLONE - Skechers Add now file for listing</v>
          </cell>
          <cell r="C1882" t="str">
            <v>CLOSED Due to Inactive/Insufficient Information</v>
          </cell>
          <cell r="D1882" t="str">
            <v>Medium</v>
          </cell>
          <cell r="E1882" t="str">
            <v>netscribes</v>
          </cell>
          <cell r="F1882" t="str">
            <v>Reagan D’souza</v>
          </cell>
          <cell r="G1882">
            <v>46078.837500000001</v>
          </cell>
          <cell r="H1882">
            <v>46079.47152777778</v>
          </cell>
        </row>
        <row r="1883">
          <cell r="A1883" t="str">
            <v>UCW-27016</v>
          </cell>
          <cell r="B1883" t="str">
            <v>Error_Skechers Add now file for listing</v>
          </cell>
          <cell r="C1883" t="str">
            <v>CLOSED</v>
          </cell>
          <cell r="D1883" t="str">
            <v>Medium</v>
          </cell>
          <cell r="E1883" t="str">
            <v>netscribes</v>
          </cell>
          <cell r="F1883" t="str">
            <v>Reagan D’souza</v>
          </cell>
          <cell r="G1883">
            <v>46078.837500000001</v>
          </cell>
          <cell r="H1883">
            <v>46084.588888888888</v>
          </cell>
        </row>
        <row r="1884">
          <cell r="A1884" t="str">
            <v>UCW-27015</v>
          </cell>
          <cell r="B1884" t="str">
            <v>Eego Italy Footwear New Catalog // Tata Cliq Seller Code - 128558 // Dated 06-02-2026</v>
          </cell>
          <cell r="C1884" t="str">
            <v>CLOSED Due to Inactive/Insufficient Information</v>
          </cell>
          <cell r="D1884" t="str">
            <v>Medium</v>
          </cell>
          <cell r="E1884" t="str">
            <v>netscribes</v>
          </cell>
          <cell r="F1884" t="str">
            <v>netscribes</v>
          </cell>
          <cell r="G1884">
            <v>46078.824999999997</v>
          </cell>
          <cell r="H1884">
            <v>46093.550694444442</v>
          </cell>
        </row>
        <row r="1885">
          <cell r="A1885" t="str">
            <v>UCW-27013</v>
          </cell>
          <cell r="B1885" t="str">
            <v>LUSH - Cataloguing Thread Feb'26</v>
          </cell>
          <cell r="C1885" t="str">
            <v>CLOSED Due to Inactive/Insufficient Information</v>
          </cell>
          <cell r="D1885" t="str">
            <v>Medium</v>
          </cell>
          <cell r="E1885" t="str">
            <v>netscribes</v>
          </cell>
          <cell r="F1885" t="str">
            <v>Shraddha Dighe</v>
          </cell>
          <cell r="G1885">
            <v>46078.818749999999</v>
          </cell>
          <cell r="H1885">
            <v>46137.868055555555</v>
          </cell>
        </row>
        <row r="1886">
          <cell r="A1886" t="str">
            <v>UCW-27012</v>
          </cell>
          <cell r="B1886" t="str">
            <v>ENRICH_Images Update- 25th Feb</v>
          </cell>
          <cell r="C1886" t="str">
            <v>CLOSED</v>
          </cell>
          <cell r="D1886" t="str">
            <v>Medium</v>
          </cell>
          <cell r="E1886" t="str">
            <v>netscribes</v>
          </cell>
          <cell r="F1886" t="str">
            <v>Shraddha Dighe</v>
          </cell>
          <cell r="G1886">
            <v>46078.8125</v>
          </cell>
          <cell r="H1886">
            <v>46080.474305555559</v>
          </cell>
        </row>
        <row r="1887">
          <cell r="A1887" t="str">
            <v>UCW-27011</v>
          </cell>
          <cell r="B1887" t="str">
            <v>Tata Cliq-Multi Brand-Men's Apparel 13-02-2026</v>
          </cell>
          <cell r="C1887" t="str">
            <v>CLOSED</v>
          </cell>
          <cell r="D1887" t="str">
            <v>Medium</v>
          </cell>
          <cell r="E1887" t="str">
            <v>netscribes</v>
          </cell>
          <cell r="F1887" t="str">
            <v>netscribes</v>
          </cell>
          <cell r="G1887">
            <v>46078.809027777781</v>
          </cell>
          <cell r="H1887">
            <v>46093.551388888889</v>
          </cell>
        </row>
        <row r="1888">
          <cell r="A1888" t="str">
            <v>UCW-27008</v>
          </cell>
          <cell r="B1888" t="str">
            <v>Error_Adidas Sell now_NC</v>
          </cell>
          <cell r="C1888" t="str">
            <v>CLOSED</v>
          </cell>
          <cell r="D1888" t="str">
            <v>Medium</v>
          </cell>
          <cell r="E1888" t="str">
            <v>netscribes</v>
          </cell>
          <cell r="F1888" t="str">
            <v>Reagan D’souza</v>
          </cell>
          <cell r="G1888">
            <v>46078.770833333336</v>
          </cell>
          <cell r="H1888">
            <v>46079.580555555556</v>
          </cell>
        </row>
        <row r="1889">
          <cell r="A1889" t="str">
            <v>UCW-27005</v>
          </cell>
          <cell r="B1889" t="str">
            <v>Tata Cliq-Multi Brand-Men's Apparel 25-02-2026</v>
          </cell>
          <cell r="C1889" t="str">
            <v>CLOSED</v>
          </cell>
          <cell r="D1889" t="str">
            <v>Medium</v>
          </cell>
          <cell r="E1889" t="str">
            <v>netscribes</v>
          </cell>
          <cell r="F1889" t="str">
            <v>Simi Raichel Zachariah</v>
          </cell>
          <cell r="G1889">
            <v>46078.757638888892</v>
          </cell>
          <cell r="H1889">
            <v>46085.556944444441</v>
          </cell>
        </row>
        <row r="1890">
          <cell r="A1890" t="str">
            <v>UCW-27003</v>
          </cell>
          <cell r="B1890" t="str">
            <v>Enrich_Allo + Tope + 128104 + 23 Feb, 2026</v>
          </cell>
          <cell r="C1890" t="str">
            <v>CLOSED</v>
          </cell>
          <cell r="D1890" t="str">
            <v>Medium</v>
          </cell>
          <cell r="E1890" t="str">
            <v>netscribes</v>
          </cell>
          <cell r="F1890" t="str">
            <v>Juilee Jadhav</v>
          </cell>
          <cell r="G1890">
            <v>46078.736111111109</v>
          </cell>
          <cell r="H1890">
            <v>46080.578472222223</v>
          </cell>
        </row>
        <row r="1891">
          <cell r="A1891" t="str">
            <v>UCW-26994</v>
          </cell>
          <cell r="B1891" t="str">
            <v>Enrich_Flex Chair Catalogue Revision</v>
          </cell>
          <cell r="C1891" t="str">
            <v>CLOSED</v>
          </cell>
          <cell r="D1891" t="str">
            <v>Medium</v>
          </cell>
          <cell r="E1891" t="str">
            <v>netscribes</v>
          </cell>
          <cell r="F1891" t="str">
            <v>Juilee Jadhav</v>
          </cell>
          <cell r="G1891">
            <v>46078.695833333331</v>
          </cell>
          <cell r="H1891">
            <v>46080.565972222219</v>
          </cell>
        </row>
        <row r="1892">
          <cell r="A1892" t="str">
            <v>UCW-26992</v>
          </cell>
          <cell r="B1892" t="str">
            <v>ENRICH_Expired Assets - JML Festive Campaign</v>
          </cell>
          <cell r="C1892" t="str">
            <v>CLOSED</v>
          </cell>
          <cell r="D1892" t="str">
            <v>Medium</v>
          </cell>
          <cell r="E1892" t="str">
            <v>netscribes</v>
          </cell>
          <cell r="F1892" t="str">
            <v>Shraddha Dighe</v>
          </cell>
          <cell r="G1892">
            <v>46078.689583333333</v>
          </cell>
          <cell r="H1892">
            <v>46079.668055555558</v>
          </cell>
        </row>
        <row r="1893">
          <cell r="A1893" t="str">
            <v>UCW-26984</v>
          </cell>
          <cell r="B1893" t="str">
            <v>Tata Cliq-Reebok Brand-Footwear Men &amp; Women 22-01-2026 - 838 Options</v>
          </cell>
          <cell r="C1893" t="str">
            <v>CLOSED</v>
          </cell>
          <cell r="D1893" t="str">
            <v>Medium</v>
          </cell>
          <cell r="E1893" t="str">
            <v>netscribes</v>
          </cell>
          <cell r="F1893" t="str">
            <v>Mohd Tahir Shaikh</v>
          </cell>
          <cell r="G1893">
            <v>46078.660416666666</v>
          </cell>
          <cell r="H1893">
            <v>46090.739583333336</v>
          </cell>
        </row>
        <row r="1894">
          <cell r="A1894" t="str">
            <v>UCW-26976</v>
          </cell>
          <cell r="B1894" t="str">
            <v>Little Bansi_Category - Apparel_Seller Code - 127012_20th Feb'26</v>
          </cell>
          <cell r="C1894" t="str">
            <v>CLOSED</v>
          </cell>
          <cell r="D1894" t="str">
            <v>Medium</v>
          </cell>
          <cell r="E1894" t="str">
            <v>netscribes</v>
          </cell>
          <cell r="F1894" t="str">
            <v>Mohd Tahir Shaikh</v>
          </cell>
          <cell r="G1894">
            <v>46078.612500000003</v>
          </cell>
          <cell r="H1894">
            <v>46083.511805555558</v>
          </cell>
        </row>
        <row r="1895">
          <cell r="A1895" t="str">
            <v>UCW-26965</v>
          </cell>
          <cell r="B1895" t="str">
            <v>Kids Water Bottles-79 SKU's- Little Surprise Box</v>
          </cell>
          <cell r="C1895" t="str">
            <v>CLOSED Due to Inactive/Insufficient Information</v>
          </cell>
          <cell r="D1895" t="str">
            <v>Medium</v>
          </cell>
          <cell r="E1895" t="str">
            <v>netscribes</v>
          </cell>
          <cell r="F1895" t="str">
            <v>netscribes</v>
          </cell>
          <cell r="G1895">
            <v>46078.561805555553</v>
          </cell>
          <cell r="H1895">
            <v>46093.552083333336</v>
          </cell>
        </row>
        <row r="1896">
          <cell r="A1896" t="str">
            <v>UCW-26964</v>
          </cell>
          <cell r="B1896" t="str">
            <v xml:space="preserve">ENRICH_Tata Updated Content &amp;  PDP images for Top Hair SKUs </v>
          </cell>
          <cell r="C1896" t="str">
            <v>CLOSED</v>
          </cell>
          <cell r="D1896" t="str">
            <v>Medium</v>
          </cell>
          <cell r="E1896" t="str">
            <v>netscribes</v>
          </cell>
          <cell r="F1896" t="str">
            <v>Shraddha Dighe</v>
          </cell>
          <cell r="G1896">
            <v>46078.550694444442</v>
          </cell>
          <cell r="H1896">
            <v>46079.65625</v>
          </cell>
        </row>
        <row r="1897">
          <cell r="A1897" t="str">
            <v>UCW-26960</v>
          </cell>
          <cell r="B1897" t="str">
            <v>Clone - Pantaloons/Specimen/Non Apparel/New Listing/SKU 30/Options 24| 13th Jan'2026</v>
          </cell>
          <cell r="C1897" t="str">
            <v>CLOSED</v>
          </cell>
          <cell r="D1897" t="str">
            <v>Medium</v>
          </cell>
          <cell r="E1897" t="str">
            <v>netscribes</v>
          </cell>
          <cell r="F1897" t="str">
            <v>netscribes</v>
          </cell>
          <cell r="G1897">
            <v>46078.524305555555</v>
          </cell>
          <cell r="H1897">
            <v>46079.618055555555</v>
          </cell>
        </row>
        <row r="1898">
          <cell r="A1898" t="str">
            <v>UCW-26952</v>
          </cell>
          <cell r="B1898" t="str">
            <v>Earrings category file for Listing in TATA CLIQ</v>
          </cell>
          <cell r="C1898" t="str">
            <v>CLOSED</v>
          </cell>
          <cell r="D1898" t="str">
            <v>Medium</v>
          </cell>
          <cell r="E1898" t="str">
            <v>netscribes</v>
          </cell>
          <cell r="F1898" t="str">
            <v>Shraddha Dighe</v>
          </cell>
          <cell r="G1898">
            <v>46078.486111111109</v>
          </cell>
          <cell r="H1898">
            <v>46083.511805555558</v>
          </cell>
        </row>
        <row r="1899">
          <cell r="A1899" t="str">
            <v>UCW-26940</v>
          </cell>
          <cell r="B1899" t="str">
            <v>Clone - Request for Addition of 22 SKUs (Total 270 Barcodes) on Tata CLiQ Portal</v>
          </cell>
          <cell r="C1899" t="str">
            <v>CLOSED</v>
          </cell>
          <cell r="D1899" t="str">
            <v>Medium</v>
          </cell>
          <cell r="E1899" t="str">
            <v>netscribes</v>
          </cell>
          <cell r="F1899" t="str">
            <v>netscribes</v>
          </cell>
          <cell r="G1899">
            <v>46077.829861111109</v>
          </cell>
          <cell r="H1899">
            <v>46085.536805555559</v>
          </cell>
        </row>
        <row r="1900">
          <cell r="A1900" t="str">
            <v>UCW-26935</v>
          </cell>
          <cell r="B1900" t="str">
            <v>Error_Incorrect Product Dispatched | Daily Life Forever52</v>
          </cell>
          <cell r="C1900" t="str">
            <v>CLOSED</v>
          </cell>
          <cell r="D1900" t="str">
            <v>Medium</v>
          </cell>
          <cell r="E1900" t="str">
            <v>netscribes</v>
          </cell>
          <cell r="F1900" t="str">
            <v>Reagan D’souza</v>
          </cell>
          <cell r="G1900">
            <v>46077.763888888891</v>
          </cell>
          <cell r="H1900">
            <v>46080.793055555558</v>
          </cell>
        </row>
        <row r="1901">
          <cell r="A1901" t="str">
            <v>UCW-26932</v>
          </cell>
          <cell r="B1901" t="str">
            <v>realme | Gadgets | 125489 | 23rd Feb- Sell Now</v>
          </cell>
          <cell r="C1901" t="str">
            <v>CLOSED</v>
          </cell>
          <cell r="D1901" t="str">
            <v>Medium</v>
          </cell>
          <cell r="E1901" t="str">
            <v>netscribes</v>
          </cell>
          <cell r="F1901" t="str">
            <v>Juilee Jadhav</v>
          </cell>
          <cell r="G1901">
            <v>46077.759027777778</v>
          </cell>
          <cell r="H1901">
            <v>46078.536111111112</v>
          </cell>
        </row>
        <row r="1902">
          <cell r="A1902" t="str">
            <v>UCW-26930</v>
          </cell>
          <cell r="B1902" t="str">
            <v>Enrich_RE: MNY | PDP Image Updates | TATACLIQ</v>
          </cell>
          <cell r="C1902" t="str">
            <v>CLOSED</v>
          </cell>
          <cell r="D1902" t="str">
            <v>Medium</v>
          </cell>
          <cell r="E1902" t="str">
            <v>netscribes</v>
          </cell>
          <cell r="F1902" t="str">
            <v>Simi Raichel Zachariah</v>
          </cell>
          <cell r="G1902">
            <v>46077.750694444447</v>
          </cell>
          <cell r="H1902">
            <v>46080.785416666666</v>
          </cell>
        </row>
        <row r="1903">
          <cell r="A1903" t="str">
            <v>UCW-26923</v>
          </cell>
          <cell r="B1903" t="str">
            <v>RE: Tata Cliq-Multi Brand-Women's Apparel 20-02-2026</v>
          </cell>
          <cell r="C1903" t="str">
            <v>CLOSED</v>
          </cell>
          <cell r="D1903" t="str">
            <v>Medium</v>
          </cell>
          <cell r="E1903" t="str">
            <v>netscribes</v>
          </cell>
          <cell r="F1903" t="str">
            <v>netscribes</v>
          </cell>
          <cell r="G1903">
            <v>46077.734027777777</v>
          </cell>
          <cell r="H1903">
            <v>46078.615972222222</v>
          </cell>
        </row>
        <row r="1904">
          <cell r="A1904" t="str">
            <v>UCW-26919</v>
          </cell>
          <cell r="B1904" t="str">
            <v>RE: Pilgrim&lt;&gt;Tata Cliq: New Listing</v>
          </cell>
          <cell r="C1904" t="str">
            <v>CLOSED</v>
          </cell>
          <cell r="D1904" t="str">
            <v>Medium</v>
          </cell>
          <cell r="E1904" t="str">
            <v>netscribes</v>
          </cell>
          <cell r="F1904" t="str">
            <v>Simi Raichel Zachariah</v>
          </cell>
          <cell r="G1904">
            <v>46077.711805555555</v>
          </cell>
          <cell r="H1904">
            <v>46079.59097222222</v>
          </cell>
        </row>
        <row r="1905">
          <cell r="A1905" t="str">
            <v>UCW-26906</v>
          </cell>
          <cell r="B1905" t="str">
            <v>Enrich_Re: Tatacliq Partial Updates : 23.02.2026</v>
          </cell>
          <cell r="C1905" t="str">
            <v>CLOSED</v>
          </cell>
          <cell r="D1905" t="str">
            <v>Medium</v>
          </cell>
          <cell r="E1905" t="str">
            <v>netscribes</v>
          </cell>
          <cell r="F1905" t="str">
            <v>Juilee Jadhav</v>
          </cell>
          <cell r="G1905">
            <v>46077.65902777778</v>
          </cell>
          <cell r="H1905">
            <v>46080.78402777778</v>
          </cell>
        </row>
        <row r="1906">
          <cell r="A1906" t="str">
            <v>UCW-26900</v>
          </cell>
          <cell r="B1906" t="str">
            <v>210 Articles || New Listing For INC5 || TataCliq</v>
          </cell>
          <cell r="C1906" t="str">
            <v>CLOSED</v>
          </cell>
          <cell r="D1906" t="str">
            <v>Medium</v>
          </cell>
          <cell r="E1906" t="str">
            <v>netscribes</v>
          </cell>
          <cell r="F1906" t="str">
            <v>Mohd Tahir Shaikh</v>
          </cell>
          <cell r="G1906">
            <v>46077.632638888892</v>
          </cell>
          <cell r="H1906">
            <v>46086.75</v>
          </cell>
        </row>
        <row r="1907">
          <cell r="A1907" t="str">
            <v>UCW-26897</v>
          </cell>
          <cell r="B1907" t="str">
            <v>120 Articles || New Listing For INC5 || TataCliq</v>
          </cell>
          <cell r="C1907" t="str">
            <v>CLOSED Due to Inactive/Insufficient Information</v>
          </cell>
          <cell r="D1907" t="str">
            <v>Medium</v>
          </cell>
          <cell r="E1907" t="str">
            <v>netscribes</v>
          </cell>
          <cell r="F1907" t="str">
            <v>Mohd Tahir Shaikh</v>
          </cell>
          <cell r="G1907">
            <v>46077.618750000001</v>
          </cell>
          <cell r="H1907">
            <v>46093.552777777775</v>
          </cell>
        </row>
        <row r="1908">
          <cell r="A1908" t="str">
            <v>UCW-26888</v>
          </cell>
          <cell r="B1908" t="str">
            <v>Enrich_Aristocrat Atlas Image Change | Luggage | Tatacliq - Seller Code : 123790</v>
          </cell>
          <cell r="C1908" t="str">
            <v>CLOSED</v>
          </cell>
          <cell r="D1908" t="str">
            <v>Medium</v>
          </cell>
          <cell r="E1908" t="str">
            <v>netscribes</v>
          </cell>
          <cell r="F1908" t="str">
            <v>Juilee Jadhav</v>
          </cell>
          <cell r="G1908">
            <v>46077.537499999999</v>
          </cell>
          <cell r="H1908">
            <v>46083.618750000001</v>
          </cell>
        </row>
        <row r="1909">
          <cell r="A1909" t="str">
            <v>UCW-26879</v>
          </cell>
          <cell r="B1909" t="str">
            <v>Error_RE: Pantaloons/Women Ethnic wear/Apparel/New Listing/SKU 776/Options 147| 22nd Jan'2026_NC</v>
          </cell>
          <cell r="C1909" t="str">
            <v>CLOSED</v>
          </cell>
          <cell r="D1909" t="str">
            <v>Medium</v>
          </cell>
          <cell r="E1909" t="str">
            <v>netscribes</v>
          </cell>
          <cell r="F1909" t="str">
            <v>Reagan D’souza</v>
          </cell>
          <cell r="G1909">
            <v>46077.454861111109</v>
          </cell>
          <cell r="H1909">
            <v>46077.683333333334</v>
          </cell>
        </row>
        <row r="1910">
          <cell r="A1910" t="str">
            <v>UCW-26876</v>
          </cell>
          <cell r="B1910" t="str">
            <v>RE: MNY | Fit Me Spot Rescue Listing | TATACLIQ</v>
          </cell>
          <cell r="C1910" t="str">
            <v>CLOSED</v>
          </cell>
          <cell r="D1910" t="str">
            <v>Medium</v>
          </cell>
          <cell r="E1910" t="str">
            <v>netscribes</v>
          </cell>
          <cell r="F1910" t="str">
            <v>Simi Raichel Zachariah</v>
          </cell>
          <cell r="G1910">
            <v>46077.446527777778</v>
          </cell>
          <cell r="H1910">
            <v>46081.543749999997</v>
          </cell>
        </row>
        <row r="1911">
          <cell r="A1911" t="str">
            <v>UCW-26874</v>
          </cell>
          <cell r="B1911" t="str">
            <v>RE: Garnier | Fresh &amp; Bright Listing - 90g | TATACLIQ</v>
          </cell>
          <cell r="C1911" t="str">
            <v>CLOSED</v>
          </cell>
          <cell r="D1911" t="str">
            <v>Medium</v>
          </cell>
          <cell r="E1911" t="str">
            <v>netscribes</v>
          </cell>
          <cell r="F1911" t="str">
            <v>Simi Raichel Zachariah</v>
          </cell>
          <cell r="G1911">
            <v>46077.443749999999</v>
          </cell>
          <cell r="H1911">
            <v>46079.586111111108</v>
          </cell>
        </row>
        <row r="1912">
          <cell r="A1912" t="str">
            <v>UCW-26873</v>
          </cell>
          <cell r="B1912" t="str">
            <v>Enrich_RE: Garnier | Serum Cleanser PDP Revamp | TATACLIQ</v>
          </cell>
          <cell r="C1912" t="str">
            <v>CLOSED</v>
          </cell>
          <cell r="D1912" t="str">
            <v>Medium</v>
          </cell>
          <cell r="E1912" t="str">
            <v>netscribes</v>
          </cell>
          <cell r="F1912" t="str">
            <v>Simi Raichel Zachariah</v>
          </cell>
          <cell r="G1912">
            <v>46077.430555555555</v>
          </cell>
          <cell r="H1912">
            <v>46083.538194444445</v>
          </cell>
        </row>
        <row r="1913">
          <cell r="A1913" t="str">
            <v>UCW-26869</v>
          </cell>
          <cell r="B1913" t="str">
            <v>RE: Indo Era :- New Arrivals for listing 918</v>
          </cell>
          <cell r="C1913" t="str">
            <v>CLOSED</v>
          </cell>
          <cell r="D1913" t="str">
            <v>Medium</v>
          </cell>
          <cell r="E1913" t="str">
            <v>netscribes</v>
          </cell>
          <cell r="F1913" t="str">
            <v>Simi Raichel Zachariah</v>
          </cell>
          <cell r="G1913">
            <v>46077.404166666667</v>
          </cell>
          <cell r="H1913">
            <v>46093.554166666669</v>
          </cell>
        </row>
        <row r="1914">
          <cell r="A1914" t="str">
            <v>UCW-26846</v>
          </cell>
          <cell r="B1914" t="str">
            <v xml:space="preserve">RE: Elora ll Women_Apparel ll Seller Code :127835-NJSS1 ll 17th Feb,2026 ll 206 New </v>
          </cell>
          <cell r="C1914" t="str">
            <v>CLOSED</v>
          </cell>
          <cell r="D1914" t="str">
            <v>Medium</v>
          </cell>
          <cell r="E1914" t="str">
            <v>netscribes</v>
          </cell>
          <cell r="F1914" t="str">
            <v>Simi Raichel Zachariah</v>
          </cell>
          <cell r="G1914">
            <v>46076.772222222222</v>
          </cell>
          <cell r="H1914">
            <v>46086.427777777775</v>
          </cell>
        </row>
        <row r="1915">
          <cell r="A1915" t="str">
            <v>UCW-26844</v>
          </cell>
          <cell r="B1915" t="str">
            <v>Enrich_Title Update | CYMRYMDFUS</v>
          </cell>
          <cell r="C1915" t="str">
            <v>CLOSED</v>
          </cell>
          <cell r="D1915" t="str">
            <v>Medium</v>
          </cell>
          <cell r="E1915" t="str">
            <v>netscribes</v>
          </cell>
          <cell r="F1915" t="str">
            <v>Juilee Jadhav</v>
          </cell>
          <cell r="G1915">
            <v>46076.768750000003</v>
          </cell>
          <cell r="H1915">
            <v>46078.543055555558</v>
          </cell>
        </row>
        <row r="1916">
          <cell r="A1916" t="str">
            <v>UCW-26837</v>
          </cell>
          <cell r="B1916" t="str">
            <v>RE: Miss Chase A+ - Apparel - 124024-BEN1 - 23022026 - 39 Styles</v>
          </cell>
          <cell r="C1916" t="str">
            <v>CLOSED</v>
          </cell>
          <cell r="D1916" t="str">
            <v>Medium</v>
          </cell>
          <cell r="E1916" t="str">
            <v>netscribes</v>
          </cell>
          <cell r="F1916" t="str">
            <v>Simi Raichel Zachariah</v>
          </cell>
          <cell r="G1916">
            <v>46076.719444444447</v>
          </cell>
          <cell r="H1916">
            <v>46085.643750000003</v>
          </cell>
        </row>
        <row r="1917">
          <cell r="A1917" t="str">
            <v>UCW-26836</v>
          </cell>
          <cell r="B1917" t="str">
            <v>RE: Miss Chase - Apparel - 124024-BEN1 - 23022026 - 24 Styles</v>
          </cell>
          <cell r="C1917" t="str">
            <v>CLOSED</v>
          </cell>
          <cell r="D1917" t="str">
            <v>Medium</v>
          </cell>
          <cell r="E1917" t="str">
            <v>netscribes</v>
          </cell>
          <cell r="F1917" t="str">
            <v>Simi Raichel Zachariah</v>
          </cell>
          <cell r="G1917">
            <v>46076.707638888889</v>
          </cell>
          <cell r="H1917">
            <v>46081.61041666667</v>
          </cell>
        </row>
        <row r="1918">
          <cell r="A1918" t="str">
            <v>UCW-26830</v>
          </cell>
          <cell r="B1918" t="str">
            <v>Tata Cliq-Allen Solly Brand-Kids Apparel 19-02-2026</v>
          </cell>
          <cell r="C1918" t="str">
            <v>CLOSED</v>
          </cell>
          <cell r="D1918" t="str">
            <v>Medium</v>
          </cell>
          <cell r="E1918" t="str">
            <v>netscribes</v>
          </cell>
          <cell r="F1918" t="str">
            <v>Mohd Tahir Shaikh</v>
          </cell>
          <cell r="G1918">
            <v>46076.680555555555</v>
          </cell>
          <cell r="H1918">
            <v>46085.631944444445</v>
          </cell>
        </row>
        <row r="1919">
          <cell r="A1919" t="str">
            <v>UCW-26825</v>
          </cell>
          <cell r="B1919" t="str">
            <v>CLONE - Renee X Tatacliq</v>
          </cell>
          <cell r="C1919" t="str">
            <v>CLOSED</v>
          </cell>
          <cell r="D1919" t="str">
            <v>Medium</v>
          </cell>
          <cell r="E1919" t="str">
            <v>netscribes</v>
          </cell>
          <cell r="F1919" t="str">
            <v>netscribes</v>
          </cell>
          <cell r="G1919">
            <v>46076.640277777777</v>
          </cell>
          <cell r="H1919">
            <v>46077.479861111111</v>
          </cell>
        </row>
        <row r="1920">
          <cell r="A1920" t="str">
            <v>UCW-26824</v>
          </cell>
          <cell r="B1920" t="str">
            <v>Migration request for styles, Brand Name : SaintG</v>
          </cell>
          <cell r="C1920" t="str">
            <v>CLOSED</v>
          </cell>
          <cell r="D1920" t="str">
            <v>Medium</v>
          </cell>
          <cell r="E1920" t="str">
            <v>netscribes</v>
          </cell>
          <cell r="F1920" t="str">
            <v>Mohd Tahir Shaikh</v>
          </cell>
          <cell r="G1920">
            <v>46076.638194444444</v>
          </cell>
          <cell r="H1920">
            <v>46079.595138888886</v>
          </cell>
        </row>
        <row r="1921">
          <cell r="A1921" t="str">
            <v>UCW-26821</v>
          </cell>
          <cell r="B1921" t="str">
            <v>New listing - D'LORZERI - 47 SKUs</v>
          </cell>
          <cell r="C1921" t="str">
            <v>CLOSED</v>
          </cell>
          <cell r="D1921" t="str">
            <v>Medium</v>
          </cell>
          <cell r="E1921" t="str">
            <v>netscribes</v>
          </cell>
          <cell r="F1921" t="str">
            <v>Mohd Tahir Shaikh</v>
          </cell>
          <cell r="G1921">
            <v>46076.61041666667</v>
          </cell>
          <cell r="H1921">
            <v>46083.48541666667</v>
          </cell>
        </row>
        <row r="1922">
          <cell r="A1922" t="str">
            <v>UCW-26818</v>
          </cell>
          <cell r="B1922" t="str">
            <v>Woonie-New Catalog Casual Dress</v>
          </cell>
          <cell r="C1922" t="str">
            <v>CLOSED</v>
          </cell>
          <cell r="D1922" t="str">
            <v>Medium</v>
          </cell>
          <cell r="E1922" t="str">
            <v>netscribes</v>
          </cell>
          <cell r="F1922" t="str">
            <v>Mohd Tahir Shaikh</v>
          </cell>
          <cell r="G1922">
            <v>46076.597222222219</v>
          </cell>
          <cell r="H1922">
            <v>46078.54791666667</v>
          </cell>
        </row>
        <row r="1923">
          <cell r="A1923" t="str">
            <v>UCW-26808</v>
          </cell>
          <cell r="B1923" t="str">
            <v>ENRICH_Title Update on TATA CLiQ</v>
          </cell>
          <cell r="C1923" t="str">
            <v>CLOSED</v>
          </cell>
          <cell r="D1923" t="str">
            <v>Medium</v>
          </cell>
          <cell r="E1923" t="str">
            <v>netscribes</v>
          </cell>
          <cell r="F1923" t="str">
            <v>Shraddha Dighe</v>
          </cell>
          <cell r="G1923">
            <v>46076.539583333331</v>
          </cell>
          <cell r="H1923">
            <v>46078.390972222223</v>
          </cell>
        </row>
        <row r="1924">
          <cell r="A1924" t="str">
            <v>UCW-26806</v>
          </cell>
          <cell r="B1924" t="str">
            <v>RE: Tatacliq Lifestyle Catalogue Template-Lot -146_20.02.2026</v>
          </cell>
          <cell r="C1924" t="str">
            <v>CLOSED</v>
          </cell>
          <cell r="D1924" t="str">
            <v>Medium</v>
          </cell>
          <cell r="E1924" t="str">
            <v>netscribes</v>
          </cell>
          <cell r="F1924" t="str">
            <v>Simi Raichel Zachariah</v>
          </cell>
          <cell r="G1924">
            <v>46076.525694444441</v>
          </cell>
          <cell r="H1924">
            <v>46085.549305555556</v>
          </cell>
        </row>
        <row r="1925">
          <cell r="A1925" t="str">
            <v>UCW-26805</v>
          </cell>
          <cell r="B1925" t="str">
            <v>ERROR_TataCliq Fashion Listing File For Anna by Anuschka_NC</v>
          </cell>
          <cell r="C1925" t="str">
            <v>CLOSED</v>
          </cell>
          <cell r="D1925" t="str">
            <v>Medium</v>
          </cell>
          <cell r="E1925" t="str">
            <v>netscribes</v>
          </cell>
          <cell r="F1925" t="str">
            <v>Mohd Tahir Shaikh</v>
          </cell>
          <cell r="G1925">
            <v>46076.524305555555</v>
          </cell>
          <cell r="H1925">
            <v>46077.45208333333</v>
          </cell>
        </row>
        <row r="1926">
          <cell r="A1926" t="str">
            <v>UCW-26799</v>
          </cell>
          <cell r="B1926" t="str">
            <v>RE: Raymonds Batch 8_Tata cliq</v>
          </cell>
          <cell r="C1926" t="str">
            <v>CLOSED</v>
          </cell>
          <cell r="D1926" t="str">
            <v>Medium</v>
          </cell>
          <cell r="E1926" t="str">
            <v>netscribes</v>
          </cell>
          <cell r="F1926" t="str">
            <v>Simi Raichel Zachariah</v>
          </cell>
          <cell r="G1926">
            <v>46076.496527777781</v>
          </cell>
          <cell r="H1926">
            <v>46086.442361111112</v>
          </cell>
        </row>
        <row r="1927">
          <cell r="A1927" t="str">
            <v>UCW-26798</v>
          </cell>
          <cell r="B1927" t="str">
            <v>Unilever x Tata | Lakme New Listing</v>
          </cell>
          <cell r="C1927" t="str">
            <v>CLOSED</v>
          </cell>
          <cell r="D1927" t="str">
            <v>Medium</v>
          </cell>
          <cell r="E1927" t="str">
            <v>netscribes</v>
          </cell>
          <cell r="F1927" t="str">
            <v>Shraddha Dighe</v>
          </cell>
          <cell r="G1927">
            <v>46076.490972222222</v>
          </cell>
          <cell r="H1927">
            <v>46080.475694444445</v>
          </cell>
        </row>
        <row r="1928">
          <cell r="A1928" t="str">
            <v>UCW-26790</v>
          </cell>
          <cell r="B1928" t="str">
            <v xml:space="preserve">Hoversoul SS-26 Apparel Catalogue - Drop-1 </v>
          </cell>
          <cell r="C1928" t="str">
            <v>CLOSED</v>
          </cell>
          <cell r="D1928" t="str">
            <v>Medium</v>
          </cell>
          <cell r="E1928" t="str">
            <v>netscribes</v>
          </cell>
          <cell r="F1928" t="str">
            <v>Mohd Tahir Shaikh</v>
          </cell>
          <cell r="G1928">
            <v>46076.395833333336</v>
          </cell>
          <cell r="H1928">
            <v>46077.504166666666</v>
          </cell>
        </row>
        <row r="1929">
          <cell r="A1929" t="str">
            <v>UCW-26787</v>
          </cell>
          <cell r="B1929" t="str">
            <v>Tata Cliq-adidas DTC|Footwear| Attributes_18-02-26</v>
          </cell>
          <cell r="C1929" t="str">
            <v>CLOSED Due to Inactive/Insufficient Information</v>
          </cell>
          <cell r="D1929" t="str">
            <v>Medium</v>
          </cell>
          <cell r="E1929" t="str">
            <v>netscribes</v>
          </cell>
          <cell r="F1929" t="str">
            <v>Mohd Tahir Shaikh</v>
          </cell>
          <cell r="G1929">
            <v>46075.984027777777</v>
          </cell>
          <cell r="H1929">
            <v>46159.311805555553</v>
          </cell>
        </row>
        <row r="1930">
          <cell r="A1930" t="str">
            <v>UCW-26775</v>
          </cell>
          <cell r="B1930" t="str">
            <v>SS26 Skechers Footwear-44 SKUs 8 options 17.2.2026</v>
          </cell>
          <cell r="C1930" t="str">
            <v>CLOSED</v>
          </cell>
          <cell r="D1930" t="str">
            <v>Medium</v>
          </cell>
          <cell r="E1930" t="str">
            <v>netscribes</v>
          </cell>
          <cell r="F1930" t="str">
            <v>Mohd Tahir Shaikh</v>
          </cell>
          <cell r="G1930">
            <v>46074.5625</v>
          </cell>
          <cell r="H1930">
            <v>46085.607638888891</v>
          </cell>
        </row>
        <row r="1931">
          <cell r="A1931" t="str">
            <v>UCW-26774</v>
          </cell>
          <cell r="B1931" t="str">
            <v>Skechers + Footwear + 124055 + 16-02-2026</v>
          </cell>
          <cell r="C1931" t="str">
            <v>CLOSED</v>
          </cell>
          <cell r="D1931" t="str">
            <v>Medium</v>
          </cell>
          <cell r="E1931" t="str">
            <v>netscribes</v>
          </cell>
          <cell r="F1931" t="str">
            <v>Mohd Tahir Shaikh</v>
          </cell>
          <cell r="G1931">
            <v>46074.551388888889</v>
          </cell>
          <cell r="H1931">
            <v>46088.504861111112</v>
          </cell>
        </row>
        <row r="1932">
          <cell r="A1932" t="str">
            <v>UCW-26770</v>
          </cell>
          <cell r="B1932" t="str">
            <v>RE: Pantaloons/Women Ethnic wear/Apparel/New Listing/SKU 161/Options 32| 20th Feb'2026</v>
          </cell>
          <cell r="C1932" t="str">
            <v>CLOSED</v>
          </cell>
          <cell r="D1932" t="str">
            <v>Medium</v>
          </cell>
          <cell r="E1932" t="str">
            <v>netscribes</v>
          </cell>
          <cell r="F1932" t="str">
            <v>Simi Raichel Zachariah</v>
          </cell>
          <cell r="G1932">
            <v>46073.875</v>
          </cell>
          <cell r="H1932">
            <v>46077.499305555553</v>
          </cell>
        </row>
        <row r="1933">
          <cell r="A1933" t="str">
            <v>UCW-26765</v>
          </cell>
          <cell r="B1933" t="str">
            <v>RE: Tata Cliq-Multi Brand-Women's Apparel 20-02-2026</v>
          </cell>
          <cell r="C1933" t="str">
            <v>CLOSED</v>
          </cell>
          <cell r="D1933" t="str">
            <v>Medium</v>
          </cell>
          <cell r="E1933" t="str">
            <v>netscribes</v>
          </cell>
          <cell r="F1933" t="str">
            <v>Simi Raichel Zachariah</v>
          </cell>
          <cell r="G1933">
            <v>46073.825694444444</v>
          </cell>
          <cell r="H1933">
            <v>46127.586111111108</v>
          </cell>
        </row>
        <row r="1934">
          <cell r="A1934" t="str">
            <v>UCW-26761</v>
          </cell>
          <cell r="B1934" t="str">
            <v>RE: New SS26 Catalog 24 Kids_Biba_19-02-2026</v>
          </cell>
          <cell r="C1934" t="str">
            <v>CLOSED</v>
          </cell>
          <cell r="D1934" t="str">
            <v>Medium</v>
          </cell>
          <cell r="E1934" t="str">
            <v>netscribes</v>
          </cell>
          <cell r="F1934" t="str">
            <v>Simi Raichel Zachariah</v>
          </cell>
          <cell r="G1934">
            <v>46073.805555555555</v>
          </cell>
          <cell r="H1934">
            <v>46083.527083333334</v>
          </cell>
        </row>
        <row r="1935">
          <cell r="A1935" t="str">
            <v>UCW-26758</v>
          </cell>
          <cell r="B1935" t="str">
            <v>Fresh_TC Calcutta Red Styles Catalogue Sheet</v>
          </cell>
          <cell r="C1935" t="str">
            <v>CLOSED</v>
          </cell>
          <cell r="D1935" t="str">
            <v>Medium</v>
          </cell>
          <cell r="E1935" t="str">
            <v>Chirag Dubal</v>
          </cell>
          <cell r="F1935" t="str">
            <v>Shloka Chakre</v>
          </cell>
          <cell r="G1935">
            <v>46073.799305555556</v>
          </cell>
          <cell r="H1935">
            <v>46093.558333333334</v>
          </cell>
        </row>
        <row r="1936">
          <cell r="A1936" t="str">
            <v>UCW-26755</v>
          </cell>
          <cell r="B1936" t="str">
            <v>RE: Ritu Kumar SS-26 and AW-25 Pending Option Catalogue - 9-Feb-26</v>
          </cell>
          <cell r="C1936" t="str">
            <v>CLOSED</v>
          </cell>
          <cell r="D1936" t="str">
            <v>Medium</v>
          </cell>
          <cell r="E1936" t="str">
            <v>netscribes</v>
          </cell>
          <cell r="F1936" t="str">
            <v>Simi Raichel Zachariah</v>
          </cell>
          <cell r="G1936">
            <v>46073.78125</v>
          </cell>
          <cell r="H1936">
            <v>46085.599305555559</v>
          </cell>
        </row>
        <row r="1937">
          <cell r="A1937" t="str">
            <v>UCW-26749</v>
          </cell>
          <cell r="B1937" t="str">
            <v>Label Ritu Kumar SS-26 Catalogue Sheet</v>
          </cell>
          <cell r="C1937" t="str">
            <v>CLOSED</v>
          </cell>
          <cell r="D1937" t="str">
            <v>Medium</v>
          </cell>
          <cell r="E1937" t="str">
            <v>netscribes</v>
          </cell>
          <cell r="F1937" t="str">
            <v>Simi Raichel Zachariah</v>
          </cell>
          <cell r="G1937">
            <v>46073.765277777777</v>
          </cell>
          <cell r="H1937">
            <v>46076.543055555558</v>
          </cell>
        </row>
        <row r="1938">
          <cell r="A1938" t="str">
            <v>UCW-26746</v>
          </cell>
          <cell r="B1938" t="str">
            <v>Allure - Sell now | 129547</v>
          </cell>
          <cell r="C1938" t="str">
            <v>CLOSED</v>
          </cell>
          <cell r="D1938" t="str">
            <v>Medium</v>
          </cell>
          <cell r="E1938" t="str">
            <v>netscribes</v>
          </cell>
          <cell r="F1938" t="str">
            <v>Shraddha Dighe</v>
          </cell>
          <cell r="G1938">
            <v>46073.745138888888</v>
          </cell>
          <cell r="H1938">
            <v>46085.695833333331</v>
          </cell>
        </row>
        <row r="1939">
          <cell r="A1939" t="str">
            <v>UCW-26740</v>
          </cell>
          <cell r="B1939" t="str">
            <v>OFF-WHITE + EYEWEAR + 125414-KOL + 126594-OAKOLWH + 19/02/2026</v>
          </cell>
          <cell r="C1939" t="str">
            <v>CLOSED</v>
          </cell>
          <cell r="D1939" t="str">
            <v>Medium</v>
          </cell>
          <cell r="E1939" t="str">
            <v>netscribes</v>
          </cell>
          <cell r="F1939" t="str">
            <v>Juilee Jadhav</v>
          </cell>
          <cell r="G1939">
            <v>46073.697916666664</v>
          </cell>
          <cell r="H1939">
            <v>46080.513888888891</v>
          </cell>
        </row>
        <row r="1940">
          <cell r="A1940" t="str">
            <v>UCW-26738</v>
          </cell>
          <cell r="B1940" t="str">
            <v>ENRICH_Request to update image for a Product</v>
          </cell>
          <cell r="C1940" t="str">
            <v>CLOSED</v>
          </cell>
          <cell r="D1940" t="str">
            <v>Medium</v>
          </cell>
          <cell r="E1940" t="str">
            <v>netscribes</v>
          </cell>
          <cell r="F1940" t="str">
            <v>Mohd Tahir Shaikh</v>
          </cell>
          <cell r="G1940">
            <v>46073.695138888892</v>
          </cell>
          <cell r="H1940">
            <v>46077.790277777778</v>
          </cell>
        </row>
        <row r="1941">
          <cell r="A1941" t="str">
            <v>UCW-26734</v>
          </cell>
          <cell r="B1941" t="str">
            <v>Touch Stone Jewellery Sell Now</v>
          </cell>
          <cell r="C1941" t="str">
            <v>CLOSED</v>
          </cell>
          <cell r="D1941" t="str">
            <v>Medium</v>
          </cell>
          <cell r="E1941" t="str">
            <v>netscribes</v>
          </cell>
          <cell r="F1941" t="str">
            <v>Shloka Chakre</v>
          </cell>
          <cell r="G1941">
            <v>46073.680555555555</v>
          </cell>
          <cell r="H1941">
            <v>46076.409722222219</v>
          </cell>
        </row>
        <row r="1942">
          <cell r="A1942" t="str">
            <v>UCW-26723</v>
          </cell>
          <cell r="B1942" t="str">
            <v>Tata Cliq-Multi Brand-Men's Apparel 13-02-2026</v>
          </cell>
          <cell r="C1942" t="str">
            <v>CLOSED</v>
          </cell>
          <cell r="D1942" t="str">
            <v>Medium</v>
          </cell>
          <cell r="E1942" t="str">
            <v>netscribes</v>
          </cell>
          <cell r="F1942" t="str">
            <v>Mohd Tahir Shaikh</v>
          </cell>
          <cell r="G1942">
            <v>46073.500694444447</v>
          </cell>
          <cell r="H1942">
            <v>46085.592361111114</v>
          </cell>
        </row>
        <row r="1943">
          <cell r="A1943" t="str">
            <v>UCW-26717</v>
          </cell>
          <cell r="B1943" t="str">
            <v>RE: Need to Add Size Against Style Code (Size Addition) (Western Wear) (19.02.2025) (Brand - Globus Stores Pvt Ltd)</v>
          </cell>
          <cell r="C1943" t="str">
            <v>CLOSED</v>
          </cell>
          <cell r="D1943" t="str">
            <v>Medium</v>
          </cell>
          <cell r="E1943" t="str">
            <v>netscribes</v>
          </cell>
          <cell r="F1943" t="str">
            <v>Simi Raichel Zachariah</v>
          </cell>
          <cell r="G1943">
            <v>46073.487500000003</v>
          </cell>
          <cell r="H1943">
            <v>46076.47152777778</v>
          </cell>
        </row>
        <row r="1944">
          <cell r="A1944" t="str">
            <v>UCW-26713</v>
          </cell>
          <cell r="B1944" t="str">
            <v>New Listing File ( 48 Item )</v>
          </cell>
          <cell r="C1944" t="str">
            <v>CLOSED</v>
          </cell>
          <cell r="D1944" t="str">
            <v>Medium</v>
          </cell>
          <cell r="E1944" t="str">
            <v>netscribes</v>
          </cell>
          <cell r="F1944" t="str">
            <v>Shraddha Dighe</v>
          </cell>
          <cell r="G1944">
            <v>46073.004166666666</v>
          </cell>
          <cell r="H1944">
            <v>46093.559027777781</v>
          </cell>
        </row>
        <row r="1945">
          <cell r="A1945" t="str">
            <v>UCW-26711</v>
          </cell>
          <cell r="B1945" t="str">
            <v>Accessorize X TataCliq// Women fashion Jewel Catalog_27.01.26</v>
          </cell>
          <cell r="C1945" t="str">
            <v>CLOSED Due to Inactive/Insufficient Information</v>
          </cell>
          <cell r="D1945" t="str">
            <v>Medium</v>
          </cell>
          <cell r="E1945" t="str">
            <v>netscribes</v>
          </cell>
          <cell r="F1945" t="str">
            <v>Shraddha Dighe</v>
          </cell>
          <cell r="G1945">
            <v>46072.990972222222</v>
          </cell>
          <cell r="H1945">
            <v>46181.406944444447</v>
          </cell>
        </row>
        <row r="1946">
          <cell r="A1946" t="str">
            <v>UCW-26710</v>
          </cell>
          <cell r="B1946" t="str">
            <v>ToniQ New catalog-TRBL(tatacliq) - Hats &amp; Fida Earrings</v>
          </cell>
          <cell r="C1946" t="str">
            <v>CLOSED</v>
          </cell>
          <cell r="D1946" t="str">
            <v>Medium</v>
          </cell>
          <cell r="E1946" t="str">
            <v>netscribes</v>
          </cell>
          <cell r="F1946" t="str">
            <v>Shraddha Dighe</v>
          </cell>
          <cell r="G1946">
            <v>46072.981944444444</v>
          </cell>
          <cell r="H1946">
            <v>46077.745138888888</v>
          </cell>
        </row>
        <row r="1947">
          <cell r="A1947" t="str">
            <v>UCW-26703</v>
          </cell>
          <cell r="B1947" t="str">
            <v xml:space="preserve"> ERROR_Catalogue errors for the Multibrands Agency (NETSCRIBES) 19TH FEB_NC</v>
          </cell>
          <cell r="C1947" t="str">
            <v>CLOSED</v>
          </cell>
          <cell r="D1947" t="str">
            <v>Medium</v>
          </cell>
          <cell r="E1947" t="str">
            <v>netscribes</v>
          </cell>
          <cell r="F1947" t="str">
            <v>Sushma Ram</v>
          </cell>
          <cell r="G1947">
            <v>46072.770138888889</v>
          </cell>
          <cell r="H1947">
            <v>46104.515277777777</v>
          </cell>
        </row>
        <row r="1948">
          <cell r="A1948" t="str">
            <v>UCW-26694</v>
          </cell>
          <cell r="B1948" t="str">
            <v>Error_Soie: Product listing</v>
          </cell>
          <cell r="C1948" t="str">
            <v>CLOSED</v>
          </cell>
          <cell r="D1948" t="str">
            <v>Medium</v>
          </cell>
          <cell r="E1948" t="str">
            <v>netscribes</v>
          </cell>
          <cell r="F1948" t="str">
            <v>Reagan D’souza</v>
          </cell>
          <cell r="G1948">
            <v>46072.722222222219</v>
          </cell>
          <cell r="H1948">
            <v>46079.48333333333</v>
          </cell>
        </row>
        <row r="1949">
          <cell r="A1949" t="str">
            <v>UCW-26691</v>
          </cell>
          <cell r="B1949" t="str">
            <v>Request to Add New Listings; Tata CLiQ</v>
          </cell>
          <cell r="C1949" t="str">
            <v>CLOSED Due to Inactive/Insufficient Information</v>
          </cell>
          <cell r="D1949" t="str">
            <v>Medium</v>
          </cell>
          <cell r="E1949" t="str">
            <v>netscribes</v>
          </cell>
          <cell r="F1949" t="str">
            <v>Shraddha Dighe</v>
          </cell>
          <cell r="G1949">
            <v>46072.70416666667</v>
          </cell>
          <cell r="H1949">
            <v>46093.560416666667</v>
          </cell>
        </row>
        <row r="1950">
          <cell r="A1950" t="str">
            <v>UCW-26689</v>
          </cell>
          <cell r="B1950" t="str">
            <v>Listing New Launch_AFNAN</v>
          </cell>
          <cell r="C1950" t="str">
            <v>CLOSED</v>
          </cell>
          <cell r="D1950" t="str">
            <v>Medium</v>
          </cell>
          <cell r="E1950" t="str">
            <v>netscribes</v>
          </cell>
          <cell r="F1950" t="str">
            <v>Shraddha Dighe</v>
          </cell>
          <cell r="G1950">
            <v>46072.697916666664</v>
          </cell>
          <cell r="H1950">
            <v>46074.479166666664</v>
          </cell>
        </row>
        <row r="1951">
          <cell r="A1951" t="str">
            <v>UCW-26680</v>
          </cell>
          <cell r="B1951" t="str">
            <v>Catalogue Metro Brands / Women's Category</v>
          </cell>
          <cell r="C1951" t="str">
            <v>CLOSED</v>
          </cell>
          <cell r="D1951" t="str">
            <v>Medium</v>
          </cell>
          <cell r="E1951" t="str">
            <v>netscribes</v>
          </cell>
          <cell r="F1951" t="str">
            <v>Mohd Tahir Shaikh</v>
          </cell>
          <cell r="G1951">
            <v>46072.648611111108</v>
          </cell>
          <cell r="H1951">
            <v>46085.552083333336</v>
          </cell>
        </row>
        <row r="1952">
          <cell r="A1952" t="str">
            <v>UCW-26670</v>
          </cell>
          <cell r="B1952" t="str">
            <v>Kiro - New Listing</v>
          </cell>
          <cell r="C1952" t="str">
            <v>CLOSED</v>
          </cell>
          <cell r="D1952" t="str">
            <v>Medium</v>
          </cell>
          <cell r="E1952" t="str">
            <v>netscribes</v>
          </cell>
          <cell r="F1952" t="str">
            <v>Shraddha Dighe</v>
          </cell>
          <cell r="G1952">
            <v>46072.57708333333</v>
          </cell>
          <cell r="H1952">
            <v>46078.767361111109</v>
          </cell>
        </row>
        <row r="1953">
          <cell r="A1953" t="str">
            <v>UCW-26668</v>
          </cell>
          <cell r="B1953" t="str">
            <v>New Listing Submission for Sindoor Category - TataCliQ</v>
          </cell>
          <cell r="C1953" t="str">
            <v>CLOSED</v>
          </cell>
          <cell r="D1953" t="str">
            <v>Medium</v>
          </cell>
          <cell r="E1953" t="str">
            <v>netscribes</v>
          </cell>
          <cell r="F1953" t="str">
            <v>Shraddha Dighe</v>
          </cell>
          <cell r="G1953">
            <v>46072.573611111111</v>
          </cell>
          <cell r="H1953">
            <v>46076.548611111109</v>
          </cell>
        </row>
        <row r="1954">
          <cell r="A1954" t="str">
            <v>UCW-26663</v>
          </cell>
          <cell r="B1954" t="str">
            <v>RE: Pantaloons/Kids/Non Apparel Footwear/New Listing/SKU 144/Options 24| 18th Feb'2026</v>
          </cell>
          <cell r="C1954" t="str">
            <v>CLOSED</v>
          </cell>
          <cell r="D1954" t="str">
            <v>Medium</v>
          </cell>
          <cell r="E1954" t="str">
            <v>netscribes</v>
          </cell>
          <cell r="F1954" t="str">
            <v>Simi Raichel Zachariah</v>
          </cell>
          <cell r="G1954">
            <v>46072.544444444444</v>
          </cell>
          <cell r="H1954">
            <v>46156.824305555558</v>
          </cell>
        </row>
        <row r="1955">
          <cell r="A1955" t="str">
            <v>UCW-26662</v>
          </cell>
          <cell r="B1955" t="str">
            <v>RE: Pantaloons/Men Women/Non Apparel Footwear/New Listing/SKU 241/Options 41| 18th Feb'2026</v>
          </cell>
          <cell r="C1955" t="str">
            <v>CLOSED</v>
          </cell>
          <cell r="D1955" t="str">
            <v>Medium</v>
          </cell>
          <cell r="E1955" t="str">
            <v>netscribes</v>
          </cell>
          <cell r="F1955" t="str">
            <v>Simi Raichel Zachariah</v>
          </cell>
          <cell r="G1955">
            <v>46072.541666666664</v>
          </cell>
          <cell r="H1955">
            <v>46080.630555555559</v>
          </cell>
        </row>
        <row r="1956">
          <cell r="A1956" t="str">
            <v>UCW-26661</v>
          </cell>
          <cell r="B1956" t="str">
            <v>RE: Pantaloons/Kids wear/apparel/New Listing/SKU 208/Options 41| 17th Feb'2026</v>
          </cell>
          <cell r="C1956" t="str">
            <v>CLOSED</v>
          </cell>
          <cell r="D1956" t="str">
            <v>Medium</v>
          </cell>
          <cell r="E1956" t="str">
            <v>netscribes</v>
          </cell>
          <cell r="F1956" t="str">
            <v>Simi Raichel Zachariah</v>
          </cell>
          <cell r="G1956">
            <v>46072.524305555555</v>
          </cell>
          <cell r="H1956">
            <v>46077.584722222222</v>
          </cell>
        </row>
        <row r="1957">
          <cell r="A1957" t="str">
            <v>UCW-26659</v>
          </cell>
          <cell r="B1957" t="str">
            <v xml:space="preserve"> Error_Request for Correction of Size Chart – Boys &amp; Girls Footwear Listings | Fame Forever by Lifestyle.</v>
          </cell>
          <cell r="C1957" t="str">
            <v>CLOSED Due to Inactive/Insufficient Information</v>
          </cell>
          <cell r="D1957" t="str">
            <v>Medium</v>
          </cell>
          <cell r="E1957" t="str">
            <v>netscribes</v>
          </cell>
          <cell r="F1957" t="str">
            <v>Reagan D’souza</v>
          </cell>
          <cell r="G1957">
            <v>46072.509027777778</v>
          </cell>
          <cell r="H1957">
            <v>46093.561111111114</v>
          </cell>
        </row>
        <row r="1958">
          <cell r="A1958" t="str">
            <v>UCW-26653</v>
          </cell>
          <cell r="B1958" t="str">
            <v>RE: Pantaloons/Women Ethnic wear/Apparel/New Listing/SKU 238/Options 46| 17th Feb'2026</v>
          </cell>
          <cell r="C1958" t="str">
            <v>CLOSED</v>
          </cell>
          <cell r="D1958" t="str">
            <v>Medium</v>
          </cell>
          <cell r="E1958" t="str">
            <v>netscribes</v>
          </cell>
          <cell r="F1958" t="str">
            <v>Simi Raichel Zachariah</v>
          </cell>
          <cell r="G1958">
            <v>46071.895138888889</v>
          </cell>
          <cell r="H1958">
            <v>46074.586111111108</v>
          </cell>
        </row>
        <row r="1959">
          <cell r="A1959" t="str">
            <v>UCW-26650</v>
          </cell>
          <cell r="B1959" t="str">
            <v>Pantaloons/Women Western Wear/Apparel/New Listing/SKU 376/Options 71| 17th Feb'2026</v>
          </cell>
          <cell r="C1959" t="str">
            <v>CLOSED</v>
          </cell>
          <cell r="D1959" t="str">
            <v>Medium</v>
          </cell>
          <cell r="E1959" t="str">
            <v>netscribes</v>
          </cell>
          <cell r="F1959" t="str">
            <v>Simi Raichel Zachariah</v>
          </cell>
          <cell r="G1959">
            <v>46071.868055555555</v>
          </cell>
          <cell r="H1959">
            <v>46074.582638888889</v>
          </cell>
        </row>
        <row r="1960">
          <cell r="A1960" t="str">
            <v>UCW-26644</v>
          </cell>
          <cell r="B1960" t="str">
            <v>CLONE - LA PRAIRIE X TCL - Cataloguing Details</v>
          </cell>
          <cell r="C1960" t="str">
            <v>CLOSED Due to Inactive/Insufficient Information</v>
          </cell>
          <cell r="D1960" t="str">
            <v>Medium</v>
          </cell>
          <cell r="E1960" t="str">
            <v>netscribes</v>
          </cell>
          <cell r="F1960" t="str">
            <v>netscribes</v>
          </cell>
          <cell r="G1960">
            <v>46071.786111111112</v>
          </cell>
          <cell r="H1960">
            <v>46093.561805555553</v>
          </cell>
        </row>
        <row r="1961">
          <cell r="A1961" t="str">
            <v>UCW-26637</v>
          </cell>
          <cell r="B1961" t="str">
            <v>SS26 FTW catalog - Lot 1</v>
          </cell>
          <cell r="C1961" t="str">
            <v>CLOSED</v>
          </cell>
          <cell r="D1961" t="str">
            <v>Medium</v>
          </cell>
          <cell r="E1961" t="str">
            <v>netscribes</v>
          </cell>
          <cell r="F1961" t="str">
            <v>netscribes</v>
          </cell>
          <cell r="G1961">
            <v>46071.722916666666</v>
          </cell>
          <cell r="H1961">
            <v>46093.5625</v>
          </cell>
        </row>
        <row r="1962">
          <cell r="A1962" t="str">
            <v>UCW-26630</v>
          </cell>
          <cell r="B1962" t="str">
            <v>MINIKLUB NON-APPAREL (LOT-4) 12.02.26</v>
          </cell>
          <cell r="C1962" t="str">
            <v>CLOSED</v>
          </cell>
          <cell r="D1962" t="str">
            <v>Medium</v>
          </cell>
          <cell r="E1962" t="str">
            <v>netscribes</v>
          </cell>
          <cell r="F1962" t="str">
            <v>Mohd Tahir Shaikh</v>
          </cell>
          <cell r="G1962">
            <v>46071.640277777777</v>
          </cell>
          <cell r="H1962">
            <v>46081.586111111108</v>
          </cell>
        </row>
        <row r="1963">
          <cell r="A1963" t="str">
            <v>UCW-26623</v>
          </cell>
          <cell r="B1963" t="str">
            <v>ENRICH_Kiddopanti Image Change Request 12th_February_2026</v>
          </cell>
          <cell r="C1963" t="str">
            <v>CLOSED</v>
          </cell>
          <cell r="D1963" t="str">
            <v>Medium</v>
          </cell>
          <cell r="E1963" t="str">
            <v>netscribes</v>
          </cell>
          <cell r="F1963" t="str">
            <v>Mohd Tahir Shaikh</v>
          </cell>
          <cell r="G1963">
            <v>46071.611805555556</v>
          </cell>
          <cell r="H1963">
            <v>46073.529861111114</v>
          </cell>
        </row>
        <row r="1964">
          <cell r="A1964" t="str">
            <v>UCW-26620</v>
          </cell>
          <cell r="B1964" t="str">
            <v>RE: Pantaloons/Specimen/Non Apparel/New Listing/SKU 71/Options 71| 16th Feb'2026</v>
          </cell>
          <cell r="C1964" t="str">
            <v>CLOSED</v>
          </cell>
          <cell r="D1964" t="str">
            <v>Medium</v>
          </cell>
          <cell r="E1964" t="str">
            <v>netscribes</v>
          </cell>
          <cell r="F1964" t="str">
            <v>Simi Raichel Zachariah</v>
          </cell>
          <cell r="G1964">
            <v>46071.552777777775</v>
          </cell>
          <cell r="H1964">
            <v>46093.563194444447</v>
          </cell>
        </row>
        <row r="1965">
          <cell r="A1965" t="str">
            <v>UCW-26613</v>
          </cell>
          <cell r="B1965" t="str">
            <v>Tata Cliq Bugatti SS26 Lot 1 styles _Footwear_6 options_124766_09/02/2025</v>
          </cell>
          <cell r="C1965" t="str">
            <v>CLOSED</v>
          </cell>
          <cell r="D1965" t="str">
            <v>Medium</v>
          </cell>
          <cell r="E1965" t="str">
            <v>netscribes</v>
          </cell>
          <cell r="F1965" t="str">
            <v>Mohd Tahir Shaikh</v>
          </cell>
          <cell r="G1965">
            <v>46071.482638888891</v>
          </cell>
          <cell r="H1965">
            <v>46077.60833333333</v>
          </cell>
        </row>
        <row r="1966">
          <cell r="A1966" t="str">
            <v>UCW-26602</v>
          </cell>
          <cell r="B1966" t="str">
            <v>RE: Levi's All Seasons Pendency - Tatacliq</v>
          </cell>
          <cell r="C1966" t="str">
            <v>CLOSED</v>
          </cell>
          <cell r="D1966" t="str">
            <v>Medium</v>
          </cell>
          <cell r="E1966" t="str">
            <v>netscribes</v>
          </cell>
          <cell r="F1966" t="str">
            <v>Simi Raichel Zachariah</v>
          </cell>
          <cell r="G1966">
            <v>46070.811805555553</v>
          </cell>
          <cell r="H1966">
            <v>46076.56527777778</v>
          </cell>
        </row>
        <row r="1967">
          <cell r="A1967" t="str">
            <v>UCW-26598</v>
          </cell>
          <cell r="B1967" t="str">
            <v>Clone - Tatacliq Footwear Content template_Colehaan_19-01-26</v>
          </cell>
          <cell r="C1967" t="str">
            <v>CLOSED</v>
          </cell>
          <cell r="D1967" t="str">
            <v>Medium</v>
          </cell>
          <cell r="E1967" t="str">
            <v>netscribes</v>
          </cell>
          <cell r="F1967" t="str">
            <v>netscribes</v>
          </cell>
          <cell r="G1967">
            <v>46070.790972222225</v>
          </cell>
          <cell r="H1967">
            <v>46083.859027777777</v>
          </cell>
        </row>
        <row r="1968">
          <cell r="A1968" t="str">
            <v>UCW-26596</v>
          </cell>
          <cell r="B1968" t="str">
            <v>ERROR_Catalogue errors for the Multibrands Agency (NETSCRIBE) 17TH FEB_NC</v>
          </cell>
          <cell r="C1968" t="str">
            <v>CLOSED</v>
          </cell>
          <cell r="D1968" t="str">
            <v>Medium</v>
          </cell>
          <cell r="E1968" t="str">
            <v>netscribes</v>
          </cell>
          <cell r="F1968" t="str">
            <v>Sushma Ram</v>
          </cell>
          <cell r="G1968">
            <v>46070.788888888892</v>
          </cell>
          <cell r="H1968">
            <v>46090.620138888888</v>
          </cell>
        </row>
        <row r="1969">
          <cell r="A1969" t="str">
            <v>UCW-26591</v>
          </cell>
          <cell r="B1969" t="str">
            <v>ERROR_QUECHUA By Decathlon | Size Selection &amp; Wrong Size Delivered Issue</v>
          </cell>
          <cell r="C1969" t="str">
            <v>CLOSED Due to Inactive/Insufficient Information</v>
          </cell>
          <cell r="D1969" t="str">
            <v>Medium</v>
          </cell>
          <cell r="E1969" t="str">
            <v>netscribes</v>
          </cell>
          <cell r="F1969" t="str">
            <v>Sushma Ram</v>
          </cell>
          <cell r="G1969">
            <v>46070.759722222225</v>
          </cell>
          <cell r="H1969">
            <v>46093.565972222219</v>
          </cell>
        </row>
        <row r="1970">
          <cell r="A1970" t="str">
            <v>UCW-26588</v>
          </cell>
          <cell r="B1970" t="str">
            <v>Fila Footwear-Pending Catalogue 10-02-2026</v>
          </cell>
          <cell r="C1970" t="str">
            <v>CLOSED</v>
          </cell>
          <cell r="D1970" t="str">
            <v>Medium</v>
          </cell>
          <cell r="E1970" t="str">
            <v>netscribes</v>
          </cell>
          <cell r="F1970" t="str">
            <v>Mohd Tahir Shaikh</v>
          </cell>
          <cell r="G1970">
            <v>46070.745833333334</v>
          </cell>
          <cell r="H1970">
            <v>46078.535416666666</v>
          </cell>
        </row>
        <row r="1971">
          <cell r="A1971" t="str">
            <v>UCW-26586</v>
          </cell>
          <cell r="B1971" t="str">
            <v>ENRICH_FAUSTO Image Change on TATA Cliq - 12-Feb-2026</v>
          </cell>
          <cell r="C1971" t="str">
            <v>CLOSED</v>
          </cell>
          <cell r="D1971" t="str">
            <v>Medium</v>
          </cell>
          <cell r="E1971" t="str">
            <v>netscribes</v>
          </cell>
          <cell r="F1971" t="str">
            <v>Mohd Tahir Shaikh</v>
          </cell>
          <cell r="G1971">
            <v>46070.71597222222</v>
          </cell>
          <cell r="H1971">
            <v>46073.55</v>
          </cell>
        </row>
        <row r="1972">
          <cell r="A1972" t="str">
            <v>UCW-26585</v>
          </cell>
          <cell r="B1972" t="str">
            <v>New listing Tata</v>
          </cell>
          <cell r="C1972" t="str">
            <v>CLOSED</v>
          </cell>
          <cell r="D1972" t="str">
            <v>Medium</v>
          </cell>
          <cell r="E1972" t="str">
            <v>netscribes</v>
          </cell>
          <cell r="F1972" t="str">
            <v>Shraddha Dighe</v>
          </cell>
          <cell r="G1972">
            <v>46070.711111111108</v>
          </cell>
          <cell r="H1972">
            <v>46080.589583333334</v>
          </cell>
        </row>
        <row r="1973">
          <cell r="A1973" t="str">
            <v>UCW-26584</v>
          </cell>
          <cell r="B1973" t="str">
            <v>Renee X Tatacliq</v>
          </cell>
          <cell r="C1973" t="str">
            <v>CLOSED Due to Inactive/Insufficient Information</v>
          </cell>
          <cell r="D1973" t="str">
            <v>Medium</v>
          </cell>
          <cell r="E1973" t="str">
            <v>netscribes</v>
          </cell>
          <cell r="F1973" t="str">
            <v>Shraddha Dighe</v>
          </cell>
          <cell r="G1973">
            <v>46070.707638888889</v>
          </cell>
          <cell r="H1973">
            <v>46093.567361111112</v>
          </cell>
        </row>
        <row r="1974">
          <cell r="A1974" t="str">
            <v>UCW-26583</v>
          </cell>
          <cell r="B1974" t="str">
            <v>Hoversoul Listing - Exo Footwear 12 Feb 2026 Ballerinas</v>
          </cell>
          <cell r="C1974" t="str">
            <v>CLOSED Due to Inactive/Insufficient Information</v>
          </cell>
          <cell r="D1974" t="str">
            <v>Medium</v>
          </cell>
          <cell r="E1974" t="str">
            <v>netscribes</v>
          </cell>
          <cell r="F1974" t="str">
            <v>Mohd Tahir Shaikh</v>
          </cell>
          <cell r="G1974">
            <v>46070.697916666664</v>
          </cell>
          <cell r="H1974">
            <v>46118.510416666664</v>
          </cell>
        </row>
        <row r="1975">
          <cell r="A1975" t="str">
            <v>UCW-26581</v>
          </cell>
          <cell r="B1975" t="str">
            <v>Iris Cosmetics- Template for the new product listing</v>
          </cell>
          <cell r="C1975" t="str">
            <v>CLOSED</v>
          </cell>
          <cell r="D1975" t="str">
            <v>Medium</v>
          </cell>
          <cell r="E1975" t="str">
            <v>netscribes</v>
          </cell>
          <cell r="F1975" t="str">
            <v>Shraddha Dighe</v>
          </cell>
          <cell r="G1975">
            <v>46070.692361111112</v>
          </cell>
          <cell r="H1975">
            <v>46076.518055555556</v>
          </cell>
        </row>
        <row r="1976">
          <cell r="A1976" t="str">
            <v>UCW-26580</v>
          </cell>
          <cell r="B1976" t="str">
            <v>Tata Cliq Footwear Catalogue- Asics | 11-Feb</v>
          </cell>
          <cell r="C1976" t="str">
            <v>CLOSED</v>
          </cell>
          <cell r="D1976" t="str">
            <v>Medium</v>
          </cell>
          <cell r="E1976" t="str">
            <v>netscribes</v>
          </cell>
          <cell r="F1976" t="str">
            <v>Mohd Tahir Shaikh</v>
          </cell>
          <cell r="G1976">
            <v>46070.692361111112</v>
          </cell>
          <cell r="H1976">
            <v>46156.817361111112</v>
          </cell>
        </row>
        <row r="1977">
          <cell r="A1977" t="str">
            <v>UCW-26578</v>
          </cell>
          <cell r="B1977" t="str">
            <v>Listing file for The Airbrush Angled Blush Brush</v>
          </cell>
          <cell r="C1977" t="str">
            <v>CLOSED</v>
          </cell>
          <cell r="D1977" t="str">
            <v>Medium</v>
          </cell>
          <cell r="E1977" t="str">
            <v>netscribes</v>
          </cell>
          <cell r="F1977" t="str">
            <v>Shraddha Dighe</v>
          </cell>
          <cell r="G1977">
            <v>46070.686805555553</v>
          </cell>
          <cell r="H1977">
            <v>46093.568055555559</v>
          </cell>
        </row>
        <row r="1978">
          <cell r="A1978" t="str">
            <v>UCW-26574</v>
          </cell>
          <cell r="B1978" t="str">
            <v>Soch_Apparel_12405-SAS_11/Feb/2026_(Lot4_5)</v>
          </cell>
          <cell r="C1978" t="str">
            <v>CLOSED</v>
          </cell>
          <cell r="D1978" t="str">
            <v>Medium</v>
          </cell>
          <cell r="E1978" t="str">
            <v>netscribes</v>
          </cell>
          <cell r="F1978" t="str">
            <v>netscribes</v>
          </cell>
          <cell r="G1978">
            <v>46070.622916666667</v>
          </cell>
          <cell r="H1978">
            <v>46093.574305555558</v>
          </cell>
        </row>
        <row r="1979">
          <cell r="A1979" t="str">
            <v>UCW-26569</v>
          </cell>
          <cell r="B1979" t="str">
            <v>TCL- New listing - Memo Paris ZANTE (MDP)</v>
          </cell>
          <cell r="C1979" t="str">
            <v>CLOSED</v>
          </cell>
          <cell r="D1979" t="str">
            <v>Medium</v>
          </cell>
          <cell r="E1979" t="str">
            <v>netscribes</v>
          </cell>
          <cell r="F1979" t="str">
            <v>Shraddha Dighe</v>
          </cell>
          <cell r="G1979">
            <v>46070.554166666669</v>
          </cell>
          <cell r="H1979">
            <v>46076.495833333334</v>
          </cell>
        </row>
        <row r="1980">
          <cell r="A1980" t="str">
            <v>UCW-26566</v>
          </cell>
          <cell r="B1980" t="str">
            <v>Swiss Arabian - Sell Now - 126349</v>
          </cell>
          <cell r="C1980" t="str">
            <v>CLOSED</v>
          </cell>
          <cell r="D1980" t="str">
            <v>Medium</v>
          </cell>
          <cell r="E1980" t="str">
            <v>netscribes</v>
          </cell>
          <cell r="F1980" t="str">
            <v>Shraddha Dighe</v>
          </cell>
          <cell r="G1980">
            <v>46070.549305555556</v>
          </cell>
          <cell r="H1980">
            <v>46073.563888888886</v>
          </cell>
        </row>
        <row r="1981">
          <cell r="A1981" t="str">
            <v>UCW-26561</v>
          </cell>
          <cell r="B1981" t="str">
            <v>RE: Pantaloons/Women Ethnic wear/Apparel/New Listing/SKU 305/Options 60| 16th Feb'2026</v>
          </cell>
          <cell r="C1981" t="str">
            <v>CLOSED</v>
          </cell>
          <cell r="D1981" t="str">
            <v>Medium</v>
          </cell>
          <cell r="E1981" t="str">
            <v>netscribes</v>
          </cell>
          <cell r="F1981" t="str">
            <v>Simi Raichel Zachariah</v>
          </cell>
          <cell r="G1981">
            <v>46070.525000000001</v>
          </cell>
          <cell r="H1981">
            <v>46074.521527777775</v>
          </cell>
        </row>
        <row r="1982">
          <cell r="A1982" t="str">
            <v>UCW-26559</v>
          </cell>
          <cell r="B1982" t="str">
            <v>Tata Cliq - New listing - Fragrance (26th,Dec)</v>
          </cell>
          <cell r="C1982" t="str">
            <v>CLOSED</v>
          </cell>
          <cell r="D1982" t="str">
            <v>Medium</v>
          </cell>
          <cell r="E1982" t="str">
            <v>netscribes</v>
          </cell>
          <cell r="F1982" t="str">
            <v>Shraddha Dighe</v>
          </cell>
          <cell r="G1982">
            <v>46070.504861111112</v>
          </cell>
          <cell r="H1982">
            <v>46076.491666666669</v>
          </cell>
        </row>
        <row r="1983">
          <cell r="A1983" t="str">
            <v>UCW-26556</v>
          </cell>
          <cell r="B1983" t="str">
            <v xml:space="preserve">ENRICH_Clinique - Kits Image update 13th Feb </v>
          </cell>
          <cell r="C1983" t="str">
            <v>CLOSED Due to Inactive/Insufficient Information</v>
          </cell>
          <cell r="D1983" t="str">
            <v>Medium</v>
          </cell>
          <cell r="E1983" t="str">
            <v>netscribes</v>
          </cell>
          <cell r="F1983" t="str">
            <v>Shraddha Dighe</v>
          </cell>
          <cell r="G1983">
            <v>46070.493055555555</v>
          </cell>
          <cell r="H1983">
            <v>46093.598611111112</v>
          </cell>
        </row>
        <row r="1984">
          <cell r="A1984" t="str">
            <v>UCW-26554</v>
          </cell>
          <cell r="B1984" t="str">
            <v>Footwear Category Tatacliq ~ New Listing_12.02.2026 Batch-16</v>
          </cell>
          <cell r="C1984" t="str">
            <v>CLOSED</v>
          </cell>
          <cell r="D1984" t="str">
            <v>Medium</v>
          </cell>
          <cell r="E1984" t="str">
            <v>netscribes</v>
          </cell>
          <cell r="F1984" t="str">
            <v>Mohd Tahir Shaikh</v>
          </cell>
          <cell r="G1984">
            <v>46070.484027777777</v>
          </cell>
          <cell r="H1984">
            <v>46079.525000000001</v>
          </cell>
        </row>
        <row r="1985">
          <cell r="A1985" t="str">
            <v>UCW-26551</v>
          </cell>
          <cell r="B1985" t="str">
            <v>New Listing details 12 02 2026</v>
          </cell>
          <cell r="C1985" t="str">
            <v>CLOSED</v>
          </cell>
          <cell r="D1985" t="str">
            <v>Medium</v>
          </cell>
          <cell r="E1985" t="str">
            <v>netscribes</v>
          </cell>
          <cell r="F1985" t="str">
            <v>Shraddha Dighe</v>
          </cell>
          <cell r="G1985">
            <v>46070.461111111108</v>
          </cell>
          <cell r="H1985">
            <v>46073.555555555555</v>
          </cell>
        </row>
        <row r="1986">
          <cell r="A1986" t="str">
            <v>UCW-26550</v>
          </cell>
          <cell r="B1986" t="str">
            <v>RE: Aurelia/W/Folksong- 29 Style- Summer-2026- 12th Feb</v>
          </cell>
          <cell r="C1986" t="str">
            <v>CLOSED</v>
          </cell>
          <cell r="D1986" t="str">
            <v>Medium</v>
          </cell>
          <cell r="E1986" t="str">
            <v>netscribes</v>
          </cell>
          <cell r="F1986" t="str">
            <v>netscribes</v>
          </cell>
          <cell r="G1986">
            <v>46070.459722222222</v>
          </cell>
          <cell r="H1986">
            <v>46093.599999999999</v>
          </cell>
        </row>
        <row r="1987">
          <cell r="A1987" t="str">
            <v>UCW-26549</v>
          </cell>
          <cell r="B1987" t="str">
            <v>TATACLIQ NEW LISTING OUD NIRVANA AND OUD ON THE ROCKS</v>
          </cell>
          <cell r="C1987" t="str">
            <v>CLOSED Due to Inactive/Insufficient Information</v>
          </cell>
          <cell r="D1987" t="str">
            <v>Medium</v>
          </cell>
          <cell r="E1987" t="str">
            <v>netscribes</v>
          </cell>
          <cell r="F1987" t="str">
            <v>Shraddha Dighe</v>
          </cell>
          <cell r="G1987">
            <v>46070.458333333336</v>
          </cell>
          <cell r="H1987">
            <v>46093.602777777778</v>
          </cell>
        </row>
        <row r="1988">
          <cell r="A1988" t="str">
            <v>UCW-26546</v>
          </cell>
          <cell r="B1988" t="str">
            <v>CLONE - Tatacliq - Bluesky Product Listing</v>
          </cell>
          <cell r="C1988" t="str">
            <v>CLOSED</v>
          </cell>
          <cell r="D1988" t="str">
            <v>Medium</v>
          </cell>
          <cell r="E1988" t="str">
            <v>netscribes</v>
          </cell>
          <cell r="F1988" t="str">
            <v>netscribes</v>
          </cell>
          <cell r="G1988">
            <v>46070.446527777778</v>
          </cell>
          <cell r="H1988">
            <v>46078.377083333333</v>
          </cell>
        </row>
        <row r="1989">
          <cell r="A1989" t="str">
            <v>UCW-26544</v>
          </cell>
          <cell r="B1989" t="str">
            <v>Tata Ralph and Azzaro GWP cataloguing 11th Feb'26</v>
          </cell>
          <cell r="C1989" t="str">
            <v>CLOSED</v>
          </cell>
          <cell r="D1989" t="str">
            <v>Medium</v>
          </cell>
          <cell r="E1989" t="str">
            <v>netscribes</v>
          </cell>
          <cell r="F1989" t="str">
            <v>Shraddha Dighe</v>
          </cell>
          <cell r="G1989">
            <v>46070.431944444441</v>
          </cell>
          <cell r="H1989">
            <v>46076.470138888886</v>
          </cell>
        </row>
        <row r="1990">
          <cell r="A1990" t="str">
            <v>UCW-26543</v>
          </cell>
          <cell r="B1990" t="str">
            <v>DAV - 2 STD - GS - New Listing - TATA - 10/02/2024</v>
          </cell>
          <cell r="C1990" t="str">
            <v>CLOSED</v>
          </cell>
          <cell r="D1990" t="str">
            <v>Medium</v>
          </cell>
          <cell r="E1990" t="str">
            <v>netscribes</v>
          </cell>
          <cell r="F1990" t="str">
            <v>Shraddha Dighe</v>
          </cell>
          <cell r="G1990">
            <v>46070.42291666667</v>
          </cell>
          <cell r="H1990">
            <v>46071.581944444442</v>
          </cell>
        </row>
        <row r="1991">
          <cell r="A1991" t="str">
            <v>UCW-26541</v>
          </cell>
          <cell r="B1991" t="str">
            <v>ENRICH_Request for an Image Update - Tata Cliq</v>
          </cell>
          <cell r="C1991" t="str">
            <v>CLOSED</v>
          </cell>
          <cell r="D1991" t="str">
            <v>Medium</v>
          </cell>
          <cell r="E1991" t="str">
            <v>netscribes</v>
          </cell>
          <cell r="F1991" t="str">
            <v>Mohd Tahir Shaikh</v>
          </cell>
          <cell r="G1991">
            <v>46069.821527777778</v>
          </cell>
          <cell r="H1991">
            <v>46073.841666666667</v>
          </cell>
        </row>
        <row r="1992">
          <cell r="A1992" t="str">
            <v>UCW-26537</v>
          </cell>
          <cell r="B1992" t="str">
            <v>ERROR_Catalogue errors for the Multibrands Agency (NETSCRIBE) 16TH FEB_NC</v>
          </cell>
          <cell r="C1992" t="str">
            <v>CLOSED</v>
          </cell>
          <cell r="D1992" t="str">
            <v>Medium</v>
          </cell>
          <cell r="E1992" t="str">
            <v>netscribes</v>
          </cell>
          <cell r="F1992" t="str">
            <v>Sushma Ram</v>
          </cell>
          <cell r="G1992">
            <v>46069.806250000001</v>
          </cell>
          <cell r="H1992">
            <v>46113.493750000001</v>
          </cell>
        </row>
        <row r="1993">
          <cell r="A1993" t="str">
            <v>UCW-26534</v>
          </cell>
          <cell r="B1993" t="str">
            <v>PUMA Accessories_Footwear_Apparel 124130 &amp; 125381 New Listing 12-02-2026</v>
          </cell>
          <cell r="C1993" t="str">
            <v>CLOSED</v>
          </cell>
          <cell r="D1993" t="str">
            <v>Medium</v>
          </cell>
          <cell r="E1993" t="str">
            <v>netscribes</v>
          </cell>
          <cell r="F1993" t="str">
            <v>Mohd Tahir Shaikh</v>
          </cell>
          <cell r="G1993">
            <v>46069.775000000001</v>
          </cell>
          <cell r="H1993">
            <v>46153.563194444447</v>
          </cell>
        </row>
        <row r="1994">
          <cell r="A1994" t="str">
            <v>UCW-26531</v>
          </cell>
          <cell r="B1994" t="str">
            <v>Sqintalk x Tatacliq : New Brand Onboarding Request</v>
          </cell>
          <cell r="C1994" t="str">
            <v>CLOSED</v>
          </cell>
          <cell r="D1994" t="str">
            <v>Medium</v>
          </cell>
          <cell r="E1994" t="str">
            <v>netscribes</v>
          </cell>
          <cell r="F1994" t="str">
            <v>Shraddha Dighe</v>
          </cell>
          <cell r="G1994">
            <v>46069.763888888891</v>
          </cell>
          <cell r="H1994">
            <v>46076.672222222223</v>
          </cell>
        </row>
        <row r="1995">
          <cell r="A1995" t="str">
            <v>UCW-26528</v>
          </cell>
          <cell r="B1995" t="str">
            <v>Tata Versace and Michael Kors New Launch cataloguing 11th Feb'26</v>
          </cell>
          <cell r="C1995" t="str">
            <v>CLOSED</v>
          </cell>
          <cell r="D1995" t="str">
            <v>Medium</v>
          </cell>
          <cell r="E1995" t="str">
            <v>netscribes</v>
          </cell>
          <cell r="F1995" t="str">
            <v>Shraddha Dighe</v>
          </cell>
          <cell r="G1995">
            <v>46069.752083333333</v>
          </cell>
          <cell r="H1995">
            <v>46074.498611111114</v>
          </cell>
        </row>
        <row r="1996">
          <cell r="A1996" t="str">
            <v>UCW-26526</v>
          </cell>
          <cell r="B1996" t="str">
            <v>CLONE - I'm from, Rom&amp;nd &amp; Others + Skincare &amp; Makeup + 125928 + 10 Jan'26 (Pending Brands)</v>
          </cell>
          <cell r="C1996" t="str">
            <v>CLOSED</v>
          </cell>
          <cell r="D1996" t="str">
            <v>Medium</v>
          </cell>
          <cell r="E1996" t="str">
            <v>netscribes</v>
          </cell>
          <cell r="F1996" t="str">
            <v>Shraddha Dighe</v>
          </cell>
          <cell r="G1996">
            <v>46069.749305555553</v>
          </cell>
          <cell r="H1996">
            <v>46071.509722222225</v>
          </cell>
        </row>
        <row r="1997">
          <cell r="A1997" t="str">
            <v>UCW-26525</v>
          </cell>
          <cell r="B1997" t="str">
            <v>Onboarding Brand on Tata Cliq_RiiFS</v>
          </cell>
          <cell r="C1997" t="str">
            <v>CLOSED</v>
          </cell>
          <cell r="D1997" t="str">
            <v>Medium</v>
          </cell>
          <cell r="E1997" t="str">
            <v>netscribes</v>
          </cell>
          <cell r="F1997" t="str">
            <v>Shraddha Dighe</v>
          </cell>
          <cell r="G1997">
            <v>46069.746527777781</v>
          </cell>
          <cell r="H1997">
            <v>46076.458333333336</v>
          </cell>
        </row>
        <row r="1998">
          <cell r="A1998" t="str">
            <v>UCW-26522</v>
          </cell>
          <cell r="B1998" t="str">
            <v>ENRICH_Pilgrim&lt;&gt;Tata Cliq: Image Update</v>
          </cell>
          <cell r="C1998" t="str">
            <v>CLOSED</v>
          </cell>
          <cell r="D1998" t="str">
            <v>Medium</v>
          </cell>
          <cell r="E1998" t="str">
            <v>netscribes</v>
          </cell>
          <cell r="F1998" t="str">
            <v>Shraddha Dighe</v>
          </cell>
          <cell r="G1998">
            <v>46069.717361111114</v>
          </cell>
          <cell r="H1998">
            <v>46070.446527777778</v>
          </cell>
        </row>
        <row r="1999">
          <cell r="A1999" t="str">
            <v>UCW-26521</v>
          </cell>
          <cell r="B1999" t="str">
            <v>Pantaloons/Kids wear/apparel/New Listing/SKU 1510/Options 285| 16th Feb'2026</v>
          </cell>
          <cell r="C1999" t="str">
            <v>CLOSED</v>
          </cell>
          <cell r="D1999" t="str">
            <v>Medium</v>
          </cell>
          <cell r="E1999" t="str">
            <v>netscribes</v>
          </cell>
          <cell r="F1999" t="str">
            <v>Simi Raichel Zachariah</v>
          </cell>
          <cell r="G1999">
            <v>46069.711111111108</v>
          </cell>
          <cell r="H1999">
            <v>46156.822916666664</v>
          </cell>
        </row>
        <row r="2000">
          <cell r="A2000" t="str">
            <v>UCW-26520</v>
          </cell>
          <cell r="B2000" t="str">
            <v>Pantaloons/Men's wear/apparel/New Listing/SKU 1022/Options 199| 16th Feb'2026</v>
          </cell>
          <cell r="C2000" t="str">
            <v>CLOSED</v>
          </cell>
          <cell r="D2000" t="str">
            <v>Medium</v>
          </cell>
          <cell r="E2000" t="str">
            <v>netscribes</v>
          </cell>
          <cell r="F2000" t="str">
            <v>Simi Raichel Zachariah</v>
          </cell>
          <cell r="G2000">
            <v>46069.709027777775</v>
          </cell>
          <cell r="H2000">
            <v>46156.822916666664</v>
          </cell>
        </row>
        <row r="2001">
          <cell r="A2001" t="str">
            <v>UCW-26519</v>
          </cell>
          <cell r="B2001" t="str">
            <v>RE: Pantaloons/Women Western Wear/Apparel/New Listing/SKU 774/Options 144| 16th Feb'2026</v>
          </cell>
          <cell r="C2001" t="str">
            <v>CLOSED</v>
          </cell>
          <cell r="D2001" t="str">
            <v>Medium</v>
          </cell>
          <cell r="E2001" t="str">
            <v>netscribes</v>
          </cell>
          <cell r="F2001" t="str">
            <v>Simi Raichel Zachariah</v>
          </cell>
          <cell r="G2001">
            <v>46069.70416666667</v>
          </cell>
          <cell r="H2001">
            <v>46093.60833333333</v>
          </cell>
        </row>
        <row r="2002">
          <cell r="A2002" t="str">
            <v>UCW-26518</v>
          </cell>
          <cell r="B2002" t="str">
            <v xml:space="preserve">ENRICH_Requesting to replace reshoot images </v>
          </cell>
          <cell r="C2002" t="str">
            <v>CLOSED</v>
          </cell>
          <cell r="D2002" t="str">
            <v>Medium</v>
          </cell>
          <cell r="E2002" t="str">
            <v>netscribes</v>
          </cell>
          <cell r="F2002" t="str">
            <v>Shraddha Dighe</v>
          </cell>
          <cell r="G2002">
            <v>46069.697222222225</v>
          </cell>
          <cell r="H2002">
            <v>46077.494444444441</v>
          </cell>
        </row>
        <row r="2003">
          <cell r="A2003" t="str">
            <v>UCW-26512</v>
          </cell>
          <cell r="B2003" t="str">
            <v>ENRICH_Image Replacement 39 | 29th Jan'26</v>
          </cell>
          <cell r="C2003" t="str">
            <v>CLOSED</v>
          </cell>
          <cell r="D2003" t="str">
            <v>Medium</v>
          </cell>
          <cell r="E2003" t="str">
            <v>netscribes</v>
          </cell>
          <cell r="F2003" t="str">
            <v>Shraddha Dighe</v>
          </cell>
          <cell r="G2003">
            <v>46069.67083333333</v>
          </cell>
          <cell r="H2003">
            <v>46077.683333333334</v>
          </cell>
        </row>
        <row r="2004">
          <cell r="A2004" t="str">
            <v>UCW-26501</v>
          </cell>
          <cell r="B2004" t="str">
            <v>ENRICH_Fw: Update Catalog images of Nutrabay &lt;&gt; TataCliq</v>
          </cell>
          <cell r="C2004" t="str">
            <v>CLOSED</v>
          </cell>
          <cell r="D2004" t="str">
            <v>Medium</v>
          </cell>
          <cell r="E2004" t="str">
            <v>netscribes</v>
          </cell>
          <cell r="F2004" t="str">
            <v>Shraddha Dighe</v>
          </cell>
          <cell r="G2004">
            <v>46069.631249999999</v>
          </cell>
          <cell r="H2004">
            <v>46071.60833333333</v>
          </cell>
        </row>
        <row r="2005">
          <cell r="A2005" t="str">
            <v>UCW-26478</v>
          </cell>
          <cell r="B2005" t="str">
            <v>CLONE - WishCare | New Listings</v>
          </cell>
          <cell r="C2005" t="str">
            <v>CLOSED</v>
          </cell>
          <cell r="D2005" t="str">
            <v>Medium</v>
          </cell>
          <cell r="E2005" t="str">
            <v>netscribes</v>
          </cell>
          <cell r="F2005" t="str">
            <v>netscribes</v>
          </cell>
          <cell r="G2005">
            <v>46069.497916666667</v>
          </cell>
          <cell r="H2005">
            <v>46070.457638888889</v>
          </cell>
        </row>
        <row r="2006">
          <cell r="A2006" t="str">
            <v>UCW-26474</v>
          </cell>
          <cell r="B2006" t="str">
            <v>CLONE - Styles Migration to Tata Cliq ABFRL Account - 09-01-2026</v>
          </cell>
          <cell r="C2006" t="str">
            <v>CLOSED</v>
          </cell>
          <cell r="D2006" t="str">
            <v>Medium</v>
          </cell>
          <cell r="E2006" t="str">
            <v>netscribes</v>
          </cell>
          <cell r="F2006" t="str">
            <v>Shraddha Dighe</v>
          </cell>
          <cell r="G2006">
            <v>46069.463888888888</v>
          </cell>
          <cell r="H2006">
            <v>46076.402777777781</v>
          </cell>
        </row>
        <row r="2007">
          <cell r="A2007" t="str">
            <v>UCW-26472</v>
          </cell>
          <cell r="B2007" t="str">
            <v>ENRICH_Add Assorted in the product title</v>
          </cell>
          <cell r="C2007" t="str">
            <v>CLOSED</v>
          </cell>
          <cell r="D2007" t="str">
            <v>Medium</v>
          </cell>
          <cell r="E2007" t="str">
            <v>netscribes</v>
          </cell>
          <cell r="F2007" t="str">
            <v>Shraddha Dighe</v>
          </cell>
          <cell r="G2007">
            <v>46069.457638888889</v>
          </cell>
          <cell r="H2007">
            <v>46070.477777777778</v>
          </cell>
        </row>
        <row r="2008">
          <cell r="A2008" t="str">
            <v>UCW-26461</v>
          </cell>
          <cell r="B2008" t="str">
            <v>RE: PrettyCat New Lingerie Set Catalog File (125718-PCWH) 10-02-2026</v>
          </cell>
          <cell r="C2008" t="str">
            <v>CLOSED</v>
          </cell>
          <cell r="D2008" t="str">
            <v>Medium</v>
          </cell>
          <cell r="E2008" t="str">
            <v>netscribes</v>
          </cell>
          <cell r="F2008" t="str">
            <v>Simi Raichel Zachariah</v>
          </cell>
          <cell r="G2008">
            <v>46068.974999999999</v>
          </cell>
          <cell r="H2008">
            <v>46071.586111111108</v>
          </cell>
        </row>
        <row r="2009">
          <cell r="A2009" t="str">
            <v>UCW-26455</v>
          </cell>
          <cell r="B2009" t="str">
            <v>ERROR_Rare Ones - ListingFile</v>
          </cell>
          <cell r="C2009" t="str">
            <v>CLOSED</v>
          </cell>
          <cell r="D2009" t="str">
            <v>Medium</v>
          </cell>
          <cell r="E2009" t="str">
            <v>netscribes</v>
          </cell>
          <cell r="F2009" t="str">
            <v>Mohd Tahir Shaikh</v>
          </cell>
          <cell r="G2009">
            <v>46068.521527777775</v>
          </cell>
          <cell r="H2009">
            <v>46074.578472222223</v>
          </cell>
        </row>
        <row r="2010">
          <cell r="A2010" t="str">
            <v>UCW-26454</v>
          </cell>
          <cell r="B2010" t="str">
            <v>U.S. Polo Assn., U.S. Polo Assn. Kids_Apparel_124848_02-02-2026</v>
          </cell>
          <cell r="C2010" t="str">
            <v>CLOSED</v>
          </cell>
          <cell r="D2010" t="str">
            <v>Medium</v>
          </cell>
          <cell r="E2010" t="str">
            <v>netscribes</v>
          </cell>
          <cell r="F2010" t="str">
            <v>Mohd Tahir Shaikh</v>
          </cell>
          <cell r="G2010">
            <v>46068.517361111109</v>
          </cell>
          <cell r="H2010">
            <v>46074.509722222225</v>
          </cell>
        </row>
        <row r="2011">
          <cell r="A2011" t="str">
            <v>UCW-26421</v>
          </cell>
          <cell r="B2011" t="str">
            <v>RE: Spykar - Tatacliq - New Catalogue  - Underjeans By Spykar - Bundle - 12th Feb</v>
          </cell>
          <cell r="C2011" t="str">
            <v>CLOSED</v>
          </cell>
          <cell r="D2011" t="str">
            <v>Medium</v>
          </cell>
          <cell r="E2011" t="str">
            <v>netscribes</v>
          </cell>
          <cell r="F2011" t="str">
            <v>Simi Raichel Zachariah</v>
          </cell>
          <cell r="G2011">
            <v>46066.847916666666</v>
          </cell>
          <cell r="H2011">
            <v>46070.633333333331</v>
          </cell>
        </row>
        <row r="2012">
          <cell r="A2012" t="str">
            <v>UCW-26419</v>
          </cell>
          <cell r="B2012" t="str">
            <v>Error_Tata cliq New Listing_Fitted Sheet &amp; Napkins_01-09-2025 || Seller Code : 125194</v>
          </cell>
          <cell r="C2012" t="str">
            <v>CLOSED</v>
          </cell>
          <cell r="D2012" t="str">
            <v>Medium</v>
          </cell>
          <cell r="E2012" t="str">
            <v>netscribes</v>
          </cell>
          <cell r="F2012" t="str">
            <v>Reagan D’souza</v>
          </cell>
          <cell r="G2012">
            <v>46066.787499999999</v>
          </cell>
          <cell r="H2012">
            <v>46070.706944444442</v>
          </cell>
        </row>
        <row r="2013">
          <cell r="A2013" t="str">
            <v>UCW-26415</v>
          </cell>
          <cell r="B2013" t="str">
            <v>RE: Aurelia/W/Folksong- 29 Style- Summer-2026- 12th Feb</v>
          </cell>
          <cell r="C2013" t="str">
            <v>CLOSED</v>
          </cell>
          <cell r="D2013" t="str">
            <v>Medium</v>
          </cell>
          <cell r="E2013" t="str">
            <v>netscribes</v>
          </cell>
          <cell r="F2013" t="str">
            <v>Simi Raichel Zachariah</v>
          </cell>
          <cell r="G2013">
            <v>46066.768750000003</v>
          </cell>
          <cell r="H2013">
            <v>46070.546527777777</v>
          </cell>
        </row>
        <row r="2014">
          <cell r="A2014" t="str">
            <v>UCW-26409</v>
          </cell>
          <cell r="B2014" t="str">
            <v>New GWP Listing (AMJ) - Tata</v>
          </cell>
          <cell r="C2014" t="str">
            <v>CLOSED</v>
          </cell>
          <cell r="D2014" t="str">
            <v>Medium</v>
          </cell>
          <cell r="E2014" t="str">
            <v>netscribes</v>
          </cell>
          <cell r="F2014" t="str">
            <v>Juilee Jadhav</v>
          </cell>
          <cell r="G2014">
            <v>46066.753472222219</v>
          </cell>
          <cell r="H2014">
            <v>46071.57708333333</v>
          </cell>
        </row>
        <row r="2015">
          <cell r="A2015" t="str">
            <v>UCW-26406</v>
          </cell>
          <cell r="B2015" t="str">
            <v>Error_Cataloguing Issue | The Body Shop</v>
          </cell>
          <cell r="C2015" t="str">
            <v>CLOSED</v>
          </cell>
          <cell r="D2015" t="str">
            <v>Medium</v>
          </cell>
          <cell r="E2015" t="str">
            <v>Chirag Dubal</v>
          </cell>
          <cell r="F2015" t="str">
            <v>Reagan D’souza</v>
          </cell>
          <cell r="G2015">
            <v>46066.746527777781</v>
          </cell>
          <cell r="H2015">
            <v>46113.46597222222</v>
          </cell>
        </row>
        <row r="2016">
          <cell r="A2016" t="str">
            <v>UCW-26405</v>
          </cell>
          <cell r="B2016" t="str">
            <v>RE: Sell Now - W - 129195 to 129545</v>
          </cell>
          <cell r="C2016" t="str">
            <v>CLOSED</v>
          </cell>
          <cell r="D2016" t="str">
            <v>Medium</v>
          </cell>
          <cell r="E2016" t="str">
            <v>netscribes</v>
          </cell>
          <cell r="F2016" t="str">
            <v>Simi Raichel Zachariah</v>
          </cell>
          <cell r="G2016">
            <v>46066.742361111108</v>
          </cell>
          <cell r="H2016">
            <v>46073.615972222222</v>
          </cell>
        </row>
        <row r="2017">
          <cell r="A2017" t="str">
            <v>UCW-26403</v>
          </cell>
          <cell r="B2017" t="str">
            <v>Error_United Colors Of Benetton | Size Chart Issue &amp; Wrong Product Dispatched Twice_NC</v>
          </cell>
          <cell r="C2017" t="str">
            <v>CLOSED</v>
          </cell>
          <cell r="D2017" t="str">
            <v>Medium</v>
          </cell>
          <cell r="E2017" t="str">
            <v>netscribes</v>
          </cell>
          <cell r="F2017" t="str">
            <v>Reagan D’souza</v>
          </cell>
          <cell r="G2017">
            <v>46066.729166666664</v>
          </cell>
          <cell r="H2017">
            <v>46172.634027777778</v>
          </cell>
        </row>
        <row r="2018">
          <cell r="A2018" t="str">
            <v>UCW-26388</v>
          </cell>
          <cell r="B2018" t="str">
            <v>MNY | SSLM Shade Ext | TATACLIQ</v>
          </cell>
          <cell r="C2018" t="str">
            <v>CLOSED</v>
          </cell>
          <cell r="D2018" t="str">
            <v>Medium</v>
          </cell>
          <cell r="E2018" t="str">
            <v>netscribes</v>
          </cell>
          <cell r="F2018" t="str">
            <v>Juilee Jadhav</v>
          </cell>
          <cell r="G2018">
            <v>46066.655555555553</v>
          </cell>
          <cell r="H2018">
            <v>46069.572222222225</v>
          </cell>
        </row>
        <row r="2019">
          <cell r="A2019" t="str">
            <v>UCW-26380</v>
          </cell>
          <cell r="B2019" t="str">
            <v xml:space="preserve"> BRAND DAALI -DROP 8 -BOTOMS</v>
          </cell>
          <cell r="C2019" t="str">
            <v>CLOSED</v>
          </cell>
          <cell r="D2019" t="str">
            <v>Medium</v>
          </cell>
          <cell r="E2019" t="str">
            <v>Chirag Dubal</v>
          </cell>
          <cell r="F2019" t="str">
            <v>Shraddha Dighe</v>
          </cell>
          <cell r="G2019">
            <v>46066.565972222219</v>
          </cell>
          <cell r="H2019">
            <v>46069.693055555559</v>
          </cell>
        </row>
        <row r="2020">
          <cell r="A2020" t="str">
            <v>UCW-26378</v>
          </cell>
          <cell r="B2020" t="str">
            <v>Under Armour Footwear (128047)-13/02/2026</v>
          </cell>
          <cell r="C2020" t="str">
            <v>CLOSED Due to Inactive/Insufficient Information</v>
          </cell>
          <cell r="D2020" t="str">
            <v>Medium</v>
          </cell>
          <cell r="E2020" t="str">
            <v>netscribes</v>
          </cell>
          <cell r="F2020" t="str">
            <v>Jaibharathi Jagannathan</v>
          </cell>
          <cell r="G2020">
            <v>46066.559027777781</v>
          </cell>
          <cell r="H2020">
            <v>46093.612500000003</v>
          </cell>
        </row>
        <row r="2021">
          <cell r="A2021" t="str">
            <v>UCW-26365</v>
          </cell>
          <cell r="B2021" t="str">
            <v>CLONE - CLONE - VLCC &amp; Ustraa New Listing on Tata Cliq</v>
          </cell>
          <cell r="C2021" t="str">
            <v>CLOSED</v>
          </cell>
          <cell r="D2021" t="str">
            <v>Medium</v>
          </cell>
          <cell r="E2021" t="str">
            <v>netscribes</v>
          </cell>
          <cell r="F2021" t="str">
            <v>netscribes</v>
          </cell>
          <cell r="G2021">
            <v>46066.394444444442</v>
          </cell>
          <cell r="H2021">
            <v>46067.572222222225</v>
          </cell>
        </row>
        <row r="2022">
          <cell r="A2022" t="str">
            <v>UCW-26364</v>
          </cell>
          <cell r="B2022" t="str">
            <v>CLONE - Gillette New Listing Tata Cliq</v>
          </cell>
          <cell r="C2022" t="str">
            <v>CLOSED</v>
          </cell>
          <cell r="D2022" t="str">
            <v>Medium</v>
          </cell>
          <cell r="E2022" t="str">
            <v>netscribes</v>
          </cell>
          <cell r="F2022" t="str">
            <v>netscribes</v>
          </cell>
          <cell r="G2022">
            <v>46066.382638888892</v>
          </cell>
          <cell r="H2022">
            <v>46067.580555555556</v>
          </cell>
        </row>
        <row r="2023">
          <cell r="A2023" t="str">
            <v>UCW-26359</v>
          </cell>
          <cell r="B2023" t="str">
            <v>CLONE - Eteenz Tatacliq Catalog Sheet Hit-1</v>
          </cell>
          <cell r="C2023" t="str">
            <v>CLOSED</v>
          </cell>
          <cell r="D2023" t="str">
            <v>Medium</v>
          </cell>
          <cell r="E2023" t="str">
            <v>netscribes</v>
          </cell>
          <cell r="F2023" t="str">
            <v>Mohd Tahir Shaikh</v>
          </cell>
          <cell r="G2023">
            <v>46065.804861111108</v>
          </cell>
          <cell r="H2023">
            <v>46069.619444444441</v>
          </cell>
        </row>
        <row r="2024">
          <cell r="A2024" t="str">
            <v>UCW-26353</v>
          </cell>
          <cell r="B2024" t="str">
            <v>RE: : RE: Apparel SS26 Lot- 3 II Tata Cliq</v>
          </cell>
          <cell r="C2024" t="str">
            <v>CLOSED</v>
          </cell>
          <cell r="D2024" t="str">
            <v>Medium</v>
          </cell>
          <cell r="E2024" t="str">
            <v>netscribes</v>
          </cell>
          <cell r="F2024" t="str">
            <v>Simi Raichel Zachariah</v>
          </cell>
          <cell r="G2024">
            <v>46065.772222222222</v>
          </cell>
          <cell r="H2024">
            <v>46069.678472222222</v>
          </cell>
        </row>
        <row r="2025">
          <cell r="A2025" t="str">
            <v>UCW-26344</v>
          </cell>
          <cell r="B2025" t="str">
            <v>Tatacliq Footwear Content template_Colehaan_19-01-26</v>
          </cell>
          <cell r="C2025" t="str">
            <v>CLOSED</v>
          </cell>
          <cell r="D2025" t="str">
            <v>Medium</v>
          </cell>
          <cell r="E2025" t="str">
            <v>netscribes</v>
          </cell>
          <cell r="F2025" t="str">
            <v>netscribes</v>
          </cell>
          <cell r="G2025">
            <v>46065.715277777781</v>
          </cell>
          <cell r="H2025">
            <v>46093.614583333336</v>
          </cell>
        </row>
        <row r="2026">
          <cell r="A2026" t="str">
            <v>UCW-26333</v>
          </cell>
          <cell r="B2026" t="str">
            <v>Error_Size Chart Missing (New Listings) - House of Chikankari_NC</v>
          </cell>
          <cell r="C2026" t="str">
            <v>CLOSED</v>
          </cell>
          <cell r="D2026" t="str">
            <v>Medium</v>
          </cell>
          <cell r="E2026" t="str">
            <v>Chirag Dubal</v>
          </cell>
          <cell r="F2026" t="str">
            <v>Reagan D’souza</v>
          </cell>
          <cell r="G2026">
            <v>46065.650694444441</v>
          </cell>
          <cell r="H2026">
            <v>46090.627083333333</v>
          </cell>
        </row>
        <row r="2027">
          <cell r="A2027" t="str">
            <v>UCW-26325</v>
          </cell>
          <cell r="B2027" t="str">
            <v>Enrich_Image Update_Lavie_10-02-2026</v>
          </cell>
          <cell r="C2027" t="str">
            <v>CLOSED</v>
          </cell>
          <cell r="D2027" t="str">
            <v>Medium</v>
          </cell>
          <cell r="E2027" t="str">
            <v>netscribes</v>
          </cell>
          <cell r="F2027" t="str">
            <v>Juilee Jadhav</v>
          </cell>
          <cell r="G2027">
            <v>46065.534722222219</v>
          </cell>
          <cell r="H2027">
            <v>46073.729861111111</v>
          </cell>
        </row>
        <row r="2028">
          <cell r="A2028" t="str">
            <v>UCW-26318</v>
          </cell>
          <cell r="B2028" t="str">
            <v>ERROR_Catalogue errors for the Multibrands Agency (NETSCRIBE) 12TH FEB_NC</v>
          </cell>
          <cell r="C2028" t="str">
            <v>CLOSED</v>
          </cell>
          <cell r="D2028" t="str">
            <v>Medium</v>
          </cell>
          <cell r="E2028" t="str">
            <v>netscribes</v>
          </cell>
          <cell r="F2028" t="str">
            <v>Sushma Ram</v>
          </cell>
          <cell r="G2028">
            <v>46065.067361111112</v>
          </cell>
          <cell r="H2028">
            <v>46070.443055555559</v>
          </cell>
        </row>
        <row r="2029">
          <cell r="A2029" t="str">
            <v>UCW-26292</v>
          </cell>
          <cell r="B2029" t="str">
            <v>Lot-29 template sheet</v>
          </cell>
          <cell r="C2029" t="str">
            <v>CLOSED</v>
          </cell>
          <cell r="D2029" t="str">
            <v>Medium</v>
          </cell>
          <cell r="E2029" t="str">
            <v>netscribes</v>
          </cell>
          <cell r="F2029" t="str">
            <v>Mohd Tahir Shaikh</v>
          </cell>
          <cell r="G2029">
            <v>46064.776388888888</v>
          </cell>
          <cell r="H2029">
            <v>46074.584722222222</v>
          </cell>
        </row>
        <row r="2030">
          <cell r="A2030" t="str">
            <v>UCW-26288</v>
          </cell>
          <cell r="B2030" t="str">
            <v>TataCliq New listings 07/02/26</v>
          </cell>
          <cell r="C2030" t="str">
            <v>CLOSED</v>
          </cell>
          <cell r="D2030" t="str">
            <v>Medium</v>
          </cell>
          <cell r="E2030" t="str">
            <v>netscribes</v>
          </cell>
          <cell r="F2030" t="str">
            <v>Mohd Tahir Shaikh</v>
          </cell>
          <cell r="G2030">
            <v>46064.759027777778</v>
          </cell>
          <cell r="H2030">
            <v>46080.502083333333</v>
          </cell>
        </row>
        <row r="2031">
          <cell r="A2031" t="str">
            <v>UCW-26284</v>
          </cell>
          <cell r="B2031" t="str">
            <v>ENRICH_Soleil Neige - PDP update Tata CLiQ</v>
          </cell>
          <cell r="C2031" t="str">
            <v>CLOSED</v>
          </cell>
          <cell r="D2031" t="str">
            <v>Medium</v>
          </cell>
          <cell r="E2031" t="str">
            <v>netscribes</v>
          </cell>
          <cell r="F2031" t="str">
            <v>Shraddha Dighe</v>
          </cell>
          <cell r="G2031">
            <v>46064.744444444441</v>
          </cell>
          <cell r="H2031">
            <v>46067.508333333331</v>
          </cell>
        </row>
        <row r="2032">
          <cell r="A2032" t="str">
            <v>UCW-26282</v>
          </cell>
          <cell r="B2032" t="str">
            <v>CK - 2 STD - GS - New Listing - TATA - 09/02/2024</v>
          </cell>
          <cell r="C2032" t="str">
            <v>CLOSED</v>
          </cell>
          <cell r="D2032" t="str">
            <v>Medium</v>
          </cell>
          <cell r="E2032" t="str">
            <v>netscribes</v>
          </cell>
          <cell r="F2032" t="str">
            <v>Shraddha Dighe</v>
          </cell>
          <cell r="G2032">
            <v>46064.729861111111</v>
          </cell>
          <cell r="H2032">
            <v>46069.572222222225</v>
          </cell>
        </row>
        <row r="2033">
          <cell r="A2033" t="str">
            <v>UCW-26281</v>
          </cell>
          <cell r="B2033" t="str">
            <v>NEESH : New Fragrances Listing Request</v>
          </cell>
          <cell r="C2033" t="str">
            <v>CLOSED</v>
          </cell>
          <cell r="D2033" t="str">
            <v>Medium</v>
          </cell>
          <cell r="E2033" t="str">
            <v>netscribes</v>
          </cell>
          <cell r="F2033" t="str">
            <v>Shraddha Dighe</v>
          </cell>
          <cell r="G2033">
            <v>46064.727083333331</v>
          </cell>
          <cell r="H2033">
            <v>46070.453472222223</v>
          </cell>
        </row>
        <row r="2034">
          <cell r="A2034" t="str">
            <v>UCW-26279</v>
          </cell>
          <cell r="B2034" t="str">
            <v>d'you X Tata Cliq | Mini Listing</v>
          </cell>
          <cell r="C2034" t="str">
            <v>CLOSED</v>
          </cell>
          <cell r="D2034" t="str">
            <v>Medium</v>
          </cell>
          <cell r="E2034" t="str">
            <v>netscribes</v>
          </cell>
          <cell r="F2034" t="str">
            <v>Shraddha Dighe</v>
          </cell>
          <cell r="G2034">
            <v>46064.711805555555</v>
          </cell>
          <cell r="H2034">
            <v>46071.572916666664</v>
          </cell>
        </row>
        <row r="2035">
          <cell r="A2035" t="str">
            <v>UCW-26277</v>
          </cell>
          <cell r="B2035" t="str">
            <v>Body Lotion Listing – Content Sheet Attached: TATA Cliq x HMB</v>
          </cell>
          <cell r="C2035" t="str">
            <v>CLOSED</v>
          </cell>
          <cell r="D2035" t="str">
            <v>Medium</v>
          </cell>
          <cell r="E2035" t="str">
            <v>netscribes</v>
          </cell>
          <cell r="F2035" t="str">
            <v>Shraddha Dighe</v>
          </cell>
          <cell r="G2035">
            <v>46064.706250000003</v>
          </cell>
          <cell r="H2035">
            <v>46069.500694444447</v>
          </cell>
        </row>
        <row r="2036">
          <cell r="A2036" t="str">
            <v>UCW-26276</v>
          </cell>
          <cell r="B2036" t="str">
            <v>Listing Details, SOH, and Content Sheet for New Listings - RAS X MOODY</v>
          </cell>
          <cell r="C2036" t="str">
            <v>CLOSED</v>
          </cell>
          <cell r="D2036" t="str">
            <v>Medium</v>
          </cell>
          <cell r="E2036" t="str">
            <v>netscribes</v>
          </cell>
          <cell r="F2036" t="str">
            <v>Shraddha Dighe</v>
          </cell>
          <cell r="G2036">
            <v>46064.70208333333</v>
          </cell>
          <cell r="H2036">
            <v>46076.668055555558</v>
          </cell>
        </row>
        <row r="2037">
          <cell r="A2037" t="str">
            <v>UCW-26271</v>
          </cell>
          <cell r="B2037" t="str">
            <v>ENRICH_Libas Apparel 127532 11-2-26 (AI IMAGE REPLACE)</v>
          </cell>
          <cell r="C2037" t="str">
            <v>CLOSED</v>
          </cell>
          <cell r="D2037" t="str">
            <v>Medium</v>
          </cell>
          <cell r="E2037" t="str">
            <v>netscribes</v>
          </cell>
          <cell r="F2037" t="str">
            <v>Shraddha Dighe</v>
          </cell>
          <cell r="G2037">
            <v>46064.670138888891</v>
          </cell>
          <cell r="H2037">
            <v>46066.582638888889</v>
          </cell>
        </row>
        <row r="2038">
          <cell r="A2038" t="str">
            <v>UCW-26268</v>
          </cell>
          <cell r="B2038" t="str">
            <v>Soch_Apparel_12405-SAS_11/Feb/2026_(Lot4_5)</v>
          </cell>
          <cell r="C2038" t="str">
            <v>CLOSED</v>
          </cell>
          <cell r="D2038" t="str">
            <v>Medium</v>
          </cell>
          <cell r="E2038" t="str">
            <v>netscribes</v>
          </cell>
          <cell r="F2038" t="str">
            <v>Shraddha Dighe</v>
          </cell>
          <cell r="G2038">
            <v>46064.660416666666</v>
          </cell>
          <cell r="H2038">
            <v>46069.781944444447</v>
          </cell>
        </row>
        <row r="2039">
          <cell r="A2039" t="str">
            <v>UCW-26266</v>
          </cell>
          <cell r="B2039" t="str">
            <v>Libas Apparel 127532 09-02-2026 (NEW CATALOGUE)</v>
          </cell>
          <cell r="C2039" t="str">
            <v>CLOSED</v>
          </cell>
          <cell r="D2039" t="str">
            <v>Medium</v>
          </cell>
          <cell r="E2039" t="str">
            <v>netscribes</v>
          </cell>
          <cell r="F2039" t="str">
            <v>Shraddha Dighe</v>
          </cell>
          <cell r="G2039">
            <v>46064.647916666669</v>
          </cell>
          <cell r="H2039">
            <v>46066.73541666667</v>
          </cell>
        </row>
        <row r="2040">
          <cell r="A2040" t="str">
            <v>UCW-26261</v>
          </cell>
          <cell r="B2040" t="str">
            <v>Kickers New articles Catalogue sheet</v>
          </cell>
          <cell r="C2040" t="str">
            <v>CLOSED</v>
          </cell>
          <cell r="D2040" t="str">
            <v>Medium</v>
          </cell>
          <cell r="E2040" t="str">
            <v>netscribes</v>
          </cell>
          <cell r="F2040" t="str">
            <v>Mohd Tahir Shaikh</v>
          </cell>
          <cell r="G2040">
            <v>46064.513888888891</v>
          </cell>
          <cell r="H2040">
            <v>46070.643055555556</v>
          </cell>
        </row>
        <row r="2041">
          <cell r="A2041" t="str">
            <v>UCW-26252</v>
          </cell>
          <cell r="B2041" t="str">
            <v>CLONE - RE: Tata Cliq-Multi Brand-Women's Apparel 29-01-2026</v>
          </cell>
          <cell r="C2041" t="str">
            <v>CLOSED Due to Inactive/Insufficient Information</v>
          </cell>
          <cell r="D2041" t="str">
            <v>Medium</v>
          </cell>
          <cell r="E2041" t="str">
            <v>netscribes</v>
          </cell>
          <cell r="F2041" t="str">
            <v>Reagan D’souza</v>
          </cell>
          <cell r="G2041">
            <v>46064.424305555556</v>
          </cell>
          <cell r="H2041">
            <v>46064.474999999999</v>
          </cell>
        </row>
        <row r="2042">
          <cell r="A2042" t="str">
            <v>UCW-26251</v>
          </cell>
          <cell r="B2042" t="str">
            <v>Error_RE: Tata Cliq-Multi Brand-Women's Apparel 29-01-2026_NC</v>
          </cell>
          <cell r="C2042" t="str">
            <v>CLOSED</v>
          </cell>
          <cell r="D2042" t="str">
            <v>Medium</v>
          </cell>
          <cell r="E2042" t="str">
            <v>netscribes</v>
          </cell>
          <cell r="F2042" t="str">
            <v>Reagan D’souza</v>
          </cell>
          <cell r="G2042">
            <v>46064.424305555556</v>
          </cell>
          <cell r="H2042">
            <v>46113.678472222222</v>
          </cell>
        </row>
        <row r="2043">
          <cell r="A2043" t="str">
            <v>UCW-26248</v>
          </cell>
          <cell r="B2043" t="str">
            <v>RE: U.S.Polo Assn Innerwear Size addition</v>
          </cell>
          <cell r="C2043" t="str">
            <v>CLOSED</v>
          </cell>
          <cell r="D2043" t="str">
            <v>Medium</v>
          </cell>
          <cell r="E2043" t="str">
            <v>netscribes</v>
          </cell>
          <cell r="F2043" t="str">
            <v>Simi Raichel Zachariah</v>
          </cell>
          <cell r="G2043">
            <v>46064.008333333331</v>
          </cell>
          <cell r="H2043">
            <v>46080.574999999997</v>
          </cell>
        </row>
        <row r="2044">
          <cell r="A2044" t="str">
            <v>UCW-26246</v>
          </cell>
          <cell r="B2044" t="str">
            <v>Enrich_Enamor Grouping</v>
          </cell>
          <cell r="C2044" t="str">
            <v>CLOSED</v>
          </cell>
          <cell r="D2044" t="str">
            <v>Medium</v>
          </cell>
          <cell r="E2044" t="str">
            <v>netscribes</v>
          </cell>
          <cell r="F2044" t="str">
            <v>Simi Raichel Zachariah</v>
          </cell>
          <cell r="G2044">
            <v>46063.999305555553</v>
          </cell>
          <cell r="H2044">
            <v>46086.532638888886</v>
          </cell>
        </row>
        <row r="2045">
          <cell r="A2045" t="str">
            <v>UCW-26244</v>
          </cell>
          <cell r="B2045" t="str">
            <v>RE: Pantaloons/Kids wear/apparel/New Listing/SKU 1348/Options 250| 22nd Jan'2026</v>
          </cell>
          <cell r="C2045" t="str">
            <v>CLOSED</v>
          </cell>
          <cell r="D2045" t="str">
            <v>Medium</v>
          </cell>
          <cell r="E2045" t="str">
            <v>netscribes</v>
          </cell>
          <cell r="F2045" t="str">
            <v>Simi Raichel Zachariah</v>
          </cell>
          <cell r="G2045">
            <v>46063.987500000003</v>
          </cell>
          <cell r="H2045">
            <v>46067.635416666664</v>
          </cell>
        </row>
        <row r="2046">
          <cell r="A2046" t="str">
            <v>UCW-26238</v>
          </cell>
          <cell r="B2046" t="str">
            <v>ERROR_Catalogue errors for the Multibrands Agency (NETSCRIBE) 10TH FEB_NC</v>
          </cell>
          <cell r="C2046" t="str">
            <v>CLOSED</v>
          </cell>
          <cell r="D2046" t="str">
            <v>Medium</v>
          </cell>
          <cell r="E2046" t="str">
            <v>netscribes</v>
          </cell>
          <cell r="F2046" t="str">
            <v>Sushma Ram</v>
          </cell>
          <cell r="G2046">
            <v>46063.813194444447</v>
          </cell>
          <cell r="H2046">
            <v>46074.433333333334</v>
          </cell>
        </row>
        <row r="2047">
          <cell r="A2047" t="str">
            <v>UCW-26237</v>
          </cell>
          <cell r="B2047" t="str">
            <v>RE: Pantaloons/Specimen/Non Apparel/New Listing/SKU 57/Options 48| 4th Feb'2026</v>
          </cell>
          <cell r="C2047" t="str">
            <v>CLOSED</v>
          </cell>
          <cell r="D2047" t="str">
            <v>Medium</v>
          </cell>
          <cell r="E2047" t="str">
            <v>netscribes</v>
          </cell>
          <cell r="F2047" t="str">
            <v>Simi Raichel Zachariah</v>
          </cell>
          <cell r="G2047">
            <v>46063.811805555553</v>
          </cell>
          <cell r="H2047">
            <v>46067.647916666669</v>
          </cell>
        </row>
        <row r="2048">
          <cell r="A2048" t="str">
            <v>UCW-26231</v>
          </cell>
          <cell r="B2048" t="str">
            <v>Enrich_Recliner Revised Catalogue Images</v>
          </cell>
          <cell r="C2048" t="str">
            <v>CLOSED</v>
          </cell>
          <cell r="D2048" t="str">
            <v>Medium</v>
          </cell>
          <cell r="E2048" t="str">
            <v>netscribes</v>
          </cell>
          <cell r="F2048" t="str">
            <v>Juilee Jadhav</v>
          </cell>
          <cell r="G2048">
            <v>46063.786805555559</v>
          </cell>
          <cell r="H2048">
            <v>46065.746527777781</v>
          </cell>
        </row>
        <row r="2049">
          <cell r="A2049" t="str">
            <v>UCW-26224</v>
          </cell>
          <cell r="B2049" t="str">
            <v>Tramontina Sell Now_Home_128883_14.01.2026</v>
          </cell>
          <cell r="C2049" t="str">
            <v>CLOSED</v>
          </cell>
          <cell r="D2049" t="str">
            <v>Medium</v>
          </cell>
          <cell r="E2049" t="str">
            <v>netscribes</v>
          </cell>
          <cell r="F2049" t="str">
            <v>Juilee Jadhav</v>
          </cell>
          <cell r="G2049">
            <v>46063.73541666667</v>
          </cell>
          <cell r="H2049">
            <v>46077.722916666666</v>
          </cell>
        </row>
        <row r="2050">
          <cell r="A2050" t="str">
            <v>UCW-26221</v>
          </cell>
          <cell r="B2050" t="str">
            <v>LA PRAIRIE X TCL - Cataloguing Details</v>
          </cell>
          <cell r="C2050" t="str">
            <v>CLOSED Due to Inactive/Insufficient Information</v>
          </cell>
          <cell r="D2050" t="str">
            <v>Medium</v>
          </cell>
          <cell r="E2050" t="str">
            <v>netscribes</v>
          </cell>
          <cell r="F2050" t="str">
            <v>Shraddha Dighe</v>
          </cell>
          <cell r="G2050">
            <v>46063.710416666669</v>
          </cell>
          <cell r="H2050">
            <v>46093.617361111108</v>
          </cell>
        </row>
        <row r="2051">
          <cell r="A2051" t="str">
            <v>UCW-26220</v>
          </cell>
          <cell r="B2051" t="str">
            <v>Tatacliq - Bluesky Product Listing</v>
          </cell>
          <cell r="C2051" t="str">
            <v>CLOSED Due to Inactive/Insufficient Information</v>
          </cell>
          <cell r="D2051" t="str">
            <v>Medium</v>
          </cell>
          <cell r="E2051" t="str">
            <v>netscribes</v>
          </cell>
          <cell r="F2051" t="str">
            <v>Shraddha Dighe</v>
          </cell>
          <cell r="G2051">
            <v>46063.706944444442</v>
          </cell>
          <cell r="H2051">
            <v>46093.617361111108</v>
          </cell>
        </row>
        <row r="2052">
          <cell r="A2052" t="str">
            <v>UCW-26218</v>
          </cell>
          <cell r="B2052" t="str">
            <v>CLONE - Beauty - New brand cataloguing - Forest Hill - 1 Aug</v>
          </cell>
          <cell r="C2052" t="str">
            <v>CLOSED Due to Inactive/Insufficient Information</v>
          </cell>
          <cell r="D2052" t="str">
            <v>High</v>
          </cell>
          <cell r="E2052" t="str">
            <v>netscribes</v>
          </cell>
          <cell r="F2052" t="str">
            <v>Shraddha Dighe</v>
          </cell>
          <cell r="G2052">
            <v>46063.701388888891</v>
          </cell>
          <cell r="H2052">
            <v>46093.618750000001</v>
          </cell>
        </row>
        <row r="2053">
          <cell r="A2053" t="str">
            <v>UCW-26217</v>
          </cell>
          <cell r="B2053" t="str">
            <v>Kidsville-New Catalog-23-JAN-2026- Slave Id -126520-GGN</v>
          </cell>
          <cell r="C2053" t="str">
            <v>CLOSED</v>
          </cell>
          <cell r="D2053" t="str">
            <v>Medium</v>
          </cell>
          <cell r="E2053" t="str">
            <v>netscribes</v>
          </cell>
          <cell r="F2053" t="str">
            <v>Mohd Tahir Shaikh</v>
          </cell>
          <cell r="G2053">
            <v>46063.701388888891</v>
          </cell>
          <cell r="H2053">
            <v>46065.750694444447</v>
          </cell>
        </row>
        <row r="2054">
          <cell r="A2054" t="str">
            <v>UCW-26216</v>
          </cell>
          <cell r="B2054" t="str">
            <v>I'm from, Rom&amp;nd &amp; Others + Skincare &amp; Makeup + 125928 + 10 Jan'26 (Pending Brands)</v>
          </cell>
          <cell r="C2054" t="str">
            <v>CLOSED</v>
          </cell>
          <cell r="D2054" t="str">
            <v>Medium</v>
          </cell>
          <cell r="E2054" t="str">
            <v>netscribes</v>
          </cell>
          <cell r="F2054" t="str">
            <v>Shraddha Dighe</v>
          </cell>
          <cell r="G2054">
            <v>46063.696527777778</v>
          </cell>
          <cell r="H2054">
            <v>46069.749305555553</v>
          </cell>
        </row>
        <row r="2055">
          <cell r="A2055" t="str">
            <v>UCW-26203</v>
          </cell>
          <cell r="B2055" t="str">
            <v>Hoversoul Listing  Gur Overseas 10 Feb 2026</v>
          </cell>
          <cell r="C2055" t="str">
            <v>CLOSED</v>
          </cell>
          <cell r="D2055" t="str">
            <v>Medium</v>
          </cell>
          <cell r="E2055" t="str">
            <v>netscribes</v>
          </cell>
          <cell r="F2055" t="str">
            <v>Mohd Tahir Shaikh</v>
          </cell>
          <cell r="G2055">
            <v>46063.609722222223</v>
          </cell>
          <cell r="H2055">
            <v>46079.70208333333</v>
          </cell>
        </row>
        <row r="2056">
          <cell r="A2056" t="str">
            <v>UCW-26202</v>
          </cell>
          <cell r="B2056" t="str">
            <v>WishCare | New Listings</v>
          </cell>
          <cell r="C2056" t="str">
            <v>CLOSED Due to Inactive/Insufficient Information</v>
          </cell>
          <cell r="D2056" t="str">
            <v>Medium</v>
          </cell>
          <cell r="E2056" t="str">
            <v>netscribes</v>
          </cell>
          <cell r="F2056" t="str">
            <v>Shraddha Dighe</v>
          </cell>
          <cell r="G2056">
            <v>46063.604166666664</v>
          </cell>
          <cell r="H2056">
            <v>46093.619444444441</v>
          </cell>
        </row>
        <row r="2057">
          <cell r="A2057" t="str">
            <v>UCW-26200</v>
          </cell>
          <cell r="B2057" t="str">
            <v>Enrich_Presto || Home - Living || Title correction || 09-02-2026</v>
          </cell>
          <cell r="C2057" t="str">
            <v>CLOSED</v>
          </cell>
          <cell r="D2057" t="str">
            <v>Medium</v>
          </cell>
          <cell r="E2057" t="str">
            <v>netscribes</v>
          </cell>
          <cell r="F2057" t="str">
            <v>Juilee Jadhav</v>
          </cell>
          <cell r="G2057">
            <v>46063.595833333333</v>
          </cell>
          <cell r="H2057">
            <v>46065.738194444442</v>
          </cell>
        </row>
        <row r="2058">
          <cell r="A2058" t="str">
            <v>UCW-26192</v>
          </cell>
          <cell r="B2058" t="str">
            <v>Sqintalk x Tatacliq : Dr.Reju-All Onboarding</v>
          </cell>
          <cell r="C2058" t="str">
            <v>CLOSED</v>
          </cell>
          <cell r="D2058" t="str">
            <v>Medium</v>
          </cell>
          <cell r="E2058" t="str">
            <v>netscribes</v>
          </cell>
          <cell r="F2058" t="str">
            <v>Shraddha Dighe</v>
          </cell>
          <cell r="G2058">
            <v>46063.529166666667</v>
          </cell>
          <cell r="H2058">
            <v>46067.550694444442</v>
          </cell>
        </row>
        <row r="2059">
          <cell r="A2059" t="str">
            <v>UCW-26191</v>
          </cell>
          <cell r="B2059" t="str">
            <v>Onboarding Brand on Tata Cliq_KHADLAJ</v>
          </cell>
          <cell r="C2059" t="str">
            <v>CLOSED</v>
          </cell>
          <cell r="D2059" t="str">
            <v>Medium</v>
          </cell>
          <cell r="E2059" t="str">
            <v>netscribes</v>
          </cell>
          <cell r="F2059" t="str">
            <v>Shraddha Dighe</v>
          </cell>
          <cell r="G2059">
            <v>46063.522222222222</v>
          </cell>
          <cell r="H2059">
            <v>46066.728472222225</v>
          </cell>
        </row>
        <row r="2060">
          <cell r="A2060" t="str">
            <v>UCW-26185</v>
          </cell>
          <cell r="B2060" t="str">
            <v>RE: Tata Cliq-Multi Brand-Men's Apparel 03-02-2026</v>
          </cell>
          <cell r="C2060" t="str">
            <v>CLOSED</v>
          </cell>
          <cell r="D2060" t="str">
            <v>Medium</v>
          </cell>
          <cell r="E2060" t="str">
            <v>netscribes</v>
          </cell>
          <cell r="F2060" t="str">
            <v>netscribes</v>
          </cell>
          <cell r="G2060">
            <v>46063.48333333333</v>
          </cell>
          <cell r="H2060">
            <v>46093.620833333334</v>
          </cell>
        </row>
        <row r="2061">
          <cell r="A2061" t="str">
            <v>UCW-26183</v>
          </cell>
          <cell r="B2061" t="str">
            <v>Kids Water Bottles-79 SKU's- Little Surprise Box</v>
          </cell>
          <cell r="C2061" t="str">
            <v>CLOSED</v>
          </cell>
          <cell r="D2061" t="str">
            <v>Medium</v>
          </cell>
          <cell r="E2061" t="str">
            <v>netscribes</v>
          </cell>
          <cell r="F2061" t="str">
            <v>Mohd Tahir Shaikh</v>
          </cell>
          <cell r="G2061">
            <v>46063.474999999999</v>
          </cell>
          <cell r="H2061">
            <v>46064.622916666667</v>
          </cell>
        </row>
        <row r="2062">
          <cell r="A2062" t="str">
            <v>UCW-26180</v>
          </cell>
          <cell r="B2062" t="str">
            <v>Regarding for Brand Launch Collaboration</v>
          </cell>
          <cell r="C2062" t="str">
            <v>CLOSED</v>
          </cell>
          <cell r="D2062" t="str">
            <v>Medium</v>
          </cell>
          <cell r="E2062" t="str">
            <v>netscribes</v>
          </cell>
          <cell r="F2062" t="str">
            <v>Shraddha Dighe</v>
          </cell>
          <cell r="G2062">
            <v>46063.447222222225</v>
          </cell>
          <cell r="H2062">
            <v>46067.535416666666</v>
          </cell>
        </row>
        <row r="2063">
          <cell r="A2063" t="str">
            <v>UCW-26179</v>
          </cell>
          <cell r="B2063" t="str">
            <v>ENRICH_New images for Tata CLiQ products</v>
          </cell>
          <cell r="C2063" t="str">
            <v>CLOSED</v>
          </cell>
          <cell r="D2063" t="str">
            <v>Medium</v>
          </cell>
          <cell r="E2063" t="str">
            <v>netscribes</v>
          </cell>
          <cell r="F2063" t="str">
            <v>Shraddha Dighe</v>
          </cell>
          <cell r="G2063">
            <v>46063.436805555553</v>
          </cell>
          <cell r="H2063">
            <v>46065.711805555555</v>
          </cell>
        </row>
        <row r="2064">
          <cell r="A2064" t="str">
            <v>UCW-26175</v>
          </cell>
          <cell r="B2064" t="str">
            <v>CLONE - NEEMANS+FOOTWEAR+ 125173+ 15-01-2026</v>
          </cell>
          <cell r="C2064" t="str">
            <v>CLOSED</v>
          </cell>
          <cell r="D2064" t="str">
            <v>Medium</v>
          </cell>
          <cell r="E2064" t="str">
            <v>netscribes</v>
          </cell>
          <cell r="F2064" t="str">
            <v>Mohd Tahir Shaikh</v>
          </cell>
          <cell r="G2064">
            <v>46062.759027777778</v>
          </cell>
          <cell r="H2064">
            <v>46071.618055555555</v>
          </cell>
        </row>
        <row r="2065">
          <cell r="A2065" t="str">
            <v>UCW-26173</v>
          </cell>
          <cell r="B2065" t="str">
            <v>RE: DILLINGER-Mens-166-Summer (23-01-2026)</v>
          </cell>
          <cell r="C2065" t="str">
            <v>CLOSED</v>
          </cell>
          <cell r="D2065" t="str">
            <v>Medium</v>
          </cell>
          <cell r="E2065" t="str">
            <v>netscribes</v>
          </cell>
          <cell r="F2065" t="str">
            <v>Simi Raichel Zachariah</v>
          </cell>
          <cell r="G2065">
            <v>46062.749305555553</v>
          </cell>
          <cell r="H2065">
            <v>46065.745833333334</v>
          </cell>
        </row>
        <row r="2066">
          <cell r="A2066" t="str">
            <v>UCW-26169</v>
          </cell>
          <cell r="B2066" t="str">
            <v>ENRICH_Image update Aloe vera &amp; neem range - Tata</v>
          </cell>
          <cell r="C2066" t="str">
            <v>CLOSED</v>
          </cell>
          <cell r="D2066" t="str">
            <v>Medium</v>
          </cell>
          <cell r="E2066" t="str">
            <v>netscribes</v>
          </cell>
          <cell r="F2066" t="str">
            <v>Shraddha Dighe</v>
          </cell>
          <cell r="G2066">
            <v>46062.706250000003</v>
          </cell>
          <cell r="H2066">
            <v>46065.519444444442</v>
          </cell>
        </row>
        <row r="2067">
          <cell r="A2067" t="str">
            <v>UCW-26168</v>
          </cell>
          <cell r="B2067" t="str">
            <v>RE: Difference Of Opinion-Mens-230-Summer (23-01-2026)</v>
          </cell>
          <cell r="C2067" t="str">
            <v>CLOSED</v>
          </cell>
          <cell r="D2067" t="str">
            <v>Medium</v>
          </cell>
          <cell r="E2067" t="str">
            <v>netscribes</v>
          </cell>
          <cell r="F2067" t="str">
            <v>Simi Raichel Zachariah</v>
          </cell>
          <cell r="G2067">
            <v>46062.701388888891</v>
          </cell>
          <cell r="H2067">
            <v>46064.613888888889</v>
          </cell>
        </row>
        <row r="2068">
          <cell r="A2068" t="str">
            <v>UCW-26165</v>
          </cell>
          <cell r="B2068" t="str">
            <v>CLONE - SS26 FTW catalog - Lot 1</v>
          </cell>
          <cell r="C2068" t="str">
            <v>CLOSED</v>
          </cell>
          <cell r="D2068" t="str">
            <v>Medium</v>
          </cell>
          <cell r="E2068" t="str">
            <v>netscribes</v>
          </cell>
          <cell r="F2068" t="str">
            <v>Mohd Tahir Shaikh</v>
          </cell>
          <cell r="G2068">
            <v>46062.686111111114</v>
          </cell>
          <cell r="H2068">
            <v>46071.715277777781</v>
          </cell>
        </row>
        <row r="2069">
          <cell r="A2069" t="str">
            <v>UCW-26163</v>
          </cell>
          <cell r="B2069" t="str">
            <v>Update the Barcode</v>
          </cell>
          <cell r="C2069" t="str">
            <v>CLOSED</v>
          </cell>
          <cell r="D2069" t="str">
            <v>Medium</v>
          </cell>
          <cell r="E2069" t="str">
            <v>netscribes</v>
          </cell>
          <cell r="F2069" t="str">
            <v>Shraddha Dighe</v>
          </cell>
          <cell r="G2069">
            <v>46062.678472222222</v>
          </cell>
          <cell r="H2069">
            <v>46107.480555555558</v>
          </cell>
        </row>
        <row r="2070">
          <cell r="A2070" t="str">
            <v>UCW-26154</v>
          </cell>
          <cell r="B2070" t="str">
            <v>New Listing_15th Jan,26_Tatacliq</v>
          </cell>
          <cell r="C2070" t="str">
            <v>CLOSED Due to Inactive/Insufficient Information</v>
          </cell>
          <cell r="D2070" t="str">
            <v>Medium</v>
          </cell>
          <cell r="E2070" t="str">
            <v>netscribes</v>
          </cell>
          <cell r="F2070" t="str">
            <v>Shraddha Dighe</v>
          </cell>
          <cell r="G2070">
            <v>46062.601388888892</v>
          </cell>
          <cell r="H2070">
            <v>46198.500694444447</v>
          </cell>
        </row>
        <row r="2071">
          <cell r="A2071" t="str">
            <v>UCW-26152</v>
          </cell>
          <cell r="B2071" t="str">
            <v>Clone - TataCliQ &lt;&gt; New Listing WesternWear Dress - RAZY (053-056),RAZY (057-060), (MAXI-080),MAXI-049-053 ,MAXI-054-057, MAXI-058-061, MAXI-062-065</v>
          </cell>
          <cell r="C2071" t="str">
            <v>CLOSED</v>
          </cell>
          <cell r="D2071" t="str">
            <v>Medium</v>
          </cell>
          <cell r="E2071" t="str">
            <v>netscribes</v>
          </cell>
          <cell r="F2071" t="str">
            <v>netscribes</v>
          </cell>
          <cell r="G2071">
            <v>46062.572916666664</v>
          </cell>
          <cell r="H2071">
            <v>46062.804166666669</v>
          </cell>
        </row>
        <row r="2072">
          <cell r="A2072" t="str">
            <v>UCW-26148</v>
          </cell>
          <cell r="B2072" t="str">
            <v>Tatacliq Footwear Content template_USPA_02-02-2026</v>
          </cell>
          <cell r="C2072" t="str">
            <v>CLOSED</v>
          </cell>
          <cell r="D2072" t="str">
            <v>Medium</v>
          </cell>
          <cell r="E2072" t="str">
            <v>netscribes</v>
          </cell>
          <cell r="F2072" t="str">
            <v>Mohd Tahir Shaikh</v>
          </cell>
          <cell r="G2072">
            <v>46062.557638888888</v>
          </cell>
          <cell r="H2072">
            <v>46074.543055555558</v>
          </cell>
        </row>
        <row r="2073">
          <cell r="A2073" t="str">
            <v>UCW-26146</v>
          </cell>
          <cell r="B2073" t="str">
            <v>BRAND DAALI -DROP 8 -7 FEB</v>
          </cell>
          <cell r="C2073" t="str">
            <v>CLOSED</v>
          </cell>
          <cell r="D2073" t="str">
            <v>Medium</v>
          </cell>
          <cell r="E2073" t="str">
            <v>netscribes</v>
          </cell>
          <cell r="F2073" t="str">
            <v>Shraddha Dighe</v>
          </cell>
          <cell r="G2073">
            <v>46062.55</v>
          </cell>
          <cell r="H2073">
            <v>46063.496527777781</v>
          </cell>
        </row>
        <row r="2074">
          <cell r="A2074" t="str">
            <v>UCW-26141</v>
          </cell>
          <cell r="B2074" t="str">
            <v>Eego Italy Footwear New Catalog // Tata Cliq Seller Code - 128558 // Dated 06-02-2026</v>
          </cell>
          <cell r="C2074" t="str">
            <v>CLOSED</v>
          </cell>
          <cell r="D2074" t="str">
            <v>Medium</v>
          </cell>
          <cell r="E2074" t="str">
            <v>netscribes</v>
          </cell>
          <cell r="F2074" t="str">
            <v>Mohd Tahir Shaikh</v>
          </cell>
          <cell r="G2074">
            <v>46062.515277777777</v>
          </cell>
          <cell r="H2074">
            <v>46093.42291666667</v>
          </cell>
        </row>
        <row r="2075">
          <cell r="A2075" t="str">
            <v>UCW-26136</v>
          </cell>
          <cell r="B2075" t="str">
            <v>Tata Cliq-Multi Brand-Men's Apparel 04-02-2026</v>
          </cell>
          <cell r="C2075" t="str">
            <v>CLOSED</v>
          </cell>
          <cell r="D2075" t="str">
            <v>Medium</v>
          </cell>
          <cell r="E2075" t="str">
            <v>netscribes</v>
          </cell>
          <cell r="F2075" t="str">
            <v>netscribes</v>
          </cell>
          <cell r="G2075">
            <v>46062.462500000001</v>
          </cell>
          <cell r="H2075">
            <v>46063.472916666666</v>
          </cell>
        </row>
        <row r="2076">
          <cell r="A2076" t="str">
            <v>UCW-26132</v>
          </cell>
          <cell r="B2076" t="str">
            <v>CLONE - CLONE - Cataloguing Details | TATA X Minimalist ( New Listings)</v>
          </cell>
          <cell r="C2076" t="str">
            <v>CLOSED</v>
          </cell>
          <cell r="D2076" t="str">
            <v>Medium</v>
          </cell>
          <cell r="E2076" t="str">
            <v>netscribes</v>
          </cell>
          <cell r="F2076" t="str">
            <v>netscribes</v>
          </cell>
          <cell r="G2076">
            <v>46062.431250000001</v>
          </cell>
          <cell r="H2076">
            <v>46063.617361111108</v>
          </cell>
        </row>
        <row r="2077">
          <cell r="A2077" t="str">
            <v>UCW-26118</v>
          </cell>
          <cell r="B2077" t="str">
            <v>ERROR_ For Multibrand agency (Netscribe)_NC</v>
          </cell>
          <cell r="C2077" t="str">
            <v>CLOSED</v>
          </cell>
          <cell r="D2077" t="str">
            <v>Medium</v>
          </cell>
          <cell r="E2077" t="str">
            <v>netscribes</v>
          </cell>
          <cell r="F2077" t="str">
            <v>Sushma Ram</v>
          </cell>
          <cell r="G2077">
            <v>46061.973611111112</v>
          </cell>
          <cell r="H2077">
            <v>46072.615277777775</v>
          </cell>
        </row>
        <row r="2078">
          <cell r="A2078" t="str">
            <v>UCW-26107</v>
          </cell>
          <cell r="B2078" t="str">
            <v>Friday Launch_23rd &amp; 29th Jan_Studiowest_11Options</v>
          </cell>
          <cell r="C2078" t="str">
            <v>CLOSED</v>
          </cell>
          <cell r="D2078" t="str">
            <v>Medium</v>
          </cell>
          <cell r="E2078" t="str">
            <v>netscribes</v>
          </cell>
          <cell r="F2078" t="str">
            <v>Shraddha Dighe</v>
          </cell>
          <cell r="G2078">
            <v>46060.65</v>
          </cell>
          <cell r="H2078">
            <v>46062.713194444441</v>
          </cell>
        </row>
        <row r="2079">
          <cell r="A2079" t="str">
            <v>UCW-26106</v>
          </cell>
          <cell r="B2079" t="str">
            <v>Friday Launch_26th Dec_Studiowest_35Options (Pending)</v>
          </cell>
          <cell r="C2079" t="str">
            <v>CLOSED</v>
          </cell>
          <cell r="D2079" t="str">
            <v>Medium</v>
          </cell>
          <cell r="E2079" t="str">
            <v>netscribes</v>
          </cell>
          <cell r="F2079" t="str">
            <v>Shraddha Dighe</v>
          </cell>
          <cell r="G2079">
            <v>46060.647222222222</v>
          </cell>
          <cell r="H2079">
            <v>46093.627083333333</v>
          </cell>
        </row>
        <row r="2080">
          <cell r="A2080" t="str">
            <v>UCW-26105</v>
          </cell>
          <cell r="B2080" t="str">
            <v>Tata Armaf Bling cataloguing 5th Feb</v>
          </cell>
          <cell r="C2080" t="str">
            <v>CLOSED</v>
          </cell>
          <cell r="D2080" t="str">
            <v>Medium</v>
          </cell>
          <cell r="E2080" t="str">
            <v>netscribes</v>
          </cell>
          <cell r="F2080" t="str">
            <v>Shraddha Dighe</v>
          </cell>
          <cell r="G2080">
            <v>46060.645138888889</v>
          </cell>
          <cell r="H2080">
            <v>46063.578472222223</v>
          </cell>
        </row>
        <row r="2081">
          <cell r="A2081" t="str">
            <v>UCW-26104</v>
          </cell>
          <cell r="B2081" t="str">
            <v>k-beauty | Luxury Platform addition</v>
          </cell>
          <cell r="C2081" t="str">
            <v>CLOSED</v>
          </cell>
          <cell r="D2081" t="str">
            <v>Medium</v>
          </cell>
          <cell r="E2081" t="str">
            <v>netscribes</v>
          </cell>
          <cell r="F2081" t="str">
            <v>Shraddha Dighe</v>
          </cell>
          <cell r="G2081">
            <v>46060.637499999997</v>
          </cell>
          <cell r="H2081">
            <v>46063.55</v>
          </cell>
        </row>
        <row r="2082">
          <cell r="A2082" t="str">
            <v>UCW-26103</v>
          </cell>
          <cell r="B2082" t="str">
            <v>Tata Cliq  - New listing - L'Occitane (Gift Set) (05-02-2026)</v>
          </cell>
          <cell r="C2082" t="str">
            <v>CLOSED</v>
          </cell>
          <cell r="D2082" t="str">
            <v>Medium</v>
          </cell>
          <cell r="E2082" t="str">
            <v>netscribes</v>
          </cell>
          <cell r="F2082" t="str">
            <v>Shraddha Dighe</v>
          </cell>
          <cell r="G2082">
            <v>46060.634027777778</v>
          </cell>
          <cell r="H2082">
            <v>46062.709027777775</v>
          </cell>
        </row>
        <row r="2083">
          <cell r="A2083" t="str">
            <v>UCW-26101</v>
          </cell>
          <cell r="B2083" t="str">
            <v>New Listing | Globus x TataCliq | 23th Jan 2026</v>
          </cell>
          <cell r="C2083" t="str">
            <v>CLOSED</v>
          </cell>
          <cell r="D2083" t="str">
            <v>Medium</v>
          </cell>
          <cell r="E2083" t="str">
            <v>netscribes</v>
          </cell>
          <cell r="F2083" t="str">
            <v>Shraddha Dighe</v>
          </cell>
          <cell r="G2083">
            <v>46060.444444444445</v>
          </cell>
          <cell r="H2083">
            <v>46156.806250000001</v>
          </cell>
        </row>
        <row r="2084">
          <cell r="A2084" t="str">
            <v>UCW-26100</v>
          </cell>
          <cell r="B2084" t="str">
            <v>Onboarding Brand on Tata Cliq_NUSUK (Part 1)</v>
          </cell>
          <cell r="C2084" t="str">
            <v>CLOSED</v>
          </cell>
          <cell r="D2084" t="str">
            <v>Medium</v>
          </cell>
          <cell r="E2084" t="str">
            <v>netscribes</v>
          </cell>
          <cell r="F2084" t="str">
            <v>Shraddha Dighe</v>
          </cell>
          <cell r="G2084">
            <v>46060.440972222219</v>
          </cell>
          <cell r="H2084">
            <v>46064.513888888891</v>
          </cell>
        </row>
        <row r="2085">
          <cell r="A2085" t="str">
            <v>UCW-26094</v>
          </cell>
          <cell r="B2085" t="str">
            <v>BAGATT - Bugatti TATA Lux Migration - AW25 styles ( Lot 3 )</v>
          </cell>
          <cell r="C2085" t="str">
            <v>CLOSED</v>
          </cell>
          <cell r="D2085" t="str">
            <v>Medium</v>
          </cell>
          <cell r="E2085" t="str">
            <v>Chirag Dubal</v>
          </cell>
          <cell r="F2085" t="str">
            <v>Shloka Chakre</v>
          </cell>
          <cell r="G2085">
            <v>46059.763888888891</v>
          </cell>
          <cell r="H2085">
            <v>46062.577777777777</v>
          </cell>
        </row>
        <row r="2086">
          <cell r="A2086" t="str">
            <v>UCW-26093</v>
          </cell>
          <cell r="B2086" t="str">
            <v>Tata Cliq | O.P.I Nature Strong LE New Feb 2026</v>
          </cell>
          <cell r="C2086" t="str">
            <v>CLOSED</v>
          </cell>
          <cell r="D2086" t="str">
            <v>Medium</v>
          </cell>
          <cell r="E2086" t="str">
            <v>netscribes</v>
          </cell>
          <cell r="F2086" t="str">
            <v>Shraddha Dighe</v>
          </cell>
          <cell r="G2086">
            <v>46059.743055555555</v>
          </cell>
          <cell r="H2086">
            <v>46062.518055555556</v>
          </cell>
        </row>
        <row r="2087">
          <cell r="A2087" t="str">
            <v>UCW-26091</v>
          </cell>
          <cell r="B2087" t="str">
            <v>ENRICH_Tata cliq  -  L'Occitane - Need to update (Title and Image)</v>
          </cell>
          <cell r="C2087" t="str">
            <v>CLOSED</v>
          </cell>
          <cell r="D2087" t="str">
            <v>Medium</v>
          </cell>
          <cell r="E2087" t="str">
            <v>netscribes</v>
          </cell>
          <cell r="F2087" t="str">
            <v>Shraddha Dighe</v>
          </cell>
          <cell r="G2087">
            <v>46059.737500000003</v>
          </cell>
          <cell r="H2087">
            <v>46093.62777777778</v>
          </cell>
        </row>
        <row r="2088">
          <cell r="A2088" t="str">
            <v>UCW-26088</v>
          </cell>
          <cell r="B2088" t="str">
            <v>ENRICH_Request for Image Update || 06/02/2026</v>
          </cell>
          <cell r="C2088" t="str">
            <v>CLOSED</v>
          </cell>
          <cell r="D2088" t="str">
            <v>Medium</v>
          </cell>
          <cell r="E2088" t="str">
            <v>netscribes</v>
          </cell>
          <cell r="F2088" t="str">
            <v>Shraddha Dighe</v>
          </cell>
          <cell r="G2088">
            <v>46059.729166666664</v>
          </cell>
          <cell r="H2088">
            <v>46066.472916666666</v>
          </cell>
        </row>
        <row r="2089">
          <cell r="A2089" t="str">
            <v>UCW-26067</v>
          </cell>
          <cell r="B2089" t="str">
            <v>Vday Kit Listing details</v>
          </cell>
          <cell r="C2089" t="str">
            <v>CLOSED</v>
          </cell>
          <cell r="D2089" t="str">
            <v>Medium</v>
          </cell>
          <cell r="E2089" t="str">
            <v>netscribes</v>
          </cell>
          <cell r="F2089" t="str">
            <v>Shraddha Dighe</v>
          </cell>
          <cell r="G2089">
            <v>46059.619444444441</v>
          </cell>
          <cell r="H2089">
            <v>46062.705555555556</v>
          </cell>
        </row>
        <row r="2090">
          <cell r="A2090" t="str">
            <v>UCW-26065</v>
          </cell>
          <cell r="B2090" t="str">
            <v>TED Baker - Catalogue on TATA cliq</v>
          </cell>
          <cell r="C2090" t="str">
            <v>CLOSED</v>
          </cell>
          <cell r="D2090" t="str">
            <v>Medium</v>
          </cell>
          <cell r="E2090" t="str">
            <v>netscribes</v>
          </cell>
          <cell r="F2090" t="str">
            <v>Juilee Jadhav</v>
          </cell>
          <cell r="G2090">
            <v>46059.606944444444</v>
          </cell>
          <cell r="H2090">
            <v>46065.690972222219</v>
          </cell>
        </row>
        <row r="2091">
          <cell r="A2091" t="str">
            <v>UCW-26062</v>
          </cell>
          <cell r="B2091" t="str">
            <v>Enrich_Tata Cliq PDP Update</v>
          </cell>
          <cell r="C2091" t="str">
            <v>CLOSED</v>
          </cell>
          <cell r="D2091" t="str">
            <v>Medium</v>
          </cell>
          <cell r="E2091" t="str">
            <v>netscribes</v>
          </cell>
          <cell r="F2091" t="str">
            <v>Juilee Jadhav</v>
          </cell>
          <cell r="G2091">
            <v>46059.597916666666</v>
          </cell>
          <cell r="H2091">
            <v>46067.484027777777</v>
          </cell>
        </row>
        <row r="2092">
          <cell r="A2092" t="str">
            <v>UCW-26053</v>
          </cell>
          <cell r="B2092" t="str">
            <v xml:space="preserve">ERROR_Color Issue (Andon Cord) - Adidas _NC                                     </v>
          </cell>
          <cell r="C2092" t="str">
            <v>CLOSED</v>
          </cell>
          <cell r="D2092" t="str">
            <v>Medium</v>
          </cell>
          <cell r="E2092" t="str">
            <v>netscribes</v>
          </cell>
          <cell r="F2092" t="str">
            <v>Sushma Ram</v>
          </cell>
          <cell r="G2092">
            <v>46059.521527777775</v>
          </cell>
          <cell r="H2092">
            <v>46060.430555555555</v>
          </cell>
        </row>
        <row r="2093">
          <cell r="A2093" t="str">
            <v>UCW-26049</v>
          </cell>
          <cell r="B2093" t="str">
            <v>TT.BAGATT new listings &lt;&gt; TCL - 05-02-2025</v>
          </cell>
          <cell r="C2093" t="str">
            <v>CLOSED</v>
          </cell>
          <cell r="D2093" t="str">
            <v>Medium</v>
          </cell>
          <cell r="E2093" t="str">
            <v>Chirag Dubal</v>
          </cell>
          <cell r="F2093" t="str">
            <v>Shloka Chakre</v>
          </cell>
          <cell r="G2093">
            <v>46059.487500000003</v>
          </cell>
          <cell r="H2093">
            <v>46070.643750000003</v>
          </cell>
        </row>
        <row r="2094">
          <cell r="A2094" t="str">
            <v>UCW-26047</v>
          </cell>
          <cell r="B2094" t="str">
            <v>Saucony Men Footwear S26 127055 &amp; 126934 New listing 04-02-2026</v>
          </cell>
          <cell r="C2094" t="str">
            <v>CLOSED</v>
          </cell>
          <cell r="D2094" t="str">
            <v>Medium</v>
          </cell>
          <cell r="E2094" t="str">
            <v>Chirag Dubal</v>
          </cell>
          <cell r="F2094" t="str">
            <v>Shloka Chakre</v>
          </cell>
          <cell r="G2094">
            <v>46059.472222222219</v>
          </cell>
          <cell r="H2094">
            <v>46070.515972222223</v>
          </cell>
        </row>
        <row r="2095">
          <cell r="A2095" t="str">
            <v>UCW-26046</v>
          </cell>
          <cell r="B2095" t="str">
            <v>RE: Priority Listing_Enamor_Lingerie_68 Skus_14 Styles_05-02-2026</v>
          </cell>
          <cell r="C2095" t="str">
            <v>CLOSED</v>
          </cell>
          <cell r="D2095" t="str">
            <v>Medium</v>
          </cell>
          <cell r="E2095" t="str">
            <v>netscribes</v>
          </cell>
          <cell r="F2095" t="str">
            <v>Simi Raichel Zachariah</v>
          </cell>
          <cell r="G2095">
            <v>46059.470138888886</v>
          </cell>
          <cell r="H2095">
            <v>46093.630555555559</v>
          </cell>
        </row>
        <row r="2096">
          <cell r="A2096" t="str">
            <v>UCW-26045</v>
          </cell>
          <cell r="B2096" t="str">
            <v>PUMA Apparel 124130 &amp; 125381 New Listing 04-02-2026</v>
          </cell>
          <cell r="C2096" t="str">
            <v>CLOSED</v>
          </cell>
          <cell r="D2096" t="str">
            <v>Medium</v>
          </cell>
          <cell r="E2096" t="str">
            <v>netscribes</v>
          </cell>
          <cell r="F2096" t="str">
            <v>Shloka Chakre</v>
          </cell>
          <cell r="G2096">
            <v>46059.465277777781</v>
          </cell>
          <cell r="H2096">
            <v>46170.425694444442</v>
          </cell>
        </row>
        <row r="2097">
          <cell r="A2097" t="str">
            <v>UCW-26041</v>
          </cell>
          <cell r="B2097" t="str">
            <v xml:space="preserve">BRAND DAALI -DROP 8 </v>
          </cell>
          <cell r="C2097" t="str">
            <v>CLOSED</v>
          </cell>
          <cell r="D2097" t="str">
            <v>Medium</v>
          </cell>
          <cell r="E2097" t="str">
            <v>netscribes</v>
          </cell>
          <cell r="F2097" t="str">
            <v>Shraddha Dighe</v>
          </cell>
          <cell r="G2097">
            <v>46059.45416666667</v>
          </cell>
          <cell r="H2097">
            <v>46060.524305555555</v>
          </cell>
        </row>
        <row r="2098">
          <cell r="A2098" t="str">
            <v>UCW-26039</v>
          </cell>
          <cell r="B2098" t="str">
            <v>I'm from, Rom&amp;nd &amp; Others + Skincare &amp; Makeup + 125928 + 10 Jan'26</v>
          </cell>
          <cell r="C2098" t="str">
            <v>CLOSED</v>
          </cell>
          <cell r="D2098" t="str">
            <v>Medium</v>
          </cell>
          <cell r="E2098" t="str">
            <v>netscribes</v>
          </cell>
          <cell r="F2098" t="str">
            <v>netscribes</v>
          </cell>
          <cell r="G2098">
            <v>46058.854166666664</v>
          </cell>
          <cell r="H2098">
            <v>46093.631944444445</v>
          </cell>
        </row>
        <row r="2099">
          <cell r="A2099" t="str">
            <v>UCW-26035</v>
          </cell>
          <cell r="B2099" t="str">
            <v>New Cataloging for Valentine Gift Set -Ajmal</v>
          </cell>
          <cell r="C2099" t="str">
            <v>CLOSED</v>
          </cell>
          <cell r="D2099" t="str">
            <v>Medium</v>
          </cell>
          <cell r="E2099" t="str">
            <v>netscribes</v>
          </cell>
          <cell r="F2099" t="str">
            <v>Shraddha Dighe</v>
          </cell>
          <cell r="G2099">
            <v>46058.770138888889</v>
          </cell>
          <cell r="H2099">
            <v>46062.513888888891</v>
          </cell>
        </row>
        <row r="2100">
          <cell r="A2100" t="str">
            <v>UCW-26033</v>
          </cell>
          <cell r="B2100" t="str">
            <v>ENRICH_MNY | PDP Image Update | TATACLIQ</v>
          </cell>
          <cell r="C2100" t="str">
            <v>CLOSED</v>
          </cell>
          <cell r="D2100" t="str">
            <v>Medium</v>
          </cell>
          <cell r="E2100" t="str">
            <v>netscribes</v>
          </cell>
          <cell r="F2100" t="str">
            <v>Shraddha Dighe</v>
          </cell>
          <cell r="G2100">
            <v>46058.765277777777</v>
          </cell>
          <cell r="H2100">
            <v>46062.567361111112</v>
          </cell>
        </row>
        <row r="2101">
          <cell r="A2101" t="str">
            <v>UCW-26030</v>
          </cell>
          <cell r="B2101" t="str">
            <v>Gillette New Listing Tata Cliq</v>
          </cell>
          <cell r="C2101" t="str">
            <v>CLOSED Due to Inactive/Insufficient Information</v>
          </cell>
          <cell r="D2101" t="str">
            <v>Medium</v>
          </cell>
          <cell r="E2101" t="str">
            <v>netscribes</v>
          </cell>
          <cell r="F2101" t="str">
            <v>Shraddha Dighe</v>
          </cell>
          <cell r="G2101">
            <v>46058.754861111112</v>
          </cell>
          <cell r="H2101">
            <v>46093.633333333331</v>
          </cell>
        </row>
        <row r="2102">
          <cell r="A2102" t="str">
            <v>UCW-26029</v>
          </cell>
          <cell r="B2102" t="str">
            <v>Tata Cliq - New listing- Ellie Saab &amp; Mercedes-Benz LSA</v>
          </cell>
          <cell r="C2102" t="str">
            <v>CLOSED</v>
          </cell>
          <cell r="D2102" t="str">
            <v>Medium</v>
          </cell>
          <cell r="E2102" t="str">
            <v>netscribes</v>
          </cell>
          <cell r="F2102" t="str">
            <v>Shraddha Dighe</v>
          </cell>
          <cell r="G2102">
            <v>46058.747916666667</v>
          </cell>
          <cell r="H2102">
            <v>46093.636805555558</v>
          </cell>
        </row>
        <row r="2103">
          <cell r="A2103" t="str">
            <v>UCW-26028</v>
          </cell>
          <cell r="B2103" t="str">
            <v>ENRICH_Updated Strobe PDP Assets</v>
          </cell>
          <cell r="C2103" t="str">
            <v>CLOSED</v>
          </cell>
          <cell r="D2103" t="str">
            <v>Medium</v>
          </cell>
          <cell r="E2103" t="str">
            <v>netscribes</v>
          </cell>
          <cell r="F2103" t="str">
            <v>Shraddha Dighe</v>
          </cell>
          <cell r="G2103">
            <v>46058.73333333333</v>
          </cell>
          <cell r="H2103">
            <v>46071.582638888889</v>
          </cell>
        </row>
        <row r="2104">
          <cell r="A2104" t="str">
            <v>UCW-26027</v>
          </cell>
          <cell r="B2104" t="str">
            <v>Tata Cliq X TMC New Listings_Jan'26</v>
          </cell>
          <cell r="C2104" t="str">
            <v>CLOSED</v>
          </cell>
          <cell r="D2104" t="str">
            <v>Medium</v>
          </cell>
          <cell r="E2104" t="str">
            <v>netscribes</v>
          </cell>
          <cell r="F2104" t="str">
            <v>Shraddha Dighe</v>
          </cell>
          <cell r="G2104">
            <v>46058.71875</v>
          </cell>
          <cell r="H2104">
            <v>46064.509722222225</v>
          </cell>
        </row>
        <row r="2105">
          <cell r="A2105" t="str">
            <v>UCW-26022</v>
          </cell>
          <cell r="B2105" t="str">
            <v>CLONE - Cetaphil x TATA CLIQ | New Listings_Valentine</v>
          </cell>
          <cell r="C2105" t="str">
            <v>CLOSED Due to Inactive/Insufficient Information</v>
          </cell>
          <cell r="D2105" t="str">
            <v>Medium</v>
          </cell>
          <cell r="E2105" t="str">
            <v>netscribes</v>
          </cell>
          <cell r="F2105" t="str">
            <v>Shraddha Dighe</v>
          </cell>
          <cell r="G2105">
            <v>46058.697222222225</v>
          </cell>
          <cell r="H2105">
            <v>46058.772222222222</v>
          </cell>
        </row>
        <row r="2106">
          <cell r="A2106" t="str">
            <v>UCW-26020</v>
          </cell>
          <cell r="B2106" t="str">
            <v>NEW LISTING SKU SHEET</v>
          </cell>
          <cell r="C2106" t="str">
            <v>CLOSED</v>
          </cell>
          <cell r="D2106" t="str">
            <v>Medium</v>
          </cell>
          <cell r="E2106" t="str">
            <v>netscribes</v>
          </cell>
          <cell r="F2106" t="str">
            <v>Juilee Jadhav</v>
          </cell>
          <cell r="G2106">
            <v>46058.695833333331</v>
          </cell>
          <cell r="H2106">
            <v>46093.638888888891</v>
          </cell>
        </row>
        <row r="2107">
          <cell r="A2107" t="str">
            <v>UCW-26019</v>
          </cell>
          <cell r="B2107" t="str">
            <v>ENRICH_GNC Listing Update: MP000000028805014</v>
          </cell>
          <cell r="C2107" t="str">
            <v>CLOSED</v>
          </cell>
          <cell r="D2107" t="str">
            <v>Medium</v>
          </cell>
          <cell r="E2107" t="str">
            <v>netscribes</v>
          </cell>
          <cell r="F2107" t="str">
            <v>Shraddha Dighe</v>
          </cell>
          <cell r="G2107">
            <v>46058.694444444445</v>
          </cell>
          <cell r="H2107">
            <v>46060.525000000001</v>
          </cell>
        </row>
        <row r="2108">
          <cell r="A2108" t="str">
            <v>UCW-26014</v>
          </cell>
          <cell r="B2108" t="str">
            <v>Tata Cliq - New listing - L'Occitane (GWP) (02-02-2026)</v>
          </cell>
          <cell r="C2108" t="str">
            <v>CLOSED</v>
          </cell>
          <cell r="D2108" t="str">
            <v>Medium</v>
          </cell>
          <cell r="E2108" t="str">
            <v>netscribes</v>
          </cell>
          <cell r="F2108" t="str">
            <v>Shraddha Dighe</v>
          </cell>
          <cell r="G2108">
            <v>46058.665972222225</v>
          </cell>
          <cell r="H2108">
            <v>46093.63958333333</v>
          </cell>
        </row>
        <row r="2109">
          <cell r="A2109" t="str">
            <v>UCW-26012</v>
          </cell>
          <cell r="B2109" t="str">
            <v>Request for listing template Tatacliq ( Spa Ceylon )</v>
          </cell>
          <cell r="C2109" t="str">
            <v>CLOSED</v>
          </cell>
          <cell r="D2109" t="str">
            <v>Medium</v>
          </cell>
          <cell r="E2109" t="str">
            <v>netscribes</v>
          </cell>
          <cell r="F2109" t="str">
            <v>Shraddha Dighe</v>
          </cell>
          <cell r="G2109">
            <v>46058.663194444445</v>
          </cell>
          <cell r="H2109">
            <v>46065.663888888892</v>
          </cell>
        </row>
        <row r="2110">
          <cell r="A2110" t="str">
            <v>UCW-26011</v>
          </cell>
          <cell r="B2110" t="str">
            <v>Clone - TH/CK Omni-77 Lot</v>
          </cell>
          <cell r="C2110" t="str">
            <v>CLOSED</v>
          </cell>
          <cell r="D2110" t="str">
            <v>Medium</v>
          </cell>
          <cell r="E2110" t="str">
            <v>netscribes</v>
          </cell>
          <cell r="F2110" t="str">
            <v>netscribes</v>
          </cell>
          <cell r="G2110">
            <v>46058.659722222219</v>
          </cell>
          <cell r="H2110">
            <v>46107.479861111111</v>
          </cell>
        </row>
        <row r="2111">
          <cell r="A2111" t="str">
            <v>UCW-26010</v>
          </cell>
          <cell r="B2111" t="str">
            <v>Tata Cliq  - New listing - L'Occitane (GWP) (02-02-2026)</v>
          </cell>
          <cell r="C2111" t="str">
            <v>CLOSED Due to Inactive/Insufficient Information</v>
          </cell>
          <cell r="D2111" t="str">
            <v>Medium</v>
          </cell>
          <cell r="E2111" t="str">
            <v>netscribes</v>
          </cell>
          <cell r="F2111" t="str">
            <v>Shraddha Dighe</v>
          </cell>
          <cell r="G2111">
            <v>46058.656944444447</v>
          </cell>
          <cell r="H2111">
            <v>46093.640277777777</v>
          </cell>
        </row>
        <row r="2112">
          <cell r="A2112" t="str">
            <v>UCW-26008</v>
          </cell>
          <cell r="B2112" t="str">
            <v>ENRICH_Product Image Change - MP000000027473411</v>
          </cell>
          <cell r="C2112" t="str">
            <v>CLOSED</v>
          </cell>
          <cell r="D2112" t="str">
            <v>Medium</v>
          </cell>
          <cell r="E2112" t="str">
            <v>netscribes</v>
          </cell>
          <cell r="F2112" t="str">
            <v>Shraddha Dighe</v>
          </cell>
          <cell r="G2112">
            <v>46058.640972222223</v>
          </cell>
          <cell r="H2112">
            <v>46060.614583333336</v>
          </cell>
        </row>
        <row r="2113">
          <cell r="A2113" t="str">
            <v>UCW-26005</v>
          </cell>
          <cell r="B2113" t="str">
            <v>Styles For Latching</v>
          </cell>
          <cell r="C2113" t="str">
            <v>CLOSED</v>
          </cell>
          <cell r="D2113" t="str">
            <v>Medium</v>
          </cell>
          <cell r="E2113" t="str">
            <v>netscribes</v>
          </cell>
          <cell r="F2113" t="str">
            <v>Juilee Jadhav</v>
          </cell>
          <cell r="G2113">
            <v>46058.626388888886</v>
          </cell>
          <cell r="H2113">
            <v>46071.529166666667</v>
          </cell>
        </row>
        <row r="2114">
          <cell r="A2114" t="str">
            <v>UCW-26001</v>
          </cell>
          <cell r="B2114" t="str">
            <v>Enrich_Content Error | Cello</v>
          </cell>
          <cell r="C2114" t="str">
            <v>CLOSED Due to Inactive/Insufficient Information</v>
          </cell>
          <cell r="D2114" t="str">
            <v>Medium</v>
          </cell>
          <cell r="E2114" t="str">
            <v>netscribes</v>
          </cell>
          <cell r="F2114" t="str">
            <v>Juilee Jadhav</v>
          </cell>
          <cell r="G2114">
            <v>46058.604861111111</v>
          </cell>
          <cell r="H2114">
            <v>46093.642361111109</v>
          </cell>
        </row>
        <row r="2115">
          <cell r="A2115" t="str">
            <v>UCW-25986</v>
          </cell>
          <cell r="B2115" t="str">
            <v>Error_NIKE+CATEGORY(FOOTWEAR)+129515+27-01-2026</v>
          </cell>
          <cell r="C2115" t="str">
            <v>CLOSED</v>
          </cell>
          <cell r="D2115" t="str">
            <v>Medium</v>
          </cell>
          <cell r="E2115" t="str">
            <v>netscribes</v>
          </cell>
          <cell r="F2115" t="str">
            <v>Reagan D’souza</v>
          </cell>
          <cell r="G2115">
            <v>46058.475694444445</v>
          </cell>
          <cell r="H2115">
            <v>46107.575694444444</v>
          </cell>
        </row>
        <row r="2116">
          <cell r="A2116" t="str">
            <v>UCW-25985</v>
          </cell>
          <cell r="B2116" t="str">
            <v>Hidesign - ICON 2026 - Tatacliq (100353) - 03-02-2026</v>
          </cell>
          <cell r="C2116" t="str">
            <v>CLOSED</v>
          </cell>
          <cell r="D2116" t="str">
            <v>Medium</v>
          </cell>
          <cell r="E2116" t="str">
            <v>netscribes</v>
          </cell>
          <cell r="F2116" t="str">
            <v>Juilee Jadhav</v>
          </cell>
          <cell r="G2116">
            <v>46058.467361111114</v>
          </cell>
          <cell r="H2116">
            <v>46060.677777777775</v>
          </cell>
        </row>
        <row r="2117">
          <cell r="A2117" t="str">
            <v>UCW-25984</v>
          </cell>
          <cell r="B2117" t="str">
            <v>RE: Pantaloons/Women Ethnic wear/Apparel/New Listing/SKU 156/Options 29| 4th Feb'2026</v>
          </cell>
          <cell r="C2117" t="str">
            <v>CLOSED</v>
          </cell>
          <cell r="D2117" t="str">
            <v>Medium</v>
          </cell>
          <cell r="E2117" t="str">
            <v>netscribes</v>
          </cell>
          <cell r="F2117" t="str">
            <v>Simi Raichel Zachariah</v>
          </cell>
          <cell r="G2117">
            <v>46058.46597222222</v>
          </cell>
          <cell r="H2117">
            <v>46062.594444444447</v>
          </cell>
        </row>
        <row r="2118">
          <cell r="A2118" t="str">
            <v>UCW-25983</v>
          </cell>
          <cell r="B2118" t="str">
            <v>Hidesign - Atelier 2026 - Tatacliq(100353) - 03-02-2026</v>
          </cell>
          <cell r="C2118" t="str">
            <v>CLOSED</v>
          </cell>
          <cell r="D2118" t="str">
            <v>Medium</v>
          </cell>
          <cell r="E2118" t="str">
            <v>netscribes</v>
          </cell>
          <cell r="F2118" t="str">
            <v>Juilee Jadhav</v>
          </cell>
          <cell r="G2118">
            <v>46058.463194444441</v>
          </cell>
          <cell r="H2118">
            <v>46060.683333333334</v>
          </cell>
        </row>
        <row r="2119">
          <cell r="A2119" t="str">
            <v>UCW-25982</v>
          </cell>
          <cell r="B2119" t="str">
            <v>RE: Pantaloons/Kids wear/apparel/New Listing/SKU 885/Options 172| 4th Feb'2026</v>
          </cell>
          <cell r="C2119" t="str">
            <v>CLOSED</v>
          </cell>
          <cell r="D2119" t="str">
            <v>Medium</v>
          </cell>
          <cell r="E2119" t="str">
            <v>netscribes</v>
          </cell>
          <cell r="F2119" t="str">
            <v>Simi Raichel Zachariah</v>
          </cell>
          <cell r="G2119">
            <v>46058.461111111108</v>
          </cell>
          <cell r="H2119">
            <v>46060.67291666667</v>
          </cell>
        </row>
        <row r="2120">
          <cell r="A2120" t="str">
            <v>UCW-25981</v>
          </cell>
          <cell r="B2120" t="str">
            <v>RE: Pantaloons/Women Western Wear/Apparel/New Listing/SKU 701/Options 127| 4th Feb'2026</v>
          </cell>
          <cell r="C2120" t="str">
            <v>CLOSED</v>
          </cell>
          <cell r="D2120" t="str">
            <v>Medium</v>
          </cell>
          <cell r="E2120" t="str">
            <v>netscribes</v>
          </cell>
          <cell r="F2120" t="str">
            <v>Simi Raichel Zachariah</v>
          </cell>
          <cell r="G2120">
            <v>46058.458333333336</v>
          </cell>
          <cell r="H2120">
            <v>46065.69027777778</v>
          </cell>
        </row>
        <row r="2121">
          <cell r="A2121" t="str">
            <v>UCW-25980</v>
          </cell>
          <cell r="B2121" t="str">
            <v>RE: Pantaloons/Men's wear/apparel/New Listing/SKU 524/Options 101| 4th Feb'2026</v>
          </cell>
          <cell r="C2121" t="str">
            <v>CLOSED</v>
          </cell>
          <cell r="D2121" t="str">
            <v>Medium</v>
          </cell>
          <cell r="E2121" t="str">
            <v>netscribes</v>
          </cell>
          <cell r="F2121" t="str">
            <v>Simi Raichel Zachariah</v>
          </cell>
          <cell r="G2121">
            <v>46058.455555555556</v>
          </cell>
          <cell r="H2121">
            <v>46060.65902777778</v>
          </cell>
        </row>
        <row r="2122">
          <cell r="A2122" t="str">
            <v>UCW-25977</v>
          </cell>
          <cell r="B2122" t="str">
            <v>Tata Cliq-adidas DTC|Footwear| Attributes_29-01-26</v>
          </cell>
          <cell r="C2122" t="str">
            <v>CLOSED</v>
          </cell>
          <cell r="D2122" t="str">
            <v>Medium</v>
          </cell>
          <cell r="E2122" t="str">
            <v>netscribes</v>
          </cell>
          <cell r="F2122" t="str">
            <v>Mohd Tahir Shaikh</v>
          </cell>
          <cell r="G2122">
            <v>46057.992361111108</v>
          </cell>
          <cell r="H2122">
            <v>46091.494444444441</v>
          </cell>
        </row>
        <row r="2123">
          <cell r="A2123" t="str">
            <v>UCW-25968</v>
          </cell>
          <cell r="B2123" t="str">
            <v>RE: Pantaloons/Kids/Non Apparel Footwear/New Listing/SKU 96/Options 16| 4th Feb'2026</v>
          </cell>
          <cell r="C2123" t="str">
            <v>CLOSED</v>
          </cell>
          <cell r="D2123" t="str">
            <v>Medium</v>
          </cell>
          <cell r="E2123" t="str">
            <v>netscribes</v>
          </cell>
          <cell r="F2123" t="str">
            <v>Simi Raichel Zachariah</v>
          </cell>
          <cell r="G2123">
            <v>46057.793055555558</v>
          </cell>
          <cell r="H2123">
            <v>46065.708333333336</v>
          </cell>
        </row>
        <row r="2124">
          <cell r="A2124" t="str">
            <v>UCW-25966</v>
          </cell>
          <cell r="B2124" t="str">
            <v>Pantaloons/Men Women/Non Apparel Footwear/New Listing/SKU 158/Options 27| 4th Feb'2026</v>
          </cell>
          <cell r="C2124" t="str">
            <v>CLOSED</v>
          </cell>
          <cell r="D2124" t="str">
            <v>Medium</v>
          </cell>
          <cell r="E2124" t="str">
            <v>netscribes</v>
          </cell>
          <cell r="F2124" t="str">
            <v>Simi Raichel Zachariah</v>
          </cell>
          <cell r="G2124">
            <v>46057.782638888886</v>
          </cell>
          <cell r="H2124">
            <v>46067.604166666664</v>
          </cell>
        </row>
        <row r="2125">
          <cell r="A2125" t="str">
            <v>UCW-25964</v>
          </cell>
          <cell r="B2125" t="str">
            <v>RE: Sands of India pending listing</v>
          </cell>
          <cell r="C2125" t="str">
            <v>CLOSED</v>
          </cell>
          <cell r="D2125" t="str">
            <v>Medium</v>
          </cell>
          <cell r="E2125" t="str">
            <v>netscribes</v>
          </cell>
          <cell r="F2125" t="str">
            <v>Simi Raichel Zachariah</v>
          </cell>
          <cell r="G2125">
            <v>46057.770833333336</v>
          </cell>
          <cell r="H2125">
            <v>46062.524305555555</v>
          </cell>
        </row>
        <row r="2126">
          <cell r="A2126" t="str">
            <v>UCW-25963</v>
          </cell>
          <cell r="B2126" t="str">
            <v>Tatacliq - Bluesky Product Listing</v>
          </cell>
          <cell r="C2126" t="str">
            <v>CLOSED Due to Inactive/Insufficient Information</v>
          </cell>
          <cell r="D2126" t="str">
            <v>Medium</v>
          </cell>
          <cell r="E2126" t="str">
            <v>netscribes</v>
          </cell>
          <cell r="F2126" t="str">
            <v>Shraddha Dighe</v>
          </cell>
          <cell r="G2126">
            <v>46057.767361111109</v>
          </cell>
          <cell r="H2126">
            <v>46093.645833333336</v>
          </cell>
        </row>
        <row r="2127">
          <cell r="A2127" t="str">
            <v>UCW-25961</v>
          </cell>
          <cell r="B2127" t="str">
            <v>ENRICH_Plum | Jan'26 Calendar - Tata CLiQ</v>
          </cell>
          <cell r="C2127" t="str">
            <v>CLOSED</v>
          </cell>
          <cell r="D2127" t="str">
            <v>Medium</v>
          </cell>
          <cell r="E2127" t="str">
            <v>netscribes</v>
          </cell>
          <cell r="F2127" t="str">
            <v>Shraddha Dighe</v>
          </cell>
          <cell r="G2127">
            <v>46057.761111111111</v>
          </cell>
          <cell r="H2127">
            <v>46059.574999999997</v>
          </cell>
        </row>
        <row r="2128">
          <cell r="A2128" t="str">
            <v>UCW-25960</v>
          </cell>
          <cell r="B2128" t="str">
            <v>RE: New Master Content Sheet with Image Link</v>
          </cell>
          <cell r="C2128" t="str">
            <v>CLOSED</v>
          </cell>
          <cell r="D2128" t="str">
            <v>Medium</v>
          </cell>
          <cell r="E2128" t="str">
            <v>netscribes</v>
          </cell>
          <cell r="F2128" t="str">
            <v>Simi Raichel Zachariah</v>
          </cell>
          <cell r="G2128">
            <v>46057.759722222225</v>
          </cell>
          <cell r="H2128">
            <v>46062.557638888888</v>
          </cell>
        </row>
        <row r="2129">
          <cell r="A2129" t="str">
            <v>UCW-25959</v>
          </cell>
          <cell r="B2129" t="str">
            <v>RE: Tata Cliq-Multi Brand-Women's Apparel 29-01-2026</v>
          </cell>
          <cell r="C2129" t="str">
            <v>CLOSED</v>
          </cell>
          <cell r="D2129" t="str">
            <v>Medium</v>
          </cell>
          <cell r="E2129" t="str">
            <v>netscribes</v>
          </cell>
          <cell r="F2129" t="str">
            <v>netscribes</v>
          </cell>
          <cell r="G2129">
            <v>46057.756249999999</v>
          </cell>
          <cell r="H2129">
            <v>46093.646527777775</v>
          </cell>
        </row>
        <row r="2130">
          <cell r="A2130" t="str">
            <v>UCW-25957</v>
          </cell>
          <cell r="B2130" t="str">
            <v>Tata cliq luxury - New listing - Juliette Has A Gun ( Miami Shake Gift Set) MDP</v>
          </cell>
          <cell r="C2130" t="str">
            <v>CLOSED</v>
          </cell>
          <cell r="D2130" t="str">
            <v>Medium</v>
          </cell>
          <cell r="E2130" t="str">
            <v>netscribes</v>
          </cell>
          <cell r="F2130" t="str">
            <v>Shraddha Dighe</v>
          </cell>
          <cell r="G2130">
            <v>46057.744444444441</v>
          </cell>
          <cell r="H2130">
            <v>46060.557638888888</v>
          </cell>
        </row>
        <row r="2131">
          <cell r="A2131" t="str">
            <v>UCW-25955</v>
          </cell>
          <cell r="B2131" t="str">
            <v>Kaftanize - 4th Feb 2026- 128340 - New collection - Fashion</v>
          </cell>
          <cell r="C2131" t="str">
            <v>CLOSED</v>
          </cell>
          <cell r="D2131" t="str">
            <v>Medium</v>
          </cell>
          <cell r="E2131" t="str">
            <v>netscribes</v>
          </cell>
          <cell r="F2131" t="str">
            <v>Simi Raichel Zachariah</v>
          </cell>
          <cell r="G2131">
            <v>46057.739583333336</v>
          </cell>
          <cell r="H2131">
            <v>46062.517361111109</v>
          </cell>
        </row>
        <row r="2132">
          <cell r="A2132" t="str">
            <v>UCW-25954</v>
          </cell>
          <cell r="B2132" t="str">
            <v>TATA - New Listing - 5 STD - Elizabeth Arden HPR - 30-01-26</v>
          </cell>
          <cell r="C2132" t="str">
            <v>CLOSED</v>
          </cell>
          <cell r="D2132" t="str">
            <v>Medium</v>
          </cell>
          <cell r="E2132" t="str">
            <v>netscribes</v>
          </cell>
          <cell r="F2132" t="str">
            <v>Shraddha Dighe</v>
          </cell>
          <cell r="G2132">
            <v>46057.738194444442</v>
          </cell>
          <cell r="H2132">
            <v>46060.53402777778</v>
          </cell>
        </row>
        <row r="2133">
          <cell r="A2133" t="str">
            <v>UCW-25953</v>
          </cell>
          <cell r="B2133" t="str">
            <v>Foxtale x Tatacliq Valentine Kit Listing</v>
          </cell>
          <cell r="C2133" t="str">
            <v>CLOSED</v>
          </cell>
          <cell r="D2133" t="str">
            <v>Medium</v>
          </cell>
          <cell r="E2133" t="str">
            <v>netscribes</v>
          </cell>
          <cell r="F2133" t="str">
            <v>Shraddha Dighe</v>
          </cell>
          <cell r="G2133">
            <v>46057.734722222223</v>
          </cell>
          <cell r="H2133">
            <v>46059.8125</v>
          </cell>
        </row>
        <row r="2134">
          <cell r="A2134" t="str">
            <v>UCW-25952</v>
          </cell>
          <cell r="B2134" t="str">
            <v>ENRICH_Image Update</v>
          </cell>
          <cell r="C2134" t="str">
            <v>CLOSED</v>
          </cell>
          <cell r="D2134" t="str">
            <v>Medium</v>
          </cell>
          <cell r="E2134" t="str">
            <v>netscribes</v>
          </cell>
          <cell r="F2134" t="str">
            <v>Shraddha Dighe</v>
          </cell>
          <cell r="G2134">
            <v>46057.73333333333</v>
          </cell>
          <cell r="H2134">
            <v>46069.418055555558</v>
          </cell>
        </row>
        <row r="2135">
          <cell r="A2135" t="str">
            <v>UCW-25944</v>
          </cell>
          <cell r="B2135" t="str">
            <v xml:space="preserve">Tatacliq Catalogue Pendency List_2nd February </v>
          </cell>
          <cell r="C2135" t="str">
            <v>CLOSED</v>
          </cell>
          <cell r="D2135" t="str">
            <v>Medium</v>
          </cell>
          <cell r="E2135" t="str">
            <v>netscribes</v>
          </cell>
          <cell r="F2135" t="str">
            <v>Simi Raichel Zachariah</v>
          </cell>
          <cell r="G2135">
            <v>46057.710416666669</v>
          </cell>
          <cell r="H2135">
            <v>46067.727083333331</v>
          </cell>
        </row>
        <row r="2136">
          <cell r="A2136" t="str">
            <v>UCW-25942</v>
          </cell>
          <cell r="B2136" t="str">
            <v>Tata Cliq-Multi Brand-Men's Apparel 04-02-2026</v>
          </cell>
          <cell r="C2136" t="str">
            <v>CLOSED</v>
          </cell>
          <cell r="D2136" t="str">
            <v>Medium</v>
          </cell>
          <cell r="E2136" t="str">
            <v>netscribes</v>
          </cell>
          <cell r="F2136" t="str">
            <v>Shraddha Dighe</v>
          </cell>
          <cell r="G2136">
            <v>46057.701388888891</v>
          </cell>
          <cell r="H2136">
            <v>46060.694444444445</v>
          </cell>
        </row>
        <row r="2137">
          <cell r="A2137" t="str">
            <v>UCW-25936</v>
          </cell>
          <cell r="B2137" t="str">
            <v>CLONE - Cataloguing Details | TATA X Minimalist ( New Listings)</v>
          </cell>
          <cell r="C2137" t="str">
            <v>CLOSED Due to Inactive/Insufficient Information</v>
          </cell>
          <cell r="D2137" t="str">
            <v>Medium</v>
          </cell>
          <cell r="E2137" t="str">
            <v>netscribes</v>
          </cell>
          <cell r="F2137" t="str">
            <v>netscribes</v>
          </cell>
          <cell r="G2137">
            <v>46057.683333333334</v>
          </cell>
          <cell r="H2137">
            <v>46093.648611111108</v>
          </cell>
        </row>
        <row r="2138">
          <cell r="A2138" t="str">
            <v>UCW-25928</v>
          </cell>
          <cell r="B2138" t="str">
            <v>Giva | Silver Jewellery | 125927 | 03-02-2026 (70 Skus) - High Priority</v>
          </cell>
          <cell r="C2138" t="str">
            <v>CLOSED</v>
          </cell>
          <cell r="D2138" t="str">
            <v>Medium</v>
          </cell>
          <cell r="E2138" t="str">
            <v>netscribes</v>
          </cell>
          <cell r="F2138" t="str">
            <v>Shraddha Dighe</v>
          </cell>
          <cell r="G2138">
            <v>46057.625694444447</v>
          </cell>
          <cell r="H2138">
            <v>46066.671527777777</v>
          </cell>
        </row>
        <row r="2139">
          <cell r="A2139" t="str">
            <v>UCW-25920</v>
          </cell>
          <cell r="B2139" t="str">
            <v>SS'26 Footwear Templates for Fresh Listing - Onitsuka Tiger</v>
          </cell>
          <cell r="C2139" t="str">
            <v>CLOSED</v>
          </cell>
          <cell r="D2139" t="str">
            <v>Medium</v>
          </cell>
          <cell r="E2139" t="str">
            <v>netscribes</v>
          </cell>
          <cell r="F2139" t="str">
            <v>Shloka Chakre</v>
          </cell>
          <cell r="G2139">
            <v>46057.581944444442</v>
          </cell>
          <cell r="H2139">
            <v>46058.526388888888</v>
          </cell>
        </row>
        <row r="2140">
          <cell r="A2140" t="str">
            <v>UCW-25918</v>
          </cell>
          <cell r="B2140" t="str">
            <v>ENRICH_Herbaria Modern Botanicals: Updated Product Packaging Images &amp; Body Scrub Details</v>
          </cell>
          <cell r="C2140" t="str">
            <v>CLOSED</v>
          </cell>
          <cell r="D2140" t="str">
            <v>Medium</v>
          </cell>
          <cell r="E2140" t="str">
            <v>netscribes</v>
          </cell>
          <cell r="F2140" t="str">
            <v>Shraddha Dighe</v>
          </cell>
          <cell r="G2140">
            <v>46057.568055555559</v>
          </cell>
          <cell r="H2140">
            <v>46060.571527777778</v>
          </cell>
        </row>
        <row r="2141">
          <cell r="A2141" t="str">
            <v>UCW-25916</v>
          </cell>
          <cell r="B2141" t="str">
            <v>Error_Larah by Borosil_New Title Update for Cups &amp; Mugs Category</v>
          </cell>
          <cell r="C2141" t="str">
            <v>CLOSED</v>
          </cell>
          <cell r="D2141" t="str">
            <v>Medium</v>
          </cell>
          <cell r="E2141" t="str">
            <v>netscribes</v>
          </cell>
          <cell r="F2141" t="str">
            <v>Juilee Jadhav</v>
          </cell>
          <cell r="G2141">
            <v>46057.550694444442</v>
          </cell>
          <cell r="H2141">
            <v>46059.87222222222</v>
          </cell>
        </row>
        <row r="2142">
          <cell r="A2142" t="str">
            <v>UCW-25905</v>
          </cell>
          <cell r="B2142" t="str">
            <v>Error_QC Error Identified – Request for Correction (Netscribes Agency)</v>
          </cell>
          <cell r="C2142" t="str">
            <v>CLOSED</v>
          </cell>
          <cell r="D2142" t="str">
            <v>Medium</v>
          </cell>
          <cell r="E2142" t="str">
            <v>Chirag Dubal</v>
          </cell>
          <cell r="F2142" t="str">
            <v>Reagan D’souza</v>
          </cell>
          <cell r="G2142">
            <v>46057.48333333333</v>
          </cell>
          <cell r="H2142">
            <v>46066.728472222225</v>
          </cell>
        </row>
        <row r="2143">
          <cell r="A2143" t="str">
            <v>UCW-25903</v>
          </cell>
          <cell r="B2143" t="str">
            <v>RE: Tata Cliq-Multi Brand-Men's Apparel 03-02-2026</v>
          </cell>
          <cell r="C2143" t="str">
            <v>CLOSED</v>
          </cell>
          <cell r="D2143" t="str">
            <v>Medium</v>
          </cell>
          <cell r="E2143" t="str">
            <v>netscribes</v>
          </cell>
          <cell r="F2143" t="str">
            <v>Simi Raichel Zachariah</v>
          </cell>
          <cell r="G2143">
            <v>46057.461805555555</v>
          </cell>
          <cell r="H2143">
            <v>46127.587500000001</v>
          </cell>
        </row>
        <row r="2144">
          <cell r="A2144" t="str">
            <v>UCW-25887</v>
          </cell>
          <cell r="B2144" t="str">
            <v>Ecco Sell Now - From 126492 &amp;127320 to 129529</v>
          </cell>
          <cell r="C2144" t="str">
            <v>CLOSED Due to Inactive/Insufficient Information</v>
          </cell>
          <cell r="D2144" t="str">
            <v>Medium</v>
          </cell>
          <cell r="E2144" t="str">
            <v>Chirag Dubal</v>
          </cell>
          <cell r="F2144" t="str">
            <v>Shloka Chakre</v>
          </cell>
          <cell r="G2144">
            <v>46056.722916666666</v>
          </cell>
          <cell r="H2144">
            <v>46093.649305555555</v>
          </cell>
        </row>
        <row r="2145">
          <cell r="A2145" t="str">
            <v>UCW-25886</v>
          </cell>
          <cell r="B2145" t="str">
            <v>Metro Footwear Men's Catalogue</v>
          </cell>
          <cell r="C2145" t="str">
            <v>CLOSED</v>
          </cell>
          <cell r="D2145" t="str">
            <v>Medium</v>
          </cell>
          <cell r="E2145" t="str">
            <v>netscribes</v>
          </cell>
          <cell r="F2145" t="str">
            <v>Mohd Tahir Shaikh</v>
          </cell>
          <cell r="G2145">
            <v>46056.709722222222</v>
          </cell>
          <cell r="H2145">
            <v>46079.491666666669</v>
          </cell>
        </row>
        <row r="2146">
          <cell r="A2146" t="str">
            <v>UCW-25878</v>
          </cell>
          <cell r="B2146" t="str">
            <v>Tatacliq.com-New Listing_Timex_ SKU's -55</v>
          </cell>
          <cell r="C2146" t="str">
            <v>CLOSED</v>
          </cell>
          <cell r="D2146" t="str">
            <v>Medium</v>
          </cell>
          <cell r="E2146" t="str">
            <v>netscribes</v>
          </cell>
          <cell r="F2146" t="str">
            <v>Juilee Jadhav</v>
          </cell>
          <cell r="G2146">
            <v>46056.657638888886</v>
          </cell>
          <cell r="H2146">
            <v>46060.700694444444</v>
          </cell>
        </row>
        <row r="2147">
          <cell r="A2147" t="str">
            <v>UCW-25877</v>
          </cell>
          <cell r="B2147" t="str">
            <v>RE: Arrow_USPA MP-66 Batch 10 SS26__124848_03-02-2026</v>
          </cell>
          <cell r="C2147" t="str">
            <v>CLOSED</v>
          </cell>
          <cell r="D2147" t="str">
            <v>Medium</v>
          </cell>
          <cell r="E2147" t="str">
            <v>netscribes</v>
          </cell>
          <cell r="F2147" t="str">
            <v>Simi Raichel Zachariah</v>
          </cell>
          <cell r="G2147">
            <v>46056.656944444447</v>
          </cell>
          <cell r="H2147">
            <v>46059.727777777778</v>
          </cell>
        </row>
        <row r="2148">
          <cell r="A2148" t="str">
            <v>UCW-25872</v>
          </cell>
          <cell r="B2148" t="str">
            <v>CLONE - Listing template | Tata CLiQ x Foxtale</v>
          </cell>
          <cell r="C2148" t="str">
            <v>CLOSED</v>
          </cell>
          <cell r="D2148" t="str">
            <v>Medium</v>
          </cell>
          <cell r="E2148" t="str">
            <v>netscribes</v>
          </cell>
          <cell r="F2148" t="str">
            <v>netscribes</v>
          </cell>
          <cell r="G2148">
            <v>46056.623611111114</v>
          </cell>
          <cell r="H2148">
            <v>46058.712500000001</v>
          </cell>
        </row>
        <row r="2149">
          <cell r="A2149" t="str">
            <v>UCW-25870</v>
          </cell>
          <cell r="B2149" t="str">
            <v>CLONE - Request for Listing Template - Tata Cliq Luxe</v>
          </cell>
          <cell r="C2149" t="str">
            <v>CLOSED</v>
          </cell>
          <cell r="D2149" t="str">
            <v>Medium</v>
          </cell>
          <cell r="E2149" t="str">
            <v>netscribes</v>
          </cell>
          <cell r="F2149" t="str">
            <v>netscribes</v>
          </cell>
          <cell r="G2149">
            <v>46056.617361111108</v>
          </cell>
          <cell r="H2149">
            <v>46058.708333333336</v>
          </cell>
        </row>
        <row r="2150">
          <cell r="A2150" t="str">
            <v>UCW-25869</v>
          </cell>
          <cell r="B2150" t="str">
            <v>CLONE - Cetaphil x TATA CLIQ | New Listings_Valentine</v>
          </cell>
          <cell r="C2150" t="str">
            <v>CLOSED</v>
          </cell>
          <cell r="D2150" t="str">
            <v>Medium</v>
          </cell>
          <cell r="E2150" t="str">
            <v>netscribes</v>
          </cell>
          <cell r="F2150" t="str">
            <v>netscribes</v>
          </cell>
          <cell r="G2150">
            <v>46056.613194444442</v>
          </cell>
          <cell r="H2150">
            <v>46058.772222222222</v>
          </cell>
        </row>
        <row r="2151">
          <cell r="A2151" t="str">
            <v>UCW-25868</v>
          </cell>
          <cell r="B2151" t="str">
            <v>ENRICH_OAP | MAGIC RETOUCH PDP and Video REFRESH | TATACLIQ</v>
          </cell>
          <cell r="C2151" t="str">
            <v>CLOSED</v>
          </cell>
          <cell r="D2151" t="str">
            <v>Medium</v>
          </cell>
          <cell r="E2151" t="str">
            <v>netscribes</v>
          </cell>
          <cell r="F2151" t="str">
            <v>Shraddha Dighe</v>
          </cell>
          <cell r="G2151">
            <v>46056.595138888886</v>
          </cell>
          <cell r="H2151">
            <v>46058.534722222219</v>
          </cell>
        </row>
        <row r="2152">
          <cell r="A2152" t="str">
            <v>UCW-25867</v>
          </cell>
          <cell r="B2152" t="str">
            <v xml:space="preserve">Listings for RASASI Pending SKU's </v>
          </cell>
          <cell r="C2152" t="str">
            <v>CLOSED</v>
          </cell>
          <cell r="D2152" t="str">
            <v>Medium</v>
          </cell>
          <cell r="E2152" t="str">
            <v>netscribes</v>
          </cell>
          <cell r="F2152" t="str">
            <v>Shraddha Dighe</v>
          </cell>
          <cell r="G2152">
            <v>46056.593055555553</v>
          </cell>
          <cell r="H2152">
            <v>46059.805555555555</v>
          </cell>
        </row>
        <row r="2153">
          <cell r="A2153" t="str">
            <v>UCW-25862</v>
          </cell>
          <cell r="B2153" t="str">
            <v>ERROR_Footwear New Listing-17 Options (99 SKUs)</v>
          </cell>
          <cell r="C2153" t="str">
            <v>CLOSED</v>
          </cell>
          <cell r="D2153" t="str">
            <v>Medium</v>
          </cell>
          <cell r="E2153" t="str">
            <v>netscribes</v>
          </cell>
          <cell r="F2153" t="str">
            <v>Mohd Tahir Shaikh</v>
          </cell>
          <cell r="G2153">
            <v>46056.553472222222</v>
          </cell>
          <cell r="H2153">
            <v>46113.644444444442</v>
          </cell>
        </row>
        <row r="2154">
          <cell r="A2154" t="str">
            <v>UCW-25856</v>
          </cell>
          <cell r="B2154" t="str">
            <v>CLONE - Tatacliq Listing Template - ISDIN</v>
          </cell>
          <cell r="C2154" t="str">
            <v>CLOSED</v>
          </cell>
          <cell r="D2154" t="str">
            <v>Medium</v>
          </cell>
          <cell r="E2154" t="str">
            <v>netscribes</v>
          </cell>
          <cell r="F2154" t="str">
            <v>Shraddha Dighe</v>
          </cell>
          <cell r="G2154">
            <v>46056.526388888888</v>
          </cell>
          <cell r="H2154">
            <v>46057.560416666667</v>
          </cell>
        </row>
        <row r="2155">
          <cell r="A2155" t="str">
            <v>UCW-25841</v>
          </cell>
          <cell r="B2155" t="str">
            <v>RE: DROP 6 - DAALI-30 april + 1 ST APRIL</v>
          </cell>
          <cell r="C2155" t="str">
            <v>CLOSED</v>
          </cell>
          <cell r="D2155" t="str">
            <v>Medium</v>
          </cell>
          <cell r="E2155" t="str">
            <v>netscribes</v>
          </cell>
          <cell r="F2155" t="str">
            <v>Simi Raichel Zachariah</v>
          </cell>
          <cell r="G2155">
            <v>46055.839583333334</v>
          </cell>
          <cell r="H2155">
            <v>46058.529861111114</v>
          </cell>
        </row>
        <row r="2156">
          <cell r="A2156" t="str">
            <v>UCW-25833</v>
          </cell>
          <cell r="B2156" t="str">
            <v>Enrich_Request to Update Incorrect 5th Image as per Drive Link for LID - MP000000019454447 &amp; MP000000023998603</v>
          </cell>
          <cell r="C2156" t="str">
            <v>CLOSED</v>
          </cell>
          <cell r="D2156" t="str">
            <v>Medium</v>
          </cell>
          <cell r="E2156" t="str">
            <v>netscribes</v>
          </cell>
          <cell r="F2156" t="str">
            <v>Juilee Jadhav</v>
          </cell>
          <cell r="G2156">
            <v>46055.756249999999</v>
          </cell>
          <cell r="H2156">
            <v>46057.713194444441</v>
          </cell>
        </row>
        <row r="2157">
          <cell r="A2157" t="str">
            <v>UCW-25831</v>
          </cell>
          <cell r="B2157" t="str">
            <v>LOT 112 &amp; 113</v>
          </cell>
          <cell r="C2157" t="str">
            <v>CLOSED</v>
          </cell>
          <cell r="D2157" t="str">
            <v>Medium</v>
          </cell>
          <cell r="E2157" t="str">
            <v>netscribes</v>
          </cell>
          <cell r="F2157" t="str">
            <v>Juilee Jadhav</v>
          </cell>
          <cell r="G2157">
            <v>46055.748611111114</v>
          </cell>
          <cell r="H2157">
            <v>46062.493750000001</v>
          </cell>
        </row>
        <row r="2158">
          <cell r="A2158" t="str">
            <v>UCW-25821</v>
          </cell>
          <cell r="B2158" t="str">
            <v>Enrich_Request to Update Listing Images as per Shared Drive</v>
          </cell>
          <cell r="C2158" t="str">
            <v>CLOSED</v>
          </cell>
          <cell r="D2158" t="str">
            <v>Medium</v>
          </cell>
          <cell r="E2158" t="str">
            <v>netscribes</v>
          </cell>
          <cell r="F2158" t="str">
            <v>Juilee Jadhav</v>
          </cell>
          <cell r="G2158">
            <v>46055.693749999999</v>
          </cell>
          <cell r="H2158">
            <v>46057.70416666667</v>
          </cell>
        </row>
        <row r="2159">
          <cell r="A2159" t="str">
            <v>UCW-25818</v>
          </cell>
          <cell r="B2159" t="str">
            <v xml:space="preserve">Tata cliq - L'Occitane - Need to update New seller sku code and New ean code.  </v>
          </cell>
          <cell r="C2159" t="str">
            <v>CLOSED</v>
          </cell>
          <cell r="D2159" t="str">
            <v>Medium</v>
          </cell>
          <cell r="E2159" t="str">
            <v>netscribes</v>
          </cell>
          <cell r="F2159" t="str">
            <v>Shraddha Dighe</v>
          </cell>
          <cell r="G2159">
            <v>46055.670138888891</v>
          </cell>
          <cell r="H2159">
            <v>46107.480555555558</v>
          </cell>
        </row>
        <row r="2160">
          <cell r="A2160" t="str">
            <v>UCW-25814</v>
          </cell>
          <cell r="B2160" t="str">
            <v>Urgent-Asics Sell Now</v>
          </cell>
          <cell r="C2160" t="str">
            <v>CLOSED</v>
          </cell>
          <cell r="D2160" t="str">
            <v>Medium</v>
          </cell>
          <cell r="E2160" t="str">
            <v>netscribes</v>
          </cell>
          <cell r="F2160" t="str">
            <v>Mohd Tahir Shaikh</v>
          </cell>
          <cell r="G2160">
            <v>46055.634027777778</v>
          </cell>
          <cell r="H2160">
            <v>46074.542361111111</v>
          </cell>
        </row>
        <row r="2161">
          <cell r="A2161" t="str">
            <v>UCW-25811</v>
          </cell>
          <cell r="B2161" t="str">
            <v>CLONE - TataCliq: Cork Open Footwear Category (LOT-2)</v>
          </cell>
          <cell r="C2161" t="str">
            <v>CLOSED</v>
          </cell>
          <cell r="D2161" t="str">
            <v>Medium</v>
          </cell>
          <cell r="E2161" t="str">
            <v>Chirag Dubal</v>
          </cell>
          <cell r="F2161" t="str">
            <v>Reagan D’souza</v>
          </cell>
          <cell r="G2161">
            <v>46055.578472222223</v>
          </cell>
          <cell r="H2161">
            <v>46060.538194444445</v>
          </cell>
        </row>
        <row r="2162">
          <cell r="A2162" t="str">
            <v>UCW-25810</v>
          </cell>
          <cell r="B2162" t="str">
            <v>Error_TataCliq: Cork Open Footwear Category (LOT-2)_NC</v>
          </cell>
          <cell r="C2162" t="str">
            <v>CLOSED Due to Inactive/Insufficient Information</v>
          </cell>
          <cell r="D2162" t="str">
            <v>Medium</v>
          </cell>
          <cell r="E2162" t="str">
            <v>netscribes</v>
          </cell>
          <cell r="F2162" t="str">
            <v>Reagan D’souza</v>
          </cell>
          <cell r="G2162">
            <v>46055.578472222223</v>
          </cell>
          <cell r="H2162">
            <v>46093.65</v>
          </cell>
        </row>
        <row r="2163">
          <cell r="A2163" t="str">
            <v>UCW-25804</v>
          </cell>
          <cell r="B2163" t="str">
            <v>RE: Tata Cliq-Multi Brand-Women's Apparel 27-01-2026</v>
          </cell>
          <cell r="C2163" t="str">
            <v>CLOSED</v>
          </cell>
          <cell r="D2163" t="str">
            <v>Medium</v>
          </cell>
          <cell r="E2163" t="str">
            <v>netscribes</v>
          </cell>
          <cell r="F2163" t="str">
            <v>netscribes</v>
          </cell>
          <cell r="G2163">
            <v>46055.554166666669</v>
          </cell>
          <cell r="H2163">
            <v>46093.650694444441</v>
          </cell>
        </row>
        <row r="2164">
          <cell r="A2164" t="str">
            <v>UCW-25789</v>
          </cell>
          <cell r="B2164" t="str">
            <v>Red Tape Men Apparel // 127785 // Dated 30-01-2026 Tata Cliq New Catalog</v>
          </cell>
          <cell r="C2164" t="str">
            <v>CLOSED</v>
          </cell>
          <cell r="D2164" t="str">
            <v>Medium</v>
          </cell>
          <cell r="E2164" t="str">
            <v>netscribes</v>
          </cell>
          <cell r="F2164" t="str">
            <v>Simi Raichel Zachariah</v>
          </cell>
          <cell r="G2164">
            <v>46055.463194444441</v>
          </cell>
          <cell r="H2164">
            <v>46058.938194444447</v>
          </cell>
        </row>
        <row r="2165">
          <cell r="A2165" t="str">
            <v>UCW-25787</v>
          </cell>
          <cell r="B2165" t="str">
            <v>Pantaloons/Women Ethnic wear/Apparel/New Listing/SKU 214/Options 38| 29th Jan'2026</v>
          </cell>
          <cell r="C2165" t="str">
            <v>CLOSED</v>
          </cell>
          <cell r="D2165" t="str">
            <v>Medium</v>
          </cell>
          <cell r="E2165" t="str">
            <v>netscribes</v>
          </cell>
          <cell r="F2165" t="str">
            <v>Simi Raichel Zachariah</v>
          </cell>
          <cell r="G2165">
            <v>46055.415972222225</v>
          </cell>
          <cell r="H2165">
            <v>46058.947916666664</v>
          </cell>
        </row>
        <row r="2166">
          <cell r="A2166" t="str">
            <v>UCW-25786</v>
          </cell>
          <cell r="B2166" t="str">
            <v>Manyavar Listing 27.01.26</v>
          </cell>
          <cell r="C2166" t="str">
            <v>CLOSED</v>
          </cell>
          <cell r="D2166" t="str">
            <v>Medium</v>
          </cell>
          <cell r="E2166" t="str">
            <v>netscribes</v>
          </cell>
          <cell r="F2166" t="str">
            <v>Simi Raichel Zachariah</v>
          </cell>
          <cell r="G2166">
            <v>46055.412499999999</v>
          </cell>
          <cell r="H2166">
            <v>46058.768750000003</v>
          </cell>
        </row>
        <row r="2167">
          <cell r="A2167" t="str">
            <v>UCW-25785</v>
          </cell>
          <cell r="B2167" t="str">
            <v>Enrich_Need to update images_30th Jan</v>
          </cell>
          <cell r="C2167" t="str">
            <v>CLOSED</v>
          </cell>
          <cell r="D2167" t="str">
            <v>Medium</v>
          </cell>
          <cell r="E2167" t="str">
            <v>netscribes</v>
          </cell>
          <cell r="F2167" t="str">
            <v>Simi Raichel Zachariah</v>
          </cell>
          <cell r="G2167">
            <v>46055.408333333333</v>
          </cell>
          <cell r="H2167">
            <v>46069.549305555556</v>
          </cell>
        </row>
        <row r="2168">
          <cell r="A2168" t="str">
            <v>UCW-25779</v>
          </cell>
          <cell r="B2168" t="str">
            <v>CLONE - DMODOT - Footwear - 9/01</v>
          </cell>
          <cell r="C2168" t="str">
            <v>CLOSED</v>
          </cell>
          <cell r="D2168" t="str">
            <v>Medium</v>
          </cell>
          <cell r="E2168" t="str">
            <v>netscribes</v>
          </cell>
          <cell r="F2168" t="str">
            <v>Mohd Tahir Shaikh</v>
          </cell>
          <cell r="G2168">
            <v>46054.577777777777</v>
          </cell>
          <cell r="H2168">
            <v>46074.59097222222</v>
          </cell>
        </row>
        <row r="2169">
          <cell r="A2169" t="str">
            <v>UCW-25778</v>
          </cell>
          <cell r="B2169" t="str">
            <v>Fw: Kimirica Inventory Status Review + Catalogue Request for New Listings</v>
          </cell>
          <cell r="C2169" t="str">
            <v>CLOSED</v>
          </cell>
          <cell r="D2169" t="str">
            <v>Medium</v>
          </cell>
          <cell r="E2169" t="str">
            <v>netscribes</v>
          </cell>
          <cell r="F2169" t="str">
            <v>Shraddha Dighe</v>
          </cell>
          <cell r="G2169">
            <v>46054.554861111108</v>
          </cell>
          <cell r="H2169">
            <v>46059.739583333336</v>
          </cell>
        </row>
        <row r="2170">
          <cell r="A2170" t="str">
            <v>UCW-25777</v>
          </cell>
          <cell r="B2170" t="str">
            <v>Tata Cliq - Kimirica Bridgerton Listing - Mayfair soiree.</v>
          </cell>
          <cell r="C2170" t="str">
            <v>CLOSED</v>
          </cell>
          <cell r="D2170" t="str">
            <v>Medium</v>
          </cell>
          <cell r="E2170" t="str">
            <v>netscribes</v>
          </cell>
          <cell r="F2170" t="str">
            <v>Shraddha Dighe</v>
          </cell>
          <cell r="G2170">
            <v>46054.54791666667</v>
          </cell>
          <cell r="H2170">
            <v>46058.681250000001</v>
          </cell>
        </row>
        <row r="2171">
          <cell r="A2171" t="str">
            <v>UCW-25776</v>
          </cell>
          <cell r="B2171" t="str">
            <v>Tata Cliq - Kimirica Bridgerton Listing - Lady In Silver</v>
          </cell>
          <cell r="C2171" t="str">
            <v>CLOSED</v>
          </cell>
          <cell r="D2171" t="str">
            <v>Medium</v>
          </cell>
          <cell r="E2171" t="str">
            <v>netscribes</v>
          </cell>
          <cell r="F2171" t="str">
            <v>Shraddha Dighe</v>
          </cell>
          <cell r="G2171">
            <v>46054.538888888892</v>
          </cell>
          <cell r="H2171">
            <v>46060.477777777778</v>
          </cell>
        </row>
        <row r="2172">
          <cell r="A2172" t="str">
            <v>UCW-25775</v>
          </cell>
          <cell r="B2172" t="str">
            <v>Error_Vastramyaa New Catalog sheet_22-Feb-25_NC</v>
          </cell>
          <cell r="C2172" t="str">
            <v>CLOSED</v>
          </cell>
          <cell r="D2172" t="str">
            <v>Medium</v>
          </cell>
          <cell r="E2172" t="str">
            <v>netscribes</v>
          </cell>
          <cell r="F2172" t="str">
            <v>Reagan D’souza</v>
          </cell>
          <cell r="G2172">
            <v>46054.511805555558</v>
          </cell>
          <cell r="H2172">
            <v>46070.553472222222</v>
          </cell>
        </row>
        <row r="2173">
          <cell r="A2173" t="str">
            <v>UCW-25760</v>
          </cell>
          <cell r="B2173" t="str">
            <v>RE: Tata Cliq-Multi Brand-Men's Apparel 27-01-2026</v>
          </cell>
          <cell r="C2173" t="str">
            <v>CLOSED</v>
          </cell>
          <cell r="D2173" t="str">
            <v>Medium</v>
          </cell>
          <cell r="E2173" t="str">
            <v>netscribes</v>
          </cell>
          <cell r="F2173" t="str">
            <v>netscribes</v>
          </cell>
          <cell r="G2173">
            <v>46053.789583333331</v>
          </cell>
          <cell r="H2173">
            <v>46057.645833333336</v>
          </cell>
        </row>
        <row r="2174">
          <cell r="A2174" t="str">
            <v>UCW-25754</v>
          </cell>
          <cell r="B2174" t="str">
            <v>Error_Listing of Kids Bathrobe_NC</v>
          </cell>
          <cell r="C2174" t="str">
            <v>CLOSED</v>
          </cell>
          <cell r="D2174" t="str">
            <v>Medium</v>
          </cell>
          <cell r="E2174" t="str">
            <v>netscribes</v>
          </cell>
          <cell r="F2174" t="str">
            <v>Reagan D’souza</v>
          </cell>
          <cell r="G2174">
            <v>46053.570138888892</v>
          </cell>
          <cell r="H2174">
            <v>46090.640277777777</v>
          </cell>
        </row>
        <row r="2175">
          <cell r="A2175" t="str">
            <v>UCW-25752</v>
          </cell>
          <cell r="B2175" t="str">
            <v>CLONE - Tata cliq  - New listing - Fragrance (17-01-2025)</v>
          </cell>
          <cell r="C2175" t="str">
            <v>CLOSED</v>
          </cell>
          <cell r="D2175" t="str">
            <v>Medium</v>
          </cell>
          <cell r="E2175" t="str">
            <v>netscribes</v>
          </cell>
          <cell r="F2175" t="str">
            <v>netscribes</v>
          </cell>
          <cell r="G2175">
            <v>46053.486111111109</v>
          </cell>
          <cell r="H2175">
            <v>46058.71875</v>
          </cell>
        </row>
        <row r="2176">
          <cell r="A2176" t="str">
            <v>UCW-25749</v>
          </cell>
          <cell r="B2176" t="str">
            <v>Friday Launch_09th &amp; 16th Jan_Studiowest_38Options</v>
          </cell>
          <cell r="C2176" t="str">
            <v>CLOSED</v>
          </cell>
          <cell r="D2176" t="str">
            <v>Medium</v>
          </cell>
          <cell r="E2176" t="str">
            <v>netscribes</v>
          </cell>
          <cell r="F2176" t="str">
            <v>Shraddha Dighe</v>
          </cell>
          <cell r="G2176">
            <v>46053.440972222219</v>
          </cell>
          <cell r="H2176">
            <v>46057.547222222223</v>
          </cell>
        </row>
        <row r="2177">
          <cell r="A2177" t="str">
            <v>UCW-25740</v>
          </cell>
          <cell r="B2177" t="str">
            <v>ERROR_New Sku Listing - Nuna (Aarete Marketing LLP 128412-AAR001) - 29 Dec 26_NC</v>
          </cell>
          <cell r="C2177" t="str">
            <v>CLOSED</v>
          </cell>
          <cell r="D2177" t="str">
            <v>Medium</v>
          </cell>
          <cell r="E2177" t="str">
            <v>netscribes</v>
          </cell>
          <cell r="F2177" t="str">
            <v>Mohd Tahir Shaikh</v>
          </cell>
          <cell r="G2177">
            <v>46052.813888888886</v>
          </cell>
          <cell r="H2177">
            <v>46063.558333333334</v>
          </cell>
        </row>
        <row r="2178">
          <cell r="A2178" t="str">
            <v>UCW-25739</v>
          </cell>
          <cell r="B2178" t="str">
            <v>RE: Sell Now - 124221 to 129195- W</v>
          </cell>
          <cell r="C2178" t="str">
            <v>CLOSED</v>
          </cell>
          <cell r="D2178" t="str">
            <v>Medium</v>
          </cell>
          <cell r="E2178" t="str">
            <v>netscribes</v>
          </cell>
          <cell r="F2178" t="str">
            <v>Simi Raichel Zachariah</v>
          </cell>
          <cell r="G2178">
            <v>46052.811805555553</v>
          </cell>
          <cell r="H2178">
            <v>46057.506944444445</v>
          </cell>
        </row>
        <row r="2179">
          <cell r="A2179" t="str">
            <v>UCW-25738</v>
          </cell>
          <cell r="B2179" t="str">
            <v>Diwas By Manyavar Listing- 14.01.26</v>
          </cell>
          <cell r="C2179" t="str">
            <v>CLOSED</v>
          </cell>
          <cell r="D2179" t="str">
            <v>Medium</v>
          </cell>
          <cell r="E2179" t="str">
            <v>netscribes</v>
          </cell>
          <cell r="F2179" t="str">
            <v>Simi Raichel Zachariah</v>
          </cell>
          <cell r="G2179">
            <v>46052.807638888888</v>
          </cell>
          <cell r="H2179">
            <v>46058.765277777777</v>
          </cell>
        </row>
        <row r="2180">
          <cell r="A2180" t="str">
            <v>UCW-25735</v>
          </cell>
          <cell r="B2180" t="str">
            <v>ERROR_FW: TRIAL CATALOGUE TEMPLATES</v>
          </cell>
          <cell r="C2180" t="str">
            <v>CLOSED</v>
          </cell>
          <cell r="D2180" t="str">
            <v>Medium</v>
          </cell>
          <cell r="E2180" t="str">
            <v>netscribes</v>
          </cell>
          <cell r="F2180" t="str">
            <v>Mohd Tahir Shaikh</v>
          </cell>
          <cell r="G2180">
            <v>46052.796527777777</v>
          </cell>
          <cell r="H2180">
            <v>46060.432638888888</v>
          </cell>
        </row>
        <row r="2181">
          <cell r="A2181" t="str">
            <v>UCW-25732</v>
          </cell>
          <cell r="B2181" t="str">
            <v>RE: Tata Cliq (New Listing 25 Styles)- Varanga-29-01-2026</v>
          </cell>
          <cell r="C2181" t="str">
            <v>CLOSED</v>
          </cell>
          <cell r="D2181" t="str">
            <v>Medium</v>
          </cell>
          <cell r="E2181" t="str">
            <v>netscribes</v>
          </cell>
          <cell r="F2181" t="str">
            <v>Simi Raichel Zachariah</v>
          </cell>
          <cell r="G2181">
            <v>46052.789583333331</v>
          </cell>
          <cell r="H2181">
            <v>46058.736805555556</v>
          </cell>
        </row>
        <row r="2182">
          <cell r="A2182" t="str">
            <v>UCW-25724</v>
          </cell>
          <cell r="B2182" t="str">
            <v>Tata Cliq  Luxury - New listing - Bvlgari (Man Wood Essence)</v>
          </cell>
          <cell r="C2182" t="str">
            <v>CLOSED</v>
          </cell>
          <cell r="D2182" t="str">
            <v>Medium</v>
          </cell>
          <cell r="E2182" t="str">
            <v>netscribes</v>
          </cell>
          <cell r="F2182" t="str">
            <v>Shraddha Dighe</v>
          </cell>
          <cell r="G2182">
            <v>46052.712500000001</v>
          </cell>
          <cell r="H2182">
            <v>46057.543055555558</v>
          </cell>
        </row>
        <row r="2183">
          <cell r="A2183" t="str">
            <v>UCW-25723</v>
          </cell>
          <cell r="B2183" t="str">
            <v>WishCare x TATA Cliq || New Listings</v>
          </cell>
          <cell r="C2183" t="str">
            <v>CLOSED</v>
          </cell>
          <cell r="D2183" t="str">
            <v>Medium</v>
          </cell>
          <cell r="E2183" t="str">
            <v>netscribes</v>
          </cell>
          <cell r="F2183" t="str">
            <v>Shraddha Dighe</v>
          </cell>
          <cell r="G2183">
            <v>46052.709027777775</v>
          </cell>
          <cell r="H2183">
            <v>46058.722916666666</v>
          </cell>
        </row>
        <row r="2184">
          <cell r="A2184" t="str">
            <v>UCW-25721</v>
          </cell>
          <cell r="B2184" t="str">
            <v>Clone - Rosso Brunello - New catalog 180 sku 06-jan-26</v>
          </cell>
          <cell r="C2184" t="str">
            <v>CLOSED</v>
          </cell>
          <cell r="D2184" t="str">
            <v>Medium</v>
          </cell>
          <cell r="E2184" t="str">
            <v>netscribes</v>
          </cell>
          <cell r="F2184" t="str">
            <v>netscribes</v>
          </cell>
          <cell r="G2184">
            <v>46052.689583333333</v>
          </cell>
          <cell r="H2184">
            <v>46058.576388888891</v>
          </cell>
        </row>
        <row r="2185">
          <cell r="A2185" t="str">
            <v>UCW-25720</v>
          </cell>
          <cell r="B2185" t="str">
            <v>ERROR_CLONE - Apparel Catalogue 108 SKUs for Upload</v>
          </cell>
          <cell r="C2185" t="str">
            <v>CLOSED</v>
          </cell>
          <cell r="D2185" t="str">
            <v>Medium</v>
          </cell>
          <cell r="E2185" t="str">
            <v>netscribes</v>
          </cell>
          <cell r="F2185" t="str">
            <v>Simi Raichel Zachariah</v>
          </cell>
          <cell r="G2185">
            <v>46052.677083333336</v>
          </cell>
          <cell r="H2185">
            <v>46127.577777777777</v>
          </cell>
        </row>
        <row r="2186">
          <cell r="A2186" t="str">
            <v>UCW-25719</v>
          </cell>
          <cell r="B2186" t="str">
            <v>NIKE+CATEGORY(ACCESSORIES)+30-01-2026</v>
          </cell>
          <cell r="C2186" t="str">
            <v>CLOSED</v>
          </cell>
          <cell r="D2186" t="str">
            <v>Medium</v>
          </cell>
          <cell r="E2186" t="str">
            <v>netscribes</v>
          </cell>
          <cell r="F2186" t="str">
            <v>Mohd Tahir Shaikh</v>
          </cell>
          <cell r="G2186">
            <v>46052.670138888891</v>
          </cell>
          <cell r="H2186">
            <v>46056.540972222225</v>
          </cell>
        </row>
        <row r="2187">
          <cell r="A2187" t="str">
            <v>UCW-25714</v>
          </cell>
          <cell r="B2187" t="str">
            <v>NIKE+CATEGORY(APPARELS/ WOMEN LINGERIE)+29-01-2026</v>
          </cell>
          <cell r="C2187" t="str">
            <v>CLOSED</v>
          </cell>
          <cell r="D2187" t="str">
            <v>Medium</v>
          </cell>
          <cell r="E2187" t="str">
            <v>netscribes</v>
          </cell>
          <cell r="F2187" t="str">
            <v>Mohd Tahir Shaikh</v>
          </cell>
          <cell r="G2187">
            <v>46052.65</v>
          </cell>
          <cell r="H2187">
            <v>46093.65347222222</v>
          </cell>
        </row>
        <row r="2188">
          <cell r="A2188" t="str">
            <v>UCW-25708</v>
          </cell>
          <cell r="B2188" t="str">
            <v>RE: New catalog SS26-1</v>
          </cell>
          <cell r="C2188" t="str">
            <v>CLOSED</v>
          </cell>
          <cell r="D2188" t="str">
            <v>Medium</v>
          </cell>
          <cell r="E2188" t="str">
            <v>netscribes</v>
          </cell>
          <cell r="F2188" t="str">
            <v>Simi Raichel Zachariah</v>
          </cell>
          <cell r="G2188">
            <v>46052.616666666669</v>
          </cell>
          <cell r="H2188">
            <v>46127.588194444441</v>
          </cell>
        </row>
        <row r="2189">
          <cell r="A2189" t="str">
            <v>UCW-25707</v>
          </cell>
          <cell r="B2189" t="str">
            <v>RE: United colors of benetton | Apparels | 100301 | Tata Cliq | 1280056557 | 14/01/2026</v>
          </cell>
          <cell r="C2189" t="str">
            <v>CLOSED</v>
          </cell>
          <cell r="D2189" t="str">
            <v>Medium</v>
          </cell>
          <cell r="E2189" t="str">
            <v>netscribes</v>
          </cell>
          <cell r="F2189" t="str">
            <v>Simi Raichel Zachariah</v>
          </cell>
          <cell r="G2189">
            <v>46052.612500000003</v>
          </cell>
          <cell r="H2189">
            <v>46098.555555555555</v>
          </cell>
        </row>
        <row r="2190">
          <cell r="A2190" t="str">
            <v>UCW-25704</v>
          </cell>
          <cell r="B2190" t="str">
            <v>OAP | Extensionist Mascara New Listing | TATACLIQ</v>
          </cell>
          <cell r="C2190" t="str">
            <v>CLOSED</v>
          </cell>
          <cell r="D2190" t="str">
            <v>Medium</v>
          </cell>
          <cell r="E2190" t="str">
            <v>netscribes</v>
          </cell>
          <cell r="F2190" t="str">
            <v>Shraddha Dighe</v>
          </cell>
          <cell r="G2190">
            <v>46052.597222222219</v>
          </cell>
          <cell r="H2190">
            <v>46057.538194444445</v>
          </cell>
        </row>
        <row r="2191">
          <cell r="A2191" t="str">
            <v>UCW-25697</v>
          </cell>
          <cell r="B2191" t="str">
            <v>Error_QC Error Identified – Request for Correction (Netscribes Agency)</v>
          </cell>
          <cell r="C2191" t="str">
            <v>CLOSED</v>
          </cell>
          <cell r="D2191" t="str">
            <v>Medium</v>
          </cell>
          <cell r="E2191" t="str">
            <v>Chirag Dubal</v>
          </cell>
          <cell r="F2191" t="str">
            <v>Reagan D’souza</v>
          </cell>
          <cell r="G2191">
            <v>46052.581250000003</v>
          </cell>
          <cell r="H2191">
            <v>46071.581944444442</v>
          </cell>
        </row>
        <row r="2192">
          <cell r="A2192" t="str">
            <v>UCW-25695</v>
          </cell>
          <cell r="B2192" t="str">
            <v xml:space="preserve">Clone - Hoversoul Listing - CS. Enterprises 13 Jan 2026 </v>
          </cell>
          <cell r="C2192" t="str">
            <v>CLOSED</v>
          </cell>
          <cell r="D2192" t="str">
            <v>Medium</v>
          </cell>
          <cell r="E2192" t="str">
            <v>netscribes</v>
          </cell>
          <cell r="F2192" t="str">
            <v>netscribes</v>
          </cell>
          <cell r="G2192">
            <v>46052.558333333334</v>
          </cell>
          <cell r="H2192">
            <v>46057.581250000003</v>
          </cell>
        </row>
        <row r="2193">
          <cell r="A2193" t="str">
            <v>UCW-25694</v>
          </cell>
          <cell r="B2193" t="str">
            <v>CK Seller Migration : Tata Lux-MP(128438) to Kapson Pvt Ltd(129472)</v>
          </cell>
          <cell r="C2193" t="str">
            <v>CLOSED Due to Inactive/Insufficient Information</v>
          </cell>
          <cell r="D2193" t="str">
            <v>Medium</v>
          </cell>
          <cell r="E2193" t="str">
            <v>Chirag Dubal</v>
          </cell>
          <cell r="F2193" t="str">
            <v>Shloka Chakre</v>
          </cell>
          <cell r="G2193">
            <v>46052.549305555556</v>
          </cell>
          <cell r="H2193">
            <v>46093.65347222222</v>
          </cell>
        </row>
        <row r="2194">
          <cell r="A2194" t="str">
            <v>UCW-25689</v>
          </cell>
          <cell r="B2194" t="str">
            <v>CK Seller Migration : Miraya-Tata Lux(129174) to Marda-Tata Lux(129432)</v>
          </cell>
          <cell r="C2194" t="str">
            <v>CLOSED</v>
          </cell>
          <cell r="D2194" t="str">
            <v>Medium</v>
          </cell>
          <cell r="E2194" t="str">
            <v>Chirag Dubal</v>
          </cell>
          <cell r="F2194" t="str">
            <v>Shloka Chakre</v>
          </cell>
          <cell r="G2194">
            <v>46052.523611111108</v>
          </cell>
          <cell r="H2194">
            <v>46053.509722222225</v>
          </cell>
        </row>
        <row r="2195">
          <cell r="A2195" t="str">
            <v>UCW-25688</v>
          </cell>
          <cell r="B2195" t="str">
            <v>Western wear Madame/M SECRET 29-01-2026</v>
          </cell>
          <cell r="C2195" t="str">
            <v>CLOSED</v>
          </cell>
          <cell r="D2195" t="str">
            <v>Medium</v>
          </cell>
          <cell r="E2195" t="str">
            <v>netscribes</v>
          </cell>
          <cell r="F2195" t="str">
            <v>Simi Raichel Zachariah</v>
          </cell>
          <cell r="G2195">
            <v>46052.522916666669</v>
          </cell>
          <cell r="H2195">
            <v>46058.734027777777</v>
          </cell>
        </row>
        <row r="2196">
          <cell r="A2196" t="str">
            <v>UCW-25687</v>
          </cell>
          <cell r="B2196" t="str">
            <v>CK Seller Migration : Miraya-Tata Lux(129174) to Kapson Pvt Ltd(129472)</v>
          </cell>
          <cell r="C2196" t="str">
            <v>CLOSED</v>
          </cell>
          <cell r="D2196" t="str">
            <v>Medium</v>
          </cell>
          <cell r="E2196" t="str">
            <v>Chirag Dubal</v>
          </cell>
          <cell r="F2196" t="str">
            <v>Shloka Chakre</v>
          </cell>
          <cell r="G2196">
            <v>46052.517361111109</v>
          </cell>
          <cell r="H2196">
            <v>46053.500694444447</v>
          </cell>
        </row>
        <row r="2197">
          <cell r="A2197" t="str">
            <v>UCW-25686</v>
          </cell>
          <cell r="B2197" t="str">
            <v>CK Seller Migration : Tata Lux-MP(128438) to Kapson Pvt Ltd(129472)</v>
          </cell>
          <cell r="C2197" t="str">
            <v>CLOSED</v>
          </cell>
          <cell r="D2197" t="str">
            <v>Medium</v>
          </cell>
          <cell r="E2197" t="str">
            <v>Chirag Dubal</v>
          </cell>
          <cell r="F2197" t="str">
            <v>Shloka Chakre</v>
          </cell>
          <cell r="G2197">
            <v>46052.511805555558</v>
          </cell>
          <cell r="H2197">
            <v>46053.490972222222</v>
          </cell>
        </row>
        <row r="2198">
          <cell r="A2198" t="str">
            <v>UCW-25685</v>
          </cell>
          <cell r="B2198" t="str">
            <v>CK Seller Migration : Miraya Tata Lux : 129174</v>
          </cell>
          <cell r="C2198" t="str">
            <v>CLOSED</v>
          </cell>
          <cell r="D2198" t="str">
            <v>Medium</v>
          </cell>
          <cell r="E2198" t="str">
            <v>Chirag Dubal</v>
          </cell>
          <cell r="F2198" t="str">
            <v>Shloka Chakre</v>
          </cell>
          <cell r="G2198">
            <v>46052.49722222222</v>
          </cell>
          <cell r="H2198">
            <v>46053.481249999997</v>
          </cell>
        </row>
        <row r="2199">
          <cell r="A2199" t="str">
            <v>UCW-25682</v>
          </cell>
          <cell r="B2199" t="str">
            <v>RE: Tata Cliq-Multi Brand-Women's Apparel 29-01-2026</v>
          </cell>
          <cell r="C2199" t="str">
            <v>CLOSED</v>
          </cell>
          <cell r="D2199" t="str">
            <v>Medium</v>
          </cell>
          <cell r="E2199" t="str">
            <v>netscribes</v>
          </cell>
          <cell r="F2199" t="str">
            <v>Simi Raichel Zachariah</v>
          </cell>
          <cell r="G2199">
            <v>46052.455555555556</v>
          </cell>
          <cell r="H2199">
            <v>46064.424305555556</v>
          </cell>
        </row>
        <row r="2200">
          <cell r="A2200" t="str">
            <v>UCW-25681</v>
          </cell>
          <cell r="B2200" t="str">
            <v>RE: New Catalog</v>
          </cell>
          <cell r="C2200" t="str">
            <v>CLOSED</v>
          </cell>
          <cell r="D2200" t="str">
            <v>Medium</v>
          </cell>
          <cell r="E2200" t="str">
            <v>netscribes</v>
          </cell>
          <cell r="F2200" t="str">
            <v>Simi Raichel Zachariah</v>
          </cell>
          <cell r="G2200">
            <v>46052.448611111111</v>
          </cell>
          <cell r="H2200">
            <v>46058.725694444445</v>
          </cell>
        </row>
        <row r="2201">
          <cell r="A2201" t="str">
            <v>UCW-25679</v>
          </cell>
          <cell r="B2201" t="str">
            <v>CLONE - IKONIC -  New Sku Listing - TATA CLIQ</v>
          </cell>
          <cell r="C2201" t="str">
            <v>CLOSED</v>
          </cell>
          <cell r="D2201" t="str">
            <v>Medium</v>
          </cell>
          <cell r="E2201" t="str">
            <v>netscribes</v>
          </cell>
          <cell r="F2201" t="str">
            <v>Shraddha Dighe</v>
          </cell>
          <cell r="G2201">
            <v>46052.428472222222</v>
          </cell>
          <cell r="H2201">
            <v>46089.900694444441</v>
          </cell>
        </row>
        <row r="2202">
          <cell r="A2202" t="str">
            <v>UCW-25677</v>
          </cell>
          <cell r="B2202" t="str">
            <v>ENRICH_OAP | HA Cream PDP Update | TATACLIQ</v>
          </cell>
          <cell r="C2202" t="str">
            <v>CLOSED</v>
          </cell>
          <cell r="D2202" t="str">
            <v>Medium</v>
          </cell>
          <cell r="E2202" t="str">
            <v>netscribes</v>
          </cell>
          <cell r="F2202" t="str">
            <v>Shraddha Dighe</v>
          </cell>
          <cell r="G2202">
            <v>46051.957638888889</v>
          </cell>
          <cell r="H2202">
            <v>46053.626388888886</v>
          </cell>
        </row>
        <row r="2203">
          <cell r="A2203" t="str">
            <v>UCW-25676</v>
          </cell>
          <cell r="B2203" t="str">
            <v>Cetaphil x TATA CLIQ | New Listings_Valentine</v>
          </cell>
          <cell r="C2203" t="str">
            <v>CLOSED Due to Inactive/Insufficient Information</v>
          </cell>
          <cell r="D2203" t="str">
            <v>Medium</v>
          </cell>
          <cell r="E2203" t="str">
            <v>netscribes</v>
          </cell>
          <cell r="F2203" t="str">
            <v>Shraddha Dighe</v>
          </cell>
          <cell r="G2203">
            <v>46051.95416666667</v>
          </cell>
          <cell r="H2203">
            <v>46093.654166666667</v>
          </cell>
        </row>
        <row r="2204">
          <cell r="A2204" t="str">
            <v>UCW-25675</v>
          </cell>
          <cell r="B2204" t="str">
            <v>ENRICH_74658681_PDP GNF Ultimate Image Update_TCL</v>
          </cell>
          <cell r="C2204" t="str">
            <v>CLOSED</v>
          </cell>
          <cell r="D2204" t="str">
            <v>Medium</v>
          </cell>
          <cell r="E2204" t="str">
            <v>netscribes</v>
          </cell>
          <cell r="F2204" t="str">
            <v>Shraddha Dighe</v>
          </cell>
          <cell r="G2204">
            <v>46051.95208333333</v>
          </cell>
          <cell r="H2204">
            <v>46053.620833333334</v>
          </cell>
        </row>
        <row r="2205">
          <cell r="A2205" t="str">
            <v>UCW-25674</v>
          </cell>
          <cell r="B2205" t="str">
            <v>Request for Listing Template - Tata Cliq Luxe</v>
          </cell>
          <cell r="C2205" t="str">
            <v>CLOSED Due to Inactive/Insufficient Information</v>
          </cell>
          <cell r="D2205" t="str">
            <v>Medium</v>
          </cell>
          <cell r="E2205" t="str">
            <v>netscribes</v>
          </cell>
          <cell r="F2205" t="str">
            <v>Shraddha Dighe</v>
          </cell>
          <cell r="G2205">
            <v>46051.948611111111</v>
          </cell>
          <cell r="H2205">
            <v>46093.654861111114</v>
          </cell>
        </row>
        <row r="2206">
          <cell r="A2206" t="str">
            <v>UCW-25673</v>
          </cell>
          <cell r="B2206" t="str">
            <v>New Listing || TATA CLIQ || JAN</v>
          </cell>
          <cell r="C2206" t="str">
            <v>CLOSED</v>
          </cell>
          <cell r="D2206" t="str">
            <v>Medium</v>
          </cell>
          <cell r="E2206" t="str">
            <v>netscribes</v>
          </cell>
          <cell r="F2206" t="str">
            <v>Shraddha Dighe</v>
          </cell>
          <cell r="G2206">
            <v>46051.945833333331</v>
          </cell>
          <cell r="H2206">
            <v>46057.511805555558</v>
          </cell>
        </row>
        <row r="2207">
          <cell r="A2207" t="str">
            <v>UCW-25672</v>
          </cell>
          <cell r="B2207" t="str">
            <v>ENRICH_OAP | Cushion Foundation - PDP Update | TATACLIQ</v>
          </cell>
          <cell r="C2207" t="str">
            <v>CLOSED</v>
          </cell>
          <cell r="D2207" t="str">
            <v>Medium</v>
          </cell>
          <cell r="E2207" t="str">
            <v>netscribes</v>
          </cell>
          <cell r="F2207" t="str">
            <v>Shraddha Dighe</v>
          </cell>
          <cell r="G2207">
            <v>46051.940972222219</v>
          </cell>
          <cell r="H2207">
            <v>46055.440972222219</v>
          </cell>
        </row>
        <row r="2208">
          <cell r="A2208" t="str">
            <v>UCW-25671</v>
          </cell>
          <cell r="B2208" t="str">
            <v>EL - GWP Pump 29th Jan</v>
          </cell>
          <cell r="C2208" t="str">
            <v>CLOSED</v>
          </cell>
          <cell r="D2208" t="str">
            <v>Medium</v>
          </cell>
          <cell r="E2208" t="str">
            <v>netscribes</v>
          </cell>
          <cell r="F2208" t="str">
            <v>Shraddha Dighe</v>
          </cell>
          <cell r="G2208">
            <v>46051.938888888886</v>
          </cell>
          <cell r="H2208">
            <v>46053.702777777777</v>
          </cell>
        </row>
        <row r="2209">
          <cell r="A2209" t="str">
            <v>UCW-25668</v>
          </cell>
          <cell r="B2209" t="str">
            <v>RE: Pantaloons/Specimen/Non Apparel/New Listing/SKU 34/Options 26| 29th Jan'2026</v>
          </cell>
          <cell r="C2209" t="str">
            <v>CLOSED</v>
          </cell>
          <cell r="D2209" t="str">
            <v>Medium</v>
          </cell>
          <cell r="E2209" t="str">
            <v>netscribes</v>
          </cell>
          <cell r="F2209" t="str">
            <v>Simi Raichel Zachariah</v>
          </cell>
          <cell r="G2209">
            <v>46051.81527777778</v>
          </cell>
          <cell r="H2209">
            <v>46057.727777777778</v>
          </cell>
        </row>
        <row r="2210">
          <cell r="A2210" t="str">
            <v>UCW-25667</v>
          </cell>
          <cell r="B2210" t="str">
            <v>RE: [External] Re: Women's Innerwear, Activewear &amp; Nightwear – “Clovia” – 30 Dec , 2025 - Tatacliq Catalog</v>
          </cell>
          <cell r="C2210" t="str">
            <v>CLOSED</v>
          </cell>
          <cell r="D2210" t="str">
            <v>Medium</v>
          </cell>
          <cell r="E2210" t="str">
            <v>netscribes</v>
          </cell>
          <cell r="F2210" t="str">
            <v>Simi Raichel Zachariah</v>
          </cell>
          <cell r="G2210">
            <v>46051.809027777781</v>
          </cell>
          <cell r="H2210">
            <v>46058.761111111111</v>
          </cell>
        </row>
        <row r="2211">
          <cell r="A2211" t="str">
            <v>UCW-25660</v>
          </cell>
          <cell r="B2211" t="str">
            <v>RE: SKYLEE Listing file 15-01-2026</v>
          </cell>
          <cell r="C2211" t="str">
            <v>CLOSED</v>
          </cell>
          <cell r="D2211" t="str">
            <v>Medium</v>
          </cell>
          <cell r="E2211" t="str">
            <v>netscribes</v>
          </cell>
          <cell r="F2211" t="str">
            <v>Simi Raichel Zachariah</v>
          </cell>
          <cell r="G2211">
            <v>46051.783333333333</v>
          </cell>
          <cell r="H2211">
            <v>46058.710416666669</v>
          </cell>
        </row>
        <row r="2212">
          <cell r="A2212" t="str">
            <v>UCW-25644</v>
          </cell>
          <cell r="B2212" t="str">
            <v>RE: Jack &amp; Jones SS26 (LOT-1) (TATA CLIQ Template)</v>
          </cell>
          <cell r="C2212" t="str">
            <v>CLOSED</v>
          </cell>
          <cell r="D2212" t="str">
            <v>Medium</v>
          </cell>
          <cell r="E2212" t="str">
            <v>netscribes</v>
          </cell>
          <cell r="F2212" t="str">
            <v>Simi Raichel Zachariah</v>
          </cell>
          <cell r="G2212">
            <v>46051.719444444447</v>
          </cell>
          <cell r="H2212">
            <v>46057.720833333333</v>
          </cell>
        </row>
        <row r="2213">
          <cell r="A2213" t="str">
            <v>UCW-25643</v>
          </cell>
          <cell r="B2213" t="str">
            <v>Women's Lingerie Accessories – “Clovia” – 28 Jan , 2025 - Tatacliq Catalog</v>
          </cell>
          <cell r="C2213" t="str">
            <v>CLOSED Due to Inactive/Insufficient Information</v>
          </cell>
          <cell r="D2213" t="str">
            <v>Medium</v>
          </cell>
          <cell r="E2213" t="str">
            <v>netscribes</v>
          </cell>
          <cell r="F2213" t="str">
            <v>Simi Raichel Zachariah</v>
          </cell>
          <cell r="G2213">
            <v>46051.690972222219</v>
          </cell>
          <cell r="H2213">
            <v>46093.655555555553</v>
          </cell>
        </row>
        <row r="2214">
          <cell r="A2214" t="str">
            <v>UCW-25641</v>
          </cell>
          <cell r="B2214" t="str">
            <v>Enrich_Durfi    29-01-2025    Home - Bed    Title update_Orthoflex_Durfi_Tatacliq</v>
          </cell>
          <cell r="C2214" t="str">
            <v>CLOSED</v>
          </cell>
          <cell r="D2214" t="str">
            <v>Medium</v>
          </cell>
          <cell r="E2214" t="str">
            <v>netscribes</v>
          </cell>
          <cell r="F2214" t="str">
            <v>Juilee Jadhav</v>
          </cell>
          <cell r="G2214">
            <v>46051.685416666667</v>
          </cell>
          <cell r="H2214">
            <v>46053.611111111109</v>
          </cell>
        </row>
        <row r="2215">
          <cell r="A2215" t="str">
            <v>UCW-25640</v>
          </cell>
          <cell r="B2215" t="str">
            <v>RE: Levi's H1 26 NSM Batch 7 &amp; 8 - Tatacliq</v>
          </cell>
          <cell r="C2215" t="str">
            <v>CLOSED</v>
          </cell>
          <cell r="D2215" t="str">
            <v>Medium</v>
          </cell>
          <cell r="E2215" t="str">
            <v>netscribes</v>
          </cell>
          <cell r="F2215" t="str">
            <v>Simi Raichel Zachariah</v>
          </cell>
          <cell r="G2215">
            <v>46051.682638888888</v>
          </cell>
          <cell r="H2215">
            <v>46062.543055555558</v>
          </cell>
        </row>
        <row r="2216">
          <cell r="A2216" t="str">
            <v>UCW-25637</v>
          </cell>
          <cell r="B2216" t="str">
            <v>RE: Tata Cliq Listing Files - STRCH</v>
          </cell>
          <cell r="C2216" t="str">
            <v>CLOSED</v>
          </cell>
          <cell r="D2216" t="str">
            <v>Medium</v>
          </cell>
          <cell r="E2216" t="str">
            <v>netscribes</v>
          </cell>
          <cell r="F2216" t="str">
            <v>Simi Raichel Zachariah</v>
          </cell>
          <cell r="G2216">
            <v>46051.675694444442</v>
          </cell>
          <cell r="H2216">
            <v>46059.559027777781</v>
          </cell>
        </row>
        <row r="2217">
          <cell r="A2217" t="str">
            <v>UCW-25634</v>
          </cell>
          <cell r="B2217" t="str">
            <v>RE: Miss Chase A+ - 36 Styles - SS26 - 15012026</v>
          </cell>
          <cell r="C2217" t="str">
            <v>CLOSED</v>
          </cell>
          <cell r="D2217" t="str">
            <v>Medium</v>
          </cell>
          <cell r="E2217" t="str">
            <v>netscribes</v>
          </cell>
          <cell r="F2217" t="str">
            <v>Simi Raichel Zachariah</v>
          </cell>
          <cell r="G2217">
            <v>46051.665972222225</v>
          </cell>
          <cell r="H2217">
            <v>46104.477083333331</v>
          </cell>
        </row>
        <row r="2218">
          <cell r="A2218" t="str">
            <v>UCW-25633</v>
          </cell>
          <cell r="B2218" t="str">
            <v>CLONE -  Request for Product Listings and Brand Certificate Image - Super You</v>
          </cell>
          <cell r="C2218" t="str">
            <v>CLOSED</v>
          </cell>
          <cell r="D2218" t="str">
            <v>Medium</v>
          </cell>
          <cell r="E2218" t="str">
            <v>netscribes</v>
          </cell>
          <cell r="F2218" t="str">
            <v>Shraddha Dighe</v>
          </cell>
          <cell r="G2218">
            <v>46051.65902777778</v>
          </cell>
          <cell r="H2218">
            <v>46093.469444444447</v>
          </cell>
        </row>
        <row r="2219">
          <cell r="A2219" t="str">
            <v>UCW-25631</v>
          </cell>
          <cell r="B2219" t="str">
            <v>Estee Lauder - Beauty Blender 28th Jan</v>
          </cell>
          <cell r="C2219" t="str">
            <v>CLOSED</v>
          </cell>
          <cell r="D2219" t="str">
            <v>Medium</v>
          </cell>
          <cell r="E2219" t="str">
            <v>netscribes</v>
          </cell>
          <cell r="F2219" t="str">
            <v>Shraddha Dighe</v>
          </cell>
          <cell r="G2219">
            <v>46051.591666666667</v>
          </cell>
          <cell r="H2219">
            <v>46052.550694444442</v>
          </cell>
        </row>
        <row r="2220">
          <cell r="A2220" t="str">
            <v>UCW-25629</v>
          </cell>
          <cell r="B2220" t="str">
            <v>Welspun ||  Home - Bed || 27-01-2025 ||  Tatacliq Zera Single Quilt Catalogue</v>
          </cell>
          <cell r="C2220" t="str">
            <v>CLOSED</v>
          </cell>
          <cell r="D2220" t="str">
            <v>Medium</v>
          </cell>
          <cell r="E2220" t="str">
            <v>netscribes</v>
          </cell>
          <cell r="F2220" t="str">
            <v>Juilee Jadhav</v>
          </cell>
          <cell r="G2220">
            <v>46051.583333333336</v>
          </cell>
          <cell r="H2220">
            <v>46057.457638888889</v>
          </cell>
        </row>
        <row r="2221">
          <cell r="A2221" t="str">
            <v>UCW-25628</v>
          </cell>
          <cell r="B2221" t="str">
            <v>NIKE+CATEGORY(FOOTWEAR)+129515+27-01-2026</v>
          </cell>
          <cell r="C2221" t="str">
            <v>CLOSED</v>
          </cell>
          <cell r="D2221" t="str">
            <v>Medium</v>
          </cell>
          <cell r="E2221" t="str">
            <v>netscribes</v>
          </cell>
          <cell r="F2221" t="str">
            <v>Mohd Tahir Shaikh</v>
          </cell>
          <cell r="G2221">
            <v>46051.581250000003</v>
          </cell>
          <cell r="H2221">
            <v>46058.475694444445</v>
          </cell>
        </row>
        <row r="2222">
          <cell r="A2222" t="str">
            <v>UCW-25627</v>
          </cell>
          <cell r="B2222" t="str">
            <v>Cataloguing Format - Neesh</v>
          </cell>
          <cell r="C2222" t="str">
            <v>CLOSED</v>
          </cell>
          <cell r="D2222" t="str">
            <v>Medium</v>
          </cell>
          <cell r="E2222" t="str">
            <v>netscribes</v>
          </cell>
          <cell r="F2222" t="str">
            <v>Shraddha Dighe</v>
          </cell>
          <cell r="G2222">
            <v>46051.579861111109</v>
          </cell>
          <cell r="H2222">
            <v>46053.697916666664</v>
          </cell>
        </row>
        <row r="2223">
          <cell r="A2223" t="str">
            <v>UCW-25618</v>
          </cell>
          <cell r="B2223" t="str">
            <v>Error_Cataloguing Issue (Andon Cord) - Puma</v>
          </cell>
          <cell r="C2223" t="str">
            <v>CLOSED</v>
          </cell>
          <cell r="D2223" t="str">
            <v>Medium</v>
          </cell>
          <cell r="E2223" t="str">
            <v>Chirag Dubal</v>
          </cell>
          <cell r="F2223" t="str">
            <v>Reagan D’souza</v>
          </cell>
          <cell r="G2223">
            <v>46051.523611111108</v>
          </cell>
          <cell r="H2223">
            <v>46052.707638888889</v>
          </cell>
        </row>
        <row r="2224">
          <cell r="A2224" t="str">
            <v>UCW-25617</v>
          </cell>
          <cell r="B2224" t="str">
            <v>RE: Tata Cliq-Multi Brand-Men's Apparel 21-01-2026</v>
          </cell>
          <cell r="C2224" t="str">
            <v>CLOSED</v>
          </cell>
          <cell r="D2224" t="str">
            <v>Medium</v>
          </cell>
          <cell r="E2224" t="str">
            <v>netscribes</v>
          </cell>
          <cell r="F2224" t="str">
            <v>netscribes</v>
          </cell>
          <cell r="G2224">
            <v>46051.484722222223</v>
          </cell>
          <cell r="H2224">
            <v>46053.587500000001</v>
          </cell>
        </row>
        <row r="2225">
          <cell r="A2225" t="str">
            <v>UCW-25614</v>
          </cell>
          <cell r="B2225" t="str">
            <v>Error_CIR Efficiency - Watches - Timex Brand - Wrong Product Deliveries</v>
          </cell>
          <cell r="C2225" t="str">
            <v>CLOSED</v>
          </cell>
          <cell r="D2225" t="str">
            <v>Medium</v>
          </cell>
          <cell r="E2225" t="str">
            <v>Chirag Dubal</v>
          </cell>
          <cell r="F2225" t="str">
            <v>Reagan D’souza</v>
          </cell>
          <cell r="G2225">
            <v>46050.973611111112</v>
          </cell>
          <cell r="H2225">
            <v>46063.431944444441</v>
          </cell>
        </row>
        <row r="2226">
          <cell r="A2226" t="str">
            <v>UCW-25613</v>
          </cell>
          <cell r="B2226" t="str">
            <v>Enrich_Onyx Chair Catalogue</v>
          </cell>
          <cell r="C2226" t="str">
            <v>CLOSED</v>
          </cell>
          <cell r="D2226" t="str">
            <v>Medium</v>
          </cell>
          <cell r="E2226" t="str">
            <v>netscribes</v>
          </cell>
          <cell r="F2226" t="str">
            <v>Juilee Jadhav</v>
          </cell>
          <cell r="G2226">
            <v>46050.90902777778</v>
          </cell>
          <cell r="H2226">
            <v>46052.728472222225</v>
          </cell>
        </row>
        <row r="2227">
          <cell r="A2227" t="str">
            <v>UCW-25608</v>
          </cell>
          <cell r="B2227" t="str">
            <v>Error_Partial order fulfillment - Intact Box 260106-042-885499</v>
          </cell>
          <cell r="C2227" t="str">
            <v>CLOSED</v>
          </cell>
          <cell r="D2227" t="str">
            <v>Medium</v>
          </cell>
          <cell r="E2227" t="str">
            <v>netscribes</v>
          </cell>
          <cell r="F2227" t="str">
            <v>Juilee Jadhav</v>
          </cell>
          <cell r="G2227">
            <v>46050.790277777778</v>
          </cell>
          <cell r="H2227">
            <v>46052.526388888888</v>
          </cell>
        </row>
        <row r="2228">
          <cell r="A2228" t="str">
            <v>UCW-25604</v>
          </cell>
          <cell r="B2228" t="str">
            <v>Listing template | Tata CLiQ x Foxtale</v>
          </cell>
          <cell r="C2228" t="str">
            <v>CLOSED Due to Inactive/Insufficient Information</v>
          </cell>
          <cell r="D2228" t="str">
            <v>Medium</v>
          </cell>
          <cell r="E2228" t="str">
            <v>netscribes</v>
          </cell>
          <cell r="F2228" t="str">
            <v>Shraddha Dighe</v>
          </cell>
          <cell r="G2228">
            <v>46050.772222222222</v>
          </cell>
          <cell r="H2228">
            <v>46093.656944444447</v>
          </cell>
        </row>
        <row r="2229">
          <cell r="A2229" t="str">
            <v>UCW-25602</v>
          </cell>
          <cell r="B2229" t="str">
            <v>Tata Cliq  -New listing - Nautica (VC) (14-01-2026)</v>
          </cell>
          <cell r="C2229" t="str">
            <v>CLOSED</v>
          </cell>
          <cell r="D2229" t="str">
            <v>Medium</v>
          </cell>
          <cell r="E2229" t="str">
            <v>netscribes</v>
          </cell>
          <cell r="F2229" t="str">
            <v>Shraddha Dighe</v>
          </cell>
          <cell r="G2229">
            <v>46050.763888888891</v>
          </cell>
          <cell r="H2229">
            <v>46052.543749999997</v>
          </cell>
        </row>
        <row r="2230">
          <cell r="A2230" t="str">
            <v>UCW-25579</v>
          </cell>
          <cell r="B2230" t="str">
            <v>TataCliQ &lt;&gt; New Listing WesternWear Dress - RAZY (053-056),RAZY (057-060), (MAXI-080),MAXI-049-053 ,MAXI-054-057, MAXI-058-061, MAXI-062-065</v>
          </cell>
          <cell r="C2230" t="str">
            <v>CLOSED</v>
          </cell>
          <cell r="D2230" t="str">
            <v>Medium</v>
          </cell>
          <cell r="E2230" t="str">
            <v>netscribes</v>
          </cell>
          <cell r="F2230" t="str">
            <v>Shraddha Dighe</v>
          </cell>
          <cell r="G2230">
            <v>46050.643750000003</v>
          </cell>
          <cell r="H2230">
            <v>46093.657638888886</v>
          </cell>
        </row>
        <row r="2231">
          <cell r="A2231" t="str">
            <v>UCW-25574</v>
          </cell>
          <cell r="B2231" t="str">
            <v>CLONE - Enrich_Updation of title</v>
          </cell>
          <cell r="C2231" t="str">
            <v>CLOSED</v>
          </cell>
          <cell r="D2231" t="str">
            <v>Medium</v>
          </cell>
          <cell r="E2231" t="str">
            <v>netscribes</v>
          </cell>
          <cell r="F2231" t="str">
            <v>Shraddha Dighe</v>
          </cell>
          <cell r="G2231">
            <v>46050.626388888886</v>
          </cell>
          <cell r="H2231">
            <v>46052.511111111111</v>
          </cell>
        </row>
        <row r="2232">
          <cell r="A2232" t="str">
            <v>UCW-25553</v>
          </cell>
          <cell r="B2232" t="str">
            <v>Error_New Balance S25 Socks listing</v>
          </cell>
          <cell r="C2232" t="str">
            <v>CLOSED</v>
          </cell>
          <cell r="D2232" t="str">
            <v>Medium</v>
          </cell>
          <cell r="E2232" t="str">
            <v>netscribes</v>
          </cell>
          <cell r="F2232" t="str">
            <v>Reagan D’souza</v>
          </cell>
          <cell r="G2232">
            <v>46050.5</v>
          </cell>
          <cell r="H2232">
            <v>46050.731249999997</v>
          </cell>
        </row>
        <row r="2233">
          <cell r="A2233" t="str">
            <v>UCW-25552</v>
          </cell>
          <cell r="B2233" t="str">
            <v>RE: Tata Cliq-Multi Brand-Women's Apparel 27-01-2026</v>
          </cell>
          <cell r="C2233" t="str">
            <v>CLOSED</v>
          </cell>
          <cell r="D2233" t="str">
            <v>Medium</v>
          </cell>
          <cell r="E2233" t="str">
            <v>netscribes</v>
          </cell>
          <cell r="F2233" t="str">
            <v>Simi Raichel Zachariah</v>
          </cell>
          <cell r="G2233">
            <v>46050.498611111114</v>
          </cell>
          <cell r="H2233">
            <v>46128.533333333333</v>
          </cell>
        </row>
        <row r="2234">
          <cell r="A2234" t="str">
            <v>UCW-25548</v>
          </cell>
          <cell r="B2234" t="str">
            <v>RE: Tata Cliq-Multi Brand-Men's Apparel 27-01-2026</v>
          </cell>
          <cell r="C2234" t="str">
            <v>CLOSED</v>
          </cell>
          <cell r="D2234" t="str">
            <v>Medium</v>
          </cell>
          <cell r="E2234" t="str">
            <v>netscribes</v>
          </cell>
          <cell r="F2234" t="str">
            <v>Simi Raichel Zachariah</v>
          </cell>
          <cell r="G2234">
            <v>46050.486805555556</v>
          </cell>
          <cell r="H2234">
            <v>46128.52847222222</v>
          </cell>
        </row>
        <row r="2235">
          <cell r="A2235" t="str">
            <v>UCW-25541</v>
          </cell>
          <cell r="B2235" t="str">
            <v>Kids/Toddlers Backpack- 12 SKU's- Little Surprise Box</v>
          </cell>
          <cell r="C2235" t="str">
            <v>CLOSED</v>
          </cell>
          <cell r="D2235" t="str">
            <v>Medium</v>
          </cell>
          <cell r="E2235" t="str">
            <v>netscribes</v>
          </cell>
          <cell r="F2235" t="str">
            <v>Mohd Tahir Shaikh</v>
          </cell>
          <cell r="G2235">
            <v>46050.473611111112</v>
          </cell>
          <cell r="H2235">
            <v>46052.720833333333</v>
          </cell>
        </row>
        <row r="2236">
          <cell r="A2236" t="str">
            <v>UCW-25539</v>
          </cell>
          <cell r="B2236" t="str">
            <v>RE: Pantaloons/Men's wear/apparel/New Listing/SKU 198/Options 38| 26th Jan'2026</v>
          </cell>
          <cell r="C2236" t="str">
            <v>CLOSED</v>
          </cell>
          <cell r="D2236" t="str">
            <v>Medium</v>
          </cell>
          <cell r="E2236" t="str">
            <v>netscribes</v>
          </cell>
          <cell r="F2236" t="str">
            <v>Simi Raichel Zachariah</v>
          </cell>
          <cell r="G2236">
            <v>46050.472222222219</v>
          </cell>
          <cell r="H2236">
            <v>46055.777777777781</v>
          </cell>
        </row>
        <row r="2237">
          <cell r="A2237" t="str">
            <v>UCW-25535</v>
          </cell>
          <cell r="B2237" t="str">
            <v>CLONE - VLCC &amp; Ustraa New Listing on Tata Cliq</v>
          </cell>
          <cell r="C2237" t="str">
            <v>CLOSED Due to Inactive/Insufficient Information</v>
          </cell>
          <cell r="D2237" t="str">
            <v>Medium</v>
          </cell>
          <cell r="E2237" t="str">
            <v>netscribes</v>
          </cell>
          <cell r="F2237" t="str">
            <v>netscribes</v>
          </cell>
          <cell r="G2237">
            <v>46050.435416666667</v>
          </cell>
          <cell r="H2237">
            <v>46093.658333333333</v>
          </cell>
        </row>
        <row r="2238">
          <cell r="A2238" t="str">
            <v>UCW-25533</v>
          </cell>
          <cell r="B2238" t="str">
            <v xml:space="preserve">CLONE - Cataloging of Colorbar SKU 8904052471394 </v>
          </cell>
          <cell r="C2238" t="str">
            <v>CLOSED</v>
          </cell>
          <cell r="D2238" t="str">
            <v>Medium</v>
          </cell>
          <cell r="E2238" t="str">
            <v>netscribes</v>
          </cell>
          <cell r="F2238" t="str">
            <v>netscribes</v>
          </cell>
          <cell r="G2238">
            <v>46050.427777777775</v>
          </cell>
          <cell r="H2238">
            <v>46066.530555555553</v>
          </cell>
        </row>
        <row r="2239">
          <cell r="A2239" t="str">
            <v>UCW-25529</v>
          </cell>
          <cell r="B2239" t="str">
            <v>Debelle | Nail polish wipe listings</v>
          </cell>
          <cell r="C2239" t="str">
            <v>CLOSED</v>
          </cell>
          <cell r="D2239" t="str">
            <v>Medium</v>
          </cell>
          <cell r="E2239" t="str">
            <v>netscribes</v>
          </cell>
          <cell r="F2239" t="str">
            <v>Shraddha Dighe</v>
          </cell>
          <cell r="G2239">
            <v>46049.919444444444</v>
          </cell>
          <cell r="H2239">
            <v>46077.473611111112</v>
          </cell>
        </row>
        <row r="2240">
          <cell r="A2240" t="str">
            <v>UCW-25528</v>
          </cell>
          <cell r="B2240" t="str">
            <v>Cataloguing Details | TATA X Minimalist ( New Listings)</v>
          </cell>
          <cell r="C2240" t="str">
            <v>CLOSED Due to Inactive/Insufficient Information</v>
          </cell>
          <cell r="D2240" t="str">
            <v>Medium</v>
          </cell>
          <cell r="E2240" t="str">
            <v>netscribes</v>
          </cell>
          <cell r="F2240" t="str">
            <v>Shraddha Dighe</v>
          </cell>
          <cell r="G2240">
            <v>46049.915972222225</v>
          </cell>
          <cell r="H2240">
            <v>46093.659722222219</v>
          </cell>
        </row>
        <row r="2241">
          <cell r="A2241" t="str">
            <v>UCW-25526</v>
          </cell>
          <cell r="B2241" t="str">
            <v>ENRICH_MNY | BB Nude Glow BB Cream PDP Update | Part 2 | TATACLIQ</v>
          </cell>
          <cell r="C2241" t="str">
            <v>CLOSED</v>
          </cell>
          <cell r="D2241" t="str">
            <v>Medium</v>
          </cell>
          <cell r="E2241" t="str">
            <v>netscribes</v>
          </cell>
          <cell r="F2241" t="str">
            <v>Shraddha Dighe</v>
          </cell>
          <cell r="G2241">
            <v>46049.863194444442</v>
          </cell>
          <cell r="H2241">
            <v>46051.470833333333</v>
          </cell>
        </row>
        <row r="2242">
          <cell r="A2242" t="str">
            <v>UCW-25524</v>
          </cell>
          <cell r="B2242" t="str">
            <v>ENRICH_PDP images update</v>
          </cell>
          <cell r="C2242" t="str">
            <v>CLOSED</v>
          </cell>
          <cell r="D2242" t="str">
            <v>Medium</v>
          </cell>
          <cell r="E2242" t="str">
            <v>netscribes</v>
          </cell>
          <cell r="F2242" t="str">
            <v>Shraddha Dighe</v>
          </cell>
          <cell r="G2242">
            <v>46049.844444444447</v>
          </cell>
          <cell r="H2242">
            <v>46051.446527777778</v>
          </cell>
        </row>
        <row r="2243">
          <cell r="A2243" t="str">
            <v>UCW-25519</v>
          </cell>
          <cell r="B2243" t="str">
            <v>Woodland / Footwear / 1226 sku's / 350 Options / 24-01-26</v>
          </cell>
          <cell r="C2243" t="str">
            <v>CLOSED</v>
          </cell>
          <cell r="D2243" t="str">
            <v>Medium</v>
          </cell>
          <cell r="E2243" t="str">
            <v>netscribes</v>
          </cell>
          <cell r="F2243" t="str">
            <v>Mohd Tahir Shaikh</v>
          </cell>
          <cell r="G2243">
            <v>46049.813888888886</v>
          </cell>
          <cell r="H2243">
            <v>46067.852083333331</v>
          </cell>
        </row>
        <row r="2244">
          <cell r="A2244" t="str">
            <v>UCW-25505</v>
          </cell>
          <cell r="B2244" t="str">
            <v>Error_Catalogue files for listings :: SS2025 :: Lot 2</v>
          </cell>
          <cell r="C2244" t="str">
            <v>CLOSED</v>
          </cell>
          <cell r="D2244" t="str">
            <v>Medium</v>
          </cell>
          <cell r="E2244" t="str">
            <v>Chirag Dubal</v>
          </cell>
          <cell r="F2244" t="str">
            <v>Reagan D’souza</v>
          </cell>
          <cell r="G2244">
            <v>46049.704861111109</v>
          </cell>
          <cell r="H2244">
            <v>46076.677083333336</v>
          </cell>
        </row>
        <row r="2245">
          <cell r="A2245" t="str">
            <v>UCW-25499</v>
          </cell>
          <cell r="B2245" t="str">
            <v>MIA New Valentine Catalogue collections for Tatacliq</v>
          </cell>
          <cell r="C2245" t="str">
            <v>CLOSED</v>
          </cell>
          <cell r="D2245" t="str">
            <v>Medium</v>
          </cell>
          <cell r="E2245" t="str">
            <v>netscribes</v>
          </cell>
          <cell r="F2245" t="str">
            <v>Shraddha Dighe</v>
          </cell>
          <cell r="G2245">
            <v>46049.636805555558</v>
          </cell>
          <cell r="H2245">
            <v>46052.683333333334</v>
          </cell>
        </row>
        <row r="2246">
          <cell r="A2246" t="str">
            <v>UCW-25489</v>
          </cell>
          <cell r="B2246" t="str">
            <v>I'm from, Rom&amp;nd &amp; Others + Skincare &amp; Makeup + 125928 + 10 Jan'26</v>
          </cell>
          <cell r="C2246" t="str">
            <v>CLOSED</v>
          </cell>
          <cell r="D2246" t="str">
            <v>Medium</v>
          </cell>
          <cell r="E2246" t="str">
            <v>netscribes</v>
          </cell>
          <cell r="F2246" t="str">
            <v>Shraddha Dighe</v>
          </cell>
          <cell r="G2246">
            <v>46049.565972222219</v>
          </cell>
          <cell r="H2246">
            <v>46058.856249999997</v>
          </cell>
        </row>
        <row r="2247">
          <cell r="A2247" t="str">
            <v>UCW-25474</v>
          </cell>
          <cell r="B2247" t="str">
            <v>CLONE - CLONE - NPD Listing- Unilever International</v>
          </cell>
          <cell r="C2247" t="str">
            <v>CLOSED</v>
          </cell>
          <cell r="D2247" t="str">
            <v>Medium</v>
          </cell>
          <cell r="E2247" t="str">
            <v>netscribes</v>
          </cell>
          <cell r="F2247" t="str">
            <v>Shraddha Dighe</v>
          </cell>
          <cell r="G2247">
            <v>46049.484027777777</v>
          </cell>
          <cell r="H2247">
            <v>46050.458333333336</v>
          </cell>
        </row>
        <row r="2248">
          <cell r="A2248" t="str">
            <v>UCW-25469</v>
          </cell>
          <cell r="B2248" t="str">
            <v>RE: Pantaloons/Women Western Wear/Apparel/New Listing/SKU 292/Options 55| 26th Jan'2026</v>
          </cell>
          <cell r="C2248" t="str">
            <v>CLOSED</v>
          </cell>
          <cell r="D2248" t="str">
            <v>Medium</v>
          </cell>
          <cell r="E2248" t="str">
            <v>netscribes</v>
          </cell>
          <cell r="F2248" t="str">
            <v>Simi Raichel Zachariah</v>
          </cell>
          <cell r="G2248">
            <v>46049.441666666666</v>
          </cell>
          <cell r="H2248">
            <v>46055.763888888891</v>
          </cell>
        </row>
        <row r="2249">
          <cell r="A2249" t="str">
            <v>UCW-25462</v>
          </cell>
          <cell r="B2249" t="str">
            <v>New SS26 Kids Catalog 17 Styles_Biba_23-01-2026</v>
          </cell>
          <cell r="C2249" t="str">
            <v>CLOSED</v>
          </cell>
          <cell r="D2249" t="str">
            <v>Medium</v>
          </cell>
          <cell r="E2249" t="str">
            <v>netscribes</v>
          </cell>
          <cell r="F2249" t="str">
            <v>Mohd Tahir Shaikh</v>
          </cell>
          <cell r="G2249">
            <v>46048.580555555556</v>
          </cell>
          <cell r="H2249">
            <v>46050.763194444444</v>
          </cell>
        </row>
        <row r="2250">
          <cell r="A2250" t="str">
            <v>UCW-25459</v>
          </cell>
          <cell r="B2250" t="str">
            <v>ENRICH_TataCliq: LSSXSUPL Image Updation</v>
          </cell>
          <cell r="C2250" t="str">
            <v>CLOSED</v>
          </cell>
          <cell r="D2250" t="str">
            <v>Medium</v>
          </cell>
          <cell r="E2250" t="str">
            <v>netscribes</v>
          </cell>
          <cell r="F2250" t="str">
            <v>Mohd Tahir Shaikh</v>
          </cell>
          <cell r="G2250">
            <v>46048.527083333334</v>
          </cell>
          <cell r="H2250">
            <v>46057.648611111108</v>
          </cell>
        </row>
        <row r="2251">
          <cell r="A2251" t="str">
            <v>UCW-25457</v>
          </cell>
          <cell r="B2251" t="str">
            <v>ENRICH_Need To Update/Change The Images</v>
          </cell>
          <cell r="C2251" t="str">
            <v>CLOSED</v>
          </cell>
          <cell r="D2251" t="str">
            <v>Medium</v>
          </cell>
          <cell r="E2251" t="str">
            <v>netscribes</v>
          </cell>
          <cell r="F2251" t="str">
            <v>Mohd Tahir Shaikh</v>
          </cell>
          <cell r="G2251">
            <v>46048.499305555553</v>
          </cell>
          <cell r="H2251">
            <v>46052.520138888889</v>
          </cell>
        </row>
        <row r="2252">
          <cell r="A2252" t="str">
            <v>UCW-25456</v>
          </cell>
          <cell r="B2252" t="str">
            <v>NIKE FOOTWEAR LISTING FILE FOR TATA CLIQ</v>
          </cell>
          <cell r="C2252" t="str">
            <v>CLOSED</v>
          </cell>
          <cell r="D2252" t="str">
            <v>Medium</v>
          </cell>
          <cell r="E2252" t="str">
            <v>netscribes</v>
          </cell>
          <cell r="F2252" t="str">
            <v>Mohd Tahir Shaikh</v>
          </cell>
          <cell r="G2252">
            <v>46048.492361111108</v>
          </cell>
          <cell r="H2252">
            <v>46063.467361111114</v>
          </cell>
        </row>
        <row r="2253">
          <cell r="A2253" t="str">
            <v>UCW-25455</v>
          </cell>
          <cell r="B2253" t="str">
            <v>Enrich_RE: [External]RE: Image Url &amp; Color Variation- Tata Cliq*Clovia</v>
          </cell>
          <cell r="C2253" t="str">
            <v>CLOSED</v>
          </cell>
          <cell r="D2253" t="str">
            <v>Medium</v>
          </cell>
          <cell r="E2253" t="str">
            <v>netscribes</v>
          </cell>
          <cell r="F2253" t="str">
            <v>Simi Raichel Zachariah</v>
          </cell>
          <cell r="G2253">
            <v>46047.961805555555</v>
          </cell>
          <cell r="H2253">
            <v>46078.599305555559</v>
          </cell>
        </row>
        <row r="2254">
          <cell r="A2254" t="str">
            <v>UCW-25453</v>
          </cell>
          <cell r="B2254" t="str">
            <v>Cordwainers - FTW - 29/12/25</v>
          </cell>
          <cell r="C2254" t="str">
            <v>CLOSED</v>
          </cell>
          <cell r="D2254" t="str">
            <v>Medium</v>
          </cell>
          <cell r="E2254" t="str">
            <v>netscribes</v>
          </cell>
          <cell r="F2254" t="str">
            <v>Juilee Jadhav</v>
          </cell>
          <cell r="G2254">
            <v>46047.704861111109</v>
          </cell>
          <cell r="H2254">
            <v>46067.759722222225</v>
          </cell>
        </row>
        <row r="2255">
          <cell r="A2255" t="str">
            <v>UCW-25451</v>
          </cell>
          <cell r="B2255" t="str">
            <v>New collection - (Jaypore 129240) Home/Jewellery/Apparel 19th Jan (29 stylecodes)</v>
          </cell>
          <cell r="C2255" t="str">
            <v>CLOSED</v>
          </cell>
          <cell r="D2255" t="str">
            <v>Medium</v>
          </cell>
          <cell r="E2255" t="str">
            <v>netscribes</v>
          </cell>
          <cell r="F2255" t="str">
            <v>Juilee Jadhav</v>
          </cell>
          <cell r="G2255">
            <v>46047.667361111111</v>
          </cell>
          <cell r="H2255">
            <v>46093.661111111112</v>
          </cell>
        </row>
        <row r="2256">
          <cell r="A2256" t="str">
            <v>UCW-25440</v>
          </cell>
          <cell r="B2256" t="str">
            <v>ERROR_Club York | Wrong Size Dispatched Twice | Andon Cord_NC</v>
          </cell>
          <cell r="C2256" t="str">
            <v>CLOSED Due to Inactive/Insufficient Information</v>
          </cell>
          <cell r="D2256" t="str">
            <v>Medium</v>
          </cell>
          <cell r="E2256" t="str">
            <v>netscribes</v>
          </cell>
          <cell r="F2256" t="str">
            <v>Sushma Ram</v>
          </cell>
          <cell r="G2256">
            <v>46047.423611111109</v>
          </cell>
          <cell r="H2256">
            <v>46093.661805555559</v>
          </cell>
        </row>
        <row r="2257">
          <cell r="A2257" t="str">
            <v>UCW-25436</v>
          </cell>
          <cell r="B2257" t="str">
            <v>Catalog to be uploaded - 27</v>
          </cell>
          <cell r="C2257" t="str">
            <v>CLOSED</v>
          </cell>
          <cell r="D2257" t="str">
            <v>Medium</v>
          </cell>
          <cell r="E2257" t="str">
            <v>netscribes</v>
          </cell>
          <cell r="F2257" t="str">
            <v>Juilee Jadhav</v>
          </cell>
          <cell r="G2257">
            <v>46046.938888888886</v>
          </cell>
          <cell r="H2257">
            <v>46055.518750000003</v>
          </cell>
        </row>
        <row r="2258">
          <cell r="A2258" t="str">
            <v>UCW-25423</v>
          </cell>
          <cell r="B2258" t="str">
            <v>RE: Libas Apparel 127532 22-01-2026 (SIZE ADDITION)</v>
          </cell>
          <cell r="C2258" t="str">
            <v>CLOSED</v>
          </cell>
          <cell r="D2258" t="str">
            <v>Medium</v>
          </cell>
          <cell r="E2258" t="str">
            <v>netscribes</v>
          </cell>
          <cell r="F2258" t="str">
            <v>Simi Raichel Zachariah</v>
          </cell>
          <cell r="G2258">
            <v>46046.543749999997</v>
          </cell>
          <cell r="H2258">
            <v>46050.558333333334</v>
          </cell>
        </row>
        <row r="2259">
          <cell r="A2259" t="str">
            <v>UCW-25419</v>
          </cell>
          <cell r="B2259" t="str">
            <v>W/Aurelia products to be dual listed in new seller code - 129504</v>
          </cell>
          <cell r="C2259" t="str">
            <v>CLOSED</v>
          </cell>
          <cell r="D2259" t="str">
            <v>Medium</v>
          </cell>
          <cell r="E2259" t="str">
            <v>netscribes</v>
          </cell>
          <cell r="F2259" t="str">
            <v>netscribes</v>
          </cell>
          <cell r="G2259">
            <v>46046.490277777775</v>
          </cell>
          <cell r="H2259">
            <v>46093.662499999999</v>
          </cell>
        </row>
        <row r="2260">
          <cell r="A2260" t="str">
            <v>UCW-25416</v>
          </cell>
          <cell r="B2260" t="str">
            <v>RE: Red Tape Women Apparel // 127785 // Dated 14-01-2026 Tata Cliq New Catalog</v>
          </cell>
          <cell r="C2260" t="str">
            <v>CLOSED</v>
          </cell>
          <cell r="D2260" t="str">
            <v>Medium</v>
          </cell>
          <cell r="E2260" t="str">
            <v>netscribes</v>
          </cell>
          <cell r="F2260" t="str">
            <v>Simi Raichel Zachariah</v>
          </cell>
          <cell r="G2260">
            <v>46045.794444444444</v>
          </cell>
          <cell r="H2260">
            <v>46055.684027777781</v>
          </cell>
        </row>
        <row r="2261">
          <cell r="A2261" t="str">
            <v>UCW-25409</v>
          </cell>
          <cell r="B2261" t="str">
            <v>Crocs + Footwear +125056+ mapping</v>
          </cell>
          <cell r="C2261" t="str">
            <v>CLOSED</v>
          </cell>
          <cell r="D2261" t="str">
            <v>Medium</v>
          </cell>
          <cell r="E2261" t="str">
            <v>netscribes</v>
          </cell>
          <cell r="F2261" t="str">
            <v>Mohd Tahir Shaikh</v>
          </cell>
          <cell r="G2261">
            <v>46045.772222222222</v>
          </cell>
          <cell r="H2261">
            <v>46051.59375</v>
          </cell>
        </row>
        <row r="2262">
          <cell r="A2262" t="str">
            <v>UCW-25404</v>
          </cell>
          <cell r="B2262" t="str">
            <v>RE: Pantaloons/Women Ethnic wear/Apparel/New Listing/SKU 776/Options 147| 22nd Jan'2026</v>
          </cell>
          <cell r="C2262" t="str">
            <v>CLOSED</v>
          </cell>
          <cell r="D2262" t="str">
            <v>Medium</v>
          </cell>
          <cell r="E2262" t="str">
            <v>netscribes</v>
          </cell>
          <cell r="F2262" t="str">
            <v>Simi Raichel Zachariah</v>
          </cell>
          <cell r="G2262">
            <v>46045.734027777777</v>
          </cell>
          <cell r="H2262">
            <v>46077.454861111109</v>
          </cell>
        </row>
        <row r="2263">
          <cell r="A2263" t="str">
            <v>UCW-25403</v>
          </cell>
          <cell r="B2263" t="str">
            <v>Versace Tata Cataloguing 3rd Sep'25</v>
          </cell>
          <cell r="C2263" t="str">
            <v>CLOSED</v>
          </cell>
          <cell r="D2263" t="str">
            <v>Medium</v>
          </cell>
          <cell r="E2263" t="str">
            <v>netscribes</v>
          </cell>
          <cell r="F2263" t="str">
            <v>Shraddha Dighe</v>
          </cell>
          <cell r="G2263">
            <v>46045.734027777777</v>
          </cell>
          <cell r="H2263">
            <v>46050.546527777777</v>
          </cell>
        </row>
        <row r="2264">
          <cell r="A2264" t="str">
            <v>UCW-25400</v>
          </cell>
          <cell r="B2264" t="str">
            <v>Create New Listings: (135)Silver Article_2201</v>
          </cell>
          <cell r="C2264" t="str">
            <v>CLOSED</v>
          </cell>
          <cell r="D2264" t="str">
            <v>Medium</v>
          </cell>
          <cell r="E2264" t="str">
            <v>netscribes</v>
          </cell>
          <cell r="F2264" t="str">
            <v>Shraddha Dighe</v>
          </cell>
          <cell r="G2264">
            <v>46045.71875</v>
          </cell>
          <cell r="H2264">
            <v>46052.675694444442</v>
          </cell>
        </row>
        <row r="2265">
          <cell r="A2265" t="str">
            <v>UCW-25396</v>
          </cell>
          <cell r="B2265" t="str">
            <v>RE: Pantaloons/Women Western Wear/Apparel/New Listing/SKU 1151/Options 205| 22nd Jan'2026</v>
          </cell>
          <cell r="C2265" t="str">
            <v>CLOSED</v>
          </cell>
          <cell r="D2265" t="str">
            <v>Medium</v>
          </cell>
          <cell r="E2265" t="str">
            <v>netscribes</v>
          </cell>
          <cell r="F2265" t="str">
            <v>Simi Raichel Zachariah</v>
          </cell>
          <cell r="G2265">
            <v>46045.70208333333</v>
          </cell>
          <cell r="H2265">
            <v>46127.573611111111</v>
          </cell>
        </row>
        <row r="2266">
          <cell r="A2266" t="str">
            <v>UCW-25392</v>
          </cell>
          <cell r="B2266" t="str">
            <v>RE: Pantaloons/Men's wear/apparel/New Listing/SKU 1069/Options 210| 22nd Jan'2026</v>
          </cell>
          <cell r="C2266" t="str">
            <v>CLOSED</v>
          </cell>
          <cell r="D2266" t="str">
            <v>Medium</v>
          </cell>
          <cell r="E2266" t="str">
            <v>netscribes</v>
          </cell>
          <cell r="F2266" t="str">
            <v>Simi Raichel Zachariah</v>
          </cell>
          <cell r="G2266">
            <v>46045.676388888889</v>
          </cell>
          <cell r="H2266">
            <v>46051.568749999999</v>
          </cell>
        </row>
        <row r="2267">
          <cell r="A2267" t="str">
            <v>UCW-25387</v>
          </cell>
          <cell r="B2267" t="str">
            <v>Jockey + Apparel Womens Listings  + 100121 - 22.1.2026</v>
          </cell>
          <cell r="C2267" t="str">
            <v>CLOSED</v>
          </cell>
          <cell r="D2267" t="str">
            <v>Medium</v>
          </cell>
          <cell r="E2267" t="str">
            <v>netscribes</v>
          </cell>
          <cell r="F2267" t="str">
            <v>Simi Raichel Zachariah</v>
          </cell>
          <cell r="G2267">
            <v>46045.654166666667</v>
          </cell>
          <cell r="H2267">
            <v>46053.670138888891</v>
          </cell>
        </row>
        <row r="2268">
          <cell r="A2268" t="str">
            <v>UCW-25386</v>
          </cell>
          <cell r="B2268" t="str">
            <v>ENRICH_GARNIER | Fresh &amp; Bright - IMAGE Update | TATACLIQ</v>
          </cell>
          <cell r="C2268" t="str">
            <v>CLOSED</v>
          </cell>
          <cell r="D2268" t="str">
            <v>Medium</v>
          </cell>
          <cell r="E2268" t="str">
            <v>netscribes</v>
          </cell>
          <cell r="F2268" t="str">
            <v>Shraddha Dighe</v>
          </cell>
          <cell r="G2268">
            <v>46045.647222222222</v>
          </cell>
          <cell r="H2268">
            <v>46055.759722222225</v>
          </cell>
        </row>
        <row r="2269">
          <cell r="A2269" t="str">
            <v>UCW-25385</v>
          </cell>
          <cell r="B2269" t="str">
            <v xml:space="preserve">Enrich_RE: Need to update images_13th Jan </v>
          </cell>
          <cell r="C2269" t="str">
            <v>CLOSED</v>
          </cell>
          <cell r="D2269" t="str">
            <v>Medium</v>
          </cell>
          <cell r="E2269" t="str">
            <v>netscribes</v>
          </cell>
          <cell r="F2269" t="str">
            <v>Simi Raichel Zachariah</v>
          </cell>
          <cell r="G2269">
            <v>46045.640972222223</v>
          </cell>
          <cell r="H2269">
            <v>46053.479166666664</v>
          </cell>
        </row>
        <row r="2270">
          <cell r="A2270" t="str">
            <v>UCW-25381</v>
          </cell>
          <cell r="B2270" t="str">
            <v xml:space="preserve">IKONIC -  New Sku Listing - TATA CLIQ </v>
          </cell>
          <cell r="C2270" t="str">
            <v>CLOSED Due to Inactive/Insufficient Information</v>
          </cell>
          <cell r="D2270" t="str">
            <v>Medium</v>
          </cell>
          <cell r="E2270" t="str">
            <v>netscribes</v>
          </cell>
          <cell r="F2270" t="str">
            <v>Shraddha Dighe</v>
          </cell>
          <cell r="G2270">
            <v>46045.59097222222</v>
          </cell>
          <cell r="H2270">
            <v>46093.663194444445</v>
          </cell>
        </row>
        <row r="2271">
          <cell r="A2271" t="str">
            <v>UCW-25380</v>
          </cell>
          <cell r="B2271" t="str">
            <v>New launch cataloguing details of HUGO BOSS(Alive Intense)_Fragrance for TCL_21_Jan_26.</v>
          </cell>
          <cell r="C2271" t="str">
            <v>CLOSED</v>
          </cell>
          <cell r="D2271" t="str">
            <v>Medium</v>
          </cell>
          <cell r="E2271" t="str">
            <v>netscribes</v>
          </cell>
          <cell r="F2271" t="str">
            <v>Shraddha Dighe</v>
          </cell>
          <cell r="G2271">
            <v>46045.586805555555</v>
          </cell>
          <cell r="H2271">
            <v>46051.504861111112</v>
          </cell>
        </row>
        <row r="2272">
          <cell r="A2272" t="str">
            <v>UCW-25379</v>
          </cell>
          <cell r="B2272" t="str">
            <v>ENRICH_TATA Euroitalia Importer Address Update</v>
          </cell>
          <cell r="C2272" t="str">
            <v>CLOSED</v>
          </cell>
          <cell r="D2272" t="str">
            <v>Medium</v>
          </cell>
          <cell r="E2272" t="str">
            <v>netscribes</v>
          </cell>
          <cell r="F2272" t="str">
            <v>Shraddha Dighe</v>
          </cell>
          <cell r="G2272">
            <v>46045.57916666667</v>
          </cell>
          <cell r="H2272">
            <v>46067.57708333333</v>
          </cell>
        </row>
        <row r="2273">
          <cell r="A2273" t="str">
            <v>UCW-25378</v>
          </cell>
          <cell r="B2273" t="str">
            <v>RE: Jockey + Apparel Mens + 100121 +21.1.2025</v>
          </cell>
          <cell r="C2273" t="str">
            <v>CLOSED</v>
          </cell>
          <cell r="D2273" t="str">
            <v>Medium</v>
          </cell>
          <cell r="E2273" t="str">
            <v>netscribes</v>
          </cell>
          <cell r="F2273" t="str">
            <v>Simi Raichel Zachariah</v>
          </cell>
          <cell r="G2273">
            <v>46045.57916666667</v>
          </cell>
          <cell r="H2273">
            <v>46128.53402777778</v>
          </cell>
        </row>
        <row r="2274">
          <cell r="A2274" t="str">
            <v>UCW-25376</v>
          </cell>
          <cell r="B2274" t="str">
            <v>RE: Jockey + Apparel Mens + 100121 +19.1.2025</v>
          </cell>
          <cell r="C2274" t="str">
            <v>CLOSED Due to Inactive/Insufficient Information</v>
          </cell>
          <cell r="D2274" t="str">
            <v>Medium</v>
          </cell>
          <cell r="E2274" t="str">
            <v>netscribes</v>
          </cell>
          <cell r="F2274" t="str">
            <v>Simi Raichel Zachariah</v>
          </cell>
          <cell r="G2274">
            <v>46045.561111111114</v>
          </cell>
          <cell r="H2274">
            <v>46093.663888888892</v>
          </cell>
        </row>
        <row r="2275">
          <cell r="A2275" t="str">
            <v>UCW-25375</v>
          </cell>
          <cell r="B2275" t="str">
            <v xml:space="preserve">ENRICH_Taif Rose - PDP update </v>
          </cell>
          <cell r="C2275" t="str">
            <v>CLOSED</v>
          </cell>
          <cell r="D2275" t="str">
            <v>Medium</v>
          </cell>
          <cell r="E2275" t="str">
            <v>netscribes</v>
          </cell>
          <cell r="F2275" t="str">
            <v>Shraddha Dighe</v>
          </cell>
          <cell r="G2275">
            <v>46045.560416666667</v>
          </cell>
          <cell r="H2275">
            <v>46049.509027777778</v>
          </cell>
        </row>
        <row r="2276">
          <cell r="A2276" t="str">
            <v>UCW-25374</v>
          </cell>
          <cell r="B2276" t="str">
            <v>Giva | Silver Jewellery | 125927 | 21-01-2026 (105 Skus) - High Priority</v>
          </cell>
          <cell r="C2276" t="str">
            <v>CLOSED</v>
          </cell>
          <cell r="D2276" t="str">
            <v>Medium</v>
          </cell>
          <cell r="E2276" t="str">
            <v>netscribes</v>
          </cell>
          <cell r="F2276" t="str">
            <v>Shraddha Dighe</v>
          </cell>
          <cell r="G2276">
            <v>46045.52847222222</v>
          </cell>
          <cell r="H2276">
            <v>46052.80972222222</v>
          </cell>
        </row>
        <row r="2277">
          <cell r="A2277" t="str">
            <v>UCW-25368</v>
          </cell>
          <cell r="B2277" t="str">
            <v>ENRICH_Add Images - OOMPH - 22.01.2026 - Fashion Jewellery - TATACLIQ</v>
          </cell>
          <cell r="C2277" t="str">
            <v>CLOSED</v>
          </cell>
          <cell r="D2277" t="str">
            <v>Medium</v>
          </cell>
          <cell r="E2277" t="str">
            <v>netscribes</v>
          </cell>
          <cell r="F2277" t="str">
            <v>Shraddha Dighe</v>
          </cell>
          <cell r="G2277">
            <v>46045.464583333334</v>
          </cell>
          <cell r="H2277">
            <v>46055.759722222225</v>
          </cell>
        </row>
        <row r="2278">
          <cell r="A2278" t="str">
            <v>UCW-25365</v>
          </cell>
          <cell r="B2278" t="str">
            <v>Asian Footwear listing 21 Jan 2026</v>
          </cell>
          <cell r="C2278" t="str">
            <v>CLOSED</v>
          </cell>
          <cell r="D2278" t="str">
            <v>Medium</v>
          </cell>
          <cell r="E2278" t="str">
            <v>netscribes</v>
          </cell>
          <cell r="F2278" t="str">
            <v>Mohd Tahir Shaikh</v>
          </cell>
          <cell r="G2278">
            <v>46044.813888888886</v>
          </cell>
          <cell r="H2278">
            <v>46069.59375</v>
          </cell>
        </row>
        <row r="2279">
          <cell r="A2279" t="str">
            <v>UCW-25364</v>
          </cell>
          <cell r="B2279" t="str">
            <v>ERROR_Pantaloons/Women Western Wear/Apparel/New Listing/SKU 429/Options 80| 12th Jan'2026_NC</v>
          </cell>
          <cell r="C2279" t="str">
            <v>CLOSED</v>
          </cell>
          <cell r="D2279" t="str">
            <v>Medium</v>
          </cell>
          <cell r="E2279" t="str">
            <v>netscribes</v>
          </cell>
          <cell r="F2279" t="str">
            <v>Sushma Ram</v>
          </cell>
          <cell r="G2279">
            <v>46044.800694444442</v>
          </cell>
          <cell r="H2279">
            <v>46052.51666666667</v>
          </cell>
        </row>
        <row r="2280">
          <cell r="A2280" t="str">
            <v>UCW-25363</v>
          </cell>
          <cell r="B2280" t="str">
            <v>RE: Tata Cliq-Multi Brand-Men's Apparel 21-01-2026</v>
          </cell>
          <cell r="C2280" t="str">
            <v>CLOSED</v>
          </cell>
          <cell r="D2280" t="str">
            <v>Medium</v>
          </cell>
          <cell r="E2280" t="str">
            <v>netscribes</v>
          </cell>
          <cell r="F2280" t="str">
            <v>Simi Raichel Zachariah</v>
          </cell>
          <cell r="G2280">
            <v>46044.799305555556</v>
          </cell>
          <cell r="H2280">
            <v>46127.588888888888</v>
          </cell>
        </row>
        <row r="2281">
          <cell r="A2281" t="str">
            <v>UCW-25349</v>
          </cell>
          <cell r="B2281" t="str">
            <v>Tata Cliq-Allen Solly Brand-Kids Apparel 15-01-2026</v>
          </cell>
          <cell r="C2281" t="str">
            <v>CLOSED</v>
          </cell>
          <cell r="D2281" t="str">
            <v>Medium</v>
          </cell>
          <cell r="E2281" t="str">
            <v>netscribes</v>
          </cell>
          <cell r="F2281" t="str">
            <v>netscribes</v>
          </cell>
          <cell r="G2281">
            <v>46044.658333333333</v>
          </cell>
          <cell r="H2281">
            <v>46049.418749999997</v>
          </cell>
        </row>
        <row r="2282">
          <cell r="A2282" t="str">
            <v>UCW-25348</v>
          </cell>
          <cell r="B2282" t="str">
            <v>Tata Cliq-Multi Brand-Women's Apparel 15-01-2026</v>
          </cell>
          <cell r="C2282" t="str">
            <v>CLOSED</v>
          </cell>
          <cell r="D2282" t="str">
            <v>Medium</v>
          </cell>
          <cell r="E2282" t="str">
            <v>netscribes</v>
          </cell>
          <cell r="F2282" t="str">
            <v>netscribes</v>
          </cell>
          <cell r="G2282">
            <v>46044.65347222222</v>
          </cell>
          <cell r="H2282">
            <v>46047.450694444444</v>
          </cell>
        </row>
        <row r="2283">
          <cell r="A2283" t="str">
            <v>UCW-25347</v>
          </cell>
          <cell r="B2283" t="str">
            <v>RE: Lifestyle x Tatacliq- Catalogue in Progress- 16th Jan- Priority</v>
          </cell>
          <cell r="C2283" t="str">
            <v>CLOSED</v>
          </cell>
          <cell r="D2283" t="str">
            <v>Medium</v>
          </cell>
          <cell r="E2283" t="str">
            <v>netscribes</v>
          </cell>
          <cell r="F2283" t="str">
            <v>Simi Raichel Zachariah</v>
          </cell>
          <cell r="G2283">
            <v>46044.623611111114</v>
          </cell>
          <cell r="H2283">
            <v>46088.77847222222</v>
          </cell>
        </row>
        <row r="2284">
          <cell r="A2284" t="str">
            <v>UCW-25344</v>
          </cell>
          <cell r="B2284" t="str">
            <v>CLONE - NPD Listing- Unilever International</v>
          </cell>
          <cell r="C2284" t="str">
            <v>CLOSED</v>
          </cell>
          <cell r="D2284" t="str">
            <v>Medium</v>
          </cell>
          <cell r="E2284" t="str">
            <v>netscribes</v>
          </cell>
          <cell r="F2284" t="str">
            <v>netscribes</v>
          </cell>
          <cell r="G2284">
            <v>46044.531944444447</v>
          </cell>
          <cell r="H2284">
            <v>46049.698611111111</v>
          </cell>
        </row>
        <row r="2285">
          <cell r="A2285" t="str">
            <v>UCW-25336</v>
          </cell>
          <cell r="B2285" t="str">
            <v>Women-300 New Styles for Listing</v>
          </cell>
          <cell r="C2285" t="str">
            <v>CLOSED</v>
          </cell>
          <cell r="D2285" t="str">
            <v>Medium</v>
          </cell>
          <cell r="E2285" t="str">
            <v>netscribes</v>
          </cell>
          <cell r="F2285" t="str">
            <v>Simi Raichel Zachariah</v>
          </cell>
          <cell r="G2285">
            <v>46044.493750000001</v>
          </cell>
          <cell r="H2285">
            <v>46055.518055555556</v>
          </cell>
        </row>
        <row r="2286">
          <cell r="A2286" t="str">
            <v>UCW-25321</v>
          </cell>
          <cell r="B2286" t="str">
            <v xml:space="preserve">Globus Women's Wear Apparels - 11 Styles - Batch 125 (Brand - Globus Stores Pvt Ltd) (Western Wear) (19.01.2026) </v>
          </cell>
          <cell r="C2286" t="str">
            <v>CLOSED</v>
          </cell>
          <cell r="D2286" t="str">
            <v>Medium</v>
          </cell>
          <cell r="E2286" t="str">
            <v>netscribes</v>
          </cell>
          <cell r="F2286" t="str">
            <v>Simi Raichel Zachariah</v>
          </cell>
          <cell r="G2286">
            <v>46043.772916666669</v>
          </cell>
          <cell r="H2286">
            <v>46046.644444444442</v>
          </cell>
        </row>
        <row r="2287">
          <cell r="A2287" t="str">
            <v>UCW-25315</v>
          </cell>
          <cell r="B2287" t="str">
            <v>Enrich_Libas Apparel 127532 20-1-26 (IMAGE REPLACE)</v>
          </cell>
          <cell r="C2287" t="str">
            <v>CLOSED</v>
          </cell>
          <cell r="D2287" t="str">
            <v>Medium</v>
          </cell>
          <cell r="E2287" t="str">
            <v>netscribes</v>
          </cell>
          <cell r="F2287" t="str">
            <v>Simi Raichel Zachariah</v>
          </cell>
          <cell r="G2287">
            <v>46043.745833333334</v>
          </cell>
          <cell r="H2287">
            <v>46046.469444444447</v>
          </cell>
        </row>
        <row r="2288">
          <cell r="A2288" t="str">
            <v>UCW-25314</v>
          </cell>
          <cell r="B2288" t="str">
            <v>ERROR_Hoversoul Listing - CS. Enterprises Women Heel &amp; Long boots 13 Oct 2025_NC</v>
          </cell>
          <cell r="C2288" t="str">
            <v>CLOSED</v>
          </cell>
          <cell r="D2288" t="str">
            <v>Medium</v>
          </cell>
          <cell r="E2288" t="str">
            <v>netscribes</v>
          </cell>
          <cell r="F2288" t="str">
            <v>Mohd Tahir Shaikh</v>
          </cell>
          <cell r="G2288">
            <v>46043.745138888888</v>
          </cell>
          <cell r="H2288">
            <v>46046.525000000001</v>
          </cell>
        </row>
        <row r="2289">
          <cell r="A2289" t="str">
            <v>UCW-25313</v>
          </cell>
          <cell r="B2289" t="str">
            <v>Footwear Listing SS-26 - 20-01-2026</v>
          </cell>
          <cell r="C2289" t="str">
            <v>CLOSED</v>
          </cell>
          <cell r="D2289" t="str">
            <v>Medium</v>
          </cell>
          <cell r="E2289" t="str">
            <v>netscribes</v>
          </cell>
          <cell r="F2289" t="str">
            <v>Mohd Tahir Shaikh</v>
          </cell>
          <cell r="G2289">
            <v>46043.740277777775</v>
          </cell>
          <cell r="H2289">
            <v>46063.570833333331</v>
          </cell>
        </row>
        <row r="2290">
          <cell r="A2290" t="str">
            <v>UCW-25309</v>
          </cell>
          <cell r="B2290" t="str">
            <v>Request for Addition of 22 SKUs (Total 270 Barcodes) on Tata CLiQ Portal</v>
          </cell>
          <cell r="C2290" t="str">
            <v>CLOSED</v>
          </cell>
          <cell r="D2290" t="str">
            <v>Medium</v>
          </cell>
          <cell r="E2290" t="str">
            <v>netscribes</v>
          </cell>
          <cell r="F2290" t="str">
            <v>Mohd Tahir Shaikh</v>
          </cell>
          <cell r="G2290">
            <v>46043.713888888888</v>
          </cell>
          <cell r="H2290">
            <v>46077.829861111109</v>
          </cell>
        </row>
        <row r="2291">
          <cell r="A2291" t="str">
            <v>UCW-25303</v>
          </cell>
          <cell r="B2291" t="str">
            <v>ERROR_Tata Cliq (Dec) - New Product Listing - Valentine Hampers</v>
          </cell>
          <cell r="C2291" t="str">
            <v>CLOSED</v>
          </cell>
          <cell r="D2291" t="str">
            <v>Medium</v>
          </cell>
          <cell r="E2291" t="str">
            <v>netscribes</v>
          </cell>
          <cell r="F2291" t="str">
            <v>Shraddha Dighe</v>
          </cell>
          <cell r="G2291">
            <v>46043.693055555559</v>
          </cell>
          <cell r="H2291">
            <v>46044.482638888891</v>
          </cell>
        </row>
        <row r="2292">
          <cell r="A2292" t="str">
            <v>UCW-25299</v>
          </cell>
          <cell r="B2292" t="str">
            <v xml:space="preserve">Hoversoul Listing - CS. Enterprises 13 Jan 2026 </v>
          </cell>
          <cell r="C2292" t="str">
            <v>CLOSED Due to Inactive/Insufficient Information</v>
          </cell>
          <cell r="D2292" t="str">
            <v>Medium</v>
          </cell>
          <cell r="E2292" t="str">
            <v>netscribes</v>
          </cell>
          <cell r="F2292" t="str">
            <v>Mohd Tahir Shaikh</v>
          </cell>
          <cell r="G2292">
            <v>46043.681250000001</v>
          </cell>
          <cell r="H2292">
            <v>46093.665277777778</v>
          </cell>
        </row>
        <row r="2293">
          <cell r="A2293" t="str">
            <v>UCW-25295</v>
          </cell>
          <cell r="B2293" t="str">
            <v>Tata Cliq-Multi Brand-Men's Apparel 15-01-2026</v>
          </cell>
          <cell r="C2293" t="str">
            <v>CLOSED</v>
          </cell>
          <cell r="D2293" t="str">
            <v>Medium</v>
          </cell>
          <cell r="E2293" t="str">
            <v>netscribes</v>
          </cell>
          <cell r="F2293" t="str">
            <v>netscribes</v>
          </cell>
          <cell r="G2293">
            <v>46043.662499999999</v>
          </cell>
          <cell r="H2293">
            <v>46162.000694444447</v>
          </cell>
        </row>
        <row r="2294">
          <cell r="A2294" t="str">
            <v>UCW-25294</v>
          </cell>
          <cell r="B2294" t="str">
            <v>ENRICH_MNY Lips | Teddy Tint Ext listing | TATACLIQ</v>
          </cell>
          <cell r="C2294" t="str">
            <v>CLOSED</v>
          </cell>
          <cell r="D2294" t="str">
            <v>Medium</v>
          </cell>
          <cell r="E2294" t="str">
            <v>netscribes</v>
          </cell>
          <cell r="F2294" t="str">
            <v>Shraddha Dighe</v>
          </cell>
          <cell r="G2294">
            <v>46043.660416666666</v>
          </cell>
          <cell r="H2294">
            <v>46052.541666666664</v>
          </cell>
        </row>
        <row r="2295">
          <cell r="A2295" t="str">
            <v>UCW-25289</v>
          </cell>
          <cell r="B2295" t="str">
            <v>Tatacliq Footwear Content template_Colehaan_19-01-26</v>
          </cell>
          <cell r="C2295" t="str">
            <v>CLOSED</v>
          </cell>
          <cell r="D2295" t="str">
            <v>Medium</v>
          </cell>
          <cell r="E2295" t="str">
            <v>netscribes</v>
          </cell>
          <cell r="F2295" t="str">
            <v>Mohd Tahir Shaikh</v>
          </cell>
          <cell r="G2295">
            <v>46043.642361111109</v>
          </cell>
          <cell r="H2295">
            <v>46070.790972222225</v>
          </cell>
        </row>
        <row r="2296">
          <cell r="A2296" t="str">
            <v>UCW-25287</v>
          </cell>
          <cell r="B2296" t="str">
            <v>RE: Men-59 New Styles for Listing</v>
          </cell>
          <cell r="C2296" t="str">
            <v>CLOSED</v>
          </cell>
          <cell r="D2296" t="str">
            <v>Medium</v>
          </cell>
          <cell r="E2296" t="str">
            <v>netscribes</v>
          </cell>
          <cell r="F2296" t="str">
            <v>Simi Raichel Zachariah</v>
          </cell>
          <cell r="G2296">
            <v>46043.598611111112</v>
          </cell>
          <cell r="H2296">
            <v>46049.706944444442</v>
          </cell>
        </row>
        <row r="2297">
          <cell r="A2297" t="str">
            <v>UCW-25286</v>
          </cell>
          <cell r="B2297" t="str">
            <v>Tata Miu Miu Fragrance cataloguing Jan'26</v>
          </cell>
          <cell r="C2297" t="str">
            <v>CLOSED</v>
          </cell>
          <cell r="D2297" t="str">
            <v>Medium</v>
          </cell>
          <cell r="E2297" t="str">
            <v>netscribes</v>
          </cell>
          <cell r="F2297" t="str">
            <v>Shraddha Dighe</v>
          </cell>
          <cell r="G2297">
            <v>46043.595833333333</v>
          </cell>
          <cell r="H2297">
            <v>46049.569444444445</v>
          </cell>
        </row>
        <row r="2298">
          <cell r="A2298" t="str">
            <v>UCW-25281</v>
          </cell>
          <cell r="B2298" t="str">
            <v>MAC - GWP 20th Jan - 125928</v>
          </cell>
          <cell r="C2298" t="str">
            <v>CLOSED</v>
          </cell>
          <cell r="D2298" t="str">
            <v>Medium</v>
          </cell>
          <cell r="E2298" t="str">
            <v>netscribes</v>
          </cell>
          <cell r="F2298" t="str">
            <v>Shraddha Dighe</v>
          </cell>
          <cell r="G2298">
            <v>46043.576388888891</v>
          </cell>
          <cell r="H2298">
            <v>46046.611805555556</v>
          </cell>
        </row>
        <row r="2299">
          <cell r="A2299" t="str">
            <v>UCW-25280</v>
          </cell>
          <cell r="B2299" t="str">
            <v>Bella Vita Luxury x Tata CLiQ</v>
          </cell>
          <cell r="C2299" t="str">
            <v>CLOSED</v>
          </cell>
          <cell r="D2299" t="str">
            <v>Medium</v>
          </cell>
          <cell r="E2299" t="str">
            <v>netscribes</v>
          </cell>
          <cell r="F2299" t="str">
            <v>Shraddha Dighe</v>
          </cell>
          <cell r="G2299">
            <v>46043.569444444445</v>
          </cell>
          <cell r="H2299">
            <v>46046.622916666667</v>
          </cell>
        </row>
        <row r="2300">
          <cell r="A2300" t="str">
            <v>UCW-25279</v>
          </cell>
          <cell r="B2300" t="str">
            <v>CLONE - CLINIQUE | NPL Listing | 10th Jan</v>
          </cell>
          <cell r="C2300" t="str">
            <v>CLOSED</v>
          </cell>
          <cell r="D2300" t="str">
            <v>Medium</v>
          </cell>
          <cell r="E2300" t="str">
            <v>netscribes</v>
          </cell>
          <cell r="F2300" t="str">
            <v>Shraddha Dighe</v>
          </cell>
          <cell r="G2300">
            <v>46043.565972222219</v>
          </cell>
          <cell r="H2300">
            <v>46049.486111111109</v>
          </cell>
        </row>
        <row r="2301">
          <cell r="A2301" t="str">
            <v>UCW-25271</v>
          </cell>
          <cell r="B2301" t="str">
            <v>Rosso Brunello - New catalog 180 sku 06-jan-26</v>
          </cell>
          <cell r="C2301" t="str">
            <v>CLOSED Due to Inactive/Insufficient Information</v>
          </cell>
          <cell r="D2301" t="str">
            <v>Medium</v>
          </cell>
          <cell r="E2301" t="str">
            <v>netscribes</v>
          </cell>
          <cell r="F2301" t="str">
            <v>Juilee Jadhav</v>
          </cell>
          <cell r="G2301">
            <v>46043.515277777777</v>
          </cell>
          <cell r="H2301">
            <v>46093.665972222225</v>
          </cell>
        </row>
        <row r="2302">
          <cell r="A2302" t="str">
            <v>UCW-25266</v>
          </cell>
          <cell r="B2302" t="str">
            <v>ERROR_Crocs Kids size guide update</v>
          </cell>
          <cell r="C2302" t="str">
            <v>CLOSED Due to Inactive/Insufficient Information</v>
          </cell>
          <cell r="D2302" t="str">
            <v>Medium</v>
          </cell>
          <cell r="E2302" t="str">
            <v>netscribes</v>
          </cell>
          <cell r="F2302" t="str">
            <v>netscribes</v>
          </cell>
          <cell r="G2302">
            <v>46043.443749999999</v>
          </cell>
          <cell r="H2302">
            <v>46093.666666666664</v>
          </cell>
        </row>
        <row r="2303">
          <cell r="A2303" t="str">
            <v>UCW-25257</v>
          </cell>
          <cell r="B2303" t="str">
            <v>Tata Cliq-Multi Brand-Bag Accessories Men &amp; Women 15-01-2026</v>
          </cell>
          <cell r="C2303" t="str">
            <v>CLOSED</v>
          </cell>
          <cell r="D2303" t="str">
            <v>Medium</v>
          </cell>
          <cell r="E2303" t="str">
            <v>netscribes</v>
          </cell>
          <cell r="F2303" t="str">
            <v>netscribes</v>
          </cell>
          <cell r="G2303">
            <v>46042.724999999999</v>
          </cell>
          <cell r="H2303">
            <v>46046.552083333336</v>
          </cell>
        </row>
        <row r="2304">
          <cell r="A2304" t="str">
            <v>UCW-25256</v>
          </cell>
          <cell r="B2304" t="str">
            <v xml:space="preserve">Estee Lauder - 1901 - </v>
          </cell>
          <cell r="C2304" t="str">
            <v>CLOSED</v>
          </cell>
          <cell r="D2304" t="str">
            <v>Medium</v>
          </cell>
          <cell r="E2304" t="str">
            <v>netscribes</v>
          </cell>
          <cell r="F2304" t="str">
            <v>Shraddha Dighe</v>
          </cell>
          <cell r="G2304">
            <v>46042.724305555559</v>
          </cell>
          <cell r="H2304">
            <v>46093.77847222222</v>
          </cell>
        </row>
        <row r="2305">
          <cell r="A2305" t="str">
            <v>UCW-25254</v>
          </cell>
          <cell r="B2305" t="str">
            <v>ERROR_Request to Update Product Title – Pack of 3</v>
          </cell>
          <cell r="C2305" t="str">
            <v>CLOSED</v>
          </cell>
          <cell r="D2305" t="str">
            <v>Medium</v>
          </cell>
          <cell r="E2305" t="str">
            <v>netscribes</v>
          </cell>
          <cell r="F2305" t="str">
            <v>Shraddha Dighe</v>
          </cell>
          <cell r="G2305">
            <v>46042.720833333333</v>
          </cell>
          <cell r="H2305">
            <v>46043.500694444447</v>
          </cell>
        </row>
        <row r="2306">
          <cell r="A2306" t="str">
            <v>UCW-25251</v>
          </cell>
          <cell r="B2306" t="str">
            <v>ENRICH_PDP Images To Be Updated</v>
          </cell>
          <cell r="C2306" t="str">
            <v>CLOSED</v>
          </cell>
          <cell r="D2306" t="str">
            <v>Medium</v>
          </cell>
          <cell r="E2306" t="str">
            <v>netscribes</v>
          </cell>
          <cell r="F2306" t="str">
            <v>Shraddha Dighe</v>
          </cell>
          <cell r="G2306">
            <v>46042.708333333336</v>
          </cell>
          <cell r="H2306">
            <v>46044.465277777781</v>
          </cell>
        </row>
        <row r="2307">
          <cell r="A2307" t="str">
            <v>UCW-25249</v>
          </cell>
          <cell r="B2307" t="str">
            <v>MNY | Lifter Liner listing | TATACLIQ</v>
          </cell>
          <cell r="C2307" t="str">
            <v>CLOSED</v>
          </cell>
          <cell r="D2307" t="str">
            <v>Medium</v>
          </cell>
          <cell r="E2307" t="str">
            <v>netscribes</v>
          </cell>
          <cell r="F2307" t="str">
            <v>Shraddha Dighe</v>
          </cell>
          <cell r="G2307">
            <v>46042.702777777777</v>
          </cell>
          <cell r="H2307">
            <v>46044.532638888886</v>
          </cell>
        </row>
        <row r="2308">
          <cell r="A2308" t="str">
            <v>UCW-25243</v>
          </cell>
          <cell r="B2308" t="str">
            <v>RE: Enamor_Lingerie_114 Skus_21 Styles_14-01-2026</v>
          </cell>
          <cell r="C2308" t="str">
            <v>CLOSED</v>
          </cell>
          <cell r="D2308" t="str">
            <v>Medium</v>
          </cell>
          <cell r="E2308" t="str">
            <v>netscribes</v>
          </cell>
          <cell r="F2308" t="str">
            <v>Simi Raichel Zachariah</v>
          </cell>
          <cell r="G2308">
            <v>46042.67083333333</v>
          </cell>
          <cell r="H2308">
            <v>46044.70416666667</v>
          </cell>
        </row>
        <row r="2309">
          <cell r="A2309" t="str">
            <v>UCW-25234</v>
          </cell>
          <cell r="B2309" t="str">
            <v>Error_RE: Guess Jeans | Size Chart Issue | New Listings</v>
          </cell>
          <cell r="C2309" t="str">
            <v>CLOSED</v>
          </cell>
          <cell r="D2309" t="str">
            <v>Medium</v>
          </cell>
          <cell r="E2309" t="str">
            <v>netscribes</v>
          </cell>
          <cell r="F2309" t="str">
            <v>Simi Raichel Zachariah</v>
          </cell>
          <cell r="G2309">
            <v>46042.63958333333</v>
          </cell>
          <cell r="H2309">
            <v>46056.461111111108</v>
          </cell>
        </row>
        <row r="2310">
          <cell r="A2310" t="str">
            <v>UCW-25229</v>
          </cell>
          <cell r="B2310" t="str">
            <v>Tata Cliq (Jan) - New Product Listing - Lot 4</v>
          </cell>
          <cell r="C2310" t="str">
            <v>CLOSED</v>
          </cell>
          <cell r="D2310" t="str">
            <v>Medium</v>
          </cell>
          <cell r="E2310" t="str">
            <v>netscribes</v>
          </cell>
          <cell r="F2310" t="str">
            <v>Shraddha Dighe</v>
          </cell>
          <cell r="G2310">
            <v>46042.618055555555</v>
          </cell>
          <cell r="H2310">
            <v>46049.724999999999</v>
          </cell>
        </row>
        <row r="2311">
          <cell r="A2311" t="str">
            <v>UCW-25225</v>
          </cell>
          <cell r="B2311" t="str">
            <v>ENRICH_TATA CLIQ - IKONIC _ Request to Update Product Title</v>
          </cell>
          <cell r="C2311" t="str">
            <v>CLOSED</v>
          </cell>
          <cell r="D2311" t="str">
            <v>Medium</v>
          </cell>
          <cell r="E2311" t="str">
            <v>netscribes</v>
          </cell>
          <cell r="F2311" t="str">
            <v>Shraddha Dighe</v>
          </cell>
          <cell r="G2311">
            <v>46042.601388888892</v>
          </cell>
          <cell r="H2311">
            <v>46043.440972222219</v>
          </cell>
        </row>
        <row r="2312">
          <cell r="A2312" t="str">
            <v>UCW-25223</v>
          </cell>
          <cell r="B2312" t="str">
            <v xml:space="preserve">Error_Need to update Title_19th Jan </v>
          </cell>
          <cell r="C2312" t="str">
            <v>CLOSED</v>
          </cell>
          <cell r="D2312" t="str">
            <v>Medium</v>
          </cell>
          <cell r="E2312" t="str">
            <v>netscribes</v>
          </cell>
          <cell r="F2312" t="str">
            <v>Simi Raichel Zachariah</v>
          </cell>
          <cell r="G2312">
            <v>46042.600694444445</v>
          </cell>
          <cell r="H2312">
            <v>46044.537499999999</v>
          </cell>
        </row>
        <row r="2313">
          <cell r="A2313" t="str">
            <v>UCW-25217</v>
          </cell>
          <cell r="B2313" t="str">
            <v>SS26 FTW catalog - Lot 1</v>
          </cell>
          <cell r="C2313" t="str">
            <v>CLOSED Due to Inactive/Insufficient Information</v>
          </cell>
          <cell r="D2313" t="str">
            <v>Medium</v>
          </cell>
          <cell r="E2313" t="str">
            <v>netscribes</v>
          </cell>
          <cell r="F2313" t="str">
            <v>Mohd Tahir Shaikh</v>
          </cell>
          <cell r="G2313">
            <v>46042.54791666667</v>
          </cell>
          <cell r="H2313">
            <v>46093.668055555558</v>
          </cell>
        </row>
        <row r="2314">
          <cell r="A2314" t="str">
            <v>UCW-25216</v>
          </cell>
          <cell r="B2314" t="str">
            <v>ERROR_Possible Higher Escalation | Thrice Wrong Product Dispatched | Jack &amp; Jones_NC</v>
          </cell>
          <cell r="C2314" t="str">
            <v>CLOSED</v>
          </cell>
          <cell r="D2314" t="str">
            <v>Medium</v>
          </cell>
          <cell r="E2314" t="str">
            <v>netscribes</v>
          </cell>
          <cell r="F2314" t="str">
            <v>Sushma Ram</v>
          </cell>
          <cell r="G2314">
            <v>46042.491666666669</v>
          </cell>
          <cell r="H2314">
            <v>46044.459722222222</v>
          </cell>
        </row>
        <row r="2315">
          <cell r="A2315" t="str">
            <v>UCW-25205</v>
          </cell>
          <cell r="B2315" t="str">
            <v>Tata cliq  - New listing - Fragrance (17-01-2025)</v>
          </cell>
          <cell r="C2315" t="str">
            <v>CLOSED Due to Inactive/Insufficient Information</v>
          </cell>
          <cell r="D2315" t="str">
            <v>Medium</v>
          </cell>
          <cell r="E2315" t="str">
            <v>netscribes</v>
          </cell>
          <cell r="F2315" t="str">
            <v>Shraddha Dighe</v>
          </cell>
          <cell r="G2315">
            <v>46041.78402777778</v>
          </cell>
          <cell r="H2315">
            <v>46053.486111111109</v>
          </cell>
        </row>
        <row r="2316">
          <cell r="A2316" t="str">
            <v>UCW-25201</v>
          </cell>
          <cell r="B2316" t="str">
            <v>Miarcus -10 Styles-SS 26- 09 January</v>
          </cell>
          <cell r="C2316" t="str">
            <v>CLOSED</v>
          </cell>
          <cell r="D2316" t="str">
            <v>Medium</v>
          </cell>
          <cell r="E2316" t="str">
            <v>netscribes</v>
          </cell>
          <cell r="F2316" t="str">
            <v>Mohd Tahir Shaikh</v>
          </cell>
          <cell r="G2316">
            <v>46041.76666666667</v>
          </cell>
          <cell r="H2316">
            <v>46055.491666666669</v>
          </cell>
        </row>
        <row r="2317">
          <cell r="A2317" t="str">
            <v>UCW-25200</v>
          </cell>
          <cell r="B2317" t="str">
            <v>ENRICH_Bhima Jewels - 117 SKU- Request to Replace Images for Listed SKUs</v>
          </cell>
          <cell r="C2317" t="str">
            <v>CLOSED</v>
          </cell>
          <cell r="D2317" t="str">
            <v>Medium</v>
          </cell>
          <cell r="E2317" t="str">
            <v>netscribes</v>
          </cell>
          <cell r="F2317" t="str">
            <v>Shraddha Dighe</v>
          </cell>
          <cell r="G2317">
            <v>46041.765277777777</v>
          </cell>
          <cell r="H2317">
            <v>46044.532638888886</v>
          </cell>
        </row>
        <row r="2318">
          <cell r="A2318" t="str">
            <v>UCW-25197</v>
          </cell>
          <cell r="B2318" t="str">
            <v>CLONE - CLONE - Outzidr-10189-All Season-6th Oct</v>
          </cell>
          <cell r="C2318" t="str">
            <v>CLOSED</v>
          </cell>
          <cell r="D2318" t="str">
            <v>Medium</v>
          </cell>
          <cell r="E2318" t="str">
            <v>netscribes</v>
          </cell>
          <cell r="F2318" t="str">
            <v>Simi Raichel Zachariah</v>
          </cell>
          <cell r="G2318">
            <v>46041.756944444445</v>
          </cell>
          <cell r="H2318">
            <v>46044.65347222222</v>
          </cell>
        </row>
        <row r="2319">
          <cell r="A2319" t="str">
            <v>UCW-25196</v>
          </cell>
          <cell r="B2319" t="str">
            <v>New Sku Listing - Nuna (Aarete Marketing LLP 128412-AAR001) - 29 Dec 26</v>
          </cell>
          <cell r="C2319" t="str">
            <v>CLOSED</v>
          </cell>
          <cell r="D2319" t="str">
            <v>Medium</v>
          </cell>
          <cell r="E2319" t="str">
            <v>netscribes</v>
          </cell>
          <cell r="F2319" t="str">
            <v>Mohd Tahir Shaikh</v>
          </cell>
          <cell r="G2319">
            <v>46041.754861111112</v>
          </cell>
          <cell r="H2319">
            <v>46052.813888888886</v>
          </cell>
        </row>
        <row r="2320">
          <cell r="A2320" t="str">
            <v>UCW-25193</v>
          </cell>
          <cell r="B2320" t="str">
            <v>Noite Luxe Catlogue</v>
          </cell>
          <cell r="C2320" t="str">
            <v>CLOSED</v>
          </cell>
          <cell r="D2320" t="str">
            <v>Medium</v>
          </cell>
          <cell r="E2320" t="str">
            <v>netscribes</v>
          </cell>
          <cell r="F2320" t="str">
            <v>Juilee Jadhav</v>
          </cell>
          <cell r="G2320">
            <v>46041.740972222222</v>
          </cell>
          <cell r="H2320">
            <v>46057.484027777777</v>
          </cell>
        </row>
        <row r="2321">
          <cell r="A2321" t="str">
            <v>UCW-25185</v>
          </cell>
          <cell r="B2321" t="str">
            <v>Re: New Dress Material Catalouge- Meena Bazaar</v>
          </cell>
          <cell r="C2321" t="str">
            <v>CLOSED</v>
          </cell>
          <cell r="D2321" t="str">
            <v>Medium</v>
          </cell>
          <cell r="E2321" t="str">
            <v>netscribes</v>
          </cell>
          <cell r="F2321" t="str">
            <v>Simi Raichel Zachariah</v>
          </cell>
          <cell r="G2321">
            <v>46041.702777777777</v>
          </cell>
          <cell r="H2321">
            <v>46052.576388888891</v>
          </cell>
        </row>
        <row r="2322">
          <cell r="A2322" t="str">
            <v>UCW-25183</v>
          </cell>
          <cell r="B2322" t="str">
            <v>Asics + Footwear +125056+ mapping</v>
          </cell>
          <cell r="C2322" t="str">
            <v>CLOSED</v>
          </cell>
          <cell r="D2322" t="str">
            <v>Medium</v>
          </cell>
          <cell r="E2322" t="str">
            <v>netscribes</v>
          </cell>
          <cell r="F2322" t="str">
            <v>Mohd Tahir Shaikh</v>
          </cell>
          <cell r="G2322">
            <v>46041.686805555553</v>
          </cell>
          <cell r="H2322">
            <v>46042.571527777778</v>
          </cell>
        </row>
        <row r="2323">
          <cell r="A2323" t="str">
            <v>UCW-25178</v>
          </cell>
          <cell r="B2323" t="str">
            <v>Request for Product Listings and Brand Certificate Image - FreshLuxe</v>
          </cell>
          <cell r="C2323" t="str">
            <v>CLOSED</v>
          </cell>
          <cell r="D2323" t="str">
            <v>Medium</v>
          </cell>
          <cell r="E2323" t="str">
            <v>netscribes</v>
          </cell>
          <cell r="F2323" t="str">
            <v>Shraddha Dighe</v>
          </cell>
          <cell r="G2323">
            <v>46041.65625</v>
          </cell>
          <cell r="H2323">
            <v>46063.48333333333</v>
          </cell>
        </row>
        <row r="2324">
          <cell r="A2324" t="str">
            <v>UCW-25176</v>
          </cell>
          <cell r="B2324" t="str">
            <v>Tata Cliq | O.P.I Nature Strong LE- Jan 2026</v>
          </cell>
          <cell r="C2324" t="str">
            <v>CLOSED Due to Inactive/Insufficient Information</v>
          </cell>
          <cell r="D2324" t="str">
            <v>Medium</v>
          </cell>
          <cell r="E2324" t="str">
            <v>netscribes</v>
          </cell>
          <cell r="F2324" t="str">
            <v>Juilee Jadhav</v>
          </cell>
          <cell r="G2324">
            <v>46041.645138888889</v>
          </cell>
          <cell r="H2324">
            <v>46042.759722222225</v>
          </cell>
        </row>
        <row r="2325">
          <cell r="A2325" t="str">
            <v>UCW-25170</v>
          </cell>
          <cell r="B2325" t="str">
            <v xml:space="preserve"> Request for Product Listings and Brand Certificate Image - Super You</v>
          </cell>
          <cell r="C2325" t="str">
            <v>CLOSED Due to Inactive/Insufficient Information</v>
          </cell>
          <cell r="D2325" t="str">
            <v>Medium</v>
          </cell>
          <cell r="E2325" t="str">
            <v>netscribes</v>
          </cell>
          <cell r="F2325" t="str">
            <v>Simi Raichel Zachariah</v>
          </cell>
          <cell r="G2325">
            <v>46041.581944444442</v>
          </cell>
          <cell r="H2325">
            <v>46090.45416666667</v>
          </cell>
        </row>
        <row r="2326">
          <cell r="A2326" t="str">
            <v>UCW-25167</v>
          </cell>
          <cell r="B2326" t="str">
            <v>New Listing Details – Oil Control Face Wash 150 ml</v>
          </cell>
          <cell r="C2326" t="str">
            <v>CLOSED</v>
          </cell>
          <cell r="D2326" t="str">
            <v>Medium</v>
          </cell>
          <cell r="E2326" t="str">
            <v>netscribes</v>
          </cell>
          <cell r="F2326" t="str">
            <v>Mohd Tahir Shaikh</v>
          </cell>
          <cell r="G2326">
            <v>46041.47152777778</v>
          </cell>
          <cell r="H2326">
            <v>46044.529166666667</v>
          </cell>
        </row>
        <row r="2327">
          <cell r="A2327" t="str">
            <v>UCW-25165</v>
          </cell>
          <cell r="B2327" t="str">
            <v>ENRICH_Tata cliq  - Solinotes - Image Update</v>
          </cell>
          <cell r="C2327" t="str">
            <v>CLOSED</v>
          </cell>
          <cell r="D2327" t="str">
            <v>Medium</v>
          </cell>
          <cell r="E2327" t="str">
            <v>netscribes</v>
          </cell>
          <cell r="F2327" t="str">
            <v>Mohd Tahir Shaikh</v>
          </cell>
          <cell r="G2327">
            <v>46041.464583333334</v>
          </cell>
          <cell r="H2327">
            <v>46042.446527777778</v>
          </cell>
        </row>
        <row r="2328">
          <cell r="A2328" t="str">
            <v>UCW-25154</v>
          </cell>
          <cell r="B2328" t="str">
            <v>Enrich_Recliner Revised PDP</v>
          </cell>
          <cell r="C2328" t="str">
            <v>CLOSED</v>
          </cell>
          <cell r="D2328" t="str">
            <v>Medium</v>
          </cell>
          <cell r="E2328" t="str">
            <v>netscribes</v>
          </cell>
          <cell r="F2328" t="str">
            <v>Shraddha Dighe</v>
          </cell>
          <cell r="G2328">
            <v>46040.904166666667</v>
          </cell>
          <cell r="H2328">
            <v>46042.568055555559</v>
          </cell>
        </row>
        <row r="2329">
          <cell r="A2329" t="str">
            <v>UCW-25150</v>
          </cell>
          <cell r="B2329" t="str">
            <v>Tata Cliq-Multi Brand-Men's Apparel 15-01-2026</v>
          </cell>
          <cell r="C2329" t="str">
            <v>CLOSED</v>
          </cell>
          <cell r="D2329" t="str">
            <v>Medium</v>
          </cell>
          <cell r="E2329" t="str">
            <v>netscribes</v>
          </cell>
          <cell r="F2329" t="str">
            <v>Juilee Jadhav</v>
          </cell>
          <cell r="G2329">
            <v>46040.893055555556</v>
          </cell>
          <cell r="H2329">
            <v>46162.000694444447</v>
          </cell>
        </row>
        <row r="2330">
          <cell r="A2330" t="str">
            <v>UCW-25148</v>
          </cell>
          <cell r="B2330" t="str">
            <v>ENRICH_Need Image Change</v>
          </cell>
          <cell r="C2330" t="str">
            <v>CLOSED</v>
          </cell>
          <cell r="D2330" t="str">
            <v>Medium</v>
          </cell>
          <cell r="E2330" t="str">
            <v>netscribes</v>
          </cell>
          <cell r="F2330" t="str">
            <v>Mohd Tahir Shaikh</v>
          </cell>
          <cell r="G2330">
            <v>46040.873611111114</v>
          </cell>
          <cell r="H2330">
            <v>46043.469444444447</v>
          </cell>
        </row>
        <row r="2331">
          <cell r="A2331" t="str">
            <v>UCW-25142</v>
          </cell>
          <cell r="B2331" t="str">
            <v>Pantaloons/Men Women/Non Apparel Footwear/New Listing/SKU 194/Options 33| 13th Jan'2026</v>
          </cell>
          <cell r="C2331" t="str">
            <v>CLOSED</v>
          </cell>
          <cell r="D2331" t="str">
            <v>Medium</v>
          </cell>
          <cell r="E2331" t="str">
            <v>netscribes</v>
          </cell>
          <cell r="F2331" t="str">
            <v>Mohd Tahir Shaikh</v>
          </cell>
          <cell r="G2331">
            <v>46040.854166666664</v>
          </cell>
          <cell r="H2331">
            <v>46154.59652777778</v>
          </cell>
        </row>
        <row r="2332">
          <cell r="A2332" t="str">
            <v>UCW-25137</v>
          </cell>
          <cell r="B2332" t="str">
            <v>DMODOT - Footwear - 9/01</v>
          </cell>
          <cell r="C2332" t="str">
            <v>CLOSED Due to Inactive/Insufficient Information</v>
          </cell>
          <cell r="D2332" t="str">
            <v>Medium</v>
          </cell>
          <cell r="E2332" t="str">
            <v>netscribes</v>
          </cell>
          <cell r="F2332" t="str">
            <v>Mohd Tahir Shaikh</v>
          </cell>
          <cell r="G2332">
            <v>46040.840277777781</v>
          </cell>
          <cell r="H2332">
            <v>46093.668749999997</v>
          </cell>
        </row>
        <row r="2333">
          <cell r="A2333" t="str">
            <v>UCW-25136</v>
          </cell>
          <cell r="B2333" t="str">
            <v>Pantaloons/Specimen/Non Apparel/New Listing/SKU 30/Options 24| 13th Jan'2026</v>
          </cell>
          <cell r="C2333" t="str">
            <v>CLOSED Due to Inactive/Insufficient Information</v>
          </cell>
          <cell r="D2333" t="str">
            <v>Medium</v>
          </cell>
          <cell r="E2333" t="str">
            <v>netscribes</v>
          </cell>
          <cell r="F2333" t="str">
            <v>Shraddha Dighe</v>
          </cell>
          <cell r="G2333">
            <v>46040.836805555555</v>
          </cell>
          <cell r="H2333">
            <v>46078.524305555555</v>
          </cell>
        </row>
        <row r="2334">
          <cell r="A2334" t="str">
            <v>UCW-25135</v>
          </cell>
          <cell r="B2334" t="str">
            <v>New Premium Launch Proposal – Fogg F20 Fragrance Range for Tata CLiQ</v>
          </cell>
          <cell r="C2334" t="str">
            <v>CLOSED</v>
          </cell>
          <cell r="D2334" t="str">
            <v>Medium</v>
          </cell>
          <cell r="E2334" t="str">
            <v>netscribes</v>
          </cell>
          <cell r="F2334" t="str">
            <v>Juilee Jadhav</v>
          </cell>
          <cell r="G2334">
            <v>46040.836111111108</v>
          </cell>
          <cell r="H2334">
            <v>46046.605555555558</v>
          </cell>
        </row>
        <row r="2335">
          <cell r="A2335" t="str">
            <v>UCW-25132</v>
          </cell>
          <cell r="B2335" t="str">
            <v>Listing Request: Hydratint Beaded Blush</v>
          </cell>
          <cell r="C2335" t="str">
            <v>CLOSED</v>
          </cell>
          <cell r="D2335" t="str">
            <v>Medium</v>
          </cell>
          <cell r="E2335" t="str">
            <v>netscribes</v>
          </cell>
          <cell r="F2335" t="str">
            <v>Shraddha Dighe</v>
          </cell>
          <cell r="G2335">
            <v>46040.820138888892</v>
          </cell>
          <cell r="H2335">
            <v>46044.525000000001</v>
          </cell>
        </row>
        <row r="2336">
          <cell r="A2336" t="str">
            <v>UCW-25131</v>
          </cell>
          <cell r="B2336" t="str">
            <v>Tata Cliq-Multi Brand-Women's Apparel 15-01-2026</v>
          </cell>
          <cell r="C2336" t="str">
            <v>CLOSED</v>
          </cell>
          <cell r="D2336" t="str">
            <v>Medium</v>
          </cell>
          <cell r="E2336" t="str">
            <v>netscribes</v>
          </cell>
          <cell r="F2336" t="str">
            <v>Juilee Jadhav</v>
          </cell>
          <cell r="G2336">
            <v>46040.818055555559</v>
          </cell>
          <cell r="H2336">
            <v>46044.697916666664</v>
          </cell>
        </row>
        <row r="2337">
          <cell r="A2337" t="str">
            <v>UCW-25129</v>
          </cell>
          <cell r="B2337" t="str">
            <v>Asian Footwear listing 18 Jan 2026</v>
          </cell>
          <cell r="C2337" t="str">
            <v>CLOSED</v>
          </cell>
          <cell r="D2337" t="str">
            <v>Medium</v>
          </cell>
          <cell r="E2337" t="str">
            <v>Chirag Dubal</v>
          </cell>
          <cell r="F2337" t="str">
            <v>Jaibharathi Jagannathan</v>
          </cell>
          <cell r="G2337">
            <v>46040.772916666669</v>
          </cell>
          <cell r="H2337">
            <v>46052.559027777781</v>
          </cell>
        </row>
        <row r="2338">
          <cell r="A2338" t="str">
            <v>UCW-25124</v>
          </cell>
          <cell r="B2338" t="str">
            <v>Request to New List on Tatacliq _San Frissco Lot-25</v>
          </cell>
          <cell r="C2338" t="str">
            <v>CLOSED</v>
          </cell>
          <cell r="D2338" t="str">
            <v>Medium</v>
          </cell>
          <cell r="E2338" t="str">
            <v>netscribes</v>
          </cell>
          <cell r="F2338" t="str">
            <v>Shraddha Dighe</v>
          </cell>
          <cell r="G2338">
            <v>46040.736805555556</v>
          </cell>
          <cell r="H2338">
            <v>46050.876388888886</v>
          </cell>
        </row>
        <row r="2339">
          <cell r="A2339" t="str">
            <v>UCW-25123</v>
          </cell>
          <cell r="B2339" t="str">
            <v>Pantaloons/Men's wear/apparel/New Listing/SKU 169/Options 33| 13th Jan'2026</v>
          </cell>
          <cell r="C2339" t="str">
            <v>CLOSED</v>
          </cell>
          <cell r="D2339" t="str">
            <v>Medium</v>
          </cell>
          <cell r="E2339" t="str">
            <v>netscribes</v>
          </cell>
          <cell r="F2339" t="str">
            <v>Shraddha Dighe</v>
          </cell>
          <cell r="G2339">
            <v>46040.731249999997</v>
          </cell>
          <cell r="H2339">
            <v>46044.693055555559</v>
          </cell>
        </row>
        <row r="2340">
          <cell r="A2340" t="str">
            <v>UCW-25119</v>
          </cell>
          <cell r="B2340" t="str">
            <v>NEEMANS+FOOTWEAR+ 125173+ 15-01-2026</v>
          </cell>
          <cell r="C2340" t="str">
            <v>CLOSED Due to Inactive/Insufficient Information</v>
          </cell>
          <cell r="D2340" t="str">
            <v>Medium</v>
          </cell>
          <cell r="E2340" t="str">
            <v>netscribes</v>
          </cell>
          <cell r="F2340" t="str">
            <v>Juilee Jadhav</v>
          </cell>
          <cell r="G2340">
            <v>46040.711805555555</v>
          </cell>
          <cell r="H2340">
            <v>46093.668749999997</v>
          </cell>
        </row>
        <row r="2341">
          <cell r="A2341" t="str">
            <v>UCW-25118</v>
          </cell>
          <cell r="B2341" t="str">
            <v>Tata Cliq: Sandals &amp; Clogs_150126</v>
          </cell>
          <cell r="C2341" t="str">
            <v>CLOSED</v>
          </cell>
          <cell r="D2341" t="str">
            <v>Medium</v>
          </cell>
          <cell r="E2341" t="str">
            <v>netscribes</v>
          </cell>
          <cell r="F2341" t="str">
            <v>Juilee Jadhav</v>
          </cell>
          <cell r="G2341">
            <v>46040.70416666667</v>
          </cell>
          <cell r="H2341">
            <v>46044.595833333333</v>
          </cell>
        </row>
        <row r="2342">
          <cell r="A2342" t="str">
            <v>UCW-25117</v>
          </cell>
          <cell r="B2342" t="str">
            <v>Tatacliq Listing Template - ISDIN</v>
          </cell>
          <cell r="C2342" t="str">
            <v>CLOSED Due to Inactive/Insufficient Information</v>
          </cell>
          <cell r="D2342" t="str">
            <v>Medium</v>
          </cell>
          <cell r="E2342" t="str">
            <v>netscribes</v>
          </cell>
          <cell r="F2342" t="str">
            <v>Shraddha Dighe</v>
          </cell>
          <cell r="G2342">
            <v>46040.696527777778</v>
          </cell>
          <cell r="H2342">
            <v>46056.526388888888</v>
          </cell>
        </row>
        <row r="2343">
          <cell r="A2343" t="str">
            <v>UCW-25116</v>
          </cell>
          <cell r="B2343" t="str">
            <v>Tata Cliq-Allen Solly Brand-Kids Apparel 15-01-2026</v>
          </cell>
          <cell r="C2343" t="str">
            <v>CLOSED</v>
          </cell>
          <cell r="D2343" t="str">
            <v>Medium</v>
          </cell>
          <cell r="E2343" t="str">
            <v>netscribes</v>
          </cell>
          <cell r="F2343" t="str">
            <v>Juilee Jadhav</v>
          </cell>
          <cell r="G2343">
            <v>46040.689583333333</v>
          </cell>
          <cell r="H2343">
            <v>46046.758333333331</v>
          </cell>
        </row>
        <row r="2344">
          <cell r="A2344" t="str">
            <v>UCW-25115</v>
          </cell>
          <cell r="B2344" t="str">
            <v>Giva | Silver Jewellery | 125927 | 6-01-2026 (GLOW IN MOTION -105 Skus)</v>
          </cell>
          <cell r="C2344" t="str">
            <v>CLOSED</v>
          </cell>
          <cell r="D2344" t="str">
            <v>Medium</v>
          </cell>
          <cell r="E2344" t="str">
            <v>netscribes</v>
          </cell>
          <cell r="F2344" t="str">
            <v>Shraddha Dighe</v>
          </cell>
          <cell r="G2344">
            <v>46040.688888888886</v>
          </cell>
          <cell r="H2344">
            <v>46049.551388888889</v>
          </cell>
        </row>
        <row r="2345">
          <cell r="A2345" t="str">
            <v>UCW-25110</v>
          </cell>
          <cell r="B2345" t="str">
            <v>Tata Cliq-Multi Brand-Bag Accessories Men &amp; Women 15-01-2026</v>
          </cell>
          <cell r="C2345" t="str">
            <v>CLOSED</v>
          </cell>
          <cell r="D2345" t="str">
            <v>Medium</v>
          </cell>
          <cell r="E2345" t="str">
            <v>netscribes</v>
          </cell>
          <cell r="F2345" t="str">
            <v>Juilee Jadhav</v>
          </cell>
          <cell r="G2345">
            <v>46040.618055555555</v>
          </cell>
          <cell r="H2345">
            <v>46042.724999999999</v>
          </cell>
        </row>
        <row r="2346">
          <cell r="A2346" t="str">
            <v>UCW-25108</v>
          </cell>
          <cell r="B2346" t="str">
            <v>Enrich_Request to Update Images – All Over You Multistick Category</v>
          </cell>
          <cell r="C2346" t="str">
            <v>CLOSED</v>
          </cell>
          <cell r="D2346" t="str">
            <v>Medium</v>
          </cell>
          <cell r="E2346" t="str">
            <v>netscribes</v>
          </cell>
          <cell r="F2346" t="str">
            <v>Juilee Jadhav</v>
          </cell>
          <cell r="G2346">
            <v>46040.59652777778</v>
          </cell>
          <cell r="H2346">
            <v>46043.484722222223</v>
          </cell>
        </row>
        <row r="2347">
          <cell r="A2347" t="str">
            <v>UCW-25081</v>
          </cell>
          <cell r="B2347" t="str">
            <v>Styles Migration to Tata Cliq ABFRL Account - 09-01-2026</v>
          </cell>
          <cell r="C2347" t="str">
            <v>CLOSED Due to Inactive/Insufficient Information</v>
          </cell>
          <cell r="D2347" t="str">
            <v>Medium</v>
          </cell>
          <cell r="E2347" t="str">
            <v>Chirag Dubal</v>
          </cell>
          <cell r="F2347" t="str">
            <v>Shloka Chakre</v>
          </cell>
          <cell r="G2347">
            <v>46039.770138888889</v>
          </cell>
          <cell r="H2347">
            <v>46069.463888888888</v>
          </cell>
        </row>
        <row r="2348">
          <cell r="A2348" t="str">
            <v>UCW-25079</v>
          </cell>
          <cell r="B2348" t="str">
            <v>Pantaloons/Women Ethnic wear/Apparel/New Listing/SKU 145/Options 26| 13th Jan'2026</v>
          </cell>
          <cell r="C2348" t="str">
            <v>CLOSED</v>
          </cell>
          <cell r="D2348" t="str">
            <v>Medium</v>
          </cell>
          <cell r="E2348" t="str">
            <v>netscribes</v>
          </cell>
          <cell r="F2348" t="str">
            <v>Simi Raichel Zachariah</v>
          </cell>
          <cell r="G2348">
            <v>46039.75277777778</v>
          </cell>
          <cell r="H2348">
            <v>46042.704861111109</v>
          </cell>
        </row>
        <row r="2349">
          <cell r="A2349" t="str">
            <v>UCW-25072</v>
          </cell>
          <cell r="B2349" t="str">
            <v>TH Seller Migration : PVH -Tata Mall : 129329</v>
          </cell>
          <cell r="C2349" t="str">
            <v>CLOSED</v>
          </cell>
          <cell r="D2349" t="str">
            <v>Medium</v>
          </cell>
          <cell r="E2349" t="str">
            <v>Chirag Dubal</v>
          </cell>
          <cell r="F2349" t="str">
            <v>Shloka Chakre</v>
          </cell>
          <cell r="G2349">
            <v>46039.695138888892</v>
          </cell>
          <cell r="H2349">
            <v>46042.552777777775</v>
          </cell>
        </row>
        <row r="2350">
          <cell r="A2350" t="str">
            <v>UCW-25071</v>
          </cell>
          <cell r="B2350" t="str">
            <v>Lotus | Jan'26 | EAN update</v>
          </cell>
          <cell r="C2350" t="str">
            <v>CLOSED</v>
          </cell>
          <cell r="D2350" t="str">
            <v>Medium</v>
          </cell>
          <cell r="E2350" t="str">
            <v>netscribes</v>
          </cell>
          <cell r="F2350" t="str">
            <v>Simi Raichel Zachariah</v>
          </cell>
          <cell r="G2350">
            <v>46039.693055555559</v>
          </cell>
          <cell r="H2350">
            <v>46042.431944444441</v>
          </cell>
        </row>
        <row r="2351">
          <cell r="A2351" t="str">
            <v>UCW-25070</v>
          </cell>
          <cell r="B2351" t="str">
            <v>CK Seller Migration : Miraya Tata Lux : 129174</v>
          </cell>
          <cell r="C2351" t="str">
            <v>CLOSED</v>
          </cell>
          <cell r="D2351" t="str">
            <v>Medium</v>
          </cell>
          <cell r="E2351" t="str">
            <v>Chirag Dubal</v>
          </cell>
          <cell r="F2351" t="str">
            <v>Shloka Chakre</v>
          </cell>
          <cell r="G2351">
            <v>46039.682638888888</v>
          </cell>
          <cell r="H2351">
            <v>46041.881944444445</v>
          </cell>
        </row>
        <row r="2352">
          <cell r="A2352" t="str">
            <v>UCW-25048</v>
          </cell>
          <cell r="B2352" t="str">
            <v>Tata Cliq - Art Street Brand, 30-SKU's Listings Photo frames and Flowers</v>
          </cell>
          <cell r="C2352" t="str">
            <v>CLOSED</v>
          </cell>
          <cell r="D2352" t="str">
            <v>Medium</v>
          </cell>
          <cell r="E2352" t="str">
            <v>netscribes</v>
          </cell>
          <cell r="F2352" t="str">
            <v>Mohd Tahir Shaikh</v>
          </cell>
          <cell r="G2352">
            <v>46039.494444444441</v>
          </cell>
          <cell r="H2352">
            <v>46042.686805555553</v>
          </cell>
        </row>
        <row r="2353">
          <cell r="A2353" t="str">
            <v>UCW-25045</v>
          </cell>
          <cell r="B2353" t="str">
            <v>Pantaloons/Women Western Wear/Apparel/New Listing/SKU 429/Options 80| 12th Jan'2026</v>
          </cell>
          <cell r="C2353" t="str">
            <v>CLOSED</v>
          </cell>
          <cell r="D2353" t="str">
            <v>Medium</v>
          </cell>
          <cell r="E2353" t="str">
            <v>netscribes</v>
          </cell>
          <cell r="F2353" t="str">
            <v>Simi Raichel Zachariah</v>
          </cell>
          <cell r="G2353">
            <v>46039.488194444442</v>
          </cell>
          <cell r="H2353">
            <v>46044.800694444442</v>
          </cell>
        </row>
        <row r="2354">
          <cell r="A2354" t="str">
            <v>UCW-25040</v>
          </cell>
          <cell r="B2354" t="str">
            <v>Asian Footwear listing 16 Jan 2026</v>
          </cell>
          <cell r="C2354" t="str">
            <v>CLOSED</v>
          </cell>
          <cell r="D2354" t="str">
            <v>Medium</v>
          </cell>
          <cell r="E2354" t="str">
            <v>netscribes</v>
          </cell>
          <cell r="F2354" t="str">
            <v>Mohd Tahir Shaikh</v>
          </cell>
          <cell r="G2354">
            <v>46038.8125</v>
          </cell>
          <cell r="H2354">
            <v>46043.640972222223</v>
          </cell>
        </row>
        <row r="2355">
          <cell r="A2355" t="str">
            <v>UCW-25035</v>
          </cell>
          <cell r="B2355" t="str">
            <v>NPD Listing- Unilever International</v>
          </cell>
          <cell r="C2355" t="str">
            <v>CLOSED Due to Inactive/Insufficient Information</v>
          </cell>
          <cell r="D2355" t="str">
            <v>Medium</v>
          </cell>
          <cell r="E2355" t="str">
            <v>netscribes</v>
          </cell>
          <cell r="F2355" t="str">
            <v>Shraddha Dighe</v>
          </cell>
          <cell r="G2355">
            <v>46038.763194444444</v>
          </cell>
          <cell r="H2355">
            <v>46049.511111111111</v>
          </cell>
        </row>
        <row r="2356">
          <cell r="A2356" t="str">
            <v>UCW-25034</v>
          </cell>
          <cell r="B2356" t="str">
            <v>Apparel Catalogue 108 SKUs for Upload</v>
          </cell>
          <cell r="C2356" t="str">
            <v>CLOSED</v>
          </cell>
          <cell r="D2356" t="str">
            <v>Medium</v>
          </cell>
          <cell r="E2356" t="str">
            <v>netscribes</v>
          </cell>
          <cell r="F2356" t="str">
            <v>Mohd Tahir Shaikh</v>
          </cell>
          <cell r="G2356">
            <v>46038.761805555558</v>
          </cell>
          <cell r="H2356">
            <v>46052.677083333336</v>
          </cell>
        </row>
        <row r="2357">
          <cell r="A2357" t="str">
            <v>UCW-25032</v>
          </cell>
          <cell r="B2357" t="str">
            <v>Enrich_MNY | Sky High Q1'26 PDP Refresh 2 | TATACLIQ</v>
          </cell>
          <cell r="C2357" t="str">
            <v>CLOSED</v>
          </cell>
          <cell r="D2357" t="str">
            <v>Medium</v>
          </cell>
          <cell r="E2357" t="str">
            <v>netscribes</v>
          </cell>
          <cell r="F2357" t="str">
            <v>Shraddha Dighe</v>
          </cell>
          <cell r="G2357">
            <v>46038.759027777778</v>
          </cell>
          <cell r="H2357">
            <v>46041.478472222225</v>
          </cell>
        </row>
        <row r="2358">
          <cell r="A2358" t="str">
            <v>UCW-25030</v>
          </cell>
          <cell r="B2358" t="str">
            <v>MNY Lips | Teddy Tint Ext listing | TATACLIQ</v>
          </cell>
          <cell r="C2358" t="str">
            <v>CLOSED</v>
          </cell>
          <cell r="D2358" t="str">
            <v>Medium</v>
          </cell>
          <cell r="E2358" t="str">
            <v>netscribes</v>
          </cell>
          <cell r="F2358" t="str">
            <v>Shraddha Dighe</v>
          </cell>
          <cell r="G2358">
            <v>46038.756249999999</v>
          </cell>
          <cell r="H2358">
            <v>46043.660416666666</v>
          </cell>
        </row>
        <row r="2359">
          <cell r="A2359" t="str">
            <v>UCW-25027</v>
          </cell>
          <cell r="B2359" t="str">
            <v>Clinique NPL UV - 16th Jan</v>
          </cell>
          <cell r="C2359" t="str">
            <v>CLOSED</v>
          </cell>
          <cell r="D2359" t="str">
            <v>Medium</v>
          </cell>
          <cell r="E2359" t="str">
            <v>netscribes</v>
          </cell>
          <cell r="F2359" t="str">
            <v>Shraddha Dighe</v>
          </cell>
          <cell r="G2359">
            <v>46038.731249999997</v>
          </cell>
          <cell r="H2359">
            <v>46042.57708333333</v>
          </cell>
        </row>
        <row r="2360">
          <cell r="A2360" t="str">
            <v>UCW-25026</v>
          </cell>
          <cell r="B2360" t="str">
            <v>ENRICH_Aston Martin- Videos _NC</v>
          </cell>
          <cell r="C2360" t="str">
            <v>CLOSED</v>
          </cell>
          <cell r="D2360" t="str">
            <v>Medium</v>
          </cell>
          <cell r="E2360" t="str">
            <v>netscribes</v>
          </cell>
          <cell r="F2360" t="str">
            <v>Mohd Tahir Shaikh</v>
          </cell>
          <cell r="G2360">
            <v>46038.731249999997</v>
          </cell>
          <cell r="H2360">
            <v>46039.709722222222</v>
          </cell>
        </row>
        <row r="2361">
          <cell r="A2361" t="str">
            <v>UCW-25025</v>
          </cell>
          <cell r="B2361" t="str">
            <v>TCL NPL Cataloguing - Feb'26 Cycle</v>
          </cell>
          <cell r="C2361" t="str">
            <v>CLOSED Due to Inactive/Insufficient Information</v>
          </cell>
          <cell r="D2361" t="str">
            <v>Medium</v>
          </cell>
          <cell r="E2361" t="str">
            <v>netscribes</v>
          </cell>
          <cell r="F2361" t="str">
            <v>Shraddha Dighe</v>
          </cell>
          <cell r="G2361">
            <v>46038.726388888892</v>
          </cell>
          <cell r="H2361">
            <v>46041.443749999999</v>
          </cell>
        </row>
        <row r="2362">
          <cell r="A2362" t="str">
            <v>UCW-25020</v>
          </cell>
          <cell r="B2362" t="str">
            <v>Footwear Catalogue 26 SKUs for Upload</v>
          </cell>
          <cell r="C2362" t="str">
            <v>CLOSED</v>
          </cell>
          <cell r="D2362" t="str">
            <v>Medium</v>
          </cell>
          <cell r="E2362" t="str">
            <v>netscribes</v>
          </cell>
          <cell r="F2362" t="str">
            <v>Mohd Tahir Shaikh</v>
          </cell>
          <cell r="G2362">
            <v>46038.713194444441</v>
          </cell>
          <cell r="H2362">
            <v>46049.773611111108</v>
          </cell>
        </row>
        <row r="2363">
          <cell r="A2363" t="str">
            <v>UCW-25019</v>
          </cell>
          <cell r="B2363" t="str">
            <v>Libas Apparel 127532 09-01-2026 (NEW CATALOGUE)</v>
          </cell>
          <cell r="C2363" t="str">
            <v>CLOSED</v>
          </cell>
          <cell r="D2363" t="str">
            <v>Medium</v>
          </cell>
          <cell r="E2363" t="str">
            <v>netscribes</v>
          </cell>
          <cell r="F2363" t="str">
            <v>Juilee Jadhav</v>
          </cell>
          <cell r="G2363">
            <v>46038.707638888889</v>
          </cell>
          <cell r="H2363">
            <v>46042.677083333336</v>
          </cell>
        </row>
        <row r="2364">
          <cell r="A2364" t="str">
            <v>UCW-25018</v>
          </cell>
          <cell r="B2364" t="str">
            <v>Error_Incorrect Color Dispatched Twice (Andon Cord) - United Colors of Benetton</v>
          </cell>
          <cell r="C2364" t="str">
            <v>CLOSED</v>
          </cell>
          <cell r="D2364" t="str">
            <v>Medium</v>
          </cell>
          <cell r="E2364" t="str">
            <v>Chirag Dubal</v>
          </cell>
          <cell r="F2364" t="str">
            <v>Reagan D’souza</v>
          </cell>
          <cell r="G2364">
            <v>46038.705555555556</v>
          </cell>
          <cell r="H2364">
            <v>46057.533333333333</v>
          </cell>
        </row>
        <row r="2365">
          <cell r="A2365" t="str">
            <v>UCW-25017</v>
          </cell>
          <cell r="B2365" t="str">
            <v>Apparel Catalogue 40 SKUs for Upload</v>
          </cell>
          <cell r="C2365" t="str">
            <v>CLOSED</v>
          </cell>
          <cell r="D2365" t="str">
            <v>Medium</v>
          </cell>
          <cell r="E2365" t="str">
            <v>netscribes</v>
          </cell>
          <cell r="F2365" t="str">
            <v>Mohd Tahir Shaikh</v>
          </cell>
          <cell r="G2365">
            <v>46038.705555555556</v>
          </cell>
          <cell r="H2365">
            <v>46046.597222222219</v>
          </cell>
        </row>
        <row r="2366">
          <cell r="A2366" t="str">
            <v>UCW-25016</v>
          </cell>
          <cell r="B2366" t="str">
            <v>Enrich_Request for Attribute Update || 16/01/2026</v>
          </cell>
          <cell r="C2366" t="str">
            <v>CLOSED</v>
          </cell>
          <cell r="D2366" t="str">
            <v>Medium</v>
          </cell>
          <cell r="E2366" t="str">
            <v>netscribes</v>
          </cell>
          <cell r="F2366" t="str">
            <v>Juilee Jadhav</v>
          </cell>
          <cell r="G2366">
            <v>46038.697916666664</v>
          </cell>
          <cell r="H2366">
            <v>46042.453472222223</v>
          </cell>
        </row>
        <row r="2367">
          <cell r="A2367" t="str">
            <v>UCW-25015</v>
          </cell>
          <cell r="B2367" t="str">
            <v>Enrich_Request to Update Images</v>
          </cell>
          <cell r="C2367" t="str">
            <v>CLOSED</v>
          </cell>
          <cell r="D2367" t="str">
            <v>Medium</v>
          </cell>
          <cell r="E2367" t="str">
            <v>netscribes</v>
          </cell>
          <cell r="F2367" t="str">
            <v>Shraddha Dighe</v>
          </cell>
          <cell r="G2367">
            <v>46038.695833333331</v>
          </cell>
          <cell r="H2367">
            <v>46039.708333333336</v>
          </cell>
        </row>
        <row r="2368">
          <cell r="A2368" t="str">
            <v>UCW-25013</v>
          </cell>
          <cell r="B2368" t="str">
            <v xml:space="preserve">Estee Lauder - NPL - Jelly Cleanser 16th Jan </v>
          </cell>
          <cell r="C2368" t="str">
            <v>CLOSED</v>
          </cell>
          <cell r="D2368" t="str">
            <v>Medium</v>
          </cell>
          <cell r="E2368" t="str">
            <v>netscribes</v>
          </cell>
          <cell r="F2368" t="str">
            <v>Shraddha Dighe</v>
          </cell>
          <cell r="G2368">
            <v>46038.69027777778</v>
          </cell>
          <cell r="H2368">
            <v>46042.570833333331</v>
          </cell>
        </row>
        <row r="2369">
          <cell r="A2369" t="str">
            <v>UCW-25009</v>
          </cell>
          <cell r="B2369" t="str">
            <v>W/Aurelia products to be dual listed in new seller code - 129504</v>
          </cell>
          <cell r="C2369" t="str">
            <v>CLOSED</v>
          </cell>
          <cell r="D2369" t="str">
            <v>Medium</v>
          </cell>
          <cell r="E2369" t="str">
            <v>netscribes</v>
          </cell>
          <cell r="F2369" t="str">
            <v>Simi Raichel Zachariah</v>
          </cell>
          <cell r="G2369">
            <v>46038.656944444447</v>
          </cell>
          <cell r="H2369">
            <v>46046.492361111108</v>
          </cell>
        </row>
        <row r="2370">
          <cell r="A2370" t="str">
            <v>UCW-25007</v>
          </cell>
          <cell r="B2370" t="str">
            <v>FW: TRIAL CATALOGUE TEMPLATES</v>
          </cell>
          <cell r="C2370" t="str">
            <v>CLOSED</v>
          </cell>
          <cell r="D2370" t="str">
            <v>Medium</v>
          </cell>
          <cell r="E2370" t="str">
            <v>netscribes</v>
          </cell>
          <cell r="F2370" t="str">
            <v>Mohd Tahir Shaikh</v>
          </cell>
          <cell r="G2370">
            <v>46038.65347222222</v>
          </cell>
          <cell r="H2370">
            <v>46086.423611111109</v>
          </cell>
        </row>
        <row r="2371">
          <cell r="A2371" t="str">
            <v>UCW-25000</v>
          </cell>
          <cell r="B2371" t="str">
            <v>Shiseido Skincare and Makeup</v>
          </cell>
          <cell r="C2371" t="str">
            <v>CLOSED</v>
          </cell>
          <cell r="D2371" t="str">
            <v>Medium</v>
          </cell>
          <cell r="E2371" t="str">
            <v>netscribes</v>
          </cell>
          <cell r="F2371" t="str">
            <v>Shraddha Dighe</v>
          </cell>
          <cell r="G2371">
            <v>46038.611111111109</v>
          </cell>
          <cell r="H2371">
            <v>46043.520833333336</v>
          </cell>
        </row>
        <row r="2372">
          <cell r="A2372" t="str">
            <v>UCW-24996</v>
          </cell>
          <cell r="B2372" t="str">
            <v xml:space="preserve">Enrich_Updation of title </v>
          </cell>
          <cell r="C2372" t="str">
            <v>CLOSED Due to Inactive/Insufficient Information</v>
          </cell>
          <cell r="D2372" t="str">
            <v>Medium</v>
          </cell>
          <cell r="E2372" t="str">
            <v>netscribes</v>
          </cell>
          <cell r="F2372" t="str">
            <v>Shraddha Dighe</v>
          </cell>
          <cell r="G2372">
            <v>46038.582638888889</v>
          </cell>
          <cell r="H2372">
            <v>46050.626388888886</v>
          </cell>
        </row>
        <row r="2373">
          <cell r="A2373" t="str">
            <v>UCW-24995</v>
          </cell>
          <cell r="B2373" t="str">
            <v>Jo Malone - NPL - TCL Listing 13th Jan</v>
          </cell>
          <cell r="C2373" t="str">
            <v>CLOSED</v>
          </cell>
          <cell r="D2373" t="str">
            <v>Medium</v>
          </cell>
          <cell r="E2373" t="str">
            <v>netscribes</v>
          </cell>
          <cell r="F2373" t="str">
            <v>Shraddha Dighe</v>
          </cell>
          <cell r="G2373">
            <v>46038.578472222223</v>
          </cell>
          <cell r="H2373">
            <v>46042.542361111111</v>
          </cell>
        </row>
        <row r="2374">
          <cell r="A2374" t="str">
            <v>UCW-24994</v>
          </cell>
          <cell r="B2374" t="str">
            <v xml:space="preserve">Enrich_Update Listing Name </v>
          </cell>
          <cell r="C2374" t="str">
            <v>CLOSED</v>
          </cell>
          <cell r="D2374" t="str">
            <v>Medium</v>
          </cell>
          <cell r="E2374" t="str">
            <v>netscribes</v>
          </cell>
          <cell r="F2374" t="str">
            <v>Shraddha Dighe</v>
          </cell>
          <cell r="G2374">
            <v>46038.569444444445</v>
          </cell>
          <cell r="H2374">
            <v>46041.709722222222</v>
          </cell>
        </row>
        <row r="2375">
          <cell r="A2375" t="str">
            <v>UCW-24989</v>
          </cell>
          <cell r="B2375" t="str">
            <v>ERROR_Tatacliq Lifestyle Catalogue Template-Lot -131_22.10.2025_NC</v>
          </cell>
          <cell r="C2375" t="str">
            <v>CLOSED</v>
          </cell>
          <cell r="D2375" t="str">
            <v>Medium</v>
          </cell>
          <cell r="E2375" t="str">
            <v>netscribes</v>
          </cell>
          <cell r="F2375" t="str">
            <v>Mohd Tahir Shaikh</v>
          </cell>
          <cell r="G2375">
            <v>46038.539583333331</v>
          </cell>
          <cell r="H2375">
            <v>46041.474999999999</v>
          </cell>
        </row>
        <row r="2376">
          <cell r="A2376" t="str">
            <v>UCW-24967</v>
          </cell>
          <cell r="B2376" t="str">
            <v>Enrich_Re: [EXT] Re: New BC Content Update Big sizes</v>
          </cell>
          <cell r="C2376" t="str">
            <v>CLOSED</v>
          </cell>
          <cell r="D2376" t="str">
            <v>Medium</v>
          </cell>
          <cell r="E2376" t="str">
            <v>netscribes</v>
          </cell>
          <cell r="F2376" t="str">
            <v>Simi Raichel Zachariah</v>
          </cell>
          <cell r="G2376">
            <v>46036.842361111114</v>
          </cell>
          <cell r="H2376">
            <v>46042.438888888886</v>
          </cell>
        </row>
        <row r="2377">
          <cell r="A2377" t="str">
            <v>UCW-24965</v>
          </cell>
          <cell r="B2377" t="str">
            <v>CLONE - Outzidr-10189-All Season-6th Oct</v>
          </cell>
          <cell r="C2377" t="str">
            <v>CLOSED Due to Inactive/Insufficient Information</v>
          </cell>
          <cell r="D2377" t="str">
            <v>Medium</v>
          </cell>
          <cell r="E2377" t="str">
            <v>netscribes</v>
          </cell>
          <cell r="F2377" t="str">
            <v>Mohd Tahir Shaikh</v>
          </cell>
          <cell r="G2377">
            <v>46036.813194444447</v>
          </cell>
          <cell r="H2377">
            <v>46041.756944444445</v>
          </cell>
        </row>
        <row r="2378">
          <cell r="A2378" t="str">
            <v>UCW-24964</v>
          </cell>
          <cell r="B2378" t="str">
            <v xml:space="preserve"> Cataloging of Colorbar SKU 8904052471394 </v>
          </cell>
          <cell r="C2378" t="str">
            <v>CLOSED Due to Inactive/Insufficient Information</v>
          </cell>
          <cell r="D2378" t="str">
            <v>Medium</v>
          </cell>
          <cell r="E2378" t="str">
            <v>netscribes</v>
          </cell>
          <cell r="F2378" t="str">
            <v>Simi Raichel Zachariah</v>
          </cell>
          <cell r="G2378">
            <v>46036.794444444444</v>
          </cell>
          <cell r="H2378">
            <v>46050.427777777775</v>
          </cell>
        </row>
        <row r="2379">
          <cell r="A2379" t="str">
            <v>UCW-24963</v>
          </cell>
          <cell r="B2379" t="str">
            <v>Error_LoveChild Masaba Nazar Na Lage Kajal Coal Black - Grammage Change</v>
          </cell>
          <cell r="C2379" t="str">
            <v>CLOSED</v>
          </cell>
          <cell r="D2379" t="str">
            <v>Medium</v>
          </cell>
          <cell r="E2379" t="str">
            <v>netscribes</v>
          </cell>
          <cell r="F2379" t="str">
            <v>Simi Raichel Zachariah</v>
          </cell>
          <cell r="G2379">
            <v>46036.786805555559</v>
          </cell>
          <cell r="H2379">
            <v>46042.438888888886</v>
          </cell>
        </row>
        <row r="2380">
          <cell r="A2380" t="str">
            <v>UCW-24960</v>
          </cell>
          <cell r="B2380" t="str">
            <v>Onboarding Brand on Tata Cliq_RASASI</v>
          </cell>
          <cell r="C2380" t="str">
            <v>CLOSED</v>
          </cell>
          <cell r="D2380" t="str">
            <v>Medium</v>
          </cell>
          <cell r="E2380" t="str">
            <v>netscribes</v>
          </cell>
          <cell r="F2380" t="str">
            <v>Simi Raichel Zachariah</v>
          </cell>
          <cell r="G2380">
            <v>46036.773611111108</v>
          </cell>
          <cell r="H2380">
            <v>46043.510416666664</v>
          </cell>
        </row>
        <row r="2381">
          <cell r="A2381" t="str">
            <v>UCW-24959</v>
          </cell>
          <cell r="B2381" t="str">
            <v>ENRICH_Request to Update Listing Images</v>
          </cell>
          <cell r="C2381" t="str">
            <v>CLOSED</v>
          </cell>
          <cell r="D2381" t="str">
            <v>Medium</v>
          </cell>
          <cell r="E2381" t="str">
            <v>netscribes</v>
          </cell>
          <cell r="F2381" t="str">
            <v>Mohd Tahir Shaikh</v>
          </cell>
          <cell r="G2381">
            <v>46036.767361111109</v>
          </cell>
          <cell r="H2381">
            <v>46044.435416666667</v>
          </cell>
        </row>
        <row r="2382">
          <cell r="A2382" t="str">
            <v>UCW-24956</v>
          </cell>
          <cell r="B2382" t="str">
            <v>Dual Listing | Enable Sell Now - Request for BB stock</v>
          </cell>
          <cell r="C2382" t="str">
            <v>CLOSED</v>
          </cell>
          <cell r="D2382" t="str">
            <v>Medium</v>
          </cell>
          <cell r="E2382" t="str">
            <v>netscribes</v>
          </cell>
          <cell r="F2382" t="str">
            <v>Shraddha Dighe</v>
          </cell>
          <cell r="G2382">
            <v>46036.757638888892</v>
          </cell>
          <cell r="H2382">
            <v>46043.51458333333</v>
          </cell>
        </row>
        <row r="2383">
          <cell r="A2383" t="str">
            <v>UCW-24930</v>
          </cell>
          <cell r="B2383" t="str">
            <v xml:space="preserve">Enrich_Update listing images </v>
          </cell>
          <cell r="C2383" t="str">
            <v>CLOSED</v>
          </cell>
          <cell r="D2383" t="str">
            <v>Medium</v>
          </cell>
          <cell r="E2383" t="str">
            <v>netscribes</v>
          </cell>
          <cell r="F2383" t="str">
            <v>Shraddha Dighe</v>
          </cell>
          <cell r="G2383">
            <v>46036.640972222223</v>
          </cell>
          <cell r="H2383">
            <v>46041.71875</v>
          </cell>
        </row>
        <row r="2384">
          <cell r="A2384" t="str">
            <v>UCW-24928</v>
          </cell>
          <cell r="B2384" t="str">
            <v>CLINIQUE | NPL Listing | 10th Jan</v>
          </cell>
          <cell r="C2384" t="str">
            <v>CLOSED Due to Inactive/Insufficient Information</v>
          </cell>
          <cell r="D2384" t="str">
            <v>Medium</v>
          </cell>
          <cell r="E2384" t="str">
            <v>netscribes</v>
          </cell>
          <cell r="F2384" t="str">
            <v>Shraddha Dighe</v>
          </cell>
          <cell r="G2384">
            <v>46036.636111111111</v>
          </cell>
          <cell r="H2384">
            <v>46049.484722222223</v>
          </cell>
        </row>
        <row r="2385">
          <cell r="A2385" t="str">
            <v>UCW-24924</v>
          </cell>
          <cell r="B2385" t="str">
            <v>Estee Lauder - OR - 12th Jan</v>
          </cell>
          <cell r="C2385" t="str">
            <v>CLOSED</v>
          </cell>
          <cell r="D2385" t="str">
            <v>Medium</v>
          </cell>
          <cell r="E2385" t="str">
            <v>netscribes</v>
          </cell>
          <cell r="F2385" t="str">
            <v>Shraddha Dighe</v>
          </cell>
          <cell r="G2385">
            <v>46036.627083333333</v>
          </cell>
          <cell r="H2385">
            <v>46039.686805555553</v>
          </cell>
        </row>
        <row r="2386">
          <cell r="A2386" t="str">
            <v>UCW-24906</v>
          </cell>
          <cell r="B2386" t="str">
            <v>Spring Soul - 129014 - Velvet Collection - 5th January'26</v>
          </cell>
          <cell r="C2386" t="str">
            <v>CLOSED</v>
          </cell>
          <cell r="D2386" t="str">
            <v>Medium</v>
          </cell>
          <cell r="E2386" t="str">
            <v>netscribes</v>
          </cell>
          <cell r="F2386" t="str">
            <v>Shraddha Dighe</v>
          </cell>
          <cell r="G2386">
            <v>46036.539583333331</v>
          </cell>
          <cell r="H2386">
            <v>46037.599999999999</v>
          </cell>
        </row>
        <row r="2387">
          <cell r="A2387" t="str">
            <v>UCW-24892</v>
          </cell>
          <cell r="B2387" t="str">
            <v>ERROR_125196-SINOIDAWH_Hugo Boss_Watches_02 options_03rd Jan 2026_NC</v>
          </cell>
          <cell r="C2387" t="str">
            <v>CLOSED</v>
          </cell>
          <cell r="D2387" t="str">
            <v>Medium</v>
          </cell>
          <cell r="E2387" t="str">
            <v>netscribes</v>
          </cell>
          <cell r="F2387" t="str">
            <v>Sushma Ram</v>
          </cell>
          <cell r="G2387">
            <v>46035.827777777777</v>
          </cell>
          <cell r="H2387">
            <v>46039.489583333336</v>
          </cell>
        </row>
        <row r="2388">
          <cell r="A2388" t="str">
            <v>UCW-24861</v>
          </cell>
          <cell r="B2388" t="str">
            <v>Error_Lead Image Issue (New Listings) - FAE Beauty</v>
          </cell>
          <cell r="C2388" t="str">
            <v>CLOSED</v>
          </cell>
          <cell r="D2388" t="str">
            <v>Medium</v>
          </cell>
          <cell r="E2388" t="str">
            <v>netscribes</v>
          </cell>
          <cell r="F2388" t="str">
            <v>Reagan D’souza</v>
          </cell>
          <cell r="G2388">
            <v>46035.615972222222</v>
          </cell>
          <cell r="H2388">
            <v>46041.444444444445</v>
          </cell>
        </row>
        <row r="2389">
          <cell r="A2389" t="str">
            <v>UCW-24858</v>
          </cell>
          <cell r="B2389" t="str">
            <v>Chopraa  naviin sent you L TEX D'LORZERI 6 via WeTransfer</v>
          </cell>
          <cell r="C2389" t="str">
            <v>CLOSED</v>
          </cell>
          <cell r="D2389" t="str">
            <v>Medium</v>
          </cell>
          <cell r="E2389" t="str">
            <v>netscribes</v>
          </cell>
          <cell r="F2389" t="str">
            <v>netscribes</v>
          </cell>
          <cell r="G2389">
            <v>46035.607638888891</v>
          </cell>
          <cell r="H2389">
            <v>46093.670138888891</v>
          </cell>
        </row>
        <row r="2390">
          <cell r="A2390" t="str">
            <v>UCW-24856</v>
          </cell>
          <cell r="B2390" t="str">
            <v>Error_Listing of Kids Bathrobe_NC</v>
          </cell>
          <cell r="C2390" t="str">
            <v>CLOSED</v>
          </cell>
          <cell r="D2390" t="str">
            <v>Medium</v>
          </cell>
          <cell r="E2390" t="str">
            <v>netscribes</v>
          </cell>
          <cell r="F2390" t="str">
            <v>Reagan D’souza</v>
          </cell>
          <cell r="G2390">
            <v>46035.581250000003</v>
          </cell>
          <cell r="H2390">
            <v>46053.570138888892</v>
          </cell>
        </row>
        <row r="2391">
          <cell r="A2391" t="str">
            <v>UCW-24835</v>
          </cell>
          <cell r="B2391" t="str">
            <v>Partnership Opportunity: Featuring Manetain — India’s Leading Curly Hair Care Brand on TATACLIQ.COM</v>
          </cell>
          <cell r="C2391" t="str">
            <v>CLOSED</v>
          </cell>
          <cell r="D2391" t="str">
            <v>Medium</v>
          </cell>
          <cell r="E2391" t="str">
            <v>netscribes</v>
          </cell>
          <cell r="F2391" t="str">
            <v>Shraddha Dighe</v>
          </cell>
          <cell r="G2391">
            <v>46034.716666666667</v>
          </cell>
          <cell r="H2391">
            <v>46039.70208333333</v>
          </cell>
        </row>
        <row r="2392">
          <cell r="A2392" t="str">
            <v>UCW-24834</v>
          </cell>
          <cell r="B2392" t="str">
            <v>Enrich_Pilgrim&lt;&gt;Tata Cliq: Image Update</v>
          </cell>
          <cell r="C2392" t="str">
            <v>CLOSED</v>
          </cell>
          <cell r="D2392" t="str">
            <v>Medium</v>
          </cell>
          <cell r="E2392" t="str">
            <v>netscribes</v>
          </cell>
          <cell r="F2392" t="str">
            <v>Shraddha Dighe</v>
          </cell>
          <cell r="G2392">
            <v>46034.710416666669</v>
          </cell>
          <cell r="H2392">
            <v>46055.759722222225</v>
          </cell>
        </row>
        <row r="2393">
          <cell r="A2393" t="str">
            <v>UCW-24831</v>
          </cell>
          <cell r="B2393" t="str">
            <v>CLONE - ABH - NPL 1812</v>
          </cell>
          <cell r="C2393" t="str">
            <v>CLOSED</v>
          </cell>
          <cell r="D2393" t="str">
            <v>Medium</v>
          </cell>
          <cell r="E2393" t="str">
            <v>netscribes</v>
          </cell>
          <cell r="F2393" t="str">
            <v>Shraddha Dighe</v>
          </cell>
          <cell r="G2393">
            <v>46034.690972222219</v>
          </cell>
          <cell r="H2393">
            <v>46036.527777777781</v>
          </cell>
        </row>
        <row r="2394">
          <cell r="A2394" t="str">
            <v>UCW-24828</v>
          </cell>
          <cell r="B2394" t="str">
            <v>Enrich_MNY | Serum Lipstick listing | TATACLIQ</v>
          </cell>
          <cell r="C2394" t="str">
            <v>CLOSED</v>
          </cell>
          <cell r="D2394" t="str">
            <v>Medium</v>
          </cell>
          <cell r="E2394" t="str">
            <v>netscribes</v>
          </cell>
          <cell r="F2394" t="str">
            <v>Shraddha Dighe</v>
          </cell>
          <cell r="G2394">
            <v>46034.67083333333</v>
          </cell>
          <cell r="H2394">
            <v>46035.467361111114</v>
          </cell>
        </row>
        <row r="2395">
          <cell r="A2395" t="str">
            <v>UCW-24825</v>
          </cell>
          <cell r="B2395" t="str">
            <v>Libas Apparel 127532 02-01-2026 (SIZE ADDITION)</v>
          </cell>
          <cell r="C2395" t="str">
            <v>CLOSED</v>
          </cell>
          <cell r="D2395" t="str">
            <v>Medium</v>
          </cell>
          <cell r="E2395" t="str">
            <v>netscribes</v>
          </cell>
          <cell r="F2395" t="str">
            <v>netscribes</v>
          </cell>
          <cell r="G2395">
            <v>46034.652083333334</v>
          </cell>
          <cell r="H2395">
            <v>46093.67083333333</v>
          </cell>
        </row>
        <row r="2396">
          <cell r="A2396" t="str">
            <v>UCW-24821</v>
          </cell>
          <cell r="B2396" t="str">
            <v>Need to update images_29th Dec</v>
          </cell>
          <cell r="C2396" t="str">
            <v>CLOSED Due to Inactive/Insufficient Information</v>
          </cell>
          <cell r="D2396" t="str">
            <v>Medium</v>
          </cell>
          <cell r="E2396" t="str">
            <v>netscribes</v>
          </cell>
          <cell r="F2396" t="str">
            <v>netscribes</v>
          </cell>
          <cell r="G2396">
            <v>46034.631944444445</v>
          </cell>
          <cell r="H2396">
            <v>46093.671527777777</v>
          </cell>
        </row>
        <row r="2397">
          <cell r="A2397" t="str">
            <v>UCW-24818</v>
          </cell>
          <cell r="B2397" t="str">
            <v>Puma New mapping sheet (Jan-2026)</v>
          </cell>
          <cell r="C2397" t="str">
            <v>CLOSED Due to Inactive/Insufficient Information</v>
          </cell>
          <cell r="D2397" t="str">
            <v>Medium</v>
          </cell>
          <cell r="E2397" t="str">
            <v>netscribes</v>
          </cell>
          <cell r="F2397" t="str">
            <v>netscribes</v>
          </cell>
          <cell r="G2397">
            <v>46034.578472222223</v>
          </cell>
          <cell r="H2397">
            <v>46093.672222222223</v>
          </cell>
        </row>
        <row r="2398">
          <cell r="A2398" t="str">
            <v>UCW-24817</v>
          </cell>
          <cell r="B2398" t="str">
            <v>Content Sheet and Image Link | Royal Enfield | 14 products | Tata Cliq | 1257587047</v>
          </cell>
          <cell r="C2398" t="str">
            <v>CLOSED</v>
          </cell>
          <cell r="D2398" t="str">
            <v>Medium</v>
          </cell>
          <cell r="E2398" t="str">
            <v>netscribes</v>
          </cell>
          <cell r="F2398" t="str">
            <v>netscribes</v>
          </cell>
          <cell r="G2398">
            <v>46034.570833333331</v>
          </cell>
          <cell r="H2398">
            <v>46093.67291666667</v>
          </cell>
        </row>
        <row r="2399">
          <cell r="A2399" t="str">
            <v>UCW-24812</v>
          </cell>
          <cell r="B2399" t="str">
            <v>CLONE - Clone - Tata Cliq Luxury - New listing - Evelom Cleansing Oil (MDB)</v>
          </cell>
          <cell r="C2399" t="str">
            <v>CLOSED</v>
          </cell>
          <cell r="D2399" t="str">
            <v>Medium</v>
          </cell>
          <cell r="E2399" t="str">
            <v>netscribes</v>
          </cell>
          <cell r="F2399" t="str">
            <v>Shraddha Dighe</v>
          </cell>
          <cell r="G2399">
            <v>46034.52847222222</v>
          </cell>
          <cell r="H2399">
            <v>46039.544444444444</v>
          </cell>
        </row>
        <row r="2400">
          <cell r="A2400" t="str">
            <v>UCW-24811</v>
          </cell>
          <cell r="B2400" t="str">
            <v>Error_TataCliq New Listings 26/12/2025_NC</v>
          </cell>
          <cell r="C2400" t="str">
            <v>CLOSED</v>
          </cell>
          <cell r="D2400" t="str">
            <v>Medium</v>
          </cell>
          <cell r="E2400" t="str">
            <v>netscribes</v>
          </cell>
          <cell r="F2400" t="str">
            <v>Mohd Tahir Shaikh</v>
          </cell>
          <cell r="G2400">
            <v>46034.526388888888</v>
          </cell>
          <cell r="H2400">
            <v>46049.519444444442</v>
          </cell>
        </row>
        <row r="2401">
          <cell r="A2401" t="str">
            <v>UCW-24809</v>
          </cell>
          <cell r="B2401" t="str">
            <v>Content Sheet and Image Link | Navyasa by liva | 24 products | Tata Cliq | 1260252903</v>
          </cell>
          <cell r="C2401" t="str">
            <v>CLOSED</v>
          </cell>
          <cell r="D2401" t="str">
            <v>Medium</v>
          </cell>
          <cell r="E2401" t="str">
            <v>netscribes</v>
          </cell>
          <cell r="F2401" t="str">
            <v>Mohd Tahir Shaikh</v>
          </cell>
          <cell r="G2401">
            <v>46034.506944444445</v>
          </cell>
          <cell r="H2401">
            <v>46039.544444444444</v>
          </cell>
        </row>
        <row r="2402">
          <cell r="A2402" t="str">
            <v>UCW-24807</v>
          </cell>
          <cell r="B2402" t="str">
            <v>Kids Nighsuits &amp; Winter Jackets- Little Surprise Box</v>
          </cell>
          <cell r="C2402" t="str">
            <v>CLOSED</v>
          </cell>
          <cell r="D2402" t="str">
            <v>Medium</v>
          </cell>
          <cell r="E2402" t="str">
            <v>netscribes</v>
          </cell>
          <cell r="F2402" t="str">
            <v>Mohd Tahir Shaikh</v>
          </cell>
          <cell r="G2402">
            <v>46034.499305555553</v>
          </cell>
          <cell r="H2402">
            <v>46036.61041666667</v>
          </cell>
        </row>
        <row r="2403">
          <cell r="A2403" t="str">
            <v>UCW-24804</v>
          </cell>
          <cell r="B2403" t="str">
            <v>Lela - Cataloging</v>
          </cell>
          <cell r="C2403" t="str">
            <v>CLOSED</v>
          </cell>
          <cell r="D2403" t="str">
            <v>Medium</v>
          </cell>
          <cell r="E2403" t="str">
            <v>netscribes</v>
          </cell>
          <cell r="F2403" t="str">
            <v>Mohd Tahir Shaikh</v>
          </cell>
          <cell r="G2403">
            <v>46034.482638888891</v>
          </cell>
          <cell r="H2403">
            <v>46039.546527777777</v>
          </cell>
        </row>
        <row r="2404">
          <cell r="A2404" t="str">
            <v>UCW-24787</v>
          </cell>
          <cell r="B2404" t="str">
            <v>Tata Cliq-Multi Brand-Men's Apparel 31-12-2025</v>
          </cell>
          <cell r="C2404" t="str">
            <v>CLOSED</v>
          </cell>
          <cell r="D2404" t="str">
            <v>Medium</v>
          </cell>
          <cell r="E2404" t="str">
            <v>netscribes</v>
          </cell>
          <cell r="F2404" t="str">
            <v>netscribes</v>
          </cell>
          <cell r="G2404">
            <v>46032.759722222225</v>
          </cell>
          <cell r="H2404">
            <v>46039.699305555558</v>
          </cell>
        </row>
        <row r="2405">
          <cell r="A2405" t="str">
            <v>UCW-24784</v>
          </cell>
          <cell r="B2405" t="str">
            <v>ENRICH_Request To Image Change - Reshoot 2 styles</v>
          </cell>
          <cell r="C2405" t="str">
            <v>CLOSED</v>
          </cell>
          <cell r="D2405" t="str">
            <v>Medium</v>
          </cell>
          <cell r="E2405" t="str">
            <v>netscribes</v>
          </cell>
          <cell r="F2405" t="str">
            <v>Mohd Tahir Shaikh</v>
          </cell>
          <cell r="G2405">
            <v>46031.818055555559</v>
          </cell>
          <cell r="H2405">
            <v>46039.698611111111</v>
          </cell>
        </row>
        <row r="2406">
          <cell r="A2406" t="str">
            <v>UCW-24783</v>
          </cell>
          <cell r="B2406" t="str">
            <v>Libas Apparel 127532 02-01-2026 (SIZE ADDITION)</v>
          </cell>
          <cell r="C2406" t="str">
            <v>CLOSED</v>
          </cell>
          <cell r="D2406" t="str">
            <v>Medium</v>
          </cell>
          <cell r="E2406" t="str">
            <v>netscribes</v>
          </cell>
          <cell r="F2406" t="str">
            <v>Mohd Tahir Shaikh</v>
          </cell>
          <cell r="G2406">
            <v>46031.813888888886</v>
          </cell>
          <cell r="H2406">
            <v>46034.604166666664</v>
          </cell>
        </row>
        <row r="2407">
          <cell r="A2407" t="str">
            <v>UCW-24778</v>
          </cell>
          <cell r="B2407" t="str">
            <v>CLONE - Tatacliq Home Templates-29-09-2025</v>
          </cell>
          <cell r="C2407" t="str">
            <v>CLOSED</v>
          </cell>
          <cell r="D2407" t="str">
            <v>Medium</v>
          </cell>
          <cell r="E2407" t="str">
            <v>netscribes</v>
          </cell>
          <cell r="F2407" t="str">
            <v>Mohd Tahir Shaikh</v>
          </cell>
          <cell r="G2407">
            <v>46031.790277777778</v>
          </cell>
          <cell r="H2407">
            <v>46034.579861111109</v>
          </cell>
        </row>
        <row r="2408">
          <cell r="A2408" t="str">
            <v>UCW-24776</v>
          </cell>
          <cell r="B2408" t="str">
            <v>ENRICH_Urgent- 2 Article Image Update- Addias</v>
          </cell>
          <cell r="C2408" t="str">
            <v>CLOSED</v>
          </cell>
          <cell r="D2408" t="str">
            <v>Medium</v>
          </cell>
          <cell r="E2408" t="str">
            <v>netscribes</v>
          </cell>
          <cell r="F2408" t="str">
            <v>Mohd Tahir Shaikh</v>
          </cell>
          <cell r="G2408">
            <v>46031.782638888886</v>
          </cell>
          <cell r="H2408">
            <v>46039.698611111111</v>
          </cell>
        </row>
        <row r="2409">
          <cell r="A2409" t="str">
            <v>UCW-24775</v>
          </cell>
          <cell r="B2409" t="str">
            <v>22319_Bestseller Box - Tata</v>
          </cell>
          <cell r="C2409" t="str">
            <v>CLOSED</v>
          </cell>
          <cell r="D2409" t="str">
            <v>Medium</v>
          </cell>
          <cell r="E2409" t="str">
            <v>netscribes</v>
          </cell>
          <cell r="F2409" t="str">
            <v>Shraddha Dighe</v>
          </cell>
          <cell r="G2409">
            <v>46031.77847222222</v>
          </cell>
          <cell r="H2409">
            <v>46039.546527777777</v>
          </cell>
        </row>
        <row r="2410">
          <cell r="A2410" t="str">
            <v>UCW-24769</v>
          </cell>
          <cell r="B2410" t="str">
            <v>New listing_Tatacliq</v>
          </cell>
          <cell r="C2410" t="str">
            <v>CLOSED</v>
          </cell>
          <cell r="D2410" t="str">
            <v>Medium</v>
          </cell>
          <cell r="E2410" t="str">
            <v>netscribes</v>
          </cell>
          <cell r="F2410" t="str">
            <v>Shraddha Dighe</v>
          </cell>
          <cell r="G2410">
            <v>46031.761805555558</v>
          </cell>
          <cell r="H2410">
            <v>46037.535416666666</v>
          </cell>
        </row>
        <row r="2411">
          <cell r="A2411" t="str">
            <v>UCW-24752</v>
          </cell>
          <cell r="B2411" t="str">
            <v>Bobbi Brown - Platform Addition - 6th Jan</v>
          </cell>
          <cell r="C2411" t="str">
            <v>CLOSED</v>
          </cell>
          <cell r="D2411" t="str">
            <v>Medium</v>
          </cell>
          <cell r="E2411" t="str">
            <v>netscribes</v>
          </cell>
          <cell r="F2411" t="str">
            <v>Shraddha Dighe</v>
          </cell>
          <cell r="G2411">
            <v>46031.636111111111</v>
          </cell>
          <cell r="H2411">
            <v>46049.512499999997</v>
          </cell>
        </row>
        <row r="2412">
          <cell r="A2412" t="str">
            <v>UCW-24749</v>
          </cell>
          <cell r="B2412" t="str">
            <v>Enrich_Title Update Request for Attars – Ajmal &amp; Sons</v>
          </cell>
          <cell r="C2412" t="str">
            <v>CLOSED</v>
          </cell>
          <cell r="D2412" t="str">
            <v>Medium</v>
          </cell>
          <cell r="E2412" t="str">
            <v>netscribes</v>
          </cell>
          <cell r="F2412" t="str">
            <v>Shraddha Dighe</v>
          </cell>
          <cell r="G2412">
            <v>46031.591666666667</v>
          </cell>
          <cell r="H2412">
            <v>46039.697916666664</v>
          </cell>
        </row>
        <row r="2413">
          <cell r="A2413" t="str">
            <v>UCW-24744</v>
          </cell>
          <cell r="B2413" t="str">
            <v>ERROR_ENRICH_M&amp;S Size to be added (Pending 1)_NC</v>
          </cell>
          <cell r="C2413" t="str">
            <v>CLOSED</v>
          </cell>
          <cell r="D2413" t="str">
            <v>Medium</v>
          </cell>
          <cell r="E2413" t="str">
            <v>netscribes</v>
          </cell>
          <cell r="F2413" t="str">
            <v>Shraddha Dighe</v>
          </cell>
          <cell r="G2413">
            <v>46031.585416666669</v>
          </cell>
          <cell r="H2413">
            <v>46093.673611111109</v>
          </cell>
        </row>
        <row r="2414">
          <cell r="A2414" t="str">
            <v>UCW-24739</v>
          </cell>
          <cell r="B2414" t="str">
            <v>Tata Cliq (Dec) - New Product Listing - Slot 3 Jan</v>
          </cell>
          <cell r="C2414" t="str">
            <v>CLOSED</v>
          </cell>
          <cell r="D2414" t="str">
            <v>Medium</v>
          </cell>
          <cell r="E2414" t="str">
            <v>netscribes</v>
          </cell>
          <cell r="F2414" t="str">
            <v>Shraddha Dighe</v>
          </cell>
          <cell r="G2414">
            <v>46031.532638888886</v>
          </cell>
          <cell r="H2414">
            <v>46038.57916666667</v>
          </cell>
        </row>
        <row r="2415">
          <cell r="A2415" t="str">
            <v>UCW-24721</v>
          </cell>
          <cell r="B2415" t="str">
            <v>Pantaloons/Men's wear/apparel/New Listing/SKU 973/Options 189| 7th Jan'2026</v>
          </cell>
          <cell r="C2415" t="str">
            <v>CLOSED</v>
          </cell>
          <cell r="D2415" t="str">
            <v>Medium</v>
          </cell>
          <cell r="E2415" t="str">
            <v>netscribes</v>
          </cell>
          <cell r="F2415" t="str">
            <v>Simi Raichel Zachariah</v>
          </cell>
          <cell r="G2415">
            <v>46031.469444444447</v>
          </cell>
          <cell r="H2415">
            <v>46104.477777777778</v>
          </cell>
        </row>
        <row r="2416">
          <cell r="A2416" t="str">
            <v>UCW-24720</v>
          </cell>
          <cell r="B2416" t="str">
            <v>CK DAV MJ - 6 STD - New Listing - TATA - 22/12/25</v>
          </cell>
          <cell r="C2416" t="str">
            <v>CLOSED</v>
          </cell>
          <cell r="D2416" t="str">
            <v>Medium</v>
          </cell>
          <cell r="E2416" t="str">
            <v>netscribes</v>
          </cell>
          <cell r="F2416" t="str">
            <v>Shraddha Dighe</v>
          </cell>
          <cell r="G2416">
            <v>46031.465277777781</v>
          </cell>
          <cell r="H2416">
            <v>46039.684027777781</v>
          </cell>
        </row>
        <row r="2417">
          <cell r="A2417" t="str">
            <v>UCW-24717</v>
          </cell>
          <cell r="B2417" t="str">
            <v>Request for Upload of 176 Articles Shared via Excel Sheet</v>
          </cell>
          <cell r="C2417" t="str">
            <v>CLOSED</v>
          </cell>
          <cell r="D2417" t="str">
            <v>Medium</v>
          </cell>
          <cell r="E2417" t="str">
            <v>netscribes</v>
          </cell>
          <cell r="F2417" t="str">
            <v>Mohd Tahir Shaikh</v>
          </cell>
          <cell r="G2417">
            <v>46031.459027777775</v>
          </cell>
          <cell r="H2417">
            <v>46050.488194444442</v>
          </cell>
        </row>
        <row r="2418">
          <cell r="A2418" t="str">
            <v>UCW-24710</v>
          </cell>
          <cell r="B2418" t="str">
            <v>Enrich_Titan x Tatacliq Skinn Gift pack Image Update</v>
          </cell>
          <cell r="C2418" t="str">
            <v>CLOSED</v>
          </cell>
          <cell r="D2418" t="str">
            <v>Medium</v>
          </cell>
          <cell r="E2418" t="str">
            <v>netscribes</v>
          </cell>
          <cell r="F2418" t="str">
            <v>Shraddha Dighe</v>
          </cell>
          <cell r="G2418">
            <v>46030.760416666664</v>
          </cell>
          <cell r="H2418">
            <v>46039.697222222225</v>
          </cell>
        </row>
        <row r="2419">
          <cell r="A2419" t="str">
            <v>UCW-24707</v>
          </cell>
          <cell r="B2419" t="str">
            <v>White seed new ranges listing details</v>
          </cell>
          <cell r="C2419" t="str">
            <v>CLOSED</v>
          </cell>
          <cell r="D2419" t="str">
            <v>Medium</v>
          </cell>
          <cell r="E2419" t="str">
            <v>netscribes</v>
          </cell>
          <cell r="F2419" t="str">
            <v>Shraddha Dighe</v>
          </cell>
          <cell r="G2419">
            <v>46030.755555555559</v>
          </cell>
          <cell r="H2419">
            <v>46034.54583333333</v>
          </cell>
        </row>
        <row r="2420">
          <cell r="A2420" t="str">
            <v>UCW-24706</v>
          </cell>
          <cell r="B2420" t="str">
            <v>WishCare || New Listings Data</v>
          </cell>
          <cell r="C2420" t="str">
            <v>CLOSED</v>
          </cell>
          <cell r="D2420" t="str">
            <v>Medium</v>
          </cell>
          <cell r="E2420" t="str">
            <v>netscribes</v>
          </cell>
          <cell r="F2420" t="str">
            <v>Shraddha Dighe</v>
          </cell>
          <cell r="G2420">
            <v>46030.748611111114</v>
          </cell>
          <cell r="H2420">
            <v>46039.549305555556</v>
          </cell>
        </row>
        <row r="2421">
          <cell r="A2421" t="str">
            <v>UCW-24705</v>
          </cell>
          <cell r="B2421" t="str">
            <v>ERROR_Pediteq – New Brand – Catalogue listing_NC</v>
          </cell>
          <cell r="C2421" t="str">
            <v>CLOSED</v>
          </cell>
          <cell r="D2421" t="str">
            <v>Medium</v>
          </cell>
          <cell r="E2421" t="str">
            <v>netscribes</v>
          </cell>
          <cell r="F2421" t="str">
            <v>Mohd Tahir Shaikh</v>
          </cell>
          <cell r="G2421">
            <v>46030.746527777781</v>
          </cell>
          <cell r="H2421">
            <v>46039.697222222225</v>
          </cell>
        </row>
        <row r="2422">
          <cell r="A2422" t="str">
            <v>UCW-24704</v>
          </cell>
          <cell r="B2422" t="str">
            <v>22180_Soap_Sandalwood &amp; Turmeric - GWP (Tata)</v>
          </cell>
          <cell r="C2422" t="str">
            <v>CLOSED</v>
          </cell>
          <cell r="D2422" t="str">
            <v>Medium</v>
          </cell>
          <cell r="E2422" t="str">
            <v>netscribes</v>
          </cell>
          <cell r="F2422" t="str">
            <v>Shraddha Dighe</v>
          </cell>
          <cell r="G2422">
            <v>46030.745138888888</v>
          </cell>
          <cell r="H2422">
            <v>46035.566666666666</v>
          </cell>
        </row>
        <row r="2423">
          <cell r="A2423" t="str">
            <v>UCW-24703</v>
          </cell>
          <cell r="B2423" t="str">
            <v>Jockey + Apparel Kids + 100121</v>
          </cell>
          <cell r="C2423" t="str">
            <v>CLOSED</v>
          </cell>
          <cell r="D2423" t="str">
            <v>Medium</v>
          </cell>
          <cell r="E2423" t="str">
            <v>netscribes</v>
          </cell>
          <cell r="F2423" t="str">
            <v>Mohd Tahir Shaikh</v>
          </cell>
          <cell r="G2423">
            <v>46030.741666666669</v>
          </cell>
          <cell r="H2423">
            <v>46032.680555555555</v>
          </cell>
        </row>
        <row r="2424">
          <cell r="A2424" t="str">
            <v>UCW-24702</v>
          </cell>
          <cell r="B2424" t="str">
            <v>Error_Kipsta by Decathlon - Twice Wrong Product Dispatched - Andon Cord_NC</v>
          </cell>
          <cell r="C2424" t="str">
            <v>CLOSED</v>
          </cell>
          <cell r="D2424" t="str">
            <v>Medium</v>
          </cell>
          <cell r="E2424" t="str">
            <v>Chirag Dubal</v>
          </cell>
          <cell r="F2424" t="str">
            <v>Reagan D’souza</v>
          </cell>
          <cell r="G2424">
            <v>46030.734027777777</v>
          </cell>
          <cell r="H2424">
            <v>46031.473611111112</v>
          </cell>
        </row>
        <row r="2425">
          <cell r="A2425" t="str">
            <v>UCW-24701</v>
          </cell>
          <cell r="B2425" t="str">
            <v>M&amp;S missing sizes 2nd lot</v>
          </cell>
          <cell r="C2425" t="str">
            <v>CLOSED</v>
          </cell>
          <cell r="D2425" t="str">
            <v>Medium</v>
          </cell>
          <cell r="E2425" t="str">
            <v>netscribes</v>
          </cell>
          <cell r="F2425" t="str">
            <v>Mohd Tahir Shaikh</v>
          </cell>
          <cell r="G2425">
            <v>46030.730555555558</v>
          </cell>
          <cell r="H2425">
            <v>46039.695833333331</v>
          </cell>
        </row>
        <row r="2426">
          <cell r="A2426" t="str">
            <v>UCW-24700</v>
          </cell>
          <cell r="B2426" t="str">
            <v>Error_Quechua by Decathlon - Wrong Product - Andon Cord_NC</v>
          </cell>
          <cell r="C2426" t="str">
            <v>CLOSED</v>
          </cell>
          <cell r="D2426" t="str">
            <v>Medium</v>
          </cell>
          <cell r="E2426" t="str">
            <v>Chirag Dubal</v>
          </cell>
          <cell r="F2426" t="str">
            <v>Reagan D’souza</v>
          </cell>
          <cell r="G2426">
            <v>46030.729861111111</v>
          </cell>
          <cell r="H2426">
            <v>46031.48333333333</v>
          </cell>
        </row>
        <row r="2427">
          <cell r="A2427" t="str">
            <v>UCW-24698</v>
          </cell>
          <cell r="B2427" t="str">
            <v>Enrich_PDP images update</v>
          </cell>
          <cell r="C2427" t="str">
            <v>CLOSED</v>
          </cell>
          <cell r="D2427" t="str">
            <v>Medium</v>
          </cell>
          <cell r="E2427" t="str">
            <v>netscribes</v>
          </cell>
          <cell r="F2427" t="str">
            <v>Shraddha Dighe</v>
          </cell>
          <cell r="G2427">
            <v>46030.710416666669</v>
          </cell>
          <cell r="H2427">
            <v>46039.695138888892</v>
          </cell>
        </row>
        <row r="2428">
          <cell r="A2428" t="str">
            <v>UCW-24696</v>
          </cell>
          <cell r="B2428" t="str">
            <v>Error_TataCliq X Bewakoof II Mens Wear II 10-October-2025_NC</v>
          </cell>
          <cell r="C2428" t="str">
            <v>CLOSED</v>
          </cell>
          <cell r="D2428" t="str">
            <v>Medium</v>
          </cell>
          <cell r="E2428" t="str">
            <v>netscribes</v>
          </cell>
          <cell r="F2428" t="str">
            <v>Reagan D’souza</v>
          </cell>
          <cell r="G2428">
            <v>46030.70416666667</v>
          </cell>
          <cell r="H2428">
            <v>46035.724305555559</v>
          </cell>
        </row>
        <row r="2429">
          <cell r="A2429" t="str">
            <v>UCW-24692</v>
          </cell>
          <cell r="B2429" t="str">
            <v>CLONE - Kindlife x Tata CLiQ | Biore Listing details required</v>
          </cell>
          <cell r="C2429" t="str">
            <v>CLOSED Due to Inactive/Insufficient Information</v>
          </cell>
          <cell r="D2429" t="str">
            <v>Medium</v>
          </cell>
          <cell r="E2429" t="str">
            <v>netscribes</v>
          </cell>
          <cell r="F2429" t="str">
            <v>Shraddha Dighe</v>
          </cell>
          <cell r="G2429">
            <v>46030.694444444445</v>
          </cell>
          <cell r="H2429">
            <v>46030.701388888891</v>
          </cell>
        </row>
        <row r="2430">
          <cell r="A2430" t="str">
            <v>UCW-24691</v>
          </cell>
          <cell r="B2430" t="str">
            <v>Clone - Kindlife x Tata CLiQ | Biore Listing details required</v>
          </cell>
          <cell r="C2430" t="str">
            <v>CLOSED</v>
          </cell>
          <cell r="D2430" t="str">
            <v>Medium</v>
          </cell>
          <cell r="E2430" t="str">
            <v>netscribes</v>
          </cell>
          <cell r="F2430" t="str">
            <v>netscribes</v>
          </cell>
          <cell r="G2430">
            <v>46030.689583333333</v>
          </cell>
          <cell r="H2430">
            <v>46034.533333333333</v>
          </cell>
        </row>
        <row r="2431">
          <cell r="A2431" t="str">
            <v>UCW-24690</v>
          </cell>
          <cell r="B2431" t="str">
            <v>CLONE - TATA LID New Launch Jan'26</v>
          </cell>
          <cell r="C2431" t="str">
            <v>CLOSED</v>
          </cell>
          <cell r="D2431" t="str">
            <v>Medium</v>
          </cell>
          <cell r="E2431" t="str">
            <v>netscribes</v>
          </cell>
          <cell r="F2431" t="str">
            <v>netscribes</v>
          </cell>
          <cell r="G2431">
            <v>46030.68472222222</v>
          </cell>
          <cell r="H2431">
            <v>46057.569444444445</v>
          </cell>
        </row>
        <row r="2432">
          <cell r="A2432" t="str">
            <v>UCW-24686</v>
          </cell>
          <cell r="B2432" t="str">
            <v>Tata Cliq-Multi Brand-Men's Apparel 31-12-2025</v>
          </cell>
          <cell r="C2432" t="str">
            <v>CLOSED</v>
          </cell>
          <cell r="D2432" t="str">
            <v>Medium</v>
          </cell>
          <cell r="E2432" t="str">
            <v>netscribes</v>
          </cell>
          <cell r="F2432" t="str">
            <v>Juilee Jadhav</v>
          </cell>
          <cell r="G2432">
            <v>46030.664583333331</v>
          </cell>
          <cell r="H2432">
            <v>46032.675000000003</v>
          </cell>
        </row>
        <row r="2433">
          <cell r="A2433" t="str">
            <v>UCW-24683</v>
          </cell>
          <cell r="B2433" t="str">
            <v>ERROR_Kids Apparel 29-10-2025_NC</v>
          </cell>
          <cell r="C2433" t="str">
            <v>CLOSED</v>
          </cell>
          <cell r="D2433" t="str">
            <v>Medium</v>
          </cell>
          <cell r="E2433" t="str">
            <v>netscribes</v>
          </cell>
          <cell r="F2433" t="str">
            <v>Sushma Ram</v>
          </cell>
          <cell r="G2433">
            <v>46030.652083333334</v>
          </cell>
          <cell r="H2433">
            <v>46059.505555555559</v>
          </cell>
        </row>
        <row r="2434">
          <cell r="A2434" t="str">
            <v>UCW-24682</v>
          </cell>
          <cell r="B2434" t="str">
            <v>OAP | GB Matte Lumi Cream Listing | TATCLIQ</v>
          </cell>
          <cell r="C2434" t="str">
            <v>CLOSED</v>
          </cell>
          <cell r="D2434" t="str">
            <v>Medium</v>
          </cell>
          <cell r="E2434" t="str">
            <v>netscribes</v>
          </cell>
          <cell r="F2434" t="str">
            <v>Shraddha Dighe</v>
          </cell>
          <cell r="G2434">
            <v>46030.651388888888</v>
          </cell>
          <cell r="H2434">
            <v>46039.554166666669</v>
          </cell>
        </row>
        <row r="2435">
          <cell r="A2435" t="str">
            <v>UCW-24678</v>
          </cell>
          <cell r="B2435" t="str">
            <v>ERROR_Hoversoul Content &amp; Image Change 08 Jan 2026</v>
          </cell>
          <cell r="C2435" t="str">
            <v>CLOSED</v>
          </cell>
          <cell r="D2435" t="str">
            <v>Medium</v>
          </cell>
          <cell r="E2435" t="str">
            <v>netscribes</v>
          </cell>
          <cell r="F2435" t="str">
            <v>Mohd Tahir Shaikh</v>
          </cell>
          <cell r="G2435">
            <v>46030.637499999997</v>
          </cell>
          <cell r="H2435">
            <v>46057.48541666667</v>
          </cell>
        </row>
        <row r="2436">
          <cell r="A2436" t="str">
            <v>UCW-24670</v>
          </cell>
          <cell r="B2436" t="str">
            <v>ENRICH_Libas Apparel 127532 07-01-26 (IMAGE REPLACE)</v>
          </cell>
          <cell r="C2436" t="str">
            <v>CLOSED</v>
          </cell>
          <cell r="D2436" t="str">
            <v>Medium</v>
          </cell>
          <cell r="E2436" t="str">
            <v>netscribes</v>
          </cell>
          <cell r="F2436" t="str">
            <v>Mohd Tahir Shaikh</v>
          </cell>
          <cell r="G2436">
            <v>46030.564583333333</v>
          </cell>
          <cell r="H2436">
            <v>46039.693749999999</v>
          </cell>
        </row>
        <row r="2437">
          <cell r="A2437" t="str">
            <v>UCW-24668</v>
          </cell>
          <cell r="B2437" t="str">
            <v xml:space="preserve">Titan x Tata Cliq New Product Listing - Discovery Kit </v>
          </cell>
          <cell r="C2437" t="str">
            <v>CLOSED</v>
          </cell>
          <cell r="D2437" t="str">
            <v>Medium</v>
          </cell>
          <cell r="E2437" t="str">
            <v>netscribes</v>
          </cell>
          <cell r="F2437" t="str">
            <v>Shraddha Dighe</v>
          </cell>
          <cell r="G2437">
            <v>46030.543055555558</v>
          </cell>
          <cell r="H2437">
            <v>46039.700694444444</v>
          </cell>
        </row>
        <row r="2438">
          <cell r="A2438" t="str">
            <v>UCW-24664</v>
          </cell>
          <cell r="B2438" t="str">
            <v>Clone - Beauty - 127348 - E2E - Protouch - 1 Sku - 8 JAN</v>
          </cell>
          <cell r="C2438" t="str">
            <v>CLOSED</v>
          </cell>
          <cell r="D2438" t="str">
            <v>Medium</v>
          </cell>
          <cell r="E2438" t="str">
            <v>netscribes</v>
          </cell>
          <cell r="F2438" t="str">
            <v>netscribes</v>
          </cell>
          <cell r="G2438">
            <v>46030.502083333333</v>
          </cell>
          <cell r="H2438">
            <v>46057.542361111111</v>
          </cell>
        </row>
        <row r="2439">
          <cell r="A2439" t="str">
            <v>UCW-24660</v>
          </cell>
          <cell r="B2439" t="str">
            <v>Clone - Tata Cliq Luxury - New listing - Evelom Cleansing Oil (MDB)</v>
          </cell>
          <cell r="C2439" t="str">
            <v>CLOSED Due to Inactive/Insufficient Information</v>
          </cell>
          <cell r="D2439" t="str">
            <v>Medium</v>
          </cell>
          <cell r="E2439" t="str">
            <v>netscribes</v>
          </cell>
          <cell r="F2439" t="str">
            <v>netscribes</v>
          </cell>
          <cell r="G2439">
            <v>46030.493750000001</v>
          </cell>
          <cell r="H2439">
            <v>46042.761111111111</v>
          </cell>
        </row>
        <row r="2440">
          <cell r="A2440" t="str">
            <v>UCW-24653</v>
          </cell>
          <cell r="B2440" t="str">
            <v>Error_TH - MP - Lot 258_NC</v>
          </cell>
          <cell r="C2440" t="str">
            <v>CLOSED</v>
          </cell>
          <cell r="D2440" t="str">
            <v>Medium</v>
          </cell>
          <cell r="E2440" t="str">
            <v>netscribes</v>
          </cell>
          <cell r="F2440" t="str">
            <v>Reagan D’souza</v>
          </cell>
          <cell r="G2440">
            <v>46030.473611111112</v>
          </cell>
          <cell r="H2440">
            <v>46056.478472222225</v>
          </cell>
        </row>
        <row r="2441">
          <cell r="A2441" t="str">
            <v>UCW-24651</v>
          </cell>
          <cell r="B2441" t="str">
            <v>Error_S&amp;N - Midnight Access : 2nd Dec 25_NC</v>
          </cell>
          <cell r="C2441" t="str">
            <v>CLOSED</v>
          </cell>
          <cell r="D2441" t="str">
            <v>Medium</v>
          </cell>
          <cell r="E2441" t="str">
            <v>Chirag Dubal</v>
          </cell>
          <cell r="F2441" t="str">
            <v>Reagan D’souza</v>
          </cell>
          <cell r="G2441">
            <v>46030.468055555553</v>
          </cell>
          <cell r="H2441">
            <v>46056.677777777775</v>
          </cell>
        </row>
        <row r="2442">
          <cell r="A2442" t="str">
            <v>UCW-24631</v>
          </cell>
          <cell r="B2442" t="str">
            <v>TATA Prada Paradigme 10 ml cataloguing Jan'26</v>
          </cell>
          <cell r="C2442" t="str">
            <v>CLOSED</v>
          </cell>
          <cell r="D2442" t="str">
            <v>Medium</v>
          </cell>
          <cell r="E2442" t="str">
            <v>netscribes</v>
          </cell>
          <cell r="F2442" t="str">
            <v>Shraddha Dighe</v>
          </cell>
          <cell r="G2442">
            <v>46029.772222222222</v>
          </cell>
          <cell r="H2442">
            <v>46031.534722222219</v>
          </cell>
        </row>
        <row r="2443">
          <cell r="A2443" t="str">
            <v>UCW-24630</v>
          </cell>
          <cell r="B2443" t="str">
            <v>Mia Aspire Collections</v>
          </cell>
          <cell r="C2443" t="str">
            <v>CLOSED</v>
          </cell>
          <cell r="D2443" t="str">
            <v>Medium</v>
          </cell>
          <cell r="E2443" t="str">
            <v>netscribes</v>
          </cell>
          <cell r="F2443" t="str">
            <v>Shraddha Dighe</v>
          </cell>
          <cell r="G2443">
            <v>46029.767361111109</v>
          </cell>
          <cell r="H2443">
            <v>46039.563194444447</v>
          </cell>
        </row>
        <row r="2444">
          <cell r="A2444" t="str">
            <v>UCW-24628</v>
          </cell>
          <cell r="B2444" t="str">
            <v>Tata Cliq (Dec) - New Product Listing - Valentine Hampers</v>
          </cell>
          <cell r="C2444" t="str">
            <v>CLOSED</v>
          </cell>
          <cell r="D2444" t="str">
            <v>Medium</v>
          </cell>
          <cell r="E2444" t="str">
            <v>netscribes</v>
          </cell>
          <cell r="F2444" t="str">
            <v>Shraddha Dighe</v>
          </cell>
          <cell r="G2444">
            <v>46029.751388888886</v>
          </cell>
          <cell r="H2444">
            <v>46043.693055555559</v>
          </cell>
        </row>
        <row r="2445">
          <cell r="A2445" t="str">
            <v>UCW-24621</v>
          </cell>
          <cell r="B2445" t="str">
            <v>Enrich_TATACLIQ x O3+ PDP Update 05-01-2026</v>
          </cell>
          <cell r="C2445" t="str">
            <v>CLOSED</v>
          </cell>
          <cell r="D2445" t="str">
            <v>Medium</v>
          </cell>
          <cell r="E2445" t="str">
            <v>netscribes</v>
          </cell>
          <cell r="F2445" t="str">
            <v>Shraddha Dighe</v>
          </cell>
          <cell r="G2445">
            <v>46029.70208333333</v>
          </cell>
          <cell r="H2445">
            <v>46039.693055555559</v>
          </cell>
        </row>
        <row r="2446">
          <cell r="A2446" t="str">
            <v>UCW-24614</v>
          </cell>
          <cell r="B2446" t="str">
            <v>ERROR_Tatacliq.com Image Correction : 6 sku</v>
          </cell>
          <cell r="C2446" t="str">
            <v>CLOSED</v>
          </cell>
          <cell r="D2446" t="str">
            <v>Medium</v>
          </cell>
          <cell r="E2446" t="str">
            <v>netscribes</v>
          </cell>
          <cell r="F2446" t="str">
            <v>Mohd Tahir Shaikh</v>
          </cell>
          <cell r="G2446">
            <v>46029.67291666667</v>
          </cell>
          <cell r="H2446">
            <v>46039.710416666669</v>
          </cell>
        </row>
        <row r="2447">
          <cell r="A2447" t="str">
            <v>UCW-24612</v>
          </cell>
          <cell r="B2447" t="str">
            <v>Friday Launch_26th Dec_Studiowest_35Options</v>
          </cell>
          <cell r="C2447" t="str">
            <v>CLOSED</v>
          </cell>
          <cell r="D2447" t="str">
            <v>Medium</v>
          </cell>
          <cell r="E2447" t="str">
            <v>netscribes</v>
          </cell>
          <cell r="F2447" t="str">
            <v>Shraddha Dighe</v>
          </cell>
          <cell r="G2447">
            <v>46029.65902777778</v>
          </cell>
          <cell r="H2447">
            <v>46039.556944444441</v>
          </cell>
        </row>
        <row r="2448">
          <cell r="A2448" t="str">
            <v>UCW-24610</v>
          </cell>
          <cell r="B2448" t="str">
            <v>Error_Size Chart Missing (New Listings) - House of Chikankari</v>
          </cell>
          <cell r="C2448" t="str">
            <v>CLOSED</v>
          </cell>
          <cell r="D2448" t="str">
            <v>Medium</v>
          </cell>
          <cell r="E2448" t="str">
            <v>Chirag Dubal</v>
          </cell>
          <cell r="F2448" t="str">
            <v>Reagan D’souza</v>
          </cell>
          <cell r="G2448">
            <v>46029.640277777777</v>
          </cell>
          <cell r="H2448">
            <v>46030.478472222225</v>
          </cell>
        </row>
        <row r="2449">
          <cell r="A2449" t="str">
            <v>UCW-24597</v>
          </cell>
          <cell r="B2449" t="str">
            <v>Tatacliq Women Western Wear Template | 4th Nov'2025</v>
          </cell>
          <cell r="C2449" t="str">
            <v>CLOSED</v>
          </cell>
          <cell r="D2449" t="str">
            <v>Medium</v>
          </cell>
          <cell r="E2449" t="str">
            <v>netscribes</v>
          </cell>
          <cell r="F2449" t="str">
            <v>Juilee Jadhav</v>
          </cell>
          <cell r="G2449">
            <v>46029.538194444445</v>
          </cell>
          <cell r="H2449">
            <v>46039.556250000001</v>
          </cell>
        </row>
        <row r="2450">
          <cell r="A2450" t="str">
            <v>UCW-24592</v>
          </cell>
          <cell r="B2450" t="str">
            <v>Tata Cliq Dump file with EAN code for it luggage, JUMP &amp; FT</v>
          </cell>
          <cell r="C2450" t="str">
            <v>CLOSED</v>
          </cell>
          <cell r="D2450" t="str">
            <v>Medium</v>
          </cell>
          <cell r="E2450" t="str">
            <v>netscribes</v>
          </cell>
          <cell r="F2450" t="str">
            <v>Mohd Tahir Shaikh</v>
          </cell>
          <cell r="G2450">
            <v>46029.513888888891</v>
          </cell>
          <cell r="H2450">
            <v>46032.54583333333</v>
          </cell>
        </row>
        <row r="2451">
          <cell r="A2451" t="str">
            <v>UCW-24585</v>
          </cell>
          <cell r="B2451" t="str">
            <v>The Real effect London Catalogue- Dec'25</v>
          </cell>
          <cell r="C2451" t="str">
            <v>CLOSED</v>
          </cell>
          <cell r="D2451" t="str">
            <v>Medium</v>
          </cell>
          <cell r="E2451" t="str">
            <v>netscribes</v>
          </cell>
          <cell r="F2451" t="str">
            <v>Shraddha Dighe</v>
          </cell>
          <cell r="G2451">
            <v>46029.475694444445</v>
          </cell>
          <cell r="H2451">
            <v>46039.699305555558</v>
          </cell>
        </row>
        <row r="2452">
          <cell r="A2452" t="str">
            <v>UCW-24576</v>
          </cell>
          <cell r="B2452" t="str">
            <v>ENRICH_Libas Apparel 127532 02-01-2026 (SIZE CHART IMAGE ADDITION)</v>
          </cell>
          <cell r="C2452" t="str">
            <v>CLOSED Due to Inactive/Insufficient Information</v>
          </cell>
          <cell r="D2452" t="str">
            <v>Medium</v>
          </cell>
          <cell r="E2452" t="str">
            <v>netscribes</v>
          </cell>
          <cell r="F2452" t="str">
            <v>Mohd Tahir Shaikh</v>
          </cell>
          <cell r="G2452">
            <v>46029.438888888886</v>
          </cell>
          <cell r="H2452">
            <v>46042.806944444441</v>
          </cell>
        </row>
        <row r="2453">
          <cell r="A2453" t="str">
            <v>UCW-24570</v>
          </cell>
          <cell r="B2453" t="str">
            <v>Error_FW: Tata Cliq - Cataloguing Templates_NC</v>
          </cell>
          <cell r="C2453" t="str">
            <v>CLOSED</v>
          </cell>
          <cell r="D2453" t="str">
            <v>Medium</v>
          </cell>
          <cell r="E2453" t="str">
            <v>netscribes</v>
          </cell>
          <cell r="F2453" t="str">
            <v>Reagan D’souza</v>
          </cell>
          <cell r="G2453">
            <v>46028.857638888891</v>
          </cell>
          <cell r="H2453">
            <v>46029.583333333336</v>
          </cell>
        </row>
        <row r="2454">
          <cell r="A2454" t="str">
            <v>UCW-24549</v>
          </cell>
          <cell r="B2454" t="str">
            <v>Tata Cliq (Dec) - New Product Listing - 4</v>
          </cell>
          <cell r="C2454" t="str">
            <v>CLOSED</v>
          </cell>
          <cell r="D2454" t="str">
            <v>Medium</v>
          </cell>
          <cell r="E2454" t="str">
            <v>Contexio</v>
          </cell>
          <cell r="F2454" t="str">
            <v>Shraddha Dighe</v>
          </cell>
          <cell r="G2454">
            <v>46028.7</v>
          </cell>
          <cell r="H2454">
            <v>46036.629166666666</v>
          </cell>
        </row>
        <row r="2455">
          <cell r="A2455" t="str">
            <v>UCW-24540</v>
          </cell>
          <cell r="B2455" t="str">
            <v>ERROR_Image Issue (Review Moderation) - PUMA_NC</v>
          </cell>
          <cell r="C2455" t="str">
            <v>CLOSED</v>
          </cell>
          <cell r="D2455" t="str">
            <v>Medium</v>
          </cell>
          <cell r="E2455" t="str">
            <v>netscribes</v>
          </cell>
          <cell r="F2455" t="str">
            <v>Sushma Ram</v>
          </cell>
          <cell r="G2455">
            <v>46028.670138888891</v>
          </cell>
          <cell r="H2455">
            <v>46043.501388888886</v>
          </cell>
        </row>
        <row r="2456">
          <cell r="A2456" t="str">
            <v>UCW-24536</v>
          </cell>
          <cell r="B2456" t="str">
            <v>Clone- New Listing _ Gold Plain &amp; Studded Jewellery_4234</v>
          </cell>
          <cell r="C2456" t="str">
            <v>CLOSED Due to Inactive/Insufficient Information</v>
          </cell>
          <cell r="D2456" t="str">
            <v>Medium</v>
          </cell>
          <cell r="E2456" t="str">
            <v>Chirag Dubal</v>
          </cell>
          <cell r="F2456" t="str">
            <v>Reagan D’souza</v>
          </cell>
          <cell r="G2456">
            <v>46028.636111111111</v>
          </cell>
          <cell r="H2456">
            <v>46028.652777777781</v>
          </cell>
        </row>
        <row r="2457">
          <cell r="A2457" t="str">
            <v>UCW-24535</v>
          </cell>
          <cell r="B2457" t="str">
            <v>Error - New Listing _ Gold Plain &amp; Studded Jewellery_4234</v>
          </cell>
          <cell r="C2457" t="str">
            <v>CLOSED Due to Inactive/Insufficient Information</v>
          </cell>
          <cell r="D2457" t="str">
            <v>Medium</v>
          </cell>
          <cell r="E2457" t="str">
            <v>netscribes</v>
          </cell>
          <cell r="F2457" t="str">
            <v>Reagan D’souza</v>
          </cell>
          <cell r="G2457">
            <v>46028.636111111111</v>
          </cell>
          <cell r="H2457">
            <v>46049.513194444444</v>
          </cell>
        </row>
        <row r="2458">
          <cell r="A2458" t="str">
            <v>UCW-24534</v>
          </cell>
          <cell r="B2458" t="str">
            <v>ERROR_Image Issue - Quechua by Decathlon</v>
          </cell>
          <cell r="C2458" t="str">
            <v>CLOSED</v>
          </cell>
          <cell r="D2458" t="str">
            <v>Medium</v>
          </cell>
          <cell r="E2458" t="str">
            <v>netscribes</v>
          </cell>
          <cell r="F2458" t="str">
            <v>Sushma Ram</v>
          </cell>
          <cell r="G2458">
            <v>46028.633333333331</v>
          </cell>
          <cell r="H2458">
            <v>46039.667361111111</v>
          </cell>
        </row>
        <row r="2459">
          <cell r="A2459" t="str">
            <v>UCW-24533</v>
          </cell>
          <cell r="B2459" t="str">
            <v>Error - New Listing</v>
          </cell>
          <cell r="C2459" t="str">
            <v>CLOSED</v>
          </cell>
          <cell r="D2459" t="str">
            <v>Medium</v>
          </cell>
          <cell r="E2459" t="str">
            <v>netscribes</v>
          </cell>
          <cell r="F2459" t="str">
            <v>Reagan D’souza</v>
          </cell>
          <cell r="G2459">
            <v>46028.630555555559</v>
          </cell>
          <cell r="H2459">
            <v>46029.447916666664</v>
          </cell>
        </row>
        <row r="2460">
          <cell r="A2460" t="str">
            <v>UCW-24520</v>
          </cell>
          <cell r="B2460" t="str">
            <v>Error - New Balance S25 Socks listing</v>
          </cell>
          <cell r="C2460" t="str">
            <v>CLOSED Due to Inactive/Insufficient Information</v>
          </cell>
          <cell r="D2460" t="str">
            <v>Medium</v>
          </cell>
          <cell r="E2460" t="str">
            <v>netscribes</v>
          </cell>
          <cell r="F2460" t="str">
            <v>Reagan D’souza</v>
          </cell>
          <cell r="G2460">
            <v>46028.595833333333</v>
          </cell>
          <cell r="H2460">
            <v>46050.5</v>
          </cell>
        </row>
        <row r="2461">
          <cell r="A2461" t="str">
            <v>UCW-24518</v>
          </cell>
          <cell r="B2461" t="str">
            <v>Error- LIBAS X TATACLIQ NEW CATALOGUE 18-11-2025</v>
          </cell>
          <cell r="C2461" t="str">
            <v>CLOSED</v>
          </cell>
          <cell r="D2461" t="str">
            <v>Medium</v>
          </cell>
          <cell r="E2461" t="str">
            <v>netscribes</v>
          </cell>
          <cell r="F2461" t="str">
            <v>Reagan D’souza</v>
          </cell>
          <cell r="G2461">
            <v>46028.59097222222</v>
          </cell>
          <cell r="H2461">
            <v>46028.591666666667</v>
          </cell>
        </row>
        <row r="2462">
          <cell r="A2462" t="str">
            <v>UCW-24515</v>
          </cell>
          <cell r="B2462" t="str">
            <v>Error - MAFADEMY - CATALOGUING</v>
          </cell>
          <cell r="C2462" t="str">
            <v>CLOSED</v>
          </cell>
          <cell r="D2462" t="str">
            <v>Medium</v>
          </cell>
          <cell r="E2462" t="str">
            <v>netscribes</v>
          </cell>
          <cell r="F2462" t="str">
            <v>Reagan D’souza</v>
          </cell>
          <cell r="G2462">
            <v>46028.586111111108</v>
          </cell>
          <cell r="H2462">
            <v>46172.634027777778</v>
          </cell>
        </row>
        <row r="2463">
          <cell r="A2463" t="str">
            <v>UCW-24513</v>
          </cell>
          <cell r="B2463" t="str">
            <v>Error - US_All_New_Launch_Tata Cliq || Urban Space || Seller Code : 125800</v>
          </cell>
          <cell r="C2463" t="str">
            <v>CLOSED</v>
          </cell>
          <cell r="D2463" t="str">
            <v>Medium</v>
          </cell>
          <cell r="E2463" t="str">
            <v>netscribes</v>
          </cell>
          <cell r="F2463" t="str">
            <v>Reagan D’souza</v>
          </cell>
          <cell r="G2463">
            <v>46028.583333333336</v>
          </cell>
          <cell r="H2463">
            <v>46172.53125</v>
          </cell>
        </row>
        <row r="2464">
          <cell r="A2464" t="str">
            <v>UCW-24499</v>
          </cell>
          <cell r="B2464" t="str">
            <v>CLONE - Catalogue Upload Feed || Metro-Mochi</v>
          </cell>
          <cell r="C2464" t="str">
            <v>CLOSED</v>
          </cell>
          <cell r="D2464" t="str">
            <v>Medium</v>
          </cell>
          <cell r="E2464" t="str">
            <v>netscribes</v>
          </cell>
          <cell r="F2464" t="str">
            <v>Reagan D’souza</v>
          </cell>
          <cell r="G2464">
            <v>46028.555555555555</v>
          </cell>
          <cell r="H2464">
            <v>46093.674305555556</v>
          </cell>
        </row>
        <row r="2465">
          <cell r="A2465" t="str">
            <v>UCW-24498</v>
          </cell>
          <cell r="B2465" t="str">
            <v>Error_Catalogue Upload Feed || Metro-Mochi_NC</v>
          </cell>
          <cell r="C2465" t="str">
            <v>CLOSED</v>
          </cell>
          <cell r="D2465" t="str">
            <v>Medium</v>
          </cell>
          <cell r="E2465" t="str">
            <v>netscribes</v>
          </cell>
          <cell r="F2465" t="str">
            <v>Reagan D’souza</v>
          </cell>
          <cell r="G2465">
            <v>46028.555555555555</v>
          </cell>
          <cell r="H2465">
            <v>46029.59652777778</v>
          </cell>
        </row>
        <row r="2466">
          <cell r="A2466" t="str">
            <v>UCW-24497</v>
          </cell>
          <cell r="B2466" t="str">
            <v>Monte Carlo+Apparel+125152+03/01/2026</v>
          </cell>
          <cell r="C2466" t="str">
            <v>CLOSED</v>
          </cell>
          <cell r="D2466" t="str">
            <v>Medium</v>
          </cell>
          <cell r="E2466" t="str">
            <v>netscribes</v>
          </cell>
          <cell r="F2466" t="str">
            <v>Juilee Jadhav</v>
          </cell>
          <cell r="G2466">
            <v>46028.553472222222</v>
          </cell>
          <cell r="H2466">
            <v>46031.696527777778</v>
          </cell>
        </row>
        <row r="2467">
          <cell r="A2467" t="str">
            <v>UCW-24494</v>
          </cell>
          <cell r="B2467" t="str">
            <v>Hugo Boss</v>
          </cell>
          <cell r="C2467" t="str">
            <v>CLOSED</v>
          </cell>
          <cell r="D2467" t="str">
            <v>Medium</v>
          </cell>
          <cell r="E2467" t="str">
            <v>netscribes</v>
          </cell>
          <cell r="F2467" t="str">
            <v>Juilee Jadhav</v>
          </cell>
          <cell r="G2467">
            <v>46028.53125</v>
          </cell>
          <cell r="H2467">
            <v>46032.65625</v>
          </cell>
        </row>
        <row r="2468">
          <cell r="A2468" t="str">
            <v>UCW-24477</v>
          </cell>
          <cell r="B2468" t="str">
            <v>125196-SINOIDAWH_Hugo Boss_Watches_02 options_03rd Jan 2026</v>
          </cell>
          <cell r="C2468" t="str">
            <v>CLOSED</v>
          </cell>
          <cell r="D2468" t="str">
            <v>Medium</v>
          </cell>
          <cell r="E2468" t="str">
            <v>netscribes</v>
          </cell>
          <cell r="F2468" t="str">
            <v>Shraddha Dighe</v>
          </cell>
          <cell r="G2468">
            <v>46027.777083333334</v>
          </cell>
          <cell r="H2468">
            <v>46035.827777777777</v>
          </cell>
        </row>
        <row r="2469">
          <cell r="A2469" t="str">
            <v>UCW-24471</v>
          </cell>
          <cell r="B2469" t="str">
            <v>Urgent- BB Article Sell Now and New Listing Required</v>
          </cell>
          <cell r="C2469" t="str">
            <v>CLOSED</v>
          </cell>
          <cell r="D2469" t="str">
            <v>Medium</v>
          </cell>
          <cell r="E2469" t="str">
            <v>netscribes</v>
          </cell>
          <cell r="F2469" t="str">
            <v>netscribes</v>
          </cell>
          <cell r="G2469">
            <v>46027.679166666669</v>
          </cell>
          <cell r="H2469">
            <v>46030.45416666667</v>
          </cell>
        </row>
        <row r="2470">
          <cell r="A2470" t="str">
            <v>UCW-24467</v>
          </cell>
          <cell r="B2470" t="str">
            <v>Brand onboarding on Tata Cliq for Afnan</v>
          </cell>
          <cell r="C2470" t="str">
            <v>CLOSED</v>
          </cell>
          <cell r="D2470" t="str">
            <v>Medium</v>
          </cell>
          <cell r="E2470" t="str">
            <v>netscribes</v>
          </cell>
          <cell r="F2470" t="str">
            <v>Shraddha Dighe</v>
          </cell>
          <cell r="G2470">
            <v>46027.649305555555</v>
          </cell>
          <cell r="H2470">
            <v>46032.595833333333</v>
          </cell>
        </row>
        <row r="2471">
          <cell r="A2471" t="str">
            <v>UCW-24461</v>
          </cell>
          <cell r="B2471" t="str">
            <v>Error_Tatacliq Lifestyle Catalogue Template-Lot -138_08.12.2025_NC</v>
          </cell>
          <cell r="C2471" t="str">
            <v>CLOSED Due to Inactive/Insufficient Information</v>
          </cell>
          <cell r="D2471" t="str">
            <v>Medium</v>
          </cell>
          <cell r="E2471" t="str">
            <v>netscribes</v>
          </cell>
          <cell r="F2471" t="str">
            <v>Reagan D’souza</v>
          </cell>
          <cell r="G2471">
            <v>46027.5625</v>
          </cell>
          <cell r="H2471">
            <v>46028.869444444441</v>
          </cell>
        </row>
        <row r="2472">
          <cell r="A2472" t="str">
            <v>UCW-24458</v>
          </cell>
          <cell r="B2472" t="str">
            <v>Urgent- BB Article Sell Now and New Listing Required</v>
          </cell>
          <cell r="C2472" t="str">
            <v>CLOSED</v>
          </cell>
          <cell r="D2472" t="str">
            <v>Medium</v>
          </cell>
          <cell r="E2472" t="str">
            <v>netscribes</v>
          </cell>
          <cell r="F2472" t="str">
            <v>Mohd Tahir Shaikh</v>
          </cell>
          <cell r="G2472">
            <v>46027.52847222222</v>
          </cell>
          <cell r="H2472">
            <v>46171.606249999997</v>
          </cell>
        </row>
        <row r="2473">
          <cell r="A2473" t="str">
            <v>UCW-24455</v>
          </cell>
          <cell r="B2473" t="str">
            <v>Priority - BB-New Article Listing Nike</v>
          </cell>
          <cell r="C2473" t="str">
            <v>CLOSED Due to Inactive/Insufficient Information</v>
          </cell>
          <cell r="D2473" t="str">
            <v>Medium</v>
          </cell>
          <cell r="E2473" t="str">
            <v>netscribes</v>
          </cell>
          <cell r="F2473" t="str">
            <v>Mohd Tahir Shaikh</v>
          </cell>
          <cell r="G2473">
            <v>46027.518055555556</v>
          </cell>
          <cell r="H2473">
            <v>46034.636805555558</v>
          </cell>
        </row>
        <row r="2474">
          <cell r="A2474" t="str">
            <v>UCW-24452</v>
          </cell>
          <cell r="B2474" t="str">
            <v>Error_Tatacliq Men Content template_16-01-25</v>
          </cell>
          <cell r="C2474" t="str">
            <v>CLOSED Due to Inactive/Insufficient Information</v>
          </cell>
          <cell r="D2474" t="str">
            <v>Medium</v>
          </cell>
          <cell r="E2474" t="str">
            <v>netscribes</v>
          </cell>
          <cell r="F2474" t="str">
            <v>Reagan D’souza</v>
          </cell>
          <cell r="G2474">
            <v>46027.497916666667</v>
          </cell>
          <cell r="H2474">
            <v>46034.650694444441</v>
          </cell>
        </row>
        <row r="2475">
          <cell r="A2475" t="str">
            <v>UCW-24448</v>
          </cell>
          <cell r="B2475" t="str">
            <v>Enrich_MNY | Sky High Q1'26 PDP Refresh | TATACLIQ</v>
          </cell>
          <cell r="C2475" t="str">
            <v>CLOSED</v>
          </cell>
          <cell r="D2475" t="str">
            <v>Medium</v>
          </cell>
          <cell r="E2475" t="str">
            <v>netscribes</v>
          </cell>
          <cell r="F2475" t="str">
            <v>Shraddha Dighe</v>
          </cell>
          <cell r="G2475">
            <v>46027.458333333336</v>
          </cell>
          <cell r="H2475">
            <v>46039.556250000001</v>
          </cell>
        </row>
        <row r="2476">
          <cell r="A2476" t="str">
            <v>UCW-24447</v>
          </cell>
          <cell r="B2476" t="str">
            <v>Request to List 50ml SKUs on Platform</v>
          </cell>
          <cell r="C2476" t="str">
            <v>CLOSED</v>
          </cell>
          <cell r="D2476" t="str">
            <v>Medium</v>
          </cell>
          <cell r="E2476" t="str">
            <v>netscribes</v>
          </cell>
          <cell r="F2476" t="str">
            <v>Shraddha Dighe</v>
          </cell>
          <cell r="G2476">
            <v>46027.447916666664</v>
          </cell>
          <cell r="H2476">
            <v>46057.541666666664</v>
          </cell>
        </row>
        <row r="2477">
          <cell r="A2477" t="str">
            <v>UCW-24446</v>
          </cell>
          <cell r="B2477" t="str">
            <v>ENRICH_UPDATE NEW IMAGE</v>
          </cell>
          <cell r="C2477" t="str">
            <v>CLOSED</v>
          </cell>
          <cell r="D2477" t="str">
            <v>Medium</v>
          </cell>
          <cell r="E2477" t="str">
            <v>netscribes</v>
          </cell>
          <cell r="F2477" t="str">
            <v>Mohd Tahir Shaikh</v>
          </cell>
          <cell r="G2477">
            <v>46026.802083333336</v>
          </cell>
          <cell r="H2477">
            <v>46039.556250000001</v>
          </cell>
        </row>
        <row r="2478">
          <cell r="A2478" t="str">
            <v>UCW-24443</v>
          </cell>
          <cell r="B2478" t="str">
            <v>Puma New mapping sheet (Jan-2026)</v>
          </cell>
          <cell r="C2478" t="str">
            <v>CLOSED</v>
          </cell>
          <cell r="D2478" t="str">
            <v>Medium</v>
          </cell>
          <cell r="E2478" t="str">
            <v>netscribes</v>
          </cell>
          <cell r="F2478" t="str">
            <v>Mohd Tahir Shaikh</v>
          </cell>
          <cell r="G2478">
            <v>46026.780555555553</v>
          </cell>
          <cell r="H2478">
            <v>46039.554861111108</v>
          </cell>
        </row>
        <row r="2479">
          <cell r="A2479" t="str">
            <v>UCW-24441</v>
          </cell>
          <cell r="B2479" t="str">
            <v>TataCliq: New LDCF-010 &amp; 012 Women Ballerina Category Articles</v>
          </cell>
          <cell r="C2479" t="str">
            <v>CLOSED</v>
          </cell>
          <cell r="D2479" t="str">
            <v>Medium</v>
          </cell>
          <cell r="E2479" t="str">
            <v>netscribes</v>
          </cell>
          <cell r="F2479" t="str">
            <v>Juilee Jadhav</v>
          </cell>
          <cell r="G2479">
            <v>46026.668055555558</v>
          </cell>
          <cell r="H2479">
            <v>46039.552777777775</v>
          </cell>
        </row>
        <row r="2480">
          <cell r="A2480" t="str">
            <v>UCW-24439</v>
          </cell>
          <cell r="B2480" t="str">
            <v>TataCliq: New NRGPDMCB &amp; NRGCL Category Articles@</v>
          </cell>
          <cell r="C2480" t="str">
            <v>CLOSED</v>
          </cell>
          <cell r="D2480" t="str">
            <v>Medium</v>
          </cell>
          <cell r="E2480" t="str">
            <v>netscribes</v>
          </cell>
          <cell r="F2480" t="str">
            <v>Juilee Jadhav</v>
          </cell>
          <cell r="G2480">
            <v>46026.65</v>
          </cell>
          <cell r="H2480">
            <v>46030.646527777775</v>
          </cell>
        </row>
        <row r="2481">
          <cell r="A2481" t="str">
            <v>UCW-24437</v>
          </cell>
          <cell r="B2481" t="str">
            <v>Skechers + Footwear + 124055 + 01-01-2026</v>
          </cell>
          <cell r="C2481" t="str">
            <v>CLOSED</v>
          </cell>
          <cell r="D2481" t="str">
            <v>Medium</v>
          </cell>
          <cell r="E2481" t="str">
            <v>netscribes</v>
          </cell>
          <cell r="F2481" t="str">
            <v>Juilee Jadhav</v>
          </cell>
          <cell r="G2481">
            <v>46026.636805555558</v>
          </cell>
          <cell r="H2481">
            <v>46039.552083333336</v>
          </cell>
        </row>
        <row r="2482">
          <cell r="A2482" t="str">
            <v>UCW-24435</v>
          </cell>
          <cell r="B2482" t="str">
            <v>Womens New Listings 31.12.2025</v>
          </cell>
          <cell r="C2482" t="str">
            <v>CLOSED Due to Inactive/Insufficient Information</v>
          </cell>
          <cell r="D2482" t="str">
            <v>Medium</v>
          </cell>
          <cell r="E2482" t="str">
            <v>netscribes</v>
          </cell>
          <cell r="F2482" t="str">
            <v>Juilee Jadhav</v>
          </cell>
          <cell r="G2482">
            <v>46026.552777777775</v>
          </cell>
          <cell r="H2482">
            <v>46029.743750000001</v>
          </cell>
        </row>
        <row r="2483">
          <cell r="A2483" t="str">
            <v>UCW-24431</v>
          </cell>
          <cell r="B2483" t="str">
            <v>United colors of benetton | Apparels | 100301 | Tata Cliq | 1272378821 | 31/12/2025</v>
          </cell>
          <cell r="C2483" t="str">
            <v>CLOSED</v>
          </cell>
          <cell r="D2483" t="str">
            <v>Medium</v>
          </cell>
          <cell r="E2483" t="str">
            <v>netscribes</v>
          </cell>
          <cell r="F2483" t="str">
            <v>Juilee Jadhav</v>
          </cell>
          <cell r="G2483">
            <v>46026.53125</v>
          </cell>
          <cell r="H2483">
            <v>46030.631249999999</v>
          </cell>
        </row>
        <row r="2484">
          <cell r="A2484" t="str">
            <v>UCW-24427</v>
          </cell>
          <cell r="B2484" t="str">
            <v>CK-Apparel and Accessories-128438 -New Listing-31-12-25</v>
          </cell>
          <cell r="C2484" t="str">
            <v>CLOSED</v>
          </cell>
          <cell r="D2484" t="str">
            <v>Medium</v>
          </cell>
          <cell r="E2484" t="str">
            <v>netscribes</v>
          </cell>
          <cell r="F2484" t="str">
            <v>Juilee Jadhav</v>
          </cell>
          <cell r="G2484">
            <v>46026.506249999999</v>
          </cell>
          <cell r="H2484">
            <v>46030.655555555553</v>
          </cell>
        </row>
        <row r="2485">
          <cell r="A2485" t="str">
            <v>UCW-24424</v>
          </cell>
          <cell r="B2485" t="str">
            <v>Asics Accessories (Socks &amp; Cap/Hat) Catalogue 125349 1st Jan</v>
          </cell>
          <cell r="C2485" t="str">
            <v>CLOSED</v>
          </cell>
          <cell r="D2485" t="str">
            <v>Medium</v>
          </cell>
          <cell r="E2485" t="str">
            <v>netscribes</v>
          </cell>
          <cell r="F2485" t="str">
            <v>Shraddha Dighe</v>
          </cell>
          <cell r="G2485">
            <v>46026.009027777778</v>
          </cell>
          <cell r="H2485">
            <v>46039.55</v>
          </cell>
        </row>
        <row r="2486">
          <cell r="A2486" t="str">
            <v>UCW-24422</v>
          </cell>
          <cell r="B2486" t="str">
            <v>New launch : Re'equil Oil Free Mattifying Moisturising Gel 75 gm</v>
          </cell>
          <cell r="C2486" t="str">
            <v>CLOSED</v>
          </cell>
          <cell r="D2486" t="str">
            <v>Medium</v>
          </cell>
          <cell r="E2486" t="str">
            <v>netscribes</v>
          </cell>
          <cell r="F2486" t="str">
            <v>Shraddha Dighe</v>
          </cell>
          <cell r="G2486">
            <v>46025.993750000001</v>
          </cell>
          <cell r="H2486">
            <v>46029.500694444447</v>
          </cell>
        </row>
        <row r="2487">
          <cell r="A2487" t="str">
            <v>UCW-24421</v>
          </cell>
          <cell r="B2487" t="str">
            <v>MNY | BB Nude Glow BB Cream - Listing | TATCLIQ</v>
          </cell>
          <cell r="C2487" t="str">
            <v>CLOSED</v>
          </cell>
          <cell r="D2487" t="str">
            <v>Medium</v>
          </cell>
          <cell r="E2487" t="str">
            <v>netscribes</v>
          </cell>
          <cell r="F2487" t="str">
            <v>Shraddha Dighe</v>
          </cell>
          <cell r="G2487">
            <v>46025.989583333336</v>
          </cell>
          <cell r="H2487">
            <v>46029.496527777781</v>
          </cell>
        </row>
        <row r="2488">
          <cell r="A2488" t="str">
            <v>UCW-24420</v>
          </cell>
          <cell r="B2488" t="str">
            <v>Enrich_Tata Note Cosmetics PDP Image Update</v>
          </cell>
          <cell r="C2488" t="str">
            <v>CLOSED</v>
          </cell>
          <cell r="D2488" t="str">
            <v>Medium</v>
          </cell>
          <cell r="E2488" t="str">
            <v>netscribes</v>
          </cell>
          <cell r="F2488" t="str">
            <v>Shraddha Dighe</v>
          </cell>
          <cell r="G2488">
            <v>46025.986805555556</v>
          </cell>
          <cell r="H2488">
            <v>46039.554861111108</v>
          </cell>
        </row>
        <row r="2489">
          <cell r="A2489" t="str">
            <v>UCW-24403</v>
          </cell>
          <cell r="B2489" t="str">
            <v xml:space="preserve">RENEE X TATACLIQ </v>
          </cell>
          <cell r="C2489" t="str">
            <v>CLOSED</v>
          </cell>
          <cell r="D2489" t="str">
            <v>Medium</v>
          </cell>
          <cell r="E2489" t="str">
            <v>netscribes</v>
          </cell>
          <cell r="F2489" t="str">
            <v>Juilee Jadhav</v>
          </cell>
          <cell r="G2489">
            <v>46025.693749999999</v>
          </cell>
          <cell r="H2489">
            <v>46039.673611111109</v>
          </cell>
        </row>
        <row r="2490">
          <cell r="A2490" t="str">
            <v>UCW-24393</v>
          </cell>
          <cell r="B2490" t="str">
            <v>Morning Nectar GWP</v>
          </cell>
          <cell r="C2490" t="str">
            <v>CLOSED</v>
          </cell>
          <cell r="D2490" t="str">
            <v>Medium</v>
          </cell>
          <cell r="E2490" t="str">
            <v>netscribes</v>
          </cell>
          <cell r="F2490" t="str">
            <v>Shraddha Dighe</v>
          </cell>
          <cell r="G2490">
            <v>46025.606944444444</v>
          </cell>
          <cell r="H2490">
            <v>46039.673611111109</v>
          </cell>
        </row>
        <row r="2491">
          <cell r="A2491" t="str">
            <v>UCW-24386</v>
          </cell>
          <cell r="B2491" t="str">
            <v>Asics Footwear Catalogue 125349 30th Dec</v>
          </cell>
          <cell r="C2491" t="str">
            <v>CLOSED Due to Inactive/Insufficient Information</v>
          </cell>
          <cell r="D2491" t="str">
            <v>Medium</v>
          </cell>
          <cell r="E2491" t="str">
            <v>netscribes</v>
          </cell>
          <cell r="F2491" t="str">
            <v>Shraddha Dighe</v>
          </cell>
          <cell r="G2491">
            <v>46025.556944444441</v>
          </cell>
          <cell r="H2491">
            <v>46117.614583333336</v>
          </cell>
        </row>
        <row r="2492">
          <cell r="A2492" t="str">
            <v>UCW-24379</v>
          </cell>
          <cell r="B2492" t="str">
            <v>TATA LID New Launch Jan'26</v>
          </cell>
          <cell r="C2492" t="str">
            <v>CLOSED</v>
          </cell>
          <cell r="D2492" t="str">
            <v>Medium</v>
          </cell>
          <cell r="E2492" t="str">
            <v>netscribes</v>
          </cell>
          <cell r="F2492" t="str">
            <v>Shraddha Dighe</v>
          </cell>
          <cell r="G2492">
            <v>46024.806250000001</v>
          </cell>
          <cell r="H2492">
            <v>46029.490277777775</v>
          </cell>
        </row>
        <row r="2493">
          <cell r="A2493" t="str">
            <v>UCW-24378</v>
          </cell>
          <cell r="B2493" t="str">
            <v>Urgent-BB New Article for Listing 2 Article</v>
          </cell>
          <cell r="C2493" t="str">
            <v>CLOSED</v>
          </cell>
          <cell r="D2493" t="str">
            <v>Medium</v>
          </cell>
          <cell r="E2493" t="str">
            <v>netscribes</v>
          </cell>
          <cell r="F2493" t="str">
            <v>Mohd Tahir Shaikh</v>
          </cell>
          <cell r="G2493">
            <v>46024.800000000003</v>
          </cell>
          <cell r="H2493">
            <v>46025.491666666669</v>
          </cell>
        </row>
        <row r="2494">
          <cell r="A2494" t="str">
            <v>UCW-24377</v>
          </cell>
          <cell r="B2494" t="str">
            <v>Tata cliq new Listing ( belif Holiday kit Listing).xlsm</v>
          </cell>
          <cell r="C2494" t="str">
            <v>CLOSED</v>
          </cell>
          <cell r="D2494" t="str">
            <v>Medium</v>
          </cell>
          <cell r="E2494" t="str">
            <v>netscribes</v>
          </cell>
          <cell r="F2494" t="str">
            <v>Shraddha Dighe</v>
          </cell>
          <cell r="G2494">
            <v>46024.788194444445</v>
          </cell>
          <cell r="H2494">
            <v>46050.547222222223</v>
          </cell>
        </row>
        <row r="2495">
          <cell r="A2495" t="str">
            <v>UCW-24375</v>
          </cell>
          <cell r="B2495" t="str">
            <v>ABH - NPL 1812</v>
          </cell>
          <cell r="C2495" t="str">
            <v>CLOSED Due to Inactive/Insufficient Information</v>
          </cell>
          <cell r="D2495" t="str">
            <v>Medium</v>
          </cell>
          <cell r="E2495" t="str">
            <v>netscribes</v>
          </cell>
          <cell r="F2495" t="str">
            <v>Shraddha Dighe</v>
          </cell>
          <cell r="G2495">
            <v>46024.781944444447</v>
          </cell>
          <cell r="H2495">
            <v>46034.690972222219</v>
          </cell>
        </row>
        <row r="2496">
          <cell r="A2496" t="str">
            <v>UCW-24369</v>
          </cell>
          <cell r="B2496" t="str">
            <v>Sqintalk x Tatacliq : House of Hur New SKUs</v>
          </cell>
          <cell r="C2496" t="str">
            <v>CLOSED</v>
          </cell>
          <cell r="D2496" t="str">
            <v>Medium</v>
          </cell>
          <cell r="E2496" t="str">
            <v>netscribes</v>
          </cell>
          <cell r="F2496" t="str">
            <v>Shraddha Dighe</v>
          </cell>
          <cell r="G2496">
            <v>46024.759027777778</v>
          </cell>
          <cell r="H2496">
            <v>46029.464583333334</v>
          </cell>
        </row>
        <row r="2497">
          <cell r="A2497" t="str">
            <v>UCW-24368</v>
          </cell>
          <cell r="B2497" t="str">
            <v>ENRICH_Kiddopanti Image Change Request 31st_December_2025</v>
          </cell>
          <cell r="C2497" t="str">
            <v>CLOSED</v>
          </cell>
          <cell r="D2497" t="str">
            <v>Medium</v>
          </cell>
          <cell r="E2497" t="str">
            <v>netscribes</v>
          </cell>
          <cell r="F2497" t="str">
            <v>Mohd Tahir Shaikh</v>
          </cell>
          <cell r="G2497">
            <v>46024.758333333331</v>
          </cell>
          <cell r="H2497">
            <v>46039.554166666669</v>
          </cell>
        </row>
        <row r="2498">
          <cell r="A2498" t="str">
            <v>UCW-24361</v>
          </cell>
          <cell r="B2498" t="str">
            <v>Enrich_TQ laptop Size Update_Lot 2_6 SKUs</v>
          </cell>
          <cell r="C2498" t="str">
            <v>CLOSED</v>
          </cell>
          <cell r="D2498" t="str">
            <v>Medium</v>
          </cell>
          <cell r="E2498" t="str">
            <v>netscribes</v>
          </cell>
          <cell r="F2498" t="str">
            <v>Shraddha Dighe</v>
          </cell>
          <cell r="G2498">
            <v>46024.724305555559</v>
          </cell>
          <cell r="H2498">
            <v>46039.520833333336</v>
          </cell>
        </row>
        <row r="2499">
          <cell r="A2499" t="str">
            <v>UCW-24355</v>
          </cell>
          <cell r="B2499" t="str">
            <v>Enrich_Lavie Luxe Bag_124537 Image update_24-12-2025</v>
          </cell>
          <cell r="C2499" t="str">
            <v>CLOSED</v>
          </cell>
          <cell r="D2499" t="str">
            <v>Medium</v>
          </cell>
          <cell r="E2499" t="str">
            <v>netscribes</v>
          </cell>
          <cell r="F2499" t="str">
            <v>Shraddha Dighe</v>
          </cell>
          <cell r="G2499">
            <v>46024.697222222225</v>
          </cell>
          <cell r="H2499">
            <v>46039.522222222222</v>
          </cell>
        </row>
        <row r="2500">
          <cell r="A2500" t="str">
            <v>UCW-24354</v>
          </cell>
          <cell r="B2500" t="str">
            <v>GAS - Catalogue (15 options)</v>
          </cell>
          <cell r="C2500" t="str">
            <v>CLOSED</v>
          </cell>
          <cell r="D2500" t="str">
            <v>Medium</v>
          </cell>
          <cell r="E2500" t="str">
            <v>netscribes</v>
          </cell>
          <cell r="F2500" t="str">
            <v>Shraddha Dighe</v>
          </cell>
          <cell r="G2500">
            <v>46024.686805555553</v>
          </cell>
          <cell r="H2500">
            <v>46039.67291666667</v>
          </cell>
        </row>
        <row r="2501">
          <cell r="A2501" t="str">
            <v>UCW-24346</v>
          </cell>
          <cell r="B2501" t="str">
            <v>ERROR_Image Update Request for 91 SKUs (Brand- SILVIANO)</v>
          </cell>
          <cell r="C2501" t="str">
            <v>CLOSED</v>
          </cell>
          <cell r="D2501" t="str">
            <v>Medium</v>
          </cell>
          <cell r="E2501" t="str">
            <v>netscribes</v>
          </cell>
          <cell r="F2501" t="str">
            <v>Mohd Tahir Shaikh</v>
          </cell>
          <cell r="G2501">
            <v>46024.579861111109</v>
          </cell>
          <cell r="H2501">
            <v>46039.519444444442</v>
          </cell>
        </row>
        <row r="2502">
          <cell r="A2502" t="str">
            <v>UCW-24339</v>
          </cell>
          <cell r="B2502" t="str">
            <v>Enrich_Need to update images_29th Dec</v>
          </cell>
          <cell r="C2502" t="str">
            <v>CLOSED</v>
          </cell>
          <cell r="D2502" t="str">
            <v>Medium</v>
          </cell>
          <cell r="E2502" t="str">
            <v>netscribes</v>
          </cell>
          <cell r="F2502" t="str">
            <v>Shraddha Dighe</v>
          </cell>
          <cell r="G2502">
            <v>46024.510416666664</v>
          </cell>
          <cell r="H2502">
            <v>46039.517361111109</v>
          </cell>
        </row>
        <row r="2503">
          <cell r="A2503" t="str">
            <v>UCW-24311</v>
          </cell>
          <cell r="B2503" t="str">
            <v>Enrich_Request to Update Product Images 27 Dec || Seller Code : 125800</v>
          </cell>
          <cell r="C2503" t="str">
            <v>CLOSED</v>
          </cell>
          <cell r="D2503" t="str">
            <v>Medium</v>
          </cell>
          <cell r="E2503" t="str">
            <v>netscribes</v>
          </cell>
          <cell r="F2503" t="str">
            <v>Shraddha Dighe</v>
          </cell>
          <cell r="G2503">
            <v>46022.679861111108</v>
          </cell>
          <cell r="H2503">
            <v>46039.515277777777</v>
          </cell>
        </row>
        <row r="2504">
          <cell r="A2504" t="str">
            <v>UCW-24301</v>
          </cell>
          <cell r="B2504" t="str">
            <v>CLONE - Enrich_Request for Instructions to Update Product Image on Tata Cliq</v>
          </cell>
          <cell r="C2504" t="str">
            <v>CLOSED</v>
          </cell>
          <cell r="D2504" t="str">
            <v>Medium</v>
          </cell>
          <cell r="E2504" t="str">
            <v>netscribes</v>
          </cell>
          <cell r="F2504" t="str">
            <v>Juilee Jadhav</v>
          </cell>
          <cell r="G2504">
            <v>46022.617361111108</v>
          </cell>
          <cell r="H2504">
            <v>46025.5</v>
          </cell>
        </row>
        <row r="2505">
          <cell r="A2505" t="str">
            <v>UCW-24300</v>
          </cell>
          <cell r="B2505" t="str">
            <v>CLONE - Beauty - 128484 - E2E - Hair Pure - 29 SKUs - 11 Dec</v>
          </cell>
          <cell r="C2505" t="str">
            <v>CLOSED</v>
          </cell>
          <cell r="D2505" t="str">
            <v>Medium</v>
          </cell>
          <cell r="E2505" t="str">
            <v>netscribes</v>
          </cell>
          <cell r="F2505" t="str">
            <v>Shraddha Dighe</v>
          </cell>
          <cell r="G2505">
            <v>46022.611111111109</v>
          </cell>
          <cell r="H2505">
            <v>46024.527083333334</v>
          </cell>
        </row>
        <row r="2506">
          <cell r="A2506" t="str">
            <v>UCW-24269</v>
          </cell>
          <cell r="B2506" t="str">
            <v>ENRICH_M&amp;S Size to be added (Pending 1)</v>
          </cell>
          <cell r="C2506" t="str">
            <v>CLOSED</v>
          </cell>
          <cell r="D2506" t="str">
            <v>Medium</v>
          </cell>
          <cell r="E2506" t="str">
            <v>netscribes</v>
          </cell>
          <cell r="F2506" t="str">
            <v>Shraddha Dighe</v>
          </cell>
          <cell r="G2506">
            <v>46021.76666666667</v>
          </cell>
          <cell r="H2506">
            <v>46031.585416666669</v>
          </cell>
        </row>
        <row r="2507">
          <cell r="A2507" t="str">
            <v>UCW-24264</v>
          </cell>
          <cell r="B2507" t="str">
            <v>Enrich_Product Title update - 23-12-2025</v>
          </cell>
          <cell r="C2507" t="str">
            <v>CLOSED</v>
          </cell>
          <cell r="D2507" t="str">
            <v>Medium</v>
          </cell>
          <cell r="E2507" t="str">
            <v>netscribes</v>
          </cell>
          <cell r="F2507" t="str">
            <v>Shraddha Dighe</v>
          </cell>
          <cell r="G2507">
            <v>46021.737500000003</v>
          </cell>
          <cell r="H2507">
            <v>46036.686111111114</v>
          </cell>
        </row>
        <row r="2508">
          <cell r="A2508" t="str">
            <v>UCW-24262</v>
          </cell>
          <cell r="B2508" t="str">
            <v>ENRICH_Image update for AW25 styles</v>
          </cell>
          <cell r="C2508" t="str">
            <v>CLOSED</v>
          </cell>
          <cell r="D2508" t="str">
            <v>Medium</v>
          </cell>
          <cell r="E2508" t="str">
            <v>netscribes</v>
          </cell>
          <cell r="F2508" t="str">
            <v>Mohd Tahir Shaikh</v>
          </cell>
          <cell r="G2508">
            <v>46021.731249999997</v>
          </cell>
          <cell r="H2508">
            <v>46036.686111111114</v>
          </cell>
        </row>
        <row r="2509">
          <cell r="A2509" t="str">
            <v>UCW-24256</v>
          </cell>
          <cell r="B2509" t="str">
            <v>ERROR_Levis - Tatacliq NSM pending_NC</v>
          </cell>
          <cell r="C2509" t="str">
            <v>CLOSED</v>
          </cell>
          <cell r="D2509" t="str">
            <v>Medium</v>
          </cell>
          <cell r="E2509" t="str">
            <v>netscribes</v>
          </cell>
          <cell r="F2509" t="str">
            <v>Sushma Ram</v>
          </cell>
          <cell r="G2509">
            <v>46021.698611111111</v>
          </cell>
          <cell r="H2509">
            <v>46034.728472222225</v>
          </cell>
        </row>
        <row r="2510">
          <cell r="A2510" t="str">
            <v>UCW-24254</v>
          </cell>
          <cell r="B2510" t="str">
            <v>Error_Crocs Sell now file dated 5th Dec2025_NC</v>
          </cell>
          <cell r="C2510" t="str">
            <v>CLOSED</v>
          </cell>
          <cell r="D2510" t="str">
            <v>Medium</v>
          </cell>
          <cell r="E2510" t="str">
            <v>netscribes</v>
          </cell>
          <cell r="F2510" t="str">
            <v>Shraddha Dighe</v>
          </cell>
          <cell r="G2510">
            <v>46021.696527777778</v>
          </cell>
          <cell r="H2510">
            <v>46039.713194444441</v>
          </cell>
        </row>
        <row r="2511">
          <cell r="A2511" t="str">
            <v>UCW-24252</v>
          </cell>
          <cell r="B2511" t="str">
            <v>Miarcus -10 Styles-SS 26- 12 December</v>
          </cell>
          <cell r="C2511" t="str">
            <v>CLOSED</v>
          </cell>
          <cell r="D2511" t="str">
            <v>Medium</v>
          </cell>
          <cell r="E2511" t="str">
            <v>netscribes</v>
          </cell>
          <cell r="F2511" t="str">
            <v>Shraddha Dighe</v>
          </cell>
          <cell r="G2511">
            <v>46021.686111111114</v>
          </cell>
          <cell r="H2511">
            <v>46031.547222222223</v>
          </cell>
        </row>
        <row r="2512">
          <cell r="A2512" t="str">
            <v>UCW-24243</v>
          </cell>
          <cell r="B2512" t="str">
            <v>Kindlife x Tata CLiQ | Biore Listing details required</v>
          </cell>
          <cell r="C2512" t="str">
            <v>CLOSED Due to Inactive/Insufficient Information</v>
          </cell>
          <cell r="D2512" t="str">
            <v>Medium</v>
          </cell>
          <cell r="E2512" t="str">
            <v>netscribes</v>
          </cell>
          <cell r="F2512" t="str">
            <v>Shraddha Dighe</v>
          </cell>
          <cell r="G2512">
            <v>46021.593055555553</v>
          </cell>
          <cell r="H2512">
            <v>46034.536111111112</v>
          </cell>
        </row>
        <row r="2513">
          <cell r="A2513" t="str">
            <v>UCW-24239</v>
          </cell>
          <cell r="B2513" t="str">
            <v>ENRICH_Required Images Change - 24-12-2025</v>
          </cell>
          <cell r="C2513" t="str">
            <v>CLOSED</v>
          </cell>
          <cell r="D2513" t="str">
            <v>Medium</v>
          </cell>
          <cell r="E2513" t="str">
            <v>netscribes</v>
          </cell>
          <cell r="F2513" t="str">
            <v>Mohd Tahir Shaikh</v>
          </cell>
          <cell r="G2513">
            <v>46021.517361111109</v>
          </cell>
          <cell r="H2513">
            <v>46036.685416666667</v>
          </cell>
        </row>
        <row r="2514">
          <cell r="A2514" t="str">
            <v>UCW-24236</v>
          </cell>
          <cell r="B2514" t="str">
            <v>NPI 2026: Airwrap Origin (Tata Unistore)</v>
          </cell>
          <cell r="C2514" t="str">
            <v>CLOSED</v>
          </cell>
          <cell r="D2514" t="str">
            <v>Medium</v>
          </cell>
          <cell r="E2514" t="str">
            <v>netscribes</v>
          </cell>
          <cell r="F2514" t="str">
            <v>Shraddha Dighe</v>
          </cell>
          <cell r="G2514">
            <v>46021.506944444445</v>
          </cell>
          <cell r="H2514">
            <v>46024.522916666669</v>
          </cell>
        </row>
        <row r="2515">
          <cell r="A2515" t="str">
            <v>UCW-24235</v>
          </cell>
          <cell r="B2515" t="str">
            <v>VLCC &amp; Ustraa New Listing on Tata Cliq</v>
          </cell>
          <cell r="C2515" t="str">
            <v>CLOSED Due to Inactive/Insufficient Information</v>
          </cell>
          <cell r="D2515" t="str">
            <v>Medium</v>
          </cell>
          <cell r="E2515" t="str">
            <v>netscribes</v>
          </cell>
          <cell r="F2515" t="str">
            <v>Shraddha Dighe</v>
          </cell>
          <cell r="G2515">
            <v>46021.504166666666</v>
          </cell>
          <cell r="H2515">
            <v>46050.435416666667</v>
          </cell>
        </row>
        <row r="2516">
          <cell r="A2516" t="str">
            <v>UCW-24229</v>
          </cell>
          <cell r="B2516" t="str">
            <v>ENRICH_Tata Images</v>
          </cell>
          <cell r="C2516" t="str">
            <v>CLOSED</v>
          </cell>
          <cell r="D2516" t="str">
            <v>Medium</v>
          </cell>
          <cell r="E2516" t="str">
            <v>netscribes</v>
          </cell>
          <cell r="F2516" t="str">
            <v>Mohd Tahir Shaikh</v>
          </cell>
          <cell r="G2516">
            <v>46021.480555555558</v>
          </cell>
          <cell r="H2516">
            <v>46025.738888888889</v>
          </cell>
        </row>
        <row r="2517">
          <cell r="A2517" t="str">
            <v>UCW-24226</v>
          </cell>
          <cell r="B2517" t="str">
            <v>ERROR_TataCliq | Fashion - Luxury | 13 Oct 2025 | Cataloguing-AW25 | Adults and Kids Apparel | 124 (Adults) 19 (Kids)</v>
          </cell>
          <cell r="C2517" t="str">
            <v>CLOSED</v>
          </cell>
          <cell r="D2517" t="str">
            <v>Medium</v>
          </cell>
          <cell r="E2517" t="str">
            <v>netscribes</v>
          </cell>
          <cell r="F2517" t="str">
            <v>Mohd Tahir Shaikh</v>
          </cell>
          <cell r="G2517">
            <v>46021.46597222222</v>
          </cell>
          <cell r="H2517">
            <v>46039.507638888892</v>
          </cell>
        </row>
        <row r="2518">
          <cell r="A2518" t="str">
            <v>UCW-24224</v>
          </cell>
          <cell r="B2518" t="str">
            <v>Limese x Tata Cliq - List of Existing Listings to Be Cloned to SOR</v>
          </cell>
          <cell r="C2518" t="str">
            <v>CLOSED</v>
          </cell>
          <cell r="D2518" t="str">
            <v>Medium</v>
          </cell>
          <cell r="E2518" t="str">
            <v>netscribes</v>
          </cell>
          <cell r="F2518" t="str">
            <v>Shraddha Dighe</v>
          </cell>
          <cell r="G2518">
            <v>46021.456250000003</v>
          </cell>
          <cell r="H2518">
            <v>46025.508333333331</v>
          </cell>
        </row>
        <row r="2519">
          <cell r="A2519" t="str">
            <v>UCW-24222</v>
          </cell>
          <cell r="B2519" t="str">
            <v>OAP | Masks &amp; Peels | New Listing | 29/12/2025 | TATCLIQ</v>
          </cell>
          <cell r="C2519" t="str">
            <v>CLOSED</v>
          </cell>
          <cell r="D2519" t="str">
            <v>Medium</v>
          </cell>
          <cell r="E2519" t="str">
            <v>netscribes</v>
          </cell>
          <cell r="F2519" t="str">
            <v>Shraddha Dighe</v>
          </cell>
          <cell r="G2519">
            <v>46021.439583333333</v>
          </cell>
          <cell r="H2519">
            <v>46036.556944444441</v>
          </cell>
        </row>
        <row r="2520">
          <cell r="A2520" t="str">
            <v>UCW-24221</v>
          </cell>
          <cell r="B2520" t="str">
            <v>Enrich_OAP | Color Riche Lipstick - Grammages Update | Tatacliq</v>
          </cell>
          <cell r="C2520" t="str">
            <v>CLOSED</v>
          </cell>
          <cell r="D2520" t="str">
            <v>Medium</v>
          </cell>
          <cell r="E2520" t="str">
            <v>netscribes</v>
          </cell>
          <cell r="F2520" t="str">
            <v>Shraddha Dighe</v>
          </cell>
          <cell r="G2520">
            <v>46021.434027777781</v>
          </cell>
          <cell r="H2520">
            <v>46036.566666666666</v>
          </cell>
        </row>
        <row r="2521">
          <cell r="A2521" t="str">
            <v>UCW-24220</v>
          </cell>
          <cell r="B2521" t="str">
            <v>Garnier | Fresh &amp; Bright Moisturizers - Listing | TATACLIQ</v>
          </cell>
          <cell r="C2521" t="str">
            <v>CLOSED</v>
          </cell>
          <cell r="D2521" t="str">
            <v>Medium</v>
          </cell>
          <cell r="E2521" t="str">
            <v>netscribes</v>
          </cell>
          <cell r="F2521" t="str">
            <v>Shraddha Dighe</v>
          </cell>
          <cell r="G2521">
            <v>46021.425694444442</v>
          </cell>
          <cell r="H2521">
            <v>46022.55</v>
          </cell>
        </row>
        <row r="2522">
          <cell r="A2522" t="str">
            <v>UCW-24214</v>
          </cell>
          <cell r="B2522" t="str">
            <v>ENRICH_LIBAS X TATACLIQ SIZE CHART IMAGE ADDITION : 24-12-2025</v>
          </cell>
          <cell r="C2522" t="str">
            <v>CLOSED</v>
          </cell>
          <cell r="D2522" t="str">
            <v>Medium</v>
          </cell>
          <cell r="E2522" t="str">
            <v>netscribes</v>
          </cell>
          <cell r="F2522" t="str">
            <v>Mohd Tahir Shaikh</v>
          </cell>
          <cell r="G2522">
            <v>46020.79583333333</v>
          </cell>
          <cell r="H2522">
            <v>46036.685416666667</v>
          </cell>
        </row>
        <row r="2523">
          <cell r="A2523" t="str">
            <v>UCW-24200</v>
          </cell>
          <cell r="B2523" t="str">
            <v>TataCliq New Listings 26/12/2025</v>
          </cell>
          <cell r="C2523" t="str">
            <v>CLOSED</v>
          </cell>
          <cell r="D2523" t="str">
            <v>Medium</v>
          </cell>
          <cell r="E2523" t="str">
            <v>netscribes</v>
          </cell>
          <cell r="F2523" t="str">
            <v>Mohd Tahir Shaikh</v>
          </cell>
          <cell r="G2523">
            <v>46020.718055555553</v>
          </cell>
          <cell r="H2523">
            <v>46039.672222222223</v>
          </cell>
        </row>
        <row r="2524">
          <cell r="A2524" t="str">
            <v>UCW-24199</v>
          </cell>
          <cell r="B2524" t="str">
            <v>ENRICH_Tatacliq_Enamor Thermal Image upload</v>
          </cell>
          <cell r="C2524" t="str">
            <v>CLOSED</v>
          </cell>
          <cell r="D2524" t="str">
            <v>Medium</v>
          </cell>
          <cell r="E2524" t="str">
            <v>netscribes</v>
          </cell>
          <cell r="F2524" t="str">
            <v>Mohd Tahir Shaikh</v>
          </cell>
          <cell r="G2524">
            <v>46020.706250000003</v>
          </cell>
          <cell r="H2524">
            <v>46036.68472222222</v>
          </cell>
        </row>
        <row r="2525">
          <cell r="A2525" t="str">
            <v>UCW-24185</v>
          </cell>
          <cell r="B2525" t="str">
            <v>REGAL &amp; ROCIA TATACLIQ TEMPLATE 25.12.2025</v>
          </cell>
          <cell r="C2525" t="str">
            <v>CLOSED</v>
          </cell>
          <cell r="D2525" t="str">
            <v>Medium</v>
          </cell>
          <cell r="E2525" t="str">
            <v>netscribes</v>
          </cell>
          <cell r="F2525" t="str">
            <v>Mohd Tahir Shaikh</v>
          </cell>
          <cell r="G2525">
            <v>46020.595138888886</v>
          </cell>
          <cell r="H2525">
            <v>46039.671527777777</v>
          </cell>
        </row>
        <row r="2526">
          <cell r="A2526" t="str">
            <v>UCW-24180</v>
          </cell>
          <cell r="B2526" t="str">
            <v>CLONE - Chopraa  naviin sent you L TEX D'LORZERI 6 via WeTransfer</v>
          </cell>
          <cell r="C2526" t="str">
            <v>CLOSED</v>
          </cell>
          <cell r="D2526" t="str">
            <v>Medium</v>
          </cell>
          <cell r="E2526" t="str">
            <v>netscribes</v>
          </cell>
          <cell r="F2526" t="str">
            <v>Mohd Tahir Shaikh</v>
          </cell>
          <cell r="G2526">
            <v>46020.561805555553</v>
          </cell>
          <cell r="H2526">
            <v>46029.597916666666</v>
          </cell>
        </row>
        <row r="2527">
          <cell r="A2527" t="str">
            <v>UCW-24175</v>
          </cell>
          <cell r="B2527" t="str">
            <v>TH - MP - Lot 258</v>
          </cell>
          <cell r="C2527" t="str">
            <v>CLOSED</v>
          </cell>
          <cell r="D2527" t="str">
            <v>Medium</v>
          </cell>
          <cell r="E2527" t="str">
            <v>netscribes</v>
          </cell>
          <cell r="F2527" t="str">
            <v>Juilee Jadhav</v>
          </cell>
          <cell r="G2527">
            <v>46020.536111111112</v>
          </cell>
          <cell r="H2527">
            <v>46039.668749999997</v>
          </cell>
        </row>
        <row r="2528">
          <cell r="A2528" t="str">
            <v>UCW-24172</v>
          </cell>
          <cell r="B2528" t="str">
            <v>ENRICH_Images Replace - 25-12-2025</v>
          </cell>
          <cell r="C2528" t="str">
            <v>CLOSED</v>
          </cell>
          <cell r="D2528" t="str">
            <v>Medium</v>
          </cell>
          <cell r="E2528" t="str">
            <v>netscribes</v>
          </cell>
          <cell r="F2528" t="str">
            <v>Mohd Tahir Shaikh</v>
          </cell>
          <cell r="G2528">
            <v>46020.470138888886</v>
          </cell>
          <cell r="H2528">
            <v>46036.68472222222</v>
          </cell>
        </row>
        <row r="2529">
          <cell r="A2529" t="str">
            <v>UCW-24166</v>
          </cell>
          <cell r="B2529" t="str">
            <v>CLONE - BAGATT - Bugatti Tata Cliq SS25-  Pending listings</v>
          </cell>
          <cell r="C2529" t="str">
            <v>CLOSED</v>
          </cell>
          <cell r="D2529" t="str">
            <v>Medium</v>
          </cell>
          <cell r="E2529" t="str">
            <v>netscribes</v>
          </cell>
          <cell r="F2529" t="str">
            <v>Shraddha Dighe</v>
          </cell>
          <cell r="G2529">
            <v>46018.640972222223</v>
          </cell>
          <cell r="H2529">
            <v>46035.715277777781</v>
          </cell>
        </row>
        <row r="2530">
          <cell r="A2530" t="str">
            <v>UCW-24165</v>
          </cell>
          <cell r="B2530" t="str">
            <v>Enrich_Retriger need to done (Pending 1 SKU)</v>
          </cell>
          <cell r="C2530" t="str">
            <v>CLOSED</v>
          </cell>
          <cell r="D2530" t="str">
            <v>Medium</v>
          </cell>
          <cell r="E2530" t="str">
            <v>netscribes</v>
          </cell>
          <cell r="F2530" t="str">
            <v>Shraddha Dighe</v>
          </cell>
          <cell r="G2530">
            <v>46018.632638888892</v>
          </cell>
          <cell r="H2530">
            <v>46036.566666666666</v>
          </cell>
        </row>
        <row r="2531">
          <cell r="A2531" t="str">
            <v>UCW-24164</v>
          </cell>
          <cell r="B2531" t="str">
            <v>CLONE - Vinci Botanicals- Pending SKU listing on Tata CLiQ</v>
          </cell>
          <cell r="C2531" t="str">
            <v>CLOSED</v>
          </cell>
          <cell r="D2531" t="str">
            <v>Medium</v>
          </cell>
          <cell r="E2531" t="str">
            <v>netscribes</v>
          </cell>
          <cell r="F2531" t="str">
            <v>Shraddha Dighe</v>
          </cell>
          <cell r="G2531">
            <v>46018.629166666666</v>
          </cell>
          <cell r="H2531">
            <v>46036.555555555555</v>
          </cell>
        </row>
        <row r="2532">
          <cell r="A2532" t="str">
            <v>UCW-24163</v>
          </cell>
          <cell r="B2532" t="str">
            <v>RC JC - 19 STD - New Listing - TATA - 12/12/2025</v>
          </cell>
          <cell r="C2532" t="str">
            <v>CLOSED</v>
          </cell>
          <cell r="D2532" t="str">
            <v>Medium</v>
          </cell>
          <cell r="E2532" t="str">
            <v>netscribes</v>
          </cell>
          <cell r="F2532" t="str">
            <v>Shraddha Dighe</v>
          </cell>
          <cell r="G2532">
            <v>46018.615277777775</v>
          </cell>
          <cell r="H2532">
            <v>46021.631249999999</v>
          </cell>
        </row>
        <row r="2533">
          <cell r="A2533" t="str">
            <v>UCW-24156</v>
          </cell>
          <cell r="B2533" t="str">
            <v>Styles Migration to Tata Cliq Westbury Account - 23-12-2025</v>
          </cell>
          <cell r="C2533" t="str">
            <v>CLOSED Due to Inactive/Insufficient Information</v>
          </cell>
          <cell r="D2533" t="str">
            <v>Medium</v>
          </cell>
          <cell r="E2533" t="str">
            <v>netscribes</v>
          </cell>
          <cell r="F2533" t="str">
            <v>Mohd Tahir Shaikh</v>
          </cell>
          <cell r="G2533">
            <v>46017.820138888892</v>
          </cell>
          <cell r="H2533">
            <v>46029.731944444444</v>
          </cell>
        </row>
        <row r="2534">
          <cell r="A2534" t="str">
            <v>UCW-24143</v>
          </cell>
          <cell r="B2534" t="str">
            <v>TQF : 129357 | Brand-Converse | Footwear Catalog Template File</v>
          </cell>
          <cell r="C2534" t="str">
            <v>CLOSED</v>
          </cell>
          <cell r="D2534" t="str">
            <v>Medium</v>
          </cell>
          <cell r="E2534" t="str">
            <v>netscribes</v>
          </cell>
          <cell r="F2534" t="str">
            <v>Mohd Tahir Shaikh</v>
          </cell>
          <cell r="G2534">
            <v>46017.774305555555</v>
          </cell>
          <cell r="H2534">
            <v>46029.714583333334</v>
          </cell>
        </row>
        <row r="2535">
          <cell r="A2535" t="str">
            <v>UCW-24129</v>
          </cell>
          <cell r="B2535" t="str">
            <v>Tata Cliq - Samples Order Jan'26 Cycle</v>
          </cell>
          <cell r="C2535" t="str">
            <v>CLOSED</v>
          </cell>
          <cell r="D2535" t="str">
            <v>Medium</v>
          </cell>
          <cell r="E2535" t="str">
            <v>netscribes</v>
          </cell>
          <cell r="F2535" t="str">
            <v>Shraddha Dighe</v>
          </cell>
          <cell r="G2535">
            <v>46017.698611111111</v>
          </cell>
          <cell r="H2535">
            <v>46022.574305555558</v>
          </cell>
        </row>
        <row r="2536">
          <cell r="A2536" t="str">
            <v>UCW-24116</v>
          </cell>
          <cell r="B2536" t="str">
            <v>OAP | HA Oil Control Listing | TATACLIQ</v>
          </cell>
          <cell r="C2536" t="str">
            <v>CLOSED</v>
          </cell>
          <cell r="D2536" t="str">
            <v>Medium</v>
          </cell>
          <cell r="E2536" t="str">
            <v>netscribes</v>
          </cell>
          <cell r="F2536" t="str">
            <v>Shraddha Dighe</v>
          </cell>
          <cell r="G2536">
            <v>46017.632638888892</v>
          </cell>
          <cell r="H2536">
            <v>46020.51666666667</v>
          </cell>
        </row>
        <row r="2537">
          <cell r="A2537" t="str">
            <v>UCW-24106</v>
          </cell>
          <cell r="B2537" t="str">
            <v>ERROR_Crocs Kids size guide update</v>
          </cell>
          <cell r="C2537" t="str">
            <v>CLOSED</v>
          </cell>
          <cell r="D2537" t="str">
            <v>Medium</v>
          </cell>
          <cell r="E2537" t="str">
            <v>netscribes</v>
          </cell>
          <cell r="F2537" t="str">
            <v>Sushma Ram</v>
          </cell>
          <cell r="G2537">
            <v>46017.54791666667</v>
          </cell>
          <cell r="H2537">
            <v>46043.441666666666</v>
          </cell>
        </row>
        <row r="2538">
          <cell r="A2538" t="str">
            <v>UCW-24103</v>
          </cell>
          <cell r="B2538" t="str">
            <v>ENRICH_Lotto/Image Update/Seller code- 129247/24-12-2025</v>
          </cell>
          <cell r="C2538" t="str">
            <v>CLOSED</v>
          </cell>
          <cell r="D2538" t="str">
            <v>Medium</v>
          </cell>
          <cell r="E2538" t="str">
            <v>netscribes</v>
          </cell>
          <cell r="F2538" t="str">
            <v>Mohd Tahir Shaikh</v>
          </cell>
          <cell r="G2538">
            <v>46017.537499999999</v>
          </cell>
          <cell r="H2538">
            <v>46021.661805555559</v>
          </cell>
        </row>
        <row r="2539">
          <cell r="A2539" t="str">
            <v>UCW-24102</v>
          </cell>
          <cell r="B2539" t="str">
            <v>ENRICH_Size Chart- Globus</v>
          </cell>
          <cell r="C2539" t="str">
            <v>CLOSED</v>
          </cell>
          <cell r="D2539" t="str">
            <v>Medium</v>
          </cell>
          <cell r="E2539" t="str">
            <v>netscribes</v>
          </cell>
          <cell r="F2539" t="str">
            <v>Mohd Tahir Shaikh</v>
          </cell>
          <cell r="G2539">
            <v>46017.524305555555</v>
          </cell>
          <cell r="H2539">
            <v>46036.681944444441</v>
          </cell>
        </row>
        <row r="2540">
          <cell r="A2540" t="str">
            <v>UCW-24091</v>
          </cell>
          <cell r="B2540" t="str">
            <v>Hugo Boss Revamp EAN Change</v>
          </cell>
          <cell r="C2540" t="str">
            <v>CLOSED</v>
          </cell>
          <cell r="D2540" t="str">
            <v>Medium</v>
          </cell>
          <cell r="E2540" t="str">
            <v>netscribes</v>
          </cell>
          <cell r="F2540" t="str">
            <v>Shraddha Dighe</v>
          </cell>
          <cell r="G2540">
            <v>46017.456250000003</v>
          </cell>
          <cell r="H2540">
            <v>46036.565972222219</v>
          </cell>
        </row>
        <row r="2541">
          <cell r="A2541" t="str">
            <v>UCW-24076</v>
          </cell>
          <cell r="B2541" t="str">
            <v>Request for New Product Listing on Tata Cliq</v>
          </cell>
          <cell r="C2541" t="str">
            <v>CLOSED</v>
          </cell>
          <cell r="D2541" t="str">
            <v>Medium</v>
          </cell>
          <cell r="E2541" t="str">
            <v>netscribes</v>
          </cell>
          <cell r="F2541" t="str">
            <v>Shraddha Dighe</v>
          </cell>
          <cell r="G2541">
            <v>46015.684027777781</v>
          </cell>
          <cell r="H2541">
            <v>46036.554861111108</v>
          </cell>
        </row>
        <row r="2542">
          <cell r="A2542" t="str">
            <v>UCW-24075</v>
          </cell>
          <cell r="B2542" t="str">
            <v>Yardley &amp; Enchanteur - New listings</v>
          </cell>
          <cell r="C2542" t="str">
            <v>CLOSED Due to Inactive/Insufficient Information</v>
          </cell>
          <cell r="D2542" t="str">
            <v>Medium</v>
          </cell>
          <cell r="E2542" t="str">
            <v>netscribes</v>
          </cell>
          <cell r="F2542" t="str">
            <v>Shraddha Dighe</v>
          </cell>
          <cell r="G2542">
            <v>46015.679861111108</v>
          </cell>
          <cell r="H2542">
            <v>46029.731944444444</v>
          </cell>
        </row>
        <row r="2543">
          <cell r="A2543" t="str">
            <v>UCW-24073</v>
          </cell>
          <cell r="B2543" t="str">
            <v>Error_Tatacliq Catalogue InProgress Option List_23rd December</v>
          </cell>
          <cell r="C2543" t="str">
            <v>CLOSED Due to Inactive/Insufficient Information</v>
          </cell>
          <cell r="D2543" t="str">
            <v>Medium</v>
          </cell>
          <cell r="E2543" t="str">
            <v>Chirag Dubal</v>
          </cell>
          <cell r="F2543" t="str">
            <v>Shloka Chakre</v>
          </cell>
          <cell r="G2543">
            <v>46015.665972222225</v>
          </cell>
          <cell r="H2543">
            <v>46043.50277777778</v>
          </cell>
        </row>
        <row r="2544">
          <cell r="A2544" t="str">
            <v>UCW-24066</v>
          </cell>
          <cell r="B2544" t="str">
            <v>MNY | Serum Lipstick listing | TATACLIQ</v>
          </cell>
          <cell r="C2544" t="str">
            <v>CLOSED</v>
          </cell>
          <cell r="D2544" t="str">
            <v>Medium</v>
          </cell>
          <cell r="E2544" t="str">
            <v>netscribes</v>
          </cell>
          <cell r="F2544" t="str">
            <v>Shraddha Dighe</v>
          </cell>
          <cell r="G2544">
            <v>46015.583333333336</v>
          </cell>
          <cell r="H2544">
            <v>46034.67083333333</v>
          </cell>
        </row>
        <row r="2545">
          <cell r="A2545" t="str">
            <v>UCW-24060</v>
          </cell>
          <cell r="B2545" t="str">
            <v>CLONE - Hoversoul Listing   - Nityanikar 09 Dec 2025</v>
          </cell>
          <cell r="C2545" t="str">
            <v>CLOSED Due to Inactive/Insufficient Information</v>
          </cell>
          <cell r="D2545" t="str">
            <v>Medium</v>
          </cell>
          <cell r="E2545" t="str">
            <v>netscribes</v>
          </cell>
          <cell r="F2545" t="str">
            <v>Shraddha Dighe</v>
          </cell>
          <cell r="G2545">
            <v>46015.538194444445</v>
          </cell>
          <cell r="H2545">
            <v>46029.731944444444</v>
          </cell>
        </row>
        <row r="2546">
          <cell r="A2546" t="str">
            <v>UCW-24058</v>
          </cell>
          <cell r="B2546" t="str">
            <v>ENRICH_BRAND NAME CHANGE LIBAS X TATACLIQ 26-11-2025</v>
          </cell>
          <cell r="C2546" t="str">
            <v>CLOSED</v>
          </cell>
          <cell r="D2546" t="str">
            <v>Medium</v>
          </cell>
          <cell r="E2546" t="str">
            <v>netscribes</v>
          </cell>
          <cell r="F2546" t="str">
            <v>Sushma Ram</v>
          </cell>
          <cell r="G2546">
            <v>46015.532638888886</v>
          </cell>
          <cell r="H2546">
            <v>46036.681250000001</v>
          </cell>
        </row>
        <row r="2547">
          <cell r="A2547" t="str">
            <v>UCW-24043</v>
          </cell>
          <cell r="B2547" t="str">
            <v xml:space="preserve">Hoversoul Listing - CS. Enterprises 20 Dec 2025 </v>
          </cell>
          <cell r="C2547" t="str">
            <v>CLOSED</v>
          </cell>
          <cell r="D2547" t="str">
            <v>Medium</v>
          </cell>
          <cell r="E2547" t="str">
            <v>netscribes</v>
          </cell>
          <cell r="F2547" t="str">
            <v>Juilee Jadhav</v>
          </cell>
          <cell r="G2547">
            <v>46014.894444444442</v>
          </cell>
          <cell r="H2547">
            <v>46020.665972222225</v>
          </cell>
        </row>
        <row r="2548">
          <cell r="A2548" t="str">
            <v>UCW-24035</v>
          </cell>
          <cell r="B2548" t="str">
            <v>Enrich_Tata Cliq - Juliette has a gun - Video update</v>
          </cell>
          <cell r="C2548" t="str">
            <v>CLOSED Due to Inactive/Insufficient Information</v>
          </cell>
          <cell r="D2548" t="str">
            <v>Medium</v>
          </cell>
          <cell r="E2548" t="str">
            <v>netscribes</v>
          </cell>
          <cell r="F2548" t="str">
            <v>Shraddha Dighe</v>
          </cell>
          <cell r="G2548">
            <v>46014.770138888889</v>
          </cell>
          <cell r="H2548">
            <v>46050.706250000003</v>
          </cell>
        </row>
        <row r="2549">
          <cell r="A2549" t="str">
            <v>UCW-24034</v>
          </cell>
          <cell r="B2549" t="str">
            <v xml:space="preserve">TCL : GWP cataloguing Jan Cycle </v>
          </cell>
          <cell r="C2549" t="str">
            <v>CLOSED</v>
          </cell>
          <cell r="D2549" t="str">
            <v>Medium</v>
          </cell>
          <cell r="E2549" t="str">
            <v>netscribes</v>
          </cell>
          <cell r="F2549" t="str">
            <v>Shraddha Dighe</v>
          </cell>
          <cell r="G2549">
            <v>46014.746527777781</v>
          </cell>
          <cell r="H2549">
            <v>46017.663888888892</v>
          </cell>
        </row>
        <row r="2550">
          <cell r="A2550" t="str">
            <v>UCW-24033</v>
          </cell>
          <cell r="B2550" t="str">
            <v>ENRICH_Timberland Grouping</v>
          </cell>
          <cell r="C2550" t="str">
            <v>CLOSED</v>
          </cell>
          <cell r="D2550" t="str">
            <v>Medium</v>
          </cell>
          <cell r="E2550" t="str">
            <v>Chirag Dubal</v>
          </cell>
          <cell r="F2550" t="str">
            <v>Shloka Chakre</v>
          </cell>
          <cell r="G2550">
            <v>46014.734027777777</v>
          </cell>
          <cell r="H2550">
            <v>46018.613888888889</v>
          </cell>
        </row>
        <row r="2551">
          <cell r="A2551" t="str">
            <v>UCW-24026</v>
          </cell>
          <cell r="B2551" t="str">
            <v>Multi Brand EAN Change | Beauty | 125928 | 22nd Dec'25</v>
          </cell>
          <cell r="C2551" t="str">
            <v>CLOSED</v>
          </cell>
          <cell r="D2551" t="str">
            <v>Medium</v>
          </cell>
          <cell r="E2551" t="str">
            <v>netscribes</v>
          </cell>
          <cell r="F2551" t="str">
            <v>Juilee Jadhav</v>
          </cell>
          <cell r="G2551">
            <v>46014.617361111108</v>
          </cell>
          <cell r="H2551">
            <v>46022.741666666669</v>
          </cell>
        </row>
        <row r="2552">
          <cell r="A2552" t="str">
            <v>UCW-24023</v>
          </cell>
          <cell r="B2552" t="str">
            <v>CLONE - TATA Armaf Beauty Cataloguing</v>
          </cell>
          <cell r="C2552" t="str">
            <v>CLOSED</v>
          </cell>
          <cell r="D2552" t="str">
            <v>Medium</v>
          </cell>
          <cell r="E2552" t="str">
            <v>netscribes</v>
          </cell>
          <cell r="F2552" t="str">
            <v>Shraddha Dighe</v>
          </cell>
          <cell r="G2552">
            <v>46014.604166666664</v>
          </cell>
          <cell r="H2552">
            <v>46018.561111111114</v>
          </cell>
        </row>
        <row r="2553">
          <cell r="A2553" t="str">
            <v>UCW-24022</v>
          </cell>
          <cell r="B2553" t="str">
            <v>Error- New Balance Footwear 126934 30-June-25 (S125)</v>
          </cell>
          <cell r="C2553" t="str">
            <v>CLOSED</v>
          </cell>
          <cell r="D2553" t="str">
            <v>Medium</v>
          </cell>
          <cell r="E2553" t="str">
            <v>netscribes</v>
          </cell>
          <cell r="F2553" t="str">
            <v>Reagan D’souza</v>
          </cell>
          <cell r="G2553">
            <v>46014.580555555556</v>
          </cell>
          <cell r="H2553">
            <v>46036.680555555555</v>
          </cell>
        </row>
        <row r="2554">
          <cell r="A2554" t="str">
            <v>UCW-24016</v>
          </cell>
          <cell r="B2554" t="str">
            <v>Enrich_Request for Instructions to Update Product Image on Tata Cliq</v>
          </cell>
          <cell r="C2554" t="str">
            <v>CLOSED Due to Inactive/Insufficient Information</v>
          </cell>
          <cell r="D2554" t="str">
            <v>Medium</v>
          </cell>
          <cell r="E2554" t="str">
            <v>netscribes</v>
          </cell>
          <cell r="F2554" t="str">
            <v>Juilee Jadhav</v>
          </cell>
          <cell r="G2554">
            <v>46014.489583333336</v>
          </cell>
          <cell r="H2554">
            <v>46029.732638888891</v>
          </cell>
        </row>
        <row r="2555">
          <cell r="A2555" t="str">
            <v>UCW-24015</v>
          </cell>
          <cell r="B2555" t="str">
            <v>Error - Tatacliq Men's Apparels Templates | 5th Dec'2025</v>
          </cell>
          <cell r="C2555" t="str">
            <v>CLOSED</v>
          </cell>
          <cell r="D2555" t="str">
            <v>Medium</v>
          </cell>
          <cell r="E2555" t="str">
            <v>netscribes</v>
          </cell>
          <cell r="F2555" t="str">
            <v>Reagan D’souza</v>
          </cell>
          <cell r="G2555">
            <v>46014.473611111112</v>
          </cell>
          <cell r="H2555">
            <v>46036.680555555555</v>
          </cell>
        </row>
        <row r="2556">
          <cell r="A2556" t="str">
            <v>UCW-24011</v>
          </cell>
          <cell r="B2556" t="str">
            <v>Error- Catalogue files for listings :: SS2025 :: Lot 2</v>
          </cell>
          <cell r="C2556" t="str">
            <v>CLOSED</v>
          </cell>
          <cell r="D2556" t="str">
            <v>Medium</v>
          </cell>
          <cell r="E2556" t="str">
            <v>Chirag Dubal</v>
          </cell>
          <cell r="F2556" t="str">
            <v>Reagan D’souza</v>
          </cell>
          <cell r="G2556">
            <v>46013.813194444447</v>
          </cell>
          <cell r="H2556">
            <v>46049.704861111109</v>
          </cell>
        </row>
        <row r="2557">
          <cell r="A2557" t="str">
            <v>UCW-24010</v>
          </cell>
          <cell r="B2557" t="str">
            <v>Timberland Mapping</v>
          </cell>
          <cell r="C2557" t="str">
            <v>CLOSED</v>
          </cell>
          <cell r="D2557" t="str">
            <v>Medium</v>
          </cell>
          <cell r="E2557" t="str">
            <v>netscribes</v>
          </cell>
          <cell r="F2557" t="str">
            <v>Simi Raichel Zachariah</v>
          </cell>
          <cell r="G2557">
            <v>46013.798611111109</v>
          </cell>
          <cell r="H2557">
            <v>46036.679861111108</v>
          </cell>
        </row>
        <row r="2558">
          <cell r="A2558" t="str">
            <v>UCW-24007</v>
          </cell>
          <cell r="B2558" t="str">
            <v>Images Update_Biba_18-12-25</v>
          </cell>
          <cell r="C2558" t="str">
            <v>CLOSED</v>
          </cell>
          <cell r="D2558" t="str">
            <v>Medium</v>
          </cell>
          <cell r="E2558" t="str">
            <v>netscribes</v>
          </cell>
          <cell r="F2558" t="str">
            <v>Simi Raichel Zachariah</v>
          </cell>
          <cell r="G2558">
            <v>46013.762499999997</v>
          </cell>
          <cell r="H2558">
            <v>46036.679861111108</v>
          </cell>
        </row>
        <row r="2559">
          <cell r="A2559" t="str">
            <v>UCW-24001</v>
          </cell>
          <cell r="B2559" t="str">
            <v>WOMEN SWEET DREAMS 17-12-2025</v>
          </cell>
          <cell r="C2559" t="str">
            <v>CLOSED</v>
          </cell>
          <cell r="D2559" t="str">
            <v>Medium</v>
          </cell>
          <cell r="E2559" t="str">
            <v>netscribes</v>
          </cell>
          <cell r="F2559" t="str">
            <v>Shraddha Dighe</v>
          </cell>
          <cell r="G2559">
            <v>46013.723611111112</v>
          </cell>
          <cell r="H2559">
            <v>46015.60833333333</v>
          </cell>
        </row>
        <row r="2560">
          <cell r="A2560" t="str">
            <v>UCW-23991</v>
          </cell>
          <cell r="B2560" t="str">
            <v>Dual listing- Simon Carter</v>
          </cell>
          <cell r="C2560" t="str">
            <v>CLOSED</v>
          </cell>
          <cell r="D2560" t="str">
            <v>Medium</v>
          </cell>
          <cell r="E2560" t="str">
            <v>Chirag Dubal</v>
          </cell>
          <cell r="F2560" t="str">
            <v>Shloka Chakre</v>
          </cell>
          <cell r="G2560">
            <v>46013.659722222219</v>
          </cell>
          <cell r="H2560">
            <v>46022.734027777777</v>
          </cell>
        </row>
        <row r="2561">
          <cell r="A2561" t="str">
            <v>UCW-23989</v>
          </cell>
          <cell r="B2561" t="str">
            <v>Request to Expedite Kapsons Seller Migration</v>
          </cell>
          <cell r="C2561" t="str">
            <v>CLOSED</v>
          </cell>
          <cell r="D2561" t="str">
            <v>Medium</v>
          </cell>
          <cell r="E2561" t="str">
            <v>Chirag Dubal</v>
          </cell>
          <cell r="F2561" t="str">
            <v>Shloka Chakre</v>
          </cell>
          <cell r="G2561">
            <v>46013.647916666669</v>
          </cell>
          <cell r="H2561">
            <v>46036.678472222222</v>
          </cell>
        </row>
        <row r="2562">
          <cell r="A2562" t="str">
            <v>UCW-23985</v>
          </cell>
          <cell r="B2562" t="str">
            <v>New launch cataloguing details of Kenzo(Ikebana &amp; Homme Indigo &amp; LA RECOLTE PARISIENNE)_Fragrance for TCL_20_Nov_25</v>
          </cell>
          <cell r="C2562" t="str">
            <v>CLOSED Due to Inactive/Insufficient Information</v>
          </cell>
          <cell r="D2562" t="str">
            <v>Medium</v>
          </cell>
          <cell r="E2562" t="str">
            <v>netscribes</v>
          </cell>
          <cell r="F2562" t="str">
            <v>Simi Raichel Zachariah</v>
          </cell>
          <cell r="G2562">
            <v>46013.622916666667</v>
          </cell>
          <cell r="H2562">
            <v>46029.732638888891</v>
          </cell>
        </row>
        <row r="2563">
          <cell r="A2563" t="str">
            <v>UCW-23983</v>
          </cell>
          <cell r="B2563" t="str">
            <v>TH/CK-OMNI-Lot 76</v>
          </cell>
          <cell r="C2563" t="str">
            <v>CLOSED</v>
          </cell>
          <cell r="D2563" t="str">
            <v>Medium</v>
          </cell>
          <cell r="E2563" t="str">
            <v>netscribes</v>
          </cell>
          <cell r="F2563" t="str">
            <v>Shraddha Dighe</v>
          </cell>
          <cell r="G2563">
            <v>46013.567361111112</v>
          </cell>
          <cell r="H2563">
            <v>46025.511111111111</v>
          </cell>
        </row>
        <row r="2564">
          <cell r="A2564" t="str">
            <v>UCW-23974</v>
          </cell>
          <cell r="B2564" t="str">
            <v>ENRICH_Tata Cliq Luxury - Memo Paris &amp; JHAG - Grouping</v>
          </cell>
          <cell r="C2564" t="str">
            <v>CLOSED</v>
          </cell>
          <cell r="D2564" t="str">
            <v>Medium</v>
          </cell>
          <cell r="E2564" t="str">
            <v>netscribes</v>
          </cell>
          <cell r="F2564" t="str">
            <v>Sushma Ram</v>
          </cell>
          <cell r="G2564">
            <v>46013.481249999997</v>
          </cell>
          <cell r="H2564">
            <v>46022.729861111111</v>
          </cell>
        </row>
        <row r="2565">
          <cell r="A2565" t="str">
            <v>UCW-23967</v>
          </cell>
          <cell r="B2565" t="str">
            <v>SKP - EAN Change</v>
          </cell>
          <cell r="C2565" t="str">
            <v>CLOSED</v>
          </cell>
          <cell r="D2565" t="str">
            <v>Medium</v>
          </cell>
          <cell r="E2565" t="str">
            <v>netscribes</v>
          </cell>
          <cell r="F2565" t="str">
            <v>Simi Raichel Zachariah</v>
          </cell>
          <cell r="G2565">
            <v>46012.550694444442</v>
          </cell>
          <cell r="H2565">
            <v>46014.479166666664</v>
          </cell>
        </row>
        <row r="2566">
          <cell r="A2566" t="str">
            <v>UCW-23966</v>
          </cell>
          <cell r="B2566" t="str">
            <v>Request to Latch and List 275 SKUs on TCF</v>
          </cell>
          <cell r="C2566" t="str">
            <v>CLOSED</v>
          </cell>
          <cell r="D2566" t="str">
            <v>Medium</v>
          </cell>
          <cell r="E2566" t="str">
            <v>netscribes</v>
          </cell>
          <cell r="F2566" t="str">
            <v>Simi Raichel Zachariah</v>
          </cell>
          <cell r="G2566">
            <v>46012.529861111114</v>
          </cell>
          <cell r="H2566">
            <v>46021.57916666667</v>
          </cell>
        </row>
        <row r="2567">
          <cell r="A2567" t="str">
            <v>UCW-23965</v>
          </cell>
          <cell r="B2567" t="str">
            <v>Skus - Sell now Under 125913 * Biotop</v>
          </cell>
          <cell r="C2567" t="str">
            <v>CLOSED</v>
          </cell>
          <cell r="D2567" t="str">
            <v>Medium</v>
          </cell>
          <cell r="E2567" t="str">
            <v>netscribes</v>
          </cell>
          <cell r="F2567" t="str">
            <v>Simi Raichel Zachariah</v>
          </cell>
          <cell r="G2567">
            <v>46012.455555555556</v>
          </cell>
          <cell r="H2567">
            <v>46036.56527777778</v>
          </cell>
        </row>
        <row r="2568">
          <cell r="A2568" t="str">
            <v>UCW-23964</v>
          </cell>
          <cell r="B2568" t="str">
            <v>CK-MP-Lot 139</v>
          </cell>
          <cell r="C2568" t="str">
            <v>CLOSED</v>
          </cell>
          <cell r="D2568" t="str">
            <v>Medium</v>
          </cell>
          <cell r="E2568" t="str">
            <v>netscribes</v>
          </cell>
          <cell r="F2568" t="str">
            <v>Shraddha Dighe</v>
          </cell>
          <cell r="G2568">
            <v>46011.741666666669</v>
          </cell>
          <cell r="H2568">
            <v>46017.671527777777</v>
          </cell>
        </row>
        <row r="2569">
          <cell r="A2569" t="str">
            <v>UCW-23957</v>
          </cell>
          <cell r="B2569" t="str">
            <v>Vinci Botanicals- Pending SKU listing on Tata CLiQ</v>
          </cell>
          <cell r="C2569" t="str">
            <v>CLOSED Due to Inactive/Insufficient Information</v>
          </cell>
          <cell r="D2569" t="str">
            <v>Medium</v>
          </cell>
          <cell r="E2569" t="str">
            <v>netscribes</v>
          </cell>
          <cell r="F2569" t="str">
            <v>Shraddha Dighe</v>
          </cell>
          <cell r="G2569">
            <v>46011.63958333333</v>
          </cell>
          <cell r="H2569">
            <v>46029.73333333333</v>
          </cell>
        </row>
        <row r="2570">
          <cell r="A2570" t="str">
            <v>UCW-23954</v>
          </cell>
          <cell r="B2570" t="str">
            <v>Olaplex- NPL DEC'25</v>
          </cell>
          <cell r="C2570" t="str">
            <v>CLOSED</v>
          </cell>
          <cell r="D2570" t="str">
            <v>Medium</v>
          </cell>
          <cell r="E2570" t="str">
            <v>netscribes</v>
          </cell>
          <cell r="F2570" t="str">
            <v>Shraddha Dighe</v>
          </cell>
          <cell r="G2570">
            <v>46011.635416666664</v>
          </cell>
          <cell r="H2570">
            <v>46014.503472222219</v>
          </cell>
        </row>
        <row r="2571">
          <cell r="A2571" t="str">
            <v>UCW-23950</v>
          </cell>
          <cell r="B2571" t="str">
            <v>Tata Cliq Luxury - New listing - Evelom Cleansing Oil (MDB)</v>
          </cell>
          <cell r="C2571" t="str">
            <v>CLOSED Due to Inactive/Insufficient Information</v>
          </cell>
          <cell r="D2571" t="str">
            <v>Medium</v>
          </cell>
          <cell r="E2571" t="str">
            <v>netscribes</v>
          </cell>
          <cell r="F2571" t="str">
            <v>Shraddha Dighe</v>
          </cell>
          <cell r="G2571">
            <v>46011.598611111112</v>
          </cell>
          <cell r="H2571">
            <v>46034.535416666666</v>
          </cell>
        </row>
        <row r="2572">
          <cell r="A2572" t="str">
            <v>UCW-23949</v>
          </cell>
          <cell r="B2572" t="str">
            <v>TCL - New listing - Bvlgari Omnia &amp; Omnia Crystalline Mini Collection (Combo)</v>
          </cell>
          <cell r="C2572" t="str">
            <v>CLOSED</v>
          </cell>
          <cell r="D2572" t="str">
            <v>Medium</v>
          </cell>
          <cell r="E2572" t="str">
            <v>netscribes</v>
          </cell>
          <cell r="F2572" t="str">
            <v>Shraddha Dighe</v>
          </cell>
          <cell r="G2572">
            <v>46011.595833333333</v>
          </cell>
          <cell r="H2572">
            <v>46017.631249999999</v>
          </cell>
        </row>
        <row r="2573">
          <cell r="A2573" t="str">
            <v>UCW-23936</v>
          </cell>
          <cell r="B2573" t="str">
            <v>ENRICH_Updated Size Guide</v>
          </cell>
          <cell r="C2573" t="str">
            <v>CLOSED</v>
          </cell>
          <cell r="D2573" t="str">
            <v>Medium</v>
          </cell>
          <cell r="E2573" t="str">
            <v>netscribes</v>
          </cell>
          <cell r="F2573" t="str">
            <v>Simi Raichel Zachariah</v>
          </cell>
          <cell r="G2573">
            <v>46010.772222222222</v>
          </cell>
          <cell r="H2573">
            <v>46039.50277777778</v>
          </cell>
        </row>
        <row r="2574">
          <cell r="A2574" t="str">
            <v>UCW-23927</v>
          </cell>
          <cell r="B2574" t="str">
            <v>TCL NPL Cataloguing - Jan'26 Cycle</v>
          </cell>
          <cell r="C2574" t="str">
            <v>CLOSED</v>
          </cell>
          <cell r="D2574" t="str">
            <v>Medium</v>
          </cell>
          <cell r="E2574" t="str">
            <v>netscribes</v>
          </cell>
          <cell r="F2574" t="str">
            <v>Shraddha Dighe</v>
          </cell>
          <cell r="G2574">
            <v>46010.736111111109</v>
          </cell>
          <cell r="H2574">
            <v>46014.499305555553</v>
          </cell>
        </row>
        <row r="2575">
          <cell r="A2575" t="str">
            <v>UCW-23924</v>
          </cell>
          <cell r="B2575" t="str">
            <v>ENRICH_Images need to update</v>
          </cell>
          <cell r="C2575" t="str">
            <v>CLOSED</v>
          </cell>
          <cell r="D2575" t="str">
            <v>Medium</v>
          </cell>
          <cell r="E2575" t="str">
            <v>netscribes</v>
          </cell>
          <cell r="F2575" t="str">
            <v>Sushma Ram</v>
          </cell>
          <cell r="G2575">
            <v>46010.694444444445</v>
          </cell>
          <cell r="H2575">
            <v>46036.677083333336</v>
          </cell>
        </row>
        <row r="2576">
          <cell r="A2576" t="str">
            <v>UCW-23923</v>
          </cell>
          <cell r="B2576" t="str">
            <v>MNY | Instant Anti-Age Eraser Color Correcting Concealer | TATACLIQ</v>
          </cell>
          <cell r="C2576" t="str">
            <v>CLOSED</v>
          </cell>
          <cell r="D2576" t="str">
            <v>Medium</v>
          </cell>
          <cell r="E2576" t="str">
            <v>netscribes</v>
          </cell>
          <cell r="F2576" t="str">
            <v>Shraddha Dighe</v>
          </cell>
          <cell r="G2576">
            <v>46010.686111111114</v>
          </cell>
          <cell r="H2576">
            <v>46014.490972222222</v>
          </cell>
        </row>
        <row r="2577">
          <cell r="A2577" t="str">
            <v>UCW-23922</v>
          </cell>
          <cell r="B2577" t="str">
            <v>ENRICH_Crimsoune Club | Women | 132 SKUs | 22 Styles | Tata Cliq- Fashion | 18-12-2025</v>
          </cell>
          <cell r="C2577" t="str">
            <v>CLOSED</v>
          </cell>
          <cell r="D2577" t="str">
            <v>Medium</v>
          </cell>
          <cell r="E2577" t="str">
            <v>netscribes</v>
          </cell>
          <cell r="F2577" t="str">
            <v>Simi Raichel Zachariah</v>
          </cell>
          <cell r="G2577">
            <v>46010.681250000001</v>
          </cell>
          <cell r="H2577">
            <v>46036.681944444441</v>
          </cell>
        </row>
        <row r="2578">
          <cell r="A2578" t="str">
            <v>UCW-23917</v>
          </cell>
          <cell r="B2578" t="str">
            <v>Request to Update New Listing – Love Earth Cream Pop Blush-( Tatacliq)</v>
          </cell>
          <cell r="C2578" t="str">
            <v>CLOSED</v>
          </cell>
          <cell r="D2578" t="str">
            <v>Medium</v>
          </cell>
          <cell r="E2578" t="str">
            <v>netscribes</v>
          </cell>
          <cell r="F2578" t="str">
            <v>Shraddha Dighe</v>
          </cell>
          <cell r="G2578">
            <v>46010.662499999999</v>
          </cell>
          <cell r="H2578">
            <v>46013.579861111109</v>
          </cell>
        </row>
        <row r="2579">
          <cell r="A2579" t="str">
            <v>UCW-23916</v>
          </cell>
          <cell r="B2579" t="str">
            <v>CLONE - Beauty - 126109 - E2E - Brillare - 14 SKUs - 12 Dec</v>
          </cell>
          <cell r="C2579" t="str">
            <v>CLOSED Due to Inactive/Insufficient Information</v>
          </cell>
          <cell r="D2579" t="str">
            <v>Medium</v>
          </cell>
          <cell r="E2579" t="str">
            <v>netscribes</v>
          </cell>
          <cell r="F2579" t="str">
            <v>Shraddha Dighe</v>
          </cell>
          <cell r="G2579">
            <v>46010.654166666667</v>
          </cell>
          <cell r="H2579">
            <v>46029.734027777777</v>
          </cell>
        </row>
        <row r="2580">
          <cell r="A2580" t="str">
            <v>UCW-23901</v>
          </cell>
          <cell r="B2580" t="str">
            <v>Bhima Jewels Silver 92 (18-12-2025)</v>
          </cell>
          <cell r="C2580" t="str">
            <v>CLOSED</v>
          </cell>
          <cell r="D2580" t="str">
            <v>Medium</v>
          </cell>
          <cell r="E2580" t="str">
            <v>netscribes</v>
          </cell>
          <cell r="F2580" t="str">
            <v>Shraddha Dighe</v>
          </cell>
          <cell r="G2580">
            <v>46010.563194444447</v>
          </cell>
          <cell r="H2580">
            <v>46024.788888888892</v>
          </cell>
        </row>
        <row r="2581">
          <cell r="A2581" t="str">
            <v>UCW-23899</v>
          </cell>
          <cell r="B2581" t="str">
            <v>Enrich_Garnier Hairlighter PDP Update | TATACLIQ</v>
          </cell>
          <cell r="C2581" t="str">
            <v>CLOSED</v>
          </cell>
          <cell r="D2581" t="str">
            <v>Medium</v>
          </cell>
          <cell r="E2581" t="str">
            <v>netscribes</v>
          </cell>
          <cell r="F2581" t="str">
            <v>Shraddha Dighe</v>
          </cell>
          <cell r="G2581">
            <v>46010.550694444442</v>
          </cell>
          <cell r="H2581">
            <v>46036.56527777778</v>
          </cell>
        </row>
        <row r="2582">
          <cell r="A2582" t="str">
            <v>UCW-23892</v>
          </cell>
          <cell r="B2582" t="str">
            <v>Error- Catalogue files for listings :: SS2025 :: Lot 2</v>
          </cell>
          <cell r="C2582" t="str">
            <v>CLOSED</v>
          </cell>
          <cell r="D2582" t="str">
            <v>Medium</v>
          </cell>
          <cell r="E2582" t="str">
            <v>Chirag Dubal</v>
          </cell>
          <cell r="F2582" t="str">
            <v>Reagan D’souza</v>
          </cell>
          <cell r="G2582">
            <v>46010.515972222223</v>
          </cell>
          <cell r="H2582">
            <v>46036.591666666667</v>
          </cell>
        </row>
        <row r="2583">
          <cell r="A2583" t="str">
            <v>UCW-23885</v>
          </cell>
          <cell r="B2583" t="str">
            <v>Pending 10 option for women apparel - Fila Apparels Listing-SS25</v>
          </cell>
          <cell r="C2583" t="str">
            <v>CLOSED</v>
          </cell>
          <cell r="D2583" t="str">
            <v>Medium</v>
          </cell>
          <cell r="E2583" t="str">
            <v>netscribes</v>
          </cell>
          <cell r="F2583" t="str">
            <v>Mohd Tahir Shaikh</v>
          </cell>
          <cell r="G2583">
            <v>46010.495833333334</v>
          </cell>
          <cell r="H2583">
            <v>46029.750694444447</v>
          </cell>
        </row>
        <row r="2584">
          <cell r="A2584" t="str">
            <v>UCW-23878</v>
          </cell>
          <cell r="B2584" t="str">
            <v>Decathlon &lt;&gt; Tata Cliq AW'25 Cataloging - Phase 3</v>
          </cell>
          <cell r="C2584" t="str">
            <v>CLOSED</v>
          </cell>
          <cell r="D2584" t="str">
            <v>Medium</v>
          </cell>
          <cell r="E2584" t="str">
            <v>netscribes</v>
          </cell>
          <cell r="F2584" t="str">
            <v>Mohd Tahir Shaikh</v>
          </cell>
          <cell r="G2584">
            <v>46010.459027777775</v>
          </cell>
          <cell r="H2584">
            <v>46036.698611111111</v>
          </cell>
        </row>
        <row r="2585">
          <cell r="A2585" t="str">
            <v>UCW-23873</v>
          </cell>
          <cell r="B2585" t="str">
            <v>Error- Crocs Listing Phase 4</v>
          </cell>
          <cell r="C2585" t="str">
            <v>CLOSED</v>
          </cell>
          <cell r="D2585" t="str">
            <v>Medium</v>
          </cell>
          <cell r="E2585" t="str">
            <v>Jaibharathi Jagannathan</v>
          </cell>
          <cell r="F2585" t="str">
            <v>Sushma Ram</v>
          </cell>
          <cell r="G2585">
            <v>46009.787499999999</v>
          </cell>
          <cell r="H2585">
            <v>46057.791666666664</v>
          </cell>
        </row>
        <row r="2586">
          <cell r="A2586" t="str">
            <v>UCW-23871</v>
          </cell>
          <cell r="B2586" t="str">
            <v>CLONE - Shyam Enterprise - Appliances Listing P0</v>
          </cell>
          <cell r="C2586" t="str">
            <v>CLOSED</v>
          </cell>
          <cell r="D2586" t="str">
            <v>Medium</v>
          </cell>
          <cell r="E2586" t="str">
            <v>netscribes</v>
          </cell>
          <cell r="F2586" t="str">
            <v>Juilee Jadhav</v>
          </cell>
          <cell r="G2586">
            <v>46009.776388888888</v>
          </cell>
          <cell r="H2586">
            <v>46172.490277777775</v>
          </cell>
        </row>
        <row r="2587">
          <cell r="A2587" t="str">
            <v>UCW-23870</v>
          </cell>
          <cell r="B2587" t="str">
            <v>CLONE - Shyam Enterprise - Appliances Listing P0</v>
          </cell>
          <cell r="C2587" t="str">
            <v>CLOSED</v>
          </cell>
          <cell r="D2587" t="str">
            <v>Medium</v>
          </cell>
          <cell r="E2587" t="str">
            <v>netscribes</v>
          </cell>
          <cell r="F2587" t="str">
            <v>Juilee Jadhav</v>
          </cell>
          <cell r="G2587">
            <v>46009.776388888888</v>
          </cell>
          <cell r="H2587">
            <v>46172.486805555556</v>
          </cell>
        </row>
        <row r="2588">
          <cell r="A2588" t="str">
            <v>UCW-23866</v>
          </cell>
          <cell r="B2588" t="str">
            <v>ENRICH_Request to Images Update | TATA CLIQ_16-12-2025</v>
          </cell>
          <cell r="C2588" t="str">
            <v>CLOSED</v>
          </cell>
          <cell r="D2588" t="str">
            <v>Medium</v>
          </cell>
          <cell r="E2588" t="str">
            <v>netscribes</v>
          </cell>
          <cell r="F2588" t="str">
            <v>Sushma Ram</v>
          </cell>
          <cell r="G2588">
            <v>46009.75277777778</v>
          </cell>
          <cell r="H2588">
            <v>46036.590277777781</v>
          </cell>
        </row>
        <row r="2589">
          <cell r="A2589" t="str">
            <v>UCW-23863</v>
          </cell>
          <cell r="B2589" t="str">
            <v>Tata Cliq Files B2C &amp; Nov-Inventory Sheet Articles</v>
          </cell>
          <cell r="C2589" t="str">
            <v>CLOSED</v>
          </cell>
          <cell r="D2589" t="str">
            <v>Medium</v>
          </cell>
          <cell r="E2589" t="str">
            <v>netscribes</v>
          </cell>
          <cell r="F2589" t="str">
            <v>netscribes</v>
          </cell>
          <cell r="G2589">
            <v>46009.727777777778</v>
          </cell>
          <cell r="H2589">
            <v>46036.588194444441</v>
          </cell>
        </row>
        <row r="2590">
          <cell r="A2590" t="str">
            <v>UCW-23862</v>
          </cell>
          <cell r="B2590" t="str">
            <v>ENRICH_IMAGE ADDITION &amp; REPLACE LIBAS X TATACLIQ 16-12-2025</v>
          </cell>
          <cell r="C2590" t="str">
            <v>CLOSED</v>
          </cell>
          <cell r="D2590" t="str">
            <v>Medium</v>
          </cell>
          <cell r="E2590" t="str">
            <v>netscribes</v>
          </cell>
          <cell r="F2590" t="str">
            <v>Sushma Ram</v>
          </cell>
          <cell r="G2590">
            <v>46009.727083333331</v>
          </cell>
          <cell r="H2590">
            <v>46036.589583333334</v>
          </cell>
        </row>
        <row r="2591">
          <cell r="A2591" t="str">
            <v>UCW-23861</v>
          </cell>
          <cell r="B2591" t="str">
            <v>Footwear New Listing-17 Options (99 SKUs)</v>
          </cell>
          <cell r="C2591" t="str">
            <v>CLOSED</v>
          </cell>
          <cell r="D2591" t="str">
            <v>Medium</v>
          </cell>
          <cell r="E2591" t="str">
            <v>netscribes</v>
          </cell>
          <cell r="F2591" t="str">
            <v>Mohd Tahir Shaikh</v>
          </cell>
          <cell r="G2591">
            <v>46009.720138888886</v>
          </cell>
          <cell r="H2591">
            <v>46172.486805555556</v>
          </cell>
        </row>
        <row r="2592">
          <cell r="A2592" t="str">
            <v>UCW-23857</v>
          </cell>
          <cell r="B2592" t="str">
            <v>ENRICH_Request to Refresh Images for 35 Styles (A+ Content)- Tata Cliq</v>
          </cell>
          <cell r="C2592" t="str">
            <v>CLOSED</v>
          </cell>
          <cell r="D2592" t="str">
            <v>Medium</v>
          </cell>
          <cell r="E2592" t="str">
            <v>netscribes</v>
          </cell>
          <cell r="F2592" t="str">
            <v>Sushma Ram</v>
          </cell>
          <cell r="G2592">
            <v>46009.705555555556</v>
          </cell>
          <cell r="H2592">
            <v>46036.587500000001</v>
          </cell>
        </row>
        <row r="2593">
          <cell r="A2593" t="str">
            <v>UCW-23854</v>
          </cell>
          <cell r="B2593" t="str">
            <v>ENRICH_For Image Update</v>
          </cell>
          <cell r="C2593" t="str">
            <v>CLOSED</v>
          </cell>
          <cell r="D2593" t="str">
            <v>Medium</v>
          </cell>
          <cell r="E2593" t="str">
            <v>netscribes</v>
          </cell>
          <cell r="F2593" t="str">
            <v>Sushma Ram</v>
          </cell>
          <cell r="G2593">
            <v>46009.694444444445</v>
          </cell>
          <cell r="H2593">
            <v>46036.587500000001</v>
          </cell>
        </row>
        <row r="2594">
          <cell r="A2594" t="str">
            <v>UCW-23852</v>
          </cell>
          <cell r="B2594" t="str">
            <v>TH/CK-MP-Lot 105</v>
          </cell>
          <cell r="C2594" t="str">
            <v>CLOSED</v>
          </cell>
          <cell r="D2594" t="str">
            <v>Medium</v>
          </cell>
          <cell r="E2594" t="str">
            <v>netscribes</v>
          </cell>
          <cell r="F2594" t="str">
            <v>Mohd Tahir Shaikh</v>
          </cell>
          <cell r="G2594">
            <v>46009.688888888886</v>
          </cell>
          <cell r="H2594">
            <v>46036.695833333331</v>
          </cell>
        </row>
        <row r="2595">
          <cell r="A2595" t="str">
            <v>UCW-23850</v>
          </cell>
          <cell r="B2595" t="str">
            <v>TH/CK Omni-64 Lot</v>
          </cell>
          <cell r="C2595" t="str">
            <v>CLOSED</v>
          </cell>
          <cell r="D2595" t="str">
            <v>Medium</v>
          </cell>
          <cell r="E2595" t="str">
            <v>netscribes</v>
          </cell>
          <cell r="F2595" t="str">
            <v>Mohd Tahir Shaikh</v>
          </cell>
          <cell r="G2595">
            <v>46009.681250000001</v>
          </cell>
          <cell r="H2595">
            <v>46014.720138888886</v>
          </cell>
        </row>
        <row r="2596">
          <cell r="A2596" t="str">
            <v>UCW-23849</v>
          </cell>
          <cell r="B2596" t="str">
            <v>ENRICH_TataCliq: LSAX-Packaging Removal Image Updation</v>
          </cell>
          <cell r="C2596" t="str">
            <v>CLOSED</v>
          </cell>
          <cell r="D2596" t="str">
            <v>Medium</v>
          </cell>
          <cell r="E2596" t="str">
            <v>netscribes</v>
          </cell>
          <cell r="F2596" t="str">
            <v>Sushma Ram</v>
          </cell>
          <cell r="G2596">
            <v>46009.680555555555</v>
          </cell>
          <cell r="H2596">
            <v>46036.587500000001</v>
          </cell>
        </row>
        <row r="2597">
          <cell r="A2597" t="str">
            <v>UCW-23847</v>
          </cell>
          <cell r="B2597" t="str">
            <v>ENRICH_TataCliq: LSAX-Safiano &amp; AXNGDT Image Updation</v>
          </cell>
          <cell r="C2597" t="str">
            <v>CLOSED</v>
          </cell>
          <cell r="D2597" t="str">
            <v>Medium</v>
          </cell>
          <cell r="E2597" t="str">
            <v>netscribes</v>
          </cell>
          <cell r="F2597" t="str">
            <v>Sushma Ram</v>
          </cell>
          <cell r="G2597">
            <v>46009.674305555556</v>
          </cell>
          <cell r="H2597">
            <v>46036.586805555555</v>
          </cell>
        </row>
        <row r="2598">
          <cell r="A2598" t="str">
            <v>UCW-23833</v>
          </cell>
          <cell r="B2598" t="str">
            <v>CLONE - Beauty - 126109 - E2E - Brillare - 14 SKUs - 12 Dec</v>
          </cell>
          <cell r="C2598" t="str">
            <v>CLOSED</v>
          </cell>
          <cell r="D2598" t="str">
            <v>Medium</v>
          </cell>
          <cell r="E2598" t="str">
            <v>netscribes</v>
          </cell>
          <cell r="F2598" t="str">
            <v>Shraddha Dighe</v>
          </cell>
          <cell r="G2598">
            <v>46009.49722222222</v>
          </cell>
          <cell r="H2598">
            <v>46014.698611111111</v>
          </cell>
        </row>
        <row r="2599">
          <cell r="A2599" t="str">
            <v>UCW-23827</v>
          </cell>
          <cell r="B2599" t="str">
            <v>Enrich_Rolex Detail Update (16th Dec)</v>
          </cell>
          <cell r="C2599" t="str">
            <v>CLOSED</v>
          </cell>
          <cell r="D2599" t="str">
            <v>Medium</v>
          </cell>
          <cell r="E2599" t="str">
            <v>netscribes</v>
          </cell>
          <cell r="F2599" t="str">
            <v>Juilee Jadhav</v>
          </cell>
          <cell r="G2599">
            <v>46009.454861111109</v>
          </cell>
          <cell r="H2599">
            <v>46036.586805555555</v>
          </cell>
        </row>
        <row r="2600">
          <cell r="A2600" t="str">
            <v>UCW-23823</v>
          </cell>
          <cell r="B2600" t="str">
            <v>CLONE - Beauty - 125908 - E2E - Milkshake - 4 Skus - 13 Dec</v>
          </cell>
          <cell r="C2600" t="str">
            <v>CLOSED</v>
          </cell>
          <cell r="D2600" t="str">
            <v>Medium</v>
          </cell>
          <cell r="E2600" t="str">
            <v>netscribes</v>
          </cell>
          <cell r="F2600" t="str">
            <v>Shraddha Dighe</v>
          </cell>
          <cell r="G2600">
            <v>46009.425000000003</v>
          </cell>
          <cell r="H2600">
            <v>46010.477083333331</v>
          </cell>
        </row>
        <row r="2601">
          <cell r="A2601" t="str">
            <v>UCW-23822</v>
          </cell>
          <cell r="B2601" t="str">
            <v>CLONE - Beauty - E2E - 129094 - Color Queen - 2 skus - 10th dec</v>
          </cell>
          <cell r="C2601" t="str">
            <v>CLOSED</v>
          </cell>
          <cell r="D2601" t="str">
            <v>Medium</v>
          </cell>
          <cell r="E2601" t="str">
            <v>netscribes</v>
          </cell>
          <cell r="F2601" t="str">
            <v>Shraddha Dighe</v>
          </cell>
          <cell r="G2601">
            <v>46009.419444444444</v>
          </cell>
          <cell r="H2601">
            <v>46024.759722222225</v>
          </cell>
        </row>
        <row r="2602">
          <cell r="A2602" t="str">
            <v>UCW-23821</v>
          </cell>
          <cell r="B2602" t="str">
            <v>CLONE - New Listing Products || TATA CLIQ || DEC</v>
          </cell>
          <cell r="C2602" t="str">
            <v>CLOSED</v>
          </cell>
          <cell r="D2602" t="str">
            <v>Medium</v>
          </cell>
          <cell r="E2602" t="str">
            <v>netscribes</v>
          </cell>
          <cell r="F2602" t="str">
            <v>Shraddha Dighe</v>
          </cell>
          <cell r="G2602">
            <v>46009.415277777778</v>
          </cell>
          <cell r="H2602">
            <v>46013.518055555556</v>
          </cell>
        </row>
        <row r="2603">
          <cell r="A2603" t="str">
            <v>UCW-23813</v>
          </cell>
          <cell r="B2603" t="str">
            <v xml:space="preserve">ANR 7ML - Image update &amp; Platform addition </v>
          </cell>
          <cell r="C2603" t="str">
            <v>CLOSED</v>
          </cell>
          <cell r="D2603" t="str">
            <v>Medium</v>
          </cell>
          <cell r="E2603" t="str">
            <v>netscribes</v>
          </cell>
          <cell r="F2603" t="str">
            <v>Shraddha Dighe</v>
          </cell>
          <cell r="G2603">
            <v>46008.805555555555</v>
          </cell>
          <cell r="H2603">
            <v>46036.564583333333</v>
          </cell>
        </row>
        <row r="2604">
          <cell r="A2604" t="str">
            <v>UCW-23812</v>
          </cell>
          <cell r="B2604" t="str">
            <v>GWP listing | TFS lip mask</v>
          </cell>
          <cell r="C2604" t="str">
            <v>CLOSED</v>
          </cell>
          <cell r="D2604" t="str">
            <v>Medium</v>
          </cell>
          <cell r="E2604" t="str">
            <v>netscribes</v>
          </cell>
          <cell r="F2604" t="str">
            <v>Shraddha Dighe</v>
          </cell>
          <cell r="G2604">
            <v>46008.801388888889</v>
          </cell>
          <cell r="H2604">
            <v>46036.564583333333</v>
          </cell>
        </row>
        <row r="2605">
          <cell r="A2605" t="str">
            <v>UCW-23811</v>
          </cell>
          <cell r="B2605" t="str">
            <v>CLONE - Beauty - 125928 - E2E - Bronson Professional - 18 SKUS - 1 Dec</v>
          </cell>
          <cell r="C2605" t="str">
            <v>CLOSED</v>
          </cell>
          <cell r="D2605" t="str">
            <v>Highest</v>
          </cell>
          <cell r="E2605" t="str">
            <v>netscribes</v>
          </cell>
          <cell r="F2605" t="str">
            <v>Shraddha Dighe</v>
          </cell>
          <cell r="G2605">
            <v>46008.794444444444</v>
          </cell>
          <cell r="H2605">
            <v>46027.70416666667</v>
          </cell>
        </row>
        <row r="2606">
          <cell r="A2606" t="str">
            <v>UCW-23802</v>
          </cell>
          <cell r="B2606" t="str">
            <v>Request for Image Sequence Change</v>
          </cell>
          <cell r="C2606" t="str">
            <v>CLOSED</v>
          </cell>
          <cell r="D2606" t="str">
            <v>Medium</v>
          </cell>
          <cell r="E2606" t="str">
            <v>netscribes</v>
          </cell>
          <cell r="F2606" t="str">
            <v>netscribes</v>
          </cell>
          <cell r="G2606">
            <v>46008.665972222225</v>
          </cell>
          <cell r="H2606">
            <v>46008.669444444444</v>
          </cell>
        </row>
        <row r="2607">
          <cell r="A2607" t="str">
            <v>UCW-23797</v>
          </cell>
          <cell r="B2607" t="str">
            <v>ENRICH_M&amp;S Size to be added</v>
          </cell>
          <cell r="C2607" t="str">
            <v>CLOSED</v>
          </cell>
          <cell r="D2607" t="str">
            <v>Medium</v>
          </cell>
          <cell r="E2607" t="str">
            <v>netscribes</v>
          </cell>
          <cell r="F2607" t="str">
            <v>Mohd Tahir Shaikh</v>
          </cell>
          <cell r="G2607">
            <v>46008.631944444445</v>
          </cell>
          <cell r="H2607">
            <v>46031.585416666669</v>
          </cell>
        </row>
        <row r="2608">
          <cell r="A2608" t="str">
            <v>UCW-23788</v>
          </cell>
          <cell r="B2608" t="str">
            <v>Enrich_Beautiful India - Listing ( Fragrances &amp; Home )</v>
          </cell>
          <cell r="C2608" t="str">
            <v>CLOSED</v>
          </cell>
          <cell r="D2608" t="str">
            <v>Medium</v>
          </cell>
          <cell r="E2608" t="str">
            <v>netscribes</v>
          </cell>
          <cell r="F2608" t="str">
            <v>Shraddha Dighe</v>
          </cell>
          <cell r="G2608">
            <v>46008.461111111108</v>
          </cell>
          <cell r="H2608">
            <v>46036.563888888886</v>
          </cell>
        </row>
        <row r="2609">
          <cell r="A2609" t="str">
            <v>UCW-23786</v>
          </cell>
          <cell r="B2609" t="str">
            <v>Error- TH/CK Omni-55 Lot</v>
          </cell>
          <cell r="C2609" t="str">
            <v>CLOSED</v>
          </cell>
          <cell r="D2609" t="str">
            <v>Medium</v>
          </cell>
          <cell r="E2609" t="str">
            <v>netscribes</v>
          </cell>
          <cell r="F2609" t="str">
            <v>Reagan D’souza</v>
          </cell>
          <cell r="G2609">
            <v>46008.4375</v>
          </cell>
          <cell r="H2609">
            <v>46036.581944444442</v>
          </cell>
        </row>
        <row r="2610">
          <cell r="A2610" t="str">
            <v>UCW-23771</v>
          </cell>
          <cell r="B2610" t="str">
            <v>Enrich_Retriger need to done</v>
          </cell>
          <cell r="C2610" t="str">
            <v>CLOSED</v>
          </cell>
          <cell r="D2610" t="str">
            <v>Medium</v>
          </cell>
          <cell r="E2610" t="str">
            <v>netscribes</v>
          </cell>
          <cell r="F2610" t="str">
            <v>Shraddha Dighe</v>
          </cell>
          <cell r="G2610">
            <v>46007.734027777777</v>
          </cell>
          <cell r="H2610">
            <v>46009.513888888891</v>
          </cell>
        </row>
        <row r="2611">
          <cell r="A2611" t="str">
            <v>UCW-23770</v>
          </cell>
          <cell r="B2611" t="str">
            <v>Error_Corduroy trouser for listing</v>
          </cell>
          <cell r="C2611" t="str">
            <v>CLOSED</v>
          </cell>
          <cell r="D2611" t="str">
            <v>Medium</v>
          </cell>
          <cell r="E2611" t="str">
            <v>netscribes</v>
          </cell>
          <cell r="F2611" t="str">
            <v>Mohd Tahir Shaikh</v>
          </cell>
          <cell r="G2611">
            <v>46007.725694444445</v>
          </cell>
          <cell r="H2611">
            <v>46036.581250000003</v>
          </cell>
        </row>
        <row r="2612">
          <cell r="A2612" t="str">
            <v>UCW-23767</v>
          </cell>
          <cell r="B2612" t="str">
            <v>TATA Armaf Beauty Cataloguing</v>
          </cell>
          <cell r="C2612" t="str">
            <v>CLOSED Due to Inactive/Insufficient Information</v>
          </cell>
          <cell r="D2612" t="str">
            <v>Medium</v>
          </cell>
          <cell r="E2612" t="str">
            <v>netscribes</v>
          </cell>
          <cell r="F2612" t="str">
            <v>Simi Raichel Zachariah</v>
          </cell>
          <cell r="G2612">
            <v>46007.710416666669</v>
          </cell>
          <cell r="H2612">
            <v>46029.734027777777</v>
          </cell>
        </row>
        <row r="2613">
          <cell r="A2613" t="str">
            <v>UCW-23763</v>
          </cell>
          <cell r="B2613" t="str">
            <v>Outzidr-10189-All Season-6th Oct</v>
          </cell>
          <cell r="C2613" t="str">
            <v>CLOSED Due to Inactive/Insufficient Information</v>
          </cell>
          <cell r="D2613" t="str">
            <v>Medium</v>
          </cell>
          <cell r="E2613" t="str">
            <v>netscribes</v>
          </cell>
          <cell r="F2613" t="str">
            <v>Simi Raichel Zachariah</v>
          </cell>
          <cell r="G2613">
            <v>46007.668055555558</v>
          </cell>
          <cell r="H2613">
            <v>46039.833333333336</v>
          </cell>
        </row>
        <row r="2614">
          <cell r="A2614" t="str">
            <v>UCW-23761</v>
          </cell>
          <cell r="B2614" t="str">
            <v>Enrich_Tata cliq  - Guess- Video Update</v>
          </cell>
          <cell r="C2614" t="str">
            <v>CLOSED</v>
          </cell>
          <cell r="D2614" t="str">
            <v>Medium</v>
          </cell>
          <cell r="E2614" t="str">
            <v>Shraddha Dighe</v>
          </cell>
          <cell r="F2614" t="str">
            <v>Shraddha Dighe</v>
          </cell>
          <cell r="G2614">
            <v>46007.656944444447</v>
          </cell>
          <cell r="H2614">
            <v>46036.563888888886</v>
          </cell>
        </row>
        <row r="2615">
          <cell r="A2615" t="str">
            <v>UCW-23752</v>
          </cell>
          <cell r="B2615" t="str">
            <v>Beauty - 125928 - E2E - Fastrack and SKINN - 5 Skus - 16 Dec</v>
          </cell>
          <cell r="C2615" t="str">
            <v>CLOSED</v>
          </cell>
          <cell r="D2615" t="str">
            <v>Medium</v>
          </cell>
          <cell r="E2615" t="str">
            <v>netscribes</v>
          </cell>
          <cell r="F2615" t="str">
            <v>Shraddha Dighe</v>
          </cell>
          <cell r="G2615">
            <v>46007.538888888892</v>
          </cell>
          <cell r="H2615">
            <v>46010.465277777781</v>
          </cell>
        </row>
        <row r="2616">
          <cell r="A2616" t="str">
            <v>UCW-23750</v>
          </cell>
          <cell r="B2616" t="str">
            <v>Hoversoul Listing - Grace Lifestyle 19 Dec 2025 Men Shoes &amp; Slides</v>
          </cell>
          <cell r="C2616" t="str">
            <v>CLOSED</v>
          </cell>
          <cell r="D2616" t="str">
            <v>Medium</v>
          </cell>
          <cell r="E2616" t="str">
            <v>netscribes</v>
          </cell>
          <cell r="F2616" t="str">
            <v>Mohd Tahir Shaikh</v>
          </cell>
          <cell r="G2616">
            <v>46007.537499999999</v>
          </cell>
          <cell r="H2616">
            <v>46024.797222222223</v>
          </cell>
        </row>
        <row r="2617">
          <cell r="A2617" t="str">
            <v>UCW-23749</v>
          </cell>
          <cell r="B2617" t="str">
            <v>TH/CK Omni-184 Lot</v>
          </cell>
          <cell r="C2617" t="str">
            <v>CLOSED</v>
          </cell>
          <cell r="D2617" t="str">
            <v>Medium</v>
          </cell>
          <cell r="E2617" t="str">
            <v>netscribes</v>
          </cell>
          <cell r="F2617" t="str">
            <v>Simi Raichel Zachariah</v>
          </cell>
          <cell r="G2617">
            <v>46007.536805555559</v>
          </cell>
          <cell r="H2617">
            <v>46036.694444444445</v>
          </cell>
        </row>
        <row r="2618">
          <cell r="A2618" t="str">
            <v>UCW-23742</v>
          </cell>
          <cell r="B2618" t="str">
            <v xml:space="preserve">ENRICH_M&amp;S - mp000000029348782 change the title </v>
          </cell>
          <cell r="C2618" t="str">
            <v>CLOSED</v>
          </cell>
          <cell r="D2618" t="str">
            <v>Medium</v>
          </cell>
          <cell r="E2618" t="str">
            <v>netscribes</v>
          </cell>
          <cell r="F2618" t="str">
            <v>Simi Raichel Zachariah</v>
          </cell>
          <cell r="G2618">
            <v>46006.793055555558</v>
          </cell>
          <cell r="H2618">
            <v>46036.580555555556</v>
          </cell>
        </row>
        <row r="2619">
          <cell r="A2619" t="str">
            <v>UCW-23735</v>
          </cell>
          <cell r="B2619" t="str">
            <v>Enrich_Tata cliq Luxury - Memo Paris - Title Update</v>
          </cell>
          <cell r="C2619" t="str">
            <v>CLOSED</v>
          </cell>
          <cell r="D2619" t="str">
            <v>Medium</v>
          </cell>
          <cell r="E2619" t="str">
            <v>netscribes</v>
          </cell>
          <cell r="F2619" t="str">
            <v>Shraddha Dighe</v>
          </cell>
          <cell r="G2619">
            <v>46006.765277777777</v>
          </cell>
          <cell r="H2619">
            <v>46036.563194444447</v>
          </cell>
        </row>
        <row r="2620">
          <cell r="A2620" t="str">
            <v>UCW-23732</v>
          </cell>
          <cell r="B2620" t="str">
            <v>Error_Product confirmation - 4987176300485'</v>
          </cell>
          <cell r="C2620" t="str">
            <v>CLOSED Due to Inactive/Insufficient Information</v>
          </cell>
          <cell r="D2620" t="str">
            <v>Medium</v>
          </cell>
          <cell r="E2620" t="str">
            <v>netscribes</v>
          </cell>
          <cell r="F2620" t="str">
            <v>Shraddha Dighe</v>
          </cell>
          <cell r="G2620">
            <v>46006.758333333331</v>
          </cell>
          <cell r="H2620">
            <v>46029.734722222223</v>
          </cell>
        </row>
        <row r="2621">
          <cell r="A2621" t="str">
            <v>UCW-23729</v>
          </cell>
          <cell r="B2621" t="str">
            <v>ENRICH_Add Images - OOMPH - 15.12.2025 - Fashion Jewellery - TATACLIQ</v>
          </cell>
          <cell r="C2621" t="str">
            <v>CLOSED</v>
          </cell>
          <cell r="D2621" t="str">
            <v>Medium</v>
          </cell>
          <cell r="E2621" t="str">
            <v>netscribes</v>
          </cell>
          <cell r="F2621" t="str">
            <v>Mohd Tahir Shaikh</v>
          </cell>
          <cell r="G2621">
            <v>46006.729861111111</v>
          </cell>
          <cell r="H2621">
            <v>46036.579861111109</v>
          </cell>
        </row>
        <row r="2622">
          <cell r="A2622" t="str">
            <v>UCW-23725</v>
          </cell>
          <cell r="B2622" t="str">
            <v>ENRICH_Request for Colour Grouping</v>
          </cell>
          <cell r="C2622" t="str">
            <v>CLOSED</v>
          </cell>
          <cell r="D2622" t="str">
            <v>Medium</v>
          </cell>
          <cell r="E2622" t="str">
            <v>netscribes</v>
          </cell>
          <cell r="F2622" t="str">
            <v>Mohd Tahir Shaikh</v>
          </cell>
          <cell r="G2622">
            <v>46006.713194444441</v>
          </cell>
          <cell r="H2622">
            <v>46010.665277777778</v>
          </cell>
        </row>
        <row r="2623">
          <cell r="A2623" t="str">
            <v>UCW-23721</v>
          </cell>
          <cell r="B2623" t="str">
            <v>BAGATT - Bugatti Tata Cliq SS25-  Pending listings</v>
          </cell>
          <cell r="C2623" t="str">
            <v>CLOSED Due to Inactive/Insufficient Information</v>
          </cell>
          <cell r="D2623" t="str">
            <v>Medium</v>
          </cell>
          <cell r="E2623" t="str">
            <v>netscribes</v>
          </cell>
          <cell r="F2623" t="str">
            <v>Mohd Tahir Shaikh</v>
          </cell>
          <cell r="G2623">
            <v>46006.695833333331</v>
          </cell>
          <cell r="H2623">
            <v>46029.734722222223</v>
          </cell>
        </row>
        <row r="2624">
          <cell r="A2624" t="str">
            <v>UCW-23718</v>
          </cell>
          <cell r="B2624" t="str">
            <v>ERROR_Size Guide Details</v>
          </cell>
          <cell r="C2624" t="str">
            <v>CLOSED</v>
          </cell>
          <cell r="D2624" t="str">
            <v>Medium</v>
          </cell>
          <cell r="E2624" t="str">
            <v>Addrita Mukherjee</v>
          </cell>
          <cell r="F2624" t="str">
            <v>Mohd Tahir Shaikh</v>
          </cell>
          <cell r="G2624">
            <v>46006.650694444441</v>
          </cell>
          <cell r="H2624">
            <v>46027.680555555555</v>
          </cell>
        </row>
        <row r="2625">
          <cell r="A2625" t="str">
            <v>UCW-23712</v>
          </cell>
          <cell r="B2625" t="str">
            <v>New Balance Sell now file dated 13th Dec2025</v>
          </cell>
          <cell r="C2625" t="str">
            <v>CLOSED</v>
          </cell>
          <cell r="D2625" t="str">
            <v>Medium</v>
          </cell>
          <cell r="E2625" t="str">
            <v>netscribes</v>
          </cell>
          <cell r="F2625" t="str">
            <v>Mohd Tahir Shaikh</v>
          </cell>
          <cell r="G2625">
            <v>46006.511111111111</v>
          </cell>
          <cell r="H2625">
            <v>46022.666666666664</v>
          </cell>
        </row>
        <row r="2626">
          <cell r="A2626" t="str">
            <v>UCW-23711</v>
          </cell>
          <cell r="B2626" t="str">
            <v>CLONE - New catalogue - "Say"</v>
          </cell>
          <cell r="C2626" t="str">
            <v>CLOSED</v>
          </cell>
          <cell r="D2626" t="str">
            <v>Medium</v>
          </cell>
          <cell r="E2626" t="str">
            <v>Chirag Dubal</v>
          </cell>
          <cell r="F2626" t="str">
            <v>Reagan D’souza</v>
          </cell>
          <cell r="G2626">
            <v>46006.511111111111</v>
          </cell>
          <cell r="H2626">
            <v>46172.498611111114</v>
          </cell>
        </row>
        <row r="2627">
          <cell r="A2627" t="str">
            <v>UCW-23710</v>
          </cell>
          <cell r="B2627" t="str">
            <v>Error_New catalogue - "Say"_NC</v>
          </cell>
          <cell r="C2627" t="str">
            <v>CLOSED</v>
          </cell>
          <cell r="D2627" t="str">
            <v>Medium</v>
          </cell>
          <cell r="E2627" t="str">
            <v>Chirag Dubal</v>
          </cell>
          <cell r="F2627" t="str">
            <v>Reagan D’souza</v>
          </cell>
          <cell r="G2627">
            <v>46006.511111111111</v>
          </cell>
          <cell r="H2627">
            <v>46036.579861111109</v>
          </cell>
        </row>
        <row r="2628">
          <cell r="A2628" t="str">
            <v>UCW-23707</v>
          </cell>
          <cell r="B2628" t="str">
            <v>Error_Re: Pantaloons Junior - New Listings - Size Chart Issue_NC</v>
          </cell>
          <cell r="C2628" t="str">
            <v>CLOSED</v>
          </cell>
          <cell r="D2628" t="str">
            <v>Medium</v>
          </cell>
          <cell r="E2628" t="str">
            <v>netscribes</v>
          </cell>
          <cell r="F2628" t="str">
            <v>Reagan D’souza</v>
          </cell>
          <cell r="G2628">
            <v>46006.499305555553</v>
          </cell>
          <cell r="H2628">
            <v>46036.57916666667</v>
          </cell>
        </row>
        <row r="2629">
          <cell r="A2629" t="str">
            <v>UCW-23706</v>
          </cell>
          <cell r="B2629" t="str">
            <v>Skechers Sell now file dated 13th Dec2025</v>
          </cell>
          <cell r="C2629" t="str">
            <v>CLOSED</v>
          </cell>
          <cell r="D2629" t="str">
            <v>Medium</v>
          </cell>
          <cell r="E2629" t="str">
            <v>netscribes</v>
          </cell>
          <cell r="F2629" t="str">
            <v>Mohd Tahir Shaikh</v>
          </cell>
          <cell r="G2629">
            <v>46006.499305555553</v>
          </cell>
          <cell r="H2629">
            <v>46024.59097222222</v>
          </cell>
        </row>
        <row r="2630">
          <cell r="A2630" t="str">
            <v>UCW-23701</v>
          </cell>
          <cell r="B2630" t="str">
            <v>Error - ONLY AW25 (LOT-3) (TATA CLIQ Template)</v>
          </cell>
          <cell r="C2630" t="str">
            <v>CLOSED</v>
          </cell>
          <cell r="D2630" t="str">
            <v>Medium</v>
          </cell>
          <cell r="E2630" t="str">
            <v>netscribes</v>
          </cell>
          <cell r="F2630" t="str">
            <v>Reagan D’souza</v>
          </cell>
          <cell r="G2630">
            <v>46006.45416666667</v>
          </cell>
          <cell r="H2630">
            <v>46013.584722222222</v>
          </cell>
        </row>
        <row r="2631">
          <cell r="A2631" t="str">
            <v>UCW-23699</v>
          </cell>
          <cell r="B2631" t="str">
            <v>Beauty - 125928 - E2E - Loreal Paris - 1 SKUS - 15 Dec</v>
          </cell>
          <cell r="C2631" t="str">
            <v>CLOSED</v>
          </cell>
          <cell r="D2631" t="str">
            <v>Medium</v>
          </cell>
          <cell r="E2631" t="str">
            <v>netscribes</v>
          </cell>
          <cell r="F2631" t="str">
            <v>Shraddha Dighe</v>
          </cell>
          <cell r="G2631">
            <v>46006.444444444445</v>
          </cell>
          <cell r="H2631">
            <v>46008.479166666664</v>
          </cell>
        </row>
        <row r="2632">
          <cell r="A2632" t="str">
            <v>UCW-23688</v>
          </cell>
          <cell r="B2632" t="str">
            <v>Beauty - 127348 - E2E - Protouch - 1 Sku - 13 Dec</v>
          </cell>
          <cell r="C2632" t="str">
            <v>CLOSED Due to Inactive/Insufficient Information</v>
          </cell>
          <cell r="D2632" t="str">
            <v>Medium</v>
          </cell>
          <cell r="E2632" t="str">
            <v>netscribes</v>
          </cell>
          <cell r="F2632" t="str">
            <v>Shraddha Dighe</v>
          </cell>
          <cell r="G2632">
            <v>46004.960416666669</v>
          </cell>
          <cell r="H2632">
            <v>46030.50277777778</v>
          </cell>
        </row>
        <row r="2633">
          <cell r="A2633" t="str">
            <v>UCW-23687</v>
          </cell>
          <cell r="B2633" t="str">
            <v>Beauty - 125908 - E2E - Milkshake - 4 Skus - 13 Dec</v>
          </cell>
          <cell r="C2633" t="str">
            <v>CLOSED Due to Inactive/Insufficient Information</v>
          </cell>
          <cell r="D2633" t="str">
            <v>Medium</v>
          </cell>
          <cell r="E2633" t="str">
            <v>netscribes</v>
          </cell>
          <cell r="F2633" t="str">
            <v>Shraddha Dighe</v>
          </cell>
          <cell r="G2633">
            <v>46004.956944444442</v>
          </cell>
          <cell r="H2633">
            <v>46029.734722222223</v>
          </cell>
        </row>
        <row r="2634">
          <cell r="A2634" t="str">
            <v>UCW-23686</v>
          </cell>
          <cell r="B2634" t="str">
            <v>Beauty - 129446 - Adhoc - Vinci Botanicals - 1 SKUS - 12 Dec</v>
          </cell>
          <cell r="C2634" t="str">
            <v>CLOSED</v>
          </cell>
          <cell r="D2634" t="str">
            <v>Medium</v>
          </cell>
          <cell r="E2634" t="str">
            <v>netscribes</v>
          </cell>
          <cell r="F2634" t="str">
            <v>Shraddha Dighe</v>
          </cell>
          <cell r="G2634">
            <v>46004.946527777778</v>
          </cell>
          <cell r="H2634">
            <v>46036.563194444447</v>
          </cell>
        </row>
        <row r="2635">
          <cell r="A2635" t="str">
            <v>UCW-23673</v>
          </cell>
          <cell r="B2635" t="str">
            <v>Enrich_FT Gift SKUs image &amp; video's Replacement on TQ</v>
          </cell>
          <cell r="C2635" t="str">
            <v>CLOSED</v>
          </cell>
          <cell r="D2635" t="str">
            <v>Medium</v>
          </cell>
          <cell r="E2635" t="str">
            <v>Ataur Rahman</v>
          </cell>
          <cell r="F2635" t="str">
            <v>Mohd Tahir Shaikh</v>
          </cell>
          <cell r="G2635">
            <v>46004.811111111114</v>
          </cell>
          <cell r="H2635">
            <v>46036.69027777778</v>
          </cell>
        </row>
        <row r="2636">
          <cell r="A2636" t="str">
            <v>UCW-23660</v>
          </cell>
          <cell r="B2636" t="str">
            <v>ENRICH_Request to Update the Details(Mix) | Brand- Crimsoune Club | Women | Tata Cliq | 10-12-2025</v>
          </cell>
          <cell r="C2636" t="str">
            <v>CLOSED</v>
          </cell>
          <cell r="D2636" t="str">
            <v>Medium</v>
          </cell>
          <cell r="E2636" t="str">
            <v>netscribes</v>
          </cell>
          <cell r="F2636" t="str">
            <v>Sushma Ram</v>
          </cell>
          <cell r="G2636">
            <v>46004.765277777777</v>
          </cell>
          <cell r="H2636">
            <v>46036.578472222223</v>
          </cell>
        </row>
        <row r="2637">
          <cell r="A2637" t="str">
            <v>UCW-23659</v>
          </cell>
          <cell r="B2637" t="str">
            <v>ERROR- Aarke- size chart</v>
          </cell>
          <cell r="C2637" t="str">
            <v>CLOSED</v>
          </cell>
          <cell r="D2637" t="str">
            <v>Highest</v>
          </cell>
          <cell r="E2637" t="str">
            <v>netscribes</v>
          </cell>
          <cell r="F2637" t="str">
            <v>Simi Raichel Zachariah</v>
          </cell>
          <cell r="G2637">
            <v>46004.765277777777</v>
          </cell>
          <cell r="H2637">
            <v>46036.685416666667</v>
          </cell>
        </row>
        <row r="2638">
          <cell r="A2638" t="str">
            <v>UCW-23657</v>
          </cell>
          <cell r="B2638" t="str">
            <v xml:space="preserve">Puma New sheet for mapping December-25 </v>
          </cell>
          <cell r="C2638" t="str">
            <v>CLOSED</v>
          </cell>
          <cell r="D2638" t="str">
            <v>Medium</v>
          </cell>
          <cell r="E2638" t="str">
            <v>netscribes</v>
          </cell>
          <cell r="F2638" t="str">
            <v>Sushma Ram</v>
          </cell>
          <cell r="G2638">
            <v>46004.761805555558</v>
          </cell>
          <cell r="H2638">
            <v>46036.577777777777</v>
          </cell>
        </row>
        <row r="2639">
          <cell r="A2639" t="str">
            <v>UCW-23655</v>
          </cell>
          <cell r="B2639" t="str">
            <v>Tatacliq Pending Products</v>
          </cell>
          <cell r="C2639" t="str">
            <v>CLOSED Due to Inactive/Insufficient Information</v>
          </cell>
          <cell r="D2639" t="str">
            <v>Medium</v>
          </cell>
          <cell r="E2639" t="str">
            <v>netscribes</v>
          </cell>
          <cell r="F2639" t="str">
            <v>Simi Raichel Zachariah</v>
          </cell>
          <cell r="G2639">
            <v>46004.759722222225</v>
          </cell>
          <cell r="H2639">
            <v>46029.734722222223</v>
          </cell>
        </row>
        <row r="2640">
          <cell r="A2640" t="str">
            <v>UCW-23654</v>
          </cell>
          <cell r="B2640" t="str">
            <v>Tatacliq Lifestyle Catalogue Template-Lot -138_08.12.2025</v>
          </cell>
          <cell r="C2640" t="str">
            <v>CLOSED</v>
          </cell>
          <cell r="D2640" t="str">
            <v>Medium</v>
          </cell>
          <cell r="E2640" t="str">
            <v>netscribes</v>
          </cell>
          <cell r="F2640" t="str">
            <v>Shraddha Dighe</v>
          </cell>
          <cell r="G2640">
            <v>46004.758333333331</v>
          </cell>
          <cell r="H2640">
            <v>46027.5625</v>
          </cell>
        </row>
        <row r="2641">
          <cell r="A2641" t="str">
            <v>UCW-23645</v>
          </cell>
          <cell r="B2641" t="str">
            <v>ENRICH_Product Images Update Request 12 Dec || Seller Code : 125800</v>
          </cell>
          <cell r="C2641" t="str">
            <v>CLOSED</v>
          </cell>
          <cell r="D2641" t="str">
            <v>Medium</v>
          </cell>
          <cell r="E2641" t="str">
            <v>Ataur Rahman</v>
          </cell>
          <cell r="F2641" t="str">
            <v>Jaibharathi Jagannathan</v>
          </cell>
          <cell r="G2641">
            <v>46004.75</v>
          </cell>
          <cell r="H2641">
            <v>46036.581250000003</v>
          </cell>
        </row>
        <row r="2642">
          <cell r="A2642" t="str">
            <v>UCW-23641</v>
          </cell>
          <cell r="B2642" t="str">
            <v>ENRICH_JC, UCB Handbags &amp; Glide Video on Tata Cliq</v>
          </cell>
          <cell r="C2642" t="str">
            <v>CLOSED</v>
          </cell>
          <cell r="D2642" t="str">
            <v>Medium</v>
          </cell>
          <cell r="E2642" t="str">
            <v>Ataur Rahman</v>
          </cell>
          <cell r="F2642" t="str">
            <v>Jaibharathi Jagannathan</v>
          </cell>
          <cell r="G2642">
            <v>46004.743055555555</v>
          </cell>
          <cell r="H2642">
            <v>46036.581250000003</v>
          </cell>
        </row>
        <row r="2643">
          <cell r="A2643" t="str">
            <v>UCW-23639</v>
          </cell>
          <cell r="B2643" t="str">
            <v>ENRICH_JC Videos on Tata Lux</v>
          </cell>
          <cell r="C2643" t="str">
            <v>CLOSED</v>
          </cell>
          <cell r="D2643" t="str">
            <v>Medium</v>
          </cell>
          <cell r="E2643" t="str">
            <v>Ataur Rahman</v>
          </cell>
          <cell r="F2643" t="str">
            <v>Jaibharathi Jagannathan</v>
          </cell>
          <cell r="G2643">
            <v>46004.740277777775</v>
          </cell>
          <cell r="H2643">
            <v>46009.623611111114</v>
          </cell>
        </row>
        <row r="2644">
          <cell r="A2644" t="str">
            <v>UCW-23637</v>
          </cell>
          <cell r="B2644" t="str">
            <v>Tatacliq Men's Apparels Templates | 10th Dec'2025</v>
          </cell>
          <cell r="C2644" t="str">
            <v>CLOSED</v>
          </cell>
          <cell r="D2644" t="str">
            <v>Medium</v>
          </cell>
          <cell r="E2644" t="str">
            <v>netscribes</v>
          </cell>
          <cell r="F2644" t="str">
            <v>Sushma Ram</v>
          </cell>
          <cell r="G2644">
            <v>46004.734027777777</v>
          </cell>
          <cell r="H2644">
            <v>46007.705555555556</v>
          </cell>
        </row>
        <row r="2645">
          <cell r="A2645" t="str">
            <v>UCW-23616</v>
          </cell>
          <cell r="B2645" t="str">
            <v>Lotto Footwear 16th Lot Cataloguing</v>
          </cell>
          <cell r="C2645" t="str">
            <v>CLOSED</v>
          </cell>
          <cell r="D2645" t="str">
            <v>Medium</v>
          </cell>
          <cell r="E2645" t="str">
            <v>Chirag Dubal</v>
          </cell>
          <cell r="F2645" t="str">
            <v>Jaibharathi Jagannathan</v>
          </cell>
          <cell r="G2645">
            <v>46004.609027777777</v>
          </cell>
          <cell r="H2645">
            <v>46024.796527777777</v>
          </cell>
        </row>
        <row r="2646">
          <cell r="A2646" t="str">
            <v>UCW-23613</v>
          </cell>
          <cell r="B2646" t="str">
            <v>New Listing Products || TATA CLIQ || DEC</v>
          </cell>
          <cell r="C2646" t="str">
            <v>CLOSED Due to Inactive/Insufficient Information</v>
          </cell>
          <cell r="D2646" t="str">
            <v>Medium</v>
          </cell>
          <cell r="E2646" t="str">
            <v>netscribes</v>
          </cell>
          <cell r="F2646" t="str">
            <v>Simi Raichel Zachariah</v>
          </cell>
          <cell r="G2646">
            <v>46004.604166666664</v>
          </cell>
          <cell r="H2646">
            <v>46029.734722222223</v>
          </cell>
        </row>
        <row r="2647">
          <cell r="A2647" t="str">
            <v>UCW-23609</v>
          </cell>
          <cell r="B2647" t="str">
            <v>Tatacliq Footwear Content template_12-12-2025</v>
          </cell>
          <cell r="C2647" t="str">
            <v>CLOSED</v>
          </cell>
          <cell r="D2647" t="str">
            <v>Medium</v>
          </cell>
          <cell r="E2647" t="str">
            <v>Chirag Dubal</v>
          </cell>
          <cell r="F2647" t="str">
            <v>Jaibharathi Jagannathan</v>
          </cell>
          <cell r="G2647">
            <v>46004.585416666669</v>
          </cell>
          <cell r="H2647">
            <v>46036.693055555559</v>
          </cell>
        </row>
        <row r="2648">
          <cell r="A2648" t="str">
            <v>UCW-23606</v>
          </cell>
          <cell r="B2648" t="str">
            <v>Content Sheet and Image Link | Royal Enfield | 14 products | Tata Cliq | 1257587047</v>
          </cell>
          <cell r="C2648" t="str">
            <v>CLOSED</v>
          </cell>
          <cell r="D2648" t="str">
            <v>Medium</v>
          </cell>
          <cell r="E2648" t="str">
            <v>netscribes</v>
          </cell>
          <cell r="F2648" t="str">
            <v>Mohd Tahir Shaikh</v>
          </cell>
          <cell r="G2648">
            <v>46004.566666666666</v>
          </cell>
          <cell r="H2648">
            <v>46024.781944444447</v>
          </cell>
        </row>
        <row r="2649">
          <cell r="A2649" t="str">
            <v>UCW-23605</v>
          </cell>
          <cell r="B2649" t="str">
            <v>CLONE - Clone - Pediteq – New Brand – Catalogue listing</v>
          </cell>
          <cell r="C2649" t="str">
            <v>CLOSED</v>
          </cell>
          <cell r="D2649" t="str">
            <v>Medium</v>
          </cell>
          <cell r="E2649" t="str">
            <v>netscribes</v>
          </cell>
          <cell r="F2649" t="str">
            <v>Simi Raichel Zachariah</v>
          </cell>
          <cell r="G2649">
            <v>46004.564583333333</v>
          </cell>
          <cell r="H2649">
            <v>46036.692361111112</v>
          </cell>
        </row>
        <row r="2650">
          <cell r="A2650" t="str">
            <v>UCW-23578</v>
          </cell>
          <cell r="B2650" t="str">
            <v>TH Omni-54 Lot</v>
          </cell>
          <cell r="C2650" t="str">
            <v>CLOSED</v>
          </cell>
          <cell r="D2650" t="str">
            <v>Medium</v>
          </cell>
          <cell r="E2650" t="str">
            <v>Chirag Dubal</v>
          </cell>
          <cell r="F2650" t="str">
            <v>Reagan D’souza</v>
          </cell>
          <cell r="G2650">
            <v>46003.828472222223</v>
          </cell>
          <cell r="H2650">
            <v>46007.679166666669</v>
          </cell>
        </row>
        <row r="2651">
          <cell r="A2651" t="str">
            <v>UCW-23573</v>
          </cell>
          <cell r="B2651" t="str">
            <v>Crocs Sell now file dated 5th Dec2025</v>
          </cell>
          <cell r="C2651" t="str">
            <v>CLOSED Due to Inactive/Insufficient Information</v>
          </cell>
          <cell r="D2651" t="str">
            <v>Medium</v>
          </cell>
          <cell r="E2651" t="str">
            <v>netscribes</v>
          </cell>
          <cell r="F2651" t="str">
            <v>Sushma Ram</v>
          </cell>
          <cell r="G2651">
            <v>46003.81527777778</v>
          </cell>
          <cell r="H2651">
            <v>46036.575694444444</v>
          </cell>
        </row>
        <row r="2652">
          <cell r="A2652" t="str">
            <v>UCW-23570</v>
          </cell>
          <cell r="B2652" t="str">
            <v>ENRICH_Image Update Request : Date 10th Dec 2025</v>
          </cell>
          <cell r="C2652" t="str">
            <v>CLOSED</v>
          </cell>
          <cell r="D2652" t="str">
            <v>Medium</v>
          </cell>
          <cell r="E2652" t="str">
            <v>netscribes</v>
          </cell>
          <cell r="F2652" t="str">
            <v>Sushma Ram</v>
          </cell>
          <cell r="G2652">
            <v>46003.804861111108</v>
          </cell>
          <cell r="H2652">
            <v>46036.570833333331</v>
          </cell>
        </row>
        <row r="2653">
          <cell r="A2653" t="str">
            <v>UCW-23567</v>
          </cell>
          <cell r="B2653" t="str">
            <v>TH/CK-MP-Lot 171</v>
          </cell>
          <cell r="C2653" t="str">
            <v>CLOSED</v>
          </cell>
          <cell r="D2653" t="str">
            <v>Medium</v>
          </cell>
          <cell r="E2653" t="str">
            <v>Chirag Dubal</v>
          </cell>
          <cell r="F2653" t="str">
            <v>Reagan D’souza</v>
          </cell>
          <cell r="G2653">
            <v>46003.793055555558</v>
          </cell>
          <cell r="H2653">
            <v>46025.505555555559</v>
          </cell>
        </row>
        <row r="2654">
          <cell r="A2654" t="str">
            <v>UCW-23563</v>
          </cell>
          <cell r="B2654" t="str">
            <v>Beauty - 129426 - Adhoc - BEAUTIFUL INDIA - 9 Skus - 12 Dec</v>
          </cell>
          <cell r="C2654" t="str">
            <v>CLOSED</v>
          </cell>
          <cell r="D2654" t="str">
            <v>Medium</v>
          </cell>
          <cell r="E2654" t="str">
            <v>netscribes</v>
          </cell>
          <cell r="F2654" t="str">
            <v>Shraddha Dighe</v>
          </cell>
          <cell r="G2654">
            <v>46003.754166666666</v>
          </cell>
          <cell r="H2654">
            <v>46036.563194444447</v>
          </cell>
        </row>
        <row r="2655">
          <cell r="A2655" t="str">
            <v>UCW-23558</v>
          </cell>
          <cell r="B2655" t="str">
            <v>Beauty - 125928 - Relisting - Schwarzkopf - 2 SKUS - 12 Dec</v>
          </cell>
          <cell r="C2655" t="str">
            <v>CLOSED</v>
          </cell>
          <cell r="D2655" t="str">
            <v>Medium</v>
          </cell>
          <cell r="E2655" t="str">
            <v>netscribes</v>
          </cell>
          <cell r="F2655" t="str">
            <v>Shraddha Dighe</v>
          </cell>
          <cell r="G2655">
            <v>46003.686805555553</v>
          </cell>
          <cell r="H2655">
            <v>46036.5625</v>
          </cell>
        </row>
        <row r="2656">
          <cell r="A2656" t="str">
            <v>UCW-23555</v>
          </cell>
          <cell r="B2656" t="str">
            <v>Beauty - 125928 - E2E - Loreal Paris - 10 SKUS - 12 Dec</v>
          </cell>
          <cell r="C2656" t="str">
            <v>CLOSED Due to Inactive/Insufficient Information</v>
          </cell>
          <cell r="D2656" t="str">
            <v>Medium</v>
          </cell>
          <cell r="E2656" t="str">
            <v>netscribes</v>
          </cell>
          <cell r="F2656" t="str">
            <v>Shraddha Dighe</v>
          </cell>
          <cell r="G2656">
            <v>46003.667361111111</v>
          </cell>
          <cell r="H2656">
            <v>46029.73541666667</v>
          </cell>
        </row>
        <row r="2657">
          <cell r="A2657" t="str">
            <v>UCW-23554</v>
          </cell>
          <cell r="B2657" t="str">
            <v xml:space="preserve">Asics New sheet for mapping December-25 </v>
          </cell>
          <cell r="C2657" t="str">
            <v>CLOSED</v>
          </cell>
          <cell r="D2657" t="str">
            <v>Medium</v>
          </cell>
          <cell r="E2657" t="str">
            <v>netscribes</v>
          </cell>
          <cell r="F2657" t="str">
            <v>Sushma Ram</v>
          </cell>
          <cell r="G2657">
            <v>46003.664583333331</v>
          </cell>
          <cell r="H2657">
            <v>46011.493750000001</v>
          </cell>
        </row>
        <row r="2658">
          <cell r="A2658" t="str">
            <v>UCW-23553</v>
          </cell>
          <cell r="B2658" t="str">
            <v>Beauty - 127939 - E2E - Nautica - 4 SKUs - 12 Dec</v>
          </cell>
          <cell r="C2658" t="str">
            <v>CLOSED</v>
          </cell>
          <cell r="D2658" t="str">
            <v>Medium</v>
          </cell>
          <cell r="E2658" t="str">
            <v>netscribes</v>
          </cell>
          <cell r="F2658" t="str">
            <v>Shraddha Dighe</v>
          </cell>
          <cell r="G2658">
            <v>46003.65902777778</v>
          </cell>
          <cell r="H2658">
            <v>46004.481249999997</v>
          </cell>
        </row>
        <row r="2659">
          <cell r="A2659" t="str">
            <v>UCW-23549</v>
          </cell>
          <cell r="B2659" t="str">
            <v>ENRICH _Request for change of images</v>
          </cell>
          <cell r="C2659" t="str">
            <v>CLOSED</v>
          </cell>
          <cell r="D2659" t="str">
            <v>Medium</v>
          </cell>
          <cell r="E2659" t="str">
            <v>netscribes</v>
          </cell>
          <cell r="F2659" t="str">
            <v>Sushma Ram</v>
          </cell>
          <cell r="G2659">
            <v>46003.64166666667</v>
          </cell>
          <cell r="H2659">
            <v>46036.570138888892</v>
          </cell>
        </row>
        <row r="2660">
          <cell r="A2660" t="str">
            <v>UCW-23548</v>
          </cell>
          <cell r="B2660" t="str">
            <v>Beauty - 126109 - E2E - Brillare - 14 SKUs - 12 Dec</v>
          </cell>
          <cell r="C2660" t="str">
            <v>CLOSED Due to Inactive/Insufficient Information</v>
          </cell>
          <cell r="D2660" t="str">
            <v>Medium</v>
          </cell>
          <cell r="E2660" t="str">
            <v>netscribes</v>
          </cell>
          <cell r="F2660" t="str">
            <v>Shraddha Dighe</v>
          </cell>
          <cell r="G2660">
            <v>46003.638888888891</v>
          </cell>
          <cell r="H2660">
            <v>46029.73541666667</v>
          </cell>
        </row>
        <row r="2661">
          <cell r="A2661" t="str">
            <v>UCW-23546</v>
          </cell>
          <cell r="B2661" t="str">
            <v>Beauty - 127939 - E2E - Tommy Hilfiger - 1 SKU - 12 Dec</v>
          </cell>
          <cell r="C2661" t="str">
            <v>CLOSED</v>
          </cell>
          <cell r="D2661" t="str">
            <v>Medium</v>
          </cell>
          <cell r="E2661" t="str">
            <v>netscribes</v>
          </cell>
          <cell r="F2661" t="str">
            <v>Shraddha Dighe</v>
          </cell>
          <cell r="G2661">
            <v>46003.612500000003</v>
          </cell>
          <cell r="H2661">
            <v>46006.461805555555</v>
          </cell>
        </row>
        <row r="2662">
          <cell r="A2662" t="str">
            <v>UCW-23536</v>
          </cell>
          <cell r="B2662" t="str">
            <v>New Images of Diffuser &amp; Candles</v>
          </cell>
          <cell r="C2662" t="str">
            <v>CLOSED</v>
          </cell>
          <cell r="D2662" t="str">
            <v>Medium</v>
          </cell>
          <cell r="E2662" t="str">
            <v>netscribes</v>
          </cell>
          <cell r="F2662" t="str">
            <v>Mohd Tahir Shaikh</v>
          </cell>
          <cell r="G2662">
            <v>46003.529861111114</v>
          </cell>
          <cell r="H2662">
            <v>46007.709722222222</v>
          </cell>
        </row>
        <row r="2663">
          <cell r="A2663" t="str">
            <v>UCW-23520</v>
          </cell>
          <cell r="B2663" t="str">
            <v>Beauty - E2E - 127939 - Nautica - 4 skus - 12th Dec</v>
          </cell>
          <cell r="C2663" t="str">
            <v>CLOSED Due to Inactive/Insufficient Information</v>
          </cell>
          <cell r="D2663" t="str">
            <v>Medium</v>
          </cell>
          <cell r="E2663" t="str">
            <v>netscribes</v>
          </cell>
          <cell r="F2663" t="str">
            <v>Simi Raichel Zachariah</v>
          </cell>
          <cell r="G2663">
            <v>46003.451388888891</v>
          </cell>
          <cell r="H2663">
            <v>46004.99722222222</v>
          </cell>
        </row>
        <row r="2664">
          <cell r="A2664" t="str">
            <v>UCW-23516</v>
          </cell>
          <cell r="B2664" t="str">
            <v>BEauty - 127939 - Tommy Hilfiger Impact - 1 sku - 12th Dec</v>
          </cell>
          <cell r="C2664" t="str">
            <v>CLOSED Due to Inactive/Insufficient Information</v>
          </cell>
          <cell r="D2664" t="str">
            <v>Medium</v>
          </cell>
          <cell r="E2664" t="str">
            <v>netscribes</v>
          </cell>
          <cell r="F2664" t="str">
            <v>Simi Raichel Zachariah</v>
          </cell>
          <cell r="G2664">
            <v>46003.444444444445</v>
          </cell>
          <cell r="H2664">
            <v>46029.73541666667</v>
          </cell>
        </row>
        <row r="2665">
          <cell r="A2665" t="str">
            <v>UCW-23510</v>
          </cell>
          <cell r="B2665" t="str">
            <v>Chopraa  naviin sent you L TEX D'LORZERI 6 via WeTransfer</v>
          </cell>
          <cell r="C2665" t="str">
            <v>CLOSED Due to Inactive/Insufficient Information</v>
          </cell>
          <cell r="D2665" t="str">
            <v>Medium</v>
          </cell>
          <cell r="E2665" t="str">
            <v>netscribes</v>
          </cell>
          <cell r="F2665" t="str">
            <v>Mohd Tahir Shaikh</v>
          </cell>
          <cell r="G2665">
            <v>46002.804166666669</v>
          </cell>
          <cell r="H2665">
            <v>46029.736111111109</v>
          </cell>
        </row>
        <row r="2666">
          <cell r="A2666" t="str">
            <v>UCW-23497</v>
          </cell>
          <cell r="B2666" t="str">
            <v>LIBAS X TATACLIQ NEW CATALOGUE 04-12-25</v>
          </cell>
          <cell r="C2666" t="str">
            <v>CLOSED</v>
          </cell>
          <cell r="D2666" t="str">
            <v>Medium</v>
          </cell>
          <cell r="E2666" t="str">
            <v>netscribes</v>
          </cell>
          <cell r="F2666" t="str">
            <v>Sushma Ram</v>
          </cell>
          <cell r="G2666">
            <v>46002.626388888886</v>
          </cell>
          <cell r="H2666">
            <v>46004.818749999999</v>
          </cell>
        </row>
        <row r="2667">
          <cell r="A2667" t="str">
            <v>UCW-23494</v>
          </cell>
          <cell r="B2667" t="str">
            <v>LIBAS X TATACLIQ NEW CATALOGUE 05-12-2025</v>
          </cell>
          <cell r="C2667" t="str">
            <v>CLOSED</v>
          </cell>
          <cell r="D2667" t="str">
            <v>Medium</v>
          </cell>
          <cell r="E2667" t="str">
            <v>netscribes</v>
          </cell>
          <cell r="F2667" t="str">
            <v>Sushma Ram</v>
          </cell>
          <cell r="G2667">
            <v>46002.580555555556</v>
          </cell>
          <cell r="H2667">
            <v>46036.690972222219</v>
          </cell>
        </row>
        <row r="2668">
          <cell r="A2668" t="str">
            <v>UCW-23489</v>
          </cell>
          <cell r="B2668" t="str">
            <v>Beauty - E2E - 125928 - Creed - 4 skus - 11th Dec</v>
          </cell>
          <cell r="C2668" t="str">
            <v>CLOSED</v>
          </cell>
          <cell r="D2668" t="str">
            <v>Medium</v>
          </cell>
          <cell r="E2668" t="str">
            <v>netscribes</v>
          </cell>
          <cell r="F2668" t="str">
            <v>Simi Raichel Zachariah</v>
          </cell>
          <cell r="G2668">
            <v>46002.531944444447</v>
          </cell>
          <cell r="H2668">
            <v>46007.617361111108</v>
          </cell>
        </row>
        <row r="2669">
          <cell r="A2669" t="str">
            <v>UCW-23486</v>
          </cell>
          <cell r="B2669" t="str">
            <v>Gini &amp; Jony to Panchanan Sell now</v>
          </cell>
          <cell r="C2669" t="str">
            <v>CLOSED</v>
          </cell>
          <cell r="D2669" t="str">
            <v>Medium</v>
          </cell>
          <cell r="E2669" t="str">
            <v>netscribes</v>
          </cell>
          <cell r="F2669" t="str">
            <v>Mohd Tahir Shaikh</v>
          </cell>
          <cell r="G2669">
            <v>46002.518055555556</v>
          </cell>
          <cell r="H2669">
            <v>46010.726388888892</v>
          </cell>
        </row>
        <row r="2670">
          <cell r="A2670" t="str">
            <v>UCW-23485</v>
          </cell>
          <cell r="B2670" t="str">
            <v>New Balance Apparels 09th Dec 25 (Seller Code: 126934) Lot 2</v>
          </cell>
          <cell r="C2670" t="str">
            <v>CLOSED</v>
          </cell>
          <cell r="D2670" t="str">
            <v>Medium</v>
          </cell>
          <cell r="E2670" t="str">
            <v>netscribes</v>
          </cell>
          <cell r="F2670" t="str">
            <v>Mohd Tahir Shaikh</v>
          </cell>
          <cell r="G2670">
            <v>46002.502083333333</v>
          </cell>
          <cell r="H2670">
            <v>46024.801388888889</v>
          </cell>
        </row>
        <row r="2671">
          <cell r="A2671" t="str">
            <v>UCW-23480</v>
          </cell>
          <cell r="B2671" t="str">
            <v>LIBAS X TATACLIQ SAREE TITLE CHANGE 09-12-2025</v>
          </cell>
          <cell r="C2671" t="str">
            <v>CLOSED</v>
          </cell>
          <cell r="D2671" t="str">
            <v>Medium</v>
          </cell>
          <cell r="E2671" t="str">
            <v>netscribes</v>
          </cell>
          <cell r="F2671" t="str">
            <v>Mohd Tahir Shaikh</v>
          </cell>
          <cell r="G2671">
            <v>46002.469444444447</v>
          </cell>
          <cell r="H2671">
            <v>46022.656944444447</v>
          </cell>
        </row>
        <row r="2672">
          <cell r="A2672" t="str">
            <v>UCW-23474</v>
          </cell>
          <cell r="B2672" t="str">
            <v>BEauty - GWP- 125928 - Kilian Paris - 3skus - 11th Dec</v>
          </cell>
          <cell r="C2672" t="str">
            <v>CLOSED</v>
          </cell>
          <cell r="D2672" t="str">
            <v>Medium</v>
          </cell>
          <cell r="E2672" t="str">
            <v>netscribes</v>
          </cell>
          <cell r="F2672" t="str">
            <v>Simi Raichel Zachariah</v>
          </cell>
          <cell r="G2672">
            <v>46002.441666666666</v>
          </cell>
          <cell r="H2672">
            <v>46009.503472222219</v>
          </cell>
        </row>
        <row r="2673">
          <cell r="A2673" t="str">
            <v>UCW-23473</v>
          </cell>
          <cell r="B2673" t="str">
            <v>Beauty - 128484 - E2E - Hair Pure - 29 SKUs - 11 Dec</v>
          </cell>
          <cell r="C2673" t="str">
            <v>CLOSED Due to Inactive/Insufficient Information</v>
          </cell>
          <cell r="D2673" t="str">
            <v>Medium</v>
          </cell>
          <cell r="E2673" t="str">
            <v>netscribes</v>
          </cell>
          <cell r="F2673" t="str">
            <v>Shraddha Dighe</v>
          </cell>
          <cell r="G2673">
            <v>46002.439583333333</v>
          </cell>
          <cell r="H2673">
            <v>46029.736111111109</v>
          </cell>
        </row>
        <row r="2674">
          <cell r="A2674" t="str">
            <v>UCW-23472</v>
          </cell>
          <cell r="B2674" t="str">
            <v>Tata Lux TH-JC 13 SKUs 10-12-2025</v>
          </cell>
          <cell r="C2674" t="str">
            <v>CLOSED</v>
          </cell>
          <cell r="D2674" t="str">
            <v>Medium</v>
          </cell>
          <cell r="E2674" t="str">
            <v>Chirag Dubal</v>
          </cell>
          <cell r="F2674" t="str">
            <v>Reagan D’souza</v>
          </cell>
          <cell r="G2674">
            <v>46002.436805555553</v>
          </cell>
          <cell r="H2674">
            <v>46008.693055555559</v>
          </cell>
        </row>
        <row r="2675">
          <cell r="A2675" t="str">
            <v>UCW-23471</v>
          </cell>
          <cell r="B2675" t="str">
            <v>Tata Lux TH-JC 65 SKUs 10-12-2025</v>
          </cell>
          <cell r="C2675" t="str">
            <v>CLOSED</v>
          </cell>
          <cell r="D2675" t="str">
            <v>Medium</v>
          </cell>
          <cell r="E2675" t="str">
            <v>Chirag Dubal</v>
          </cell>
          <cell r="F2675" t="str">
            <v>Reagan D’souza</v>
          </cell>
          <cell r="G2675">
            <v>46002.432638888888</v>
          </cell>
          <cell r="H2675">
            <v>46024.802777777775</v>
          </cell>
        </row>
        <row r="2676">
          <cell r="A2676" t="str">
            <v>UCW-23462</v>
          </cell>
          <cell r="B2676" t="str">
            <v>Beauty - E2E - 129094 - Color Queen - 2 skus - 10th dec</v>
          </cell>
          <cell r="C2676" t="str">
            <v>CLOSED Due to Inactive/Insufficient Information</v>
          </cell>
          <cell r="D2676" t="str">
            <v>Medium</v>
          </cell>
          <cell r="E2676" t="str">
            <v>netscribes</v>
          </cell>
          <cell r="F2676" t="str">
            <v>Simi Raichel Zachariah</v>
          </cell>
          <cell r="G2676">
            <v>46001.742361111108</v>
          </cell>
          <cell r="H2676">
            <v>46029.736111111109</v>
          </cell>
        </row>
        <row r="2677">
          <cell r="A2677" t="str">
            <v>UCW-23461</v>
          </cell>
          <cell r="B2677" t="str">
            <v>Beauty - 125928 - E2E - Streax - 8 Skus - 10 Dec</v>
          </cell>
          <cell r="C2677" t="str">
            <v>CLOSED</v>
          </cell>
          <cell r="D2677" t="str">
            <v>Medium</v>
          </cell>
          <cell r="E2677" t="str">
            <v>netscribes</v>
          </cell>
          <cell r="F2677" t="str">
            <v>Shraddha Dighe</v>
          </cell>
          <cell r="G2677">
            <v>46001.741666666669</v>
          </cell>
          <cell r="H2677">
            <v>46007.520138888889</v>
          </cell>
        </row>
        <row r="2678">
          <cell r="A2678" t="str">
            <v>UCW-23458</v>
          </cell>
          <cell r="B2678" t="str">
            <v>Beauty - 126467 - E2E - Love Earth - 1 Sku - 10 Dec</v>
          </cell>
          <cell r="C2678" t="str">
            <v>CLOSED</v>
          </cell>
          <cell r="D2678" t="str">
            <v>Medium</v>
          </cell>
          <cell r="E2678" t="str">
            <v>netscribes</v>
          </cell>
          <cell r="F2678" t="str">
            <v>Shraddha Dighe</v>
          </cell>
          <cell r="G2678">
            <v>46001.706250000003</v>
          </cell>
          <cell r="H2678">
            <v>46036.54791666667</v>
          </cell>
        </row>
        <row r="2679">
          <cell r="A2679" t="str">
            <v>UCW-23457</v>
          </cell>
          <cell r="B2679" t="str">
            <v>Request to Update Images for Existing Product Listings 2 Styles</v>
          </cell>
          <cell r="C2679" t="str">
            <v>CLOSED</v>
          </cell>
          <cell r="D2679" t="str">
            <v>Medium</v>
          </cell>
          <cell r="E2679" t="str">
            <v>netscribes</v>
          </cell>
          <cell r="F2679" t="str">
            <v>Mohd Tahir Shaikh</v>
          </cell>
          <cell r="G2679">
            <v>46001.702777777777</v>
          </cell>
          <cell r="H2679">
            <v>46036.567361111112</v>
          </cell>
        </row>
        <row r="2680">
          <cell r="A2680" t="str">
            <v>UCW-23454</v>
          </cell>
          <cell r="B2680" t="str">
            <v>Beauty - Adhoc - 125928 - Lotus - 2 SKUs (pending)- 10 Dec</v>
          </cell>
          <cell r="C2680" t="str">
            <v>CLOSED</v>
          </cell>
          <cell r="D2680" t="str">
            <v>Medium</v>
          </cell>
          <cell r="E2680" t="str">
            <v>netscribes</v>
          </cell>
          <cell r="F2680" t="str">
            <v>Shraddha Dighe</v>
          </cell>
          <cell r="G2680">
            <v>46001.668749999997</v>
          </cell>
          <cell r="H2680">
            <v>46036.561805555553</v>
          </cell>
        </row>
        <row r="2681">
          <cell r="A2681" t="str">
            <v>UCW-23447</v>
          </cell>
          <cell r="B2681" t="str">
            <v>Woodland / Apparels / 363 sku's / 52 Options / 8-12-25</v>
          </cell>
          <cell r="C2681" t="str">
            <v>CLOSED</v>
          </cell>
          <cell r="D2681" t="str">
            <v>Medium</v>
          </cell>
          <cell r="E2681" t="str">
            <v>netscribes</v>
          </cell>
          <cell r="F2681" t="str">
            <v>Mohd Tahir Shaikh</v>
          </cell>
          <cell r="G2681">
            <v>46001.644444444442</v>
          </cell>
          <cell r="H2681">
            <v>46007.705555555556</v>
          </cell>
        </row>
        <row r="2682">
          <cell r="A2682" t="str">
            <v>UCW-23444</v>
          </cell>
          <cell r="B2682" t="str">
            <v>Hoversoul Listing   - Nityanikar 09 Dec 2025</v>
          </cell>
          <cell r="C2682" t="str">
            <v>CLOSED Due to Inactive/Insufficient Information</v>
          </cell>
          <cell r="D2682" t="str">
            <v>Medium</v>
          </cell>
          <cell r="E2682" t="str">
            <v>netscribes</v>
          </cell>
          <cell r="F2682" t="str">
            <v>Mohd Tahir Shaikh</v>
          </cell>
          <cell r="G2682">
            <v>46001.54583333333</v>
          </cell>
          <cell r="H2682">
            <v>46168.726388888892</v>
          </cell>
        </row>
        <row r="2683">
          <cell r="A2683" t="str">
            <v>UCW-23443</v>
          </cell>
          <cell r="B2683" t="str">
            <v>Product Images Update Request || Seller Code : 125800</v>
          </cell>
          <cell r="C2683" t="str">
            <v>CLOSED</v>
          </cell>
          <cell r="D2683" t="str">
            <v>Medium</v>
          </cell>
          <cell r="E2683" t="str">
            <v>netscribes</v>
          </cell>
          <cell r="F2683" t="str">
            <v>Mohd Tahir Shaikh</v>
          </cell>
          <cell r="G2683">
            <v>46001.537499999999</v>
          </cell>
          <cell r="H2683">
            <v>46036.561805555553</v>
          </cell>
        </row>
        <row r="2684">
          <cell r="A2684" t="str">
            <v>UCW-23442</v>
          </cell>
          <cell r="B2684" t="str">
            <v>Enamor_AW25_Lingerie Listing File Lot 1</v>
          </cell>
          <cell r="C2684" t="str">
            <v>CLOSED</v>
          </cell>
          <cell r="D2684" t="str">
            <v>Medium</v>
          </cell>
          <cell r="E2684" t="str">
            <v>netscribes</v>
          </cell>
          <cell r="F2684" t="str">
            <v>Mohd Tahir Shaikh</v>
          </cell>
          <cell r="G2684">
            <v>46001.53402777778</v>
          </cell>
          <cell r="H2684">
            <v>46024.801388888889</v>
          </cell>
        </row>
        <row r="2685">
          <cell r="A2685" t="str">
            <v>UCW-23441</v>
          </cell>
          <cell r="B2685" t="str">
            <v>Pending 2 options UCW-12302</v>
          </cell>
          <cell r="C2685" t="str">
            <v>CLOSED</v>
          </cell>
          <cell r="D2685" t="str">
            <v>Medium</v>
          </cell>
          <cell r="E2685" t="str">
            <v>netscribes</v>
          </cell>
          <cell r="F2685" t="str">
            <v>Mohd Tahir Shaikh</v>
          </cell>
          <cell r="G2685">
            <v>46001.525000000001</v>
          </cell>
          <cell r="H2685">
            <v>46024.79583333333</v>
          </cell>
        </row>
        <row r="2686">
          <cell r="A2686" t="str">
            <v>UCW-23440</v>
          </cell>
          <cell r="B2686" t="str">
            <v>Beauty - 125928 - E2E - Mintree - 3 Skus - 10 Dec</v>
          </cell>
          <cell r="C2686" t="str">
            <v>CLOSED</v>
          </cell>
          <cell r="D2686" t="str">
            <v>Medium</v>
          </cell>
          <cell r="E2686" t="str">
            <v>netscribes</v>
          </cell>
          <cell r="F2686" t="str">
            <v>Shraddha Dighe</v>
          </cell>
          <cell r="G2686">
            <v>46001.517361111109</v>
          </cell>
          <cell r="H2686">
            <v>46007.507638888892</v>
          </cell>
        </row>
        <row r="2687">
          <cell r="A2687" t="str">
            <v>UCW-23437</v>
          </cell>
          <cell r="B2687" t="str">
            <v>Request for Image Update || 08/12/2025</v>
          </cell>
          <cell r="C2687" t="str">
            <v>CLOSED</v>
          </cell>
          <cell r="D2687" t="str">
            <v>Medium</v>
          </cell>
          <cell r="E2687" t="str">
            <v>netscribes</v>
          </cell>
          <cell r="F2687" t="str">
            <v>Mohd Tahir Shaikh</v>
          </cell>
          <cell r="G2687">
            <v>46001.493750000001</v>
          </cell>
          <cell r="H2687">
            <v>46036.561805555553</v>
          </cell>
        </row>
        <row r="2688">
          <cell r="A2688" t="str">
            <v>UCW-23436</v>
          </cell>
          <cell r="B2688" t="str">
            <v>Beauty - 126109 - E2E - Brillare - 1 SKU - 10 Dec</v>
          </cell>
          <cell r="C2688" t="str">
            <v>CLOSED</v>
          </cell>
          <cell r="D2688" t="str">
            <v>Medium</v>
          </cell>
          <cell r="E2688" t="str">
            <v>netscribes</v>
          </cell>
          <cell r="F2688" t="str">
            <v>Shraddha Dighe</v>
          </cell>
          <cell r="G2688">
            <v>46001.493055555555</v>
          </cell>
          <cell r="H2688">
            <v>46003.49722222222</v>
          </cell>
        </row>
        <row r="2689">
          <cell r="A2689" t="str">
            <v>UCW-23435</v>
          </cell>
          <cell r="B2689" t="str">
            <v>Beauty - E2E - 125928 - Calvin klein - 2 skus - 10th dec</v>
          </cell>
          <cell r="C2689" t="str">
            <v>CLOSED</v>
          </cell>
          <cell r="D2689" t="str">
            <v>Medium</v>
          </cell>
          <cell r="E2689" t="str">
            <v>netscribes</v>
          </cell>
          <cell r="F2689" t="str">
            <v>Simi Raichel Zachariah</v>
          </cell>
          <cell r="G2689">
            <v>46001.486805555556</v>
          </cell>
          <cell r="H2689">
            <v>46003.493750000001</v>
          </cell>
        </row>
        <row r="2690">
          <cell r="A2690" t="str">
            <v>UCW-23432</v>
          </cell>
          <cell r="B2690" t="str">
            <v>TQ Video Uploading_CL10, AW25 P2 &amp; CL9 Pack2</v>
          </cell>
          <cell r="C2690" t="str">
            <v>CLOSED</v>
          </cell>
          <cell r="D2690" t="str">
            <v>Medium</v>
          </cell>
          <cell r="E2690" t="str">
            <v>netscribes</v>
          </cell>
          <cell r="F2690" t="str">
            <v>Mohd Tahir Shaikh</v>
          </cell>
          <cell r="G2690">
            <v>46001.467361111114</v>
          </cell>
          <cell r="H2690">
            <v>46036.561111111114</v>
          </cell>
        </row>
        <row r="2691">
          <cell r="A2691" t="str">
            <v>UCW-23427</v>
          </cell>
          <cell r="B2691" t="str">
            <v>CLONE - CLONE - Beauty - 125928 - E2E - 4 Brands (The Derma Co., Aqualogica, BBlunt, Dr. Sheths) - 37 SKUS - 10 Dec</v>
          </cell>
          <cell r="C2691" t="str">
            <v>CLOSED</v>
          </cell>
          <cell r="D2691" t="str">
            <v>Medium</v>
          </cell>
          <cell r="E2691" t="str">
            <v>netscribes</v>
          </cell>
          <cell r="F2691" t="str">
            <v>Shraddha Dighe</v>
          </cell>
          <cell r="G2691">
            <v>46001.429166666669</v>
          </cell>
          <cell r="H2691">
            <v>46003.489583333336</v>
          </cell>
        </row>
        <row r="2692">
          <cell r="A2692" t="str">
            <v>UCW-23423</v>
          </cell>
          <cell r="B2692" t="str">
            <v>Zivame: New listing Batch-21 Tatacliq</v>
          </cell>
          <cell r="C2692" t="str">
            <v>CLOSED</v>
          </cell>
          <cell r="D2692" t="str">
            <v>Medium</v>
          </cell>
          <cell r="E2692" t="str">
            <v>netscribes</v>
          </cell>
          <cell r="F2692" t="str">
            <v>Mohd Tahir Shaikh</v>
          </cell>
          <cell r="G2692">
            <v>46000.775000000001</v>
          </cell>
          <cell r="H2692">
            <v>46004.661111111112</v>
          </cell>
        </row>
        <row r="2693">
          <cell r="A2693" t="str">
            <v>UCW-23422</v>
          </cell>
          <cell r="B2693" t="str">
            <v>Beauty - 125928 - E2E - Kama Ayurveda - 1 SKU - 9 Dec</v>
          </cell>
          <cell r="C2693" t="str">
            <v>CLOSED</v>
          </cell>
          <cell r="D2693" t="str">
            <v>Medium</v>
          </cell>
          <cell r="E2693" t="str">
            <v>netscribes</v>
          </cell>
          <cell r="F2693" t="str">
            <v>Shraddha Dighe</v>
          </cell>
          <cell r="G2693">
            <v>46000.774305555555</v>
          </cell>
          <cell r="H2693">
            <v>46002.559027777781</v>
          </cell>
        </row>
        <row r="2694">
          <cell r="A2694" t="str">
            <v>UCW-23420</v>
          </cell>
          <cell r="B2694" t="str">
            <v>SKU Image Update Required</v>
          </cell>
          <cell r="C2694" t="str">
            <v>CLOSED</v>
          </cell>
          <cell r="D2694" t="str">
            <v>Medium</v>
          </cell>
          <cell r="E2694" t="str">
            <v>netscribes</v>
          </cell>
          <cell r="F2694" t="str">
            <v>Mohd Tahir Shaikh</v>
          </cell>
          <cell r="G2694">
            <v>46000.771527777775</v>
          </cell>
          <cell r="H2694">
            <v>46036.569444444445</v>
          </cell>
        </row>
        <row r="2695">
          <cell r="A2695" t="str">
            <v>UCW-23419</v>
          </cell>
          <cell r="B2695" t="str">
            <v>Images Replace - 08.12.2025</v>
          </cell>
          <cell r="C2695" t="str">
            <v>CLOSED</v>
          </cell>
          <cell r="D2695" t="str">
            <v>Medium</v>
          </cell>
          <cell r="E2695" t="str">
            <v>netscribes</v>
          </cell>
          <cell r="F2695" t="str">
            <v>Mohd Tahir Shaikh</v>
          </cell>
          <cell r="G2695">
            <v>46000.768055555556</v>
          </cell>
          <cell r="H2695">
            <v>46036.560416666667</v>
          </cell>
        </row>
        <row r="2696">
          <cell r="A2696" t="str">
            <v>UCW-23412</v>
          </cell>
          <cell r="B2696" t="str">
            <v>Ingersoll Infographic Image Update I Designer World Brands 08th Dec</v>
          </cell>
          <cell r="C2696" t="str">
            <v>CLOSED</v>
          </cell>
          <cell r="D2696" t="str">
            <v>Medium</v>
          </cell>
          <cell r="E2696" t="str">
            <v>netscribes</v>
          </cell>
          <cell r="F2696" t="str">
            <v>Mohd Tahir Shaikh</v>
          </cell>
          <cell r="G2696">
            <v>46000.738888888889</v>
          </cell>
          <cell r="H2696">
            <v>46036.560416666667</v>
          </cell>
        </row>
        <row r="2697">
          <cell r="A2697" t="str">
            <v>UCW-23408</v>
          </cell>
          <cell r="B2697" t="str">
            <v>Request to List Nike Apparels 2nd file on Tata Cliq</v>
          </cell>
          <cell r="C2697" t="str">
            <v>CLOSED</v>
          </cell>
          <cell r="D2697" t="str">
            <v>Highest</v>
          </cell>
          <cell r="E2697" t="str">
            <v>netscribes</v>
          </cell>
          <cell r="F2697" t="str">
            <v>Sushma Ram</v>
          </cell>
          <cell r="G2697">
            <v>46000.708333333336</v>
          </cell>
          <cell r="H2697">
            <v>46024.810416666667</v>
          </cell>
        </row>
        <row r="2698">
          <cell r="A2698" t="str">
            <v>UCW-23401</v>
          </cell>
          <cell r="B2698" t="str">
            <v>Beauty - Relisting - 125928 - Roberto Cavalli - 12 skus - 9 Dec</v>
          </cell>
          <cell r="C2698" t="str">
            <v>CLOSED</v>
          </cell>
          <cell r="D2698" t="str">
            <v>Medium</v>
          </cell>
          <cell r="E2698" t="str">
            <v>netscribes</v>
          </cell>
          <cell r="F2698" t="str">
            <v>Simi Raichel Zachariah</v>
          </cell>
          <cell r="G2698">
            <v>46000.665277777778</v>
          </cell>
          <cell r="H2698">
            <v>46036.55972222222</v>
          </cell>
        </row>
        <row r="2699">
          <cell r="A2699" t="str">
            <v>UCW-23399</v>
          </cell>
          <cell r="B2699" t="str">
            <v xml:space="preserve">Men's Apparel 02-12-2025 </v>
          </cell>
          <cell r="C2699" t="str">
            <v>CLOSED</v>
          </cell>
          <cell r="D2699" t="str">
            <v>Medium</v>
          </cell>
          <cell r="E2699" t="str">
            <v>netscribes</v>
          </cell>
          <cell r="F2699" t="str">
            <v>netscribes</v>
          </cell>
          <cell r="G2699">
            <v>46000.647222222222</v>
          </cell>
          <cell r="H2699">
            <v>46036.559027777781</v>
          </cell>
        </row>
        <row r="2700">
          <cell r="A2700" t="str">
            <v>UCW-23398</v>
          </cell>
          <cell r="B2700" t="str">
            <v>Beauty - Adhoc - 127939 - United Colors Of Benetton  - 7 skus - 9th Dec</v>
          </cell>
          <cell r="C2700" t="str">
            <v>CLOSED</v>
          </cell>
          <cell r="D2700" t="str">
            <v>Medium</v>
          </cell>
          <cell r="E2700" t="str">
            <v>netscribes</v>
          </cell>
          <cell r="F2700" t="str">
            <v>Simi Raichel Zachariah</v>
          </cell>
          <cell r="G2700">
            <v>46000.64166666667</v>
          </cell>
          <cell r="H2700">
            <v>46036.559027777781</v>
          </cell>
        </row>
        <row r="2701">
          <cell r="A2701" t="str">
            <v>UCW-23397</v>
          </cell>
          <cell r="B2701" t="str">
            <v>Beauty - E2E - 125928 - Caudalie - 1 sku - 9th Dec</v>
          </cell>
          <cell r="C2701" t="str">
            <v>CLOSED</v>
          </cell>
          <cell r="D2701" t="str">
            <v>Medium</v>
          </cell>
          <cell r="E2701" t="str">
            <v>netscribes</v>
          </cell>
          <cell r="F2701" t="str">
            <v>Simi Raichel Zachariah</v>
          </cell>
          <cell r="G2701">
            <v>46000.636805555558</v>
          </cell>
          <cell r="H2701">
            <v>46002.553472222222</v>
          </cell>
        </row>
        <row r="2702">
          <cell r="A2702" t="str">
            <v>UCW-23396</v>
          </cell>
          <cell r="B2702" t="str">
            <v>Mason Home Product Videos for Upload tata cliq home web site</v>
          </cell>
          <cell r="C2702" t="str">
            <v>CLOSED</v>
          </cell>
          <cell r="D2702" t="str">
            <v>Medium</v>
          </cell>
          <cell r="E2702" t="str">
            <v>netscribes</v>
          </cell>
          <cell r="F2702" t="str">
            <v>Sushma Ram</v>
          </cell>
          <cell r="G2702">
            <v>46000.61041666667</v>
          </cell>
          <cell r="H2702">
            <v>46036.558333333334</v>
          </cell>
        </row>
        <row r="2703">
          <cell r="A2703" t="str">
            <v>UCW-23394</v>
          </cell>
          <cell r="B2703" t="str">
            <v>Beauty - 127115 - Relisting - The Body Shop - 11 SKUS - 9 Dec</v>
          </cell>
          <cell r="C2703" t="str">
            <v>CLOSED</v>
          </cell>
          <cell r="D2703" t="str">
            <v>Medium</v>
          </cell>
          <cell r="E2703" t="str">
            <v>netscribes</v>
          </cell>
          <cell r="F2703" t="str">
            <v>Shraddha Dighe</v>
          </cell>
          <cell r="G2703">
            <v>46000.592361111114</v>
          </cell>
          <cell r="H2703">
            <v>46036.558333333334</v>
          </cell>
        </row>
        <row r="2704">
          <cell r="A2704" t="str">
            <v>UCW-23383</v>
          </cell>
          <cell r="B2704" t="str">
            <v>LIVE NEW LISTING | Homesake | 05.12.2025</v>
          </cell>
          <cell r="C2704" t="str">
            <v>CLOSED</v>
          </cell>
          <cell r="D2704" t="str">
            <v>Medium</v>
          </cell>
          <cell r="E2704" t="str">
            <v>netscribes</v>
          </cell>
          <cell r="F2704" t="str">
            <v>Mohd Tahir Shaikh</v>
          </cell>
          <cell r="G2704">
            <v>46000.525000000001</v>
          </cell>
          <cell r="H2704">
            <v>46024.787499999999</v>
          </cell>
        </row>
        <row r="2705">
          <cell r="A2705" t="str">
            <v>UCW-23379</v>
          </cell>
          <cell r="B2705" t="str">
            <v>Beauty - 125928 - E2E - PAC cosmetics - 210 SKUS - 9 Dec</v>
          </cell>
          <cell r="C2705" t="str">
            <v>CLOSED</v>
          </cell>
          <cell r="D2705" t="str">
            <v>Medium</v>
          </cell>
          <cell r="E2705" t="str">
            <v>netscribes</v>
          </cell>
          <cell r="F2705" t="str">
            <v>Shraddha Dighe</v>
          </cell>
          <cell r="G2705">
            <v>46000.455555555556</v>
          </cell>
          <cell r="H2705">
            <v>46036.54583333333</v>
          </cell>
        </row>
        <row r="2706">
          <cell r="A2706" t="str">
            <v>UCW-23374</v>
          </cell>
          <cell r="B2706" t="str">
            <v>Beauty - E2E - 127939 - M2 beauty - 1 sku - 8th Dec</v>
          </cell>
          <cell r="C2706" t="str">
            <v>CLOSED</v>
          </cell>
          <cell r="D2706" t="str">
            <v>Medium</v>
          </cell>
          <cell r="E2706" t="str">
            <v>netscribes</v>
          </cell>
          <cell r="F2706" t="str">
            <v>Simi Raichel Zachariah</v>
          </cell>
          <cell r="G2706">
            <v>45999.789583333331</v>
          </cell>
          <cell r="H2706">
            <v>46002.470833333333</v>
          </cell>
        </row>
        <row r="2707">
          <cell r="A2707" t="str">
            <v>UCW-23371</v>
          </cell>
          <cell r="B2707" t="str">
            <v>Request to Update the Images(47)| Brand - Crimsoune Club | Women | Tata Cliq- Fashion | 05-12-2025</v>
          </cell>
          <cell r="C2707" t="str">
            <v>CLOSED</v>
          </cell>
          <cell r="D2707" t="str">
            <v>Medium</v>
          </cell>
          <cell r="E2707" t="str">
            <v>netscribes</v>
          </cell>
          <cell r="F2707" t="str">
            <v>Mohd Tahir Shaikh</v>
          </cell>
          <cell r="G2707">
            <v>45999.78402777778</v>
          </cell>
          <cell r="H2707">
            <v>46036.557638888888</v>
          </cell>
        </row>
        <row r="2708">
          <cell r="A2708" t="str">
            <v>UCW-23368</v>
          </cell>
          <cell r="B2708" t="str">
            <v>BB 1 article Listing</v>
          </cell>
          <cell r="C2708" t="str">
            <v>CLOSED</v>
          </cell>
          <cell r="D2708" t="str">
            <v>Highest</v>
          </cell>
          <cell r="E2708" t="str">
            <v>netscribes</v>
          </cell>
          <cell r="F2708" t="str">
            <v>Sushma Ram</v>
          </cell>
          <cell r="G2708">
            <v>45999.76666666667</v>
          </cell>
          <cell r="H2708">
            <v>46001.470138888886</v>
          </cell>
        </row>
        <row r="2709">
          <cell r="A2709" t="str">
            <v>UCW-23363</v>
          </cell>
          <cell r="B2709" t="str">
            <v>Beauty - E2E- Ajmal - 125790- 4 skus - 8th Dec</v>
          </cell>
          <cell r="C2709" t="str">
            <v>CLOSED</v>
          </cell>
          <cell r="D2709" t="str">
            <v>Medium</v>
          </cell>
          <cell r="E2709" t="str">
            <v>netscribes</v>
          </cell>
          <cell r="F2709" t="str">
            <v>Simi Raichel Zachariah</v>
          </cell>
          <cell r="G2709">
            <v>45999.744444444441</v>
          </cell>
          <cell r="H2709">
            <v>46002.466666666667</v>
          </cell>
        </row>
        <row r="2710">
          <cell r="A2710" t="str">
            <v>UCW-23344</v>
          </cell>
          <cell r="B2710" t="str">
            <v>Beauty - 127939 - Adhoc - Video update - Guess - 3 SKUS - 8 Dec</v>
          </cell>
          <cell r="C2710" t="str">
            <v>CLOSED Due to Inactive/Insufficient Information</v>
          </cell>
          <cell r="D2710" t="str">
            <v>Medium</v>
          </cell>
          <cell r="E2710" t="str">
            <v>netscribes</v>
          </cell>
          <cell r="F2710" t="str">
            <v>Shraddha Dighe</v>
          </cell>
          <cell r="G2710">
            <v>45999.646527777775</v>
          </cell>
          <cell r="H2710">
            <v>46000.659722222219</v>
          </cell>
        </row>
        <row r="2711">
          <cell r="A2711" t="str">
            <v>UCW-23343</v>
          </cell>
          <cell r="B2711" t="str">
            <v>Tatacliq Specimen Template | 5th Dec'25</v>
          </cell>
          <cell r="C2711" t="str">
            <v>CLOSED</v>
          </cell>
          <cell r="D2711" t="str">
            <v>Medium</v>
          </cell>
          <cell r="E2711" t="str">
            <v>netscribes</v>
          </cell>
          <cell r="F2711" t="str">
            <v>Mohd Tahir Shaikh</v>
          </cell>
          <cell r="G2711">
            <v>45999.642361111109</v>
          </cell>
          <cell r="H2711">
            <v>46024.781944444447</v>
          </cell>
        </row>
        <row r="2712">
          <cell r="A2712" t="str">
            <v>UCW-23342</v>
          </cell>
          <cell r="B2712" t="str">
            <v>Beauty - 125928 - Image update - Sebamed - 31 SKUS - 8 Dec</v>
          </cell>
          <cell r="C2712" t="str">
            <v>CLOSED</v>
          </cell>
          <cell r="D2712" t="str">
            <v>Medium</v>
          </cell>
          <cell r="E2712" t="str">
            <v>netscribes</v>
          </cell>
          <cell r="F2712" t="str">
            <v>Shraddha Dighe</v>
          </cell>
          <cell r="G2712">
            <v>45999.637499999997</v>
          </cell>
          <cell r="H2712">
            <v>46022.650694444441</v>
          </cell>
        </row>
        <row r="2713">
          <cell r="A2713" t="str">
            <v>UCW-23341</v>
          </cell>
          <cell r="B2713" t="str">
            <v>Beauty - 129088 - E2E - Semino - 3 SKUs - 3 Dec</v>
          </cell>
          <cell r="C2713" t="str">
            <v>CLOSED</v>
          </cell>
          <cell r="D2713" t="str">
            <v>Medium</v>
          </cell>
          <cell r="E2713" t="str">
            <v>netscribes</v>
          </cell>
          <cell r="F2713" t="str">
            <v>Shraddha Dighe</v>
          </cell>
          <cell r="G2713">
            <v>45999.632638888892</v>
          </cell>
          <cell r="H2713">
            <v>46036.544444444444</v>
          </cell>
        </row>
        <row r="2714">
          <cell r="A2714" t="str">
            <v>UCW-23340</v>
          </cell>
          <cell r="B2714" t="str">
            <v>Label Ritu Kumar AW-25 2nd Drop</v>
          </cell>
          <cell r="C2714" t="str">
            <v>CLOSED</v>
          </cell>
          <cell r="D2714" t="str">
            <v>Medium</v>
          </cell>
          <cell r="E2714" t="str">
            <v>netscribes</v>
          </cell>
          <cell r="F2714" t="str">
            <v>Mohd Tahir Shaikh</v>
          </cell>
          <cell r="G2714">
            <v>45999.609027777777</v>
          </cell>
          <cell r="H2714">
            <v>46024.800694444442</v>
          </cell>
        </row>
        <row r="2715">
          <cell r="A2715" t="str">
            <v>UCW-23339</v>
          </cell>
          <cell r="B2715" t="str">
            <v>Tata Cliq Files B2C &amp; Nov-Inventory Sheet Articles</v>
          </cell>
          <cell r="C2715" t="str">
            <v>CLOSED</v>
          </cell>
          <cell r="D2715" t="str">
            <v>Medium</v>
          </cell>
          <cell r="E2715" t="str">
            <v>netscribes</v>
          </cell>
          <cell r="F2715" t="str">
            <v>Mohd Tahir Shaikh</v>
          </cell>
          <cell r="G2715">
            <v>45999.601388888892</v>
          </cell>
          <cell r="H2715">
            <v>46009.724999999999</v>
          </cell>
        </row>
        <row r="2716">
          <cell r="A2716" t="str">
            <v>UCW-23334</v>
          </cell>
          <cell r="B2716" t="str">
            <v>Listing Video's for Xmas Products - Little Surprise Box - 2nd file</v>
          </cell>
          <cell r="C2716" t="str">
            <v>CLOSED</v>
          </cell>
          <cell r="D2716" t="str">
            <v>Medium</v>
          </cell>
          <cell r="E2716" t="str">
            <v>netscribes</v>
          </cell>
          <cell r="F2716" t="str">
            <v>Mohd Tahir Shaikh</v>
          </cell>
          <cell r="G2716">
            <v>45999.577777777777</v>
          </cell>
          <cell r="H2716">
            <v>46036.554861111108</v>
          </cell>
        </row>
        <row r="2717">
          <cell r="A2717" t="str">
            <v>UCW-23333</v>
          </cell>
          <cell r="B2717" t="str">
            <v>Beauty - 125928 - E2E - OUAI - 7 SKUS - 8 Dec</v>
          </cell>
          <cell r="C2717" t="str">
            <v>CLOSED</v>
          </cell>
          <cell r="D2717" t="str">
            <v>Medium</v>
          </cell>
          <cell r="E2717" t="str">
            <v>netscribes</v>
          </cell>
          <cell r="F2717" t="str">
            <v>Shraddha Dighe</v>
          </cell>
          <cell r="G2717">
            <v>45999.575694444444</v>
          </cell>
          <cell r="H2717">
            <v>46036.544444444444</v>
          </cell>
        </row>
        <row r="2718">
          <cell r="A2718" t="str">
            <v>UCW-23332</v>
          </cell>
          <cell r="B2718" t="str">
            <v>Tatacliq Kids Apparels Template | 5th Dec'2025</v>
          </cell>
          <cell r="C2718" t="str">
            <v>CLOSED</v>
          </cell>
          <cell r="D2718" t="str">
            <v>Medium</v>
          </cell>
          <cell r="E2718" t="str">
            <v>netscribes</v>
          </cell>
          <cell r="F2718" t="str">
            <v>Mohd Tahir Shaikh</v>
          </cell>
          <cell r="G2718">
            <v>45999.572222222225</v>
          </cell>
          <cell r="H2718">
            <v>46002.573611111111</v>
          </cell>
        </row>
        <row r="2719">
          <cell r="A2719" t="str">
            <v>UCW-23331</v>
          </cell>
          <cell r="B2719" t="str">
            <v>Tatacliq Men's Apparels Templates | 5th Dec'2025</v>
          </cell>
          <cell r="C2719" t="str">
            <v>CLOSED</v>
          </cell>
          <cell r="D2719" t="str">
            <v>Medium</v>
          </cell>
          <cell r="E2719" t="str">
            <v>netscribes</v>
          </cell>
          <cell r="F2719" t="str">
            <v>Mohd Tahir Shaikh</v>
          </cell>
          <cell r="G2719">
            <v>45999.568055555559</v>
          </cell>
          <cell r="H2719">
            <v>46014.474305555559</v>
          </cell>
        </row>
        <row r="2720">
          <cell r="A2720" t="str">
            <v>UCW-23326</v>
          </cell>
          <cell r="B2720" t="str">
            <v>TH | MP Migration | OMNI Lux to MP Mall | 27 styles</v>
          </cell>
          <cell r="C2720" t="str">
            <v>CLOSED</v>
          </cell>
          <cell r="D2720" t="str">
            <v>Medium</v>
          </cell>
          <cell r="E2720" t="str">
            <v>Chirag Dubal</v>
          </cell>
          <cell r="F2720" t="str">
            <v>Shloka Chakre</v>
          </cell>
          <cell r="G2720">
            <v>45999.488888888889</v>
          </cell>
          <cell r="H2720">
            <v>46000.558333333334</v>
          </cell>
        </row>
        <row r="2721">
          <cell r="A2721" t="str">
            <v>UCW-23323</v>
          </cell>
          <cell r="B2721" t="str">
            <v>Styles Migration to Tata Cliq Westbury Account - 18-09-2025 (Clone)</v>
          </cell>
          <cell r="C2721" t="str">
            <v>CLOSED</v>
          </cell>
          <cell r="D2721" t="str">
            <v>Medium</v>
          </cell>
          <cell r="E2721" t="str">
            <v>netscribes</v>
          </cell>
          <cell r="F2721" t="str">
            <v>netscribes</v>
          </cell>
          <cell r="G2721">
            <v>45999.454861111109</v>
          </cell>
          <cell r="H2721">
            <v>46022.65</v>
          </cell>
        </row>
        <row r="2722">
          <cell r="A2722" t="str">
            <v>UCW-23322</v>
          </cell>
          <cell r="B2722" t="str">
            <v>4 SKUs pending - UCW-19681</v>
          </cell>
          <cell r="C2722" t="str">
            <v>CLOSED</v>
          </cell>
          <cell r="D2722" t="str">
            <v>Medium</v>
          </cell>
          <cell r="E2722" t="str">
            <v>netscribes</v>
          </cell>
          <cell r="F2722" t="str">
            <v>Mohd Tahir Shaikh</v>
          </cell>
          <cell r="G2722">
            <v>45999.451388888891</v>
          </cell>
          <cell r="H2722">
            <v>46036.554166666669</v>
          </cell>
        </row>
        <row r="2723">
          <cell r="A2723" t="str">
            <v>UCW-23314</v>
          </cell>
          <cell r="B2723" t="str">
            <v>Tata Cliq Footwear Catalogue - Asics | SS'26</v>
          </cell>
          <cell r="C2723" t="str">
            <v>CLOSED</v>
          </cell>
          <cell r="D2723" t="str">
            <v>Medium</v>
          </cell>
          <cell r="E2723" t="str">
            <v>netscribes</v>
          </cell>
          <cell r="F2723" t="str">
            <v>Mohd Tahir Shaikh</v>
          </cell>
          <cell r="G2723">
            <v>45997.577777777777</v>
          </cell>
          <cell r="H2723">
            <v>46024.795138888891</v>
          </cell>
        </row>
        <row r="2724">
          <cell r="A2724" t="str">
            <v>UCW-23308</v>
          </cell>
          <cell r="B2724" t="str">
            <v>Tatacliq Men Women Footwear Templates | 4th Dec'2025</v>
          </cell>
          <cell r="C2724" t="str">
            <v>CLOSED</v>
          </cell>
          <cell r="D2724" t="str">
            <v>Medium</v>
          </cell>
          <cell r="E2724" t="str">
            <v>netscribes</v>
          </cell>
          <cell r="F2724" t="str">
            <v>Mohd Tahir Shaikh</v>
          </cell>
          <cell r="G2724">
            <v>45996.78402777778</v>
          </cell>
          <cell r="H2724">
            <v>46000.671527777777</v>
          </cell>
        </row>
        <row r="2725">
          <cell r="A2725" t="str">
            <v>UCW-23303</v>
          </cell>
          <cell r="B2725" t="str">
            <v>TataCliq Fashion Listing File For Anna by Anuschka.</v>
          </cell>
          <cell r="C2725" t="str">
            <v>CLOSED</v>
          </cell>
          <cell r="D2725" t="str">
            <v>Medium</v>
          </cell>
          <cell r="E2725" t="str">
            <v>netscribes</v>
          </cell>
          <cell r="F2725" t="str">
            <v>Mohd Tahir Shaikh</v>
          </cell>
          <cell r="G2725">
            <v>45996.763194444444</v>
          </cell>
          <cell r="H2725">
            <v>46076.524305555555</v>
          </cell>
        </row>
        <row r="2726">
          <cell r="A2726" t="str">
            <v>UCW-23294</v>
          </cell>
          <cell r="B2726" t="str">
            <v>Hoversoul Listing - Exo Footwear 02 Dec 2025 Ballerinas</v>
          </cell>
          <cell r="C2726" t="str">
            <v>CLOSED</v>
          </cell>
          <cell r="D2726" t="str">
            <v>Medium</v>
          </cell>
          <cell r="E2726" t="str">
            <v>netscribes</v>
          </cell>
          <cell r="F2726" t="str">
            <v>Mohd Tahir Shaikh</v>
          </cell>
          <cell r="G2726">
            <v>45996.701388888891</v>
          </cell>
          <cell r="H2726">
            <v>46156.820833333331</v>
          </cell>
        </row>
        <row r="2727">
          <cell r="A2727" t="str">
            <v>UCW-23293</v>
          </cell>
          <cell r="B2727" t="str">
            <v>Lunch Bag Listing Images – Update Required</v>
          </cell>
          <cell r="C2727" t="str">
            <v>CLOSED</v>
          </cell>
          <cell r="D2727" t="str">
            <v>Medium</v>
          </cell>
          <cell r="E2727" t="str">
            <v>netscribes</v>
          </cell>
          <cell r="F2727" t="str">
            <v>Sushma Ram</v>
          </cell>
          <cell r="G2727">
            <v>45996.69027777778</v>
          </cell>
          <cell r="H2727">
            <v>46036.552777777775</v>
          </cell>
        </row>
        <row r="2728">
          <cell r="A2728" t="str">
            <v>UCW-23291</v>
          </cell>
          <cell r="B2728" t="str">
            <v>Tatacliq Men Content template-04-12-25</v>
          </cell>
          <cell r="C2728" t="str">
            <v>CLOSED</v>
          </cell>
          <cell r="D2728" t="str">
            <v>Medium</v>
          </cell>
          <cell r="E2728" t="str">
            <v>netscribes</v>
          </cell>
          <cell r="F2728" t="str">
            <v>Sushma Ram</v>
          </cell>
          <cell r="G2728">
            <v>45996.68472222222</v>
          </cell>
          <cell r="H2728">
            <v>46003.808333333334</v>
          </cell>
        </row>
        <row r="2729">
          <cell r="A2729" t="str">
            <v>UCW-23288</v>
          </cell>
          <cell r="B2729" t="str">
            <v>Hidesign Christmas Freebie Toast - Tatacliq</v>
          </cell>
          <cell r="C2729" t="str">
            <v>CLOSED</v>
          </cell>
          <cell r="D2729" t="str">
            <v>Medium</v>
          </cell>
          <cell r="E2729" t="str">
            <v>netscribes</v>
          </cell>
          <cell r="F2729" t="str">
            <v>Mohd Tahir Shaikh</v>
          </cell>
          <cell r="G2729">
            <v>45996.668055555558</v>
          </cell>
          <cell r="H2729">
            <v>46003.61041666667</v>
          </cell>
        </row>
        <row r="2730">
          <cell r="A2730" t="str">
            <v>UCW-23283</v>
          </cell>
          <cell r="B2730" t="str">
            <v xml:space="preserve">Beauty - Adhoc - 125928 - Lotus - 54 skus - 5th Dec </v>
          </cell>
          <cell r="C2730" t="str">
            <v>CLOSED</v>
          </cell>
          <cell r="D2730" t="str">
            <v>Medium</v>
          </cell>
          <cell r="E2730" t="str">
            <v>netscribes</v>
          </cell>
          <cell r="F2730" t="str">
            <v>Simi Raichel Zachariah</v>
          </cell>
          <cell r="G2730">
            <v>45996.62222222222</v>
          </cell>
          <cell r="H2730">
            <v>46022.647916666669</v>
          </cell>
        </row>
        <row r="2731">
          <cell r="A2731" t="str">
            <v>UCW-23274</v>
          </cell>
          <cell r="B2731" t="str">
            <v>TH/CK Omni-107 Lot</v>
          </cell>
          <cell r="C2731" t="str">
            <v>CLOSED</v>
          </cell>
          <cell r="D2731" t="str">
            <v>Medium</v>
          </cell>
          <cell r="E2731" t="str">
            <v>Chirag Dubal</v>
          </cell>
          <cell r="F2731" t="str">
            <v>Shloka Chakre</v>
          </cell>
          <cell r="G2731">
            <v>45996.492361111108</v>
          </cell>
          <cell r="H2731">
            <v>46024.80972222222</v>
          </cell>
        </row>
        <row r="2732">
          <cell r="A2732" t="str">
            <v>UCW-23273</v>
          </cell>
          <cell r="B2732" t="str">
            <v>TH/CK-MP-Lot 187</v>
          </cell>
          <cell r="C2732" t="str">
            <v>CLOSED</v>
          </cell>
          <cell r="D2732" t="str">
            <v>Medium</v>
          </cell>
          <cell r="E2732" t="str">
            <v>Chirag Dubal</v>
          </cell>
          <cell r="F2732" t="str">
            <v>Reagan D’souza</v>
          </cell>
          <cell r="G2732">
            <v>45996.478472222225</v>
          </cell>
          <cell r="H2732">
            <v>46024.809027777781</v>
          </cell>
        </row>
        <row r="2733">
          <cell r="A2733" t="str">
            <v>UCW-23272</v>
          </cell>
          <cell r="B2733" t="str">
            <v>CLONE - Beauty - Adhoc - 127939 - Juilette - 18 skus - 5th dec</v>
          </cell>
          <cell r="C2733" t="str">
            <v>CLOSED</v>
          </cell>
          <cell r="D2733" t="str">
            <v>Medium</v>
          </cell>
          <cell r="E2733" t="str">
            <v>netscribes</v>
          </cell>
          <cell r="F2733" t="str">
            <v>Simi Raichel Zachariah</v>
          </cell>
          <cell r="G2733">
            <v>45996.476388888892</v>
          </cell>
          <cell r="H2733">
            <v>46036.552777777775</v>
          </cell>
        </row>
        <row r="2734">
          <cell r="A2734" t="str">
            <v>UCW-23271</v>
          </cell>
          <cell r="B2734" t="str">
            <v>Pending 3 SKUs UCW-23010</v>
          </cell>
          <cell r="C2734" t="str">
            <v>CLOSED</v>
          </cell>
          <cell r="D2734" t="str">
            <v>Medium</v>
          </cell>
          <cell r="E2734" t="str">
            <v>netscribes</v>
          </cell>
          <cell r="F2734" t="str">
            <v>Mohd Tahir Shaikh</v>
          </cell>
          <cell r="G2734">
            <v>45996.455555555556</v>
          </cell>
          <cell r="H2734">
            <v>45997.493055555555</v>
          </cell>
        </row>
        <row r="2735">
          <cell r="A2735" t="str">
            <v>UCW-23269</v>
          </cell>
          <cell r="B2735" t="str">
            <v>Beauty - Adhoc - 125928 - Colorbar - 4 skus - 5th Dec</v>
          </cell>
          <cell r="C2735" t="str">
            <v>CLOSED</v>
          </cell>
          <cell r="D2735" t="str">
            <v>Medium</v>
          </cell>
          <cell r="E2735" t="str">
            <v>netscribes</v>
          </cell>
          <cell r="F2735" t="str">
            <v>Simi Raichel Zachariah</v>
          </cell>
          <cell r="G2735">
            <v>45996.427083333336</v>
          </cell>
          <cell r="H2735">
            <v>46036.552083333336</v>
          </cell>
        </row>
        <row r="2736">
          <cell r="A2736" t="str">
            <v>UCW-23266</v>
          </cell>
          <cell r="B2736" t="str">
            <v>Ritu Kumar AW-25 2nd Drop - 04-12-25</v>
          </cell>
          <cell r="C2736" t="str">
            <v>CLOSED</v>
          </cell>
          <cell r="D2736" t="str">
            <v>Medium</v>
          </cell>
          <cell r="E2736" t="str">
            <v>Chirag Dubal</v>
          </cell>
          <cell r="F2736" t="str">
            <v>Reagan D’souza</v>
          </cell>
          <cell r="G2736">
            <v>45995.88958333333</v>
          </cell>
          <cell r="H2736">
            <v>46003.604861111111</v>
          </cell>
        </row>
        <row r="2737">
          <cell r="A2737" t="str">
            <v>UCW-23265</v>
          </cell>
          <cell r="B2737" t="str">
            <v>Label Ritu Kumar AW-25 2nd Drop - 04-12-25</v>
          </cell>
          <cell r="C2737" t="str">
            <v>CLOSED</v>
          </cell>
          <cell r="D2737" t="str">
            <v>Medium</v>
          </cell>
          <cell r="E2737" t="str">
            <v>Chirag Dubal</v>
          </cell>
          <cell r="F2737" t="str">
            <v>Reagan D’souza</v>
          </cell>
          <cell r="G2737">
            <v>45995.886805555558</v>
          </cell>
          <cell r="H2737">
            <v>46024.77847222222</v>
          </cell>
        </row>
        <row r="2738">
          <cell r="A2738" t="str">
            <v>UCW-23245</v>
          </cell>
          <cell r="B2738" t="str">
            <v>Styles Migration to Tata Cliq Westbury Account - 03-12-2025</v>
          </cell>
          <cell r="C2738" t="str">
            <v>CLOSED</v>
          </cell>
          <cell r="D2738" t="str">
            <v>Medium</v>
          </cell>
          <cell r="E2738" t="str">
            <v>netscribes</v>
          </cell>
          <cell r="F2738" t="str">
            <v>Sushma Ram</v>
          </cell>
          <cell r="G2738">
            <v>45995.747916666667</v>
          </cell>
          <cell r="H2738">
            <v>46024.586805555555</v>
          </cell>
        </row>
        <row r="2739">
          <cell r="A2739" t="str">
            <v>UCW-23241</v>
          </cell>
          <cell r="B2739" t="str">
            <v>Need to update title_3rd Dec</v>
          </cell>
          <cell r="C2739" t="str">
            <v>CLOSED</v>
          </cell>
          <cell r="D2739" t="str">
            <v>Medium</v>
          </cell>
          <cell r="E2739" t="str">
            <v>netscribes</v>
          </cell>
          <cell r="F2739" t="str">
            <v>Sushma Ram</v>
          </cell>
          <cell r="G2739">
            <v>45995.729861111111</v>
          </cell>
          <cell r="H2739">
            <v>45997.623611111114</v>
          </cell>
        </row>
        <row r="2740">
          <cell r="A2740" t="str">
            <v>UCW-23235</v>
          </cell>
          <cell r="B2740" t="str">
            <v>Tata Cliq Men's Apparel Video Upload Request // 03-12-2025</v>
          </cell>
          <cell r="C2740" t="str">
            <v>CLOSED</v>
          </cell>
          <cell r="D2740" t="str">
            <v>Medium</v>
          </cell>
          <cell r="E2740" t="str">
            <v>netscribes</v>
          </cell>
          <cell r="F2740" t="str">
            <v>Mohd Tahir Shaikh</v>
          </cell>
          <cell r="G2740">
            <v>45995.679166666669</v>
          </cell>
          <cell r="H2740">
            <v>46000.570833333331</v>
          </cell>
        </row>
        <row r="2741">
          <cell r="A2741" t="str">
            <v>UCW-23232</v>
          </cell>
          <cell r="B2741" t="str">
            <v>Beauty - Adhoc Correction - 100001 - Studiowest - 81 skus - 4th Dec</v>
          </cell>
          <cell r="C2741" t="str">
            <v>CLOSED</v>
          </cell>
          <cell r="D2741" t="str">
            <v>Medium</v>
          </cell>
          <cell r="E2741" t="str">
            <v>netscribes</v>
          </cell>
          <cell r="F2741" t="str">
            <v>Simi Raichel Zachariah</v>
          </cell>
          <cell r="G2741">
            <v>45995.670138888891</v>
          </cell>
          <cell r="H2741">
            <v>46036.692361111112</v>
          </cell>
        </row>
        <row r="2742">
          <cell r="A2742" t="str">
            <v>UCW-23230</v>
          </cell>
          <cell r="B2742" t="str">
            <v xml:space="preserve">Handbag Title Update </v>
          </cell>
          <cell r="C2742" t="str">
            <v>CLOSED</v>
          </cell>
          <cell r="D2742" t="str">
            <v>Medium</v>
          </cell>
          <cell r="E2742" t="str">
            <v>netscribes</v>
          </cell>
          <cell r="F2742" t="str">
            <v>Sushma Ram</v>
          </cell>
          <cell r="G2742">
            <v>45995.665972222225</v>
          </cell>
          <cell r="H2742">
            <v>46036.54791666667</v>
          </cell>
        </row>
        <row r="2743">
          <cell r="A2743" t="str">
            <v>UCW-23229</v>
          </cell>
          <cell r="B2743" t="str">
            <v>Beauty - E2E - 128628 - Foxtale - 2 skus - 4th Dec</v>
          </cell>
          <cell r="C2743" t="str">
            <v>CLOSED</v>
          </cell>
          <cell r="D2743" t="str">
            <v>Medium</v>
          </cell>
          <cell r="E2743" t="str">
            <v>netscribes</v>
          </cell>
          <cell r="F2743" t="str">
            <v>Simi Raichel Zachariah</v>
          </cell>
          <cell r="G2743">
            <v>45995.654166666667</v>
          </cell>
          <cell r="H2743">
            <v>45997.47152777778</v>
          </cell>
        </row>
        <row r="2744">
          <cell r="A2744" t="str">
            <v>UCW-23228</v>
          </cell>
          <cell r="B2744" t="str">
            <v>Beauty - Adhoc - The Man Company - 1 sku - 4th Dec</v>
          </cell>
          <cell r="C2744" t="str">
            <v>CLOSED</v>
          </cell>
          <cell r="D2744" t="str">
            <v>Medium</v>
          </cell>
          <cell r="E2744" t="str">
            <v>netscribes</v>
          </cell>
          <cell r="F2744" t="str">
            <v>Simi Raichel Zachariah</v>
          </cell>
          <cell r="G2744">
            <v>45995.65</v>
          </cell>
          <cell r="H2744">
            <v>46036.547222222223</v>
          </cell>
        </row>
        <row r="2745">
          <cell r="A2745" t="str">
            <v>UCW-23226</v>
          </cell>
          <cell r="B2745" t="str">
            <v>Size chart update - Woodland</v>
          </cell>
          <cell r="C2745" t="str">
            <v>CLOSED</v>
          </cell>
          <cell r="D2745" t="str">
            <v>Medium</v>
          </cell>
          <cell r="E2745" t="str">
            <v>netscribes</v>
          </cell>
          <cell r="F2745" t="str">
            <v>Mohd Tahir Shaikh</v>
          </cell>
          <cell r="G2745">
            <v>45995.643750000003</v>
          </cell>
          <cell r="H2745">
            <v>46036.546527777777</v>
          </cell>
        </row>
        <row r="2746">
          <cell r="A2746" t="str">
            <v>UCW-23224</v>
          </cell>
          <cell r="B2746" t="str">
            <v>Guess Jeans Size chart update</v>
          </cell>
          <cell r="C2746" t="str">
            <v>CLOSED</v>
          </cell>
          <cell r="D2746" t="str">
            <v>Medium</v>
          </cell>
          <cell r="E2746" t="str">
            <v>netscribes</v>
          </cell>
          <cell r="F2746" t="str">
            <v>Mohd Tahir Shaikh</v>
          </cell>
          <cell r="G2746">
            <v>45995.636111111111</v>
          </cell>
          <cell r="H2746">
            <v>46036.546527777777</v>
          </cell>
        </row>
        <row r="2747">
          <cell r="A2747" t="str">
            <v>UCW-23221</v>
          </cell>
          <cell r="B2747" t="str">
            <v>Arrow OE Reshoot</v>
          </cell>
          <cell r="C2747" t="str">
            <v>CLOSED</v>
          </cell>
          <cell r="D2747" t="str">
            <v>Medium</v>
          </cell>
          <cell r="E2747" t="str">
            <v>netscribes</v>
          </cell>
          <cell r="F2747" t="str">
            <v>Mohd Tahir Shaikh</v>
          </cell>
          <cell r="G2747">
            <v>45995.584722222222</v>
          </cell>
          <cell r="H2747">
            <v>46036.54583333333</v>
          </cell>
        </row>
        <row r="2748">
          <cell r="A2748" t="str">
            <v>UCW-23217</v>
          </cell>
          <cell r="B2748" t="str">
            <v>[EXTERNAL] M&amp;S - PI Tata Cliq- 26th Nov - 2nd Lot</v>
          </cell>
          <cell r="C2748" t="str">
            <v>CLOSED</v>
          </cell>
          <cell r="D2748" t="str">
            <v>Medium</v>
          </cell>
          <cell r="E2748" t="str">
            <v>netscribes</v>
          </cell>
          <cell r="F2748" t="str">
            <v>Mohd Tahir Shaikh</v>
          </cell>
          <cell r="G2748">
            <v>45995.545138888891</v>
          </cell>
          <cell r="H2748">
            <v>46001.50277777778</v>
          </cell>
        </row>
        <row r="2749">
          <cell r="A2749" t="str">
            <v>UCW-23211</v>
          </cell>
          <cell r="B2749" t="str">
            <v>CLONE - Titan Company Limited (eyewear)-8511</v>
          </cell>
          <cell r="C2749" t="str">
            <v>CLOSED</v>
          </cell>
          <cell r="D2749" t="str">
            <v>Medium</v>
          </cell>
          <cell r="E2749" t="str">
            <v>netscribes</v>
          </cell>
          <cell r="F2749" t="str">
            <v>Mohd Tahir Shaikh</v>
          </cell>
          <cell r="G2749">
            <v>45995.499305555553</v>
          </cell>
          <cell r="H2749">
            <v>46036.558333333334</v>
          </cell>
        </row>
        <row r="2750">
          <cell r="A2750" t="str">
            <v>UCW-23206</v>
          </cell>
          <cell r="B2750" t="str">
            <v>Regarding New Products Upload</v>
          </cell>
          <cell r="C2750" t="str">
            <v>CLOSED</v>
          </cell>
          <cell r="D2750" t="str">
            <v>Medium</v>
          </cell>
          <cell r="E2750" t="str">
            <v>netscribes</v>
          </cell>
          <cell r="F2750" t="str">
            <v>Mohd Tahir Shaikh</v>
          </cell>
          <cell r="G2750">
            <v>45995.463888888888</v>
          </cell>
          <cell r="H2750">
            <v>46002.65625</v>
          </cell>
        </row>
        <row r="2751">
          <cell r="A2751" t="str">
            <v>UCW-23203</v>
          </cell>
          <cell r="B2751" t="str">
            <v>CLONE - BEauty - E2E - 125925 - Charmacy Milano - 56 skus - 28th Nov</v>
          </cell>
          <cell r="C2751" t="str">
            <v>CLOSED</v>
          </cell>
          <cell r="D2751" t="str">
            <v>Medium</v>
          </cell>
          <cell r="E2751" t="str">
            <v>netscribes</v>
          </cell>
          <cell r="F2751" t="str">
            <v>Simi Raichel Zachariah</v>
          </cell>
          <cell r="G2751">
            <v>45995.450694444444</v>
          </cell>
          <cell r="H2751">
            <v>45996.576388888891</v>
          </cell>
        </row>
        <row r="2752">
          <cell r="A2752" t="str">
            <v>UCW-23202</v>
          </cell>
          <cell r="B2752" t="str">
            <v>Beauty - E2E - 125928 - Marc Jacob - 2 skus - 4th Dec</v>
          </cell>
          <cell r="C2752" t="str">
            <v>CLOSED</v>
          </cell>
          <cell r="D2752" t="str">
            <v>Medium</v>
          </cell>
          <cell r="E2752" t="str">
            <v>netscribes</v>
          </cell>
          <cell r="F2752" t="str">
            <v>Simi Raichel Zachariah</v>
          </cell>
          <cell r="G2752">
            <v>45995.449305555558</v>
          </cell>
          <cell r="H2752">
            <v>45996.49722222222</v>
          </cell>
        </row>
        <row r="2753">
          <cell r="A2753" t="str">
            <v>UCW-23201</v>
          </cell>
          <cell r="B2753" t="str">
            <v>Kiddopanti Image Update (3rd December 2025)</v>
          </cell>
          <cell r="C2753" t="str">
            <v>CLOSED</v>
          </cell>
          <cell r="D2753" t="str">
            <v>Medium</v>
          </cell>
          <cell r="E2753" t="str">
            <v>netscribes</v>
          </cell>
          <cell r="F2753" t="str">
            <v>Mohd Tahir Shaikh</v>
          </cell>
          <cell r="G2753">
            <v>45995.444444444445</v>
          </cell>
          <cell r="H2753">
            <v>46036.54583333333</v>
          </cell>
        </row>
        <row r="2754">
          <cell r="A2754" t="str">
            <v>UCW-23195</v>
          </cell>
          <cell r="B2754" t="str">
            <v>Listing Video's for Xmas Products - Little Surprise Box</v>
          </cell>
          <cell r="C2754" t="str">
            <v>CLOSED</v>
          </cell>
          <cell r="D2754" t="str">
            <v>Medium</v>
          </cell>
          <cell r="E2754" t="str">
            <v>netscribes</v>
          </cell>
          <cell r="F2754" t="str">
            <v>Mohd Tahir Shaikh</v>
          </cell>
          <cell r="G2754">
            <v>45994.806944444441</v>
          </cell>
          <cell r="H2754">
            <v>45995.543749999997</v>
          </cell>
        </row>
        <row r="2755">
          <cell r="A2755" t="str">
            <v>UCW-23193</v>
          </cell>
          <cell r="B2755" t="str">
            <v>BEauty - Adhoc - 125928- Moroccanoil- 1 sku - 3rd Dec</v>
          </cell>
          <cell r="C2755" t="str">
            <v>CLOSED</v>
          </cell>
          <cell r="D2755" t="str">
            <v>Medium</v>
          </cell>
          <cell r="E2755" t="str">
            <v>netscribes</v>
          </cell>
          <cell r="F2755" t="str">
            <v>Simi Raichel Zachariah</v>
          </cell>
          <cell r="G2755">
            <v>45994.775000000001</v>
          </cell>
          <cell r="H2755">
            <v>46036.545138888891</v>
          </cell>
        </row>
        <row r="2756">
          <cell r="A2756" t="str">
            <v>UCW-23192</v>
          </cell>
          <cell r="B2756" t="str">
            <v>Beauty - Adhoc - 125928 - Cetaphil - 35 skus - 3rd Dec</v>
          </cell>
          <cell r="C2756" t="str">
            <v>CLOSED</v>
          </cell>
          <cell r="D2756" t="str">
            <v>Medium</v>
          </cell>
          <cell r="E2756" t="str">
            <v>netscribes</v>
          </cell>
          <cell r="F2756" t="str">
            <v>Simi Raichel Zachariah</v>
          </cell>
          <cell r="G2756">
            <v>45994.765277777777</v>
          </cell>
          <cell r="H2756">
            <v>46022.642361111109</v>
          </cell>
        </row>
        <row r="2757">
          <cell r="A2757" t="str">
            <v>UCW-23185</v>
          </cell>
          <cell r="B2757" t="str">
            <v>BEauty - 100001 - Studiowest - 10 skus- 3rd Dec</v>
          </cell>
          <cell r="C2757" t="str">
            <v>CLOSED</v>
          </cell>
          <cell r="D2757" t="str">
            <v>Medium</v>
          </cell>
          <cell r="E2757" t="str">
            <v>netscribes</v>
          </cell>
          <cell r="F2757" t="str">
            <v>Simi Raichel Zachariah</v>
          </cell>
          <cell r="G2757">
            <v>45994.734027777777</v>
          </cell>
          <cell r="H2757">
            <v>45997.849305555559</v>
          </cell>
        </row>
        <row r="2758">
          <cell r="A2758" t="str">
            <v>UCW-23183</v>
          </cell>
          <cell r="B2758" t="str">
            <v>Beauty - E2E - 125995 - Plum - 4 skus - 3rd Dec</v>
          </cell>
          <cell r="C2758" t="str">
            <v>CLOSED Due to Inactive/Insufficient Information</v>
          </cell>
          <cell r="D2758" t="str">
            <v>Medium</v>
          </cell>
          <cell r="E2758" t="str">
            <v>netscribes</v>
          </cell>
          <cell r="F2758" t="str">
            <v>Simi Raichel Zachariah</v>
          </cell>
          <cell r="G2758">
            <v>45994.727083333331</v>
          </cell>
          <cell r="H2758">
            <v>46029.736111111109</v>
          </cell>
        </row>
        <row r="2759">
          <cell r="A2759" t="str">
            <v>UCW-23180</v>
          </cell>
          <cell r="B2759" t="str">
            <v>BEauty- E2E - 100301 - jolen New York- 1 sku - 3rd Dec</v>
          </cell>
          <cell r="C2759" t="str">
            <v>CLOSED</v>
          </cell>
          <cell r="D2759" t="str">
            <v>Medium</v>
          </cell>
          <cell r="E2759" t="str">
            <v>netscribes</v>
          </cell>
          <cell r="F2759" t="str">
            <v>Simi Raichel Zachariah</v>
          </cell>
          <cell r="G2759">
            <v>45994.722916666666</v>
          </cell>
          <cell r="H2759">
            <v>46036.543055555558</v>
          </cell>
        </row>
        <row r="2760">
          <cell r="A2760" t="str">
            <v>UCW-23178</v>
          </cell>
          <cell r="B2760" t="str">
            <v>TH Styles Image correction-02-12-25</v>
          </cell>
          <cell r="C2760" t="str">
            <v>CLOSED</v>
          </cell>
          <cell r="D2760" t="str">
            <v>Medium</v>
          </cell>
          <cell r="E2760" t="str">
            <v>Chirag Dubal</v>
          </cell>
          <cell r="F2760" t="str">
            <v>Reagan D’souza</v>
          </cell>
          <cell r="G2760">
            <v>45994.707638888889</v>
          </cell>
          <cell r="H2760">
            <v>45997.263194444444</v>
          </cell>
        </row>
        <row r="2761">
          <cell r="A2761" t="str">
            <v>UCW-23176</v>
          </cell>
          <cell r="B2761" t="str">
            <v>BEauty - E2E - 129301 -  Little Crush - 7 skus - 3rd Dec</v>
          </cell>
          <cell r="C2761" t="str">
            <v>CLOSED</v>
          </cell>
          <cell r="D2761" t="str">
            <v>Medium</v>
          </cell>
          <cell r="E2761" t="str">
            <v>netscribes</v>
          </cell>
          <cell r="F2761" t="str">
            <v>Simi Raichel Zachariah</v>
          </cell>
          <cell r="G2761">
            <v>45994.70208333333</v>
          </cell>
          <cell r="H2761">
            <v>45997.48333333333</v>
          </cell>
        </row>
        <row r="2762">
          <cell r="A2762" t="str">
            <v>UCW-23168</v>
          </cell>
          <cell r="B2762" t="str">
            <v xml:space="preserve">Men's Apparel 02-12-2025 </v>
          </cell>
          <cell r="C2762" t="str">
            <v>CLOSED</v>
          </cell>
          <cell r="D2762" t="str">
            <v>Medium</v>
          </cell>
          <cell r="E2762" t="str">
            <v>netscribes</v>
          </cell>
          <cell r="F2762" t="str">
            <v>Sushma Ram</v>
          </cell>
          <cell r="G2762">
            <v>45994.666666666664</v>
          </cell>
          <cell r="H2762">
            <v>46024.804166666669</v>
          </cell>
        </row>
        <row r="2763">
          <cell r="A2763" t="str">
            <v>UCW-23162</v>
          </cell>
          <cell r="B2763" t="str">
            <v>Woodland Catalogue-580 Styles</v>
          </cell>
          <cell r="C2763" t="str">
            <v>CLOSED</v>
          </cell>
          <cell r="D2763" t="str">
            <v>Medium</v>
          </cell>
          <cell r="E2763" t="str">
            <v>netscribes</v>
          </cell>
          <cell r="F2763" t="str">
            <v>Mohd Tahir Shaikh</v>
          </cell>
          <cell r="G2763">
            <v>45994.645138888889</v>
          </cell>
          <cell r="H2763">
            <v>46133.999305555553</v>
          </cell>
        </row>
        <row r="2764">
          <cell r="A2764" t="str">
            <v>UCW-23152</v>
          </cell>
          <cell r="B2764" t="str">
            <v>BEauty - Adhoc - 125928 - Debelle - 5 skus - 3rd Dec</v>
          </cell>
          <cell r="C2764" t="str">
            <v>CLOSED</v>
          </cell>
          <cell r="D2764" t="str">
            <v>Medium</v>
          </cell>
          <cell r="E2764" t="str">
            <v>netscribes</v>
          </cell>
          <cell r="F2764" t="str">
            <v>Simi Raichel Zachariah</v>
          </cell>
          <cell r="G2764">
            <v>45994.566666666666</v>
          </cell>
          <cell r="H2764">
            <v>46036.549305555556</v>
          </cell>
        </row>
        <row r="2765">
          <cell r="A2765" t="str">
            <v>UCW-23150</v>
          </cell>
          <cell r="B2765" t="str">
            <v>Beauty - E2E - 125411- Arata - 14 skus - 3rd Dec</v>
          </cell>
          <cell r="C2765" t="str">
            <v>CLOSED</v>
          </cell>
          <cell r="D2765" t="str">
            <v>High</v>
          </cell>
          <cell r="E2765" t="str">
            <v>netscribes</v>
          </cell>
          <cell r="F2765" t="str">
            <v>Simi Raichel Zachariah</v>
          </cell>
          <cell r="G2765">
            <v>45994.551388888889</v>
          </cell>
          <cell r="H2765">
            <v>45997.463194444441</v>
          </cell>
        </row>
        <row r="2766">
          <cell r="A2766" t="str">
            <v>UCW-23146</v>
          </cell>
          <cell r="B2766" t="str">
            <v>BEauty - Elizebeth - 11 skus - 3rd Dec</v>
          </cell>
          <cell r="C2766" t="str">
            <v>CLOSED</v>
          </cell>
          <cell r="D2766" t="str">
            <v>Medium</v>
          </cell>
          <cell r="E2766" t="str">
            <v>netscribes</v>
          </cell>
          <cell r="F2766" t="str">
            <v>Simi Raichel Zachariah</v>
          </cell>
          <cell r="G2766">
            <v>45994.534722222219</v>
          </cell>
          <cell r="H2766">
            <v>46036.543749999997</v>
          </cell>
        </row>
        <row r="2767">
          <cell r="A2767" t="str">
            <v>UCW-23145</v>
          </cell>
          <cell r="B2767" t="str">
            <v>Tatacliq Lifestyle Catalogue Template-Lot -137_01.12.2025</v>
          </cell>
          <cell r="C2767" t="str">
            <v>CLOSED</v>
          </cell>
          <cell r="D2767" t="str">
            <v>Medium</v>
          </cell>
          <cell r="E2767" t="str">
            <v>netscribes</v>
          </cell>
          <cell r="F2767" t="str">
            <v>Mohd Tahir Shaikh</v>
          </cell>
          <cell r="G2767">
            <v>45994.53402777778</v>
          </cell>
          <cell r="H2767">
            <v>46024.78125</v>
          </cell>
        </row>
        <row r="2768">
          <cell r="A2768" t="str">
            <v>UCW-23144</v>
          </cell>
          <cell r="B2768" t="str">
            <v xml:space="preserve">BEauty - adhoc correction - Studiowest - 14 skus - 3rd Dec </v>
          </cell>
          <cell r="C2768" t="str">
            <v>CLOSED</v>
          </cell>
          <cell r="D2768" t="str">
            <v>Medium</v>
          </cell>
          <cell r="E2768" t="str">
            <v>netscribes</v>
          </cell>
          <cell r="F2768" t="str">
            <v>Simi Raichel Zachariah</v>
          </cell>
          <cell r="G2768">
            <v>45994.523611111108</v>
          </cell>
          <cell r="H2768">
            <v>45996.427777777775</v>
          </cell>
        </row>
        <row r="2769">
          <cell r="A2769" t="str">
            <v>UCW-23141</v>
          </cell>
          <cell r="B2769" t="str">
            <v>BEauty - Adhoc - 125928 - Bronson - 3 sku - 3rd Dec</v>
          </cell>
          <cell r="C2769" t="str">
            <v>CLOSED</v>
          </cell>
          <cell r="D2769" t="str">
            <v>Medium</v>
          </cell>
          <cell r="E2769" t="str">
            <v>netscribes</v>
          </cell>
          <cell r="F2769" t="str">
            <v>Simi Raichel Zachariah</v>
          </cell>
          <cell r="G2769">
            <v>45994.477777777778</v>
          </cell>
          <cell r="H2769">
            <v>45996.550694444442</v>
          </cell>
        </row>
        <row r="2770">
          <cell r="A2770" t="str">
            <v>UCW-23140</v>
          </cell>
          <cell r="B2770" t="str">
            <v>Beauty - Adhoc - 125928 - O3+ - 1 sku - 3rd Dec</v>
          </cell>
          <cell r="C2770" t="str">
            <v>CLOSED</v>
          </cell>
          <cell r="D2770" t="str">
            <v>Medium</v>
          </cell>
          <cell r="E2770" t="str">
            <v>netscribes</v>
          </cell>
          <cell r="F2770" t="str">
            <v>Simi Raichel Zachariah</v>
          </cell>
          <cell r="G2770">
            <v>45994.45</v>
          </cell>
          <cell r="H2770">
            <v>46036.55</v>
          </cell>
        </row>
        <row r="2771">
          <cell r="A2771" t="str">
            <v>UCW-23137</v>
          </cell>
          <cell r="B2771" t="str">
            <v>S&amp;N - Midnight Access : 2nd Dec 25</v>
          </cell>
          <cell r="C2771" t="str">
            <v>CLOSED</v>
          </cell>
          <cell r="D2771" t="str">
            <v>Medium</v>
          </cell>
          <cell r="E2771" t="str">
            <v>Chirag Dubal</v>
          </cell>
          <cell r="F2771" t="str">
            <v>Reagan D’souza</v>
          </cell>
          <cell r="G2771">
            <v>45994.01458333333</v>
          </cell>
          <cell r="H2771">
            <v>46036.652777777781</v>
          </cell>
        </row>
        <row r="2772">
          <cell r="A2772" t="str">
            <v>UCW-23124</v>
          </cell>
          <cell r="B2772" t="str">
            <v xml:space="preserve"> New Women's Belt Catalogue Update</v>
          </cell>
          <cell r="C2772" t="str">
            <v>CLOSED</v>
          </cell>
          <cell r="D2772" t="str">
            <v>Medium</v>
          </cell>
          <cell r="E2772" t="str">
            <v>netscribes</v>
          </cell>
          <cell r="F2772" t="str">
            <v>Mohd Tahir Shaikh</v>
          </cell>
          <cell r="G2772">
            <v>45993.829861111109</v>
          </cell>
          <cell r="H2772">
            <v>45996.646527777775</v>
          </cell>
        </row>
        <row r="2773">
          <cell r="A2773" t="str">
            <v>UCW-23117</v>
          </cell>
          <cell r="B2773" t="str">
            <v>218 Articles || New Listing For INC5 || TataCliq</v>
          </cell>
          <cell r="C2773" t="str">
            <v>CLOSED</v>
          </cell>
          <cell r="D2773" t="str">
            <v>Medium</v>
          </cell>
          <cell r="E2773" t="str">
            <v>netscribes</v>
          </cell>
          <cell r="F2773" t="str">
            <v>Mohd Tahir Shaikh</v>
          </cell>
          <cell r="G2773">
            <v>45993.81527777778</v>
          </cell>
          <cell r="H2773">
            <v>46024.793749999997</v>
          </cell>
        </row>
        <row r="2774">
          <cell r="A2774" t="str">
            <v>UCW-23107</v>
          </cell>
          <cell r="B2774" t="str">
            <v>Beauty - Adhoc Correction - Studiowest - 10 skus - 2 Dec</v>
          </cell>
          <cell r="C2774" t="str">
            <v>CLOSED</v>
          </cell>
          <cell r="D2774" t="str">
            <v>Medium</v>
          </cell>
          <cell r="E2774" t="str">
            <v>netscribes</v>
          </cell>
          <cell r="F2774" t="str">
            <v>Simi Raichel Zachariah</v>
          </cell>
          <cell r="G2774">
            <v>45993.710416666669</v>
          </cell>
          <cell r="H2774">
            <v>46036.688888888886</v>
          </cell>
        </row>
        <row r="2775">
          <cell r="A2775" t="str">
            <v>UCW-23106</v>
          </cell>
          <cell r="B2775" t="str">
            <v>UPDATE NEW IMAGES-(HOMESAKE )27/11/2025</v>
          </cell>
          <cell r="C2775" t="str">
            <v>CLOSED</v>
          </cell>
          <cell r="D2775" t="str">
            <v>Medium</v>
          </cell>
          <cell r="E2775" t="str">
            <v>netscribes</v>
          </cell>
          <cell r="F2775" t="str">
            <v>Mohd Tahir Shaikh</v>
          </cell>
          <cell r="G2775">
            <v>45993.707638888889</v>
          </cell>
          <cell r="H2775">
            <v>46036.688194444447</v>
          </cell>
        </row>
        <row r="2776">
          <cell r="A2776" t="str">
            <v>UCW-23105</v>
          </cell>
          <cell r="B2776" t="str">
            <v>Measurement update  based on customer feed back</v>
          </cell>
          <cell r="C2776" t="str">
            <v>CLOSED</v>
          </cell>
          <cell r="D2776" t="str">
            <v>Medium</v>
          </cell>
          <cell r="E2776" t="str">
            <v>netscribes</v>
          </cell>
          <cell r="F2776" t="str">
            <v>Sushma Ram</v>
          </cell>
          <cell r="G2776">
            <v>45993.706250000003</v>
          </cell>
          <cell r="H2776">
            <v>45996.569444444445</v>
          </cell>
        </row>
        <row r="2777">
          <cell r="A2777" t="str">
            <v>UCW-23103</v>
          </cell>
          <cell r="B2777" t="str">
            <v>New products upload - The Artment</v>
          </cell>
          <cell r="C2777" t="str">
            <v>CLOSED</v>
          </cell>
          <cell r="D2777" t="str">
            <v>Medium</v>
          </cell>
          <cell r="E2777" t="str">
            <v>netscribes</v>
          </cell>
          <cell r="F2777" t="str">
            <v>Mohd Tahir Shaikh</v>
          </cell>
          <cell r="G2777">
            <v>45993.693749999999</v>
          </cell>
          <cell r="H2777">
            <v>45995.620833333334</v>
          </cell>
        </row>
        <row r="2778">
          <cell r="A2778" t="str">
            <v>UCW-23099</v>
          </cell>
          <cell r="B2778" t="str">
            <v>LIBAS X TATACLIQ NEW CATALOGUE 29-11-2025</v>
          </cell>
          <cell r="C2778" t="str">
            <v>CLOSED</v>
          </cell>
          <cell r="D2778" t="str">
            <v>Medium</v>
          </cell>
          <cell r="E2778" t="str">
            <v>netscribes</v>
          </cell>
          <cell r="F2778" t="str">
            <v>Mohd Tahir Shaikh</v>
          </cell>
          <cell r="G2778">
            <v>45993.663888888892</v>
          </cell>
          <cell r="H2778">
            <v>46024.800000000003</v>
          </cell>
        </row>
        <row r="2779">
          <cell r="A2779" t="str">
            <v>UCW-23096</v>
          </cell>
          <cell r="B2779" t="str">
            <v>TH-MP-Lot 231</v>
          </cell>
          <cell r="C2779" t="str">
            <v>CLOSED</v>
          </cell>
          <cell r="D2779" t="str">
            <v>Medium</v>
          </cell>
          <cell r="E2779" t="str">
            <v>Chirag Dubal</v>
          </cell>
          <cell r="F2779" t="str">
            <v>Reagan D’souza</v>
          </cell>
          <cell r="G2779">
            <v>45993.652777777781</v>
          </cell>
          <cell r="H2779">
            <v>46001.613888888889</v>
          </cell>
        </row>
        <row r="2780">
          <cell r="A2780" t="str">
            <v>UCW-23093</v>
          </cell>
          <cell r="B2780" t="str">
            <v>Styles Migration to Tata Cliq Westbury Account - 21-08-2025</v>
          </cell>
          <cell r="C2780" t="str">
            <v>CLOSED</v>
          </cell>
          <cell r="D2780" t="str">
            <v>High</v>
          </cell>
          <cell r="E2780" t="str">
            <v>netscribes</v>
          </cell>
          <cell r="F2780" t="str">
            <v>netscribes</v>
          </cell>
          <cell r="G2780">
            <v>45993.587500000001</v>
          </cell>
          <cell r="H2780">
            <v>46022.570138888892</v>
          </cell>
        </row>
        <row r="2781">
          <cell r="A2781" t="str">
            <v>UCW-23090</v>
          </cell>
          <cell r="B2781" t="str">
            <v>Beauty - Adhoc - image Resize - multiple - 11 skus - 2 Dec</v>
          </cell>
          <cell r="C2781" t="str">
            <v>CLOSED</v>
          </cell>
          <cell r="D2781" t="str">
            <v>Medium</v>
          </cell>
          <cell r="E2781" t="str">
            <v>netscribes</v>
          </cell>
          <cell r="F2781" t="str">
            <v>Simi Raichel Zachariah</v>
          </cell>
          <cell r="G2781">
            <v>45993.580555555556</v>
          </cell>
          <cell r="H2781">
            <v>46036.541666666664</v>
          </cell>
        </row>
        <row r="2782">
          <cell r="A2782" t="str">
            <v>UCW-23087</v>
          </cell>
          <cell r="B2782" t="str">
            <v>Beauty - 125928 - Image update - Kora Organics - 26 Skus - 2 Dec</v>
          </cell>
          <cell r="C2782" t="str">
            <v>CLOSED</v>
          </cell>
          <cell r="D2782" t="str">
            <v>Medium</v>
          </cell>
          <cell r="E2782" t="str">
            <v>netscribes</v>
          </cell>
          <cell r="F2782" t="str">
            <v>Shraddha Dighe</v>
          </cell>
          <cell r="G2782">
            <v>45993.560416666667</v>
          </cell>
          <cell r="H2782">
            <v>46036.541666666664</v>
          </cell>
        </row>
        <row r="2783">
          <cell r="A2783" t="str">
            <v>UCW-23082</v>
          </cell>
          <cell r="B2783" t="str">
            <v>BEauty - GWP - 125928 - Clinique - 1 sku - 2nd Dec</v>
          </cell>
          <cell r="C2783" t="str">
            <v>CLOSED</v>
          </cell>
          <cell r="D2783" t="str">
            <v>Medium</v>
          </cell>
          <cell r="E2783" t="str">
            <v>netscribes</v>
          </cell>
          <cell r="F2783" t="str">
            <v>Simi Raichel Zachariah</v>
          </cell>
          <cell r="G2783">
            <v>45993.466666666667</v>
          </cell>
          <cell r="H2783">
            <v>45996.487500000003</v>
          </cell>
        </row>
        <row r="2784">
          <cell r="A2784" t="str">
            <v>UCW-23080</v>
          </cell>
          <cell r="B2784" t="str">
            <v xml:space="preserve">BEauty - E2E - 125928 - Kenzo - 6 skus - 2nd Dec </v>
          </cell>
          <cell r="C2784" t="str">
            <v>CLOSED</v>
          </cell>
          <cell r="D2784" t="str">
            <v>Highest</v>
          </cell>
          <cell r="E2784" t="str">
            <v>netscribes</v>
          </cell>
          <cell r="F2784" t="str">
            <v>Simi Raichel Zachariah</v>
          </cell>
          <cell r="G2784">
            <v>45993.454861111109</v>
          </cell>
          <cell r="H2784">
            <v>45995.504166666666</v>
          </cell>
        </row>
        <row r="2785">
          <cell r="A2785" t="str">
            <v>UCW-23066</v>
          </cell>
          <cell r="B2785" t="str">
            <v>Fw: Missing sku tata cliq home web site</v>
          </cell>
          <cell r="C2785" t="str">
            <v>CLOSED</v>
          </cell>
          <cell r="D2785" t="str">
            <v>Medium</v>
          </cell>
          <cell r="E2785" t="str">
            <v>netscribes</v>
          </cell>
          <cell r="F2785" t="str">
            <v>Mohd Tahir Shaikh</v>
          </cell>
          <cell r="G2785">
            <v>45992.787499999999</v>
          </cell>
          <cell r="H2785">
            <v>45994.436111111114</v>
          </cell>
        </row>
        <row r="2786">
          <cell r="A2786" t="str">
            <v>UCW-23065</v>
          </cell>
          <cell r="B2786" t="str">
            <v>TH Omni-111 Lot</v>
          </cell>
          <cell r="C2786" t="str">
            <v>CLOSED</v>
          </cell>
          <cell r="D2786" t="str">
            <v>Medium</v>
          </cell>
          <cell r="E2786" t="str">
            <v>Chirag Dubal</v>
          </cell>
          <cell r="F2786" t="str">
            <v>Shloka Chakre</v>
          </cell>
          <cell r="G2786">
            <v>45992.78125</v>
          </cell>
          <cell r="H2786">
            <v>45996.633333333331</v>
          </cell>
        </row>
        <row r="2787">
          <cell r="A2787" t="str">
            <v>UCW-23064</v>
          </cell>
          <cell r="B2787" t="str">
            <v>BEauty - Adhoc Correction - 100001 - 60 skus - 1st Dec</v>
          </cell>
          <cell r="C2787" t="str">
            <v>CLOSED</v>
          </cell>
          <cell r="D2787" t="str">
            <v>Medium</v>
          </cell>
          <cell r="E2787" t="str">
            <v>netscribes</v>
          </cell>
          <cell r="F2787" t="str">
            <v>Simi Raichel Zachariah</v>
          </cell>
          <cell r="G2787">
            <v>45992.775694444441</v>
          </cell>
          <cell r="H2787">
            <v>45995.429166666669</v>
          </cell>
        </row>
        <row r="2788">
          <cell r="A2788" t="str">
            <v>UCW-23063</v>
          </cell>
          <cell r="B2788" t="str">
            <v>Beauty - 125928 - Sell now - Cetaphil - 44 SKUS - 1 Dec</v>
          </cell>
          <cell r="C2788" t="str">
            <v>CLOSED Due to Inactive/Insufficient Information</v>
          </cell>
          <cell r="D2788" t="str">
            <v>Medium</v>
          </cell>
          <cell r="E2788" t="str">
            <v>netscribes</v>
          </cell>
          <cell r="F2788" t="str">
            <v>Shraddha Dighe</v>
          </cell>
          <cell r="G2788">
            <v>45992.756944444445</v>
          </cell>
          <cell r="H2788">
            <v>46036.531944444447</v>
          </cell>
        </row>
        <row r="2789">
          <cell r="A2789" t="str">
            <v>UCW-23061</v>
          </cell>
          <cell r="B2789" t="str">
            <v>Beauty - 125928 - E2E - O3+ - 1 SKUs - 1 Dec</v>
          </cell>
          <cell r="C2789" t="str">
            <v>CLOSED</v>
          </cell>
          <cell r="D2789" t="str">
            <v>Medium</v>
          </cell>
          <cell r="E2789" t="str">
            <v>netscribes</v>
          </cell>
          <cell r="F2789" t="str">
            <v>Shraddha Dighe</v>
          </cell>
          <cell r="G2789">
            <v>45992.744444444441</v>
          </cell>
          <cell r="H2789">
            <v>45995.499305555553</v>
          </cell>
        </row>
        <row r="2790">
          <cell r="A2790" t="str">
            <v>UCW-23059</v>
          </cell>
          <cell r="B2790" t="str">
            <v>Beauty - 125928 - Image update - Bronson Professional - 4 SKUS - 1 Dec</v>
          </cell>
          <cell r="C2790" t="str">
            <v>CLOSED</v>
          </cell>
          <cell r="D2790" t="str">
            <v>Medium</v>
          </cell>
          <cell r="E2790" t="str">
            <v>netscribes</v>
          </cell>
          <cell r="F2790" t="str">
            <v>Shraddha Dighe</v>
          </cell>
          <cell r="G2790">
            <v>45992.736111111109</v>
          </cell>
          <cell r="H2790">
            <v>46022.570138888892</v>
          </cell>
        </row>
        <row r="2791">
          <cell r="A2791" t="str">
            <v>UCW-23055</v>
          </cell>
          <cell r="B2791" t="str">
            <v>Beauty - 125928 - Image update - Bioderm - 7 SKUS - 1 Dec</v>
          </cell>
          <cell r="C2791" t="str">
            <v>CLOSED</v>
          </cell>
          <cell r="D2791" t="str">
            <v>Highest</v>
          </cell>
          <cell r="E2791" t="str">
            <v>netscribes</v>
          </cell>
          <cell r="F2791" t="str">
            <v>Shraddha Dighe</v>
          </cell>
          <cell r="G2791">
            <v>45992.6875</v>
          </cell>
          <cell r="H2791">
            <v>46036.539583333331</v>
          </cell>
        </row>
        <row r="2792">
          <cell r="A2792" t="str">
            <v>UCW-23054</v>
          </cell>
          <cell r="B2792" t="str">
            <v>Clone - Outzidr-10189-All Season-6th Oct</v>
          </cell>
          <cell r="C2792" t="str">
            <v>CLOSED Due to Inactive/Insufficient Information</v>
          </cell>
          <cell r="D2792" t="str">
            <v>Medium</v>
          </cell>
          <cell r="E2792" t="str">
            <v>netscribes</v>
          </cell>
          <cell r="F2792" t="str">
            <v>netscribes</v>
          </cell>
          <cell r="G2792">
            <v>45992.674305555556</v>
          </cell>
          <cell r="H2792">
            <v>46029.736805555556</v>
          </cell>
        </row>
        <row r="2793">
          <cell r="A2793" t="str">
            <v>UCW-23047</v>
          </cell>
          <cell r="B2793" t="str">
            <v>Mia Christmas Silver collections</v>
          </cell>
          <cell r="C2793" t="str">
            <v>CLOSED</v>
          </cell>
          <cell r="D2793" t="str">
            <v>Medium</v>
          </cell>
          <cell r="E2793" t="str">
            <v>netscribes</v>
          </cell>
          <cell r="F2793" t="str">
            <v>Mohd Tahir Shaikh</v>
          </cell>
          <cell r="G2793">
            <v>45992.568055555559</v>
          </cell>
          <cell r="H2793">
            <v>46024.788888888892</v>
          </cell>
        </row>
        <row r="2794">
          <cell r="A2794" t="str">
            <v>UCW-23042</v>
          </cell>
          <cell r="B2794" t="str">
            <v>Hoversoul Listing - CS. Enterprises 28 Nov 2025</v>
          </cell>
          <cell r="C2794" t="str">
            <v>CLOSED</v>
          </cell>
          <cell r="D2794" t="str">
            <v>Medium</v>
          </cell>
          <cell r="E2794" t="str">
            <v>netscribes</v>
          </cell>
          <cell r="F2794" t="str">
            <v>Mohd Tahir Shaikh</v>
          </cell>
          <cell r="G2794">
            <v>45992.537499999999</v>
          </cell>
          <cell r="H2794">
            <v>45996.581944444442</v>
          </cell>
        </row>
        <row r="2795">
          <cell r="A2795" t="str">
            <v>UCW-23040</v>
          </cell>
          <cell r="B2795" t="str">
            <v>Beauty - 125928 - E2E - Bronson Professional - 18 SKUS - 1 Dec</v>
          </cell>
          <cell r="C2795" t="str">
            <v>CLOSED Due to Inactive/Insufficient Information</v>
          </cell>
          <cell r="D2795" t="str">
            <v>Highest</v>
          </cell>
          <cell r="E2795" t="str">
            <v>netscribes</v>
          </cell>
          <cell r="F2795" t="str">
            <v>Shraddha Dighe</v>
          </cell>
          <cell r="G2795">
            <v>45992.515972222223</v>
          </cell>
          <cell r="H2795">
            <v>46029.736805555556</v>
          </cell>
        </row>
        <row r="2796">
          <cell r="A2796" t="str">
            <v>UCW-23039</v>
          </cell>
          <cell r="B2796" t="str">
            <v>BEauty - Adhoc - image resize - 125928 - Steve MADDEN  - 2 skus - 1st Dec</v>
          </cell>
          <cell r="C2796" t="str">
            <v>CLOSED</v>
          </cell>
          <cell r="D2796" t="str">
            <v>Medium</v>
          </cell>
          <cell r="E2796" t="str">
            <v>netscribes</v>
          </cell>
          <cell r="F2796" t="str">
            <v>Simi Raichel Zachariah</v>
          </cell>
          <cell r="G2796">
            <v>45992.506249999999</v>
          </cell>
          <cell r="H2796">
            <v>46036.539583333331</v>
          </cell>
        </row>
        <row r="2797">
          <cell r="A2797" t="str">
            <v>UCW-23036</v>
          </cell>
          <cell r="B2797" t="str">
            <v>Knitroot | Hair Clips | 8 SKUs | 8 Options | 26-11-2025</v>
          </cell>
          <cell r="C2797" t="str">
            <v>CLOSED</v>
          </cell>
          <cell r="D2797" t="str">
            <v>Medium</v>
          </cell>
          <cell r="E2797" t="str">
            <v>netscribes</v>
          </cell>
          <cell r="F2797" t="str">
            <v>Mohd Tahir Shaikh</v>
          </cell>
          <cell r="G2797">
            <v>45992.501388888886</v>
          </cell>
          <cell r="H2797">
            <v>45994.604166666664</v>
          </cell>
        </row>
        <row r="2798">
          <cell r="A2798" t="str">
            <v>UCW-23031</v>
          </cell>
          <cell r="B2798" t="str">
            <v>Beauty - Adhoc - 127939 - Juilette - 18 skus - 1st dec</v>
          </cell>
          <cell r="C2798" t="str">
            <v>CLOSED Due to Inactive/Insufficient Information</v>
          </cell>
          <cell r="D2798" t="str">
            <v>Medium</v>
          </cell>
          <cell r="E2798" t="str">
            <v>netscribes</v>
          </cell>
          <cell r="F2798" t="str">
            <v>Simi Raichel Zachariah</v>
          </cell>
          <cell r="G2798">
            <v>45992.46875</v>
          </cell>
          <cell r="H2798">
            <v>46029.736805555556</v>
          </cell>
        </row>
        <row r="2799">
          <cell r="A2799" t="str">
            <v>UCW-23030</v>
          </cell>
          <cell r="B2799" t="str">
            <v>Beauty - E2E - 127939 - Juilette - 5 skus - 1st Dec</v>
          </cell>
          <cell r="C2799" t="str">
            <v>CLOSED</v>
          </cell>
          <cell r="D2799" t="str">
            <v>Medium</v>
          </cell>
          <cell r="E2799" t="str">
            <v>netscribes</v>
          </cell>
          <cell r="F2799" t="str">
            <v>Simi Raichel Zachariah</v>
          </cell>
          <cell r="G2799">
            <v>45992.429166666669</v>
          </cell>
          <cell r="H2799">
            <v>45994.553472222222</v>
          </cell>
        </row>
        <row r="2800">
          <cell r="A2800" t="str">
            <v>UCW-23023</v>
          </cell>
          <cell r="B2800" t="str">
            <v>Tatacliq Women Western Wear Template | 12th Nov'2025</v>
          </cell>
          <cell r="C2800" t="str">
            <v>CLOSED</v>
          </cell>
          <cell r="D2800" t="str">
            <v>Medium</v>
          </cell>
          <cell r="E2800" t="str">
            <v>netscribes</v>
          </cell>
          <cell r="F2800" t="str">
            <v>Mohd Tahir Shaikh</v>
          </cell>
          <cell r="G2800">
            <v>45991.87777777778</v>
          </cell>
          <cell r="H2800">
            <v>45994.757638888892</v>
          </cell>
        </row>
        <row r="2801">
          <cell r="A2801" t="str">
            <v>UCW-23022</v>
          </cell>
          <cell r="B2801" t="str">
            <v>Required Images Change - 27-11-2025</v>
          </cell>
          <cell r="C2801" t="str">
            <v>CLOSED</v>
          </cell>
          <cell r="D2801" t="str">
            <v>Medium</v>
          </cell>
          <cell r="E2801" t="str">
            <v>netscribes</v>
          </cell>
          <cell r="F2801" t="str">
            <v>Mohd Tahir Shaikh</v>
          </cell>
          <cell r="G2801">
            <v>45991.874305555553</v>
          </cell>
          <cell r="H2801">
            <v>46036.538888888892</v>
          </cell>
        </row>
        <row r="2802">
          <cell r="A2802" t="str">
            <v>UCW-23020</v>
          </cell>
          <cell r="B2802" t="str">
            <v>CLONE - Tatacliq Women Western Wear Template | 1st Oct'2025</v>
          </cell>
          <cell r="C2802" t="str">
            <v>CLOSED</v>
          </cell>
          <cell r="D2802" t="str">
            <v>Medium</v>
          </cell>
          <cell r="E2802" t="str">
            <v>netscribes</v>
          </cell>
          <cell r="F2802" t="str">
            <v>Mohd Tahir Shaikh</v>
          </cell>
          <cell r="G2802">
            <v>45991.862500000003</v>
          </cell>
          <cell r="H2802">
            <v>46036.666666666664</v>
          </cell>
        </row>
        <row r="2803">
          <cell r="A2803" t="str">
            <v>UCW-23018</v>
          </cell>
          <cell r="B2803" t="str">
            <v>CLONE - Tatacliq Specimen Template | 1st Oct'25</v>
          </cell>
          <cell r="C2803" t="str">
            <v>CLOSED</v>
          </cell>
          <cell r="D2803" t="str">
            <v>Medium</v>
          </cell>
          <cell r="E2803" t="str">
            <v>netscribes</v>
          </cell>
          <cell r="F2803" t="str">
            <v>Mohd Tahir Shaikh</v>
          </cell>
          <cell r="G2803">
            <v>45991.840277777781</v>
          </cell>
          <cell r="H2803">
            <v>46024.779861111114</v>
          </cell>
        </row>
        <row r="2804">
          <cell r="A2804" t="str">
            <v>UCW-23017</v>
          </cell>
          <cell r="B2804" t="str">
            <v>CLONE - Tatacliq Kids Apparels Template | 14th Oct'2025</v>
          </cell>
          <cell r="C2804" t="str">
            <v>CLOSED</v>
          </cell>
          <cell r="D2804" t="str">
            <v>Medium</v>
          </cell>
          <cell r="E2804" t="str">
            <v>netscribes</v>
          </cell>
          <cell r="F2804" t="str">
            <v>Mohd Tahir Shaikh</v>
          </cell>
          <cell r="G2804">
            <v>45991.834027777775</v>
          </cell>
          <cell r="H2804">
            <v>46024.790277777778</v>
          </cell>
        </row>
        <row r="2805">
          <cell r="A2805" t="str">
            <v>UCW-23016</v>
          </cell>
          <cell r="B2805" t="str">
            <v>CLONE - Clone - SPARQ New Catalog 593 Styles</v>
          </cell>
          <cell r="C2805" t="str">
            <v>CLOSED</v>
          </cell>
          <cell r="D2805" t="str">
            <v>Medium</v>
          </cell>
          <cell r="E2805" t="str">
            <v>netscribes</v>
          </cell>
          <cell r="F2805" t="str">
            <v>Mohd Tahir Shaikh</v>
          </cell>
          <cell r="G2805">
            <v>45991.831944444442</v>
          </cell>
          <cell r="H2805">
            <v>46024.788888888892</v>
          </cell>
        </row>
        <row r="2806">
          <cell r="A2806" t="str">
            <v>UCW-23015</v>
          </cell>
          <cell r="B2806" t="str">
            <v>CLONE - CLONE - FW: Request to New List on Tatacliq _San Frissco</v>
          </cell>
          <cell r="C2806" t="str">
            <v>CLOSED</v>
          </cell>
          <cell r="D2806" t="str">
            <v>Medium</v>
          </cell>
          <cell r="E2806" t="str">
            <v>netscribes</v>
          </cell>
          <cell r="F2806" t="str">
            <v>Mohd Tahir Shaikh</v>
          </cell>
          <cell r="G2806">
            <v>45991.822222222225</v>
          </cell>
          <cell r="H2806">
            <v>46024.793055555558</v>
          </cell>
        </row>
        <row r="2807">
          <cell r="A2807" t="str">
            <v>UCW-23014</v>
          </cell>
          <cell r="B2807" t="str">
            <v>Urgent :: Tata Cliq Men's Apparel New Catalog 26-11-2025 // 17 Article</v>
          </cell>
          <cell r="C2807" t="str">
            <v>CLOSED</v>
          </cell>
          <cell r="D2807" t="str">
            <v>Medium</v>
          </cell>
          <cell r="E2807" t="str">
            <v>netscribes</v>
          </cell>
          <cell r="F2807" t="str">
            <v>Mohd Tahir Shaikh</v>
          </cell>
          <cell r="G2807">
            <v>45991.584027777775</v>
          </cell>
          <cell r="H2807">
            <v>46024.803472222222</v>
          </cell>
        </row>
        <row r="2808">
          <cell r="A2808" t="str">
            <v>UCW-23011</v>
          </cell>
          <cell r="B2808" t="str">
            <v>CLONE - Guldasata &amp; Anklet Collection's Catalog for Tata Cliq.</v>
          </cell>
          <cell r="C2808" t="str">
            <v>CLOSED</v>
          </cell>
          <cell r="D2808" t="str">
            <v>Medium</v>
          </cell>
          <cell r="E2808" t="str">
            <v>netscribes</v>
          </cell>
          <cell r="F2808" t="str">
            <v>Mohd Tahir Shaikh</v>
          </cell>
          <cell r="G2808">
            <v>45991.5625</v>
          </cell>
          <cell r="H2808">
            <v>45993.691666666666</v>
          </cell>
        </row>
        <row r="2809">
          <cell r="A2809" t="str">
            <v>UCW-23010</v>
          </cell>
          <cell r="B2809" t="str">
            <v>Christmas Listings 4th lot - Little Surprise Box</v>
          </cell>
          <cell r="C2809" t="str">
            <v>CLOSED</v>
          </cell>
          <cell r="D2809" t="str">
            <v>Medium</v>
          </cell>
          <cell r="E2809" t="str">
            <v>netscribes</v>
          </cell>
          <cell r="F2809" t="str">
            <v>Mohd Tahir Shaikh</v>
          </cell>
          <cell r="G2809">
            <v>45990.845138888886</v>
          </cell>
          <cell r="H2809">
            <v>45997.493055555555</v>
          </cell>
        </row>
        <row r="2810">
          <cell r="A2810" t="str">
            <v>UCW-23007</v>
          </cell>
          <cell r="B2810" t="str">
            <v>Tatacliq Footwear Content template_27-11-25</v>
          </cell>
          <cell r="C2810" t="str">
            <v>CLOSED</v>
          </cell>
          <cell r="D2810" t="str">
            <v>Medium</v>
          </cell>
          <cell r="E2810" t="str">
            <v>netscribes</v>
          </cell>
          <cell r="F2810" t="str">
            <v>Mohd Tahir Shaikh</v>
          </cell>
          <cell r="G2810">
            <v>45990.82708333333</v>
          </cell>
          <cell r="H2810">
            <v>45993.645833333336</v>
          </cell>
        </row>
        <row r="2811">
          <cell r="A2811" t="str">
            <v>UCW-23003</v>
          </cell>
          <cell r="B2811" t="str">
            <v>CLONE - Urban Chef_RMR New Listing_12 SKUs</v>
          </cell>
          <cell r="C2811" t="str">
            <v>CLOSED</v>
          </cell>
          <cell r="D2811" t="str">
            <v>Medium</v>
          </cell>
          <cell r="E2811" t="str">
            <v>Chirag Dubal</v>
          </cell>
          <cell r="F2811" t="str">
            <v>Mohd Tahir Shaikh</v>
          </cell>
          <cell r="G2811">
            <v>45990.595833333333</v>
          </cell>
          <cell r="H2811">
            <v>46036.649305555555</v>
          </cell>
        </row>
        <row r="2812">
          <cell r="A2812" t="str">
            <v>UCW-22989</v>
          </cell>
          <cell r="B2812" t="str">
            <v>BEauty - E2E - 125928 - Elizabeth Arden - 2 skus - 28th Nov</v>
          </cell>
          <cell r="C2812" t="str">
            <v>CLOSED</v>
          </cell>
          <cell r="D2812" t="str">
            <v>Medium</v>
          </cell>
          <cell r="E2812" t="str">
            <v>netscribes</v>
          </cell>
          <cell r="F2812" t="str">
            <v>Simi Raichel Zachariah</v>
          </cell>
          <cell r="G2812">
            <v>45989.805555555555</v>
          </cell>
          <cell r="H2812">
            <v>46036.539583333331</v>
          </cell>
        </row>
        <row r="2813">
          <cell r="A2813" t="str">
            <v>UCW-22988</v>
          </cell>
          <cell r="B2813" t="str">
            <v>BEauty - E2E - 125925 - Charmacy Milano - 56 skus - 28th Nov</v>
          </cell>
          <cell r="C2813" t="str">
            <v>CLOSED Due to Inactive/Insufficient Information</v>
          </cell>
          <cell r="D2813" t="str">
            <v>Medium</v>
          </cell>
          <cell r="E2813" t="str">
            <v>netscribes</v>
          </cell>
          <cell r="F2813" t="str">
            <v>Simi Raichel Zachariah</v>
          </cell>
          <cell r="G2813">
            <v>45989.802777777775</v>
          </cell>
          <cell r="H2813">
            <v>45995.710416666669</v>
          </cell>
        </row>
        <row r="2814">
          <cell r="A2814" t="str">
            <v>UCW-22984</v>
          </cell>
          <cell r="B2814" t="str">
            <v xml:space="preserve">BEauty - adhoc - 125928 - CALVIN KLEIN - 4 skus - 28th Nov </v>
          </cell>
          <cell r="C2814" t="str">
            <v>CLOSED</v>
          </cell>
          <cell r="D2814" t="str">
            <v>Medium</v>
          </cell>
          <cell r="E2814" t="str">
            <v>netscribes</v>
          </cell>
          <cell r="F2814" t="str">
            <v>Simi Raichel Zachariah</v>
          </cell>
          <cell r="G2814">
            <v>45989.760416666664</v>
          </cell>
          <cell r="H2814">
            <v>45993.740277777775</v>
          </cell>
        </row>
        <row r="2815">
          <cell r="A2815" t="str">
            <v>UCW-22978</v>
          </cell>
          <cell r="B2815" t="str">
            <v>Coin Image update</v>
          </cell>
          <cell r="C2815" t="str">
            <v>CLOSED</v>
          </cell>
          <cell r="D2815" t="str">
            <v>Medium</v>
          </cell>
          <cell r="E2815" t="str">
            <v>netscribes</v>
          </cell>
          <cell r="F2815" t="str">
            <v>Mohd Tahir Shaikh</v>
          </cell>
          <cell r="G2815">
            <v>45989.65347222222</v>
          </cell>
          <cell r="H2815">
            <v>46036.538194444445</v>
          </cell>
        </row>
        <row r="2816">
          <cell r="A2816" t="str">
            <v>UCW-22975</v>
          </cell>
          <cell r="B2816" t="str">
            <v>Request to Update the Images(89+) | Kids | Tata Cliq | 26-11-2025</v>
          </cell>
          <cell r="C2816" t="str">
            <v>CLOSED</v>
          </cell>
          <cell r="D2816" t="str">
            <v>Medium</v>
          </cell>
          <cell r="E2816" t="str">
            <v>netscribes</v>
          </cell>
          <cell r="F2816" t="str">
            <v>Mohd Tahir Shaikh</v>
          </cell>
          <cell r="G2816">
            <v>45989.638194444444</v>
          </cell>
          <cell r="H2816">
            <v>46036.538194444445</v>
          </cell>
        </row>
        <row r="2817">
          <cell r="A2817" t="str">
            <v>UCW-22971</v>
          </cell>
          <cell r="B2817" t="str">
            <v>Request to Update the Images(89+) Women | Tata Cliq | 26-11-2025</v>
          </cell>
          <cell r="C2817" t="str">
            <v>CLOSED</v>
          </cell>
          <cell r="D2817" t="str">
            <v>Medium</v>
          </cell>
          <cell r="E2817" t="str">
            <v>netscribes</v>
          </cell>
          <cell r="F2817" t="str">
            <v>Mohd Tahir Shaikh</v>
          </cell>
          <cell r="G2817">
            <v>45989.619444444441</v>
          </cell>
          <cell r="H2817">
            <v>45992.785416666666</v>
          </cell>
        </row>
        <row r="2818">
          <cell r="A2818" t="str">
            <v>UCW-22970</v>
          </cell>
          <cell r="B2818" t="str">
            <v>Request to Update the Images(89+) | Men | Tata Cliq | 26-11-2025</v>
          </cell>
          <cell r="C2818" t="str">
            <v>CLOSED</v>
          </cell>
          <cell r="D2818" t="str">
            <v>Medium</v>
          </cell>
          <cell r="E2818" t="str">
            <v>netscribes</v>
          </cell>
          <cell r="F2818" t="str">
            <v>Mohd Tahir Shaikh</v>
          </cell>
          <cell r="G2818">
            <v>45989.613194444442</v>
          </cell>
          <cell r="H2818">
            <v>45992.758333333331</v>
          </cell>
        </row>
        <row r="2819">
          <cell r="A2819" t="str">
            <v>UCW-22968</v>
          </cell>
          <cell r="B2819" t="str">
            <v>LIBAS X TATACLIQ NEW CATALOGUE 25-11-2025</v>
          </cell>
          <cell r="C2819" t="str">
            <v>CLOSED</v>
          </cell>
          <cell r="D2819" t="str">
            <v>Medium</v>
          </cell>
          <cell r="E2819" t="str">
            <v>netscribes</v>
          </cell>
          <cell r="F2819" t="str">
            <v>Mohd Tahir Shaikh</v>
          </cell>
          <cell r="G2819">
            <v>45989.585416666669</v>
          </cell>
          <cell r="H2819">
            <v>45992.469444444447</v>
          </cell>
        </row>
        <row r="2820">
          <cell r="A2820" t="str">
            <v>UCW-22967</v>
          </cell>
          <cell r="B2820" t="str">
            <v>Beauty - 125928 - E2E - Dyson - 1 SKU - 28 Nov</v>
          </cell>
          <cell r="C2820" t="str">
            <v>CLOSED</v>
          </cell>
          <cell r="D2820" t="str">
            <v>Medium</v>
          </cell>
          <cell r="E2820" t="str">
            <v>netscribes</v>
          </cell>
          <cell r="F2820" t="str">
            <v>Shraddha Dighe</v>
          </cell>
          <cell r="G2820">
            <v>45989.571527777778</v>
          </cell>
          <cell r="H2820">
            <v>45993.484027777777</v>
          </cell>
        </row>
        <row r="2821">
          <cell r="A2821" t="str">
            <v>UCW-22966</v>
          </cell>
          <cell r="B2821" t="str">
            <v>Beauty - 127939 - E2E - L'Occitane - 20 SKUS - 28 nov</v>
          </cell>
          <cell r="C2821" t="str">
            <v>CLOSED</v>
          </cell>
          <cell r="D2821" t="str">
            <v>Medium</v>
          </cell>
          <cell r="E2821" t="str">
            <v>netscribes</v>
          </cell>
          <cell r="F2821" t="str">
            <v>Shraddha Dighe</v>
          </cell>
          <cell r="G2821">
            <v>45989.556944444441</v>
          </cell>
          <cell r="H2821">
            <v>45994.506249999999</v>
          </cell>
        </row>
        <row r="2822">
          <cell r="A2822" t="str">
            <v>UCW-22948</v>
          </cell>
          <cell r="B2822" t="str">
            <v>CLONE - New Listing File || Saral Home</v>
          </cell>
          <cell r="C2822" t="str">
            <v>CLOSED</v>
          </cell>
          <cell r="D2822" t="str">
            <v>Medium</v>
          </cell>
          <cell r="E2822" t="str">
            <v>netscribes</v>
          </cell>
          <cell r="F2822" t="str">
            <v>Mohd Tahir Shaikh</v>
          </cell>
          <cell r="G2822">
            <v>45989.449305555558</v>
          </cell>
          <cell r="H2822">
            <v>45992.555555555555</v>
          </cell>
        </row>
        <row r="2823">
          <cell r="A2823" t="str">
            <v>UCW-22938</v>
          </cell>
          <cell r="B2823" t="str">
            <v>THCK | MP Migration | Mall to Lux | 13 styles</v>
          </cell>
          <cell r="C2823" t="str">
            <v>CLOSED</v>
          </cell>
          <cell r="D2823" t="str">
            <v>Medium</v>
          </cell>
          <cell r="E2823" t="str">
            <v>Chirag Dubal</v>
          </cell>
          <cell r="F2823" t="str">
            <v>Reagan D’souza</v>
          </cell>
          <cell r="G2823">
            <v>45989.388194444444</v>
          </cell>
          <cell r="H2823">
            <v>45990.611805555556</v>
          </cell>
        </row>
        <row r="2824">
          <cell r="A2824" t="str">
            <v>UCW-22923</v>
          </cell>
          <cell r="B2824" t="str">
            <v>LIBAS X TATACLIQ IMAGE ADDITION 24-11-2025</v>
          </cell>
          <cell r="C2824" t="str">
            <v>CLOSED</v>
          </cell>
          <cell r="D2824" t="str">
            <v>Medium</v>
          </cell>
          <cell r="E2824" t="str">
            <v>netscribes</v>
          </cell>
          <cell r="F2824" t="str">
            <v>Mohd Tahir Shaikh</v>
          </cell>
          <cell r="G2824">
            <v>45988.777083333334</v>
          </cell>
          <cell r="H2824">
            <v>45993.868055555555</v>
          </cell>
        </row>
        <row r="2825">
          <cell r="A2825" t="str">
            <v>UCW-22913</v>
          </cell>
          <cell r="B2825" t="str">
            <v>Tatacliq Women Ethnic Wear Template | 25th Nov'2025</v>
          </cell>
          <cell r="C2825" t="str">
            <v>CLOSED</v>
          </cell>
          <cell r="D2825" t="str">
            <v>Medium</v>
          </cell>
          <cell r="E2825" t="str">
            <v>netscribes</v>
          </cell>
          <cell r="F2825" t="str">
            <v>Sushma Ram</v>
          </cell>
          <cell r="G2825">
            <v>45988.72152777778</v>
          </cell>
          <cell r="H2825">
            <v>45992.507638888892</v>
          </cell>
        </row>
        <row r="2826">
          <cell r="A2826" t="str">
            <v>UCW-22912</v>
          </cell>
          <cell r="B2826" t="str">
            <v>Beauty - Adhoc Correction - Studiowest - 79 skus - 27th Nov</v>
          </cell>
          <cell r="C2826" t="str">
            <v>CLOSED</v>
          </cell>
          <cell r="D2826" t="str">
            <v>Medium</v>
          </cell>
          <cell r="E2826" t="str">
            <v>netscribes</v>
          </cell>
          <cell r="F2826" t="str">
            <v>Simi Raichel Zachariah</v>
          </cell>
          <cell r="G2826">
            <v>45988.720833333333</v>
          </cell>
          <cell r="H2826">
            <v>46036.537499999999</v>
          </cell>
        </row>
        <row r="2827">
          <cell r="A2827" t="str">
            <v>UCW-22911</v>
          </cell>
          <cell r="B2827" t="str">
            <v>CLONE - Tatacliq~ New Catalog  ~ 20 Sep 2025</v>
          </cell>
          <cell r="C2827" t="str">
            <v>CLOSED</v>
          </cell>
          <cell r="D2827" t="str">
            <v>Medium</v>
          </cell>
          <cell r="E2827" t="str">
            <v>netscribes</v>
          </cell>
          <cell r="F2827" t="str">
            <v>Mohd Tahir Shaikh</v>
          </cell>
          <cell r="G2827">
            <v>45988.71597222222</v>
          </cell>
          <cell r="H2827">
            <v>46006.484722222223</v>
          </cell>
        </row>
        <row r="2828">
          <cell r="A2828" t="str">
            <v>UCW-22907</v>
          </cell>
          <cell r="B2828" t="str">
            <v>Beauty - E2E - 125928 - Loreal Paris - 10 sku - 27th Nov</v>
          </cell>
          <cell r="C2828" t="str">
            <v>CLOSED</v>
          </cell>
          <cell r="D2828" t="str">
            <v>Highest</v>
          </cell>
          <cell r="E2828" t="str">
            <v>netscribes</v>
          </cell>
          <cell r="F2828" t="str">
            <v>Simi Raichel Zachariah</v>
          </cell>
          <cell r="G2828">
            <v>45988.695138888892</v>
          </cell>
          <cell r="H2828">
            <v>45992.498611111114</v>
          </cell>
        </row>
        <row r="2829">
          <cell r="A2829" t="str">
            <v>UCW-22906</v>
          </cell>
          <cell r="B2829" t="str">
            <v>Beauty - 125928 - Image update (pending 1)- Schwarzkopf Professional - 1 SKU - 27 Nov</v>
          </cell>
          <cell r="C2829" t="str">
            <v>CLOSED</v>
          </cell>
          <cell r="D2829" t="str">
            <v>Medium</v>
          </cell>
          <cell r="E2829" t="str">
            <v>netscribes</v>
          </cell>
          <cell r="F2829" t="str">
            <v>Shraddha Dighe</v>
          </cell>
          <cell r="G2829">
            <v>45988.693055555559</v>
          </cell>
          <cell r="H2829">
            <v>46022.561111111114</v>
          </cell>
        </row>
        <row r="2830">
          <cell r="A2830" t="str">
            <v>UCW-22902</v>
          </cell>
          <cell r="B2830" t="str">
            <v>Beauty - E2E - BCPL - 15 skus - 27th Nov</v>
          </cell>
          <cell r="C2830" t="str">
            <v>CLOSED</v>
          </cell>
          <cell r="D2830" t="str">
            <v>Medium</v>
          </cell>
          <cell r="E2830" t="str">
            <v>netscribes</v>
          </cell>
          <cell r="F2830" t="str">
            <v>Simi Raichel Zachariah</v>
          </cell>
          <cell r="G2830">
            <v>45988.648611111108</v>
          </cell>
          <cell r="H2830">
            <v>45994.491666666669</v>
          </cell>
        </row>
        <row r="2831">
          <cell r="A2831" t="str">
            <v>UCW-22900</v>
          </cell>
          <cell r="B2831" t="str">
            <v>Beauty - 126777 - Image update - Dermatouch - 22 SKUS - 27 Nov</v>
          </cell>
          <cell r="C2831" t="str">
            <v>CLOSED</v>
          </cell>
          <cell r="D2831" t="str">
            <v>Medium</v>
          </cell>
          <cell r="E2831" t="str">
            <v>netscribes</v>
          </cell>
          <cell r="F2831" t="str">
            <v>Shraddha Dighe</v>
          </cell>
          <cell r="G2831">
            <v>45988.647222222222</v>
          </cell>
          <cell r="H2831">
            <v>45992.473611111112</v>
          </cell>
        </row>
        <row r="2832">
          <cell r="A2832" t="str">
            <v>UCW-22899</v>
          </cell>
          <cell r="B2832" t="str">
            <v>Beauty - Image update - 125906 - Aveda - 112 SKUS - 27 nov</v>
          </cell>
          <cell r="C2832" t="str">
            <v>CLOSED</v>
          </cell>
          <cell r="D2832" t="str">
            <v>Medium</v>
          </cell>
          <cell r="E2832" t="str">
            <v>netscribes</v>
          </cell>
          <cell r="F2832" t="str">
            <v>Shraddha Dighe</v>
          </cell>
          <cell r="G2832">
            <v>45988.642361111109</v>
          </cell>
          <cell r="H2832">
            <v>45992.636805555558</v>
          </cell>
        </row>
        <row r="2833">
          <cell r="A2833" t="str">
            <v>UCW-22897</v>
          </cell>
          <cell r="B2833" t="str">
            <v>Beauty - 126431 - E2E - StarStruck by Sunny Leone - 33 SKUs - 27 Nov</v>
          </cell>
          <cell r="C2833" t="str">
            <v>CLOSED</v>
          </cell>
          <cell r="D2833" t="str">
            <v>Medium</v>
          </cell>
          <cell r="E2833" t="str">
            <v>netscribes</v>
          </cell>
          <cell r="F2833" t="str">
            <v>Shraddha Dighe</v>
          </cell>
          <cell r="G2833">
            <v>45988.618055555555</v>
          </cell>
          <cell r="H2833">
            <v>45994.484027777777</v>
          </cell>
        </row>
        <row r="2834">
          <cell r="A2834" t="str">
            <v>UCW-22896</v>
          </cell>
          <cell r="B2834" t="str">
            <v>CLONE - Fila Apparels Listing-SS25</v>
          </cell>
          <cell r="C2834" t="str">
            <v>CLOSED Due to Inactive/Insufficient Information</v>
          </cell>
          <cell r="D2834" t="str">
            <v>Medium</v>
          </cell>
          <cell r="E2834" t="str">
            <v>netscribes</v>
          </cell>
          <cell r="F2834" t="str">
            <v>Mohd Tahir Shaikh</v>
          </cell>
          <cell r="G2834">
            <v>45988.609722222223</v>
          </cell>
          <cell r="H2834">
            <v>45999.503472222219</v>
          </cell>
        </row>
        <row r="2835">
          <cell r="A2835" t="str">
            <v>UCW-22895</v>
          </cell>
          <cell r="B2835" t="str">
            <v>Beauty - E2E - 126349 - Sapil - 36 skus - 27th Nov</v>
          </cell>
          <cell r="C2835" t="str">
            <v>CLOSED</v>
          </cell>
          <cell r="D2835" t="str">
            <v>Medium</v>
          </cell>
          <cell r="E2835" t="str">
            <v>netscribes</v>
          </cell>
          <cell r="F2835" t="str">
            <v>Simi Raichel Zachariah</v>
          </cell>
          <cell r="G2835">
            <v>45988.609027777777</v>
          </cell>
          <cell r="H2835">
            <v>45993.467361111114</v>
          </cell>
        </row>
        <row r="2836">
          <cell r="A2836" t="str">
            <v>UCW-22893</v>
          </cell>
          <cell r="B2836" t="str">
            <v>Beauty - E2E - 125928 - Klein Paris - 3 skus - 27th Nov</v>
          </cell>
          <cell r="C2836" t="str">
            <v>CLOSED</v>
          </cell>
          <cell r="D2836" t="str">
            <v>Medium</v>
          </cell>
          <cell r="E2836" t="str">
            <v>netscribes</v>
          </cell>
          <cell r="F2836" t="str">
            <v>Simi Raichel Zachariah</v>
          </cell>
          <cell r="G2836">
            <v>45988.594444444447</v>
          </cell>
          <cell r="H2836">
            <v>45990.472222222219</v>
          </cell>
        </row>
        <row r="2837">
          <cell r="A2837" t="str">
            <v>UCW-22868</v>
          </cell>
          <cell r="B2837" t="str">
            <v>Beauty - Adhoc - 127939 - Hermes - 28 skus - 25th Nov</v>
          </cell>
          <cell r="C2837" t="str">
            <v>CLOSED</v>
          </cell>
          <cell r="D2837" t="str">
            <v>Medium</v>
          </cell>
          <cell r="E2837" t="str">
            <v>netscribes</v>
          </cell>
          <cell r="F2837" t="str">
            <v>netscribes</v>
          </cell>
          <cell r="G2837">
            <v>45988.479166666664</v>
          </cell>
          <cell r="H2837">
            <v>45990.501388888886</v>
          </cell>
        </row>
        <row r="2838">
          <cell r="A2838" t="str">
            <v>UCW-22863</v>
          </cell>
          <cell r="B2838" t="str">
            <v>LIBAS X TATACLIQ SIZE ADDITION 25-11-2025</v>
          </cell>
          <cell r="C2838" t="str">
            <v>CLOSED</v>
          </cell>
          <cell r="D2838" t="str">
            <v>Medium</v>
          </cell>
          <cell r="E2838" t="str">
            <v>netscribes</v>
          </cell>
          <cell r="F2838" t="str">
            <v>Mohd Tahir Shaikh</v>
          </cell>
          <cell r="G2838">
            <v>45988.450694444444</v>
          </cell>
          <cell r="H2838">
            <v>46036.535416666666</v>
          </cell>
        </row>
        <row r="2839">
          <cell r="A2839" t="str">
            <v>UCW-22851</v>
          </cell>
          <cell r="B2839" t="str">
            <v>Beauty - GWP - 127939 - Parfums de Marly - 5 skus - 26th Nov</v>
          </cell>
          <cell r="C2839" t="str">
            <v>CLOSED</v>
          </cell>
          <cell r="D2839" t="str">
            <v>Medium</v>
          </cell>
          <cell r="E2839" t="str">
            <v>netscribes</v>
          </cell>
          <cell r="F2839" t="str">
            <v>Simi Raichel Zachariah</v>
          </cell>
          <cell r="G2839">
            <v>45987.806944444441</v>
          </cell>
          <cell r="H2839">
            <v>45989.452777777777</v>
          </cell>
        </row>
        <row r="2840">
          <cell r="A2840" t="str">
            <v>UCW-22847</v>
          </cell>
          <cell r="B2840" t="str">
            <v>Launch of FEDS Jerseys on 6th Nov’25 – Strict Adherence to Launch Date</v>
          </cell>
          <cell r="C2840" t="str">
            <v>CLOSED</v>
          </cell>
          <cell r="D2840" t="str">
            <v>Medium</v>
          </cell>
          <cell r="E2840" t="str">
            <v>netscribes</v>
          </cell>
          <cell r="F2840" t="str">
            <v>netscribes</v>
          </cell>
          <cell r="G2840">
            <v>45987.755555555559</v>
          </cell>
          <cell r="H2840">
            <v>46189.383333333331</v>
          </cell>
        </row>
        <row r="2841">
          <cell r="A2841" t="str">
            <v>UCW-22838</v>
          </cell>
          <cell r="B2841" t="str">
            <v>Beauty - 125928 - GWP - Forest Essentials - 1 SKU - 26 Nov</v>
          </cell>
          <cell r="C2841" t="str">
            <v>CLOSED</v>
          </cell>
          <cell r="D2841" t="str">
            <v>Medium</v>
          </cell>
          <cell r="E2841" t="str">
            <v>netscribes</v>
          </cell>
          <cell r="F2841" t="str">
            <v>Shraddha Dighe</v>
          </cell>
          <cell r="G2841">
            <v>45987.68472222222</v>
          </cell>
          <cell r="H2841">
            <v>45989.456250000003</v>
          </cell>
        </row>
        <row r="2842">
          <cell r="A2842" t="str">
            <v>UCW-22834</v>
          </cell>
          <cell r="B2842" t="str">
            <v>Beauty - 127027 - E2E - Lindsay - 8 SKU - 26 nov</v>
          </cell>
          <cell r="C2842" t="str">
            <v>CLOSED</v>
          </cell>
          <cell r="D2842" t="str">
            <v>Medium</v>
          </cell>
          <cell r="E2842" t="str">
            <v>netscribes</v>
          </cell>
          <cell r="F2842" t="str">
            <v>Shraddha Dighe</v>
          </cell>
          <cell r="G2842">
            <v>45987.677777777775</v>
          </cell>
          <cell r="H2842">
            <v>45990.469444444447</v>
          </cell>
        </row>
        <row r="2843">
          <cell r="A2843" t="str">
            <v>UCW-22831</v>
          </cell>
          <cell r="B2843" t="str">
            <v>CLONE - Request to List Nike Apparels on Tata Cliq</v>
          </cell>
          <cell r="C2843" t="str">
            <v>CLOSED</v>
          </cell>
          <cell r="D2843" t="str">
            <v>Medium</v>
          </cell>
          <cell r="E2843" t="str">
            <v>netscribes</v>
          </cell>
          <cell r="F2843" t="str">
            <v>Mohd Tahir Shaikh</v>
          </cell>
          <cell r="G2843">
            <v>45987.659722222219</v>
          </cell>
          <cell r="H2843">
            <v>45988.695138888892</v>
          </cell>
        </row>
        <row r="2844">
          <cell r="A2844" t="str">
            <v>UCW-22825</v>
          </cell>
          <cell r="B2844" t="str">
            <v>Tatacliq Kids Apparels Template | 25th Nov'2025</v>
          </cell>
          <cell r="C2844" t="str">
            <v>CLOSED</v>
          </cell>
          <cell r="D2844" t="str">
            <v>Medium</v>
          </cell>
          <cell r="E2844" t="str">
            <v>netscribes</v>
          </cell>
          <cell r="F2844" t="str">
            <v>Mohd Tahir Shaikh</v>
          </cell>
          <cell r="G2844">
            <v>45987.634027777778</v>
          </cell>
          <cell r="H2844">
            <v>45990.59375</v>
          </cell>
        </row>
        <row r="2845">
          <cell r="A2845" t="str">
            <v>UCW-22821</v>
          </cell>
          <cell r="B2845" t="str">
            <v>Tatacliq Women Western Wear Template | 25th Nov'2025</v>
          </cell>
          <cell r="C2845" t="str">
            <v>CLOSED</v>
          </cell>
          <cell r="D2845" t="str">
            <v>Medium</v>
          </cell>
          <cell r="E2845" t="str">
            <v>netscribes</v>
          </cell>
          <cell r="F2845" t="str">
            <v>Mohd Tahir Shaikh</v>
          </cell>
          <cell r="G2845">
            <v>45987.612500000003</v>
          </cell>
          <cell r="H2845">
            <v>45992.740972222222</v>
          </cell>
        </row>
        <row r="2846">
          <cell r="A2846" t="str">
            <v>UCW-22818</v>
          </cell>
          <cell r="B2846" t="str">
            <v>S&amp;N - Winter Wear : 26 Nov'25- P0</v>
          </cell>
          <cell r="C2846" t="str">
            <v>CLOSED</v>
          </cell>
          <cell r="D2846" t="str">
            <v>Medium</v>
          </cell>
          <cell r="E2846" t="str">
            <v>Chirag Dubal</v>
          </cell>
          <cell r="F2846" t="str">
            <v>Reagan D’souza</v>
          </cell>
          <cell r="G2846">
            <v>45987.6</v>
          </cell>
          <cell r="H2846">
            <v>45989.634722222225</v>
          </cell>
        </row>
        <row r="2847">
          <cell r="A2847" t="str">
            <v>UCW-22808</v>
          </cell>
          <cell r="B2847" t="str">
            <v>Beauty - Image resize - 26 Nov</v>
          </cell>
          <cell r="C2847" t="str">
            <v>CLOSED</v>
          </cell>
          <cell r="D2847" t="str">
            <v>Medium</v>
          </cell>
          <cell r="E2847" t="str">
            <v>netscribes</v>
          </cell>
          <cell r="F2847" t="str">
            <v>Shraddha Dighe</v>
          </cell>
          <cell r="G2847">
            <v>45987.49722222222</v>
          </cell>
          <cell r="H2847">
            <v>45988.004861111112</v>
          </cell>
        </row>
        <row r="2848">
          <cell r="A2848" t="str">
            <v>UCW-22806</v>
          </cell>
          <cell r="B2848" t="str">
            <v>Beauty - OPI - 1 sku - 26th Nov</v>
          </cell>
          <cell r="C2848" t="str">
            <v>CLOSED</v>
          </cell>
          <cell r="D2848" t="str">
            <v>Medium</v>
          </cell>
          <cell r="E2848" t="str">
            <v>netscribes</v>
          </cell>
          <cell r="F2848" t="str">
            <v>Simi Raichel Zachariah</v>
          </cell>
          <cell r="G2848">
            <v>45987.490972222222</v>
          </cell>
          <cell r="H2848">
            <v>45992.436805555553</v>
          </cell>
        </row>
        <row r="2849">
          <cell r="A2849" t="str">
            <v>UCW-22804</v>
          </cell>
          <cell r="B2849" t="str">
            <v>Beauty - Adhoc Correction - 100 skus - 26th Nov</v>
          </cell>
          <cell r="C2849" t="str">
            <v>CLOSED</v>
          </cell>
          <cell r="D2849" t="str">
            <v>Medium</v>
          </cell>
          <cell r="E2849" t="str">
            <v>netscribes</v>
          </cell>
          <cell r="F2849" t="str">
            <v>Simi Raichel Zachariah</v>
          </cell>
          <cell r="G2849">
            <v>45987.4375</v>
          </cell>
          <cell r="H2849">
            <v>45996.54791666667</v>
          </cell>
        </row>
        <row r="2850">
          <cell r="A2850" t="str">
            <v>UCW-22801</v>
          </cell>
          <cell r="B2850" t="str">
            <v>Image Replacement 133 | 24th Nov'25</v>
          </cell>
          <cell r="C2850" t="str">
            <v>CLOSED</v>
          </cell>
          <cell r="D2850" t="str">
            <v>Medium</v>
          </cell>
          <cell r="E2850" t="str">
            <v>netscribes</v>
          </cell>
          <cell r="F2850" t="str">
            <v>Sushma Ram</v>
          </cell>
          <cell r="G2850">
            <v>45986.847916666666</v>
          </cell>
          <cell r="H2850">
            <v>46006.499305555553</v>
          </cell>
        </row>
        <row r="2851">
          <cell r="A2851" t="str">
            <v>UCW-22800</v>
          </cell>
          <cell r="B2851" t="str">
            <v xml:space="preserve">Tatacliq Lifestyle Catalogue Template-Lot -136_24.11.2025 </v>
          </cell>
          <cell r="C2851" t="str">
            <v>CLOSED</v>
          </cell>
          <cell r="D2851" t="str">
            <v>Medium</v>
          </cell>
          <cell r="E2851" t="str">
            <v>netscribes</v>
          </cell>
          <cell r="F2851" t="str">
            <v>Sushma Ram</v>
          </cell>
          <cell r="G2851">
            <v>45986.840277777781</v>
          </cell>
          <cell r="H2851">
            <v>45995.769444444442</v>
          </cell>
        </row>
        <row r="2852">
          <cell r="A2852" t="str">
            <v>UCW-22797</v>
          </cell>
          <cell r="B2852" t="str">
            <v>CLONE - Piccolo &amp; Drape and Vogue</v>
          </cell>
          <cell r="C2852" t="str">
            <v>CLOSED</v>
          </cell>
          <cell r="D2852" t="str">
            <v>Medium</v>
          </cell>
          <cell r="E2852" t="str">
            <v>netscribes</v>
          </cell>
          <cell r="F2852" t="str">
            <v>Mohd Tahir Shaikh</v>
          </cell>
          <cell r="G2852">
            <v>45986.811111111114</v>
          </cell>
          <cell r="H2852">
            <v>45992.668055555558</v>
          </cell>
        </row>
        <row r="2853">
          <cell r="A2853" t="str">
            <v>UCW-22792</v>
          </cell>
          <cell r="B2853" t="str">
            <v>BEauty - Adhoc Correction 3 skus - 25th Nov</v>
          </cell>
          <cell r="C2853" t="str">
            <v>CLOSED</v>
          </cell>
          <cell r="D2853" t="str">
            <v>Medium</v>
          </cell>
          <cell r="E2853" t="str">
            <v>netscribes</v>
          </cell>
          <cell r="F2853" t="str">
            <v>Simi Raichel Zachariah</v>
          </cell>
          <cell r="G2853">
            <v>45986.792361111111</v>
          </cell>
          <cell r="H2853">
            <v>46024.73333333333</v>
          </cell>
        </row>
        <row r="2854">
          <cell r="A2854" t="str">
            <v>UCW-22785</v>
          </cell>
          <cell r="B2854" t="str">
            <v>2 sku's are missing in listing</v>
          </cell>
          <cell r="C2854" t="str">
            <v>CLOSED</v>
          </cell>
          <cell r="D2854" t="str">
            <v>Medium</v>
          </cell>
          <cell r="E2854" t="str">
            <v>netscribes</v>
          </cell>
          <cell r="F2854" t="str">
            <v>Mohd Tahir Shaikh</v>
          </cell>
          <cell r="G2854">
            <v>45986.765972222223</v>
          </cell>
          <cell r="H2854">
            <v>45988.581944444442</v>
          </cell>
        </row>
        <row r="2855">
          <cell r="A2855" t="str">
            <v>UCW-22781</v>
          </cell>
          <cell r="B2855" t="str">
            <v>Beauty - 125928 - Image update - Schwarzkopf- 4 SKUS - 25 nov</v>
          </cell>
          <cell r="C2855" t="str">
            <v>CLOSED</v>
          </cell>
          <cell r="D2855" t="str">
            <v>Medium</v>
          </cell>
          <cell r="E2855" t="str">
            <v>netscribes</v>
          </cell>
          <cell r="F2855" t="str">
            <v>Shraddha Dighe</v>
          </cell>
          <cell r="G2855">
            <v>45986.758333333331</v>
          </cell>
          <cell r="H2855">
            <v>45988.568055555559</v>
          </cell>
        </row>
        <row r="2856">
          <cell r="A2856" t="str">
            <v>UCW-22780</v>
          </cell>
          <cell r="B2856" t="str">
            <v>CLONE - Beauty - 125908 - E2E - Milkshake - 6 SKUS - 25 Nov</v>
          </cell>
          <cell r="C2856" t="str">
            <v>CLOSED</v>
          </cell>
          <cell r="D2856" t="str">
            <v>Medium</v>
          </cell>
          <cell r="E2856" t="str">
            <v>netscribes</v>
          </cell>
          <cell r="F2856" t="str">
            <v>Shraddha Dighe</v>
          </cell>
          <cell r="G2856">
            <v>45986.751388888886</v>
          </cell>
          <cell r="H2856">
            <v>45988.490972222222</v>
          </cell>
        </row>
        <row r="2857">
          <cell r="A2857" t="str">
            <v>UCW-22778</v>
          </cell>
          <cell r="B2857" t="str">
            <v>Beauty - 126456 - E2E - Globus Naturals - 50 SKUS - 25 nov</v>
          </cell>
          <cell r="C2857" t="str">
            <v>CLOSED</v>
          </cell>
          <cell r="D2857" t="str">
            <v>Medium</v>
          </cell>
          <cell r="E2857" t="str">
            <v>netscribes</v>
          </cell>
          <cell r="F2857" t="str">
            <v>Shraddha Dighe</v>
          </cell>
          <cell r="G2857">
            <v>45986.749305555553</v>
          </cell>
          <cell r="H2857">
            <v>45990.462500000001</v>
          </cell>
        </row>
        <row r="2858">
          <cell r="A2858" t="str">
            <v>UCW-22777</v>
          </cell>
          <cell r="B2858" t="str">
            <v>Beauty - 125928 - GWP - The Face Shop - 1 SKU - 25 nov</v>
          </cell>
          <cell r="C2858" t="str">
            <v>CLOSED</v>
          </cell>
          <cell r="D2858" t="str">
            <v>Highest</v>
          </cell>
          <cell r="E2858" t="str">
            <v>netscribes</v>
          </cell>
          <cell r="F2858" t="str">
            <v>Shraddha Dighe</v>
          </cell>
          <cell r="G2858">
            <v>45986.740277777775</v>
          </cell>
          <cell r="H2858">
            <v>45988.494444444441</v>
          </cell>
        </row>
        <row r="2859">
          <cell r="A2859" t="str">
            <v>UCW-22776</v>
          </cell>
          <cell r="B2859" t="str">
            <v>Beauty - E2E - 100001 - Studiowest - 10 skus - 25 Nov</v>
          </cell>
          <cell r="C2859" t="str">
            <v>CLOSED</v>
          </cell>
          <cell r="D2859" t="str">
            <v>High</v>
          </cell>
          <cell r="E2859" t="str">
            <v>netscribes</v>
          </cell>
          <cell r="F2859" t="str">
            <v>Shraddha Dighe</v>
          </cell>
          <cell r="G2859">
            <v>45986.734027777777</v>
          </cell>
          <cell r="H2859">
            <v>45990.46597222222</v>
          </cell>
        </row>
        <row r="2860">
          <cell r="A2860" t="str">
            <v>UCW-22775</v>
          </cell>
          <cell r="B2860" t="str">
            <v>Beauty - 125928 - Image update - Schwarzkopf Professional - 8 SKUS - 25 nov</v>
          </cell>
          <cell r="C2860" t="str">
            <v>CLOSED</v>
          </cell>
          <cell r="D2860" t="str">
            <v>Highest</v>
          </cell>
          <cell r="E2860" t="str">
            <v>netscribes</v>
          </cell>
          <cell r="F2860" t="str">
            <v>Shraddha Dighe</v>
          </cell>
          <cell r="G2860">
            <v>45986.727777777778</v>
          </cell>
          <cell r="H2860">
            <v>45988.474305555559</v>
          </cell>
        </row>
        <row r="2861">
          <cell r="A2861" t="str">
            <v>UCW-22771</v>
          </cell>
          <cell r="B2861" t="str">
            <v>Beauty - 125928 - Image update - Neutrogena - 18 SKUS - 25 Nov</v>
          </cell>
          <cell r="C2861" t="str">
            <v>CLOSED</v>
          </cell>
          <cell r="D2861" t="str">
            <v>Highest</v>
          </cell>
          <cell r="E2861" t="str">
            <v>netscribes</v>
          </cell>
          <cell r="F2861" t="str">
            <v>Shraddha Dighe</v>
          </cell>
          <cell r="G2861">
            <v>45986.719444444447</v>
          </cell>
          <cell r="H2861">
            <v>45988.494444444441</v>
          </cell>
        </row>
        <row r="2862">
          <cell r="A2862" t="str">
            <v>UCW-22769</v>
          </cell>
          <cell r="B2862" t="str">
            <v>Beauty - Adhoc - 127939 - Hermes - 28 skus - 25th Nov</v>
          </cell>
          <cell r="C2862" t="str">
            <v>CLOSED</v>
          </cell>
          <cell r="D2862" t="str">
            <v>Medium</v>
          </cell>
          <cell r="E2862" t="str">
            <v>netscribes</v>
          </cell>
          <cell r="F2862" t="str">
            <v>Simi Raichel Zachariah</v>
          </cell>
          <cell r="G2862">
            <v>45986.71597222222</v>
          </cell>
          <cell r="H2862">
            <v>45988.489583333336</v>
          </cell>
        </row>
        <row r="2863">
          <cell r="A2863" t="str">
            <v>UCW-22766</v>
          </cell>
          <cell r="B2863" t="str">
            <v>CLONE - Clone - M&amp;S - Cataloguing</v>
          </cell>
          <cell r="C2863" t="str">
            <v>CLOSED</v>
          </cell>
          <cell r="D2863" t="str">
            <v>Medium</v>
          </cell>
          <cell r="E2863" t="str">
            <v>netscribes</v>
          </cell>
          <cell r="F2863" t="str">
            <v>Mohd Tahir Shaikh</v>
          </cell>
          <cell r="G2863">
            <v>45986.705555555556</v>
          </cell>
          <cell r="H2863">
            <v>45987.765277777777</v>
          </cell>
        </row>
        <row r="2864">
          <cell r="A2864" t="str">
            <v>UCW-22757</v>
          </cell>
          <cell r="B2864" t="str">
            <v>Beauty - image resize - 25 nov</v>
          </cell>
          <cell r="C2864" t="str">
            <v>CLOSED</v>
          </cell>
          <cell r="D2864" t="str">
            <v>Medium</v>
          </cell>
          <cell r="E2864" t="str">
            <v>netscribes</v>
          </cell>
          <cell r="F2864" t="str">
            <v>Shraddha Dighe</v>
          </cell>
          <cell r="G2864">
            <v>45986.649305555555</v>
          </cell>
          <cell r="H2864">
            <v>45988.549305555556</v>
          </cell>
        </row>
        <row r="2865">
          <cell r="A2865" t="str">
            <v>UCW-22751</v>
          </cell>
          <cell r="B2865" t="str">
            <v>BEauty - Adhoc - 125928 - Steve MADDEN  - 2 skus - 25th Nov</v>
          </cell>
          <cell r="C2865" t="str">
            <v>CLOSED Due to Inactive/Insufficient Information</v>
          </cell>
          <cell r="D2865" t="str">
            <v>Medium</v>
          </cell>
          <cell r="E2865" t="str">
            <v>netscribes</v>
          </cell>
          <cell r="F2865" t="str">
            <v>Simi Raichel Zachariah</v>
          </cell>
          <cell r="G2865">
            <v>45986.59652777778</v>
          </cell>
          <cell r="H2865">
            <v>46036.53125</v>
          </cell>
        </row>
        <row r="2866">
          <cell r="A2866" t="str">
            <v>UCW-22749</v>
          </cell>
          <cell r="B2866" t="str">
            <v>Beauty - E2E - 125928 - Maybelline New York - 1 sku - 25th Nov</v>
          </cell>
          <cell r="C2866" t="str">
            <v>CLOSED</v>
          </cell>
          <cell r="D2866" t="str">
            <v>Highest</v>
          </cell>
          <cell r="E2866" t="str">
            <v>netscribes</v>
          </cell>
          <cell r="F2866" t="str">
            <v>Simi Raichel Zachariah</v>
          </cell>
          <cell r="G2866">
            <v>45986.59375</v>
          </cell>
          <cell r="H2866">
            <v>45988.480555555558</v>
          </cell>
        </row>
        <row r="2867">
          <cell r="A2867" t="str">
            <v>UCW-22748</v>
          </cell>
          <cell r="B2867" t="str">
            <v>Beauty - 125411 - E2E - Arata - 20 SKUS - 25 Nov</v>
          </cell>
          <cell r="C2867" t="str">
            <v>CLOSED</v>
          </cell>
          <cell r="D2867" t="str">
            <v>Medium</v>
          </cell>
          <cell r="E2867" t="str">
            <v>netscribes</v>
          </cell>
          <cell r="F2867" t="str">
            <v>Shraddha Dighe</v>
          </cell>
          <cell r="G2867">
            <v>45986.580555555556</v>
          </cell>
          <cell r="H2867">
            <v>45989.449305555558</v>
          </cell>
        </row>
        <row r="2868">
          <cell r="A2868" t="str">
            <v>UCW-22746</v>
          </cell>
          <cell r="B2868" t="str">
            <v>Beauty - 128628 - Adhoc - PLP issue - Foxtale - 1 SKUs - 25 Nov</v>
          </cell>
          <cell r="C2868" t="str">
            <v>CLOSED</v>
          </cell>
          <cell r="D2868" t="str">
            <v>Medium</v>
          </cell>
          <cell r="E2868" t="str">
            <v>netscribes</v>
          </cell>
          <cell r="F2868" t="str">
            <v>Shraddha Dighe</v>
          </cell>
          <cell r="G2868">
            <v>45986.551388888889</v>
          </cell>
          <cell r="H2868">
            <v>45986.829861111109</v>
          </cell>
        </row>
        <row r="2869">
          <cell r="A2869" t="str">
            <v>UCW-22739</v>
          </cell>
          <cell r="B2869" t="str">
            <v>CLONE - Product Listing On Tata Cliq - Nuluv</v>
          </cell>
          <cell r="C2869" t="str">
            <v>CLOSED</v>
          </cell>
          <cell r="D2869" t="str">
            <v>Medium</v>
          </cell>
          <cell r="E2869" t="str">
            <v>netscribes</v>
          </cell>
          <cell r="F2869" t="str">
            <v>Sushma Ram</v>
          </cell>
          <cell r="G2869">
            <v>45986.504861111112</v>
          </cell>
          <cell r="H2869">
            <v>45990.598611111112</v>
          </cell>
        </row>
        <row r="2870">
          <cell r="A2870" t="str">
            <v>UCW-22736</v>
          </cell>
          <cell r="B2870" t="str">
            <v>IRTH listings on TQ_Lot 1_74 SKUs</v>
          </cell>
          <cell r="C2870" t="str">
            <v>CLOSED</v>
          </cell>
          <cell r="D2870" t="str">
            <v>Medium</v>
          </cell>
          <cell r="E2870" t="str">
            <v>netscribes</v>
          </cell>
          <cell r="F2870" t="str">
            <v>netscribes</v>
          </cell>
          <cell r="G2870">
            <v>45986.480555555558</v>
          </cell>
          <cell r="H2870">
            <v>45988.605555555558</v>
          </cell>
        </row>
        <row r="2871">
          <cell r="A2871" t="str">
            <v>UCW-22735</v>
          </cell>
          <cell r="B2871" t="str">
            <v>Launch of FEDS Jerseys on 6th Nov’25 – Strict Adherence to Launch Date</v>
          </cell>
          <cell r="C2871" t="str">
            <v>CLOSED</v>
          </cell>
          <cell r="D2871" t="str">
            <v>Highest</v>
          </cell>
          <cell r="E2871" t="str">
            <v>netscribes</v>
          </cell>
          <cell r="F2871" t="str">
            <v>Sushma Ram</v>
          </cell>
          <cell r="G2871">
            <v>45986.475694444445</v>
          </cell>
          <cell r="H2871">
            <v>46189.383333333331</v>
          </cell>
        </row>
        <row r="2872">
          <cell r="A2872" t="str">
            <v>UCW-22734</v>
          </cell>
          <cell r="B2872" t="str">
            <v>Beauty - E2E - 126349 - Ahmed Al Maghribi.- 7 skus - 25th Nov</v>
          </cell>
          <cell r="C2872" t="str">
            <v>CLOSED</v>
          </cell>
          <cell r="D2872" t="str">
            <v>Medium</v>
          </cell>
          <cell r="E2872" t="str">
            <v>netscribes</v>
          </cell>
          <cell r="F2872" t="str">
            <v>netscribes</v>
          </cell>
          <cell r="G2872">
            <v>45986.469444444447</v>
          </cell>
          <cell r="H2872">
            <v>45989.445833333331</v>
          </cell>
        </row>
        <row r="2873">
          <cell r="A2873" t="str">
            <v>UCW-22729</v>
          </cell>
          <cell r="B2873" t="str">
            <v>Mason Home - Video Assets - 24/11/25</v>
          </cell>
          <cell r="C2873" t="str">
            <v>CLOSED</v>
          </cell>
          <cell r="D2873" t="str">
            <v>Medium</v>
          </cell>
          <cell r="E2873" t="str">
            <v>Chirag Dubal</v>
          </cell>
          <cell r="F2873" t="str">
            <v>Reagan D’souza</v>
          </cell>
          <cell r="G2873">
            <v>45985.965277777781</v>
          </cell>
          <cell r="H2873">
            <v>45988.76458333333</v>
          </cell>
        </row>
        <row r="2874">
          <cell r="A2874" t="str">
            <v>UCW-22722</v>
          </cell>
          <cell r="B2874" t="str">
            <v>Beauty - 125928 - image resize - Clinique - 2 SKUS - 24 nov</v>
          </cell>
          <cell r="C2874" t="str">
            <v>CLOSED</v>
          </cell>
          <cell r="D2874" t="str">
            <v>Medium</v>
          </cell>
          <cell r="E2874" t="str">
            <v>netscribes</v>
          </cell>
          <cell r="F2874" t="str">
            <v>Shraddha Dighe</v>
          </cell>
          <cell r="G2874">
            <v>45985.802777777775</v>
          </cell>
          <cell r="H2874">
            <v>45986.529166666667</v>
          </cell>
        </row>
        <row r="2875">
          <cell r="A2875" t="str">
            <v>UCW-22719</v>
          </cell>
          <cell r="B2875" t="str">
            <v xml:space="preserve">New Listing File || Saral Home </v>
          </cell>
          <cell r="C2875" t="str">
            <v>CLOSED</v>
          </cell>
          <cell r="D2875" t="str">
            <v>Medium</v>
          </cell>
          <cell r="E2875" t="str">
            <v>netscribes</v>
          </cell>
          <cell r="F2875" t="str">
            <v>Mohd Tahir Shaikh</v>
          </cell>
          <cell r="G2875">
            <v>45985.786111111112</v>
          </cell>
          <cell r="H2875">
            <v>45989.449305555558</v>
          </cell>
        </row>
        <row r="2876">
          <cell r="A2876" t="str">
            <v>UCW-22718</v>
          </cell>
          <cell r="B2876" t="str">
            <v>Beauty - Adhoc Correction 9 skus - 24th Nov</v>
          </cell>
          <cell r="C2876" t="str">
            <v>CLOSED</v>
          </cell>
          <cell r="D2876" t="str">
            <v>Medium</v>
          </cell>
          <cell r="E2876" t="str">
            <v>netscribes</v>
          </cell>
          <cell r="F2876" t="str">
            <v>Simi Raichel Zachariah</v>
          </cell>
          <cell r="G2876">
            <v>45985.779166666667</v>
          </cell>
          <cell r="H2876">
            <v>45986.793055555558</v>
          </cell>
        </row>
        <row r="2877">
          <cell r="A2877" t="str">
            <v>UCW-22713</v>
          </cell>
          <cell r="B2877" t="str">
            <v>New Line Sheet</v>
          </cell>
          <cell r="C2877" t="str">
            <v>CLOSED</v>
          </cell>
          <cell r="D2877" t="str">
            <v>Medium</v>
          </cell>
          <cell r="E2877" t="str">
            <v>netscribes</v>
          </cell>
          <cell r="F2877" t="str">
            <v>Mohd Tahir Shaikh</v>
          </cell>
          <cell r="G2877">
            <v>45985.750694444447</v>
          </cell>
          <cell r="H2877">
            <v>45989.591666666667</v>
          </cell>
        </row>
        <row r="2878">
          <cell r="A2878" t="str">
            <v>UCW-22709</v>
          </cell>
          <cell r="B2878" t="str">
            <v>Infant Hampers- Little Surprise Box</v>
          </cell>
          <cell r="C2878" t="str">
            <v>CLOSED</v>
          </cell>
          <cell r="D2878" t="str">
            <v>Medium</v>
          </cell>
          <cell r="E2878" t="str">
            <v>netscribes</v>
          </cell>
          <cell r="F2878" t="str">
            <v>Mohd Tahir Shaikh</v>
          </cell>
          <cell r="G2878">
            <v>45985.738888888889</v>
          </cell>
          <cell r="H2878">
            <v>46036.65902777778</v>
          </cell>
        </row>
        <row r="2879">
          <cell r="A2879" t="str">
            <v>UCW-22700</v>
          </cell>
          <cell r="B2879" t="str">
            <v>curtain images link</v>
          </cell>
          <cell r="C2879" t="str">
            <v>CLOSED</v>
          </cell>
          <cell r="D2879" t="str">
            <v>Medium</v>
          </cell>
          <cell r="E2879" t="str">
            <v>netscribes</v>
          </cell>
          <cell r="F2879" t="str">
            <v>Mohd Tahir Shaikh</v>
          </cell>
          <cell r="G2879">
            <v>45985.681250000001</v>
          </cell>
          <cell r="H2879">
            <v>45987.574999999997</v>
          </cell>
        </row>
        <row r="2880">
          <cell r="A2880" t="str">
            <v>UCW-22696</v>
          </cell>
          <cell r="B2880" t="str">
            <v>Beauty - E2E - 125928 - OPI - 25 skus - 24th Nov</v>
          </cell>
          <cell r="C2880" t="str">
            <v>CLOSED</v>
          </cell>
          <cell r="D2880" t="str">
            <v>Medium</v>
          </cell>
          <cell r="E2880" t="str">
            <v>netscribes</v>
          </cell>
          <cell r="F2880" t="str">
            <v>Simi Raichel Zachariah</v>
          </cell>
          <cell r="G2880">
            <v>45985.652083333334</v>
          </cell>
          <cell r="H2880">
            <v>45992.659722222219</v>
          </cell>
        </row>
        <row r="2881">
          <cell r="A2881" t="str">
            <v>UCW-22695</v>
          </cell>
          <cell r="B2881" t="str">
            <v>BEauty - E2E - 127939 - BCPL - 127939 - 20 skus - 24th Nov</v>
          </cell>
          <cell r="C2881" t="str">
            <v>CLOSED</v>
          </cell>
          <cell r="D2881" t="str">
            <v>Medium</v>
          </cell>
          <cell r="E2881" t="str">
            <v>netscribes</v>
          </cell>
          <cell r="F2881" t="str">
            <v>Simi Raichel Zachariah</v>
          </cell>
          <cell r="G2881">
            <v>45985.649305555555</v>
          </cell>
          <cell r="H2881">
            <v>45988.532638888886</v>
          </cell>
        </row>
        <row r="2882">
          <cell r="A2882" t="str">
            <v>UCW-22692</v>
          </cell>
          <cell r="B2882" t="str">
            <v>CLONE - Da Milano | Catalogue Year'25 | 13-11-25 | 18 SKU | 128043015</v>
          </cell>
          <cell r="C2882" t="str">
            <v>CLOSED Due to Inactive/Insufficient Information</v>
          </cell>
          <cell r="D2882" t="str">
            <v>Medium</v>
          </cell>
          <cell r="E2882" t="str">
            <v>Chirag Dubal</v>
          </cell>
          <cell r="F2882" t="str">
            <v>Reagan D’souza</v>
          </cell>
          <cell r="G2882">
            <v>45985.630555555559</v>
          </cell>
          <cell r="H2882">
            <v>46043.503472222219</v>
          </cell>
        </row>
        <row r="2883">
          <cell r="A2883" t="str">
            <v>UCW-22691</v>
          </cell>
          <cell r="B2883" t="str">
            <v>CLONE - CLONE - Beauty - 129426 - E2E - BEAUTIFUL INDIA - 5 SKUS - 24th sept</v>
          </cell>
          <cell r="C2883" t="str">
            <v>CLOSED</v>
          </cell>
          <cell r="D2883" t="str">
            <v>Medium</v>
          </cell>
          <cell r="E2883" t="str">
            <v>netscribes</v>
          </cell>
          <cell r="F2883" t="str">
            <v>Simi Raichel Zachariah</v>
          </cell>
          <cell r="G2883">
            <v>45985.621527777781</v>
          </cell>
          <cell r="H2883">
            <v>45995.495138888888</v>
          </cell>
        </row>
        <row r="2884">
          <cell r="A2884" t="str">
            <v>UCW-22682</v>
          </cell>
          <cell r="B2884" t="str">
            <v>Beauty - 126397 - Image update (pending 2) - Renee - 2 SKUS - 24 Nov</v>
          </cell>
          <cell r="C2884" t="str">
            <v>CLOSED</v>
          </cell>
          <cell r="D2884" t="str">
            <v>Medium</v>
          </cell>
          <cell r="E2884" t="str">
            <v>netscribes</v>
          </cell>
          <cell r="F2884" t="str">
            <v>Shraddha Dighe</v>
          </cell>
          <cell r="G2884">
            <v>45985.561805555553</v>
          </cell>
          <cell r="H2884">
            <v>45988.824305555558</v>
          </cell>
        </row>
        <row r="2885">
          <cell r="A2885" t="str">
            <v>UCW-22678</v>
          </cell>
          <cell r="B2885" t="str">
            <v>CLONE - Request for Seller Onboarding Details – Transition to Touchstone Business Pvt Ltd</v>
          </cell>
          <cell r="C2885" t="str">
            <v>CLOSED Due to Inactive/Insufficient Information</v>
          </cell>
          <cell r="D2885" t="str">
            <v>Medium</v>
          </cell>
          <cell r="E2885" t="str">
            <v>netscribes</v>
          </cell>
          <cell r="F2885" t="str">
            <v>Mohd Tahir Shaikh</v>
          </cell>
          <cell r="G2885">
            <v>45985.535416666666</v>
          </cell>
          <cell r="H2885">
            <v>45993.481249999997</v>
          </cell>
        </row>
        <row r="2886">
          <cell r="A2886" t="str">
            <v>UCW-22671</v>
          </cell>
          <cell r="B2886" t="str">
            <v>Beauty - E2E - 125928 - Banana Republic  - 1 skus -24th Nov</v>
          </cell>
          <cell r="C2886" t="str">
            <v>CLOSED</v>
          </cell>
          <cell r="D2886" t="str">
            <v>Medium</v>
          </cell>
          <cell r="E2886" t="str">
            <v>netscribes</v>
          </cell>
          <cell r="F2886" t="str">
            <v>netscribes</v>
          </cell>
          <cell r="G2886">
            <v>45985.498611111114</v>
          </cell>
          <cell r="H2886">
            <v>45986.427083333336</v>
          </cell>
        </row>
        <row r="2887">
          <cell r="A2887" t="str">
            <v>UCW-22670</v>
          </cell>
          <cell r="B2887" t="str">
            <v>Tatacliq Footwear Content template_19-11-25</v>
          </cell>
          <cell r="C2887" t="str">
            <v>CLOSED</v>
          </cell>
          <cell r="D2887" t="str">
            <v>Medium</v>
          </cell>
          <cell r="E2887" t="str">
            <v>netscribes</v>
          </cell>
          <cell r="F2887" t="str">
            <v>Mohd Tahir Shaikh</v>
          </cell>
          <cell r="G2887">
            <v>45985.493055555555</v>
          </cell>
          <cell r="H2887">
            <v>45988.761111111111</v>
          </cell>
        </row>
        <row r="2888">
          <cell r="A2888" t="str">
            <v>UCW-22666</v>
          </cell>
          <cell r="B2888" t="str">
            <v>Request for the Image Update || ABFRL-TatacliQ</v>
          </cell>
          <cell r="C2888" t="str">
            <v>CLOSED</v>
          </cell>
          <cell r="D2888" t="str">
            <v>Medium</v>
          </cell>
          <cell r="E2888" t="str">
            <v>netscribes</v>
          </cell>
          <cell r="F2888" t="str">
            <v>Mohd Tahir Shaikh</v>
          </cell>
          <cell r="G2888">
            <v>45985.473611111112</v>
          </cell>
          <cell r="H2888">
            <v>45992.686805555553</v>
          </cell>
        </row>
        <row r="2889">
          <cell r="A2889" t="str">
            <v>UCW-22660</v>
          </cell>
          <cell r="B2889" t="str">
            <v>FA25: TC Fossil Leather A+ Content</v>
          </cell>
          <cell r="C2889" t="str">
            <v>CLOSED Due to Inactive/Insufficient Information</v>
          </cell>
          <cell r="D2889" t="str">
            <v>Medium</v>
          </cell>
          <cell r="E2889" t="str">
            <v>netscribes</v>
          </cell>
          <cell r="F2889" t="str">
            <v>Mohd Tahir Shaikh</v>
          </cell>
          <cell r="G2889">
            <v>45985.448611111111</v>
          </cell>
          <cell r="H2889">
            <v>45989.380555555559</v>
          </cell>
        </row>
        <row r="2890">
          <cell r="A2890" t="str">
            <v>UCW-22658</v>
          </cell>
          <cell r="B2890" t="str">
            <v>A+ Content for PDP Enhancement (image drive  links)</v>
          </cell>
          <cell r="C2890" t="str">
            <v>CLOSED</v>
          </cell>
          <cell r="D2890" t="str">
            <v>Medium</v>
          </cell>
          <cell r="E2890" t="str">
            <v>netscribes</v>
          </cell>
          <cell r="F2890" t="str">
            <v>Mohd Tahir Shaikh</v>
          </cell>
          <cell r="G2890">
            <v>45984.936111111114</v>
          </cell>
          <cell r="H2890">
            <v>46044.520833333336</v>
          </cell>
        </row>
        <row r="2891">
          <cell r="A2891" t="str">
            <v>UCW-22654</v>
          </cell>
          <cell r="B2891" t="str">
            <v>LIBAS X TATACLIQ NEW CATALOGUE 21-11-2025</v>
          </cell>
          <cell r="C2891" t="str">
            <v>CLOSED</v>
          </cell>
          <cell r="D2891" t="str">
            <v>Medium</v>
          </cell>
          <cell r="E2891" t="str">
            <v>netscribes</v>
          </cell>
          <cell r="F2891" t="str">
            <v>Mohd Tahir Shaikh</v>
          </cell>
          <cell r="G2891">
            <v>45984.907638888886</v>
          </cell>
          <cell r="H2891">
            <v>45986.671527777777</v>
          </cell>
        </row>
        <row r="2892">
          <cell r="A2892" t="str">
            <v>UCW-22652</v>
          </cell>
          <cell r="B2892" t="str">
            <v>VERO MODA Accessories  -AW25 LOT - 1</v>
          </cell>
          <cell r="C2892" t="str">
            <v>CLOSED</v>
          </cell>
          <cell r="D2892" t="str">
            <v>Medium</v>
          </cell>
          <cell r="E2892" t="str">
            <v>netscribes</v>
          </cell>
          <cell r="F2892" t="str">
            <v>Mohd Tahir Shaikh</v>
          </cell>
          <cell r="G2892">
            <v>45984.901388888888</v>
          </cell>
          <cell r="H2892">
            <v>45986.684027777781</v>
          </cell>
        </row>
        <row r="2893">
          <cell r="A2893" t="str">
            <v>UCW-22651</v>
          </cell>
          <cell r="B2893" t="str">
            <v>Product image-19-11-2025</v>
          </cell>
          <cell r="C2893" t="str">
            <v>CLOSED</v>
          </cell>
          <cell r="D2893" t="str">
            <v>Medium</v>
          </cell>
          <cell r="E2893" t="str">
            <v>netscribes</v>
          </cell>
          <cell r="F2893" t="str">
            <v>Mohd Tahir Shaikh</v>
          </cell>
          <cell r="G2893">
            <v>45984.897222222222</v>
          </cell>
          <cell r="H2893">
            <v>45986.579861111109</v>
          </cell>
        </row>
        <row r="2894">
          <cell r="A2894" t="str">
            <v>UCW-22644</v>
          </cell>
          <cell r="B2894" t="str">
            <v xml:space="preserve">NEED TO CHANGE PICTURE </v>
          </cell>
          <cell r="C2894" t="str">
            <v>CLOSED</v>
          </cell>
          <cell r="D2894" t="str">
            <v>Medium</v>
          </cell>
          <cell r="E2894" t="str">
            <v>netscribes</v>
          </cell>
          <cell r="F2894" t="str">
            <v>Mohd Tahir Shaikh</v>
          </cell>
          <cell r="G2894">
            <v>45984.59375</v>
          </cell>
          <cell r="H2894">
            <v>45988.784722222219</v>
          </cell>
        </row>
        <row r="2895">
          <cell r="A2895" t="str">
            <v>UCW-22641</v>
          </cell>
          <cell r="B2895" t="str">
            <v>Outdoor Lamp Catalog file</v>
          </cell>
          <cell r="C2895" t="str">
            <v>CLOSED</v>
          </cell>
          <cell r="D2895" t="str">
            <v>Medium</v>
          </cell>
          <cell r="E2895" t="str">
            <v>netscribes</v>
          </cell>
          <cell r="F2895" t="str">
            <v>Mohd Tahir Shaikh</v>
          </cell>
          <cell r="G2895">
            <v>45984.576388888891</v>
          </cell>
          <cell r="H2895">
            <v>45994.745833333334</v>
          </cell>
        </row>
        <row r="2896">
          <cell r="A2896" t="str">
            <v>UCW-22637</v>
          </cell>
          <cell r="B2896" t="str">
            <v>Corduroy trouser for listing</v>
          </cell>
          <cell r="C2896" t="str">
            <v>CLOSED</v>
          </cell>
          <cell r="D2896" t="str">
            <v>Medium</v>
          </cell>
          <cell r="E2896" t="str">
            <v>netscribes</v>
          </cell>
          <cell r="F2896" t="str">
            <v>Mohd Tahir Shaikh</v>
          </cell>
          <cell r="G2896">
            <v>45984.55972222222</v>
          </cell>
          <cell r="H2896">
            <v>46007.725694444445</v>
          </cell>
        </row>
        <row r="2897">
          <cell r="A2897" t="str">
            <v>UCW-22636</v>
          </cell>
          <cell r="B2897" t="str">
            <v>Foto care | Image &amp; Title update | 20TH NOV</v>
          </cell>
          <cell r="C2897" t="str">
            <v>CLOSED</v>
          </cell>
          <cell r="D2897" t="str">
            <v>Medium</v>
          </cell>
          <cell r="E2897" t="str">
            <v>netscribes</v>
          </cell>
          <cell r="F2897" t="str">
            <v>Mohd Tahir Shaikh</v>
          </cell>
          <cell r="G2897">
            <v>45984.556250000001</v>
          </cell>
          <cell r="H2897">
            <v>46036.69027777778</v>
          </cell>
        </row>
        <row r="2898">
          <cell r="A2898" t="str">
            <v>UCW-22633</v>
          </cell>
          <cell r="B2898" t="str">
            <v>Image Update Request for Existing SKUs on TataCliq</v>
          </cell>
          <cell r="C2898" t="str">
            <v>CLOSED</v>
          </cell>
          <cell r="D2898" t="str">
            <v>Medium</v>
          </cell>
          <cell r="E2898" t="str">
            <v>netscribes</v>
          </cell>
          <cell r="F2898" t="str">
            <v>Mohd Tahir Shaikh</v>
          </cell>
          <cell r="G2898">
            <v>45984.427777777775</v>
          </cell>
          <cell r="H2898">
            <v>45987.564583333333</v>
          </cell>
        </row>
        <row r="2899">
          <cell r="A2899" t="str">
            <v>UCW-22629</v>
          </cell>
          <cell r="B2899" t="str">
            <v xml:space="preserve">IMAGE CHNGE REQUEST </v>
          </cell>
          <cell r="C2899" t="str">
            <v>CLOSED</v>
          </cell>
          <cell r="D2899" t="str">
            <v>Medium</v>
          </cell>
          <cell r="E2899" t="str">
            <v>netscribes</v>
          </cell>
          <cell r="F2899" t="str">
            <v>Mohd Tahir Shaikh</v>
          </cell>
          <cell r="G2899">
            <v>45984.417361111111</v>
          </cell>
          <cell r="H2899">
            <v>46027.751388888886</v>
          </cell>
        </row>
        <row r="2900">
          <cell r="A2900" t="str">
            <v>UCW-22619</v>
          </cell>
          <cell r="B2900" t="str">
            <v>Beauty - Adhoc - Correction - 11 skus - 24 Nov</v>
          </cell>
          <cell r="C2900" t="str">
            <v>CLOSED Due to Inactive/Insufficient Information</v>
          </cell>
          <cell r="D2900" t="str">
            <v>Medium</v>
          </cell>
          <cell r="E2900" t="str">
            <v>netscribes</v>
          </cell>
          <cell r="F2900" t="str">
            <v>netscribes</v>
          </cell>
          <cell r="G2900">
            <v>45983.696527777778</v>
          </cell>
          <cell r="H2900">
            <v>46029.737500000003</v>
          </cell>
        </row>
        <row r="2901">
          <cell r="A2901" t="str">
            <v>UCW-22618</v>
          </cell>
          <cell r="B2901" t="str">
            <v>Brand Ambassador- Akshay Kumar Image Remove</v>
          </cell>
          <cell r="C2901" t="str">
            <v>CLOSED</v>
          </cell>
          <cell r="D2901" t="str">
            <v>Medium</v>
          </cell>
          <cell r="E2901" t="str">
            <v>netscribes</v>
          </cell>
          <cell r="F2901" t="str">
            <v>netscribes</v>
          </cell>
          <cell r="G2901">
            <v>45983.599305555559</v>
          </cell>
          <cell r="H2901">
            <v>46027.466666666667</v>
          </cell>
        </row>
        <row r="2902">
          <cell r="A2902" t="str">
            <v>UCW-22613</v>
          </cell>
          <cell r="B2902" t="str">
            <v>CLONE - NIKE FOOTWEAR LISTING FILE FOR TATA CLIQ</v>
          </cell>
          <cell r="C2902" t="str">
            <v>CLOSED</v>
          </cell>
          <cell r="D2902" t="str">
            <v>Medium</v>
          </cell>
          <cell r="E2902" t="str">
            <v>netscribes</v>
          </cell>
          <cell r="F2902" t="str">
            <v>Mohd Tahir Shaikh</v>
          </cell>
          <cell r="G2902">
            <v>45983.539583333331</v>
          </cell>
          <cell r="H2902">
            <v>45983.681250000001</v>
          </cell>
        </row>
        <row r="2903">
          <cell r="A2903" t="str">
            <v>UCW-22612</v>
          </cell>
          <cell r="B2903" t="str">
            <v>ECCO - Catalogue</v>
          </cell>
          <cell r="C2903" t="str">
            <v>CLOSED</v>
          </cell>
          <cell r="D2903" t="str">
            <v>Medium</v>
          </cell>
          <cell r="E2903" t="str">
            <v>Chirag Dubal</v>
          </cell>
          <cell r="F2903" t="str">
            <v>Shloka Chakre</v>
          </cell>
          <cell r="G2903">
            <v>45983.465277777781</v>
          </cell>
          <cell r="H2903">
            <v>45987.5</v>
          </cell>
        </row>
        <row r="2904">
          <cell r="A2904" t="str">
            <v>UCW-22600</v>
          </cell>
          <cell r="B2904" t="str">
            <v>Levis - Tatacliq NSM pending</v>
          </cell>
          <cell r="C2904" t="str">
            <v>CLOSED</v>
          </cell>
          <cell r="D2904" t="str">
            <v>Medium</v>
          </cell>
          <cell r="E2904" t="str">
            <v>netscribes</v>
          </cell>
          <cell r="F2904" t="str">
            <v>Mohd Tahir Shaikh</v>
          </cell>
          <cell r="G2904">
            <v>45982.837500000001</v>
          </cell>
          <cell r="H2904">
            <v>46021.698611111111</v>
          </cell>
        </row>
        <row r="2905">
          <cell r="A2905" t="str">
            <v>UCW-22597</v>
          </cell>
          <cell r="B2905" t="str">
            <v>IRTH listings on TQ_Lot 1_74 SKUs</v>
          </cell>
          <cell r="C2905" t="str">
            <v>CLOSED</v>
          </cell>
          <cell r="D2905" t="str">
            <v>Medium</v>
          </cell>
          <cell r="E2905" t="str">
            <v>netscribes</v>
          </cell>
          <cell r="F2905" t="str">
            <v>Mohd Tahir Shaikh</v>
          </cell>
          <cell r="G2905">
            <v>45982.824999999997</v>
          </cell>
          <cell r="H2905">
            <v>45986.478472222225</v>
          </cell>
        </row>
        <row r="2906">
          <cell r="A2906" t="str">
            <v>UCW-22596</v>
          </cell>
          <cell r="B2906" t="str">
            <v>Puma Mapping Sheet</v>
          </cell>
          <cell r="C2906" t="str">
            <v>CLOSED</v>
          </cell>
          <cell r="D2906" t="str">
            <v>Medium</v>
          </cell>
          <cell r="E2906" t="str">
            <v>netscribes</v>
          </cell>
          <cell r="F2906" t="str">
            <v>Mohd Tahir Shaikh</v>
          </cell>
          <cell r="G2906">
            <v>45982.820833333331</v>
          </cell>
          <cell r="H2906">
            <v>45986.522916666669</v>
          </cell>
        </row>
        <row r="2907">
          <cell r="A2907" t="str">
            <v>UCW-22594</v>
          </cell>
          <cell r="B2907" t="str">
            <v>Wrong size updated in listing</v>
          </cell>
          <cell r="C2907" t="str">
            <v>CLOSED</v>
          </cell>
          <cell r="D2907" t="str">
            <v>Medium</v>
          </cell>
          <cell r="E2907" t="str">
            <v>netscribes</v>
          </cell>
          <cell r="F2907" t="str">
            <v>Mohd Tahir Shaikh</v>
          </cell>
          <cell r="G2907">
            <v>45982.810416666667</v>
          </cell>
          <cell r="H2907">
            <v>45985.53125</v>
          </cell>
        </row>
        <row r="2908">
          <cell r="A2908" t="str">
            <v>UCW-22591</v>
          </cell>
          <cell r="B2908" t="str">
            <v>Beauty - 128628 - Adhoc - Title and Image update - Foxtale - 5 SKUs - 21 Nov</v>
          </cell>
          <cell r="C2908" t="str">
            <v>CLOSED</v>
          </cell>
          <cell r="D2908" t="str">
            <v>Medium</v>
          </cell>
          <cell r="E2908" t="str">
            <v>netscribes</v>
          </cell>
          <cell r="F2908" t="str">
            <v>Shraddha Dighe</v>
          </cell>
          <cell r="G2908">
            <v>45982.736805555556</v>
          </cell>
          <cell r="H2908">
            <v>45986.713194444441</v>
          </cell>
        </row>
        <row r="2909">
          <cell r="A2909" t="str">
            <v>UCW-22590</v>
          </cell>
          <cell r="B2909" t="str">
            <v>CLONE - Sweet Dreams Men Sell now 23 SKUs- 07.10.2025</v>
          </cell>
          <cell r="C2909" t="str">
            <v>CLOSED</v>
          </cell>
          <cell r="D2909" t="str">
            <v>Medium</v>
          </cell>
          <cell r="E2909" t="str">
            <v>netscribes</v>
          </cell>
          <cell r="F2909" t="str">
            <v>Mohd Tahir Shaikh</v>
          </cell>
          <cell r="G2909">
            <v>45982.734722222223</v>
          </cell>
          <cell r="H2909">
            <v>45985.571527777778</v>
          </cell>
        </row>
        <row r="2910">
          <cell r="A2910" t="str">
            <v>UCW-22589</v>
          </cell>
          <cell r="B2910" t="str">
            <v>Beauty - 127259 - Platform addition - Breathe aromatherapy - 6 SKUS - 10 OCT</v>
          </cell>
          <cell r="C2910" t="str">
            <v>CLOSED</v>
          </cell>
          <cell r="D2910" t="str">
            <v>Highest</v>
          </cell>
          <cell r="E2910" t="str">
            <v>netscribes</v>
          </cell>
          <cell r="F2910" t="str">
            <v>Shraddha Dighe</v>
          </cell>
          <cell r="G2910">
            <v>45982.73333333333</v>
          </cell>
          <cell r="H2910">
            <v>45985.479166666664</v>
          </cell>
        </row>
        <row r="2911">
          <cell r="A2911" t="str">
            <v>UCW-22585</v>
          </cell>
          <cell r="B2911" t="str">
            <v>CLONE - Reebok Shoes Catalog (Seller ID: 127989)</v>
          </cell>
          <cell r="C2911" t="str">
            <v>CLOSED</v>
          </cell>
          <cell r="D2911" t="str">
            <v>Medium</v>
          </cell>
          <cell r="E2911" t="str">
            <v>netscribes</v>
          </cell>
          <cell r="F2911" t="str">
            <v>Mohd Tahir Shaikh</v>
          </cell>
          <cell r="G2911">
            <v>45982.718055555553</v>
          </cell>
          <cell r="H2911">
            <v>46000.455555555556</v>
          </cell>
        </row>
        <row r="2912">
          <cell r="A2912" t="str">
            <v>UCW-22584</v>
          </cell>
          <cell r="B2912" t="str">
            <v>LIBAS X TATACLIQ AI IMAGE REPLACE 18-11-2025</v>
          </cell>
          <cell r="C2912" t="str">
            <v>CLOSED</v>
          </cell>
          <cell r="D2912" t="str">
            <v>Medium</v>
          </cell>
          <cell r="E2912" t="str">
            <v>netscribes</v>
          </cell>
          <cell r="F2912" t="str">
            <v>Mohd Tahir Shaikh</v>
          </cell>
          <cell r="G2912">
            <v>45982.706250000003</v>
          </cell>
          <cell r="H2912">
            <v>45986.554166666669</v>
          </cell>
        </row>
        <row r="2913">
          <cell r="A2913" t="str">
            <v>UCW-22582</v>
          </cell>
          <cell r="B2913" t="str">
            <v>CLONE - Tata Cliq Lot - Women 149 Styles (Biba)</v>
          </cell>
          <cell r="C2913" t="str">
            <v>CLOSED</v>
          </cell>
          <cell r="D2913" t="str">
            <v>Medium</v>
          </cell>
          <cell r="E2913" t="str">
            <v>netscribes</v>
          </cell>
          <cell r="F2913" t="str">
            <v>Mohd Tahir Shaikh</v>
          </cell>
          <cell r="G2913">
            <v>45982.70208333333</v>
          </cell>
          <cell r="H2913">
            <v>45986.665972222225</v>
          </cell>
        </row>
        <row r="2914">
          <cell r="A2914" t="str">
            <v>UCW-22581</v>
          </cell>
          <cell r="B2914" t="str">
            <v>Catalog | Brand: Converse | TQ Footwear | AllGender-Template -Revised</v>
          </cell>
          <cell r="C2914" t="str">
            <v>CLOSED</v>
          </cell>
          <cell r="D2914" t="str">
            <v>Medium</v>
          </cell>
          <cell r="E2914" t="str">
            <v>netscribes</v>
          </cell>
          <cell r="F2914" t="str">
            <v>Mohd Tahir Shaikh</v>
          </cell>
          <cell r="G2914">
            <v>45982.697222222225</v>
          </cell>
          <cell r="H2914">
            <v>46024.807638888888</v>
          </cell>
        </row>
        <row r="2915">
          <cell r="A2915" t="str">
            <v>UCW-22576</v>
          </cell>
          <cell r="B2915" t="str">
            <v>Beauty - 125908 - E2E - Milkshake - 8 SKUs - 21 Nov</v>
          </cell>
          <cell r="C2915" t="str">
            <v>CLOSED</v>
          </cell>
          <cell r="D2915" t="str">
            <v>Medium</v>
          </cell>
          <cell r="E2915" t="str">
            <v>netscribes</v>
          </cell>
          <cell r="F2915" t="str">
            <v>Shraddha Dighe</v>
          </cell>
          <cell r="G2915">
            <v>45982.645833333336</v>
          </cell>
          <cell r="H2915">
            <v>45987.470833333333</v>
          </cell>
        </row>
        <row r="2916">
          <cell r="A2916" t="str">
            <v>UCW-22574</v>
          </cell>
          <cell r="B2916" t="str">
            <v>Beauty - 125908 - E2E - Milkshake - 6 SKUS - 21 Nov</v>
          </cell>
          <cell r="C2916" t="str">
            <v>CLOSED Due to Inactive/Insufficient Information</v>
          </cell>
          <cell r="D2916" t="str">
            <v>Medium</v>
          </cell>
          <cell r="E2916" t="str">
            <v>netscribes</v>
          </cell>
          <cell r="F2916" t="str">
            <v>Shraddha Dighe</v>
          </cell>
          <cell r="G2916">
            <v>45982.634722222225</v>
          </cell>
          <cell r="H2916">
            <v>46029.737500000003</v>
          </cell>
        </row>
        <row r="2917">
          <cell r="A2917" t="str">
            <v>UCW-22571</v>
          </cell>
          <cell r="B2917" t="str">
            <v>Beauty - 126397 - Image update (pending)- Renee - 1 SKUS - 21 Nov</v>
          </cell>
          <cell r="C2917" t="str">
            <v>CLOSED</v>
          </cell>
          <cell r="D2917" t="str">
            <v>Medium</v>
          </cell>
          <cell r="E2917" t="str">
            <v>netscribes</v>
          </cell>
          <cell r="F2917" t="str">
            <v>Shraddha Dighe</v>
          </cell>
          <cell r="G2917">
            <v>45982.613888888889</v>
          </cell>
          <cell r="H2917">
            <v>45985.902083333334</v>
          </cell>
        </row>
        <row r="2918">
          <cell r="A2918" t="str">
            <v>UCW-22570</v>
          </cell>
          <cell r="B2918" t="str">
            <v xml:space="preserve">Beauty - Adhoc - Corrections - 127939 - 82 skus - 20th Nov  </v>
          </cell>
          <cell r="C2918" t="str">
            <v>CLOSED</v>
          </cell>
          <cell r="D2918" t="str">
            <v>Medium</v>
          </cell>
          <cell r="E2918" t="str">
            <v>netscribes</v>
          </cell>
          <cell r="F2918" t="str">
            <v>netscribes</v>
          </cell>
          <cell r="G2918">
            <v>45982.587500000001</v>
          </cell>
          <cell r="H2918">
            <v>45983.571527777778</v>
          </cell>
        </row>
        <row r="2919">
          <cell r="A2919" t="str">
            <v>UCW-22566</v>
          </cell>
          <cell r="B2919" t="str">
            <v>Mia Replenishment for Noos Collection</v>
          </cell>
          <cell r="C2919" t="str">
            <v>CLOSED</v>
          </cell>
          <cell r="D2919" t="str">
            <v>Medium</v>
          </cell>
          <cell r="E2919" t="str">
            <v>netscribes</v>
          </cell>
          <cell r="F2919" t="str">
            <v>Mohd Tahir Shaikh</v>
          </cell>
          <cell r="G2919">
            <v>45982.553472222222</v>
          </cell>
          <cell r="H2919">
            <v>45992.753472222219</v>
          </cell>
        </row>
        <row r="2920">
          <cell r="A2920" t="str">
            <v>UCW-22565</v>
          </cell>
          <cell r="B2920" t="str">
            <v>Beauty - 125928 - Image update - O3+ - 1 SKUS - 21 Nov</v>
          </cell>
          <cell r="C2920" t="str">
            <v>CLOSED</v>
          </cell>
          <cell r="D2920" t="str">
            <v>Medium</v>
          </cell>
          <cell r="E2920" t="str">
            <v>netscribes</v>
          </cell>
          <cell r="F2920" t="str">
            <v>Shraddha Dighe</v>
          </cell>
          <cell r="G2920">
            <v>45982.549305555556</v>
          </cell>
          <cell r="H2920">
            <v>45985.513888888891</v>
          </cell>
        </row>
        <row r="2921">
          <cell r="A2921" t="str">
            <v>UCW-22556</v>
          </cell>
          <cell r="B2921" t="str">
            <v>Beauty - Adhoc - Correction - 32 skus - 21st Nov</v>
          </cell>
          <cell r="C2921" t="str">
            <v>CLOSED</v>
          </cell>
          <cell r="D2921" t="str">
            <v>Medium</v>
          </cell>
          <cell r="E2921" t="str">
            <v>netscribes</v>
          </cell>
          <cell r="F2921" t="str">
            <v>Simi Raichel Zachariah</v>
          </cell>
          <cell r="G2921">
            <v>45982.510416666664</v>
          </cell>
          <cell r="H2921">
            <v>45986.775694444441</v>
          </cell>
        </row>
        <row r="2922">
          <cell r="A2922" t="str">
            <v>UCW-22554</v>
          </cell>
          <cell r="B2922" t="str">
            <v>Beauty - Adhoc - Corrections - 14 skus - 21st Nov</v>
          </cell>
          <cell r="C2922" t="str">
            <v>CLOSED</v>
          </cell>
          <cell r="D2922" t="str">
            <v>Medium</v>
          </cell>
          <cell r="E2922" t="str">
            <v>netscribes</v>
          </cell>
          <cell r="F2922" t="str">
            <v>Simi Raichel Zachariah</v>
          </cell>
          <cell r="G2922">
            <v>45982.496527777781</v>
          </cell>
          <cell r="H2922">
            <v>45986.446527777778</v>
          </cell>
        </row>
        <row r="2923">
          <cell r="A2923" t="str">
            <v>UCW-22550</v>
          </cell>
          <cell r="B2923" t="str">
            <v>Guldasata &amp; Anklet Collection's Catalog for Tata Cliq.</v>
          </cell>
          <cell r="C2923" t="str">
            <v>CLOSED</v>
          </cell>
          <cell r="D2923" t="str">
            <v>Medium</v>
          </cell>
          <cell r="E2923" t="str">
            <v>netscribes</v>
          </cell>
          <cell r="F2923" t="str">
            <v>Mohd Tahir Shaikh</v>
          </cell>
          <cell r="G2923">
            <v>45982.466666666667</v>
          </cell>
          <cell r="H2923">
            <v>45992.718055555553</v>
          </cell>
        </row>
        <row r="2924">
          <cell r="A2924" t="str">
            <v>UCW-22548</v>
          </cell>
          <cell r="B2924" t="str">
            <v>Image change for Marks &amp; Spenser</v>
          </cell>
          <cell r="C2924" t="str">
            <v>CLOSED</v>
          </cell>
          <cell r="D2924" t="str">
            <v>Medium</v>
          </cell>
          <cell r="E2924" t="str">
            <v>netscribes</v>
          </cell>
          <cell r="F2924" t="str">
            <v>Mohd Tahir Shaikh</v>
          </cell>
          <cell r="G2924">
            <v>45982.457638888889</v>
          </cell>
          <cell r="H2924">
            <v>45986.815972222219</v>
          </cell>
        </row>
        <row r="2925">
          <cell r="A2925" t="str">
            <v>UCW-22546</v>
          </cell>
          <cell r="B2925" t="str">
            <v>Yera/Pasabahce/Table &amp; Tale-No of styles 148-Season Year round-19/11/2025</v>
          </cell>
          <cell r="C2925" t="str">
            <v>CLOSED Due to Inactive/Insufficient Information</v>
          </cell>
          <cell r="D2925" t="str">
            <v>Medium</v>
          </cell>
          <cell r="E2925" t="str">
            <v>netscribes</v>
          </cell>
          <cell r="F2925" t="str">
            <v>Mohd Tahir Shaikh</v>
          </cell>
          <cell r="G2925">
            <v>45982.451388888891</v>
          </cell>
          <cell r="H2925">
            <v>46126.876388888886</v>
          </cell>
        </row>
        <row r="2926">
          <cell r="A2926" t="str">
            <v>UCW-22545</v>
          </cell>
          <cell r="B2926" t="str">
            <v>Beauty - E2E - 129477 - Luar - 17 skus - 21 Nov</v>
          </cell>
          <cell r="C2926" t="str">
            <v>CLOSED</v>
          </cell>
          <cell r="D2926" t="str">
            <v>Medium</v>
          </cell>
          <cell r="E2926" t="str">
            <v>netscribes</v>
          </cell>
          <cell r="F2926" t="str">
            <v>Simi Raichel Zachariah</v>
          </cell>
          <cell r="G2926">
            <v>45982.449305555558</v>
          </cell>
          <cell r="H2926">
            <v>45987.458333333336</v>
          </cell>
        </row>
        <row r="2927">
          <cell r="A2927" t="str">
            <v>UCW-22542</v>
          </cell>
          <cell r="B2927" t="str">
            <v>Catalog Sheets and Image Links for TataCliq</v>
          </cell>
          <cell r="C2927" t="str">
            <v>CLOSED</v>
          </cell>
          <cell r="D2927" t="str">
            <v>Medium</v>
          </cell>
          <cell r="E2927" t="str">
            <v>netscribes</v>
          </cell>
          <cell r="F2927" t="str">
            <v>Mohd Tahir Shaikh</v>
          </cell>
          <cell r="G2927">
            <v>45981.834722222222</v>
          </cell>
          <cell r="H2927">
            <v>45983.722916666666</v>
          </cell>
        </row>
        <row r="2928">
          <cell r="A2928" t="str">
            <v>UCW-22541</v>
          </cell>
          <cell r="B2928" t="str">
            <v>CLONE - Footwear-Input-Format- 06 Nov</v>
          </cell>
          <cell r="C2928" t="str">
            <v>CLOSED</v>
          </cell>
          <cell r="D2928" t="str">
            <v>Medium</v>
          </cell>
          <cell r="E2928" t="str">
            <v>netscribes</v>
          </cell>
          <cell r="F2928" t="str">
            <v>Mohd Tahir Shaikh</v>
          </cell>
          <cell r="G2928">
            <v>45981.820138888892</v>
          </cell>
          <cell r="H2928">
            <v>45983.726388888892</v>
          </cell>
        </row>
        <row r="2929">
          <cell r="A2929" t="str">
            <v>UCW-22538</v>
          </cell>
          <cell r="B2929" t="str">
            <v>Beauty - 125928 - E2E - Pilgrim - 19 SKUS - 20 Nov</v>
          </cell>
          <cell r="C2929" t="str">
            <v>CLOSED</v>
          </cell>
          <cell r="D2929" t="str">
            <v>Medium</v>
          </cell>
          <cell r="E2929" t="str">
            <v>netscribes</v>
          </cell>
          <cell r="F2929" t="str">
            <v>Shraddha Dighe</v>
          </cell>
          <cell r="G2929">
            <v>45981.779166666667</v>
          </cell>
          <cell r="H2929">
            <v>45987.453472222223</v>
          </cell>
        </row>
        <row r="2930">
          <cell r="A2930" t="str">
            <v>UCW-22537</v>
          </cell>
          <cell r="B2930" t="str">
            <v>US_New_Launch_TataCliq || Urban Space || Seller Code : 125800</v>
          </cell>
          <cell r="C2930" t="str">
            <v>CLOSED</v>
          </cell>
          <cell r="D2930" t="str">
            <v>Medium</v>
          </cell>
          <cell r="E2930" t="str">
            <v>netscribes</v>
          </cell>
          <cell r="F2930" t="str">
            <v>Mohd Tahir Shaikh</v>
          </cell>
          <cell r="G2930">
            <v>45981.776388888888</v>
          </cell>
          <cell r="H2930">
            <v>45995.554861111108</v>
          </cell>
        </row>
        <row r="2931">
          <cell r="A2931" t="str">
            <v>UCW-22536</v>
          </cell>
          <cell r="B2931" t="str">
            <v>Beauty - E2E - 100001 - Studiowest - 6 skus - 20th Nov</v>
          </cell>
          <cell r="C2931" t="str">
            <v>CLOSED</v>
          </cell>
          <cell r="D2931" t="str">
            <v>Medium</v>
          </cell>
          <cell r="E2931" t="str">
            <v>netscribes</v>
          </cell>
          <cell r="F2931" t="str">
            <v>Simi Raichel Zachariah</v>
          </cell>
          <cell r="G2931">
            <v>45981.770833333336</v>
          </cell>
          <cell r="H2931">
            <v>45983.521527777775</v>
          </cell>
        </row>
        <row r="2932">
          <cell r="A2932" t="str">
            <v>UCW-22535</v>
          </cell>
          <cell r="B2932" t="str">
            <v>TATA CLIQ New SMC Sheet</v>
          </cell>
          <cell r="C2932" t="str">
            <v>CLOSED</v>
          </cell>
          <cell r="D2932" t="str">
            <v>Medium</v>
          </cell>
          <cell r="E2932" t="str">
            <v>netscribes</v>
          </cell>
          <cell r="F2932" t="str">
            <v>Mohd Tahir Shaikh</v>
          </cell>
          <cell r="G2932">
            <v>45981.768055555556</v>
          </cell>
          <cell r="H2932">
            <v>45983.736805555556</v>
          </cell>
        </row>
        <row r="2933">
          <cell r="A2933" t="str">
            <v>UCW-22533</v>
          </cell>
          <cell r="B2933" t="str">
            <v>CLONE - Beauty - E2E - 125928 - Riggs London - 36 skus - 13th Nov</v>
          </cell>
          <cell r="C2933" t="str">
            <v>CLOSED</v>
          </cell>
          <cell r="D2933" t="str">
            <v>Medium</v>
          </cell>
          <cell r="E2933" t="str">
            <v>netscribes</v>
          </cell>
          <cell r="F2933" t="str">
            <v>Simi Raichel Zachariah</v>
          </cell>
          <cell r="G2933">
            <v>45981.743055555555</v>
          </cell>
          <cell r="H2933">
            <v>45983.518055555556</v>
          </cell>
        </row>
        <row r="2934">
          <cell r="A2934" t="str">
            <v>UCW-22531</v>
          </cell>
          <cell r="B2934" t="str">
            <v>LOT 111</v>
          </cell>
          <cell r="C2934" t="str">
            <v>CLOSED</v>
          </cell>
          <cell r="D2934" t="str">
            <v>Medium</v>
          </cell>
          <cell r="E2934" t="str">
            <v>netscribes</v>
          </cell>
          <cell r="F2934" t="str">
            <v>Mohd Tahir Shaikh</v>
          </cell>
          <cell r="G2934">
            <v>45981.73333333333</v>
          </cell>
          <cell r="H2934">
            <v>45987.734027777777</v>
          </cell>
        </row>
        <row r="2935">
          <cell r="A2935" t="str">
            <v>UCW-22529</v>
          </cell>
          <cell r="B2935" t="str">
            <v xml:space="preserve">Need to update Title_19th Nov </v>
          </cell>
          <cell r="C2935" t="str">
            <v>CLOSED</v>
          </cell>
          <cell r="D2935" t="str">
            <v>Medium</v>
          </cell>
          <cell r="E2935" t="str">
            <v>netscribes</v>
          </cell>
          <cell r="F2935" t="str">
            <v>Mohd Tahir Shaikh</v>
          </cell>
          <cell r="G2935">
            <v>45981.726388888892</v>
          </cell>
          <cell r="H2935">
            <v>45986.727083333331</v>
          </cell>
        </row>
        <row r="2936">
          <cell r="A2936" t="str">
            <v>UCW-22527</v>
          </cell>
          <cell r="B2936" t="str">
            <v>Wrangler &amp; Lee Men's Wear (102 SKU's &amp; 18 style's Options)- 19 Nov 25 (Tata Cliq)</v>
          </cell>
          <cell r="C2936" t="str">
            <v>CLOSED</v>
          </cell>
          <cell r="D2936" t="str">
            <v>Medium</v>
          </cell>
          <cell r="E2936" t="str">
            <v>netscribes</v>
          </cell>
          <cell r="F2936" t="str">
            <v>Mohd Tahir Shaikh</v>
          </cell>
          <cell r="G2936">
            <v>45981.72152777778</v>
          </cell>
          <cell r="H2936">
            <v>45983.719444444447</v>
          </cell>
        </row>
        <row r="2937">
          <cell r="A2937" t="str">
            <v>UCW-22525</v>
          </cell>
          <cell r="B2937" t="str">
            <v>2 Catalogue Sheet for Uploading</v>
          </cell>
          <cell r="C2937" t="str">
            <v>CLOSED</v>
          </cell>
          <cell r="D2937" t="str">
            <v>Medium</v>
          </cell>
          <cell r="E2937" t="str">
            <v>netscribes</v>
          </cell>
          <cell r="F2937" t="str">
            <v>Mohd Tahir Shaikh</v>
          </cell>
          <cell r="G2937">
            <v>45981.713888888888</v>
          </cell>
          <cell r="H2937">
            <v>45983.715277777781</v>
          </cell>
        </row>
        <row r="2938">
          <cell r="A2938" t="str">
            <v>UCW-22524</v>
          </cell>
          <cell r="B2938" t="str">
            <v>Tatacliq Men Content template-19-11-25</v>
          </cell>
          <cell r="C2938" t="str">
            <v>CLOSED</v>
          </cell>
          <cell r="D2938" t="str">
            <v>Medium</v>
          </cell>
          <cell r="E2938" t="str">
            <v>netscribes</v>
          </cell>
          <cell r="F2938" t="str">
            <v>Mohd Tahir Shaikh</v>
          </cell>
          <cell r="G2938">
            <v>45981.706944444442</v>
          </cell>
          <cell r="H2938">
            <v>45983.740277777775</v>
          </cell>
        </row>
        <row r="2939">
          <cell r="A2939" t="str">
            <v>UCW-22505</v>
          </cell>
          <cell r="B2939" t="str">
            <v xml:space="preserve">Beauty - Adhoc - Corrections - 127939 - 82 skus - 20th Nov  </v>
          </cell>
          <cell r="C2939" t="str">
            <v>CLOSED</v>
          </cell>
          <cell r="D2939" t="str">
            <v>Medium</v>
          </cell>
          <cell r="E2939" t="str">
            <v>netscribes</v>
          </cell>
          <cell r="F2939" t="str">
            <v>Simi Raichel Zachariah</v>
          </cell>
          <cell r="G2939">
            <v>45981.525694444441</v>
          </cell>
          <cell r="H2939">
            <v>45982.611111111109</v>
          </cell>
        </row>
        <row r="2940">
          <cell r="A2940" t="str">
            <v>UCW-22500</v>
          </cell>
          <cell r="B2940" t="str">
            <v>LIBAS X TATACLIQ INFLUENCER IMAGE ADDITION 18-11-2025</v>
          </cell>
          <cell r="C2940" t="str">
            <v>CLOSED</v>
          </cell>
          <cell r="D2940" t="str">
            <v>Medium</v>
          </cell>
          <cell r="E2940" t="str">
            <v>netscribes</v>
          </cell>
          <cell r="F2940" t="str">
            <v>Sushma Ram</v>
          </cell>
          <cell r="G2940">
            <v>45981.5</v>
          </cell>
          <cell r="H2940">
            <v>45985.638888888891</v>
          </cell>
        </row>
        <row r="2941">
          <cell r="A2941" t="str">
            <v>UCW-22498</v>
          </cell>
          <cell r="B2941" t="str">
            <v>Beauty - 125928 - Title Update - Bioderma - 7 SKUs - 20 nov</v>
          </cell>
          <cell r="C2941" t="str">
            <v>CLOSED</v>
          </cell>
          <cell r="D2941" t="str">
            <v>Medium</v>
          </cell>
          <cell r="E2941" t="str">
            <v>netscribes</v>
          </cell>
          <cell r="F2941" t="str">
            <v>Shraddha Dighe</v>
          </cell>
          <cell r="G2941">
            <v>45981.488194444442</v>
          </cell>
          <cell r="H2941">
            <v>45982.54583333333</v>
          </cell>
        </row>
        <row r="2942">
          <cell r="A2942" t="str">
            <v>UCW-22495</v>
          </cell>
          <cell r="B2942" t="str">
            <v>Styles Migration to Tata Cliq Westbury Account - 18-09-2025</v>
          </cell>
          <cell r="C2942" t="str">
            <v>CLOSED</v>
          </cell>
          <cell r="D2942" t="str">
            <v>Medium</v>
          </cell>
          <cell r="E2942" t="str">
            <v>netscribes</v>
          </cell>
          <cell r="F2942" t="str">
            <v>netscribes</v>
          </cell>
          <cell r="G2942">
            <v>45981.470138888886</v>
          </cell>
          <cell r="H2942">
            <v>46022.556944444441</v>
          </cell>
        </row>
        <row r="2943">
          <cell r="A2943" t="str">
            <v>UCW-22494</v>
          </cell>
          <cell r="B2943" t="str">
            <v>Beauty - Adhoc - 125928 - Lotus - 1 sku - 20th Nov</v>
          </cell>
          <cell r="C2943" t="str">
            <v>CLOSED</v>
          </cell>
          <cell r="D2943" t="str">
            <v>Medium</v>
          </cell>
          <cell r="E2943" t="str">
            <v>netscribes</v>
          </cell>
          <cell r="F2943" t="str">
            <v>Simi Raichel Zachariah</v>
          </cell>
          <cell r="G2943">
            <v>45981.469444444447</v>
          </cell>
          <cell r="H2943">
            <v>45985.454861111109</v>
          </cell>
        </row>
        <row r="2944">
          <cell r="A2944" t="str">
            <v>UCW-22490</v>
          </cell>
          <cell r="B2944" t="str">
            <v>Hoversoul Listing  - Grace Lifestyle 18 Nov 2025 Men Shoes &amp; Slides</v>
          </cell>
          <cell r="C2944" t="str">
            <v>CLOSED</v>
          </cell>
          <cell r="D2944" t="str">
            <v>Medium</v>
          </cell>
          <cell r="E2944" t="str">
            <v>netscribes</v>
          </cell>
          <cell r="F2944" t="str">
            <v>Mohd Tahir Shaikh</v>
          </cell>
          <cell r="G2944">
            <v>45981.443749999999</v>
          </cell>
          <cell r="H2944">
            <v>45992.506944444445</v>
          </cell>
        </row>
        <row r="2945">
          <cell r="A2945" t="str">
            <v>UCW-22479</v>
          </cell>
          <cell r="B2945" t="str">
            <v>CLONE - Beauty - 129410 - E2E - Mahina - 126 SKUS - 19 Nov</v>
          </cell>
          <cell r="C2945" t="str">
            <v>CLOSED</v>
          </cell>
          <cell r="D2945" t="str">
            <v>Medium</v>
          </cell>
          <cell r="E2945" t="str">
            <v>netscribes</v>
          </cell>
          <cell r="F2945" t="str">
            <v>Shraddha Dighe</v>
          </cell>
          <cell r="G2945">
            <v>45980.738888888889</v>
          </cell>
          <cell r="H2945">
            <v>45983.513888888891</v>
          </cell>
        </row>
        <row r="2946">
          <cell r="A2946" t="str">
            <v>UCW-22478</v>
          </cell>
          <cell r="B2946" t="str">
            <v>Beauty - 125928 - Title update - Schwarzkopf Professional - 6 skus - 19 Nov</v>
          </cell>
          <cell r="C2946" t="str">
            <v>CLOSED</v>
          </cell>
          <cell r="D2946" t="str">
            <v>Highest</v>
          </cell>
          <cell r="E2946" t="str">
            <v>netscribes</v>
          </cell>
          <cell r="F2946" t="str">
            <v>Shraddha Dighe</v>
          </cell>
          <cell r="G2946">
            <v>45980.731944444444</v>
          </cell>
          <cell r="H2946">
            <v>45985.455555555556</v>
          </cell>
        </row>
        <row r="2947">
          <cell r="A2947" t="str">
            <v>UCW-22474</v>
          </cell>
          <cell r="B2947" t="str">
            <v>Enamor Thermal Listing 45 SKu</v>
          </cell>
          <cell r="C2947" t="str">
            <v>CLOSED</v>
          </cell>
          <cell r="D2947" t="str">
            <v>Medium</v>
          </cell>
          <cell r="E2947" t="str">
            <v>netscribes</v>
          </cell>
          <cell r="F2947" t="str">
            <v>Mohd Tahir Shaikh</v>
          </cell>
          <cell r="G2947">
            <v>45980.707638888889</v>
          </cell>
          <cell r="H2947">
            <v>45983.647222222222</v>
          </cell>
        </row>
        <row r="2948">
          <cell r="A2948" t="str">
            <v>UCW-22473</v>
          </cell>
          <cell r="B2948" t="str">
            <v>Beauty - E2E -100001 - Studiowest - 19 skus - 19th Nov</v>
          </cell>
          <cell r="C2948" t="str">
            <v>CLOSED</v>
          </cell>
          <cell r="D2948" t="str">
            <v>Medium</v>
          </cell>
          <cell r="E2948" t="str">
            <v>netscribes</v>
          </cell>
          <cell r="F2948" t="str">
            <v>Simi Raichel Zachariah</v>
          </cell>
          <cell r="G2948">
            <v>45980.694444444445</v>
          </cell>
          <cell r="H2948">
            <v>45983.509027777778</v>
          </cell>
        </row>
        <row r="2949">
          <cell r="A2949" t="str">
            <v>UCW-22470</v>
          </cell>
          <cell r="B2949" t="str">
            <v>Clone - Puma New Listing Sheet 04-11-2025</v>
          </cell>
          <cell r="C2949" t="str">
            <v>CLOSED</v>
          </cell>
          <cell r="D2949" t="str">
            <v>Medium</v>
          </cell>
          <cell r="E2949" t="str">
            <v>netscribes</v>
          </cell>
          <cell r="F2949" t="str">
            <v>netscribes</v>
          </cell>
          <cell r="G2949">
            <v>45980.670138888891</v>
          </cell>
          <cell r="H2949">
            <v>45985.499305555553</v>
          </cell>
        </row>
        <row r="2950">
          <cell r="A2950" t="str">
            <v>UCW-22468</v>
          </cell>
          <cell r="B2950" t="str">
            <v>Beauty - 125928 - Image update - Osis - 14 SKUS - 19 Nov</v>
          </cell>
          <cell r="C2950" t="str">
            <v>CLOSED</v>
          </cell>
          <cell r="D2950" t="str">
            <v>Medium</v>
          </cell>
          <cell r="E2950" t="str">
            <v>netscribes</v>
          </cell>
          <cell r="F2950" t="str">
            <v>Shraddha Dighe</v>
          </cell>
          <cell r="G2950">
            <v>45980.65625</v>
          </cell>
          <cell r="H2950">
            <v>45982.504861111112</v>
          </cell>
        </row>
        <row r="2951">
          <cell r="A2951" t="str">
            <v>UCW-22467</v>
          </cell>
          <cell r="B2951" t="str">
            <v>Men's Apparel 12-11-2025</v>
          </cell>
          <cell r="C2951" t="str">
            <v>CLOSED</v>
          </cell>
          <cell r="D2951" t="str">
            <v>Medium</v>
          </cell>
          <cell r="E2951" t="str">
            <v>netscribes</v>
          </cell>
          <cell r="F2951" t="str">
            <v>netscribes</v>
          </cell>
          <cell r="G2951">
            <v>45980.654861111114</v>
          </cell>
          <cell r="H2951">
            <v>45983.664583333331</v>
          </cell>
        </row>
        <row r="2952">
          <cell r="A2952" t="str">
            <v>UCW-22464</v>
          </cell>
          <cell r="B2952" t="str">
            <v>LIBAS X TATACLIQ NEW CATALOGUE 18-11-2025</v>
          </cell>
          <cell r="C2952" t="str">
            <v>CLOSED</v>
          </cell>
          <cell r="D2952" t="str">
            <v>Medium</v>
          </cell>
          <cell r="E2952" t="str">
            <v>netscribes</v>
          </cell>
          <cell r="F2952" t="str">
            <v>Mohd Tahir Shaikh</v>
          </cell>
          <cell r="G2952">
            <v>45980.615972222222</v>
          </cell>
          <cell r="H2952">
            <v>46028.59097222222</v>
          </cell>
        </row>
        <row r="2953">
          <cell r="A2953" t="str">
            <v>UCW-22463</v>
          </cell>
          <cell r="B2953" t="str">
            <v>TC AW25 - Biba Women - 15-11-25</v>
          </cell>
          <cell r="C2953" t="str">
            <v>CLOSED</v>
          </cell>
          <cell r="D2953" t="str">
            <v>Medium</v>
          </cell>
          <cell r="E2953" t="str">
            <v>netscribes</v>
          </cell>
          <cell r="F2953" t="str">
            <v>Mohd Tahir Shaikh</v>
          </cell>
          <cell r="G2953">
            <v>45980.611805555556</v>
          </cell>
          <cell r="H2953">
            <v>45982.615277777775</v>
          </cell>
        </row>
        <row r="2954">
          <cell r="A2954" t="str">
            <v>UCW-22462</v>
          </cell>
          <cell r="B2954" t="str">
            <v>Beauty - Adhoc - 125928- Clinique - 5skus - 19th Nov</v>
          </cell>
          <cell r="C2954" t="str">
            <v>CLOSED</v>
          </cell>
          <cell r="D2954" t="str">
            <v>Medium</v>
          </cell>
          <cell r="E2954" t="str">
            <v>netscribes</v>
          </cell>
          <cell r="F2954" t="str">
            <v>Simi Raichel Zachariah</v>
          </cell>
          <cell r="G2954">
            <v>45980.606944444444</v>
          </cell>
          <cell r="H2954">
            <v>45985.777083333334</v>
          </cell>
        </row>
        <row r="2955">
          <cell r="A2955" t="str">
            <v>UCW-22457</v>
          </cell>
          <cell r="B2955" t="str">
            <v>ALDO FW25 Footwear Catalog Submission (TC&amp;TCL) - 19.11.2025</v>
          </cell>
          <cell r="C2955" t="str">
            <v>CLOSED</v>
          </cell>
          <cell r="D2955" t="str">
            <v>Medium</v>
          </cell>
          <cell r="E2955" t="str">
            <v>Chirag Dubal</v>
          </cell>
          <cell r="F2955" t="str">
            <v>Reagan D’souza</v>
          </cell>
          <cell r="G2955">
            <v>45980.56527777778</v>
          </cell>
          <cell r="H2955">
            <v>45982.62222222222</v>
          </cell>
        </row>
        <row r="2956">
          <cell r="A2956" t="str">
            <v>UCW-22452</v>
          </cell>
          <cell r="B2956" t="str">
            <v>Video uploading for few skus</v>
          </cell>
          <cell r="C2956" t="str">
            <v>CLOSED</v>
          </cell>
          <cell r="D2956" t="str">
            <v>Medium</v>
          </cell>
          <cell r="E2956" t="str">
            <v>netscribes</v>
          </cell>
          <cell r="F2956" t="str">
            <v>Mohd Tahir Shaikh</v>
          </cell>
          <cell r="G2956">
            <v>45980.518055555556</v>
          </cell>
          <cell r="H2956">
            <v>45981.529166666667</v>
          </cell>
        </row>
        <row r="2957">
          <cell r="A2957" t="str">
            <v>UCW-22446</v>
          </cell>
          <cell r="B2957" t="str">
            <v xml:space="preserve">BEauty - GWP - 125928 - The Face Shop - 1 sku - 19th Nov </v>
          </cell>
          <cell r="C2957" t="str">
            <v>CLOSED</v>
          </cell>
          <cell r="D2957" t="str">
            <v>Medium</v>
          </cell>
          <cell r="E2957" t="str">
            <v>netscribes</v>
          </cell>
          <cell r="F2957" t="str">
            <v>Simi Raichel Zachariah</v>
          </cell>
          <cell r="G2957">
            <v>45980.495833333334</v>
          </cell>
          <cell r="H2957">
            <v>45981.463888888888</v>
          </cell>
        </row>
        <row r="2958">
          <cell r="A2958" t="str">
            <v>UCW-22408</v>
          </cell>
          <cell r="B2958" t="str">
            <v>Clone - Clone - Asian footwear listing 24 OCT 2025</v>
          </cell>
          <cell r="C2958" t="str">
            <v>CLOSED</v>
          </cell>
          <cell r="D2958" t="str">
            <v>Medium</v>
          </cell>
          <cell r="E2958" t="str">
            <v>netscribes</v>
          </cell>
          <cell r="F2958" t="str">
            <v>netscribes</v>
          </cell>
          <cell r="G2958">
            <v>45979.692361111112</v>
          </cell>
          <cell r="H2958">
            <v>45987.568749999999</v>
          </cell>
        </row>
        <row r="2959">
          <cell r="A2959" t="str">
            <v>UCW-22405</v>
          </cell>
          <cell r="B2959" t="str">
            <v>BEauty - 125928 -Adhoc - Clinique - 2 skus - 18th Nov</v>
          </cell>
          <cell r="C2959" t="str">
            <v>CLOSED</v>
          </cell>
          <cell r="D2959" t="str">
            <v>Medium</v>
          </cell>
          <cell r="E2959" t="str">
            <v>netscribes</v>
          </cell>
          <cell r="F2959" t="str">
            <v>Simi Raichel Zachariah</v>
          </cell>
          <cell r="G2959">
            <v>45979.680555555555</v>
          </cell>
          <cell r="H2959">
            <v>45981.752083333333</v>
          </cell>
        </row>
        <row r="2960">
          <cell r="A2960" t="str">
            <v>UCW-22403</v>
          </cell>
          <cell r="B2960" t="str">
            <v>CLONE - Beauty - E2E - 125928 - Skinn 24Seven ombre &amp; Sacrlet - 2 skus - 11th Nov</v>
          </cell>
          <cell r="C2960" t="str">
            <v>CLOSED Due to Inactive/Insufficient Information</v>
          </cell>
          <cell r="D2960" t="str">
            <v>Medium</v>
          </cell>
          <cell r="E2960" t="str">
            <v>netscribes</v>
          </cell>
          <cell r="F2960" t="str">
            <v>Simi Raichel Zachariah</v>
          </cell>
          <cell r="G2960">
            <v>45979.657638888886</v>
          </cell>
          <cell r="H2960">
            <v>46102.65347222222</v>
          </cell>
        </row>
        <row r="2961">
          <cell r="A2961" t="str">
            <v>UCW-22401</v>
          </cell>
          <cell r="B2961" t="str">
            <v>Clone - New Balance Apparels Listing 04th Nov 25 (Seller code: 126934)</v>
          </cell>
          <cell r="C2961" t="str">
            <v>CLOSED</v>
          </cell>
          <cell r="D2961" t="str">
            <v>Medium</v>
          </cell>
          <cell r="E2961" t="str">
            <v>netscribes</v>
          </cell>
          <cell r="F2961" t="str">
            <v>netscribes</v>
          </cell>
          <cell r="G2961">
            <v>45979.613194444442</v>
          </cell>
          <cell r="H2961">
            <v>45987.567361111112</v>
          </cell>
        </row>
        <row r="2962">
          <cell r="A2962" t="str">
            <v>UCW-22399</v>
          </cell>
          <cell r="B2962" t="str">
            <v>Beauty - E2E - 125928 - Creed - 2 skus - 18th Nov</v>
          </cell>
          <cell r="C2962" t="str">
            <v>CLOSED</v>
          </cell>
          <cell r="D2962" t="str">
            <v>Medium</v>
          </cell>
          <cell r="E2962" t="str">
            <v>netscribes</v>
          </cell>
          <cell r="F2962" t="str">
            <v>Simi Raichel Zachariah</v>
          </cell>
          <cell r="G2962">
            <v>45979.611805555556</v>
          </cell>
          <cell r="H2962">
            <v>45981.415972222225</v>
          </cell>
        </row>
        <row r="2963">
          <cell r="A2963" t="str">
            <v>UCW-22398</v>
          </cell>
          <cell r="B2963" t="str">
            <v>Clone - SPARQ New Catalog 593 Styles</v>
          </cell>
          <cell r="C2963" t="str">
            <v>CLOSED</v>
          </cell>
          <cell r="D2963" t="str">
            <v>Medium</v>
          </cell>
          <cell r="E2963" t="str">
            <v>netscribes</v>
          </cell>
          <cell r="F2963" t="str">
            <v>netscribes</v>
          </cell>
          <cell r="G2963">
            <v>45979.605555555558</v>
          </cell>
          <cell r="H2963">
            <v>45991.831944444442</v>
          </cell>
        </row>
        <row r="2964">
          <cell r="A2964" t="str">
            <v>UCW-22397</v>
          </cell>
          <cell r="B2964" t="str">
            <v>Beauty - 126890 - E2E - Statsia Street - 12 SKU - 18 Nov</v>
          </cell>
          <cell r="C2964" t="str">
            <v>CLOSED</v>
          </cell>
          <cell r="D2964" t="str">
            <v>Medium</v>
          </cell>
          <cell r="E2964" t="str">
            <v>netscribes</v>
          </cell>
          <cell r="F2964" t="str">
            <v>Shraddha Dighe</v>
          </cell>
          <cell r="G2964">
            <v>45979.604861111111</v>
          </cell>
          <cell r="H2964">
            <v>45982.448611111111</v>
          </cell>
        </row>
        <row r="2965">
          <cell r="A2965" t="str">
            <v>UCW-22385</v>
          </cell>
          <cell r="B2965" t="str">
            <v>CLONE - Beauty - 128634 - Image update - DeBelle - 10 SKUS - 11 NOV</v>
          </cell>
          <cell r="C2965" t="str">
            <v>CLOSED</v>
          </cell>
          <cell r="D2965" t="str">
            <v>High</v>
          </cell>
          <cell r="E2965" t="str">
            <v>netscribes</v>
          </cell>
          <cell r="F2965" t="str">
            <v>Simi Raichel Zachariah</v>
          </cell>
          <cell r="G2965">
            <v>45979.54791666667</v>
          </cell>
          <cell r="H2965">
            <v>45981.67083333333</v>
          </cell>
        </row>
        <row r="2966">
          <cell r="A2966" t="str">
            <v>UCW-22384</v>
          </cell>
          <cell r="B2966" t="str">
            <v>Beauty - E2E - 126349 - Ahmed Al Maghribi.- 82 skus - 18th Nov</v>
          </cell>
          <cell r="C2966" t="str">
            <v>CLOSED</v>
          </cell>
          <cell r="D2966" t="str">
            <v>Medium</v>
          </cell>
          <cell r="E2966" t="str">
            <v>netscribes</v>
          </cell>
          <cell r="F2966" t="str">
            <v>Simi Raichel Zachariah</v>
          </cell>
          <cell r="G2966">
            <v>45979.544444444444</v>
          </cell>
          <cell r="H2966">
            <v>45989.445833333331</v>
          </cell>
        </row>
        <row r="2967">
          <cell r="A2967" t="str">
            <v>UCW-22380</v>
          </cell>
          <cell r="B2967" t="str">
            <v>HO25: TC A+ Content</v>
          </cell>
          <cell r="C2967" t="str">
            <v>CLOSED</v>
          </cell>
          <cell r="D2967" t="str">
            <v>Medium</v>
          </cell>
          <cell r="E2967" t="str">
            <v>netscribes</v>
          </cell>
          <cell r="F2967" t="str">
            <v>Mohd Tahir Shaikh</v>
          </cell>
          <cell r="G2967">
            <v>45979.532638888886</v>
          </cell>
          <cell r="H2967">
            <v>46044.519444444442</v>
          </cell>
        </row>
        <row r="2968">
          <cell r="A2968" t="str">
            <v>UCW-22377</v>
          </cell>
          <cell r="B2968" t="str">
            <v>Beauty - E2E - 125928 - Banana Republic  - 6 skus -18th Nov</v>
          </cell>
          <cell r="C2968" t="str">
            <v>CLOSED</v>
          </cell>
          <cell r="D2968" t="str">
            <v>Medium</v>
          </cell>
          <cell r="E2968" t="str">
            <v>netscribes</v>
          </cell>
          <cell r="F2968" t="str">
            <v>Simi Raichel Zachariah</v>
          </cell>
          <cell r="G2968">
            <v>45979.519444444442</v>
          </cell>
          <cell r="H2968">
            <v>45986.427777777775</v>
          </cell>
        </row>
        <row r="2969">
          <cell r="A2969" t="str">
            <v>UCW-22375</v>
          </cell>
          <cell r="B2969" t="str">
            <v>Beauty - 126397 - Image update - Renee - 8 SKUS - 18 Nov</v>
          </cell>
          <cell r="C2969" t="str">
            <v>CLOSED</v>
          </cell>
          <cell r="D2969" t="str">
            <v>Highest</v>
          </cell>
          <cell r="E2969" t="str">
            <v>netscribes</v>
          </cell>
          <cell r="F2969" t="str">
            <v>Shraddha Dighe</v>
          </cell>
          <cell r="G2969">
            <v>45979.511111111111</v>
          </cell>
          <cell r="H2969">
            <v>45988.824305555558</v>
          </cell>
        </row>
        <row r="2970">
          <cell r="A2970" t="str">
            <v>UCW-22374</v>
          </cell>
          <cell r="B2970" t="str">
            <v>Beauty - E2E - 127939 - Hermes - 9 skus - 18th Nov</v>
          </cell>
          <cell r="C2970" t="str">
            <v>CLOSED</v>
          </cell>
          <cell r="D2970" t="str">
            <v>Medium</v>
          </cell>
          <cell r="E2970" t="str">
            <v>netscribes</v>
          </cell>
          <cell r="F2970" t="str">
            <v>Simi Raichel Zachariah</v>
          </cell>
          <cell r="G2970">
            <v>45979.506249999999</v>
          </cell>
          <cell r="H2970">
            <v>45981.421527777777</v>
          </cell>
        </row>
        <row r="2971">
          <cell r="A2971" t="str">
            <v>UCW-22372</v>
          </cell>
          <cell r="B2971" t="str">
            <v>Clone - Clone - Decathlon &lt;&gt; Tata Cliq AW'25 Cataloging - Phase 2</v>
          </cell>
          <cell r="C2971" t="str">
            <v>CLOSED</v>
          </cell>
          <cell r="D2971" t="str">
            <v>Medium</v>
          </cell>
          <cell r="E2971" t="str">
            <v>netscribes</v>
          </cell>
          <cell r="F2971" t="str">
            <v>netscribes</v>
          </cell>
          <cell r="G2971">
            <v>45979.490972222222</v>
          </cell>
          <cell r="H2971">
            <v>45993.480555555558</v>
          </cell>
        </row>
        <row r="2972">
          <cell r="A2972" t="str">
            <v>UCW-22370</v>
          </cell>
          <cell r="B2972" t="str">
            <v>BEauty - E2E - 125928 - Puig - 8 skus - 18th Nov</v>
          </cell>
          <cell r="C2972" t="str">
            <v>CLOSED</v>
          </cell>
          <cell r="D2972" t="str">
            <v>Medium</v>
          </cell>
          <cell r="E2972" t="str">
            <v>netscribes</v>
          </cell>
          <cell r="F2972" t="str">
            <v>Simi Raichel Zachariah</v>
          </cell>
          <cell r="G2972">
            <v>45979.470138888886</v>
          </cell>
          <cell r="H2972">
            <v>45981.793749999997</v>
          </cell>
        </row>
        <row r="2973">
          <cell r="A2973" t="str">
            <v>UCW-22369</v>
          </cell>
          <cell r="B2973" t="str">
            <v>BEauty - Adhoc - 126387 - Unscripted Dubai - 2 skus - 18th Nov</v>
          </cell>
          <cell r="C2973" t="str">
            <v>CLOSED</v>
          </cell>
          <cell r="D2973" t="str">
            <v>Medium</v>
          </cell>
          <cell r="E2973" t="str">
            <v>netscribes</v>
          </cell>
          <cell r="F2973" t="str">
            <v>Simi Raichel Zachariah</v>
          </cell>
          <cell r="G2973">
            <v>45979.465277777781</v>
          </cell>
          <cell r="H2973">
            <v>45980.509027777778</v>
          </cell>
        </row>
        <row r="2974">
          <cell r="A2974" t="str">
            <v>UCW-22368</v>
          </cell>
          <cell r="B2974" t="str">
            <v>BEauty - E2E - 127939 - Police To Be Hyperverse - 4 skus - 18th Nov</v>
          </cell>
          <cell r="C2974" t="str">
            <v>CLOSED</v>
          </cell>
          <cell r="D2974" t="str">
            <v>Medium</v>
          </cell>
          <cell r="E2974" t="str">
            <v>netscribes</v>
          </cell>
          <cell r="F2974" t="str">
            <v>Simi Raichel Zachariah</v>
          </cell>
          <cell r="G2974">
            <v>45979.461111111108</v>
          </cell>
          <cell r="H2974">
            <v>45981.426388888889</v>
          </cell>
        </row>
        <row r="2975">
          <cell r="A2975" t="str">
            <v>UCW-22365</v>
          </cell>
          <cell r="B2975" t="str">
            <v>CLONE - Product Listing on Tata Luxury - SKIP HOP</v>
          </cell>
          <cell r="C2975" t="str">
            <v>CLOSED</v>
          </cell>
          <cell r="D2975" t="str">
            <v>Medium</v>
          </cell>
          <cell r="E2975" t="str">
            <v>Jaibharathi Jagannathan</v>
          </cell>
          <cell r="F2975" t="str">
            <v>Shloka Chakre</v>
          </cell>
          <cell r="G2975">
            <v>45979.37777777778</v>
          </cell>
          <cell r="H2975">
            <v>45986.689583333333</v>
          </cell>
        </row>
        <row r="2976">
          <cell r="A2976" t="str">
            <v>UCW-22363</v>
          </cell>
          <cell r="B2976" t="str">
            <v>CLONE - Nipura(seller id :129055) Product listings data.</v>
          </cell>
          <cell r="C2976" t="str">
            <v>CLOSED Due to Inactive/Insufficient Information</v>
          </cell>
          <cell r="D2976" t="str">
            <v>Medium</v>
          </cell>
          <cell r="E2976" t="str">
            <v>netscribes</v>
          </cell>
          <cell r="F2976" t="str">
            <v>Mohd Tahir Shaikh</v>
          </cell>
          <cell r="G2976">
            <v>45979.023611111108</v>
          </cell>
          <cell r="H2976">
            <v>45989.506944444445</v>
          </cell>
        </row>
        <row r="2977">
          <cell r="A2977" t="str">
            <v>UCW-22344</v>
          </cell>
          <cell r="B2977" t="str">
            <v>BEauty - E2E - 126387 - Nabeel - 26 skus - 17th Nov</v>
          </cell>
          <cell r="C2977" t="str">
            <v>CLOSED</v>
          </cell>
          <cell r="D2977" t="str">
            <v>Medium</v>
          </cell>
          <cell r="E2977" t="str">
            <v>netscribes</v>
          </cell>
          <cell r="F2977" t="str">
            <v>Simi Raichel Zachariah</v>
          </cell>
          <cell r="G2977">
            <v>45978.76458333333</v>
          </cell>
          <cell r="H2977">
            <v>45982.44027777778</v>
          </cell>
        </row>
        <row r="2978">
          <cell r="A2978" t="str">
            <v>UCW-22340</v>
          </cell>
          <cell r="B2978" t="str">
            <v>Nike Add now Catalogue dated 28th Oct2025 ( Seller account: 129408, 129415 and 129417 )</v>
          </cell>
          <cell r="C2978" t="str">
            <v>CLOSED</v>
          </cell>
          <cell r="D2978" t="str">
            <v>Medium</v>
          </cell>
          <cell r="E2978" t="str">
            <v>netscribes</v>
          </cell>
          <cell r="F2978" t="str">
            <v>netscribes</v>
          </cell>
          <cell r="G2978">
            <v>45978.746527777781</v>
          </cell>
          <cell r="H2978">
            <v>45981.875694444447</v>
          </cell>
        </row>
        <row r="2979">
          <cell r="A2979" t="str">
            <v>UCW-22339</v>
          </cell>
          <cell r="B2979" t="str">
            <v>Beauty - 129402 - E2E - Fashion color - 13 SKUS - 17 Nov</v>
          </cell>
          <cell r="C2979" t="str">
            <v>CLOSED</v>
          </cell>
          <cell r="D2979" t="str">
            <v>Medium</v>
          </cell>
          <cell r="E2979" t="str">
            <v>netscribes</v>
          </cell>
          <cell r="F2979" t="str">
            <v>Shraddha Dighe</v>
          </cell>
          <cell r="G2979">
            <v>45978.742361111108</v>
          </cell>
          <cell r="H2979">
            <v>45982.431944444441</v>
          </cell>
        </row>
        <row r="2980">
          <cell r="A2980" t="str">
            <v>UCW-22334</v>
          </cell>
          <cell r="B2980" t="str">
            <v>Beauty - 125928 - Image update - O3+ - 8 SKUS - 17 Nov</v>
          </cell>
          <cell r="C2980" t="str">
            <v>CLOSED</v>
          </cell>
          <cell r="D2980" t="str">
            <v>Medium</v>
          </cell>
          <cell r="E2980" t="str">
            <v>netscribes</v>
          </cell>
          <cell r="F2980" t="str">
            <v>Shraddha Dighe</v>
          </cell>
          <cell r="G2980">
            <v>45978.730555555558</v>
          </cell>
          <cell r="H2980">
            <v>45981.543749999997</v>
          </cell>
        </row>
        <row r="2981">
          <cell r="A2981" t="str">
            <v>UCW-22330</v>
          </cell>
          <cell r="B2981" t="str">
            <v>CLONE - Product Listing on Tata Luxury - SKIP HOP</v>
          </cell>
          <cell r="C2981" t="str">
            <v>CLOSED Due to Inactive/Insufficient Information</v>
          </cell>
          <cell r="D2981" t="str">
            <v>Medium</v>
          </cell>
          <cell r="E2981" t="str">
            <v>Jaibharathi Jagannathan</v>
          </cell>
          <cell r="F2981" t="str">
            <v>Reagan D’souza</v>
          </cell>
          <cell r="G2981">
            <v>45978.717361111114</v>
          </cell>
          <cell r="H2981">
            <v>45979.438194444447</v>
          </cell>
        </row>
        <row r="2982">
          <cell r="A2982" t="str">
            <v>UCW-22310</v>
          </cell>
          <cell r="B2982" t="str">
            <v>Beauty - 128628 - E2E - Foxtale - 1 SKU - 17 Nov</v>
          </cell>
          <cell r="C2982" t="str">
            <v>CLOSED</v>
          </cell>
          <cell r="D2982" t="str">
            <v>Medium</v>
          </cell>
          <cell r="E2982" t="str">
            <v>netscribes</v>
          </cell>
          <cell r="F2982" t="str">
            <v>Shraddha Dighe</v>
          </cell>
          <cell r="G2982">
            <v>45978.657638888886</v>
          </cell>
          <cell r="H2982">
            <v>45983.498611111114</v>
          </cell>
        </row>
        <row r="2983">
          <cell r="A2983" t="str">
            <v>UCW-22308</v>
          </cell>
          <cell r="B2983" t="str">
            <v>Beauty - E2E - 125928 - Azzaro  &amp; Maison Margiela - 7 skus - 17th Nov</v>
          </cell>
          <cell r="C2983" t="str">
            <v>CLOSED</v>
          </cell>
          <cell r="D2983" t="str">
            <v>Medium</v>
          </cell>
          <cell r="E2983" t="str">
            <v>netscribes</v>
          </cell>
          <cell r="F2983" t="str">
            <v>Simi Raichel Zachariah</v>
          </cell>
          <cell r="G2983">
            <v>45978.647916666669</v>
          </cell>
          <cell r="H2983">
            <v>45981.412499999999</v>
          </cell>
        </row>
        <row r="2984">
          <cell r="A2984" t="str">
            <v>UCW-22306</v>
          </cell>
          <cell r="B2984" t="str">
            <v>Beauty - 125928 - Image update - 3 SKUS - Neutrogena - 17 Nov</v>
          </cell>
          <cell r="C2984" t="str">
            <v>CLOSED</v>
          </cell>
          <cell r="D2984" t="str">
            <v>Highest</v>
          </cell>
          <cell r="E2984" t="str">
            <v>netscribes</v>
          </cell>
          <cell r="F2984" t="str">
            <v>Shraddha Dighe</v>
          </cell>
          <cell r="G2984">
            <v>45978.643750000003</v>
          </cell>
          <cell r="H2984">
            <v>45979.498611111114</v>
          </cell>
        </row>
        <row r="2985">
          <cell r="A2985" t="str">
            <v>UCW-22305</v>
          </cell>
          <cell r="B2985" t="str">
            <v>CLONE - Beauty - 127367 - E2E - Kiro - 6 SKUS - 7 Nov</v>
          </cell>
          <cell r="C2985" t="str">
            <v>CLOSED</v>
          </cell>
          <cell r="D2985" t="str">
            <v>Medium</v>
          </cell>
          <cell r="E2985" t="str">
            <v>netscribes</v>
          </cell>
          <cell r="F2985" t="str">
            <v>Simi Raichel Zachariah</v>
          </cell>
          <cell r="G2985">
            <v>45978.623611111114</v>
          </cell>
          <cell r="H2985">
            <v>45981.801388888889</v>
          </cell>
        </row>
        <row r="2986">
          <cell r="A2986" t="str">
            <v>UCW-22300</v>
          </cell>
          <cell r="B2986" t="str">
            <v>CLONE - FW: Request to New List on Tatacliq _San Frissco</v>
          </cell>
          <cell r="C2986" t="str">
            <v>CLOSED</v>
          </cell>
          <cell r="D2986" t="str">
            <v>Medium</v>
          </cell>
          <cell r="E2986" t="str">
            <v>netscribes</v>
          </cell>
          <cell r="F2986" t="str">
            <v>Mohd Tahir Shaikh</v>
          </cell>
          <cell r="G2986">
            <v>45978.6</v>
          </cell>
          <cell r="H2986">
            <v>45991.822222222225</v>
          </cell>
        </row>
        <row r="2987">
          <cell r="A2987" t="str">
            <v>UCW-22296</v>
          </cell>
          <cell r="B2987" t="str">
            <v>Size Addition Catalogue</v>
          </cell>
          <cell r="C2987" t="str">
            <v>CLOSED</v>
          </cell>
          <cell r="D2987" t="str">
            <v>Medium</v>
          </cell>
          <cell r="E2987" t="str">
            <v>netscribes</v>
          </cell>
          <cell r="F2987" t="str">
            <v>Mohd Tahir Shaikh</v>
          </cell>
          <cell r="G2987">
            <v>45978.546527777777</v>
          </cell>
          <cell r="H2987">
            <v>45988.595138888886</v>
          </cell>
        </row>
        <row r="2988">
          <cell r="A2988" t="str">
            <v>UCW-22295</v>
          </cell>
          <cell r="B2988" t="str">
            <v>CLONE - Tata CLIQ(Fashion+Luxury) |adidas DTC| Apparel Attributes for Listing_30-10-25</v>
          </cell>
          <cell r="C2988" t="str">
            <v>CLOSED</v>
          </cell>
          <cell r="D2988" t="str">
            <v>Medium</v>
          </cell>
          <cell r="E2988" t="str">
            <v>netscribes</v>
          </cell>
          <cell r="F2988" t="str">
            <v>Mohd Tahir Shaikh</v>
          </cell>
          <cell r="G2988">
            <v>45978.542361111111</v>
          </cell>
          <cell r="H2988">
            <v>45985.724305555559</v>
          </cell>
        </row>
        <row r="2989">
          <cell r="A2989" t="str">
            <v>UCW-22294</v>
          </cell>
          <cell r="B2989" t="str">
            <v>Puma New Listings Sheet 14-11-2025</v>
          </cell>
          <cell r="C2989" t="str">
            <v>CLOSED</v>
          </cell>
          <cell r="D2989" t="str">
            <v>Medium</v>
          </cell>
          <cell r="E2989" t="str">
            <v>netscribes</v>
          </cell>
          <cell r="F2989" t="str">
            <v>Mohd Tahir Shaikh</v>
          </cell>
          <cell r="G2989">
            <v>45978.540277777778</v>
          </cell>
          <cell r="H2989">
            <v>45986.772222222222</v>
          </cell>
        </row>
        <row r="2990">
          <cell r="A2990" t="str">
            <v>UCW-22291</v>
          </cell>
          <cell r="B2990" t="str">
            <v>Tatacliq Women Ethnic Wear Template | 12th Nov'2025</v>
          </cell>
          <cell r="C2990" t="str">
            <v>CLOSED</v>
          </cell>
          <cell r="D2990" t="str">
            <v>Medium</v>
          </cell>
          <cell r="E2990" t="str">
            <v>netscribes</v>
          </cell>
          <cell r="F2990" t="str">
            <v>Mohd Tahir Shaikh</v>
          </cell>
          <cell r="G2990">
            <v>45978.521527777775</v>
          </cell>
          <cell r="H2990">
            <v>45980.625</v>
          </cell>
        </row>
        <row r="2991">
          <cell r="A2991" t="str">
            <v>UCW-22289</v>
          </cell>
          <cell r="B2991" t="str">
            <v>Beauty - 127939 - GWP - L'Occitane - 16 SKUs - 17 Nov</v>
          </cell>
          <cell r="C2991" t="str">
            <v>CLOSED</v>
          </cell>
          <cell r="D2991" t="str">
            <v>Highest</v>
          </cell>
          <cell r="E2991" t="str">
            <v>netscribes</v>
          </cell>
          <cell r="F2991" t="str">
            <v>Shraddha Dighe</v>
          </cell>
          <cell r="G2991">
            <v>45978.511111111111</v>
          </cell>
          <cell r="H2991">
            <v>45980.418055555558</v>
          </cell>
        </row>
        <row r="2992">
          <cell r="A2992" t="str">
            <v>UCW-22288</v>
          </cell>
          <cell r="B2992" t="str">
            <v>Beauty - 127939 - E2E - L'Occitane - 1 SKU - 17 SKU</v>
          </cell>
          <cell r="C2992" t="str">
            <v>CLOSED</v>
          </cell>
          <cell r="D2992" t="str">
            <v>Highest</v>
          </cell>
          <cell r="E2992" t="str">
            <v>netscribes</v>
          </cell>
          <cell r="F2992" t="str">
            <v>Shraddha Dighe</v>
          </cell>
          <cell r="G2992">
            <v>45978.509027777778</v>
          </cell>
          <cell r="H2992">
            <v>45983.48541666667</v>
          </cell>
        </row>
        <row r="2993">
          <cell r="A2993" t="str">
            <v>UCW-22287</v>
          </cell>
          <cell r="B2993" t="str">
            <v xml:space="preserve">Clone - Pediteq – New Brand – Catalogue listing </v>
          </cell>
          <cell r="C2993" t="str">
            <v>CLOSED Due to Inactive/Insufficient Information</v>
          </cell>
          <cell r="D2993" t="str">
            <v>Medium</v>
          </cell>
          <cell r="E2993" t="str">
            <v>netscribes</v>
          </cell>
          <cell r="F2993" t="str">
            <v>netscribes</v>
          </cell>
          <cell r="G2993">
            <v>45978.450694444444</v>
          </cell>
          <cell r="H2993">
            <v>46030.746527777781</v>
          </cell>
        </row>
        <row r="2994">
          <cell r="A2994" t="str">
            <v>UCW-22284</v>
          </cell>
          <cell r="B2994" t="str">
            <v>Tata Cliq Lot - Women 100 Styles (Biba)</v>
          </cell>
          <cell r="C2994" t="str">
            <v>CLOSED</v>
          </cell>
          <cell r="D2994" t="str">
            <v>Medium</v>
          </cell>
          <cell r="E2994" t="str">
            <v>netscribes</v>
          </cell>
          <cell r="F2994" t="str">
            <v>Juilee Jadhav</v>
          </cell>
          <cell r="G2994">
            <v>45978.056944444441</v>
          </cell>
          <cell r="H2994">
            <v>46028.704861111109</v>
          </cell>
        </row>
        <row r="2995">
          <cell r="A2995" t="str">
            <v>UCW-22281</v>
          </cell>
          <cell r="B2995" t="str">
            <v>Tatacliq Men Women Footwear Templates | 13th Nov'2025</v>
          </cell>
          <cell r="C2995" t="str">
            <v>CLOSED</v>
          </cell>
          <cell r="D2995" t="str">
            <v>Medium</v>
          </cell>
          <cell r="E2995" t="str">
            <v>netscribes</v>
          </cell>
          <cell r="F2995" t="str">
            <v>Juilee Jadhav</v>
          </cell>
          <cell r="G2995">
            <v>45978.026388888888</v>
          </cell>
          <cell r="H2995">
            <v>45987.549305555556</v>
          </cell>
        </row>
        <row r="2996">
          <cell r="A2996" t="str">
            <v>UCW-22279</v>
          </cell>
          <cell r="B2996" t="str">
            <v>Tatacliq Footwear-Input-Kids Templates | 13th Nov'25</v>
          </cell>
          <cell r="C2996" t="str">
            <v>CLOSED</v>
          </cell>
          <cell r="D2996" t="str">
            <v>Medium</v>
          </cell>
          <cell r="E2996" t="str">
            <v>netscribes</v>
          </cell>
          <cell r="F2996" t="str">
            <v>Juilee Jadhav</v>
          </cell>
          <cell r="G2996">
            <v>45978.007638888892</v>
          </cell>
          <cell r="H2996">
            <v>45987.535416666666</v>
          </cell>
        </row>
        <row r="2997">
          <cell r="A2997" t="str">
            <v>UCW-22275</v>
          </cell>
          <cell r="B2997" t="str">
            <v>Hoversoul Listing  - Popson Leather Shoes 13 Nov 2025 Men Shoes</v>
          </cell>
          <cell r="C2997" t="str">
            <v>CLOSED</v>
          </cell>
          <cell r="D2997" t="str">
            <v>Medium</v>
          </cell>
          <cell r="E2997" t="str">
            <v>netscribes</v>
          </cell>
          <cell r="F2997" t="str">
            <v>Mohd Tahir Shaikh</v>
          </cell>
          <cell r="G2997">
            <v>45977.980555555558</v>
          </cell>
          <cell r="H2997">
            <v>45986.490277777775</v>
          </cell>
        </row>
        <row r="2998">
          <cell r="A2998" t="str">
            <v>UCW-22274</v>
          </cell>
          <cell r="B2998" t="str">
            <v>CLONE - Brand: Converse | Seller Code: 129357 | TQF FTWR (Women) Catalog</v>
          </cell>
          <cell r="C2998" t="str">
            <v>CLOSED</v>
          </cell>
          <cell r="D2998" t="str">
            <v>Medium</v>
          </cell>
          <cell r="E2998" t="str">
            <v>netscribes</v>
          </cell>
          <cell r="F2998" t="str">
            <v>Mohd Tahir Shaikh</v>
          </cell>
          <cell r="G2998">
            <v>45977.932638888888</v>
          </cell>
          <cell r="H2998">
            <v>45999.448611111111</v>
          </cell>
        </row>
        <row r="2999">
          <cell r="A2999" t="str">
            <v>UCW-22273</v>
          </cell>
          <cell r="B2999" t="str">
            <v>CLONE - Brand: Converse | Seller Code: 129357 | TQF FTWR (Unisex) Catalog</v>
          </cell>
          <cell r="C2999" t="str">
            <v>CLOSED</v>
          </cell>
          <cell r="D2999" t="str">
            <v>Medium</v>
          </cell>
          <cell r="E2999" t="str">
            <v>netscribes</v>
          </cell>
          <cell r="F2999" t="str">
            <v>Mohd Tahir Shaikh</v>
          </cell>
          <cell r="G2999">
            <v>45977.929166666669</v>
          </cell>
          <cell r="H2999">
            <v>45999.443749999999</v>
          </cell>
        </row>
        <row r="3000">
          <cell r="A3000" t="str">
            <v>UCW-22252</v>
          </cell>
          <cell r="B3000" t="str">
            <v>Fila Apparels Listing-SS25</v>
          </cell>
          <cell r="C3000" t="str">
            <v>CLOSED</v>
          </cell>
          <cell r="D3000" t="str">
            <v>Medium</v>
          </cell>
          <cell r="E3000" t="str">
            <v>netscribes</v>
          </cell>
          <cell r="F3000" t="str">
            <v>Mohd Tahir Shaikh</v>
          </cell>
          <cell r="G3000">
            <v>45976.829861111109</v>
          </cell>
          <cell r="H3000">
            <v>45988.609722222223</v>
          </cell>
        </row>
        <row r="3001">
          <cell r="A3001" t="str">
            <v>UCW-22238</v>
          </cell>
          <cell r="B3001" t="str">
            <v>Tata Cliq Lot - Kids 18 Styles (Biba)</v>
          </cell>
          <cell r="C3001" t="str">
            <v>CLOSED</v>
          </cell>
          <cell r="D3001" t="str">
            <v>Medium</v>
          </cell>
          <cell r="E3001" t="str">
            <v>netscribes</v>
          </cell>
          <cell r="F3001" t="str">
            <v>Mohd Tahir Shaikh</v>
          </cell>
          <cell r="G3001">
            <v>45975.801388888889</v>
          </cell>
          <cell r="H3001">
            <v>45978.691666666666</v>
          </cell>
        </row>
        <row r="3002">
          <cell r="A3002" t="str">
            <v>UCW-22237</v>
          </cell>
          <cell r="B3002" t="str">
            <v>CLONE - Nike Add now Catalogue dated 28th Oct2025 ( Seller account: 129408, 129415 and 129417 )</v>
          </cell>
          <cell r="C3002" t="str">
            <v>CLOSED</v>
          </cell>
          <cell r="D3002" t="str">
            <v>Medium</v>
          </cell>
          <cell r="E3002" t="str">
            <v>netscribes</v>
          </cell>
          <cell r="F3002" t="str">
            <v>Mohd Tahir Shaikh</v>
          </cell>
          <cell r="G3002">
            <v>45975.789583333331</v>
          </cell>
          <cell r="H3002">
            <v>45987.503472222219</v>
          </cell>
        </row>
        <row r="3003">
          <cell r="A3003" t="str">
            <v>UCW-22236</v>
          </cell>
          <cell r="B3003" t="str">
            <v>Clone - Kidsville-New Catalog-30-OCT-2025- Slave Id -126520-GGN</v>
          </cell>
          <cell r="C3003" t="str">
            <v>CLOSED</v>
          </cell>
          <cell r="D3003" t="str">
            <v>Medium</v>
          </cell>
          <cell r="E3003" t="str">
            <v>netscribes</v>
          </cell>
          <cell r="F3003" t="str">
            <v>netscribes</v>
          </cell>
          <cell r="G3003">
            <v>45975.78125</v>
          </cell>
          <cell r="H3003">
            <v>45980.469444444447</v>
          </cell>
        </row>
        <row r="3004">
          <cell r="A3004" t="str">
            <v>UCW-22230</v>
          </cell>
          <cell r="B3004" t="str">
            <v>Men's Apparel 07-11-20205</v>
          </cell>
          <cell r="C3004" t="str">
            <v>CLOSED</v>
          </cell>
          <cell r="D3004" t="str">
            <v>Medium</v>
          </cell>
          <cell r="E3004" t="str">
            <v>netscribes</v>
          </cell>
          <cell r="F3004" t="str">
            <v>netscribes</v>
          </cell>
          <cell r="G3004">
            <v>45975.756249999999</v>
          </cell>
          <cell r="H3004">
            <v>45980.652777777781</v>
          </cell>
        </row>
        <row r="3005">
          <cell r="A3005" t="str">
            <v>UCW-22216</v>
          </cell>
          <cell r="B3005" t="str">
            <v>CLONE - CLONE - Clone - M&amp;S - Cataloguing</v>
          </cell>
          <cell r="C3005" t="str">
            <v>CLOSED</v>
          </cell>
          <cell r="D3005" t="str">
            <v>Medium</v>
          </cell>
          <cell r="E3005" t="str">
            <v>netscribes</v>
          </cell>
          <cell r="F3005" t="str">
            <v>Mohd Tahir Shaikh</v>
          </cell>
          <cell r="G3005">
            <v>45975.584722222222</v>
          </cell>
          <cell r="H3005">
            <v>45980.615972222222</v>
          </cell>
        </row>
        <row r="3006">
          <cell r="A3006" t="str">
            <v>UCW-22214</v>
          </cell>
          <cell r="B3006" t="str">
            <v>TH/CK-MP-Lot 48</v>
          </cell>
          <cell r="C3006" t="str">
            <v>CLOSED</v>
          </cell>
          <cell r="D3006" t="str">
            <v>Medium</v>
          </cell>
          <cell r="E3006" t="str">
            <v>Chirag Dubal</v>
          </cell>
          <cell r="F3006" t="str">
            <v>Reagan D’souza</v>
          </cell>
          <cell r="G3006">
            <v>45975.567361111112</v>
          </cell>
          <cell r="H3006">
            <v>46058.740972222222</v>
          </cell>
        </row>
        <row r="3007">
          <cell r="A3007" t="str">
            <v>UCW-22213</v>
          </cell>
          <cell r="B3007" t="str">
            <v>TH/CK Omni-77 Lot</v>
          </cell>
          <cell r="C3007" t="str">
            <v>CLOSED</v>
          </cell>
          <cell r="D3007" t="str">
            <v>Medium</v>
          </cell>
          <cell r="E3007" t="str">
            <v>Chirag Dubal</v>
          </cell>
          <cell r="F3007" t="str">
            <v>Reagan D’souza</v>
          </cell>
          <cell r="G3007">
            <v>45975.539583333331</v>
          </cell>
          <cell r="H3007">
            <v>46058.659722222219</v>
          </cell>
        </row>
        <row r="3008">
          <cell r="A3008" t="str">
            <v>UCW-22210</v>
          </cell>
          <cell r="B3008" t="str">
            <v>Beauty - 126777 - E2E - DERMATOUCH - 34 SKUS - 14 Nov</v>
          </cell>
          <cell r="C3008" t="str">
            <v>CLOSED</v>
          </cell>
          <cell r="D3008" t="str">
            <v>Medium</v>
          </cell>
          <cell r="E3008" t="str">
            <v>netscribes</v>
          </cell>
          <cell r="F3008" t="str">
            <v>Shraddha Dighe</v>
          </cell>
          <cell r="G3008">
            <v>45975.505555555559</v>
          </cell>
          <cell r="H3008">
            <v>45980.410416666666</v>
          </cell>
        </row>
        <row r="3009">
          <cell r="A3009" t="str">
            <v>UCW-22207</v>
          </cell>
          <cell r="B3009" t="str">
            <v>Beauty - 125928 - Relsiting -  Bioderma - 5 SKUS - 14 NOV</v>
          </cell>
          <cell r="C3009" t="str">
            <v>CLOSED</v>
          </cell>
          <cell r="D3009" t="str">
            <v>High</v>
          </cell>
          <cell r="E3009" t="str">
            <v>netscribes</v>
          </cell>
          <cell r="F3009" t="str">
            <v>Shraddha Dighe</v>
          </cell>
          <cell r="G3009">
            <v>45975.495138888888</v>
          </cell>
          <cell r="H3009">
            <v>45985.456250000003</v>
          </cell>
        </row>
        <row r="3010">
          <cell r="A3010" t="str">
            <v>UCW-22206</v>
          </cell>
          <cell r="B3010" t="str">
            <v>Tata CLIQ(Fashion+Luxury) |adidas DTC| Footwear Attributes for Listing_28-10-25</v>
          </cell>
          <cell r="C3010" t="str">
            <v>CLOSED</v>
          </cell>
          <cell r="D3010" t="str">
            <v>Medium</v>
          </cell>
          <cell r="E3010" t="str">
            <v>netscribes</v>
          </cell>
          <cell r="F3010" t="str">
            <v>netscribes</v>
          </cell>
          <cell r="G3010">
            <v>45975.482638888891</v>
          </cell>
          <cell r="H3010">
            <v>46148.726388888892</v>
          </cell>
        </row>
        <row r="3011">
          <cell r="A3011" t="str">
            <v>UCW-22192</v>
          </cell>
          <cell r="B3011" t="str">
            <v>LIBAS X TATACLIQ NEW CATALOGUE 12-11-2025</v>
          </cell>
          <cell r="C3011" t="str">
            <v>CLOSED</v>
          </cell>
          <cell r="D3011" t="str">
            <v>Medium</v>
          </cell>
          <cell r="E3011" t="str">
            <v>netscribes</v>
          </cell>
          <cell r="F3011" t="str">
            <v>Sushma Ram</v>
          </cell>
          <cell r="G3011">
            <v>45975.017361111109</v>
          </cell>
          <cell r="H3011">
            <v>45979.506249999999</v>
          </cell>
        </row>
        <row r="3012">
          <cell r="A3012" t="str">
            <v>UCW-22186</v>
          </cell>
          <cell r="B3012" t="str">
            <v>Tatacliq Specimen Template | 12th Nov'25</v>
          </cell>
          <cell r="C3012" t="str">
            <v>CLOSED</v>
          </cell>
          <cell r="D3012" t="str">
            <v>Medium</v>
          </cell>
          <cell r="E3012" t="str">
            <v>netscribes</v>
          </cell>
          <cell r="F3012" t="str">
            <v>Juilee Jadhav</v>
          </cell>
          <cell r="G3012">
            <v>45974.974305555559</v>
          </cell>
          <cell r="H3012">
            <v>45979.532638888886</v>
          </cell>
        </row>
        <row r="3013">
          <cell r="A3013" t="str">
            <v>UCW-22184</v>
          </cell>
          <cell r="B3013" t="str">
            <v>Tatacliq Men's Apparels Templates | 12th Nov'2025</v>
          </cell>
          <cell r="C3013" t="str">
            <v>CLOSED</v>
          </cell>
          <cell r="D3013" t="str">
            <v>Medium</v>
          </cell>
          <cell r="E3013" t="str">
            <v>netscribes</v>
          </cell>
          <cell r="F3013" t="str">
            <v>Juilee Jadhav</v>
          </cell>
          <cell r="G3013">
            <v>45974.965277777781</v>
          </cell>
          <cell r="H3013">
            <v>45980.640972222223</v>
          </cell>
        </row>
        <row r="3014">
          <cell r="A3014" t="str">
            <v>UCW-22182</v>
          </cell>
          <cell r="B3014" t="str">
            <v>Tatacliq Kids Apparels Template | 12th Nov'2025</v>
          </cell>
          <cell r="C3014" t="str">
            <v>CLOSED</v>
          </cell>
          <cell r="D3014" t="str">
            <v>Medium</v>
          </cell>
          <cell r="E3014" t="str">
            <v>netscribes</v>
          </cell>
          <cell r="F3014" t="str">
            <v>Juilee Jadhav</v>
          </cell>
          <cell r="G3014">
            <v>45974.95208333333</v>
          </cell>
          <cell r="H3014">
            <v>45979.538888888892</v>
          </cell>
        </row>
        <row r="3015">
          <cell r="A3015" t="str">
            <v>UCW-22179</v>
          </cell>
          <cell r="B3015" t="str">
            <v>Da Milano | Catalogue Year'25 | 13-11-25 | 18 SKU | 128043015</v>
          </cell>
          <cell r="C3015" t="str">
            <v>CLOSED</v>
          </cell>
          <cell r="D3015" t="str">
            <v>Medium</v>
          </cell>
          <cell r="E3015" t="str">
            <v>Chirag Dubal</v>
          </cell>
          <cell r="F3015" t="str">
            <v>Reagan D’souza</v>
          </cell>
          <cell r="G3015">
            <v>45974.913888888892</v>
          </cell>
          <cell r="H3015">
            <v>45996.461805555555</v>
          </cell>
        </row>
        <row r="3016">
          <cell r="A3016" t="str">
            <v>UCW-22177</v>
          </cell>
          <cell r="B3016" t="str">
            <v>Da Milano | Catalogue Year'25 | 13-11-25 | 18 SKU | 128043015</v>
          </cell>
          <cell r="C3016" t="str">
            <v>CLOSED Due to Inactive/Insufficient Information</v>
          </cell>
          <cell r="D3016" t="str">
            <v>Medium</v>
          </cell>
          <cell r="E3016" t="str">
            <v>Chirag Dubal</v>
          </cell>
          <cell r="F3016" t="str">
            <v>Reagan D’souza</v>
          </cell>
          <cell r="G3016">
            <v>45974.911111111112</v>
          </cell>
          <cell r="H3016">
            <v>46043.503472222219</v>
          </cell>
        </row>
        <row r="3017">
          <cell r="A3017" t="str">
            <v>UCW-22173</v>
          </cell>
          <cell r="B3017" t="str">
            <v>Globus Women's Wear Apparels -  18 Styles - Batch 119 (Brand - Globus Stores Pvt Ltd) (Ethnic Wear) (13.11.2025)</v>
          </cell>
          <cell r="C3017" t="str">
            <v>CLOSED</v>
          </cell>
          <cell r="D3017" t="str">
            <v>Medium</v>
          </cell>
          <cell r="E3017" t="str">
            <v>netscribes</v>
          </cell>
          <cell r="F3017" t="str">
            <v>Mohd Tahir Shaikh</v>
          </cell>
          <cell r="G3017">
            <v>45974.77847222222</v>
          </cell>
          <cell r="H3017">
            <v>45979.500694444447</v>
          </cell>
        </row>
        <row r="3018">
          <cell r="A3018" t="str">
            <v>UCW-22169</v>
          </cell>
          <cell r="B3018" t="str">
            <v>LIBAS X TATACLIQ IMAGE REPLACE 11-11-2025</v>
          </cell>
          <cell r="C3018" t="str">
            <v>CLOSED</v>
          </cell>
          <cell r="D3018" t="str">
            <v>Medium</v>
          </cell>
          <cell r="E3018" t="str">
            <v>netscribes</v>
          </cell>
          <cell r="F3018" t="str">
            <v>Mohd Tahir Shaikh</v>
          </cell>
          <cell r="G3018">
            <v>45974.754861111112</v>
          </cell>
          <cell r="H3018">
            <v>45981.606944444444</v>
          </cell>
        </row>
        <row r="3019">
          <cell r="A3019" t="str">
            <v>UCW-22165</v>
          </cell>
          <cell r="B3019" t="str">
            <v>Beauty - E2E - 125928 - OPI - 9 skus - 13th Nov</v>
          </cell>
          <cell r="C3019" t="str">
            <v>CLOSED</v>
          </cell>
          <cell r="D3019" t="str">
            <v>Medium</v>
          </cell>
          <cell r="E3019" t="str">
            <v>netscribes</v>
          </cell>
          <cell r="F3019" t="str">
            <v>Simi Raichel Zachariah</v>
          </cell>
          <cell r="G3019">
            <v>45974.736111111109</v>
          </cell>
          <cell r="H3019">
            <v>45978.527777777781</v>
          </cell>
        </row>
        <row r="3020">
          <cell r="A3020" t="str">
            <v>UCW-22160</v>
          </cell>
          <cell r="B3020" t="str">
            <v>Men's Apparel 12-11-2025</v>
          </cell>
          <cell r="C3020" t="str">
            <v>CLOSED</v>
          </cell>
          <cell r="D3020" t="str">
            <v>Medium</v>
          </cell>
          <cell r="E3020" t="str">
            <v>netscribes</v>
          </cell>
          <cell r="F3020" t="str">
            <v>Mohd Tahir Shaikh</v>
          </cell>
          <cell r="G3020">
            <v>45974.71597222222</v>
          </cell>
          <cell r="H3020">
            <v>45980.647916666669</v>
          </cell>
        </row>
        <row r="3021">
          <cell r="A3021" t="str">
            <v>UCW-22156</v>
          </cell>
          <cell r="B3021" t="str">
            <v>CLONE - Beauty - TCL CATALOGUING : September 25' Order cycle - Fragrance - SALEABLES - 20 AUG</v>
          </cell>
          <cell r="C3021" t="str">
            <v>CLOSED</v>
          </cell>
          <cell r="D3021" t="str">
            <v>High</v>
          </cell>
          <cell r="E3021" t="str">
            <v>netscribes</v>
          </cell>
          <cell r="F3021" t="str">
            <v>Simi Raichel Zachariah</v>
          </cell>
          <cell r="G3021">
            <v>45974.665277777778</v>
          </cell>
          <cell r="H3021">
            <v>45976.494444444441</v>
          </cell>
        </row>
        <row r="3022">
          <cell r="A3022" t="str">
            <v>UCW-22155</v>
          </cell>
          <cell r="B3022" t="str">
            <v>BEauty - E2E - 125928 - Tom Ford - 1  sku - 13th Nov</v>
          </cell>
          <cell r="C3022" t="str">
            <v>CLOSED</v>
          </cell>
          <cell r="D3022" t="str">
            <v>Medium</v>
          </cell>
          <cell r="E3022" t="str">
            <v>netscribes</v>
          </cell>
          <cell r="F3022" t="str">
            <v>Simi Raichel Zachariah</v>
          </cell>
          <cell r="G3022">
            <v>45974.657638888886</v>
          </cell>
          <cell r="H3022">
            <v>45979.47152777778</v>
          </cell>
        </row>
        <row r="3023">
          <cell r="A3023" t="str">
            <v>UCW-22154</v>
          </cell>
          <cell r="B3023" t="str">
            <v>Adidas Sell Now File dated 11th NOV2025</v>
          </cell>
          <cell r="C3023" t="str">
            <v>CLOSED</v>
          </cell>
          <cell r="D3023" t="str">
            <v>Medium</v>
          </cell>
          <cell r="E3023" t="str">
            <v>netscribes</v>
          </cell>
          <cell r="F3023" t="str">
            <v>Juilee Jadhav</v>
          </cell>
          <cell r="G3023">
            <v>45974.652083333334</v>
          </cell>
          <cell r="H3023">
            <v>45978.505555555559</v>
          </cell>
        </row>
        <row r="3024">
          <cell r="A3024" t="str">
            <v>UCW-22153</v>
          </cell>
          <cell r="B3024" t="str">
            <v>Beauty - E2E - 125928 - Riggs London - 36 skus - 13th Nov</v>
          </cell>
          <cell r="C3024" t="str">
            <v>CLOSED Due to Inactive/Insufficient Information</v>
          </cell>
          <cell r="D3024" t="str">
            <v>Medium</v>
          </cell>
          <cell r="E3024" t="str">
            <v>netscribes</v>
          </cell>
          <cell r="F3024" t="str">
            <v>Simi Raichel Zachariah</v>
          </cell>
          <cell r="G3024">
            <v>45974.647916666669</v>
          </cell>
          <cell r="H3024">
            <v>46029.738194444442</v>
          </cell>
        </row>
        <row r="3025">
          <cell r="A3025" t="str">
            <v>UCW-22151</v>
          </cell>
          <cell r="B3025" t="str">
            <v>Beauty - E2E - 125928 - GSSB - 1 sku - 13th Nov</v>
          </cell>
          <cell r="C3025" t="str">
            <v>CLOSED</v>
          </cell>
          <cell r="D3025" t="str">
            <v>Medium</v>
          </cell>
          <cell r="E3025" t="str">
            <v>netscribes</v>
          </cell>
          <cell r="F3025" t="str">
            <v>Simi Raichel Zachariah</v>
          </cell>
          <cell r="G3025">
            <v>45974.613888888889</v>
          </cell>
          <cell r="H3025">
            <v>45978.506944444445</v>
          </cell>
        </row>
        <row r="3026">
          <cell r="A3026" t="str">
            <v>UCW-22150</v>
          </cell>
          <cell r="B3026" t="str">
            <v>Beauty - Image resize - 13 Nov</v>
          </cell>
          <cell r="C3026" t="str">
            <v>CLOSED</v>
          </cell>
          <cell r="D3026" t="str">
            <v>Highest</v>
          </cell>
          <cell r="E3026" t="str">
            <v>netscribes</v>
          </cell>
          <cell r="F3026" t="str">
            <v>Shraddha Dighe</v>
          </cell>
          <cell r="G3026">
            <v>45974.613194444442</v>
          </cell>
          <cell r="H3026">
            <v>45978.518055555556</v>
          </cell>
        </row>
        <row r="3027">
          <cell r="A3027" t="str">
            <v>UCW-22145</v>
          </cell>
          <cell r="B3027" t="str">
            <v>CLONE - Tatacliq Silver Catalogue - 28 Skus</v>
          </cell>
          <cell r="C3027" t="str">
            <v>CLOSED</v>
          </cell>
          <cell r="D3027" t="str">
            <v>Medium</v>
          </cell>
          <cell r="E3027" t="str">
            <v>netscribes</v>
          </cell>
          <cell r="F3027" t="str">
            <v>Mohd Tahir Shaikh</v>
          </cell>
          <cell r="G3027">
            <v>45974.597222222219</v>
          </cell>
          <cell r="H3027">
            <v>45981.645833333336</v>
          </cell>
        </row>
        <row r="3028">
          <cell r="A3028" t="str">
            <v>UCW-22144</v>
          </cell>
          <cell r="B3028" t="str">
            <v>Biba Jewellery New Lot_104 -29-10-2025</v>
          </cell>
          <cell r="C3028" t="str">
            <v>CLOSED</v>
          </cell>
          <cell r="D3028" t="str">
            <v>Medium</v>
          </cell>
          <cell r="E3028" t="str">
            <v>netscribes</v>
          </cell>
          <cell r="F3028" t="str">
            <v>Mohd Tahir Shaikh</v>
          </cell>
          <cell r="G3028">
            <v>45974.592361111114</v>
          </cell>
          <cell r="H3028">
            <v>45980.650694444441</v>
          </cell>
        </row>
        <row r="3029">
          <cell r="A3029" t="str">
            <v>UCW-22137</v>
          </cell>
          <cell r="B3029" t="str">
            <v>Complete image listing</v>
          </cell>
          <cell r="C3029" t="str">
            <v>CLOSED</v>
          </cell>
          <cell r="D3029" t="str">
            <v>Medium</v>
          </cell>
          <cell r="E3029" t="str">
            <v>netscribes</v>
          </cell>
          <cell r="F3029" t="str">
            <v>Sushma Ram</v>
          </cell>
          <cell r="G3029">
            <v>45974.548611111109</v>
          </cell>
          <cell r="H3029">
            <v>45983.602083333331</v>
          </cell>
        </row>
        <row r="3030">
          <cell r="A3030" t="str">
            <v>UCW-22136</v>
          </cell>
          <cell r="B3030" t="str">
            <v>Clone - Catalog transfer - Yonex ( Critical Brand ) For New Listings.</v>
          </cell>
          <cell r="C3030" t="str">
            <v>CLOSED</v>
          </cell>
          <cell r="D3030" t="str">
            <v>Medium</v>
          </cell>
          <cell r="E3030" t="str">
            <v>netscribes</v>
          </cell>
          <cell r="F3030" t="str">
            <v>netscribes</v>
          </cell>
          <cell r="G3030">
            <v>45974.521527777775</v>
          </cell>
          <cell r="H3030">
            <v>45983.609722222223</v>
          </cell>
        </row>
        <row r="3031">
          <cell r="A3031" t="str">
            <v>UCW-22134</v>
          </cell>
          <cell r="B3031" t="str">
            <v>Beauty - 125928 - Relisting - 57 SKUS - 3 Brands - 13 Nov</v>
          </cell>
          <cell r="C3031" t="str">
            <v>CLOSED</v>
          </cell>
          <cell r="D3031" t="str">
            <v>Medium</v>
          </cell>
          <cell r="E3031" t="str">
            <v>netscribes</v>
          </cell>
          <cell r="F3031" t="str">
            <v>Shraddha Dighe</v>
          </cell>
          <cell r="G3031">
            <v>45974.481944444444</v>
          </cell>
          <cell r="H3031">
            <v>45976.757638888892</v>
          </cell>
        </row>
        <row r="3032">
          <cell r="A3032" t="str">
            <v>UCW-22129</v>
          </cell>
          <cell r="B3032" t="str">
            <v>Beauty - 125928 - E2E - BareMinerals - 5 SKUS - 13 Nov</v>
          </cell>
          <cell r="C3032" t="str">
            <v>CLOSED</v>
          </cell>
          <cell r="D3032" t="str">
            <v>Medium</v>
          </cell>
          <cell r="E3032" t="str">
            <v>netscribes</v>
          </cell>
          <cell r="F3032" t="str">
            <v>Shraddha Dighe</v>
          </cell>
          <cell r="G3032">
            <v>45974.443055555559</v>
          </cell>
          <cell r="H3032">
            <v>45978.502083333333</v>
          </cell>
        </row>
        <row r="3033">
          <cell r="A3033" t="str">
            <v>UCW-22124</v>
          </cell>
          <cell r="B3033" t="str">
            <v>CLONE - Titan Company Limited (eyewear)-8511</v>
          </cell>
          <cell r="C3033" t="str">
            <v>CLOSED Due to Inactive/Insufficient Information</v>
          </cell>
          <cell r="D3033" t="str">
            <v>Medium</v>
          </cell>
          <cell r="E3033" t="str">
            <v>netscribes</v>
          </cell>
          <cell r="F3033" t="str">
            <v>Mohd Tahir Shaikh</v>
          </cell>
          <cell r="G3033">
            <v>45973.79583333333</v>
          </cell>
          <cell r="H3033">
            <v>46029.738194444442</v>
          </cell>
        </row>
        <row r="3034">
          <cell r="A3034" t="str">
            <v>UCW-22123</v>
          </cell>
          <cell r="B3034" t="str">
            <v>Grouping not visible for Hoversoul styles</v>
          </cell>
          <cell r="C3034" t="str">
            <v>CLOSED</v>
          </cell>
          <cell r="D3034" t="str">
            <v>Medium</v>
          </cell>
          <cell r="E3034" t="str">
            <v>netscribes</v>
          </cell>
          <cell r="F3034" t="str">
            <v>Sushma Ram</v>
          </cell>
          <cell r="G3034">
            <v>45973.782638888886</v>
          </cell>
          <cell r="H3034">
            <v>46022.553472222222</v>
          </cell>
        </row>
        <row r="3035">
          <cell r="A3035" t="str">
            <v>UCW-22122</v>
          </cell>
          <cell r="B3035" t="str">
            <v>Hoversoul Listing  - Triumph Exports 12 Nov 2025 Women Flats</v>
          </cell>
          <cell r="C3035" t="str">
            <v>CLOSED</v>
          </cell>
          <cell r="D3035" t="str">
            <v>Medium</v>
          </cell>
          <cell r="E3035" t="str">
            <v>netscribes</v>
          </cell>
          <cell r="F3035" t="str">
            <v>Mohd Tahir Shaikh</v>
          </cell>
          <cell r="G3035">
            <v>45973.777777777781</v>
          </cell>
          <cell r="H3035">
            <v>46031.554166666669</v>
          </cell>
        </row>
        <row r="3036">
          <cell r="A3036" t="str">
            <v>UCW-22119</v>
          </cell>
          <cell r="B3036" t="str">
            <v xml:space="preserve">wrong measurement updated </v>
          </cell>
          <cell r="C3036" t="str">
            <v>CLOSED</v>
          </cell>
          <cell r="D3036" t="str">
            <v>Medium</v>
          </cell>
          <cell r="E3036" t="str">
            <v>netscribes</v>
          </cell>
          <cell r="F3036" t="str">
            <v>Sushma Ram</v>
          </cell>
          <cell r="G3036">
            <v>45973.772916666669</v>
          </cell>
          <cell r="H3036">
            <v>45979.444444444445</v>
          </cell>
        </row>
        <row r="3037">
          <cell r="A3037" t="str">
            <v>UCW-22113</v>
          </cell>
          <cell r="B3037" t="str">
            <v>TATA Catalogue &amp; Fresh Creatives</v>
          </cell>
          <cell r="C3037" t="str">
            <v>CLOSED</v>
          </cell>
          <cell r="D3037" t="str">
            <v>Medium</v>
          </cell>
          <cell r="E3037" t="str">
            <v>netscribes</v>
          </cell>
          <cell r="F3037" t="str">
            <v>Sushma Ram</v>
          </cell>
          <cell r="G3037">
            <v>45973.731944444444</v>
          </cell>
          <cell r="H3037">
            <v>45979.678472222222</v>
          </cell>
        </row>
        <row r="3038">
          <cell r="A3038" t="str">
            <v>UCW-22103</v>
          </cell>
          <cell r="B3038" t="str">
            <v>Submission of Product Grouping and Image Change Files for Seller Code 129-125</v>
          </cell>
          <cell r="C3038" t="str">
            <v>CLOSED</v>
          </cell>
          <cell r="D3038" t="str">
            <v>Medium</v>
          </cell>
          <cell r="E3038" t="str">
            <v>netscribes</v>
          </cell>
          <cell r="F3038" t="str">
            <v>Mohd Tahir Shaikh</v>
          </cell>
          <cell r="G3038">
            <v>45973.683333333334</v>
          </cell>
          <cell r="H3038">
            <v>46022.553472222222</v>
          </cell>
        </row>
        <row r="3039">
          <cell r="A3039" t="str">
            <v>UCW-22101</v>
          </cell>
          <cell r="B3039" t="str">
            <v>Adidas Sell Now File dated 11th NOV2025</v>
          </cell>
          <cell r="C3039" t="str">
            <v>CLOSED Due to Inactive/Insufficient Information</v>
          </cell>
          <cell r="D3039" t="str">
            <v>Medium</v>
          </cell>
          <cell r="E3039" t="str">
            <v>netscribes</v>
          </cell>
          <cell r="F3039" t="str">
            <v>Juilee Jadhav</v>
          </cell>
          <cell r="G3039">
            <v>45973.677083333336</v>
          </cell>
          <cell r="H3039">
            <v>46029.738194444442</v>
          </cell>
        </row>
        <row r="3040">
          <cell r="A3040" t="str">
            <v>UCW-22097</v>
          </cell>
          <cell r="B3040" t="str">
            <v>New Balance S25 Socks listing</v>
          </cell>
          <cell r="C3040" t="str">
            <v>CLOSED</v>
          </cell>
          <cell r="D3040" t="str">
            <v>Medium</v>
          </cell>
          <cell r="E3040" t="str">
            <v>netscribes</v>
          </cell>
          <cell r="F3040" t="str">
            <v>Mohd Tahir Shaikh</v>
          </cell>
          <cell r="G3040">
            <v>45973.662499999999</v>
          </cell>
          <cell r="H3040">
            <v>46028.595833333333</v>
          </cell>
        </row>
        <row r="3041">
          <cell r="A3041" t="str">
            <v>UCW-22096</v>
          </cell>
          <cell r="B3041" t="str">
            <v>CLONE - AW25_Apparel_LOT_02 (424 EAN's)</v>
          </cell>
          <cell r="C3041" t="str">
            <v>CLOSED</v>
          </cell>
          <cell r="D3041" t="str">
            <v>Medium</v>
          </cell>
          <cell r="E3041" t="str">
            <v>netscribes</v>
          </cell>
          <cell r="F3041" t="str">
            <v>Juilee Jadhav</v>
          </cell>
          <cell r="G3041">
            <v>45973.661111111112</v>
          </cell>
          <cell r="H3041">
            <v>46031.554861111108</v>
          </cell>
        </row>
        <row r="3042">
          <cell r="A3042" t="str">
            <v>UCW-22095</v>
          </cell>
          <cell r="B3042" t="str">
            <v>TATACLIQ X LIBAS NEW CATALOGUE 10-11-2025</v>
          </cell>
          <cell r="C3042" t="str">
            <v>CLOSED</v>
          </cell>
          <cell r="D3042" t="str">
            <v>Medium</v>
          </cell>
          <cell r="E3042" t="str">
            <v>netscribes</v>
          </cell>
          <cell r="F3042" t="str">
            <v>Mohd Tahir Shaikh</v>
          </cell>
          <cell r="G3042">
            <v>45973.656944444447</v>
          </cell>
          <cell r="H3042">
            <v>45979.595833333333</v>
          </cell>
        </row>
        <row r="3043">
          <cell r="A3043" t="str">
            <v>UCW-22093</v>
          </cell>
          <cell r="B3043" t="str">
            <v>Need to list under co-ord set</v>
          </cell>
          <cell r="C3043" t="str">
            <v>CLOSED</v>
          </cell>
          <cell r="D3043" t="str">
            <v>Medium</v>
          </cell>
          <cell r="E3043" t="str">
            <v>netscribes</v>
          </cell>
          <cell r="F3043" t="str">
            <v>Juilee Jadhav</v>
          </cell>
          <cell r="G3043">
            <v>45973.644444444442</v>
          </cell>
          <cell r="H3043">
            <v>45982.465277777781</v>
          </cell>
        </row>
        <row r="3044">
          <cell r="A3044" t="str">
            <v>UCW-22092</v>
          </cell>
          <cell r="B3044" t="str">
            <v>Indo Era :- New Arrivals for listing 1095</v>
          </cell>
          <cell r="C3044" t="str">
            <v>CLOSED</v>
          </cell>
          <cell r="D3044" t="str">
            <v>Medium</v>
          </cell>
          <cell r="E3044" t="str">
            <v>netscribes</v>
          </cell>
          <cell r="F3044" t="str">
            <v>Sushma Ram</v>
          </cell>
          <cell r="G3044">
            <v>45973.634722222225</v>
          </cell>
          <cell r="H3044">
            <v>46000.574999999997</v>
          </cell>
        </row>
        <row r="3045">
          <cell r="A3045" t="str">
            <v>UCW-22091</v>
          </cell>
          <cell r="B3045" t="str">
            <v>Hawkins Listing</v>
          </cell>
          <cell r="C3045" t="str">
            <v>CLOSED Due to Inactive/Insufficient Information</v>
          </cell>
          <cell r="D3045" t="str">
            <v>Medium</v>
          </cell>
          <cell r="E3045" t="str">
            <v>netscribes</v>
          </cell>
          <cell r="F3045" t="str">
            <v>Juilee Jadhav</v>
          </cell>
          <cell r="G3045">
            <v>45973.631944444445</v>
          </cell>
          <cell r="H3045">
            <v>46029.738194444442</v>
          </cell>
        </row>
        <row r="3046">
          <cell r="A3046" t="str">
            <v>UCW-22088</v>
          </cell>
          <cell r="B3046" t="str">
            <v>Product Listing On Tata Cliq - Nuluv</v>
          </cell>
          <cell r="C3046" t="str">
            <v>CLOSED</v>
          </cell>
          <cell r="D3046" t="str">
            <v>Medium</v>
          </cell>
          <cell r="E3046" t="str">
            <v>netscribes</v>
          </cell>
          <cell r="F3046" t="str">
            <v>Sushma Ram</v>
          </cell>
          <cell r="G3046">
            <v>45973.606249999997</v>
          </cell>
          <cell r="H3046">
            <v>45986.50277777778</v>
          </cell>
        </row>
        <row r="3047">
          <cell r="A3047" t="str">
            <v>UCW-22076</v>
          </cell>
          <cell r="B3047" t="str">
            <v>Request for the Attribute Update || ABFRL-TatacliQ</v>
          </cell>
          <cell r="C3047" t="str">
            <v>CLOSED</v>
          </cell>
          <cell r="D3047" t="str">
            <v>Medium</v>
          </cell>
          <cell r="E3047" t="str">
            <v>netscribes</v>
          </cell>
          <cell r="F3047" t="str">
            <v>Sushma Ram</v>
          </cell>
          <cell r="G3047">
            <v>45973.563194444447</v>
          </cell>
          <cell r="H3047">
            <v>45987.632638888892</v>
          </cell>
        </row>
        <row r="3048">
          <cell r="A3048" t="str">
            <v>UCW-22075</v>
          </cell>
          <cell r="B3048" t="str">
            <v>CLONE - CLONE - CLONE - Beauty - 129094 - E2E - Colors Queen - 46 SKUS - 18 Oct</v>
          </cell>
          <cell r="C3048" t="str">
            <v>CLOSED</v>
          </cell>
          <cell r="D3048" t="str">
            <v>Medium</v>
          </cell>
          <cell r="E3048" t="str">
            <v>netscribes</v>
          </cell>
          <cell r="F3048" t="str">
            <v>Shraddha Dighe</v>
          </cell>
          <cell r="G3048">
            <v>45973.561111111114</v>
          </cell>
          <cell r="H3048">
            <v>45976.487500000003</v>
          </cell>
        </row>
        <row r="3049">
          <cell r="A3049" t="str">
            <v>UCW-22074</v>
          </cell>
          <cell r="B3049" t="str">
            <v xml:space="preserve">Tatacliq Lifestyle Catalogue Template-Lot -134_10.11.2025 </v>
          </cell>
          <cell r="C3049" t="str">
            <v>CLOSED</v>
          </cell>
          <cell r="D3049" t="str">
            <v>Medium</v>
          </cell>
          <cell r="E3049" t="str">
            <v>netscribes</v>
          </cell>
          <cell r="F3049" t="str">
            <v>Sushma Ram</v>
          </cell>
          <cell r="G3049">
            <v>45973.557638888888</v>
          </cell>
          <cell r="H3049">
            <v>45981.60833333333</v>
          </cell>
        </row>
        <row r="3050">
          <cell r="A3050" t="str">
            <v>UCW-22072</v>
          </cell>
          <cell r="B3050" t="str">
            <v>CLONE - Beauty - 129094 - E2E - Colors Queen - 46 SKUS - 12 Nov</v>
          </cell>
          <cell r="C3050" t="str">
            <v>CLOSED Due to Inactive/Insufficient Information</v>
          </cell>
          <cell r="D3050" t="str">
            <v>Medium</v>
          </cell>
          <cell r="E3050" t="str">
            <v>netscribes</v>
          </cell>
          <cell r="F3050" t="str">
            <v>Shraddha Dighe</v>
          </cell>
          <cell r="G3050">
            <v>45973.551388888889</v>
          </cell>
          <cell r="H3050">
            <v>46029.738194444442</v>
          </cell>
        </row>
        <row r="3051">
          <cell r="A3051" t="str">
            <v>UCW-22071</v>
          </cell>
          <cell r="B3051" t="str">
            <v xml:space="preserve">Art Street Listing || Seller code- 127898 || 29 Skus || Paintings, Photo Frames and Christmas Tree Topper </v>
          </cell>
          <cell r="C3051" t="str">
            <v>CLOSED</v>
          </cell>
          <cell r="D3051" t="str">
            <v>Medium</v>
          </cell>
          <cell r="E3051" t="str">
            <v>netscribes</v>
          </cell>
          <cell r="F3051" t="str">
            <v>Juilee Jadhav</v>
          </cell>
          <cell r="G3051">
            <v>45973.547222222223</v>
          </cell>
          <cell r="H3051">
            <v>45981.768750000003</v>
          </cell>
        </row>
        <row r="3052">
          <cell r="A3052" t="str">
            <v>UCW-22065</v>
          </cell>
          <cell r="B3052" t="str">
            <v>Soie: Product listing</v>
          </cell>
          <cell r="C3052" t="str">
            <v>CLOSED</v>
          </cell>
          <cell r="D3052" t="str">
            <v>Medium</v>
          </cell>
          <cell r="E3052" t="str">
            <v>netscribes</v>
          </cell>
          <cell r="F3052" t="str">
            <v>Sushma Ram</v>
          </cell>
          <cell r="G3052">
            <v>45973.53125</v>
          </cell>
          <cell r="H3052">
            <v>46072.722222222219</v>
          </cell>
        </row>
        <row r="3053">
          <cell r="A3053" t="str">
            <v>UCW-22062</v>
          </cell>
          <cell r="B3053" t="str">
            <v>Beauty - 125906 - GWP - Aveda - 2 SKUS - 12 Nov</v>
          </cell>
          <cell r="C3053" t="str">
            <v>CLOSED</v>
          </cell>
          <cell r="D3053" t="str">
            <v>Highest</v>
          </cell>
          <cell r="E3053" t="str">
            <v>netscribes</v>
          </cell>
          <cell r="F3053" t="str">
            <v>Shraddha Dighe</v>
          </cell>
          <cell r="G3053">
            <v>45973.518750000003</v>
          </cell>
          <cell r="H3053">
            <v>45978.494444444441</v>
          </cell>
        </row>
        <row r="3054">
          <cell r="A3054" t="str">
            <v>UCW-22057</v>
          </cell>
          <cell r="B3054" t="str">
            <v>BCBG HANDBAGS LAUNCH ON TATA CLIQ FASHION</v>
          </cell>
          <cell r="C3054" t="str">
            <v>CLOSED</v>
          </cell>
          <cell r="D3054" t="str">
            <v>Medium</v>
          </cell>
          <cell r="E3054" t="str">
            <v>netscribes</v>
          </cell>
          <cell r="F3054" t="str">
            <v>Mohd Tahir Shaikh</v>
          </cell>
          <cell r="G3054">
            <v>45973.440972222219</v>
          </cell>
          <cell r="H3054">
            <v>45992.663888888892</v>
          </cell>
        </row>
        <row r="3055">
          <cell r="A3055" t="str">
            <v>UCW-22054</v>
          </cell>
          <cell r="B3055" t="str">
            <v>Beauty - E2E - 127027 - Celimax - 2 SKUS - 11 NOV</v>
          </cell>
          <cell r="C3055" t="str">
            <v>CLOSED</v>
          </cell>
          <cell r="D3055" t="str">
            <v>Medium</v>
          </cell>
          <cell r="E3055" t="str">
            <v>netscribes</v>
          </cell>
          <cell r="F3055" t="str">
            <v>Shraddha Dighe</v>
          </cell>
          <cell r="G3055">
            <v>45972.963888888888</v>
          </cell>
          <cell r="H3055">
            <v>45976.48333333333</v>
          </cell>
        </row>
        <row r="3056">
          <cell r="A3056" t="str">
            <v>UCW-22053</v>
          </cell>
          <cell r="B3056" t="str">
            <v>Beauty - 129323 - E2E - Cosderma - 117SKUS - 11 Nov</v>
          </cell>
          <cell r="C3056" t="str">
            <v>CLOSED Due to Inactive/Insufficient Information</v>
          </cell>
          <cell r="D3056" t="str">
            <v>Medium</v>
          </cell>
          <cell r="E3056" t="str">
            <v>netscribes</v>
          </cell>
          <cell r="F3056" t="str">
            <v>Shraddha Dighe</v>
          </cell>
          <cell r="G3056">
            <v>45972.956250000003</v>
          </cell>
          <cell r="H3056">
            <v>46126.867361111108</v>
          </cell>
        </row>
        <row r="3057">
          <cell r="A3057" t="str">
            <v>UCW-22052</v>
          </cell>
          <cell r="B3057" t="str">
            <v>Beauty - 129317 - E2E - Fhair - 19 SKUS - 11 Nov</v>
          </cell>
          <cell r="C3057" t="str">
            <v>CLOSED</v>
          </cell>
          <cell r="D3057" t="str">
            <v>Medium</v>
          </cell>
          <cell r="E3057" t="str">
            <v>netscribes</v>
          </cell>
          <cell r="F3057" t="str">
            <v>Shraddha Dighe</v>
          </cell>
          <cell r="G3057">
            <v>45972.947916666664</v>
          </cell>
          <cell r="H3057">
            <v>45979.468055555553</v>
          </cell>
        </row>
        <row r="3058">
          <cell r="A3058" t="str">
            <v>UCW-22049</v>
          </cell>
          <cell r="B3058" t="str">
            <v>Request for Seller Onboarding Details – Transition to Touchstone Business Pvt Ltd</v>
          </cell>
          <cell r="C3058" t="str">
            <v>CLOSED</v>
          </cell>
          <cell r="D3058" t="str">
            <v>Medium</v>
          </cell>
          <cell r="E3058" t="str">
            <v>netscribes</v>
          </cell>
          <cell r="F3058" t="str">
            <v>Mohd Tahir Shaikh</v>
          </cell>
          <cell r="G3058">
            <v>45972.810416666667</v>
          </cell>
          <cell r="H3058">
            <v>45985.535416666666</v>
          </cell>
        </row>
        <row r="3059">
          <cell r="A3059" t="str">
            <v>UCW-22048</v>
          </cell>
          <cell r="B3059" t="str">
            <v>Beauty - E2E - 125928 - Skinn 24Seven ombre &amp; Sacrlet - 2 skus - 11th Nov</v>
          </cell>
          <cell r="C3059" t="str">
            <v>CLOSED Due to Inactive/Insufficient Information</v>
          </cell>
          <cell r="D3059" t="str">
            <v>Medium</v>
          </cell>
          <cell r="E3059" t="str">
            <v>netscribes</v>
          </cell>
          <cell r="F3059" t="str">
            <v>Simi Raichel Zachariah</v>
          </cell>
          <cell r="G3059">
            <v>45972.808333333334</v>
          </cell>
          <cell r="H3059">
            <v>46029.738888888889</v>
          </cell>
        </row>
        <row r="3060">
          <cell r="A3060" t="str">
            <v>UCW-22047</v>
          </cell>
          <cell r="B3060" t="str">
            <v xml:space="preserve">Beauty - E2E - 127939 - Juliette - 127939 - 2 skus - 11th Nov </v>
          </cell>
          <cell r="C3060" t="str">
            <v>CLOSED</v>
          </cell>
          <cell r="D3060" t="str">
            <v>Medium</v>
          </cell>
          <cell r="E3060" t="str">
            <v>netscribes</v>
          </cell>
          <cell r="F3060" t="str">
            <v>Simi Raichel Zachariah</v>
          </cell>
          <cell r="G3060">
            <v>45972.805555555555</v>
          </cell>
          <cell r="H3060">
            <v>45985.46875</v>
          </cell>
        </row>
        <row r="3061">
          <cell r="A3061" t="str">
            <v>UCW-22045</v>
          </cell>
          <cell r="B3061" t="str">
            <v>Beauty - 125928 - E2E - Farmacy - 6 SKUS - 11 NOV</v>
          </cell>
          <cell r="C3061" t="str">
            <v>CLOSED</v>
          </cell>
          <cell r="D3061" t="str">
            <v>Medium</v>
          </cell>
          <cell r="E3061" t="str">
            <v>netscribes</v>
          </cell>
          <cell r="F3061" t="str">
            <v>netscribes</v>
          </cell>
          <cell r="G3061">
            <v>45972.803472222222</v>
          </cell>
          <cell r="H3061">
            <v>45973.533333333333</v>
          </cell>
        </row>
        <row r="3062">
          <cell r="A3062" t="str">
            <v>UCW-22044</v>
          </cell>
          <cell r="B3062" t="str">
            <v>CLONE - Odette Catalogue 145 SKUs of Ethnic Wear</v>
          </cell>
          <cell r="C3062" t="str">
            <v>CLOSED</v>
          </cell>
          <cell r="D3062" t="str">
            <v>Medium</v>
          </cell>
          <cell r="E3062" t="str">
            <v>netscribes</v>
          </cell>
          <cell r="F3062" t="str">
            <v>Mohd Tahir Shaikh</v>
          </cell>
          <cell r="G3062">
            <v>45972.796527777777</v>
          </cell>
          <cell r="H3062">
            <v>45980.676388888889</v>
          </cell>
        </row>
        <row r="3063">
          <cell r="A3063" t="str">
            <v>UCW-22043</v>
          </cell>
          <cell r="B3063" t="str">
            <v xml:space="preserve">Beauty - E2E- 127939 - Memo Paris - 4 skus - 11th Nov </v>
          </cell>
          <cell r="C3063" t="str">
            <v>CLOSED</v>
          </cell>
          <cell r="D3063" t="str">
            <v>Medium</v>
          </cell>
          <cell r="E3063" t="str">
            <v>netscribes</v>
          </cell>
          <cell r="F3063" t="str">
            <v>Simi Raichel Zachariah</v>
          </cell>
          <cell r="G3063">
            <v>45972.790972222225</v>
          </cell>
          <cell r="H3063">
            <v>45976.474999999999</v>
          </cell>
        </row>
        <row r="3064">
          <cell r="A3064" t="str">
            <v>UCW-22042</v>
          </cell>
          <cell r="B3064" t="str">
            <v>Beauty - E2E -127939 - Memo Paris - 1 sku - 11th SKUs</v>
          </cell>
          <cell r="C3064" t="str">
            <v>CLOSED</v>
          </cell>
          <cell r="D3064" t="str">
            <v>Highest</v>
          </cell>
          <cell r="E3064" t="str">
            <v>netscribes</v>
          </cell>
          <cell r="F3064" t="str">
            <v>Simi Raichel Zachariah</v>
          </cell>
          <cell r="G3064">
            <v>45972.787499999999</v>
          </cell>
          <cell r="H3064">
            <v>45979.474305555559</v>
          </cell>
        </row>
        <row r="3065">
          <cell r="A3065" t="str">
            <v>UCW-22040</v>
          </cell>
          <cell r="B3065" t="str">
            <v>Beauty - 128634 - Image update - DeBelle - 10 SKUS - 11 NOV</v>
          </cell>
          <cell r="C3065" t="str">
            <v>CLOSED Due to Inactive/Insufficient Information</v>
          </cell>
          <cell r="D3065" t="str">
            <v>High</v>
          </cell>
          <cell r="E3065" t="str">
            <v>netscribes</v>
          </cell>
          <cell r="F3065" t="str">
            <v>Shraddha Dighe</v>
          </cell>
          <cell r="G3065">
            <v>45972.759027777778</v>
          </cell>
          <cell r="H3065">
            <v>46029.738888888889</v>
          </cell>
        </row>
        <row r="3066">
          <cell r="A3066" t="str">
            <v>UCW-22039</v>
          </cell>
          <cell r="B3066" t="str">
            <v>GAS Footwear - 8 styles</v>
          </cell>
          <cell r="C3066" t="str">
            <v>CLOSED</v>
          </cell>
          <cell r="D3066" t="str">
            <v>Medium</v>
          </cell>
          <cell r="E3066" t="str">
            <v>netscribes</v>
          </cell>
          <cell r="F3066" t="str">
            <v>Juilee Jadhav</v>
          </cell>
          <cell r="G3066">
            <v>45972.756944444445</v>
          </cell>
          <cell r="H3066">
            <v>45979.668055555558</v>
          </cell>
        </row>
        <row r="3067">
          <cell r="A3067" t="str">
            <v>UCW-22037</v>
          </cell>
          <cell r="B3067" t="str">
            <v>CLONE - Beauty - E2E - 127939 - BCPL - Multibrands - 26 skus</v>
          </cell>
          <cell r="C3067" t="str">
            <v>CLOSED</v>
          </cell>
          <cell r="D3067" t="str">
            <v>Medium</v>
          </cell>
          <cell r="E3067" t="str">
            <v>netscribes</v>
          </cell>
          <cell r="F3067" t="str">
            <v>Simi Raichel Zachariah</v>
          </cell>
          <cell r="G3067">
            <v>45972.75</v>
          </cell>
          <cell r="H3067">
            <v>45978.534722222219</v>
          </cell>
        </row>
        <row r="3068">
          <cell r="A3068" t="str">
            <v>UCW-22034</v>
          </cell>
          <cell r="B3068" t="str">
            <v>Simon Carter Men's Topwear &amp; Bottomwear 03-11-2025</v>
          </cell>
          <cell r="C3068" t="str">
            <v>CLOSED</v>
          </cell>
          <cell r="D3068" t="str">
            <v>Medium</v>
          </cell>
          <cell r="E3068" t="str">
            <v>netscribes</v>
          </cell>
          <cell r="F3068" t="str">
            <v>netscribes</v>
          </cell>
          <cell r="G3068">
            <v>45972.742361111108</v>
          </cell>
          <cell r="H3068">
            <v>45976.662499999999</v>
          </cell>
        </row>
        <row r="3069">
          <cell r="A3069" t="str">
            <v>UCW-22032</v>
          </cell>
          <cell r="B3069" t="str">
            <v>Image Update Request for Existing SKUs on TataCliq</v>
          </cell>
          <cell r="C3069" t="str">
            <v>CLOSED</v>
          </cell>
          <cell r="D3069" t="str">
            <v>Medium</v>
          </cell>
          <cell r="E3069" t="str">
            <v>netscribes</v>
          </cell>
          <cell r="F3069" t="str">
            <v>Mohd Tahir Shaikh</v>
          </cell>
          <cell r="G3069">
            <v>45972.740277777775</v>
          </cell>
          <cell r="H3069">
            <v>45974.719444444447</v>
          </cell>
        </row>
        <row r="3070">
          <cell r="A3070" t="str">
            <v>UCW-22028</v>
          </cell>
          <cell r="B3070" t="str">
            <v>Being Human | Migration | Tatacliq</v>
          </cell>
          <cell r="C3070" t="str">
            <v>CLOSED</v>
          </cell>
          <cell r="D3070" t="str">
            <v>Medium</v>
          </cell>
          <cell r="E3070" t="str">
            <v>netscribes</v>
          </cell>
          <cell r="F3070" t="str">
            <v>Mohd Tahir Shaikh</v>
          </cell>
          <cell r="G3070">
            <v>45972.729861111111</v>
          </cell>
          <cell r="H3070">
            <v>45983.8</v>
          </cell>
        </row>
        <row r="3071">
          <cell r="A3071" t="str">
            <v>UCW-22027</v>
          </cell>
          <cell r="B3071" t="str">
            <v>Tatacliq Bedsheet catalogue - 10.11.2025</v>
          </cell>
          <cell r="C3071" t="str">
            <v>CLOSED</v>
          </cell>
          <cell r="D3071" t="str">
            <v>Medium</v>
          </cell>
          <cell r="E3071" t="str">
            <v>netscribes</v>
          </cell>
          <cell r="F3071" t="str">
            <v>Mohd Tahir Shaikh</v>
          </cell>
          <cell r="G3071">
            <v>45972.724305555559</v>
          </cell>
          <cell r="H3071">
            <v>45978.739583333336</v>
          </cell>
        </row>
        <row r="3072">
          <cell r="A3072" t="str">
            <v>UCW-22025</v>
          </cell>
          <cell r="B3072" t="str">
            <v>CLONE - Beauty - 129447 - E2E - Albizzia - 4 SKU - 11 NOV</v>
          </cell>
          <cell r="C3072" t="str">
            <v>CLOSED</v>
          </cell>
          <cell r="D3072" t="str">
            <v>Highest</v>
          </cell>
          <cell r="E3072" t="str">
            <v>netscribes</v>
          </cell>
          <cell r="F3072" t="str">
            <v>Shraddha Dighe</v>
          </cell>
          <cell r="G3072">
            <v>45972.71597222222</v>
          </cell>
          <cell r="H3072">
            <v>45974.491666666669</v>
          </cell>
        </row>
        <row r="3073">
          <cell r="A3073" t="str">
            <v>UCW-22024</v>
          </cell>
          <cell r="B3073" t="str">
            <v>TataCliq: LSP-SNK-AVI012 Category Variant Image Updation</v>
          </cell>
          <cell r="C3073" t="str">
            <v>CLOSED</v>
          </cell>
          <cell r="D3073" t="str">
            <v>Medium</v>
          </cell>
          <cell r="E3073" t="str">
            <v>netscribes</v>
          </cell>
          <cell r="F3073" t="str">
            <v>Mohd Tahir Shaikh</v>
          </cell>
          <cell r="G3073">
            <v>45972.715277777781</v>
          </cell>
          <cell r="H3073">
            <v>45974.70208333333</v>
          </cell>
        </row>
        <row r="3074">
          <cell r="A3074" t="str">
            <v>UCW-22016</v>
          </cell>
          <cell r="B3074" t="str">
            <v>CLONE - Tatacliq Footwear Content template_03-11-25</v>
          </cell>
          <cell r="C3074" t="str">
            <v>CLOSED</v>
          </cell>
          <cell r="D3074" t="str">
            <v>Medium</v>
          </cell>
          <cell r="E3074" t="str">
            <v>netscribes</v>
          </cell>
          <cell r="F3074" t="str">
            <v>Mohd Tahir Shaikh</v>
          </cell>
          <cell r="G3074">
            <v>45972.677083333336</v>
          </cell>
          <cell r="H3074">
            <v>45979.664583333331</v>
          </cell>
        </row>
        <row r="3075">
          <cell r="A3075" t="str">
            <v>UCW-22009</v>
          </cell>
          <cell r="B3075" t="str">
            <v>Durian 5 Core 07.11.2025</v>
          </cell>
          <cell r="C3075" t="str">
            <v>CLOSED</v>
          </cell>
          <cell r="D3075" t="str">
            <v>Medium</v>
          </cell>
          <cell r="E3075" t="str">
            <v>netscribes</v>
          </cell>
          <cell r="F3075" t="str">
            <v>Juilee Jadhav</v>
          </cell>
          <cell r="G3075">
            <v>45972.6</v>
          </cell>
          <cell r="H3075">
            <v>45981.772222222222</v>
          </cell>
        </row>
        <row r="3076">
          <cell r="A3076" t="str">
            <v>UCW-22007</v>
          </cell>
          <cell r="B3076" t="str">
            <v>Product Listing On Tata Cliq - Dr,Brown'S</v>
          </cell>
          <cell r="C3076" t="str">
            <v>CLOSED</v>
          </cell>
          <cell r="D3076" t="str">
            <v>Medium</v>
          </cell>
          <cell r="E3076" t="str">
            <v>netscribes</v>
          </cell>
          <cell r="F3076" t="str">
            <v>Juilee Jadhav</v>
          </cell>
          <cell r="G3076">
            <v>45972.592361111114</v>
          </cell>
          <cell r="H3076">
            <v>45995.615972222222</v>
          </cell>
        </row>
        <row r="3077">
          <cell r="A3077" t="str">
            <v>UCW-22002</v>
          </cell>
          <cell r="B3077" t="str">
            <v>Beauty - 129026 - E2E - Ghar Soaps - 18 SKU - 11 Nov</v>
          </cell>
          <cell r="C3077" t="str">
            <v>CLOSED Due to Inactive/Insufficient Information</v>
          </cell>
          <cell r="D3077" t="str">
            <v>Medium</v>
          </cell>
          <cell r="E3077" t="str">
            <v>netscribes</v>
          </cell>
          <cell r="F3077" t="str">
            <v>Shraddha Dighe</v>
          </cell>
          <cell r="G3077">
            <v>45972.566666666666</v>
          </cell>
          <cell r="H3077">
            <v>46029.738888888889</v>
          </cell>
        </row>
        <row r="3078">
          <cell r="A3078" t="str">
            <v>UCW-22001</v>
          </cell>
          <cell r="B3078" t="str">
            <v>Women Apparel– Amante – 07-11-2025</v>
          </cell>
          <cell r="C3078" t="str">
            <v>CLOSED</v>
          </cell>
          <cell r="D3078" t="str">
            <v>Medium</v>
          </cell>
          <cell r="E3078" t="str">
            <v>netscribes</v>
          </cell>
          <cell r="F3078" t="str">
            <v>Juilee Jadhav</v>
          </cell>
          <cell r="G3078">
            <v>45972.55972222222</v>
          </cell>
          <cell r="H3078">
            <v>45982.679166666669</v>
          </cell>
        </row>
        <row r="3079">
          <cell r="A3079" t="str">
            <v>UCW-21999</v>
          </cell>
          <cell r="B3079" t="str">
            <v>Beauty - 125928 - E2E - Farmacy - 3 SKUS - 11 Nov</v>
          </cell>
          <cell r="C3079" t="str">
            <v>CLOSED Due to Inactive/Insufficient Information</v>
          </cell>
          <cell r="D3079" t="str">
            <v>Medium</v>
          </cell>
          <cell r="E3079" t="str">
            <v>netscribes</v>
          </cell>
          <cell r="F3079" t="str">
            <v>Shraddha Dighe</v>
          </cell>
          <cell r="G3079">
            <v>45972.554861111108</v>
          </cell>
          <cell r="H3079">
            <v>46029.738888888889</v>
          </cell>
        </row>
        <row r="3080">
          <cell r="A3080" t="str">
            <v>UCW-21989</v>
          </cell>
          <cell r="B3080" t="str">
            <v>CLONE - CLONE - Brand Listings 2nd Set R&amp;B on Tata Cliq</v>
          </cell>
          <cell r="C3080" t="str">
            <v>CLOSED</v>
          </cell>
          <cell r="D3080" t="str">
            <v>Medium</v>
          </cell>
          <cell r="E3080" t="str">
            <v>netscribes</v>
          </cell>
          <cell r="F3080" t="str">
            <v>Mohd Tahir Shaikh</v>
          </cell>
          <cell r="G3080">
            <v>45972.479166666664</v>
          </cell>
          <cell r="H3080">
            <v>46031.555555555555</v>
          </cell>
        </row>
        <row r="3081">
          <cell r="A3081" t="str">
            <v>UCW-21987</v>
          </cell>
          <cell r="B3081" t="str">
            <v>CLONE - Beauty - 125928 - E2E - 3 Brands (The Derma Co., Aqualogica, BBlunt) - 37 SKUS - 27 Oct</v>
          </cell>
          <cell r="C3081" t="str">
            <v>CLOSED Due to Inactive/Insufficient Information</v>
          </cell>
          <cell r="D3081" t="str">
            <v>Medium</v>
          </cell>
          <cell r="E3081" t="str">
            <v>netscribes</v>
          </cell>
          <cell r="F3081" t="str">
            <v>Simi Raichel Zachariah</v>
          </cell>
          <cell r="G3081">
            <v>45972.475694444445</v>
          </cell>
          <cell r="H3081">
            <v>46029.739583333336</v>
          </cell>
        </row>
        <row r="3082">
          <cell r="A3082" t="str">
            <v>UCW-21984</v>
          </cell>
          <cell r="B3082" t="str">
            <v>Tatacliq Men Content template_07-11-25</v>
          </cell>
          <cell r="C3082" t="str">
            <v>CLOSED</v>
          </cell>
          <cell r="D3082" t="str">
            <v>Medium</v>
          </cell>
          <cell r="E3082" t="str">
            <v>netscribes</v>
          </cell>
          <cell r="F3082" t="str">
            <v>Sushma Ram</v>
          </cell>
          <cell r="G3082">
            <v>45972.425000000003</v>
          </cell>
          <cell r="H3082">
            <v>45979.661111111112</v>
          </cell>
        </row>
        <row r="3083">
          <cell r="A3083" t="str">
            <v>UCW-21982</v>
          </cell>
          <cell r="B3083" t="str">
            <v>Beauty - Image resize - 11 Nov</v>
          </cell>
          <cell r="C3083" t="str">
            <v>CLOSED</v>
          </cell>
          <cell r="D3083" t="str">
            <v>Medium</v>
          </cell>
          <cell r="E3083" t="str">
            <v>netscribes</v>
          </cell>
          <cell r="F3083" t="str">
            <v>Shraddha Dighe</v>
          </cell>
          <cell r="G3083">
            <v>45972.399305555555</v>
          </cell>
          <cell r="H3083">
            <v>45973.696527777778</v>
          </cell>
        </row>
        <row r="3084">
          <cell r="A3084" t="str">
            <v>UCW-21979</v>
          </cell>
          <cell r="B3084" t="str">
            <v>Beauty - 125928 - Adhoc Content and Image update - Kora organics - 13 SKUS - 31 Oct</v>
          </cell>
          <cell r="C3084" t="str">
            <v>CLOSED</v>
          </cell>
          <cell r="D3084" t="str">
            <v>Medium</v>
          </cell>
          <cell r="E3084" t="str">
            <v>netscribes</v>
          </cell>
          <cell r="F3084" t="str">
            <v>netscribes</v>
          </cell>
          <cell r="G3084">
            <v>45971.95</v>
          </cell>
          <cell r="H3084">
            <v>45985.773611111108</v>
          </cell>
        </row>
        <row r="3085">
          <cell r="A3085" t="str">
            <v>UCW-21972</v>
          </cell>
          <cell r="B3085" t="str">
            <v>Brand Ambassador- Akshay Kumar Image Remove</v>
          </cell>
          <cell r="C3085" t="str">
            <v>CLOSED</v>
          </cell>
          <cell r="D3085" t="str">
            <v>Medium</v>
          </cell>
          <cell r="E3085" t="str">
            <v>netscribes</v>
          </cell>
          <cell r="F3085" t="str">
            <v>Sushma Ram</v>
          </cell>
          <cell r="G3085">
            <v>45971.827777777777</v>
          </cell>
          <cell r="H3085">
            <v>46027.464583333334</v>
          </cell>
        </row>
        <row r="3086">
          <cell r="A3086" t="str">
            <v>UCW-21970</v>
          </cell>
          <cell r="B3086" t="str">
            <v>TATACLIQ X LIBAS NEW CATALOGUE 05-11-2025</v>
          </cell>
          <cell r="C3086" t="str">
            <v>CLOSED</v>
          </cell>
          <cell r="D3086" t="str">
            <v>Medium</v>
          </cell>
          <cell r="E3086" t="str">
            <v>netscribes</v>
          </cell>
          <cell r="F3086" t="str">
            <v>Sushma Ram</v>
          </cell>
          <cell r="G3086">
            <v>45971.813888888886</v>
          </cell>
          <cell r="H3086">
            <v>45976.594444444447</v>
          </cell>
        </row>
        <row r="3087">
          <cell r="A3087" t="str">
            <v>UCW-21962</v>
          </cell>
          <cell r="B3087" t="str">
            <v>Men's Apparel 07-11-20205</v>
          </cell>
          <cell r="C3087" t="str">
            <v>CLOSED</v>
          </cell>
          <cell r="D3087" t="str">
            <v>Medium</v>
          </cell>
          <cell r="E3087" t="str">
            <v>netscribes</v>
          </cell>
          <cell r="F3087" t="str">
            <v>Mohd Tahir Shaikh</v>
          </cell>
          <cell r="G3087">
            <v>45971.779166666667</v>
          </cell>
          <cell r="H3087">
            <v>46031.556250000001</v>
          </cell>
        </row>
        <row r="3088">
          <cell r="A3088" t="str">
            <v>UCW-21956</v>
          </cell>
          <cell r="B3088" t="str">
            <v>Images Replacement - TS1443-TS1444</v>
          </cell>
          <cell r="C3088" t="str">
            <v>CLOSED</v>
          </cell>
          <cell r="D3088" t="str">
            <v>Medium</v>
          </cell>
          <cell r="E3088" t="str">
            <v>netscribes</v>
          </cell>
          <cell r="F3088" t="str">
            <v>Sushma Ram</v>
          </cell>
          <cell r="G3088">
            <v>45971.754861111112</v>
          </cell>
          <cell r="H3088">
            <v>45974.504861111112</v>
          </cell>
        </row>
        <row r="3089">
          <cell r="A3089" t="str">
            <v>UCW-21953</v>
          </cell>
          <cell r="B3089" t="str">
            <v>Benetton Footwear new catalog details 8-11-2025</v>
          </cell>
          <cell r="C3089" t="str">
            <v>CLOSED</v>
          </cell>
          <cell r="D3089" t="str">
            <v>Medium</v>
          </cell>
          <cell r="E3089" t="str">
            <v>netscribes</v>
          </cell>
          <cell r="F3089" t="str">
            <v>Lishita Kotian</v>
          </cell>
          <cell r="G3089">
            <v>45971.75277777778</v>
          </cell>
          <cell r="H3089">
            <v>45976.588194444441</v>
          </cell>
        </row>
        <row r="3090">
          <cell r="A3090" t="str">
            <v>UCW-21950</v>
          </cell>
          <cell r="B3090" t="str">
            <v>Submission of Lot 2 Listing Sheet - De Maison Decor</v>
          </cell>
          <cell r="C3090" t="str">
            <v>CLOSED</v>
          </cell>
          <cell r="D3090" t="str">
            <v>Medium</v>
          </cell>
          <cell r="E3090" t="str">
            <v>netscribes</v>
          </cell>
          <cell r="F3090" t="str">
            <v>Juilee Jadhav</v>
          </cell>
          <cell r="G3090">
            <v>45971.745833333334</v>
          </cell>
          <cell r="H3090">
            <v>45973.583333333336</v>
          </cell>
        </row>
        <row r="3091">
          <cell r="A3091" t="str">
            <v>UCW-21948</v>
          </cell>
          <cell r="B3091" t="str">
            <v>New listing</v>
          </cell>
          <cell r="C3091" t="str">
            <v>CLOSED</v>
          </cell>
          <cell r="D3091" t="str">
            <v>Medium</v>
          </cell>
          <cell r="E3091" t="str">
            <v>netscribes</v>
          </cell>
          <cell r="F3091" t="str">
            <v>Mohd Tahir Shaikh</v>
          </cell>
          <cell r="G3091">
            <v>45971.727083333331</v>
          </cell>
          <cell r="H3091">
            <v>46031.556250000001</v>
          </cell>
        </row>
        <row r="3092">
          <cell r="A3092" t="str">
            <v>UCW-21936</v>
          </cell>
          <cell r="B3092" t="str">
            <v>Benetton Footwear new catalog kids apparel details 9-11-2025</v>
          </cell>
          <cell r="C3092" t="str">
            <v>CLOSED</v>
          </cell>
          <cell r="D3092" t="str">
            <v>Medium</v>
          </cell>
          <cell r="E3092" t="str">
            <v>netscribes</v>
          </cell>
          <cell r="F3092" t="str">
            <v>Lishita Kotian</v>
          </cell>
          <cell r="G3092">
            <v>45971.707638888889</v>
          </cell>
          <cell r="H3092">
            <v>45974.464583333334</v>
          </cell>
        </row>
        <row r="3093">
          <cell r="A3093" t="str">
            <v>UCW-21929</v>
          </cell>
          <cell r="B3093" t="str">
            <v>New Product Listing Template</v>
          </cell>
          <cell r="C3093" t="str">
            <v>CLOSED</v>
          </cell>
          <cell r="D3093" t="str">
            <v>Medium</v>
          </cell>
          <cell r="E3093" t="str">
            <v>netscribes</v>
          </cell>
          <cell r="F3093" t="str">
            <v>Juilee Jadhav</v>
          </cell>
          <cell r="G3093">
            <v>45971.649305555555</v>
          </cell>
          <cell r="H3093">
            <v>45981.679166666669</v>
          </cell>
        </row>
        <row r="3094">
          <cell r="A3094" t="str">
            <v>UCW-21919</v>
          </cell>
          <cell r="B3094" t="str">
            <v>Size Chart Missing (New Listings) - House of Chikankari</v>
          </cell>
          <cell r="C3094" t="str">
            <v>CLOSED</v>
          </cell>
          <cell r="D3094" t="str">
            <v>Medium</v>
          </cell>
          <cell r="E3094" t="str">
            <v>Chirag Dubal</v>
          </cell>
          <cell r="F3094" t="str">
            <v>Reagan D’souza</v>
          </cell>
          <cell r="G3094">
            <v>45971.581944444442</v>
          </cell>
          <cell r="H3094">
            <v>46065.650694444441</v>
          </cell>
        </row>
        <row r="3095">
          <cell r="A3095" t="str">
            <v>UCW-21918</v>
          </cell>
          <cell r="B3095" t="str">
            <v>Women's Apparel 28-10-2025</v>
          </cell>
          <cell r="C3095" t="str">
            <v>CLOSED</v>
          </cell>
          <cell r="D3095" t="str">
            <v>Medium</v>
          </cell>
          <cell r="E3095" t="str">
            <v>netscribes</v>
          </cell>
          <cell r="F3095" t="str">
            <v>netscribes</v>
          </cell>
          <cell r="G3095">
            <v>45971.57916666667</v>
          </cell>
          <cell r="H3095">
            <v>45975.699305555558</v>
          </cell>
        </row>
        <row r="3096">
          <cell r="A3096" t="str">
            <v>UCW-21916</v>
          </cell>
          <cell r="B3096" t="str">
            <v>Beauty - E2E - 125928 - Loreal Paris - 1 sku - 10th Nov</v>
          </cell>
          <cell r="C3096" t="str">
            <v>CLOSED</v>
          </cell>
          <cell r="D3096" t="str">
            <v>Highest</v>
          </cell>
          <cell r="E3096" t="str">
            <v>netscribes</v>
          </cell>
          <cell r="F3096" t="str">
            <v>Simi Raichel Zachariah</v>
          </cell>
          <cell r="G3096">
            <v>45971.578472222223</v>
          </cell>
          <cell r="H3096">
            <v>45973.521527777775</v>
          </cell>
        </row>
        <row r="3097">
          <cell r="A3097" t="str">
            <v>UCW-21912</v>
          </cell>
          <cell r="B3097" t="str">
            <v>Footwear-Input-Format- 06 Nov</v>
          </cell>
          <cell r="C3097" t="str">
            <v>CLOSED Due to Inactive/Insufficient Information</v>
          </cell>
          <cell r="D3097" t="str">
            <v>Medium</v>
          </cell>
          <cell r="E3097" t="str">
            <v>netscribes</v>
          </cell>
          <cell r="F3097" t="str">
            <v>Sushma Ram</v>
          </cell>
          <cell r="G3097">
            <v>45971.518055555556</v>
          </cell>
          <cell r="H3097">
            <v>46029.739583333336</v>
          </cell>
        </row>
        <row r="3098">
          <cell r="A3098" t="str">
            <v>UCW-21903</v>
          </cell>
          <cell r="B3098" t="str">
            <v>Tata Cliq New Listing Carlton London</v>
          </cell>
          <cell r="C3098" t="str">
            <v>CLOSED</v>
          </cell>
          <cell r="D3098" t="str">
            <v>Medium</v>
          </cell>
          <cell r="E3098" t="str">
            <v>netscribes</v>
          </cell>
          <cell r="F3098" t="str">
            <v>Sushma Ram</v>
          </cell>
          <cell r="G3098">
            <v>45971.454861111109</v>
          </cell>
          <cell r="H3098">
            <v>45980.545138888891</v>
          </cell>
        </row>
        <row r="3099">
          <cell r="A3099" t="str">
            <v>UCW-21902</v>
          </cell>
          <cell r="B3099" t="str">
            <v>Men Footwear New Styles For Tatacliq (AW'25) - (Styles-06) 06.11.2025</v>
          </cell>
          <cell r="C3099" t="str">
            <v>CLOSED Due to Inactive/Insufficient Information</v>
          </cell>
          <cell r="D3099" t="str">
            <v>Medium</v>
          </cell>
          <cell r="E3099" t="str">
            <v>netscribes</v>
          </cell>
          <cell r="F3099" t="str">
            <v>Juilee Jadhav</v>
          </cell>
          <cell r="G3099">
            <v>45971.45416666667</v>
          </cell>
          <cell r="H3099">
            <v>46029.739583333336</v>
          </cell>
        </row>
        <row r="3100">
          <cell r="A3100" t="str">
            <v>UCW-21897</v>
          </cell>
          <cell r="B3100" t="str">
            <v>Tatacliq Men Content template_06-11-25_Batch 2</v>
          </cell>
          <cell r="C3100" t="str">
            <v>CLOSED</v>
          </cell>
          <cell r="D3100" t="str">
            <v>Medium</v>
          </cell>
          <cell r="E3100" t="str">
            <v>netscribes</v>
          </cell>
          <cell r="F3100" t="str">
            <v>Mohd Tahir Shaikh</v>
          </cell>
          <cell r="G3100">
            <v>45970.591666666667</v>
          </cell>
          <cell r="H3100">
            <v>45974.598611111112</v>
          </cell>
        </row>
        <row r="3101">
          <cell r="A3101" t="str">
            <v>UCW-21896</v>
          </cell>
          <cell r="B3101" t="str">
            <v xml:space="preserve">Tatacliq Image Update Requirement_6th November </v>
          </cell>
          <cell r="C3101" t="str">
            <v>CLOSED</v>
          </cell>
          <cell r="D3101" t="str">
            <v>Medium</v>
          </cell>
          <cell r="E3101" t="str">
            <v>netscribes</v>
          </cell>
          <cell r="F3101" t="str">
            <v>Mohd Tahir Shaikh</v>
          </cell>
          <cell r="G3101">
            <v>45970.586111111108</v>
          </cell>
          <cell r="H3101">
            <v>45974.64166666667</v>
          </cell>
        </row>
        <row r="3102">
          <cell r="A3102" t="str">
            <v>UCW-21895</v>
          </cell>
          <cell r="B3102" t="str">
            <v xml:space="preserve">Styles Migration to Tata Cliq Westbury Account - 06-11-2025 </v>
          </cell>
          <cell r="C3102" t="str">
            <v>CLOSED</v>
          </cell>
          <cell r="D3102" t="str">
            <v>Medium</v>
          </cell>
          <cell r="E3102" t="str">
            <v>netscribes</v>
          </cell>
          <cell r="F3102" t="str">
            <v>Mohd Tahir Shaikh</v>
          </cell>
          <cell r="G3102">
            <v>45970.581944444442</v>
          </cell>
          <cell r="H3102">
            <v>45978.686111111114</v>
          </cell>
        </row>
        <row r="3103">
          <cell r="A3103" t="str">
            <v>UCW-21889</v>
          </cell>
          <cell r="B3103" t="str">
            <v>Tata Cliq Kid's Catalog AW25 Lot: 15-16</v>
          </cell>
          <cell r="C3103" t="str">
            <v>CLOSED</v>
          </cell>
          <cell r="D3103" t="str">
            <v>Medium</v>
          </cell>
          <cell r="E3103" t="str">
            <v>netscribes</v>
          </cell>
          <cell r="F3103" t="str">
            <v>Mohd Tahir Shaikh</v>
          </cell>
          <cell r="G3103">
            <v>45969.54791666667</v>
          </cell>
          <cell r="H3103">
            <v>45972.742361111108</v>
          </cell>
        </row>
        <row r="3104">
          <cell r="A3104" t="str">
            <v>UCW-21884</v>
          </cell>
          <cell r="B3104" t="str">
            <v>Beauty - 127939 - E2E - David Beckham - 2 SKUS - 7 Nov</v>
          </cell>
          <cell r="C3104" t="str">
            <v>CLOSED</v>
          </cell>
          <cell r="D3104" t="str">
            <v>Medium</v>
          </cell>
          <cell r="E3104" t="str">
            <v>netscribes</v>
          </cell>
          <cell r="F3104" t="str">
            <v>Shraddha Dighe</v>
          </cell>
          <cell r="G3104">
            <v>45968.949305555558</v>
          </cell>
          <cell r="H3104">
            <v>45985.46875</v>
          </cell>
        </row>
        <row r="3105">
          <cell r="A3105" t="str">
            <v>UCW-21883</v>
          </cell>
          <cell r="B3105" t="str">
            <v>Beauty - 125928 - Adhoc (Relisting) - 3 SKUS - Jo Malone London - 7 Nov</v>
          </cell>
          <cell r="C3105" t="str">
            <v>CLOSED</v>
          </cell>
          <cell r="D3105" t="str">
            <v>Medium</v>
          </cell>
          <cell r="E3105" t="str">
            <v>netscribes</v>
          </cell>
          <cell r="F3105" t="str">
            <v>Shraddha Dighe</v>
          </cell>
          <cell r="G3105">
            <v>45968.945138888892</v>
          </cell>
          <cell r="H3105">
            <v>45972.529861111114</v>
          </cell>
        </row>
        <row r="3106">
          <cell r="A3106" t="str">
            <v>UCW-21882</v>
          </cell>
          <cell r="B3106" t="str">
            <v>Beauty - 127367 - E2E - Kiro - 6 SKUS - 7 Nov</v>
          </cell>
          <cell r="C3106" t="str">
            <v>CLOSED Due to Inactive/Insufficient Information</v>
          </cell>
          <cell r="D3106" t="str">
            <v>Medium</v>
          </cell>
          <cell r="E3106" t="str">
            <v>netscribes</v>
          </cell>
          <cell r="F3106" t="str">
            <v>Shraddha Dighe</v>
          </cell>
          <cell r="G3106">
            <v>45968.922222222223</v>
          </cell>
          <cell r="H3106">
            <v>46029.739583333336</v>
          </cell>
        </row>
        <row r="3107">
          <cell r="A3107" t="str">
            <v>UCW-21879</v>
          </cell>
          <cell r="B3107" t="str">
            <v>CLONE - Clone - M&amp;S - Cataloguing</v>
          </cell>
          <cell r="C3107" t="str">
            <v>CLOSED</v>
          </cell>
          <cell r="D3107" t="str">
            <v>Medium</v>
          </cell>
          <cell r="E3107" t="str">
            <v>netscribes</v>
          </cell>
          <cell r="F3107" t="str">
            <v>Mohd Tahir Shaikh</v>
          </cell>
          <cell r="G3107">
            <v>45968.813194444447</v>
          </cell>
          <cell r="H3107">
            <v>45975.677083333336</v>
          </cell>
        </row>
        <row r="3108">
          <cell r="A3108" t="str">
            <v>UCW-21878</v>
          </cell>
          <cell r="B3108" t="str">
            <v>M&amp;S - Cataloguing</v>
          </cell>
          <cell r="C3108" t="str">
            <v>CLOSED</v>
          </cell>
          <cell r="D3108" t="str">
            <v>Medium</v>
          </cell>
          <cell r="E3108" t="str">
            <v>netscribes</v>
          </cell>
          <cell r="F3108" t="str">
            <v>Mohd Tahir Shaikh</v>
          </cell>
          <cell r="G3108">
            <v>45968.809027777781</v>
          </cell>
          <cell r="H3108">
            <v>45974.446527777778</v>
          </cell>
        </row>
        <row r="3109">
          <cell r="A3109" t="str">
            <v>UCW-21871</v>
          </cell>
          <cell r="B3109" t="str">
            <v>OMA - Home - 30/10/25</v>
          </cell>
          <cell r="C3109" t="str">
            <v>CLOSED</v>
          </cell>
          <cell r="D3109" t="str">
            <v>Medium</v>
          </cell>
          <cell r="E3109" t="str">
            <v>Jaibharathi Jagannathan</v>
          </cell>
          <cell r="F3109" t="str">
            <v>Lishita Kotian</v>
          </cell>
          <cell r="G3109">
            <v>45968.729166666664</v>
          </cell>
          <cell r="H3109">
            <v>45983.713888888888</v>
          </cell>
        </row>
        <row r="3110">
          <cell r="A3110" t="str">
            <v>UCW-21868</v>
          </cell>
          <cell r="B3110" t="str">
            <v>Beauty - 125913 - E2E - BIOTOP - 4 SKUS - 7 Nov</v>
          </cell>
          <cell r="C3110" t="str">
            <v>CLOSED</v>
          </cell>
          <cell r="D3110" t="str">
            <v>Highest</v>
          </cell>
          <cell r="E3110" t="str">
            <v>netscribes</v>
          </cell>
          <cell r="F3110" t="str">
            <v>Shraddha Dighe</v>
          </cell>
          <cell r="G3110">
            <v>45968.71597222222</v>
          </cell>
          <cell r="H3110">
            <v>45976.470833333333</v>
          </cell>
        </row>
        <row r="3111">
          <cell r="A3111" t="str">
            <v>UCW-21864</v>
          </cell>
          <cell r="B3111" t="str">
            <v>Footwear Listing AW-25 _ 05-11-2025</v>
          </cell>
          <cell r="C3111" t="str">
            <v>CLOSED Due to Inactive/Insufficient Information</v>
          </cell>
          <cell r="D3111" t="str">
            <v>Medium</v>
          </cell>
          <cell r="E3111" t="str">
            <v>netscribes</v>
          </cell>
          <cell r="F3111" t="str">
            <v>Sushma Ram</v>
          </cell>
          <cell r="G3111">
            <v>45968.699305555558</v>
          </cell>
          <cell r="H3111">
            <v>46029.740277777775</v>
          </cell>
        </row>
        <row r="3112">
          <cell r="A3112" t="str">
            <v>UCW-21862</v>
          </cell>
          <cell r="B3112" t="str">
            <v>TataCliq X Bewakoof II Mens Wear II 05-November-2025</v>
          </cell>
          <cell r="C3112" t="str">
            <v>CLOSED</v>
          </cell>
          <cell r="D3112" t="str">
            <v>Medium</v>
          </cell>
          <cell r="E3112" t="str">
            <v>netscribes</v>
          </cell>
          <cell r="F3112" t="str">
            <v>Juilee Jadhav</v>
          </cell>
          <cell r="G3112">
            <v>45968.674305555556</v>
          </cell>
          <cell r="H3112">
            <v>45973.577777777777</v>
          </cell>
        </row>
        <row r="3113">
          <cell r="A3113" t="str">
            <v>UCW-21861</v>
          </cell>
          <cell r="B3113" t="str">
            <v>Disparity in Home brands</v>
          </cell>
          <cell r="C3113" t="str">
            <v>CLOSED</v>
          </cell>
          <cell r="D3113" t="str">
            <v>Medium</v>
          </cell>
          <cell r="E3113" t="str">
            <v>netscribes</v>
          </cell>
          <cell r="F3113" t="str">
            <v>Mohd Tahir Shaikh</v>
          </cell>
          <cell r="G3113">
            <v>45968.671527777777</v>
          </cell>
          <cell r="H3113">
            <v>45969.370138888888</v>
          </cell>
        </row>
        <row r="3114">
          <cell r="A3114" t="str">
            <v>UCW-21859</v>
          </cell>
          <cell r="B3114" t="str">
            <v>TQ CL9 Video upload</v>
          </cell>
          <cell r="C3114" t="str">
            <v>CLOSED</v>
          </cell>
          <cell r="D3114" t="str">
            <v>Medium</v>
          </cell>
          <cell r="E3114" t="str">
            <v>cielo</v>
          </cell>
          <cell r="F3114" t="str">
            <v>Juilee Jadhav</v>
          </cell>
          <cell r="G3114">
            <v>45968.65902777778</v>
          </cell>
          <cell r="H3114">
            <v>45973.570138888892</v>
          </cell>
        </row>
        <row r="3115">
          <cell r="A3115" t="str">
            <v>UCW-21857</v>
          </cell>
          <cell r="B3115" t="str">
            <v>TataCliq X Bewakoof | Womenswestern Wear | 05-November-2025</v>
          </cell>
          <cell r="C3115" t="str">
            <v>CLOSED</v>
          </cell>
          <cell r="D3115" t="str">
            <v>Medium</v>
          </cell>
          <cell r="E3115" t="str">
            <v>netscribes</v>
          </cell>
          <cell r="F3115" t="str">
            <v>Juilee Jadhav</v>
          </cell>
          <cell r="G3115">
            <v>45968.649305555555</v>
          </cell>
          <cell r="H3115">
            <v>45979.661111111112</v>
          </cell>
        </row>
        <row r="3116">
          <cell r="A3116" t="str">
            <v>UCW-21855</v>
          </cell>
          <cell r="B3116" t="str">
            <v>Beauty - 125928 - E2E - Dolce&amp;Gabbana - 4 SKUS - 7 Nov</v>
          </cell>
          <cell r="C3116" t="str">
            <v>CLOSED</v>
          </cell>
          <cell r="D3116" t="str">
            <v>Highest</v>
          </cell>
          <cell r="E3116" t="str">
            <v>netscribes</v>
          </cell>
          <cell r="F3116" t="str">
            <v>Shraddha Dighe</v>
          </cell>
          <cell r="G3116">
            <v>45968.636111111111</v>
          </cell>
          <cell r="H3116">
            <v>45973.513194444444</v>
          </cell>
        </row>
        <row r="3117">
          <cell r="A3117" t="str">
            <v>UCW-21852</v>
          </cell>
          <cell r="B3117" t="str">
            <v>Asics Add now catalogue dated 17th Oct2025</v>
          </cell>
          <cell r="C3117" t="str">
            <v>CLOSED</v>
          </cell>
          <cell r="D3117" t="str">
            <v>Medium</v>
          </cell>
          <cell r="E3117" t="str">
            <v>netscribes</v>
          </cell>
          <cell r="F3117" t="str">
            <v>netscribes</v>
          </cell>
          <cell r="G3117">
            <v>45968.628472222219</v>
          </cell>
          <cell r="H3117">
            <v>45976.666666666664</v>
          </cell>
        </row>
        <row r="3118">
          <cell r="A3118" t="str">
            <v>UCW-21851</v>
          </cell>
          <cell r="B3118" t="str">
            <v xml:space="preserve">ONLY AW25 (LOT-3) (TATA CLIQ Template) </v>
          </cell>
          <cell r="C3118" t="str">
            <v>CLOSED</v>
          </cell>
          <cell r="D3118" t="str">
            <v>Medium</v>
          </cell>
          <cell r="E3118" t="str">
            <v>netscribes</v>
          </cell>
          <cell r="F3118" t="str">
            <v>Sushma Ram</v>
          </cell>
          <cell r="G3118">
            <v>45968.628472222219</v>
          </cell>
          <cell r="H3118">
            <v>46006.45416666667</v>
          </cell>
        </row>
        <row r="3119">
          <cell r="A3119" t="str">
            <v>UCW-21850</v>
          </cell>
          <cell r="B3119" t="str">
            <v>Beauty - 125958 - E2E - Belif - 1 SKU - 7 Nov</v>
          </cell>
          <cell r="C3119" t="str">
            <v>CLOSED</v>
          </cell>
          <cell r="D3119" t="str">
            <v>Highest</v>
          </cell>
          <cell r="E3119" t="str">
            <v>netscribes</v>
          </cell>
          <cell r="F3119" t="str">
            <v>Shraddha Dighe</v>
          </cell>
          <cell r="G3119">
            <v>45968.620833333334</v>
          </cell>
          <cell r="H3119">
            <v>45985.46875</v>
          </cell>
        </row>
        <row r="3120">
          <cell r="A3120" t="str">
            <v>UCW-21849</v>
          </cell>
          <cell r="B3120" t="str">
            <v>Beauty - 125928 - E2E - Tom Ford and Jo Malone London - 6 SKUS - 7 Nov</v>
          </cell>
          <cell r="C3120" t="str">
            <v>CLOSED</v>
          </cell>
          <cell r="D3120" t="str">
            <v>Medium</v>
          </cell>
          <cell r="E3120" t="str">
            <v>netscribes</v>
          </cell>
          <cell r="F3120" t="str">
            <v>Shraddha Dighe</v>
          </cell>
          <cell r="G3120">
            <v>45968.602777777778</v>
          </cell>
          <cell r="H3120">
            <v>45973.508333333331</v>
          </cell>
        </row>
        <row r="3121">
          <cell r="A3121" t="str">
            <v>UCW-21848</v>
          </cell>
          <cell r="B3121" t="str">
            <v>Beauty - 129410 - E2E - Mahina - 126 SKUS - 7 NOV</v>
          </cell>
          <cell r="C3121" t="str">
            <v>CLOSED Due to Inactive/Insufficient Information</v>
          </cell>
          <cell r="D3121" t="str">
            <v>Medium</v>
          </cell>
          <cell r="E3121" t="str">
            <v>netscribes</v>
          </cell>
          <cell r="F3121" t="str">
            <v>Shraddha Dighe</v>
          </cell>
          <cell r="G3121">
            <v>45968.589583333334</v>
          </cell>
          <cell r="H3121">
            <v>46029.740277777775</v>
          </cell>
        </row>
        <row r="3122">
          <cell r="A3122" t="str">
            <v>UCW-21846</v>
          </cell>
          <cell r="B3122" t="str">
            <v>Request to List Nike Apparels on Tata Cliq</v>
          </cell>
          <cell r="C3122" t="str">
            <v>CLOSED</v>
          </cell>
          <cell r="D3122" t="str">
            <v>Medium</v>
          </cell>
          <cell r="E3122" t="str">
            <v>netscribes</v>
          </cell>
          <cell r="F3122" t="str">
            <v>Juilee Jadhav</v>
          </cell>
          <cell r="G3122">
            <v>45968.570833333331</v>
          </cell>
          <cell r="H3122">
            <v>45987.659722222219</v>
          </cell>
        </row>
        <row r="3123">
          <cell r="A3123" t="str">
            <v>UCW-21839</v>
          </cell>
          <cell r="B3123" t="str">
            <v>CLONE - Asian footwear listing 24 OCT 2025</v>
          </cell>
          <cell r="C3123" t="str">
            <v>CLOSED Due to Inactive/Insufficient Information</v>
          </cell>
          <cell r="D3123" t="str">
            <v>Medium</v>
          </cell>
          <cell r="E3123" t="str">
            <v>netscribes</v>
          </cell>
          <cell r="F3123" t="str">
            <v>Mohd Tahir Shaikh</v>
          </cell>
          <cell r="G3123">
            <v>45968.438194444447</v>
          </cell>
          <cell r="H3123">
            <v>46029.740277777775</v>
          </cell>
        </row>
        <row r="3124">
          <cell r="A3124" t="str">
            <v>UCW-21838</v>
          </cell>
          <cell r="B3124" t="str">
            <v>NIKE FOOTWEAR LISTING FILE FOR TATA CLIQ</v>
          </cell>
          <cell r="C3124" t="str">
            <v>CLOSED</v>
          </cell>
          <cell r="D3124" t="str">
            <v>Medium</v>
          </cell>
          <cell r="E3124" t="str">
            <v>netscribes</v>
          </cell>
          <cell r="F3124" t="str">
            <v>Juilee Jadhav</v>
          </cell>
          <cell r="G3124">
            <v>45968.4375</v>
          </cell>
          <cell r="H3124">
            <v>45983.564583333333</v>
          </cell>
        </row>
        <row r="3125">
          <cell r="A3125" t="str">
            <v>UCW-21834</v>
          </cell>
          <cell r="B3125" t="str">
            <v>Video Update | Powersutra | Tatacliq | 31-Oct-25</v>
          </cell>
          <cell r="C3125" t="str">
            <v>CLOSED</v>
          </cell>
          <cell r="D3125" t="str">
            <v>Medium</v>
          </cell>
          <cell r="E3125" t="str">
            <v>netscribes</v>
          </cell>
          <cell r="F3125" t="str">
            <v>Mohd Tahir Shaikh</v>
          </cell>
          <cell r="G3125">
            <v>45968.010416666664</v>
          </cell>
          <cell r="H3125">
            <v>45973.569444444445</v>
          </cell>
        </row>
        <row r="3126">
          <cell r="A3126" t="str">
            <v>UCW-21833</v>
          </cell>
          <cell r="B3126" t="str">
            <v>Vivaah'25 New Collection</v>
          </cell>
          <cell r="C3126" t="str">
            <v>CLOSED</v>
          </cell>
          <cell r="D3126" t="str">
            <v>Medium</v>
          </cell>
          <cell r="E3126" t="str">
            <v>netscribes</v>
          </cell>
          <cell r="F3126" t="str">
            <v>Mohd Tahir Shaikh</v>
          </cell>
          <cell r="G3126">
            <v>45968.007638888892</v>
          </cell>
          <cell r="H3126">
            <v>45974.606944444444</v>
          </cell>
        </row>
        <row r="3127">
          <cell r="A3127" t="str">
            <v>UCW-21828</v>
          </cell>
          <cell r="B3127" t="str">
            <v>CLONE - New Balance S225 Footwear Women 126934</v>
          </cell>
          <cell r="C3127" t="str">
            <v>CLOSED</v>
          </cell>
          <cell r="D3127" t="str">
            <v>Medium</v>
          </cell>
          <cell r="E3127" t="str">
            <v>netscribes</v>
          </cell>
          <cell r="F3127" t="str">
            <v>Mohd Tahir Shaikh</v>
          </cell>
          <cell r="G3127">
            <v>45967.803472222222</v>
          </cell>
          <cell r="H3127">
            <v>45969.647916666669</v>
          </cell>
        </row>
        <row r="3128">
          <cell r="A3128" t="str">
            <v>UCW-21823</v>
          </cell>
          <cell r="B3128" t="str">
            <v>New Balance Apparels Listing 04th Nov 25 (Seller code: 126934)</v>
          </cell>
          <cell r="C3128" t="str">
            <v>CLOSED Due to Inactive/Insufficient Information</v>
          </cell>
          <cell r="D3128" t="str">
            <v>Medium</v>
          </cell>
          <cell r="E3128" t="str">
            <v>netscribes</v>
          </cell>
          <cell r="F3128" t="str">
            <v>Sushma Ram</v>
          </cell>
          <cell r="G3128">
            <v>45967.78125</v>
          </cell>
          <cell r="H3128">
            <v>46029.740277777775</v>
          </cell>
        </row>
        <row r="3129">
          <cell r="A3129" t="str">
            <v>UCW-21815</v>
          </cell>
          <cell r="B3129" t="str">
            <v>New FW Sku addition Tata - 106 articles</v>
          </cell>
          <cell r="C3129" t="str">
            <v>CLOSED</v>
          </cell>
          <cell r="D3129" t="str">
            <v>Medium</v>
          </cell>
          <cell r="E3129" t="str">
            <v>netscribes</v>
          </cell>
          <cell r="F3129" t="str">
            <v>Sushma Ram</v>
          </cell>
          <cell r="G3129">
            <v>45967.739583333336</v>
          </cell>
          <cell r="H3129">
            <v>46120.895833333336</v>
          </cell>
        </row>
        <row r="3130">
          <cell r="A3130" t="str">
            <v>UCW-21813</v>
          </cell>
          <cell r="B3130" t="str">
            <v>Beauty - Image resize - 6 nov</v>
          </cell>
          <cell r="C3130" t="str">
            <v>CLOSED</v>
          </cell>
          <cell r="D3130" t="str">
            <v>Medium</v>
          </cell>
          <cell r="E3130" t="str">
            <v>netscribes</v>
          </cell>
          <cell r="F3130" t="str">
            <v>Shraddha Dighe</v>
          </cell>
          <cell r="G3130">
            <v>45967.710416666669</v>
          </cell>
          <cell r="H3130">
            <v>45967.756249999999</v>
          </cell>
        </row>
        <row r="3131">
          <cell r="A3131" t="str">
            <v>UCW-21801</v>
          </cell>
          <cell r="B3131" t="str">
            <v>TATACLIQ - LISTING FILE- 04112025</v>
          </cell>
          <cell r="C3131" t="str">
            <v>CLOSED</v>
          </cell>
          <cell r="D3131" t="str">
            <v>Medium</v>
          </cell>
          <cell r="E3131" t="str">
            <v>netscribes</v>
          </cell>
          <cell r="F3131" t="str">
            <v>Juilee Jadhav</v>
          </cell>
          <cell r="G3131">
            <v>45967.65</v>
          </cell>
          <cell r="H3131">
            <v>45973.590277777781</v>
          </cell>
        </row>
        <row r="3132">
          <cell r="A3132" t="str">
            <v>UCW-21800</v>
          </cell>
          <cell r="B3132" t="str">
            <v>Puma New Listing Sheet 04-11-2025</v>
          </cell>
          <cell r="C3132" t="str">
            <v>CLOSED Due to Inactive/Insufficient Information</v>
          </cell>
          <cell r="D3132" t="str">
            <v>Medium</v>
          </cell>
          <cell r="E3132" t="str">
            <v>netscribes</v>
          </cell>
          <cell r="F3132" t="str">
            <v>Sushma Ram</v>
          </cell>
          <cell r="G3132">
            <v>45967.649305555555</v>
          </cell>
          <cell r="H3132">
            <v>46029.740277777775</v>
          </cell>
        </row>
        <row r="3133">
          <cell r="A3133" t="str">
            <v>UCW-21799</v>
          </cell>
          <cell r="B3133" t="str">
            <v>Beauty - 125928 - E2E - Estee Lauder - 1 SKU - 6 Nov</v>
          </cell>
          <cell r="C3133" t="str">
            <v>CLOSED</v>
          </cell>
          <cell r="D3133" t="str">
            <v>Highest</v>
          </cell>
          <cell r="E3133" t="str">
            <v>netscribes</v>
          </cell>
          <cell r="F3133" t="str">
            <v>Shraddha Dighe</v>
          </cell>
          <cell r="G3133">
            <v>45967.646527777775</v>
          </cell>
          <cell r="H3133">
            <v>45969.501388888886</v>
          </cell>
        </row>
        <row r="3134">
          <cell r="A3134" t="str">
            <v>UCW-21798</v>
          </cell>
          <cell r="B3134" t="str">
            <v>Beauty - 127939 - E2E - Hermes - 6 SKUS - 6 Nov</v>
          </cell>
          <cell r="C3134" t="str">
            <v>CLOSED</v>
          </cell>
          <cell r="D3134" t="str">
            <v>Medium</v>
          </cell>
          <cell r="E3134" t="str">
            <v>netscribes</v>
          </cell>
          <cell r="F3134" t="str">
            <v>Shraddha Dighe</v>
          </cell>
          <cell r="G3134">
            <v>45967.643750000003</v>
          </cell>
          <cell r="H3134">
            <v>45975.60833333333</v>
          </cell>
        </row>
        <row r="3135">
          <cell r="A3135" t="str">
            <v>UCW-21796</v>
          </cell>
          <cell r="B3135" t="str">
            <v>Femmella// New Style Sheet : Seller code - 129273</v>
          </cell>
          <cell r="C3135" t="str">
            <v>CLOSED</v>
          </cell>
          <cell r="D3135" t="str">
            <v>Medium</v>
          </cell>
          <cell r="E3135" t="str">
            <v>netscribes</v>
          </cell>
          <cell r="F3135" t="str">
            <v>Sushma Ram</v>
          </cell>
          <cell r="G3135">
            <v>45967.640972222223</v>
          </cell>
          <cell r="H3135">
            <v>45981.492361111108</v>
          </cell>
        </row>
        <row r="3136">
          <cell r="A3136" t="str">
            <v>UCW-21789</v>
          </cell>
          <cell r="B3136" t="str">
            <v>Women's Innerwear, Activewear &amp; Nightwear – “Clovia” – 4 Nov , 2025 - Tatacliq Catalog</v>
          </cell>
          <cell r="C3136" t="str">
            <v>CLOSED</v>
          </cell>
          <cell r="D3136" t="str">
            <v>Medium</v>
          </cell>
          <cell r="E3136" t="str">
            <v>netscribes</v>
          </cell>
          <cell r="F3136" t="str">
            <v>Sushma Ram</v>
          </cell>
          <cell r="G3136">
            <v>45967.623611111114</v>
          </cell>
          <cell r="H3136">
            <v>45978.522222222222</v>
          </cell>
        </row>
        <row r="3137">
          <cell r="A3137" t="str">
            <v>UCW-21786</v>
          </cell>
          <cell r="B3137" t="str">
            <v>TH/CK-MP-Lot 111</v>
          </cell>
          <cell r="C3137" t="str">
            <v>CLOSED</v>
          </cell>
          <cell r="D3137" t="str">
            <v>Medium</v>
          </cell>
          <cell r="E3137" t="str">
            <v>Jaibharathi Jagannathan</v>
          </cell>
          <cell r="F3137" t="str">
            <v>Lishita Kotian</v>
          </cell>
          <cell r="G3137">
            <v>45967.614583333336</v>
          </cell>
          <cell r="H3137">
            <v>45975.540972222225</v>
          </cell>
        </row>
        <row r="3138">
          <cell r="A3138" t="str">
            <v>UCW-21785</v>
          </cell>
          <cell r="B3138" t="str">
            <v xml:space="preserve">Kids Apparel 29-10-2025 </v>
          </cell>
          <cell r="C3138" t="str">
            <v>CLOSED</v>
          </cell>
          <cell r="D3138" t="str">
            <v>Medium</v>
          </cell>
          <cell r="E3138" t="str">
            <v>netscribes</v>
          </cell>
          <cell r="F3138" t="str">
            <v>netscribes</v>
          </cell>
          <cell r="G3138">
            <v>45967.611111111109</v>
          </cell>
          <cell r="H3138">
            <v>45975.68472222222</v>
          </cell>
        </row>
        <row r="3139">
          <cell r="A3139" t="str">
            <v>UCW-21780</v>
          </cell>
          <cell r="B3139" t="str">
            <v>Request to Update the Details(8) | Men | Tata Cliq | 04-11-2025</v>
          </cell>
          <cell r="C3139" t="str">
            <v>CLOSED</v>
          </cell>
          <cell r="D3139" t="str">
            <v>Medium</v>
          </cell>
          <cell r="E3139" t="str">
            <v>netscribes</v>
          </cell>
          <cell r="F3139" t="str">
            <v>Sushma Ram</v>
          </cell>
          <cell r="G3139">
            <v>45967.557638888888</v>
          </cell>
          <cell r="H3139">
            <v>45987.716666666667</v>
          </cell>
        </row>
        <row r="3140">
          <cell r="A3140" t="str">
            <v>UCW-21777</v>
          </cell>
          <cell r="B3140" t="str">
            <v>Apparel Catalogue_70_SKUs</v>
          </cell>
          <cell r="C3140" t="str">
            <v>CLOSED</v>
          </cell>
          <cell r="D3140" t="str">
            <v>Medium</v>
          </cell>
          <cell r="E3140" t="str">
            <v>netscribes</v>
          </cell>
          <cell r="F3140" t="str">
            <v>Juilee Jadhav</v>
          </cell>
          <cell r="G3140">
            <v>45967.545138888891</v>
          </cell>
          <cell r="H3140">
            <v>45973.490277777775</v>
          </cell>
        </row>
        <row r="3141">
          <cell r="A3141" t="str">
            <v>UCW-21774</v>
          </cell>
          <cell r="B3141" t="str">
            <v>Nike Add now Catalogue dated 28th Oct2025 ( Seller account: 129408, 129415 and 129417 )</v>
          </cell>
          <cell r="C3141" t="str">
            <v>CLOSED</v>
          </cell>
          <cell r="D3141" t="str">
            <v>Medium</v>
          </cell>
          <cell r="E3141" t="str">
            <v>netscribes</v>
          </cell>
          <cell r="F3141" t="str">
            <v>netscribes</v>
          </cell>
          <cell r="G3141">
            <v>45967.535416666666</v>
          </cell>
          <cell r="H3141">
            <v>45990.761111111111</v>
          </cell>
        </row>
        <row r="3142">
          <cell r="A3142" t="str">
            <v>UCW-21771</v>
          </cell>
          <cell r="B3142" t="str">
            <v>ESCALATION: CW-42531: Need Listing SOP</v>
          </cell>
          <cell r="C3142" t="str">
            <v>CLOSED</v>
          </cell>
          <cell r="D3142" t="str">
            <v>Medium</v>
          </cell>
          <cell r="E3142" t="str">
            <v>Ataur Rahman</v>
          </cell>
          <cell r="F3142" t="str">
            <v>Ataur Rahman</v>
          </cell>
          <cell r="G3142">
            <v>45967.521527777775</v>
          </cell>
          <cell r="H3142">
            <v>45974.546527777777</v>
          </cell>
        </row>
        <row r="3143">
          <cell r="A3143" t="str">
            <v>UCW-21768</v>
          </cell>
          <cell r="B3143" t="str">
            <v>SPARQ New Catalog 593 Styles</v>
          </cell>
          <cell r="C3143" t="str">
            <v>CLOSED Due to Inactive/Insufficient Information</v>
          </cell>
          <cell r="D3143" t="str">
            <v>Medium</v>
          </cell>
          <cell r="E3143" t="str">
            <v>netscribes</v>
          </cell>
          <cell r="F3143" t="str">
            <v>Juilee Jadhav</v>
          </cell>
          <cell r="G3143">
            <v>45967.488194444442</v>
          </cell>
          <cell r="H3143">
            <v>46029.740972222222</v>
          </cell>
        </row>
        <row r="3144">
          <cell r="A3144" t="str">
            <v>UCW-21767</v>
          </cell>
          <cell r="B3144" t="str">
            <v>CLONE - Product Listing on Tata Luxury - SKIP HOP</v>
          </cell>
          <cell r="C3144" t="str">
            <v>CLOSED Due to Inactive/Insufficient Information</v>
          </cell>
          <cell r="D3144" t="str">
            <v>Medium</v>
          </cell>
          <cell r="E3144" t="str">
            <v>Jaibharathi Jagannathan</v>
          </cell>
          <cell r="F3144" t="str">
            <v>Reagan D’souza</v>
          </cell>
          <cell r="G3144">
            <v>45967.48541666667</v>
          </cell>
          <cell r="H3144">
            <v>45973.484722222223</v>
          </cell>
        </row>
        <row r="3145">
          <cell r="A3145" t="str">
            <v>UCW-21766</v>
          </cell>
          <cell r="B3145" t="str">
            <v>Tata Cliq X Q-Plexus X Benetton - Kids Catalogue latching Lot-2</v>
          </cell>
          <cell r="C3145" t="str">
            <v>CLOSED</v>
          </cell>
          <cell r="D3145" t="str">
            <v>Medium</v>
          </cell>
          <cell r="E3145" t="str">
            <v>netscribes</v>
          </cell>
          <cell r="F3145" t="str">
            <v>Mohd Tahir Shaikh</v>
          </cell>
          <cell r="G3145">
            <v>45967.481249999997</v>
          </cell>
          <cell r="H3145">
            <v>45973.771527777775</v>
          </cell>
        </row>
        <row r="3146">
          <cell r="A3146" t="str">
            <v>UCW-21765</v>
          </cell>
          <cell r="B3146" t="str">
            <v>Clone - Decathlon &lt;&gt; Tata Cliq AW'25 Cataloging - Phase 2</v>
          </cell>
          <cell r="C3146" t="str">
            <v>CLOSED Due to Inactive/Insufficient Information</v>
          </cell>
          <cell r="D3146" t="str">
            <v>Medium</v>
          </cell>
          <cell r="E3146" t="str">
            <v>netscribes</v>
          </cell>
          <cell r="F3146" t="str">
            <v>netscribes</v>
          </cell>
          <cell r="G3146">
            <v>45967.480555555558</v>
          </cell>
          <cell r="H3146">
            <v>46029.740972222222</v>
          </cell>
        </row>
        <row r="3147">
          <cell r="A3147" t="str">
            <v>UCW-21762</v>
          </cell>
          <cell r="B3147" t="str">
            <v>Tatacliq Image Replace 3-11-2025</v>
          </cell>
          <cell r="C3147" t="str">
            <v>CLOSED</v>
          </cell>
          <cell r="D3147" t="str">
            <v>Medium</v>
          </cell>
          <cell r="E3147" t="str">
            <v>netscribes</v>
          </cell>
          <cell r="F3147" t="str">
            <v>Mohd Tahir Shaikh</v>
          </cell>
          <cell r="G3147">
            <v>45967.464583333334</v>
          </cell>
          <cell r="H3147">
            <v>45973.568749999999</v>
          </cell>
        </row>
        <row r="3148">
          <cell r="A3148" t="str">
            <v>UCW-21760</v>
          </cell>
          <cell r="B3148" t="str">
            <v>Styli Women's Wear Catalogue | Lot-59</v>
          </cell>
          <cell r="C3148" t="str">
            <v>CLOSED</v>
          </cell>
          <cell r="D3148" t="str">
            <v>Medium</v>
          </cell>
          <cell r="E3148" t="str">
            <v>netscribes</v>
          </cell>
          <cell r="F3148" t="str">
            <v>Mohd Tahir Shaikh</v>
          </cell>
          <cell r="G3148">
            <v>45967.458333333336</v>
          </cell>
          <cell r="H3148">
            <v>45978.5</v>
          </cell>
        </row>
        <row r="3149">
          <cell r="A3149" t="str">
            <v>UCW-21757</v>
          </cell>
          <cell r="B3149" t="str">
            <v>Tatacliq Footwear Content template_03-11-25</v>
          </cell>
          <cell r="C3149" t="str">
            <v>CLOSED</v>
          </cell>
          <cell r="D3149" t="str">
            <v>Medium</v>
          </cell>
          <cell r="E3149" t="str">
            <v>netscribes</v>
          </cell>
          <cell r="F3149" t="str">
            <v>Mohd Tahir Shaikh</v>
          </cell>
          <cell r="G3149">
            <v>45967.45208333333</v>
          </cell>
          <cell r="H3149">
            <v>45972.679166666669</v>
          </cell>
        </row>
        <row r="3150">
          <cell r="A3150" t="str">
            <v>UCW-21754</v>
          </cell>
          <cell r="B3150" t="str">
            <v>New Catalog for Tata CliQ (New Styles )_Hvnly by Shoetopia</v>
          </cell>
          <cell r="C3150" t="str">
            <v>CLOSED</v>
          </cell>
          <cell r="D3150" t="str">
            <v>Medium</v>
          </cell>
          <cell r="E3150" t="str">
            <v>netscribes</v>
          </cell>
          <cell r="F3150" t="str">
            <v>Juilee Jadhav</v>
          </cell>
          <cell r="G3150">
            <v>45967.44027777778</v>
          </cell>
          <cell r="H3150">
            <v>45973.59375</v>
          </cell>
        </row>
        <row r="3151">
          <cell r="A3151" t="str">
            <v>UCW-21753</v>
          </cell>
          <cell r="B3151" t="str">
            <v>Nike New Listings 03-11-2025</v>
          </cell>
          <cell r="C3151" t="str">
            <v>CLOSED</v>
          </cell>
          <cell r="D3151" t="str">
            <v>Medium</v>
          </cell>
          <cell r="E3151" t="str">
            <v>netscribes</v>
          </cell>
          <cell r="F3151" t="str">
            <v>Juilee Jadhav</v>
          </cell>
          <cell r="G3151">
            <v>45967.432638888888</v>
          </cell>
          <cell r="H3151">
            <v>45971.667361111111</v>
          </cell>
        </row>
        <row r="3152">
          <cell r="A3152" t="str">
            <v>UCW-21746</v>
          </cell>
          <cell r="B3152" t="str">
            <v>Tatacliq Men and Kids Content template_03-11-2</v>
          </cell>
          <cell r="C3152" t="str">
            <v>CLOSED</v>
          </cell>
          <cell r="D3152" t="str">
            <v>Medium</v>
          </cell>
          <cell r="E3152" t="str">
            <v>netscribes</v>
          </cell>
          <cell r="F3152" t="str">
            <v>Mohd Tahir Shaikh</v>
          </cell>
          <cell r="G3152">
            <v>45966.786111111112</v>
          </cell>
          <cell r="H3152">
            <v>45980.556944444441</v>
          </cell>
        </row>
        <row r="3153">
          <cell r="A3153" t="str">
            <v>UCW-21741</v>
          </cell>
          <cell r="B3153" t="str">
            <v>TATACLIQ X LIBAS NEW CATALOGUE 1-11-2025</v>
          </cell>
          <cell r="C3153" t="str">
            <v>CLOSED</v>
          </cell>
          <cell r="D3153" t="str">
            <v>Medium</v>
          </cell>
          <cell r="E3153" t="str">
            <v>netscribes</v>
          </cell>
          <cell r="F3153" t="str">
            <v>Mohd Tahir Shaikh</v>
          </cell>
          <cell r="G3153">
            <v>45966.772222222222</v>
          </cell>
          <cell r="H3153">
            <v>45972.46875</v>
          </cell>
        </row>
        <row r="3154">
          <cell r="A3154" t="str">
            <v>UCW-21740</v>
          </cell>
          <cell r="B3154" t="str">
            <v>Beauty - 125928 - E2E - Bare minerals - 5 SKUS - 5 Nov</v>
          </cell>
          <cell r="C3154" t="str">
            <v>CLOSED</v>
          </cell>
          <cell r="D3154" t="str">
            <v>Highest</v>
          </cell>
          <cell r="E3154" t="str">
            <v>netscribes</v>
          </cell>
          <cell r="F3154" t="str">
            <v>Shraddha Dighe</v>
          </cell>
          <cell r="G3154">
            <v>45966.76666666667</v>
          </cell>
          <cell r="H3154">
            <v>45973.48541666667</v>
          </cell>
        </row>
        <row r="3155">
          <cell r="A3155" t="str">
            <v>UCW-21737</v>
          </cell>
          <cell r="B3155" t="str">
            <v>Maison Aneka - Cataloguing</v>
          </cell>
          <cell r="C3155" t="str">
            <v>CLOSED</v>
          </cell>
          <cell r="D3155" t="str">
            <v>Medium</v>
          </cell>
          <cell r="E3155" t="str">
            <v>Jaibharathi Jagannathan</v>
          </cell>
          <cell r="F3155" t="str">
            <v>Lishita Kotian</v>
          </cell>
          <cell r="G3155">
            <v>45966.759027777778</v>
          </cell>
          <cell r="H3155">
            <v>46069.708333333336</v>
          </cell>
        </row>
        <row r="3156">
          <cell r="A3156" t="str">
            <v>UCW-21736</v>
          </cell>
          <cell r="B3156" t="str">
            <v>Tatacliq Lifestyle Catalogue Template-Lot -133_03.11.2025</v>
          </cell>
          <cell r="C3156" t="str">
            <v>CLOSED</v>
          </cell>
          <cell r="D3156" t="str">
            <v>Medium</v>
          </cell>
          <cell r="E3156" t="str">
            <v>netscribes</v>
          </cell>
          <cell r="F3156" t="str">
            <v>Juilee Jadhav</v>
          </cell>
          <cell r="G3156">
            <v>45966.751388888886</v>
          </cell>
          <cell r="H3156">
            <v>45979.713194444441</v>
          </cell>
        </row>
        <row r="3157">
          <cell r="A3157" t="str">
            <v>UCW-21734</v>
          </cell>
          <cell r="B3157" t="str">
            <v xml:space="preserve">FA25 | TH | Mall | Migration </v>
          </cell>
          <cell r="C3157" t="str">
            <v>CLOSED</v>
          </cell>
          <cell r="D3157" t="str">
            <v>Medium</v>
          </cell>
          <cell r="E3157" t="str">
            <v>netscribes</v>
          </cell>
          <cell r="F3157" t="str">
            <v>netscribes</v>
          </cell>
          <cell r="G3157">
            <v>45966.74722222222</v>
          </cell>
          <cell r="H3157">
            <v>45973.708333333336</v>
          </cell>
        </row>
        <row r="3158">
          <cell r="A3158" t="str">
            <v>UCW-21725</v>
          </cell>
          <cell r="B3158" t="str">
            <v>Mood shoot Image change</v>
          </cell>
          <cell r="C3158" t="str">
            <v>CLOSED</v>
          </cell>
          <cell r="D3158" t="str">
            <v>Medium</v>
          </cell>
          <cell r="E3158" t="str">
            <v>netscribes</v>
          </cell>
          <cell r="F3158" t="str">
            <v>netscribes</v>
          </cell>
          <cell r="G3158">
            <v>45966.700694444444</v>
          </cell>
          <cell r="H3158">
            <v>45973.752083333333</v>
          </cell>
        </row>
        <row r="3159">
          <cell r="A3159" t="str">
            <v>UCW-21721</v>
          </cell>
          <cell r="B3159" t="str">
            <v>Tata Cliq Lot - Women 149 Styles (Biba)</v>
          </cell>
          <cell r="C3159" t="str">
            <v>CLOSED</v>
          </cell>
          <cell r="D3159" t="str">
            <v>Medium</v>
          </cell>
          <cell r="E3159" t="str">
            <v>netscribes</v>
          </cell>
          <cell r="F3159" t="str">
            <v>Juilee Jadhav</v>
          </cell>
          <cell r="G3159">
            <v>45966.679861111108</v>
          </cell>
          <cell r="H3159">
            <v>45982.70208333333</v>
          </cell>
        </row>
        <row r="3160">
          <cell r="A3160" t="str">
            <v>UCW-21716</v>
          </cell>
          <cell r="B3160" t="str">
            <v xml:space="preserve">Women's Apparel 23-10-2025 </v>
          </cell>
          <cell r="C3160" t="str">
            <v>CLOSED</v>
          </cell>
          <cell r="D3160" t="str">
            <v>Medium</v>
          </cell>
          <cell r="E3160" t="str">
            <v>netscribes</v>
          </cell>
          <cell r="F3160" t="str">
            <v>netscribes</v>
          </cell>
          <cell r="G3160">
            <v>45966.661111111112</v>
          </cell>
          <cell r="H3160">
            <v>45990.671527777777</v>
          </cell>
        </row>
        <row r="3161">
          <cell r="A3161" t="str">
            <v>UCW-21706</v>
          </cell>
          <cell r="B3161" t="str">
            <v>Details for cataloging</v>
          </cell>
          <cell r="C3161" t="str">
            <v>CLOSED</v>
          </cell>
          <cell r="D3161" t="str">
            <v>Medium</v>
          </cell>
          <cell r="E3161" t="str">
            <v>netscribes</v>
          </cell>
          <cell r="F3161" t="str">
            <v>Sushma Ram</v>
          </cell>
          <cell r="G3161">
            <v>45966.591666666667</v>
          </cell>
          <cell r="H3161">
            <v>45972.463888888888</v>
          </cell>
        </row>
        <row r="3162">
          <cell r="A3162" t="str">
            <v>UCW-21701</v>
          </cell>
          <cell r="B3162" t="str">
            <v>Asics Dual listing04102025</v>
          </cell>
          <cell r="C3162" t="str">
            <v>CLOSED</v>
          </cell>
          <cell r="D3162" t="str">
            <v>Medium</v>
          </cell>
          <cell r="E3162" t="str">
            <v>Chirag Dubal</v>
          </cell>
          <cell r="F3162" t="str">
            <v>Shloka Chakre</v>
          </cell>
          <cell r="G3162">
            <v>45966.522916666669</v>
          </cell>
          <cell r="H3162">
            <v>45968.479166666664</v>
          </cell>
        </row>
        <row r="3163">
          <cell r="A3163" t="str">
            <v>UCW-21700</v>
          </cell>
          <cell r="B3163" t="str">
            <v>CLONE - Clone - M&amp;S - Cataloguing</v>
          </cell>
          <cell r="C3163" t="str">
            <v>CLOSED</v>
          </cell>
          <cell r="D3163" t="str">
            <v>Medium</v>
          </cell>
          <cell r="E3163" t="str">
            <v>netscribes</v>
          </cell>
          <cell r="F3163" t="str">
            <v>Mohd Tahir Shaikh</v>
          </cell>
          <cell r="G3163">
            <v>45966.476388888892</v>
          </cell>
          <cell r="H3163">
            <v>45969.63958333333</v>
          </cell>
        </row>
        <row r="3164">
          <cell r="A3164" t="str">
            <v>UCW-21692</v>
          </cell>
          <cell r="B3164" t="str">
            <v>FW: Request to New List on Tatacliq _ EZOK</v>
          </cell>
          <cell r="C3164" t="str">
            <v>CLOSED</v>
          </cell>
          <cell r="D3164" t="str">
            <v>Medium</v>
          </cell>
          <cell r="E3164" t="str">
            <v>netscribes</v>
          </cell>
          <cell r="F3164" t="str">
            <v>Juilee Jadhav</v>
          </cell>
          <cell r="G3164">
            <v>45965.794444444444</v>
          </cell>
          <cell r="H3164">
            <v>45972.647916666669</v>
          </cell>
        </row>
        <row r="3165">
          <cell r="A3165" t="str">
            <v>UCW-21686</v>
          </cell>
          <cell r="B3165" t="str">
            <v>Sell now from 128916 to 129456</v>
          </cell>
          <cell r="C3165" t="str">
            <v>CLOSED</v>
          </cell>
          <cell r="D3165" t="str">
            <v>Medium</v>
          </cell>
          <cell r="E3165" t="str">
            <v>netscribes</v>
          </cell>
          <cell r="F3165" t="str">
            <v>Mohd Tahir Shaikh</v>
          </cell>
          <cell r="G3165">
            <v>45965.749305555553</v>
          </cell>
          <cell r="H3165">
            <v>45982.522916666669</v>
          </cell>
        </row>
        <row r="3166">
          <cell r="A3166" t="str">
            <v>UCW-21682</v>
          </cell>
          <cell r="B3166" t="str">
            <v>Puma mapping</v>
          </cell>
          <cell r="C3166" t="str">
            <v>CLOSED</v>
          </cell>
          <cell r="D3166" t="str">
            <v>Medium</v>
          </cell>
          <cell r="E3166" t="str">
            <v>netscribes</v>
          </cell>
          <cell r="F3166" t="str">
            <v>Mohd Tahir Shaikh</v>
          </cell>
          <cell r="G3166">
            <v>45965.736111111109</v>
          </cell>
          <cell r="H3166">
            <v>45978.580555555556</v>
          </cell>
        </row>
        <row r="3167">
          <cell r="A3167" t="str">
            <v>UCW-21681</v>
          </cell>
          <cell r="B3167" t="str">
            <v>New Accessories SKU addition 20articles</v>
          </cell>
          <cell r="C3167" t="str">
            <v>CLOSED</v>
          </cell>
          <cell r="D3167" t="str">
            <v>Medium</v>
          </cell>
          <cell r="E3167" t="str">
            <v>netscribes</v>
          </cell>
          <cell r="F3167" t="str">
            <v>Juilee Jadhav</v>
          </cell>
          <cell r="G3167">
            <v>45965.727777777778</v>
          </cell>
          <cell r="H3167">
            <v>45968.64166666667</v>
          </cell>
        </row>
        <row r="3168">
          <cell r="A3168" t="str">
            <v>UCW-21679</v>
          </cell>
          <cell r="B3168" t="str">
            <v>Simon Carter Men's Topwear &amp; Bottomwear 03-11-2025</v>
          </cell>
          <cell r="C3168" t="str">
            <v>CLOSED</v>
          </cell>
          <cell r="D3168" t="str">
            <v>Medium</v>
          </cell>
          <cell r="E3168" t="str">
            <v>netscribes</v>
          </cell>
          <cell r="F3168" t="str">
            <v>Mohd Tahir Shaikh</v>
          </cell>
          <cell r="G3168">
            <v>45965.71597222222</v>
          </cell>
          <cell r="H3168">
            <v>45972.597916666666</v>
          </cell>
        </row>
        <row r="3169">
          <cell r="A3169" t="str">
            <v>UCW-21674</v>
          </cell>
          <cell r="B3169" t="str">
            <v>Request to Update the Images(32) | Kids | Tata Cliq | 01-11-2025</v>
          </cell>
          <cell r="C3169" t="str">
            <v>CLOSED</v>
          </cell>
          <cell r="D3169" t="str">
            <v>Medium</v>
          </cell>
          <cell r="E3169" t="str">
            <v>netscribes</v>
          </cell>
          <cell r="F3169" t="str">
            <v>Sushma Ram</v>
          </cell>
          <cell r="G3169">
            <v>45965.68472222222</v>
          </cell>
          <cell r="H3169">
            <v>45973.568055555559</v>
          </cell>
        </row>
        <row r="3170">
          <cell r="A3170" t="str">
            <v>UCW-21673</v>
          </cell>
          <cell r="B3170" t="str">
            <v>Request to Update the Images(32) | Men | Tata Cliq | 01-11-2025</v>
          </cell>
          <cell r="C3170" t="str">
            <v>CLOSED Due to Inactive/Insufficient Information</v>
          </cell>
          <cell r="D3170" t="str">
            <v>Medium</v>
          </cell>
          <cell r="E3170" t="str">
            <v>netscribes</v>
          </cell>
          <cell r="F3170" t="str">
            <v>Sushma Ram</v>
          </cell>
          <cell r="G3170">
            <v>45965.681250000001</v>
          </cell>
          <cell r="H3170">
            <v>46029.740972222222</v>
          </cell>
        </row>
        <row r="3171">
          <cell r="A3171" t="str">
            <v>UCW-21672</v>
          </cell>
          <cell r="B3171" t="str">
            <v>Tatacliq Kids Apparels Template | 30th Oct'2025</v>
          </cell>
          <cell r="C3171" t="str">
            <v>CLOSED</v>
          </cell>
          <cell r="D3171" t="str">
            <v>Medium</v>
          </cell>
          <cell r="E3171" t="str">
            <v>netscribes</v>
          </cell>
          <cell r="F3171" t="str">
            <v>Juilee Jadhav</v>
          </cell>
          <cell r="G3171">
            <v>45965.680555555555</v>
          </cell>
          <cell r="H3171">
            <v>45971.60833333333</v>
          </cell>
        </row>
        <row r="3172">
          <cell r="A3172" t="str">
            <v>UCW-21669</v>
          </cell>
          <cell r="B3172" t="str">
            <v xml:space="preserve">Footwear Men &amp; Women 17-10-2025 </v>
          </cell>
          <cell r="C3172" t="str">
            <v>CLOSED</v>
          </cell>
          <cell r="D3172" t="str">
            <v>Medium</v>
          </cell>
          <cell r="E3172" t="str">
            <v>netscribes</v>
          </cell>
          <cell r="F3172" t="str">
            <v>netscribes</v>
          </cell>
          <cell r="G3172">
            <v>45965.656944444447</v>
          </cell>
          <cell r="H3172">
            <v>45969.67291666667</v>
          </cell>
        </row>
        <row r="3173">
          <cell r="A3173" t="str">
            <v>UCW-21667</v>
          </cell>
          <cell r="B3173" t="str">
            <v>Rockport Footwear S225 127055 second lot</v>
          </cell>
          <cell r="C3173" t="str">
            <v>CLOSED</v>
          </cell>
          <cell r="D3173" t="str">
            <v>Medium</v>
          </cell>
          <cell r="E3173" t="str">
            <v>Jaibharathi Jagannathan</v>
          </cell>
          <cell r="F3173" t="str">
            <v>Lishita Kotian</v>
          </cell>
          <cell r="G3173">
            <v>45965.630555555559</v>
          </cell>
          <cell r="H3173">
            <v>45971.709027777775</v>
          </cell>
        </row>
        <row r="3174">
          <cell r="A3174" t="str">
            <v>UCW-21666</v>
          </cell>
          <cell r="B3174" t="str">
            <v>Western wear Madame/mSECRET 31-10-2025</v>
          </cell>
          <cell r="C3174" t="str">
            <v>CLOSED</v>
          </cell>
          <cell r="D3174" t="str">
            <v>Medium</v>
          </cell>
          <cell r="E3174" t="str">
            <v>netscribes</v>
          </cell>
          <cell r="F3174" t="str">
            <v>Juilee Jadhav</v>
          </cell>
          <cell r="G3174">
            <v>45965.623611111114</v>
          </cell>
          <cell r="H3174">
            <v>45972.57916666667</v>
          </cell>
        </row>
        <row r="3175">
          <cell r="A3175" t="str">
            <v>UCW-21660</v>
          </cell>
          <cell r="B3175" t="str">
            <v>Beauty - E2E - 126109 - Brillare - 1 sku - 31st Oct 2025</v>
          </cell>
          <cell r="C3175" t="str">
            <v>CLOSED</v>
          </cell>
          <cell r="D3175" t="str">
            <v>Highest</v>
          </cell>
          <cell r="E3175" t="str">
            <v>netscribes</v>
          </cell>
          <cell r="F3175" t="str">
            <v>Disha Bhanushali</v>
          </cell>
          <cell r="G3175">
            <v>45965.585416666669</v>
          </cell>
          <cell r="H3175">
            <v>45969.539583333331</v>
          </cell>
        </row>
        <row r="3176">
          <cell r="A3176" t="str">
            <v>UCW-21656</v>
          </cell>
          <cell r="B3176" t="str">
            <v>Beauty - 125928 - E2E - 5 Brands (Armani,Armani Prive,Maison Margiela,Ralph Lauren,Viktor &amp; Rolf)- 9 SKUS - 30 Oct</v>
          </cell>
          <cell r="C3176" t="str">
            <v>CLOSED Due to Inactive/Insufficient Information</v>
          </cell>
          <cell r="D3176" t="str">
            <v>Highest</v>
          </cell>
          <cell r="E3176" t="str">
            <v>netscribes</v>
          </cell>
          <cell r="F3176" t="str">
            <v>Disha Bhanushali</v>
          </cell>
          <cell r="G3176">
            <v>45965.563888888886</v>
          </cell>
          <cell r="H3176">
            <v>46029.740972222222</v>
          </cell>
        </row>
        <row r="3177">
          <cell r="A3177" t="str">
            <v>UCW-21649</v>
          </cell>
          <cell r="B3177" t="str">
            <v>Tatacliq Women Ethnic Wear Template | 31st Oct'2025</v>
          </cell>
          <cell r="C3177" t="str">
            <v>CLOSED</v>
          </cell>
          <cell r="D3177" t="str">
            <v>Medium</v>
          </cell>
          <cell r="E3177" t="str">
            <v>netscribes</v>
          </cell>
          <cell r="F3177" t="str">
            <v>Juilee Jadhav</v>
          </cell>
          <cell r="G3177">
            <v>45965.502083333333</v>
          </cell>
          <cell r="H3177">
            <v>45972.59097222222</v>
          </cell>
        </row>
        <row r="3178">
          <cell r="A3178" t="str">
            <v>UCW-21642</v>
          </cell>
          <cell r="B3178" t="str">
            <v>Dixcy Thermal Image Update Request</v>
          </cell>
          <cell r="C3178" t="str">
            <v>CLOSED</v>
          </cell>
          <cell r="D3178" t="str">
            <v>Medium</v>
          </cell>
          <cell r="E3178" t="str">
            <v>netscribes</v>
          </cell>
          <cell r="F3178" t="str">
            <v>Mohd Tahir Shaikh</v>
          </cell>
          <cell r="G3178">
            <v>45965.459722222222</v>
          </cell>
          <cell r="H3178">
            <v>45978.470833333333</v>
          </cell>
        </row>
        <row r="3179">
          <cell r="A3179" t="str">
            <v>UCW-21641</v>
          </cell>
          <cell r="B3179" t="str">
            <v>CLONE - FW: Request to New List on Tatacliq _San Frissco</v>
          </cell>
          <cell r="C3179" t="str">
            <v>CLOSED Due to Inactive/Insufficient Information</v>
          </cell>
          <cell r="D3179" t="str">
            <v>Medium</v>
          </cell>
          <cell r="E3179" t="str">
            <v>netscribes</v>
          </cell>
          <cell r="F3179" t="str">
            <v>Juilee Jadhav</v>
          </cell>
          <cell r="G3179">
            <v>45965.458333333336</v>
          </cell>
          <cell r="H3179">
            <v>46029.740972222222</v>
          </cell>
        </row>
        <row r="3180">
          <cell r="A3180" t="str">
            <v>UCW-21635</v>
          </cell>
          <cell r="B3180" t="str">
            <v>Zivame: New listing Batch-15 &amp; 16</v>
          </cell>
          <cell r="C3180" t="str">
            <v>CLOSED</v>
          </cell>
          <cell r="D3180" t="str">
            <v>Medium</v>
          </cell>
          <cell r="E3180" t="str">
            <v>netscribes</v>
          </cell>
          <cell r="F3180" t="str">
            <v>Juilee Jadhav</v>
          </cell>
          <cell r="G3180">
            <v>45964.970138888886</v>
          </cell>
          <cell r="H3180">
            <v>45972.586111111108</v>
          </cell>
        </row>
        <row r="3181">
          <cell r="A3181" t="str">
            <v>UCW-21630</v>
          </cell>
          <cell r="B3181" t="str">
            <v>TATACLIQ X LIBAS NEW CATALOGUE 30-10-2025</v>
          </cell>
          <cell r="C3181" t="str">
            <v>CLOSED</v>
          </cell>
          <cell r="D3181" t="str">
            <v>Medium</v>
          </cell>
          <cell r="E3181" t="str">
            <v>netscribes</v>
          </cell>
          <cell r="F3181" t="str">
            <v>Sushma Ram</v>
          </cell>
          <cell r="G3181">
            <v>45964.802083333336</v>
          </cell>
          <cell r="H3181">
            <v>45973.478472222225</v>
          </cell>
        </row>
        <row r="3182">
          <cell r="A3182" t="str">
            <v>UCW-21629</v>
          </cell>
          <cell r="B3182" t="str">
            <v>Puma New Listing Sheet 31-10-2025</v>
          </cell>
          <cell r="C3182" t="str">
            <v>CLOSED</v>
          </cell>
          <cell r="D3182" t="str">
            <v>Medium</v>
          </cell>
          <cell r="E3182" t="str">
            <v>netscribes</v>
          </cell>
          <cell r="F3182" t="str">
            <v>Mohd Tahir Shaikh</v>
          </cell>
          <cell r="G3182">
            <v>45964.798611111109</v>
          </cell>
          <cell r="H3182">
            <v>45967.659722222219</v>
          </cell>
        </row>
        <row r="3183">
          <cell r="A3183" t="str">
            <v>UCW-21625</v>
          </cell>
          <cell r="B3183" t="str">
            <v>Beauty - 126467 - Adhoc - Image &amp; Content Change - Love Earth - 1 SKU - 1 Nov</v>
          </cell>
          <cell r="C3183" t="str">
            <v>CLOSED</v>
          </cell>
          <cell r="D3183" t="str">
            <v>Medium</v>
          </cell>
          <cell r="E3183" t="str">
            <v>netscribes</v>
          </cell>
          <cell r="F3183" t="str">
            <v>Disha Bhanushali</v>
          </cell>
          <cell r="G3183">
            <v>45964.781944444447</v>
          </cell>
          <cell r="H3183">
            <v>45985.772222222222</v>
          </cell>
        </row>
        <row r="3184">
          <cell r="A3184" t="str">
            <v>UCW-21623</v>
          </cell>
          <cell r="B3184" t="str">
            <v>Men's Apparel 28-10-2025</v>
          </cell>
          <cell r="C3184" t="str">
            <v>CLOSED</v>
          </cell>
          <cell r="D3184" t="str">
            <v>Medium</v>
          </cell>
          <cell r="E3184" t="str">
            <v>netscribes</v>
          </cell>
          <cell r="F3184" t="str">
            <v>netscribes</v>
          </cell>
          <cell r="G3184">
            <v>45964.770833333336</v>
          </cell>
          <cell r="H3184">
            <v>45968.57916666667</v>
          </cell>
        </row>
        <row r="3185">
          <cell r="A3185" t="str">
            <v>UCW-21616</v>
          </cell>
          <cell r="B3185" t="str">
            <v>Pediteq – New Brand – Catalogue listing</v>
          </cell>
          <cell r="C3185" t="str">
            <v>CLOSED Due to Inactive/Insufficient Information</v>
          </cell>
          <cell r="D3185" t="str">
            <v>Medium</v>
          </cell>
          <cell r="E3185" t="str">
            <v>netscribes</v>
          </cell>
          <cell r="F3185" t="str">
            <v>Juilee Jadhav</v>
          </cell>
          <cell r="G3185">
            <v>45964.754166666666</v>
          </cell>
          <cell r="H3185">
            <v>46029.741666666669</v>
          </cell>
        </row>
        <row r="3186">
          <cell r="A3186" t="str">
            <v>UCW-21615</v>
          </cell>
          <cell r="B3186" t="str">
            <v>TATACLIQ X LIBAS INFLUENCER IMAGES ADDITION 29-10-2025</v>
          </cell>
          <cell r="C3186" t="str">
            <v>CLOSED</v>
          </cell>
          <cell r="D3186" t="str">
            <v>Medium</v>
          </cell>
          <cell r="E3186" t="str">
            <v>netscribes</v>
          </cell>
          <cell r="F3186" t="str">
            <v>Sushma Ram</v>
          </cell>
          <cell r="G3186">
            <v>45964.750694444447</v>
          </cell>
          <cell r="H3186">
            <v>45967.750694444447</v>
          </cell>
        </row>
        <row r="3187">
          <cell r="A3187" t="str">
            <v>UCW-21613</v>
          </cell>
          <cell r="B3187" t="str">
            <v>Beauty - 125928 - Adhoc - Relisting - Schwarzkopf Professional - 1 SKU - 29 Oct</v>
          </cell>
          <cell r="C3187" t="str">
            <v>CLOSED</v>
          </cell>
          <cell r="D3187" t="str">
            <v>Highest</v>
          </cell>
          <cell r="E3187" t="str">
            <v>netscribes</v>
          </cell>
          <cell r="F3187" t="str">
            <v>Disha Bhanushali</v>
          </cell>
          <cell r="G3187">
            <v>45964.747916666667</v>
          </cell>
          <cell r="H3187">
            <v>45973.565972222219</v>
          </cell>
        </row>
        <row r="3188">
          <cell r="A3188" t="str">
            <v>UCW-21612</v>
          </cell>
          <cell r="B3188" t="str">
            <v>236 Articles || New Listing For INC5 || TataCliq</v>
          </cell>
          <cell r="C3188" t="str">
            <v>CLOSED</v>
          </cell>
          <cell r="D3188" t="str">
            <v>Medium</v>
          </cell>
          <cell r="E3188" t="str">
            <v>netscribes</v>
          </cell>
          <cell r="F3188" t="str">
            <v>Sushma Ram</v>
          </cell>
          <cell r="G3188">
            <v>45964.745833333334</v>
          </cell>
          <cell r="H3188">
            <v>45968.775000000001</v>
          </cell>
        </row>
        <row r="3189">
          <cell r="A3189" t="str">
            <v>UCW-21610</v>
          </cell>
          <cell r="B3189" t="str">
            <v>Simon Carter platform addition</v>
          </cell>
          <cell r="C3189" t="str">
            <v>CLOSED</v>
          </cell>
          <cell r="D3189" t="str">
            <v>Medium</v>
          </cell>
          <cell r="E3189" t="str">
            <v>netscribes</v>
          </cell>
          <cell r="F3189" t="str">
            <v>Juilee Jadhav</v>
          </cell>
          <cell r="G3189">
            <v>45964.738194444442</v>
          </cell>
          <cell r="H3189">
            <v>45969.48333333333</v>
          </cell>
        </row>
        <row r="3190">
          <cell r="A3190" t="str">
            <v>UCW-21607</v>
          </cell>
          <cell r="B3190" t="str">
            <v>TATACLIQ X LIBAS AI IMAGE REPLACE 23-09-2025</v>
          </cell>
          <cell r="C3190" t="str">
            <v>CLOSED</v>
          </cell>
          <cell r="D3190" t="str">
            <v>Medium</v>
          </cell>
          <cell r="E3190" t="str">
            <v>netscribes</v>
          </cell>
          <cell r="F3190" t="str">
            <v>netscribes</v>
          </cell>
          <cell r="G3190">
            <v>45964.732638888891</v>
          </cell>
          <cell r="H3190">
            <v>45973.565972222219</v>
          </cell>
        </row>
        <row r="3191">
          <cell r="A3191" t="str">
            <v>UCW-21596</v>
          </cell>
          <cell r="B3191" t="str">
            <v xml:space="preserve">Globus Women's Wear Apparels - 85 Styles - Batch 116,117 &amp; 118 (Brand - Globus Stores Pvt Ltd) (Western Wear) (30.10.2025) </v>
          </cell>
          <cell r="C3191" t="str">
            <v>CLOSED</v>
          </cell>
          <cell r="D3191" t="str">
            <v>Medium</v>
          </cell>
          <cell r="E3191" t="str">
            <v>netscribes</v>
          </cell>
          <cell r="F3191" t="str">
            <v>Juilee Jadhav</v>
          </cell>
          <cell r="G3191">
            <v>45964.691666666666</v>
          </cell>
          <cell r="H3191">
            <v>45971.482638888891</v>
          </cell>
        </row>
        <row r="3192">
          <cell r="A3192" t="str">
            <v>UCW-21595</v>
          </cell>
          <cell r="B3192" t="str">
            <v>Kidsville-New Catalog-30-OCT-2025- Slave Id -126520-GGN</v>
          </cell>
          <cell r="C3192" t="str">
            <v>CLOSED Due to Inactive/Insufficient Information</v>
          </cell>
          <cell r="D3192" t="str">
            <v>Medium</v>
          </cell>
          <cell r="E3192" t="str">
            <v>netscribes</v>
          </cell>
          <cell r="F3192" t="str">
            <v>Mohd Tahir Shaikh</v>
          </cell>
          <cell r="G3192">
            <v>45964.680555555555</v>
          </cell>
          <cell r="H3192">
            <v>46029.741666666669</v>
          </cell>
        </row>
        <row r="3193">
          <cell r="A3193" t="str">
            <v>UCW-21591</v>
          </cell>
          <cell r="B3193" t="str">
            <v>CLONE - Beauty - 129426 - E2E - BEAUTIFUL INDIA - 9 SKUS - 12 Sep</v>
          </cell>
          <cell r="C3193" t="str">
            <v>CLOSED Due to Inactive/Insufficient Information</v>
          </cell>
          <cell r="D3193" t="str">
            <v>Medium</v>
          </cell>
          <cell r="E3193" t="str">
            <v>netscribes</v>
          </cell>
          <cell r="F3193" t="str">
            <v>Disha Bhanushali</v>
          </cell>
          <cell r="G3193">
            <v>45964.661805555559</v>
          </cell>
          <cell r="H3193">
            <v>46029.741666666669</v>
          </cell>
        </row>
        <row r="3194">
          <cell r="A3194" t="str">
            <v>UCW-21590</v>
          </cell>
          <cell r="B3194" t="str">
            <v>Tata CLIQ(Fashion+Luxury) |adidas DTC| Apparel Attributes for Listing_30-10-25</v>
          </cell>
          <cell r="C3194" t="str">
            <v>CLOSED</v>
          </cell>
          <cell r="D3194" t="str">
            <v>Medium</v>
          </cell>
          <cell r="E3194" t="str">
            <v>netscribes</v>
          </cell>
          <cell r="F3194" t="str">
            <v>Mohd Tahir Shaikh</v>
          </cell>
          <cell r="G3194">
            <v>45964.661111111112</v>
          </cell>
          <cell r="H3194">
            <v>45978.542361111111</v>
          </cell>
        </row>
        <row r="3195">
          <cell r="A3195" t="str">
            <v>UCW-21587</v>
          </cell>
          <cell r="B3195" t="str">
            <v>FNxTata &amp; TCL App Catalogue_31st Oct</v>
          </cell>
          <cell r="C3195" t="str">
            <v>CLOSED Due to Inactive/Insufficient Information</v>
          </cell>
          <cell r="D3195" t="str">
            <v>Medium</v>
          </cell>
          <cell r="E3195" t="str">
            <v>netscribes</v>
          </cell>
          <cell r="F3195" t="str">
            <v>Juilee Jadhav</v>
          </cell>
          <cell r="G3195">
            <v>45964.652777777781</v>
          </cell>
          <cell r="H3195">
            <v>46029.741666666669</v>
          </cell>
        </row>
        <row r="3196">
          <cell r="A3196" t="str">
            <v>UCW-21586</v>
          </cell>
          <cell r="B3196" t="str">
            <v>Tatacliq Women Western Wear Template | 30th Oct'2025</v>
          </cell>
          <cell r="C3196" t="str">
            <v>CLOSED</v>
          </cell>
          <cell r="D3196" t="str">
            <v>Medium</v>
          </cell>
          <cell r="E3196" t="str">
            <v>netscribes</v>
          </cell>
          <cell r="F3196" t="str">
            <v>Sushma Ram</v>
          </cell>
          <cell r="G3196">
            <v>45964.647916666669</v>
          </cell>
          <cell r="H3196">
            <v>45973.569444444445</v>
          </cell>
        </row>
        <row r="3197">
          <cell r="A3197" t="str">
            <v>UCW-21582</v>
          </cell>
          <cell r="B3197" t="str">
            <v xml:space="preserve">Asics New sheet for mapping </v>
          </cell>
          <cell r="C3197" t="str">
            <v>CLOSED</v>
          </cell>
          <cell r="D3197" t="str">
            <v>Medium</v>
          </cell>
          <cell r="E3197" t="str">
            <v>netscribes</v>
          </cell>
          <cell r="F3197" t="str">
            <v>Sushma Ram</v>
          </cell>
          <cell r="G3197">
            <v>45964.614583333336</v>
          </cell>
          <cell r="H3197">
            <v>45973.584027777775</v>
          </cell>
        </row>
        <row r="3198">
          <cell r="A3198" t="str">
            <v>UCW-21580</v>
          </cell>
          <cell r="B3198" t="str">
            <v>Need to update Re-shoot images_28th Oct</v>
          </cell>
          <cell r="C3198" t="str">
            <v>CLOSED</v>
          </cell>
          <cell r="D3198" t="str">
            <v>Medium</v>
          </cell>
          <cell r="E3198" t="str">
            <v>netscribes</v>
          </cell>
          <cell r="F3198" t="str">
            <v>Sushma Ram</v>
          </cell>
          <cell r="G3198">
            <v>45964.605555555558</v>
          </cell>
          <cell r="H3198">
            <v>45968.602777777778</v>
          </cell>
        </row>
        <row r="3199">
          <cell r="A3199" t="str">
            <v>UCW-21579</v>
          </cell>
          <cell r="B3199" t="str">
            <v>JJ FTW &amp; ACC AW-25 (Lot-9 &amp; 10)- Tata Cliq</v>
          </cell>
          <cell r="C3199" t="str">
            <v>CLOSED</v>
          </cell>
          <cell r="D3199" t="str">
            <v>Medium</v>
          </cell>
          <cell r="E3199" t="str">
            <v>netscribes</v>
          </cell>
          <cell r="F3199" t="str">
            <v>Mohd Tahir Shaikh</v>
          </cell>
          <cell r="G3199">
            <v>45964.605555555558</v>
          </cell>
          <cell r="H3199">
            <v>45971.662499999999</v>
          </cell>
        </row>
        <row r="3200">
          <cell r="A3200" t="str">
            <v>UCW-21577</v>
          </cell>
          <cell r="B3200" t="str">
            <v>Clone - Grouping sheet</v>
          </cell>
          <cell r="C3200" t="str">
            <v>CLOSED</v>
          </cell>
          <cell r="D3200" t="str">
            <v>Medium</v>
          </cell>
          <cell r="E3200" t="str">
            <v>Chirag Dubal</v>
          </cell>
          <cell r="F3200" t="str">
            <v>netscribes</v>
          </cell>
          <cell r="G3200">
            <v>45964.598611111112</v>
          </cell>
          <cell r="H3200">
            <v>45973.613888888889</v>
          </cell>
        </row>
        <row r="3201">
          <cell r="A3201" t="str">
            <v>UCW-21575</v>
          </cell>
          <cell r="B3201" t="str">
            <v>Cataloguing Error - U.S. Polo Assn - Andon Cord</v>
          </cell>
          <cell r="C3201" t="str">
            <v>CLOSED</v>
          </cell>
          <cell r="D3201" t="str">
            <v>Medium</v>
          </cell>
          <cell r="E3201" t="str">
            <v>Ataur Rahman</v>
          </cell>
          <cell r="F3201" t="str">
            <v>Ataur Rahman</v>
          </cell>
          <cell r="G3201">
            <v>45964.587500000001</v>
          </cell>
          <cell r="H3201">
            <v>45994.788194444445</v>
          </cell>
        </row>
        <row r="3202">
          <cell r="A3202" t="str">
            <v>UCW-21574</v>
          </cell>
          <cell r="B3202" t="str">
            <v>New contact sheet for curtains</v>
          </cell>
          <cell r="C3202" t="str">
            <v>CLOSED</v>
          </cell>
          <cell r="D3202" t="str">
            <v>Medium</v>
          </cell>
          <cell r="E3202" t="str">
            <v>netscribes</v>
          </cell>
          <cell r="F3202" t="str">
            <v>Juilee Jadhav</v>
          </cell>
          <cell r="G3202">
            <v>45964.5625</v>
          </cell>
          <cell r="H3202">
            <v>45967.741666666669</v>
          </cell>
        </row>
        <row r="3203">
          <cell r="A3203" t="str">
            <v>UCW-21573</v>
          </cell>
          <cell r="B3203" t="str">
            <v>Hoversoul Women Footwear Listing Leathertex 31 Oct 2025</v>
          </cell>
          <cell r="C3203" t="str">
            <v>CLOSED</v>
          </cell>
          <cell r="D3203" t="str">
            <v>Medium</v>
          </cell>
          <cell r="E3203" t="str">
            <v>netscribes</v>
          </cell>
          <cell r="F3203" t="str">
            <v>Mohd Tahir Shaikh</v>
          </cell>
          <cell r="G3203">
            <v>45964.55972222222</v>
          </cell>
          <cell r="H3203">
            <v>45971.597222222219</v>
          </cell>
        </row>
        <row r="3204">
          <cell r="A3204" t="str">
            <v>UCW-21569</v>
          </cell>
          <cell r="B3204" t="str">
            <v>CLONE - CLONE - Need to update Re-shoot images 13th_Oct</v>
          </cell>
          <cell r="C3204" t="str">
            <v>CLOSED</v>
          </cell>
          <cell r="D3204" t="str">
            <v>Medium</v>
          </cell>
          <cell r="E3204" t="str">
            <v>netscribes</v>
          </cell>
          <cell r="F3204" t="str">
            <v>Mohd Tahir Shaikh</v>
          </cell>
          <cell r="G3204">
            <v>45964.533333333333</v>
          </cell>
          <cell r="H3204">
            <v>45968.763194444444</v>
          </cell>
        </row>
        <row r="3205">
          <cell r="A3205" t="str">
            <v>UCW-21568</v>
          </cell>
          <cell r="B3205" t="str">
            <v>CLONE - Dress and shirts for Kids new listing Tatacliq - Zip Zap Zoop-(20-9-25)</v>
          </cell>
          <cell r="C3205" t="str">
            <v>CLOSED</v>
          </cell>
          <cell r="D3205" t="str">
            <v>Medium</v>
          </cell>
          <cell r="E3205" t="str">
            <v>netscribes</v>
          </cell>
          <cell r="F3205" t="str">
            <v>Mohd Tahir Shaikh</v>
          </cell>
          <cell r="G3205">
            <v>45964.53125</v>
          </cell>
          <cell r="H3205">
            <v>45969.720138888886</v>
          </cell>
        </row>
        <row r="3206">
          <cell r="A3206" t="str">
            <v>UCW-21567</v>
          </cell>
          <cell r="B3206" t="str">
            <v>CLONE - Brand Listings 2nd Set R&amp;B on Tata Cliq</v>
          </cell>
          <cell r="C3206" t="str">
            <v>CLOSED</v>
          </cell>
          <cell r="D3206" t="str">
            <v>Medium</v>
          </cell>
          <cell r="E3206" t="str">
            <v>netscribes</v>
          </cell>
          <cell r="F3206" t="str">
            <v>Mohd Tahir Shaikh</v>
          </cell>
          <cell r="G3206">
            <v>45964.525000000001</v>
          </cell>
          <cell r="H3206">
            <v>45972.479166666664</v>
          </cell>
        </row>
        <row r="3207">
          <cell r="A3207" t="str">
            <v>UCW-21564</v>
          </cell>
          <cell r="B3207" t="str">
            <v>CLONE - Black + Decker_RMR New Listing_33 SKUs</v>
          </cell>
          <cell r="C3207" t="str">
            <v>CLOSED</v>
          </cell>
          <cell r="D3207" t="str">
            <v>Medium</v>
          </cell>
          <cell r="E3207" t="str">
            <v>netscribes</v>
          </cell>
          <cell r="F3207" t="str">
            <v>Mohd Tahir Shaikh</v>
          </cell>
          <cell r="G3207">
            <v>45964.49722222222</v>
          </cell>
          <cell r="H3207">
            <v>45985.529166666667</v>
          </cell>
        </row>
        <row r="3208">
          <cell r="A3208" t="str">
            <v>UCW-21562</v>
          </cell>
          <cell r="B3208" t="str">
            <v>Tata Cliq || Samagri Kit Product Listing</v>
          </cell>
          <cell r="C3208" t="str">
            <v>CLOSED</v>
          </cell>
          <cell r="D3208" t="str">
            <v>Medium</v>
          </cell>
          <cell r="E3208" t="str">
            <v>netscribes</v>
          </cell>
          <cell r="F3208" t="str">
            <v>Juilee Jadhav</v>
          </cell>
          <cell r="G3208">
            <v>45964.482638888891</v>
          </cell>
          <cell r="H3208">
            <v>45966.658333333333</v>
          </cell>
        </row>
        <row r="3209">
          <cell r="A3209" t="str">
            <v>UCW-21557</v>
          </cell>
          <cell r="B3209" t="str">
            <v>CLONE - CLONE - Beauty - 129094 - E2E - Colors Queen - 46 SKUS - 18 Oct</v>
          </cell>
          <cell r="C3209" t="str">
            <v>CLOSED Due to Inactive/Insufficient Information</v>
          </cell>
          <cell r="D3209" t="str">
            <v>Medium</v>
          </cell>
          <cell r="E3209" t="str">
            <v>netscribes</v>
          </cell>
          <cell r="F3209" t="str">
            <v>Simi Raichel Zachariah</v>
          </cell>
          <cell r="G3209">
            <v>45964.4375</v>
          </cell>
          <cell r="H3209">
            <v>46029.522222222222</v>
          </cell>
        </row>
        <row r="3210">
          <cell r="A3210" t="str">
            <v>UCW-21555</v>
          </cell>
          <cell r="B3210" t="str">
            <v>Content Sheet and Image Link | Royal Enfield | 15 products | Tata Cliq | 1242030466</v>
          </cell>
          <cell r="C3210" t="str">
            <v>CLOSED</v>
          </cell>
          <cell r="D3210" t="str">
            <v>Medium</v>
          </cell>
          <cell r="E3210" t="str">
            <v>netscribes</v>
          </cell>
          <cell r="F3210" t="str">
            <v>Sushma Ram</v>
          </cell>
          <cell r="G3210">
            <v>45963.867361111108</v>
          </cell>
          <cell r="H3210">
            <v>45968.751388888886</v>
          </cell>
        </row>
        <row r="3211">
          <cell r="A3211" t="str">
            <v>UCW-21553</v>
          </cell>
          <cell r="B3211" t="str">
            <v>Mood shoot Image change</v>
          </cell>
          <cell r="C3211" t="str">
            <v>CLOSED</v>
          </cell>
          <cell r="D3211" t="str">
            <v>Medium</v>
          </cell>
          <cell r="E3211" t="str">
            <v>netscribes</v>
          </cell>
          <cell r="F3211" t="str">
            <v>Sushma Ram</v>
          </cell>
          <cell r="G3211">
            <v>45963.832638888889</v>
          </cell>
          <cell r="H3211">
            <v>45973.50277777778</v>
          </cell>
        </row>
        <row r="3212">
          <cell r="A3212" t="str">
            <v>UCW-21552</v>
          </cell>
          <cell r="B3212" t="str">
            <v>Kids New Listings 20.8.2025</v>
          </cell>
          <cell r="C3212" t="str">
            <v>CLOSED</v>
          </cell>
          <cell r="D3212" t="str">
            <v>Medium</v>
          </cell>
          <cell r="E3212" t="str">
            <v>netscribes</v>
          </cell>
          <cell r="F3212" t="str">
            <v>Sushma Ram</v>
          </cell>
          <cell r="G3212">
            <v>45963.829861111109</v>
          </cell>
          <cell r="H3212">
            <v>45966.775694444441</v>
          </cell>
        </row>
        <row r="3213">
          <cell r="A3213" t="str">
            <v>UCW-21551</v>
          </cell>
          <cell r="B3213" t="str">
            <v>Bewakoof X Tatacliq | Size Addition | 29-10-2025</v>
          </cell>
          <cell r="C3213" t="str">
            <v>CLOSED</v>
          </cell>
          <cell r="D3213" t="str">
            <v>Medium</v>
          </cell>
          <cell r="E3213" t="str">
            <v>netscribes</v>
          </cell>
          <cell r="F3213" t="str">
            <v>Sushma Ram</v>
          </cell>
          <cell r="G3213">
            <v>45963.823611111111</v>
          </cell>
          <cell r="H3213">
            <v>45971.304861111108</v>
          </cell>
        </row>
        <row r="3214">
          <cell r="A3214" t="str">
            <v>UCW-21550</v>
          </cell>
          <cell r="B3214" t="str">
            <v xml:space="preserve">Kids Apparel 29-10-2025 </v>
          </cell>
          <cell r="C3214" t="str">
            <v>CLOSED</v>
          </cell>
          <cell r="D3214" t="str">
            <v>Medium</v>
          </cell>
          <cell r="E3214" t="str">
            <v>netscribes</v>
          </cell>
          <cell r="F3214" t="str">
            <v>Sushma Ram</v>
          </cell>
          <cell r="G3214">
            <v>45963.819444444445</v>
          </cell>
          <cell r="H3214">
            <v>46030.652083333334</v>
          </cell>
        </row>
        <row r="3215">
          <cell r="A3215" t="str">
            <v>UCW-21543</v>
          </cell>
          <cell r="B3215" t="str">
            <v>UCW-3222: UCW-2595: UCW-1394: UCW-1043: Jack &amp; Jones AW25 LOT 6 (Tata Cliq)</v>
          </cell>
          <cell r="C3215" t="str">
            <v>CLOSED</v>
          </cell>
          <cell r="D3215" t="str">
            <v>Medium</v>
          </cell>
          <cell r="E3215" t="str">
            <v>netscribes</v>
          </cell>
          <cell r="F3215" t="str">
            <v>Sushma Ram</v>
          </cell>
          <cell r="G3215">
            <v>45963.784722222219</v>
          </cell>
          <cell r="H3215">
            <v>45968.762499999997</v>
          </cell>
        </row>
        <row r="3216">
          <cell r="A3216" t="str">
            <v>UCW-21539</v>
          </cell>
          <cell r="B3216" t="str">
            <v>CLONE - GAS (PHASE-1) | TataCliq MP</v>
          </cell>
          <cell r="C3216" t="str">
            <v>CLOSED</v>
          </cell>
          <cell r="D3216" t="str">
            <v>Medium</v>
          </cell>
          <cell r="E3216" t="str">
            <v>netscribes</v>
          </cell>
          <cell r="F3216" t="str">
            <v>Mohd Tahir Shaikh</v>
          </cell>
          <cell r="G3216">
            <v>45963.538888888892</v>
          </cell>
          <cell r="H3216">
            <v>45966.679861111108</v>
          </cell>
        </row>
        <row r="3217">
          <cell r="A3217" t="str">
            <v>UCW-21531</v>
          </cell>
          <cell r="B3217" t="str">
            <v>Tata MP Apparels Pending 126460 27-10-2025</v>
          </cell>
          <cell r="C3217" t="str">
            <v>CLOSED</v>
          </cell>
          <cell r="D3217" t="str">
            <v>Medium</v>
          </cell>
          <cell r="E3217" t="str">
            <v>netscribes</v>
          </cell>
          <cell r="F3217" t="str">
            <v>Mohd Tahir Shaikh</v>
          </cell>
          <cell r="G3217">
            <v>45962.503472222219</v>
          </cell>
          <cell r="H3217">
            <v>45971.488888888889</v>
          </cell>
        </row>
        <row r="3218">
          <cell r="A3218" t="str">
            <v>UCW-21529</v>
          </cell>
          <cell r="B3218" t="str">
            <v>Create New Listings-Batch_LS_119</v>
          </cell>
          <cell r="C3218" t="str">
            <v>CLOSED</v>
          </cell>
          <cell r="D3218" t="str">
            <v>Medium</v>
          </cell>
          <cell r="E3218" t="str">
            <v>netscribes</v>
          </cell>
          <cell r="F3218" t="str">
            <v>Mohd Tahir Shaikh</v>
          </cell>
          <cell r="G3218">
            <v>45962.493055555555</v>
          </cell>
          <cell r="H3218">
            <v>45972.643750000003</v>
          </cell>
        </row>
        <row r="3219">
          <cell r="A3219" t="str">
            <v>UCW-21527</v>
          </cell>
          <cell r="B3219" t="str">
            <v>Beauty - 129468 - E2E - Herbaria - 14 SKUS - 1 Nov</v>
          </cell>
          <cell r="C3219" t="str">
            <v>CLOSED</v>
          </cell>
          <cell r="D3219" t="str">
            <v>Medium</v>
          </cell>
          <cell r="E3219" t="str">
            <v>netscribes</v>
          </cell>
          <cell r="F3219" t="str">
            <v>Shraddha Dighe</v>
          </cell>
          <cell r="G3219">
            <v>45962.395833333336</v>
          </cell>
          <cell r="H3219">
            <v>45972.449305555558</v>
          </cell>
        </row>
        <row r="3220">
          <cell r="A3220" t="str">
            <v>UCW-21526</v>
          </cell>
          <cell r="B3220" t="str">
            <v>Beauty - 125928 - E2E - Farmacy - 9 SKUS - 1 NOV</v>
          </cell>
          <cell r="C3220" t="str">
            <v>CLOSED</v>
          </cell>
          <cell r="D3220" t="str">
            <v>High</v>
          </cell>
          <cell r="E3220" t="str">
            <v>netscribes</v>
          </cell>
          <cell r="F3220" t="str">
            <v>Shraddha Dighe</v>
          </cell>
          <cell r="G3220">
            <v>45962.382638888892</v>
          </cell>
          <cell r="H3220">
            <v>45968.451388888891</v>
          </cell>
        </row>
        <row r="3221">
          <cell r="A3221" t="str">
            <v>UCW-21525</v>
          </cell>
          <cell r="B3221" t="str">
            <v>Take Down Celeb Images</v>
          </cell>
          <cell r="C3221" t="str">
            <v>CLOSED</v>
          </cell>
          <cell r="D3221" t="str">
            <v>Medium</v>
          </cell>
          <cell r="E3221" t="str">
            <v>Chirag Dubal</v>
          </cell>
          <cell r="F3221" t="str">
            <v>Reagan D’souza</v>
          </cell>
          <cell r="G3221">
            <v>45961.943055555559</v>
          </cell>
          <cell r="H3221">
            <v>45973.530555555553</v>
          </cell>
        </row>
        <row r="3222">
          <cell r="A3222" t="str">
            <v>UCW-21524</v>
          </cell>
          <cell r="B3222" t="str">
            <v>Ritu Kumar -AW-25 Kolkata Collection Catalogue - 31-10-25</v>
          </cell>
          <cell r="C3222" t="str">
            <v>CLOSED</v>
          </cell>
          <cell r="D3222" t="str">
            <v>Medium</v>
          </cell>
          <cell r="E3222" t="str">
            <v>Chirag Dubal</v>
          </cell>
          <cell r="F3222" t="str">
            <v>Reagan D’souza</v>
          </cell>
          <cell r="G3222">
            <v>45961.865277777775</v>
          </cell>
          <cell r="H3222">
            <v>45967.6</v>
          </cell>
        </row>
        <row r="3223">
          <cell r="A3223" t="str">
            <v>UCW-21516</v>
          </cell>
          <cell r="B3223" t="str">
            <v>Request to UPDATE IMAGES &amp; PRODUCT TITLE_ | TATA CLIQ_29-10-2025</v>
          </cell>
          <cell r="C3223" t="str">
            <v>CLOSED Due to Inactive/Insufficient Information</v>
          </cell>
          <cell r="D3223" t="str">
            <v>Medium</v>
          </cell>
          <cell r="E3223" t="str">
            <v>netscribes</v>
          </cell>
          <cell r="F3223" t="str">
            <v>Mohd Tahir Shaikh</v>
          </cell>
          <cell r="G3223">
            <v>45961.759027777778</v>
          </cell>
          <cell r="H3223">
            <v>45967.760416666664</v>
          </cell>
        </row>
        <row r="3224">
          <cell r="A3224" t="str">
            <v>UCW-21513</v>
          </cell>
          <cell r="B3224" t="str">
            <v>Brand: Converse | TQ Mall | Tshirt Unisex-Catalog (L4L)</v>
          </cell>
          <cell r="C3224" t="str">
            <v>CLOSED</v>
          </cell>
          <cell r="D3224" t="str">
            <v>Highest</v>
          </cell>
          <cell r="E3224" t="str">
            <v>netscribes</v>
          </cell>
          <cell r="F3224" t="str">
            <v>Sushma Ram</v>
          </cell>
          <cell r="G3224">
            <v>45961.742361111108</v>
          </cell>
          <cell r="H3224">
            <v>45969.732638888891</v>
          </cell>
        </row>
        <row r="3225">
          <cell r="A3225" t="str">
            <v>UCW-21512</v>
          </cell>
          <cell r="B3225" t="str">
            <v>Urgent : Image Replace - 40424301</v>
          </cell>
          <cell r="C3225" t="str">
            <v>CLOSED</v>
          </cell>
          <cell r="D3225" t="str">
            <v>Medium</v>
          </cell>
          <cell r="E3225" t="str">
            <v>netscribes</v>
          </cell>
          <cell r="F3225" t="str">
            <v>Sushma Ram</v>
          </cell>
          <cell r="G3225">
            <v>45961.72152777778</v>
          </cell>
          <cell r="H3225">
            <v>45968.589583333334</v>
          </cell>
        </row>
        <row r="3226">
          <cell r="A3226" t="str">
            <v>UCW-21511</v>
          </cell>
          <cell r="B3226" t="str">
            <v>Removal of images : Duorflex</v>
          </cell>
          <cell r="C3226" t="str">
            <v>CLOSED</v>
          </cell>
          <cell r="D3226" t="str">
            <v>Highest</v>
          </cell>
          <cell r="E3226" t="str">
            <v>netscribes</v>
          </cell>
          <cell r="F3226" t="str">
            <v>Sushma Ram</v>
          </cell>
          <cell r="G3226">
            <v>45961.706944444442</v>
          </cell>
          <cell r="H3226">
            <v>45973.531944444447</v>
          </cell>
        </row>
        <row r="3227">
          <cell r="A3227" t="str">
            <v>UCW-21510</v>
          </cell>
          <cell r="B3227" t="str">
            <v>TCF Listing</v>
          </cell>
          <cell r="C3227" t="str">
            <v>CLOSED</v>
          </cell>
          <cell r="D3227" t="str">
            <v>Medium</v>
          </cell>
          <cell r="E3227" t="str">
            <v>netscribes</v>
          </cell>
          <cell r="F3227" t="str">
            <v>Mohd Tahir Shaikh</v>
          </cell>
          <cell r="G3227">
            <v>45961.697222222225</v>
          </cell>
          <cell r="H3227">
            <v>45969.660416666666</v>
          </cell>
        </row>
        <row r="3228">
          <cell r="A3228" t="str">
            <v>UCW-21508</v>
          </cell>
          <cell r="B3228" t="str">
            <v>Beauty - 125928 - Adhoc Content and Image update - Kora organics - 13 SKUS - 31 Oct</v>
          </cell>
          <cell r="C3228" t="str">
            <v>CLOSED</v>
          </cell>
          <cell r="D3228" t="str">
            <v>Highest</v>
          </cell>
          <cell r="E3228" t="str">
            <v>netscribes</v>
          </cell>
          <cell r="F3228" t="str">
            <v>Shraddha Dighe</v>
          </cell>
          <cell r="G3228">
            <v>45961.686111111114</v>
          </cell>
          <cell r="H3228">
            <v>45985.770833333336</v>
          </cell>
        </row>
        <row r="3229">
          <cell r="A3229" t="str">
            <v>UCW-21507</v>
          </cell>
          <cell r="B3229" t="str">
            <v xml:space="preserve">BEauty - E2E - 126198 - Fae - 30skus - 31st Oct </v>
          </cell>
          <cell r="C3229" t="str">
            <v>CLOSED</v>
          </cell>
          <cell r="D3229" t="str">
            <v>Medium</v>
          </cell>
          <cell r="E3229" t="str">
            <v>netscribes</v>
          </cell>
          <cell r="F3229" t="str">
            <v>Simi Raichel Zachariah</v>
          </cell>
          <cell r="G3229">
            <v>45961.684027777781</v>
          </cell>
          <cell r="H3229">
            <v>45968.459027777775</v>
          </cell>
        </row>
        <row r="3230">
          <cell r="A3230" t="str">
            <v>UCW-21500</v>
          </cell>
          <cell r="B3230" t="str">
            <v xml:space="preserve">Beauty - Adhoc - 125928 - swiss beauty - 25 skus - 31st oct </v>
          </cell>
          <cell r="C3230" t="str">
            <v>CLOSED</v>
          </cell>
          <cell r="D3230" t="str">
            <v>Medium</v>
          </cell>
          <cell r="E3230" t="str">
            <v>netscribes</v>
          </cell>
          <cell r="F3230" t="str">
            <v>Simi Raichel Zachariah</v>
          </cell>
          <cell r="G3230">
            <v>45961.667361111111</v>
          </cell>
          <cell r="H3230">
            <v>45973.568055555559</v>
          </cell>
        </row>
        <row r="3231">
          <cell r="A3231" t="str">
            <v>UCW-21498</v>
          </cell>
          <cell r="B3231" t="str">
            <v>BEauty - E2E - 125928 - Tom ford - 1 sku -31st oct</v>
          </cell>
          <cell r="C3231" t="str">
            <v>CLOSED</v>
          </cell>
          <cell r="D3231" t="str">
            <v>Medium</v>
          </cell>
          <cell r="E3231" t="str">
            <v>netscribes</v>
          </cell>
          <cell r="F3231" t="str">
            <v>Simi Raichel Zachariah</v>
          </cell>
          <cell r="G3231">
            <v>45961.661111111112</v>
          </cell>
          <cell r="H3231">
            <v>45968.446527777778</v>
          </cell>
        </row>
        <row r="3232">
          <cell r="A3232" t="str">
            <v>UCW-21496</v>
          </cell>
          <cell r="B3232" t="str">
            <v>Cataloging details - 57 OS</v>
          </cell>
          <cell r="C3232" t="str">
            <v>CLOSED</v>
          </cell>
          <cell r="D3232" t="str">
            <v>Medium</v>
          </cell>
          <cell r="E3232" t="str">
            <v>netscribes</v>
          </cell>
          <cell r="F3232" t="str">
            <v>Sushma Ram</v>
          </cell>
          <cell r="G3232">
            <v>45961.655555555553</v>
          </cell>
          <cell r="H3232">
            <v>45969.73333333333</v>
          </cell>
        </row>
        <row r="3233">
          <cell r="A3233" t="str">
            <v>UCW-21489</v>
          </cell>
          <cell r="B3233" t="str">
            <v>Beauty - E2E - 125928 - Farmacy - 3 skus - 31st Oct</v>
          </cell>
          <cell r="C3233" t="str">
            <v>CLOSED</v>
          </cell>
          <cell r="D3233" t="str">
            <v>Medium</v>
          </cell>
          <cell r="E3233" t="str">
            <v>netscribes</v>
          </cell>
          <cell r="F3233" t="str">
            <v>Simi Raichel Zachariah</v>
          </cell>
          <cell r="G3233">
            <v>45961.575694444444</v>
          </cell>
          <cell r="H3233">
            <v>45968.651388888888</v>
          </cell>
        </row>
        <row r="3234">
          <cell r="A3234" t="str">
            <v>UCW-21488</v>
          </cell>
          <cell r="B3234" t="str">
            <v>Beauty - 128656 - E2E - CADIVEU - 7 SKUS - 31 Oct</v>
          </cell>
          <cell r="C3234" t="str">
            <v>CLOSED</v>
          </cell>
          <cell r="D3234" t="str">
            <v>Highest</v>
          </cell>
          <cell r="E3234" t="str">
            <v>netscribes</v>
          </cell>
          <cell r="F3234" t="str">
            <v>Shraddha Dighe</v>
          </cell>
          <cell r="G3234">
            <v>45961.575694444444</v>
          </cell>
          <cell r="H3234">
            <v>45968.455555555556</v>
          </cell>
        </row>
        <row r="3235">
          <cell r="A3235" t="str">
            <v>UCW-21486</v>
          </cell>
          <cell r="B3235" t="str">
            <v>Beauty - E2E - 125928 - Estee Lauder - 32 skus - 31st Oct</v>
          </cell>
          <cell r="C3235" t="str">
            <v>CLOSED Due to Inactive/Insufficient Information</v>
          </cell>
          <cell r="D3235" t="str">
            <v>Highest</v>
          </cell>
          <cell r="E3235" t="str">
            <v>netscribes</v>
          </cell>
          <cell r="F3235" t="str">
            <v>Simi Raichel Zachariah</v>
          </cell>
          <cell r="G3235">
            <v>45961.572222222225</v>
          </cell>
          <cell r="H3235">
            <v>45965.609027777777</v>
          </cell>
        </row>
        <row r="3236">
          <cell r="A3236" t="str">
            <v>UCW-21484</v>
          </cell>
          <cell r="B3236" t="str">
            <v>Beauty - E2E - 125928 - Playboy - 10 skus - 31st Oct</v>
          </cell>
          <cell r="C3236" t="str">
            <v>CLOSED</v>
          </cell>
          <cell r="D3236" t="str">
            <v>Medium</v>
          </cell>
          <cell r="E3236" t="str">
            <v>netscribes</v>
          </cell>
          <cell r="F3236" t="str">
            <v>Simi Raichel Zachariah</v>
          </cell>
          <cell r="G3236">
            <v>45961.55972222222</v>
          </cell>
          <cell r="H3236">
            <v>45972.45416666667</v>
          </cell>
        </row>
        <row r="3237">
          <cell r="A3237" t="str">
            <v>UCW-21475</v>
          </cell>
          <cell r="B3237" t="str">
            <v>TATACLIQ X LIBAS AI IMAGE REPLACE 28-10-2025</v>
          </cell>
          <cell r="C3237" t="str">
            <v>CLOSED</v>
          </cell>
          <cell r="D3237" t="str">
            <v>Medium</v>
          </cell>
          <cell r="E3237" t="str">
            <v>netscribes</v>
          </cell>
          <cell r="F3237" t="str">
            <v>Sushma Ram</v>
          </cell>
          <cell r="G3237">
            <v>45960.822916666664</v>
          </cell>
          <cell r="H3237">
            <v>45973.527083333334</v>
          </cell>
        </row>
        <row r="3238">
          <cell r="A3238" t="str">
            <v>UCW-21474</v>
          </cell>
          <cell r="B3238" t="str">
            <v>TATACLIQ X LIBAS IMAGE UPDATE 27-10-2025</v>
          </cell>
          <cell r="C3238" t="str">
            <v>CLOSED</v>
          </cell>
          <cell r="D3238" t="str">
            <v>Medium</v>
          </cell>
          <cell r="E3238" t="str">
            <v>netscribes</v>
          </cell>
          <cell r="F3238" t="str">
            <v>Sushma Ram</v>
          </cell>
          <cell r="G3238">
            <v>45960.818055555559</v>
          </cell>
          <cell r="H3238">
            <v>45973.52847222222</v>
          </cell>
        </row>
        <row r="3239">
          <cell r="A3239" t="str">
            <v>UCW-21473</v>
          </cell>
          <cell r="B3239" t="str">
            <v>Clone - M&amp;S - Cataloguing</v>
          </cell>
          <cell r="C3239" t="str">
            <v>CLOSED</v>
          </cell>
          <cell r="D3239" t="str">
            <v>Medium</v>
          </cell>
          <cell r="E3239" t="str">
            <v>netscribes</v>
          </cell>
          <cell r="F3239" t="str">
            <v>netscribes</v>
          </cell>
          <cell r="G3239">
            <v>45960.805555555555</v>
          </cell>
          <cell r="H3239">
            <v>45986.705555555556</v>
          </cell>
        </row>
        <row r="3240">
          <cell r="A3240" t="str">
            <v>UCW-21461</v>
          </cell>
          <cell r="B3240" t="str">
            <v>Tatacliq Men Content template_28-10-25</v>
          </cell>
          <cell r="C3240" t="str">
            <v>CLOSED</v>
          </cell>
          <cell r="D3240" t="str">
            <v>Medium</v>
          </cell>
          <cell r="E3240" t="str">
            <v>netscribes</v>
          </cell>
          <cell r="F3240" t="str">
            <v>Sushma Ram</v>
          </cell>
          <cell r="G3240">
            <v>45960.740972222222</v>
          </cell>
          <cell r="H3240">
            <v>45969.73333333333</v>
          </cell>
        </row>
        <row r="3241">
          <cell r="A3241" t="str">
            <v>UCW-21460</v>
          </cell>
          <cell r="B3241" t="str">
            <v>TATACLIQ X LIBAS IMAGE ADDITION (Influencer Images) 28-10-2025</v>
          </cell>
          <cell r="C3241" t="str">
            <v>CLOSED</v>
          </cell>
          <cell r="D3241" t="str">
            <v>Medium</v>
          </cell>
          <cell r="E3241" t="str">
            <v>netscribes</v>
          </cell>
          <cell r="F3241" t="str">
            <v>Sushma Ram</v>
          </cell>
          <cell r="G3241">
            <v>45960.736805555556</v>
          </cell>
          <cell r="H3241">
            <v>45962.445138888892</v>
          </cell>
        </row>
        <row r="3242">
          <cell r="A3242" t="str">
            <v>UCW-21459</v>
          </cell>
          <cell r="B3242" t="str">
            <v>Men's Apparel 28-10-2025</v>
          </cell>
          <cell r="C3242" t="str">
            <v>CLOSED</v>
          </cell>
          <cell r="D3242" t="str">
            <v>Medium</v>
          </cell>
          <cell r="E3242" t="str">
            <v>netscribes</v>
          </cell>
          <cell r="F3242" t="str">
            <v>Mohd Tahir Shaikh</v>
          </cell>
          <cell r="G3242">
            <v>45960.734722222223</v>
          </cell>
          <cell r="H3242">
            <v>45969.73333333333</v>
          </cell>
        </row>
        <row r="3243">
          <cell r="A3243" t="str">
            <v>UCW-21451</v>
          </cell>
          <cell r="B3243" t="str">
            <v>Women's Apparel 28-10-2025</v>
          </cell>
          <cell r="C3243" t="str">
            <v>CLOSED</v>
          </cell>
          <cell r="D3243" t="str">
            <v>Medium</v>
          </cell>
          <cell r="E3243" t="str">
            <v>netscribes</v>
          </cell>
          <cell r="F3243" t="str">
            <v>Mohd Tahir Shaikh</v>
          </cell>
          <cell r="G3243">
            <v>45960.709027777775</v>
          </cell>
          <cell r="H3243">
            <v>45971.577777777777</v>
          </cell>
        </row>
        <row r="3244">
          <cell r="A3244" t="str">
            <v>UCW-21449</v>
          </cell>
          <cell r="B3244" t="str">
            <v>Beauty - E2E - 125928 - Armani - 9 skus - 30th Oct</v>
          </cell>
          <cell r="C3244" t="str">
            <v>CLOSED</v>
          </cell>
          <cell r="D3244" t="str">
            <v>Medium</v>
          </cell>
          <cell r="E3244" t="str">
            <v>netscribes</v>
          </cell>
          <cell r="F3244" t="str">
            <v>Simi Raichel Zachariah</v>
          </cell>
          <cell r="G3244">
            <v>45960.694444444445</v>
          </cell>
          <cell r="H3244">
            <v>45962.499305555553</v>
          </cell>
        </row>
        <row r="3245">
          <cell r="A3245" t="str">
            <v>UCW-21447</v>
          </cell>
          <cell r="B3245" t="str">
            <v>Beauty - E2E - 127367 - Kiro - 2 skus - 30th Oct 2025</v>
          </cell>
          <cell r="C3245" t="str">
            <v>CLOSED</v>
          </cell>
          <cell r="D3245" t="str">
            <v>Medium</v>
          </cell>
          <cell r="E3245" t="str">
            <v>netscribes</v>
          </cell>
          <cell r="F3245" t="str">
            <v>Simi Raichel Zachariah</v>
          </cell>
          <cell r="G3245">
            <v>45960.688888888886</v>
          </cell>
          <cell r="H3245">
            <v>45966.473611111112</v>
          </cell>
        </row>
        <row r="3246">
          <cell r="A3246" t="str">
            <v>UCW-21445</v>
          </cell>
          <cell r="B3246" t="str">
            <v>MKH Catalog</v>
          </cell>
          <cell r="C3246" t="str">
            <v>CLOSED</v>
          </cell>
          <cell r="D3246" t="str">
            <v>Medium</v>
          </cell>
          <cell r="E3246" t="str">
            <v>netscribes</v>
          </cell>
          <cell r="F3246" t="str">
            <v>Mohd Tahir Shaikh</v>
          </cell>
          <cell r="G3246">
            <v>45960.683333333334</v>
          </cell>
          <cell r="H3246">
            <v>45971.699305555558</v>
          </cell>
        </row>
        <row r="3247">
          <cell r="A3247" t="str">
            <v>UCW-21444</v>
          </cell>
          <cell r="B3247" t="str">
            <v xml:space="preserve">FA25 | TH | Mall | Migration </v>
          </cell>
          <cell r="C3247" t="str">
            <v>CLOSED</v>
          </cell>
          <cell r="D3247" t="str">
            <v>Medium</v>
          </cell>
          <cell r="E3247" t="str">
            <v>Chirag Dubal</v>
          </cell>
          <cell r="F3247" t="str">
            <v>Asmi Kumar</v>
          </cell>
          <cell r="G3247">
            <v>45960.679166666669</v>
          </cell>
          <cell r="H3247">
            <v>45973.708333333336</v>
          </cell>
        </row>
        <row r="3248">
          <cell r="A3248" t="str">
            <v>UCW-21443</v>
          </cell>
          <cell r="B3248" t="str">
            <v>TH | Migration | Mall to Lux | 21 Styles</v>
          </cell>
          <cell r="C3248" t="str">
            <v>CLOSED Due to Inactive/Insufficient Information</v>
          </cell>
          <cell r="D3248" t="str">
            <v>Medium</v>
          </cell>
          <cell r="E3248" t="str">
            <v>Chirag Dubal</v>
          </cell>
          <cell r="F3248" t="str">
            <v>Asmi Kumar</v>
          </cell>
          <cell r="G3248">
            <v>45960.675000000003</v>
          </cell>
          <cell r="H3248">
            <v>45961.497916666667</v>
          </cell>
        </row>
        <row r="3249">
          <cell r="A3249" t="str">
            <v>UCW-21441</v>
          </cell>
          <cell r="B3249" t="str">
            <v>Beauty - E2E - 125928 -  Steve Madden - 4 skus - 30th Oct 2025</v>
          </cell>
          <cell r="C3249" t="str">
            <v>CLOSED</v>
          </cell>
          <cell r="D3249" t="str">
            <v>Medium</v>
          </cell>
          <cell r="E3249" t="str">
            <v>netscribes</v>
          </cell>
          <cell r="F3249" t="str">
            <v>Simi Raichel Zachariah</v>
          </cell>
          <cell r="G3249">
            <v>45960.667361111111</v>
          </cell>
          <cell r="H3249">
            <v>45968.444444444445</v>
          </cell>
        </row>
        <row r="3250">
          <cell r="A3250" t="str">
            <v>UCW-21436</v>
          </cell>
          <cell r="B3250" t="str">
            <v>PUMA Catalogue : Fashion &amp; Luxury : Adults : 29th October</v>
          </cell>
          <cell r="C3250" t="str">
            <v>CLOSED</v>
          </cell>
          <cell r="D3250" t="str">
            <v>Medium</v>
          </cell>
          <cell r="E3250" t="str">
            <v>netscribes</v>
          </cell>
          <cell r="F3250" t="str">
            <v>Sushma Ram</v>
          </cell>
          <cell r="G3250">
            <v>45960.652083333334</v>
          </cell>
          <cell r="H3250">
            <v>46210.465277777781</v>
          </cell>
        </row>
        <row r="3251">
          <cell r="A3251" t="str">
            <v>UCW-21435</v>
          </cell>
          <cell r="B3251" t="str">
            <v>Beauty - E2E - 127939 - Memo Paris - 1 sku - 30th Oct 2025</v>
          </cell>
          <cell r="C3251" t="str">
            <v>CLOSED</v>
          </cell>
          <cell r="D3251" t="str">
            <v>Medium</v>
          </cell>
          <cell r="E3251" t="str">
            <v>netscribes</v>
          </cell>
          <cell r="F3251" t="str">
            <v>Simi Raichel Zachariah</v>
          </cell>
          <cell r="G3251">
            <v>45960.652083333334</v>
          </cell>
          <cell r="H3251">
            <v>45962.474999999999</v>
          </cell>
        </row>
        <row r="3252">
          <cell r="A3252" t="str">
            <v>UCW-21433</v>
          </cell>
          <cell r="B3252" t="str">
            <v>Nike New Listing 14-10-2025</v>
          </cell>
          <cell r="C3252" t="str">
            <v>CLOSED</v>
          </cell>
          <cell r="D3252" t="str">
            <v>Medium</v>
          </cell>
          <cell r="E3252" t="str">
            <v>netscribes</v>
          </cell>
          <cell r="F3252" t="str">
            <v>Sushma Ram</v>
          </cell>
          <cell r="G3252">
            <v>45960.643055555556</v>
          </cell>
          <cell r="H3252">
            <v>45971.683333333334</v>
          </cell>
        </row>
        <row r="3253">
          <cell r="A3253" t="str">
            <v>UCW-21432</v>
          </cell>
          <cell r="B3253" t="str">
            <v>Beauty - E2E - 127367 - Kiro - 2 skus - 30th Oct 2025</v>
          </cell>
          <cell r="C3253" t="str">
            <v>CLOSED</v>
          </cell>
          <cell r="D3253" t="str">
            <v>Medium</v>
          </cell>
          <cell r="E3253" t="str">
            <v>netscribes</v>
          </cell>
          <cell r="F3253" t="str">
            <v>Simi Raichel Zachariah</v>
          </cell>
          <cell r="G3253">
            <v>45960.642361111109</v>
          </cell>
          <cell r="H3253">
            <v>45969.532638888886</v>
          </cell>
        </row>
        <row r="3254">
          <cell r="A3254" t="str">
            <v>UCW-21431</v>
          </cell>
          <cell r="B3254" t="str">
            <v>Beauty - E2E - 127367 - Kiro - 2 skus - 30th Oct 2025</v>
          </cell>
          <cell r="C3254" t="str">
            <v>CLOSED</v>
          </cell>
          <cell r="D3254" t="str">
            <v>Medium</v>
          </cell>
          <cell r="E3254" t="str">
            <v>netscribes</v>
          </cell>
          <cell r="F3254" t="str">
            <v>Simi Raichel Zachariah</v>
          </cell>
          <cell r="G3254">
            <v>45960.638888888891</v>
          </cell>
          <cell r="H3254">
            <v>45968.436111111114</v>
          </cell>
        </row>
        <row r="3255">
          <cell r="A3255" t="str">
            <v>UCW-21428</v>
          </cell>
          <cell r="B3255" t="str">
            <v>Asics - Tata Cliq Catalogue @28th Oct</v>
          </cell>
          <cell r="C3255" t="str">
            <v>CLOSED</v>
          </cell>
          <cell r="D3255" t="str">
            <v>Medium</v>
          </cell>
          <cell r="E3255" t="str">
            <v>netscribes</v>
          </cell>
          <cell r="F3255" t="str">
            <v>Sushma Ram</v>
          </cell>
          <cell r="G3255">
            <v>45960.618055555555</v>
          </cell>
          <cell r="H3255">
            <v>45969.73541666667</v>
          </cell>
        </row>
        <row r="3256">
          <cell r="A3256" t="str">
            <v>UCW-21427</v>
          </cell>
          <cell r="B3256" t="str">
            <v>Image &amp; Content Update On Tatacliq (Brand Name - Globus) (28.10.2025) (Western Wear)</v>
          </cell>
          <cell r="C3256" t="str">
            <v>CLOSED</v>
          </cell>
          <cell r="D3256" t="str">
            <v>Medium</v>
          </cell>
          <cell r="E3256" t="str">
            <v>netscribes</v>
          </cell>
          <cell r="F3256" t="str">
            <v>Mohd Tahir Shaikh</v>
          </cell>
          <cell r="G3256">
            <v>45960.612500000003</v>
          </cell>
          <cell r="H3256">
            <v>46003.986111111109</v>
          </cell>
        </row>
        <row r="3257">
          <cell r="A3257" t="str">
            <v>UCW-21426</v>
          </cell>
          <cell r="B3257" t="str">
            <v>Tata CLIQ(Fashion+Luxury) |adidas DTC| Footwear Attributes for Listing_28-10-25</v>
          </cell>
          <cell r="C3257" t="str">
            <v>CLOSED</v>
          </cell>
          <cell r="D3257" t="str">
            <v>Highest</v>
          </cell>
          <cell r="E3257" t="str">
            <v>netscribes</v>
          </cell>
          <cell r="F3257" t="str">
            <v>Sushma Ram</v>
          </cell>
          <cell r="G3257">
            <v>45960.611805555556</v>
          </cell>
          <cell r="H3257">
            <v>46189.368750000001</v>
          </cell>
        </row>
        <row r="3258">
          <cell r="A3258" t="str">
            <v>UCW-21424</v>
          </cell>
          <cell r="B3258" t="str">
            <v>Luxury platform Migration styles as on 29-Oct-25</v>
          </cell>
          <cell r="C3258" t="str">
            <v>CLOSED</v>
          </cell>
          <cell r="D3258" t="str">
            <v>Medium</v>
          </cell>
          <cell r="E3258" t="str">
            <v>Chirag Dubal</v>
          </cell>
          <cell r="F3258" t="str">
            <v>Asmi Kumar</v>
          </cell>
          <cell r="G3258">
            <v>45960.604861111111</v>
          </cell>
          <cell r="H3258">
            <v>45973.518055555556</v>
          </cell>
        </row>
        <row r="3259">
          <cell r="A3259" t="str">
            <v>UCW-21422</v>
          </cell>
          <cell r="B3259" t="str">
            <v>TH/CK Omni-55 Lot</v>
          </cell>
          <cell r="C3259" t="str">
            <v>CLOSED</v>
          </cell>
          <cell r="D3259" t="str">
            <v>Medium</v>
          </cell>
          <cell r="E3259" t="str">
            <v>Chirag Dubal</v>
          </cell>
          <cell r="F3259" t="str">
            <v>Asmi Kumar</v>
          </cell>
          <cell r="G3259">
            <v>45960.598611111112</v>
          </cell>
          <cell r="H3259">
            <v>46008.4375</v>
          </cell>
        </row>
        <row r="3260">
          <cell r="A3260" t="str">
            <v>UCW-21421</v>
          </cell>
          <cell r="B3260" t="str">
            <v>Nike Add now Catalogue dated 28th Oct2025 ( Seller account: 129408, 129415 and 129417 )</v>
          </cell>
          <cell r="C3260" t="str">
            <v>CLOSED</v>
          </cell>
          <cell r="D3260" t="str">
            <v>Medium</v>
          </cell>
          <cell r="E3260" t="str">
            <v>netscribes</v>
          </cell>
          <cell r="F3260" t="str">
            <v>Sushma Ram</v>
          </cell>
          <cell r="G3260">
            <v>45960.59375</v>
          </cell>
          <cell r="H3260">
            <v>45975.789583333331</v>
          </cell>
        </row>
        <row r="3261">
          <cell r="A3261" t="str">
            <v>UCW-21410</v>
          </cell>
          <cell r="B3261" t="str">
            <v>TATACLIQ X LIBAS SIZE ADDITION - 27-10-25</v>
          </cell>
          <cell r="C3261" t="str">
            <v>CLOSED</v>
          </cell>
          <cell r="D3261" t="str">
            <v>Medium</v>
          </cell>
          <cell r="E3261" t="str">
            <v>netscribes</v>
          </cell>
          <cell r="F3261" t="str">
            <v>Sushma Ram</v>
          </cell>
          <cell r="G3261">
            <v>45960.560416666667</v>
          </cell>
          <cell r="H3261">
            <v>45969.588888888888</v>
          </cell>
        </row>
        <row r="3262">
          <cell r="A3262" t="str">
            <v>UCW-21402</v>
          </cell>
          <cell r="B3262" t="str">
            <v>Tatacliq Lifestyle Catalogue Template-Lot -132_28.10.2025</v>
          </cell>
          <cell r="C3262" t="str">
            <v>CLOSED</v>
          </cell>
          <cell r="D3262" t="str">
            <v>Medium</v>
          </cell>
          <cell r="E3262" t="str">
            <v>netscribes</v>
          </cell>
          <cell r="F3262" t="str">
            <v>Mohd Tahir Shaikh</v>
          </cell>
          <cell r="G3262">
            <v>45960.527083333334</v>
          </cell>
          <cell r="H3262">
            <v>45969.737500000003</v>
          </cell>
        </row>
        <row r="3263">
          <cell r="A3263" t="str">
            <v>UCW-21399</v>
          </cell>
          <cell r="B3263" t="str">
            <v>Brand: Converse | TQ Footwear | Unisex-Catalog - V2</v>
          </cell>
          <cell r="C3263" t="str">
            <v>CLOSED</v>
          </cell>
          <cell r="D3263" t="str">
            <v>Medium</v>
          </cell>
          <cell r="E3263" t="str">
            <v>netscribes</v>
          </cell>
          <cell r="F3263" t="str">
            <v>Mohd Tahir Shaikh</v>
          </cell>
          <cell r="G3263">
            <v>45960.510416666664</v>
          </cell>
          <cell r="H3263">
            <v>45972.631944444445</v>
          </cell>
        </row>
        <row r="3264">
          <cell r="A3264" t="str">
            <v>UCW-21397</v>
          </cell>
          <cell r="B3264" t="str">
            <v>Brand: Converse | TQ Footwear | W-Catalog - V2</v>
          </cell>
          <cell r="C3264" t="str">
            <v>CLOSED</v>
          </cell>
          <cell r="D3264" t="str">
            <v>Medium</v>
          </cell>
          <cell r="E3264" t="str">
            <v>netscribes</v>
          </cell>
          <cell r="F3264" t="str">
            <v>Mohd Tahir Shaikh</v>
          </cell>
          <cell r="G3264">
            <v>45960.5</v>
          </cell>
          <cell r="H3264">
            <v>45972.625</v>
          </cell>
        </row>
        <row r="3265">
          <cell r="A3265" t="str">
            <v>UCW-21396</v>
          </cell>
          <cell r="B3265" t="str">
            <v>Beauty - Image resize - 30 oct</v>
          </cell>
          <cell r="C3265" t="str">
            <v>CLOSED</v>
          </cell>
          <cell r="D3265" t="str">
            <v>Highest</v>
          </cell>
          <cell r="E3265" t="str">
            <v>netscribes</v>
          </cell>
          <cell r="F3265" t="str">
            <v>Shraddha Dighe</v>
          </cell>
          <cell r="G3265">
            <v>45960.497916666667</v>
          </cell>
          <cell r="H3265">
            <v>45964.697222222225</v>
          </cell>
        </row>
        <row r="3266">
          <cell r="A3266" t="str">
            <v>UCW-21395</v>
          </cell>
          <cell r="B3266" t="str">
            <v xml:space="preserve">Bag Accessories 23-10-2025 </v>
          </cell>
          <cell r="C3266" t="str">
            <v>CLOSED</v>
          </cell>
          <cell r="D3266" t="str">
            <v>Medium</v>
          </cell>
          <cell r="E3266" t="str">
            <v>netscribes</v>
          </cell>
          <cell r="F3266" t="str">
            <v>netscribes</v>
          </cell>
          <cell r="G3266">
            <v>45960.48541666667</v>
          </cell>
          <cell r="H3266">
            <v>45980.84097222222</v>
          </cell>
        </row>
        <row r="3267">
          <cell r="A3267" t="str">
            <v>UCW-21383</v>
          </cell>
          <cell r="B3267" t="str">
            <v>TATACLIQ X LIBAS AI IMAGE UPDATE 24-10-2025</v>
          </cell>
          <cell r="C3267" t="str">
            <v>CLOSED</v>
          </cell>
          <cell r="D3267" t="str">
            <v>Medium</v>
          </cell>
          <cell r="E3267" t="str">
            <v>netscribes</v>
          </cell>
          <cell r="F3267" t="str">
            <v>Mohd Tahir Shaikh</v>
          </cell>
          <cell r="G3267">
            <v>45960.027083333334</v>
          </cell>
          <cell r="H3267">
            <v>46003.98541666667</v>
          </cell>
        </row>
        <row r="3268">
          <cell r="A3268" t="str">
            <v>UCW-21382</v>
          </cell>
          <cell r="B3268" t="str">
            <v>Request for change of images</v>
          </cell>
          <cell r="C3268" t="str">
            <v>CLOSED</v>
          </cell>
          <cell r="D3268" t="str">
            <v>Medium</v>
          </cell>
          <cell r="E3268" t="str">
            <v>netscribes</v>
          </cell>
          <cell r="F3268" t="str">
            <v>Mohd Tahir Shaikh</v>
          </cell>
          <cell r="G3268">
            <v>45960.018055555556</v>
          </cell>
          <cell r="H3268">
            <v>45992.813194444447</v>
          </cell>
        </row>
        <row r="3269">
          <cell r="A3269" t="str">
            <v>UCW-21380</v>
          </cell>
          <cell r="B3269" t="str">
            <v>Nike New Listing Sheet 28-10-2025</v>
          </cell>
          <cell r="C3269" t="str">
            <v>CLOSED</v>
          </cell>
          <cell r="D3269" t="str">
            <v>Highest</v>
          </cell>
          <cell r="E3269" t="str">
            <v>netscribes</v>
          </cell>
          <cell r="F3269" t="str">
            <v>Sushma Ram</v>
          </cell>
          <cell r="G3269">
            <v>45959.847916666666</v>
          </cell>
          <cell r="H3269">
            <v>45972.609722222223</v>
          </cell>
        </row>
        <row r="3270">
          <cell r="A3270" t="str">
            <v>UCW-21379</v>
          </cell>
          <cell r="B3270" t="str">
            <v>Catalog transfer - Yonex ( Critical Brand ) For New Listings.</v>
          </cell>
          <cell r="C3270" t="str">
            <v>CLOSED</v>
          </cell>
          <cell r="D3270" t="str">
            <v>Highest</v>
          </cell>
          <cell r="E3270" t="str">
            <v>netscribes</v>
          </cell>
          <cell r="F3270" t="str">
            <v>Sushma Ram</v>
          </cell>
          <cell r="G3270">
            <v>45959.832638888889</v>
          </cell>
          <cell r="H3270">
            <v>45992.72152777778</v>
          </cell>
        </row>
        <row r="3271">
          <cell r="A3271" t="str">
            <v>UCW-21377</v>
          </cell>
          <cell r="B3271" t="str">
            <v>BEauty - 125928 - Armani - 1 sku - 29th Oct</v>
          </cell>
          <cell r="C3271" t="str">
            <v>CLOSED</v>
          </cell>
          <cell r="D3271" t="str">
            <v>Medium</v>
          </cell>
          <cell r="E3271" t="str">
            <v>netscribes</v>
          </cell>
          <cell r="F3271" t="str">
            <v>Simi Raichel Zachariah</v>
          </cell>
          <cell r="G3271">
            <v>45959.793055555558</v>
          </cell>
          <cell r="H3271">
            <v>45961.500694444447</v>
          </cell>
        </row>
        <row r="3272">
          <cell r="A3272" t="str">
            <v>UCW-21372</v>
          </cell>
          <cell r="B3272" t="str">
            <v>ALDO FW25 Shoecare Catalog Submission (TC) - 27.10.2025</v>
          </cell>
          <cell r="C3272" t="str">
            <v>CLOSED</v>
          </cell>
          <cell r="D3272" t="str">
            <v>Medium</v>
          </cell>
          <cell r="E3272" t="str">
            <v>netscribes</v>
          </cell>
          <cell r="F3272" t="str">
            <v>Sushma Ram</v>
          </cell>
          <cell r="G3272">
            <v>45959.727083333331</v>
          </cell>
          <cell r="H3272">
            <v>45969.738194444442</v>
          </cell>
        </row>
        <row r="3273">
          <cell r="A3273" t="str">
            <v>UCW-21371</v>
          </cell>
          <cell r="B3273" t="str">
            <v>TH/CK-MP-Lot 64</v>
          </cell>
          <cell r="C3273" t="str">
            <v>CLOSED</v>
          </cell>
          <cell r="D3273" t="str">
            <v>Medium</v>
          </cell>
          <cell r="E3273" t="str">
            <v>Jaibharathi Jagannathan</v>
          </cell>
          <cell r="F3273" t="str">
            <v>Lishita Kotian</v>
          </cell>
          <cell r="G3273">
            <v>45959.71875</v>
          </cell>
          <cell r="H3273">
            <v>45969.738194444442</v>
          </cell>
        </row>
        <row r="3274">
          <cell r="A3274" t="str">
            <v>UCW-21368</v>
          </cell>
          <cell r="B3274" t="str">
            <v>CLONE - Hoversoul Lot -2</v>
          </cell>
          <cell r="C3274" t="str">
            <v>CLOSED</v>
          </cell>
          <cell r="D3274" t="str">
            <v>Medium</v>
          </cell>
          <cell r="E3274" t="str">
            <v>netscribes</v>
          </cell>
          <cell r="F3274" t="str">
            <v>Mohd Tahir Shaikh</v>
          </cell>
          <cell r="G3274">
            <v>45959.681944444441</v>
          </cell>
          <cell r="H3274">
            <v>45969.738888888889</v>
          </cell>
        </row>
        <row r="3275">
          <cell r="A3275" t="str">
            <v>UCW-21365</v>
          </cell>
          <cell r="B3275" t="str">
            <v>Beauty - E2E - 127939 - Memo Paris - 9 skus - 29th Oct 2025</v>
          </cell>
          <cell r="C3275" t="str">
            <v>CLOSED</v>
          </cell>
          <cell r="D3275" t="str">
            <v>Medium</v>
          </cell>
          <cell r="E3275" t="str">
            <v>netscribes</v>
          </cell>
          <cell r="F3275" t="str">
            <v>Simi Raichel Zachariah</v>
          </cell>
          <cell r="G3275">
            <v>45959.665972222225</v>
          </cell>
          <cell r="H3275">
            <v>45961.490277777775</v>
          </cell>
        </row>
        <row r="3276">
          <cell r="A3276" t="str">
            <v>UCW-21364</v>
          </cell>
          <cell r="B3276" t="str">
            <v>Beauty - 125928 - E2E - Dyson - 1 SKU - 29 Oct</v>
          </cell>
          <cell r="C3276" t="str">
            <v>CLOSED</v>
          </cell>
          <cell r="D3276" t="str">
            <v>Highest</v>
          </cell>
          <cell r="E3276" t="str">
            <v>netscribes</v>
          </cell>
          <cell r="F3276" t="str">
            <v>Shraddha Dighe</v>
          </cell>
          <cell r="G3276">
            <v>45959.665277777778</v>
          </cell>
          <cell r="H3276">
            <v>45961.48333333333</v>
          </cell>
        </row>
        <row r="3277">
          <cell r="A3277" t="str">
            <v>UCW-21361</v>
          </cell>
          <cell r="B3277" t="str">
            <v>Beauty - E2E - 128634 - DeBelle - 2 skus - 29th Oct</v>
          </cell>
          <cell r="C3277" t="str">
            <v>CLOSED Due to Inactive/Insufficient Information</v>
          </cell>
          <cell r="D3277" t="str">
            <v>Medium</v>
          </cell>
          <cell r="E3277" t="str">
            <v>netscribes</v>
          </cell>
          <cell r="F3277" t="str">
            <v>Simi Raichel Zachariah</v>
          </cell>
          <cell r="G3277">
            <v>45959.652777777781</v>
          </cell>
          <cell r="H3277">
            <v>45962.807638888888</v>
          </cell>
        </row>
        <row r="3278">
          <cell r="A3278" t="str">
            <v>UCW-21360</v>
          </cell>
          <cell r="B3278" t="str">
            <v>Urgent :: Tata Cliq Men's Apparel New Catalog 27-10-2025 // 53 Article</v>
          </cell>
          <cell r="C3278" t="str">
            <v>CLOSED</v>
          </cell>
          <cell r="D3278" t="str">
            <v>Medium</v>
          </cell>
          <cell r="E3278" t="str">
            <v>netscribes</v>
          </cell>
          <cell r="F3278" t="str">
            <v>Sushma Ram</v>
          </cell>
          <cell r="G3278">
            <v>45959.642361111109</v>
          </cell>
          <cell r="H3278">
            <v>45969.5625</v>
          </cell>
        </row>
        <row r="3279">
          <cell r="A3279" t="str">
            <v>UCW-21335</v>
          </cell>
          <cell r="B3279" t="str">
            <v>Replace Model Image - MP000000023203781-F24SSLMES16WH</v>
          </cell>
          <cell r="C3279" t="str">
            <v>CLOSED</v>
          </cell>
          <cell r="D3279" t="str">
            <v>Medium</v>
          </cell>
          <cell r="E3279" t="str">
            <v>netscribes</v>
          </cell>
          <cell r="F3279" t="str">
            <v>Mohd Tahir Shaikh</v>
          </cell>
          <cell r="G3279">
            <v>45959.461111111108</v>
          </cell>
          <cell r="H3279">
            <v>46003.98541666667</v>
          </cell>
        </row>
        <row r="3280">
          <cell r="A3280" t="str">
            <v>UCW-21331</v>
          </cell>
          <cell r="B3280" t="str">
            <v>Beauty - E2E - 127939 - Memo Paris - 3 skus - 29th Oct</v>
          </cell>
          <cell r="C3280" t="str">
            <v>CLOSED</v>
          </cell>
          <cell r="D3280" t="str">
            <v>Medium</v>
          </cell>
          <cell r="E3280" t="str">
            <v>netscribes</v>
          </cell>
          <cell r="F3280" t="str">
            <v>Simi Raichel Zachariah</v>
          </cell>
          <cell r="G3280">
            <v>45959.449305555558</v>
          </cell>
          <cell r="H3280">
            <v>45961.477777777778</v>
          </cell>
        </row>
        <row r="3281">
          <cell r="A3281" t="str">
            <v>UCW-21330</v>
          </cell>
          <cell r="B3281" t="str">
            <v>Image Update Request for Existing SKUs on TataCliq</v>
          </cell>
          <cell r="C3281" t="str">
            <v>CLOSED</v>
          </cell>
          <cell r="D3281" t="str">
            <v>Medium</v>
          </cell>
          <cell r="E3281" t="str">
            <v>netscribes</v>
          </cell>
          <cell r="F3281" t="str">
            <v>netscribes</v>
          </cell>
          <cell r="G3281">
            <v>45959.447222222225</v>
          </cell>
          <cell r="H3281">
            <v>46003.98541666667</v>
          </cell>
        </row>
        <row r="3282">
          <cell r="A3282" t="str">
            <v>UCW-21329</v>
          </cell>
          <cell r="B3282" t="str">
            <v>Styles Migration to Tata Cliq ABFRL Account - 25-09-2025</v>
          </cell>
          <cell r="C3282" t="str">
            <v>CLOSED Due to Inactive/Insufficient Information</v>
          </cell>
          <cell r="D3282" t="str">
            <v>Medium</v>
          </cell>
          <cell r="E3282" t="str">
            <v>netscribes</v>
          </cell>
          <cell r="F3282" t="str">
            <v>netscribes</v>
          </cell>
          <cell r="G3282">
            <v>45959.444444444445</v>
          </cell>
          <cell r="H3282">
            <v>45964.5625</v>
          </cell>
        </row>
        <row r="3283">
          <cell r="A3283" t="str">
            <v>UCW-21326</v>
          </cell>
          <cell r="B3283" t="str">
            <v>SF new image update TCR</v>
          </cell>
          <cell r="C3283" t="str">
            <v>CLOSED</v>
          </cell>
          <cell r="D3283" t="str">
            <v>Medium</v>
          </cell>
          <cell r="E3283" t="str">
            <v>netscribes</v>
          </cell>
          <cell r="F3283" t="str">
            <v>Mohd Tahir Shaikh</v>
          </cell>
          <cell r="G3283">
            <v>45959.438888888886</v>
          </cell>
          <cell r="H3283">
            <v>45973.779861111114</v>
          </cell>
        </row>
        <row r="3284">
          <cell r="A3284" t="str">
            <v>UCW-21324</v>
          </cell>
          <cell r="B3284" t="str">
            <v>Kids Apparel 22-10-2025</v>
          </cell>
          <cell r="C3284" t="str">
            <v>CLOSED</v>
          </cell>
          <cell r="D3284" t="str">
            <v>Medium</v>
          </cell>
          <cell r="E3284" t="str">
            <v>netscribes</v>
          </cell>
          <cell r="F3284" t="str">
            <v>netscribes</v>
          </cell>
          <cell r="G3284">
            <v>45958.879861111112</v>
          </cell>
          <cell r="H3284">
            <v>45989.666666666664</v>
          </cell>
        </row>
        <row r="3285">
          <cell r="A3285" t="str">
            <v>UCW-21323</v>
          </cell>
          <cell r="B3285" t="str">
            <v>Spykar | Tatacliq - New Catalogue - Mens Apparel - 27th Oct</v>
          </cell>
          <cell r="C3285" t="str">
            <v>CLOSED</v>
          </cell>
          <cell r="D3285" t="str">
            <v>Medium</v>
          </cell>
          <cell r="E3285" t="str">
            <v>netscribes</v>
          </cell>
          <cell r="F3285" t="str">
            <v>Sushma Ram</v>
          </cell>
          <cell r="G3285">
            <v>45958.834027777775</v>
          </cell>
          <cell r="H3285">
            <v>45969.563194444447</v>
          </cell>
        </row>
        <row r="3286">
          <cell r="A3286" t="str">
            <v>UCW-21320</v>
          </cell>
          <cell r="B3286" t="str">
            <v>Aria Nica Kids Footwear Listing AW-25</v>
          </cell>
          <cell r="C3286" t="str">
            <v>CLOSED</v>
          </cell>
          <cell r="D3286" t="str">
            <v>Medium</v>
          </cell>
          <cell r="E3286" t="str">
            <v>netscribes</v>
          </cell>
          <cell r="F3286" t="str">
            <v>Sushma Ram</v>
          </cell>
          <cell r="G3286">
            <v>45958.811111111114</v>
          </cell>
          <cell r="H3286">
            <v>45969.738888888889</v>
          </cell>
        </row>
        <row r="3287">
          <cell r="A3287" t="str">
            <v>UCW-21319</v>
          </cell>
          <cell r="B3287" t="str">
            <v>Brand Listings 2nd Set R&amp;B on Tata Cliq</v>
          </cell>
          <cell r="C3287" t="str">
            <v>CLOSED</v>
          </cell>
          <cell r="D3287" t="str">
            <v>Medium</v>
          </cell>
          <cell r="E3287" t="str">
            <v>netscribes</v>
          </cell>
          <cell r="F3287" t="str">
            <v>Mohd Tahir Shaikh</v>
          </cell>
          <cell r="G3287">
            <v>45958.791666666664</v>
          </cell>
          <cell r="H3287">
            <v>45969.739583333336</v>
          </cell>
        </row>
        <row r="3288">
          <cell r="A3288" t="str">
            <v>UCW-21318</v>
          </cell>
          <cell r="B3288" t="str">
            <v>Tatacliq Women Western Wear Template | 27th Oct'2025</v>
          </cell>
          <cell r="C3288" t="str">
            <v>CLOSED</v>
          </cell>
          <cell r="D3288" t="str">
            <v>Medium</v>
          </cell>
          <cell r="E3288" t="str">
            <v>netscribes</v>
          </cell>
          <cell r="F3288" t="str">
            <v>Mohd Tahir Shaikh</v>
          </cell>
          <cell r="G3288">
            <v>45958.787499999999</v>
          </cell>
          <cell r="H3288">
            <v>45972.609027777777</v>
          </cell>
        </row>
        <row r="3289">
          <cell r="A3289" t="str">
            <v>UCW-21316</v>
          </cell>
          <cell r="B3289" t="str">
            <v>Tatacliq Men's Apparels Templates | 27th Oct'2025</v>
          </cell>
          <cell r="C3289" t="str">
            <v>CLOSED</v>
          </cell>
          <cell r="D3289" t="str">
            <v>Medium</v>
          </cell>
          <cell r="E3289" t="str">
            <v>netscribes</v>
          </cell>
          <cell r="F3289" t="str">
            <v>Mohd Tahir Shaikh</v>
          </cell>
          <cell r="G3289">
            <v>45958.78125</v>
          </cell>
          <cell r="H3289">
            <v>45969.739583333336</v>
          </cell>
        </row>
        <row r="3290">
          <cell r="A3290" t="str">
            <v>UCW-21313</v>
          </cell>
          <cell r="B3290" t="str">
            <v>Accessories Listings 27.10.2025</v>
          </cell>
          <cell r="C3290" t="str">
            <v>CLOSED</v>
          </cell>
          <cell r="D3290" t="str">
            <v>Medium</v>
          </cell>
          <cell r="E3290" t="str">
            <v>netscribes</v>
          </cell>
          <cell r="F3290" t="str">
            <v>Mohd Tahir Shaikh</v>
          </cell>
          <cell r="G3290">
            <v>45958.772222222222</v>
          </cell>
          <cell r="H3290">
            <v>45969.740277777775</v>
          </cell>
        </row>
        <row r="3291">
          <cell r="A3291" t="str">
            <v>UCW-21309</v>
          </cell>
          <cell r="B3291" t="str">
            <v>TATACLIQ X LIBAS NEW CATALOGUE 24-10-2025</v>
          </cell>
          <cell r="C3291" t="str">
            <v>CLOSED</v>
          </cell>
          <cell r="D3291" t="str">
            <v>Medium</v>
          </cell>
          <cell r="E3291" t="str">
            <v>netscribes</v>
          </cell>
          <cell r="F3291" t="str">
            <v>Mohd Tahir Shaikh</v>
          </cell>
          <cell r="G3291">
            <v>45958.763888888891</v>
          </cell>
          <cell r="H3291">
            <v>45969.740277777775</v>
          </cell>
        </row>
        <row r="3292">
          <cell r="A3292" t="str">
            <v>UCW-21305</v>
          </cell>
          <cell r="B3292" t="str">
            <v>Beauty - Image reize - 28 Oct</v>
          </cell>
          <cell r="C3292" t="str">
            <v>CLOSED</v>
          </cell>
          <cell r="D3292" t="str">
            <v>Medium</v>
          </cell>
          <cell r="E3292" t="str">
            <v>netscribes</v>
          </cell>
          <cell r="F3292" t="str">
            <v>Shraddha Dighe</v>
          </cell>
          <cell r="G3292">
            <v>45958.744444444441</v>
          </cell>
          <cell r="H3292">
            <v>46003.984722222223</v>
          </cell>
        </row>
        <row r="3293">
          <cell r="A3293" t="str">
            <v>UCW-21303</v>
          </cell>
          <cell r="B3293" t="str">
            <v>Tata MP FTW Columbia Pending 126460 27-10-2025</v>
          </cell>
          <cell r="C3293" t="str">
            <v>CLOSED</v>
          </cell>
          <cell r="D3293" t="str">
            <v>Medium</v>
          </cell>
          <cell r="E3293" t="str">
            <v>netscribes</v>
          </cell>
          <cell r="F3293" t="str">
            <v>Sushma Ram</v>
          </cell>
          <cell r="G3293">
            <v>45958.742361111108</v>
          </cell>
          <cell r="H3293">
            <v>45971.495138888888</v>
          </cell>
        </row>
        <row r="3294">
          <cell r="A3294" t="str">
            <v>UCW-21301</v>
          </cell>
          <cell r="B3294" t="str">
            <v>Beauty - 125928 - E2E - Schwarzkopf Professional - 1 SKU - 28 Oct</v>
          </cell>
          <cell r="C3294" t="str">
            <v>CLOSED Due to Inactive/Insufficient Information</v>
          </cell>
          <cell r="D3294" t="str">
            <v>Highest</v>
          </cell>
          <cell r="E3294" t="str">
            <v>netscribes</v>
          </cell>
          <cell r="F3294" t="str">
            <v>Shraddha Dighe</v>
          </cell>
          <cell r="G3294">
            <v>45958.730555555558</v>
          </cell>
          <cell r="H3294">
            <v>45960.65902777778</v>
          </cell>
        </row>
        <row r="3295">
          <cell r="A3295" t="str">
            <v>UCW-21298</v>
          </cell>
          <cell r="B3295" t="str">
            <v xml:space="preserve">BEauty - E2E - 125790- Ajmal - 11 skus - 28th Oct </v>
          </cell>
          <cell r="C3295" t="str">
            <v>CLOSED</v>
          </cell>
          <cell r="D3295" t="str">
            <v>Medium</v>
          </cell>
          <cell r="E3295" t="str">
            <v>netscribes</v>
          </cell>
          <cell r="F3295" t="str">
            <v>Simi Raichel Zachariah</v>
          </cell>
          <cell r="G3295">
            <v>45958.72152777778</v>
          </cell>
          <cell r="H3295">
            <v>45962.470833333333</v>
          </cell>
        </row>
        <row r="3296">
          <cell r="A3296" t="str">
            <v>UCW-21297</v>
          </cell>
          <cell r="B3296" t="str">
            <v>Styli Men's Wear Catalogue | Lot-55</v>
          </cell>
          <cell r="C3296" t="str">
            <v>CLOSED</v>
          </cell>
          <cell r="D3296" t="str">
            <v>Medium</v>
          </cell>
          <cell r="E3296" t="str">
            <v>netscribes</v>
          </cell>
          <cell r="F3296" t="str">
            <v>Sushma Ram</v>
          </cell>
          <cell r="G3296">
            <v>45958.714583333334</v>
          </cell>
          <cell r="H3296">
            <v>45969.575694444444</v>
          </cell>
        </row>
        <row r="3297">
          <cell r="A3297" t="str">
            <v>UCW-21295</v>
          </cell>
          <cell r="B3297" t="str">
            <v>BEauty - E2E- 125783 - ALDEBARAN - 2 skus - 28th Oct</v>
          </cell>
          <cell r="C3297" t="str">
            <v>CLOSED</v>
          </cell>
          <cell r="D3297" t="str">
            <v>Medium</v>
          </cell>
          <cell r="E3297" t="str">
            <v>netscribes</v>
          </cell>
          <cell r="F3297" t="str">
            <v>Simi Raichel Zachariah</v>
          </cell>
          <cell r="G3297">
            <v>45958.707638888889</v>
          </cell>
          <cell r="H3297">
            <v>45966.487500000003</v>
          </cell>
        </row>
        <row r="3298">
          <cell r="A3298" t="str">
            <v>UCW-21294</v>
          </cell>
          <cell r="B3298" t="str">
            <v>Beauty - E2E - 127367 - kiro - 2 skus - 28th Oct</v>
          </cell>
          <cell r="C3298" t="str">
            <v>CLOSED</v>
          </cell>
          <cell r="D3298" t="str">
            <v>Medium</v>
          </cell>
          <cell r="E3298" t="str">
            <v>netscribes</v>
          </cell>
          <cell r="F3298" t="str">
            <v>Simi Raichel Zachariah</v>
          </cell>
          <cell r="G3298">
            <v>45958.703472222223</v>
          </cell>
          <cell r="H3298">
            <v>45962.467361111114</v>
          </cell>
        </row>
        <row r="3299">
          <cell r="A3299" t="str">
            <v>UCW-21287</v>
          </cell>
          <cell r="B3299" t="str">
            <v>CLONE - BEauty - E2E - 125928 - Lovechild Masaba - 20 skus - 20th Oct</v>
          </cell>
          <cell r="C3299" t="str">
            <v>CLOSED</v>
          </cell>
          <cell r="D3299" t="str">
            <v>Medium</v>
          </cell>
          <cell r="E3299" t="str">
            <v>netscribes</v>
          </cell>
          <cell r="F3299" t="str">
            <v>Simi Raichel Zachariah</v>
          </cell>
          <cell r="G3299">
            <v>45958.630555555559</v>
          </cell>
          <cell r="H3299">
            <v>45960.463194444441</v>
          </cell>
        </row>
        <row r="3300">
          <cell r="A3300" t="str">
            <v>UCW-21279</v>
          </cell>
          <cell r="B3300" t="str">
            <v>Reebok Footwear Men &amp; Women 22-10-2025</v>
          </cell>
          <cell r="C3300" t="str">
            <v>CLOSED Due to Inactive/Insufficient Information</v>
          </cell>
          <cell r="D3300" t="str">
            <v>Medium</v>
          </cell>
          <cell r="E3300" t="str">
            <v>netscribes</v>
          </cell>
          <cell r="F3300" t="str">
            <v>netscribes</v>
          </cell>
          <cell r="G3300">
            <v>45958.568055555559</v>
          </cell>
          <cell r="H3300">
            <v>45972.464583333334</v>
          </cell>
        </row>
        <row r="3301">
          <cell r="A3301" t="str">
            <v>UCW-21275</v>
          </cell>
          <cell r="B3301" t="str">
            <v>CLONE - BEauty - E2E - 127939 - HErmes - 1 sku - 20th Oct</v>
          </cell>
          <cell r="C3301" t="str">
            <v>CLOSED</v>
          </cell>
          <cell r="D3301" t="str">
            <v>Medium</v>
          </cell>
          <cell r="E3301" t="str">
            <v>netscribes</v>
          </cell>
          <cell r="F3301" t="str">
            <v>Simi Raichel Zachariah</v>
          </cell>
          <cell r="G3301">
            <v>45958.554861111108</v>
          </cell>
          <cell r="H3301">
            <v>45960.459027777775</v>
          </cell>
        </row>
        <row r="3302">
          <cell r="A3302" t="str">
            <v>UCW-21274</v>
          </cell>
          <cell r="B3302" t="str">
            <v>Onboarding on Tata Cliq Fashion</v>
          </cell>
          <cell r="C3302" t="str">
            <v>CLOSED</v>
          </cell>
          <cell r="D3302" t="str">
            <v>Medium</v>
          </cell>
          <cell r="E3302" t="str">
            <v>netscribes</v>
          </cell>
          <cell r="F3302" t="str">
            <v>Mohd Tahir Shaikh</v>
          </cell>
          <cell r="G3302">
            <v>45958.538194444445</v>
          </cell>
          <cell r="H3302">
            <v>46003.984722222223</v>
          </cell>
        </row>
        <row r="3303">
          <cell r="A3303" t="str">
            <v>UCW-21272</v>
          </cell>
          <cell r="B3303" t="str">
            <v>CLONE - Beauty - 129094 - E2E - Colors Queen - 46 SKUS - 18 Oct</v>
          </cell>
          <cell r="C3303" t="str">
            <v>CLOSED Due to Inactive/Insufficient Information</v>
          </cell>
          <cell r="D3303" t="str">
            <v>Medium</v>
          </cell>
          <cell r="E3303" t="str">
            <v>netscribes</v>
          </cell>
          <cell r="F3303" t="str">
            <v>Simi Raichel Zachariah</v>
          </cell>
          <cell r="G3303">
            <v>45958.512499999997</v>
          </cell>
          <cell r="H3303">
            <v>45964.4375</v>
          </cell>
        </row>
        <row r="3304">
          <cell r="A3304" t="str">
            <v>UCW-21259</v>
          </cell>
          <cell r="B3304" t="str">
            <v>TATA CLIQ Infographic Image Add on Request // 25-10-2025</v>
          </cell>
          <cell r="C3304" t="str">
            <v>CLOSED</v>
          </cell>
          <cell r="D3304" t="str">
            <v>Medium</v>
          </cell>
          <cell r="E3304" t="str">
            <v>netscribes</v>
          </cell>
          <cell r="F3304" t="str">
            <v>Mohd Tahir Shaikh</v>
          </cell>
          <cell r="G3304">
            <v>45957.74722222222</v>
          </cell>
          <cell r="H3304">
            <v>45964.600694444445</v>
          </cell>
        </row>
        <row r="3305">
          <cell r="A3305" t="str">
            <v>UCW-21252</v>
          </cell>
          <cell r="B3305" t="str">
            <v>Escalation - Tata Cliq Women's Catalog AW25 Lot: 11</v>
          </cell>
          <cell r="C3305" t="str">
            <v>CLOSED</v>
          </cell>
          <cell r="D3305" t="str">
            <v>Medium</v>
          </cell>
          <cell r="E3305" t="str">
            <v>netscribes</v>
          </cell>
          <cell r="F3305" t="str">
            <v>Mohd Tahir Shaikh</v>
          </cell>
          <cell r="G3305">
            <v>45957.697916666664</v>
          </cell>
          <cell r="H3305">
            <v>45987.745138888888</v>
          </cell>
        </row>
        <row r="3306">
          <cell r="A3306" t="str">
            <v>UCW-21250</v>
          </cell>
          <cell r="B3306" t="str">
            <v>Beauty - 129461 - E2E - Beyondbeyond Skincare - 1 SKU - 27 oct</v>
          </cell>
          <cell r="C3306" t="str">
            <v>CLOSED Due to Inactive/Insufficient Information</v>
          </cell>
          <cell r="D3306" t="str">
            <v>Highest</v>
          </cell>
          <cell r="E3306" t="str">
            <v>netscribes</v>
          </cell>
          <cell r="F3306" t="str">
            <v>Shraddha Dighe</v>
          </cell>
          <cell r="G3306">
            <v>45957.693055555559</v>
          </cell>
          <cell r="H3306">
            <v>45957.811805555553</v>
          </cell>
        </row>
        <row r="3307">
          <cell r="A3307" t="str">
            <v>UCW-21249</v>
          </cell>
          <cell r="B3307" t="str">
            <v>Urgent-New Balance Image Corretion</v>
          </cell>
          <cell r="C3307" t="str">
            <v>CLOSED Due to Inactive/Insufficient Information</v>
          </cell>
          <cell r="D3307" t="str">
            <v>Medium</v>
          </cell>
          <cell r="E3307" t="str">
            <v>netscribes</v>
          </cell>
          <cell r="F3307" t="str">
            <v>netscribes</v>
          </cell>
          <cell r="G3307">
            <v>45957.69027777778</v>
          </cell>
          <cell r="H3307">
            <v>45964.563194444447</v>
          </cell>
        </row>
        <row r="3308">
          <cell r="A3308" t="str">
            <v>UCW-21247</v>
          </cell>
          <cell r="B3308" t="str">
            <v>Tatacliq 1st Image Change Request ,Cherry Crumble, (11-10-2025)</v>
          </cell>
          <cell r="C3308" t="str">
            <v>CLOSED Due to Inactive/Insufficient Information</v>
          </cell>
          <cell r="D3308" t="str">
            <v>Medium</v>
          </cell>
          <cell r="E3308" t="str">
            <v>netscribes</v>
          </cell>
          <cell r="F3308" t="str">
            <v>Sushma Ram</v>
          </cell>
          <cell r="G3308">
            <v>45957.677777777775</v>
          </cell>
          <cell r="H3308">
            <v>45967.444444444445</v>
          </cell>
        </row>
        <row r="3309">
          <cell r="A3309" t="str">
            <v>UCW-21246</v>
          </cell>
          <cell r="B3309" t="str">
            <v>Asian footwear listing 24 OCT 2025</v>
          </cell>
          <cell r="C3309" t="str">
            <v>CLOSED Due to Inactive/Insufficient Information</v>
          </cell>
          <cell r="D3309" t="str">
            <v>Medium</v>
          </cell>
          <cell r="E3309" t="str">
            <v>netscribes</v>
          </cell>
          <cell r="F3309" t="str">
            <v>Mohd Tahir Shaikh</v>
          </cell>
          <cell r="G3309">
            <v>45957.671527777777</v>
          </cell>
          <cell r="H3309">
            <v>45968.438194444447</v>
          </cell>
        </row>
        <row r="3310">
          <cell r="A3310" t="str">
            <v>UCW-21244</v>
          </cell>
          <cell r="B3310" t="str">
            <v>LOT-16 MEN FULL SLEEVE TSHIRT-2025(SELLER CODE:-126600)(BRAND:-MACK JONNEY)</v>
          </cell>
          <cell r="C3310" t="str">
            <v>CLOSED</v>
          </cell>
          <cell r="D3310" t="str">
            <v>Medium</v>
          </cell>
          <cell r="E3310" t="str">
            <v>netscribes</v>
          </cell>
          <cell r="F3310" t="str">
            <v>Sushma Ram</v>
          </cell>
          <cell r="G3310">
            <v>45957.660416666666</v>
          </cell>
          <cell r="H3310">
            <v>45969.740972222222</v>
          </cell>
        </row>
        <row r="3311">
          <cell r="A3311" t="str">
            <v>UCW-21239</v>
          </cell>
          <cell r="B3311" t="str">
            <v>TataCliq: New LS-AT-FS02 Athleisure Category.</v>
          </cell>
          <cell r="C3311" t="str">
            <v>CLOSED</v>
          </cell>
          <cell r="D3311" t="str">
            <v>Medium</v>
          </cell>
          <cell r="E3311" t="str">
            <v>netscribes</v>
          </cell>
          <cell r="F3311" t="str">
            <v>Sushma Ram</v>
          </cell>
          <cell r="G3311">
            <v>45957.643055555556</v>
          </cell>
          <cell r="H3311">
            <v>45969.578472222223</v>
          </cell>
        </row>
        <row r="3312">
          <cell r="A3312" t="str">
            <v>UCW-21237</v>
          </cell>
          <cell r="B3312" t="str">
            <v>Beauty - 125958 - E2E - 1 SKU - Belif - 27 Oct</v>
          </cell>
          <cell r="C3312" t="str">
            <v>CLOSED</v>
          </cell>
          <cell r="D3312" t="str">
            <v>Highest</v>
          </cell>
          <cell r="E3312" t="str">
            <v>netscribes</v>
          </cell>
          <cell r="F3312" t="str">
            <v>Shraddha Dighe</v>
          </cell>
          <cell r="G3312">
            <v>45957.636111111111</v>
          </cell>
          <cell r="H3312">
            <v>45959.958333333336</v>
          </cell>
        </row>
        <row r="3313">
          <cell r="A3313" t="str">
            <v>UCW-21235</v>
          </cell>
          <cell r="B3313" t="str">
            <v>New Collection- Apparel (331)- Jewellery (2550) - 23-10-25</v>
          </cell>
          <cell r="C3313" t="str">
            <v>CLOSED</v>
          </cell>
          <cell r="D3313" t="str">
            <v>Medium</v>
          </cell>
          <cell r="E3313" t="str">
            <v>Chirag Dubal</v>
          </cell>
          <cell r="F3313" t="str">
            <v>Reagan D’souza</v>
          </cell>
          <cell r="G3313">
            <v>45957.633333333331</v>
          </cell>
          <cell r="H3313">
            <v>45978.500694444447</v>
          </cell>
        </row>
        <row r="3314">
          <cell r="A3314" t="str">
            <v>UCW-21234</v>
          </cell>
          <cell r="B3314" t="str">
            <v>Tata CLiq listing file for MEN &amp; women 25-10-2025</v>
          </cell>
          <cell r="C3314" t="str">
            <v>CLOSED</v>
          </cell>
          <cell r="D3314" t="str">
            <v>Medium</v>
          </cell>
          <cell r="E3314" t="str">
            <v>netscribes</v>
          </cell>
          <cell r="F3314" t="str">
            <v>Sushma Ram</v>
          </cell>
          <cell r="G3314">
            <v>45957.633333333331</v>
          </cell>
          <cell r="H3314">
            <v>45969.581944444442</v>
          </cell>
        </row>
        <row r="3315">
          <cell r="A3315" t="str">
            <v>UCW-21230</v>
          </cell>
          <cell r="B3315" t="str">
            <v>THCK | Migration | Lux to Mall | 199 styles</v>
          </cell>
          <cell r="C3315" t="str">
            <v>CLOSED</v>
          </cell>
          <cell r="D3315" t="str">
            <v>Medium</v>
          </cell>
          <cell r="E3315" t="str">
            <v>Jaibharathi Jagannathan</v>
          </cell>
          <cell r="F3315" t="str">
            <v>Lishita Kotian</v>
          </cell>
          <cell r="G3315">
            <v>45957.615972222222</v>
          </cell>
          <cell r="H3315">
            <v>45961.563888888886</v>
          </cell>
        </row>
        <row r="3316">
          <cell r="A3316" t="str">
            <v>UCW-21225</v>
          </cell>
          <cell r="B3316" t="str">
            <v>Benetton new kids apparel  catalog details 24-10-2025</v>
          </cell>
          <cell r="C3316" t="str">
            <v>CLOSED</v>
          </cell>
          <cell r="D3316" t="str">
            <v>Medium</v>
          </cell>
          <cell r="E3316" t="str">
            <v>netscribes</v>
          </cell>
          <cell r="F3316" t="str">
            <v>Mohd Tahir Shaikh</v>
          </cell>
          <cell r="G3316">
            <v>45957.597222222219</v>
          </cell>
          <cell r="H3316">
            <v>45969.740972222222</v>
          </cell>
        </row>
        <row r="3317">
          <cell r="A3317" t="str">
            <v>UCW-21223</v>
          </cell>
          <cell r="B3317" t="str">
            <v>Tatacliq Footwear Content template_USPA_24-10-25</v>
          </cell>
          <cell r="C3317" t="str">
            <v>CLOSED</v>
          </cell>
          <cell r="D3317" t="str">
            <v>Medium</v>
          </cell>
          <cell r="E3317" t="str">
            <v>netscribes</v>
          </cell>
          <cell r="F3317" t="str">
            <v>Sushma Ram</v>
          </cell>
          <cell r="G3317">
            <v>45957.573611111111</v>
          </cell>
          <cell r="H3317">
            <v>45969.604166666664</v>
          </cell>
        </row>
        <row r="3318">
          <cell r="A3318" t="str">
            <v>UCW-21221</v>
          </cell>
          <cell r="B3318" t="str">
            <v>Kenneth Cole  &lt;&gt; Tata Cliq - Product Listing Shirts - 32 Options - 24.10.2025</v>
          </cell>
          <cell r="C3318" t="str">
            <v>CLOSED</v>
          </cell>
          <cell r="D3318" t="str">
            <v>Medium</v>
          </cell>
          <cell r="E3318" t="str">
            <v>netscribes</v>
          </cell>
          <cell r="F3318" t="str">
            <v>Sushma Ram</v>
          </cell>
          <cell r="G3318">
            <v>45957.568749999999</v>
          </cell>
          <cell r="H3318">
            <v>45969.741666666669</v>
          </cell>
        </row>
        <row r="3319">
          <cell r="A3319" t="str">
            <v>UCW-21220</v>
          </cell>
          <cell r="B3319" t="str">
            <v>Men's Apparel 22-10-2025</v>
          </cell>
          <cell r="C3319" t="str">
            <v>CLOSED</v>
          </cell>
          <cell r="D3319" t="str">
            <v>Medium</v>
          </cell>
          <cell r="E3319" t="str">
            <v>netscribes</v>
          </cell>
          <cell r="F3319" t="str">
            <v>netscribes</v>
          </cell>
          <cell r="G3319">
            <v>45957.568055555559</v>
          </cell>
          <cell r="H3319">
            <v>46003.984027777777</v>
          </cell>
        </row>
        <row r="3320">
          <cell r="A3320" t="str">
            <v>UCW-21219</v>
          </cell>
          <cell r="B3320" t="str">
            <v>Articles live on TCL</v>
          </cell>
          <cell r="C3320" t="str">
            <v>CLOSED</v>
          </cell>
          <cell r="D3320" t="str">
            <v>Medium</v>
          </cell>
          <cell r="E3320" t="str">
            <v>netscribes</v>
          </cell>
          <cell r="F3320" t="str">
            <v>netscribes</v>
          </cell>
          <cell r="G3320">
            <v>45957.567361111112</v>
          </cell>
          <cell r="H3320">
            <v>46077.521527777775</v>
          </cell>
        </row>
        <row r="3321">
          <cell r="A3321" t="str">
            <v>UCW-21214</v>
          </cell>
          <cell r="B3321" t="str">
            <v>Beauty - 125928 - E2E - 3 Brands (The Derma Co., Aqualogica, BBlunt) - 37 SKUS - 27 Oct</v>
          </cell>
          <cell r="C3321" t="str">
            <v>CLOSED Due to Inactive/Insufficient Information</v>
          </cell>
          <cell r="D3321" t="str">
            <v>Medium</v>
          </cell>
          <cell r="E3321" t="str">
            <v>netscribes</v>
          </cell>
          <cell r="F3321" t="str">
            <v>Shraddha Dighe</v>
          </cell>
          <cell r="G3321">
            <v>45957.541666666664</v>
          </cell>
          <cell r="H3321">
            <v>46002.590277777781</v>
          </cell>
        </row>
        <row r="3322">
          <cell r="A3322" t="str">
            <v>UCW-21213</v>
          </cell>
          <cell r="B3322" t="str">
            <v>THCK | Migration | Mall to Lux | 732 styles</v>
          </cell>
          <cell r="C3322" t="str">
            <v>CLOSED</v>
          </cell>
          <cell r="D3322" t="str">
            <v>Medium</v>
          </cell>
          <cell r="E3322" t="str">
            <v>Jaibharathi Jagannathan</v>
          </cell>
          <cell r="F3322" t="str">
            <v>Asmi Kumar</v>
          </cell>
          <cell r="G3322">
            <v>45957.533333333333</v>
          </cell>
          <cell r="H3322">
            <v>46142.737500000003</v>
          </cell>
        </row>
        <row r="3323">
          <cell r="A3323" t="str">
            <v>UCW-21212</v>
          </cell>
          <cell r="B3323" t="str">
            <v>Articles live on TCL</v>
          </cell>
          <cell r="C3323" t="str">
            <v>CLOSED Due to Inactive/Insufficient Information</v>
          </cell>
          <cell r="D3323" t="str">
            <v>Medium</v>
          </cell>
          <cell r="E3323" t="str">
            <v>netscribes</v>
          </cell>
          <cell r="F3323" t="str">
            <v>netscribes</v>
          </cell>
          <cell r="G3323">
            <v>45957.531944444447</v>
          </cell>
          <cell r="H3323">
            <v>45964.563194444447</v>
          </cell>
        </row>
        <row r="3324">
          <cell r="A3324" t="str">
            <v>UCW-21211</v>
          </cell>
          <cell r="B3324" t="str">
            <v>FAUSTO Model Image Add on TATA Cliq - 24-Oct-2025</v>
          </cell>
          <cell r="C3324" t="str">
            <v>CLOSED</v>
          </cell>
          <cell r="D3324" t="str">
            <v>Medium</v>
          </cell>
          <cell r="E3324" t="str">
            <v>netscribes</v>
          </cell>
          <cell r="F3324" t="str">
            <v>Sushma Ram</v>
          </cell>
          <cell r="G3324">
            <v>45957.529166666667</v>
          </cell>
          <cell r="H3324">
            <v>45989.65902777778</v>
          </cell>
        </row>
        <row r="3325">
          <cell r="A3325" t="str">
            <v>UCW-21209</v>
          </cell>
          <cell r="B3325" t="str">
            <v>CLONE - Menswear Listing</v>
          </cell>
          <cell r="C3325" t="str">
            <v>CLOSED</v>
          </cell>
          <cell r="D3325" t="str">
            <v>Medium</v>
          </cell>
          <cell r="E3325" t="str">
            <v>netscribes</v>
          </cell>
          <cell r="F3325" t="str">
            <v>Sushma Ram</v>
          </cell>
          <cell r="G3325">
            <v>45957.511805555558</v>
          </cell>
          <cell r="H3325">
            <v>45969.741666666669</v>
          </cell>
        </row>
        <row r="3326">
          <cell r="A3326" t="str">
            <v>UCW-21204</v>
          </cell>
          <cell r="B3326" t="str">
            <v>Beauty - 127027 - E2E - 5 Brands (Duft &amp; Doft, Sungboon, Milktouch, House Of Hur, Liphip) - 94 SKUS - 27 Oct</v>
          </cell>
          <cell r="C3326" t="str">
            <v>CLOSED</v>
          </cell>
          <cell r="D3326" t="str">
            <v>Medium</v>
          </cell>
          <cell r="E3326" t="str">
            <v>netscribes</v>
          </cell>
          <cell r="F3326" t="str">
            <v>Shraddha Dighe</v>
          </cell>
          <cell r="G3326">
            <v>45957.487500000003</v>
          </cell>
          <cell r="H3326">
            <v>45962.463194444441</v>
          </cell>
        </row>
        <row r="3327">
          <cell r="A3327" t="str">
            <v>UCW-21203</v>
          </cell>
          <cell r="B3327" t="str">
            <v>Images Replace 24-10-2025</v>
          </cell>
          <cell r="C3327" t="str">
            <v>CLOSED</v>
          </cell>
          <cell r="D3327" t="str">
            <v>Medium</v>
          </cell>
          <cell r="E3327" t="str">
            <v>netscribes</v>
          </cell>
          <cell r="F3327" t="str">
            <v>Sushma Ram</v>
          </cell>
          <cell r="G3327">
            <v>45957.484027777777</v>
          </cell>
          <cell r="H3327">
            <v>45973.776388888888</v>
          </cell>
        </row>
        <row r="3328">
          <cell r="A3328" t="str">
            <v>UCW-21202</v>
          </cell>
          <cell r="B3328" t="str">
            <v>New Catalog Hirolas&gt;Lujo Trends</v>
          </cell>
          <cell r="C3328" t="str">
            <v>CLOSED</v>
          </cell>
          <cell r="D3328" t="str">
            <v>Medium</v>
          </cell>
          <cell r="E3328" t="str">
            <v>netscribes</v>
          </cell>
          <cell r="F3328" t="str">
            <v>Sushma Ram</v>
          </cell>
          <cell r="G3328">
            <v>45957.479861111111</v>
          </cell>
          <cell r="H3328">
            <v>45969.742361111108</v>
          </cell>
        </row>
        <row r="3329">
          <cell r="A3329" t="str">
            <v>UCW-21201</v>
          </cell>
          <cell r="B3329" t="str">
            <v>CLONE - Beauty - 129446 - E2E - Vinci Botanicals - 1 SKUS - 27 OCT</v>
          </cell>
          <cell r="C3329" t="str">
            <v>CLOSED</v>
          </cell>
          <cell r="D3329" t="str">
            <v>Medium</v>
          </cell>
          <cell r="E3329" t="str">
            <v>netscribes</v>
          </cell>
          <cell r="F3329" t="str">
            <v>netscribes</v>
          </cell>
          <cell r="G3329">
            <v>45957.479861111111</v>
          </cell>
          <cell r="H3329">
            <v>45964.563888888886</v>
          </cell>
        </row>
        <row r="3330">
          <cell r="A3330" t="str">
            <v>UCW-21197</v>
          </cell>
          <cell r="B3330" t="str">
            <v>CLONE - Catalog details for 2 style</v>
          </cell>
          <cell r="C3330" t="str">
            <v>CLOSED</v>
          </cell>
          <cell r="D3330" t="str">
            <v>Medium</v>
          </cell>
          <cell r="E3330" t="str">
            <v>netscribes</v>
          </cell>
          <cell r="F3330" t="str">
            <v>Sushma Ram</v>
          </cell>
          <cell r="G3330">
            <v>45957.456250000003</v>
          </cell>
          <cell r="H3330">
            <v>45969.607638888891</v>
          </cell>
        </row>
        <row r="3331">
          <cell r="A3331" t="str">
            <v>UCW-21196</v>
          </cell>
          <cell r="B3331" t="str">
            <v>Beauty - Image resize ticket - 27 Oct</v>
          </cell>
          <cell r="C3331" t="str">
            <v>CLOSED</v>
          </cell>
          <cell r="D3331" t="str">
            <v>Medium</v>
          </cell>
          <cell r="E3331" t="str">
            <v>netscribes</v>
          </cell>
          <cell r="F3331" t="str">
            <v>Shraddha Dighe</v>
          </cell>
          <cell r="G3331">
            <v>45957.446527777778</v>
          </cell>
          <cell r="H3331">
            <v>46003.984027777777</v>
          </cell>
        </row>
        <row r="3332">
          <cell r="A3332" t="str">
            <v>UCW-21184</v>
          </cell>
          <cell r="B3332" t="str">
            <v>Women's Apparel 23-10-2025</v>
          </cell>
          <cell r="C3332" t="str">
            <v>CLOSED</v>
          </cell>
          <cell r="D3332" t="str">
            <v>Medium</v>
          </cell>
          <cell r="E3332" t="str">
            <v>netscribes</v>
          </cell>
          <cell r="F3332" t="str">
            <v>Juilee Jadhav</v>
          </cell>
          <cell r="G3332">
            <v>45956.94027777778</v>
          </cell>
          <cell r="H3332">
            <v>45969.742361111108</v>
          </cell>
        </row>
        <row r="3333">
          <cell r="A3333" t="str">
            <v>UCW-21183</v>
          </cell>
          <cell r="B3333" t="str">
            <v>Lotto Footwear 12th Lot Cataloguing</v>
          </cell>
          <cell r="C3333" t="str">
            <v>CLOSED</v>
          </cell>
          <cell r="D3333" t="str">
            <v>Medium</v>
          </cell>
          <cell r="E3333" t="str">
            <v>netscribes</v>
          </cell>
          <cell r="F3333" t="str">
            <v>Juilee Jadhav</v>
          </cell>
          <cell r="G3333">
            <v>45956.931944444441</v>
          </cell>
          <cell r="H3333">
            <v>45969.742361111108</v>
          </cell>
        </row>
        <row r="3334">
          <cell r="A3334" t="str">
            <v>UCW-21181</v>
          </cell>
          <cell r="B3334" t="str">
            <v>Red Tape Tata CLiQ Footwear Catalog_22-10-2025</v>
          </cell>
          <cell r="C3334" t="str">
            <v>CLOSED</v>
          </cell>
          <cell r="D3334" t="str">
            <v>Medium</v>
          </cell>
          <cell r="E3334" t="str">
            <v>netscribes</v>
          </cell>
          <cell r="F3334" t="str">
            <v>Juilee Jadhav</v>
          </cell>
          <cell r="G3334">
            <v>45956.912499999999</v>
          </cell>
          <cell r="H3334">
            <v>45969.743055555555</v>
          </cell>
        </row>
        <row r="3335">
          <cell r="A3335" t="str">
            <v>UCW-21175</v>
          </cell>
          <cell r="B3335" t="str">
            <v>Offer for Juicy Couture</v>
          </cell>
          <cell r="C3335" t="str">
            <v>CLOSED</v>
          </cell>
          <cell r="D3335" t="str">
            <v>Medium</v>
          </cell>
          <cell r="E3335" t="str">
            <v>netscribes</v>
          </cell>
          <cell r="F3335" t="str">
            <v>Mohd Tahir Shaikh</v>
          </cell>
          <cell r="G3335">
            <v>45955.473611111112</v>
          </cell>
          <cell r="H3335">
            <v>46003.98333333333</v>
          </cell>
        </row>
        <row r="3336">
          <cell r="A3336" t="str">
            <v>UCW-21173</v>
          </cell>
          <cell r="B3336" t="str">
            <v>TataCliq: New Jeans Category Articles (LSJNS-CF)</v>
          </cell>
          <cell r="C3336" t="str">
            <v>CLOSED</v>
          </cell>
          <cell r="D3336" t="str">
            <v>Medium</v>
          </cell>
          <cell r="E3336" t="str">
            <v>netscribes</v>
          </cell>
          <cell r="F3336" t="str">
            <v>Juilee Jadhav</v>
          </cell>
          <cell r="G3336">
            <v>45954.819444444445</v>
          </cell>
          <cell r="H3336">
            <v>45969.743055555555</v>
          </cell>
        </row>
        <row r="3337">
          <cell r="A3337" t="str">
            <v>UCW-21163</v>
          </cell>
          <cell r="B3337" t="str">
            <v xml:space="preserve">Bag Accessories 23-10-2025 </v>
          </cell>
          <cell r="C3337" t="str">
            <v>CLOSED</v>
          </cell>
          <cell r="D3337" t="str">
            <v>Medium</v>
          </cell>
          <cell r="E3337" t="str">
            <v>netscribes</v>
          </cell>
          <cell r="F3337" t="str">
            <v>Sushma Ram</v>
          </cell>
          <cell r="G3337">
            <v>45954.709027777775</v>
          </cell>
          <cell r="H3337">
            <v>45969.743055555555</v>
          </cell>
        </row>
        <row r="3338">
          <cell r="A3338" t="str">
            <v>UCW-21162</v>
          </cell>
          <cell r="B3338" t="str">
            <v>Beauty - E2E - 100001 - Studiowest - 19 SKU - 24 Oct</v>
          </cell>
          <cell r="C3338" t="str">
            <v>CLOSED</v>
          </cell>
          <cell r="D3338" t="str">
            <v>Medium</v>
          </cell>
          <cell r="E3338" t="str">
            <v>netscribes</v>
          </cell>
          <cell r="F3338" t="str">
            <v>Shraddha Dighe</v>
          </cell>
          <cell r="G3338">
            <v>45954.703472222223</v>
          </cell>
          <cell r="H3338">
            <v>45958.479861111111</v>
          </cell>
        </row>
        <row r="3339">
          <cell r="A3339" t="str">
            <v>UCW-21158</v>
          </cell>
          <cell r="B3339" t="str">
            <v>New content Sheet (Oct 25)</v>
          </cell>
          <cell r="C3339" t="str">
            <v>CLOSED</v>
          </cell>
          <cell r="D3339" t="str">
            <v>Medium</v>
          </cell>
          <cell r="E3339" t="str">
            <v>netscribes</v>
          </cell>
          <cell r="F3339" t="str">
            <v>Juilee Jadhav</v>
          </cell>
          <cell r="G3339">
            <v>45954.684027777781</v>
          </cell>
          <cell r="H3339">
            <v>45969.743055555555</v>
          </cell>
        </row>
        <row r="3340">
          <cell r="A3340" t="str">
            <v>UCW-21157</v>
          </cell>
          <cell r="B3340" t="str">
            <v>Skechers Add now file for listing</v>
          </cell>
          <cell r="C3340" t="str">
            <v>CLOSED</v>
          </cell>
          <cell r="D3340" t="str">
            <v>Medium</v>
          </cell>
          <cell r="E3340" t="str">
            <v>netscribes</v>
          </cell>
          <cell r="F3340" t="str">
            <v>netscribes</v>
          </cell>
          <cell r="G3340">
            <v>45954.682638888888</v>
          </cell>
          <cell r="H3340">
            <v>46078.837500000001</v>
          </cell>
        </row>
        <row r="3341">
          <cell r="A3341" t="str">
            <v>UCW-21152</v>
          </cell>
          <cell r="B3341" t="str">
            <v>CLONE - Need to update Re-shoot images 13th_Oct</v>
          </cell>
          <cell r="C3341" t="str">
            <v>CLOSED Due to Inactive/Insufficient Information</v>
          </cell>
          <cell r="D3341" t="str">
            <v>Medium</v>
          </cell>
          <cell r="E3341" t="str">
            <v>netscribes</v>
          </cell>
          <cell r="F3341" t="str">
            <v>Juilee Jadhav</v>
          </cell>
          <cell r="G3341">
            <v>45954.65625</v>
          </cell>
          <cell r="H3341">
            <v>45964.533333333333</v>
          </cell>
        </row>
        <row r="3342">
          <cell r="A3342" t="str">
            <v>UCW-21151</v>
          </cell>
          <cell r="B3342" t="str">
            <v>TATACLIQ X LIBAS NEW CATALOGUE 15-10-2025</v>
          </cell>
          <cell r="C3342" t="str">
            <v>CLOSED</v>
          </cell>
          <cell r="D3342" t="str">
            <v>Medium</v>
          </cell>
          <cell r="E3342" t="str">
            <v>netscribes</v>
          </cell>
          <cell r="F3342" t="str">
            <v>Sushma Ram</v>
          </cell>
          <cell r="G3342">
            <v>45954.652777777781</v>
          </cell>
          <cell r="H3342">
            <v>45969.743055555555</v>
          </cell>
        </row>
        <row r="3343">
          <cell r="A3343" t="str">
            <v>UCW-21149</v>
          </cell>
          <cell r="B3343" t="str">
            <v>Videos to TCM - 86 SKUs</v>
          </cell>
          <cell r="C3343" t="str">
            <v>CLOSED</v>
          </cell>
          <cell r="D3343" t="str">
            <v>Medium</v>
          </cell>
          <cell r="E3343" t="str">
            <v>netscribes</v>
          </cell>
          <cell r="F3343" t="str">
            <v>Sushma Ram</v>
          </cell>
          <cell r="G3343">
            <v>45954.637499999997</v>
          </cell>
          <cell r="H3343">
            <v>46003.98333333333</v>
          </cell>
        </row>
        <row r="3344">
          <cell r="A3344" t="str">
            <v>UCW-21148</v>
          </cell>
          <cell r="B3344" t="str">
            <v>Tata Cliq: Product Listing Menswear Lot 18-10-2025</v>
          </cell>
          <cell r="C3344" t="str">
            <v>CLOSED</v>
          </cell>
          <cell r="D3344" t="str">
            <v>Medium</v>
          </cell>
          <cell r="E3344" t="str">
            <v>netscribes</v>
          </cell>
          <cell r="F3344" t="str">
            <v>Juilee Jadhav</v>
          </cell>
          <cell r="G3344">
            <v>45954.637499999997</v>
          </cell>
          <cell r="H3344">
            <v>45969.743750000001</v>
          </cell>
        </row>
        <row r="3345">
          <cell r="A3345" t="str">
            <v>UCW-21146</v>
          </cell>
          <cell r="B3345" t="str">
            <v>SHEAFFER_SS25_EIP Giftsets Collections_6 Options_124297-WPS1_24-10-2025</v>
          </cell>
          <cell r="C3345" t="str">
            <v>CLOSED</v>
          </cell>
          <cell r="D3345" t="str">
            <v>Medium</v>
          </cell>
          <cell r="E3345" t="str">
            <v>Jaibharathi Jagannathan</v>
          </cell>
          <cell r="F3345" t="str">
            <v>Asmi Kumar</v>
          </cell>
          <cell r="G3345">
            <v>45954.629166666666</v>
          </cell>
          <cell r="H3345">
            <v>45969.615277777775</v>
          </cell>
        </row>
        <row r="3346">
          <cell r="A3346" t="str">
            <v>UCW-21144</v>
          </cell>
          <cell r="B3346" t="str">
            <v>SHEAFFER_SS25_EIP Leather Collections_4 Options_124297-WPS1_24-10-2025</v>
          </cell>
          <cell r="C3346" t="str">
            <v>CLOSED</v>
          </cell>
          <cell r="D3346" t="str">
            <v>Medium</v>
          </cell>
          <cell r="E3346" t="str">
            <v>Jaibharathi Jagannathan</v>
          </cell>
          <cell r="F3346" t="str">
            <v>Asmi Kumar</v>
          </cell>
          <cell r="G3346">
            <v>45954.625694444447</v>
          </cell>
          <cell r="H3346">
            <v>45969.615277777775</v>
          </cell>
        </row>
        <row r="3347">
          <cell r="A3347" t="str">
            <v>UCW-21143</v>
          </cell>
          <cell r="B3347" t="str">
            <v>SHEAFFER_SS25_EIP Pens &amp; Notebooks Collections_11 Options_124297-WPS1_24-10-2025</v>
          </cell>
          <cell r="C3347" t="str">
            <v>CLOSED</v>
          </cell>
          <cell r="D3347" t="str">
            <v>Medium</v>
          </cell>
          <cell r="E3347" t="str">
            <v>Jaibharathi Jagannathan</v>
          </cell>
          <cell r="F3347" t="str">
            <v>Asmi Kumar</v>
          </cell>
          <cell r="G3347">
            <v>45954.622916666667</v>
          </cell>
          <cell r="H3347">
            <v>45969.615972222222</v>
          </cell>
        </row>
        <row r="3348">
          <cell r="A3348" t="str">
            <v>UCW-21141</v>
          </cell>
          <cell r="B3348" t="str">
            <v>BEauty - E2E-125928 - Prada -11 skus - 24th Oct</v>
          </cell>
          <cell r="C3348" t="str">
            <v>CLOSED</v>
          </cell>
          <cell r="D3348" t="str">
            <v>Medium</v>
          </cell>
          <cell r="E3348" t="str">
            <v>netscribes</v>
          </cell>
          <cell r="F3348" t="str">
            <v>Simi Raichel Zachariah</v>
          </cell>
          <cell r="G3348">
            <v>45954.588194444441</v>
          </cell>
          <cell r="H3348">
            <v>45960.512499999997</v>
          </cell>
        </row>
        <row r="3349">
          <cell r="A3349" t="str">
            <v>UCW-21139</v>
          </cell>
          <cell r="B3349" t="str">
            <v>Product Listing on Tata Luxury - SKIP HOP</v>
          </cell>
          <cell r="C3349" t="str">
            <v>CLOSED Due to Inactive/Insufficient Information</v>
          </cell>
          <cell r="D3349" t="str">
            <v>Medium</v>
          </cell>
          <cell r="E3349" t="str">
            <v>Jaibharathi Jagannathan</v>
          </cell>
          <cell r="F3349" t="str">
            <v>Asmi Kumar</v>
          </cell>
          <cell r="G3349">
            <v>45954.579861111109</v>
          </cell>
          <cell r="H3349">
            <v>45979.37777777778</v>
          </cell>
        </row>
        <row r="3350">
          <cell r="A3350" t="str">
            <v>UCW-21138</v>
          </cell>
          <cell r="B3350" t="str">
            <v>Decathlon &lt;&gt; Tata Cliq AW'25 Cataloging - Phase 2</v>
          </cell>
          <cell r="C3350" t="str">
            <v>CLOSED Due to Inactive/Insufficient Information</v>
          </cell>
          <cell r="D3350" t="str">
            <v>Medium</v>
          </cell>
          <cell r="E3350" t="str">
            <v>netscribes</v>
          </cell>
          <cell r="F3350" t="str">
            <v>Mohd Tahir Shaikh</v>
          </cell>
          <cell r="G3350">
            <v>45954.577777777777</v>
          </cell>
          <cell r="H3350">
            <v>45980.878472222219</v>
          </cell>
        </row>
        <row r="3351">
          <cell r="A3351" t="str">
            <v>UCW-21137</v>
          </cell>
          <cell r="B3351" t="str">
            <v>Tata Cliq: Product Listing Womenswear Lot 18-10-2025</v>
          </cell>
          <cell r="C3351" t="str">
            <v>CLOSED</v>
          </cell>
          <cell r="D3351" t="str">
            <v>Medium</v>
          </cell>
          <cell r="E3351" t="str">
            <v>netscribes</v>
          </cell>
          <cell r="F3351" t="str">
            <v>Juilee Jadhav</v>
          </cell>
          <cell r="G3351">
            <v>45954.57708333333</v>
          </cell>
          <cell r="H3351">
            <v>45969.744444444441</v>
          </cell>
        </row>
        <row r="3352">
          <cell r="A3352" t="str">
            <v>UCW-21135</v>
          </cell>
          <cell r="B3352" t="str">
            <v>CLONE - TataCliq | Fashion - Luxury | 13 Oct 2025 | Cataloguing-AW25 | Adults and Kids Apparel | 124 (Adults) 19 (Kids)</v>
          </cell>
          <cell r="C3352" t="str">
            <v>CLOSED</v>
          </cell>
          <cell r="D3352" t="str">
            <v>Medium</v>
          </cell>
          <cell r="E3352" t="str">
            <v>netscribes</v>
          </cell>
          <cell r="F3352" t="str">
            <v>Mohd Tahir Shaikh</v>
          </cell>
          <cell r="G3352">
            <v>45954.55</v>
          </cell>
          <cell r="H3352">
            <v>45969.744444444441</v>
          </cell>
        </row>
        <row r="3353">
          <cell r="A3353" t="str">
            <v>UCW-21134</v>
          </cell>
          <cell r="B3353" t="str">
            <v>Regarding New Product Listing</v>
          </cell>
          <cell r="C3353" t="str">
            <v>CLOSED</v>
          </cell>
          <cell r="D3353" t="str">
            <v>Medium</v>
          </cell>
          <cell r="E3353" t="str">
            <v>netscribes</v>
          </cell>
          <cell r="F3353" t="str">
            <v>Mohd Tahir Shaikh</v>
          </cell>
          <cell r="G3353">
            <v>45954.547222222223</v>
          </cell>
          <cell r="H3353">
            <v>45969.745138888888</v>
          </cell>
        </row>
        <row r="3354">
          <cell r="A3354" t="str">
            <v>UCW-21132</v>
          </cell>
          <cell r="B3354" t="str">
            <v>Tata Cliq: Product Listing Womenswear Lot 18-10-2025</v>
          </cell>
          <cell r="C3354" t="str">
            <v>CLOSED</v>
          </cell>
          <cell r="D3354" t="str">
            <v>Medium</v>
          </cell>
          <cell r="E3354" t="str">
            <v>netscribes</v>
          </cell>
          <cell r="F3354" t="str">
            <v>Juilee Jadhav</v>
          </cell>
          <cell r="G3354">
            <v>45954.527777777781</v>
          </cell>
          <cell r="H3354">
            <v>45965.517361111109</v>
          </cell>
        </row>
        <row r="3355">
          <cell r="A3355" t="str">
            <v>UCW-21131</v>
          </cell>
          <cell r="B3355" t="str">
            <v>Mom's Love x Tata Cliq Listing Sheet Hit 2 (DLL Hit-2 &amp; 3)</v>
          </cell>
          <cell r="C3355" t="str">
            <v>CLOSED</v>
          </cell>
          <cell r="D3355" t="str">
            <v>Medium</v>
          </cell>
          <cell r="E3355" t="str">
            <v>netscribes</v>
          </cell>
          <cell r="F3355" t="str">
            <v>Sushma Ram</v>
          </cell>
          <cell r="G3355">
            <v>45954.518055555556</v>
          </cell>
          <cell r="H3355">
            <v>45989.53125</v>
          </cell>
        </row>
        <row r="3356">
          <cell r="A3356" t="str">
            <v>UCW-21130</v>
          </cell>
          <cell r="B3356" t="str">
            <v>Tata Cliq : Product Listing Footwear Lot 18-10-2025</v>
          </cell>
          <cell r="C3356" t="str">
            <v>CLOSED</v>
          </cell>
          <cell r="D3356" t="str">
            <v>Medium</v>
          </cell>
          <cell r="E3356" t="str">
            <v>netscribes</v>
          </cell>
          <cell r="F3356" t="str">
            <v>Juilee Jadhav</v>
          </cell>
          <cell r="G3356">
            <v>45954.507638888892</v>
          </cell>
          <cell r="H3356">
            <v>45969.745833333334</v>
          </cell>
        </row>
        <row r="3357">
          <cell r="A3357" t="str">
            <v>UCW-21126</v>
          </cell>
          <cell r="B3357" t="str">
            <v>CLONE - Beauty - E2E - 125928 - D’ORSAY - 9 skus - 24th Oct</v>
          </cell>
          <cell r="C3357" t="str">
            <v>CLOSED</v>
          </cell>
          <cell r="D3357" t="str">
            <v>Highest</v>
          </cell>
          <cell r="E3357" t="str">
            <v>netscribes</v>
          </cell>
          <cell r="F3357" t="str">
            <v>Simi Raichel Zachariah</v>
          </cell>
          <cell r="G3357">
            <v>45954.474305555559</v>
          </cell>
          <cell r="H3357">
            <v>45955.48333333333</v>
          </cell>
        </row>
        <row r="3358">
          <cell r="A3358" t="str">
            <v>UCW-21125</v>
          </cell>
          <cell r="B3358" t="str">
            <v>Black + Decker_RMR New Listing_33 SKUs</v>
          </cell>
          <cell r="C3358" t="str">
            <v>CLOSED</v>
          </cell>
          <cell r="D3358" t="str">
            <v>Medium</v>
          </cell>
          <cell r="E3358" t="str">
            <v>netscribes</v>
          </cell>
          <cell r="F3358" t="str">
            <v>netscribes</v>
          </cell>
          <cell r="G3358">
            <v>45954.460416666669</v>
          </cell>
          <cell r="H3358">
            <v>46003.981944444444</v>
          </cell>
        </row>
        <row r="3359">
          <cell r="A3359" t="str">
            <v>UCW-21116</v>
          </cell>
          <cell r="B3359" t="str">
            <v>Tata cliq New listing_1110</v>
          </cell>
          <cell r="C3359" t="str">
            <v>CLOSED</v>
          </cell>
          <cell r="D3359" t="str">
            <v>Highest</v>
          </cell>
          <cell r="E3359" t="str">
            <v>netscribes</v>
          </cell>
          <cell r="F3359" t="str">
            <v>Sushma Ram</v>
          </cell>
          <cell r="G3359">
            <v>45953.775694444441</v>
          </cell>
          <cell r="H3359">
            <v>46003.980555555558</v>
          </cell>
        </row>
        <row r="3360">
          <cell r="A3360" t="str">
            <v>UCW-21115</v>
          </cell>
          <cell r="B3360" t="str">
            <v>Update images.</v>
          </cell>
          <cell r="C3360" t="str">
            <v>CLOSED</v>
          </cell>
          <cell r="D3360" t="str">
            <v>Medium</v>
          </cell>
          <cell r="E3360" t="str">
            <v>netscribes</v>
          </cell>
          <cell r="F3360" t="str">
            <v>Mohd Tahir Shaikh</v>
          </cell>
          <cell r="G3360">
            <v>45953.767361111109</v>
          </cell>
          <cell r="H3360">
            <v>46003.981249999997</v>
          </cell>
        </row>
        <row r="3361">
          <cell r="A3361" t="str">
            <v>UCW-21113</v>
          </cell>
          <cell r="B3361" t="str">
            <v>H225 NSM+SMU Levi's Batch 5</v>
          </cell>
          <cell r="C3361" t="str">
            <v>CLOSED</v>
          </cell>
          <cell r="D3361" t="str">
            <v>Medium</v>
          </cell>
          <cell r="E3361" t="str">
            <v>netscribes</v>
          </cell>
          <cell r="F3361" t="str">
            <v>Sushma Ram</v>
          </cell>
          <cell r="G3361">
            <v>45953.755555555559</v>
          </cell>
          <cell r="H3361">
            <v>45969.745833333334</v>
          </cell>
        </row>
        <row r="3362">
          <cell r="A3362" t="str">
            <v>UCW-21112</v>
          </cell>
          <cell r="B3362" t="str">
            <v>Tatacliq Lifestyle Catalogue Template-Lot -131_22.10.2025</v>
          </cell>
          <cell r="C3362" t="str">
            <v>CLOSED</v>
          </cell>
          <cell r="D3362" t="str">
            <v>Medium</v>
          </cell>
          <cell r="E3362" t="str">
            <v>netscribes</v>
          </cell>
          <cell r="F3362" t="str">
            <v>Mohd Tahir Shaikh</v>
          </cell>
          <cell r="G3362">
            <v>45953.747916666667</v>
          </cell>
          <cell r="H3362">
            <v>46038.539583333331</v>
          </cell>
        </row>
        <row r="3363">
          <cell r="A3363" t="str">
            <v>UCW-21107</v>
          </cell>
          <cell r="B3363" t="str">
            <v>CLONE - BEauty - E2E - 100001 - Studiowest - 25 skus - 15th Oct</v>
          </cell>
          <cell r="C3363" t="str">
            <v>CLOSED</v>
          </cell>
          <cell r="D3363" t="str">
            <v>Medium</v>
          </cell>
          <cell r="E3363" t="str">
            <v>netscribes</v>
          </cell>
          <cell r="F3363" t="str">
            <v>Shraddha Dighe</v>
          </cell>
          <cell r="G3363">
            <v>45953.717361111114</v>
          </cell>
          <cell r="H3363">
            <v>45955.474999999999</v>
          </cell>
        </row>
        <row r="3364">
          <cell r="A3364" t="str">
            <v>UCW-21105</v>
          </cell>
          <cell r="B3364" t="str">
            <v>Kids Apparel 22-10-2025</v>
          </cell>
          <cell r="C3364" t="str">
            <v>CLOSED</v>
          </cell>
          <cell r="D3364" t="str">
            <v>Medium</v>
          </cell>
          <cell r="E3364" t="str">
            <v>netscribes</v>
          </cell>
          <cell r="F3364" t="str">
            <v>Mohd Tahir Shaikh</v>
          </cell>
          <cell r="G3364">
            <v>45953.711111111108</v>
          </cell>
          <cell r="H3364">
            <v>45969.746527777781</v>
          </cell>
        </row>
        <row r="3365">
          <cell r="A3365" t="str">
            <v>UCW-21104</v>
          </cell>
          <cell r="B3365" t="str">
            <v>Beauty - adhoc - Image resize - 2 OCT</v>
          </cell>
          <cell r="C3365" t="str">
            <v>CLOSED</v>
          </cell>
          <cell r="D3365" t="str">
            <v>Medium</v>
          </cell>
          <cell r="E3365" t="str">
            <v>netscribes</v>
          </cell>
          <cell r="F3365" t="str">
            <v>Shraddha Dighe</v>
          </cell>
          <cell r="G3365">
            <v>45953.709722222222</v>
          </cell>
          <cell r="H3365">
            <v>46003.980555555558</v>
          </cell>
        </row>
        <row r="3366">
          <cell r="A3366" t="str">
            <v>UCW-21103</v>
          </cell>
          <cell r="B3366" t="str">
            <v>Mom's Love x Tata Cliq Listing Sheet Hit 4 (DLL-7,8,9,10)</v>
          </cell>
          <cell r="C3366" t="str">
            <v>CLOSED</v>
          </cell>
          <cell r="D3366" t="str">
            <v>Medium</v>
          </cell>
          <cell r="E3366" t="str">
            <v>netscribes</v>
          </cell>
          <cell r="F3366" t="str">
            <v>Sushma Ram</v>
          </cell>
          <cell r="G3366">
            <v>45953.703472222223</v>
          </cell>
          <cell r="H3366">
            <v>45969.746527777781</v>
          </cell>
        </row>
        <row r="3367">
          <cell r="A3367" t="str">
            <v>UCW-21098</v>
          </cell>
          <cell r="B3367" t="str">
            <v>Reebok Footwear Men &amp; Women 22-10-2025</v>
          </cell>
          <cell r="C3367" t="str">
            <v>CLOSED</v>
          </cell>
          <cell r="D3367" t="str">
            <v>Medium</v>
          </cell>
          <cell r="E3367" t="str">
            <v>netscribes</v>
          </cell>
          <cell r="F3367" t="str">
            <v>Mohd Tahir Shaikh</v>
          </cell>
          <cell r="G3367">
            <v>45953.690972222219</v>
          </cell>
          <cell r="H3367">
            <v>45969.748611111114</v>
          </cell>
        </row>
        <row r="3368">
          <cell r="A3368" t="str">
            <v>UCW-21097</v>
          </cell>
          <cell r="B3368" t="str">
            <v>Asics Add now catalogue dated 17th Oct2025</v>
          </cell>
          <cell r="C3368" t="str">
            <v>CLOSED</v>
          </cell>
          <cell r="D3368" t="str">
            <v>Medium</v>
          </cell>
          <cell r="E3368" t="str">
            <v>netscribes</v>
          </cell>
          <cell r="F3368" t="str">
            <v>Sushma Ram</v>
          </cell>
          <cell r="G3368">
            <v>45953.690972222219</v>
          </cell>
          <cell r="H3368">
            <v>45969.747916666667</v>
          </cell>
        </row>
        <row r="3369">
          <cell r="A3369" t="str">
            <v>UCW-21096</v>
          </cell>
          <cell r="B3369" t="str">
            <v>Primespot - TCM - Gauge Machine - New Listing - 5 Skus</v>
          </cell>
          <cell r="C3369" t="str">
            <v>CLOSED</v>
          </cell>
          <cell r="D3369" t="str">
            <v>Medium</v>
          </cell>
          <cell r="E3369" t="str">
            <v>cielo</v>
          </cell>
          <cell r="F3369" t="str">
            <v>Mohd Tahir Shaikh</v>
          </cell>
          <cell r="G3369">
            <v>45953.680555555555</v>
          </cell>
          <cell r="H3369">
            <v>45969.747916666667</v>
          </cell>
        </row>
        <row r="3370">
          <cell r="A3370" t="str">
            <v>UCW-21095</v>
          </cell>
          <cell r="B3370" t="str">
            <v>Tatacliq Men Content template_22-10-25</v>
          </cell>
          <cell r="C3370" t="str">
            <v>CLOSED</v>
          </cell>
          <cell r="D3370" t="str">
            <v>Medium</v>
          </cell>
          <cell r="E3370" t="str">
            <v>netscribes</v>
          </cell>
          <cell r="F3370" t="str">
            <v>Sushma Ram</v>
          </cell>
          <cell r="G3370">
            <v>45953.679166666669</v>
          </cell>
          <cell r="H3370">
            <v>45969.634027777778</v>
          </cell>
        </row>
        <row r="3371">
          <cell r="A3371" t="str">
            <v>UCW-21093</v>
          </cell>
          <cell r="B3371" t="str">
            <v>Beauty - 125928 - E2E - Kora organics - 30 SKUS - 23 Oct</v>
          </cell>
          <cell r="C3371" t="str">
            <v>CLOSED</v>
          </cell>
          <cell r="D3371" t="str">
            <v>Highest</v>
          </cell>
          <cell r="E3371" t="str">
            <v>netscribes</v>
          </cell>
          <cell r="F3371" t="str">
            <v>Shraddha Dighe</v>
          </cell>
          <cell r="G3371">
            <v>45953.670138888891</v>
          </cell>
          <cell r="H3371">
            <v>45961.69027777778</v>
          </cell>
        </row>
        <row r="3372">
          <cell r="A3372" t="str">
            <v>UCW-21092</v>
          </cell>
          <cell r="B3372" t="str">
            <v>Tao Paris Women Footwear Listing AW-25</v>
          </cell>
          <cell r="C3372" t="str">
            <v>CLOSED</v>
          </cell>
          <cell r="D3372" t="str">
            <v>Medium</v>
          </cell>
          <cell r="E3372" t="str">
            <v>netscribes</v>
          </cell>
          <cell r="F3372" t="str">
            <v>Sushma Ram</v>
          </cell>
          <cell r="G3372">
            <v>45953.664583333331</v>
          </cell>
          <cell r="H3372">
            <v>45969.74722222222</v>
          </cell>
        </row>
        <row r="3373">
          <cell r="A3373" t="str">
            <v>UCW-21088</v>
          </cell>
          <cell r="B3373" t="str">
            <v>Kiddopanti Image Update (22nd October 2025)</v>
          </cell>
          <cell r="C3373" t="str">
            <v>CLOSED</v>
          </cell>
          <cell r="D3373" t="str">
            <v>Medium</v>
          </cell>
          <cell r="E3373" t="str">
            <v>netscribes</v>
          </cell>
          <cell r="F3373" t="str">
            <v>Sushma Ram</v>
          </cell>
          <cell r="G3373">
            <v>45953.65347222222</v>
          </cell>
          <cell r="H3373">
            <v>46003.980555555558</v>
          </cell>
        </row>
        <row r="3374">
          <cell r="A3374" t="str">
            <v>UCW-21085</v>
          </cell>
          <cell r="B3374" t="str">
            <v>Men's Apparel 22-10-2025</v>
          </cell>
          <cell r="C3374" t="str">
            <v>CLOSED</v>
          </cell>
          <cell r="D3374" t="str">
            <v>Medium</v>
          </cell>
          <cell r="E3374" t="str">
            <v>netscribes</v>
          </cell>
          <cell r="F3374" t="str">
            <v>Sushma Ram</v>
          </cell>
          <cell r="G3374">
            <v>45953.644444444442</v>
          </cell>
          <cell r="H3374">
            <v>45969.74722222222</v>
          </cell>
        </row>
        <row r="3375">
          <cell r="A3375" t="str">
            <v>UCW-21082</v>
          </cell>
          <cell r="B3375" t="str">
            <v>Catalog Request_Mix Gender_Biglilpeople (Tata Cliq Mall-128880)</v>
          </cell>
          <cell r="C3375" t="str">
            <v>CLOSED</v>
          </cell>
          <cell r="D3375" t="str">
            <v>Medium</v>
          </cell>
          <cell r="E3375" t="str">
            <v>netscribes</v>
          </cell>
          <cell r="F3375" t="str">
            <v>Sushma Ram</v>
          </cell>
          <cell r="G3375">
            <v>45953.637499999997</v>
          </cell>
          <cell r="H3375">
            <v>45968.787499999999</v>
          </cell>
        </row>
        <row r="3376">
          <cell r="A3376" t="str">
            <v>UCW-21081</v>
          </cell>
          <cell r="B3376" t="str">
            <v>Shyam Enterprise - Appliances Listing P0</v>
          </cell>
          <cell r="C3376" t="str">
            <v>CLOSED Due to Inactive/Insufficient Information</v>
          </cell>
          <cell r="D3376" t="str">
            <v>Medium</v>
          </cell>
          <cell r="E3376" t="str">
            <v>netscribes</v>
          </cell>
          <cell r="F3376" t="str">
            <v>netscribes</v>
          </cell>
          <cell r="G3376">
            <v>45953.637499999997</v>
          </cell>
          <cell r="H3376">
            <v>45968.427083333336</v>
          </cell>
        </row>
        <row r="3377">
          <cell r="A3377" t="str">
            <v>UCW-21080</v>
          </cell>
          <cell r="B3377" t="str">
            <v>Urban Chef_RMR New Listing_12 SKUs</v>
          </cell>
          <cell r="C3377" t="str">
            <v>CLOSED</v>
          </cell>
          <cell r="D3377" t="str">
            <v>Medium</v>
          </cell>
          <cell r="E3377" t="str">
            <v>Chirag Dubal</v>
          </cell>
          <cell r="F3377" t="str">
            <v>netscribes</v>
          </cell>
          <cell r="G3377">
            <v>45953.634027777778</v>
          </cell>
          <cell r="H3377">
            <v>45990.595833333333</v>
          </cell>
        </row>
        <row r="3378">
          <cell r="A3378" t="str">
            <v>UCW-21079</v>
          </cell>
          <cell r="B3378" t="str">
            <v>Bajaj Listing</v>
          </cell>
          <cell r="C3378" t="str">
            <v>CLOSED</v>
          </cell>
          <cell r="D3378" t="str">
            <v>Medium</v>
          </cell>
          <cell r="E3378" t="str">
            <v>netscribes</v>
          </cell>
          <cell r="F3378" t="str">
            <v>netscribes</v>
          </cell>
          <cell r="G3378">
            <v>45953.630555555559</v>
          </cell>
          <cell r="H3378">
            <v>45973.709027777775</v>
          </cell>
        </row>
        <row r="3379">
          <cell r="A3379" t="str">
            <v>UCW-21076</v>
          </cell>
          <cell r="B3379" t="str">
            <v>Black + Decker_RMR New Listing_33 SKUs</v>
          </cell>
          <cell r="C3379" t="str">
            <v>CLOSED Due to Inactive/Insufficient Information</v>
          </cell>
          <cell r="D3379" t="str">
            <v>Medium</v>
          </cell>
          <cell r="E3379" t="str">
            <v>netscribes</v>
          </cell>
          <cell r="F3379" t="str">
            <v>netscribes</v>
          </cell>
          <cell r="G3379">
            <v>45953.626388888886</v>
          </cell>
          <cell r="H3379">
            <v>45969.746527777781</v>
          </cell>
        </row>
        <row r="3380">
          <cell r="A3380" t="str">
            <v>UCW-21067</v>
          </cell>
          <cell r="B3380" t="str">
            <v>DDecor Upahaar Collection - Listing x Tatacliq</v>
          </cell>
          <cell r="C3380" t="str">
            <v>CLOSED</v>
          </cell>
          <cell r="D3380" t="str">
            <v>Medium</v>
          </cell>
          <cell r="E3380" t="str">
            <v>netscribes</v>
          </cell>
          <cell r="F3380" t="str">
            <v>Juilee Jadhav</v>
          </cell>
          <cell r="G3380">
            <v>45953.574999999997</v>
          </cell>
          <cell r="H3380">
            <v>45969.746527777781</v>
          </cell>
        </row>
        <row r="3381">
          <cell r="A3381" t="str">
            <v>UCW-21062</v>
          </cell>
          <cell r="B3381" t="str">
            <v>Dress and shirts for Kids new listing Tatacliq - Zip Zap Zoop-(20-9-25)</v>
          </cell>
          <cell r="C3381" t="str">
            <v>CLOSED Due to Inactive/Insufficient Information</v>
          </cell>
          <cell r="D3381" t="str">
            <v>Medium</v>
          </cell>
          <cell r="E3381" t="str">
            <v>netscribes</v>
          </cell>
          <cell r="F3381" t="str">
            <v>Mohd Tahir Shaikh</v>
          </cell>
          <cell r="G3381">
            <v>45953.556944444441</v>
          </cell>
          <cell r="H3381">
            <v>45969.750694444447</v>
          </cell>
        </row>
        <row r="3382">
          <cell r="A3382" t="str">
            <v>UCW-21060</v>
          </cell>
          <cell r="B3382" t="str">
            <v xml:space="preserve">Footwear Men &amp; Women 17-10-2025 </v>
          </cell>
          <cell r="C3382" t="str">
            <v>CLOSED</v>
          </cell>
          <cell r="D3382" t="str">
            <v>Medium</v>
          </cell>
          <cell r="E3382" t="str">
            <v>netscribes</v>
          </cell>
          <cell r="F3382" t="str">
            <v>Sushma Ram</v>
          </cell>
          <cell r="G3382">
            <v>45953.541666666664</v>
          </cell>
          <cell r="H3382">
            <v>45968.688888888886</v>
          </cell>
        </row>
        <row r="3383">
          <cell r="A3383" t="str">
            <v>UCW-21059</v>
          </cell>
          <cell r="B3383" t="str">
            <v>CLONE - Puma New Listing Sheet 06-10-2025</v>
          </cell>
          <cell r="C3383" t="str">
            <v>CLOSED</v>
          </cell>
          <cell r="D3383" t="str">
            <v>Medium</v>
          </cell>
          <cell r="E3383" t="str">
            <v>netscribes</v>
          </cell>
          <cell r="F3383" t="str">
            <v>Mohd Tahir Shaikh</v>
          </cell>
          <cell r="G3383">
            <v>45953.537499999999</v>
          </cell>
          <cell r="H3383">
            <v>45969.700694444444</v>
          </cell>
        </row>
        <row r="3384">
          <cell r="A3384" t="str">
            <v>UCW-21058</v>
          </cell>
          <cell r="B3384" t="str">
            <v>Tata Cliq Kid's Catalog AW25 Lot: 14</v>
          </cell>
          <cell r="C3384" t="str">
            <v>CLOSED</v>
          </cell>
          <cell r="D3384" t="str">
            <v>Medium</v>
          </cell>
          <cell r="E3384" t="str">
            <v>netscribes</v>
          </cell>
          <cell r="F3384" t="str">
            <v>Sushma Ram</v>
          </cell>
          <cell r="G3384">
            <v>45953.536111111112</v>
          </cell>
          <cell r="H3384">
            <v>45980.475694444445</v>
          </cell>
        </row>
        <row r="3385">
          <cell r="A3385" t="str">
            <v>UCW-21056</v>
          </cell>
          <cell r="B3385" t="str">
            <v>Tata Cliq Men's Catalog AW25 Lot 14</v>
          </cell>
          <cell r="C3385" t="str">
            <v>CLOSED</v>
          </cell>
          <cell r="D3385" t="str">
            <v>Medium</v>
          </cell>
          <cell r="E3385" t="str">
            <v>netscribes</v>
          </cell>
          <cell r="F3385" t="str">
            <v>Sushma Ram</v>
          </cell>
          <cell r="G3385">
            <v>45953.527777777781</v>
          </cell>
          <cell r="H3385">
            <v>45969.75</v>
          </cell>
        </row>
        <row r="3386">
          <cell r="A3386" t="str">
            <v>UCW-21055</v>
          </cell>
          <cell r="B3386" t="str">
            <v>Tata Cliq Women's Catalog AW25 Lot: 14</v>
          </cell>
          <cell r="C3386" t="str">
            <v>CLOSED</v>
          </cell>
          <cell r="D3386" t="str">
            <v>Medium</v>
          </cell>
          <cell r="E3386" t="str">
            <v>netscribes</v>
          </cell>
          <cell r="F3386" t="str">
            <v>Sushma Ram</v>
          </cell>
          <cell r="G3386">
            <v>45953.522916666669</v>
          </cell>
          <cell r="H3386">
            <v>45969.75</v>
          </cell>
        </row>
        <row r="3387">
          <cell r="A3387" t="str">
            <v>UCW-21052</v>
          </cell>
          <cell r="B3387" t="str">
            <v>NUMERO UNO (LOT-53) TATA-CLIQ (Women's wear)</v>
          </cell>
          <cell r="C3387" t="str">
            <v>CLOSED</v>
          </cell>
          <cell r="D3387" t="str">
            <v>Medium</v>
          </cell>
          <cell r="E3387" t="str">
            <v>netscribes</v>
          </cell>
          <cell r="F3387" t="str">
            <v>Juilee Jadhav</v>
          </cell>
          <cell r="G3387">
            <v>45953.493055555555</v>
          </cell>
          <cell r="H3387">
            <v>45969.75</v>
          </cell>
        </row>
        <row r="3388">
          <cell r="A3388" t="str">
            <v>UCW-21051</v>
          </cell>
          <cell r="B3388" t="str">
            <v>New Catalogue(119) | 25 Styles | Men | Tata Cliq | 18-10-2025</v>
          </cell>
          <cell r="C3388" t="str">
            <v>CLOSED</v>
          </cell>
          <cell r="D3388" t="str">
            <v>Medium</v>
          </cell>
          <cell r="E3388" t="str">
            <v>netscribes</v>
          </cell>
          <cell r="F3388" t="str">
            <v>Sushma Ram</v>
          </cell>
          <cell r="G3388">
            <v>45953.493055555555</v>
          </cell>
          <cell r="H3388">
            <v>45969.749305555553</v>
          </cell>
        </row>
        <row r="3389">
          <cell r="A3389" t="str">
            <v>UCW-21041</v>
          </cell>
          <cell r="B3389" t="str">
            <v>Samay-Mapping of 61 Listings with Luxury and Listing Under Fashion</v>
          </cell>
          <cell r="C3389" t="str">
            <v>CLOSED</v>
          </cell>
          <cell r="D3389" t="str">
            <v>Medium</v>
          </cell>
          <cell r="E3389" t="str">
            <v>netscribes</v>
          </cell>
          <cell r="F3389" t="str">
            <v>Mohd Tahir Shaikh</v>
          </cell>
          <cell r="G3389">
            <v>45953.455555555556</v>
          </cell>
          <cell r="H3389">
            <v>46003.979861111111</v>
          </cell>
        </row>
        <row r="3390">
          <cell r="A3390" t="str">
            <v>UCW-21033</v>
          </cell>
          <cell r="B3390" t="str">
            <v>Request for Image Sequence Change</v>
          </cell>
          <cell r="C3390" t="str">
            <v>CLOSED</v>
          </cell>
          <cell r="D3390" t="str">
            <v>Medium</v>
          </cell>
          <cell r="E3390" t="str">
            <v>netscribes</v>
          </cell>
          <cell r="F3390" t="str">
            <v>netscribes</v>
          </cell>
          <cell r="G3390">
            <v>45952.769444444442</v>
          </cell>
          <cell r="H3390">
            <v>46004.495138888888</v>
          </cell>
        </row>
        <row r="3391">
          <cell r="A3391" t="str">
            <v>UCW-21032</v>
          </cell>
          <cell r="B3391" t="str">
            <v>Product video_Link</v>
          </cell>
          <cell r="C3391" t="str">
            <v>CLOSED</v>
          </cell>
          <cell r="D3391" t="str">
            <v>Medium</v>
          </cell>
          <cell r="E3391" t="str">
            <v>netscribes</v>
          </cell>
          <cell r="F3391" t="str">
            <v>netscribes</v>
          </cell>
          <cell r="G3391">
            <v>45952.736805555556</v>
          </cell>
          <cell r="H3391">
            <v>45976.570833333331</v>
          </cell>
        </row>
        <row r="3392">
          <cell r="A3392" t="str">
            <v>UCW-21031</v>
          </cell>
          <cell r="B3392" t="str">
            <v xml:space="preserve">Men's Apparel 17-10-2025 </v>
          </cell>
          <cell r="C3392" t="str">
            <v>CLOSED</v>
          </cell>
          <cell r="D3392" t="str">
            <v>Medium</v>
          </cell>
          <cell r="E3392" t="str">
            <v>netscribes</v>
          </cell>
          <cell r="F3392" t="str">
            <v>netscribes</v>
          </cell>
          <cell r="G3392">
            <v>45952.631249999999</v>
          </cell>
          <cell r="H3392">
            <v>46003.984027777777</v>
          </cell>
        </row>
        <row r="3393">
          <cell r="A3393" t="str">
            <v>UCW-21030</v>
          </cell>
          <cell r="B3393" t="str">
            <v>Image Update Request for Existing SKUs on TataCliq</v>
          </cell>
          <cell r="C3393" t="str">
            <v>CLOSED</v>
          </cell>
          <cell r="D3393" t="str">
            <v>Medium</v>
          </cell>
          <cell r="E3393" t="str">
            <v>netscribes</v>
          </cell>
          <cell r="F3393" t="str">
            <v>Mohd Tahir Shaikh</v>
          </cell>
          <cell r="G3393">
            <v>45952.521527777775</v>
          </cell>
          <cell r="H3393">
            <v>46003.978472222225</v>
          </cell>
        </row>
        <row r="3394">
          <cell r="A3394" t="str">
            <v>UCW-21029</v>
          </cell>
          <cell r="B3394" t="str">
            <v xml:space="preserve">Men's Apparel 17-10-2025 </v>
          </cell>
          <cell r="C3394" t="str">
            <v>CLOSED</v>
          </cell>
          <cell r="D3394" t="str">
            <v>Medium</v>
          </cell>
          <cell r="E3394" t="str">
            <v>netscribes</v>
          </cell>
          <cell r="F3394" t="str">
            <v>Mohd Tahir Shaikh</v>
          </cell>
          <cell r="G3394">
            <v>45952.517361111109</v>
          </cell>
          <cell r="H3394">
            <v>45969.749305555553</v>
          </cell>
        </row>
        <row r="3395">
          <cell r="A3395" t="str">
            <v>UCW-21021</v>
          </cell>
          <cell r="B3395" t="str">
            <v>Catalog to be uploaded - 23</v>
          </cell>
          <cell r="C3395" t="str">
            <v>CLOSED</v>
          </cell>
          <cell r="D3395" t="str">
            <v>Medium</v>
          </cell>
          <cell r="E3395" t="str">
            <v>netscribes</v>
          </cell>
          <cell r="F3395" t="str">
            <v>Juilee Jadhav</v>
          </cell>
          <cell r="G3395">
            <v>45950.781944444447</v>
          </cell>
          <cell r="H3395">
            <v>45969.749305555553</v>
          </cell>
        </row>
        <row r="3396">
          <cell r="A3396" t="str">
            <v>UCW-21019</v>
          </cell>
          <cell r="B3396" t="str">
            <v>Men-123 New Styles for Listing</v>
          </cell>
          <cell r="C3396" t="str">
            <v>CLOSED</v>
          </cell>
          <cell r="D3396" t="str">
            <v>Medium</v>
          </cell>
          <cell r="E3396" t="str">
            <v>netscribes</v>
          </cell>
          <cell r="F3396" t="str">
            <v>Mohd Tahir Shaikh</v>
          </cell>
          <cell r="G3396">
            <v>45950.760416666664</v>
          </cell>
          <cell r="H3396">
            <v>45969.749305555553</v>
          </cell>
        </row>
        <row r="3397">
          <cell r="A3397" t="str">
            <v>UCW-21018</v>
          </cell>
          <cell r="B3397" t="str">
            <v>BEauty - E2E - 127939 - HErmes - 1 sku - 20th Oct</v>
          </cell>
          <cell r="C3397" t="str">
            <v>CLOSED</v>
          </cell>
          <cell r="D3397" t="str">
            <v>Medium</v>
          </cell>
          <cell r="E3397" t="str">
            <v>netscribes</v>
          </cell>
          <cell r="F3397" t="str">
            <v>Simi Raichel Zachariah</v>
          </cell>
          <cell r="G3397">
            <v>45950.759722222225</v>
          </cell>
          <cell r="H3397">
            <v>45958.554861111108</v>
          </cell>
        </row>
        <row r="3398">
          <cell r="A3398" t="str">
            <v>UCW-21014</v>
          </cell>
          <cell r="B3398" t="str">
            <v>Silver coins &amp; articles</v>
          </cell>
          <cell r="C3398" t="str">
            <v>CLOSED</v>
          </cell>
          <cell r="D3398" t="str">
            <v>Medium</v>
          </cell>
          <cell r="E3398" t="str">
            <v>netscribes</v>
          </cell>
          <cell r="F3398" t="str">
            <v>Mohd Tahir Shaikh</v>
          </cell>
          <cell r="G3398">
            <v>45950.736805555556</v>
          </cell>
          <cell r="H3398">
            <v>45969.748611111114</v>
          </cell>
        </row>
        <row r="3399">
          <cell r="A3399" t="str">
            <v>UCW-21009</v>
          </cell>
          <cell r="B3399" t="str">
            <v>M&amp;S - Cataloguing</v>
          </cell>
          <cell r="C3399" t="str">
            <v>CLOSED Due to Inactive/Insufficient Information</v>
          </cell>
          <cell r="D3399" t="str">
            <v>Medium</v>
          </cell>
          <cell r="E3399" t="str">
            <v>netscribes</v>
          </cell>
          <cell r="F3399" t="str">
            <v>Juilee Jadhav</v>
          </cell>
          <cell r="G3399">
            <v>45950.692361111112</v>
          </cell>
          <cell r="H3399">
            <v>45969.700694444444</v>
          </cell>
        </row>
        <row r="3400">
          <cell r="A3400" t="str">
            <v>UCW-21007</v>
          </cell>
          <cell r="B3400" t="str">
            <v>Beauty - Adhoc - Image Resize - Multibrand - 20th OCt</v>
          </cell>
          <cell r="C3400" t="str">
            <v>CLOSED</v>
          </cell>
          <cell r="D3400" t="str">
            <v>Medium</v>
          </cell>
          <cell r="E3400" t="str">
            <v>netscribes</v>
          </cell>
          <cell r="F3400" t="str">
            <v>Simi Raichel Zachariah</v>
          </cell>
          <cell r="G3400">
            <v>45950.680555555555</v>
          </cell>
          <cell r="H3400">
            <v>46003.977777777778</v>
          </cell>
        </row>
        <row r="3401">
          <cell r="A3401" t="str">
            <v>UCW-21006</v>
          </cell>
          <cell r="B3401" t="str">
            <v>Tata Cliq Catalogue | Apparel Styles @16th Oct</v>
          </cell>
          <cell r="C3401" t="str">
            <v>CLOSED</v>
          </cell>
          <cell r="D3401" t="str">
            <v>Medium</v>
          </cell>
          <cell r="E3401" t="str">
            <v>netscribes</v>
          </cell>
          <cell r="F3401" t="str">
            <v>Juilee Jadhav</v>
          </cell>
          <cell r="G3401">
            <v>45950.675000000003</v>
          </cell>
          <cell r="H3401">
            <v>45969.748611111114</v>
          </cell>
        </row>
        <row r="3402">
          <cell r="A3402" t="str">
            <v>UCW-21004</v>
          </cell>
          <cell r="B3402" t="str">
            <v>Tatacliq Footwear Content template_USPA_16-10-25</v>
          </cell>
          <cell r="C3402" t="str">
            <v>CLOSED</v>
          </cell>
          <cell r="D3402" t="str">
            <v>Medium</v>
          </cell>
          <cell r="E3402" t="str">
            <v>netscribes</v>
          </cell>
          <cell r="F3402" t="str">
            <v>Sushma Ram</v>
          </cell>
          <cell r="G3402">
            <v>45950.672222222223</v>
          </cell>
          <cell r="H3402">
            <v>45969.748611111114</v>
          </cell>
        </row>
        <row r="3403">
          <cell r="A3403" t="str">
            <v>UCW-21001</v>
          </cell>
          <cell r="B3403" t="str">
            <v>TATACLIQ - LISTING FILE- 16102025</v>
          </cell>
          <cell r="C3403" t="str">
            <v>CLOSED</v>
          </cell>
          <cell r="D3403" t="str">
            <v>Medium</v>
          </cell>
          <cell r="E3403" t="str">
            <v>netscribes</v>
          </cell>
          <cell r="F3403" t="str">
            <v>Juilee Jadhav</v>
          </cell>
          <cell r="G3403">
            <v>45950.661111111112</v>
          </cell>
          <cell r="H3403">
            <v>45969.752083333333</v>
          </cell>
        </row>
        <row r="3404">
          <cell r="A3404" t="str">
            <v>UCW-20995</v>
          </cell>
          <cell r="B3404" t="str">
            <v>CLONE - Beauty - 129446 - E2E - Vinci Botanicals - 20 SKUS - 13 OCT</v>
          </cell>
          <cell r="C3404" t="str">
            <v>CLOSED</v>
          </cell>
          <cell r="D3404" t="str">
            <v>Highest</v>
          </cell>
          <cell r="E3404" t="str">
            <v>netscribes</v>
          </cell>
          <cell r="F3404" t="str">
            <v>Simi Raichel Zachariah</v>
          </cell>
          <cell r="G3404">
            <v>45950.625</v>
          </cell>
          <cell r="H3404">
            <v>45988.534722222219</v>
          </cell>
        </row>
        <row r="3405">
          <cell r="A3405" t="str">
            <v>UCW-20992</v>
          </cell>
          <cell r="B3405" t="str">
            <v>Product Uploading Content Sheet - FEIER -Lot-6</v>
          </cell>
          <cell r="C3405" t="str">
            <v>CLOSED</v>
          </cell>
          <cell r="D3405" t="str">
            <v>Medium</v>
          </cell>
          <cell r="E3405" t="str">
            <v>netscribes</v>
          </cell>
          <cell r="F3405" t="str">
            <v>Sushma Ram</v>
          </cell>
          <cell r="G3405">
            <v>45950.584722222222</v>
          </cell>
          <cell r="H3405">
            <v>45969.752083333333</v>
          </cell>
        </row>
        <row r="3406">
          <cell r="A3406" t="str">
            <v>UCW-20991</v>
          </cell>
          <cell r="B3406" t="str">
            <v>NUMERO UNO (LOT-53) TATA-CLIQ (Men's wear)</v>
          </cell>
          <cell r="C3406" t="str">
            <v>CLOSED</v>
          </cell>
          <cell r="D3406" t="str">
            <v>Medium</v>
          </cell>
          <cell r="E3406" t="str">
            <v>netscribes</v>
          </cell>
          <cell r="F3406" t="str">
            <v>Juilee Jadhav</v>
          </cell>
          <cell r="G3406">
            <v>45950.563888888886</v>
          </cell>
          <cell r="H3406">
            <v>45969.751388888886</v>
          </cell>
        </row>
        <row r="3407">
          <cell r="A3407" t="str">
            <v>UCW-20990</v>
          </cell>
          <cell r="B3407" t="str">
            <v>BEauty - E2E - 125928 - Lovechild Masaba - 20 skus - 20th Oct</v>
          </cell>
          <cell r="C3407" t="str">
            <v>CLOSED Due to Inactive/Insufficient Information</v>
          </cell>
          <cell r="D3407" t="str">
            <v>Medium</v>
          </cell>
          <cell r="E3407" t="str">
            <v>netscribes</v>
          </cell>
          <cell r="F3407" t="str">
            <v>Simi Raichel Zachariah</v>
          </cell>
          <cell r="G3407">
            <v>45950.55972222222</v>
          </cell>
          <cell r="H3407">
            <v>45958.779166666667</v>
          </cell>
        </row>
        <row r="3408">
          <cell r="A3408" t="str">
            <v>UCW-20988</v>
          </cell>
          <cell r="B3408" t="str">
            <v>BEauty - E2E - 100001 - Studiowest - 9 skus - 20th Oct</v>
          </cell>
          <cell r="C3408" t="str">
            <v>CLOSED</v>
          </cell>
          <cell r="D3408" t="str">
            <v>Medium</v>
          </cell>
          <cell r="E3408" t="str">
            <v>netscribes</v>
          </cell>
          <cell r="F3408" t="str">
            <v>Simi Raichel Zachariah</v>
          </cell>
          <cell r="G3408">
            <v>45950.548611111109</v>
          </cell>
          <cell r="H3408">
            <v>45954.466666666667</v>
          </cell>
        </row>
        <row r="3409">
          <cell r="A3409" t="str">
            <v>UCW-20983</v>
          </cell>
          <cell r="B3409" t="str">
            <v>TataCliQ &lt;&gt; New Listing WesternWear Dress - || Ruby(701-735) ||</v>
          </cell>
          <cell r="C3409" t="str">
            <v>CLOSED</v>
          </cell>
          <cell r="D3409" t="str">
            <v>Medium</v>
          </cell>
          <cell r="E3409" t="str">
            <v>netscribes</v>
          </cell>
          <cell r="F3409" t="str">
            <v>Juilee Jadhav</v>
          </cell>
          <cell r="G3409">
            <v>45950.5</v>
          </cell>
          <cell r="H3409">
            <v>45969.751388888886</v>
          </cell>
        </row>
        <row r="3410">
          <cell r="A3410" t="str">
            <v>UCW-20978</v>
          </cell>
          <cell r="B3410" t="str">
            <v>Tatacliq Specimen Template | 14th Oct'25</v>
          </cell>
          <cell r="C3410" t="str">
            <v>CLOSED</v>
          </cell>
          <cell r="D3410" t="str">
            <v>Medium</v>
          </cell>
          <cell r="E3410" t="str">
            <v>netscribes</v>
          </cell>
          <cell r="F3410" t="str">
            <v>Juilee Jadhav</v>
          </cell>
          <cell r="G3410">
            <v>45950.450694444444</v>
          </cell>
          <cell r="H3410">
            <v>45969.751388888886</v>
          </cell>
        </row>
        <row r="3411">
          <cell r="A3411" t="str">
            <v>UCW-20977</v>
          </cell>
          <cell r="B3411" t="str">
            <v>Beauty - 125928 - E2E - Brunello Cucinelli - 10 SKUS - 20 Oct</v>
          </cell>
          <cell r="C3411" t="str">
            <v>CLOSED</v>
          </cell>
          <cell r="D3411" t="str">
            <v>Highest</v>
          </cell>
          <cell r="E3411" t="str">
            <v>netscribes</v>
          </cell>
          <cell r="F3411" t="str">
            <v>Shraddha Dighe</v>
          </cell>
          <cell r="G3411">
            <v>45950.424305555556</v>
          </cell>
          <cell r="H3411">
            <v>45954.425000000003</v>
          </cell>
        </row>
        <row r="3412">
          <cell r="A3412" t="str">
            <v>UCW-20974</v>
          </cell>
          <cell r="B3412" t="str">
            <v>PDP Check - Inventory Issue - Tata Cliq</v>
          </cell>
          <cell r="C3412" t="str">
            <v>CLOSED Due to Inactive/Insufficient Information</v>
          </cell>
          <cell r="D3412" t="str">
            <v>Highest</v>
          </cell>
          <cell r="E3412" t="str">
            <v>netscribes</v>
          </cell>
          <cell r="F3412" t="str">
            <v>Sushma Ram</v>
          </cell>
          <cell r="G3412">
            <v>45949.684027777781</v>
          </cell>
          <cell r="H3412">
            <v>45971.472916666666</v>
          </cell>
        </row>
        <row r="3413">
          <cell r="A3413" t="str">
            <v>UCW-20973</v>
          </cell>
          <cell r="B3413" t="str">
            <v>New Balance S225 Footwear Women 126934</v>
          </cell>
          <cell r="C3413" t="str">
            <v>CLOSED</v>
          </cell>
          <cell r="D3413" t="str">
            <v>Medium</v>
          </cell>
          <cell r="E3413" t="str">
            <v>netscribes</v>
          </cell>
          <cell r="F3413" t="str">
            <v>Sushma Ram</v>
          </cell>
          <cell r="G3413">
            <v>45949.668749999997</v>
          </cell>
          <cell r="H3413">
            <v>45969.681944444441</v>
          </cell>
        </row>
        <row r="3414">
          <cell r="A3414" t="str">
            <v>UCW-20972</v>
          </cell>
          <cell r="B3414" t="str">
            <v>Spykar - Tatacliq - New Catalogue (Accessories) - 16th Oct</v>
          </cell>
          <cell r="C3414" t="str">
            <v>CLOSED</v>
          </cell>
          <cell r="D3414" t="str">
            <v>Medium</v>
          </cell>
          <cell r="E3414" t="str">
            <v>netscribes</v>
          </cell>
          <cell r="F3414" t="str">
            <v>Sushma Ram</v>
          </cell>
          <cell r="G3414">
            <v>45949.663194444445</v>
          </cell>
          <cell r="H3414">
            <v>45969.751388888886</v>
          </cell>
        </row>
        <row r="3415">
          <cell r="A3415" t="str">
            <v>UCW-20970</v>
          </cell>
          <cell r="B3415" t="str">
            <v>LOT-14&amp;15 WINTER COLLECTION-2025(SELLER CODE:-126600)(BRAND:-MACK JONNEY)</v>
          </cell>
          <cell r="C3415" t="str">
            <v>CLOSED</v>
          </cell>
          <cell r="D3415" t="str">
            <v>Medium</v>
          </cell>
          <cell r="E3415" t="str">
            <v>netscribes</v>
          </cell>
          <cell r="F3415" t="str">
            <v>Sushma Ram</v>
          </cell>
          <cell r="G3415">
            <v>45949.64166666667</v>
          </cell>
          <cell r="H3415">
            <v>45971.422222222223</v>
          </cell>
        </row>
        <row r="3416">
          <cell r="A3416" t="str">
            <v>UCW-20967</v>
          </cell>
          <cell r="B3416" t="str">
            <v>Catalog details for 2 style</v>
          </cell>
          <cell r="C3416" t="str">
            <v>CLOSED Due to Inactive/Insufficient Information</v>
          </cell>
          <cell r="D3416" t="str">
            <v>Medium</v>
          </cell>
          <cell r="E3416" t="str">
            <v>netscribes</v>
          </cell>
          <cell r="F3416" t="str">
            <v>Sushma Ram</v>
          </cell>
          <cell r="G3416">
            <v>45949.624305555553</v>
          </cell>
          <cell r="H3416">
            <v>45969.702777777777</v>
          </cell>
        </row>
        <row r="3417">
          <cell r="A3417" t="str">
            <v>UCW-20966</v>
          </cell>
          <cell r="B3417" t="str">
            <v>New Style Men's Wear- Tatacliq</v>
          </cell>
          <cell r="C3417" t="str">
            <v>CLOSED</v>
          </cell>
          <cell r="D3417" t="str">
            <v>Medium</v>
          </cell>
          <cell r="E3417" t="str">
            <v>netscribes</v>
          </cell>
          <cell r="F3417" t="str">
            <v>Sushma Ram</v>
          </cell>
          <cell r="G3417">
            <v>45949.620138888888</v>
          </cell>
          <cell r="H3417">
            <v>45969.702777777777</v>
          </cell>
        </row>
        <row r="3418">
          <cell r="A3418" t="str">
            <v>UCW-20959</v>
          </cell>
          <cell r="B3418" t="str">
            <v>Beauty - 125928 - E2E - L'oreal Paris - 3 SKUS - 18 oct</v>
          </cell>
          <cell r="C3418" t="str">
            <v>CLOSED</v>
          </cell>
          <cell r="D3418" t="str">
            <v>Medium</v>
          </cell>
          <cell r="E3418" t="str">
            <v>netscribes</v>
          </cell>
          <cell r="F3418" t="str">
            <v>Shraddha Dighe</v>
          </cell>
          <cell r="G3418">
            <v>45948.640277777777</v>
          </cell>
          <cell r="H3418">
            <v>45958.521527777775</v>
          </cell>
        </row>
        <row r="3419">
          <cell r="A3419" t="str">
            <v>UCW-20957</v>
          </cell>
          <cell r="B3419" t="str">
            <v>BEauty - E2E - 100001 - Studiowest - 8 skus - 18th Oct</v>
          </cell>
          <cell r="C3419" t="str">
            <v>CLOSED</v>
          </cell>
          <cell r="D3419" t="str">
            <v>Medium</v>
          </cell>
          <cell r="E3419" t="str">
            <v>netscribes</v>
          </cell>
          <cell r="F3419" t="str">
            <v>netscribes</v>
          </cell>
          <cell r="G3419">
            <v>45948.627083333333</v>
          </cell>
          <cell r="H3419">
            <v>45964.56527777778</v>
          </cell>
        </row>
        <row r="3420">
          <cell r="A3420" t="str">
            <v>UCW-20955</v>
          </cell>
          <cell r="B3420" t="str">
            <v>Beauty - 129094 - E2E - Colors Queen - 46 SKUS - 18 Oct</v>
          </cell>
          <cell r="C3420" t="str">
            <v>CLOSED Due to Inactive/Insufficient Information</v>
          </cell>
          <cell r="D3420" t="str">
            <v>Medium</v>
          </cell>
          <cell r="E3420" t="str">
            <v>netscribes</v>
          </cell>
          <cell r="F3420" t="str">
            <v>Shraddha Dighe</v>
          </cell>
          <cell r="G3420">
            <v>45948.581250000003</v>
          </cell>
          <cell r="H3420">
            <v>45973.551388888889</v>
          </cell>
        </row>
        <row r="3421">
          <cell r="A3421" t="str">
            <v>UCW-20952</v>
          </cell>
          <cell r="B3421" t="str">
            <v>TH/CK-MP-Lot 111</v>
          </cell>
          <cell r="C3421" t="str">
            <v>CLOSED</v>
          </cell>
          <cell r="D3421" t="str">
            <v>Medium</v>
          </cell>
          <cell r="E3421" t="str">
            <v>Jaibharathi Jagannathan</v>
          </cell>
          <cell r="F3421" t="str">
            <v>Asmi Kumar</v>
          </cell>
          <cell r="G3421">
            <v>45948.45</v>
          </cell>
          <cell r="H3421">
            <v>45971.423611111109</v>
          </cell>
        </row>
        <row r="3422">
          <cell r="A3422" t="str">
            <v>UCW-20948</v>
          </cell>
          <cell r="B3422" t="str">
            <v xml:space="preserve">Women's Apparel 15-10-2025 </v>
          </cell>
          <cell r="C3422" t="str">
            <v>CLOSED</v>
          </cell>
          <cell r="D3422" t="str">
            <v>Medium</v>
          </cell>
          <cell r="E3422" t="str">
            <v>netscribes</v>
          </cell>
          <cell r="F3422" t="str">
            <v>netscribes</v>
          </cell>
          <cell r="G3422">
            <v>45947.678472222222</v>
          </cell>
          <cell r="H3422">
            <v>45978.488194444442</v>
          </cell>
        </row>
        <row r="3423">
          <cell r="A3423" t="str">
            <v>UCW-20946</v>
          </cell>
          <cell r="B3423" t="str">
            <v>Tatacliq Women Ethnic Wear Template | 14th Oct'2025</v>
          </cell>
          <cell r="C3423" t="str">
            <v>CLOSED</v>
          </cell>
          <cell r="D3423" t="str">
            <v>Medium</v>
          </cell>
          <cell r="E3423" t="str">
            <v>netscribes</v>
          </cell>
          <cell r="F3423" t="str">
            <v>Juilee Jadhav</v>
          </cell>
          <cell r="G3423">
            <v>45947.674305555556</v>
          </cell>
          <cell r="H3423">
            <v>45971.424305555556</v>
          </cell>
        </row>
        <row r="3424">
          <cell r="A3424" t="str">
            <v>UCW-20944</v>
          </cell>
          <cell r="B3424" t="str">
            <v>New Catalogue to be upload</v>
          </cell>
          <cell r="C3424" t="str">
            <v>CLOSED</v>
          </cell>
          <cell r="D3424" t="str">
            <v>Medium</v>
          </cell>
          <cell r="E3424" t="str">
            <v>netscribes</v>
          </cell>
          <cell r="F3424" t="str">
            <v>Sushma Ram</v>
          </cell>
          <cell r="G3424">
            <v>45947.67083333333</v>
          </cell>
          <cell r="H3424">
            <v>45971.424305555556</v>
          </cell>
        </row>
        <row r="3425">
          <cell r="A3425" t="str">
            <v>UCW-20941</v>
          </cell>
          <cell r="B3425" t="str">
            <v xml:space="preserve">Women's Apparel 15-10-2025 </v>
          </cell>
          <cell r="C3425" t="str">
            <v>CLOSED</v>
          </cell>
          <cell r="D3425" t="str">
            <v>Medium</v>
          </cell>
          <cell r="E3425" t="str">
            <v>netscribes</v>
          </cell>
          <cell r="F3425" t="str">
            <v>Sushma Ram</v>
          </cell>
          <cell r="G3425">
            <v>45947.658333333333</v>
          </cell>
          <cell r="H3425">
            <v>45969.705555555556</v>
          </cell>
        </row>
        <row r="3426">
          <cell r="A3426" t="str">
            <v>UCW-20939</v>
          </cell>
          <cell r="B3426" t="str">
            <v>Beauty - Image resize ticket - 17 Oct</v>
          </cell>
          <cell r="C3426" t="str">
            <v>CLOSED</v>
          </cell>
          <cell r="D3426" t="str">
            <v>Highest</v>
          </cell>
          <cell r="E3426" t="str">
            <v>netscribes</v>
          </cell>
          <cell r="F3426" t="str">
            <v>Shraddha Dighe</v>
          </cell>
          <cell r="G3426">
            <v>45947.561111111114</v>
          </cell>
          <cell r="H3426">
            <v>46003.977777777778</v>
          </cell>
        </row>
        <row r="3427">
          <cell r="A3427" t="str">
            <v>UCW-20933</v>
          </cell>
          <cell r="B3427" t="str">
            <v>Tata Cliq - New Listing Request</v>
          </cell>
          <cell r="C3427" t="str">
            <v>CLOSED</v>
          </cell>
          <cell r="D3427" t="str">
            <v>Medium</v>
          </cell>
          <cell r="E3427" t="str">
            <v>netscribes</v>
          </cell>
          <cell r="F3427" t="str">
            <v>Juilee Jadhav</v>
          </cell>
          <cell r="G3427">
            <v>45946.768055555556</v>
          </cell>
          <cell r="H3427">
            <v>45971.425000000003</v>
          </cell>
        </row>
        <row r="3428">
          <cell r="A3428" t="str">
            <v>UCW-20931</v>
          </cell>
          <cell r="B3428" t="str">
            <v>Asics New listing sheet</v>
          </cell>
          <cell r="C3428" t="str">
            <v>CLOSED</v>
          </cell>
          <cell r="D3428" t="str">
            <v>Medium</v>
          </cell>
          <cell r="E3428" t="str">
            <v>netscribes</v>
          </cell>
          <cell r="F3428" t="str">
            <v>Sushma Ram</v>
          </cell>
          <cell r="G3428">
            <v>45946.753472222219</v>
          </cell>
          <cell r="H3428">
            <v>45969.707638888889</v>
          </cell>
        </row>
        <row r="3429">
          <cell r="A3429" t="str">
            <v>UCW-20928</v>
          </cell>
          <cell r="B3429" t="str">
            <v>FREE AUTHORITY-New Catalog-15-OCT-2025- Slave Id -126520-GGN</v>
          </cell>
          <cell r="C3429" t="str">
            <v>CLOSED</v>
          </cell>
          <cell r="D3429" t="str">
            <v>Medium</v>
          </cell>
          <cell r="E3429" t="str">
            <v>netscribes</v>
          </cell>
          <cell r="F3429" t="str">
            <v>Juilee Jadhav</v>
          </cell>
          <cell r="G3429">
            <v>45946.739583333336</v>
          </cell>
          <cell r="H3429">
            <v>45971.425000000003</v>
          </cell>
        </row>
        <row r="3430">
          <cell r="A3430" t="str">
            <v>UCW-20927</v>
          </cell>
          <cell r="B3430" t="str">
            <v>Tatacliq Women Footwear Content template_USPA_15-10-25</v>
          </cell>
          <cell r="C3430" t="str">
            <v>CLOSED</v>
          </cell>
          <cell r="D3430" t="str">
            <v>Medium</v>
          </cell>
          <cell r="E3430" t="str">
            <v>netscribes</v>
          </cell>
          <cell r="F3430" t="str">
            <v>Sushma Ram</v>
          </cell>
          <cell r="G3430">
            <v>45946.737500000003</v>
          </cell>
          <cell r="H3430">
            <v>45969.707638888889</v>
          </cell>
        </row>
        <row r="3431">
          <cell r="A3431" t="str">
            <v>UCW-20926</v>
          </cell>
          <cell r="B3431" t="str">
            <v>New Style Upload- URGENT!</v>
          </cell>
          <cell r="C3431" t="str">
            <v>CLOSED</v>
          </cell>
          <cell r="D3431" t="str">
            <v>Medium</v>
          </cell>
          <cell r="E3431" t="str">
            <v>Chirag Dubal</v>
          </cell>
          <cell r="F3431" t="str">
            <v>Reagan D’souza</v>
          </cell>
          <cell r="G3431">
            <v>45946.734027777777</v>
          </cell>
          <cell r="H3431">
            <v>46003.977777777778</v>
          </cell>
        </row>
        <row r="3432">
          <cell r="A3432" t="str">
            <v>UCW-20925</v>
          </cell>
          <cell r="B3432" t="str">
            <v>VERO MODA GIRL -AW25 LOT - 2</v>
          </cell>
          <cell r="C3432" t="str">
            <v>CLOSED</v>
          </cell>
          <cell r="D3432" t="str">
            <v>Medium</v>
          </cell>
          <cell r="E3432" t="str">
            <v>netscribes</v>
          </cell>
          <cell r="F3432" t="str">
            <v>Sushma Ram</v>
          </cell>
          <cell r="G3432">
            <v>45946.73333333333</v>
          </cell>
          <cell r="H3432">
            <v>45971.424305555556</v>
          </cell>
        </row>
        <row r="3433">
          <cell r="A3433" t="str">
            <v>UCW-20924</v>
          </cell>
          <cell r="B3433" t="str">
            <v>New Balance S225 Footwear 126934  second lot</v>
          </cell>
          <cell r="C3433" t="str">
            <v>CLOSED</v>
          </cell>
          <cell r="D3433" t="str">
            <v>Medium</v>
          </cell>
          <cell r="E3433" t="str">
            <v>netscribes</v>
          </cell>
          <cell r="F3433" t="str">
            <v>Juilee Jadhav</v>
          </cell>
          <cell r="G3433">
            <v>45946.729166666664</v>
          </cell>
          <cell r="H3433">
            <v>45971.429861111108</v>
          </cell>
        </row>
        <row r="3434">
          <cell r="A3434" t="str">
            <v>UCW-20923</v>
          </cell>
          <cell r="B3434" t="str">
            <v>Puma New Backpack Listing Sheet 07-10-2025</v>
          </cell>
          <cell r="C3434" t="str">
            <v>CLOSED</v>
          </cell>
          <cell r="D3434" t="str">
            <v>Medium</v>
          </cell>
          <cell r="E3434" t="str">
            <v>netscribes</v>
          </cell>
          <cell r="F3434" t="str">
            <v>Sushma Ram</v>
          </cell>
          <cell r="G3434">
            <v>45946.71597222222</v>
          </cell>
          <cell r="H3434">
            <v>45971.429861111108</v>
          </cell>
        </row>
        <row r="3435">
          <cell r="A3435" t="str">
            <v>UCW-20917</v>
          </cell>
          <cell r="B3435" t="str">
            <v>Spykar - Tatacliq - Underjeans by Spykar - New Catalogue - 15th Oct</v>
          </cell>
          <cell r="C3435" t="str">
            <v>CLOSED</v>
          </cell>
          <cell r="D3435" t="str">
            <v>Medium</v>
          </cell>
          <cell r="E3435" t="str">
            <v>netscribes</v>
          </cell>
          <cell r="F3435" t="str">
            <v>Juilee Jadhav</v>
          </cell>
          <cell r="G3435">
            <v>45946.694444444445</v>
          </cell>
          <cell r="H3435">
            <v>45971.429861111108</v>
          </cell>
        </row>
        <row r="3436">
          <cell r="A3436" t="str">
            <v>UCW-20914</v>
          </cell>
          <cell r="B3436" t="str">
            <v xml:space="preserve">New catalog Men's Apparel - 15-10 </v>
          </cell>
          <cell r="C3436" t="str">
            <v>CLOSED</v>
          </cell>
          <cell r="D3436" t="str">
            <v>Medium</v>
          </cell>
          <cell r="E3436" t="str">
            <v>netscribes</v>
          </cell>
          <cell r="F3436" t="str">
            <v>Juilee Jadhav</v>
          </cell>
          <cell r="G3436">
            <v>45946.665972222225</v>
          </cell>
          <cell r="H3436">
            <v>45971.429861111108</v>
          </cell>
        </row>
        <row r="3437">
          <cell r="A3437" t="str">
            <v>UCW-20912</v>
          </cell>
          <cell r="B3437" t="str">
            <v>CLONE - Reebok Shoes Catalog (Seller ID: 127989)</v>
          </cell>
          <cell r="C3437" t="str">
            <v>CLOSED</v>
          </cell>
          <cell r="D3437" t="str">
            <v>Medium</v>
          </cell>
          <cell r="E3437" t="str">
            <v>netscribes</v>
          </cell>
          <cell r="F3437" t="str">
            <v>Sushma Ram</v>
          </cell>
          <cell r="G3437">
            <v>45946.643750000003</v>
          </cell>
          <cell r="H3437">
            <v>45971.429166666669</v>
          </cell>
        </row>
        <row r="3438">
          <cell r="A3438" t="str">
            <v>UCW-20910</v>
          </cell>
          <cell r="B3438" t="str">
            <v>AOL-TCR 15th Oct'25</v>
          </cell>
          <cell r="C3438" t="str">
            <v>CLOSED</v>
          </cell>
          <cell r="D3438" t="str">
            <v>Medium</v>
          </cell>
          <cell r="E3438" t="str">
            <v>netscribes</v>
          </cell>
          <cell r="F3438" t="str">
            <v>Juilee Jadhav</v>
          </cell>
          <cell r="G3438">
            <v>45946.607638888891</v>
          </cell>
          <cell r="H3438">
            <v>45971.426388888889</v>
          </cell>
        </row>
        <row r="3439">
          <cell r="A3439" t="str">
            <v>UCW-20909</v>
          </cell>
          <cell r="B3439" t="str">
            <v>ALDO FW25 Accessories Catalog Submission (TC) - 15.10.2025</v>
          </cell>
          <cell r="C3439" t="str">
            <v>CLOSED</v>
          </cell>
          <cell r="D3439" t="str">
            <v>Medium</v>
          </cell>
          <cell r="E3439" t="str">
            <v>netscribes</v>
          </cell>
          <cell r="F3439" t="str">
            <v>Sushma Ram</v>
          </cell>
          <cell r="G3439">
            <v>45946.606249999997</v>
          </cell>
          <cell r="H3439">
            <v>45969.703472222223</v>
          </cell>
        </row>
        <row r="3440">
          <cell r="A3440" t="str">
            <v>UCW-20903</v>
          </cell>
          <cell r="B3440" t="str">
            <v>Urgent-New Balance Image Corretion</v>
          </cell>
          <cell r="C3440" t="str">
            <v>CLOSED</v>
          </cell>
          <cell r="D3440" t="str">
            <v>Medium</v>
          </cell>
          <cell r="E3440" t="str">
            <v>netscribes</v>
          </cell>
          <cell r="F3440" t="str">
            <v>Juilee Jadhav</v>
          </cell>
          <cell r="G3440">
            <v>45946.55972222222</v>
          </cell>
          <cell r="H3440">
            <v>45969.495138888888</v>
          </cell>
        </row>
        <row r="3441">
          <cell r="A3441" t="str">
            <v>UCW-20902</v>
          </cell>
          <cell r="B3441" t="str">
            <v>CK Omni-37 Lot</v>
          </cell>
          <cell r="C3441" t="str">
            <v>CLOSED</v>
          </cell>
          <cell r="D3441" t="str">
            <v>Medium</v>
          </cell>
          <cell r="E3441" t="str">
            <v>Jaibharathi Jagannathan</v>
          </cell>
          <cell r="F3441" t="str">
            <v>Asmi Kumar</v>
          </cell>
          <cell r="G3441">
            <v>45946.552083333336</v>
          </cell>
          <cell r="H3441">
            <v>45971.426388888889</v>
          </cell>
        </row>
        <row r="3442">
          <cell r="A3442" t="str">
            <v>UCW-20899</v>
          </cell>
          <cell r="B3442" t="str">
            <v>Spykar - Tatacliq - Underjeans by Spykar - New Catalogue - 7th Oct</v>
          </cell>
          <cell r="C3442" t="str">
            <v>CLOSED</v>
          </cell>
          <cell r="D3442" t="str">
            <v>Medium</v>
          </cell>
          <cell r="E3442" t="str">
            <v>netscribes</v>
          </cell>
          <cell r="F3442" t="str">
            <v>Sushma Ram</v>
          </cell>
          <cell r="G3442">
            <v>45946.493750000001</v>
          </cell>
          <cell r="H3442">
            <v>45969.70416666667</v>
          </cell>
        </row>
        <row r="3443">
          <cell r="A3443" t="str">
            <v>UCW-20897</v>
          </cell>
          <cell r="B3443" t="str">
            <v>Styles Migration to Tata Cliq ABFRL Account - 25-09-2025</v>
          </cell>
          <cell r="C3443" t="str">
            <v>CLOSED</v>
          </cell>
          <cell r="D3443" t="str">
            <v>Medium</v>
          </cell>
          <cell r="E3443" t="str">
            <v>netscribes</v>
          </cell>
          <cell r="F3443" t="str">
            <v>netscribes</v>
          </cell>
          <cell r="G3443">
            <v>45946.489583333336</v>
          </cell>
          <cell r="H3443">
            <v>45980.661805555559</v>
          </cell>
        </row>
        <row r="3444">
          <cell r="A3444" t="str">
            <v>UCW-20895</v>
          </cell>
          <cell r="B3444" t="str">
            <v>BEauty - GWP- 125928 - Jo Malone London - 2skus - 16th OCt</v>
          </cell>
          <cell r="C3444" t="str">
            <v>CLOSED</v>
          </cell>
          <cell r="D3444" t="str">
            <v>Medium</v>
          </cell>
          <cell r="E3444" t="str">
            <v>netscribes</v>
          </cell>
          <cell r="F3444" t="str">
            <v>Simi Raichel Zachariah</v>
          </cell>
          <cell r="G3444">
            <v>45946.470833333333</v>
          </cell>
          <cell r="H3444">
            <v>45947.815972222219</v>
          </cell>
        </row>
        <row r="3445">
          <cell r="A3445" t="str">
            <v>UCW-20894</v>
          </cell>
          <cell r="B3445" t="str">
            <v>BEauty - E2E - 125928 - CK - 4 skus - 16th OCt</v>
          </cell>
          <cell r="C3445" t="str">
            <v>CLOSED</v>
          </cell>
          <cell r="D3445" t="str">
            <v>Medium</v>
          </cell>
          <cell r="E3445" t="str">
            <v>netscribes</v>
          </cell>
          <cell r="F3445" t="str">
            <v>Simi Raichel Zachariah</v>
          </cell>
          <cell r="G3445">
            <v>45946.467361111114</v>
          </cell>
          <cell r="H3445">
            <v>45953.466666666667</v>
          </cell>
        </row>
        <row r="3446">
          <cell r="A3446" t="str">
            <v>UCW-20892</v>
          </cell>
          <cell r="B3446" t="str">
            <v>BEauty - E2E - 126239 - Lamoir - 6skus - 16th OCt</v>
          </cell>
          <cell r="C3446" t="str">
            <v>CLOSED</v>
          </cell>
          <cell r="D3446" t="str">
            <v>Medium</v>
          </cell>
          <cell r="E3446" t="str">
            <v>netscribes</v>
          </cell>
          <cell r="F3446" t="str">
            <v>Simi Raichel Zachariah</v>
          </cell>
          <cell r="G3446">
            <v>45946.457638888889</v>
          </cell>
          <cell r="H3446">
            <v>45952.644444444442</v>
          </cell>
        </row>
        <row r="3447">
          <cell r="A3447" t="str">
            <v>UCW-20885</v>
          </cell>
          <cell r="B3447" t="str">
            <v>Tabard new Men's listing</v>
          </cell>
          <cell r="C3447" t="str">
            <v>CLOSED</v>
          </cell>
          <cell r="D3447" t="str">
            <v>Medium</v>
          </cell>
          <cell r="E3447" t="str">
            <v>netscribes</v>
          </cell>
          <cell r="F3447" t="str">
            <v>Juilee Jadhav</v>
          </cell>
          <cell r="G3447">
            <v>45945.789583333331</v>
          </cell>
          <cell r="H3447">
            <v>45973.699305555558</v>
          </cell>
        </row>
        <row r="3448">
          <cell r="A3448" t="str">
            <v>UCW-20884</v>
          </cell>
          <cell r="B3448" t="str">
            <v>Zavya &lt;&gt; new Product Catalogue</v>
          </cell>
          <cell r="C3448" t="str">
            <v>CLOSED</v>
          </cell>
          <cell r="D3448" t="str">
            <v>Highest</v>
          </cell>
          <cell r="E3448" t="str">
            <v>netscribes</v>
          </cell>
          <cell r="F3448" t="str">
            <v>Sushma Ram</v>
          </cell>
          <cell r="G3448">
            <v>45945.788194444445</v>
          </cell>
          <cell r="H3448">
            <v>45973.698611111111</v>
          </cell>
        </row>
        <row r="3449">
          <cell r="A3449" t="str">
            <v>UCW-20880</v>
          </cell>
          <cell r="B3449" t="str">
            <v xml:space="preserve">Need to update color and images_14th Oct </v>
          </cell>
          <cell r="C3449" t="str">
            <v>CLOSED</v>
          </cell>
          <cell r="D3449" t="str">
            <v>Medium</v>
          </cell>
          <cell r="E3449" t="str">
            <v>netscribes</v>
          </cell>
          <cell r="F3449" t="str">
            <v>Sushma Ram</v>
          </cell>
          <cell r="G3449">
            <v>45945.772222222222</v>
          </cell>
          <cell r="H3449">
            <v>45973.787499999999</v>
          </cell>
        </row>
        <row r="3450">
          <cell r="A3450" t="str">
            <v>UCW-20877</v>
          </cell>
          <cell r="B3450" t="str">
            <v>Women's Innerwear, Activewear &amp; Nightwear – “Clovia” – 14 Oct, 2025 - Tatacliq Catalog</v>
          </cell>
          <cell r="C3450" t="str">
            <v>CLOSED</v>
          </cell>
          <cell r="D3450" t="str">
            <v>Medium</v>
          </cell>
          <cell r="E3450" t="str">
            <v>netscribes</v>
          </cell>
          <cell r="F3450" t="str">
            <v>Sushma Ram</v>
          </cell>
          <cell r="G3450">
            <v>45945.759027777778</v>
          </cell>
          <cell r="H3450">
            <v>45973.698611111111</v>
          </cell>
        </row>
        <row r="3451">
          <cell r="A3451" t="str">
            <v>UCW-20875</v>
          </cell>
          <cell r="B3451" t="str">
            <v>Urgent: Changes Required for Live Listings _KISNA (Seller Code: 128999-MUMBAI)</v>
          </cell>
          <cell r="C3451" t="str">
            <v>CLOSED</v>
          </cell>
          <cell r="D3451" t="str">
            <v>Medium</v>
          </cell>
          <cell r="E3451" t="str">
            <v>netscribes</v>
          </cell>
          <cell r="F3451" t="str">
            <v>Sushma Ram</v>
          </cell>
          <cell r="G3451">
            <v>45945.753472222219</v>
          </cell>
          <cell r="H3451">
            <v>46003.977083333331</v>
          </cell>
        </row>
        <row r="3452">
          <cell r="A3452" t="str">
            <v>UCW-20870</v>
          </cell>
          <cell r="B3452" t="str">
            <v>Converse | Seller Code: 129318 | TQ Luxe - FTWR (Women) Catalog</v>
          </cell>
          <cell r="C3452" t="str">
            <v>CLOSED</v>
          </cell>
          <cell r="D3452" t="str">
            <v>Medium</v>
          </cell>
          <cell r="E3452" t="str">
            <v>Jaibharathi Jagannathan</v>
          </cell>
          <cell r="F3452" t="str">
            <v>Asmi Kumar</v>
          </cell>
          <cell r="G3452">
            <v>45945.724305555559</v>
          </cell>
          <cell r="H3452">
            <v>46003.976388888892</v>
          </cell>
        </row>
        <row r="3453">
          <cell r="A3453" t="str">
            <v>UCW-20867</v>
          </cell>
          <cell r="B3453" t="str">
            <v>Zivame: New listing Batch-14</v>
          </cell>
          <cell r="C3453" t="str">
            <v>CLOSED</v>
          </cell>
          <cell r="D3453" t="str">
            <v>Medium</v>
          </cell>
          <cell r="E3453" t="str">
            <v>netscribes</v>
          </cell>
          <cell r="F3453" t="str">
            <v>Sushma Ram</v>
          </cell>
          <cell r="G3453">
            <v>45945.71875</v>
          </cell>
          <cell r="H3453">
            <v>45973.697916666664</v>
          </cell>
        </row>
        <row r="3454">
          <cell r="A3454" t="str">
            <v>UCW-20862</v>
          </cell>
          <cell r="B3454" t="str">
            <v>Catalogue Sheet_TatacliQ x FS (PLAIDS AW 25- 20 SKU)</v>
          </cell>
          <cell r="C3454" t="str">
            <v>CLOSED</v>
          </cell>
          <cell r="D3454" t="str">
            <v>Medium</v>
          </cell>
          <cell r="E3454" t="str">
            <v>netscribes</v>
          </cell>
          <cell r="F3454" t="str">
            <v>Juilee Jadhav</v>
          </cell>
          <cell r="G3454">
            <v>45945.711805555555</v>
          </cell>
          <cell r="H3454">
            <v>45973.697916666664</v>
          </cell>
        </row>
        <row r="3455">
          <cell r="A3455" t="str">
            <v>UCW-20861</v>
          </cell>
          <cell r="B3455" t="str">
            <v>BEauty - E2E - 127939 - Franck Olivier &amp; Police - 2 skus - 15th Oct</v>
          </cell>
          <cell r="C3455" t="str">
            <v>CLOSED</v>
          </cell>
          <cell r="D3455" t="str">
            <v>Medium</v>
          </cell>
          <cell r="E3455" t="str">
            <v>netscribes</v>
          </cell>
          <cell r="F3455" t="str">
            <v>Simi Raichel Zachariah</v>
          </cell>
          <cell r="G3455">
            <v>45945.711805555555</v>
          </cell>
          <cell r="H3455">
            <v>45947.506249999999</v>
          </cell>
        </row>
        <row r="3456">
          <cell r="A3456" t="str">
            <v>UCW-20860</v>
          </cell>
          <cell r="B3456" t="str">
            <v>BEauty - E2E-125928 - MAC - 2skus - 15th Oct</v>
          </cell>
          <cell r="C3456" t="str">
            <v>CLOSED</v>
          </cell>
          <cell r="D3456" t="str">
            <v>Highest</v>
          </cell>
          <cell r="E3456" t="str">
            <v>netscribes</v>
          </cell>
          <cell r="F3456" t="str">
            <v>Simi Raichel Zachariah</v>
          </cell>
          <cell r="G3456">
            <v>45945.706250000003</v>
          </cell>
          <cell r="H3456">
            <v>45947.496527777781</v>
          </cell>
        </row>
        <row r="3457">
          <cell r="A3457" t="str">
            <v>UCW-20853</v>
          </cell>
          <cell r="B3457" t="str">
            <v>Tatacliq Women Western Wear Template | 14th Oct'2025</v>
          </cell>
          <cell r="C3457" t="str">
            <v>CLOSED</v>
          </cell>
          <cell r="D3457" t="str">
            <v>Medium</v>
          </cell>
          <cell r="E3457" t="str">
            <v>netscribes</v>
          </cell>
          <cell r="F3457" t="str">
            <v>Juilee Jadhav</v>
          </cell>
          <cell r="G3457">
            <v>45945.679861111108</v>
          </cell>
          <cell r="H3457">
            <v>45973.697916666664</v>
          </cell>
        </row>
        <row r="3458">
          <cell r="A3458" t="str">
            <v>UCW-20848</v>
          </cell>
          <cell r="B3458" t="str">
            <v>Tatacliq Kids Apparels Template | 14th Oct'2025</v>
          </cell>
          <cell r="C3458" t="str">
            <v>CLOSED</v>
          </cell>
          <cell r="D3458" t="str">
            <v>Medium</v>
          </cell>
          <cell r="E3458" t="str">
            <v>netscribes</v>
          </cell>
          <cell r="F3458" t="str">
            <v>Juilee Jadhav</v>
          </cell>
          <cell r="G3458">
            <v>45945.670138888891</v>
          </cell>
          <cell r="H3458">
            <v>45992.774305555555</v>
          </cell>
        </row>
        <row r="3459">
          <cell r="A3459" t="str">
            <v>UCW-20846</v>
          </cell>
          <cell r="B3459" t="str">
            <v>Tatacliq Men's Apparels Templates | 14th Oct'2025</v>
          </cell>
          <cell r="C3459" t="str">
            <v>CLOSED</v>
          </cell>
          <cell r="D3459" t="str">
            <v>Medium</v>
          </cell>
          <cell r="E3459" t="str">
            <v>netscribes</v>
          </cell>
          <cell r="F3459" t="str">
            <v>Juilee Jadhav</v>
          </cell>
          <cell r="G3459">
            <v>45945.661111111112</v>
          </cell>
          <cell r="H3459">
            <v>45973.697222222225</v>
          </cell>
        </row>
        <row r="3460">
          <cell r="A3460" t="str">
            <v>UCW-20844</v>
          </cell>
          <cell r="B3460" t="str">
            <v>New Style Men's wear- Tatacliq</v>
          </cell>
          <cell r="C3460" t="str">
            <v>CLOSED</v>
          </cell>
          <cell r="D3460" t="str">
            <v>Medium</v>
          </cell>
          <cell r="E3460" t="str">
            <v>netscribes</v>
          </cell>
          <cell r="F3460" t="str">
            <v>Sushma Ram</v>
          </cell>
          <cell r="G3460">
            <v>45945.65</v>
          </cell>
          <cell r="H3460">
            <v>45973.697222222225</v>
          </cell>
        </row>
        <row r="3461">
          <cell r="A3461" t="str">
            <v>UCW-20841</v>
          </cell>
          <cell r="B3461" t="str">
            <v>M &amp; S Catalogue Template only for QC</v>
          </cell>
          <cell r="C3461" t="str">
            <v>CLOSED Due to Inactive/Insufficient Information</v>
          </cell>
          <cell r="D3461" t="str">
            <v>Medium</v>
          </cell>
          <cell r="E3461" t="str">
            <v>netscribes</v>
          </cell>
          <cell r="F3461" t="str">
            <v>Juilee Jadhav</v>
          </cell>
          <cell r="G3461">
            <v>45945.63958333333</v>
          </cell>
          <cell r="H3461">
            <v>45969.655555555553</v>
          </cell>
        </row>
        <row r="3462">
          <cell r="A3462" t="str">
            <v>UCW-20840</v>
          </cell>
          <cell r="B3462" t="str">
            <v>Image Replacement</v>
          </cell>
          <cell r="C3462" t="str">
            <v>CLOSED</v>
          </cell>
          <cell r="D3462" t="str">
            <v>Medium</v>
          </cell>
          <cell r="E3462" t="str">
            <v>netscribes</v>
          </cell>
          <cell r="F3462" t="str">
            <v>Sushma Ram</v>
          </cell>
          <cell r="G3462">
            <v>45945.631249999999</v>
          </cell>
          <cell r="H3462">
            <v>46003.975694444445</v>
          </cell>
        </row>
        <row r="3463">
          <cell r="A3463" t="str">
            <v>UCW-20839</v>
          </cell>
          <cell r="B3463" t="str">
            <v>Image Replacement</v>
          </cell>
          <cell r="C3463" t="str">
            <v>CLOSED</v>
          </cell>
          <cell r="D3463" t="str">
            <v>Medium</v>
          </cell>
          <cell r="E3463" t="str">
            <v>netscribes</v>
          </cell>
          <cell r="F3463" t="str">
            <v>Sushma Ram</v>
          </cell>
          <cell r="G3463">
            <v>45945.627083333333</v>
          </cell>
          <cell r="H3463">
            <v>46003.976388888892</v>
          </cell>
        </row>
        <row r="3464">
          <cell r="A3464" t="str">
            <v>UCW-20838</v>
          </cell>
          <cell r="B3464" t="str">
            <v>Ritu Kumar Home  - 13/09 – Home</v>
          </cell>
          <cell r="C3464" t="str">
            <v>CLOSED</v>
          </cell>
          <cell r="D3464" t="str">
            <v>Medium</v>
          </cell>
          <cell r="E3464" t="str">
            <v>Jaibharathi Jagannathan</v>
          </cell>
          <cell r="F3464" t="str">
            <v>Lishita Kotian</v>
          </cell>
          <cell r="G3464">
            <v>45945.625694444447</v>
          </cell>
          <cell r="H3464">
            <v>45969.654166666667</v>
          </cell>
        </row>
        <row r="3465">
          <cell r="A3465" t="str">
            <v>UCW-20836</v>
          </cell>
          <cell r="B3465" t="str">
            <v>CLONE -Hoversoul Listing - CS. Enterprises 23 Sept 2025</v>
          </cell>
          <cell r="C3465" t="str">
            <v>CLOSED</v>
          </cell>
          <cell r="D3465" t="str">
            <v>Medium</v>
          </cell>
          <cell r="E3465" t="str">
            <v>netscribes</v>
          </cell>
          <cell r="F3465" t="str">
            <v>Sushma Ram</v>
          </cell>
          <cell r="G3465">
            <v>45945.612500000003</v>
          </cell>
          <cell r="H3465">
            <v>45973.695833333331</v>
          </cell>
        </row>
        <row r="3466">
          <cell r="A3466" t="str">
            <v>UCW-20834</v>
          </cell>
          <cell r="B3466" t="str">
            <v xml:space="preserve">New Balance S225 Footwear 126934 </v>
          </cell>
          <cell r="C3466" t="str">
            <v>CLOSED</v>
          </cell>
          <cell r="D3466" t="str">
            <v>Medium</v>
          </cell>
          <cell r="E3466" t="str">
            <v>netscribes</v>
          </cell>
          <cell r="F3466" t="str">
            <v>Juilee Jadhav</v>
          </cell>
          <cell r="G3466">
            <v>45945.600694444445</v>
          </cell>
          <cell r="H3466">
            <v>45973.695138888892</v>
          </cell>
        </row>
        <row r="3467">
          <cell r="A3467" t="str">
            <v>UCW-20831</v>
          </cell>
          <cell r="B3467" t="str">
            <v>Tatacliq Silver Catalogue - 28 Skus</v>
          </cell>
          <cell r="C3467" t="str">
            <v>CLOSED Due to Inactive/Insufficient Information</v>
          </cell>
          <cell r="D3467" t="str">
            <v>Medium</v>
          </cell>
          <cell r="E3467" t="str">
            <v>netscribes</v>
          </cell>
          <cell r="F3467" t="str">
            <v>Juilee Jadhav</v>
          </cell>
          <cell r="G3467">
            <v>45945.576388888891</v>
          </cell>
          <cell r="H3467">
            <v>45981.401388888888</v>
          </cell>
        </row>
        <row r="3468">
          <cell r="A3468" t="str">
            <v>UCW-20828</v>
          </cell>
          <cell r="B3468" t="str">
            <v>Tatacliq Women Ethnic Wear Template | 27th Aug'2025</v>
          </cell>
          <cell r="C3468" t="str">
            <v>CLOSED</v>
          </cell>
          <cell r="D3468" t="str">
            <v>Medium</v>
          </cell>
          <cell r="E3468" t="str">
            <v>Chirag Dubal</v>
          </cell>
          <cell r="F3468" t="str">
            <v>netscribes</v>
          </cell>
          <cell r="G3468">
            <v>45945.563194444447</v>
          </cell>
          <cell r="H3468">
            <v>45969.65</v>
          </cell>
        </row>
        <row r="3469">
          <cell r="A3469" t="str">
            <v>UCW-20826</v>
          </cell>
          <cell r="B3469" t="str">
            <v>Tatacliq Women Ethnic Wear Template | 12th Sep'2025</v>
          </cell>
          <cell r="C3469" t="str">
            <v>CLOSED</v>
          </cell>
          <cell r="D3469" t="str">
            <v>Medium</v>
          </cell>
          <cell r="E3469" t="str">
            <v>Chirag Dubal</v>
          </cell>
          <cell r="F3469" t="str">
            <v>netscribes</v>
          </cell>
          <cell r="G3469">
            <v>45945.560416666667</v>
          </cell>
          <cell r="H3469">
            <v>45969.649305555555</v>
          </cell>
        </row>
        <row r="3470">
          <cell r="A3470" t="str">
            <v>UCW-20825</v>
          </cell>
          <cell r="B3470" t="str">
            <v>Tatacliq Men's Apparels Templates | 12th Sep'2025</v>
          </cell>
          <cell r="C3470" t="str">
            <v>CLOSED</v>
          </cell>
          <cell r="D3470" t="str">
            <v>Medium</v>
          </cell>
          <cell r="E3470" t="str">
            <v>Chirag Dubal</v>
          </cell>
          <cell r="F3470" t="str">
            <v>netscribes</v>
          </cell>
          <cell r="G3470">
            <v>45945.557638888888</v>
          </cell>
          <cell r="H3470">
            <v>45969.647916666669</v>
          </cell>
        </row>
        <row r="3471">
          <cell r="A3471" t="str">
            <v>UCW-20820</v>
          </cell>
          <cell r="B3471" t="str">
            <v>Beauty - image resize- multiplebrand - 97 skus</v>
          </cell>
          <cell r="C3471" t="str">
            <v>CLOSED</v>
          </cell>
          <cell r="D3471" t="str">
            <v>Medium</v>
          </cell>
          <cell r="E3471" t="str">
            <v>netscribes</v>
          </cell>
          <cell r="F3471" t="str">
            <v>Simi Raichel Zachariah</v>
          </cell>
          <cell r="G3471">
            <v>45945.52847222222</v>
          </cell>
          <cell r="H3471">
            <v>46003.975694444445</v>
          </cell>
        </row>
        <row r="3472">
          <cell r="A3472" t="str">
            <v>UCW-20819</v>
          </cell>
          <cell r="B3472" t="str">
            <v>VERO MODA -AW25 LOT - 7</v>
          </cell>
          <cell r="C3472" t="str">
            <v>CLOSED</v>
          </cell>
          <cell r="D3472" t="str">
            <v>Medium</v>
          </cell>
          <cell r="E3472" t="str">
            <v>netscribes</v>
          </cell>
          <cell r="F3472" t="str">
            <v>Juilee Jadhav</v>
          </cell>
          <cell r="G3472">
            <v>45945.525694444441</v>
          </cell>
          <cell r="H3472">
            <v>45973.694444444445</v>
          </cell>
        </row>
        <row r="3473">
          <cell r="A3473" t="str">
            <v>UCW-20818</v>
          </cell>
          <cell r="B3473" t="str">
            <v>BEauty - E2E - 125928 - kama ayurveda - 15th Oct 2025</v>
          </cell>
          <cell r="C3473" t="str">
            <v>CLOSED</v>
          </cell>
          <cell r="D3473" t="str">
            <v>Medium</v>
          </cell>
          <cell r="E3473" t="str">
            <v>netscribes</v>
          </cell>
          <cell r="F3473" t="str">
            <v>Simi Raichel Zachariah</v>
          </cell>
          <cell r="G3473">
            <v>45945.520833333336</v>
          </cell>
          <cell r="H3473">
            <v>45947.675000000003</v>
          </cell>
        </row>
        <row r="3474">
          <cell r="A3474" t="str">
            <v>UCW-20814</v>
          </cell>
          <cell r="B3474" t="str">
            <v>BEauty - E2E - 100001 - Studiowest - 25 skus1 - 15th Oct</v>
          </cell>
          <cell r="C3474" t="str">
            <v>CLOSED</v>
          </cell>
          <cell r="D3474" t="str">
            <v>Medium</v>
          </cell>
          <cell r="E3474" t="str">
            <v>netscribes</v>
          </cell>
          <cell r="F3474" t="str">
            <v>Simi Raichel Zachariah</v>
          </cell>
          <cell r="G3474">
            <v>45945.45</v>
          </cell>
          <cell r="H3474">
            <v>45988.535416666666</v>
          </cell>
        </row>
        <row r="3475">
          <cell r="A3475" t="str">
            <v>UCW-20809</v>
          </cell>
          <cell r="B3475" t="str">
            <v>BEauty - E2E - 100001 - Studiowest - 25 skus - 15th Oct</v>
          </cell>
          <cell r="C3475" t="str">
            <v>CLOSED Due to Inactive/Insufficient Information</v>
          </cell>
          <cell r="D3475" t="str">
            <v>Medium</v>
          </cell>
          <cell r="E3475" t="str">
            <v>netscribes</v>
          </cell>
          <cell r="F3475" t="str">
            <v>Simi Raichel Zachariah</v>
          </cell>
          <cell r="G3475">
            <v>45945.43472222222</v>
          </cell>
          <cell r="H3475">
            <v>45954.439583333333</v>
          </cell>
        </row>
        <row r="3476">
          <cell r="A3476" t="str">
            <v>UCW-20796</v>
          </cell>
          <cell r="B3476" t="str">
            <v>Puma New Add Listings 13-10-2025</v>
          </cell>
          <cell r="C3476" t="str">
            <v>CLOSED</v>
          </cell>
          <cell r="D3476" t="str">
            <v>Medium</v>
          </cell>
          <cell r="E3476" t="str">
            <v>netscribes</v>
          </cell>
          <cell r="F3476" t="str">
            <v>Juilee Jadhav</v>
          </cell>
          <cell r="G3476">
            <v>45944.800000000003</v>
          </cell>
          <cell r="H3476">
            <v>45973.694444444445</v>
          </cell>
        </row>
        <row r="3477">
          <cell r="A3477" t="str">
            <v>UCW-20791</v>
          </cell>
          <cell r="B3477" t="str">
            <v>Femmella//55 New Style Sheet : Seller code - 129273</v>
          </cell>
          <cell r="C3477" t="str">
            <v>CLOSED</v>
          </cell>
          <cell r="D3477" t="str">
            <v>Medium</v>
          </cell>
          <cell r="E3477" t="str">
            <v>netscribes</v>
          </cell>
          <cell r="F3477" t="str">
            <v>Juilee Jadhav</v>
          </cell>
          <cell r="G3477">
            <v>45944.792361111111</v>
          </cell>
          <cell r="H3477">
            <v>45973.693749999999</v>
          </cell>
        </row>
        <row r="3478">
          <cell r="A3478" t="str">
            <v>UCW-20790</v>
          </cell>
          <cell r="B3478" t="str">
            <v>TH MP-Lot 60</v>
          </cell>
          <cell r="C3478" t="str">
            <v>CLOSED</v>
          </cell>
          <cell r="D3478" t="str">
            <v>Medium</v>
          </cell>
          <cell r="E3478" t="str">
            <v>Jaibharathi Jagannathan</v>
          </cell>
          <cell r="F3478" t="str">
            <v>Asmi Kumar</v>
          </cell>
          <cell r="G3478">
            <v>45944.786805555559</v>
          </cell>
          <cell r="H3478">
            <v>45973.693749999999</v>
          </cell>
        </row>
        <row r="3479">
          <cell r="A3479" t="str">
            <v>UCW-20789</v>
          </cell>
          <cell r="B3479" t="str">
            <v>Beauty - 125928 - E2E - Issey Miyake - 14th Oct</v>
          </cell>
          <cell r="C3479" t="str">
            <v>CLOSED</v>
          </cell>
          <cell r="D3479" t="str">
            <v>Medium</v>
          </cell>
          <cell r="E3479" t="str">
            <v>netscribes</v>
          </cell>
          <cell r="F3479" t="str">
            <v>Simi Raichel Zachariah</v>
          </cell>
          <cell r="G3479">
            <v>45944.782638888886</v>
          </cell>
          <cell r="H3479">
            <v>45952.693749999999</v>
          </cell>
        </row>
        <row r="3480">
          <cell r="A3480" t="str">
            <v>UCW-20788</v>
          </cell>
          <cell r="B3480" t="str">
            <v xml:space="preserve">Need to update Re-shoot images 13th_Oct </v>
          </cell>
          <cell r="C3480" t="str">
            <v>CLOSED</v>
          </cell>
          <cell r="D3480" t="str">
            <v>Medium</v>
          </cell>
          <cell r="E3480" t="str">
            <v>netscribes</v>
          </cell>
          <cell r="F3480" t="str">
            <v>Juilee Jadhav</v>
          </cell>
          <cell r="G3480">
            <v>45944.78125</v>
          </cell>
          <cell r="H3480">
            <v>45973.804861111108</v>
          </cell>
        </row>
        <row r="3481">
          <cell r="A3481" t="str">
            <v>UCW-20787</v>
          </cell>
          <cell r="B3481" t="str">
            <v>TH Omni-63 Lot</v>
          </cell>
          <cell r="C3481" t="str">
            <v>CLOSED</v>
          </cell>
          <cell r="D3481" t="str">
            <v>Medium</v>
          </cell>
          <cell r="E3481" t="str">
            <v>Jaibharathi Jagannathan</v>
          </cell>
          <cell r="F3481" t="str">
            <v>Asmi Kumar</v>
          </cell>
          <cell r="G3481">
            <v>45944.780555555553</v>
          </cell>
          <cell r="H3481">
            <v>45973.693749999999</v>
          </cell>
        </row>
        <row r="3482">
          <cell r="A3482" t="str">
            <v>UCW-20786</v>
          </cell>
          <cell r="B3482" t="str">
            <v>Tatacliq Men and Kids Content template_13-10-25</v>
          </cell>
          <cell r="C3482" t="str">
            <v>CLOSED</v>
          </cell>
          <cell r="D3482" t="str">
            <v>Medium</v>
          </cell>
          <cell r="E3482" t="str">
            <v>netscribes</v>
          </cell>
          <cell r="F3482" t="str">
            <v>Juilee Jadhav</v>
          </cell>
          <cell r="G3482">
            <v>45944.774305555555</v>
          </cell>
          <cell r="H3482">
            <v>45973.693055555559</v>
          </cell>
        </row>
        <row r="3483">
          <cell r="A3483" t="str">
            <v>UCW-20783</v>
          </cell>
          <cell r="B3483" t="str">
            <v xml:space="preserve">Tatacliq Lifestyle Catalogue Template-Lot -130_13.10.2025 </v>
          </cell>
          <cell r="C3483" t="str">
            <v>CLOSED</v>
          </cell>
          <cell r="D3483" t="str">
            <v>Medium</v>
          </cell>
          <cell r="E3483" t="str">
            <v>netscribes</v>
          </cell>
          <cell r="F3483" t="str">
            <v>Sushma Ram</v>
          </cell>
          <cell r="G3483">
            <v>45944.760416666664</v>
          </cell>
          <cell r="H3483">
            <v>45973.693055555559</v>
          </cell>
        </row>
        <row r="3484">
          <cell r="A3484" t="str">
            <v>UCW-20781</v>
          </cell>
          <cell r="B3484" t="str">
            <v>MENS SWEET DREAMS 13-10-2025</v>
          </cell>
          <cell r="C3484" t="str">
            <v>CLOSED</v>
          </cell>
          <cell r="D3484" t="str">
            <v>Medium</v>
          </cell>
          <cell r="E3484" t="str">
            <v>netscribes</v>
          </cell>
          <cell r="F3484" t="str">
            <v>Sushma Ram</v>
          </cell>
          <cell r="G3484">
            <v>45944.751388888886</v>
          </cell>
          <cell r="H3484">
            <v>45973.693055555559</v>
          </cell>
        </row>
        <row r="3485">
          <cell r="A3485" t="str">
            <v>UCW-20778</v>
          </cell>
          <cell r="B3485" t="str">
            <v>Beauty - 125928 - E2E - Kama Ayurveda - 6 SKUS - 14 Oct</v>
          </cell>
          <cell r="C3485" t="str">
            <v>CLOSED</v>
          </cell>
          <cell r="D3485" t="str">
            <v>Medium</v>
          </cell>
          <cell r="E3485" t="str">
            <v>netscribes</v>
          </cell>
          <cell r="F3485" t="str">
            <v>Shraddha Dighe</v>
          </cell>
          <cell r="G3485">
            <v>45944.725694444445</v>
          </cell>
          <cell r="H3485">
            <v>45947.484722222223</v>
          </cell>
        </row>
        <row r="3486">
          <cell r="A3486" t="str">
            <v>UCW-20777</v>
          </cell>
          <cell r="B3486" t="str">
            <v>WOMEN SWEET DREAMS 13-10-2025</v>
          </cell>
          <cell r="C3486" t="str">
            <v>CLOSED</v>
          </cell>
          <cell r="D3486" t="str">
            <v>Medium</v>
          </cell>
          <cell r="E3486" t="str">
            <v>netscribes</v>
          </cell>
          <cell r="F3486" t="str">
            <v>Sushma Ram</v>
          </cell>
          <cell r="G3486">
            <v>45944.720833333333</v>
          </cell>
          <cell r="H3486">
            <v>45973.692361111112</v>
          </cell>
        </row>
        <row r="3487">
          <cell r="A3487" t="str">
            <v>UCW-20773</v>
          </cell>
          <cell r="B3487" t="str">
            <v>Asics mapping sheet</v>
          </cell>
          <cell r="C3487" t="str">
            <v>CLOSED</v>
          </cell>
          <cell r="D3487" t="str">
            <v>Medium</v>
          </cell>
          <cell r="E3487" t="str">
            <v>netscribes</v>
          </cell>
          <cell r="F3487" t="str">
            <v>Sushma Ram</v>
          </cell>
          <cell r="G3487">
            <v>45944.700694444444</v>
          </cell>
          <cell r="H3487">
            <v>45973.518055555556</v>
          </cell>
        </row>
        <row r="3488">
          <cell r="A3488" t="str">
            <v>UCW-20770</v>
          </cell>
          <cell r="B3488" t="str">
            <v>Beauty - 126429 - E2E - The Skin Story - 1 SKU - 14 Oct</v>
          </cell>
          <cell r="C3488" t="str">
            <v>CLOSED</v>
          </cell>
          <cell r="D3488" t="str">
            <v>Medium</v>
          </cell>
          <cell r="E3488" t="str">
            <v>netscribes</v>
          </cell>
          <cell r="F3488" t="str">
            <v>Shraddha Dighe</v>
          </cell>
          <cell r="G3488">
            <v>45944.688888888886</v>
          </cell>
          <cell r="H3488">
            <v>45946.480555555558</v>
          </cell>
        </row>
        <row r="3489">
          <cell r="A3489" t="str">
            <v>UCW-20767</v>
          </cell>
          <cell r="B3489" t="str">
            <v>Grouping sheet</v>
          </cell>
          <cell r="C3489" t="str">
            <v>CLOSED Due to Inactive/Insufficient Information</v>
          </cell>
          <cell r="D3489" t="str">
            <v>Medium</v>
          </cell>
          <cell r="E3489" t="str">
            <v>netscribes</v>
          </cell>
          <cell r="F3489" t="str">
            <v>Juilee Jadhav</v>
          </cell>
          <cell r="G3489">
            <v>45944.681250000001</v>
          </cell>
          <cell r="H3489">
            <v>45964.71875</v>
          </cell>
        </row>
        <row r="3490">
          <cell r="A3490" t="str">
            <v>UCW-20764</v>
          </cell>
          <cell r="B3490" t="str">
            <v>atacliq Image Replace 11-10-2025</v>
          </cell>
          <cell r="C3490" t="str">
            <v>CLOSED</v>
          </cell>
          <cell r="D3490" t="str">
            <v>Medium</v>
          </cell>
          <cell r="E3490" t="str">
            <v>netscribes</v>
          </cell>
          <cell r="F3490" t="str">
            <v>Sushma Ram</v>
          </cell>
          <cell r="G3490">
            <v>45944.674305555556</v>
          </cell>
          <cell r="H3490">
            <v>46003.975694444445</v>
          </cell>
        </row>
        <row r="3491">
          <cell r="A3491" t="str">
            <v>UCW-20763</v>
          </cell>
          <cell r="B3491" t="str">
            <v>Maternity Category New Listing (13-10-2025)</v>
          </cell>
          <cell r="C3491" t="str">
            <v>CLOSED</v>
          </cell>
          <cell r="D3491" t="str">
            <v>Medium</v>
          </cell>
          <cell r="E3491" t="str">
            <v>netscribes</v>
          </cell>
          <cell r="F3491" t="str">
            <v>Juilee Jadhav</v>
          </cell>
          <cell r="G3491">
            <v>45944.663194444445</v>
          </cell>
          <cell r="H3491">
            <v>45973.692361111112</v>
          </cell>
        </row>
        <row r="3492">
          <cell r="A3492" t="str">
            <v>UCW-20762</v>
          </cell>
          <cell r="B3492" t="str">
            <v>Tatacliq x Mini Stitch Need to updated Correct Image</v>
          </cell>
          <cell r="C3492" t="str">
            <v>CLOSED</v>
          </cell>
          <cell r="D3492" t="str">
            <v>Medium</v>
          </cell>
          <cell r="E3492" t="str">
            <v>netscribes</v>
          </cell>
          <cell r="F3492" t="str">
            <v>Sushma Ram</v>
          </cell>
          <cell r="G3492">
            <v>45944.660416666666</v>
          </cell>
          <cell r="H3492">
            <v>46003.974999999999</v>
          </cell>
        </row>
        <row r="3493">
          <cell r="A3493" t="str">
            <v>UCW-20761</v>
          </cell>
          <cell r="B3493" t="str">
            <v>Image need to change</v>
          </cell>
          <cell r="C3493" t="str">
            <v>CLOSED</v>
          </cell>
          <cell r="D3493" t="str">
            <v>Medium</v>
          </cell>
          <cell r="E3493" t="str">
            <v>netscribes</v>
          </cell>
          <cell r="F3493" t="str">
            <v>Sushma Ram</v>
          </cell>
          <cell r="G3493">
            <v>45944.650694444441</v>
          </cell>
          <cell r="H3493">
            <v>46003.974999999999</v>
          </cell>
        </row>
        <row r="3494">
          <cell r="A3494" t="str">
            <v>UCW-20760</v>
          </cell>
          <cell r="B3494" t="str">
            <v>Image Update On Tatacliq (Brand Name - Globus) (13.10.2025) (Ethnic Wear)</v>
          </cell>
          <cell r="C3494" t="str">
            <v>CLOSED</v>
          </cell>
          <cell r="D3494" t="str">
            <v>Medium</v>
          </cell>
          <cell r="E3494" t="str">
            <v>netscribes</v>
          </cell>
          <cell r="F3494" t="str">
            <v>Sushma Ram</v>
          </cell>
          <cell r="G3494">
            <v>45944.646527777775</v>
          </cell>
          <cell r="H3494">
            <v>46003.974999999999</v>
          </cell>
        </row>
        <row r="3495">
          <cell r="A3495" t="str">
            <v>UCW-20759</v>
          </cell>
          <cell r="B3495" t="str">
            <v>SUBTRACT IMAGE CHANGED REQUEST ||13-10-2025|| TATA CLlQ||</v>
          </cell>
          <cell r="C3495" t="str">
            <v>CLOSED</v>
          </cell>
          <cell r="D3495" t="str">
            <v>Medium</v>
          </cell>
          <cell r="E3495" t="str">
            <v>netscribes</v>
          </cell>
          <cell r="F3495" t="str">
            <v>Sushma Ram</v>
          </cell>
          <cell r="G3495">
            <v>45944.643055555556</v>
          </cell>
          <cell r="H3495">
            <v>46003.975694444445</v>
          </cell>
        </row>
        <row r="3496">
          <cell r="A3496" t="str">
            <v>UCW-20758</v>
          </cell>
          <cell r="B3496" t="str">
            <v xml:space="preserve">Hoversoul Listing - CS. Enterprises Women Heel &amp; Long boots 13 Oct 2025 </v>
          </cell>
          <cell r="C3496" t="str">
            <v>CLOSED</v>
          </cell>
          <cell r="D3496" t="str">
            <v>Medium</v>
          </cell>
          <cell r="E3496" t="str">
            <v>netscribes</v>
          </cell>
          <cell r="F3496" t="str">
            <v>Sushma Ram</v>
          </cell>
          <cell r="G3496">
            <v>45944.629861111112</v>
          </cell>
          <cell r="H3496">
            <v>46043.745138888888</v>
          </cell>
        </row>
        <row r="3497">
          <cell r="A3497" t="str">
            <v>UCW-20756</v>
          </cell>
          <cell r="B3497" t="str">
            <v>NEW LISTING FOR TATA CLIQ DT 13.10.2025</v>
          </cell>
          <cell r="C3497" t="str">
            <v>CLOSED Due to Inactive/Insufficient Information</v>
          </cell>
          <cell r="D3497" t="str">
            <v>Medium</v>
          </cell>
          <cell r="E3497" t="str">
            <v>Jaibharathi Jagannathan</v>
          </cell>
          <cell r="F3497" t="str">
            <v>Asmi Kumar</v>
          </cell>
          <cell r="G3497">
            <v>45944.611805555556</v>
          </cell>
          <cell r="H3497">
            <v>45969.629166666666</v>
          </cell>
        </row>
        <row r="3498">
          <cell r="A3498" t="str">
            <v>UCW-20752</v>
          </cell>
          <cell r="B3498" t="str">
            <v>23-New Styles Product data sheet and the WeTransfer downloadable link for the Product images to go live on Tata Cliq</v>
          </cell>
          <cell r="C3498" t="str">
            <v>CLOSED</v>
          </cell>
          <cell r="D3498" t="str">
            <v>Medium</v>
          </cell>
          <cell r="E3498" t="str">
            <v>netscribes</v>
          </cell>
          <cell r="F3498" t="str">
            <v>Juilee Jadhav</v>
          </cell>
          <cell r="G3498">
            <v>45944.604166666664</v>
          </cell>
          <cell r="H3498">
            <v>45973.691666666666</v>
          </cell>
        </row>
        <row r="3499">
          <cell r="A3499" t="str">
            <v>UCW-20751</v>
          </cell>
          <cell r="B3499" t="str">
            <v>TataCliq | Fashion - Luxury | 13 Oct 2025 | Cataloguing-AW25 | Adults and Kids Apparel | 124 (Adults) 19 (Kids)</v>
          </cell>
          <cell r="C3499" t="str">
            <v>CLOSED Due to Inactive/Insufficient Information</v>
          </cell>
          <cell r="D3499" t="str">
            <v>Medium</v>
          </cell>
          <cell r="E3499" t="str">
            <v>netscribes</v>
          </cell>
          <cell r="F3499" t="str">
            <v>Sushma Ram</v>
          </cell>
          <cell r="G3499">
            <v>45944.597916666666</v>
          </cell>
          <cell r="H3499">
            <v>46021.46597222222</v>
          </cell>
        </row>
        <row r="3500">
          <cell r="A3500" t="str">
            <v>UCW-20740</v>
          </cell>
          <cell r="B3500" t="str">
            <v>Beauty - 125906 - E2E - Aveda - 1 SKU - 14 OCT</v>
          </cell>
          <cell r="C3500" t="str">
            <v>CLOSED</v>
          </cell>
          <cell r="D3500" t="str">
            <v>Medium</v>
          </cell>
          <cell r="E3500" t="str">
            <v>netscribes</v>
          </cell>
          <cell r="F3500" t="str">
            <v>netscribes</v>
          </cell>
          <cell r="G3500">
            <v>45944.456250000003</v>
          </cell>
          <cell r="H3500">
            <v>45964.565972222219</v>
          </cell>
        </row>
        <row r="3501">
          <cell r="A3501" t="str">
            <v>UCW-20739</v>
          </cell>
          <cell r="B3501" t="str">
            <v>Beauty - 125928 - GWP - Forest Essentials - 1 SKU - 14 Oct</v>
          </cell>
          <cell r="C3501" t="str">
            <v>CLOSED</v>
          </cell>
          <cell r="D3501" t="str">
            <v>Medium</v>
          </cell>
          <cell r="E3501" t="str">
            <v>netscribes</v>
          </cell>
          <cell r="F3501" t="str">
            <v>Shraddha Dighe</v>
          </cell>
          <cell r="G3501">
            <v>45944.45</v>
          </cell>
          <cell r="H3501">
            <v>45946.475694444445</v>
          </cell>
        </row>
        <row r="3502">
          <cell r="A3502" t="str">
            <v>UCW-20738</v>
          </cell>
          <cell r="B3502" t="str">
            <v>TH/CK-MP-Lot 54</v>
          </cell>
          <cell r="C3502" t="str">
            <v>CLOSED</v>
          </cell>
          <cell r="D3502" t="str">
            <v>Medium</v>
          </cell>
          <cell r="E3502" t="str">
            <v>Jaibharathi Jagannathan</v>
          </cell>
          <cell r="F3502" t="str">
            <v>Asmi Kumar</v>
          </cell>
          <cell r="G3502">
            <v>45944.449305555558</v>
          </cell>
          <cell r="H3502">
            <v>45973.690972222219</v>
          </cell>
        </row>
        <row r="3503">
          <cell r="A3503" t="str">
            <v>UCW-20731</v>
          </cell>
          <cell r="B3503" t="str">
            <v>Request for Image Sequence Change</v>
          </cell>
          <cell r="C3503" t="str">
            <v>CLOSED Due to Inactive/Insufficient Information</v>
          </cell>
          <cell r="D3503" t="str">
            <v>Medium</v>
          </cell>
          <cell r="E3503" t="str">
            <v>netscribes</v>
          </cell>
          <cell r="F3503" t="str">
            <v>Juilee Jadhav</v>
          </cell>
          <cell r="G3503">
            <v>45943.79791666667</v>
          </cell>
          <cell r="H3503">
            <v>45978.444444444445</v>
          </cell>
        </row>
        <row r="3504">
          <cell r="A3504" t="str">
            <v>UCW-20729</v>
          </cell>
          <cell r="B3504" t="str">
            <v xml:space="preserve">OSM Migration </v>
          </cell>
          <cell r="C3504" t="str">
            <v>CLOSED</v>
          </cell>
          <cell r="D3504" t="str">
            <v>Medium</v>
          </cell>
          <cell r="E3504" t="str">
            <v>netscribes</v>
          </cell>
          <cell r="F3504" t="str">
            <v>netscribes</v>
          </cell>
          <cell r="G3504">
            <v>45943.791666666664</v>
          </cell>
          <cell r="H3504">
            <v>45988.475694444445</v>
          </cell>
        </row>
        <row r="3505">
          <cell r="A3505" t="str">
            <v>UCW-20727</v>
          </cell>
          <cell r="B3505" t="str">
            <v>TataCliq: New Ladies Loafers Category.</v>
          </cell>
          <cell r="C3505" t="str">
            <v>CLOSED</v>
          </cell>
          <cell r="D3505" t="str">
            <v>Medium</v>
          </cell>
          <cell r="E3505" t="str">
            <v>netscribes</v>
          </cell>
          <cell r="F3505" t="str">
            <v>Juilee Jadhav</v>
          </cell>
          <cell r="G3505">
            <v>45943.787499999999</v>
          </cell>
          <cell r="H3505">
            <v>45973.690972222219</v>
          </cell>
        </row>
        <row r="3506">
          <cell r="A3506" t="str">
            <v>UCW-20725</v>
          </cell>
          <cell r="B3506" t="str">
            <v>43-New Styles Product data sheet and the WeTransfer downloadable link for the Product images to go live on Tata Cliq</v>
          </cell>
          <cell r="C3506" t="str">
            <v>CLOSED</v>
          </cell>
          <cell r="D3506" t="str">
            <v>Medium</v>
          </cell>
          <cell r="E3506" t="str">
            <v>netscribes</v>
          </cell>
          <cell r="F3506" t="str">
            <v>Juilee Jadhav</v>
          </cell>
          <cell r="G3506">
            <v>45943.781944444447</v>
          </cell>
          <cell r="H3506">
            <v>45973.69027777778</v>
          </cell>
        </row>
        <row r="3507">
          <cell r="A3507" t="str">
            <v>UCW-20724</v>
          </cell>
          <cell r="B3507" t="str">
            <v>Catalog | Powersutra | Tatacliq | 11-Oct-25</v>
          </cell>
          <cell r="C3507" t="str">
            <v>CLOSED</v>
          </cell>
          <cell r="D3507" t="str">
            <v>Medium</v>
          </cell>
          <cell r="E3507" t="str">
            <v>netscribes</v>
          </cell>
          <cell r="F3507" t="str">
            <v>Sushma Ram</v>
          </cell>
          <cell r="G3507">
            <v>45943.780555555553</v>
          </cell>
          <cell r="H3507">
            <v>45973.689583333333</v>
          </cell>
        </row>
        <row r="3508">
          <cell r="A3508" t="str">
            <v>UCW-20721</v>
          </cell>
          <cell r="B3508" t="str">
            <v>14 New Styles for Cataloging</v>
          </cell>
          <cell r="C3508" t="str">
            <v>CLOSED Due to Inactive/Insufficient Information</v>
          </cell>
          <cell r="D3508" t="str">
            <v>Medium</v>
          </cell>
          <cell r="E3508" t="str">
            <v>netscribes</v>
          </cell>
          <cell r="F3508" t="str">
            <v>Juilee Jadhav</v>
          </cell>
          <cell r="G3508">
            <v>45943.769444444442</v>
          </cell>
          <cell r="H3508">
            <v>45969.620138888888</v>
          </cell>
        </row>
        <row r="3509">
          <cell r="A3509" t="str">
            <v>UCW-20718</v>
          </cell>
          <cell r="B3509" t="str">
            <v>Beauty - 125906 - E2E - Calecim Professional - 1 SKU - 13 Oct</v>
          </cell>
          <cell r="C3509" t="str">
            <v>CLOSED</v>
          </cell>
          <cell r="D3509" t="str">
            <v>Highest</v>
          </cell>
          <cell r="E3509" t="str">
            <v>netscribes</v>
          </cell>
          <cell r="F3509" t="str">
            <v>Shraddha Dighe</v>
          </cell>
          <cell r="G3509">
            <v>45943.765277777777</v>
          </cell>
          <cell r="H3509">
            <v>45954.473611111112</v>
          </cell>
        </row>
        <row r="3510">
          <cell r="A3510" t="str">
            <v>UCW-20715</v>
          </cell>
          <cell r="B3510" t="str">
            <v>Gold Coin Resizing</v>
          </cell>
          <cell r="C3510" t="str">
            <v>CLOSED</v>
          </cell>
          <cell r="D3510" t="str">
            <v>Medium</v>
          </cell>
          <cell r="E3510" t="str">
            <v>netscribes</v>
          </cell>
          <cell r="F3510" t="str">
            <v>netscribes</v>
          </cell>
          <cell r="G3510">
            <v>45943.753472222219</v>
          </cell>
          <cell r="H3510">
            <v>45969.438888888886</v>
          </cell>
        </row>
        <row r="3511">
          <cell r="A3511" t="str">
            <v>UCW-20711</v>
          </cell>
          <cell r="B3511" t="str">
            <v>Tatacliq Kids Apparels Template | 12th Oct'2025</v>
          </cell>
          <cell r="C3511" t="str">
            <v>CLOSED</v>
          </cell>
          <cell r="D3511" t="str">
            <v>Medium</v>
          </cell>
          <cell r="E3511" t="str">
            <v>netscribes</v>
          </cell>
          <cell r="F3511" t="str">
            <v>Lishita Kotian</v>
          </cell>
          <cell r="G3511">
            <v>45943.742361111108</v>
          </cell>
          <cell r="H3511">
            <v>45969.617361111108</v>
          </cell>
        </row>
        <row r="3512">
          <cell r="A3512" t="str">
            <v>UCW-20709</v>
          </cell>
          <cell r="B3512" t="str">
            <v>Tatacliq Men's Apparels Templates | 12th Oct'2025</v>
          </cell>
          <cell r="C3512" t="str">
            <v>CLOSED</v>
          </cell>
          <cell r="D3512" t="str">
            <v>Medium</v>
          </cell>
          <cell r="E3512" t="str">
            <v>netscribes</v>
          </cell>
          <cell r="F3512" t="str">
            <v>Lishita Kotian</v>
          </cell>
          <cell r="G3512">
            <v>45943.738888888889</v>
          </cell>
          <cell r="H3512">
            <v>45969.613888888889</v>
          </cell>
        </row>
        <row r="3513">
          <cell r="A3513" t="str">
            <v>UCW-20708</v>
          </cell>
          <cell r="B3513" t="str">
            <v>Tatacliq Women Western Wear Template | 12th Oct'2025</v>
          </cell>
          <cell r="C3513" t="str">
            <v>CLOSED</v>
          </cell>
          <cell r="D3513" t="str">
            <v>Medium</v>
          </cell>
          <cell r="E3513" t="str">
            <v>netscribes</v>
          </cell>
          <cell r="F3513" t="str">
            <v>Lishita Kotian</v>
          </cell>
          <cell r="G3513">
            <v>45943.73541666667</v>
          </cell>
          <cell r="H3513">
            <v>45969.611805555556</v>
          </cell>
        </row>
        <row r="3514">
          <cell r="A3514" t="str">
            <v>UCW-20707</v>
          </cell>
          <cell r="B3514" t="str">
            <v>Catalogue – Request to Prioritize and Expedite</v>
          </cell>
          <cell r="C3514" t="str">
            <v>CLOSED</v>
          </cell>
          <cell r="D3514" t="str">
            <v>Medium</v>
          </cell>
          <cell r="E3514" t="str">
            <v>netscribes</v>
          </cell>
          <cell r="F3514" t="str">
            <v>Sushma Ram</v>
          </cell>
          <cell r="G3514">
            <v>45943.73541666667</v>
          </cell>
          <cell r="H3514">
            <v>45973.688888888886</v>
          </cell>
        </row>
        <row r="3515">
          <cell r="A3515" t="str">
            <v>UCW-20706</v>
          </cell>
          <cell r="B3515" t="str">
            <v>Tatacliq Women Ethnic Wear Template | 12th Oct'2025</v>
          </cell>
          <cell r="C3515" t="str">
            <v>CLOSED</v>
          </cell>
          <cell r="D3515" t="str">
            <v>Medium</v>
          </cell>
          <cell r="E3515" t="str">
            <v>netscribes</v>
          </cell>
          <cell r="F3515" t="str">
            <v>Lishita Kotian</v>
          </cell>
          <cell r="G3515">
            <v>45943.729166666664</v>
          </cell>
          <cell r="H3515">
            <v>45969.609027777777</v>
          </cell>
        </row>
        <row r="3516">
          <cell r="A3516" t="str">
            <v>UCW-20696</v>
          </cell>
          <cell r="B3516" t="str">
            <v>Beauty - 127939 - E2E - Janeke - 1 SKU - 13 Oct</v>
          </cell>
          <cell r="C3516" t="str">
            <v>CLOSED Due to Inactive/Insufficient Information</v>
          </cell>
          <cell r="D3516" t="str">
            <v>Medium</v>
          </cell>
          <cell r="E3516" t="str">
            <v>netscribes</v>
          </cell>
          <cell r="F3516" t="str">
            <v>netscribes</v>
          </cell>
          <cell r="G3516">
            <v>45943.685416666667</v>
          </cell>
          <cell r="H3516">
            <v>45964.566666666666</v>
          </cell>
        </row>
        <row r="3517">
          <cell r="A3517" t="str">
            <v>UCW-20695</v>
          </cell>
          <cell r="B3517" t="str">
            <v>Adidas Sell now file dated 10th Oct2025</v>
          </cell>
          <cell r="C3517" t="str">
            <v>CLOSED</v>
          </cell>
          <cell r="D3517" t="str">
            <v>Medium</v>
          </cell>
          <cell r="E3517" t="str">
            <v>netscribes</v>
          </cell>
          <cell r="F3517" t="str">
            <v>Sushma Ram</v>
          </cell>
          <cell r="G3517">
            <v>45943.682638888888</v>
          </cell>
          <cell r="H3517">
            <v>46003.974305555559</v>
          </cell>
        </row>
        <row r="3518">
          <cell r="A3518" t="str">
            <v>UCW-20692</v>
          </cell>
          <cell r="B3518" t="str">
            <v>Kiddopanti Catalogue 10th October 2025</v>
          </cell>
          <cell r="C3518" t="str">
            <v>CLOSED</v>
          </cell>
          <cell r="D3518" t="str">
            <v>Medium</v>
          </cell>
          <cell r="E3518" t="str">
            <v>netscribes</v>
          </cell>
          <cell r="F3518" t="str">
            <v>Sushma Ram</v>
          </cell>
          <cell r="G3518">
            <v>45943.673611111109</v>
          </cell>
          <cell r="H3518">
            <v>45973.688194444447</v>
          </cell>
        </row>
        <row r="3519">
          <cell r="A3519" t="str">
            <v>UCW-20688</v>
          </cell>
          <cell r="B3519" t="str">
            <v>Tatacliq Silver Catalogue - 1st &amp; 6th Oct Skus</v>
          </cell>
          <cell r="C3519" t="str">
            <v>CLOSED</v>
          </cell>
          <cell r="D3519" t="str">
            <v>Medium</v>
          </cell>
          <cell r="E3519" t="str">
            <v>netscribes</v>
          </cell>
          <cell r="F3519" t="str">
            <v>Sushma Ram</v>
          </cell>
          <cell r="G3519">
            <v>45943.65902777778</v>
          </cell>
          <cell r="H3519">
            <v>45973.688194444447</v>
          </cell>
        </row>
        <row r="3520">
          <cell r="A3520" t="str">
            <v>UCW-20687</v>
          </cell>
          <cell r="B3520" t="str">
            <v>TH/CK Omni-65 Lot</v>
          </cell>
          <cell r="C3520" t="str">
            <v>CLOSED</v>
          </cell>
          <cell r="D3520" t="str">
            <v>Medium</v>
          </cell>
          <cell r="E3520" t="str">
            <v>Jaibharathi Jagannathan</v>
          </cell>
          <cell r="F3520" t="str">
            <v>Asmi Kumar</v>
          </cell>
          <cell r="G3520">
            <v>45943.656944444447</v>
          </cell>
          <cell r="H3520">
            <v>45973.6875</v>
          </cell>
        </row>
        <row r="3521">
          <cell r="A3521" t="str">
            <v>UCW-20686</v>
          </cell>
          <cell r="B3521" t="str">
            <v>Beauty - 128656 - E2E - Ikonic Me and Ikonic Professional - 8 SKUS - 13 Oct</v>
          </cell>
          <cell r="C3521" t="str">
            <v>CLOSED</v>
          </cell>
          <cell r="D3521" t="str">
            <v>Highest</v>
          </cell>
          <cell r="E3521" t="str">
            <v>netscribes</v>
          </cell>
          <cell r="F3521" t="str">
            <v>Shraddha Dighe</v>
          </cell>
          <cell r="G3521">
            <v>45943.65625</v>
          </cell>
          <cell r="H3521">
            <v>45947.809027777781</v>
          </cell>
        </row>
        <row r="3522">
          <cell r="A3522" t="str">
            <v>UCW-20683</v>
          </cell>
          <cell r="B3522" t="str">
            <v xml:space="preserve">Western wear Madame/mSECRET-10-10-2025 </v>
          </cell>
          <cell r="C3522" t="str">
            <v>CLOSED</v>
          </cell>
          <cell r="D3522" t="str">
            <v>Medium</v>
          </cell>
          <cell r="E3522" t="str">
            <v>netscribes</v>
          </cell>
          <cell r="F3522" t="str">
            <v>Sushma Ram</v>
          </cell>
          <cell r="G3522">
            <v>45943.640277777777</v>
          </cell>
          <cell r="H3522">
            <v>45969.604861111111</v>
          </cell>
        </row>
        <row r="3523">
          <cell r="A3523" t="str">
            <v>UCW-20681</v>
          </cell>
          <cell r="B3523" t="str">
            <v>Beauty - 129446 - E2E - Vinci Botanicals - 20 SKUS - 13 OCT</v>
          </cell>
          <cell r="C3523" t="str">
            <v>CLOSED Due to Inactive/Insufficient Information</v>
          </cell>
          <cell r="D3523" t="str">
            <v>Highest</v>
          </cell>
          <cell r="E3523" t="str">
            <v>netscribes</v>
          </cell>
          <cell r="F3523" t="str">
            <v>Shraddha Dighe</v>
          </cell>
          <cell r="G3523">
            <v>45943.627083333333</v>
          </cell>
          <cell r="H3523">
            <v>45953.660416666666</v>
          </cell>
        </row>
        <row r="3524">
          <cell r="A3524" t="str">
            <v>UCW-20677</v>
          </cell>
          <cell r="B3524" t="str">
            <v>Beauty - 125928 - GWP - Wella Professional - 2 SKUS - 13 OCT</v>
          </cell>
          <cell r="C3524" t="str">
            <v>CLOSED</v>
          </cell>
          <cell r="D3524" t="str">
            <v>Highest</v>
          </cell>
          <cell r="E3524" t="str">
            <v>netscribes</v>
          </cell>
          <cell r="F3524" t="str">
            <v>Shraddha Dighe</v>
          </cell>
          <cell r="G3524">
            <v>45943.606944444444</v>
          </cell>
          <cell r="H3524">
            <v>45946.472222222219</v>
          </cell>
        </row>
        <row r="3525">
          <cell r="A3525" t="str">
            <v>UCW-20676</v>
          </cell>
          <cell r="B3525" t="str">
            <v>NEW STYLES LISTING SJWLD70148-SJWLD70162</v>
          </cell>
          <cell r="C3525" t="str">
            <v>CLOSED</v>
          </cell>
          <cell r="D3525" t="str">
            <v>Medium</v>
          </cell>
          <cell r="E3525" t="str">
            <v>netscribes</v>
          </cell>
          <cell r="F3525" t="str">
            <v>Sushma Ram</v>
          </cell>
          <cell r="G3525">
            <v>45943.606249999997</v>
          </cell>
          <cell r="H3525">
            <v>45973.6875</v>
          </cell>
        </row>
        <row r="3526">
          <cell r="A3526" t="str">
            <v>UCW-20675</v>
          </cell>
          <cell r="B3526" t="str">
            <v>Footwear Listng</v>
          </cell>
          <cell r="C3526" t="str">
            <v>CLOSED</v>
          </cell>
          <cell r="D3526" t="str">
            <v>Medium</v>
          </cell>
          <cell r="E3526" t="str">
            <v>netscribes</v>
          </cell>
          <cell r="F3526" t="str">
            <v>Juilee Jadhav</v>
          </cell>
          <cell r="G3526">
            <v>45943.601388888892</v>
          </cell>
          <cell r="H3526">
            <v>45973.686805555553</v>
          </cell>
        </row>
        <row r="3527">
          <cell r="A3527" t="str">
            <v>UCW-20674</v>
          </cell>
          <cell r="B3527" t="str">
            <v>TataCliq X Bewakoof II Mens Wear II 10-October-2025</v>
          </cell>
          <cell r="C3527" t="str">
            <v>CLOSED</v>
          </cell>
          <cell r="D3527" t="str">
            <v>Medium</v>
          </cell>
          <cell r="E3527" t="str">
            <v>netscribes</v>
          </cell>
          <cell r="F3527" t="str">
            <v>Juilee Jadhav</v>
          </cell>
          <cell r="G3527">
            <v>45943.591666666667</v>
          </cell>
          <cell r="H3527">
            <v>46030.70416666667</v>
          </cell>
        </row>
        <row r="3528">
          <cell r="A3528" t="str">
            <v>UCW-20673</v>
          </cell>
          <cell r="B3528" t="str">
            <v>Odette Catalogue 145 SKUs of Ethnic Wear</v>
          </cell>
          <cell r="C3528" t="str">
            <v>CLOSED</v>
          </cell>
          <cell r="D3528" t="str">
            <v>Medium</v>
          </cell>
          <cell r="E3528" t="str">
            <v>netscribes</v>
          </cell>
          <cell r="F3528" t="str">
            <v>Sushma Ram</v>
          </cell>
          <cell r="G3528">
            <v>45943.586805555555</v>
          </cell>
          <cell r="H3528">
            <v>45972.796527777777</v>
          </cell>
        </row>
        <row r="3529">
          <cell r="A3529" t="str">
            <v>UCW-20669</v>
          </cell>
          <cell r="B3529" t="str">
            <v>Beauty - Image resize - 13 oct</v>
          </cell>
          <cell r="C3529" t="str">
            <v>CLOSED</v>
          </cell>
          <cell r="D3529" t="str">
            <v>Highest</v>
          </cell>
          <cell r="E3529" t="str">
            <v>netscribes</v>
          </cell>
          <cell r="F3529" t="str">
            <v>Shraddha Dighe</v>
          </cell>
          <cell r="G3529">
            <v>45943.575694444444</v>
          </cell>
          <cell r="H3529">
            <v>46003.973611111112</v>
          </cell>
        </row>
        <row r="3530">
          <cell r="A3530" t="str">
            <v>UCW-20668</v>
          </cell>
          <cell r="B3530" t="str">
            <v>don't be basic-40-AW25-10/10/2025</v>
          </cell>
          <cell r="C3530" t="str">
            <v>CLOSED Due to Inactive/Insufficient Information</v>
          </cell>
          <cell r="D3530" t="str">
            <v>Medium</v>
          </cell>
          <cell r="E3530" t="str">
            <v>netscribes</v>
          </cell>
          <cell r="F3530" t="str">
            <v>Sushma Ram</v>
          </cell>
          <cell r="G3530">
            <v>45943.574999999997</v>
          </cell>
          <cell r="H3530">
            <v>45969.600694444445</v>
          </cell>
        </row>
        <row r="3531">
          <cell r="A3531" t="str">
            <v>UCW-20667</v>
          </cell>
          <cell r="B3531" t="str">
            <v>Beauty - 125906 - E2E - Aveda - 112 SKUS - 8 OCT</v>
          </cell>
          <cell r="C3531" t="str">
            <v>CLOSED</v>
          </cell>
          <cell r="D3531" t="str">
            <v>Medium</v>
          </cell>
          <cell r="E3531" t="str">
            <v>netscribes</v>
          </cell>
          <cell r="F3531" t="str">
            <v>netscribes</v>
          </cell>
          <cell r="G3531">
            <v>45943.568055555559</v>
          </cell>
          <cell r="H3531">
            <v>45964.567361111112</v>
          </cell>
        </row>
        <row r="3532">
          <cell r="A3532" t="str">
            <v>UCW-20665</v>
          </cell>
          <cell r="B3532" t="str">
            <v>Beauty - 125928 - E2E - OUAI - 1 SKU - 13 OCT</v>
          </cell>
          <cell r="C3532" t="str">
            <v>CLOSED</v>
          </cell>
          <cell r="D3532" t="str">
            <v>Medium</v>
          </cell>
          <cell r="E3532" t="str">
            <v>netscribes</v>
          </cell>
          <cell r="F3532" t="str">
            <v>Shraddha Dighe</v>
          </cell>
          <cell r="G3532">
            <v>45943.564583333333</v>
          </cell>
          <cell r="H3532">
            <v>45944.442361111112</v>
          </cell>
        </row>
        <row r="3533">
          <cell r="A3533" t="str">
            <v>UCW-20664</v>
          </cell>
          <cell r="B3533" t="str">
            <v>TataCliq X Bewakoof | Womenswestern Wear | 10-October-2025</v>
          </cell>
          <cell r="C3533" t="str">
            <v>CLOSED</v>
          </cell>
          <cell r="D3533" t="str">
            <v>Medium</v>
          </cell>
          <cell r="E3533" t="str">
            <v>netscribes</v>
          </cell>
          <cell r="F3533" t="str">
            <v>Juilee Jadhav</v>
          </cell>
          <cell r="G3533">
            <v>45943.560416666667</v>
          </cell>
          <cell r="H3533">
            <v>45973.686111111114</v>
          </cell>
        </row>
        <row r="3534">
          <cell r="A3534" t="str">
            <v>UCW-20659</v>
          </cell>
          <cell r="B3534" t="str">
            <v>NUMERO UNO (LOT-52) TATA-CLIQ (Men's wear)</v>
          </cell>
          <cell r="C3534" t="str">
            <v>CLOSED</v>
          </cell>
          <cell r="D3534" t="str">
            <v>Medium</v>
          </cell>
          <cell r="E3534" t="str">
            <v>netscribes</v>
          </cell>
          <cell r="F3534" t="str">
            <v>Juilee Jadhav</v>
          </cell>
          <cell r="G3534">
            <v>45943.550694444442</v>
          </cell>
          <cell r="H3534">
            <v>45973.685416666667</v>
          </cell>
        </row>
        <row r="3535">
          <cell r="A3535" t="str">
            <v>UCW-20646</v>
          </cell>
          <cell r="B3535" t="str">
            <v>TATACLIQ NEW CATALOGUE 06-10-2025</v>
          </cell>
          <cell r="C3535" t="str">
            <v>CLOSED</v>
          </cell>
          <cell r="D3535" t="str">
            <v>Medium</v>
          </cell>
          <cell r="E3535" t="str">
            <v>netscribes</v>
          </cell>
          <cell r="F3535" t="str">
            <v>Juilee Jadhav</v>
          </cell>
          <cell r="G3535">
            <v>45943.455555555556</v>
          </cell>
          <cell r="H3535">
            <v>45973.685416666667</v>
          </cell>
        </row>
        <row r="3536">
          <cell r="A3536" t="str">
            <v>UCW-20643</v>
          </cell>
          <cell r="B3536" t="str">
            <v>Beauty - 125928 - GWP - OUAI - 2 SKUS - 13 OCT</v>
          </cell>
          <cell r="C3536" t="str">
            <v>CLOSED</v>
          </cell>
          <cell r="D3536" t="str">
            <v>Medium</v>
          </cell>
          <cell r="E3536" t="str">
            <v>netscribes</v>
          </cell>
          <cell r="F3536" t="str">
            <v>netscribes</v>
          </cell>
          <cell r="G3536">
            <v>45943.440972222219</v>
          </cell>
          <cell r="H3536">
            <v>45964.568055555559</v>
          </cell>
        </row>
        <row r="3537">
          <cell r="A3537" t="str">
            <v>UCW-20639</v>
          </cell>
          <cell r="B3537" t="str">
            <v>Kids Wear Category New Listing - The Mom Store (12-09-2025</v>
          </cell>
          <cell r="C3537" t="str">
            <v>CLOSED</v>
          </cell>
          <cell r="D3537" t="str">
            <v>Medium</v>
          </cell>
          <cell r="E3537" t="str">
            <v>netscribes</v>
          </cell>
          <cell r="F3537" t="str">
            <v>Mohd Tahir Shaikh</v>
          </cell>
          <cell r="G3537">
            <v>45941.547222222223</v>
          </cell>
          <cell r="H3537">
            <v>45973.685416666667</v>
          </cell>
        </row>
        <row r="3538">
          <cell r="A3538" t="str">
            <v>UCW-20637</v>
          </cell>
          <cell r="B3538" t="str">
            <v>Product video_Link</v>
          </cell>
          <cell r="C3538" t="str">
            <v>CLOSED</v>
          </cell>
          <cell r="D3538" t="str">
            <v>Medium</v>
          </cell>
          <cell r="E3538" t="str">
            <v>netscribes</v>
          </cell>
          <cell r="F3538" t="str">
            <v>Mohd Tahir Shaikh</v>
          </cell>
          <cell r="G3538">
            <v>45941.537499999999</v>
          </cell>
          <cell r="H3538">
            <v>45969.4375</v>
          </cell>
        </row>
        <row r="3539">
          <cell r="A3539" t="str">
            <v>UCW-20633</v>
          </cell>
          <cell r="B3539" t="str">
            <v>PANASONIC add new listing</v>
          </cell>
          <cell r="C3539" t="str">
            <v>CLOSED</v>
          </cell>
          <cell r="D3539" t="str">
            <v>Medium</v>
          </cell>
          <cell r="E3539" t="str">
            <v>netscribes</v>
          </cell>
          <cell r="F3539" t="str">
            <v>netscribes</v>
          </cell>
          <cell r="G3539">
            <v>45941.5</v>
          </cell>
          <cell r="H3539">
            <v>46003.981249999997</v>
          </cell>
        </row>
        <row r="3540">
          <cell r="A3540" t="str">
            <v>UCW-20632</v>
          </cell>
          <cell r="B3540" t="str">
            <v>Beauty - 127259 - GWP - Breathe aromatherapy - 6 SKUS - 10 OCT</v>
          </cell>
          <cell r="C3540" t="str">
            <v>CLOSED</v>
          </cell>
          <cell r="D3540" t="str">
            <v>Highest</v>
          </cell>
          <cell r="E3540" t="str">
            <v>netscribes</v>
          </cell>
          <cell r="F3540" t="str">
            <v>Shraddha Dighe</v>
          </cell>
          <cell r="G3540">
            <v>45940.866666666669</v>
          </cell>
          <cell r="H3540">
            <v>45945.533333333333</v>
          </cell>
        </row>
        <row r="3541">
          <cell r="A3541" t="str">
            <v>UCW-20631</v>
          </cell>
          <cell r="B3541" t="str">
            <v>Beauty - 125928 - E2E - Forest Essentials - 6 SKUS - 10 OCT</v>
          </cell>
          <cell r="C3541" t="str">
            <v>CLOSED</v>
          </cell>
          <cell r="D3541" t="str">
            <v>Highest</v>
          </cell>
          <cell r="E3541" t="str">
            <v>netscribes</v>
          </cell>
          <cell r="F3541" t="str">
            <v>Shraddha Dighe</v>
          </cell>
          <cell r="G3541">
            <v>45940.850694444445</v>
          </cell>
          <cell r="H3541">
            <v>45945.538888888892</v>
          </cell>
        </row>
        <row r="3542">
          <cell r="A3542" t="str">
            <v>UCW-20630</v>
          </cell>
          <cell r="B3542" t="str">
            <v>Beauty - Adhoc - Image Resize - Multibrand - 10th Oct</v>
          </cell>
          <cell r="C3542" t="str">
            <v>CLOSED</v>
          </cell>
          <cell r="D3542" t="str">
            <v>Medium</v>
          </cell>
          <cell r="E3542" t="str">
            <v>netscribes</v>
          </cell>
          <cell r="F3542" t="str">
            <v>Simi Raichel Zachariah</v>
          </cell>
          <cell r="G3542">
            <v>45940.842361111114</v>
          </cell>
          <cell r="H3542">
            <v>46003.973611111112</v>
          </cell>
        </row>
        <row r="3543">
          <cell r="A3543" t="str">
            <v>UCW-20629</v>
          </cell>
          <cell r="B3543" t="str">
            <v>SKECHERS EYEWEAR + 126594-OAKOLWH + 09/10/2025</v>
          </cell>
          <cell r="C3543" t="str">
            <v>CLOSED</v>
          </cell>
          <cell r="D3543" t="str">
            <v>Medium</v>
          </cell>
          <cell r="E3543" t="str">
            <v>netscribes</v>
          </cell>
          <cell r="F3543" t="str">
            <v>Juilee Jadhav</v>
          </cell>
          <cell r="G3543">
            <v>45940.824305555558</v>
          </cell>
          <cell r="H3543">
            <v>45973.68472222222</v>
          </cell>
        </row>
        <row r="3544">
          <cell r="A3544" t="str">
            <v>UCW-20626</v>
          </cell>
          <cell r="B3544" t="str">
            <v>Lotto Footwear 11th Lot Cataloguing</v>
          </cell>
          <cell r="C3544" t="str">
            <v>CLOSED</v>
          </cell>
          <cell r="D3544" t="str">
            <v>Medium</v>
          </cell>
          <cell r="E3544" t="str">
            <v>netscribes</v>
          </cell>
          <cell r="F3544" t="str">
            <v>Mohd Tahir Shaikh</v>
          </cell>
          <cell r="G3544">
            <v>45940.804861111108</v>
          </cell>
          <cell r="H3544">
            <v>45973.68472222222</v>
          </cell>
        </row>
        <row r="3545">
          <cell r="A3545" t="str">
            <v>UCW-20625</v>
          </cell>
          <cell r="B3545" t="str">
            <v>Beauty - E2E - HUL - Vaseline - 125928 - 1 sku - 10th Oct</v>
          </cell>
          <cell r="C3545" t="str">
            <v>CLOSED</v>
          </cell>
          <cell r="D3545" t="str">
            <v>Medium</v>
          </cell>
          <cell r="E3545" t="str">
            <v>netscribes</v>
          </cell>
          <cell r="F3545" t="str">
            <v>Simi Raichel Zachariah</v>
          </cell>
          <cell r="G3545">
            <v>45940.802777777775</v>
          </cell>
          <cell r="H3545">
            <v>45944.923611111109</v>
          </cell>
        </row>
        <row r="3546">
          <cell r="A3546" t="str">
            <v>UCW-20624</v>
          </cell>
          <cell r="B3546" t="str">
            <v>Request for Size Chart, Image, and Content Update</v>
          </cell>
          <cell r="C3546" t="str">
            <v>CLOSED</v>
          </cell>
          <cell r="D3546" t="str">
            <v>Medium</v>
          </cell>
          <cell r="E3546" t="str">
            <v>netscribes</v>
          </cell>
          <cell r="F3546" t="str">
            <v>Juilee Jadhav</v>
          </cell>
          <cell r="G3546">
            <v>45940.800694444442</v>
          </cell>
          <cell r="H3546">
            <v>46003.972916666666</v>
          </cell>
        </row>
        <row r="3547">
          <cell r="A3547" t="str">
            <v>UCW-20623</v>
          </cell>
          <cell r="B3547" t="str">
            <v>THCK | Migration | Mall to Lux | 32 styles</v>
          </cell>
          <cell r="C3547" t="str">
            <v>CLOSED</v>
          </cell>
          <cell r="D3547" t="str">
            <v>Medium</v>
          </cell>
          <cell r="E3547" t="str">
            <v>Jaibharathi Jagannathan</v>
          </cell>
          <cell r="F3547" t="str">
            <v>Asmi Kumar</v>
          </cell>
          <cell r="G3547">
            <v>45940.799305555556</v>
          </cell>
          <cell r="H3547">
            <v>45969.559027777781</v>
          </cell>
        </row>
        <row r="3548">
          <cell r="A3548" t="str">
            <v>UCW-20621</v>
          </cell>
          <cell r="B3548" t="str">
            <v>Brand: Converse | Seller Code: 129357 | TQF FTWR (Women) Catalog</v>
          </cell>
          <cell r="C3548" t="str">
            <v>CLOSED</v>
          </cell>
          <cell r="D3548" t="str">
            <v>Medium</v>
          </cell>
          <cell r="E3548" t="str">
            <v>netscribes</v>
          </cell>
          <cell r="F3548" t="str">
            <v>Mohd Tahir Shaikh</v>
          </cell>
          <cell r="G3548">
            <v>45940.79583333333</v>
          </cell>
          <cell r="H3548">
            <v>45977.932638888888</v>
          </cell>
        </row>
        <row r="3549">
          <cell r="A3549" t="str">
            <v>UCW-20620</v>
          </cell>
          <cell r="B3549" t="str">
            <v>Request for Size Chart, Image, and Content Update</v>
          </cell>
          <cell r="C3549" t="str">
            <v>CLOSED Due to Inactive/Insufficient Information</v>
          </cell>
          <cell r="D3549" t="str">
            <v>Medium</v>
          </cell>
          <cell r="E3549" t="str">
            <v>netscribes</v>
          </cell>
          <cell r="F3549" t="str">
            <v>Juilee Jadhav</v>
          </cell>
          <cell r="G3549">
            <v>45940.795138888891</v>
          </cell>
          <cell r="H3549">
            <v>45944.706250000003</v>
          </cell>
        </row>
        <row r="3550">
          <cell r="A3550" t="str">
            <v>UCW-20614</v>
          </cell>
          <cell r="B3550" t="str">
            <v>Introducing Tatacliq Fashion New Key Account Manager - Prerna Sudrik</v>
          </cell>
          <cell r="C3550" t="str">
            <v>CLOSED</v>
          </cell>
          <cell r="D3550" t="str">
            <v>Medium</v>
          </cell>
          <cell r="E3550" t="str">
            <v>netscribes</v>
          </cell>
          <cell r="F3550" t="str">
            <v>Mohd Tahir Shaikh</v>
          </cell>
          <cell r="G3550">
            <v>45940.775000000001</v>
          </cell>
          <cell r="H3550">
            <v>45973.684027777781</v>
          </cell>
        </row>
        <row r="3551">
          <cell r="A3551" t="str">
            <v>UCW-20609</v>
          </cell>
          <cell r="B3551" t="str">
            <v>Black + Decker_RMR New Listing_33 SKUs</v>
          </cell>
          <cell r="C3551" t="str">
            <v>CLOSED Due to Inactive/Insufficient Information</v>
          </cell>
          <cell r="D3551" t="str">
            <v>Medium</v>
          </cell>
          <cell r="E3551" t="str">
            <v>netscribes</v>
          </cell>
          <cell r="F3551" t="str">
            <v>Juilee Jadhav</v>
          </cell>
          <cell r="G3551">
            <v>45940.759027777778</v>
          </cell>
          <cell r="H3551">
            <v>45973.683333333334</v>
          </cell>
        </row>
        <row r="3552">
          <cell r="A3552" t="str">
            <v>UCW-20603</v>
          </cell>
          <cell r="B3552" t="str">
            <v>PANASONIC add new listing</v>
          </cell>
          <cell r="C3552" t="str">
            <v>CLOSED</v>
          </cell>
          <cell r="D3552" t="str">
            <v>Medium</v>
          </cell>
          <cell r="E3552" t="str">
            <v>netscribes</v>
          </cell>
          <cell r="F3552" t="str">
            <v>Juilee Jadhav</v>
          </cell>
          <cell r="G3552">
            <v>45940.739583333336</v>
          </cell>
          <cell r="H3552">
            <v>45973.683333333334</v>
          </cell>
        </row>
        <row r="3553">
          <cell r="A3553" t="str">
            <v>UCW-20600</v>
          </cell>
          <cell r="B3553" t="str">
            <v>ONLY &amp; VEROMODA LATCHING TATA CLIQ (LOT 58)</v>
          </cell>
          <cell r="C3553" t="str">
            <v>CLOSED</v>
          </cell>
          <cell r="D3553" t="str">
            <v>Medium</v>
          </cell>
          <cell r="E3553" t="str">
            <v>netscribes</v>
          </cell>
          <cell r="F3553" t="str">
            <v>Juilee Jadhav</v>
          </cell>
          <cell r="G3553">
            <v>45940.713888888888</v>
          </cell>
          <cell r="H3553">
            <v>46003.972916666666</v>
          </cell>
        </row>
        <row r="3554">
          <cell r="A3554" t="str">
            <v>UCW-20596</v>
          </cell>
          <cell r="B3554" t="str">
            <v>Red Tape Tata CLiQ Footwear Catalog_09-10-2025 (Incorrect Product Dispatched (Andon Cord) - Red Tape)</v>
          </cell>
          <cell r="C3554" t="str">
            <v>CLOSED</v>
          </cell>
          <cell r="D3554" t="str">
            <v>Medium</v>
          </cell>
          <cell r="E3554" t="str">
            <v>netscribes</v>
          </cell>
          <cell r="F3554" t="str">
            <v>Sushma Ram</v>
          </cell>
          <cell r="G3554">
            <v>45940.695138888892</v>
          </cell>
          <cell r="H3554">
            <v>45973.683333333334</v>
          </cell>
        </row>
        <row r="3555">
          <cell r="A3555" t="str">
            <v>UCW-20593</v>
          </cell>
          <cell r="B3555" t="str">
            <v>Catalogue Upload Feed Metro-Mochi (Women's and Men's Footwear)</v>
          </cell>
          <cell r="C3555" t="str">
            <v>CLOSED</v>
          </cell>
          <cell r="D3555" t="str">
            <v>Medium</v>
          </cell>
          <cell r="E3555" t="str">
            <v>netscribes</v>
          </cell>
          <cell r="F3555" t="str">
            <v>Lishita Kotian</v>
          </cell>
          <cell r="G3555">
            <v>45940.680555555555</v>
          </cell>
          <cell r="H3555">
            <v>45969.544444444444</v>
          </cell>
        </row>
        <row r="3556">
          <cell r="A3556" t="str">
            <v>UCW-20592</v>
          </cell>
          <cell r="B3556" t="str">
            <v>Influencer Image addition TATACLIQ X LIBAS 08-10-2025</v>
          </cell>
          <cell r="C3556" t="str">
            <v>CLOSED</v>
          </cell>
          <cell r="D3556" t="str">
            <v>Medium</v>
          </cell>
          <cell r="E3556" t="str">
            <v>netscribes</v>
          </cell>
          <cell r="F3556" t="str">
            <v>Sushma Ram</v>
          </cell>
          <cell r="G3556">
            <v>45940.677777777775</v>
          </cell>
          <cell r="H3556">
            <v>46003.97152777778</v>
          </cell>
        </row>
        <row r="3557">
          <cell r="A3557" t="str">
            <v>UCW-20585</v>
          </cell>
          <cell r="B3557" t="str">
            <v>Beauty - E2E- 127939- Abercrombie &amp; Fitch - 9 skus</v>
          </cell>
          <cell r="C3557" t="str">
            <v>CLOSED</v>
          </cell>
          <cell r="D3557" t="str">
            <v>Medium</v>
          </cell>
          <cell r="E3557" t="str">
            <v>netscribes</v>
          </cell>
          <cell r="F3557" t="str">
            <v>Simi Raichel Zachariah</v>
          </cell>
          <cell r="G3557">
            <v>45940.633333333331</v>
          </cell>
          <cell r="H3557">
            <v>45948.615277777775</v>
          </cell>
        </row>
        <row r="3558">
          <cell r="A3558" t="str">
            <v>UCW-20578</v>
          </cell>
          <cell r="B3558" t="str">
            <v>Skechers New Listing 09-10-2025</v>
          </cell>
          <cell r="C3558" t="str">
            <v>CLOSED</v>
          </cell>
          <cell r="D3558" t="str">
            <v>Medium</v>
          </cell>
          <cell r="E3558" t="str">
            <v>netscribes</v>
          </cell>
          <cell r="F3558" t="str">
            <v>Lishita Kotian</v>
          </cell>
          <cell r="G3558">
            <v>45940.605555555558</v>
          </cell>
          <cell r="H3558">
            <v>45973.682638888888</v>
          </cell>
        </row>
        <row r="3559">
          <cell r="A3559" t="str">
            <v>UCW-20571</v>
          </cell>
          <cell r="B3559" t="str">
            <v>CLONE - Miarcus -24 Styles-AW'25 -15 August</v>
          </cell>
          <cell r="C3559" t="str">
            <v>CLOSED</v>
          </cell>
          <cell r="D3559" t="str">
            <v>Medium</v>
          </cell>
          <cell r="E3559" t="str">
            <v>netscribes</v>
          </cell>
          <cell r="F3559" t="str">
            <v>Mohd Tahir Shaikh</v>
          </cell>
          <cell r="G3559">
            <v>45940.577777777777</v>
          </cell>
          <cell r="H3559">
            <v>45969.540972222225</v>
          </cell>
        </row>
        <row r="3560">
          <cell r="A3560" t="str">
            <v>UCW-20570</v>
          </cell>
          <cell r="B3560" t="str">
            <v>Removal of images : Duorflex</v>
          </cell>
          <cell r="C3560" t="str">
            <v>CLOSED</v>
          </cell>
          <cell r="D3560" t="str">
            <v>Medium</v>
          </cell>
          <cell r="E3560" t="str">
            <v>netscribes</v>
          </cell>
          <cell r="F3560" t="str">
            <v>Juilee Jadhav</v>
          </cell>
          <cell r="G3560">
            <v>45940.564583333333</v>
          </cell>
          <cell r="H3560">
            <v>46003.97152777778</v>
          </cell>
        </row>
        <row r="3561">
          <cell r="A3561" t="str">
            <v>UCW-20569</v>
          </cell>
          <cell r="B3561" t="str">
            <v>The Green Tree Apparels-Women Socks Listings as on 02-09-2025</v>
          </cell>
          <cell r="C3561" t="str">
            <v>CLOSED Due to Inactive/Insufficient Information</v>
          </cell>
          <cell r="D3561" t="str">
            <v>High</v>
          </cell>
          <cell r="E3561" t="str">
            <v>netscribes</v>
          </cell>
          <cell r="F3561" t="str">
            <v>Sushma Ram</v>
          </cell>
          <cell r="G3561">
            <v>45940.552777777775</v>
          </cell>
          <cell r="H3561">
            <v>45969.540277777778</v>
          </cell>
        </row>
        <row r="3562">
          <cell r="A3562" t="str">
            <v>UCW-20568</v>
          </cell>
          <cell r="B3562" t="str">
            <v>MIA DT Manifiest Collections</v>
          </cell>
          <cell r="C3562" t="str">
            <v>CLOSED</v>
          </cell>
          <cell r="D3562" t="str">
            <v>Medium</v>
          </cell>
          <cell r="E3562" t="str">
            <v>netscribes</v>
          </cell>
          <cell r="F3562" t="str">
            <v>Mohd Tahir Shaikh</v>
          </cell>
          <cell r="G3562">
            <v>45940.547222222223</v>
          </cell>
          <cell r="H3562">
            <v>45973.681944444441</v>
          </cell>
        </row>
        <row r="3563">
          <cell r="A3563" t="str">
            <v>UCW-20559</v>
          </cell>
          <cell r="B3563" t="str">
            <v>Urgent Request-New Product listing file</v>
          </cell>
          <cell r="C3563" t="str">
            <v>CLOSED</v>
          </cell>
          <cell r="D3563" t="str">
            <v>Medium</v>
          </cell>
          <cell r="E3563" t="str">
            <v>netscribes</v>
          </cell>
          <cell r="F3563" t="str">
            <v>Juilee Jadhav</v>
          </cell>
          <cell r="G3563">
            <v>45940.506249999999</v>
          </cell>
          <cell r="H3563">
            <v>45973.681944444441</v>
          </cell>
        </row>
        <row r="3564">
          <cell r="A3564" t="str">
            <v>UCW-20558</v>
          </cell>
          <cell r="B3564" t="str">
            <v>Beauty - E2E - 125928 - Missoni - 1 sku - 10th Oct</v>
          </cell>
          <cell r="C3564" t="str">
            <v>CLOSED</v>
          </cell>
          <cell r="D3564" t="str">
            <v>Medium</v>
          </cell>
          <cell r="E3564" t="str">
            <v>netscribes</v>
          </cell>
          <cell r="F3564" t="str">
            <v>Simi Raichel Zachariah</v>
          </cell>
          <cell r="G3564">
            <v>45940.504166666666</v>
          </cell>
          <cell r="H3564">
            <v>45944.430555555555</v>
          </cell>
        </row>
        <row r="3565">
          <cell r="A3565" t="str">
            <v>UCW-20556</v>
          </cell>
          <cell r="B3565" t="str">
            <v>TataCliq Lotto Footwear 10th (Melt) Lot Cataloguing</v>
          </cell>
          <cell r="C3565" t="str">
            <v>CLOSED</v>
          </cell>
          <cell r="D3565" t="str">
            <v>Medium</v>
          </cell>
          <cell r="E3565" t="str">
            <v>netscribes</v>
          </cell>
          <cell r="F3565" t="str">
            <v>Mohd Tahir Shaikh</v>
          </cell>
          <cell r="G3565">
            <v>45940.470833333333</v>
          </cell>
          <cell r="H3565">
            <v>45973.681250000001</v>
          </cell>
        </row>
        <row r="3566">
          <cell r="A3566" t="str">
            <v>UCW-20549</v>
          </cell>
          <cell r="B3566" t="str">
            <v>BEauty - E2E- 125928 - Issey Miyake - 2skus - 10 Oct</v>
          </cell>
          <cell r="C3566" t="str">
            <v>CLOSED</v>
          </cell>
          <cell r="D3566" t="str">
            <v>Medium</v>
          </cell>
          <cell r="E3566" t="str">
            <v>netscribes</v>
          </cell>
          <cell r="F3566" t="str">
            <v>Simi Raichel Zachariah</v>
          </cell>
          <cell r="G3566">
            <v>45940.42291666667</v>
          </cell>
          <cell r="H3566">
            <v>45941.753472222219</v>
          </cell>
        </row>
        <row r="3567">
          <cell r="A3567" t="str">
            <v>UCW-20523</v>
          </cell>
          <cell r="B3567" t="str">
            <v>Beauty - 127939 - E2E - L'Occitane - 10 SKU - 9 OCT</v>
          </cell>
          <cell r="C3567" t="str">
            <v>CLOSED</v>
          </cell>
          <cell r="D3567" t="str">
            <v>Highest</v>
          </cell>
          <cell r="E3567" t="str">
            <v>netscribes</v>
          </cell>
          <cell r="F3567" t="str">
            <v>Shraddha Dighe</v>
          </cell>
          <cell r="G3567">
            <v>45939.779861111114</v>
          </cell>
          <cell r="H3567">
            <v>45946.463888888888</v>
          </cell>
        </row>
        <row r="3568">
          <cell r="A3568" t="str">
            <v>UCW-20520</v>
          </cell>
          <cell r="B3568" t="str">
            <v>Brand: Converse | Seller Code: 129357 | TQF FTWR (Unisex) Catalog</v>
          </cell>
          <cell r="C3568" t="str">
            <v>CLOSED</v>
          </cell>
          <cell r="D3568" t="str">
            <v>Medium</v>
          </cell>
          <cell r="E3568" t="str">
            <v>netscribes</v>
          </cell>
          <cell r="F3568" t="str">
            <v>Mohd Tahir Shaikh</v>
          </cell>
          <cell r="G3568">
            <v>45939.775000000001</v>
          </cell>
          <cell r="H3568">
            <v>45977.929166666669</v>
          </cell>
        </row>
        <row r="3569">
          <cell r="A3569" t="str">
            <v>UCW-20519</v>
          </cell>
          <cell r="B3569" t="str">
            <v>Beauty - 125928 - GWP - OUAI - 5 SKUS - 9 OCT</v>
          </cell>
          <cell r="C3569" t="str">
            <v>CLOSED</v>
          </cell>
          <cell r="D3569" t="str">
            <v>Medium</v>
          </cell>
          <cell r="E3569" t="str">
            <v>netscribes</v>
          </cell>
          <cell r="F3569" t="str">
            <v>Shraddha Dighe</v>
          </cell>
          <cell r="G3569">
            <v>45939.772916666669</v>
          </cell>
          <cell r="H3569">
            <v>45988.536805555559</v>
          </cell>
        </row>
        <row r="3570">
          <cell r="A3570" t="str">
            <v>UCW-20514</v>
          </cell>
          <cell r="B3570" t="str">
            <v>Tata Cliq Women's Catalog AW25 Lot: 13</v>
          </cell>
          <cell r="C3570" t="str">
            <v>CLOSED</v>
          </cell>
          <cell r="D3570" t="str">
            <v>Medium</v>
          </cell>
          <cell r="E3570" t="str">
            <v>netscribes</v>
          </cell>
          <cell r="F3570" t="str">
            <v>Lishita Kotian</v>
          </cell>
          <cell r="G3570">
            <v>45939.763194444444</v>
          </cell>
          <cell r="H3570">
            <v>45969.531944444447</v>
          </cell>
        </row>
        <row r="3571">
          <cell r="A3571" t="str">
            <v>UCW-20513</v>
          </cell>
          <cell r="B3571" t="str">
            <v>CLONE - Lotto Footwear 9th Lot Cataloguing</v>
          </cell>
          <cell r="C3571" t="str">
            <v>CLOSED</v>
          </cell>
          <cell r="D3571" t="str">
            <v>Medium</v>
          </cell>
          <cell r="E3571" t="str">
            <v>netscribes</v>
          </cell>
          <cell r="F3571" t="str">
            <v>Mohd Tahir Shaikh</v>
          </cell>
          <cell r="G3571">
            <v>45939.759722222225</v>
          </cell>
          <cell r="H3571">
            <v>45969.741666666669</v>
          </cell>
        </row>
        <row r="3572">
          <cell r="A3572" t="str">
            <v>UCW-20512</v>
          </cell>
          <cell r="B3572" t="str">
            <v>Tata Cliq Kid's Catalog AW25 Lot: 13</v>
          </cell>
          <cell r="C3572" t="str">
            <v>CLOSED</v>
          </cell>
          <cell r="D3572" t="str">
            <v>Medium</v>
          </cell>
          <cell r="E3572" t="str">
            <v>netscribes</v>
          </cell>
          <cell r="F3572" t="str">
            <v>Lishita Kotian</v>
          </cell>
          <cell r="G3572">
            <v>45939.754861111112</v>
          </cell>
          <cell r="H3572">
            <v>45969.530555555553</v>
          </cell>
        </row>
        <row r="3573">
          <cell r="A3573" t="str">
            <v>UCW-20511</v>
          </cell>
          <cell r="B3573" t="str">
            <v>Tata Cliq Men's Catalog AW25 Lot 13</v>
          </cell>
          <cell r="C3573" t="str">
            <v>CLOSED</v>
          </cell>
          <cell r="D3573" t="str">
            <v>Medium</v>
          </cell>
          <cell r="E3573" t="str">
            <v>netscribes</v>
          </cell>
          <cell r="F3573" t="str">
            <v>Lishita Kotian</v>
          </cell>
          <cell r="G3573">
            <v>45939.750694444447</v>
          </cell>
          <cell r="H3573">
            <v>45969.529861111114</v>
          </cell>
        </row>
        <row r="3574">
          <cell r="A3574" t="str">
            <v>UCW-20506</v>
          </cell>
          <cell r="B3574" t="str">
            <v>Globus Women's Wear Apparels - 199 Styles - Batch 111,112,113,114 &amp; 115 (Western Wear) (07.10.2025) (Seller Code - 124013)</v>
          </cell>
          <cell r="C3574" t="str">
            <v>CLOSED</v>
          </cell>
          <cell r="D3574" t="str">
            <v>Medium</v>
          </cell>
          <cell r="E3574" t="str">
            <v>netscribes</v>
          </cell>
          <cell r="F3574" t="str">
            <v>Juilee Jadhav</v>
          </cell>
          <cell r="G3574">
            <v>45939.72152777778</v>
          </cell>
          <cell r="H3574">
            <v>45969.739583333336</v>
          </cell>
        </row>
        <row r="3575">
          <cell r="A3575" t="str">
            <v>UCW-20505</v>
          </cell>
          <cell r="B3575" t="str">
            <v>Tatacliq Kids Content template_08-10-25</v>
          </cell>
          <cell r="C3575" t="str">
            <v>CLOSED</v>
          </cell>
          <cell r="D3575" t="str">
            <v>Medium</v>
          </cell>
          <cell r="E3575" t="str">
            <v>netscribes</v>
          </cell>
          <cell r="F3575" t="str">
            <v>Lishita Kotian</v>
          </cell>
          <cell r="G3575">
            <v>45939.713888888888</v>
          </cell>
          <cell r="H3575">
            <v>45969.527083333334</v>
          </cell>
        </row>
        <row r="3576">
          <cell r="A3576" t="str">
            <v>UCW-20490</v>
          </cell>
          <cell r="B3576" t="str">
            <v xml:space="preserve">Beauty - E2E - 127939 - BCPL - Multibrands - 26 skus </v>
          </cell>
          <cell r="C3576" t="str">
            <v>CLOSED Due to Inactive/Insufficient Information</v>
          </cell>
          <cell r="D3576" t="str">
            <v>Medium</v>
          </cell>
          <cell r="E3576" t="str">
            <v>netscribes</v>
          </cell>
          <cell r="F3576" t="str">
            <v>Simi Raichel Zachariah</v>
          </cell>
          <cell r="G3576">
            <v>45939.678472222222</v>
          </cell>
          <cell r="H3576">
            <v>45974.597916666666</v>
          </cell>
        </row>
        <row r="3577">
          <cell r="A3577" t="str">
            <v>UCW-20489</v>
          </cell>
          <cell r="B3577" t="str">
            <v>Beauty - E2E - 125928 - Armaf - 2 skus - 9th Oct</v>
          </cell>
          <cell r="C3577" t="str">
            <v>CLOSED</v>
          </cell>
          <cell r="D3577" t="str">
            <v>Medium</v>
          </cell>
          <cell r="E3577" t="str">
            <v>netscribes</v>
          </cell>
          <cell r="F3577" t="str">
            <v>Simi Raichel Zachariah</v>
          </cell>
          <cell r="G3577">
            <v>45939.67291666667</v>
          </cell>
          <cell r="H3577">
            <v>45944.915972222225</v>
          </cell>
        </row>
        <row r="3578">
          <cell r="A3578" t="str">
            <v>UCW-20488</v>
          </cell>
          <cell r="B3578" t="str">
            <v>TH/CK-MP-Lot 78</v>
          </cell>
          <cell r="C3578" t="str">
            <v>CLOSED</v>
          </cell>
          <cell r="D3578" t="str">
            <v>Medium</v>
          </cell>
          <cell r="E3578" t="str">
            <v>Jaibharathi Jagannathan</v>
          </cell>
          <cell r="F3578" t="str">
            <v>Asmi Kumar</v>
          </cell>
          <cell r="G3578">
            <v>45939.67083333333</v>
          </cell>
          <cell r="H3578">
            <v>45969.738888888889</v>
          </cell>
        </row>
        <row r="3579">
          <cell r="A3579" t="str">
            <v>UCW-20487</v>
          </cell>
          <cell r="B3579" t="str">
            <v>TH-Omni-Lot 87</v>
          </cell>
          <cell r="C3579" t="str">
            <v>CLOSED</v>
          </cell>
          <cell r="D3579" t="str">
            <v>Medium</v>
          </cell>
          <cell r="E3579" t="str">
            <v>Jaibharathi Jagannathan</v>
          </cell>
          <cell r="F3579" t="str">
            <v>Asmi Kumar</v>
          </cell>
          <cell r="G3579">
            <v>45939.65902777778</v>
          </cell>
          <cell r="H3579">
            <v>45969.738194444442</v>
          </cell>
        </row>
        <row r="3580">
          <cell r="A3580" t="str">
            <v>UCW-20484</v>
          </cell>
          <cell r="B3580" t="str">
            <v>Image Replace TATACLIQ X LIBAS (PRIORITY_ 08-10-2025)</v>
          </cell>
          <cell r="C3580" t="str">
            <v>CLOSED</v>
          </cell>
          <cell r="D3580" t="str">
            <v>Highest</v>
          </cell>
          <cell r="E3580" t="str">
            <v>netscribes</v>
          </cell>
          <cell r="F3580" t="str">
            <v>Sushma Ram</v>
          </cell>
          <cell r="G3580">
            <v>45939.636111111111</v>
          </cell>
          <cell r="H3580">
            <v>46003.970138888886</v>
          </cell>
        </row>
        <row r="3581">
          <cell r="A3581" t="str">
            <v>UCW-20483</v>
          </cell>
          <cell r="B3581" t="str">
            <v>New Listing - Vedhani Ring 3 Gm</v>
          </cell>
          <cell r="C3581" t="str">
            <v>CLOSED</v>
          </cell>
          <cell r="D3581" t="str">
            <v>Medium</v>
          </cell>
          <cell r="E3581" t="str">
            <v>netscribes</v>
          </cell>
          <cell r="F3581" t="str">
            <v>Sushma Ram</v>
          </cell>
          <cell r="G3581">
            <v>45939.618055555555</v>
          </cell>
          <cell r="H3581">
            <v>45969.738194444442</v>
          </cell>
        </row>
        <row r="3582">
          <cell r="A3582" t="str">
            <v>UCW-20482</v>
          </cell>
          <cell r="B3582" t="str">
            <v>Crocs Listing Phase 4</v>
          </cell>
          <cell r="C3582" t="str">
            <v>CLOSED</v>
          </cell>
          <cell r="D3582" t="str">
            <v>Medium</v>
          </cell>
          <cell r="E3582" t="str">
            <v>Jaibharathi Jagannathan</v>
          </cell>
          <cell r="F3582" t="str">
            <v>Asmi Kumar</v>
          </cell>
          <cell r="G3582">
            <v>45939.613888888889</v>
          </cell>
          <cell r="H3582">
            <v>46009.787499999999</v>
          </cell>
        </row>
        <row r="3583">
          <cell r="A3583" t="str">
            <v>UCW-20480</v>
          </cell>
          <cell r="B3583" t="str">
            <v xml:space="preserve">Tatacliq Lifestyle Catalogue Template-Lot -129_07.10.2025 </v>
          </cell>
          <cell r="C3583" t="str">
            <v>CLOSED</v>
          </cell>
          <cell r="D3583" t="str">
            <v>Medium</v>
          </cell>
          <cell r="E3583" t="str">
            <v>netscribes</v>
          </cell>
          <cell r="F3583" t="str">
            <v>Sushma Ram</v>
          </cell>
          <cell r="G3583">
            <v>45939.611805555556</v>
          </cell>
          <cell r="H3583">
            <v>45969.737500000003</v>
          </cell>
        </row>
        <row r="3584">
          <cell r="A3584" t="str">
            <v>UCW-20469</v>
          </cell>
          <cell r="B3584" t="str">
            <v>&lt;HOC&gt; TC LS 07112024</v>
          </cell>
          <cell r="C3584" t="str">
            <v>CLOSED</v>
          </cell>
          <cell r="D3584" t="str">
            <v>Medium</v>
          </cell>
          <cell r="E3584" t="str">
            <v>Jaibharathi Jagannathan</v>
          </cell>
          <cell r="F3584" t="str">
            <v>Asmi Kumar</v>
          </cell>
          <cell r="G3584">
            <v>45939.547222222223</v>
          </cell>
          <cell r="H3584">
            <v>46003.970138888886</v>
          </cell>
        </row>
        <row r="3585">
          <cell r="A3585" t="str">
            <v>UCW-20468</v>
          </cell>
          <cell r="B3585" t="str">
            <v>CLONE - Beauty - 125928 - E2E - Laura Mercier - 43 SKUS - 9th Oct</v>
          </cell>
          <cell r="C3585" t="str">
            <v>CLOSED</v>
          </cell>
          <cell r="D3585" t="str">
            <v>Highest</v>
          </cell>
          <cell r="E3585" t="str">
            <v>netscribes</v>
          </cell>
          <cell r="F3585" t="str">
            <v>Simi Raichel Zachariah</v>
          </cell>
          <cell r="G3585">
            <v>45939.520138888889</v>
          </cell>
          <cell r="H3585">
            <v>45941.765277777777</v>
          </cell>
        </row>
        <row r="3586">
          <cell r="A3586" t="str">
            <v>UCW-20466</v>
          </cell>
          <cell r="B3586" t="str">
            <v>Request to Update Images for Existing Product Listings 4</v>
          </cell>
          <cell r="C3586" t="str">
            <v>CLOSED</v>
          </cell>
          <cell r="D3586" t="str">
            <v>Medium</v>
          </cell>
          <cell r="E3586" t="str">
            <v>netscribes</v>
          </cell>
          <cell r="F3586" t="str">
            <v>netscribes</v>
          </cell>
          <cell r="G3586">
            <v>45939.472916666666</v>
          </cell>
          <cell r="H3586">
            <v>46003.969444444447</v>
          </cell>
        </row>
        <row r="3587">
          <cell r="A3587" t="str">
            <v>UCW-20459</v>
          </cell>
          <cell r="B3587" t="str">
            <v>Sweet Dreams Men Sell now 23 SKUs- 07.10.2025</v>
          </cell>
          <cell r="C3587" t="str">
            <v>CLOSED</v>
          </cell>
          <cell r="D3587" t="str">
            <v>Medium</v>
          </cell>
          <cell r="E3587" t="str">
            <v>netscribes</v>
          </cell>
          <cell r="F3587" t="str">
            <v>Mohd Tahir Shaikh</v>
          </cell>
          <cell r="G3587">
            <v>45938.795138888891</v>
          </cell>
          <cell r="H3587">
            <v>46003.96875</v>
          </cell>
        </row>
        <row r="3588">
          <cell r="A3588" t="str">
            <v>UCW-20458</v>
          </cell>
          <cell r="B3588" t="str">
            <v>Bajaj Listing</v>
          </cell>
          <cell r="C3588" t="str">
            <v>CLOSED</v>
          </cell>
          <cell r="D3588" t="str">
            <v>Medium</v>
          </cell>
          <cell r="E3588" t="str">
            <v>netscribes</v>
          </cell>
          <cell r="F3588" t="str">
            <v>netscribes</v>
          </cell>
          <cell r="G3588">
            <v>45938.795138888891</v>
          </cell>
          <cell r="H3588">
            <v>46003.981249999997</v>
          </cell>
        </row>
        <row r="3589">
          <cell r="A3589" t="str">
            <v>UCW-20457</v>
          </cell>
          <cell r="B3589" t="str">
            <v>Urban Chef_RMR New Listing_12 SKUs</v>
          </cell>
          <cell r="C3589" t="str">
            <v>CLOSED</v>
          </cell>
          <cell r="D3589" t="str">
            <v>Medium</v>
          </cell>
          <cell r="E3589" t="str">
            <v>netscribes</v>
          </cell>
          <cell r="F3589" t="str">
            <v>netscribes</v>
          </cell>
          <cell r="G3589">
            <v>45938.793749999997</v>
          </cell>
          <cell r="H3589">
            <v>46003.981249999997</v>
          </cell>
        </row>
        <row r="3590">
          <cell r="A3590" t="str">
            <v>UCW-20456</v>
          </cell>
          <cell r="B3590" t="str">
            <v>Shyam Enterprise - Appliances Listing P0</v>
          </cell>
          <cell r="C3590" t="str">
            <v>CLOSED Due to Inactive/Insufficient Information</v>
          </cell>
          <cell r="D3590" t="str">
            <v>Medium</v>
          </cell>
          <cell r="E3590" t="str">
            <v>netscribes</v>
          </cell>
          <cell r="F3590" t="str">
            <v>netscribes</v>
          </cell>
          <cell r="G3590">
            <v>45938.791666666664</v>
          </cell>
          <cell r="H3590">
            <v>46029.752083333333</v>
          </cell>
        </row>
        <row r="3591">
          <cell r="A3591" t="str">
            <v>UCW-20455</v>
          </cell>
          <cell r="B3591" t="str">
            <v>UCW-3222: UCW-2595: UCW-1394: UCW-1043: Jack &amp; Jones AW25 LOT 5 (Tata Cliq)</v>
          </cell>
          <cell r="C3591" t="str">
            <v>CLOSED</v>
          </cell>
          <cell r="D3591" t="str">
            <v>Medium</v>
          </cell>
          <cell r="E3591" t="str">
            <v>netscribes</v>
          </cell>
          <cell r="F3591" t="str">
            <v>Mohd Tahir Shaikh</v>
          </cell>
          <cell r="G3591">
            <v>45938.791666666664</v>
          </cell>
          <cell r="H3591">
            <v>45969.737500000003</v>
          </cell>
        </row>
        <row r="3592">
          <cell r="A3592" t="str">
            <v>UCW-20454</v>
          </cell>
          <cell r="B3592" t="str">
            <v>TCMP*SPYKAR | SS25 BATCH 31 OPEN FOOTWEAR</v>
          </cell>
          <cell r="C3592" t="str">
            <v>CLOSED</v>
          </cell>
          <cell r="D3592" t="str">
            <v>Medium</v>
          </cell>
          <cell r="E3592" t="str">
            <v>netscribes</v>
          </cell>
          <cell r="F3592" t="str">
            <v>Sushma Ram</v>
          </cell>
          <cell r="G3592">
            <v>45938.783333333333</v>
          </cell>
          <cell r="H3592">
            <v>45973.708333333336</v>
          </cell>
        </row>
        <row r="3593">
          <cell r="A3593" t="str">
            <v>UCW-20453</v>
          </cell>
          <cell r="B3593" t="str">
            <v>Crocs flip flop New Listing</v>
          </cell>
          <cell r="C3593" t="str">
            <v>CLOSED</v>
          </cell>
          <cell r="D3593" t="str">
            <v>Medium</v>
          </cell>
          <cell r="E3593" t="str">
            <v>netscribes</v>
          </cell>
          <cell r="F3593" t="str">
            <v>Mohd Tahir Shaikh</v>
          </cell>
          <cell r="G3593">
            <v>45938.782638888886</v>
          </cell>
          <cell r="H3593">
            <v>45969.736805555556</v>
          </cell>
        </row>
        <row r="3594">
          <cell r="A3594" t="str">
            <v>UCW-20452</v>
          </cell>
          <cell r="B3594" t="str">
            <v>TATACLIQ - LISTING FILE- 07102025</v>
          </cell>
          <cell r="C3594" t="str">
            <v>CLOSED</v>
          </cell>
          <cell r="D3594" t="str">
            <v>Medium</v>
          </cell>
          <cell r="E3594" t="str">
            <v>netscribes</v>
          </cell>
          <cell r="F3594" t="str">
            <v>Lishita Kotian</v>
          </cell>
          <cell r="G3594">
            <v>45938.78125</v>
          </cell>
          <cell r="H3594">
            <v>45969.736805555556</v>
          </cell>
        </row>
        <row r="3595">
          <cell r="A3595" t="str">
            <v>UCW-20449</v>
          </cell>
          <cell r="B3595" t="str">
            <v xml:space="preserve">Tatacliq Lifestyle Catalog Template-Lot -127_23.09.2025 </v>
          </cell>
          <cell r="C3595" t="str">
            <v>CLOSED</v>
          </cell>
          <cell r="D3595" t="str">
            <v>Medium</v>
          </cell>
          <cell r="E3595" t="str">
            <v>netscribes</v>
          </cell>
          <cell r="F3595" t="str">
            <v>netscribes</v>
          </cell>
          <cell r="G3595">
            <v>45938.771527777775</v>
          </cell>
          <cell r="H3595">
            <v>45969.685416666667</v>
          </cell>
        </row>
        <row r="3596">
          <cell r="A3596" t="str">
            <v>UCW-20447</v>
          </cell>
          <cell r="B3596" t="str">
            <v>Eteenz Tatacliq Catalog Sheet Hit-1</v>
          </cell>
          <cell r="C3596" t="str">
            <v>CLOSED</v>
          </cell>
          <cell r="D3596" t="str">
            <v>Medium</v>
          </cell>
          <cell r="E3596" t="str">
            <v>netscribes</v>
          </cell>
          <cell r="F3596" t="str">
            <v>Mohd Tahir Shaikh</v>
          </cell>
          <cell r="G3596">
            <v>45938.763888888891</v>
          </cell>
          <cell r="H3596">
            <v>46065.804861111108</v>
          </cell>
        </row>
        <row r="3597">
          <cell r="A3597" t="str">
            <v>UCW-20446</v>
          </cell>
          <cell r="B3597" t="str">
            <v>Kiddopanti Catalogue 16th September 2025</v>
          </cell>
          <cell r="C3597" t="str">
            <v>CLOSED</v>
          </cell>
          <cell r="D3597" t="str">
            <v>Medium</v>
          </cell>
          <cell r="E3597" t="str">
            <v>netscribes</v>
          </cell>
          <cell r="F3597" t="str">
            <v>Lishita Kotian</v>
          </cell>
          <cell r="G3597">
            <v>45938.760416666664</v>
          </cell>
          <cell r="H3597">
            <v>45969.73541666667</v>
          </cell>
        </row>
        <row r="3598">
          <cell r="A3598" t="str">
            <v>UCW-20443</v>
          </cell>
          <cell r="B3598" t="str">
            <v>Content Sheet and Image Link | United colors of benetton | 59 products | Tata Cliq | 1226529705</v>
          </cell>
          <cell r="C3598" t="str">
            <v>CLOSED</v>
          </cell>
          <cell r="D3598" t="str">
            <v>Medium</v>
          </cell>
          <cell r="E3598" t="str">
            <v>netscribes</v>
          </cell>
          <cell r="F3598" t="str">
            <v>Sushma Ram</v>
          </cell>
          <cell r="G3598">
            <v>45938.748611111114</v>
          </cell>
          <cell r="H3598">
            <v>45969.734722222223</v>
          </cell>
        </row>
        <row r="3599">
          <cell r="A3599" t="str">
            <v>UCW-20433</v>
          </cell>
          <cell r="B3599" t="str">
            <v>New Catalog For Brand Prolific- Lot 46</v>
          </cell>
          <cell r="C3599" t="str">
            <v>CLOSED</v>
          </cell>
          <cell r="D3599" t="str">
            <v>Medium</v>
          </cell>
          <cell r="E3599" t="str">
            <v>netscribes</v>
          </cell>
          <cell r="F3599" t="str">
            <v>Juilee Jadhav</v>
          </cell>
          <cell r="G3599">
            <v>45938.672222222223</v>
          </cell>
          <cell r="H3599">
            <v>45969.734722222223</v>
          </cell>
        </row>
        <row r="3600">
          <cell r="A3600" t="str">
            <v>UCW-20432</v>
          </cell>
          <cell r="B3600" t="str">
            <v>ECCO brand Sell Now from LUX to MP</v>
          </cell>
          <cell r="C3600" t="str">
            <v>CLOSED</v>
          </cell>
          <cell r="D3600" t="str">
            <v>Medium</v>
          </cell>
          <cell r="E3600" t="str">
            <v>netscribes</v>
          </cell>
          <cell r="F3600" t="str">
            <v>Mohd Tahir Shaikh</v>
          </cell>
          <cell r="G3600">
            <v>45938.670138888891</v>
          </cell>
          <cell r="H3600">
            <v>45986.662499999999</v>
          </cell>
        </row>
        <row r="3601">
          <cell r="A3601" t="str">
            <v>UCW-20430</v>
          </cell>
          <cell r="B3601" t="str">
            <v>Beauty - Image resize - 8 oct</v>
          </cell>
          <cell r="C3601" t="str">
            <v>CLOSED</v>
          </cell>
          <cell r="D3601" t="str">
            <v>Medium</v>
          </cell>
          <cell r="E3601" t="str">
            <v>netscribes</v>
          </cell>
          <cell r="F3601" t="str">
            <v>Shraddha Dighe</v>
          </cell>
          <cell r="G3601">
            <v>45938.625</v>
          </cell>
          <cell r="H3601">
            <v>46003.968055555553</v>
          </cell>
        </row>
        <row r="3602">
          <cell r="A3602" t="str">
            <v>UCW-20427</v>
          </cell>
          <cell r="B3602" t="str">
            <v>CK Omni-62 Lot</v>
          </cell>
          <cell r="C3602" t="str">
            <v>CLOSED</v>
          </cell>
          <cell r="D3602" t="str">
            <v>Medium</v>
          </cell>
          <cell r="E3602" t="str">
            <v>netscribes</v>
          </cell>
          <cell r="F3602" t="str">
            <v>netscribes</v>
          </cell>
          <cell r="G3602">
            <v>45938.604166666664</v>
          </cell>
          <cell r="H3602">
            <v>45965.801388888889</v>
          </cell>
        </row>
        <row r="3603">
          <cell r="A3603" t="str">
            <v>UCW-20425</v>
          </cell>
          <cell r="B3603" t="str">
            <v>CK Omni-62 Lot</v>
          </cell>
          <cell r="C3603" t="str">
            <v>CLOSED</v>
          </cell>
          <cell r="D3603" t="str">
            <v>Medium</v>
          </cell>
          <cell r="E3603" t="str">
            <v>Jaibharathi Jagannathan</v>
          </cell>
          <cell r="F3603" t="str">
            <v>Asmi Kumar</v>
          </cell>
          <cell r="G3603">
            <v>45938.580555555556</v>
          </cell>
          <cell r="H3603">
            <v>45969.734027777777</v>
          </cell>
        </row>
        <row r="3604">
          <cell r="A3604" t="str">
            <v>UCW-20424</v>
          </cell>
          <cell r="B3604" t="str">
            <v>ALDO FW25 Footwear Catalog Submission (TC&amp;TCL) - 07.10.2025</v>
          </cell>
          <cell r="C3604" t="str">
            <v>CLOSED Due to Inactive/Insufficient Information</v>
          </cell>
          <cell r="D3604" t="str">
            <v>Medium</v>
          </cell>
          <cell r="E3604" t="str">
            <v>netscribes</v>
          </cell>
          <cell r="F3604" t="str">
            <v>netscribes</v>
          </cell>
          <cell r="G3604">
            <v>45938.577777777777</v>
          </cell>
          <cell r="H3604">
            <v>45971.470833333333</v>
          </cell>
        </row>
        <row r="3605">
          <cell r="A3605" t="str">
            <v>UCW-20423</v>
          </cell>
          <cell r="B3605" t="str">
            <v>Beauty - E2E - 125928 - D’ORSAY - 9 skus - 8th Oct</v>
          </cell>
          <cell r="C3605" t="str">
            <v>CLOSED</v>
          </cell>
          <cell r="D3605" t="str">
            <v>Highest</v>
          </cell>
          <cell r="E3605" t="str">
            <v>netscribes</v>
          </cell>
          <cell r="F3605" t="str">
            <v>Simi Raichel Zachariah</v>
          </cell>
          <cell r="G3605">
            <v>45938.506944444445</v>
          </cell>
          <cell r="H3605">
            <v>45954.493750000001</v>
          </cell>
        </row>
        <row r="3606">
          <cell r="A3606" t="str">
            <v>UCW-20420</v>
          </cell>
          <cell r="B3606" t="str">
            <v>Outzidr-10189-All Season-6th Oct</v>
          </cell>
          <cell r="C3606" t="str">
            <v>CLOSED Due to Inactive/Insufficient Information</v>
          </cell>
          <cell r="D3606" t="str">
            <v>Medium</v>
          </cell>
          <cell r="E3606" t="str">
            <v>netscribes</v>
          </cell>
          <cell r="F3606" t="str">
            <v>Sushma Ram</v>
          </cell>
          <cell r="G3606">
            <v>45938.48541666667</v>
          </cell>
          <cell r="H3606">
            <v>45992.674305555556</v>
          </cell>
        </row>
        <row r="3607">
          <cell r="A3607" t="str">
            <v>UCW-20418</v>
          </cell>
          <cell r="B3607" t="str">
            <v>CLONE - CLONE - Beauty - New Listing and Seller Set up - Soma Naturals - 10 oct</v>
          </cell>
          <cell r="C3607" t="str">
            <v>CLOSED</v>
          </cell>
          <cell r="D3607" t="str">
            <v>Medium</v>
          </cell>
          <cell r="E3607" t="str">
            <v>netscribes</v>
          </cell>
          <cell r="F3607" t="str">
            <v>Simi Raichel Zachariah</v>
          </cell>
          <cell r="G3607">
            <v>45938.473611111112</v>
          </cell>
          <cell r="H3607">
            <v>45939.462500000001</v>
          </cell>
        </row>
        <row r="3608">
          <cell r="A3608" t="str">
            <v>UCW-20417</v>
          </cell>
          <cell r="B3608" t="str">
            <v>Beauty - 129447 - E2E - Albizzia - 4 SKU - 8 OCT</v>
          </cell>
          <cell r="C3608" t="str">
            <v>CLOSED Due to Inactive/Insufficient Information</v>
          </cell>
          <cell r="D3608" t="str">
            <v>Highest</v>
          </cell>
          <cell r="E3608" t="str">
            <v>netscribes</v>
          </cell>
          <cell r="F3608" t="str">
            <v>Shraddha Dighe</v>
          </cell>
          <cell r="G3608">
            <v>45938.472916666666</v>
          </cell>
          <cell r="H3608">
            <v>45972.716666666667</v>
          </cell>
        </row>
        <row r="3609">
          <cell r="A3609" t="str">
            <v>UCW-20412</v>
          </cell>
          <cell r="B3609" t="str">
            <v>Puma New Listing Sheet 06-10-2025</v>
          </cell>
          <cell r="C3609" t="str">
            <v>CLOSED Due to Inactive/Insufficient Information</v>
          </cell>
          <cell r="D3609" t="str">
            <v>Medium</v>
          </cell>
          <cell r="E3609" t="str">
            <v>netscribes</v>
          </cell>
          <cell r="F3609" t="str">
            <v>Sushma Ram</v>
          </cell>
          <cell r="G3609">
            <v>45938.459722222222</v>
          </cell>
          <cell r="H3609">
            <v>45969.699305555558</v>
          </cell>
        </row>
        <row r="3610">
          <cell r="A3610" t="str">
            <v>UCW-20403</v>
          </cell>
          <cell r="B3610" t="str">
            <v>ALDO FW25 Footwear Catalog Submission (TC&amp;TCL) - 07.10.2025</v>
          </cell>
          <cell r="C3610" t="str">
            <v>CLOSED</v>
          </cell>
          <cell r="D3610" t="str">
            <v>Medium</v>
          </cell>
          <cell r="E3610" t="str">
            <v>Jaibharathi Jagannathan</v>
          </cell>
          <cell r="F3610" t="str">
            <v>Asmi Kumar</v>
          </cell>
          <cell r="G3610">
            <v>45938.43472222222</v>
          </cell>
          <cell r="H3610">
            <v>45969.73333333333</v>
          </cell>
        </row>
        <row r="3611">
          <cell r="A3611" t="str">
            <v>UCW-20402</v>
          </cell>
          <cell r="B3611" t="str">
            <v>Beauty - 125906 - E2E - Aveda - 112 SKUS - 8 OCT</v>
          </cell>
          <cell r="C3611" t="str">
            <v>CLOSED</v>
          </cell>
          <cell r="D3611" t="str">
            <v>Highest</v>
          </cell>
          <cell r="E3611" t="str">
            <v>netscribes</v>
          </cell>
          <cell r="F3611" t="str">
            <v>Shraddha Dighe</v>
          </cell>
          <cell r="G3611">
            <v>45938.425000000003</v>
          </cell>
          <cell r="H3611">
            <v>45988.536111111112</v>
          </cell>
        </row>
        <row r="3612">
          <cell r="A3612" t="str">
            <v>UCW-20401</v>
          </cell>
          <cell r="B3612" t="str">
            <v>US_New_Launch_Tata Cliq || Urban Space || Seller Code : 125800</v>
          </cell>
          <cell r="C3612" t="str">
            <v>CLOSED</v>
          </cell>
          <cell r="D3612" t="str">
            <v>Medium</v>
          </cell>
          <cell r="E3612" t="str">
            <v>netscribes</v>
          </cell>
          <cell r="F3612" t="str">
            <v>Juilee Jadhav</v>
          </cell>
          <cell r="G3612">
            <v>45938.041666666664</v>
          </cell>
          <cell r="H3612">
            <v>45969.732638888891</v>
          </cell>
        </row>
        <row r="3613">
          <cell r="A3613" t="str">
            <v>UCW-20400</v>
          </cell>
          <cell r="B3613" t="str">
            <v>Bajaj Listing</v>
          </cell>
          <cell r="C3613" t="str">
            <v>CLOSED Due to Inactive/Insufficient Information</v>
          </cell>
          <cell r="D3613" t="str">
            <v>Medium</v>
          </cell>
          <cell r="E3613" t="str">
            <v>netscribes</v>
          </cell>
          <cell r="F3613" t="str">
            <v>Juilee Jadhav</v>
          </cell>
          <cell r="G3613">
            <v>45938.038194444445</v>
          </cell>
          <cell r="H3613">
            <v>45969.701388888891</v>
          </cell>
        </row>
        <row r="3614">
          <cell r="A3614" t="str">
            <v>UCW-20399</v>
          </cell>
          <cell r="B3614" t="str">
            <v>Puma New Listing 06-10-2025</v>
          </cell>
          <cell r="C3614" t="str">
            <v>CLOSED</v>
          </cell>
          <cell r="D3614" t="str">
            <v>Medium</v>
          </cell>
          <cell r="E3614" t="str">
            <v>netscribes</v>
          </cell>
          <cell r="F3614" t="str">
            <v>Juilee Jadhav</v>
          </cell>
          <cell r="G3614">
            <v>45938.033333333333</v>
          </cell>
          <cell r="H3614">
            <v>45973.706944444442</v>
          </cell>
        </row>
        <row r="3615">
          <cell r="A3615" t="str">
            <v>UCW-20396</v>
          </cell>
          <cell r="B3615" t="str">
            <v>TataCliq: New LSLX-Boots and Ladies Boots Category.</v>
          </cell>
          <cell r="C3615" t="str">
            <v>CLOSED</v>
          </cell>
          <cell r="D3615" t="str">
            <v>Medium</v>
          </cell>
          <cell r="E3615" t="str">
            <v>netscribes</v>
          </cell>
          <cell r="F3615" t="str">
            <v>Juilee Jadhav</v>
          </cell>
          <cell r="G3615">
            <v>45938.012499999997</v>
          </cell>
          <cell r="H3615">
            <v>45973.706944444442</v>
          </cell>
        </row>
        <row r="3616">
          <cell r="A3616" t="str">
            <v>UCW-20389</v>
          </cell>
          <cell r="B3616" t="str">
            <v>Tatacliq Men and Kids Content template_06-10-25</v>
          </cell>
          <cell r="C3616" t="str">
            <v>CLOSED</v>
          </cell>
          <cell r="D3616" t="str">
            <v>Medium</v>
          </cell>
          <cell r="E3616" t="str">
            <v>netscribes</v>
          </cell>
          <cell r="F3616" t="str">
            <v>Lishita Kotian</v>
          </cell>
          <cell r="G3616">
            <v>45937.936805555553</v>
          </cell>
          <cell r="H3616">
            <v>45969.7</v>
          </cell>
        </row>
        <row r="3617">
          <cell r="A3617" t="str">
            <v>UCW-20383</v>
          </cell>
          <cell r="B3617" t="str">
            <v>CLONE - Urgent :: Tata Cliq Kids &amp; Women Apparel 297 Article New Catalog 08-07-2025</v>
          </cell>
          <cell r="C3617" t="str">
            <v>CLOSED</v>
          </cell>
          <cell r="D3617" t="str">
            <v>Medium</v>
          </cell>
          <cell r="E3617" t="str">
            <v>netscribes</v>
          </cell>
          <cell r="F3617" t="str">
            <v>Mohd Tahir Shaikh</v>
          </cell>
          <cell r="G3617">
            <v>45937.78402777778</v>
          </cell>
          <cell r="H3617">
            <v>45973.706250000003</v>
          </cell>
        </row>
        <row r="3618">
          <cell r="A3618" t="str">
            <v>UCW-20380</v>
          </cell>
          <cell r="B3618" t="str">
            <v>Beauty - E2E - 125928 - Elca - Estee Lauder - 7th Oct</v>
          </cell>
          <cell r="C3618" t="str">
            <v>CLOSED</v>
          </cell>
          <cell r="D3618" t="str">
            <v>Medium</v>
          </cell>
          <cell r="E3618" t="str">
            <v>netscribes</v>
          </cell>
          <cell r="F3618" t="str">
            <v>Simi Raichel Zachariah</v>
          </cell>
          <cell r="G3618">
            <v>45937.777083333334</v>
          </cell>
          <cell r="H3618">
            <v>45939.456250000003</v>
          </cell>
        </row>
        <row r="3619">
          <cell r="A3619" t="str">
            <v>UCW-20379</v>
          </cell>
          <cell r="B3619" t="str">
            <v>Beauty - 125928 - GWP - Forest Essentials - 2 SKUS - 7 OCT</v>
          </cell>
          <cell r="C3619" t="str">
            <v>CLOSED</v>
          </cell>
          <cell r="D3619" t="str">
            <v>Medium</v>
          </cell>
          <cell r="E3619" t="str">
            <v>netscribes</v>
          </cell>
          <cell r="F3619" t="str">
            <v>Shraddha Dighe</v>
          </cell>
          <cell r="G3619">
            <v>45937.775000000001</v>
          </cell>
          <cell r="H3619">
            <v>45950.522222222222</v>
          </cell>
        </row>
        <row r="3620">
          <cell r="A3620" t="str">
            <v>UCW-20378</v>
          </cell>
          <cell r="B3620" t="str">
            <v xml:space="preserve">Beauty - GWP - 125928 - Elca - Estee Lauder - 7th Oct </v>
          </cell>
          <cell r="C3620" t="str">
            <v>CLOSED</v>
          </cell>
          <cell r="D3620" t="str">
            <v>Highest</v>
          </cell>
          <cell r="E3620" t="str">
            <v>netscribes</v>
          </cell>
          <cell r="F3620" t="str">
            <v>Simi Raichel Zachariah</v>
          </cell>
          <cell r="G3620">
            <v>45937.774305555555</v>
          </cell>
          <cell r="H3620">
            <v>45939.449305555558</v>
          </cell>
        </row>
        <row r="3621">
          <cell r="A3621" t="str">
            <v>UCW-20376</v>
          </cell>
          <cell r="B3621" t="str">
            <v>IMAGE ADDITION CREATIVE SHOOT - TATACLIQ X LIBAS 06-10-2025</v>
          </cell>
          <cell r="C3621" t="str">
            <v>CLOSED</v>
          </cell>
          <cell r="D3621" t="str">
            <v>Medium</v>
          </cell>
          <cell r="E3621" t="str">
            <v>netscribes</v>
          </cell>
          <cell r="F3621" t="str">
            <v>Sushma Ram</v>
          </cell>
          <cell r="G3621">
            <v>45937.768750000003</v>
          </cell>
          <cell r="H3621">
            <v>46003.968055555553</v>
          </cell>
        </row>
        <row r="3622">
          <cell r="A3622" t="str">
            <v>UCW-20371</v>
          </cell>
          <cell r="B3622" t="str">
            <v>TC LOT 9 - BIBA</v>
          </cell>
          <cell r="C3622" t="str">
            <v>CLOSED</v>
          </cell>
          <cell r="D3622" t="str">
            <v>Medium</v>
          </cell>
          <cell r="E3622" t="str">
            <v>netscribes</v>
          </cell>
          <cell r="F3622" t="str">
            <v>Sushma Ram</v>
          </cell>
          <cell r="G3622">
            <v>45937.727777777778</v>
          </cell>
          <cell r="H3622">
            <v>45973.706250000003</v>
          </cell>
        </row>
        <row r="3623">
          <cell r="A3623" t="str">
            <v>UCW-20370</v>
          </cell>
          <cell r="B3623" t="str">
            <v>Tata Cliq Women's Catalog AW25 Lot: 12</v>
          </cell>
          <cell r="C3623" t="str">
            <v>CLOSED</v>
          </cell>
          <cell r="D3623" t="str">
            <v>Medium</v>
          </cell>
          <cell r="E3623" t="str">
            <v>netscribes</v>
          </cell>
          <cell r="F3623" t="str">
            <v>Mohd Tahir Shaikh</v>
          </cell>
          <cell r="G3623">
            <v>45937.725694444445</v>
          </cell>
          <cell r="H3623">
            <v>45973.705555555556</v>
          </cell>
        </row>
        <row r="3624">
          <cell r="A3624" t="str">
            <v>UCW-20369</v>
          </cell>
          <cell r="B3624" t="str">
            <v>FW: Tata Cliq New Listing Carlton London</v>
          </cell>
          <cell r="C3624" t="str">
            <v>CLOSED</v>
          </cell>
          <cell r="D3624" t="str">
            <v>Medium</v>
          </cell>
          <cell r="E3624" t="str">
            <v>netscribes</v>
          </cell>
          <cell r="F3624" t="str">
            <v>Mohd Tahir Shaikh</v>
          </cell>
          <cell r="G3624">
            <v>45937.715277777781</v>
          </cell>
          <cell r="H3624">
            <v>46003.968055555553</v>
          </cell>
        </row>
        <row r="3625">
          <cell r="A3625" t="str">
            <v>UCW-20366</v>
          </cell>
          <cell r="B3625" t="str">
            <v>NEW LISTING FOR TATA CLIQ-IRON STUDIO DT.30.09.2025</v>
          </cell>
          <cell r="C3625" t="str">
            <v>CLOSED</v>
          </cell>
          <cell r="D3625" t="str">
            <v>Medium</v>
          </cell>
          <cell r="E3625" t="str">
            <v>Jaibharathi Jagannathan</v>
          </cell>
          <cell r="F3625" t="str">
            <v>Asmi Kumar</v>
          </cell>
          <cell r="G3625">
            <v>45937.697916666664</v>
          </cell>
          <cell r="H3625">
            <v>45947.506944444445</v>
          </cell>
        </row>
        <row r="3626">
          <cell r="A3626" t="str">
            <v>UCW-20365</v>
          </cell>
          <cell r="B3626" t="str">
            <v xml:space="preserve">Asterlane || Seller code : 129438 </v>
          </cell>
          <cell r="C3626" t="str">
            <v>CLOSED</v>
          </cell>
          <cell r="D3626" t="str">
            <v>Medium</v>
          </cell>
          <cell r="E3626" t="str">
            <v>netscribes</v>
          </cell>
          <cell r="F3626" t="str">
            <v>Juilee Jadhav</v>
          </cell>
          <cell r="G3626">
            <v>45937.696527777778</v>
          </cell>
          <cell r="H3626">
            <v>45973.705555555556</v>
          </cell>
        </row>
        <row r="3627">
          <cell r="A3627" t="str">
            <v>UCW-20363</v>
          </cell>
          <cell r="B3627" t="str">
            <v>IMAGE UPDATE IN EXISTING/NEW LISTING</v>
          </cell>
          <cell r="C3627" t="str">
            <v>CLOSED</v>
          </cell>
          <cell r="D3627" t="str">
            <v>Medium</v>
          </cell>
          <cell r="E3627" t="str">
            <v>netscribes</v>
          </cell>
          <cell r="F3627" t="str">
            <v>Sushma Ram</v>
          </cell>
          <cell r="G3627">
            <v>45937.6875</v>
          </cell>
          <cell r="H3627">
            <v>46003.967361111114</v>
          </cell>
        </row>
        <row r="3628">
          <cell r="A3628" t="str">
            <v>UCW-20350</v>
          </cell>
          <cell r="B3628" t="str">
            <v>Nike Sell Now File dated 4th Oct2025</v>
          </cell>
          <cell r="C3628" t="str">
            <v>CLOSED</v>
          </cell>
          <cell r="D3628" t="str">
            <v>Medium</v>
          </cell>
          <cell r="E3628" t="str">
            <v>netscribes</v>
          </cell>
          <cell r="F3628" t="str">
            <v>Lishita Kotian</v>
          </cell>
          <cell r="G3628">
            <v>45937.636805555558</v>
          </cell>
          <cell r="H3628">
            <v>46003.966666666667</v>
          </cell>
        </row>
        <row r="3629">
          <cell r="A3629" t="str">
            <v>UCW-20334</v>
          </cell>
          <cell r="B3629" t="str">
            <v>VOJ Fashion Jewellery Catalogue 81 products lot16</v>
          </cell>
          <cell r="C3629" t="str">
            <v>CLOSED</v>
          </cell>
          <cell r="D3629" t="str">
            <v>Medium</v>
          </cell>
          <cell r="E3629" t="str">
            <v>netscribes</v>
          </cell>
          <cell r="F3629" t="str">
            <v>Mohd Tahir Shaikh</v>
          </cell>
          <cell r="G3629">
            <v>45936.792361111111</v>
          </cell>
          <cell r="H3629">
            <v>45973.705555555556</v>
          </cell>
        </row>
        <row r="3630">
          <cell r="A3630" t="str">
            <v>UCW-20333</v>
          </cell>
          <cell r="B3630" t="str">
            <v>Urban Chef_RMR New Listing_12 SKUs</v>
          </cell>
          <cell r="C3630" t="str">
            <v>CLOSED Due to Inactive/Insufficient Information</v>
          </cell>
          <cell r="D3630" t="str">
            <v>Medium</v>
          </cell>
          <cell r="E3630" t="str">
            <v>netscribes</v>
          </cell>
          <cell r="F3630" t="str">
            <v>Juilee Jadhav</v>
          </cell>
          <cell r="G3630">
            <v>45936.77847222222</v>
          </cell>
          <cell r="H3630">
            <v>45969.696527777778</v>
          </cell>
        </row>
        <row r="3631">
          <cell r="A3631" t="str">
            <v>UCW-20332</v>
          </cell>
          <cell r="B3631" t="str">
            <v>Jack &amp; Jones UG AW-25 (LOT-3), TATA CLIQ</v>
          </cell>
          <cell r="C3631" t="str">
            <v>CLOSED</v>
          </cell>
          <cell r="D3631" t="str">
            <v>Medium</v>
          </cell>
          <cell r="E3631" t="str">
            <v>netscribes</v>
          </cell>
          <cell r="F3631" t="str">
            <v>Mohd Tahir Shaikh</v>
          </cell>
          <cell r="G3631">
            <v>45936.777777777781</v>
          </cell>
          <cell r="H3631">
            <v>45973.704861111109</v>
          </cell>
        </row>
        <row r="3632">
          <cell r="A3632" t="str">
            <v>UCW-20331</v>
          </cell>
          <cell r="B3632" t="str">
            <v xml:space="preserve">48 styles catalogue sheet &amp; Images </v>
          </cell>
          <cell r="C3632" t="str">
            <v>CLOSED</v>
          </cell>
          <cell r="D3632" t="str">
            <v>Medium</v>
          </cell>
          <cell r="E3632" t="str">
            <v>netscribes</v>
          </cell>
          <cell r="F3632" t="str">
            <v>Mohd Tahir Shaikh</v>
          </cell>
          <cell r="G3632">
            <v>45936.772916666669</v>
          </cell>
          <cell r="H3632">
            <v>45973.70416666667</v>
          </cell>
        </row>
        <row r="3633">
          <cell r="A3633" t="str">
            <v>UCW-20325</v>
          </cell>
          <cell r="B3633" t="str">
            <v>Adidas Samba Sell Now File dated 4th Oct2025</v>
          </cell>
          <cell r="C3633" t="str">
            <v>CLOSED</v>
          </cell>
          <cell r="D3633" t="str">
            <v>Medium</v>
          </cell>
          <cell r="E3633" t="str">
            <v>netscribes</v>
          </cell>
          <cell r="F3633" t="str">
            <v>Juilee Jadhav</v>
          </cell>
          <cell r="G3633">
            <v>45936.745833333334</v>
          </cell>
          <cell r="H3633">
            <v>45973.717361111114</v>
          </cell>
        </row>
        <row r="3634">
          <cell r="A3634" t="str">
            <v>UCW-20322</v>
          </cell>
          <cell r="B3634" t="str">
            <v>TataCliq | Fashion - Luxury | 30 Sep 2025 | Cataloguing-AW25 | Adults and Kids Footwear | 30 (Adults) 03 (Kids)</v>
          </cell>
          <cell r="C3634" t="str">
            <v>CLOSED</v>
          </cell>
          <cell r="D3634" t="str">
            <v>Medium</v>
          </cell>
          <cell r="E3634" t="str">
            <v>netscribes</v>
          </cell>
          <cell r="F3634" t="str">
            <v>Sushma Ram</v>
          </cell>
          <cell r="G3634">
            <v>45936.742361111108</v>
          </cell>
          <cell r="H3634">
            <v>45973.70416666667</v>
          </cell>
        </row>
        <row r="3635">
          <cell r="A3635" t="str">
            <v>UCW-20319</v>
          </cell>
          <cell r="B3635" t="str">
            <v>MIGRATE/CLONING TATACLIQ LISTING ID FROM S D RETAIL PVT LTD (SWTSD) TO AKN FASHION</v>
          </cell>
          <cell r="C3635" t="str">
            <v>CLOSED</v>
          </cell>
          <cell r="D3635" t="str">
            <v>Medium</v>
          </cell>
          <cell r="E3635" t="str">
            <v>netscribes</v>
          </cell>
          <cell r="F3635" t="str">
            <v>Mohd Tahir Shaikh</v>
          </cell>
          <cell r="G3635">
            <v>45936.736111111109</v>
          </cell>
          <cell r="H3635">
            <v>46003.966666666667</v>
          </cell>
        </row>
        <row r="3636">
          <cell r="A3636" t="str">
            <v>UCW-20311</v>
          </cell>
          <cell r="B3636" t="str">
            <v>Tata Cliq - Image update - Lavie signature</v>
          </cell>
          <cell r="C3636" t="str">
            <v>CLOSED</v>
          </cell>
          <cell r="D3636" t="str">
            <v>Medium</v>
          </cell>
          <cell r="E3636" t="str">
            <v>netscribes</v>
          </cell>
          <cell r="F3636" t="str">
            <v>Mohd Tahir Shaikh</v>
          </cell>
          <cell r="G3636">
            <v>45936.720138888886</v>
          </cell>
          <cell r="H3636">
            <v>46003.96597222222</v>
          </cell>
        </row>
        <row r="3637">
          <cell r="A3637" t="str">
            <v>UCW-20310</v>
          </cell>
          <cell r="B3637" t="str">
            <v xml:space="preserve">Rosara Home || Seller code : 129302 || New bed sheets Listing || new lot </v>
          </cell>
          <cell r="C3637" t="str">
            <v>CLOSED</v>
          </cell>
          <cell r="D3637" t="str">
            <v>Medium</v>
          </cell>
          <cell r="E3637" t="str">
            <v>netscribes</v>
          </cell>
          <cell r="F3637" t="str">
            <v>Juilee Jadhav</v>
          </cell>
          <cell r="G3637">
            <v>45936.71875</v>
          </cell>
          <cell r="H3637">
            <v>45973.70416666667</v>
          </cell>
        </row>
        <row r="3638">
          <cell r="A3638" t="str">
            <v>UCW-20303</v>
          </cell>
          <cell r="B3638" t="str">
            <v>Mangalsurta Listing</v>
          </cell>
          <cell r="C3638" t="str">
            <v>CLOSED</v>
          </cell>
          <cell r="D3638" t="str">
            <v>Medium</v>
          </cell>
          <cell r="E3638" t="str">
            <v>Jaibharathi Jagannathan</v>
          </cell>
          <cell r="F3638" t="str">
            <v>Asmi Kumar</v>
          </cell>
          <cell r="G3638">
            <v>45936.707638888889</v>
          </cell>
          <cell r="H3638">
            <v>45943.820833333331</v>
          </cell>
        </row>
        <row r="3639">
          <cell r="A3639" t="str">
            <v>UCW-20284</v>
          </cell>
          <cell r="B3639" t="str">
            <v>Kate &amp; Oscar Kids New Listing</v>
          </cell>
          <cell r="C3639" t="str">
            <v>CLOSED</v>
          </cell>
          <cell r="D3639" t="str">
            <v>Medium</v>
          </cell>
          <cell r="E3639" t="str">
            <v>netscribes</v>
          </cell>
          <cell r="F3639" t="str">
            <v>Mohd Tahir Shaikh</v>
          </cell>
          <cell r="G3639">
            <v>45936.666666666664</v>
          </cell>
          <cell r="H3639">
            <v>45973.70416666667</v>
          </cell>
        </row>
        <row r="3640">
          <cell r="A3640" t="str">
            <v>UCW-20281</v>
          </cell>
          <cell r="B3640" t="str">
            <v>Beauty - Image resize - 6 OCT</v>
          </cell>
          <cell r="C3640" t="str">
            <v>CLOSED</v>
          </cell>
          <cell r="D3640" t="str">
            <v>Highest</v>
          </cell>
          <cell r="E3640" t="str">
            <v>netscribes</v>
          </cell>
          <cell r="F3640" t="str">
            <v>Shraddha Dighe</v>
          </cell>
          <cell r="G3640">
            <v>45936.663194444445</v>
          </cell>
          <cell r="H3640">
            <v>46003.965277777781</v>
          </cell>
        </row>
        <row r="3641">
          <cell r="A3641" t="str">
            <v>UCW-20272</v>
          </cell>
          <cell r="B3641" t="str">
            <v>Benetton new kids apparel  catalog details 5-10-2025</v>
          </cell>
          <cell r="C3641" t="str">
            <v>CLOSED</v>
          </cell>
          <cell r="D3641" t="str">
            <v>Medium</v>
          </cell>
          <cell r="E3641" t="str">
            <v>netscribes</v>
          </cell>
          <cell r="F3641" t="str">
            <v>Sushma Ram</v>
          </cell>
          <cell r="G3641">
            <v>45936.643055555556</v>
          </cell>
          <cell r="H3641">
            <v>45969.691666666666</v>
          </cell>
        </row>
        <row r="3642">
          <cell r="A3642" t="str">
            <v>UCW-20269</v>
          </cell>
          <cell r="B3642" t="str">
            <v>Image Update Request</v>
          </cell>
          <cell r="C3642" t="str">
            <v>CLOSED</v>
          </cell>
          <cell r="D3642" t="str">
            <v>Medium</v>
          </cell>
          <cell r="E3642" t="str">
            <v>netscribes</v>
          </cell>
          <cell r="F3642" t="str">
            <v>Sushma Ram</v>
          </cell>
          <cell r="G3642">
            <v>45936.631944444445</v>
          </cell>
          <cell r="H3642">
            <v>46003.964583333334</v>
          </cell>
        </row>
        <row r="3643">
          <cell r="A3643" t="str">
            <v>UCW-20265</v>
          </cell>
          <cell r="B3643" t="str">
            <v>Images Update_Biba_01-10-25</v>
          </cell>
          <cell r="C3643" t="str">
            <v>CLOSED</v>
          </cell>
          <cell r="D3643" t="str">
            <v>Medium</v>
          </cell>
          <cell r="E3643" t="str">
            <v>netscribes</v>
          </cell>
          <cell r="F3643" t="str">
            <v>Sushma Ram</v>
          </cell>
          <cell r="G3643">
            <v>45936.618750000001</v>
          </cell>
          <cell r="H3643">
            <v>46003.963888888888</v>
          </cell>
        </row>
        <row r="3644">
          <cell r="A3644" t="str">
            <v>UCW-20262</v>
          </cell>
          <cell r="B3644" t="str">
            <v>Tata Cliq TH and UCB Belts 76 SKUs 03-10-2025</v>
          </cell>
          <cell r="C3644" t="str">
            <v>CLOSED</v>
          </cell>
          <cell r="D3644" t="str">
            <v>Medium</v>
          </cell>
          <cell r="E3644" t="str">
            <v>netscribes</v>
          </cell>
          <cell r="F3644" t="str">
            <v>Juilee Jadhav</v>
          </cell>
          <cell r="G3644">
            <v>45936.609722222223</v>
          </cell>
          <cell r="H3644">
            <v>45973.703472222223</v>
          </cell>
        </row>
        <row r="3645">
          <cell r="A3645" t="str">
            <v>UCW-20260</v>
          </cell>
          <cell r="B3645" t="str">
            <v>Men Ftwr Catalogue ll Metro-Mochi - Women</v>
          </cell>
          <cell r="C3645" t="str">
            <v>CLOSED</v>
          </cell>
          <cell r="D3645" t="str">
            <v>Medium</v>
          </cell>
          <cell r="E3645" t="str">
            <v>netscribes</v>
          </cell>
          <cell r="F3645" t="str">
            <v>Mohd Tahir Shaikh</v>
          </cell>
          <cell r="G3645">
            <v>45936.592361111114</v>
          </cell>
          <cell r="H3645">
            <v>45973.703472222223</v>
          </cell>
        </row>
        <row r="3646">
          <cell r="A3646" t="str">
            <v>UCW-20256</v>
          </cell>
          <cell r="B3646" t="str">
            <v>Shyam Enterprise - Appliances Listing P0</v>
          </cell>
          <cell r="C3646" t="str">
            <v>CLOSED Due to Inactive/Insufficient Information</v>
          </cell>
          <cell r="D3646" t="str">
            <v>Medium</v>
          </cell>
          <cell r="E3646" t="str">
            <v>netscribes</v>
          </cell>
          <cell r="F3646" t="str">
            <v>Juilee Jadhav</v>
          </cell>
          <cell r="G3646">
            <v>45936.574305555558</v>
          </cell>
          <cell r="H3646">
            <v>46009.776388888888</v>
          </cell>
        </row>
        <row r="3647">
          <cell r="A3647" t="str">
            <v>UCW-20251</v>
          </cell>
          <cell r="B3647" t="str">
            <v>Content Sheet and Image Link | United colors of benetton | 81 products | Tata Cliq | 1221876654</v>
          </cell>
          <cell r="C3647" t="str">
            <v>CLOSED</v>
          </cell>
          <cell r="D3647" t="str">
            <v>Medium</v>
          </cell>
          <cell r="E3647" t="str">
            <v>netscribes</v>
          </cell>
          <cell r="F3647" t="str">
            <v>Lishita Kotian</v>
          </cell>
          <cell r="G3647">
            <v>45936.552083333336</v>
          </cell>
          <cell r="H3647">
            <v>45969.688194444447</v>
          </cell>
        </row>
        <row r="3648">
          <cell r="A3648" t="str">
            <v>UCW-20241</v>
          </cell>
          <cell r="B3648" t="str">
            <v>Kidsville Footwear-New Catalog-O3-OCT-2025- Slave Id -126520-GGN</v>
          </cell>
          <cell r="C3648" t="str">
            <v>CLOSED</v>
          </cell>
          <cell r="D3648" t="str">
            <v>Medium</v>
          </cell>
          <cell r="E3648" t="str">
            <v>netscribes</v>
          </cell>
          <cell r="F3648" t="str">
            <v>Lishita Kotian</v>
          </cell>
          <cell r="G3648">
            <v>45936.508333333331</v>
          </cell>
          <cell r="H3648">
            <v>45973.702777777777</v>
          </cell>
        </row>
        <row r="3649">
          <cell r="A3649" t="str">
            <v>UCW-20239</v>
          </cell>
          <cell r="B3649" t="str">
            <v>Hoversoul Lot 5 details for listing</v>
          </cell>
          <cell r="C3649" t="str">
            <v>CLOSED</v>
          </cell>
          <cell r="D3649" t="str">
            <v>Medium</v>
          </cell>
          <cell r="E3649" t="str">
            <v>netscribes</v>
          </cell>
          <cell r="F3649" t="str">
            <v>Sushma Ram</v>
          </cell>
          <cell r="G3649">
            <v>45936.503472222219</v>
          </cell>
          <cell r="H3649">
            <v>45972.460416666669</v>
          </cell>
        </row>
        <row r="3650">
          <cell r="A3650" t="str">
            <v>UCW-20236</v>
          </cell>
          <cell r="B3650" t="str">
            <v>Asics - Tata Cliq Catalogue @3rd Oct</v>
          </cell>
          <cell r="C3650" t="str">
            <v>CLOSED</v>
          </cell>
          <cell r="D3650" t="str">
            <v>Medium</v>
          </cell>
          <cell r="E3650" t="str">
            <v>netscribes</v>
          </cell>
          <cell r="F3650" t="str">
            <v>Lishita Kotian</v>
          </cell>
          <cell r="G3650">
            <v>45936.477777777778</v>
          </cell>
          <cell r="H3650">
            <v>45969.685416666667</v>
          </cell>
        </row>
        <row r="3651">
          <cell r="A3651" t="str">
            <v>UCW-20221</v>
          </cell>
          <cell r="B3651" t="str">
            <v xml:space="preserve">Reebok Women's Apparel 01-10-2025 </v>
          </cell>
          <cell r="C3651" t="str">
            <v>CLOSED</v>
          </cell>
          <cell r="D3651" t="str">
            <v>Medium</v>
          </cell>
          <cell r="E3651" t="str">
            <v>netscribes</v>
          </cell>
          <cell r="F3651" t="str">
            <v>Lishita Kotian</v>
          </cell>
          <cell r="G3651">
            <v>45935.704861111109</v>
          </cell>
          <cell r="H3651">
            <v>45969.683333333334</v>
          </cell>
        </row>
        <row r="3652">
          <cell r="A3652" t="str">
            <v>UCW-20220</v>
          </cell>
          <cell r="B3652" t="str">
            <v>Reebok Men's Apparel 01-10-2025</v>
          </cell>
          <cell r="C3652" t="str">
            <v>CLOSED</v>
          </cell>
          <cell r="D3652" t="str">
            <v>Medium</v>
          </cell>
          <cell r="E3652" t="str">
            <v>netscribes</v>
          </cell>
          <cell r="F3652" t="str">
            <v>Lishita Kotian</v>
          </cell>
          <cell r="G3652">
            <v>45935.701388888891</v>
          </cell>
          <cell r="H3652">
            <v>45969.682638888888</v>
          </cell>
        </row>
        <row r="3653">
          <cell r="A3653" t="str">
            <v>UCW-20210</v>
          </cell>
          <cell r="B3653" t="str">
            <v>CLONE - Beauty - 125928 - E2E - Simihaze - 77 SKUS - 4th Oct</v>
          </cell>
          <cell r="C3653" t="str">
            <v>CLOSED</v>
          </cell>
          <cell r="D3653" t="str">
            <v>Medium</v>
          </cell>
          <cell r="E3653" t="str">
            <v>netscribes</v>
          </cell>
          <cell r="F3653" t="str">
            <v>Simi Raichel Zachariah</v>
          </cell>
          <cell r="G3653">
            <v>45934.798611111109</v>
          </cell>
          <cell r="H3653">
            <v>45938.709027777775</v>
          </cell>
        </row>
        <row r="3654">
          <cell r="A3654" t="str">
            <v>UCW-20209</v>
          </cell>
          <cell r="B3654" t="str">
            <v>Forevermark New Listings</v>
          </cell>
          <cell r="C3654" t="str">
            <v>CLOSED</v>
          </cell>
          <cell r="D3654" t="str">
            <v>Medium</v>
          </cell>
          <cell r="E3654" t="str">
            <v>Chirag Dubal</v>
          </cell>
          <cell r="F3654" t="str">
            <v>Shloka Chakre</v>
          </cell>
          <cell r="G3654">
            <v>45934.676388888889</v>
          </cell>
          <cell r="H3654">
            <v>45943.821527777778</v>
          </cell>
        </row>
        <row r="3655">
          <cell r="A3655" t="str">
            <v>UCW-20206</v>
          </cell>
          <cell r="B3655" t="str">
            <v>Men Ftwr Catalogue ll Metro-Mochi</v>
          </cell>
          <cell r="C3655" t="str">
            <v>CLOSED</v>
          </cell>
          <cell r="D3655" t="str">
            <v>Medium</v>
          </cell>
          <cell r="E3655" t="str">
            <v>netscribes</v>
          </cell>
          <cell r="F3655" t="str">
            <v>Mohd Tahir Shaikh</v>
          </cell>
          <cell r="G3655">
            <v>45934.559027777781</v>
          </cell>
          <cell r="H3655">
            <v>45973.70208333333</v>
          </cell>
        </row>
        <row r="3656">
          <cell r="A3656" t="str">
            <v>UCW-20203</v>
          </cell>
          <cell r="B3656" t="str">
            <v>Tatacliq~ New Catalog  ~ 20 Sep 2025</v>
          </cell>
          <cell r="C3656" t="str">
            <v>CLOSED</v>
          </cell>
          <cell r="D3656" t="str">
            <v>Medium</v>
          </cell>
          <cell r="E3656" t="str">
            <v>netscribes</v>
          </cell>
          <cell r="F3656" t="str">
            <v>netscribes</v>
          </cell>
          <cell r="G3656">
            <v>45934.535416666666</v>
          </cell>
          <cell r="H3656">
            <v>45993.655555555553</v>
          </cell>
        </row>
        <row r="3657">
          <cell r="A3657" t="str">
            <v>UCW-20202</v>
          </cell>
          <cell r="B3657" t="str">
            <v>Spykar - Tatacliq- New Catalogue - Pending Option of AW25 - 1st Oct</v>
          </cell>
          <cell r="C3657" t="str">
            <v>CLOSED</v>
          </cell>
          <cell r="D3657" t="str">
            <v>Medium</v>
          </cell>
          <cell r="E3657" t="str">
            <v>netscribes</v>
          </cell>
          <cell r="F3657" t="str">
            <v>Juilee Jadhav</v>
          </cell>
          <cell r="G3657">
            <v>45934.523611111108</v>
          </cell>
          <cell r="H3657">
            <v>45973.70208333333</v>
          </cell>
        </row>
        <row r="3658">
          <cell r="A3658" t="str">
            <v>UCW-20201</v>
          </cell>
          <cell r="B3658" t="str">
            <v xml:space="preserve">Reebok Footwear Men &amp; Women 01-10-2025 </v>
          </cell>
          <cell r="C3658" t="str">
            <v>CLOSED</v>
          </cell>
          <cell r="D3658" t="str">
            <v>Medium</v>
          </cell>
          <cell r="E3658" t="str">
            <v>netscribes</v>
          </cell>
          <cell r="F3658" t="str">
            <v>Juilee Jadhav</v>
          </cell>
          <cell r="G3658">
            <v>45934.506249999999</v>
          </cell>
          <cell r="H3658">
            <v>45973.70208333333</v>
          </cell>
        </row>
        <row r="3659">
          <cell r="A3659" t="str">
            <v>UCW-20198</v>
          </cell>
          <cell r="B3659" t="str">
            <v>S&amp;N   Shantnu Nikhil - Piazza Nova – CELEBRATIONS  – A New Era of Occasion Wear - 03-10-25</v>
          </cell>
          <cell r="C3659" t="str">
            <v>CLOSED</v>
          </cell>
          <cell r="D3659" t="str">
            <v>Medium</v>
          </cell>
          <cell r="E3659" t="str">
            <v>Chirag Dubal</v>
          </cell>
          <cell r="F3659" t="str">
            <v>Reagan D’souza</v>
          </cell>
          <cell r="G3659">
            <v>45934.423611111109</v>
          </cell>
          <cell r="H3659">
            <v>45943.823611111111</v>
          </cell>
        </row>
        <row r="3660">
          <cell r="A3660" t="str">
            <v>UCW-20197</v>
          </cell>
          <cell r="B3660" t="str">
            <v xml:space="preserve">Men's Apparel 01-10-2025 </v>
          </cell>
          <cell r="C3660" t="str">
            <v>CLOSED</v>
          </cell>
          <cell r="D3660" t="str">
            <v>Medium</v>
          </cell>
          <cell r="E3660" t="str">
            <v>netscribes</v>
          </cell>
          <cell r="F3660" t="str">
            <v>netscribes</v>
          </cell>
          <cell r="G3660">
            <v>45933.906944444447</v>
          </cell>
          <cell r="H3660">
            <v>45973.770138888889</v>
          </cell>
        </row>
        <row r="3661">
          <cell r="A3661" t="str">
            <v>UCW-20195</v>
          </cell>
          <cell r="B3661" t="str">
            <v>VERO MODA GIRL -AW25 LOT - 1</v>
          </cell>
          <cell r="C3661" t="str">
            <v>CLOSED</v>
          </cell>
          <cell r="D3661" t="str">
            <v>Medium</v>
          </cell>
          <cell r="E3661" t="str">
            <v>netscribes</v>
          </cell>
          <cell r="F3661" t="str">
            <v>Juilee Jadhav</v>
          </cell>
          <cell r="G3661">
            <v>45933.818055555559</v>
          </cell>
          <cell r="H3661">
            <v>45973.701388888891</v>
          </cell>
        </row>
        <row r="3662">
          <cell r="A3662" t="str">
            <v>UCW-20194</v>
          </cell>
          <cell r="B3662" t="str">
            <v xml:space="preserve">Men's Apparel 01-10-2025 </v>
          </cell>
          <cell r="C3662" t="str">
            <v>CLOSED</v>
          </cell>
          <cell r="D3662" t="str">
            <v>Medium</v>
          </cell>
          <cell r="E3662" t="str">
            <v>netscribes</v>
          </cell>
          <cell r="F3662" t="str">
            <v>Sushma Ram</v>
          </cell>
          <cell r="G3662">
            <v>45933.815972222219</v>
          </cell>
          <cell r="H3662">
            <v>45973.701388888891</v>
          </cell>
        </row>
        <row r="3663">
          <cell r="A3663" t="str">
            <v>UCW-20192</v>
          </cell>
          <cell r="B3663" t="str">
            <v>Crocs New Listing</v>
          </cell>
          <cell r="C3663" t="str">
            <v>CLOSED</v>
          </cell>
          <cell r="D3663" t="str">
            <v>Medium</v>
          </cell>
          <cell r="E3663" t="str">
            <v>netscribes</v>
          </cell>
          <cell r="F3663" t="str">
            <v>Mohd Tahir Shaikh</v>
          </cell>
          <cell r="G3663">
            <v>45933.808333333334</v>
          </cell>
          <cell r="H3663">
            <v>45973.700694444444</v>
          </cell>
        </row>
        <row r="3664">
          <cell r="A3664" t="str">
            <v>UCW-20191</v>
          </cell>
          <cell r="B3664" t="str">
            <v>TATACLIQ X LIBAS IMAGE UPDATE 30-09-2025</v>
          </cell>
          <cell r="C3664" t="str">
            <v>CLOSED</v>
          </cell>
          <cell r="D3664" t="str">
            <v>Medium</v>
          </cell>
          <cell r="E3664" t="str">
            <v>netscribes</v>
          </cell>
          <cell r="F3664" t="str">
            <v>Juilee Jadhav</v>
          </cell>
          <cell r="G3664">
            <v>45933.804861111108</v>
          </cell>
          <cell r="H3664">
            <v>46003.963194444441</v>
          </cell>
        </row>
        <row r="3665">
          <cell r="A3665" t="str">
            <v>UCW-20190</v>
          </cell>
          <cell r="B3665" t="str">
            <v>Tatacliq Men Content template_29-08-25</v>
          </cell>
          <cell r="C3665" t="str">
            <v>CLOSED</v>
          </cell>
          <cell r="D3665" t="str">
            <v>Medium</v>
          </cell>
          <cell r="E3665" t="str">
            <v>netscribes</v>
          </cell>
          <cell r="F3665" t="str">
            <v>netscribes</v>
          </cell>
          <cell r="G3665">
            <v>45933.804166666669</v>
          </cell>
          <cell r="H3665">
            <v>45965.806250000001</v>
          </cell>
        </row>
        <row r="3666">
          <cell r="A3666" t="str">
            <v>UCW-20187</v>
          </cell>
          <cell r="B3666" t="str">
            <v>Wrong images uploaded</v>
          </cell>
          <cell r="C3666" t="str">
            <v>CLOSED</v>
          </cell>
          <cell r="D3666" t="str">
            <v>Highest</v>
          </cell>
          <cell r="E3666" t="str">
            <v>netscribes</v>
          </cell>
          <cell r="F3666" t="str">
            <v>Sushma Ram</v>
          </cell>
          <cell r="G3666">
            <v>45933.794444444444</v>
          </cell>
          <cell r="H3666">
            <v>46003.961805555555</v>
          </cell>
        </row>
        <row r="3667">
          <cell r="A3667" t="str">
            <v>UCW-20186</v>
          </cell>
          <cell r="B3667" t="str">
            <v xml:space="preserve">Hoversoul lot -4 </v>
          </cell>
          <cell r="C3667" t="str">
            <v>CLOSED</v>
          </cell>
          <cell r="D3667" t="str">
            <v>Highest</v>
          </cell>
          <cell r="E3667" t="str">
            <v>netscribes</v>
          </cell>
          <cell r="F3667" t="str">
            <v>Sushma Ram</v>
          </cell>
          <cell r="G3667">
            <v>45933.789583333331</v>
          </cell>
          <cell r="H3667">
            <v>45973.700694444444</v>
          </cell>
        </row>
        <row r="3668">
          <cell r="A3668" t="str">
            <v>UCW-20184</v>
          </cell>
          <cell r="B3668" t="str">
            <v>Hoversoul lot -3 listing</v>
          </cell>
          <cell r="C3668" t="str">
            <v>CLOSED</v>
          </cell>
          <cell r="D3668" t="str">
            <v>Medium</v>
          </cell>
          <cell r="E3668" t="str">
            <v>netscribes</v>
          </cell>
          <cell r="F3668" t="str">
            <v>Sushma Ram</v>
          </cell>
          <cell r="G3668">
            <v>45933.783333333333</v>
          </cell>
          <cell r="H3668">
            <v>45973.7</v>
          </cell>
        </row>
        <row r="3669">
          <cell r="A3669" t="str">
            <v>UCW-20183</v>
          </cell>
          <cell r="B3669" t="str">
            <v>TATACLIQ X LIBAS NEW CATALOGUE 1-10-2025</v>
          </cell>
          <cell r="C3669" t="str">
            <v>CLOSED</v>
          </cell>
          <cell r="D3669" t="str">
            <v>Medium</v>
          </cell>
          <cell r="E3669" t="str">
            <v>netscribes</v>
          </cell>
          <cell r="F3669" t="str">
            <v>Sushma Ram</v>
          </cell>
          <cell r="G3669">
            <v>45933.777777777781</v>
          </cell>
          <cell r="H3669">
            <v>45969.637499999997</v>
          </cell>
        </row>
        <row r="3670">
          <cell r="A3670" t="str">
            <v>UCW-20182</v>
          </cell>
          <cell r="B3670" t="str">
            <v>LVER - Dual listing 29.9</v>
          </cell>
          <cell r="C3670" t="str">
            <v>CLOSED</v>
          </cell>
          <cell r="D3670" t="str">
            <v>Medium</v>
          </cell>
          <cell r="E3670" t="str">
            <v>netscribes</v>
          </cell>
          <cell r="F3670" t="str">
            <v>Mohd Tahir Shaikh</v>
          </cell>
          <cell r="G3670">
            <v>45933.768750000003</v>
          </cell>
          <cell r="H3670">
            <v>46003.961805555555</v>
          </cell>
        </row>
        <row r="3671">
          <cell r="A3671" t="str">
            <v>UCW-20180</v>
          </cell>
          <cell r="B3671" t="str">
            <v>Menswear Listing</v>
          </cell>
          <cell r="C3671" t="str">
            <v>CLOSED Due to Inactive/Insufficient Information</v>
          </cell>
          <cell r="D3671" t="str">
            <v>Medium</v>
          </cell>
          <cell r="E3671" t="str">
            <v>netscribes</v>
          </cell>
          <cell r="F3671" t="str">
            <v>Juilee Jadhav</v>
          </cell>
          <cell r="G3671">
            <v>45933.756249999999</v>
          </cell>
          <cell r="H3671">
            <v>45969.636111111111</v>
          </cell>
        </row>
        <row r="3672">
          <cell r="A3672" t="str">
            <v>UCW-20178</v>
          </cell>
          <cell r="B3672" t="str">
            <v>Tatacliq Women Ethnic Wear Template | 1st Oct'2025</v>
          </cell>
          <cell r="C3672" t="str">
            <v>CLOSED</v>
          </cell>
          <cell r="D3672" t="str">
            <v>Medium</v>
          </cell>
          <cell r="E3672" t="str">
            <v>netscribes</v>
          </cell>
          <cell r="F3672" t="str">
            <v>Sushma Ram</v>
          </cell>
          <cell r="G3672">
            <v>45933.743750000001</v>
          </cell>
          <cell r="H3672">
            <v>45969.636111111111</v>
          </cell>
        </row>
        <row r="3673">
          <cell r="A3673" t="str">
            <v>UCW-20177</v>
          </cell>
          <cell r="B3673" t="str">
            <v>Tatacliq Kids Apparels Template | 1st Oct'2025</v>
          </cell>
          <cell r="C3673" t="str">
            <v>CLOSED</v>
          </cell>
          <cell r="D3673" t="str">
            <v>Medium</v>
          </cell>
          <cell r="E3673" t="str">
            <v>netscribes</v>
          </cell>
          <cell r="F3673" t="str">
            <v>Lishita Kotian</v>
          </cell>
          <cell r="G3673">
            <v>45933.742361111108</v>
          </cell>
          <cell r="H3673">
            <v>45969.577777777777</v>
          </cell>
        </row>
        <row r="3674">
          <cell r="A3674" t="str">
            <v>UCW-20175</v>
          </cell>
          <cell r="B3674" t="str">
            <v>Tatacliq Men's Apparels Templates | 1st Oct'2025</v>
          </cell>
          <cell r="C3674" t="str">
            <v>CLOSED</v>
          </cell>
          <cell r="D3674" t="str">
            <v>Medium</v>
          </cell>
          <cell r="E3674" t="str">
            <v>netscribes</v>
          </cell>
          <cell r="F3674" t="str">
            <v>Lishita Kotian</v>
          </cell>
          <cell r="G3674">
            <v>45933.739583333336</v>
          </cell>
          <cell r="H3674">
            <v>45969.576388888891</v>
          </cell>
        </row>
        <row r="3675">
          <cell r="A3675" t="str">
            <v>UCW-20174</v>
          </cell>
          <cell r="B3675" t="str">
            <v>Footwear Catalogues for Upload (75 SKU's)</v>
          </cell>
          <cell r="C3675" t="str">
            <v>CLOSED</v>
          </cell>
          <cell r="D3675" t="str">
            <v>Medium</v>
          </cell>
          <cell r="E3675" t="str">
            <v>netscribes</v>
          </cell>
          <cell r="F3675" t="str">
            <v>Sushma Ram</v>
          </cell>
          <cell r="G3675">
            <v>45933.734722222223</v>
          </cell>
          <cell r="H3675">
            <v>45969.556250000001</v>
          </cell>
        </row>
        <row r="3676">
          <cell r="A3676" t="str">
            <v>UCW-20172</v>
          </cell>
          <cell r="B3676" t="str">
            <v>Tatacliq Women Western Wear Template | 1st Oct'2025</v>
          </cell>
          <cell r="C3676" t="str">
            <v>CLOSED</v>
          </cell>
          <cell r="D3676" t="str">
            <v>Medium</v>
          </cell>
          <cell r="E3676" t="str">
            <v>netscribes</v>
          </cell>
          <cell r="F3676" t="str">
            <v>Lishita Kotian</v>
          </cell>
          <cell r="G3676">
            <v>45933.730555555558</v>
          </cell>
          <cell r="H3676">
            <v>45993.651388888888</v>
          </cell>
        </row>
        <row r="3677">
          <cell r="A3677" t="str">
            <v>UCW-20171</v>
          </cell>
          <cell r="B3677" t="str">
            <v>Accessories Catalogues for Upload (37 SKU's)</v>
          </cell>
          <cell r="C3677" t="str">
            <v>CLOSED</v>
          </cell>
          <cell r="D3677" t="str">
            <v>Medium</v>
          </cell>
          <cell r="E3677" t="str">
            <v>netscribes</v>
          </cell>
          <cell r="F3677" t="str">
            <v>Juilee Jadhav</v>
          </cell>
          <cell r="G3677">
            <v>45933.730555555558</v>
          </cell>
          <cell r="H3677">
            <v>45969.555555555555</v>
          </cell>
        </row>
        <row r="3678">
          <cell r="A3678" t="str">
            <v>UCW-20166</v>
          </cell>
          <cell r="B3678" t="str">
            <v xml:space="preserve">Apparel Catalogues for Upload </v>
          </cell>
          <cell r="C3678" t="str">
            <v>CLOSED</v>
          </cell>
          <cell r="D3678" t="str">
            <v>Medium</v>
          </cell>
          <cell r="E3678" t="str">
            <v>netscribes</v>
          </cell>
          <cell r="F3678" t="str">
            <v>Juilee Jadhav</v>
          </cell>
          <cell r="G3678">
            <v>45933.717361111114</v>
          </cell>
          <cell r="H3678">
            <v>45969.554861111108</v>
          </cell>
        </row>
        <row r="3679">
          <cell r="A3679" t="str">
            <v>UCW-20165</v>
          </cell>
          <cell r="B3679" t="str">
            <v>Styles Migration to Tata Cliq Westbury Account - 18-09-2025</v>
          </cell>
          <cell r="C3679" t="str">
            <v>CLOSED Due to Inactive/Insufficient Information</v>
          </cell>
          <cell r="D3679" t="str">
            <v>Medium</v>
          </cell>
          <cell r="E3679" t="str">
            <v>netscribes</v>
          </cell>
          <cell r="F3679" t="str">
            <v>netscribes</v>
          </cell>
          <cell r="G3679">
            <v>45933.716666666667</v>
          </cell>
          <cell r="H3679">
            <v>46015.669444444444</v>
          </cell>
        </row>
        <row r="3680">
          <cell r="A3680" t="str">
            <v>UCW-20162</v>
          </cell>
          <cell r="B3680" t="str">
            <v>Tatacliq Footwear-Input-Kids Templates | 1st Oct'25</v>
          </cell>
          <cell r="C3680" t="str">
            <v>CLOSED</v>
          </cell>
          <cell r="D3680" t="str">
            <v>Medium</v>
          </cell>
          <cell r="E3680" t="str">
            <v>netscribes</v>
          </cell>
          <cell r="F3680" t="str">
            <v>Lishita Kotian</v>
          </cell>
          <cell r="G3680">
            <v>45933.709027777775</v>
          </cell>
          <cell r="H3680">
            <v>45969.554166666669</v>
          </cell>
        </row>
        <row r="3681">
          <cell r="A3681" t="str">
            <v>UCW-20161</v>
          </cell>
          <cell r="B3681" t="str">
            <v>Femmella//59 New Style Sheet : Seller code - 129273</v>
          </cell>
          <cell r="C3681" t="str">
            <v>CLOSED</v>
          </cell>
          <cell r="D3681" t="str">
            <v>Medium</v>
          </cell>
          <cell r="E3681" t="str">
            <v>netscribes</v>
          </cell>
          <cell r="F3681" t="str">
            <v>Mohd Tahir Shaikh</v>
          </cell>
          <cell r="G3681">
            <v>45933.708333333336</v>
          </cell>
          <cell r="H3681">
            <v>45969.553472222222</v>
          </cell>
        </row>
        <row r="3682">
          <cell r="A3682" t="str">
            <v>UCW-20156</v>
          </cell>
          <cell r="B3682" t="str">
            <v>TATACLIQ X LIBAS INFLUENCER IMAGES 01-10-2025</v>
          </cell>
          <cell r="C3682" t="str">
            <v>CLOSED</v>
          </cell>
          <cell r="D3682" t="str">
            <v>Medium</v>
          </cell>
          <cell r="E3682" t="str">
            <v>netscribes</v>
          </cell>
          <cell r="F3682" t="str">
            <v>Sushma Ram</v>
          </cell>
          <cell r="G3682">
            <v>45933.674305555556</v>
          </cell>
          <cell r="H3682">
            <v>46003.961805555555</v>
          </cell>
        </row>
        <row r="3683">
          <cell r="A3683" t="str">
            <v>UCW-20155</v>
          </cell>
          <cell r="B3683" t="str">
            <v>Soch_124205-SAS_416_Styles</v>
          </cell>
          <cell r="C3683" t="str">
            <v>CLOSED</v>
          </cell>
          <cell r="D3683" t="str">
            <v>Medium</v>
          </cell>
          <cell r="E3683" t="str">
            <v>netscribes</v>
          </cell>
          <cell r="F3683" t="str">
            <v>Mohd Tahir Shaikh</v>
          </cell>
          <cell r="G3683">
            <v>45933.671527777777</v>
          </cell>
          <cell r="H3683">
            <v>45969.552083333336</v>
          </cell>
        </row>
        <row r="3684">
          <cell r="A3684" t="str">
            <v>UCW-20154</v>
          </cell>
          <cell r="B3684" t="str">
            <v xml:space="preserve">Regards Mens Listing </v>
          </cell>
          <cell r="C3684" t="str">
            <v>CLOSED</v>
          </cell>
          <cell r="D3684" t="str">
            <v>Medium</v>
          </cell>
          <cell r="E3684" t="str">
            <v>netscribes</v>
          </cell>
          <cell r="F3684" t="str">
            <v>Mohd Tahir Shaikh</v>
          </cell>
          <cell r="G3684">
            <v>45933.665972222225</v>
          </cell>
          <cell r="H3684">
            <v>45969.550694444442</v>
          </cell>
        </row>
        <row r="3685">
          <cell r="A3685" t="str">
            <v>UCW-20149</v>
          </cell>
          <cell r="B3685" t="str">
            <v>Tatacliq Specimen Template | 1st Oct'25</v>
          </cell>
          <cell r="C3685" t="str">
            <v>CLOSED</v>
          </cell>
          <cell r="D3685" t="str">
            <v>Medium</v>
          </cell>
          <cell r="E3685" t="str">
            <v>netscribes</v>
          </cell>
          <cell r="F3685" t="str">
            <v>Lishita Kotian</v>
          </cell>
          <cell r="G3685">
            <v>45933.621527777781</v>
          </cell>
          <cell r="H3685">
            <v>45991.840277777781</v>
          </cell>
        </row>
        <row r="3686">
          <cell r="A3686" t="str">
            <v>UCW-20146</v>
          </cell>
          <cell r="B3686" t="str">
            <v>Ritu Kumar AW-25 - 03-10-25</v>
          </cell>
          <cell r="C3686" t="str">
            <v>CLOSED</v>
          </cell>
          <cell r="D3686" t="str">
            <v>Medium</v>
          </cell>
          <cell r="E3686" t="str">
            <v>Chirag Dubal</v>
          </cell>
          <cell r="F3686" t="str">
            <v>Reagan D’souza</v>
          </cell>
          <cell r="G3686">
            <v>45933.590277777781</v>
          </cell>
          <cell r="H3686">
            <v>45968.504166666666</v>
          </cell>
        </row>
        <row r="3687">
          <cell r="A3687" t="str">
            <v>UCW-20140</v>
          </cell>
          <cell r="B3687" t="str">
            <v xml:space="preserve">Beauty - Image Resize - Multibrand - 3rd Oct </v>
          </cell>
          <cell r="C3687" t="str">
            <v>CLOSED</v>
          </cell>
          <cell r="D3687" t="str">
            <v>Medium</v>
          </cell>
          <cell r="E3687" t="str">
            <v>netscribes</v>
          </cell>
          <cell r="F3687" t="str">
            <v>Simi Raichel Zachariah</v>
          </cell>
          <cell r="G3687">
            <v>45933.518055555556</v>
          </cell>
          <cell r="H3687">
            <v>46003.963888888888</v>
          </cell>
        </row>
        <row r="3688">
          <cell r="A3688" t="str">
            <v>UCW-20130</v>
          </cell>
          <cell r="B3688" t="str">
            <v>TataCliq | Fashion - Luxury | 30 Sep 2025 | Cataloguing-AW25 | Adults and Kids Footwear | 30 (Adults) 03 (Kids)</v>
          </cell>
          <cell r="C3688" t="str">
            <v>CLOSED</v>
          </cell>
          <cell r="D3688" t="str">
            <v>Medium</v>
          </cell>
          <cell r="E3688" t="str">
            <v>netscribes</v>
          </cell>
          <cell r="F3688" t="str">
            <v>netscribes</v>
          </cell>
          <cell r="G3688">
            <v>45933.456944444442</v>
          </cell>
          <cell r="H3688">
            <v>45969.53125</v>
          </cell>
        </row>
        <row r="3689">
          <cell r="A3689" t="str">
            <v>UCW-20124</v>
          </cell>
          <cell r="B3689" t="str">
            <v>Beauty - 128628 - E2E - Foxtale - 3 SKUS - 3 OCT</v>
          </cell>
          <cell r="C3689" t="str">
            <v>CLOSED</v>
          </cell>
          <cell r="D3689" t="str">
            <v>Highest</v>
          </cell>
          <cell r="E3689" t="str">
            <v>netscribes</v>
          </cell>
          <cell r="F3689" t="str">
            <v>Shraddha Dighe</v>
          </cell>
          <cell r="G3689">
            <v>45933.423611111109</v>
          </cell>
          <cell r="H3689">
            <v>45936.6</v>
          </cell>
        </row>
        <row r="3690">
          <cell r="A3690" t="str">
            <v>UCW-20123</v>
          </cell>
          <cell r="B3690" t="str">
            <v xml:space="preserve">Request to List Product on Tata Cliq Fashion Website || Mason home || Lot 2 </v>
          </cell>
          <cell r="C3690" t="str">
            <v>CLOSED</v>
          </cell>
          <cell r="D3690" t="str">
            <v>Medium</v>
          </cell>
          <cell r="E3690" t="str">
            <v>netscribes</v>
          </cell>
          <cell r="F3690" t="str">
            <v>Juilee Jadhav</v>
          </cell>
          <cell r="G3690">
            <v>45933.020833333336</v>
          </cell>
          <cell r="H3690">
            <v>46003.961111111108</v>
          </cell>
        </row>
        <row r="3691">
          <cell r="A3691" t="str">
            <v>UCW-20121</v>
          </cell>
          <cell r="B3691" t="str">
            <v>Pure Home + Living _149 SKU_30.09.025</v>
          </cell>
          <cell r="C3691" t="str">
            <v>CLOSED</v>
          </cell>
          <cell r="D3691" t="str">
            <v>Medium</v>
          </cell>
          <cell r="E3691" t="str">
            <v>netscribes</v>
          </cell>
          <cell r="F3691" t="str">
            <v>Juilee Jadhav</v>
          </cell>
          <cell r="G3691">
            <v>45933.011111111111</v>
          </cell>
          <cell r="H3691">
            <v>45969.549305555556</v>
          </cell>
        </row>
        <row r="3692">
          <cell r="A3692" t="str">
            <v>UCW-20114</v>
          </cell>
          <cell r="B3692" t="str">
            <v xml:space="preserve">Tata Cliq New listing for Argent Classic Pressure cooker + Tripro BE Essential VC </v>
          </cell>
          <cell r="C3692" t="str">
            <v>CLOSED</v>
          </cell>
          <cell r="D3692" t="str">
            <v>Medium</v>
          </cell>
          <cell r="E3692" t="str">
            <v>netscribes</v>
          </cell>
          <cell r="F3692" t="str">
            <v>Mohd Tahir Shaikh</v>
          </cell>
          <cell r="G3692">
            <v>45932.904166666667</v>
          </cell>
          <cell r="H3692">
            <v>45969.548611111109</v>
          </cell>
        </row>
        <row r="3693">
          <cell r="A3693" t="str">
            <v>UCW-20112</v>
          </cell>
          <cell r="B3693" t="str">
            <v>NEW STYLES LISTING - SJWCS70131to SJWCS70137</v>
          </cell>
          <cell r="C3693" t="str">
            <v>CLOSED</v>
          </cell>
          <cell r="D3693" t="str">
            <v>Medium</v>
          </cell>
          <cell r="E3693" t="str">
            <v>netscribes</v>
          </cell>
          <cell r="F3693" t="str">
            <v>Mohd Tahir Shaikh</v>
          </cell>
          <cell r="G3693">
            <v>45932.894444444442</v>
          </cell>
          <cell r="H3693">
            <v>45969.548611111109</v>
          </cell>
        </row>
        <row r="3694">
          <cell r="A3694" t="str">
            <v>UCW-20099</v>
          </cell>
          <cell r="B3694" t="str">
            <v>Tatacliq Men and Kids Content template_30-09-25</v>
          </cell>
          <cell r="C3694" t="str">
            <v>CLOSED</v>
          </cell>
          <cell r="D3694" t="str">
            <v>Medium</v>
          </cell>
          <cell r="E3694" t="str">
            <v>netscribes</v>
          </cell>
          <cell r="F3694" t="str">
            <v>Sushma Ram</v>
          </cell>
          <cell r="G3694">
            <v>45931.828472222223</v>
          </cell>
          <cell r="H3694">
            <v>45969.547222222223</v>
          </cell>
        </row>
        <row r="3695">
          <cell r="A3695" t="str">
            <v>UCW-20094</v>
          </cell>
          <cell r="B3695" t="str">
            <v>Alert New Product Submission oct'25 || House this || seller code 128611</v>
          </cell>
          <cell r="C3695" t="str">
            <v>CLOSED</v>
          </cell>
          <cell r="D3695" t="str">
            <v>Medium</v>
          </cell>
          <cell r="E3695" t="str">
            <v>netscribes</v>
          </cell>
          <cell r="F3695" t="str">
            <v>Mohd Tahir Shaikh</v>
          </cell>
          <cell r="G3695">
            <v>45931.800694444442</v>
          </cell>
          <cell r="H3695">
            <v>45969.546527777777</v>
          </cell>
        </row>
        <row r="3696">
          <cell r="A3696" t="str">
            <v>UCW-20093</v>
          </cell>
          <cell r="B3696" t="str">
            <v>TataCliq | Fashion - Luxury | 30 Sep 2025 | Cataloguing-AW25 | Adults and Kids Footwear | 30 (Adults) 03 (Kids)</v>
          </cell>
          <cell r="C3696" t="str">
            <v>CLOSED</v>
          </cell>
          <cell r="D3696" t="str">
            <v>Medium</v>
          </cell>
          <cell r="E3696" t="str">
            <v>netscribes</v>
          </cell>
          <cell r="F3696" t="str">
            <v>Sushma Ram</v>
          </cell>
          <cell r="G3696">
            <v>45931.796527777777</v>
          </cell>
          <cell r="H3696">
            <v>45969.545138888891</v>
          </cell>
        </row>
        <row r="3697">
          <cell r="A3697" t="str">
            <v>UCW-20083</v>
          </cell>
          <cell r="B3697" t="str">
            <v>Women's Innerwear, Activewear &amp; Nightwear – “Clovia” – 16 September, 2025 - Tatacliq Catalog</v>
          </cell>
          <cell r="C3697" t="str">
            <v>CLOSED</v>
          </cell>
          <cell r="D3697" t="str">
            <v>Medium</v>
          </cell>
          <cell r="E3697" t="str">
            <v>netscribes</v>
          </cell>
          <cell r="F3697" t="str">
            <v>Sushma Ram</v>
          </cell>
          <cell r="G3697">
            <v>45931.699305555558</v>
          </cell>
          <cell r="H3697">
            <v>45969.734027777777</v>
          </cell>
        </row>
        <row r="3698">
          <cell r="A3698" t="str">
            <v>UCW-20081</v>
          </cell>
          <cell r="B3698" t="str">
            <v>Tatacliq Home Templates-17-02-2024</v>
          </cell>
          <cell r="C3698" t="str">
            <v>CLOSED Due to Inactive/Insufficient Information</v>
          </cell>
          <cell r="D3698" t="str">
            <v>Medium</v>
          </cell>
          <cell r="E3698" t="str">
            <v>netscribes</v>
          </cell>
          <cell r="F3698" t="str">
            <v>Lishita Kotian</v>
          </cell>
          <cell r="G3698">
            <v>45931.683333333334</v>
          </cell>
          <cell r="H3698">
            <v>45969.543055555558</v>
          </cell>
        </row>
        <row r="3699">
          <cell r="A3699" t="str">
            <v>UCW-20077</v>
          </cell>
          <cell r="B3699" t="str">
            <v>Hoversoul Lot -2</v>
          </cell>
          <cell r="C3699" t="str">
            <v>CLOSED</v>
          </cell>
          <cell r="D3699" t="str">
            <v>Medium</v>
          </cell>
          <cell r="E3699" t="str">
            <v>netscribes</v>
          </cell>
          <cell r="F3699" t="str">
            <v>Sushma Ram</v>
          </cell>
          <cell r="G3699">
            <v>45931.67083333333</v>
          </cell>
          <cell r="H3699">
            <v>45969.73333333333</v>
          </cell>
        </row>
        <row r="3700">
          <cell r="A3700" t="str">
            <v>UCW-20076</v>
          </cell>
          <cell r="B3700" t="str">
            <v>New FW Sku addition Tata - 18 articles</v>
          </cell>
          <cell r="C3700" t="str">
            <v>CLOSED</v>
          </cell>
          <cell r="D3700" t="str">
            <v>Medium</v>
          </cell>
          <cell r="E3700" t="str">
            <v>netscribes</v>
          </cell>
          <cell r="F3700" t="str">
            <v>Juilee Jadhav</v>
          </cell>
          <cell r="G3700">
            <v>45931.667361111111</v>
          </cell>
          <cell r="H3700">
            <v>45969.73333333333</v>
          </cell>
        </row>
        <row r="3701">
          <cell r="A3701" t="str">
            <v>UCW-20074</v>
          </cell>
          <cell r="B3701" t="str">
            <v>Tatacliq Home Templates-29-09-2025</v>
          </cell>
          <cell r="C3701" t="str">
            <v>CLOSED Due to Inactive/Insufficient Information</v>
          </cell>
          <cell r="D3701" t="str">
            <v>Medium</v>
          </cell>
          <cell r="E3701" t="str">
            <v>netscribes</v>
          </cell>
          <cell r="F3701" t="str">
            <v>Lishita Kotian</v>
          </cell>
          <cell r="G3701">
            <v>45931.665277777778</v>
          </cell>
          <cell r="H3701">
            <v>46031.790277777778</v>
          </cell>
        </row>
        <row r="3702">
          <cell r="A3702" t="str">
            <v>UCW-20073</v>
          </cell>
          <cell r="B3702" t="str">
            <v>New Listing- Bathmat, Doormat, Throw, Candle Holder, Tableware- 41 SKUs</v>
          </cell>
          <cell r="C3702" t="str">
            <v>CLOSED</v>
          </cell>
          <cell r="D3702" t="str">
            <v>Medium</v>
          </cell>
          <cell r="E3702" t="str">
            <v>netscribes</v>
          </cell>
          <cell r="F3702" t="str">
            <v>Juilee Jadhav</v>
          </cell>
          <cell r="G3702">
            <v>45931.65902777778</v>
          </cell>
          <cell r="H3702">
            <v>45969.732638888891</v>
          </cell>
        </row>
        <row r="3703">
          <cell r="A3703" t="str">
            <v>UCW-20061</v>
          </cell>
          <cell r="B3703" t="str">
            <v>Beauty - 127939 - E2E - Janeke - 34 SKUS - 18 Sep</v>
          </cell>
          <cell r="C3703" t="str">
            <v>CLOSED</v>
          </cell>
          <cell r="D3703" t="str">
            <v>Medium</v>
          </cell>
          <cell r="E3703" t="str">
            <v>netscribes</v>
          </cell>
          <cell r="F3703" t="str">
            <v>netscribes</v>
          </cell>
          <cell r="G3703">
            <v>45931.540277777778</v>
          </cell>
          <cell r="H3703">
            <v>45965.92291666667</v>
          </cell>
        </row>
        <row r="3704">
          <cell r="A3704" t="str">
            <v>UCW-20058</v>
          </cell>
          <cell r="B3704" t="str">
            <v>Beauty - Image resize - 1 OCT</v>
          </cell>
          <cell r="C3704" t="str">
            <v>CLOSED</v>
          </cell>
          <cell r="D3704" t="str">
            <v>Highest</v>
          </cell>
          <cell r="E3704" t="str">
            <v>netscribes</v>
          </cell>
          <cell r="F3704" t="str">
            <v>Shraddha Dighe</v>
          </cell>
          <cell r="G3704">
            <v>45931.512499999997</v>
          </cell>
          <cell r="H3704">
            <v>46003.960416666669</v>
          </cell>
        </row>
        <row r="3705">
          <cell r="A3705" t="str">
            <v>UCW-20054</v>
          </cell>
          <cell r="B3705" t="str">
            <v>Tatacliq Men Content template_29-09-25_Batch 2</v>
          </cell>
          <cell r="C3705" t="str">
            <v>CLOSED</v>
          </cell>
          <cell r="D3705" t="str">
            <v>Medium</v>
          </cell>
          <cell r="E3705" t="str">
            <v>netscribes</v>
          </cell>
          <cell r="F3705" t="str">
            <v>Lishita Kotian</v>
          </cell>
          <cell r="G3705">
            <v>45931.460416666669</v>
          </cell>
          <cell r="H3705">
            <v>45969.504166666666</v>
          </cell>
        </row>
        <row r="3706">
          <cell r="A3706" t="str">
            <v>UCW-20053</v>
          </cell>
          <cell r="B3706" t="str">
            <v>Tata Cliq Cataloguing Data (Men Women &amp; Kids)-26th Sep</v>
          </cell>
          <cell r="C3706" t="str">
            <v>CLOSED Due to Inactive/Insufficient Information</v>
          </cell>
          <cell r="D3706" t="str">
            <v>Medium</v>
          </cell>
          <cell r="E3706" t="str">
            <v>netscribes</v>
          </cell>
          <cell r="F3706" t="str">
            <v>Lishita Kotian</v>
          </cell>
          <cell r="G3706">
            <v>45931.455555555556</v>
          </cell>
          <cell r="H3706">
            <v>45969.503472222219</v>
          </cell>
        </row>
        <row r="3707">
          <cell r="A3707" t="str">
            <v>UCW-20050</v>
          </cell>
          <cell r="B3707" t="str">
            <v>Benetton kids apparel new catalog details 29-9-2025</v>
          </cell>
          <cell r="C3707" t="str">
            <v>CLOSED</v>
          </cell>
          <cell r="D3707" t="str">
            <v>Medium</v>
          </cell>
          <cell r="E3707" t="str">
            <v>netscribes</v>
          </cell>
          <cell r="F3707" t="str">
            <v>Lishita Kotian</v>
          </cell>
          <cell r="G3707">
            <v>45931.432638888888</v>
          </cell>
          <cell r="H3707">
            <v>45969.500694444447</v>
          </cell>
        </row>
        <row r="3708">
          <cell r="A3708" t="str">
            <v>UCW-20040</v>
          </cell>
          <cell r="B3708" t="str">
            <v>FAUSTO Model Image Add on TATA Cliq - 29-Sep-2025</v>
          </cell>
          <cell r="C3708" t="str">
            <v>CLOSED</v>
          </cell>
          <cell r="D3708" t="str">
            <v>Medium</v>
          </cell>
          <cell r="E3708" t="str">
            <v>netscribes</v>
          </cell>
          <cell r="F3708" t="str">
            <v>Mohd Tahir Shaikh</v>
          </cell>
          <cell r="G3708">
            <v>45930.782638888886</v>
          </cell>
          <cell r="H3708">
            <v>45973.787499999999</v>
          </cell>
        </row>
        <row r="3709">
          <cell r="A3709" t="str">
            <v>UCW-20039</v>
          </cell>
          <cell r="B3709" t="str">
            <v>Tatacliq Women Western Wear Template | 29th Sep'2025</v>
          </cell>
          <cell r="C3709" t="str">
            <v>CLOSED</v>
          </cell>
          <cell r="D3709" t="str">
            <v>Medium</v>
          </cell>
          <cell r="E3709" t="str">
            <v>netscribes</v>
          </cell>
          <cell r="F3709" t="str">
            <v>Lishita Kotian</v>
          </cell>
          <cell r="G3709">
            <v>45930.775694444441</v>
          </cell>
          <cell r="H3709">
            <v>45941.585416666669</v>
          </cell>
        </row>
        <row r="3710">
          <cell r="A3710" t="str">
            <v>UCW-20034</v>
          </cell>
          <cell r="B3710" t="str">
            <v>Request to Add SKUs on Partner Account</v>
          </cell>
          <cell r="C3710" t="str">
            <v>CLOSED</v>
          </cell>
          <cell r="D3710" t="str">
            <v>Medium</v>
          </cell>
          <cell r="E3710" t="str">
            <v>netscribes</v>
          </cell>
          <cell r="F3710" t="str">
            <v>Mohd Tahir Shaikh</v>
          </cell>
          <cell r="G3710">
            <v>45930.76666666667</v>
          </cell>
          <cell r="H3710">
            <v>46003.959722222222</v>
          </cell>
        </row>
        <row r="3711">
          <cell r="A3711" t="str">
            <v>UCW-20032</v>
          </cell>
          <cell r="B3711" t="str">
            <v>Tatacliq Lifestyle Catalog Template-Lot -128_29.09.2025</v>
          </cell>
          <cell r="C3711" t="str">
            <v>CLOSED</v>
          </cell>
          <cell r="D3711" t="str">
            <v>Medium</v>
          </cell>
          <cell r="E3711" t="str">
            <v>netscribes</v>
          </cell>
          <cell r="F3711" t="str">
            <v>Mohd Tahir Shaikh</v>
          </cell>
          <cell r="G3711">
            <v>45930.754861111112</v>
          </cell>
          <cell r="H3711">
            <v>45943.554166666669</v>
          </cell>
        </row>
        <row r="3712">
          <cell r="A3712" t="str">
            <v>UCW-20028</v>
          </cell>
          <cell r="B3712" t="str">
            <v>Puma New Listing 29-09-2025</v>
          </cell>
          <cell r="C3712" t="str">
            <v>CLOSED</v>
          </cell>
          <cell r="D3712" t="str">
            <v>Medium</v>
          </cell>
          <cell r="E3712" t="str">
            <v>netscribes</v>
          </cell>
          <cell r="F3712" t="str">
            <v>Sushma Ram</v>
          </cell>
          <cell r="G3712">
            <v>45930.73333333333</v>
          </cell>
          <cell r="H3712">
            <v>45938.531944444447</v>
          </cell>
        </row>
        <row r="3713">
          <cell r="A3713" t="str">
            <v>UCW-20025</v>
          </cell>
          <cell r="B3713" t="str">
            <v>Aurelia &amp; W- 105 Style- Fall2025- 29th Sep</v>
          </cell>
          <cell r="C3713" t="str">
            <v>CLOSED</v>
          </cell>
          <cell r="D3713" t="str">
            <v>Medium</v>
          </cell>
          <cell r="E3713" t="str">
            <v>netscribes</v>
          </cell>
          <cell r="F3713" t="str">
            <v>Sushma Ram</v>
          </cell>
          <cell r="G3713">
            <v>45930.72152777778</v>
          </cell>
          <cell r="H3713">
            <v>45939.618750000001</v>
          </cell>
        </row>
        <row r="3714">
          <cell r="A3714" t="str">
            <v>UCW-20024</v>
          </cell>
          <cell r="B3714" t="str">
            <v>Tata Cliq Women's Catalog AW25 Lot: 11</v>
          </cell>
          <cell r="C3714" t="str">
            <v>CLOSED</v>
          </cell>
          <cell r="D3714" t="str">
            <v>Medium</v>
          </cell>
          <cell r="E3714" t="str">
            <v>netscribes</v>
          </cell>
          <cell r="F3714" t="str">
            <v>Juilee Jadhav</v>
          </cell>
          <cell r="G3714">
            <v>45930.71875</v>
          </cell>
          <cell r="H3714">
            <v>45936.571527777778</v>
          </cell>
        </row>
        <row r="3715">
          <cell r="A3715" t="str">
            <v>UCW-20022</v>
          </cell>
          <cell r="B3715" t="str">
            <v xml:space="preserve">NEW STYLES LISTING - FWSJ9080 to FWSJ9099 </v>
          </cell>
          <cell r="C3715" t="str">
            <v>CLOSED</v>
          </cell>
          <cell r="D3715" t="str">
            <v>Medium</v>
          </cell>
          <cell r="E3715" t="str">
            <v>netscribes</v>
          </cell>
          <cell r="F3715" t="str">
            <v>Sushma Ram</v>
          </cell>
          <cell r="G3715">
            <v>45930.704861111109</v>
          </cell>
          <cell r="H3715">
            <v>45945.457638888889</v>
          </cell>
        </row>
        <row r="3716">
          <cell r="A3716" t="str">
            <v>UCW-20021</v>
          </cell>
          <cell r="B3716" t="str">
            <v xml:space="preserve">Salamon Footwear 126934 </v>
          </cell>
          <cell r="C3716" t="str">
            <v>CLOSED Due to Inactive/Insufficient Information</v>
          </cell>
          <cell r="D3716" t="str">
            <v>Medium</v>
          </cell>
          <cell r="E3716" t="str">
            <v>netscribes</v>
          </cell>
          <cell r="F3716" t="str">
            <v>Juilee Jadhav</v>
          </cell>
          <cell r="G3716">
            <v>45930.701388888891</v>
          </cell>
          <cell r="H3716">
            <v>45941.600694444445</v>
          </cell>
        </row>
        <row r="3717">
          <cell r="A3717" t="str">
            <v>UCW-20018</v>
          </cell>
          <cell r="B3717" t="str">
            <v>Slumber Jill New Styles (Pending New Listing's)</v>
          </cell>
          <cell r="C3717" t="str">
            <v>CLOSED</v>
          </cell>
          <cell r="D3717" t="str">
            <v>Medium</v>
          </cell>
          <cell r="E3717" t="str">
            <v>netscribes</v>
          </cell>
          <cell r="F3717" t="str">
            <v>Sushma Ram</v>
          </cell>
          <cell r="G3717">
            <v>45930.688194444447</v>
          </cell>
          <cell r="H3717">
            <v>45943.679861111108</v>
          </cell>
        </row>
        <row r="3718">
          <cell r="A3718" t="str">
            <v>UCW-20015</v>
          </cell>
          <cell r="B3718" t="str">
            <v>Tatacliq Men's Apparels Templates | 29th Sep'2025</v>
          </cell>
          <cell r="C3718" t="str">
            <v>CLOSED</v>
          </cell>
          <cell r="D3718" t="str">
            <v>Medium</v>
          </cell>
          <cell r="E3718" t="str">
            <v>netscribes</v>
          </cell>
          <cell r="F3718" t="str">
            <v>Lishita Kotian</v>
          </cell>
          <cell r="G3718">
            <v>45930.672222222223</v>
          </cell>
          <cell r="H3718">
            <v>45935.523611111108</v>
          </cell>
        </row>
        <row r="3719">
          <cell r="A3719" t="str">
            <v>UCW-20014</v>
          </cell>
          <cell r="B3719" t="str">
            <v>Tatacliq Women Ethnic Wear Template | 29th Sep'2025</v>
          </cell>
          <cell r="C3719" t="str">
            <v>CLOSED</v>
          </cell>
          <cell r="D3719" t="str">
            <v>Medium</v>
          </cell>
          <cell r="E3719" t="str">
            <v>netscribes</v>
          </cell>
          <cell r="F3719" t="str">
            <v>Lishita Kotian</v>
          </cell>
          <cell r="G3719">
            <v>45930.668055555558</v>
          </cell>
          <cell r="H3719">
            <v>46172.499305555553</v>
          </cell>
        </row>
        <row r="3720">
          <cell r="A3720" t="str">
            <v>UCW-20010</v>
          </cell>
          <cell r="B3720" t="str">
            <v>Tatacliq Kids Apparels Template | 29th Sep'2025</v>
          </cell>
          <cell r="C3720" t="str">
            <v>CLOSED</v>
          </cell>
          <cell r="D3720" t="str">
            <v>Medium</v>
          </cell>
          <cell r="E3720" t="str">
            <v>netscribes</v>
          </cell>
          <cell r="F3720" t="str">
            <v>Lishita Kotian</v>
          </cell>
          <cell r="G3720">
            <v>45930.65902777778</v>
          </cell>
          <cell r="H3720">
            <v>45937.779861111114</v>
          </cell>
        </row>
        <row r="3721">
          <cell r="A3721" t="str">
            <v>UCW-20008</v>
          </cell>
          <cell r="B3721" t="str">
            <v>Tatacliq Men Women Footwear Templates | 29th Sep'2025</v>
          </cell>
          <cell r="C3721" t="str">
            <v>CLOSED</v>
          </cell>
          <cell r="D3721" t="str">
            <v>Medium</v>
          </cell>
          <cell r="E3721" t="str">
            <v>netscribes</v>
          </cell>
          <cell r="F3721" t="str">
            <v>Lishita Kotian</v>
          </cell>
          <cell r="G3721">
            <v>45930.652777777781</v>
          </cell>
          <cell r="H3721">
            <v>45934.789583333331</v>
          </cell>
        </row>
        <row r="3722">
          <cell r="A3722" t="str">
            <v>UCW-20001</v>
          </cell>
          <cell r="B3722" t="str">
            <v>Tatacliq Men Content template_29-09-25</v>
          </cell>
          <cell r="C3722" t="str">
            <v>CLOSED</v>
          </cell>
          <cell r="D3722" t="str">
            <v>Medium</v>
          </cell>
          <cell r="E3722" t="str">
            <v>netscribes</v>
          </cell>
          <cell r="F3722" t="str">
            <v>Sushma Ram</v>
          </cell>
          <cell r="G3722">
            <v>45930.627083333333</v>
          </cell>
          <cell r="H3722">
            <v>45938.859027777777</v>
          </cell>
        </row>
        <row r="3723">
          <cell r="A3723" t="str">
            <v>UCW-19997</v>
          </cell>
          <cell r="B3723" t="str">
            <v>Need to update the images</v>
          </cell>
          <cell r="C3723" t="str">
            <v>CLOSED</v>
          </cell>
          <cell r="D3723" t="str">
            <v>Medium</v>
          </cell>
          <cell r="E3723" t="str">
            <v>netscribes</v>
          </cell>
          <cell r="F3723" t="str">
            <v>Sushma Ram</v>
          </cell>
          <cell r="G3723">
            <v>45930.602777777778</v>
          </cell>
          <cell r="H3723">
            <v>46003.957638888889</v>
          </cell>
        </row>
        <row r="3724">
          <cell r="A3724" t="str">
            <v>UCW-19996</v>
          </cell>
          <cell r="B3724" t="str">
            <v>TH/CK Omni-37 Lot</v>
          </cell>
          <cell r="C3724" t="str">
            <v>CLOSED</v>
          </cell>
          <cell r="D3724" t="str">
            <v>Medium</v>
          </cell>
          <cell r="E3724" t="str">
            <v>netscribes</v>
          </cell>
          <cell r="F3724" t="str">
            <v>netscribes</v>
          </cell>
          <cell r="G3724">
            <v>45930.601388888892</v>
          </cell>
          <cell r="H3724">
            <v>45969.523611111108</v>
          </cell>
        </row>
        <row r="3725">
          <cell r="A3725" t="str">
            <v>UCW-19995</v>
          </cell>
          <cell r="B3725" t="str">
            <v>New Catalog For Brand Prolific- Lot 45</v>
          </cell>
          <cell r="C3725" t="str">
            <v>CLOSED</v>
          </cell>
          <cell r="D3725" t="str">
            <v>Medium</v>
          </cell>
          <cell r="E3725" t="str">
            <v>netscribes</v>
          </cell>
          <cell r="F3725" t="str">
            <v>Juilee Jadhav</v>
          </cell>
          <cell r="G3725">
            <v>45930.595833333333</v>
          </cell>
          <cell r="H3725">
            <v>45935.54791666667</v>
          </cell>
        </row>
        <row r="3726">
          <cell r="A3726" t="str">
            <v>UCW-19993</v>
          </cell>
          <cell r="B3726" t="str">
            <v>BEauty - 125928 - Image resize - 30th Sept</v>
          </cell>
          <cell r="C3726" t="str">
            <v>CLOSED</v>
          </cell>
          <cell r="D3726" t="str">
            <v>Medium</v>
          </cell>
          <cell r="E3726" t="str">
            <v>netscribes</v>
          </cell>
          <cell r="F3726" t="str">
            <v>Simi Raichel Zachariah</v>
          </cell>
          <cell r="G3726">
            <v>45930.588194444441</v>
          </cell>
          <cell r="H3726">
            <v>46003.956944444442</v>
          </cell>
        </row>
        <row r="3727">
          <cell r="A3727" t="str">
            <v>UCW-19990</v>
          </cell>
          <cell r="B3727" t="str">
            <v>LIBAS X TATACLIQ New Catalogue 29-09-2025</v>
          </cell>
          <cell r="C3727" t="str">
            <v>CLOSED</v>
          </cell>
          <cell r="D3727" t="str">
            <v>Medium</v>
          </cell>
          <cell r="E3727" t="str">
            <v>netscribes</v>
          </cell>
          <cell r="F3727" t="str">
            <v>Sushma Ram</v>
          </cell>
          <cell r="G3727">
            <v>45930.578472222223</v>
          </cell>
          <cell r="H3727">
            <v>45934.698611111111</v>
          </cell>
        </row>
        <row r="3728">
          <cell r="A3728" t="str">
            <v>UCW-19986</v>
          </cell>
          <cell r="B3728" t="str">
            <v>Hoversoul AW-25 details for catloging</v>
          </cell>
          <cell r="C3728" t="str">
            <v>CLOSED</v>
          </cell>
          <cell r="D3728" t="str">
            <v>Medium</v>
          </cell>
          <cell r="E3728" t="str">
            <v>netscribes</v>
          </cell>
          <cell r="F3728" t="str">
            <v>Sushma Ram</v>
          </cell>
          <cell r="G3728">
            <v>45930.557638888888</v>
          </cell>
          <cell r="H3728">
            <v>45934.761805555558</v>
          </cell>
        </row>
        <row r="3729">
          <cell r="A3729" t="str">
            <v>UCW-19984</v>
          </cell>
          <cell r="B3729" t="str">
            <v>Tata cliq New Listing_Flat Sheet_05-09-2025</v>
          </cell>
          <cell r="C3729" t="str">
            <v>CLOSED</v>
          </cell>
          <cell r="D3729" t="str">
            <v>Medium</v>
          </cell>
          <cell r="E3729" t="str">
            <v>netscribes</v>
          </cell>
          <cell r="F3729" t="str">
            <v>Juilee Jadhav</v>
          </cell>
          <cell r="G3729">
            <v>45930.550694444442</v>
          </cell>
          <cell r="H3729">
            <v>45938.762499999997</v>
          </cell>
        </row>
        <row r="3730">
          <cell r="A3730" t="str">
            <v>UCW-19983</v>
          </cell>
          <cell r="B3730" t="str">
            <v>Beauty - 125928 - Sunscoop - E2E - 1 SKU - 30 Sep</v>
          </cell>
          <cell r="C3730" t="str">
            <v>CLOSED</v>
          </cell>
          <cell r="D3730" t="str">
            <v>Highest</v>
          </cell>
          <cell r="E3730" t="str">
            <v>netscribes</v>
          </cell>
          <cell r="F3730" t="str">
            <v>Shraddha Dighe</v>
          </cell>
          <cell r="G3730">
            <v>45930.55</v>
          </cell>
          <cell r="H3730">
            <v>45934.557638888888</v>
          </cell>
        </row>
        <row r="3731">
          <cell r="A3731" t="str">
            <v>UCW-19979</v>
          </cell>
          <cell r="B3731" t="str">
            <v>LOT-9 ZIP SWEATSHIRT (SELLER CODE:-126600)(BRAND:-MACK JONNEY)-PART-2</v>
          </cell>
          <cell r="C3731" t="str">
            <v>CLOSED Due to Inactive/Insufficient Information</v>
          </cell>
          <cell r="D3731" t="str">
            <v>Medium</v>
          </cell>
          <cell r="E3731" t="str">
            <v>netscribes</v>
          </cell>
          <cell r="F3731" t="str">
            <v>Sushma Ram</v>
          </cell>
          <cell r="G3731">
            <v>45930.504166666666</v>
          </cell>
          <cell r="H3731">
            <v>45938.536805555559</v>
          </cell>
        </row>
        <row r="3732">
          <cell r="A3732" t="str">
            <v>UCW-19971</v>
          </cell>
          <cell r="B3732" t="str">
            <v>TH/CK Omni-37 Lot</v>
          </cell>
          <cell r="C3732" t="str">
            <v>CLOSED</v>
          </cell>
          <cell r="D3732" t="str">
            <v>Medium</v>
          </cell>
          <cell r="E3732" t="str">
            <v>Jaibharathi Jagannathan</v>
          </cell>
          <cell r="F3732" t="str">
            <v>Asmi Kumar</v>
          </cell>
          <cell r="G3732">
            <v>45930.438888888886</v>
          </cell>
          <cell r="H3732">
            <v>45943.824999999997</v>
          </cell>
        </row>
        <row r="3733">
          <cell r="A3733" t="str">
            <v>UCW-19969</v>
          </cell>
          <cell r="B3733" t="str">
            <v xml:space="preserve">Bag Accessories 26-09-2025 </v>
          </cell>
          <cell r="C3733" t="str">
            <v>CLOSED</v>
          </cell>
          <cell r="D3733" t="str">
            <v>Medium</v>
          </cell>
          <cell r="E3733" t="str">
            <v>netscribes</v>
          </cell>
          <cell r="F3733" t="str">
            <v>netscribes</v>
          </cell>
          <cell r="G3733">
            <v>45929.957638888889</v>
          </cell>
          <cell r="H3733">
            <v>46003.956250000003</v>
          </cell>
        </row>
        <row r="3734">
          <cell r="A3734" t="str">
            <v>UCW-19967</v>
          </cell>
          <cell r="B3734" t="str">
            <v>New Catalog for Uploading on Tata Cliq - Brand Kuons Avenue - 26-09-2025</v>
          </cell>
          <cell r="C3734" t="str">
            <v>CLOSED</v>
          </cell>
          <cell r="D3734" t="str">
            <v>Medium</v>
          </cell>
          <cell r="E3734" t="str">
            <v>netscribes</v>
          </cell>
          <cell r="F3734" t="str">
            <v>Juilee Jadhav</v>
          </cell>
          <cell r="G3734">
            <v>45929.805555555555</v>
          </cell>
          <cell r="H3734">
            <v>45935.45</v>
          </cell>
        </row>
        <row r="3735">
          <cell r="A3735" t="str">
            <v>UCW-19962</v>
          </cell>
          <cell r="B3735" t="str">
            <v xml:space="preserve">Tie Accessories 26-09-2025 </v>
          </cell>
          <cell r="C3735" t="str">
            <v>CLOSED</v>
          </cell>
          <cell r="D3735" t="str">
            <v>Medium</v>
          </cell>
          <cell r="E3735" t="str">
            <v>netscribes</v>
          </cell>
          <cell r="F3735" t="str">
            <v>netscribes</v>
          </cell>
          <cell r="G3735">
            <v>45929.731249999997</v>
          </cell>
          <cell r="H3735">
            <v>46003.954861111109</v>
          </cell>
        </row>
        <row r="3736">
          <cell r="A3736" t="str">
            <v>UCW-19959</v>
          </cell>
          <cell r="B3736" t="str">
            <v>Brand Onboarding Request – Miniwesst Handbags for TATA CLIQ</v>
          </cell>
          <cell r="C3736" t="str">
            <v>CLOSED</v>
          </cell>
          <cell r="D3736" t="str">
            <v>Medium</v>
          </cell>
          <cell r="E3736" t="str">
            <v>netscribes</v>
          </cell>
          <cell r="F3736" t="str">
            <v>Mohd Tahir Shaikh</v>
          </cell>
          <cell r="G3736">
            <v>45929.719444444447</v>
          </cell>
          <cell r="H3736">
            <v>45935.515972222223</v>
          </cell>
        </row>
        <row r="3737">
          <cell r="A3737" t="str">
            <v>UCW-19958</v>
          </cell>
          <cell r="B3737" t="str">
            <v xml:space="preserve">Bag Accessories 26-09-2025 </v>
          </cell>
          <cell r="C3737" t="str">
            <v>CLOSED</v>
          </cell>
          <cell r="D3737" t="str">
            <v>Medium</v>
          </cell>
          <cell r="E3737" t="str">
            <v>netscribes</v>
          </cell>
          <cell r="F3737" t="str">
            <v>Sushma Ram</v>
          </cell>
          <cell r="G3737">
            <v>45929.717361111114</v>
          </cell>
          <cell r="H3737">
            <v>45937.573611111111</v>
          </cell>
        </row>
        <row r="3738">
          <cell r="A3738" t="str">
            <v>UCW-19956</v>
          </cell>
          <cell r="B3738" t="str">
            <v>UCW-3222: UCW-2595: UCW-1394: UCW-1043: Jack &amp; Jones AW25 LOT 4 (Tata Cliq)</v>
          </cell>
          <cell r="C3738" t="str">
            <v>CLOSED</v>
          </cell>
          <cell r="D3738" t="str">
            <v>Medium</v>
          </cell>
          <cell r="E3738" t="str">
            <v>netscribes</v>
          </cell>
          <cell r="F3738" t="str">
            <v>Sushma Ram</v>
          </cell>
          <cell r="G3738">
            <v>45929.709722222222</v>
          </cell>
          <cell r="H3738">
            <v>45933.69027777778</v>
          </cell>
        </row>
        <row r="3739">
          <cell r="A3739" t="str">
            <v>UCW-19954</v>
          </cell>
          <cell r="B3739" t="str">
            <v>Miarcus -22 Styles-AW 25- 26 September</v>
          </cell>
          <cell r="C3739" t="str">
            <v>CLOSED</v>
          </cell>
          <cell r="D3739" t="str">
            <v>Medium</v>
          </cell>
          <cell r="E3739" t="str">
            <v>netscribes</v>
          </cell>
          <cell r="F3739" t="str">
            <v>Sushma Ram</v>
          </cell>
          <cell r="G3739">
            <v>45929.705555555556</v>
          </cell>
          <cell r="H3739">
            <v>45940.645138888889</v>
          </cell>
        </row>
        <row r="3740">
          <cell r="A3740" t="str">
            <v>UCW-19953</v>
          </cell>
          <cell r="B3740" t="str">
            <v>Art Street Brand, 236-SKU's Tata Cliq Listing of Paintings, Artificial Plants, Photo Frames, Vases, Idols, Gift Box, Mirror, Clock, Pooja Essentials, Wall Decor, Serving Tray, Mirrors, Wall Art, Candle Holders, Artificial Flowers and Plants, Plante...</v>
          </cell>
          <cell r="C3740" t="str">
            <v>CLOSED</v>
          </cell>
          <cell r="D3740" t="str">
            <v>Medium</v>
          </cell>
          <cell r="E3740" t="str">
            <v>netscribes</v>
          </cell>
          <cell r="F3740" t="str">
            <v>Juilee Jadhav</v>
          </cell>
          <cell r="G3740">
            <v>45929.701388888891</v>
          </cell>
          <cell r="H3740">
            <v>45934.688888888886</v>
          </cell>
        </row>
        <row r="3741">
          <cell r="A3741" t="str">
            <v>UCW-19951</v>
          </cell>
          <cell r="B3741" t="str">
            <v>Reebok Shoes Catalog (Seller ID: 127989)</v>
          </cell>
          <cell r="C3741" t="str">
            <v>CLOSED Due to Inactive/Insufficient Information</v>
          </cell>
          <cell r="D3741" t="str">
            <v>Medium</v>
          </cell>
          <cell r="E3741" t="str">
            <v>netscribes</v>
          </cell>
          <cell r="F3741" t="str">
            <v>Lishita Kotian</v>
          </cell>
          <cell r="G3741">
            <v>45929.69027777778</v>
          </cell>
          <cell r="H3741">
            <v>46188.783333333333</v>
          </cell>
        </row>
        <row r="3742">
          <cell r="A3742" t="str">
            <v>UCW-19948</v>
          </cell>
          <cell r="B3742" t="str">
            <v>TataCliQ &lt;&gt; New Listing WesternWear Dress - || Floe(251-256, 290-311) || Maxi(039-048) || Razy (021-052) ||</v>
          </cell>
          <cell r="C3742" t="str">
            <v>CLOSED</v>
          </cell>
          <cell r="D3742" t="str">
            <v>Medium</v>
          </cell>
          <cell r="E3742" t="str">
            <v>netscribes</v>
          </cell>
          <cell r="F3742" t="str">
            <v>Sushma Ram</v>
          </cell>
          <cell r="G3742">
            <v>45929.68472222222</v>
          </cell>
          <cell r="H3742">
            <v>45936.804166666669</v>
          </cell>
        </row>
        <row r="3743">
          <cell r="A3743" t="str">
            <v>UCW-19944</v>
          </cell>
          <cell r="B3743" t="str">
            <v>JJ FTW &amp; ACC AW-25 (Lot-8)- Tata Cliq</v>
          </cell>
          <cell r="C3743" t="str">
            <v>CLOSED</v>
          </cell>
          <cell r="D3743" t="str">
            <v>Medium</v>
          </cell>
          <cell r="E3743" t="str">
            <v>netscribes</v>
          </cell>
          <cell r="F3743" t="str">
            <v>Juilee Jadhav</v>
          </cell>
          <cell r="G3743">
            <v>45929.67291666667</v>
          </cell>
          <cell r="H3743">
            <v>45933.677777777775</v>
          </cell>
        </row>
        <row r="3744">
          <cell r="A3744" t="str">
            <v>UCW-19939</v>
          </cell>
          <cell r="B3744" t="str">
            <v>CK/TH Omni-98 Lot</v>
          </cell>
          <cell r="C3744" t="str">
            <v>CLOSED</v>
          </cell>
          <cell r="D3744" t="str">
            <v>Medium</v>
          </cell>
          <cell r="E3744" t="str">
            <v>netscribes</v>
          </cell>
          <cell r="F3744" t="str">
            <v>netscribes</v>
          </cell>
          <cell r="G3744">
            <v>45929.661805555559</v>
          </cell>
          <cell r="H3744">
            <v>45965.867361111108</v>
          </cell>
        </row>
        <row r="3745">
          <cell r="A3745" t="str">
            <v>UCW-19937</v>
          </cell>
          <cell r="B3745" t="str">
            <v>New Catalog -Kids Water Bottles -- Little Surprise Box</v>
          </cell>
          <cell r="C3745" t="str">
            <v>CLOSED</v>
          </cell>
          <cell r="D3745" t="str">
            <v>Medium</v>
          </cell>
          <cell r="E3745" t="str">
            <v>netscribes</v>
          </cell>
          <cell r="F3745" t="str">
            <v>Mohd Tahir Shaikh</v>
          </cell>
          <cell r="G3745">
            <v>45929.658333333333</v>
          </cell>
          <cell r="H3745">
            <v>45938.747916666667</v>
          </cell>
        </row>
        <row r="3746">
          <cell r="A3746" t="str">
            <v>UCW-19936</v>
          </cell>
          <cell r="B3746" t="str">
            <v>TataCliQ | Fashion - Luxury | AI Image Replace | 25 Sep 2025</v>
          </cell>
          <cell r="C3746" t="str">
            <v>CLOSED</v>
          </cell>
          <cell r="D3746" t="str">
            <v>Medium</v>
          </cell>
          <cell r="E3746" t="str">
            <v>netscribes</v>
          </cell>
          <cell r="F3746" t="str">
            <v>Sushma Ram</v>
          </cell>
          <cell r="G3746">
            <v>45929.655555555553</v>
          </cell>
          <cell r="H3746">
            <v>45973.709722222222</v>
          </cell>
        </row>
        <row r="3747">
          <cell r="A3747" t="str">
            <v>UCW-19933</v>
          </cell>
          <cell r="B3747" t="str">
            <v>Gold Coin Resizing</v>
          </cell>
          <cell r="C3747" t="str">
            <v>CLOSED</v>
          </cell>
          <cell r="D3747" t="str">
            <v>Medium</v>
          </cell>
          <cell r="E3747" t="str">
            <v>netscribes</v>
          </cell>
          <cell r="F3747" t="str">
            <v>Mohd Tahir Shaikh</v>
          </cell>
          <cell r="G3747">
            <v>45929.634722222225</v>
          </cell>
          <cell r="H3747">
            <v>46003.955555555556</v>
          </cell>
        </row>
        <row r="3748">
          <cell r="A3748" t="str">
            <v>UCW-19929</v>
          </cell>
          <cell r="B3748" t="str">
            <v>Catalog | Powersutra | Tatacliq | 27-Sep-25</v>
          </cell>
          <cell r="C3748" t="str">
            <v>CLOSED</v>
          </cell>
          <cell r="D3748" t="str">
            <v>Medium</v>
          </cell>
          <cell r="E3748" t="str">
            <v>netscribes</v>
          </cell>
          <cell r="F3748" t="str">
            <v>Lishita Kotian</v>
          </cell>
          <cell r="G3748">
            <v>45929.613888888889</v>
          </cell>
          <cell r="H3748">
            <v>45936.566666666666</v>
          </cell>
        </row>
        <row r="3749">
          <cell r="A3749" t="str">
            <v>UCW-19927</v>
          </cell>
          <cell r="B3749" t="str">
            <v>Kami Kubi Brand – New Listing Sheet Submission (36 Styles) || DATE :24/09/202</v>
          </cell>
          <cell r="C3749" t="str">
            <v>CLOSED</v>
          </cell>
          <cell r="D3749" t="str">
            <v>Medium</v>
          </cell>
          <cell r="E3749" t="str">
            <v>netscribes</v>
          </cell>
          <cell r="F3749" t="str">
            <v>Lishita Kotian</v>
          </cell>
          <cell r="G3749">
            <v>45929.602777777778</v>
          </cell>
          <cell r="H3749">
            <v>45944.758333333331</v>
          </cell>
        </row>
        <row r="3750">
          <cell r="A3750" t="str">
            <v>UCW-19925</v>
          </cell>
          <cell r="B3750" t="str">
            <v>Tatacliq new listing files for catalogue</v>
          </cell>
          <cell r="C3750" t="str">
            <v>CLOSED</v>
          </cell>
          <cell r="D3750" t="str">
            <v>Medium</v>
          </cell>
          <cell r="E3750" t="str">
            <v>netscribes</v>
          </cell>
          <cell r="F3750" t="str">
            <v>Juilee Jadhav</v>
          </cell>
          <cell r="G3750">
            <v>45929.59652777778</v>
          </cell>
          <cell r="H3750">
            <v>45940.487500000003</v>
          </cell>
        </row>
        <row r="3751">
          <cell r="A3751" t="str">
            <v>UCW-19924</v>
          </cell>
          <cell r="B3751" t="str">
            <v>Hancock and English Navy Women @Tatacliq New Lot Catalog Request</v>
          </cell>
          <cell r="C3751" t="str">
            <v>CLOSED</v>
          </cell>
          <cell r="D3751" t="str">
            <v>Medium</v>
          </cell>
          <cell r="E3751" t="str">
            <v>netscribes</v>
          </cell>
          <cell r="F3751" t="str">
            <v>Mohd Tahir Shaikh</v>
          </cell>
          <cell r="G3751">
            <v>45929.593055555553</v>
          </cell>
          <cell r="H3751">
            <v>45938.722222222219</v>
          </cell>
        </row>
        <row r="3752">
          <cell r="A3752" t="str">
            <v>UCW-19921</v>
          </cell>
          <cell r="B3752" t="str">
            <v xml:space="preserve">Tie Accessories 26-09-2025 </v>
          </cell>
          <cell r="C3752" t="str">
            <v>CLOSED</v>
          </cell>
          <cell r="D3752" t="str">
            <v>Medium</v>
          </cell>
          <cell r="E3752" t="str">
            <v>netscribes</v>
          </cell>
          <cell r="F3752" t="str">
            <v>Lishita Kotian</v>
          </cell>
          <cell r="G3752">
            <v>45929.568749999999</v>
          </cell>
          <cell r="H3752">
            <v>45934.727083333331</v>
          </cell>
        </row>
        <row r="3753">
          <cell r="A3753" t="str">
            <v>UCW-19920</v>
          </cell>
          <cell r="B3753" t="str">
            <v>Urgent :: Tata Cliq Men's Apparel New Catalog 26-09-2025 // 5 Article</v>
          </cell>
          <cell r="C3753" t="str">
            <v>CLOSED</v>
          </cell>
          <cell r="D3753" t="str">
            <v>Medium</v>
          </cell>
          <cell r="E3753" t="str">
            <v>netscribes</v>
          </cell>
          <cell r="F3753" t="str">
            <v>Lishita Kotian</v>
          </cell>
          <cell r="G3753">
            <v>45929.561805555553</v>
          </cell>
          <cell r="H3753">
            <v>45935.442361111112</v>
          </cell>
        </row>
        <row r="3754">
          <cell r="A3754" t="str">
            <v>UCW-19919</v>
          </cell>
          <cell r="B3754" t="str">
            <v>Tata Cliq 24 SKUs TH Wallet 25-09-2025</v>
          </cell>
          <cell r="C3754" t="str">
            <v>CLOSED</v>
          </cell>
          <cell r="D3754" t="str">
            <v>Medium</v>
          </cell>
          <cell r="E3754" t="str">
            <v>netscribes</v>
          </cell>
          <cell r="F3754" t="str">
            <v>Juilee Jadhav</v>
          </cell>
          <cell r="G3754">
            <v>45929.55972222222</v>
          </cell>
          <cell r="H3754">
            <v>45934.643055555556</v>
          </cell>
        </row>
        <row r="3755">
          <cell r="A3755" t="str">
            <v>UCW-19914</v>
          </cell>
          <cell r="B3755" t="str">
            <v>CLONE - Beauty - Ceramide Listing - Tata - 14 Aug</v>
          </cell>
          <cell r="C3755" t="str">
            <v>CLOSED</v>
          </cell>
          <cell r="D3755" t="str">
            <v>Medium</v>
          </cell>
          <cell r="E3755" t="str">
            <v>netscribes</v>
          </cell>
          <cell r="F3755" t="str">
            <v>Simi Raichel Zachariah</v>
          </cell>
          <cell r="G3755">
            <v>45929.527777777781</v>
          </cell>
          <cell r="H3755">
            <v>45934.499305555553</v>
          </cell>
        </row>
        <row r="3756">
          <cell r="A3756" t="str">
            <v>UCW-19909</v>
          </cell>
          <cell r="B3756" t="str">
            <v>BEauty - 125928 - Image resize - 29th Sept</v>
          </cell>
          <cell r="C3756" t="str">
            <v>CLOSED</v>
          </cell>
          <cell r="D3756" t="str">
            <v>Medium</v>
          </cell>
          <cell r="E3756" t="str">
            <v>netscribes</v>
          </cell>
          <cell r="F3756" t="str">
            <v>Simi Raichel Zachariah</v>
          </cell>
          <cell r="G3756">
            <v>45929.51458333333</v>
          </cell>
          <cell r="H3756">
            <v>46003.845833333333</v>
          </cell>
        </row>
        <row r="3757">
          <cell r="A3757" t="str">
            <v>UCW-19904</v>
          </cell>
          <cell r="B3757" t="str">
            <v>FW: Request to New List on Tatacliq _San Frissco</v>
          </cell>
          <cell r="C3757" t="str">
            <v>CLOSED Due to Inactive/Insufficient Information</v>
          </cell>
          <cell r="D3757" t="str">
            <v>Medium</v>
          </cell>
          <cell r="E3757" t="str">
            <v>netscribes</v>
          </cell>
          <cell r="F3757" t="str">
            <v>Juilee Jadhav</v>
          </cell>
          <cell r="G3757">
            <v>45929.474999999999</v>
          </cell>
          <cell r="H3757">
            <v>45978.6</v>
          </cell>
        </row>
        <row r="3758">
          <cell r="A3758" t="str">
            <v>UCW-19893</v>
          </cell>
          <cell r="B3758" t="str">
            <v xml:space="preserve">Men's Apparel 25-09-2025 </v>
          </cell>
          <cell r="C3758" t="str">
            <v>CLOSED</v>
          </cell>
          <cell r="D3758" t="str">
            <v>Medium</v>
          </cell>
          <cell r="E3758" t="str">
            <v>netscribes</v>
          </cell>
          <cell r="F3758" t="str">
            <v>netscribes</v>
          </cell>
          <cell r="G3758">
            <v>45929.418055555558</v>
          </cell>
          <cell r="H3758">
            <v>46003.95416666667</v>
          </cell>
        </row>
        <row r="3759">
          <cell r="A3759" t="str">
            <v>UCW-19891</v>
          </cell>
          <cell r="B3759" t="str">
            <v xml:space="preserve">Men's Apparel 25-09-2025 </v>
          </cell>
          <cell r="C3759" t="str">
            <v>CLOSED</v>
          </cell>
          <cell r="D3759" t="str">
            <v>Medium</v>
          </cell>
          <cell r="E3759" t="str">
            <v>netscribes</v>
          </cell>
          <cell r="F3759" t="str">
            <v>Lishita Kotian</v>
          </cell>
          <cell r="G3759">
            <v>45928.880555555559</v>
          </cell>
          <cell r="H3759">
            <v>45934.65</v>
          </cell>
        </row>
        <row r="3760">
          <cell r="A3760" t="str">
            <v>UCW-19889</v>
          </cell>
          <cell r="B3760" t="str">
            <v>Styles Migration to Tata Cliq ABFRL Account - 25-09-2025</v>
          </cell>
          <cell r="C3760" t="str">
            <v>CLOSED</v>
          </cell>
          <cell r="D3760" t="str">
            <v>Medium</v>
          </cell>
          <cell r="E3760" t="str">
            <v>netscribes</v>
          </cell>
          <cell r="F3760" t="str">
            <v>Mohd Tahir Shaikh</v>
          </cell>
          <cell r="G3760">
            <v>45927.938888888886</v>
          </cell>
          <cell r="H3760">
            <v>46003.95416666667</v>
          </cell>
        </row>
        <row r="3761">
          <cell r="A3761" t="str">
            <v>UCW-19888</v>
          </cell>
          <cell r="B3761" t="str">
            <v>Request to Update Images for Existing Product Listings 6</v>
          </cell>
          <cell r="C3761" t="str">
            <v>CLOSED</v>
          </cell>
          <cell r="D3761" t="str">
            <v>Medium</v>
          </cell>
          <cell r="E3761" t="str">
            <v>netscribes</v>
          </cell>
          <cell r="F3761" t="str">
            <v>Mohd Tahir Shaikh</v>
          </cell>
          <cell r="G3761">
            <v>45927.933333333334</v>
          </cell>
          <cell r="H3761">
            <v>46003.952777777777</v>
          </cell>
        </row>
        <row r="3762">
          <cell r="A3762" t="str">
            <v>UCW-19884</v>
          </cell>
          <cell r="B3762" t="str">
            <v>Tata Cliq New Listings Sep 2025 Part 2</v>
          </cell>
          <cell r="C3762" t="str">
            <v>CLOSED</v>
          </cell>
          <cell r="D3762" t="str">
            <v>Medium</v>
          </cell>
          <cell r="E3762" t="str">
            <v>netscribes</v>
          </cell>
          <cell r="F3762" t="str">
            <v>Mohd Tahir Shaikh</v>
          </cell>
          <cell r="G3762">
            <v>45927.900694444441</v>
          </cell>
          <cell r="H3762">
            <v>45944.560416666667</v>
          </cell>
        </row>
        <row r="3763">
          <cell r="A3763" t="str">
            <v>UCW-19883</v>
          </cell>
          <cell r="B3763" t="str">
            <v>Kidsville Footwear-New Catalog-25-SEPT-2025- Slave Id -126520-GGN</v>
          </cell>
          <cell r="C3763" t="str">
            <v>CLOSED</v>
          </cell>
          <cell r="D3763" t="str">
            <v>Medium</v>
          </cell>
          <cell r="E3763" t="str">
            <v>netscribes</v>
          </cell>
          <cell r="F3763" t="str">
            <v>Mohd Tahir Shaikh</v>
          </cell>
          <cell r="G3763">
            <v>45927.895138888889</v>
          </cell>
          <cell r="H3763">
            <v>45930.71875</v>
          </cell>
        </row>
        <row r="3764">
          <cell r="A3764" t="str">
            <v>UCW-19882</v>
          </cell>
          <cell r="B3764" t="str">
            <v>New Balance Catalogue Add Now</v>
          </cell>
          <cell r="C3764" t="str">
            <v>CLOSED</v>
          </cell>
          <cell r="D3764" t="str">
            <v>Medium</v>
          </cell>
          <cell r="E3764" t="str">
            <v>netscribes</v>
          </cell>
          <cell r="F3764" t="str">
            <v>Mohd Tahir Shaikh</v>
          </cell>
          <cell r="G3764">
            <v>45927.886111111111</v>
          </cell>
          <cell r="H3764">
            <v>46003.958333333336</v>
          </cell>
        </row>
        <row r="3765">
          <cell r="A3765" t="str">
            <v>UCW-19880</v>
          </cell>
          <cell r="B3765" t="str">
            <v>Hoversoul Listing - EARTHSTEP FASHIONS 26 Sept 2025</v>
          </cell>
          <cell r="C3765" t="str">
            <v>CLOSED</v>
          </cell>
          <cell r="D3765" t="str">
            <v>Medium</v>
          </cell>
          <cell r="E3765" t="str">
            <v>netscribes</v>
          </cell>
          <cell r="F3765" t="str">
            <v>Mohd Tahir Shaikh</v>
          </cell>
          <cell r="G3765">
            <v>45927.556250000001</v>
          </cell>
          <cell r="H3765">
            <v>45935.431944444441</v>
          </cell>
        </row>
        <row r="3766">
          <cell r="A3766" t="str">
            <v>UCW-19878</v>
          </cell>
          <cell r="B3766" t="str">
            <v xml:space="preserve">Women's Apparel 23-09-2025 </v>
          </cell>
          <cell r="C3766" t="str">
            <v>CLOSED</v>
          </cell>
          <cell r="D3766" t="str">
            <v>Medium</v>
          </cell>
          <cell r="E3766" t="str">
            <v>netscribes</v>
          </cell>
          <cell r="F3766" t="str">
            <v>netscribes</v>
          </cell>
          <cell r="G3766">
            <v>45927.393055555556</v>
          </cell>
          <cell r="H3766">
            <v>45993.698611111111</v>
          </cell>
        </row>
        <row r="3767">
          <cell r="A3767" t="str">
            <v>UCW-19877</v>
          </cell>
          <cell r="B3767" t="str">
            <v>Tatacliq Kids Apparels Template | 25th Sep'2025</v>
          </cell>
          <cell r="C3767" t="str">
            <v>CLOSED</v>
          </cell>
          <cell r="D3767" t="str">
            <v>Medium</v>
          </cell>
          <cell r="E3767" t="str">
            <v>netscribes</v>
          </cell>
          <cell r="F3767" t="str">
            <v>Lishita Kotian</v>
          </cell>
          <cell r="G3767">
            <v>45926.943749999999</v>
          </cell>
          <cell r="H3767">
            <v>45945.536805555559</v>
          </cell>
        </row>
        <row r="3768">
          <cell r="A3768" t="str">
            <v>UCW-19876</v>
          </cell>
          <cell r="B3768" t="str">
            <v>Tatacliq Men's Apparels Templates | 25th Sep'2025</v>
          </cell>
          <cell r="C3768" t="str">
            <v>CLOSED</v>
          </cell>
          <cell r="D3768" t="str">
            <v>Medium</v>
          </cell>
          <cell r="E3768" t="str">
            <v>netscribes</v>
          </cell>
          <cell r="F3768" t="str">
            <v>Lishita Kotian</v>
          </cell>
          <cell r="G3768">
            <v>45926.94027777778</v>
          </cell>
          <cell r="H3768">
            <v>45933.932638888888</v>
          </cell>
        </row>
        <row r="3769">
          <cell r="A3769" t="str">
            <v>UCW-19875</v>
          </cell>
          <cell r="B3769" t="str">
            <v>Tatacliq Men Content template_24-09-25</v>
          </cell>
          <cell r="C3769" t="str">
            <v>CLOSED</v>
          </cell>
          <cell r="D3769" t="str">
            <v>Medium</v>
          </cell>
          <cell r="E3769" t="str">
            <v>netscribes</v>
          </cell>
          <cell r="F3769" t="str">
            <v>Lishita Kotian</v>
          </cell>
          <cell r="G3769">
            <v>45926.936805555553</v>
          </cell>
          <cell r="H3769">
            <v>45938.705555555556</v>
          </cell>
        </row>
        <row r="3770">
          <cell r="A3770" t="str">
            <v>UCW-19872</v>
          </cell>
          <cell r="B3770" t="str">
            <v>Belt Accessories 24-09-2025</v>
          </cell>
          <cell r="C3770" t="str">
            <v>CLOSED</v>
          </cell>
          <cell r="D3770" t="str">
            <v>Medium</v>
          </cell>
          <cell r="E3770" t="str">
            <v>netscribes</v>
          </cell>
          <cell r="F3770" t="str">
            <v>netscribes</v>
          </cell>
          <cell r="G3770">
            <v>45926.770138888889</v>
          </cell>
          <cell r="H3770">
            <v>46003.949305555558</v>
          </cell>
        </row>
        <row r="3771">
          <cell r="A3771" t="str">
            <v>UCW-19870</v>
          </cell>
          <cell r="B3771" t="str">
            <v xml:space="preserve">Beauty - E2E - 125928 - Axe-Vaseline) HUL- 24th sept </v>
          </cell>
          <cell r="C3771" t="str">
            <v>CLOSED</v>
          </cell>
          <cell r="D3771" t="str">
            <v>Medium</v>
          </cell>
          <cell r="E3771" t="str">
            <v>netscribes</v>
          </cell>
          <cell r="F3771" t="str">
            <v>Simi Raichel Zachariah</v>
          </cell>
          <cell r="G3771">
            <v>45926.762499999997</v>
          </cell>
          <cell r="H3771">
            <v>45934.484722222223</v>
          </cell>
        </row>
        <row r="3772">
          <cell r="A3772" t="str">
            <v>UCW-19867</v>
          </cell>
          <cell r="B3772" t="str">
            <v>Belt Accessories 24-09-2025</v>
          </cell>
          <cell r="C3772" t="str">
            <v>CLOSED</v>
          </cell>
          <cell r="D3772" t="str">
            <v>Medium</v>
          </cell>
          <cell r="E3772" t="str">
            <v>netscribes</v>
          </cell>
          <cell r="F3772" t="str">
            <v>Lishita Kotian</v>
          </cell>
          <cell r="G3772">
            <v>45926.741666666669</v>
          </cell>
          <cell r="H3772">
            <v>45940.640972222223</v>
          </cell>
        </row>
        <row r="3773">
          <cell r="A3773" t="str">
            <v>UCW-19866</v>
          </cell>
          <cell r="B3773" t="str">
            <v>Footwear Men &amp; Women 24-09-2025</v>
          </cell>
          <cell r="C3773" t="str">
            <v>CLOSED</v>
          </cell>
          <cell r="D3773" t="str">
            <v>Medium</v>
          </cell>
          <cell r="E3773" t="str">
            <v>netscribes</v>
          </cell>
          <cell r="F3773" t="str">
            <v>netscribes</v>
          </cell>
          <cell r="G3773">
            <v>45926.737500000003</v>
          </cell>
          <cell r="H3773">
            <v>46003.949305555558</v>
          </cell>
        </row>
        <row r="3774">
          <cell r="A3774" t="str">
            <v>UCW-19864</v>
          </cell>
          <cell r="B3774" t="str">
            <v>Footwear Men &amp; Women 24-09-2025</v>
          </cell>
          <cell r="C3774" t="str">
            <v>CLOSED</v>
          </cell>
          <cell r="D3774" t="str">
            <v>Medium</v>
          </cell>
          <cell r="E3774" t="str">
            <v>netscribes</v>
          </cell>
          <cell r="F3774" t="str">
            <v>Lishita Kotian</v>
          </cell>
          <cell r="G3774">
            <v>45926.72152777778</v>
          </cell>
          <cell r="H3774">
            <v>45934.619444444441</v>
          </cell>
        </row>
        <row r="3775">
          <cell r="A3775" t="str">
            <v>UCW-19860</v>
          </cell>
          <cell r="B3775" t="str">
            <v xml:space="preserve">eCraftIndia | Diwali Catalog | Tatacliq-2025 </v>
          </cell>
          <cell r="C3775" t="str">
            <v>CLOSED</v>
          </cell>
          <cell r="D3775" t="str">
            <v>Medium</v>
          </cell>
          <cell r="E3775" t="str">
            <v>netscribes</v>
          </cell>
          <cell r="F3775" t="str">
            <v>Juilee Jadhav</v>
          </cell>
          <cell r="G3775">
            <v>45926.7</v>
          </cell>
          <cell r="H3775">
            <v>45938.593055555553</v>
          </cell>
        </row>
        <row r="3776">
          <cell r="A3776" t="str">
            <v>UCW-19859</v>
          </cell>
          <cell r="B3776" t="str">
            <v>Request for New Product Cataloguing_KISNA</v>
          </cell>
          <cell r="C3776" t="str">
            <v>CLOSED</v>
          </cell>
          <cell r="D3776" t="str">
            <v>Medium</v>
          </cell>
          <cell r="E3776" t="str">
            <v>netscribes</v>
          </cell>
          <cell r="F3776" t="str">
            <v>Mohd Tahir Shaikh</v>
          </cell>
          <cell r="G3776">
            <v>45926.7</v>
          </cell>
          <cell r="H3776">
            <v>45934.774305555555</v>
          </cell>
        </row>
        <row r="3777">
          <cell r="A3777" t="str">
            <v>UCW-19858</v>
          </cell>
          <cell r="B3777" t="str">
            <v>Skechers Add now file for listing</v>
          </cell>
          <cell r="C3777" t="str">
            <v>CLOSED</v>
          </cell>
          <cell r="D3777" t="str">
            <v>Medium</v>
          </cell>
          <cell r="E3777" t="str">
            <v>netscribes</v>
          </cell>
          <cell r="F3777" t="str">
            <v>Lishita Kotian</v>
          </cell>
          <cell r="G3777">
            <v>45926.691666666666</v>
          </cell>
          <cell r="H3777">
            <v>46078.837500000001</v>
          </cell>
        </row>
        <row r="3778">
          <cell r="A3778" t="str">
            <v>UCW-19856</v>
          </cell>
          <cell r="B3778" t="str">
            <v>TataCliQ | Fashion - Luxury | Elevated Content Images | 24 Sep 2025</v>
          </cell>
          <cell r="C3778" t="str">
            <v>CLOSED</v>
          </cell>
          <cell r="D3778" t="str">
            <v>Medium</v>
          </cell>
          <cell r="E3778" t="str">
            <v>netscribes</v>
          </cell>
          <cell r="F3778" t="str">
            <v>Mohd Tahir Shaikh</v>
          </cell>
          <cell r="G3778">
            <v>45926.690972222219</v>
          </cell>
          <cell r="H3778">
            <v>46003.948611111111</v>
          </cell>
        </row>
        <row r="3779">
          <cell r="A3779" t="str">
            <v>UCW-19854</v>
          </cell>
          <cell r="B3779" t="str">
            <v xml:space="preserve">TataCliq - DDecor : New Llisting </v>
          </cell>
          <cell r="C3779" t="str">
            <v>CLOSED</v>
          </cell>
          <cell r="D3779" t="str">
            <v>Medium</v>
          </cell>
          <cell r="E3779" t="str">
            <v>cielo</v>
          </cell>
          <cell r="F3779" t="str">
            <v>Juilee Jadhav</v>
          </cell>
          <cell r="G3779">
            <v>45926.682638888888</v>
          </cell>
          <cell r="H3779">
            <v>45936.540277777778</v>
          </cell>
        </row>
        <row r="3780">
          <cell r="A3780" t="str">
            <v>UCW-19847</v>
          </cell>
          <cell r="B3780" t="str">
            <v>Updated images-19-09-2025</v>
          </cell>
          <cell r="C3780" t="str">
            <v>CLOSED</v>
          </cell>
          <cell r="D3780" t="str">
            <v>Medium</v>
          </cell>
          <cell r="E3780" t="str">
            <v>netscribes</v>
          </cell>
          <cell r="F3780" t="str">
            <v>netscribes</v>
          </cell>
          <cell r="G3780">
            <v>45926.648611111108</v>
          </cell>
          <cell r="H3780">
            <v>46003.84097222222</v>
          </cell>
        </row>
        <row r="3781">
          <cell r="A3781" t="str">
            <v>UCW-19837</v>
          </cell>
          <cell r="B3781" t="str">
            <v>Footwear Catalog _ 24-09-2025</v>
          </cell>
          <cell r="C3781" t="str">
            <v>CLOSED</v>
          </cell>
          <cell r="D3781" t="str">
            <v>Medium</v>
          </cell>
          <cell r="E3781" t="str">
            <v>netscribes</v>
          </cell>
          <cell r="F3781" t="str">
            <v>Sushma Ram</v>
          </cell>
          <cell r="G3781">
            <v>45926.591666666667</v>
          </cell>
          <cell r="H3781">
            <v>45934.782638888886</v>
          </cell>
        </row>
        <row r="3782">
          <cell r="A3782" t="str">
            <v>UCW-19836</v>
          </cell>
          <cell r="B3782" t="str">
            <v>CLONE - Beauty - New Listing and Seller Set up - Soma Naturals - 9 Sep</v>
          </cell>
          <cell r="C3782" t="str">
            <v>CLOSED Due to Inactive/Insufficient Information</v>
          </cell>
          <cell r="D3782" t="str">
            <v>Medium</v>
          </cell>
          <cell r="E3782" t="str">
            <v>netscribes</v>
          </cell>
          <cell r="F3782" t="str">
            <v>Simi Raichel Zachariah</v>
          </cell>
          <cell r="G3782">
            <v>45926.588194444441</v>
          </cell>
          <cell r="H3782">
            <v>45938.474305555559</v>
          </cell>
        </row>
        <row r="3783">
          <cell r="A3783" t="str">
            <v>UCW-19834</v>
          </cell>
          <cell r="B3783" t="str">
            <v>ICHAA - Cataloguing</v>
          </cell>
          <cell r="C3783" t="str">
            <v>CLOSED</v>
          </cell>
          <cell r="D3783" t="str">
            <v>Medium</v>
          </cell>
          <cell r="E3783" t="str">
            <v>netscribes</v>
          </cell>
          <cell r="F3783" t="str">
            <v>Juilee Jadhav</v>
          </cell>
          <cell r="G3783">
            <v>45926.584722222222</v>
          </cell>
          <cell r="H3783">
            <v>45948.645833333336</v>
          </cell>
        </row>
        <row r="3784">
          <cell r="A3784" t="str">
            <v>UCW-19830</v>
          </cell>
          <cell r="B3784" t="str">
            <v>Beauty - 125411 - Arata - 15 SKUS - 26 Sep</v>
          </cell>
          <cell r="C3784" t="str">
            <v>CLOSED</v>
          </cell>
          <cell r="D3784" t="str">
            <v>Highest</v>
          </cell>
          <cell r="E3784" t="str">
            <v>netscribes</v>
          </cell>
          <cell r="F3784" t="str">
            <v>Shraddha Dighe</v>
          </cell>
          <cell r="G3784">
            <v>45926.564583333333</v>
          </cell>
          <cell r="H3784">
            <v>45953.375</v>
          </cell>
        </row>
        <row r="3785">
          <cell r="A3785" t="str">
            <v>UCW-19827</v>
          </cell>
          <cell r="B3785" t="str">
            <v>Giordano &lt;&gt; Tata Cliq - Product Listing Shirts - 15 Options - 24.09.2025</v>
          </cell>
          <cell r="C3785" t="str">
            <v>CLOSED</v>
          </cell>
          <cell r="D3785" t="str">
            <v>Medium</v>
          </cell>
          <cell r="E3785" t="str">
            <v>netscribes</v>
          </cell>
          <cell r="F3785" t="str">
            <v>Juilee Jadhav</v>
          </cell>
          <cell r="G3785">
            <v>45926.542361111111</v>
          </cell>
          <cell r="H3785">
            <v>45934.589583333334</v>
          </cell>
        </row>
        <row r="3786">
          <cell r="A3786" t="str">
            <v>UCW-19826</v>
          </cell>
          <cell r="B3786" t="str">
            <v>BEauty - 125928- Adhoc - Image resize - 26th Sept</v>
          </cell>
          <cell r="C3786" t="str">
            <v>CLOSED</v>
          </cell>
          <cell r="D3786" t="str">
            <v>Medium</v>
          </cell>
          <cell r="E3786" t="str">
            <v>netscribes</v>
          </cell>
          <cell r="F3786" t="str">
            <v>Simi Raichel Zachariah</v>
          </cell>
          <cell r="G3786">
            <v>45926.53125</v>
          </cell>
          <cell r="H3786">
            <v>46003.84097222222</v>
          </cell>
        </row>
        <row r="3787">
          <cell r="A3787" t="str">
            <v>UCW-19818</v>
          </cell>
          <cell r="B3787" t="str">
            <v>Articles not listed on TCF</v>
          </cell>
          <cell r="C3787" t="str">
            <v>CLOSED</v>
          </cell>
          <cell r="D3787" t="str">
            <v>Medium</v>
          </cell>
          <cell r="E3787" t="str">
            <v>netscribes</v>
          </cell>
          <cell r="F3787" t="str">
            <v>Mohd Tahir Shaikh</v>
          </cell>
          <cell r="G3787">
            <v>45926.47152777778</v>
          </cell>
          <cell r="H3787">
            <v>45969.507638888892</v>
          </cell>
        </row>
        <row r="3788">
          <cell r="A3788" t="str">
            <v>UCW-19805</v>
          </cell>
          <cell r="B3788" t="str">
            <v>New Listing_2309</v>
          </cell>
          <cell r="C3788" t="str">
            <v>CLOSED</v>
          </cell>
          <cell r="D3788" t="str">
            <v>Medium</v>
          </cell>
          <cell r="E3788" t="str">
            <v>netscribes</v>
          </cell>
          <cell r="F3788" t="str">
            <v>Juilee Jadhav</v>
          </cell>
          <cell r="G3788">
            <v>45925.799305555556</v>
          </cell>
          <cell r="H3788">
            <v>45936.530555555553</v>
          </cell>
        </row>
        <row r="3789">
          <cell r="A3789" t="str">
            <v>UCW-19799</v>
          </cell>
          <cell r="B3789" t="str">
            <v>Tatacliq Women Western Wear Template | 17th Sep'2025</v>
          </cell>
          <cell r="C3789" t="str">
            <v>CLOSED</v>
          </cell>
          <cell r="D3789" t="str">
            <v>Medium</v>
          </cell>
          <cell r="E3789" t="str">
            <v>netscribes</v>
          </cell>
          <cell r="F3789" t="str">
            <v>Lishita Kotian</v>
          </cell>
          <cell r="G3789">
            <v>45925.76458333333</v>
          </cell>
          <cell r="H3789">
            <v>45933.922222222223</v>
          </cell>
        </row>
        <row r="3790">
          <cell r="A3790" t="str">
            <v>UCW-19798</v>
          </cell>
          <cell r="B3790" t="str">
            <v>Biba New Women &amp; Kids Lot AW25 - 28 Styles</v>
          </cell>
          <cell r="C3790" t="str">
            <v>CLOSED</v>
          </cell>
          <cell r="D3790" t="str">
            <v>Medium</v>
          </cell>
          <cell r="E3790" t="str">
            <v>netscribes</v>
          </cell>
          <cell r="F3790" t="str">
            <v>netscribes</v>
          </cell>
          <cell r="G3790">
            <v>45925.761805555558</v>
          </cell>
          <cell r="H3790">
            <v>45965.876388888886</v>
          </cell>
        </row>
        <row r="3791">
          <cell r="A3791" t="str">
            <v>UCW-19796</v>
          </cell>
          <cell r="B3791" t="str">
            <v>Tatacliq Specimen Template | 17th Sep'25</v>
          </cell>
          <cell r="C3791" t="str">
            <v>CLOSED</v>
          </cell>
          <cell r="D3791" t="str">
            <v>Medium</v>
          </cell>
          <cell r="E3791" t="str">
            <v>netscribes</v>
          </cell>
          <cell r="F3791" t="str">
            <v>Lishita Kotian</v>
          </cell>
          <cell r="G3791">
            <v>45925.758333333331</v>
          </cell>
          <cell r="H3791">
            <v>45929.700694444444</v>
          </cell>
        </row>
        <row r="3792">
          <cell r="A3792" t="str">
            <v>UCW-19795</v>
          </cell>
          <cell r="B3792" t="str">
            <v xml:space="preserve">Tatacliq Lifestyle Catalog Template-Lot -126_15.09.2025 </v>
          </cell>
          <cell r="C3792" t="str">
            <v>CLOSED</v>
          </cell>
          <cell r="D3792" t="str">
            <v>Medium</v>
          </cell>
          <cell r="E3792" t="str">
            <v>netscribes</v>
          </cell>
          <cell r="F3792" t="str">
            <v>netscribes</v>
          </cell>
          <cell r="G3792">
            <v>45925.756249999999</v>
          </cell>
          <cell r="H3792">
            <v>45965.877083333333</v>
          </cell>
        </row>
        <row r="3793">
          <cell r="A3793" t="str">
            <v>UCW-19794</v>
          </cell>
          <cell r="B3793" t="str">
            <v>Tatacliq Women Western Wear Template | 15th Sep'2025</v>
          </cell>
          <cell r="C3793" t="str">
            <v>CLOSED</v>
          </cell>
          <cell r="D3793" t="str">
            <v>Medium</v>
          </cell>
          <cell r="E3793" t="str">
            <v>netscribes</v>
          </cell>
          <cell r="F3793" t="str">
            <v>netscribes</v>
          </cell>
          <cell r="G3793">
            <v>45925.748611111114</v>
          </cell>
          <cell r="H3793">
            <v>45965.87777777778</v>
          </cell>
        </row>
        <row r="3794">
          <cell r="A3794" t="str">
            <v>UCW-19793</v>
          </cell>
          <cell r="B3794" t="str">
            <v>Tata Cliq New Product Listing Sheet (11-09-2025)</v>
          </cell>
          <cell r="C3794" t="str">
            <v>CLOSED</v>
          </cell>
          <cell r="D3794" t="str">
            <v>Medium</v>
          </cell>
          <cell r="E3794" t="str">
            <v>netscribes</v>
          </cell>
          <cell r="F3794" t="str">
            <v>netscribes</v>
          </cell>
          <cell r="G3794">
            <v>45925.743055555555</v>
          </cell>
          <cell r="H3794">
            <v>45965.881249999999</v>
          </cell>
        </row>
        <row r="3795">
          <cell r="A3795" t="str">
            <v>UCW-19791</v>
          </cell>
          <cell r="B3795" t="str">
            <v>Tatacliq Men's Apparels Templates | 18th Sep'2025</v>
          </cell>
          <cell r="C3795" t="str">
            <v>CLOSED</v>
          </cell>
          <cell r="D3795" t="str">
            <v>Medium</v>
          </cell>
          <cell r="E3795" t="str">
            <v>netscribes</v>
          </cell>
          <cell r="F3795" t="str">
            <v>Lishita Kotian</v>
          </cell>
          <cell r="G3795">
            <v>45925.737500000003</v>
          </cell>
          <cell r="H3795">
            <v>45930.584722222222</v>
          </cell>
        </row>
        <row r="3796">
          <cell r="A3796" t="str">
            <v>UCW-19789</v>
          </cell>
          <cell r="B3796" t="str">
            <v>Tatacliq Men's Apparels Templates | 15th Sep'2025</v>
          </cell>
          <cell r="C3796" t="str">
            <v>CLOSED</v>
          </cell>
          <cell r="D3796" t="str">
            <v>Medium</v>
          </cell>
          <cell r="E3796" t="str">
            <v>netscribes</v>
          </cell>
          <cell r="F3796" t="str">
            <v>Lishita Kotian</v>
          </cell>
          <cell r="G3796">
            <v>45925.731249999997</v>
          </cell>
          <cell r="H3796">
            <v>45930.581250000003</v>
          </cell>
        </row>
        <row r="3797">
          <cell r="A3797" t="str">
            <v>UCW-19788</v>
          </cell>
          <cell r="B3797" t="str">
            <v>Tatacliq Women Western Wear Template | 12th Sep'2025</v>
          </cell>
          <cell r="C3797" t="str">
            <v>CLOSED</v>
          </cell>
          <cell r="D3797" t="str">
            <v>Medium</v>
          </cell>
          <cell r="E3797" t="str">
            <v>netscribes</v>
          </cell>
          <cell r="F3797" t="str">
            <v>netscribes</v>
          </cell>
          <cell r="G3797">
            <v>45925.729861111111</v>
          </cell>
          <cell r="H3797">
            <v>45965.881249999999</v>
          </cell>
        </row>
        <row r="3798">
          <cell r="A3798" t="str">
            <v>UCW-19785</v>
          </cell>
          <cell r="B3798" t="str">
            <v>Tatacliq Men's Apparels Templates | 12th Sep'2025</v>
          </cell>
          <cell r="C3798" t="str">
            <v>CLOSED</v>
          </cell>
          <cell r="D3798" t="str">
            <v>Medium</v>
          </cell>
          <cell r="E3798" t="str">
            <v>netscribes</v>
          </cell>
          <cell r="F3798" t="str">
            <v>Lishita Kotian</v>
          </cell>
          <cell r="G3798">
            <v>45925.723611111112</v>
          </cell>
          <cell r="H3798">
            <v>45929.696527777778</v>
          </cell>
        </row>
        <row r="3799">
          <cell r="A3799" t="str">
            <v>UCW-19784</v>
          </cell>
          <cell r="B3799" t="str">
            <v>Men-243 New Styles for Listing</v>
          </cell>
          <cell r="C3799" t="str">
            <v>CLOSED</v>
          </cell>
          <cell r="D3799" t="str">
            <v>Medium</v>
          </cell>
          <cell r="E3799" t="str">
            <v>netscribes</v>
          </cell>
          <cell r="F3799" t="str">
            <v>netscribes</v>
          </cell>
          <cell r="G3799">
            <v>45925.720138888886</v>
          </cell>
          <cell r="H3799">
            <v>45965.881944444445</v>
          </cell>
        </row>
        <row r="3800">
          <cell r="A3800" t="str">
            <v>UCW-19781</v>
          </cell>
          <cell r="B3800" t="str">
            <v>Lacquer Embassy - New FESTIVE COLLECTION AW25 - 02-09-25</v>
          </cell>
          <cell r="C3800" t="str">
            <v>CLOSED</v>
          </cell>
          <cell r="D3800" t="str">
            <v>Medium</v>
          </cell>
          <cell r="E3800" t="str">
            <v>netscribes</v>
          </cell>
          <cell r="F3800" t="str">
            <v>netscribes</v>
          </cell>
          <cell r="G3800">
            <v>45925.698611111111</v>
          </cell>
          <cell r="H3800">
            <v>45965.881944444445</v>
          </cell>
        </row>
        <row r="3801">
          <cell r="A3801" t="str">
            <v>UCW-19770</v>
          </cell>
          <cell r="B3801" t="str">
            <v>Brand: Converse | 129357-OKHLA | Catalog</v>
          </cell>
          <cell r="C3801" t="str">
            <v>CLOSED</v>
          </cell>
          <cell r="D3801" t="str">
            <v>Medium</v>
          </cell>
          <cell r="E3801" t="str">
            <v>netscribes</v>
          </cell>
          <cell r="F3801" t="str">
            <v>Sushma Ram</v>
          </cell>
          <cell r="G3801">
            <v>45925.640277777777</v>
          </cell>
          <cell r="H3801">
            <v>45933.841666666667</v>
          </cell>
        </row>
        <row r="3802">
          <cell r="A3802" t="str">
            <v>UCW-19769</v>
          </cell>
          <cell r="B3802" t="str">
            <v>CLONE - Beauty - 125928 - E2E - Moschino - 4 SKUS - 11 Sep</v>
          </cell>
          <cell r="C3802" t="str">
            <v>CLOSED</v>
          </cell>
          <cell r="D3802" t="str">
            <v>Medium</v>
          </cell>
          <cell r="E3802" t="str">
            <v>netscribes</v>
          </cell>
          <cell r="F3802" t="str">
            <v>Simi Raichel Zachariah</v>
          </cell>
          <cell r="G3802">
            <v>45925.63958333333</v>
          </cell>
          <cell r="H3802">
            <v>45953.375694444447</v>
          </cell>
        </row>
        <row r="3803">
          <cell r="A3803" t="str">
            <v>UCW-19761</v>
          </cell>
          <cell r="B3803" t="str">
            <v>Allen Solly Color - Image change</v>
          </cell>
          <cell r="C3803" t="str">
            <v>CLOSED</v>
          </cell>
          <cell r="D3803" t="str">
            <v>Medium</v>
          </cell>
          <cell r="E3803" t="str">
            <v>netscribes</v>
          </cell>
          <cell r="F3803" t="str">
            <v>Mohd Tahir Shaikh</v>
          </cell>
          <cell r="G3803">
            <v>45925.613888888889</v>
          </cell>
          <cell r="H3803">
            <v>46003.947222222225</v>
          </cell>
        </row>
        <row r="3804">
          <cell r="A3804" t="str">
            <v>UCW-19758</v>
          </cell>
          <cell r="B3804" t="str">
            <v>AW25 New Catalog - Lot 7</v>
          </cell>
          <cell r="C3804" t="str">
            <v>CLOSED</v>
          </cell>
          <cell r="D3804" t="str">
            <v>Medium</v>
          </cell>
          <cell r="E3804" t="str">
            <v>netscribes</v>
          </cell>
          <cell r="F3804" t="str">
            <v>Lishita Kotian</v>
          </cell>
          <cell r="G3804">
            <v>45925.602083333331</v>
          </cell>
          <cell r="H3804">
            <v>45947.65347222222</v>
          </cell>
        </row>
        <row r="3805">
          <cell r="A3805" t="str">
            <v>UCW-19755</v>
          </cell>
          <cell r="B3805" t="str">
            <v xml:space="preserve">Tatacliq Lifestyle Catalog Template-Lot -127_23.09.2025 </v>
          </cell>
          <cell r="C3805" t="str">
            <v>CLOSED</v>
          </cell>
          <cell r="D3805" t="str">
            <v>Medium</v>
          </cell>
          <cell r="E3805" t="str">
            <v>netscribes</v>
          </cell>
          <cell r="F3805" t="str">
            <v>Sushma Ram</v>
          </cell>
          <cell r="G3805">
            <v>45925.595833333333</v>
          </cell>
          <cell r="H3805">
            <v>45948.556250000001</v>
          </cell>
        </row>
        <row r="3806">
          <cell r="A3806" t="str">
            <v>UCW-19754</v>
          </cell>
          <cell r="B3806" t="str">
            <v>Beauty - Image resize - 25 sep</v>
          </cell>
          <cell r="C3806" t="str">
            <v>CLOSED</v>
          </cell>
          <cell r="D3806" t="str">
            <v>Highest</v>
          </cell>
          <cell r="E3806" t="str">
            <v>netscribes</v>
          </cell>
          <cell r="F3806" t="str">
            <v>Shraddha Dighe</v>
          </cell>
          <cell r="G3806">
            <v>45925.595138888886</v>
          </cell>
          <cell r="H3806">
            <v>46003.835416666669</v>
          </cell>
        </row>
        <row r="3807">
          <cell r="A3807" t="str">
            <v>UCW-19750</v>
          </cell>
          <cell r="B3807" t="str">
            <v>Beauty - 126667 - E2E - Sanfe - 67 SKUS - 25 Sep</v>
          </cell>
          <cell r="C3807" t="str">
            <v>CLOSED</v>
          </cell>
          <cell r="D3807" t="str">
            <v>Medium</v>
          </cell>
          <cell r="E3807" t="str">
            <v>netscribes</v>
          </cell>
          <cell r="F3807" t="str">
            <v>Shraddha Dighe</v>
          </cell>
          <cell r="G3807">
            <v>45925.581250000003</v>
          </cell>
          <cell r="H3807">
            <v>45953.375694444447</v>
          </cell>
        </row>
        <row r="3808">
          <cell r="A3808" t="str">
            <v>UCW-19747</v>
          </cell>
          <cell r="B3808" t="str">
            <v>FA25 | TH | Mall | Migration</v>
          </cell>
          <cell r="C3808" t="str">
            <v>CLOSED</v>
          </cell>
          <cell r="D3808" t="str">
            <v>Medium</v>
          </cell>
          <cell r="E3808" t="str">
            <v>Jaibharathi Jagannathan</v>
          </cell>
          <cell r="F3808" t="str">
            <v>Asmi Kumar</v>
          </cell>
          <cell r="G3808">
            <v>45925.566666666666</v>
          </cell>
          <cell r="H3808">
            <v>45943.825694444444</v>
          </cell>
        </row>
        <row r="3809">
          <cell r="A3809" t="str">
            <v>UCW-19746</v>
          </cell>
          <cell r="B3809" t="str">
            <v>TH/CK-MP-Lot 70</v>
          </cell>
          <cell r="C3809" t="str">
            <v>CLOSED</v>
          </cell>
          <cell r="D3809" t="str">
            <v>Medium</v>
          </cell>
          <cell r="E3809" t="str">
            <v>netscribes</v>
          </cell>
          <cell r="F3809" t="str">
            <v>netscribes</v>
          </cell>
          <cell r="G3809">
            <v>45925.536111111112</v>
          </cell>
          <cell r="H3809">
            <v>45969.504861111112</v>
          </cell>
        </row>
        <row r="3810">
          <cell r="A3810" t="str">
            <v>UCW-19744</v>
          </cell>
          <cell r="B3810" t="str">
            <v xml:space="preserve">BEauty - 127939 - United Colors of Benetton - 25th Sept </v>
          </cell>
          <cell r="C3810" t="str">
            <v>CLOSED</v>
          </cell>
          <cell r="D3810" t="str">
            <v>Medium</v>
          </cell>
          <cell r="E3810" t="str">
            <v>netscribes</v>
          </cell>
          <cell r="F3810" t="str">
            <v>Simi Raichel Zachariah</v>
          </cell>
          <cell r="G3810">
            <v>45925.531944444447</v>
          </cell>
          <cell r="H3810">
            <v>45953.375694444447</v>
          </cell>
        </row>
        <row r="3811">
          <cell r="A3811" t="str">
            <v>UCW-19743</v>
          </cell>
          <cell r="B3811" t="str">
            <v>CK/TH Omni-98 Lot</v>
          </cell>
          <cell r="C3811" t="str">
            <v>CLOSED</v>
          </cell>
          <cell r="D3811" t="str">
            <v>Medium</v>
          </cell>
          <cell r="E3811" t="str">
            <v>netscribes</v>
          </cell>
          <cell r="F3811" t="str">
            <v>netscribes</v>
          </cell>
          <cell r="G3811">
            <v>45925.529861111114</v>
          </cell>
          <cell r="H3811">
            <v>45969.502083333333</v>
          </cell>
        </row>
        <row r="3812">
          <cell r="A3812" t="str">
            <v>UCW-19741</v>
          </cell>
          <cell r="B3812" t="str">
            <v>TH-MP-Lot 84</v>
          </cell>
          <cell r="C3812" t="str">
            <v>CLOSED</v>
          </cell>
          <cell r="D3812" t="str">
            <v>Medium</v>
          </cell>
          <cell r="E3812" t="str">
            <v>netscribes</v>
          </cell>
          <cell r="F3812" t="str">
            <v>netscribes</v>
          </cell>
          <cell r="G3812">
            <v>45925.521527777775</v>
          </cell>
          <cell r="H3812">
            <v>46003.838888888888</v>
          </cell>
        </row>
        <row r="3813">
          <cell r="A3813" t="str">
            <v>UCW-19740</v>
          </cell>
          <cell r="B3813" t="str">
            <v>Tatacliq Men Content template_23-09-25</v>
          </cell>
          <cell r="C3813" t="str">
            <v>CLOSED</v>
          </cell>
          <cell r="D3813" t="str">
            <v>Medium</v>
          </cell>
          <cell r="E3813" t="str">
            <v>netscribes</v>
          </cell>
          <cell r="F3813" t="str">
            <v>Lishita Kotian</v>
          </cell>
          <cell r="G3813">
            <v>45925.51458333333</v>
          </cell>
          <cell r="H3813">
            <v>45929.707638888889</v>
          </cell>
        </row>
        <row r="3814">
          <cell r="A3814" t="str">
            <v>UCW-19729</v>
          </cell>
          <cell r="B3814" t="str">
            <v>Request to Update Images for Existing Product Listings 5</v>
          </cell>
          <cell r="C3814" t="str">
            <v>CLOSED</v>
          </cell>
          <cell r="D3814" t="str">
            <v>Medium</v>
          </cell>
          <cell r="E3814" t="str">
            <v>netscribes</v>
          </cell>
          <cell r="F3814" t="str">
            <v>Lishita Kotian</v>
          </cell>
          <cell r="G3814">
            <v>45925.457638888889</v>
          </cell>
          <cell r="H3814">
            <v>46003.943749999999</v>
          </cell>
        </row>
        <row r="3815">
          <cell r="A3815" t="str">
            <v>UCW-19720</v>
          </cell>
          <cell r="B3815" t="str">
            <v xml:space="preserve">Women's Apparel 23-09-2025 </v>
          </cell>
          <cell r="C3815" t="str">
            <v>CLOSED</v>
          </cell>
          <cell r="D3815" t="str">
            <v>Medium</v>
          </cell>
          <cell r="E3815" t="str">
            <v>netscribes</v>
          </cell>
          <cell r="F3815" t="str">
            <v>netscribes</v>
          </cell>
          <cell r="G3815">
            <v>45924.828472222223</v>
          </cell>
          <cell r="H3815">
            <v>46003.90347222222</v>
          </cell>
        </row>
        <row r="3816">
          <cell r="A3816" t="str">
            <v>UCW-19718</v>
          </cell>
          <cell r="B3816" t="str">
            <v>Men's Apparel 23-09-2025</v>
          </cell>
          <cell r="C3816" t="str">
            <v>CLOSED</v>
          </cell>
          <cell r="D3816" t="str">
            <v>Medium</v>
          </cell>
          <cell r="E3816" t="str">
            <v>netscribes</v>
          </cell>
          <cell r="F3816" t="str">
            <v>netscribes</v>
          </cell>
          <cell r="G3816">
            <v>45924.804861111108</v>
          </cell>
          <cell r="H3816">
            <v>46003.902083333334</v>
          </cell>
        </row>
        <row r="3817">
          <cell r="A3817" t="str">
            <v>UCW-19713</v>
          </cell>
          <cell r="B3817" t="str">
            <v>TATACLIQ X LIBAS AI IMAGE REPLACE 23-09-2025</v>
          </cell>
          <cell r="C3817" t="str">
            <v>CLOSED</v>
          </cell>
          <cell r="D3817" t="str">
            <v>Medium</v>
          </cell>
          <cell r="E3817" t="str">
            <v>netscribes</v>
          </cell>
          <cell r="F3817" t="str">
            <v>Sushma Ram</v>
          </cell>
          <cell r="G3817">
            <v>45924.76666666667</v>
          </cell>
          <cell r="H3817">
            <v>45973.57916666667</v>
          </cell>
        </row>
        <row r="3818">
          <cell r="A3818" t="str">
            <v>UCW-19710</v>
          </cell>
          <cell r="B3818" t="str">
            <v>TATACLIQ X LIBAS NEW CATALOGUE 24-09-2025</v>
          </cell>
          <cell r="C3818" t="str">
            <v>CLOSED</v>
          </cell>
          <cell r="D3818" t="str">
            <v>Medium</v>
          </cell>
          <cell r="E3818" t="str">
            <v>netscribes</v>
          </cell>
          <cell r="F3818" t="str">
            <v>Sushma Ram</v>
          </cell>
          <cell r="G3818">
            <v>45924.761805555558</v>
          </cell>
          <cell r="H3818">
            <v>45930.617361111108</v>
          </cell>
        </row>
        <row r="3819">
          <cell r="A3819" t="str">
            <v>UCW-19708</v>
          </cell>
          <cell r="B3819" t="str">
            <v>Bewakoof XTataCliq Merch Grouping</v>
          </cell>
          <cell r="C3819" t="str">
            <v>CLOSED</v>
          </cell>
          <cell r="D3819" t="str">
            <v>Medium</v>
          </cell>
          <cell r="E3819" t="str">
            <v>netscribes</v>
          </cell>
          <cell r="F3819" t="str">
            <v>netscribes</v>
          </cell>
          <cell r="G3819">
            <v>45924.759027777778</v>
          </cell>
          <cell r="H3819">
            <v>46003.942361111112</v>
          </cell>
        </row>
        <row r="3820">
          <cell r="A3820" t="str">
            <v>UCW-19707</v>
          </cell>
          <cell r="B3820" t="str">
            <v xml:space="preserve">Women's Apparel 23-09-2025 </v>
          </cell>
          <cell r="C3820" t="str">
            <v>CLOSED</v>
          </cell>
          <cell r="D3820" t="str">
            <v>Medium</v>
          </cell>
          <cell r="E3820" t="str">
            <v>netscribes</v>
          </cell>
          <cell r="F3820" t="str">
            <v>Lishita Kotian</v>
          </cell>
          <cell r="G3820">
            <v>45924.758333333331</v>
          </cell>
          <cell r="H3820">
            <v>45954.525000000001</v>
          </cell>
        </row>
        <row r="3821">
          <cell r="A3821" t="str">
            <v>UCW-19706</v>
          </cell>
          <cell r="B3821" t="str">
            <v>Incorrect title new balance</v>
          </cell>
          <cell r="C3821" t="str">
            <v>CLOSED</v>
          </cell>
          <cell r="D3821" t="str">
            <v>Medium</v>
          </cell>
          <cell r="E3821" t="str">
            <v>netscribes</v>
          </cell>
          <cell r="F3821" t="str">
            <v>Mohd Tahir Shaikh</v>
          </cell>
          <cell r="G3821">
            <v>45924.756944444445</v>
          </cell>
          <cell r="H3821">
            <v>46003.902777777781</v>
          </cell>
        </row>
        <row r="3822">
          <cell r="A3822" t="str">
            <v>UCW-19703</v>
          </cell>
          <cell r="B3822" t="str">
            <v>LIBAS X TATACLIQ NEW CATALOGUE 22-09-2025</v>
          </cell>
          <cell r="C3822" t="str">
            <v>CLOSED</v>
          </cell>
          <cell r="D3822" t="str">
            <v>Medium</v>
          </cell>
          <cell r="E3822" t="str">
            <v>netscribes</v>
          </cell>
          <cell r="F3822" t="str">
            <v>Lishita Kotian</v>
          </cell>
          <cell r="G3822">
            <v>45924.749305555553</v>
          </cell>
          <cell r="H3822">
            <v>45927.627083333333</v>
          </cell>
        </row>
        <row r="3823">
          <cell r="A3823" t="str">
            <v>UCW-19702</v>
          </cell>
          <cell r="B3823" t="str">
            <v>Content Sheet and Image Link | United colors of benetton | 160 products | Tata Cliq | 1216675347</v>
          </cell>
          <cell r="C3823" t="str">
            <v>CLOSED</v>
          </cell>
          <cell r="D3823" t="str">
            <v>Medium</v>
          </cell>
          <cell r="E3823" t="str">
            <v>netscribes</v>
          </cell>
          <cell r="F3823" t="str">
            <v>Sushma Ram</v>
          </cell>
          <cell r="G3823">
            <v>45924.747916666667</v>
          </cell>
          <cell r="H3823">
            <v>45927.675694444442</v>
          </cell>
        </row>
        <row r="3824">
          <cell r="A3824" t="str">
            <v>UCW-19701</v>
          </cell>
          <cell r="B3824" t="str">
            <v>Men's Apparel 23-09-2025</v>
          </cell>
          <cell r="C3824" t="str">
            <v>CLOSED</v>
          </cell>
          <cell r="D3824" t="str">
            <v>Medium</v>
          </cell>
          <cell r="E3824" t="str">
            <v>netscribes</v>
          </cell>
          <cell r="F3824" t="str">
            <v>Lishita Kotian</v>
          </cell>
          <cell r="G3824">
            <v>45924.743055555555</v>
          </cell>
          <cell r="H3824">
            <v>45927.406944444447</v>
          </cell>
        </row>
        <row r="3825">
          <cell r="A3825" t="str">
            <v>UCW-19685</v>
          </cell>
          <cell r="B3825" t="str">
            <v>CLONE - TATACLIQ x Knitroot - Catalogue</v>
          </cell>
          <cell r="C3825" t="str">
            <v>CLOSED</v>
          </cell>
          <cell r="D3825" t="str">
            <v>Medium</v>
          </cell>
          <cell r="E3825" t="str">
            <v>netscribes</v>
          </cell>
          <cell r="F3825" t="str">
            <v>Mohd Tahir Shaikh</v>
          </cell>
          <cell r="G3825">
            <v>45924.579861111109</v>
          </cell>
          <cell r="H3825">
            <v>45930.724305555559</v>
          </cell>
        </row>
        <row r="3826">
          <cell r="A3826" t="str">
            <v>UCW-19681</v>
          </cell>
          <cell r="B3826" t="str">
            <v>Tata CLiQ | Timex-Guess New SKUs Latching Request - 22nd Sept'25</v>
          </cell>
          <cell r="C3826" t="str">
            <v>CLOSED</v>
          </cell>
          <cell r="D3826" t="str">
            <v>Medium</v>
          </cell>
          <cell r="E3826" t="str">
            <v>netscribes</v>
          </cell>
          <cell r="F3826" t="str">
            <v>Mohd Tahir Shaikh</v>
          </cell>
          <cell r="G3826">
            <v>45924.570138888892</v>
          </cell>
          <cell r="H3826">
            <v>46003.900694444441</v>
          </cell>
        </row>
        <row r="3827">
          <cell r="A3827" t="str">
            <v>UCW-19675</v>
          </cell>
          <cell r="B3827" t="str">
            <v>TH-Omni-Lot 77</v>
          </cell>
          <cell r="C3827" t="str">
            <v>CLOSED</v>
          </cell>
          <cell r="D3827" t="str">
            <v>Medium</v>
          </cell>
          <cell r="E3827" t="str">
            <v>netscribes</v>
          </cell>
          <cell r="F3827" t="str">
            <v>netscribes</v>
          </cell>
          <cell r="G3827">
            <v>45924.534722222219</v>
          </cell>
          <cell r="H3827">
            <v>46003.9</v>
          </cell>
        </row>
        <row r="3828">
          <cell r="A3828" t="str">
            <v>UCW-19672</v>
          </cell>
          <cell r="B3828" t="str">
            <v>CK Omni-90 Lot</v>
          </cell>
          <cell r="C3828" t="str">
            <v>CLOSED</v>
          </cell>
          <cell r="D3828" t="str">
            <v>Medium</v>
          </cell>
          <cell r="E3828" t="str">
            <v>netscribes</v>
          </cell>
          <cell r="F3828" t="str">
            <v>netscribes</v>
          </cell>
          <cell r="G3828">
            <v>45924.522222222222</v>
          </cell>
          <cell r="H3828">
            <v>46003.899305555555</v>
          </cell>
        </row>
        <row r="3829">
          <cell r="A3829" t="str">
            <v>UCW-19671</v>
          </cell>
          <cell r="B3829" t="str">
            <v>Tata CLIQ(Fashion+Luxury) |adidas DTC| Apparel Attributes for Listing_11-09-25</v>
          </cell>
          <cell r="C3829" t="str">
            <v>CLOSED</v>
          </cell>
          <cell r="D3829" t="str">
            <v>Medium</v>
          </cell>
          <cell r="E3829" t="str">
            <v>netscribes</v>
          </cell>
          <cell r="F3829" t="str">
            <v>netscribes</v>
          </cell>
          <cell r="G3829">
            <v>45924.519444444442</v>
          </cell>
          <cell r="H3829">
            <v>46003.898611111108</v>
          </cell>
        </row>
        <row r="3830">
          <cell r="A3830" t="str">
            <v>UCW-19668</v>
          </cell>
          <cell r="B3830" t="str">
            <v>Beauty - image resize - 24 sep</v>
          </cell>
          <cell r="C3830" t="str">
            <v>CLOSED</v>
          </cell>
          <cell r="D3830" t="str">
            <v>Highest</v>
          </cell>
          <cell r="E3830" t="str">
            <v>netscribes</v>
          </cell>
          <cell r="F3830" t="str">
            <v>Shraddha Dighe</v>
          </cell>
          <cell r="G3830">
            <v>45924.479166666664</v>
          </cell>
          <cell r="H3830">
            <v>46003.897222222222</v>
          </cell>
        </row>
        <row r="3831">
          <cell r="A3831" t="str">
            <v>UCW-19651</v>
          </cell>
          <cell r="B3831" t="str">
            <v>Hoversoul Listing - CS. Enterprises 23 Sept 2025</v>
          </cell>
          <cell r="C3831" t="str">
            <v>CLOSED Due to Inactive/Insufficient Information</v>
          </cell>
          <cell r="D3831" t="str">
            <v>Medium</v>
          </cell>
          <cell r="E3831" t="str">
            <v>netscribes</v>
          </cell>
          <cell r="F3831" t="str">
            <v>Mohd Tahir Shaikh</v>
          </cell>
          <cell r="G3831">
            <v>45923.754166666666</v>
          </cell>
          <cell r="H3831">
            <v>45934.456250000003</v>
          </cell>
        </row>
        <row r="3832">
          <cell r="A3832" t="str">
            <v>UCW-19646</v>
          </cell>
          <cell r="B3832" t="str">
            <v>Need to change First theme Image</v>
          </cell>
          <cell r="C3832" t="str">
            <v>CLOSED</v>
          </cell>
          <cell r="D3832" t="str">
            <v>Medium</v>
          </cell>
          <cell r="E3832" t="str">
            <v>netscribes</v>
          </cell>
          <cell r="F3832" t="str">
            <v>Juilee Jadhav</v>
          </cell>
          <cell r="G3832">
            <v>45923.743055555555</v>
          </cell>
          <cell r="H3832">
            <v>45971.751388888886</v>
          </cell>
        </row>
        <row r="3833">
          <cell r="A3833" t="str">
            <v>UCW-19629</v>
          </cell>
          <cell r="B3833" t="str">
            <v>Tatacliq~ New Catalog  ~ 20 Sep 2025</v>
          </cell>
          <cell r="C3833" t="str">
            <v>CLOSED</v>
          </cell>
          <cell r="D3833" t="str">
            <v>Medium</v>
          </cell>
          <cell r="E3833" t="str">
            <v>netscribes</v>
          </cell>
          <cell r="F3833" t="str">
            <v>Mohd Tahir Shaikh</v>
          </cell>
          <cell r="G3833">
            <v>45923.643055555556</v>
          </cell>
          <cell r="H3833">
            <v>45988.71597222222</v>
          </cell>
        </row>
        <row r="3834">
          <cell r="A3834" t="str">
            <v>UCW-19627</v>
          </cell>
          <cell r="B3834" t="str">
            <v>Tata Cliq : Product Listing Footwear Lot 22-09-202</v>
          </cell>
          <cell r="C3834" t="str">
            <v>CLOSED</v>
          </cell>
          <cell r="D3834" t="str">
            <v>Medium</v>
          </cell>
          <cell r="E3834" t="str">
            <v>netscribes</v>
          </cell>
          <cell r="F3834" t="str">
            <v>Lishita Kotian</v>
          </cell>
          <cell r="G3834">
            <v>45923.636111111111</v>
          </cell>
          <cell r="H3834">
            <v>45926.686805555553</v>
          </cell>
        </row>
        <row r="3835">
          <cell r="A3835" t="str">
            <v>UCW-19623</v>
          </cell>
          <cell r="B3835" t="str">
            <v>Cataloging Require (Seller code- 127908)</v>
          </cell>
          <cell r="C3835" t="str">
            <v>CLOSED</v>
          </cell>
          <cell r="D3835" t="str">
            <v>Medium</v>
          </cell>
          <cell r="E3835" t="str">
            <v>netscribes</v>
          </cell>
          <cell r="F3835" t="str">
            <v>Juilee Jadhav</v>
          </cell>
          <cell r="G3835">
            <v>45923.611805555556</v>
          </cell>
          <cell r="H3835">
            <v>45938.565972222219</v>
          </cell>
        </row>
        <row r="3836">
          <cell r="A3836" t="str">
            <v>UCW-19618</v>
          </cell>
          <cell r="B3836" t="str">
            <v>MIA Life-Line Collections for DT</v>
          </cell>
          <cell r="C3836" t="str">
            <v>CLOSED</v>
          </cell>
          <cell r="D3836" t="str">
            <v>Medium</v>
          </cell>
          <cell r="E3836" t="str">
            <v>netscribes</v>
          </cell>
          <cell r="F3836" t="str">
            <v>Mohd Tahir Shaikh</v>
          </cell>
          <cell r="G3836">
            <v>45923.563888888886</v>
          </cell>
          <cell r="H3836">
            <v>45933.643750000003</v>
          </cell>
        </row>
        <row r="3837">
          <cell r="A3837" t="str">
            <v>UCW-19613</v>
          </cell>
          <cell r="B3837" t="str">
            <v>CLONE - Beauty - 125928 - E2E - Kilian Paris - 44 SKUS - 11 Sep</v>
          </cell>
          <cell r="C3837" t="str">
            <v>CLOSED Due to Inactive/Insufficient Information</v>
          </cell>
          <cell r="D3837" t="str">
            <v>Highest</v>
          </cell>
          <cell r="E3837" t="str">
            <v>netscribes</v>
          </cell>
          <cell r="F3837" t="str">
            <v>Shraddha Dighe</v>
          </cell>
          <cell r="G3837">
            <v>45923.505555555559</v>
          </cell>
          <cell r="H3837">
            <v>45923.625694444447</v>
          </cell>
        </row>
        <row r="3838">
          <cell r="A3838" t="str">
            <v>UCW-19606</v>
          </cell>
          <cell r="B3838" t="str">
            <v>TH/CK-MP-Lot 70</v>
          </cell>
          <cell r="C3838" t="str">
            <v>CLOSED</v>
          </cell>
          <cell r="D3838" t="str">
            <v>Medium</v>
          </cell>
          <cell r="E3838" t="str">
            <v>Chirag Dubal</v>
          </cell>
          <cell r="F3838" t="str">
            <v>Asmi Kumar</v>
          </cell>
          <cell r="G3838">
            <v>45923.484722222223</v>
          </cell>
          <cell r="H3838">
            <v>45943.824999999997</v>
          </cell>
        </row>
        <row r="3839">
          <cell r="A3839" t="str">
            <v>UCW-19604</v>
          </cell>
          <cell r="B3839" t="str">
            <v>Beauty - image resize - 23 Sep</v>
          </cell>
          <cell r="C3839" t="str">
            <v>CLOSED</v>
          </cell>
          <cell r="D3839" t="str">
            <v>Medium</v>
          </cell>
          <cell r="E3839" t="str">
            <v>netscribes</v>
          </cell>
          <cell r="F3839" t="str">
            <v>Shraddha Dighe</v>
          </cell>
          <cell r="G3839">
            <v>45923.479861111111</v>
          </cell>
          <cell r="H3839">
            <v>46003.896527777775</v>
          </cell>
        </row>
        <row r="3840">
          <cell r="A3840" t="str">
            <v>UCW-19602</v>
          </cell>
          <cell r="B3840" t="str">
            <v>Model Image Upload</v>
          </cell>
          <cell r="C3840" t="str">
            <v>CLOSED</v>
          </cell>
          <cell r="D3840" t="str">
            <v>Medium</v>
          </cell>
          <cell r="E3840" t="str">
            <v>netscribes</v>
          </cell>
          <cell r="F3840" t="str">
            <v>Mohd Tahir Shaikh</v>
          </cell>
          <cell r="G3840">
            <v>45923.477083333331</v>
          </cell>
          <cell r="H3840">
            <v>46003.895138888889</v>
          </cell>
        </row>
        <row r="3841">
          <cell r="A3841" t="str">
            <v>UCW-19592</v>
          </cell>
          <cell r="B3841" t="str">
            <v xml:space="preserve">Barrel Jeans - Add "Barrel Fit" on Title name </v>
          </cell>
          <cell r="C3841" t="str">
            <v>CLOSED</v>
          </cell>
          <cell r="D3841" t="str">
            <v>Medium</v>
          </cell>
          <cell r="E3841" t="str">
            <v>netscribes</v>
          </cell>
          <cell r="F3841" t="str">
            <v>Juilee Jadhav</v>
          </cell>
          <cell r="G3841">
            <v>45922.844444444447</v>
          </cell>
          <cell r="H3841">
            <v>46003.895833333336</v>
          </cell>
        </row>
        <row r="3842">
          <cell r="A3842" t="str">
            <v>UCW-19591</v>
          </cell>
          <cell r="B3842" t="str">
            <v>CLONE - Clarification Required on Catalog Templates - TATA CLiQ - 1933 SKUs</v>
          </cell>
          <cell r="C3842" t="str">
            <v>CLOSED</v>
          </cell>
          <cell r="D3842" t="str">
            <v>Medium</v>
          </cell>
          <cell r="E3842" t="str">
            <v>netscribes</v>
          </cell>
          <cell r="F3842" t="str">
            <v>Mohd Tahir Shaikh</v>
          </cell>
          <cell r="G3842">
            <v>45922.813194444447</v>
          </cell>
          <cell r="H3842">
            <v>46003.941666666666</v>
          </cell>
        </row>
        <row r="3843">
          <cell r="A3843" t="str">
            <v>UCW-19590</v>
          </cell>
          <cell r="B3843" t="str">
            <v>470 TCL MP Codes (Zegna, Off-White, Palm Angels) – For TCF Listing</v>
          </cell>
          <cell r="C3843" t="str">
            <v>CLOSED</v>
          </cell>
          <cell r="D3843" t="str">
            <v>Medium</v>
          </cell>
          <cell r="E3843" t="str">
            <v>netscribes</v>
          </cell>
          <cell r="F3843" t="str">
            <v>Mohd Tahir Shaikh</v>
          </cell>
          <cell r="G3843">
            <v>45922.809027777781</v>
          </cell>
          <cell r="H3843">
            <v>46003.895833333336</v>
          </cell>
        </row>
        <row r="3844">
          <cell r="A3844" t="str">
            <v>UCW-19582</v>
          </cell>
          <cell r="B3844" t="str">
            <v>Updated images-19-09-2025</v>
          </cell>
          <cell r="C3844" t="str">
            <v>CLOSED</v>
          </cell>
          <cell r="D3844" t="str">
            <v>Medium</v>
          </cell>
          <cell r="E3844" t="str">
            <v>netscribes</v>
          </cell>
          <cell r="F3844" t="str">
            <v>Juilee Jadhav</v>
          </cell>
          <cell r="G3844">
            <v>45922.779166666667</v>
          </cell>
          <cell r="H3844">
            <v>45973.807638888888</v>
          </cell>
        </row>
        <row r="3845">
          <cell r="A3845" t="str">
            <v>UCW-19581</v>
          </cell>
          <cell r="B3845" t="str">
            <v>Adidas Sell now file for listing</v>
          </cell>
          <cell r="C3845" t="str">
            <v>CLOSED</v>
          </cell>
          <cell r="D3845" t="str">
            <v>Medium</v>
          </cell>
          <cell r="E3845" t="str">
            <v>netscribes</v>
          </cell>
          <cell r="F3845" t="str">
            <v>Mohd Tahir Shaikh</v>
          </cell>
          <cell r="G3845">
            <v>45922.775000000001</v>
          </cell>
          <cell r="H3845">
            <v>46003.884722222225</v>
          </cell>
        </row>
        <row r="3846">
          <cell r="A3846" t="str">
            <v>UCW-19567</v>
          </cell>
          <cell r="B3846" t="str">
            <v>Tatacliq Women Ethnic Wear Template | 18th Sep'2025</v>
          </cell>
          <cell r="C3846" t="str">
            <v>CLOSED</v>
          </cell>
          <cell r="D3846" t="str">
            <v>Medium</v>
          </cell>
          <cell r="E3846" t="str">
            <v>netscribes</v>
          </cell>
          <cell r="F3846" t="str">
            <v>Sushma Ram</v>
          </cell>
          <cell r="G3846">
            <v>45922.726388888892</v>
          </cell>
          <cell r="H3846">
            <v>45926.967361111114</v>
          </cell>
        </row>
        <row r="3847">
          <cell r="A3847" t="str">
            <v>UCW-19558</v>
          </cell>
          <cell r="B3847" t="str">
            <v>Benetton new kids apparel  catalog details 19-9-2025</v>
          </cell>
          <cell r="C3847" t="str">
            <v>CLOSED</v>
          </cell>
          <cell r="D3847" t="str">
            <v>Medium</v>
          </cell>
          <cell r="E3847" t="str">
            <v>netscribes</v>
          </cell>
          <cell r="F3847" t="str">
            <v>Mohd Tahir Shaikh</v>
          </cell>
          <cell r="G3847">
            <v>45922.693749999999</v>
          </cell>
          <cell r="H3847">
            <v>45930.564583333333</v>
          </cell>
        </row>
        <row r="3848">
          <cell r="A3848" t="str">
            <v>UCW-19554</v>
          </cell>
          <cell r="B3848" t="str">
            <v>Request to Update Images for Existing Product Listings 3</v>
          </cell>
          <cell r="C3848" t="str">
            <v>CLOSED</v>
          </cell>
          <cell r="D3848" t="str">
            <v>Medium</v>
          </cell>
          <cell r="E3848" t="str">
            <v>netscribes</v>
          </cell>
          <cell r="F3848" t="str">
            <v>Sushma Ram</v>
          </cell>
          <cell r="G3848">
            <v>45922.677777777775</v>
          </cell>
          <cell r="H3848">
            <v>45973.786111111112</v>
          </cell>
        </row>
        <row r="3849">
          <cell r="A3849" t="str">
            <v>UCW-19551</v>
          </cell>
          <cell r="B3849" t="str">
            <v>CK/TH Omni-98 Lot</v>
          </cell>
          <cell r="C3849" t="str">
            <v>CLOSED</v>
          </cell>
          <cell r="D3849" t="str">
            <v>Medium</v>
          </cell>
          <cell r="E3849" t="str">
            <v>Chirag Dubal</v>
          </cell>
          <cell r="F3849" t="str">
            <v>Asmi Kumar</v>
          </cell>
          <cell r="G3849">
            <v>45922.677083333336</v>
          </cell>
          <cell r="H3849">
            <v>45943.826388888891</v>
          </cell>
        </row>
        <row r="3850">
          <cell r="A3850" t="str">
            <v>UCW-19550</v>
          </cell>
          <cell r="B3850" t="str">
            <v>Request to Update Images for Existing Product Listings 4</v>
          </cell>
          <cell r="C3850" t="str">
            <v>CLOSED</v>
          </cell>
          <cell r="D3850" t="str">
            <v>Medium</v>
          </cell>
          <cell r="E3850" t="str">
            <v>netscribes</v>
          </cell>
          <cell r="F3850" t="str">
            <v>Sushma Ram</v>
          </cell>
          <cell r="G3850">
            <v>45922.675000000003</v>
          </cell>
          <cell r="H3850">
            <v>46004.368750000001</v>
          </cell>
        </row>
        <row r="3851">
          <cell r="A3851" t="str">
            <v>UCW-19541</v>
          </cell>
          <cell r="B3851" t="str">
            <v>SHOWOFFFF - Collection &amp; Occasion Tag</v>
          </cell>
          <cell r="C3851" t="str">
            <v>CLOSED Due to Inactive/Insufficient Information</v>
          </cell>
          <cell r="D3851" t="str">
            <v>Medium</v>
          </cell>
          <cell r="E3851" t="str">
            <v>netscribes</v>
          </cell>
          <cell r="F3851" t="str">
            <v>Lishita Kotian</v>
          </cell>
          <cell r="G3851">
            <v>45922.636111111111</v>
          </cell>
          <cell r="H3851">
            <v>45929.431250000001</v>
          </cell>
        </row>
        <row r="3852">
          <cell r="A3852" t="str">
            <v>UCW-19539</v>
          </cell>
          <cell r="B3852" t="str">
            <v>Title changes _KISNA</v>
          </cell>
          <cell r="C3852" t="str">
            <v>CLOSED</v>
          </cell>
          <cell r="D3852" t="str">
            <v>Medium</v>
          </cell>
          <cell r="E3852" t="str">
            <v>netscribes</v>
          </cell>
          <cell r="F3852" t="str">
            <v>Mohd Tahir Shaikh</v>
          </cell>
          <cell r="G3852">
            <v>45922.634722222225</v>
          </cell>
          <cell r="H3852">
            <v>46004.369444444441</v>
          </cell>
        </row>
        <row r="3853">
          <cell r="A3853" t="str">
            <v>UCW-19535</v>
          </cell>
          <cell r="B3853" t="str">
            <v>Aurelia &amp; W- 183 Style- Fall2025- 15th Sep</v>
          </cell>
          <cell r="C3853" t="str">
            <v>CLOSED</v>
          </cell>
          <cell r="D3853" t="str">
            <v>Medium</v>
          </cell>
          <cell r="E3853" t="str">
            <v>netscribes</v>
          </cell>
          <cell r="F3853" t="str">
            <v>Sushma Ram</v>
          </cell>
          <cell r="G3853">
            <v>45922.614583333336</v>
          </cell>
          <cell r="H3853">
            <v>45926.782638888886</v>
          </cell>
        </row>
        <row r="3854">
          <cell r="A3854" t="str">
            <v>UCW-19532</v>
          </cell>
          <cell r="B3854" t="str">
            <v>Request for Image Changes – Tata Cliq New Coins Listing (1st September 2025)</v>
          </cell>
          <cell r="C3854" t="str">
            <v>CLOSED</v>
          </cell>
          <cell r="D3854" t="str">
            <v>Medium</v>
          </cell>
          <cell r="E3854" t="str">
            <v>netscribes</v>
          </cell>
          <cell r="F3854" t="str">
            <v>Juilee Jadhav</v>
          </cell>
          <cell r="G3854">
            <v>45922.602777777778</v>
          </cell>
          <cell r="H3854">
            <v>46004.368055555555</v>
          </cell>
        </row>
        <row r="3855">
          <cell r="A3855" t="str">
            <v>UCW-19531</v>
          </cell>
          <cell r="B3855" t="str">
            <v>TATACLIQ X LIBAS NEW CATALOGUE 18-09-2025</v>
          </cell>
          <cell r="C3855" t="str">
            <v>CLOSED</v>
          </cell>
          <cell r="D3855" t="str">
            <v>Highest</v>
          </cell>
          <cell r="E3855" t="str">
            <v>netscribes</v>
          </cell>
          <cell r="F3855" t="str">
            <v>Sushma Ram</v>
          </cell>
          <cell r="G3855">
            <v>45922.59652777778</v>
          </cell>
          <cell r="H3855">
            <v>45926.775000000001</v>
          </cell>
        </row>
        <row r="3856">
          <cell r="A3856" t="str">
            <v>UCW-19527</v>
          </cell>
          <cell r="B3856" t="str">
            <v>MAFADEMY - CATALOGUING</v>
          </cell>
          <cell r="C3856" t="str">
            <v>CLOSED</v>
          </cell>
          <cell r="D3856" t="str">
            <v>Medium</v>
          </cell>
          <cell r="E3856" t="str">
            <v>netscribes</v>
          </cell>
          <cell r="F3856" t="str">
            <v>Sushma Ram</v>
          </cell>
          <cell r="G3856">
            <v>45922.563194444447</v>
          </cell>
          <cell r="H3856">
            <v>46172.65</v>
          </cell>
        </row>
        <row r="3857">
          <cell r="A3857" t="str">
            <v>UCW-19526</v>
          </cell>
          <cell r="B3857" t="str">
            <v>Tatacliq Specimen Template | 15th Sep'25</v>
          </cell>
          <cell r="C3857" t="str">
            <v>CLOSED</v>
          </cell>
          <cell r="D3857" t="str">
            <v>Medium</v>
          </cell>
          <cell r="E3857" t="str">
            <v>netscribes</v>
          </cell>
          <cell r="F3857" t="str">
            <v>Lishita Kotian</v>
          </cell>
          <cell r="G3857">
            <v>45922.556250000001</v>
          </cell>
          <cell r="H3857">
            <v>45926.709027777775</v>
          </cell>
        </row>
        <row r="3858">
          <cell r="A3858" t="str">
            <v>UCW-19524</v>
          </cell>
          <cell r="B3858" t="str">
            <v>Beauty - Image resize - 22 SEP</v>
          </cell>
          <cell r="C3858" t="str">
            <v>CLOSED</v>
          </cell>
          <cell r="D3858" t="str">
            <v>Highest</v>
          </cell>
          <cell r="E3858" t="str">
            <v>netscribes</v>
          </cell>
          <cell r="F3858" t="str">
            <v>Shraddha Dighe</v>
          </cell>
          <cell r="G3858">
            <v>45922.547222222223</v>
          </cell>
          <cell r="H3858">
            <v>46004.367361111108</v>
          </cell>
        </row>
        <row r="3859">
          <cell r="A3859" t="str">
            <v>UCW-19523</v>
          </cell>
          <cell r="B3859" t="str">
            <v>CLONE - Beauty - 125928 - E2E - Kilian Paris - 44 SKUS - 11 Sep</v>
          </cell>
          <cell r="C3859" t="str">
            <v>CLOSED</v>
          </cell>
          <cell r="D3859" t="str">
            <v>Highest</v>
          </cell>
          <cell r="E3859" t="str">
            <v>netscribes</v>
          </cell>
          <cell r="F3859" t="str">
            <v>Simi Raichel Zachariah</v>
          </cell>
          <cell r="G3859">
            <v>45922.545138888891</v>
          </cell>
          <cell r="H3859">
            <v>45953.376388888886</v>
          </cell>
        </row>
        <row r="3860">
          <cell r="A3860" t="str">
            <v>UCW-19521</v>
          </cell>
          <cell r="B3860" t="str">
            <v>Beauty - 129436 - E2E - FreshLuxe - 18 SKUS - 22 Sep</v>
          </cell>
          <cell r="C3860" t="str">
            <v>CLOSED Due to Inactive/Insufficient Information</v>
          </cell>
          <cell r="D3860" t="str">
            <v>Medium</v>
          </cell>
          <cell r="E3860" t="str">
            <v>netscribes</v>
          </cell>
          <cell r="F3860" t="str">
            <v>Shraddha Dighe</v>
          </cell>
          <cell r="G3860">
            <v>45922.535416666666</v>
          </cell>
          <cell r="H3860">
            <v>45923.519444444442</v>
          </cell>
        </row>
        <row r="3861">
          <cell r="A3861" t="str">
            <v>UCW-19518</v>
          </cell>
          <cell r="B3861" t="str">
            <v>Styles Migration to Tata Cliq Westbury Account - 18-09-2025</v>
          </cell>
          <cell r="C3861" t="str">
            <v>CLOSED</v>
          </cell>
          <cell r="D3861" t="str">
            <v>Medium</v>
          </cell>
          <cell r="E3861" t="str">
            <v>netscribes</v>
          </cell>
          <cell r="F3861" t="str">
            <v>Sushma Ram</v>
          </cell>
          <cell r="G3861">
            <v>45922.515972222223</v>
          </cell>
          <cell r="H3861">
            <v>46003.93472222222</v>
          </cell>
        </row>
        <row r="3862">
          <cell r="A3862" t="str">
            <v>UCW-19517</v>
          </cell>
          <cell r="B3862" t="str">
            <v>Bruce VideoUpdate | Aristocrat | Tatacliq</v>
          </cell>
          <cell r="C3862" t="str">
            <v>CLOSED</v>
          </cell>
          <cell r="D3862" t="str">
            <v>Medium</v>
          </cell>
          <cell r="E3862" t="str">
            <v>netscribes</v>
          </cell>
          <cell r="F3862" t="str">
            <v>Lishita Kotian</v>
          </cell>
          <cell r="G3862">
            <v>45922.508333333331</v>
          </cell>
          <cell r="H3862">
            <v>45929.703472222223</v>
          </cell>
        </row>
        <row r="3863">
          <cell r="A3863" t="str">
            <v>UCW-19516</v>
          </cell>
          <cell r="B3863" t="str">
            <v>Beauty - 125928 - E2E - Bobbi Brown - 34 SKUS - 22 Sep</v>
          </cell>
          <cell r="C3863" t="str">
            <v>CLOSED</v>
          </cell>
          <cell r="D3863" t="str">
            <v>Highest</v>
          </cell>
          <cell r="E3863" t="str">
            <v>netscribes</v>
          </cell>
          <cell r="F3863" t="str">
            <v>Shraddha Dighe</v>
          </cell>
          <cell r="G3863">
            <v>45922.506249999999</v>
          </cell>
          <cell r="H3863">
            <v>45953.376388888886</v>
          </cell>
        </row>
        <row r="3864">
          <cell r="A3864" t="str">
            <v>UCW-19515</v>
          </cell>
          <cell r="B3864" t="str">
            <v>TSK21HO02546</v>
          </cell>
          <cell r="C3864" t="str">
            <v>CLOSED</v>
          </cell>
          <cell r="D3864" t="str">
            <v>Medium</v>
          </cell>
          <cell r="E3864" t="str">
            <v>netscribes</v>
          </cell>
          <cell r="F3864" t="str">
            <v>Juilee Jadhav</v>
          </cell>
          <cell r="G3864">
            <v>45922.499305555553</v>
          </cell>
          <cell r="H3864">
            <v>45929.712500000001</v>
          </cell>
        </row>
        <row r="3865">
          <cell r="A3865" t="str">
            <v>UCW-19513</v>
          </cell>
          <cell r="B3865" t="str">
            <v>CLONE - Beauty - 129242 - E2E - Kindlife (14 Brands) - 145 SKUS - 12 Sep</v>
          </cell>
          <cell r="C3865" t="str">
            <v>CLOSED</v>
          </cell>
          <cell r="D3865" t="str">
            <v>Highest</v>
          </cell>
          <cell r="E3865" t="str">
            <v>netscribes</v>
          </cell>
          <cell r="F3865" t="str">
            <v>Simi Raichel Zachariah</v>
          </cell>
          <cell r="G3865">
            <v>45922.499305555553</v>
          </cell>
          <cell r="H3865">
            <v>45929.461805555555</v>
          </cell>
        </row>
        <row r="3866">
          <cell r="A3866" t="str">
            <v>UCW-19506</v>
          </cell>
          <cell r="B3866" t="str">
            <v>Atlas | Drift Video Update | Aristocrat | Tatacliq</v>
          </cell>
          <cell r="C3866" t="str">
            <v>CLOSED</v>
          </cell>
          <cell r="D3866" t="str">
            <v>Medium</v>
          </cell>
          <cell r="E3866" t="str">
            <v>netscribes</v>
          </cell>
          <cell r="F3866" t="str">
            <v>Lishita Kotian</v>
          </cell>
          <cell r="G3866">
            <v>45922.472916666666</v>
          </cell>
          <cell r="H3866">
            <v>46003.933333333334</v>
          </cell>
        </row>
        <row r="3867">
          <cell r="A3867" t="str">
            <v>UCW-19497</v>
          </cell>
          <cell r="B3867" t="str">
            <v>CLONE - RNW New articel listing Hit1</v>
          </cell>
          <cell r="C3867" t="str">
            <v>CLOSED</v>
          </cell>
          <cell r="D3867" t="str">
            <v>Medium</v>
          </cell>
          <cell r="E3867" t="str">
            <v>netscribes</v>
          </cell>
          <cell r="F3867" t="str">
            <v>Mohd Tahir Shaikh</v>
          </cell>
          <cell r="G3867">
            <v>45922.011111111111</v>
          </cell>
          <cell r="H3867">
            <v>45933.708333333336</v>
          </cell>
        </row>
        <row r="3868">
          <cell r="A3868" t="str">
            <v>UCW-19488</v>
          </cell>
          <cell r="B3868" t="str">
            <v>Tatacliq Women Western Wear Template | 18th Sep'2025</v>
          </cell>
          <cell r="C3868" t="str">
            <v>CLOSED</v>
          </cell>
          <cell r="D3868" t="str">
            <v>Medium</v>
          </cell>
          <cell r="E3868" t="str">
            <v>netscribes</v>
          </cell>
          <cell r="F3868" t="str">
            <v>Lishita Kotian</v>
          </cell>
          <cell r="G3868">
            <v>45921.759722222225</v>
          </cell>
          <cell r="H3868">
            <v>45926.717361111114</v>
          </cell>
        </row>
        <row r="3869">
          <cell r="A3869" t="str">
            <v>UCW-19487</v>
          </cell>
          <cell r="B3869" t="str">
            <v>Tatacliq Men Women Footwear Templates | 18th Sep'2025</v>
          </cell>
          <cell r="C3869" t="str">
            <v>CLOSED</v>
          </cell>
          <cell r="D3869" t="str">
            <v>Medium</v>
          </cell>
          <cell r="E3869" t="str">
            <v>netscribes</v>
          </cell>
          <cell r="F3869" t="str">
            <v>Lishita Kotian</v>
          </cell>
          <cell r="G3869">
            <v>45921.756249999999</v>
          </cell>
          <cell r="H3869">
            <v>45923.856944444444</v>
          </cell>
        </row>
        <row r="3870">
          <cell r="A3870" t="str">
            <v>UCW-19473</v>
          </cell>
          <cell r="B3870" t="str">
            <v>TataCliq: New Aethleisure Sport Shoes Category</v>
          </cell>
          <cell r="C3870" t="str">
            <v>CLOSED</v>
          </cell>
          <cell r="D3870" t="str">
            <v>Medium</v>
          </cell>
          <cell r="E3870" t="str">
            <v>netscribes</v>
          </cell>
          <cell r="F3870" t="str">
            <v>Juilee Jadhav</v>
          </cell>
          <cell r="G3870">
            <v>45921.577777777777</v>
          </cell>
          <cell r="H3870">
            <v>45923.90625</v>
          </cell>
        </row>
        <row r="3871">
          <cell r="A3871" t="str">
            <v>UCW-19471</v>
          </cell>
          <cell r="B3871" t="str">
            <v>TH/CK-MP-Lot 68</v>
          </cell>
          <cell r="C3871" t="str">
            <v>CLOSED</v>
          </cell>
          <cell r="D3871" t="str">
            <v>Medium</v>
          </cell>
          <cell r="E3871" t="str">
            <v>netscribes</v>
          </cell>
          <cell r="F3871" t="str">
            <v>netscribes</v>
          </cell>
          <cell r="G3871">
            <v>45921.517361111109</v>
          </cell>
          <cell r="H3871">
            <v>45965.9</v>
          </cell>
        </row>
        <row r="3872">
          <cell r="A3872" t="str">
            <v>UCW-19464</v>
          </cell>
          <cell r="B3872" t="str">
            <v>Crash Club New Product Listings - (#155-#159-#161-#163) - Multiple - 298 SKUs</v>
          </cell>
          <cell r="C3872" t="str">
            <v>CLOSED</v>
          </cell>
          <cell r="D3872" t="str">
            <v>Medium</v>
          </cell>
          <cell r="E3872" t="str">
            <v>netscribes</v>
          </cell>
          <cell r="F3872" t="str">
            <v>Mohd Tahir Shaikh</v>
          </cell>
          <cell r="G3872">
            <v>45920.545138888891</v>
          </cell>
          <cell r="H3872">
            <v>45930.554861111108</v>
          </cell>
        </row>
        <row r="3873">
          <cell r="A3873" t="str">
            <v>UCW-19462</v>
          </cell>
          <cell r="B3873" t="str">
            <v xml:space="preserve">Men's Apparel 08-09-2025 </v>
          </cell>
          <cell r="C3873" t="str">
            <v>CLOSED</v>
          </cell>
          <cell r="D3873" t="str">
            <v>Medium</v>
          </cell>
          <cell r="E3873" t="str">
            <v>netscribes</v>
          </cell>
          <cell r="F3873" t="str">
            <v>netscribes</v>
          </cell>
          <cell r="G3873">
            <v>45920.530555555553</v>
          </cell>
          <cell r="H3873">
            <v>45965.900694444441</v>
          </cell>
        </row>
        <row r="3874">
          <cell r="A3874" t="str">
            <v>UCW-19461</v>
          </cell>
          <cell r="B3874" t="str">
            <v>Beauty - Image resize - 4 SKUS - 20 Sep</v>
          </cell>
          <cell r="C3874" t="str">
            <v>CLOSED</v>
          </cell>
          <cell r="D3874" t="str">
            <v>Highest</v>
          </cell>
          <cell r="E3874" t="str">
            <v>netscribes</v>
          </cell>
          <cell r="F3874" t="str">
            <v>Shraddha Dighe</v>
          </cell>
          <cell r="G3874">
            <v>45920.447222222225</v>
          </cell>
          <cell r="H3874">
            <v>46004.367361111108</v>
          </cell>
        </row>
        <row r="3875">
          <cell r="A3875" t="str">
            <v>UCW-19449</v>
          </cell>
          <cell r="B3875" t="str">
            <v xml:space="preserve">Men's Apparel 17-09-2025 </v>
          </cell>
          <cell r="C3875" t="str">
            <v>CLOSED</v>
          </cell>
          <cell r="D3875" t="str">
            <v>Medium</v>
          </cell>
          <cell r="E3875" t="str">
            <v>netscribes</v>
          </cell>
          <cell r="F3875" t="str">
            <v>netscribes</v>
          </cell>
          <cell r="G3875">
            <v>45919.760416666664</v>
          </cell>
          <cell r="H3875">
            <v>46004.366666666669</v>
          </cell>
        </row>
        <row r="3876">
          <cell r="A3876" t="str">
            <v>UCW-19447</v>
          </cell>
          <cell r="B3876" t="str">
            <v>Tatacliq Kids Apparels Template | 17th Sep'2025</v>
          </cell>
          <cell r="C3876" t="str">
            <v>CLOSED</v>
          </cell>
          <cell r="D3876" t="str">
            <v>High</v>
          </cell>
          <cell r="E3876" t="str">
            <v>netscribes</v>
          </cell>
          <cell r="F3876" t="str">
            <v>Sushma Ram</v>
          </cell>
          <cell r="G3876">
            <v>45919.75</v>
          </cell>
          <cell r="H3876">
            <v>45926.704861111109</v>
          </cell>
        </row>
        <row r="3877">
          <cell r="A3877" t="str">
            <v>UCW-19441</v>
          </cell>
          <cell r="B3877" t="str">
            <v>Beauty - Image resize for Ikonic Professional UCW-19374 - 19 Sep</v>
          </cell>
          <cell r="C3877" t="str">
            <v>CLOSED</v>
          </cell>
          <cell r="D3877" t="str">
            <v>Highest</v>
          </cell>
          <cell r="E3877" t="str">
            <v>netscribes</v>
          </cell>
          <cell r="F3877" t="str">
            <v>Shraddha Dighe</v>
          </cell>
          <cell r="G3877">
            <v>45919.723611111112</v>
          </cell>
          <cell r="H3877">
            <v>46004.366666666669</v>
          </cell>
        </row>
        <row r="3878">
          <cell r="A3878" t="str">
            <v>UCW-19438</v>
          </cell>
          <cell r="B3878" t="str">
            <v>Amore_Hybrid Latex_New Listing</v>
          </cell>
          <cell r="C3878" t="str">
            <v>CLOSED</v>
          </cell>
          <cell r="D3878" t="str">
            <v>Medium</v>
          </cell>
          <cell r="E3878" t="str">
            <v>netscribes</v>
          </cell>
          <cell r="F3878" t="str">
            <v>Juilee Jadhav</v>
          </cell>
          <cell r="G3878">
            <v>45919.72152777778</v>
          </cell>
          <cell r="H3878">
            <v>45929.723611111112</v>
          </cell>
        </row>
        <row r="3879">
          <cell r="A3879" t="str">
            <v>UCW-19436</v>
          </cell>
          <cell r="B3879" t="str">
            <v>CLONE - New Listing File || Saral Home || Seller code : 125330</v>
          </cell>
          <cell r="C3879" t="str">
            <v>CLOSED</v>
          </cell>
          <cell r="D3879" t="str">
            <v>Medium</v>
          </cell>
          <cell r="E3879" t="str">
            <v>netscribes</v>
          </cell>
          <cell r="F3879" t="str">
            <v>Juilee Jadhav</v>
          </cell>
          <cell r="G3879">
            <v>45919.697916666664</v>
          </cell>
          <cell r="H3879">
            <v>45920.660416666666</v>
          </cell>
        </row>
        <row r="3880">
          <cell r="A3880" t="str">
            <v>UCW-19435</v>
          </cell>
          <cell r="B3880" t="str">
            <v>CLONE - New Listing- Dohar, Comforters, Towels- 43 SKUs</v>
          </cell>
          <cell r="C3880" t="str">
            <v>CLOSED</v>
          </cell>
          <cell r="D3880" t="str">
            <v>Medium</v>
          </cell>
          <cell r="E3880" t="str">
            <v>netscribes</v>
          </cell>
          <cell r="F3880" t="str">
            <v>Juilee Jadhav</v>
          </cell>
          <cell r="G3880">
            <v>45919.695833333331</v>
          </cell>
          <cell r="H3880">
            <v>45920.506944444445</v>
          </cell>
        </row>
        <row r="3881">
          <cell r="A3881" t="str">
            <v>UCW-19434</v>
          </cell>
          <cell r="B3881" t="str">
            <v>Lotto Footwear 9th Lot Cataloguing</v>
          </cell>
          <cell r="C3881" t="str">
            <v>CLOSED</v>
          </cell>
          <cell r="D3881" t="str">
            <v>Medium</v>
          </cell>
          <cell r="E3881" t="str">
            <v>netscribes</v>
          </cell>
          <cell r="F3881" t="str">
            <v>Lishita Kotian</v>
          </cell>
          <cell r="G3881">
            <v>45919.689583333333</v>
          </cell>
          <cell r="H3881">
            <v>45939.759722222225</v>
          </cell>
        </row>
        <row r="3882">
          <cell r="A3882" t="str">
            <v>UCW-19431</v>
          </cell>
          <cell r="B3882" t="str">
            <v>New Collection Anklets Catalog for Upload 17.09.2025</v>
          </cell>
          <cell r="C3882" t="str">
            <v>CLOSED</v>
          </cell>
          <cell r="D3882" t="str">
            <v>Medium</v>
          </cell>
          <cell r="E3882" t="str">
            <v>netscribes</v>
          </cell>
          <cell r="F3882" t="str">
            <v>Mohd Tahir Shaikh</v>
          </cell>
          <cell r="G3882">
            <v>45919.673611111109</v>
          </cell>
          <cell r="H3882">
            <v>45924.784722222219</v>
          </cell>
        </row>
        <row r="3883">
          <cell r="A3883" t="str">
            <v>UCW-19430</v>
          </cell>
          <cell r="B3883" t="str">
            <v>Tatacliq Men Content template_10-09-25</v>
          </cell>
          <cell r="C3883" t="str">
            <v>CLOSED</v>
          </cell>
          <cell r="D3883" t="str">
            <v>Medium</v>
          </cell>
          <cell r="E3883" t="str">
            <v>netscribes</v>
          </cell>
          <cell r="F3883" t="str">
            <v>Lishita Kotian</v>
          </cell>
          <cell r="G3883">
            <v>45919.67291666667</v>
          </cell>
          <cell r="H3883">
            <v>45926.792361111111</v>
          </cell>
        </row>
        <row r="3884">
          <cell r="A3884" t="str">
            <v>UCW-19429</v>
          </cell>
          <cell r="B3884" t="str">
            <v>Product issue</v>
          </cell>
          <cell r="C3884" t="str">
            <v>CLOSED</v>
          </cell>
          <cell r="D3884" t="str">
            <v>Medium</v>
          </cell>
          <cell r="E3884" t="str">
            <v>Chirag Dubal</v>
          </cell>
          <cell r="F3884" t="str">
            <v>Asmi Kumar</v>
          </cell>
          <cell r="G3884">
            <v>45919.665277777778</v>
          </cell>
          <cell r="H3884">
            <v>46003.931944444441</v>
          </cell>
        </row>
        <row r="3885">
          <cell r="A3885" t="str">
            <v>UCW-19428</v>
          </cell>
          <cell r="B3885" t="str">
            <v>Submission of First Lot of Reworked Images</v>
          </cell>
          <cell r="C3885" t="str">
            <v>CLOSED</v>
          </cell>
          <cell r="D3885" t="str">
            <v>Medium</v>
          </cell>
          <cell r="E3885" t="str">
            <v>netscribes</v>
          </cell>
          <cell r="F3885" t="str">
            <v>Mohd Tahir Shaikh</v>
          </cell>
          <cell r="G3885">
            <v>45919.663888888892</v>
          </cell>
          <cell r="H3885">
            <v>46004.365972222222</v>
          </cell>
        </row>
        <row r="3886">
          <cell r="A3886" t="str">
            <v>UCW-19423</v>
          </cell>
          <cell r="B3886" t="str">
            <v xml:space="preserve">Reebok Women's Apparel 17-09-2025 </v>
          </cell>
          <cell r="C3886" t="str">
            <v>CLOSED</v>
          </cell>
          <cell r="D3886" t="str">
            <v>Medium</v>
          </cell>
          <cell r="E3886" t="str">
            <v>netscribes</v>
          </cell>
          <cell r="F3886" t="str">
            <v>Lishita Kotian</v>
          </cell>
          <cell r="G3886">
            <v>45919.65902777778</v>
          </cell>
          <cell r="H3886">
            <v>45939.613888888889</v>
          </cell>
        </row>
        <row r="3887">
          <cell r="A3887" t="str">
            <v>UCW-19421</v>
          </cell>
          <cell r="B3887" t="str">
            <v xml:space="preserve">Reebok Men's Apparel 17-09-2025 </v>
          </cell>
          <cell r="C3887" t="str">
            <v>CLOSED</v>
          </cell>
          <cell r="D3887" t="str">
            <v>Medium</v>
          </cell>
          <cell r="E3887" t="str">
            <v>netscribes</v>
          </cell>
          <cell r="F3887" t="str">
            <v>Juilee Jadhav</v>
          </cell>
          <cell r="G3887">
            <v>45919.643750000003</v>
          </cell>
          <cell r="H3887">
            <v>45926.636805555558</v>
          </cell>
        </row>
        <row r="3888">
          <cell r="A3888" t="str">
            <v>UCW-19408</v>
          </cell>
          <cell r="B3888" t="str">
            <v>CLONE - Crossword- New location addition</v>
          </cell>
          <cell r="C3888" t="str">
            <v>CLOSED Due to Inactive/Insufficient Information</v>
          </cell>
          <cell r="D3888" t="str">
            <v>Medium</v>
          </cell>
          <cell r="E3888" t="str">
            <v>netscribes</v>
          </cell>
          <cell r="F3888" t="str">
            <v>Mohd Tahir Shaikh</v>
          </cell>
          <cell r="G3888">
            <v>45919.573611111111</v>
          </cell>
          <cell r="H3888">
            <v>45930.475694444445</v>
          </cell>
        </row>
        <row r="3889">
          <cell r="A3889" t="str">
            <v>UCW-19404</v>
          </cell>
          <cell r="B3889" t="str">
            <v>CLONE - Benetton new kids apparel  catalog details 7-9-2025</v>
          </cell>
          <cell r="C3889" t="str">
            <v>CLOSED</v>
          </cell>
          <cell r="D3889" t="str">
            <v>Medium</v>
          </cell>
          <cell r="E3889" t="str">
            <v>netscribes</v>
          </cell>
          <cell r="F3889" t="str">
            <v>Mohd Tahir Shaikh</v>
          </cell>
          <cell r="G3889">
            <v>45919.520833333336</v>
          </cell>
          <cell r="H3889">
            <v>45927.45416666667</v>
          </cell>
        </row>
        <row r="3890">
          <cell r="A3890" t="str">
            <v>UCW-19402</v>
          </cell>
          <cell r="B3890" t="str">
            <v>Reebok Men's Apparel 17-09-2025</v>
          </cell>
          <cell r="C3890" t="str">
            <v>CLOSED</v>
          </cell>
          <cell r="D3890" t="str">
            <v>Medium</v>
          </cell>
          <cell r="E3890" t="str">
            <v>netscribes</v>
          </cell>
          <cell r="F3890" t="str">
            <v>Lishita Kotian</v>
          </cell>
          <cell r="G3890">
            <v>45919.513888888891</v>
          </cell>
          <cell r="H3890">
            <v>45931.556250000001</v>
          </cell>
        </row>
        <row r="3891">
          <cell r="A3891" t="str">
            <v>UCW-19387</v>
          </cell>
          <cell r="B3891" t="str">
            <v>Kharakapas - Apparel - 18/09/25</v>
          </cell>
          <cell r="C3891" t="str">
            <v>CLOSED</v>
          </cell>
          <cell r="D3891" t="str">
            <v>Medium</v>
          </cell>
          <cell r="E3891" t="str">
            <v>Chirag Dubal</v>
          </cell>
          <cell r="F3891" t="str">
            <v>Asmi Kumar</v>
          </cell>
          <cell r="G3891">
            <v>45919.459027777775</v>
          </cell>
          <cell r="H3891">
            <v>45943.830555555556</v>
          </cell>
        </row>
        <row r="3892">
          <cell r="A3892" t="str">
            <v>UCW-19382</v>
          </cell>
          <cell r="B3892" t="str">
            <v>New Product Listing of Milton - COLORTRADES</v>
          </cell>
          <cell r="C3892" t="str">
            <v>CLOSED</v>
          </cell>
          <cell r="D3892" t="str">
            <v>Medium</v>
          </cell>
          <cell r="E3892" t="str">
            <v>netscribes</v>
          </cell>
          <cell r="F3892" t="str">
            <v>Juilee Jadhav</v>
          </cell>
          <cell r="G3892">
            <v>45918.918055555558</v>
          </cell>
          <cell r="H3892">
            <v>45929.723611111112</v>
          </cell>
        </row>
        <row r="3893">
          <cell r="A3893" t="str">
            <v>UCW-19381</v>
          </cell>
          <cell r="B3893" t="str">
            <v>Jack &amp; Jones Junior AW-25 (LOT-3) TATA-CLIQ</v>
          </cell>
          <cell r="C3893" t="str">
            <v>CLOSED</v>
          </cell>
          <cell r="D3893" t="str">
            <v>Medium</v>
          </cell>
          <cell r="E3893" t="str">
            <v>netscribes</v>
          </cell>
          <cell r="F3893" t="str">
            <v>Sushma Ram</v>
          </cell>
          <cell r="G3893">
            <v>45918.831250000003</v>
          </cell>
          <cell r="H3893">
            <v>45927.906944444447</v>
          </cell>
        </row>
        <row r="3894">
          <cell r="A3894" t="str">
            <v>UCW-19380</v>
          </cell>
          <cell r="B3894" t="str">
            <v>Styli Men's Wear Catalogue | Lot-54</v>
          </cell>
          <cell r="C3894" t="str">
            <v>CLOSED</v>
          </cell>
          <cell r="D3894" t="str">
            <v>Medium</v>
          </cell>
          <cell r="E3894" t="str">
            <v>netscribes</v>
          </cell>
          <cell r="F3894" t="str">
            <v>Sushma Ram</v>
          </cell>
          <cell r="G3894">
            <v>45918.823611111111</v>
          </cell>
          <cell r="H3894">
            <v>45926.566666666666</v>
          </cell>
        </row>
        <row r="3895">
          <cell r="A3895" t="str">
            <v>UCW-19378</v>
          </cell>
          <cell r="B3895" t="str">
            <v>Miarcus -17 Styles-AW 25- 16 September</v>
          </cell>
          <cell r="C3895" t="str">
            <v>CLOSED</v>
          </cell>
          <cell r="D3895" t="str">
            <v>Medium</v>
          </cell>
          <cell r="E3895" t="str">
            <v>netscribes</v>
          </cell>
          <cell r="F3895" t="str">
            <v>Sushma Ram</v>
          </cell>
          <cell r="G3895">
            <v>45918.804166666669</v>
          </cell>
          <cell r="H3895">
            <v>45926.761805555558</v>
          </cell>
        </row>
        <row r="3896">
          <cell r="A3896" t="str">
            <v>UCW-19376</v>
          </cell>
          <cell r="B3896" t="str">
            <v>Beauty - 125928 - E2E - Kama Ayurveda - 14 SKUS - 18 Sep</v>
          </cell>
          <cell r="C3896" t="str">
            <v>CLOSED</v>
          </cell>
          <cell r="D3896" t="str">
            <v>Highest</v>
          </cell>
          <cell r="E3896" t="str">
            <v>netscribes</v>
          </cell>
          <cell r="F3896" t="str">
            <v>Shraddha Dighe</v>
          </cell>
          <cell r="G3896">
            <v>45918.771527777775</v>
          </cell>
          <cell r="H3896">
            <v>45953.37777777778</v>
          </cell>
        </row>
        <row r="3897">
          <cell r="A3897" t="str">
            <v>UCW-19373</v>
          </cell>
          <cell r="B3897" t="str">
            <v>Updated images-16-09-2025</v>
          </cell>
          <cell r="C3897" t="str">
            <v>CLOSED Due to Inactive/Insufficient Information</v>
          </cell>
          <cell r="D3897" t="str">
            <v>Medium</v>
          </cell>
          <cell r="E3897" t="str">
            <v>netscribes</v>
          </cell>
          <cell r="F3897" t="str">
            <v>Mohd Tahir Shaikh</v>
          </cell>
          <cell r="G3897">
            <v>45918.73333333333</v>
          </cell>
          <cell r="H3897">
            <v>45931.697916666664</v>
          </cell>
        </row>
        <row r="3898">
          <cell r="A3898" t="str">
            <v>UCW-19370</v>
          </cell>
          <cell r="B3898" t="str">
            <v>2nd New Listing for Diwali Target (Tata Cliq 16.09.2025)</v>
          </cell>
          <cell r="C3898" t="str">
            <v>CLOSED</v>
          </cell>
          <cell r="D3898" t="str">
            <v>Medium</v>
          </cell>
          <cell r="E3898" t="str">
            <v>netscribes</v>
          </cell>
          <cell r="F3898" t="str">
            <v>Juilee Jadhav</v>
          </cell>
          <cell r="G3898">
            <v>45918.714583333334</v>
          </cell>
          <cell r="H3898">
            <v>45927.508333333331</v>
          </cell>
        </row>
        <row r="3899">
          <cell r="A3899" t="str">
            <v>UCW-19365</v>
          </cell>
          <cell r="B3899" t="str">
            <v>JJ FTW &amp; ACC AW-25 (Lot-7)- Tata Cliq</v>
          </cell>
          <cell r="C3899" t="str">
            <v>CLOSED</v>
          </cell>
          <cell r="D3899" t="str">
            <v>Medium</v>
          </cell>
          <cell r="E3899" t="str">
            <v>netscribes</v>
          </cell>
          <cell r="F3899" t="str">
            <v>Sushma Ram</v>
          </cell>
          <cell r="G3899">
            <v>45918.670138888891</v>
          </cell>
          <cell r="H3899">
            <v>45922.60833333333</v>
          </cell>
        </row>
        <row r="3900">
          <cell r="A3900" t="str">
            <v>UCW-19361</v>
          </cell>
          <cell r="B3900" t="str">
            <v>New Cataloge File for NATURALLY YOURS - 12 skus</v>
          </cell>
          <cell r="C3900" t="str">
            <v>CLOSED</v>
          </cell>
          <cell r="D3900" t="str">
            <v>Medium</v>
          </cell>
          <cell r="E3900" t="str">
            <v>netscribes</v>
          </cell>
          <cell r="F3900" t="str">
            <v>Juilee Jadhav</v>
          </cell>
          <cell r="G3900">
            <v>45918.659722222219</v>
          </cell>
          <cell r="H3900">
            <v>45926.51666666667</v>
          </cell>
        </row>
        <row r="3901">
          <cell r="A3901" t="str">
            <v>UCW-19353</v>
          </cell>
          <cell r="B3901" t="str">
            <v>Globus Women's Wear Apparels - 63 Styles - Batch 108,109 &amp; 110 (Western Wear) (16.09.2025) (Seller Code - 124013)</v>
          </cell>
          <cell r="C3901" t="str">
            <v>CLOSED</v>
          </cell>
          <cell r="D3901" t="str">
            <v>Medium</v>
          </cell>
          <cell r="E3901" t="str">
            <v>netscribes</v>
          </cell>
          <cell r="F3901" t="str">
            <v>Sushma Ram</v>
          </cell>
          <cell r="G3901">
            <v>45918.620138888888</v>
          </cell>
          <cell r="H3901">
            <v>45925.767361111109</v>
          </cell>
        </row>
        <row r="3902">
          <cell r="A3902" t="str">
            <v>UCW-19343</v>
          </cell>
          <cell r="B3902" t="str">
            <v>Tatacliq Silver Catalogue - 55 Skus (HIGH PRIORITY) - SHAKTI Collection</v>
          </cell>
          <cell r="C3902" t="str">
            <v>CLOSED</v>
          </cell>
          <cell r="D3902" t="str">
            <v>Medium</v>
          </cell>
          <cell r="E3902" t="str">
            <v>netscribes</v>
          </cell>
          <cell r="F3902" t="str">
            <v>Mohd Tahir Shaikh</v>
          </cell>
          <cell r="G3902">
            <v>45918.578472222223</v>
          </cell>
          <cell r="H3902">
            <v>45926.556944444441</v>
          </cell>
        </row>
        <row r="3903">
          <cell r="A3903" t="str">
            <v>UCW-19340</v>
          </cell>
          <cell r="B3903" t="str">
            <v>Beauty - Image resize- 18 Sep</v>
          </cell>
          <cell r="C3903" t="str">
            <v>CLOSED</v>
          </cell>
          <cell r="D3903" t="str">
            <v>Highest</v>
          </cell>
          <cell r="E3903" t="str">
            <v>netscribes</v>
          </cell>
          <cell r="F3903" t="str">
            <v>Shraddha Dighe</v>
          </cell>
          <cell r="G3903">
            <v>45918.561111111114</v>
          </cell>
          <cell r="H3903">
            <v>46004.365277777775</v>
          </cell>
        </row>
        <row r="3904">
          <cell r="A3904" t="str">
            <v>UCW-19335</v>
          </cell>
          <cell r="B3904" t="str">
            <v xml:space="preserve">Women's Apparel 05-08-2025 </v>
          </cell>
          <cell r="C3904" t="str">
            <v>CLOSED</v>
          </cell>
          <cell r="D3904" t="str">
            <v>Medium</v>
          </cell>
          <cell r="E3904" t="str">
            <v>netscribes</v>
          </cell>
          <cell r="F3904" t="str">
            <v>netscribes</v>
          </cell>
          <cell r="G3904">
            <v>45918.543749999997</v>
          </cell>
          <cell r="H3904">
            <v>45920.716666666667</v>
          </cell>
        </row>
        <row r="3905">
          <cell r="A3905" t="str">
            <v>UCW-19330</v>
          </cell>
          <cell r="B3905" t="str">
            <v>Beauty - 125928 - E2E - Anastasia Beverly hills - 8 SKUS - 18 Sep</v>
          </cell>
          <cell r="C3905" t="str">
            <v>CLOSED Due to Inactive/Insufficient Information</v>
          </cell>
          <cell r="D3905" t="str">
            <v>Highest</v>
          </cell>
          <cell r="E3905" t="str">
            <v>netscribes</v>
          </cell>
          <cell r="F3905" t="str">
            <v>Shraddha Dighe</v>
          </cell>
          <cell r="G3905">
            <v>45918.524305555555</v>
          </cell>
          <cell r="H3905">
            <v>45925.836111111108</v>
          </cell>
        </row>
        <row r="3906">
          <cell r="A3906" t="str">
            <v>UCW-19328</v>
          </cell>
          <cell r="B3906" t="str">
            <v>Muun Home || Seller code : 129271 ||Gifting Box</v>
          </cell>
          <cell r="C3906" t="str">
            <v>CLOSED</v>
          </cell>
          <cell r="D3906" t="str">
            <v>Medium</v>
          </cell>
          <cell r="E3906" t="str">
            <v>netscribes</v>
          </cell>
          <cell r="F3906" t="str">
            <v>Juilee Jadhav</v>
          </cell>
          <cell r="G3906">
            <v>45918.495833333334</v>
          </cell>
          <cell r="H3906">
            <v>45926.679861111108</v>
          </cell>
        </row>
        <row r="3907">
          <cell r="A3907" t="str">
            <v>UCW-19326</v>
          </cell>
          <cell r="B3907" t="str">
            <v>TataCliQ | Luxury | YouTube Links | 26 Aug 2025</v>
          </cell>
          <cell r="C3907" t="str">
            <v>CLOSED</v>
          </cell>
          <cell r="D3907" t="str">
            <v>Medium</v>
          </cell>
          <cell r="E3907" t="str">
            <v>netscribes</v>
          </cell>
          <cell r="F3907" t="str">
            <v>Sushma Ram</v>
          </cell>
          <cell r="G3907">
            <v>45918.489583333336</v>
          </cell>
          <cell r="H3907">
            <v>45943.831944444442</v>
          </cell>
        </row>
        <row r="3908">
          <cell r="A3908" t="str">
            <v>UCW-19321</v>
          </cell>
          <cell r="B3908" t="str">
            <v>Beauty - 127367 - Image update - Kiro - 15 SKUS - 18 Sep</v>
          </cell>
          <cell r="C3908" t="str">
            <v>CLOSED</v>
          </cell>
          <cell r="D3908" t="str">
            <v>Highest</v>
          </cell>
          <cell r="E3908" t="str">
            <v>netscribes</v>
          </cell>
          <cell r="F3908" t="str">
            <v>Shraddha Dighe</v>
          </cell>
          <cell r="G3908">
            <v>45918.460416666669</v>
          </cell>
          <cell r="H3908">
            <v>46004.363888888889</v>
          </cell>
        </row>
        <row r="3909">
          <cell r="A3909" t="str">
            <v>UCW-19318</v>
          </cell>
          <cell r="B3909" t="str">
            <v>Beauty - 127939 - E2E - Janeke - 34 SKUS - 18 Sep</v>
          </cell>
          <cell r="C3909" t="str">
            <v>CLOSED</v>
          </cell>
          <cell r="D3909" t="str">
            <v>Highest</v>
          </cell>
          <cell r="E3909" t="str">
            <v>netscribes</v>
          </cell>
          <cell r="F3909" t="str">
            <v>Shraddha Dighe</v>
          </cell>
          <cell r="G3909">
            <v>45918.431944444441</v>
          </cell>
          <cell r="H3909">
            <v>45939.556944444441</v>
          </cell>
        </row>
        <row r="3910">
          <cell r="A3910" t="str">
            <v>UCW-19315</v>
          </cell>
          <cell r="B3910" t="str">
            <v>Beauty - 128656 - E2E -Ikonic Professional - 12 SKUS - 17 Sep</v>
          </cell>
          <cell r="C3910" t="str">
            <v>CLOSED</v>
          </cell>
          <cell r="D3910" t="str">
            <v>Highest</v>
          </cell>
          <cell r="E3910" t="str">
            <v>netscribes</v>
          </cell>
          <cell r="F3910" t="str">
            <v>Shraddha Dighe</v>
          </cell>
          <cell r="G3910">
            <v>45918.413888888892</v>
          </cell>
          <cell r="H3910">
            <v>45958.525000000001</v>
          </cell>
        </row>
        <row r="3911">
          <cell r="A3911" t="str">
            <v>UCW-19310</v>
          </cell>
          <cell r="B3911" t="str">
            <v>TH-MP-Lot 84</v>
          </cell>
          <cell r="C3911" t="str">
            <v>CLOSED</v>
          </cell>
          <cell r="D3911" t="str">
            <v>Medium</v>
          </cell>
          <cell r="E3911" t="str">
            <v>Chirag Dubal</v>
          </cell>
          <cell r="F3911" t="str">
            <v>Asmi Kumar</v>
          </cell>
          <cell r="G3911">
            <v>45917.984027777777</v>
          </cell>
          <cell r="H3911">
            <v>45943.832638888889</v>
          </cell>
        </row>
        <row r="3912">
          <cell r="A3912" t="str">
            <v>UCW-19306</v>
          </cell>
          <cell r="B3912" t="str">
            <v>Tatacliq Kids Apparels Template | 15th Sep'2025</v>
          </cell>
          <cell r="C3912" t="str">
            <v>CLOSED</v>
          </cell>
          <cell r="D3912" t="str">
            <v>Medium</v>
          </cell>
          <cell r="E3912" t="str">
            <v>netscribes</v>
          </cell>
          <cell r="F3912" t="str">
            <v>Lishita Kotian</v>
          </cell>
          <cell r="G3912">
            <v>45917.722222222219</v>
          </cell>
          <cell r="H3912">
            <v>45920.601388888892</v>
          </cell>
        </row>
        <row r="3913">
          <cell r="A3913" t="str">
            <v>UCW-19305</v>
          </cell>
          <cell r="B3913" t="str">
            <v>Tatacliq Footwear-Input-Kids Templates | 15th Sep'25</v>
          </cell>
          <cell r="C3913" t="str">
            <v>CLOSED</v>
          </cell>
          <cell r="D3913" t="str">
            <v>Medium</v>
          </cell>
          <cell r="E3913" t="str">
            <v>netscribes</v>
          </cell>
          <cell r="F3913" t="str">
            <v>Lishita Kotian</v>
          </cell>
          <cell r="G3913">
            <v>45917.718055555553</v>
          </cell>
          <cell r="H3913">
            <v>45926.517361111109</v>
          </cell>
        </row>
        <row r="3914">
          <cell r="A3914" t="str">
            <v>UCW-19304</v>
          </cell>
          <cell r="B3914" t="str">
            <v>Tatacliq Men Women Footwear Templates | 15th Sep'2025</v>
          </cell>
          <cell r="C3914" t="str">
            <v>CLOSED</v>
          </cell>
          <cell r="D3914" t="str">
            <v>Medium</v>
          </cell>
          <cell r="E3914" t="str">
            <v>netscribes</v>
          </cell>
          <cell r="F3914" t="str">
            <v>Lishita Kotian</v>
          </cell>
          <cell r="G3914">
            <v>45917.710416666669</v>
          </cell>
          <cell r="H3914">
            <v>45922.701388888891</v>
          </cell>
        </row>
        <row r="3915">
          <cell r="A3915" t="str">
            <v>UCW-19301</v>
          </cell>
          <cell r="B3915" t="str">
            <v>CLONE - TataCliQ | Fashion | YouTube Links | 26 Aug 2025</v>
          </cell>
          <cell r="C3915" t="str">
            <v>CLOSED</v>
          </cell>
          <cell r="D3915" t="str">
            <v>Medium</v>
          </cell>
          <cell r="E3915" t="str">
            <v>netscribes</v>
          </cell>
          <cell r="F3915" t="str">
            <v>Mohd Tahir Shaikh</v>
          </cell>
          <cell r="G3915">
            <v>45917.685416666667</v>
          </cell>
          <cell r="H3915">
            <v>46004.363194444442</v>
          </cell>
        </row>
        <row r="3916">
          <cell r="A3916" t="str">
            <v>UCW-19299</v>
          </cell>
          <cell r="B3916" t="str">
            <v>Biba New Women &amp; Kids Lot AW25 - 28 Styles</v>
          </cell>
          <cell r="C3916" t="str">
            <v>CLOSED</v>
          </cell>
          <cell r="D3916" t="str">
            <v>Medium</v>
          </cell>
          <cell r="E3916" t="str">
            <v>netscribes</v>
          </cell>
          <cell r="F3916" t="str">
            <v>Sushma Ram</v>
          </cell>
          <cell r="G3916">
            <v>45917.678472222222</v>
          </cell>
          <cell r="H3916">
            <v>45931.552777777775</v>
          </cell>
        </row>
        <row r="3917">
          <cell r="A3917" t="str">
            <v>UCW-19296</v>
          </cell>
          <cell r="B3917" t="str">
            <v>Images to be revamped for existing styles</v>
          </cell>
          <cell r="C3917" t="str">
            <v>CLOSED</v>
          </cell>
          <cell r="D3917" t="str">
            <v>Medium</v>
          </cell>
          <cell r="E3917" t="str">
            <v>netscribes</v>
          </cell>
          <cell r="F3917" t="str">
            <v>Mohd Tahir Shaikh</v>
          </cell>
          <cell r="G3917">
            <v>45917.674305555556</v>
          </cell>
          <cell r="H3917">
            <v>46004.362500000003</v>
          </cell>
        </row>
        <row r="3918">
          <cell r="A3918" t="str">
            <v>UCW-19294</v>
          </cell>
          <cell r="B3918" t="str">
            <v xml:space="preserve">Globus Women's Wear Apparels -  31 Styles - Batch 108,109 &amp; 110 (Brand - Globus Stores Pvt Ltd) (Ethnic Wear) (16.09.2025) (Seller ID - 124013) </v>
          </cell>
          <cell r="C3918" t="str">
            <v>CLOSED</v>
          </cell>
          <cell r="D3918" t="str">
            <v>Medium</v>
          </cell>
          <cell r="E3918" t="str">
            <v>netscribes</v>
          </cell>
          <cell r="F3918" t="str">
            <v>Sushma Ram</v>
          </cell>
          <cell r="G3918">
            <v>45917.668749999997</v>
          </cell>
          <cell r="H3918">
            <v>45923.84097222222</v>
          </cell>
        </row>
        <row r="3919">
          <cell r="A3919" t="str">
            <v>UCW-19290</v>
          </cell>
          <cell r="B3919" t="str">
            <v>Beauty - Image resize - 17 Sep</v>
          </cell>
          <cell r="C3919" t="str">
            <v>CLOSED</v>
          </cell>
          <cell r="D3919" t="str">
            <v>Highest</v>
          </cell>
          <cell r="E3919" t="str">
            <v>netscribes</v>
          </cell>
          <cell r="F3919" t="str">
            <v>Shraddha Dighe</v>
          </cell>
          <cell r="G3919">
            <v>45917.642361111109</v>
          </cell>
          <cell r="H3919">
            <v>46004.363194444442</v>
          </cell>
        </row>
        <row r="3920">
          <cell r="A3920" t="str">
            <v>UCW-19286</v>
          </cell>
          <cell r="B3920" t="str">
            <v xml:space="preserve">Tatacliq Lifestyle Catalog Template-Lot -126_15.09.2025 </v>
          </cell>
          <cell r="C3920" t="str">
            <v>CLOSED</v>
          </cell>
          <cell r="D3920" t="str">
            <v>Medium</v>
          </cell>
          <cell r="E3920" t="str">
            <v>netscribes</v>
          </cell>
          <cell r="F3920" t="str">
            <v>Sushma Ram</v>
          </cell>
          <cell r="G3920">
            <v>45917.598611111112</v>
          </cell>
          <cell r="H3920">
            <v>45931.548611111109</v>
          </cell>
        </row>
        <row r="3921">
          <cell r="A3921" t="str">
            <v>UCW-19283</v>
          </cell>
          <cell r="B3921" t="str">
            <v xml:space="preserve">Kids Apparel 15-09-2025 </v>
          </cell>
          <cell r="C3921" t="str">
            <v>CLOSED</v>
          </cell>
          <cell r="D3921" t="str">
            <v>Medium</v>
          </cell>
          <cell r="E3921" t="str">
            <v>netscribes</v>
          </cell>
          <cell r="F3921" t="str">
            <v>netscribes</v>
          </cell>
          <cell r="G3921">
            <v>45917.59097222222</v>
          </cell>
          <cell r="H3921">
            <v>46004.361805555556</v>
          </cell>
        </row>
        <row r="3922">
          <cell r="A3922" t="str">
            <v>UCW-19281</v>
          </cell>
          <cell r="B3922" t="str">
            <v>Men's Apparel 15-09-2025</v>
          </cell>
          <cell r="C3922" t="str">
            <v>CLOSED</v>
          </cell>
          <cell r="D3922" t="str">
            <v>Medium</v>
          </cell>
          <cell r="E3922" t="str">
            <v>netscribes</v>
          </cell>
          <cell r="F3922" t="str">
            <v>netscribes</v>
          </cell>
          <cell r="G3922">
            <v>45917.581944444442</v>
          </cell>
          <cell r="H3922">
            <v>46004.361805555556</v>
          </cell>
        </row>
        <row r="3923">
          <cell r="A3923" t="str">
            <v>UCW-19271</v>
          </cell>
          <cell r="B3923" t="str">
            <v xml:space="preserve">Bag Accessories 15-09-2025 </v>
          </cell>
          <cell r="C3923" t="str">
            <v>CLOSED</v>
          </cell>
          <cell r="D3923" t="str">
            <v>Medium</v>
          </cell>
          <cell r="E3923" t="str">
            <v>netscribes</v>
          </cell>
          <cell r="F3923" t="str">
            <v>netscribes</v>
          </cell>
          <cell r="G3923">
            <v>45917.520138888889</v>
          </cell>
          <cell r="H3923">
            <v>46004.36041666667</v>
          </cell>
        </row>
        <row r="3924">
          <cell r="A3924" t="str">
            <v>UCW-19270</v>
          </cell>
          <cell r="B3924" t="str">
            <v>Men's Apparel 15-09-2025</v>
          </cell>
          <cell r="C3924" t="str">
            <v>CLOSED</v>
          </cell>
          <cell r="D3924" t="str">
            <v>Medium</v>
          </cell>
          <cell r="E3924" t="str">
            <v>netscribes</v>
          </cell>
          <cell r="F3924" t="str">
            <v>Lishita Kotian</v>
          </cell>
          <cell r="G3924">
            <v>45917.51666666667</v>
          </cell>
          <cell r="H3924">
            <v>45926.631249999999</v>
          </cell>
        </row>
        <row r="3925">
          <cell r="A3925" t="str">
            <v>UCW-19269</v>
          </cell>
          <cell r="B3925" t="str">
            <v>London Rag - Women's style - 31 styles</v>
          </cell>
          <cell r="C3925" t="str">
            <v>CLOSED</v>
          </cell>
          <cell r="D3925" t="str">
            <v>Medium</v>
          </cell>
          <cell r="E3925" t="str">
            <v>netscribes</v>
          </cell>
          <cell r="F3925" t="str">
            <v>Sushma Ram</v>
          </cell>
          <cell r="G3925">
            <v>45917.51458333333</v>
          </cell>
          <cell r="H3925">
            <v>45925.927777777775</v>
          </cell>
        </row>
        <row r="3926">
          <cell r="A3926" t="str">
            <v>UCW-19266</v>
          </cell>
          <cell r="B3926" t="str">
            <v xml:space="preserve">Kids Apparel 15-09-2025 </v>
          </cell>
          <cell r="C3926" t="str">
            <v>CLOSED</v>
          </cell>
          <cell r="D3926" t="str">
            <v>Medium</v>
          </cell>
          <cell r="E3926" t="str">
            <v>netscribes</v>
          </cell>
          <cell r="F3926" t="str">
            <v>Lishita Kotian</v>
          </cell>
          <cell r="G3926">
            <v>45917.502083333333</v>
          </cell>
          <cell r="H3926">
            <v>45930.473611111112</v>
          </cell>
        </row>
        <row r="3927">
          <cell r="A3927" t="str">
            <v>UCW-19265</v>
          </cell>
          <cell r="B3927" t="str">
            <v>Miarcus -24 Styles-AW'25 -15 August</v>
          </cell>
          <cell r="C3927" t="str">
            <v>CLOSED</v>
          </cell>
          <cell r="D3927" t="str">
            <v>Medium</v>
          </cell>
          <cell r="E3927" t="str">
            <v>netscribes</v>
          </cell>
          <cell r="F3927" t="str">
            <v>Lishita Kotian</v>
          </cell>
          <cell r="G3927">
            <v>45917.494444444441</v>
          </cell>
          <cell r="H3927">
            <v>45940.577777777777</v>
          </cell>
        </row>
        <row r="3928">
          <cell r="A3928" t="str">
            <v>UCW-19264</v>
          </cell>
          <cell r="B3928" t="str">
            <v>Beauty - 125928 - Max Factor - 6 SKUS - 17 Sep</v>
          </cell>
          <cell r="C3928" t="str">
            <v>CLOSED</v>
          </cell>
          <cell r="D3928" t="str">
            <v>Highest</v>
          </cell>
          <cell r="E3928" t="str">
            <v>netscribes</v>
          </cell>
          <cell r="F3928" t="str">
            <v>Shraddha Dighe</v>
          </cell>
          <cell r="G3928">
            <v>45917.493055555555</v>
          </cell>
          <cell r="H3928">
            <v>45920.45416666667</v>
          </cell>
        </row>
        <row r="3929">
          <cell r="A3929" t="str">
            <v>UCW-19263</v>
          </cell>
          <cell r="B3929" t="str">
            <v xml:space="preserve">Belt Accessories 15-09-2025 </v>
          </cell>
          <cell r="C3929" t="str">
            <v>CLOSED</v>
          </cell>
          <cell r="D3929" t="str">
            <v>Medium</v>
          </cell>
          <cell r="E3929" t="str">
            <v>netscribes</v>
          </cell>
          <cell r="F3929" t="str">
            <v>netscribes</v>
          </cell>
          <cell r="G3929">
            <v>45917.493055555555</v>
          </cell>
          <cell r="H3929">
            <v>46004.359722222223</v>
          </cell>
        </row>
        <row r="3930">
          <cell r="A3930" t="str">
            <v>UCW-19261</v>
          </cell>
          <cell r="B3930" t="str">
            <v>Beauty - 125928 - Image update - Schwarzkopf Professional - 1 SKU - 17 Sep</v>
          </cell>
          <cell r="C3930" t="str">
            <v>CLOSED</v>
          </cell>
          <cell r="D3930" t="str">
            <v>Highest</v>
          </cell>
          <cell r="E3930" t="str">
            <v>netscribes</v>
          </cell>
          <cell r="F3930" t="str">
            <v>Shraddha Dighe</v>
          </cell>
          <cell r="G3930">
            <v>45917.489583333336</v>
          </cell>
          <cell r="H3930">
            <v>46004.361111111109</v>
          </cell>
        </row>
        <row r="3931">
          <cell r="A3931" t="str">
            <v>UCW-19255</v>
          </cell>
          <cell r="B3931" t="str">
            <v>Beauty - 126109 - Image update - Brillare - 1 SKUS - 17 Sep</v>
          </cell>
          <cell r="C3931" t="str">
            <v>CLOSED</v>
          </cell>
          <cell r="D3931" t="str">
            <v>Medium</v>
          </cell>
          <cell r="E3931" t="str">
            <v>netscribes</v>
          </cell>
          <cell r="F3931" t="str">
            <v>netscribes</v>
          </cell>
          <cell r="G3931">
            <v>45917.472222222219</v>
          </cell>
          <cell r="H3931">
            <v>45964.625694444447</v>
          </cell>
        </row>
        <row r="3932">
          <cell r="A3932" t="str">
            <v>UCW-19254</v>
          </cell>
          <cell r="B3932" t="str">
            <v>CLONE - Fw: Hoppa Sweden X Onboarding Proposal for Tata CLiQ</v>
          </cell>
          <cell r="C3932" t="str">
            <v>CLOSED</v>
          </cell>
          <cell r="D3932" t="str">
            <v>Medium</v>
          </cell>
          <cell r="E3932" t="str">
            <v>netscribes</v>
          </cell>
          <cell r="F3932" t="str">
            <v>Mohd Tahir Shaikh</v>
          </cell>
          <cell r="G3932">
            <v>45917.47152777778</v>
          </cell>
          <cell r="H3932">
            <v>45922.563194444447</v>
          </cell>
        </row>
        <row r="3933">
          <cell r="A3933" t="str">
            <v>UCW-19252</v>
          </cell>
          <cell r="B3933" t="str">
            <v xml:space="preserve">Bag Accessories 15-09-2025 </v>
          </cell>
          <cell r="C3933" t="str">
            <v>CLOSED</v>
          </cell>
          <cell r="D3933" t="str">
            <v>Medium</v>
          </cell>
          <cell r="E3933" t="str">
            <v>netscribes</v>
          </cell>
          <cell r="F3933" t="str">
            <v>Lishita Kotian</v>
          </cell>
          <cell r="G3933">
            <v>45917.467361111114</v>
          </cell>
          <cell r="H3933">
            <v>45939.618750000001</v>
          </cell>
        </row>
        <row r="3934">
          <cell r="A3934" t="str">
            <v>UCW-19251</v>
          </cell>
          <cell r="B3934" t="str">
            <v>Beauty - 100001 - E2E - Studiowest - 13 SKUS - 16 Sep</v>
          </cell>
          <cell r="C3934" t="str">
            <v>CLOSED</v>
          </cell>
          <cell r="D3934" t="str">
            <v>Highest</v>
          </cell>
          <cell r="E3934" t="str">
            <v>netscribes</v>
          </cell>
          <cell r="F3934" t="str">
            <v>Shraddha Dighe</v>
          </cell>
          <cell r="G3934">
            <v>45917.46597222222</v>
          </cell>
          <cell r="H3934">
            <v>45921.45</v>
          </cell>
        </row>
        <row r="3935">
          <cell r="A3935" t="str">
            <v>UCW-19250</v>
          </cell>
          <cell r="B3935" t="str">
            <v>For Listing</v>
          </cell>
          <cell r="C3935" t="str">
            <v>CLOSED Due to Inactive/Insufficient Information</v>
          </cell>
          <cell r="D3935" t="str">
            <v>Medium</v>
          </cell>
          <cell r="E3935" t="str">
            <v>netscribes</v>
          </cell>
          <cell r="F3935" t="str">
            <v>netscribes</v>
          </cell>
          <cell r="G3935">
            <v>45917.462500000001</v>
          </cell>
          <cell r="H3935">
            <v>45964.581250000003</v>
          </cell>
        </row>
        <row r="3936">
          <cell r="A3936" t="str">
            <v>UCW-19249</v>
          </cell>
          <cell r="B3936" t="str">
            <v>Kappasa - Apparel - 29/08/25</v>
          </cell>
          <cell r="C3936" t="str">
            <v>CLOSED</v>
          </cell>
          <cell r="D3936" t="str">
            <v>Medium</v>
          </cell>
          <cell r="E3936" t="str">
            <v>netscribes</v>
          </cell>
          <cell r="F3936" t="str">
            <v>netscribes</v>
          </cell>
          <cell r="G3936">
            <v>45917.458333333336</v>
          </cell>
          <cell r="H3936">
            <v>45964.581250000003</v>
          </cell>
        </row>
        <row r="3937">
          <cell r="A3937" t="str">
            <v>UCW-19248</v>
          </cell>
          <cell r="B3937" t="str">
            <v xml:space="preserve">Belt Accessories 15-09-2025 </v>
          </cell>
          <cell r="C3937" t="str">
            <v>CLOSED</v>
          </cell>
          <cell r="D3937" t="str">
            <v>Medium</v>
          </cell>
          <cell r="E3937" t="str">
            <v>netscribes</v>
          </cell>
          <cell r="F3937" t="str">
            <v>Lishita Kotian</v>
          </cell>
          <cell r="G3937">
            <v>45917.455555555556</v>
          </cell>
          <cell r="H3937">
            <v>45922.550694444442</v>
          </cell>
        </row>
        <row r="3938">
          <cell r="A3938" t="str">
            <v>UCW-19242</v>
          </cell>
          <cell r="B3938" t="str">
            <v>New Collection - Abhisht</v>
          </cell>
          <cell r="C3938" t="str">
            <v>CLOSED</v>
          </cell>
          <cell r="D3938" t="str">
            <v>Medium</v>
          </cell>
          <cell r="E3938" t="str">
            <v>netscribes</v>
          </cell>
          <cell r="F3938" t="str">
            <v>Mohd Tahir Shaikh</v>
          </cell>
          <cell r="G3938">
            <v>45917.438194444447</v>
          </cell>
          <cell r="H3938">
            <v>45926.729166666664</v>
          </cell>
        </row>
        <row r="3939">
          <cell r="A3939" t="str">
            <v>UCW-19240</v>
          </cell>
          <cell r="B3939" t="str">
            <v>Tatacliq Accessories Content template_05-02-25</v>
          </cell>
          <cell r="C3939" t="str">
            <v>CLOSED</v>
          </cell>
          <cell r="D3939" t="str">
            <v>Medium</v>
          </cell>
          <cell r="E3939" t="str">
            <v>netscribes</v>
          </cell>
          <cell r="F3939" t="str">
            <v>Mohd Tahir Shaikh</v>
          </cell>
          <cell r="G3939">
            <v>45917.429861111108</v>
          </cell>
          <cell r="H3939">
            <v>45922.486111111109</v>
          </cell>
        </row>
        <row r="3940">
          <cell r="A3940" t="str">
            <v>UCW-19238</v>
          </cell>
          <cell r="B3940" t="str">
            <v>TQ Video Upload_CL8, CL8 Wallets &amp; Cap Capsule</v>
          </cell>
          <cell r="C3940" t="str">
            <v>CLOSED</v>
          </cell>
          <cell r="D3940" t="str">
            <v>Medium</v>
          </cell>
          <cell r="E3940" t="str">
            <v>netscribes</v>
          </cell>
          <cell r="F3940" t="str">
            <v>Mohd Tahir Shaikh</v>
          </cell>
          <cell r="G3940">
            <v>45917.022222222222</v>
          </cell>
          <cell r="H3940">
            <v>46004.35833333333</v>
          </cell>
        </row>
        <row r="3941">
          <cell r="A3941" t="str">
            <v>UCW-19237</v>
          </cell>
          <cell r="B3941" t="str">
            <v>Image update for catalog USPA Men</v>
          </cell>
          <cell r="C3941" t="str">
            <v>CLOSED</v>
          </cell>
          <cell r="D3941" t="str">
            <v>Medium</v>
          </cell>
          <cell r="E3941" t="str">
            <v>netscribes</v>
          </cell>
          <cell r="F3941" t="str">
            <v>Mohd Tahir Shaikh</v>
          </cell>
          <cell r="G3941">
            <v>45917.019444444442</v>
          </cell>
          <cell r="H3941">
            <v>46004.357638888891</v>
          </cell>
        </row>
        <row r="3942">
          <cell r="A3942" t="str">
            <v>UCW-19235</v>
          </cell>
          <cell r="B3942" t="str">
            <v>NEW CATALOGUE TATACLIQ X LIBAS 14-09-2025</v>
          </cell>
          <cell r="C3942" t="str">
            <v>CLOSED</v>
          </cell>
          <cell r="D3942" t="str">
            <v>Medium</v>
          </cell>
          <cell r="E3942" t="str">
            <v>netscribes</v>
          </cell>
          <cell r="F3942" t="str">
            <v>Mohd Tahir Shaikh</v>
          </cell>
          <cell r="G3942">
            <v>45917.01458333333</v>
          </cell>
          <cell r="H3942">
            <v>45922.767361111109</v>
          </cell>
        </row>
        <row r="3943">
          <cell r="A3943" t="str">
            <v>UCW-19234</v>
          </cell>
          <cell r="B3943" t="str">
            <v>GAS (PHASE-1) | TataCliq MP</v>
          </cell>
          <cell r="C3943" t="str">
            <v>CLOSED</v>
          </cell>
          <cell r="D3943" t="str">
            <v>Medium</v>
          </cell>
          <cell r="E3943" t="str">
            <v>netscribes</v>
          </cell>
          <cell r="F3943" t="str">
            <v>Mohd Tahir Shaikh</v>
          </cell>
          <cell r="G3943">
            <v>45917.009027777778</v>
          </cell>
          <cell r="H3943">
            <v>45963.538888888892</v>
          </cell>
        </row>
        <row r="3944">
          <cell r="A3944" t="str">
            <v>UCW-19232</v>
          </cell>
          <cell r="B3944" t="str">
            <v>Tatacliq Kids Apparels Template | 10th Sep'2025</v>
          </cell>
          <cell r="C3944" t="str">
            <v>CLOSED</v>
          </cell>
          <cell r="D3944" t="str">
            <v>Medium</v>
          </cell>
          <cell r="E3944" t="str">
            <v>netscribes</v>
          </cell>
          <cell r="F3944" t="str">
            <v>netscribes</v>
          </cell>
          <cell r="G3944">
            <v>45916.958333333336</v>
          </cell>
          <cell r="H3944">
            <v>45965.902083333334</v>
          </cell>
        </row>
        <row r="3945">
          <cell r="A3945" t="str">
            <v>UCW-19231</v>
          </cell>
          <cell r="B3945" t="str">
            <v>Biba AW25 LOT 4 - TC</v>
          </cell>
          <cell r="C3945" t="str">
            <v>CLOSED</v>
          </cell>
          <cell r="D3945" t="str">
            <v>Medium</v>
          </cell>
          <cell r="E3945" t="str">
            <v>netscribes</v>
          </cell>
          <cell r="F3945" t="str">
            <v>netscribes</v>
          </cell>
          <cell r="G3945">
            <v>45916.957638888889</v>
          </cell>
          <cell r="H3945">
            <v>45965.902777777781</v>
          </cell>
        </row>
        <row r="3946">
          <cell r="A3946" t="str">
            <v>UCW-19230</v>
          </cell>
          <cell r="B3946" t="str">
            <v>Regarding new products upload - The Artment</v>
          </cell>
          <cell r="C3946" t="str">
            <v>CLOSED</v>
          </cell>
          <cell r="D3946" t="str">
            <v>Medium</v>
          </cell>
          <cell r="E3946" t="str">
            <v>netscribes</v>
          </cell>
          <cell r="F3946" t="str">
            <v>netscribes</v>
          </cell>
          <cell r="G3946">
            <v>45916.952777777777</v>
          </cell>
          <cell r="H3946">
            <v>45964.581944444442</v>
          </cell>
        </row>
        <row r="3947">
          <cell r="A3947" t="str">
            <v>UCW-19229</v>
          </cell>
          <cell r="B3947" t="str">
            <v xml:space="preserve">ONLY AW25 (LOT-2) (TATA CLIQ Template) </v>
          </cell>
          <cell r="C3947" t="str">
            <v>CLOSED</v>
          </cell>
          <cell r="D3947" t="str">
            <v>Medium</v>
          </cell>
          <cell r="E3947" t="str">
            <v>netscribes</v>
          </cell>
          <cell r="F3947" t="str">
            <v>netscribes</v>
          </cell>
          <cell r="G3947">
            <v>45916.951388888891</v>
          </cell>
          <cell r="H3947">
            <v>45965.904166666667</v>
          </cell>
        </row>
        <row r="3948">
          <cell r="A3948" t="str">
            <v>UCW-19228</v>
          </cell>
          <cell r="B3948" t="str">
            <v>Mens New Listings 29.8.2025</v>
          </cell>
          <cell r="C3948" t="str">
            <v>CLOSED</v>
          </cell>
          <cell r="D3948" t="str">
            <v>Medium</v>
          </cell>
          <cell r="E3948" t="str">
            <v>netscribes</v>
          </cell>
          <cell r="F3948" t="str">
            <v>netscribes</v>
          </cell>
          <cell r="G3948">
            <v>45916.949305555558</v>
          </cell>
          <cell r="H3948">
            <v>45965.904166666667</v>
          </cell>
        </row>
        <row r="3949">
          <cell r="A3949" t="str">
            <v>UCW-19226</v>
          </cell>
          <cell r="B3949" t="str">
            <v>New SKU Addition Tata 10 Articles</v>
          </cell>
          <cell r="C3949" t="str">
            <v>CLOSED</v>
          </cell>
          <cell r="D3949" t="str">
            <v>Medium</v>
          </cell>
          <cell r="E3949" t="str">
            <v>netscribes</v>
          </cell>
          <cell r="F3949" t="str">
            <v>Juilee Jadhav</v>
          </cell>
          <cell r="G3949">
            <v>45916.788888888892</v>
          </cell>
          <cell r="H3949">
            <v>45920.753472222219</v>
          </cell>
        </row>
        <row r="3950">
          <cell r="A3950" t="str">
            <v>UCW-19224</v>
          </cell>
          <cell r="B3950" t="str">
            <v>Primary Image Change Request</v>
          </cell>
          <cell r="C3950" t="str">
            <v>CLOSED</v>
          </cell>
          <cell r="D3950" t="str">
            <v>Medium</v>
          </cell>
          <cell r="E3950" t="str">
            <v>netscribes</v>
          </cell>
          <cell r="F3950" t="str">
            <v>Juilee Jadhav</v>
          </cell>
          <cell r="G3950">
            <v>45916.776388888888</v>
          </cell>
          <cell r="H3950">
            <v>46004.356249999997</v>
          </cell>
        </row>
        <row r="3951">
          <cell r="A3951" t="str">
            <v>UCW-19222</v>
          </cell>
          <cell r="B3951" t="str">
            <v xml:space="preserve">Tatacliq Lifestyle Catalog Template-Lot -124_01.09.2025 </v>
          </cell>
          <cell r="C3951" t="str">
            <v>CLOSED</v>
          </cell>
          <cell r="D3951" t="str">
            <v>Medium</v>
          </cell>
          <cell r="E3951" t="str">
            <v>netscribes</v>
          </cell>
          <cell r="F3951" t="str">
            <v>netscribes</v>
          </cell>
          <cell r="G3951">
            <v>45916.770138888889</v>
          </cell>
          <cell r="H3951">
            <v>45965.904861111114</v>
          </cell>
        </row>
        <row r="3952">
          <cell r="A3952" t="str">
            <v>UCW-19218</v>
          </cell>
          <cell r="B3952" t="str">
            <v xml:space="preserve">Catalogue - Bras &amp; Panties LVER </v>
          </cell>
          <cell r="C3952" t="str">
            <v>CLOSED</v>
          </cell>
          <cell r="D3952" t="str">
            <v>Medium</v>
          </cell>
          <cell r="E3952" t="str">
            <v>netscribes</v>
          </cell>
          <cell r="F3952" t="str">
            <v>netscribes</v>
          </cell>
          <cell r="G3952">
            <v>45916.762499999997</v>
          </cell>
          <cell r="H3952">
            <v>45965.904861111114</v>
          </cell>
        </row>
        <row r="3953">
          <cell r="A3953" t="str">
            <v>UCW-19214</v>
          </cell>
          <cell r="B3953" t="str">
            <v>Tatacliq Women Western Wear Template | 15th Sep'2025</v>
          </cell>
          <cell r="C3953" t="str">
            <v>CLOSED</v>
          </cell>
          <cell r="D3953" t="str">
            <v>Medium</v>
          </cell>
          <cell r="E3953" t="str">
            <v>netscribes</v>
          </cell>
          <cell r="F3953" t="str">
            <v>Lishita Kotian</v>
          </cell>
          <cell r="G3953">
            <v>45916.744444444441</v>
          </cell>
          <cell r="H3953">
            <v>45931.534722222219</v>
          </cell>
        </row>
        <row r="3954">
          <cell r="A3954" t="str">
            <v>UCW-19213</v>
          </cell>
          <cell r="B3954" t="str">
            <v>Brand: MAGNUS, Tata Cliq new listing</v>
          </cell>
          <cell r="C3954" t="str">
            <v>CLOSED Due to Inactive/Insufficient Information</v>
          </cell>
          <cell r="D3954" t="str">
            <v>Medium</v>
          </cell>
          <cell r="E3954" t="str">
            <v>netscribes</v>
          </cell>
          <cell r="F3954" t="str">
            <v>Juilee Jadhav</v>
          </cell>
          <cell r="G3954">
            <v>45916.743055555555</v>
          </cell>
          <cell r="H3954">
            <v>45937.495833333334</v>
          </cell>
        </row>
        <row r="3955">
          <cell r="A3955" t="str">
            <v>UCW-19210</v>
          </cell>
          <cell r="B3955" t="str">
            <v>Tatacliq Women Ethnic Wear Template | 15th Sep'2025</v>
          </cell>
          <cell r="C3955" t="str">
            <v>CLOSED</v>
          </cell>
          <cell r="D3955" t="str">
            <v>Medium</v>
          </cell>
          <cell r="E3955" t="str">
            <v>netscribes</v>
          </cell>
          <cell r="F3955" t="str">
            <v>Lishita Kotian</v>
          </cell>
          <cell r="G3955">
            <v>45916.738888888889</v>
          </cell>
          <cell r="H3955">
            <v>45922.701388888891</v>
          </cell>
        </row>
        <row r="3956">
          <cell r="A3956" t="str">
            <v>UCW-19209</v>
          </cell>
          <cell r="B3956" t="str">
            <v>TATACLIQ IMAGE UPDATE 14-09-2025</v>
          </cell>
          <cell r="C3956" t="str">
            <v>CLOSED</v>
          </cell>
          <cell r="D3956" t="str">
            <v>Medium</v>
          </cell>
          <cell r="E3956" t="str">
            <v>netscribes</v>
          </cell>
          <cell r="F3956" t="str">
            <v>Lishita Kotian</v>
          </cell>
          <cell r="G3956">
            <v>45916.725694444445</v>
          </cell>
          <cell r="H3956">
            <v>46004.356249999997</v>
          </cell>
        </row>
        <row r="3957">
          <cell r="A3957" t="str">
            <v>UCW-19206</v>
          </cell>
          <cell r="B3957" t="str">
            <v>Tata Cliq New Product Listing Sheet (11-09-2025)</v>
          </cell>
          <cell r="C3957" t="str">
            <v>CLOSED</v>
          </cell>
          <cell r="D3957" t="str">
            <v>Highest</v>
          </cell>
          <cell r="E3957" t="str">
            <v>netscribes</v>
          </cell>
          <cell r="F3957" t="str">
            <v>Sushma Ram</v>
          </cell>
          <cell r="G3957">
            <v>45916.720138888886</v>
          </cell>
          <cell r="H3957">
            <v>45931.52847222222</v>
          </cell>
        </row>
        <row r="3958">
          <cell r="A3958" t="str">
            <v>UCW-19204</v>
          </cell>
          <cell r="B3958" t="str">
            <v>Beauty -  Request to update images - 6 Aug</v>
          </cell>
          <cell r="C3958" t="str">
            <v>CLOSED Due to Inactive/Insufficient Information</v>
          </cell>
          <cell r="D3958" t="str">
            <v>Medium</v>
          </cell>
          <cell r="E3958" t="str">
            <v>netscribes</v>
          </cell>
          <cell r="F3958" t="str">
            <v>netscribes</v>
          </cell>
          <cell r="G3958">
            <v>45916.715277777781</v>
          </cell>
          <cell r="H3958">
            <v>45922.521527777775</v>
          </cell>
        </row>
        <row r="3959">
          <cell r="A3959" t="str">
            <v>UCW-19203</v>
          </cell>
          <cell r="B3959" t="str">
            <v>TATACLIQ SIZE ADDITION X LIBAS - 14-09-2025</v>
          </cell>
          <cell r="C3959" t="str">
            <v>CLOSED</v>
          </cell>
          <cell r="D3959" t="str">
            <v>Medium</v>
          </cell>
          <cell r="E3959" t="str">
            <v>netscribes</v>
          </cell>
          <cell r="F3959" t="str">
            <v>Sushma Ram</v>
          </cell>
          <cell r="G3959">
            <v>45916.711111111108</v>
          </cell>
          <cell r="H3959">
            <v>46004.355555555558</v>
          </cell>
        </row>
        <row r="3960">
          <cell r="A3960" t="str">
            <v>UCW-19202</v>
          </cell>
          <cell r="B3960" t="str">
            <v>Beauty - 129242 - E2E - Kindlife (I'm From) - 3 SKUS - 16 Sep</v>
          </cell>
          <cell r="C3960" t="str">
            <v>CLOSED</v>
          </cell>
          <cell r="D3960" t="str">
            <v>Highest</v>
          </cell>
          <cell r="E3960" t="str">
            <v>netscribes</v>
          </cell>
          <cell r="F3960" t="str">
            <v>Shraddha Dighe</v>
          </cell>
          <cell r="G3960">
            <v>45916.710416666669</v>
          </cell>
          <cell r="H3960">
            <v>45920.45</v>
          </cell>
        </row>
        <row r="3961">
          <cell r="A3961" t="str">
            <v>UCW-19199</v>
          </cell>
          <cell r="B3961" t="str">
            <v>Tatacliq Men Content template_29-08-25</v>
          </cell>
          <cell r="C3961" t="str">
            <v>CLOSED</v>
          </cell>
          <cell r="D3961" t="str">
            <v>Medium</v>
          </cell>
          <cell r="E3961" t="str">
            <v>netscribes</v>
          </cell>
          <cell r="F3961" t="str">
            <v>Lishita Kotian</v>
          </cell>
          <cell r="G3961">
            <v>45916.693055555559</v>
          </cell>
          <cell r="H3961">
            <v>45939.53402777778</v>
          </cell>
        </row>
        <row r="3962">
          <cell r="A3962" t="str">
            <v>UCW-19194</v>
          </cell>
          <cell r="B3962" t="str">
            <v>Beauty - 125928 - E2E - HUGO BOSS - 4 SKU - 16 Sep</v>
          </cell>
          <cell r="C3962" t="str">
            <v>CLOSED</v>
          </cell>
          <cell r="D3962" t="str">
            <v>Medium</v>
          </cell>
          <cell r="E3962" t="str">
            <v>netscribes</v>
          </cell>
          <cell r="F3962" t="str">
            <v>Shraddha Dighe</v>
          </cell>
          <cell r="G3962">
            <v>45916.64166666667</v>
          </cell>
          <cell r="H3962">
            <v>45920.447222222225</v>
          </cell>
        </row>
        <row r="3963">
          <cell r="A3963" t="str">
            <v>UCW-19190</v>
          </cell>
          <cell r="B3963" t="str">
            <v>Beauty - 125662 - E2E - Paula's Choice - 3 SKUS - 16 Sep</v>
          </cell>
          <cell r="C3963" t="str">
            <v>CLOSED</v>
          </cell>
          <cell r="D3963" t="str">
            <v>Highest</v>
          </cell>
          <cell r="E3963" t="str">
            <v>netscribes</v>
          </cell>
          <cell r="F3963" t="str">
            <v>Shraddha Dighe</v>
          </cell>
          <cell r="G3963">
            <v>45916.586805555555</v>
          </cell>
          <cell r="H3963">
            <v>45921.458333333336</v>
          </cell>
        </row>
        <row r="3964">
          <cell r="A3964" t="str">
            <v>UCW-19189</v>
          </cell>
          <cell r="B3964" t="str">
            <v>Mia Silver New collections Catalogue for DT</v>
          </cell>
          <cell r="C3964" t="str">
            <v>CLOSED</v>
          </cell>
          <cell r="D3964" t="str">
            <v>Medium</v>
          </cell>
          <cell r="E3964" t="str">
            <v>netscribes</v>
          </cell>
          <cell r="F3964" t="str">
            <v>Mohd Tahir Shaikh</v>
          </cell>
          <cell r="G3964">
            <v>45916.578472222223</v>
          </cell>
          <cell r="H3964">
            <v>45958.65</v>
          </cell>
        </row>
        <row r="3965">
          <cell r="A3965" t="str">
            <v>UCW-19188</v>
          </cell>
          <cell r="B3965" t="str">
            <v>CLONE - H225 NSM Batch 2 Levi's - Tatacliq</v>
          </cell>
          <cell r="C3965" t="str">
            <v>CLOSED</v>
          </cell>
          <cell r="D3965" t="str">
            <v>Medium</v>
          </cell>
          <cell r="E3965" t="str">
            <v>netscribes</v>
          </cell>
          <cell r="F3965" t="str">
            <v>Juilee Jadhav</v>
          </cell>
          <cell r="G3965">
            <v>45916.571527777778</v>
          </cell>
          <cell r="H3965">
            <v>45919.440972222219</v>
          </cell>
        </row>
        <row r="3966">
          <cell r="A3966" t="str">
            <v>UCW-19185</v>
          </cell>
          <cell r="B3966" t="str">
            <v>Upload Sheet_15th Sep 2025</v>
          </cell>
          <cell r="C3966" t="str">
            <v>CLOSED</v>
          </cell>
          <cell r="D3966" t="str">
            <v>Medium</v>
          </cell>
          <cell r="E3966" t="str">
            <v>netscribes</v>
          </cell>
          <cell r="F3966" t="str">
            <v>Mohd Tahir Shaikh</v>
          </cell>
          <cell r="G3966">
            <v>45916.560416666667</v>
          </cell>
          <cell r="H3966">
            <v>45921.599999999999</v>
          </cell>
        </row>
        <row r="3967">
          <cell r="A3967" t="str">
            <v>UCW-19182</v>
          </cell>
          <cell r="B3967" t="str">
            <v>Beauty - 125928 - E2E - Roberto Cavalli &amp; Just Cavalli - 5 SKUS - 16 Sep</v>
          </cell>
          <cell r="C3967" t="str">
            <v>CLOSED</v>
          </cell>
          <cell r="D3967" t="str">
            <v>Highest</v>
          </cell>
          <cell r="E3967" t="str">
            <v>netscribes</v>
          </cell>
          <cell r="F3967" t="str">
            <v>Shraddha Dighe</v>
          </cell>
          <cell r="G3967">
            <v>45916.543055555558</v>
          </cell>
          <cell r="H3967">
            <v>45920.438194444447</v>
          </cell>
        </row>
        <row r="3968">
          <cell r="A3968" t="str">
            <v>UCW-19181</v>
          </cell>
          <cell r="B3968" t="str">
            <v>ETHNIC KURTA SETS- 2025</v>
          </cell>
          <cell r="C3968" t="str">
            <v>CLOSED</v>
          </cell>
          <cell r="D3968" t="str">
            <v>Medium</v>
          </cell>
          <cell r="F3968" t="str">
            <v>Juilee Jadhav</v>
          </cell>
          <cell r="G3968">
            <v>45916.537499999999</v>
          </cell>
          <cell r="H3968">
            <v>45918.619444444441</v>
          </cell>
        </row>
        <row r="3969">
          <cell r="A3969" t="str">
            <v>UCW-19180</v>
          </cell>
          <cell r="B3969" t="str">
            <v>ETHNIC KURTA SETS- 2025</v>
          </cell>
          <cell r="C3969" t="str">
            <v>CLOSED Due to Inactive/Insufficient Information</v>
          </cell>
          <cell r="D3969" t="str">
            <v>Medium</v>
          </cell>
          <cell r="E3969" t="str">
            <v>netscribes</v>
          </cell>
          <cell r="F3969" t="str">
            <v>Juilee Jadhav</v>
          </cell>
          <cell r="G3969">
            <v>45916.51666666667</v>
          </cell>
          <cell r="H3969">
            <v>45918.46597222222</v>
          </cell>
        </row>
        <row r="3970">
          <cell r="A3970" t="str">
            <v>UCW-19177</v>
          </cell>
          <cell r="B3970" t="str">
            <v>Catalogue Upload Feed || Metro-Mochi</v>
          </cell>
          <cell r="C3970" t="str">
            <v>CLOSED</v>
          </cell>
          <cell r="D3970" t="str">
            <v>Medium</v>
          </cell>
          <cell r="E3970" t="str">
            <v>netscribes</v>
          </cell>
          <cell r="F3970" t="str">
            <v>netscribes</v>
          </cell>
          <cell r="G3970">
            <v>45916.494444444441</v>
          </cell>
          <cell r="H3970">
            <v>46172.503472222219</v>
          </cell>
        </row>
        <row r="3971">
          <cell r="A3971" t="str">
            <v>UCW-19176</v>
          </cell>
          <cell r="B3971" t="str">
            <v>New catalog - Ethnic India</v>
          </cell>
          <cell r="C3971" t="str">
            <v>CLOSED</v>
          </cell>
          <cell r="D3971" t="str">
            <v>Medium</v>
          </cell>
          <cell r="E3971" t="str">
            <v>netscribes</v>
          </cell>
          <cell r="F3971" t="str">
            <v>Lishita Kotian</v>
          </cell>
          <cell r="G3971">
            <v>45916.486805555556</v>
          </cell>
          <cell r="H3971">
            <v>45936.494444444441</v>
          </cell>
        </row>
        <row r="3972">
          <cell r="A3972" t="str">
            <v>UCW-19175</v>
          </cell>
          <cell r="B3972" t="str">
            <v>ROCIA TATACLIQ TEMPLATE 13.09.2025</v>
          </cell>
          <cell r="C3972" t="str">
            <v>CLOSED</v>
          </cell>
          <cell r="D3972" t="str">
            <v>Medium</v>
          </cell>
          <cell r="E3972" t="str">
            <v>netscribes</v>
          </cell>
          <cell r="F3972" t="str">
            <v>Sushma Ram</v>
          </cell>
          <cell r="G3972">
            <v>45916.482638888891</v>
          </cell>
          <cell r="H3972">
            <v>45926.711805555555</v>
          </cell>
        </row>
        <row r="3973">
          <cell r="A3973" t="str">
            <v>UCW-19173</v>
          </cell>
          <cell r="B3973" t="str">
            <v>Miarcus -9 Styles-AW 25- 14 September</v>
          </cell>
          <cell r="C3973" t="str">
            <v>CLOSED</v>
          </cell>
          <cell r="D3973" t="str">
            <v>Medium</v>
          </cell>
          <cell r="E3973" t="str">
            <v>netscribes</v>
          </cell>
          <cell r="F3973" t="str">
            <v>Lishita Kotian</v>
          </cell>
          <cell r="G3973">
            <v>45916.479166666664</v>
          </cell>
          <cell r="H3973">
            <v>45923.594444444447</v>
          </cell>
        </row>
        <row r="3974">
          <cell r="A3974" t="str">
            <v>UCW-19164</v>
          </cell>
          <cell r="B3974" t="str">
            <v>Plum Tree - Win 25 New Listing</v>
          </cell>
          <cell r="C3974" t="str">
            <v>CLOSED</v>
          </cell>
          <cell r="D3974" t="str">
            <v>Medium</v>
          </cell>
          <cell r="E3974" t="str">
            <v>netscribes</v>
          </cell>
          <cell r="F3974" t="str">
            <v>Juilee Jadhav</v>
          </cell>
          <cell r="G3974">
            <v>45916.458333333336</v>
          </cell>
          <cell r="H3974">
            <v>45927.640972222223</v>
          </cell>
        </row>
        <row r="3975">
          <cell r="A3975" t="str">
            <v>UCW-19160</v>
          </cell>
          <cell r="B3975" t="str">
            <v>Kids Footwear New Styles For Tatacliq (SS-25) - (Styles-14) 13.09.2025</v>
          </cell>
          <cell r="C3975" t="str">
            <v>CLOSED</v>
          </cell>
          <cell r="D3975" t="str">
            <v>Medium</v>
          </cell>
          <cell r="E3975" t="str">
            <v>netscribes</v>
          </cell>
          <cell r="F3975" t="str">
            <v>Sushma Ram</v>
          </cell>
          <cell r="G3975">
            <v>45916.445833333331</v>
          </cell>
          <cell r="H3975">
            <v>45919.944444444445</v>
          </cell>
        </row>
        <row r="3976">
          <cell r="A3976" t="str">
            <v>UCW-19151</v>
          </cell>
          <cell r="B3976" t="str">
            <v>Being Human listed in Bewakoof</v>
          </cell>
          <cell r="C3976" t="str">
            <v>CLOSED Due to Inactive/Insufficient Information</v>
          </cell>
          <cell r="D3976" t="str">
            <v>Medium</v>
          </cell>
          <cell r="E3976" t="str">
            <v>netscribes</v>
          </cell>
          <cell r="F3976" t="str">
            <v>Juilee Jadhav</v>
          </cell>
          <cell r="G3976">
            <v>45915.763888888891</v>
          </cell>
          <cell r="H3976">
            <v>45971.470138888886</v>
          </cell>
        </row>
        <row r="3977">
          <cell r="A3977" t="str">
            <v>UCW-19150</v>
          </cell>
          <cell r="B3977" t="str">
            <v xml:space="preserve">Bhima Made to Order and Ship attribute update </v>
          </cell>
          <cell r="C3977" t="str">
            <v>CLOSED</v>
          </cell>
          <cell r="D3977" t="str">
            <v>Medium</v>
          </cell>
          <cell r="E3977" t="str">
            <v>netscribes</v>
          </cell>
          <cell r="F3977" t="str">
            <v>Mohd Tahir Shaikh</v>
          </cell>
          <cell r="G3977">
            <v>45915.757638888892</v>
          </cell>
          <cell r="H3977">
            <v>46004.352083333331</v>
          </cell>
        </row>
        <row r="3978">
          <cell r="A3978" t="str">
            <v>UCW-19139</v>
          </cell>
          <cell r="B3978" t="str">
            <v>Images update of existing catalog</v>
          </cell>
          <cell r="C3978" t="str">
            <v>CLOSED</v>
          </cell>
          <cell r="D3978" t="str">
            <v>Medium</v>
          </cell>
          <cell r="E3978" t="str">
            <v>netscribes</v>
          </cell>
          <cell r="F3978" t="str">
            <v>Juilee Jadhav</v>
          </cell>
          <cell r="G3978">
            <v>45915.697222222225</v>
          </cell>
          <cell r="H3978">
            <v>46004.354166666664</v>
          </cell>
        </row>
        <row r="3979">
          <cell r="A3979" t="str">
            <v>UCW-19136</v>
          </cell>
          <cell r="B3979" t="str">
            <v>Beauty - Image resize Ticket - 15 Sep</v>
          </cell>
          <cell r="C3979" t="str">
            <v>CLOSED</v>
          </cell>
          <cell r="D3979" t="str">
            <v>Highest</v>
          </cell>
          <cell r="E3979" t="str">
            <v>netscribes</v>
          </cell>
          <cell r="F3979" t="str">
            <v>Shraddha Dighe</v>
          </cell>
          <cell r="G3979">
            <v>45915.693055555559</v>
          </cell>
          <cell r="H3979">
            <v>46004.354861111111</v>
          </cell>
        </row>
        <row r="3980">
          <cell r="A3980" t="str">
            <v>UCW-19135</v>
          </cell>
          <cell r="B3980" t="str">
            <v>Request to Update Images for Existing Product Listings</v>
          </cell>
          <cell r="C3980" t="str">
            <v>CLOSED</v>
          </cell>
          <cell r="D3980" t="str">
            <v>Medium</v>
          </cell>
          <cell r="E3980" t="str">
            <v>netscribes</v>
          </cell>
          <cell r="F3980" t="str">
            <v>netscribes</v>
          </cell>
          <cell r="G3980">
            <v>45915.688888888886</v>
          </cell>
          <cell r="H3980">
            <v>46004.35</v>
          </cell>
        </row>
        <row r="3981">
          <cell r="A3981" t="str">
            <v>UCW-19133</v>
          </cell>
          <cell r="B3981" t="str">
            <v>Men-243 New Styles for Listing</v>
          </cell>
          <cell r="C3981" t="str">
            <v>CLOSED</v>
          </cell>
          <cell r="D3981" t="str">
            <v>Medium</v>
          </cell>
          <cell r="E3981" t="str">
            <v>netscribes</v>
          </cell>
          <cell r="F3981" t="str">
            <v>Sushma Ram</v>
          </cell>
          <cell r="G3981">
            <v>45915.686111111114</v>
          </cell>
          <cell r="H3981">
            <v>45931.49722222222</v>
          </cell>
        </row>
        <row r="3982">
          <cell r="A3982" t="str">
            <v>UCW-19128</v>
          </cell>
          <cell r="B3982" t="str">
            <v>Mason Home - PDP Update - 15/09/25</v>
          </cell>
          <cell r="C3982" t="str">
            <v>CLOSED</v>
          </cell>
          <cell r="D3982" t="str">
            <v>Medium</v>
          </cell>
          <cell r="E3982" t="str">
            <v>Chirag Dubal</v>
          </cell>
          <cell r="F3982" t="str">
            <v>Reagan D’souza</v>
          </cell>
          <cell r="G3982">
            <v>45915.675694444442</v>
          </cell>
          <cell r="H3982">
            <v>45943.826388888891</v>
          </cell>
        </row>
        <row r="3983">
          <cell r="A3983" t="str">
            <v>UCW-19120</v>
          </cell>
          <cell r="B3983" t="str">
            <v>TATA Cliq X Rosara Home || Seller code : 129302 || bed sheets</v>
          </cell>
          <cell r="C3983" t="str">
            <v>CLOSED</v>
          </cell>
          <cell r="D3983" t="str">
            <v>Medium</v>
          </cell>
          <cell r="E3983" t="str">
            <v>netscribes</v>
          </cell>
          <cell r="F3983" t="str">
            <v>Juilee Jadhav</v>
          </cell>
          <cell r="G3983">
            <v>45915.665972222225</v>
          </cell>
          <cell r="H3983">
            <v>45926.477083333331</v>
          </cell>
        </row>
        <row r="3984">
          <cell r="A3984" t="str">
            <v>UCW-19119</v>
          </cell>
          <cell r="B3984" t="str">
            <v>Tatacliq Women Western Wear Template | 12th Sep'2025</v>
          </cell>
          <cell r="C3984" t="str">
            <v>CLOSED</v>
          </cell>
          <cell r="D3984" t="str">
            <v>Medium</v>
          </cell>
          <cell r="E3984" t="str">
            <v>netscribes</v>
          </cell>
          <cell r="F3984" t="str">
            <v>Lishita Kotian</v>
          </cell>
          <cell r="G3984">
            <v>45915.664583333331</v>
          </cell>
          <cell r="H3984">
            <v>45931.518750000003</v>
          </cell>
        </row>
        <row r="3985">
          <cell r="A3985" t="str">
            <v>UCW-19118</v>
          </cell>
          <cell r="B3985" t="str">
            <v>Beauty - 125928 - E2E - Wella Professionals - 1 SKU - 15 Sep</v>
          </cell>
          <cell r="C3985" t="str">
            <v>CLOSED</v>
          </cell>
          <cell r="D3985" t="str">
            <v>Medium</v>
          </cell>
          <cell r="E3985" t="str">
            <v>netscribes</v>
          </cell>
          <cell r="F3985" t="str">
            <v>Shraddha Dighe</v>
          </cell>
          <cell r="G3985">
            <v>45915.661805555559</v>
          </cell>
          <cell r="H3985">
            <v>45922.511805555558</v>
          </cell>
        </row>
        <row r="3986">
          <cell r="A3986" t="str">
            <v>UCW-19117</v>
          </cell>
          <cell r="B3986" t="str">
            <v>Tatacliq Women Ethnic Wear Template | 12th Sep'2025</v>
          </cell>
          <cell r="C3986" t="str">
            <v>CLOSED</v>
          </cell>
          <cell r="D3986" t="str">
            <v>Medium</v>
          </cell>
          <cell r="E3986" t="str">
            <v>netscribes</v>
          </cell>
          <cell r="F3986" t="str">
            <v>Lishita Kotian</v>
          </cell>
          <cell r="G3986">
            <v>45915.661805555559</v>
          </cell>
          <cell r="H3986">
            <v>45922.672222222223</v>
          </cell>
        </row>
        <row r="3987">
          <cell r="A3987" t="str">
            <v>UCW-19110</v>
          </cell>
          <cell r="B3987" t="str">
            <v>TATACLIQ x Knitroot - Catalogue</v>
          </cell>
          <cell r="C3987" t="str">
            <v>CLOSED Due to Inactive/Insufficient Information</v>
          </cell>
          <cell r="D3987" t="str">
            <v>Medium</v>
          </cell>
          <cell r="E3987" t="str">
            <v>netscribes</v>
          </cell>
          <cell r="F3987" t="str">
            <v>Lishita Kotian</v>
          </cell>
          <cell r="G3987">
            <v>45915.652777777781</v>
          </cell>
          <cell r="H3987">
            <v>45929.668055555558</v>
          </cell>
        </row>
        <row r="3988">
          <cell r="A3988" t="str">
            <v>UCW-19109</v>
          </cell>
          <cell r="B3988" t="str">
            <v>Beauty - 125908 - E2E - Milkshake - 7 SKUS - 15 Sep</v>
          </cell>
          <cell r="C3988" t="str">
            <v>CLOSED</v>
          </cell>
          <cell r="D3988" t="str">
            <v>Highest</v>
          </cell>
          <cell r="E3988" t="str">
            <v>netscribes</v>
          </cell>
          <cell r="F3988" t="str">
            <v>Shraddha Dighe</v>
          </cell>
          <cell r="G3988">
            <v>45915.652083333334</v>
          </cell>
          <cell r="H3988">
            <v>45920.429861111108</v>
          </cell>
        </row>
        <row r="3989">
          <cell r="A3989" t="str">
            <v>UCW-19107</v>
          </cell>
          <cell r="B3989" t="str">
            <v>Beauty - 125928 - E2E - Simihaze - 77 SKUS - 15 SEP</v>
          </cell>
          <cell r="C3989" t="str">
            <v>CLOSED Due to Inactive/Insufficient Information</v>
          </cell>
          <cell r="D3989" t="str">
            <v>Medium</v>
          </cell>
          <cell r="E3989" t="str">
            <v>netscribes</v>
          </cell>
          <cell r="F3989" t="str">
            <v>Shraddha Dighe</v>
          </cell>
          <cell r="G3989">
            <v>45915.649305555555</v>
          </cell>
          <cell r="H3989">
            <v>45937.505555555559</v>
          </cell>
        </row>
        <row r="3990">
          <cell r="A3990" t="str">
            <v>UCW-19103</v>
          </cell>
          <cell r="B3990" t="str">
            <v>Tatacliq Men Content template_12-09-25</v>
          </cell>
          <cell r="C3990" t="str">
            <v>CLOSED</v>
          </cell>
          <cell r="D3990" t="str">
            <v>Medium</v>
          </cell>
          <cell r="E3990" t="str">
            <v>netscribes</v>
          </cell>
          <cell r="F3990" t="str">
            <v>Lishita Kotian</v>
          </cell>
          <cell r="G3990">
            <v>45915.642361111109</v>
          </cell>
          <cell r="H3990">
            <v>45923.890972222223</v>
          </cell>
        </row>
        <row r="3991">
          <cell r="A3991" t="str">
            <v>UCW-19101</v>
          </cell>
          <cell r="B3991" t="str">
            <v>Tatacliq Men Content template_12-09-25_Batch 2</v>
          </cell>
          <cell r="C3991" t="str">
            <v>CLOSED</v>
          </cell>
          <cell r="D3991" t="str">
            <v>Medium</v>
          </cell>
          <cell r="E3991" t="str">
            <v>netscribes</v>
          </cell>
          <cell r="F3991" t="str">
            <v>Lishita Kotian</v>
          </cell>
          <cell r="G3991">
            <v>45915.634722222225</v>
          </cell>
          <cell r="H3991">
            <v>45923.897916666669</v>
          </cell>
        </row>
        <row r="3992">
          <cell r="A3992" t="str">
            <v>UCW-19098</v>
          </cell>
          <cell r="B3992" t="str">
            <v>Soch_124205-SAS_403_Styles</v>
          </cell>
          <cell r="C3992" t="str">
            <v>CLOSED</v>
          </cell>
          <cell r="D3992" t="str">
            <v>Medium</v>
          </cell>
          <cell r="E3992" t="str">
            <v>netscribes</v>
          </cell>
          <cell r="F3992" t="str">
            <v>Juilee Jadhav</v>
          </cell>
          <cell r="G3992">
            <v>45915.625</v>
          </cell>
          <cell r="H3992">
            <v>45922.629166666666</v>
          </cell>
        </row>
        <row r="3993">
          <cell r="A3993" t="str">
            <v>UCW-19096</v>
          </cell>
          <cell r="B3993" t="str">
            <v>Women's Apparel 12-09-2025</v>
          </cell>
          <cell r="C3993" t="str">
            <v>CLOSED</v>
          </cell>
          <cell r="D3993" t="str">
            <v>Medium</v>
          </cell>
          <cell r="E3993" t="str">
            <v>netscribes</v>
          </cell>
          <cell r="F3993" t="str">
            <v>Lishita Kotian</v>
          </cell>
          <cell r="G3993">
            <v>45915.614583333336</v>
          </cell>
          <cell r="H3993">
            <v>46004.347222222219</v>
          </cell>
        </row>
        <row r="3994">
          <cell r="A3994" t="str">
            <v>UCW-19095</v>
          </cell>
          <cell r="B3994" t="str">
            <v>Women-198 New Styles for Listing</v>
          </cell>
          <cell r="C3994" t="str">
            <v>CLOSED</v>
          </cell>
          <cell r="D3994" t="str">
            <v>Medium</v>
          </cell>
          <cell r="E3994" t="str">
            <v>netscribes</v>
          </cell>
          <cell r="F3994" t="str">
            <v>Sushma Ram</v>
          </cell>
          <cell r="G3994">
            <v>45915.613194444442</v>
          </cell>
          <cell r="H3994">
            <v>45922.621527777781</v>
          </cell>
        </row>
        <row r="3995">
          <cell r="A3995" t="str">
            <v>UCW-19094</v>
          </cell>
          <cell r="B3995" t="str">
            <v xml:space="preserve">Men's Apparel 12-09-2025 </v>
          </cell>
          <cell r="C3995" t="str">
            <v>CLOSED</v>
          </cell>
          <cell r="D3995" t="str">
            <v>Medium</v>
          </cell>
          <cell r="E3995" t="str">
            <v>netscribes</v>
          </cell>
          <cell r="F3995" t="str">
            <v>Lishita Kotian</v>
          </cell>
          <cell r="G3995">
            <v>45915.604166666664</v>
          </cell>
          <cell r="H3995">
            <v>46004.348611111112</v>
          </cell>
        </row>
        <row r="3996">
          <cell r="A3996" t="str">
            <v>UCW-19092</v>
          </cell>
          <cell r="B3996" t="str">
            <v>DURFI Image Update_Priority_9th sept 2025</v>
          </cell>
          <cell r="C3996" t="str">
            <v>CLOSED</v>
          </cell>
          <cell r="D3996" t="str">
            <v>Medium</v>
          </cell>
          <cell r="E3996" t="str">
            <v>netscribes</v>
          </cell>
          <cell r="F3996" t="str">
            <v>Sushma Ram</v>
          </cell>
          <cell r="G3996">
            <v>45915.599305555559</v>
          </cell>
          <cell r="H3996">
            <v>46004.347222222219</v>
          </cell>
        </row>
        <row r="3997">
          <cell r="A3997" t="str">
            <v>UCW-19091</v>
          </cell>
          <cell r="B3997" t="str">
            <v>TH-Omni-Lot 77</v>
          </cell>
          <cell r="C3997" t="str">
            <v>CLOSED</v>
          </cell>
          <cell r="D3997" t="str">
            <v>Medium</v>
          </cell>
          <cell r="E3997" t="str">
            <v>Chirag Dubal</v>
          </cell>
          <cell r="F3997" t="str">
            <v>Asmi Kumar</v>
          </cell>
          <cell r="G3997">
            <v>45915.594444444447</v>
          </cell>
          <cell r="H3997">
            <v>45943.82708333333</v>
          </cell>
        </row>
        <row r="3998">
          <cell r="A3998" t="str">
            <v>UCW-19090</v>
          </cell>
          <cell r="B3998" t="str">
            <v>Festive Collection (trueBrowns)</v>
          </cell>
          <cell r="C3998" t="str">
            <v>CLOSED</v>
          </cell>
          <cell r="D3998" t="str">
            <v>Medium</v>
          </cell>
          <cell r="E3998" t="str">
            <v>netscribes</v>
          </cell>
          <cell r="F3998" t="str">
            <v>Juilee Jadhav</v>
          </cell>
          <cell r="G3998">
            <v>45915.59375</v>
          </cell>
          <cell r="H3998">
            <v>45929.606944444444</v>
          </cell>
        </row>
        <row r="3999">
          <cell r="A3999" t="str">
            <v>UCW-19089</v>
          </cell>
          <cell r="B3999" t="str">
            <v xml:space="preserve">Reebok Footwear Men 12-09-2025 </v>
          </cell>
          <cell r="C3999" t="str">
            <v>CLOSED</v>
          </cell>
          <cell r="D3999" t="str">
            <v>Medium</v>
          </cell>
          <cell r="E3999" t="str">
            <v>netscribes</v>
          </cell>
          <cell r="F3999" t="str">
            <v>Sushma Ram</v>
          </cell>
          <cell r="G3999">
            <v>45915.59375</v>
          </cell>
          <cell r="H3999">
            <v>45971.430555555555</v>
          </cell>
        </row>
        <row r="4000">
          <cell r="A4000" t="str">
            <v>UCW-19087</v>
          </cell>
          <cell r="B4000" t="str">
            <v>CK Omni-90 Lot</v>
          </cell>
          <cell r="C4000" t="str">
            <v>CLOSED</v>
          </cell>
          <cell r="D4000" t="str">
            <v>Medium</v>
          </cell>
          <cell r="E4000" t="str">
            <v>Chirag Dubal</v>
          </cell>
          <cell r="F4000" t="str">
            <v>Asmi Kumar</v>
          </cell>
          <cell r="G4000">
            <v>45915.588888888888</v>
          </cell>
          <cell r="H4000">
            <v>45943.831250000003</v>
          </cell>
        </row>
        <row r="4001">
          <cell r="A4001" t="str">
            <v>UCW-19086</v>
          </cell>
          <cell r="B4001" t="str">
            <v xml:space="preserve">Reebok Men's Apparel 12-09-2025 </v>
          </cell>
          <cell r="C4001" t="str">
            <v>CLOSED</v>
          </cell>
          <cell r="D4001" t="str">
            <v>Medium</v>
          </cell>
          <cell r="E4001" t="str">
            <v>netscribes</v>
          </cell>
          <cell r="F4001" t="str">
            <v>Sushma Ram</v>
          </cell>
          <cell r="G4001">
            <v>45915.588888888888</v>
          </cell>
          <cell r="H4001">
            <v>45934.745138888888</v>
          </cell>
        </row>
        <row r="4002">
          <cell r="A4002" t="str">
            <v>UCW-19085</v>
          </cell>
          <cell r="B4002" t="str">
            <v>Images to update.</v>
          </cell>
          <cell r="C4002" t="str">
            <v>CLOSED</v>
          </cell>
          <cell r="D4002" t="str">
            <v>Medium</v>
          </cell>
          <cell r="E4002" t="str">
            <v>netscribes</v>
          </cell>
          <cell r="F4002" t="str">
            <v>Sushma Ram</v>
          </cell>
          <cell r="G4002">
            <v>45915.580555555556</v>
          </cell>
          <cell r="H4002">
            <v>45929.701388888891</v>
          </cell>
        </row>
        <row r="4003">
          <cell r="A4003" t="str">
            <v>UCW-19083</v>
          </cell>
          <cell r="B4003" t="str">
            <v>ToniQ &amp; The Bro Code New catalog-TRBL(tatacliq)</v>
          </cell>
          <cell r="C4003" t="str">
            <v>CLOSED</v>
          </cell>
          <cell r="D4003" t="str">
            <v>Medium</v>
          </cell>
          <cell r="E4003" t="str">
            <v>netscribes</v>
          </cell>
          <cell r="F4003" t="str">
            <v>Mohd Tahir Shaikh</v>
          </cell>
          <cell r="G4003">
            <v>45915.573611111111</v>
          </cell>
          <cell r="H4003">
            <v>45922.755555555559</v>
          </cell>
        </row>
        <row r="4004">
          <cell r="A4004" t="str">
            <v>UCW-19082</v>
          </cell>
          <cell r="B4004" t="str">
            <v>Beauty - 129242 - E2E - Kindlife (14 Brands) - 145 SKUS - 12 Sep</v>
          </cell>
          <cell r="C4004" t="str">
            <v>CLOSED Due to Inactive/Insufficient Information</v>
          </cell>
          <cell r="D4004" t="str">
            <v>Highest</v>
          </cell>
          <cell r="E4004" t="str">
            <v>netscribes</v>
          </cell>
          <cell r="F4004" t="str">
            <v>Shraddha Dighe</v>
          </cell>
          <cell r="G4004">
            <v>45915.570833333331</v>
          </cell>
          <cell r="H4004">
            <v>45926.555555555555</v>
          </cell>
        </row>
        <row r="4005">
          <cell r="A4005" t="str">
            <v>UCW-19080</v>
          </cell>
          <cell r="B4005" t="str">
            <v>Beauty - 128634 - Image update - DeBell - 4 SKUS - 12 Sep</v>
          </cell>
          <cell r="C4005" t="str">
            <v>CLOSED</v>
          </cell>
          <cell r="D4005" t="str">
            <v>Medium</v>
          </cell>
          <cell r="E4005" t="str">
            <v>netscribes</v>
          </cell>
          <cell r="F4005" t="str">
            <v>netscribes</v>
          </cell>
          <cell r="G4005">
            <v>45915.557638888888</v>
          </cell>
          <cell r="H4005">
            <v>45988.535416666666</v>
          </cell>
        </row>
        <row r="4006">
          <cell r="A4006" t="str">
            <v>UCW-19079</v>
          </cell>
          <cell r="B4006" t="str">
            <v>Request To Replace Model Image</v>
          </cell>
          <cell r="C4006" t="str">
            <v>CLOSED</v>
          </cell>
          <cell r="D4006" t="str">
            <v>Medium</v>
          </cell>
          <cell r="E4006" t="str">
            <v>netscribes</v>
          </cell>
          <cell r="F4006" t="str">
            <v>Mohd Tahir Shaikh</v>
          </cell>
          <cell r="G4006">
            <v>45915.556250000001</v>
          </cell>
          <cell r="H4006">
            <v>46004.34652777778</v>
          </cell>
        </row>
        <row r="4007">
          <cell r="A4007" t="str">
            <v>UCW-19078</v>
          </cell>
          <cell r="B4007" t="str">
            <v>Primary Image Change Request</v>
          </cell>
          <cell r="C4007" t="str">
            <v>CLOSED</v>
          </cell>
          <cell r="D4007" t="str">
            <v>Medium</v>
          </cell>
          <cell r="E4007" t="str">
            <v>netscribes</v>
          </cell>
          <cell r="F4007" t="str">
            <v>Juilee Jadhav</v>
          </cell>
          <cell r="G4007">
            <v>45915.555555555555</v>
          </cell>
          <cell r="H4007">
            <v>45919.848611111112</v>
          </cell>
        </row>
        <row r="4008">
          <cell r="A4008" t="str">
            <v>UCW-19075</v>
          </cell>
          <cell r="B4008" t="str">
            <v>Nike &amp; New Balance</v>
          </cell>
          <cell r="C4008" t="str">
            <v>CLOSED</v>
          </cell>
          <cell r="D4008" t="str">
            <v>Medium</v>
          </cell>
          <cell r="E4008" t="str">
            <v>netscribes</v>
          </cell>
          <cell r="F4008" t="str">
            <v>Mohd Tahir Shaikh</v>
          </cell>
          <cell r="G4008">
            <v>45915.55</v>
          </cell>
          <cell r="H4008">
            <v>46004.314583333333</v>
          </cell>
        </row>
        <row r="4009">
          <cell r="A4009" t="str">
            <v>UCW-19073</v>
          </cell>
          <cell r="B4009" t="str">
            <v>Tata Cliq TH, UCB, and AP 22 SKUs 12-09-2025</v>
          </cell>
          <cell r="C4009" t="str">
            <v>CLOSED</v>
          </cell>
          <cell r="D4009" t="str">
            <v>Medium</v>
          </cell>
          <cell r="E4009" t="str">
            <v>netscribes</v>
          </cell>
          <cell r="F4009" t="str">
            <v>Lishita Kotian</v>
          </cell>
          <cell r="G4009">
            <v>45915.540972222225</v>
          </cell>
          <cell r="H4009">
            <v>45920.490972222222</v>
          </cell>
        </row>
        <row r="4010">
          <cell r="A4010" t="str">
            <v>UCW-19072</v>
          </cell>
          <cell r="B4010" t="str">
            <v>Beauty - 125928 - E2E - Maybelline New York - 2 SKUS - 14 Sep</v>
          </cell>
          <cell r="C4010" t="str">
            <v>CLOSED</v>
          </cell>
          <cell r="D4010" t="str">
            <v>Highest</v>
          </cell>
          <cell r="E4010" t="str">
            <v>netscribes</v>
          </cell>
          <cell r="F4010" t="str">
            <v>Shraddha Dighe</v>
          </cell>
          <cell r="G4010">
            <v>45915.534722222219</v>
          </cell>
          <cell r="H4010">
            <v>45917.597916666666</v>
          </cell>
        </row>
        <row r="4011">
          <cell r="A4011" t="str">
            <v>UCW-19069</v>
          </cell>
          <cell r="B4011" t="str">
            <v>Tatacliq Colour and Images update_11-09-25</v>
          </cell>
          <cell r="C4011" t="str">
            <v>CLOSED</v>
          </cell>
          <cell r="D4011" t="str">
            <v>Medium</v>
          </cell>
          <cell r="E4011" t="str">
            <v>netscribes</v>
          </cell>
          <cell r="F4011" t="str">
            <v>Juilee Jadhav</v>
          </cell>
          <cell r="G4011">
            <v>45915.53125</v>
          </cell>
          <cell r="H4011">
            <v>46004.311805555553</v>
          </cell>
        </row>
        <row r="4012">
          <cell r="A4012" t="str">
            <v>UCW-19059</v>
          </cell>
          <cell r="B4012" t="str">
            <v>Tata Cliq 10 article new catalogue dated on 11-09-2025(Style Waves)</v>
          </cell>
          <cell r="C4012" t="str">
            <v>CLOSED</v>
          </cell>
          <cell r="D4012" t="str">
            <v>Medium</v>
          </cell>
          <cell r="E4012" t="str">
            <v>netscribes</v>
          </cell>
          <cell r="F4012" t="str">
            <v>Lishita Kotian</v>
          </cell>
          <cell r="G4012">
            <v>45915.48541666667</v>
          </cell>
          <cell r="H4012">
            <v>45922.745833333334</v>
          </cell>
        </row>
        <row r="4013">
          <cell r="A4013" t="str">
            <v>UCW-19055</v>
          </cell>
          <cell r="B4013" t="str">
            <v>Tata CLIQ(Fashion+Luxury) |adidas DTC| Apparel Attributes for Listing_11-09-25</v>
          </cell>
          <cell r="C4013" t="str">
            <v>CLOSED</v>
          </cell>
          <cell r="D4013" t="str">
            <v>Medium</v>
          </cell>
          <cell r="E4013" t="str">
            <v>netscribes</v>
          </cell>
          <cell r="F4013" t="str">
            <v>Lishita Kotian</v>
          </cell>
          <cell r="G4013">
            <v>45915.451388888891</v>
          </cell>
          <cell r="H4013">
            <v>46003.931250000001</v>
          </cell>
        </row>
        <row r="4014">
          <cell r="A4014" t="str">
            <v>UCW-19049</v>
          </cell>
          <cell r="B4014" t="str">
            <v>CLONE - Miarcus -11 Styles-AW 24-9 Jan</v>
          </cell>
          <cell r="C4014" t="str">
            <v>CLOSED</v>
          </cell>
          <cell r="D4014" t="str">
            <v>Medium</v>
          </cell>
          <cell r="E4014" t="str">
            <v>netscribes</v>
          </cell>
          <cell r="F4014" t="str">
            <v>Mohd Tahir Shaikh</v>
          </cell>
          <cell r="G4014">
            <v>45914.953472222223</v>
          </cell>
          <cell r="H4014">
            <v>45923.579861111109</v>
          </cell>
        </row>
        <row r="4015">
          <cell r="A4015" t="str">
            <v>UCW-19040</v>
          </cell>
          <cell r="B4015" t="str">
            <v>New Catalog LOT</v>
          </cell>
          <cell r="C4015" t="str">
            <v>CLOSED</v>
          </cell>
          <cell r="D4015" t="str">
            <v>Medium</v>
          </cell>
          <cell r="E4015" t="str">
            <v>netscribes</v>
          </cell>
          <cell r="F4015" t="str">
            <v>Mohd Tahir Shaikh</v>
          </cell>
          <cell r="G4015">
            <v>45913.792361111111</v>
          </cell>
          <cell r="H4015">
            <v>45920.541666666664</v>
          </cell>
        </row>
        <row r="4016">
          <cell r="A4016" t="str">
            <v>UCW-19039</v>
          </cell>
          <cell r="B4016" t="str">
            <v>TQ Video uploading_CL5 &amp; CL6</v>
          </cell>
          <cell r="C4016" t="str">
            <v>CLOSED</v>
          </cell>
          <cell r="D4016" t="str">
            <v>Medium</v>
          </cell>
          <cell r="E4016" t="str">
            <v>netscribes</v>
          </cell>
          <cell r="F4016" t="str">
            <v>Mohd Tahir Shaikh</v>
          </cell>
          <cell r="G4016">
            <v>45913.785416666666</v>
          </cell>
          <cell r="H4016">
            <v>46003.863194444442</v>
          </cell>
        </row>
        <row r="4017">
          <cell r="A4017" t="str">
            <v>UCW-19038</v>
          </cell>
          <cell r="B4017" t="str">
            <v>FW: Cataloguing &amp; Size Chart Mismatch Issue (Review Moderation) - Domyos by Decathlon</v>
          </cell>
          <cell r="C4017" t="str">
            <v>CLOSED</v>
          </cell>
          <cell r="D4017" t="str">
            <v>Medium</v>
          </cell>
          <cell r="E4017" t="str">
            <v>netscribes</v>
          </cell>
          <cell r="F4017" t="str">
            <v>Mohd Tahir Shaikh</v>
          </cell>
          <cell r="G4017">
            <v>45913.782638888886</v>
          </cell>
          <cell r="H4017">
            <v>46003.863194444442</v>
          </cell>
        </row>
        <row r="4018">
          <cell r="A4018" t="str">
            <v>UCW-19022</v>
          </cell>
          <cell r="B4018" t="str">
            <v>Request to Update Images for Existing Product Listings</v>
          </cell>
          <cell r="C4018" t="str">
            <v>CLOSED</v>
          </cell>
          <cell r="D4018" t="str">
            <v>Medium</v>
          </cell>
          <cell r="E4018" t="str">
            <v>netscribes</v>
          </cell>
          <cell r="F4018" t="str">
            <v>Mohd Tahir Shaikh</v>
          </cell>
          <cell r="G4018">
            <v>45912.761111111111</v>
          </cell>
          <cell r="H4018">
            <v>46003.862500000003</v>
          </cell>
        </row>
        <row r="4019">
          <cell r="A4019" t="str">
            <v>UCW-19021</v>
          </cell>
          <cell r="B4019" t="str">
            <v>Tata Cliq New lot - 386 Options to be listed</v>
          </cell>
          <cell r="C4019" t="str">
            <v>CLOSED</v>
          </cell>
          <cell r="D4019" t="str">
            <v>Medium</v>
          </cell>
          <cell r="E4019" t="str">
            <v>netscribes</v>
          </cell>
          <cell r="F4019" t="str">
            <v>Juilee Jadhav</v>
          </cell>
          <cell r="G4019">
            <v>45912.755555555559</v>
          </cell>
          <cell r="H4019">
            <v>46003.862500000003</v>
          </cell>
        </row>
        <row r="4020">
          <cell r="A4020" t="str">
            <v>UCW-19020</v>
          </cell>
          <cell r="B4020" t="str">
            <v>Benetton new kids T-shirt apparel catalog details 8-9-2025</v>
          </cell>
          <cell r="C4020" t="str">
            <v>CLOSED</v>
          </cell>
          <cell r="D4020" t="str">
            <v>Medium</v>
          </cell>
          <cell r="E4020" t="str">
            <v>netscribes</v>
          </cell>
          <cell r="F4020" t="str">
            <v>Juilee Jadhav</v>
          </cell>
          <cell r="G4020">
            <v>45912.734722222223</v>
          </cell>
          <cell r="H4020">
            <v>45918.545138888891</v>
          </cell>
        </row>
        <row r="4021">
          <cell r="A4021" t="str">
            <v>UCW-19019</v>
          </cell>
          <cell r="B4021" t="str">
            <v>Tatacliq Men's Apparels Templates | 10th Sep'2025</v>
          </cell>
          <cell r="C4021" t="str">
            <v>CLOSED</v>
          </cell>
          <cell r="D4021" t="str">
            <v>Medium</v>
          </cell>
          <cell r="E4021" t="str">
            <v>netscribes</v>
          </cell>
          <cell r="F4021" t="str">
            <v>Juilee Jadhav</v>
          </cell>
          <cell r="G4021">
            <v>45912.726388888892</v>
          </cell>
          <cell r="H4021">
            <v>45922.635416666664</v>
          </cell>
        </row>
        <row r="4022">
          <cell r="A4022" t="str">
            <v>UCW-19016</v>
          </cell>
          <cell r="B4022" t="str">
            <v>CLONE - AW25_Apparel_LOT_02 (424 EAN's)</v>
          </cell>
          <cell r="C4022" t="str">
            <v>CLOSED</v>
          </cell>
          <cell r="D4022" t="str">
            <v>Medium</v>
          </cell>
          <cell r="E4022" t="str">
            <v>netscribes</v>
          </cell>
          <cell r="F4022" t="str">
            <v>Lishita Kotian</v>
          </cell>
          <cell r="G4022">
            <v>45912.669444444444</v>
          </cell>
          <cell r="H4022">
            <v>45921.474999999999</v>
          </cell>
        </row>
        <row r="4023">
          <cell r="A4023" t="str">
            <v>UCW-19015</v>
          </cell>
          <cell r="B4023" t="str">
            <v>Beauty - 128634 - Image update - DeBell - 4 SKUS - 12 Sep</v>
          </cell>
          <cell r="C4023" t="str">
            <v>CLOSED</v>
          </cell>
          <cell r="D4023" t="str">
            <v>Highest</v>
          </cell>
          <cell r="E4023" t="str">
            <v>netscribes</v>
          </cell>
          <cell r="F4023" t="str">
            <v>Shraddha Dighe</v>
          </cell>
          <cell r="G4023">
            <v>45912.661111111112</v>
          </cell>
          <cell r="H4023">
            <v>46003.861805555556</v>
          </cell>
        </row>
        <row r="4024">
          <cell r="A4024" t="str">
            <v>UCW-19013</v>
          </cell>
          <cell r="B4024" t="str">
            <v>Beauty - 125928 - GWP listing - Creed - 1 SKU - 12 Sep</v>
          </cell>
          <cell r="C4024" t="str">
            <v>CLOSED</v>
          </cell>
          <cell r="D4024" t="str">
            <v>Highest</v>
          </cell>
          <cell r="E4024" t="str">
            <v>netscribes</v>
          </cell>
          <cell r="F4024" t="str">
            <v>Shraddha Dighe</v>
          </cell>
          <cell r="G4024">
            <v>45912.634722222225</v>
          </cell>
          <cell r="H4024">
            <v>45916.520138888889</v>
          </cell>
        </row>
        <row r="4025">
          <cell r="A4025" t="str">
            <v>UCW-19012</v>
          </cell>
          <cell r="B4025" t="str">
            <v>Beauty - 125928  - E2E - Creed - 7 SKUS - 12 Sep</v>
          </cell>
          <cell r="C4025" t="str">
            <v>CLOSED</v>
          </cell>
          <cell r="D4025" t="str">
            <v>Highest</v>
          </cell>
          <cell r="E4025" t="str">
            <v>netscribes</v>
          </cell>
          <cell r="F4025" t="str">
            <v>Shraddha Dighe</v>
          </cell>
          <cell r="G4025">
            <v>45912.633333333331</v>
          </cell>
          <cell r="H4025">
            <v>45923.48541666667</v>
          </cell>
        </row>
        <row r="4026">
          <cell r="A4026" t="str">
            <v>UCW-19005</v>
          </cell>
          <cell r="B4026" t="str">
            <v>CLONE - Beauty - Assortment for Tata Cliq Listing - 25 AUG</v>
          </cell>
          <cell r="C4026" t="str">
            <v>CLOSED</v>
          </cell>
          <cell r="D4026" t="str">
            <v>Medium</v>
          </cell>
          <cell r="E4026" t="str">
            <v>netscribes</v>
          </cell>
          <cell r="F4026" t="str">
            <v>Simi Raichel Zachariah</v>
          </cell>
          <cell r="G4026">
            <v>45912.589583333334</v>
          </cell>
          <cell r="H4026">
            <v>45916.421527777777</v>
          </cell>
        </row>
        <row r="4027">
          <cell r="A4027" t="str">
            <v>UCW-19002</v>
          </cell>
          <cell r="B4027" t="str">
            <v>Beauty - 129426 - E2E - BEAUTIFUL INDIA - 9 SKUS - 12 Sep</v>
          </cell>
          <cell r="C4027" t="str">
            <v>CLOSED Due to Inactive/Insufficient Information</v>
          </cell>
          <cell r="D4027" t="str">
            <v>Medium</v>
          </cell>
          <cell r="E4027" t="str">
            <v>netscribes</v>
          </cell>
          <cell r="F4027" t="str">
            <v>Shraddha Dighe</v>
          </cell>
          <cell r="G4027">
            <v>45912.525694444441</v>
          </cell>
          <cell r="H4027">
            <v>45964.661805555559</v>
          </cell>
        </row>
        <row r="4028">
          <cell r="A4028" t="str">
            <v>UCW-19001</v>
          </cell>
          <cell r="B4028" t="str">
            <v xml:space="preserve">Tatacliq Lifestyle Catalog Template-Lot -125_9.09.2025 </v>
          </cell>
          <cell r="C4028" t="str">
            <v>CLOSED</v>
          </cell>
          <cell r="D4028" t="str">
            <v>Medium</v>
          </cell>
          <cell r="E4028" t="str">
            <v>netscribes</v>
          </cell>
          <cell r="F4028" t="str">
            <v>Sushma Ram</v>
          </cell>
          <cell r="G4028">
            <v>45912.522222222222</v>
          </cell>
          <cell r="H4028">
            <v>45926.70416666667</v>
          </cell>
        </row>
        <row r="4029">
          <cell r="A4029" t="str">
            <v>UCW-18999</v>
          </cell>
          <cell r="B4029" t="str">
            <v>Styli Women Footwear | Lot-38 - 5 skus</v>
          </cell>
          <cell r="C4029" t="str">
            <v>CLOSED Due to Inactive/Insufficient Information</v>
          </cell>
          <cell r="D4029" t="str">
            <v>Medium</v>
          </cell>
          <cell r="E4029" t="str">
            <v>netscribes</v>
          </cell>
          <cell r="F4029" t="str">
            <v>Lishita Kotian</v>
          </cell>
          <cell r="G4029">
            <v>45912.517361111109</v>
          </cell>
          <cell r="H4029">
            <v>45922.549305555556</v>
          </cell>
        </row>
        <row r="4030">
          <cell r="A4030" t="str">
            <v>UCW-18998</v>
          </cell>
          <cell r="B4030" t="str">
            <v>Beauty - Image resize ticket - 12 Sep</v>
          </cell>
          <cell r="C4030" t="str">
            <v>CLOSED</v>
          </cell>
          <cell r="D4030" t="str">
            <v>Highest</v>
          </cell>
          <cell r="E4030" t="str">
            <v>netscribes</v>
          </cell>
          <cell r="F4030" t="str">
            <v>Shraddha Dighe</v>
          </cell>
          <cell r="G4030">
            <v>45912.515972222223</v>
          </cell>
          <cell r="H4030">
            <v>46003.861805555556</v>
          </cell>
        </row>
        <row r="4031">
          <cell r="A4031" t="str">
            <v>UCW-18996</v>
          </cell>
          <cell r="B4031" t="str">
            <v>Decathlon &lt;&gt; Tata Cliq AW'25 Cataloging - Phase 1</v>
          </cell>
          <cell r="C4031" t="str">
            <v>CLOSED</v>
          </cell>
          <cell r="D4031" t="str">
            <v>Medium</v>
          </cell>
          <cell r="E4031" t="str">
            <v>netscribes</v>
          </cell>
          <cell r="F4031" t="str">
            <v>Lishita Kotian</v>
          </cell>
          <cell r="G4031">
            <v>45912.508333333331</v>
          </cell>
          <cell r="H4031">
            <v>45937.003472222219</v>
          </cell>
        </row>
        <row r="4032">
          <cell r="A4032" t="str">
            <v>UCW-18994</v>
          </cell>
          <cell r="B4032" t="str">
            <v>TataCliQ | Fashion &amp; Luxury | Product Box Image | 10 Sep 2025</v>
          </cell>
          <cell r="C4032" t="str">
            <v>CLOSED</v>
          </cell>
          <cell r="D4032" t="str">
            <v>Medium</v>
          </cell>
          <cell r="E4032" t="str">
            <v>netscribes</v>
          </cell>
          <cell r="F4032" t="str">
            <v>Sushma Ram</v>
          </cell>
          <cell r="G4032">
            <v>45912.49722222222</v>
          </cell>
          <cell r="H4032">
            <v>46003.861111111109</v>
          </cell>
        </row>
        <row r="4033">
          <cell r="A4033" t="str">
            <v>UCW-18993</v>
          </cell>
          <cell r="B4033" t="str">
            <v>Tatacliq Footwear Content template_USPA_09-09-25</v>
          </cell>
          <cell r="C4033" t="str">
            <v>CLOSED</v>
          </cell>
          <cell r="D4033" t="str">
            <v>Medium</v>
          </cell>
          <cell r="E4033" t="str">
            <v>netscribes</v>
          </cell>
          <cell r="F4033" t="str">
            <v>Juilee Jadhav</v>
          </cell>
          <cell r="G4033">
            <v>45912.495833333334</v>
          </cell>
          <cell r="H4033">
            <v>45917.660416666666</v>
          </cell>
        </row>
        <row r="4034">
          <cell r="A4034" t="str">
            <v>UCW-18990</v>
          </cell>
          <cell r="B4034" t="str">
            <v>Beauty - 126109 - E2E - Brillare - 2 SKUS - 12 Sep</v>
          </cell>
          <cell r="C4034" t="str">
            <v>CLOSED</v>
          </cell>
          <cell r="D4034" t="str">
            <v>High</v>
          </cell>
          <cell r="E4034" t="str">
            <v>netscribes</v>
          </cell>
          <cell r="F4034" t="str">
            <v>Shraddha Dighe</v>
          </cell>
          <cell r="G4034">
            <v>45912.484722222223</v>
          </cell>
          <cell r="H4034">
            <v>45916.428472222222</v>
          </cell>
        </row>
        <row r="4035">
          <cell r="A4035" t="str">
            <v>UCW-18983</v>
          </cell>
          <cell r="B4035" t="str">
            <v>Daali Image Sequencing (26th June)</v>
          </cell>
          <cell r="C4035" t="str">
            <v>CLOSED</v>
          </cell>
          <cell r="D4035" t="str">
            <v>Medium</v>
          </cell>
          <cell r="E4035" t="str">
            <v>netscribes</v>
          </cell>
          <cell r="F4035" t="str">
            <v>netscribes</v>
          </cell>
          <cell r="G4035">
            <v>45912.473611111112</v>
          </cell>
          <cell r="H4035">
            <v>46003.927083333336</v>
          </cell>
        </row>
        <row r="4036">
          <cell r="A4036" t="str">
            <v>UCW-18980</v>
          </cell>
          <cell r="B4036" t="str">
            <v>Beauty - 125928 - Title and Image update - O3+ - 12 SKUS - 12 Sep</v>
          </cell>
          <cell r="C4036" t="str">
            <v>CLOSED</v>
          </cell>
          <cell r="D4036" t="str">
            <v>Medium</v>
          </cell>
          <cell r="E4036" t="str">
            <v>netscribes</v>
          </cell>
          <cell r="F4036" t="str">
            <v>Shraddha Dighe</v>
          </cell>
          <cell r="G4036">
            <v>45912.47152777778</v>
          </cell>
          <cell r="H4036">
            <v>46003.86041666667</v>
          </cell>
        </row>
        <row r="4037">
          <cell r="A4037" t="str">
            <v>UCW-18979</v>
          </cell>
          <cell r="B4037" t="str">
            <v>TH/CK-MP-Lot 68</v>
          </cell>
          <cell r="C4037" t="str">
            <v>CLOSED</v>
          </cell>
          <cell r="D4037" t="str">
            <v>Medium</v>
          </cell>
          <cell r="E4037" t="str">
            <v>Chirag Dubal</v>
          </cell>
          <cell r="F4037" t="str">
            <v>Asmi Kumar</v>
          </cell>
          <cell r="G4037">
            <v>45912.467361111114</v>
          </cell>
          <cell r="H4037">
            <v>45943.831944444442</v>
          </cell>
        </row>
        <row r="4038">
          <cell r="A4038" t="str">
            <v>UCW-18978</v>
          </cell>
          <cell r="B4038" t="str">
            <v>Beauty - 126109 - Image update - Brillare - 81 SKUS - 12 Sep</v>
          </cell>
          <cell r="C4038" t="str">
            <v>CLOSED</v>
          </cell>
          <cell r="D4038" t="str">
            <v>Highest</v>
          </cell>
          <cell r="E4038" t="str">
            <v>netscribes</v>
          </cell>
          <cell r="F4038" t="str">
            <v>Shraddha Dighe</v>
          </cell>
          <cell r="G4038">
            <v>45912.463888888888</v>
          </cell>
          <cell r="H4038">
            <v>46003.86041666667</v>
          </cell>
        </row>
        <row r="4039">
          <cell r="A4039" t="str">
            <v>UCW-18973</v>
          </cell>
          <cell r="B4039" t="str">
            <v>Beauty - 125928 - Image update - Maybelline New York - 8 SKUS - 12 Sep</v>
          </cell>
          <cell r="C4039" t="str">
            <v>CLOSED</v>
          </cell>
          <cell r="D4039" t="str">
            <v>Highest</v>
          </cell>
          <cell r="E4039" t="str">
            <v>netscribes</v>
          </cell>
          <cell r="F4039" t="str">
            <v>Shraddha Dighe</v>
          </cell>
          <cell r="G4039">
            <v>45912.447222222225</v>
          </cell>
          <cell r="H4039">
            <v>46003.86041666667</v>
          </cell>
        </row>
        <row r="4040">
          <cell r="A4040" t="str">
            <v>UCW-18964</v>
          </cell>
          <cell r="B4040" t="str">
            <v>AKN Seller Code</v>
          </cell>
          <cell r="C4040" t="str">
            <v>CLOSED Due to Inactive/Insufficient Information</v>
          </cell>
          <cell r="D4040" t="str">
            <v>Medium</v>
          </cell>
          <cell r="E4040" t="str">
            <v>netscribes</v>
          </cell>
          <cell r="F4040" t="str">
            <v>Mohd Tahir Shaikh</v>
          </cell>
          <cell r="G4040">
            <v>45912.015277777777</v>
          </cell>
          <cell r="H4040">
            <v>45971.474305555559</v>
          </cell>
        </row>
        <row r="4041">
          <cell r="A4041" t="str">
            <v>UCW-18948</v>
          </cell>
          <cell r="B4041" t="str">
            <v>Beauty - 125928 - E2E - LoveChild Masaba - 16 SKUS - 11 Sep</v>
          </cell>
          <cell r="C4041" t="str">
            <v>CLOSED</v>
          </cell>
          <cell r="D4041" t="str">
            <v>Medium</v>
          </cell>
          <cell r="E4041" t="str">
            <v>netscribes</v>
          </cell>
          <cell r="F4041" t="str">
            <v>Shraddha Dighe</v>
          </cell>
          <cell r="G4041">
            <v>45911.78402777778</v>
          </cell>
          <cell r="H4041">
            <v>45916.909722222219</v>
          </cell>
        </row>
        <row r="4042">
          <cell r="A4042" t="str">
            <v>UCW-18947</v>
          </cell>
          <cell r="B4042" t="str">
            <v>Beauty - 128628 - E2E - Foxtale - 7 SKUS - 11 Sep</v>
          </cell>
          <cell r="C4042" t="str">
            <v>CLOSED</v>
          </cell>
          <cell r="D4042" t="str">
            <v>Medium</v>
          </cell>
          <cell r="E4042" t="str">
            <v>netscribes</v>
          </cell>
          <cell r="F4042" t="str">
            <v>Shraddha Dighe</v>
          </cell>
          <cell r="G4042">
            <v>45911.78125</v>
          </cell>
          <cell r="H4042">
            <v>45924.45</v>
          </cell>
        </row>
        <row r="4043">
          <cell r="A4043" t="str">
            <v>UCW-18944</v>
          </cell>
          <cell r="B4043" t="str">
            <v>Tatacliq Women Western Wear Template | 10th Sep'2025</v>
          </cell>
          <cell r="C4043" t="str">
            <v>CLOSED</v>
          </cell>
          <cell r="D4043" t="str">
            <v>Medium</v>
          </cell>
          <cell r="E4043" t="str">
            <v>netscribes</v>
          </cell>
          <cell r="F4043" t="str">
            <v>Lishita Kotian</v>
          </cell>
          <cell r="G4043">
            <v>45911.775694444441</v>
          </cell>
          <cell r="H4043">
            <v>45921.738194444442</v>
          </cell>
        </row>
        <row r="4044">
          <cell r="A4044" t="str">
            <v>UCW-18941</v>
          </cell>
          <cell r="B4044" t="str">
            <v>Tatacliq Women Ethnic Wear Template | 10th Sep'2025</v>
          </cell>
          <cell r="C4044" t="str">
            <v>CLOSED</v>
          </cell>
          <cell r="D4044" t="str">
            <v>Medium</v>
          </cell>
          <cell r="E4044" t="str">
            <v>netscribes</v>
          </cell>
          <cell r="F4044" t="str">
            <v>Lishita Kotian</v>
          </cell>
          <cell r="G4044">
            <v>45911.767361111109</v>
          </cell>
          <cell r="H4044">
            <v>45920.547222222223</v>
          </cell>
        </row>
        <row r="4045">
          <cell r="A4045" t="str">
            <v>UCW-18939</v>
          </cell>
          <cell r="B4045" t="str">
            <v>Tatacliq Kids Apparels Template | 10th Sep'2025</v>
          </cell>
          <cell r="C4045" t="str">
            <v>CLOSED</v>
          </cell>
          <cell r="D4045" t="str">
            <v>Medium</v>
          </cell>
          <cell r="E4045" t="str">
            <v>netscribes</v>
          </cell>
          <cell r="F4045" t="str">
            <v>Lishita Kotian</v>
          </cell>
          <cell r="G4045">
            <v>45911.76458333333</v>
          </cell>
          <cell r="H4045">
            <v>45917.493055555555</v>
          </cell>
        </row>
        <row r="4046">
          <cell r="A4046" t="str">
            <v>UCW-18937</v>
          </cell>
          <cell r="B4046" t="str">
            <v>Tatacliq Specimen Template | 10th Sep'25</v>
          </cell>
          <cell r="C4046" t="str">
            <v>CLOSED</v>
          </cell>
          <cell r="D4046" t="str">
            <v>Medium</v>
          </cell>
          <cell r="E4046" t="str">
            <v>netscribes</v>
          </cell>
          <cell r="F4046" t="str">
            <v>Lishita Kotian</v>
          </cell>
          <cell r="G4046">
            <v>45911.761805555558</v>
          </cell>
          <cell r="H4046">
            <v>45913.744444444441</v>
          </cell>
        </row>
        <row r="4047">
          <cell r="A4047" t="str">
            <v>UCW-18930</v>
          </cell>
          <cell r="B4047" t="str">
            <v>Crocs Listing Phase 2</v>
          </cell>
          <cell r="C4047" t="str">
            <v>CLOSED</v>
          </cell>
          <cell r="D4047" t="str">
            <v>Medium</v>
          </cell>
          <cell r="E4047" t="str">
            <v>netscribes</v>
          </cell>
          <cell r="F4047" t="str">
            <v>netscribes</v>
          </cell>
          <cell r="G4047">
            <v>45911.729166666664</v>
          </cell>
          <cell r="H4047">
            <v>46003.920138888891</v>
          </cell>
        </row>
        <row r="4048">
          <cell r="A4048" t="str">
            <v>UCW-18927</v>
          </cell>
          <cell r="B4048" t="str">
            <v>Kids Footwear New Styles For Tatacliq (SS-25) - (Styles-42) 16.05.2025</v>
          </cell>
          <cell r="C4048" t="str">
            <v>CLOSED</v>
          </cell>
          <cell r="D4048" t="str">
            <v>Medium</v>
          </cell>
          <cell r="E4048" t="str">
            <v>netscribes</v>
          </cell>
          <cell r="F4048" t="str">
            <v>netscribes</v>
          </cell>
          <cell r="G4048">
            <v>45911.722916666666</v>
          </cell>
          <cell r="H4048">
            <v>45996.441666666666</v>
          </cell>
        </row>
        <row r="4049">
          <cell r="A4049" t="str">
            <v>UCW-18926</v>
          </cell>
          <cell r="B4049" t="str">
            <v>Styles Migration to Tata Cliq Westbury Account - 21-08-2025</v>
          </cell>
          <cell r="C4049" t="str">
            <v>CLOSED Due to Inactive/Insufficient Information</v>
          </cell>
          <cell r="D4049" t="str">
            <v>Medium</v>
          </cell>
          <cell r="E4049" t="str">
            <v>netscribes</v>
          </cell>
          <cell r="F4049" t="str">
            <v>netscribes</v>
          </cell>
          <cell r="G4049">
            <v>45911.716666666667</v>
          </cell>
          <cell r="H4049">
            <v>46010.731249999997</v>
          </cell>
        </row>
        <row r="4050">
          <cell r="A4050" t="str">
            <v>UCW-18925</v>
          </cell>
          <cell r="B4050" t="str">
            <v>OSM Migration</v>
          </cell>
          <cell r="C4050" t="str">
            <v>CLOSED Due to Inactive/Insufficient Information</v>
          </cell>
          <cell r="D4050" t="str">
            <v>Medium</v>
          </cell>
          <cell r="E4050" t="str">
            <v>netscribes</v>
          </cell>
          <cell r="F4050" t="str">
            <v>netscribes</v>
          </cell>
          <cell r="G4050">
            <v>45911.713194444441</v>
          </cell>
          <cell r="H4050">
            <v>45943.845138888886</v>
          </cell>
        </row>
        <row r="4051">
          <cell r="A4051" t="str">
            <v>UCW-18924</v>
          </cell>
          <cell r="B4051" t="str">
            <v>Skechers Marketing and Listing Support</v>
          </cell>
          <cell r="C4051" t="str">
            <v>CLOSED Due to Inactive/Insufficient Information</v>
          </cell>
          <cell r="D4051" t="str">
            <v>Medium</v>
          </cell>
          <cell r="E4051" t="str">
            <v>netscribes</v>
          </cell>
          <cell r="F4051" t="str">
            <v>netscribes</v>
          </cell>
          <cell r="G4051">
            <v>45911.708333333336</v>
          </cell>
          <cell r="H4051">
            <v>45964.582638888889</v>
          </cell>
        </row>
        <row r="4052">
          <cell r="A4052" t="str">
            <v>UCW-18921</v>
          </cell>
          <cell r="B4052" t="str">
            <v>CK | 42 Lot</v>
          </cell>
          <cell r="C4052" t="str">
            <v>CLOSED</v>
          </cell>
          <cell r="D4052" t="str">
            <v>Medium</v>
          </cell>
          <cell r="E4052" t="str">
            <v>netscribes</v>
          </cell>
          <cell r="F4052" t="str">
            <v>netscribes</v>
          </cell>
          <cell r="G4052">
            <v>45911.68472222222</v>
          </cell>
          <cell r="H4052">
            <v>45965.908333333333</v>
          </cell>
        </row>
        <row r="4053">
          <cell r="A4053" t="str">
            <v>UCW-18918</v>
          </cell>
          <cell r="B4053" t="str">
            <v>Beauty - 127939 - E2E - L'Occitane - 6 SKUS - 11 Sep</v>
          </cell>
          <cell r="C4053" t="str">
            <v>CLOSED</v>
          </cell>
          <cell r="D4053" t="str">
            <v>Highest</v>
          </cell>
          <cell r="E4053" t="str">
            <v>netscribes</v>
          </cell>
          <cell r="F4053" t="str">
            <v>Shraddha Dighe</v>
          </cell>
          <cell r="G4053">
            <v>45911.666666666664</v>
          </cell>
          <cell r="H4053">
            <v>45921.531944444447</v>
          </cell>
        </row>
        <row r="4054">
          <cell r="A4054" t="str">
            <v>UCW-18913</v>
          </cell>
          <cell r="B4054" t="str">
            <v>THCK-34-Styles</v>
          </cell>
          <cell r="C4054" t="str">
            <v>CLOSED</v>
          </cell>
          <cell r="D4054" t="str">
            <v>Medium</v>
          </cell>
          <cell r="E4054" t="str">
            <v>Chirag Dubal</v>
          </cell>
          <cell r="F4054" t="str">
            <v>Asmi Kumar</v>
          </cell>
          <cell r="G4054">
            <v>45911.649305555555</v>
          </cell>
          <cell r="H4054">
            <v>45943.835416666669</v>
          </cell>
        </row>
        <row r="4055">
          <cell r="A4055" t="str">
            <v>UCW-18912</v>
          </cell>
          <cell r="B4055" t="str">
            <v>CK_Tatacliq_Migration-4-Styles</v>
          </cell>
          <cell r="C4055" t="str">
            <v>CLOSED</v>
          </cell>
          <cell r="D4055" t="str">
            <v>Medium</v>
          </cell>
          <cell r="E4055" t="str">
            <v>Chirag Dubal</v>
          </cell>
          <cell r="F4055" t="str">
            <v>Asmi Kumar</v>
          </cell>
          <cell r="G4055">
            <v>45911.643055555556</v>
          </cell>
          <cell r="H4055">
            <v>45943.836805555555</v>
          </cell>
        </row>
        <row r="4056">
          <cell r="A4056" t="str">
            <v>UCW-18910</v>
          </cell>
          <cell r="B4056" t="str">
            <v>TH | Lux &amp; Mall | Migration | Accessories</v>
          </cell>
          <cell r="C4056" t="str">
            <v>CLOSED</v>
          </cell>
          <cell r="D4056" t="str">
            <v>Medium</v>
          </cell>
          <cell r="E4056" t="str">
            <v>Chirag Dubal</v>
          </cell>
          <cell r="F4056" t="str">
            <v>Asmi Kumar</v>
          </cell>
          <cell r="G4056">
            <v>45911.631944444445</v>
          </cell>
          <cell r="H4056">
            <v>45943.836111111108</v>
          </cell>
        </row>
        <row r="4057">
          <cell r="A4057" t="str">
            <v>UCW-18909</v>
          </cell>
          <cell r="B4057" t="str">
            <v xml:space="preserve">TH | Lux &amp; Mall | Migration </v>
          </cell>
          <cell r="C4057" t="str">
            <v>CLOSED</v>
          </cell>
          <cell r="D4057" t="str">
            <v>Medium</v>
          </cell>
          <cell r="E4057" t="str">
            <v>Chirag Dubal</v>
          </cell>
          <cell r="F4057" t="str">
            <v>Asmi Kumar</v>
          </cell>
          <cell r="G4057">
            <v>45911.62777777778</v>
          </cell>
          <cell r="H4057">
            <v>45943.837500000001</v>
          </cell>
        </row>
        <row r="4058">
          <cell r="A4058" t="str">
            <v>UCW-18903</v>
          </cell>
          <cell r="B4058" t="str">
            <v>Beauty - 125928 - E2E - Laura Mercier - 43 SKUS - 11 Sep</v>
          </cell>
          <cell r="C4058" t="str">
            <v>CLOSED Due to Inactive/Insufficient Information</v>
          </cell>
          <cell r="D4058" t="str">
            <v>Highest</v>
          </cell>
          <cell r="E4058" t="str">
            <v>netscribes</v>
          </cell>
          <cell r="F4058" t="str">
            <v>Shraddha Dighe</v>
          </cell>
          <cell r="G4058">
            <v>45911.574999999997</v>
          </cell>
          <cell r="H4058">
            <v>45940.519444444442</v>
          </cell>
        </row>
        <row r="4059">
          <cell r="A4059" t="str">
            <v>UCW-18901</v>
          </cell>
          <cell r="B4059" t="str">
            <v>CLONE - Beauty - All Brands For TATA Cliq</v>
          </cell>
          <cell r="C4059" t="str">
            <v>CLOSED</v>
          </cell>
          <cell r="D4059" t="str">
            <v>Medium</v>
          </cell>
          <cell r="E4059" t="str">
            <v>netscribes</v>
          </cell>
          <cell r="F4059" t="str">
            <v>Simi Raichel Zachariah</v>
          </cell>
          <cell r="G4059">
            <v>45911.568055555559</v>
          </cell>
          <cell r="H4059">
            <v>45920.424305555556</v>
          </cell>
        </row>
        <row r="4060">
          <cell r="A4060" t="str">
            <v>UCW-18900</v>
          </cell>
          <cell r="B4060" t="str">
            <v>Beauty - 125928 - E2E - Kilian Paris - 44 SKUS - 11 Sep</v>
          </cell>
          <cell r="C4060" t="str">
            <v>CLOSED Due to Inactive/Insufficient Information</v>
          </cell>
          <cell r="D4060" t="str">
            <v>Highest</v>
          </cell>
          <cell r="E4060" t="str">
            <v>netscribes</v>
          </cell>
          <cell r="F4060" t="str">
            <v>Shraddha Dighe</v>
          </cell>
          <cell r="G4060">
            <v>45911.568055555559</v>
          </cell>
          <cell r="H4060">
            <v>45923.57916666667</v>
          </cell>
        </row>
        <row r="4061">
          <cell r="A4061" t="str">
            <v>UCW-18899</v>
          </cell>
          <cell r="B4061" t="str">
            <v>CLONE - CLONE - Beauty - Proposal for Listing Mi Dazzle Beauty Accessories on Tata Cliq - 28 AUG</v>
          </cell>
          <cell r="C4061" t="str">
            <v>CLOSED Due to Inactive/Insufficient Information</v>
          </cell>
          <cell r="D4061" t="str">
            <v>Medium</v>
          </cell>
          <cell r="E4061" t="str">
            <v>netscribes</v>
          </cell>
          <cell r="F4061" t="str">
            <v>Simi Raichel Zachariah</v>
          </cell>
          <cell r="G4061">
            <v>45911.563194444447</v>
          </cell>
          <cell r="H4061">
            <v>45916.454861111109</v>
          </cell>
        </row>
        <row r="4062">
          <cell r="A4062" t="str">
            <v>UCW-18898</v>
          </cell>
          <cell r="B4062" t="str">
            <v>Beauty - 125928 - E2E - Moschino - 4 SKUS - 11 Sep</v>
          </cell>
          <cell r="C4062" t="str">
            <v>CLOSED Due to Inactive/Insufficient Information</v>
          </cell>
          <cell r="D4062" t="str">
            <v>Medium</v>
          </cell>
          <cell r="E4062" t="str">
            <v>netscribes</v>
          </cell>
          <cell r="F4062" t="str">
            <v>Shraddha Dighe</v>
          </cell>
          <cell r="G4062">
            <v>45911.55972222222</v>
          </cell>
          <cell r="H4062">
            <v>45925.63958333333</v>
          </cell>
        </row>
        <row r="4063">
          <cell r="A4063" t="str">
            <v>UCW-18897</v>
          </cell>
          <cell r="B4063" t="str">
            <v>CLONE - AW'25 Apparel &amp; Accessories Catalogue @18th Aug - Tata Cliq</v>
          </cell>
          <cell r="C4063" t="str">
            <v>CLOSED</v>
          </cell>
          <cell r="D4063" t="str">
            <v>Medium</v>
          </cell>
          <cell r="E4063" t="str">
            <v>netscribes</v>
          </cell>
          <cell r="F4063" t="str">
            <v>Lishita Kotian</v>
          </cell>
          <cell r="G4063">
            <v>45911.559027777781</v>
          </cell>
          <cell r="H4063">
            <v>45920.597222222219</v>
          </cell>
        </row>
        <row r="4064">
          <cell r="A4064" t="str">
            <v>UCW-18895</v>
          </cell>
          <cell r="B4064" t="str">
            <v>Beauty - Packaging Issue (Andon Cord) - Himalaya - 9 Sep</v>
          </cell>
          <cell r="C4064" t="str">
            <v>CLOSED Due to Inactive/Insufficient Information</v>
          </cell>
          <cell r="D4064" t="str">
            <v>Medium</v>
          </cell>
          <cell r="E4064" t="str">
            <v>netscribes</v>
          </cell>
          <cell r="F4064" t="str">
            <v>netscribes</v>
          </cell>
          <cell r="G4064">
            <v>45911.551388888889</v>
          </cell>
          <cell r="H4064">
            <v>45911.699305555558</v>
          </cell>
        </row>
        <row r="4065">
          <cell r="A4065" t="str">
            <v>UCW-18891</v>
          </cell>
          <cell r="B4065" t="str">
            <v>Beauty - 125928 - Image update - Maybelline New York - 6 SKUS - 11 Sep</v>
          </cell>
          <cell r="C4065" t="str">
            <v>CLOSED</v>
          </cell>
          <cell r="D4065" t="str">
            <v>Highest</v>
          </cell>
          <cell r="E4065" t="str">
            <v>netscribes</v>
          </cell>
          <cell r="F4065" t="str">
            <v>Shraddha Dighe</v>
          </cell>
          <cell r="G4065">
            <v>45911.548611111109</v>
          </cell>
          <cell r="H4065">
            <v>46003.859027777777</v>
          </cell>
        </row>
        <row r="4066">
          <cell r="A4066" t="str">
            <v>UCW-18888</v>
          </cell>
          <cell r="B4066" t="str">
            <v>Catalog Migration from Luxury - Apparel</v>
          </cell>
          <cell r="C4066" t="str">
            <v>CLOSED</v>
          </cell>
          <cell r="D4066" t="str">
            <v>Medium</v>
          </cell>
          <cell r="E4066" t="str">
            <v>netscribes</v>
          </cell>
          <cell r="F4066" t="str">
            <v>Juilee Jadhav</v>
          </cell>
          <cell r="G4066">
            <v>45911.535416666666</v>
          </cell>
          <cell r="H4066">
            <v>46003.859027777777</v>
          </cell>
        </row>
        <row r="4067">
          <cell r="A4067" t="str">
            <v>UCW-18881</v>
          </cell>
          <cell r="B4067" t="str">
            <v xml:space="preserve"> Listing Migration_Tatacliq Lux (from Tatacliq.com)_34skus</v>
          </cell>
          <cell r="C4067" t="str">
            <v>CLOSED</v>
          </cell>
          <cell r="D4067" t="str">
            <v>Medium</v>
          </cell>
          <cell r="E4067" t="str">
            <v>Chirag Dubal</v>
          </cell>
          <cell r="F4067" t="str">
            <v>Asmi Kumar</v>
          </cell>
          <cell r="G4067">
            <v>45911.491666666669</v>
          </cell>
          <cell r="H4067">
            <v>45943.838194444441</v>
          </cell>
        </row>
        <row r="4068">
          <cell r="A4068" t="str">
            <v>UCW-18877</v>
          </cell>
          <cell r="B4068" t="str">
            <v>Beauty - 125928 - E2E - Bobbi Brown - 6 SKU - 11 Sep</v>
          </cell>
          <cell r="C4068" t="str">
            <v>CLOSED</v>
          </cell>
          <cell r="D4068" t="str">
            <v>Highest</v>
          </cell>
          <cell r="E4068" t="str">
            <v>netscribes</v>
          </cell>
          <cell r="F4068" t="str">
            <v>Shraddha Dighe</v>
          </cell>
          <cell r="G4068">
            <v>45911.45416666667</v>
          </cell>
          <cell r="H4068">
            <v>45912.695833333331</v>
          </cell>
        </row>
        <row r="4069">
          <cell r="A4069" t="str">
            <v>UCW-18876</v>
          </cell>
          <cell r="B4069" t="str">
            <v>Beauty - 125928 - E2E - Neutrogena - 1 SKU - 10 Sep</v>
          </cell>
          <cell r="C4069" t="str">
            <v>CLOSED</v>
          </cell>
          <cell r="D4069" t="str">
            <v>Highest</v>
          </cell>
          <cell r="E4069" t="str">
            <v>netscribes</v>
          </cell>
          <cell r="F4069" t="str">
            <v>Shraddha Dighe</v>
          </cell>
          <cell r="G4069">
            <v>45911.446527777778</v>
          </cell>
          <cell r="H4069">
            <v>45912.921527777777</v>
          </cell>
        </row>
        <row r="4070">
          <cell r="A4070" t="str">
            <v>UCW-18867</v>
          </cell>
          <cell r="B4070" t="str">
            <v>MIGRATE/CLONING TATACLIQ LISTING ID FROM S D RETAIL PVT LTD (SWTSD) TO AKN FASHION</v>
          </cell>
          <cell r="C4070" t="str">
            <v>CLOSED</v>
          </cell>
          <cell r="D4070" t="str">
            <v>Medium</v>
          </cell>
          <cell r="E4070" t="str">
            <v>netscribes</v>
          </cell>
          <cell r="F4070" t="str">
            <v>Mohd Tahir Shaikh</v>
          </cell>
          <cell r="G4070">
            <v>45910.787499999999</v>
          </cell>
          <cell r="H4070">
            <v>46003.85833333333</v>
          </cell>
        </row>
        <row r="4071">
          <cell r="A4071" t="str">
            <v>UCW-18866</v>
          </cell>
          <cell r="B4071" t="str">
            <v>Beauty - 127939 - GWP listing - L'Occitane en Provence - 10 SKUS - 10 Sep</v>
          </cell>
          <cell r="C4071" t="str">
            <v>CLOSED</v>
          </cell>
          <cell r="D4071" t="str">
            <v>Highest</v>
          </cell>
          <cell r="E4071" t="str">
            <v>netscribes</v>
          </cell>
          <cell r="F4071" t="str">
            <v>Shraddha Dighe</v>
          </cell>
          <cell r="G4071">
            <v>45910.786111111112</v>
          </cell>
          <cell r="H4071">
            <v>45958.526388888888</v>
          </cell>
        </row>
        <row r="4072">
          <cell r="A4072" t="str">
            <v>UCW-18857</v>
          </cell>
          <cell r="B4072" t="str">
            <v>CLONE - New Listings For Gold And Silver (07/15/2025)</v>
          </cell>
          <cell r="C4072" t="str">
            <v>CLOSED</v>
          </cell>
          <cell r="D4072" t="str">
            <v>Medium</v>
          </cell>
          <cell r="E4072" t="str">
            <v>Chirag Dubal</v>
          </cell>
          <cell r="F4072" t="str">
            <v>Mohd Tahir Shaikh</v>
          </cell>
          <cell r="G4072">
            <v>45910.770138888889</v>
          </cell>
          <cell r="H4072">
            <v>46003.95208333333</v>
          </cell>
        </row>
        <row r="4073">
          <cell r="A4073" t="str">
            <v>UCW-18853</v>
          </cell>
          <cell r="B4073" t="str">
            <v>Request to List Crocs SKUs on Tata Cliq</v>
          </cell>
          <cell r="C4073" t="str">
            <v>CLOSED</v>
          </cell>
          <cell r="D4073" t="str">
            <v>Medium</v>
          </cell>
          <cell r="E4073" t="str">
            <v>netscribes</v>
          </cell>
          <cell r="F4073" t="str">
            <v>Juilee Jadhav</v>
          </cell>
          <cell r="G4073">
            <v>45910.762499999997</v>
          </cell>
          <cell r="H4073">
            <v>46003.857638888891</v>
          </cell>
        </row>
        <row r="4074">
          <cell r="A4074" t="str">
            <v>UCW-18852</v>
          </cell>
          <cell r="B4074" t="str">
            <v>Beauty - 127939 - E2E - Diesel - Chopard - 6 SKUS - 10 Sep</v>
          </cell>
          <cell r="C4074" t="str">
            <v>CLOSED</v>
          </cell>
          <cell r="D4074" t="str">
            <v>Highest</v>
          </cell>
          <cell r="E4074" t="str">
            <v>netscribes</v>
          </cell>
          <cell r="F4074" t="str">
            <v>Shraddha Dighe</v>
          </cell>
          <cell r="G4074">
            <v>45910.761805555558</v>
          </cell>
          <cell r="H4074">
            <v>45958.524305555555</v>
          </cell>
        </row>
        <row r="4075">
          <cell r="A4075" t="str">
            <v>UCW-18840</v>
          </cell>
          <cell r="B4075" t="str">
            <v>Tatacliq Women Western Wear Template | 1st Sep'2025</v>
          </cell>
          <cell r="C4075" t="str">
            <v>CLOSED</v>
          </cell>
          <cell r="D4075" t="str">
            <v>Medium</v>
          </cell>
          <cell r="E4075" t="str">
            <v>netscribes</v>
          </cell>
          <cell r="F4075" t="str">
            <v>netscribes</v>
          </cell>
          <cell r="G4075">
            <v>45910.723611111112</v>
          </cell>
          <cell r="H4075">
            <v>45993.654861111114</v>
          </cell>
        </row>
        <row r="4076">
          <cell r="A4076" t="str">
            <v>UCW-18822</v>
          </cell>
          <cell r="B4076" t="str">
            <v>Pending for sell now for Tata cliq.xlsx</v>
          </cell>
          <cell r="C4076" t="str">
            <v>CLOSED</v>
          </cell>
          <cell r="D4076" t="str">
            <v>Medium</v>
          </cell>
          <cell r="E4076" t="str">
            <v>netscribes</v>
          </cell>
          <cell r="F4076" t="str">
            <v>Sushma Ram</v>
          </cell>
          <cell r="G4076">
            <v>45910.626388888886</v>
          </cell>
          <cell r="H4076">
            <v>46003.856944444444</v>
          </cell>
        </row>
        <row r="4077">
          <cell r="A4077" t="str">
            <v>UCW-18821</v>
          </cell>
          <cell r="B4077" t="str">
            <v>Sell now from 100301 to 129195</v>
          </cell>
          <cell r="C4077" t="str">
            <v>CLOSED</v>
          </cell>
          <cell r="D4077" t="str">
            <v>Medium</v>
          </cell>
          <cell r="E4077" t="str">
            <v>netscribes</v>
          </cell>
          <cell r="F4077" t="str">
            <v>Sushma Ram</v>
          </cell>
          <cell r="G4077">
            <v>45910.611805555556</v>
          </cell>
          <cell r="H4077">
            <v>46003.856944444444</v>
          </cell>
        </row>
        <row r="4078">
          <cell r="A4078" t="str">
            <v>UCW-18819</v>
          </cell>
          <cell r="B4078" t="str">
            <v xml:space="preserve">Men's Apparel 08-09-2025 </v>
          </cell>
          <cell r="C4078" t="str">
            <v>CLOSED</v>
          </cell>
          <cell r="D4078" t="str">
            <v>Medium</v>
          </cell>
          <cell r="E4078" t="str">
            <v>netscribes</v>
          </cell>
          <cell r="F4078" t="str">
            <v>Lishita Kotian</v>
          </cell>
          <cell r="G4078">
            <v>45910.604861111111</v>
          </cell>
          <cell r="H4078">
            <v>46003.854861111111</v>
          </cell>
        </row>
        <row r="4079">
          <cell r="A4079" t="str">
            <v>UCW-18818</v>
          </cell>
          <cell r="B4079" t="str">
            <v>Miarcus -7 Styles-AW 25- 5 Sep</v>
          </cell>
          <cell r="C4079" t="str">
            <v>CLOSED</v>
          </cell>
          <cell r="D4079" t="str">
            <v>Medium</v>
          </cell>
          <cell r="E4079" t="str">
            <v>netscribes</v>
          </cell>
          <cell r="F4079" t="str">
            <v>Lishita Kotian</v>
          </cell>
          <cell r="G4079">
            <v>45910.595833333333</v>
          </cell>
          <cell r="H4079">
            <v>45913.724999999999</v>
          </cell>
        </row>
        <row r="4080">
          <cell r="A4080" t="str">
            <v>UCW-18812</v>
          </cell>
          <cell r="B4080" t="str">
            <v>8 skus pending - RE: SKU updation_July,25_Tatacliq</v>
          </cell>
          <cell r="C4080" t="str">
            <v>CLOSED</v>
          </cell>
          <cell r="D4080" t="str">
            <v>Medium</v>
          </cell>
          <cell r="E4080" t="str">
            <v>Chirag Dubal</v>
          </cell>
          <cell r="F4080" t="str">
            <v>Simi Raichel Zachariah</v>
          </cell>
          <cell r="G4080">
            <v>45910.540277777778</v>
          </cell>
          <cell r="H4080">
            <v>46003.857638888891</v>
          </cell>
        </row>
        <row r="4081">
          <cell r="A4081" t="str">
            <v>UCW-18811</v>
          </cell>
          <cell r="B4081" t="str">
            <v>Beauty - 125928 - Image Update - Forest Essentials - 1 SKU - 10 Sep</v>
          </cell>
          <cell r="C4081" t="str">
            <v>CLOSED</v>
          </cell>
          <cell r="D4081" t="str">
            <v>Highest</v>
          </cell>
          <cell r="E4081" t="str">
            <v>netscribes</v>
          </cell>
          <cell r="F4081" t="str">
            <v>Shraddha Dighe</v>
          </cell>
          <cell r="G4081">
            <v>45910.540277777778</v>
          </cell>
          <cell r="H4081">
            <v>46003.854166666664</v>
          </cell>
        </row>
        <row r="4082">
          <cell r="A4082" t="str">
            <v>UCW-18809</v>
          </cell>
          <cell r="B4082" t="str">
            <v>Label Ritu Kumar AW-25 Collections - 10-09-25</v>
          </cell>
          <cell r="C4082" t="str">
            <v>CLOSED</v>
          </cell>
          <cell r="D4082" t="str">
            <v>Medium</v>
          </cell>
          <cell r="E4082" t="str">
            <v>Chirag Dubal</v>
          </cell>
          <cell r="F4082" t="str">
            <v>Reagan D’souza</v>
          </cell>
          <cell r="G4082">
            <v>45910.538194444445</v>
          </cell>
          <cell r="H4082">
            <v>45943.838888888888</v>
          </cell>
        </row>
        <row r="4083">
          <cell r="A4083" t="str">
            <v>UCW-18808</v>
          </cell>
          <cell r="B4083" t="str">
            <v>Beauty - 100001 - E2E - Studiowest - 3 SKUS - 9 Sep</v>
          </cell>
          <cell r="C4083" t="str">
            <v>CLOSED</v>
          </cell>
          <cell r="D4083" t="str">
            <v>Highest</v>
          </cell>
          <cell r="E4083" t="str">
            <v>netscribes</v>
          </cell>
          <cell r="F4083" t="str">
            <v>Shraddha Dighe</v>
          </cell>
          <cell r="G4083">
            <v>45910.535416666666</v>
          </cell>
          <cell r="H4083">
            <v>45911.938194444447</v>
          </cell>
        </row>
        <row r="4084">
          <cell r="A4084" t="str">
            <v>UCW-18778</v>
          </cell>
          <cell r="B4084" t="str">
            <v>Catalog For Sep || Tata Cliq x uppercase</v>
          </cell>
          <cell r="C4084" t="str">
            <v>CLOSED</v>
          </cell>
          <cell r="D4084" t="str">
            <v>Medium</v>
          </cell>
          <cell r="E4084" t="str">
            <v>netscribes</v>
          </cell>
          <cell r="F4084" t="str">
            <v>Mohd Tahir Shaikh</v>
          </cell>
          <cell r="G4084">
            <v>45909.752083333333</v>
          </cell>
          <cell r="H4084">
            <v>45913.606249999997</v>
          </cell>
        </row>
        <row r="4085">
          <cell r="A4085" t="str">
            <v>UCW-18766</v>
          </cell>
          <cell r="B4085" t="str">
            <v>CLONE - Tatacliq Kids Content template_30-01-25</v>
          </cell>
          <cell r="C4085" t="str">
            <v>CLOSED</v>
          </cell>
          <cell r="D4085" t="str">
            <v>Medium</v>
          </cell>
          <cell r="E4085" t="str">
            <v>netscribes</v>
          </cell>
          <cell r="F4085" t="str">
            <v>Mohd Tahir Shaikh</v>
          </cell>
          <cell r="G4085">
            <v>45909.648611111108</v>
          </cell>
          <cell r="H4085">
            <v>46003.854166666664</v>
          </cell>
        </row>
        <row r="4086">
          <cell r="A4086" t="str">
            <v>UCW-18765</v>
          </cell>
          <cell r="B4086" t="str">
            <v>CK | 115 Lot</v>
          </cell>
          <cell r="C4086" t="str">
            <v>CLOSED</v>
          </cell>
          <cell r="D4086" t="str">
            <v>Medium</v>
          </cell>
          <cell r="E4086" t="str">
            <v>Chirag Dubal</v>
          </cell>
          <cell r="F4086" t="str">
            <v>Asmi Kumar</v>
          </cell>
          <cell r="G4086">
            <v>45909.648611111108</v>
          </cell>
          <cell r="H4086">
            <v>45943.84097222222</v>
          </cell>
        </row>
        <row r="4087">
          <cell r="A4087" t="str">
            <v>UCW-18762</v>
          </cell>
          <cell r="B4087" t="str">
            <v>AW25_Footwear-LOT-03</v>
          </cell>
          <cell r="C4087" t="str">
            <v>CLOSED</v>
          </cell>
          <cell r="D4087" t="str">
            <v>Medium</v>
          </cell>
          <cell r="E4087" t="str">
            <v>netscribes</v>
          </cell>
          <cell r="F4087" t="str">
            <v>Mohd Tahir Shaikh</v>
          </cell>
          <cell r="G4087">
            <v>45909.630555555559</v>
          </cell>
          <cell r="H4087">
            <v>45911.749305555553</v>
          </cell>
        </row>
        <row r="4088">
          <cell r="A4088" t="str">
            <v>UCW-18760</v>
          </cell>
          <cell r="B4088" t="str">
            <v xml:space="preserve">ONLY AW25 (LOT-2) (TATA CLIQ Template) </v>
          </cell>
          <cell r="C4088" t="str">
            <v>CLOSED</v>
          </cell>
          <cell r="D4088" t="str">
            <v>Medium</v>
          </cell>
          <cell r="E4088" t="str">
            <v>netscribes</v>
          </cell>
          <cell r="F4088" t="str">
            <v>Juilee Jadhav</v>
          </cell>
          <cell r="G4088">
            <v>45909.625694444447</v>
          </cell>
          <cell r="H4088">
            <v>45917.472222222219</v>
          </cell>
        </row>
        <row r="4089">
          <cell r="A4089" t="str">
            <v>UCW-18759</v>
          </cell>
          <cell r="B4089" t="str">
            <v>Beauty - New Listing and Seller Set up - Soma Naturals - 9 Sep</v>
          </cell>
          <cell r="C4089" t="str">
            <v>CLOSED Due to Inactive/Insufficient Information</v>
          </cell>
          <cell r="D4089" t="str">
            <v>Medium</v>
          </cell>
          <cell r="E4089" t="str">
            <v>netscribes</v>
          </cell>
          <cell r="F4089" t="str">
            <v>Shraddha Dighe</v>
          </cell>
          <cell r="G4089">
            <v>45909.623611111114</v>
          </cell>
          <cell r="H4089">
            <v>45926.588194444441</v>
          </cell>
        </row>
        <row r="4090">
          <cell r="A4090" t="str">
            <v>UCW-18754</v>
          </cell>
          <cell r="B4090" t="str">
            <v xml:space="preserve">Tatacliq Lifestyle Catalog Template-Lot -123_25.08.2025 </v>
          </cell>
          <cell r="C4090" t="str">
            <v>CLOSED</v>
          </cell>
          <cell r="D4090" t="str">
            <v>Medium</v>
          </cell>
          <cell r="E4090" t="str">
            <v>netscribes</v>
          </cell>
          <cell r="F4090" t="str">
            <v>Mohd Tahir Shaikh</v>
          </cell>
          <cell r="G4090">
            <v>45909.566666666666</v>
          </cell>
          <cell r="H4090">
            <v>45982.469444444447</v>
          </cell>
        </row>
        <row r="4091">
          <cell r="A4091" t="str">
            <v>UCW-18752</v>
          </cell>
          <cell r="B4091" t="str">
            <v>Beauty - belif new listing details - 9 Sep</v>
          </cell>
          <cell r="C4091" t="str">
            <v>CLOSED</v>
          </cell>
          <cell r="D4091" t="str">
            <v>Highest</v>
          </cell>
          <cell r="E4091" t="str">
            <v>netscribes</v>
          </cell>
          <cell r="F4091" t="str">
            <v>Shraddha Dighe</v>
          </cell>
          <cell r="G4091">
            <v>45909.522916666669</v>
          </cell>
          <cell r="H4091">
            <v>45958.531944444447</v>
          </cell>
        </row>
        <row r="4092">
          <cell r="A4092" t="str">
            <v>UCW-18750</v>
          </cell>
          <cell r="B4092" t="str">
            <v>Beauty - Packaging Issue (Andon Cord) - Himalaya - 9 Sep</v>
          </cell>
          <cell r="C4092" t="str">
            <v>CLOSED</v>
          </cell>
          <cell r="D4092" t="str">
            <v>Highest</v>
          </cell>
          <cell r="E4092" t="str">
            <v>netscribes</v>
          </cell>
          <cell r="F4092" t="str">
            <v>Shraddha Dighe</v>
          </cell>
          <cell r="G4092">
            <v>45909.508333333331</v>
          </cell>
          <cell r="H4092">
            <v>46003.853472222225</v>
          </cell>
        </row>
        <row r="4093">
          <cell r="A4093" t="str">
            <v>UCW-18748</v>
          </cell>
          <cell r="B4093" t="str">
            <v xml:space="preserve">TataCliq: LSAXSOS, LSFXPL, LSAX &amp; LSFX Safiano Leather </v>
          </cell>
          <cell r="C4093" t="str">
            <v>CLOSED</v>
          </cell>
          <cell r="D4093" t="str">
            <v>Medium</v>
          </cell>
          <cell r="E4093" t="str">
            <v>netscribes</v>
          </cell>
          <cell r="F4093" t="str">
            <v>Juilee Jadhav</v>
          </cell>
          <cell r="G4093">
            <v>45909.486111111109</v>
          </cell>
          <cell r="H4093">
            <v>45911.834722222222</v>
          </cell>
        </row>
        <row r="4094">
          <cell r="A4094" t="str">
            <v>UCW-18745</v>
          </cell>
          <cell r="B4094" t="str">
            <v>TH-Omni-Lot 113</v>
          </cell>
          <cell r="C4094" t="str">
            <v>CLOSED</v>
          </cell>
          <cell r="D4094" t="str">
            <v>Medium</v>
          </cell>
          <cell r="E4094" t="str">
            <v>Chirag Dubal</v>
          </cell>
          <cell r="F4094" t="str">
            <v>Asmi Kumar</v>
          </cell>
          <cell r="G4094">
            <v>45909.461111111108</v>
          </cell>
          <cell r="H4094">
            <v>45982.470138888886</v>
          </cell>
        </row>
        <row r="4095">
          <cell r="A4095" t="str">
            <v>UCW-18743</v>
          </cell>
          <cell r="B4095" t="str">
            <v>Benetton new kids apparel  catalog details 7-9-2025</v>
          </cell>
          <cell r="C4095" t="str">
            <v>CLOSED Due to Inactive/Insufficient Information</v>
          </cell>
          <cell r="D4095" t="str">
            <v>Medium</v>
          </cell>
          <cell r="E4095" t="str">
            <v>netscribes</v>
          </cell>
          <cell r="F4095" t="str">
            <v>Sushma Ram</v>
          </cell>
          <cell r="G4095">
            <v>45908.811111111114</v>
          </cell>
          <cell r="H4095">
            <v>45924.275000000001</v>
          </cell>
        </row>
        <row r="4096">
          <cell r="A4096" t="str">
            <v>UCW-18736</v>
          </cell>
          <cell r="B4096" t="str">
            <v>Rosso Brunello - catalog sku 234 sku (29/08/25) - Footwear</v>
          </cell>
          <cell r="C4096" t="str">
            <v>CLOSED</v>
          </cell>
          <cell r="D4096" t="str">
            <v>Medium</v>
          </cell>
          <cell r="E4096" t="str">
            <v>netscribes</v>
          </cell>
          <cell r="F4096" t="str">
            <v>netscribes</v>
          </cell>
          <cell r="G4096">
            <v>45908.784722222219</v>
          </cell>
          <cell r="H4096">
            <v>45964.584027777775</v>
          </cell>
        </row>
        <row r="4097">
          <cell r="A4097" t="str">
            <v>UCW-18733</v>
          </cell>
          <cell r="B4097" t="str">
            <v>Beauty - Image resize - 8 Sep</v>
          </cell>
          <cell r="C4097" t="str">
            <v>CLOSED</v>
          </cell>
          <cell r="D4097" t="str">
            <v>Highest</v>
          </cell>
          <cell r="E4097" t="str">
            <v>netscribes</v>
          </cell>
          <cell r="F4097" t="str">
            <v>Shraddha Dighe</v>
          </cell>
          <cell r="G4097">
            <v>45908.772916666669</v>
          </cell>
          <cell r="H4097">
            <v>46003.853472222225</v>
          </cell>
        </row>
        <row r="4098">
          <cell r="A4098" t="str">
            <v>UCW-18727</v>
          </cell>
          <cell r="B4098" t="str">
            <v>Beauty - Request - New Listing Format - Tata Cliq - 8 Sep</v>
          </cell>
          <cell r="C4098" t="str">
            <v>CLOSED</v>
          </cell>
          <cell r="D4098" t="str">
            <v>Medium</v>
          </cell>
          <cell r="E4098" t="str">
            <v>netscribes</v>
          </cell>
          <cell r="F4098" t="str">
            <v>Shraddha Dighe</v>
          </cell>
          <cell r="G4098">
            <v>45908.746527777781</v>
          </cell>
          <cell r="H4098">
            <v>45910.838888888888</v>
          </cell>
        </row>
        <row r="4099">
          <cell r="A4099" t="str">
            <v>UCW-18725</v>
          </cell>
          <cell r="B4099" t="str">
            <v>TATACLIQ X LIBAS SAREE CATALOGUE 06-09-2025</v>
          </cell>
          <cell r="C4099" t="str">
            <v>CLOSED</v>
          </cell>
          <cell r="D4099" t="str">
            <v>Medium</v>
          </cell>
          <cell r="E4099" t="str">
            <v>netscribes</v>
          </cell>
          <cell r="F4099" t="str">
            <v>Lishita Kotian</v>
          </cell>
          <cell r="G4099">
            <v>45908.743750000001</v>
          </cell>
          <cell r="H4099">
            <v>45912.568055555559</v>
          </cell>
        </row>
        <row r="4100">
          <cell r="A4100" t="str">
            <v>UCW-18722</v>
          </cell>
          <cell r="B4100" t="str">
            <v>TATACLIQ X LIBAS NEW CATALOGUE 04-09-2025</v>
          </cell>
          <cell r="C4100" t="str">
            <v>CLOSED</v>
          </cell>
          <cell r="D4100" t="str">
            <v>Medium</v>
          </cell>
          <cell r="E4100" t="str">
            <v>netscribes</v>
          </cell>
          <cell r="F4100" t="str">
            <v>Lishita Kotian</v>
          </cell>
          <cell r="G4100">
            <v>45908.736805555556</v>
          </cell>
          <cell r="H4100">
            <v>45916.672222222223</v>
          </cell>
        </row>
        <row r="4101">
          <cell r="A4101" t="str">
            <v>UCW-18721</v>
          </cell>
          <cell r="B4101" t="str">
            <v>AW25 LOT-6 - Women</v>
          </cell>
          <cell r="C4101" t="str">
            <v>CLOSED</v>
          </cell>
          <cell r="D4101" t="str">
            <v>Medium</v>
          </cell>
          <cell r="E4101" t="str">
            <v>netscribes</v>
          </cell>
          <cell r="F4101" t="str">
            <v>Sushma Ram</v>
          </cell>
          <cell r="G4101">
            <v>45908.732638888891</v>
          </cell>
          <cell r="H4101">
            <v>45919.570833333331</v>
          </cell>
        </row>
        <row r="4102">
          <cell r="A4102" t="str">
            <v>UCW-18720</v>
          </cell>
          <cell r="B4102" t="str">
            <v>New Catalog || Aarika</v>
          </cell>
          <cell r="C4102" t="str">
            <v>CLOSED</v>
          </cell>
          <cell r="D4102" t="str">
            <v>Medium</v>
          </cell>
          <cell r="E4102" t="str">
            <v>netscribes</v>
          </cell>
          <cell r="F4102" t="str">
            <v>Lishita Kotian</v>
          </cell>
          <cell r="G4102">
            <v>45908.724999999999</v>
          </cell>
          <cell r="H4102">
            <v>45922.503472222219</v>
          </cell>
        </row>
        <row r="4103">
          <cell r="A4103" t="str">
            <v>UCW-18708</v>
          </cell>
          <cell r="B4103" t="str">
            <v xml:space="preserve">Details for cataloging </v>
          </cell>
          <cell r="C4103" t="str">
            <v>CLOSED</v>
          </cell>
          <cell r="D4103" t="str">
            <v>Medium</v>
          </cell>
          <cell r="E4103" t="str">
            <v>netscribes</v>
          </cell>
          <cell r="F4103" t="str">
            <v>Sushma Ram</v>
          </cell>
          <cell r="G4103">
            <v>45908.645138888889</v>
          </cell>
          <cell r="H4103">
            <v>45911.631249999999</v>
          </cell>
        </row>
        <row r="4104">
          <cell r="A4104" t="str">
            <v>UCW-18707</v>
          </cell>
          <cell r="B4104" t="str">
            <v>Tata Lux 12SKUs TH Luggage Empire Pro 08-09-2025</v>
          </cell>
          <cell r="C4104" t="str">
            <v>CLOSED</v>
          </cell>
          <cell r="D4104" t="str">
            <v>Medium</v>
          </cell>
          <cell r="E4104" t="str">
            <v>Chirag Dubal</v>
          </cell>
          <cell r="F4104" t="str">
            <v>Asmi Kumar</v>
          </cell>
          <cell r="G4104">
            <v>45908.640972222223</v>
          </cell>
          <cell r="H4104">
            <v>45943.835416666669</v>
          </cell>
        </row>
        <row r="4105">
          <cell r="A4105" t="str">
            <v>UCW-18691</v>
          </cell>
          <cell r="B4105" t="str">
            <v>TH-MP-Lot 166</v>
          </cell>
          <cell r="C4105" t="str">
            <v>CLOSED</v>
          </cell>
          <cell r="D4105" t="str">
            <v>Medium</v>
          </cell>
          <cell r="E4105" t="str">
            <v>Chirag Dubal</v>
          </cell>
          <cell r="F4105" t="str">
            <v>Asmi Kumar</v>
          </cell>
          <cell r="G4105">
            <v>45908.589583333334</v>
          </cell>
          <cell r="H4105">
            <v>45943.834722222222</v>
          </cell>
        </row>
        <row r="4106">
          <cell r="A4106" t="str">
            <v>UCW-18684</v>
          </cell>
          <cell r="B4106" t="str">
            <v>Tatacliq Men Content template_04-09-25</v>
          </cell>
          <cell r="C4106" t="str">
            <v>CLOSED</v>
          </cell>
          <cell r="D4106" t="str">
            <v>Medium</v>
          </cell>
          <cell r="E4106" t="str">
            <v>netscribes</v>
          </cell>
          <cell r="F4106" t="str">
            <v>Sushma Ram</v>
          </cell>
          <cell r="G4106">
            <v>45908.574305555558</v>
          </cell>
          <cell r="H4106">
            <v>45920.515972222223</v>
          </cell>
        </row>
        <row r="4107">
          <cell r="A4107" t="str">
            <v>UCW-18677</v>
          </cell>
          <cell r="B4107" t="str">
            <v>Escalation - New Listings - Improper Size Chart Uploaded - Indus Route by Pantaloon</v>
          </cell>
          <cell r="C4107" t="str">
            <v>CLOSED</v>
          </cell>
          <cell r="D4107" t="str">
            <v>Medium</v>
          </cell>
          <cell r="E4107" t="str">
            <v>netscribes</v>
          </cell>
          <cell r="F4107" t="str">
            <v>Mohd Tahir Shaikh</v>
          </cell>
          <cell r="G4107">
            <v>45908.553472222222</v>
          </cell>
          <cell r="H4107">
            <v>45908.557638888888</v>
          </cell>
        </row>
        <row r="4108">
          <cell r="A4108" t="str">
            <v>UCW-18671</v>
          </cell>
          <cell r="B4108" t="str">
            <v>CK Omni-40 Lot</v>
          </cell>
          <cell r="C4108" t="str">
            <v>CLOSED</v>
          </cell>
          <cell r="D4108" t="str">
            <v>Medium</v>
          </cell>
          <cell r="E4108" t="str">
            <v>Chirag Dubal</v>
          </cell>
          <cell r="F4108" t="str">
            <v>Asmi Kumar</v>
          </cell>
          <cell r="G4108">
            <v>45908.540972222225</v>
          </cell>
          <cell r="H4108">
            <v>45943.833333333336</v>
          </cell>
        </row>
        <row r="4109">
          <cell r="A4109" t="str">
            <v>UCW-18668</v>
          </cell>
          <cell r="B4109" t="str">
            <v>CK-MP-Lot 65</v>
          </cell>
          <cell r="C4109" t="str">
            <v>CLOSED</v>
          </cell>
          <cell r="D4109" t="str">
            <v>Medium</v>
          </cell>
          <cell r="E4109" t="str">
            <v>Chirag Dubal</v>
          </cell>
          <cell r="F4109" t="str">
            <v>Asmi Kumar</v>
          </cell>
          <cell r="G4109">
            <v>45908.536111111112</v>
          </cell>
          <cell r="H4109">
            <v>45943.831944444442</v>
          </cell>
        </row>
        <row r="4110">
          <cell r="A4110" t="str">
            <v>UCW-18667</v>
          </cell>
          <cell r="B4110" t="str">
            <v>Attribute Changes_KISNA_Gold weight</v>
          </cell>
          <cell r="C4110" t="str">
            <v>CLOSED</v>
          </cell>
          <cell r="D4110" t="str">
            <v>Medium</v>
          </cell>
          <cell r="E4110" t="str">
            <v>netscribes</v>
          </cell>
          <cell r="F4110" t="str">
            <v>Mohd Tahir Shaikh</v>
          </cell>
          <cell r="G4110">
            <v>45908.533333333333</v>
          </cell>
          <cell r="H4110">
            <v>46003.852777777778</v>
          </cell>
        </row>
        <row r="4111">
          <cell r="A4111" t="str">
            <v>UCW-18659</v>
          </cell>
          <cell r="B4111" t="str">
            <v>Benetton Kids Apparel Catalog Details 4-9-2025</v>
          </cell>
          <cell r="C4111" t="str">
            <v>CLOSED</v>
          </cell>
          <cell r="D4111" t="str">
            <v>Medium</v>
          </cell>
          <cell r="E4111" t="str">
            <v>netscribes</v>
          </cell>
          <cell r="F4111" t="str">
            <v>Mohd Tahir Shaikh</v>
          </cell>
          <cell r="G4111">
            <v>45908.509027777778</v>
          </cell>
          <cell r="H4111">
            <v>45917.50277777778</v>
          </cell>
        </row>
        <row r="4112">
          <cell r="A4112" t="str">
            <v>UCW-18657</v>
          </cell>
          <cell r="B4112" t="str">
            <v>Beauty - Tata Cliq -  New Listing - Alyssa Ashley - 8 Sep</v>
          </cell>
          <cell r="C4112" t="str">
            <v>CLOSED</v>
          </cell>
          <cell r="D4112" t="str">
            <v>Medium</v>
          </cell>
          <cell r="E4112" t="str">
            <v>netscribes</v>
          </cell>
          <cell r="F4112" t="str">
            <v>Shraddha Dighe</v>
          </cell>
          <cell r="G4112">
            <v>45908.498611111114</v>
          </cell>
          <cell r="H4112">
            <v>45911.931944444441</v>
          </cell>
        </row>
        <row r="4113">
          <cell r="A4113" t="str">
            <v>UCW-18653</v>
          </cell>
          <cell r="B4113" t="str">
            <v>NUMERO UNO (Pending) TATA-CLIQ (Men's wear)</v>
          </cell>
          <cell r="C4113" t="str">
            <v>CLOSED</v>
          </cell>
          <cell r="D4113" t="str">
            <v>Medium</v>
          </cell>
          <cell r="E4113" t="str">
            <v>netscribes</v>
          </cell>
          <cell r="F4113" t="str">
            <v>Mohd Tahir Shaikh</v>
          </cell>
          <cell r="G4113">
            <v>45908.496527777781</v>
          </cell>
          <cell r="H4113">
            <v>45920.5</v>
          </cell>
        </row>
        <row r="4114">
          <cell r="A4114" t="str">
            <v>UCW-18651</v>
          </cell>
          <cell r="B4114" t="str">
            <v>Benetton Kids Apparel Catalog Details 4-9-2025</v>
          </cell>
          <cell r="C4114" t="str">
            <v>CLOSED</v>
          </cell>
          <cell r="D4114" t="str">
            <v>Medium</v>
          </cell>
          <cell r="E4114" t="str">
            <v>netscribes</v>
          </cell>
          <cell r="F4114" t="str">
            <v>Lishita Kotian</v>
          </cell>
          <cell r="G4114">
            <v>45908.494444444441</v>
          </cell>
          <cell r="H4114">
            <v>45917.502083333333</v>
          </cell>
        </row>
        <row r="4115">
          <cell r="A4115" t="str">
            <v>UCW-18649</v>
          </cell>
          <cell r="B4115" t="str">
            <v>Benetton Kids Apparel Catalog Details 4-9-2025</v>
          </cell>
          <cell r="C4115" t="str">
            <v>CLOSED</v>
          </cell>
          <cell r="D4115" t="str">
            <v>Medium</v>
          </cell>
          <cell r="E4115" t="str">
            <v>netscribes</v>
          </cell>
          <cell r="F4115" t="str">
            <v>Lishita Kotian</v>
          </cell>
          <cell r="G4115">
            <v>45908.489583333336</v>
          </cell>
          <cell r="H4115">
            <v>45917.496527777781</v>
          </cell>
        </row>
        <row r="4116">
          <cell r="A4116" t="str">
            <v>UCW-18648</v>
          </cell>
          <cell r="B4116" t="str">
            <v>SKU 50005R size additio TATACLIQ X LIBAS 4-9-25</v>
          </cell>
          <cell r="C4116" t="str">
            <v>CLOSED Due to Inactive/Insufficient Information</v>
          </cell>
          <cell r="D4116" t="str">
            <v>Medium</v>
          </cell>
          <cell r="E4116" t="str">
            <v>netscribes</v>
          </cell>
          <cell r="F4116" t="str">
            <v>Sushma Ram</v>
          </cell>
          <cell r="G4116">
            <v>45908.489583333336</v>
          </cell>
          <cell r="H4116">
            <v>45922.504861111112</v>
          </cell>
        </row>
        <row r="4117">
          <cell r="A4117" t="str">
            <v>UCW-18646</v>
          </cell>
          <cell r="B4117" t="str">
            <v>Benetton Kids Apparel Catalog Details 4-9-2025</v>
          </cell>
          <cell r="C4117" t="str">
            <v>CLOSED</v>
          </cell>
          <cell r="D4117" t="str">
            <v>Medium</v>
          </cell>
          <cell r="E4117" t="str">
            <v>netscribes</v>
          </cell>
          <cell r="F4117" t="str">
            <v>Lishita Kotian</v>
          </cell>
          <cell r="G4117">
            <v>45908.486111111109</v>
          </cell>
          <cell r="H4117">
            <v>45917.495833333334</v>
          </cell>
        </row>
        <row r="4118">
          <cell r="A4118" t="str">
            <v>UCW-18645</v>
          </cell>
          <cell r="B4118" t="str">
            <v>TATACLIQ X LIBAS Size addition 04-09-2025</v>
          </cell>
          <cell r="C4118" t="str">
            <v>CLOSED</v>
          </cell>
          <cell r="D4118" t="str">
            <v>Medium</v>
          </cell>
          <cell r="E4118" t="str">
            <v>netscribes</v>
          </cell>
          <cell r="F4118" t="str">
            <v>Sushma Ram</v>
          </cell>
          <cell r="G4118">
            <v>45908.486111111109</v>
          </cell>
          <cell r="H4118">
            <v>46003.852083333331</v>
          </cell>
        </row>
        <row r="4119">
          <cell r="A4119" t="str">
            <v>UCW-18643</v>
          </cell>
          <cell r="B4119" t="str">
            <v>Beauty - Tita x Tatacliq  Classic 20 ml variant image Update - 8 Sep</v>
          </cell>
          <cell r="C4119" t="str">
            <v>CLOSED</v>
          </cell>
          <cell r="D4119" t="str">
            <v>Highest</v>
          </cell>
          <cell r="E4119" t="str">
            <v>netscribes</v>
          </cell>
          <cell r="F4119" t="str">
            <v>Shraddha Dighe</v>
          </cell>
          <cell r="G4119">
            <v>45908.48333333333</v>
          </cell>
          <cell r="H4119">
            <v>46003.852083333331</v>
          </cell>
        </row>
        <row r="4120">
          <cell r="A4120" t="str">
            <v>UCW-18640</v>
          </cell>
          <cell r="B4120" t="str">
            <v>Benetton Kids Apparel Catalog Details 4-9-2025</v>
          </cell>
          <cell r="C4120" t="str">
            <v>CLOSED</v>
          </cell>
          <cell r="D4120" t="str">
            <v>Medium</v>
          </cell>
          <cell r="E4120" t="str">
            <v>netscribes</v>
          </cell>
          <cell r="F4120" t="str">
            <v>Lishita Kotian</v>
          </cell>
          <cell r="G4120">
            <v>45908.472222222219</v>
          </cell>
          <cell r="H4120">
            <v>45917.495833333334</v>
          </cell>
        </row>
        <row r="4121">
          <cell r="A4121" t="str">
            <v>UCW-18638</v>
          </cell>
          <cell r="B4121" t="str">
            <v>Benetton Kids Apparel Catalog Details 4-9-2025</v>
          </cell>
          <cell r="C4121" t="str">
            <v>CLOSED</v>
          </cell>
          <cell r="D4121" t="str">
            <v>Medium</v>
          </cell>
          <cell r="E4121" t="str">
            <v>netscribes</v>
          </cell>
          <cell r="F4121" t="str">
            <v>Lishita Kotian</v>
          </cell>
          <cell r="G4121">
            <v>45908.468055555553</v>
          </cell>
          <cell r="H4121">
            <v>45917.493750000001</v>
          </cell>
        </row>
        <row r="4122">
          <cell r="A4122" t="str">
            <v>UCW-18636</v>
          </cell>
          <cell r="B4122" t="str">
            <v>Benetton Kids Apparel Catalog Details 4-9-2025</v>
          </cell>
          <cell r="C4122" t="str">
            <v>CLOSED</v>
          </cell>
          <cell r="D4122" t="str">
            <v>Medium</v>
          </cell>
          <cell r="E4122" t="str">
            <v>netscribes</v>
          </cell>
          <cell r="F4122" t="str">
            <v>Lishita Kotian</v>
          </cell>
          <cell r="G4122">
            <v>45908.461111111108</v>
          </cell>
          <cell r="H4122">
            <v>45917.495138888888</v>
          </cell>
        </row>
        <row r="4123">
          <cell r="A4123" t="str">
            <v>UCW-18624</v>
          </cell>
          <cell r="B4123" t="str">
            <v>Benetton Kids Apparel Catalog Details 4-9-2025</v>
          </cell>
          <cell r="C4123" t="str">
            <v>CLOSED</v>
          </cell>
          <cell r="D4123" t="str">
            <v>Medium</v>
          </cell>
          <cell r="E4123" t="str">
            <v>netscribes</v>
          </cell>
          <cell r="F4123" t="str">
            <v>Lishita Kotian</v>
          </cell>
          <cell r="G4123">
            <v>45907.875</v>
          </cell>
          <cell r="H4123">
            <v>45917.479166666664</v>
          </cell>
        </row>
        <row r="4124">
          <cell r="A4124" t="str">
            <v>UCW-18623</v>
          </cell>
          <cell r="B4124" t="str">
            <v>Benetton Kids Apparel Catalog Details 4-9-2025</v>
          </cell>
          <cell r="C4124" t="str">
            <v>CLOSED</v>
          </cell>
          <cell r="D4124" t="str">
            <v>Medium</v>
          </cell>
          <cell r="E4124" t="str">
            <v>netscribes</v>
          </cell>
          <cell r="F4124" t="str">
            <v>Lishita Kotian</v>
          </cell>
          <cell r="G4124">
            <v>45907.870833333334</v>
          </cell>
          <cell r="H4124">
            <v>45917.490277777775</v>
          </cell>
        </row>
        <row r="4125">
          <cell r="A4125" t="str">
            <v>UCW-18622</v>
          </cell>
          <cell r="B4125" t="str">
            <v>Benetton Kids Apparel Catalog Details 4-9-2025</v>
          </cell>
          <cell r="C4125" t="str">
            <v>CLOSED</v>
          </cell>
          <cell r="D4125" t="str">
            <v>Medium</v>
          </cell>
          <cell r="E4125" t="str">
            <v>netscribes</v>
          </cell>
          <cell r="F4125" t="str">
            <v>Lishita Kotian</v>
          </cell>
          <cell r="G4125">
            <v>45907.867361111108</v>
          </cell>
          <cell r="H4125">
            <v>45917.490277777775</v>
          </cell>
        </row>
        <row r="4126">
          <cell r="A4126" t="str">
            <v>UCW-18621</v>
          </cell>
          <cell r="B4126" t="str">
            <v>Benetton Kids Apparel Catalog Details 4-9-2025</v>
          </cell>
          <cell r="C4126" t="str">
            <v>CLOSED</v>
          </cell>
          <cell r="D4126" t="str">
            <v>Medium</v>
          </cell>
          <cell r="E4126" t="str">
            <v>netscribes</v>
          </cell>
          <cell r="F4126" t="str">
            <v>Lishita Kotian</v>
          </cell>
          <cell r="G4126">
            <v>45907.857638888891</v>
          </cell>
          <cell r="H4126">
            <v>45917.491666666669</v>
          </cell>
        </row>
        <row r="4127">
          <cell r="A4127" t="str">
            <v>UCW-18620</v>
          </cell>
          <cell r="B4127" t="str">
            <v>Benetton Kids Apparel Catalog Details 4-9-2025</v>
          </cell>
          <cell r="C4127" t="str">
            <v>CLOSED</v>
          </cell>
          <cell r="D4127" t="str">
            <v>Medium</v>
          </cell>
          <cell r="E4127" t="str">
            <v>netscribes</v>
          </cell>
          <cell r="F4127" t="str">
            <v>Lishita Kotian</v>
          </cell>
          <cell r="G4127">
            <v>45907.763194444444</v>
          </cell>
          <cell r="H4127">
            <v>45917.492361111108</v>
          </cell>
        </row>
        <row r="4128">
          <cell r="A4128" t="str">
            <v>UCW-18618</v>
          </cell>
          <cell r="B4128" t="str">
            <v>Benetton Kids Apparel Catalog Details 4-9-2025</v>
          </cell>
          <cell r="C4128" t="str">
            <v>CLOSED</v>
          </cell>
          <cell r="D4128" t="str">
            <v>Medium</v>
          </cell>
          <cell r="E4128" t="str">
            <v>netscribes</v>
          </cell>
          <cell r="F4128" t="str">
            <v>Lishita Kotian</v>
          </cell>
          <cell r="G4128">
            <v>45907.743055555555</v>
          </cell>
          <cell r="H4128">
            <v>45917.493055555555</v>
          </cell>
        </row>
        <row r="4129">
          <cell r="A4129" t="str">
            <v>UCW-18614</v>
          </cell>
          <cell r="B4129" t="str">
            <v>Guess Dual Listing</v>
          </cell>
          <cell r="C4129" t="str">
            <v>CLOSED</v>
          </cell>
          <cell r="D4129" t="str">
            <v>Medium</v>
          </cell>
          <cell r="E4129" t="str">
            <v>netscribes</v>
          </cell>
          <cell r="F4129" t="str">
            <v>Mohd Tahir Shaikh</v>
          </cell>
          <cell r="G4129">
            <v>45907.579861111109</v>
          </cell>
          <cell r="H4129">
            <v>46003.850694444445</v>
          </cell>
        </row>
        <row r="4130">
          <cell r="A4130" t="str">
            <v>UCW-18613</v>
          </cell>
          <cell r="B4130" t="str">
            <v>Tatacliq Men Women Footwear Templates | 3rd Sep'2025</v>
          </cell>
          <cell r="C4130" t="str">
            <v>CLOSED</v>
          </cell>
          <cell r="D4130" t="str">
            <v>Medium</v>
          </cell>
          <cell r="E4130" t="str">
            <v>netscribes</v>
          </cell>
          <cell r="F4130" t="str">
            <v>Juilee Jadhav</v>
          </cell>
          <cell r="G4130">
            <v>45907.57916666667</v>
          </cell>
          <cell r="H4130">
            <v>45909.77847222222</v>
          </cell>
        </row>
        <row r="4131">
          <cell r="A4131" t="str">
            <v>UCW-18611</v>
          </cell>
          <cell r="B4131" t="str">
            <v>For Listing</v>
          </cell>
          <cell r="C4131" t="str">
            <v>CLOSED</v>
          </cell>
          <cell r="D4131" t="str">
            <v>Medium</v>
          </cell>
          <cell r="E4131" t="str">
            <v>netscribes</v>
          </cell>
          <cell r="F4131" t="str">
            <v>Mohd Tahir Shaikh</v>
          </cell>
          <cell r="G4131">
            <v>45907.573611111111</v>
          </cell>
          <cell r="H4131">
            <v>46003.849305555559</v>
          </cell>
        </row>
        <row r="4132">
          <cell r="A4132" t="str">
            <v>UCW-18593</v>
          </cell>
          <cell r="B4132" t="str">
            <v>Regarding new products upload - The Artment</v>
          </cell>
          <cell r="C4132" t="str">
            <v>CLOSED</v>
          </cell>
          <cell r="D4132" t="str">
            <v>Medium</v>
          </cell>
          <cell r="E4132" t="str">
            <v>netscribes</v>
          </cell>
          <cell r="F4132" t="str">
            <v>Juilee Jadhav</v>
          </cell>
          <cell r="G4132">
            <v>45904.80972222222</v>
          </cell>
          <cell r="H4132">
            <v>45913.71597222222</v>
          </cell>
        </row>
        <row r="4133">
          <cell r="A4133" t="str">
            <v>UCW-18591</v>
          </cell>
          <cell r="B4133" t="str">
            <v>Catalogue Sheet_TatacliQ x FS (SS'25- 83 SKU)</v>
          </cell>
          <cell r="C4133" t="str">
            <v>CLOSED</v>
          </cell>
          <cell r="D4133" t="str">
            <v>Highest</v>
          </cell>
          <cell r="E4133" t="str">
            <v>netscribes</v>
          </cell>
          <cell r="F4133" t="str">
            <v>Sushma Ram</v>
          </cell>
          <cell r="G4133">
            <v>45904.806944444441</v>
          </cell>
          <cell r="H4133">
            <v>45910.707638888889</v>
          </cell>
        </row>
        <row r="4134">
          <cell r="A4134" t="str">
            <v>UCW-18583</v>
          </cell>
          <cell r="B4134" t="str">
            <v>Being Human | Migration | Tatacliq</v>
          </cell>
          <cell r="C4134" t="str">
            <v>CLOSED</v>
          </cell>
          <cell r="D4134" t="str">
            <v>Medium</v>
          </cell>
          <cell r="E4134" t="str">
            <v>netscribes</v>
          </cell>
          <cell r="F4134" t="str">
            <v>Mohd Tahir Shaikh</v>
          </cell>
          <cell r="G4134">
            <v>45904.743750000001</v>
          </cell>
          <cell r="H4134">
            <v>46003.849305555559</v>
          </cell>
        </row>
        <row r="4135">
          <cell r="A4135" t="str">
            <v>UCW-18574</v>
          </cell>
          <cell r="B4135" t="str">
            <v>Tatacliq Kids Apparels Template | 3rd Sep'2025</v>
          </cell>
          <cell r="C4135" t="str">
            <v>CLOSED</v>
          </cell>
          <cell r="D4135" t="str">
            <v>Medium</v>
          </cell>
          <cell r="E4135" t="str">
            <v>netscribes</v>
          </cell>
          <cell r="F4135" t="str">
            <v>Lishita Kotian</v>
          </cell>
          <cell r="G4135">
            <v>45904.71875</v>
          </cell>
          <cell r="H4135">
            <v>45906.567361111112</v>
          </cell>
        </row>
        <row r="4136">
          <cell r="A4136" t="str">
            <v>UCW-18572</v>
          </cell>
          <cell r="B4136" t="str">
            <v>Tatacliq Men's Apparels Templates | 3rd Sep'2025</v>
          </cell>
          <cell r="C4136" t="str">
            <v>CLOSED</v>
          </cell>
          <cell r="D4136" t="str">
            <v>Medium</v>
          </cell>
          <cell r="E4136" t="str">
            <v>netscribes</v>
          </cell>
          <cell r="F4136" t="str">
            <v>Lishita Kotian</v>
          </cell>
          <cell r="G4136">
            <v>45904.710416666669</v>
          </cell>
          <cell r="H4136">
            <v>45909.724305555559</v>
          </cell>
        </row>
        <row r="4137">
          <cell r="A4137" t="str">
            <v>UCW-18570</v>
          </cell>
          <cell r="B4137" t="str">
            <v>Alba by Seiko - Listing  Request</v>
          </cell>
          <cell r="C4137" t="str">
            <v>CLOSED</v>
          </cell>
          <cell r="D4137" t="str">
            <v>Medium</v>
          </cell>
          <cell r="E4137" t="str">
            <v>netscribes</v>
          </cell>
          <cell r="F4137" t="str">
            <v>Mohd Tahir Shaikh</v>
          </cell>
          <cell r="G4137">
            <v>45904.698611111111</v>
          </cell>
          <cell r="H4137">
            <v>46003.847916666666</v>
          </cell>
        </row>
        <row r="4138">
          <cell r="A4138" t="str">
            <v>UCW-18566</v>
          </cell>
          <cell r="B4138" t="str">
            <v>Tatacliq video catalogue addition_USPA Kids</v>
          </cell>
          <cell r="C4138" t="str">
            <v>CLOSED Due to Inactive/Insufficient Information</v>
          </cell>
          <cell r="D4138" t="str">
            <v>Medium</v>
          </cell>
          <cell r="E4138" t="str">
            <v>netscribes</v>
          </cell>
          <cell r="F4138" t="str">
            <v>Sushma Ram</v>
          </cell>
          <cell r="G4138">
            <v>45904.681250000001</v>
          </cell>
          <cell r="H4138">
            <v>45909.67291666667</v>
          </cell>
        </row>
        <row r="4139">
          <cell r="A4139" t="str">
            <v>UCW-18565</v>
          </cell>
          <cell r="B4139" t="str">
            <v>CK-MP-Lot 65</v>
          </cell>
          <cell r="C4139" t="str">
            <v>CLOSED</v>
          </cell>
          <cell r="D4139" t="str">
            <v>Medium</v>
          </cell>
          <cell r="E4139" t="str">
            <v>Chirag Dubal</v>
          </cell>
          <cell r="F4139" t="str">
            <v>Asmi Kumar</v>
          </cell>
          <cell r="G4139">
            <v>45904.673611111109</v>
          </cell>
          <cell r="H4139">
            <v>45943.829861111109</v>
          </cell>
        </row>
        <row r="4140">
          <cell r="A4140" t="str">
            <v>UCW-18564</v>
          </cell>
          <cell r="B4140" t="str">
            <v>Tatacliq Women Western Wear Template | 3rd Sep'2025</v>
          </cell>
          <cell r="C4140" t="str">
            <v>CLOSED</v>
          </cell>
          <cell r="D4140" t="str">
            <v>Medium</v>
          </cell>
          <cell r="E4140" t="str">
            <v>netscribes</v>
          </cell>
          <cell r="F4140" t="str">
            <v>Lishita Kotian</v>
          </cell>
          <cell r="G4140">
            <v>45904.672222222223</v>
          </cell>
          <cell r="H4140">
            <v>45911.492361111108</v>
          </cell>
        </row>
        <row r="4141">
          <cell r="A4141" t="str">
            <v>UCW-18563</v>
          </cell>
          <cell r="B4141" t="str">
            <v>Tatacliq Women Ethnic Wear Template | 3rd Sep'2025</v>
          </cell>
          <cell r="C4141" t="str">
            <v>CLOSED</v>
          </cell>
          <cell r="D4141" t="str">
            <v>Medium</v>
          </cell>
          <cell r="E4141" t="str">
            <v>netscribes</v>
          </cell>
          <cell r="F4141" t="str">
            <v>Lishita Kotian</v>
          </cell>
          <cell r="G4141">
            <v>45904.668055555558</v>
          </cell>
          <cell r="H4141">
            <v>45909.615277777775</v>
          </cell>
        </row>
        <row r="4142">
          <cell r="A4142" t="str">
            <v>UCW-18560</v>
          </cell>
          <cell r="B4142" t="str">
            <v>CLONE - Beauty - Proposal for Listing Mi Dazzle Beauty Accessories on Tata Cliq - 28 AUG</v>
          </cell>
          <cell r="C4142" t="str">
            <v>CLOSED Due to Inactive/Insufficient Information</v>
          </cell>
          <cell r="D4142" t="str">
            <v>Medium</v>
          </cell>
          <cell r="E4142" t="str">
            <v>netscribes</v>
          </cell>
          <cell r="F4142" t="str">
            <v>Simi Raichel Zachariah</v>
          </cell>
          <cell r="G4142">
            <v>45904.655555555553</v>
          </cell>
          <cell r="H4142">
            <v>45916.518055555556</v>
          </cell>
        </row>
        <row r="4143">
          <cell r="A4143" t="str">
            <v>UCW-18558</v>
          </cell>
          <cell r="B4143" t="str">
            <v>Crossword- New location addition</v>
          </cell>
          <cell r="C4143" t="str">
            <v>CLOSED</v>
          </cell>
          <cell r="D4143" t="str">
            <v>Medium</v>
          </cell>
          <cell r="E4143" t="str">
            <v>netscribes</v>
          </cell>
          <cell r="F4143" t="str">
            <v>netscribes</v>
          </cell>
          <cell r="G4143">
            <v>45904.629166666666</v>
          </cell>
          <cell r="H4143">
            <v>45964.584027777775</v>
          </cell>
        </row>
        <row r="4144">
          <cell r="A4144" t="str">
            <v>UCW-18557</v>
          </cell>
          <cell r="B4144" t="str">
            <v>correction catalouge</v>
          </cell>
          <cell r="C4144" t="str">
            <v>CLOSED</v>
          </cell>
          <cell r="D4144" t="str">
            <v>Medium</v>
          </cell>
          <cell r="E4144" t="str">
            <v>netscribes</v>
          </cell>
          <cell r="F4144" t="str">
            <v>Sushma Ram</v>
          </cell>
          <cell r="G4144">
            <v>45904.627083333333</v>
          </cell>
          <cell r="H4144">
            <v>45909.565972222219</v>
          </cell>
        </row>
        <row r="4145">
          <cell r="A4145" t="str">
            <v>UCW-18556</v>
          </cell>
          <cell r="B4145" t="str">
            <v>DAALI FESTIVE CATALOUGE DROP 7- 3 SEP</v>
          </cell>
          <cell r="C4145" t="str">
            <v>CLOSED</v>
          </cell>
          <cell r="D4145" t="str">
            <v>Highest</v>
          </cell>
          <cell r="E4145" t="str">
            <v>netscribes</v>
          </cell>
          <cell r="F4145" t="str">
            <v>Sushma Ram</v>
          </cell>
          <cell r="G4145">
            <v>45904.597916666666</v>
          </cell>
          <cell r="H4145">
            <v>45910.427083333336</v>
          </cell>
        </row>
        <row r="4146">
          <cell r="A4146" t="str">
            <v>UCW-18553</v>
          </cell>
          <cell r="B4146" t="str">
            <v>AW25 Catalog - Lot 6</v>
          </cell>
          <cell r="C4146" t="str">
            <v>CLOSED</v>
          </cell>
          <cell r="D4146" t="str">
            <v>Medium</v>
          </cell>
          <cell r="E4146" t="str">
            <v>netscribes</v>
          </cell>
          <cell r="F4146" t="str">
            <v>Sushma Ram</v>
          </cell>
          <cell r="G4146">
            <v>45904.547222222223</v>
          </cell>
          <cell r="H4146">
            <v>45920.615972222222</v>
          </cell>
        </row>
        <row r="4147">
          <cell r="A4147" t="str">
            <v>UCW-18551</v>
          </cell>
          <cell r="B4147" t="str">
            <v xml:space="preserve"> CK Omni-49 Lot</v>
          </cell>
          <cell r="C4147" t="str">
            <v>CLOSED</v>
          </cell>
          <cell r="D4147" t="str">
            <v>Medium</v>
          </cell>
          <cell r="E4147" t="str">
            <v>Chirag Dubal</v>
          </cell>
          <cell r="F4147" t="str">
            <v>Shloka Chakre</v>
          </cell>
          <cell r="G4147">
            <v>45904.545138888891</v>
          </cell>
          <cell r="H4147">
            <v>45943.82916666667</v>
          </cell>
        </row>
        <row r="4148">
          <cell r="A4148" t="str">
            <v>UCW-18546</v>
          </cell>
          <cell r="B4148" t="str">
            <v>Tatacliq Specimen Template | 2nd Sep'25</v>
          </cell>
          <cell r="C4148" t="str">
            <v>CLOSED</v>
          </cell>
          <cell r="D4148" t="str">
            <v>Medium</v>
          </cell>
          <cell r="E4148" t="str">
            <v>netscribes</v>
          </cell>
          <cell r="F4148" t="str">
            <v>Lishita Kotian</v>
          </cell>
          <cell r="G4148">
            <v>45904.51666666667</v>
          </cell>
          <cell r="H4148">
            <v>45906.642361111109</v>
          </cell>
        </row>
        <row r="4149">
          <cell r="A4149" t="str">
            <v>UCW-18545</v>
          </cell>
          <cell r="B4149" t="str">
            <v>Tatacliq Footwear-Input-Kids Templates | 2nd Sep'25</v>
          </cell>
          <cell r="C4149" t="str">
            <v>CLOSED</v>
          </cell>
          <cell r="D4149" t="str">
            <v>Medium</v>
          </cell>
          <cell r="E4149" t="str">
            <v>netscribes</v>
          </cell>
          <cell r="F4149" t="str">
            <v>Lishita Kotian</v>
          </cell>
          <cell r="G4149">
            <v>45904.510416666664</v>
          </cell>
          <cell r="H4149">
            <v>45906.595833333333</v>
          </cell>
        </row>
        <row r="4150">
          <cell r="A4150" t="str">
            <v>UCW-18544</v>
          </cell>
          <cell r="B4150" t="str">
            <v>Pending 96 SKUs - Converse x TataCliq.COM | Catalog</v>
          </cell>
          <cell r="C4150" t="str">
            <v>CLOSED</v>
          </cell>
          <cell r="D4150" t="str">
            <v>Medium</v>
          </cell>
          <cell r="E4150" t="str">
            <v>netscribes</v>
          </cell>
          <cell r="F4150" t="str">
            <v>Mohd Tahir Shaikh</v>
          </cell>
          <cell r="G4150">
            <v>45904.509027777778</v>
          </cell>
          <cell r="H4150">
            <v>45912.55</v>
          </cell>
        </row>
        <row r="4151">
          <cell r="A4151" t="str">
            <v>UCW-18543</v>
          </cell>
          <cell r="B4151" t="str">
            <v>Accessorize X TataCliq// Women Jewel Catalog</v>
          </cell>
          <cell r="C4151" t="str">
            <v>CLOSED</v>
          </cell>
          <cell r="D4151" t="str">
            <v>Medium</v>
          </cell>
          <cell r="E4151" t="str">
            <v>netscribes</v>
          </cell>
          <cell r="F4151" t="str">
            <v>Lishita Kotian</v>
          </cell>
          <cell r="G4151">
            <v>45904.504861111112</v>
          </cell>
          <cell r="H4151">
            <v>45916.665972222225</v>
          </cell>
        </row>
        <row r="4152">
          <cell r="A4152" t="str">
            <v>UCW-18541</v>
          </cell>
          <cell r="B4152" t="str">
            <v xml:space="preserve">Accessorize X TataCliq// Women Hair accessories </v>
          </cell>
          <cell r="C4152" t="str">
            <v>CLOSED</v>
          </cell>
          <cell r="D4152" t="str">
            <v>Medium</v>
          </cell>
          <cell r="E4152" t="str">
            <v>netscribes</v>
          </cell>
          <cell r="F4152" t="str">
            <v>Lishita Kotian</v>
          </cell>
          <cell r="G4152">
            <v>45904.495833333334</v>
          </cell>
          <cell r="H4152">
            <v>45909.757638888892</v>
          </cell>
        </row>
        <row r="4153">
          <cell r="A4153" t="str">
            <v>UCW-18536</v>
          </cell>
          <cell r="B4153" t="str">
            <v>Beauty -Ikonic Professional ID 2.0 Hair Dryer Listing Template - TATA CLIQ - 3 Sep</v>
          </cell>
          <cell r="C4153" t="str">
            <v>CLOSED</v>
          </cell>
          <cell r="D4153" t="str">
            <v>Highest</v>
          </cell>
          <cell r="E4153" t="str">
            <v>netscribes</v>
          </cell>
          <cell r="F4153" t="str">
            <v>Shraddha Dighe</v>
          </cell>
          <cell r="G4153">
            <v>45904.481944444444</v>
          </cell>
          <cell r="H4153">
            <v>45910.583333333336</v>
          </cell>
        </row>
        <row r="4154">
          <cell r="A4154" t="str">
            <v>UCW-18530</v>
          </cell>
          <cell r="B4154" t="str">
            <v>Tatacliq Listings- DDEcor || Seller code : 129190</v>
          </cell>
          <cell r="C4154" t="str">
            <v>CLOSED</v>
          </cell>
          <cell r="D4154" t="str">
            <v>Medium</v>
          </cell>
          <cell r="E4154" t="str">
            <v>netscribes</v>
          </cell>
          <cell r="F4154" t="str">
            <v>Juilee Jadhav</v>
          </cell>
          <cell r="G4154">
            <v>45904.461805555555</v>
          </cell>
          <cell r="H4154">
            <v>45911.46597222222</v>
          </cell>
        </row>
        <row r="4155">
          <cell r="A4155" t="str">
            <v>UCW-18528</v>
          </cell>
          <cell r="B4155" t="str">
            <v>CLONE - Articles live on TCL</v>
          </cell>
          <cell r="C4155" t="str">
            <v>CLOSED</v>
          </cell>
          <cell r="D4155" t="str">
            <v>Medium</v>
          </cell>
          <cell r="E4155" t="str">
            <v>netscribes</v>
          </cell>
          <cell r="F4155" t="str">
            <v>Mohd Tahir Shaikh</v>
          </cell>
          <cell r="G4155">
            <v>45904.458333333336</v>
          </cell>
          <cell r="H4155">
            <v>46003.926388888889</v>
          </cell>
        </row>
        <row r="4156">
          <cell r="A4156" t="str">
            <v>UCW-18527</v>
          </cell>
          <cell r="B4156" t="str">
            <v>Tatacliq Collated Line sheets- Batch 2 for Dual listing on Mall</v>
          </cell>
          <cell r="C4156" t="str">
            <v>CLOSED</v>
          </cell>
          <cell r="D4156" t="str">
            <v>Medium</v>
          </cell>
          <cell r="E4156" t="str">
            <v>netscribes</v>
          </cell>
          <cell r="F4156" t="str">
            <v>Sushma Ram</v>
          </cell>
          <cell r="G4156">
            <v>45904.458333333336</v>
          </cell>
          <cell r="H4156">
            <v>46003.847222222219</v>
          </cell>
        </row>
        <row r="4157">
          <cell r="A4157" t="str">
            <v>UCW-18524</v>
          </cell>
          <cell r="B4157" t="str">
            <v>Beauty - Introduction of Cadiveu &amp; Request for Onboarding on Tata CLiQ - 4 Sep</v>
          </cell>
          <cell r="C4157" t="str">
            <v>CLOSED</v>
          </cell>
          <cell r="D4157" t="str">
            <v>Medium</v>
          </cell>
          <cell r="E4157" t="str">
            <v>netscribes</v>
          </cell>
          <cell r="F4157" t="str">
            <v>Shraddha Dighe</v>
          </cell>
          <cell r="G4157">
            <v>45904.419444444444</v>
          </cell>
          <cell r="H4157">
            <v>45958.524305555555</v>
          </cell>
        </row>
        <row r="4158">
          <cell r="A4158" t="str">
            <v>UCW-18522</v>
          </cell>
          <cell r="B4158" t="str">
            <v>The Green Tree Apparels-Women Socks Listings as on 02-09-2025</v>
          </cell>
          <cell r="C4158" t="str">
            <v>CLOSED</v>
          </cell>
          <cell r="D4158" t="str">
            <v>Medium</v>
          </cell>
          <cell r="E4158" t="str">
            <v>netscribes</v>
          </cell>
          <cell r="F4158" t="str">
            <v>Sushma Ram</v>
          </cell>
          <cell r="G4158">
            <v>45903.855555555558</v>
          </cell>
          <cell r="H4158">
            <v>45943.474305555559</v>
          </cell>
        </row>
        <row r="4159">
          <cell r="A4159" t="str">
            <v>UCW-18520</v>
          </cell>
          <cell r="B4159" t="str">
            <v>Category Catalog - FEMMELLA - 2 September'25</v>
          </cell>
          <cell r="C4159" t="str">
            <v>CLOSED</v>
          </cell>
          <cell r="D4159" t="str">
            <v>Medium</v>
          </cell>
          <cell r="E4159" t="str">
            <v>netscribes</v>
          </cell>
          <cell r="F4159" t="str">
            <v>Sushma Ram</v>
          </cell>
          <cell r="G4159">
            <v>45903.84097222222</v>
          </cell>
          <cell r="H4159">
            <v>45916.646527777775</v>
          </cell>
        </row>
        <row r="4160">
          <cell r="A4160" t="str">
            <v>UCW-18518</v>
          </cell>
          <cell r="B4160" t="str">
            <v>Fw: Hoppa Sweden X Onboarding Proposal for Tata CLiQ</v>
          </cell>
          <cell r="C4160" t="str">
            <v>CLOSED Due to Inactive/Insufficient Information</v>
          </cell>
          <cell r="D4160" t="str">
            <v>Medium</v>
          </cell>
          <cell r="E4160" t="str">
            <v>netscribes</v>
          </cell>
          <cell r="F4160" t="str">
            <v>Sushma Ram</v>
          </cell>
          <cell r="G4160">
            <v>45903.827777777777</v>
          </cell>
          <cell r="H4160">
            <v>45917.47152777778</v>
          </cell>
        </row>
        <row r="4161">
          <cell r="A4161" t="str">
            <v>UCW-18516</v>
          </cell>
          <cell r="B4161" t="str">
            <v xml:space="preserve">Tata cliq New Listing_Fitted Sheet &amp; Napkins_01-09-2025 || Seller Code : 125194 </v>
          </cell>
          <cell r="C4161" t="str">
            <v>CLOSED</v>
          </cell>
          <cell r="D4161" t="str">
            <v>Medium</v>
          </cell>
          <cell r="E4161" t="str">
            <v>netscribes</v>
          </cell>
          <cell r="F4161" t="str">
            <v>Juilee Jadhav</v>
          </cell>
          <cell r="G4161">
            <v>45903.803472222222</v>
          </cell>
          <cell r="H4161">
            <v>46172.503472222219</v>
          </cell>
        </row>
        <row r="4162">
          <cell r="A4162" t="str">
            <v>UCW-18514</v>
          </cell>
          <cell r="B4162" t="str">
            <v>TATA CLIQ ACCESORIES</v>
          </cell>
          <cell r="C4162" t="str">
            <v>CLOSED</v>
          </cell>
          <cell r="D4162" t="str">
            <v>Medium</v>
          </cell>
          <cell r="E4162" t="str">
            <v>netscribes</v>
          </cell>
          <cell r="F4162" t="str">
            <v>Sushma Ram</v>
          </cell>
          <cell r="G4162">
            <v>45903.793055555558</v>
          </cell>
          <cell r="H4162">
            <v>45905.526388888888</v>
          </cell>
        </row>
        <row r="4163">
          <cell r="A4163" t="str">
            <v>UCW-18512</v>
          </cell>
          <cell r="B4163" t="str">
            <v>New Sku Addition 29-8-25 Tata cliq</v>
          </cell>
          <cell r="C4163" t="str">
            <v>CLOSED</v>
          </cell>
          <cell r="D4163" t="str">
            <v>Medium</v>
          </cell>
          <cell r="E4163" t="str">
            <v>netscribes</v>
          </cell>
          <cell r="F4163" t="str">
            <v>Sushma Ram</v>
          </cell>
          <cell r="G4163">
            <v>45903.787499999999</v>
          </cell>
          <cell r="H4163">
            <v>45911.498611111114</v>
          </cell>
        </row>
        <row r="4164">
          <cell r="A4164" t="str">
            <v>UCW-18510</v>
          </cell>
          <cell r="B4164" t="str">
            <v>Tatacliq Men Women Footwear Templates | 2nd Sep'2025</v>
          </cell>
          <cell r="C4164" t="str">
            <v>CLOSED</v>
          </cell>
          <cell r="D4164" t="str">
            <v>Medium</v>
          </cell>
          <cell r="E4164" t="str">
            <v>netscribes</v>
          </cell>
          <cell r="F4164" t="str">
            <v>Lishita Kotian</v>
          </cell>
          <cell r="G4164">
            <v>45903.775000000001</v>
          </cell>
          <cell r="H4164">
            <v>45906.611805555556</v>
          </cell>
        </row>
        <row r="4165">
          <cell r="A4165" t="str">
            <v>UCW-18500</v>
          </cell>
          <cell r="B4165" t="str">
            <v>Catalogue Upload Feed - 22-08-2025</v>
          </cell>
          <cell r="C4165" t="str">
            <v>CLOSED</v>
          </cell>
          <cell r="D4165" t="str">
            <v>Medium</v>
          </cell>
          <cell r="E4165" t="str">
            <v>netscribes</v>
          </cell>
          <cell r="F4165" t="str">
            <v>netscribes</v>
          </cell>
          <cell r="G4165">
            <v>45903.73541666667</v>
          </cell>
          <cell r="H4165">
            <v>45964.584027777775</v>
          </cell>
        </row>
        <row r="4166">
          <cell r="A4166" t="str">
            <v>UCW-18498</v>
          </cell>
          <cell r="B4166" t="str">
            <v>VERO MODA -AW25 LOT - 5</v>
          </cell>
          <cell r="C4166" t="str">
            <v>CLOSED</v>
          </cell>
          <cell r="D4166" t="str">
            <v>Medium</v>
          </cell>
          <cell r="E4166" t="str">
            <v>netscribes</v>
          </cell>
          <cell r="F4166" t="str">
            <v>Lishita Kotian</v>
          </cell>
          <cell r="G4166">
            <v>45903.720138888886</v>
          </cell>
          <cell r="H4166">
            <v>45910.694444444445</v>
          </cell>
        </row>
        <row r="4167">
          <cell r="A4167" t="str">
            <v>UCW-18497</v>
          </cell>
          <cell r="B4167" t="str">
            <v>Synchronization | Alexandre Christie | 128205 | 30.08.2025</v>
          </cell>
          <cell r="C4167" t="str">
            <v>CLOSED</v>
          </cell>
          <cell r="D4167" t="str">
            <v>Medium</v>
          </cell>
          <cell r="E4167" t="str">
            <v>netscribes</v>
          </cell>
          <cell r="F4167" t="str">
            <v>Mohd Tahir Shaikh</v>
          </cell>
          <cell r="G4167">
            <v>45903.713888888888</v>
          </cell>
          <cell r="H4167">
            <v>46003.84652777778</v>
          </cell>
        </row>
        <row r="4168">
          <cell r="A4168" t="str">
            <v>UCW-18495</v>
          </cell>
          <cell r="B4168" t="str">
            <v xml:space="preserve">Men's Apparel 02-09-2025 </v>
          </cell>
          <cell r="C4168" t="str">
            <v>CLOSED</v>
          </cell>
          <cell r="D4168" t="str">
            <v>Medium</v>
          </cell>
          <cell r="E4168" t="str">
            <v>netscribes</v>
          </cell>
          <cell r="F4168" t="str">
            <v>Lishita Kotian</v>
          </cell>
          <cell r="G4168">
            <v>45903.703472222223</v>
          </cell>
          <cell r="H4168">
            <v>46003.845833333333</v>
          </cell>
        </row>
        <row r="4169">
          <cell r="A4169" t="str">
            <v>UCW-18493</v>
          </cell>
          <cell r="B4169" t="str">
            <v>New Listing- Dohar, Comforters, Towels- 43 SKUs</v>
          </cell>
          <cell r="C4169" t="str">
            <v>CLOSED</v>
          </cell>
          <cell r="D4169" t="str">
            <v>Medium</v>
          </cell>
          <cell r="E4169" t="str">
            <v>netscribes</v>
          </cell>
          <cell r="F4169" t="str">
            <v>Juilee Jadhav</v>
          </cell>
          <cell r="G4169">
            <v>45903.697222222225</v>
          </cell>
          <cell r="H4169">
            <v>45920.143750000003</v>
          </cell>
        </row>
        <row r="4170">
          <cell r="A4170" t="str">
            <v>UCW-18491</v>
          </cell>
          <cell r="B4170" t="str">
            <v xml:space="preserve">Reshoot images  Replace - </v>
          </cell>
          <cell r="C4170" t="str">
            <v>CLOSED</v>
          </cell>
          <cell r="D4170" t="str">
            <v>Medium</v>
          </cell>
          <cell r="E4170" t="str">
            <v>netscribes</v>
          </cell>
          <cell r="F4170" t="str">
            <v>Mohd Tahir Shaikh</v>
          </cell>
          <cell r="G4170">
            <v>45903.689583333333</v>
          </cell>
          <cell r="H4170">
            <v>46003.845138888886</v>
          </cell>
        </row>
        <row r="4171">
          <cell r="A4171" t="str">
            <v>UCW-18485</v>
          </cell>
          <cell r="B4171" t="str">
            <v>Hidesign - Belts 2025 Collection - Accessories - 03-09-25</v>
          </cell>
          <cell r="C4171" t="str">
            <v>CLOSED</v>
          </cell>
          <cell r="D4171" t="str">
            <v>Medium</v>
          </cell>
          <cell r="E4171" t="str">
            <v>Chirag Dubal</v>
          </cell>
          <cell r="F4171" t="str">
            <v>Asmi Kumar</v>
          </cell>
          <cell r="G4171">
            <v>45903.663194444445</v>
          </cell>
          <cell r="H4171">
            <v>45943.828472222223</v>
          </cell>
        </row>
        <row r="4172">
          <cell r="A4172" t="str">
            <v>UCW-18477</v>
          </cell>
          <cell r="B4172" t="str">
            <v>Aurelia &amp; W- 171 Style- Fall2025- 21th Aug</v>
          </cell>
          <cell r="C4172" t="str">
            <v>CLOSED</v>
          </cell>
          <cell r="D4172" t="str">
            <v>Medium</v>
          </cell>
          <cell r="E4172" t="str">
            <v>netscribes</v>
          </cell>
          <cell r="F4172" t="str">
            <v>Sushma Ram</v>
          </cell>
          <cell r="G4172">
            <v>45903.602777777778</v>
          </cell>
          <cell r="H4172">
            <v>45910.638194444444</v>
          </cell>
        </row>
        <row r="4173">
          <cell r="A4173" t="str">
            <v>UCW-18476</v>
          </cell>
          <cell r="B4173" t="str">
            <v>Tatacliq Women Ethnic Wear Template | 2nd Sep'2025</v>
          </cell>
          <cell r="C4173" t="str">
            <v>CLOSED</v>
          </cell>
          <cell r="D4173" t="str">
            <v>Medium</v>
          </cell>
          <cell r="E4173" t="str">
            <v>netscribes</v>
          </cell>
          <cell r="F4173" t="str">
            <v>Sushma Ram</v>
          </cell>
          <cell r="G4173">
            <v>45903.59097222222</v>
          </cell>
          <cell r="H4173">
            <v>45909.586111111108</v>
          </cell>
        </row>
        <row r="4174">
          <cell r="A4174" t="str">
            <v>UCW-18471</v>
          </cell>
          <cell r="B4174" t="str">
            <v>CLONE - CKC New Product Listings - #SPA-15</v>
          </cell>
          <cell r="C4174" t="str">
            <v>CLOSED</v>
          </cell>
          <cell r="D4174" t="str">
            <v>Medium</v>
          </cell>
          <cell r="E4174" t="str">
            <v>netscribes</v>
          </cell>
          <cell r="F4174" t="str">
            <v>Mohd Tahir Shaikh</v>
          </cell>
          <cell r="G4174">
            <v>45903.557638888888</v>
          </cell>
          <cell r="H4174">
            <v>45908.904861111114</v>
          </cell>
        </row>
        <row r="4175">
          <cell r="A4175" t="str">
            <v>UCW-18470</v>
          </cell>
          <cell r="B4175" t="str">
            <v>Titan Company Limited (eyewear)-8511</v>
          </cell>
          <cell r="C4175" t="str">
            <v>CLOSED Due to Inactive/Insufficient Information</v>
          </cell>
          <cell r="D4175" t="str">
            <v>Medium</v>
          </cell>
          <cell r="E4175" t="str">
            <v>netscribes</v>
          </cell>
          <cell r="F4175" t="str">
            <v>Mohd Tahir Shaikh</v>
          </cell>
          <cell r="G4175">
            <v>45903.544444444444</v>
          </cell>
          <cell r="H4175">
            <v>45995.499305555553</v>
          </cell>
        </row>
        <row r="4176">
          <cell r="A4176" t="str">
            <v>UCW-18469</v>
          </cell>
          <cell r="B4176" t="str">
            <v>CLONE - Beauty - Request for Product Details for Onboarding - Happier x Tata Cliq - 11 Aug</v>
          </cell>
          <cell r="C4176" t="str">
            <v>CLOSED</v>
          </cell>
          <cell r="D4176" t="str">
            <v>High</v>
          </cell>
          <cell r="E4176" t="str">
            <v>netscribes</v>
          </cell>
          <cell r="F4176" t="str">
            <v>Shraddha Dighe</v>
          </cell>
          <cell r="G4176">
            <v>45903.542361111111</v>
          </cell>
          <cell r="H4176">
            <v>45910.584027777775</v>
          </cell>
        </row>
        <row r="4177">
          <cell r="A4177" t="str">
            <v>UCW-18468</v>
          </cell>
          <cell r="B4177" t="str">
            <v>Hoversoul Listing  - Exo Footwear 02 Sept 2025 Clogs</v>
          </cell>
          <cell r="C4177" t="str">
            <v>CLOSED</v>
          </cell>
          <cell r="D4177" t="str">
            <v>Highest</v>
          </cell>
          <cell r="E4177" t="str">
            <v>netscribes</v>
          </cell>
          <cell r="F4177" t="str">
            <v>Sushma Ram</v>
          </cell>
          <cell r="G4177">
            <v>45903.538888888892</v>
          </cell>
          <cell r="H4177">
            <v>45909.511805555558</v>
          </cell>
        </row>
        <row r="4178">
          <cell r="A4178" t="str">
            <v>UCW-18467</v>
          </cell>
          <cell r="B4178" t="str">
            <v>Hoversoul Listing  - Triumph Exports 02 Sept 2025 Women Flats</v>
          </cell>
          <cell r="C4178" t="str">
            <v>CLOSED</v>
          </cell>
          <cell r="D4178" t="str">
            <v>Highest</v>
          </cell>
          <cell r="E4178" t="str">
            <v>netscribes</v>
          </cell>
          <cell r="F4178" t="str">
            <v>Sushma Ram</v>
          </cell>
          <cell r="G4178">
            <v>45903.531944444447</v>
          </cell>
          <cell r="H4178">
            <v>45908.761805555558</v>
          </cell>
        </row>
        <row r="4179">
          <cell r="A4179" t="str">
            <v>UCW-18465</v>
          </cell>
          <cell r="B4179" t="str">
            <v>Crocs Listing Phase 3</v>
          </cell>
          <cell r="C4179" t="str">
            <v>CLOSED Due to Inactive/Insufficient Information</v>
          </cell>
          <cell r="D4179" t="str">
            <v>Medium</v>
          </cell>
          <cell r="E4179" t="str">
            <v>Chirag Dubal</v>
          </cell>
          <cell r="F4179" t="str">
            <v>netscribes</v>
          </cell>
          <cell r="G4179">
            <v>45903.513194444444</v>
          </cell>
          <cell r="H4179">
            <v>45972.711805555555</v>
          </cell>
        </row>
        <row r="4180">
          <cell r="A4180" t="str">
            <v>UCW-18457</v>
          </cell>
          <cell r="B4180" t="str">
            <v>Beauty - Image resize - 3 SEP</v>
          </cell>
          <cell r="C4180" t="str">
            <v>CLOSED</v>
          </cell>
          <cell r="D4180" t="str">
            <v>Highest</v>
          </cell>
          <cell r="E4180" t="str">
            <v>netscribes</v>
          </cell>
          <cell r="F4180" t="str">
            <v>Shraddha Dighe</v>
          </cell>
          <cell r="G4180">
            <v>45903.479861111111</v>
          </cell>
          <cell r="H4180">
            <v>46003.842361111114</v>
          </cell>
        </row>
        <row r="4181">
          <cell r="A4181" t="str">
            <v>UCW-18454</v>
          </cell>
          <cell r="B4181" t="str">
            <v>CLONE - Tata Cliq New Listing Carlton London</v>
          </cell>
          <cell r="C4181" t="str">
            <v>CLOSED</v>
          </cell>
          <cell r="D4181" t="str">
            <v>Medium</v>
          </cell>
          <cell r="E4181" t="str">
            <v>netscribes</v>
          </cell>
          <cell r="F4181" t="str">
            <v>Mohd Tahir Shaikh</v>
          </cell>
          <cell r="G4181">
            <v>45903.475694444445</v>
          </cell>
          <cell r="H4181">
            <v>45950.715277777781</v>
          </cell>
        </row>
        <row r="4182">
          <cell r="A4182" t="str">
            <v>UCW-18449</v>
          </cell>
          <cell r="B4182" t="str">
            <v>Beauty - MOC9 listing details - Pending 8 SKUs</v>
          </cell>
          <cell r="C4182" t="str">
            <v>CLOSED</v>
          </cell>
          <cell r="D4182" t="str">
            <v>Medium</v>
          </cell>
          <cell r="E4182" t="str">
            <v>netscribes</v>
          </cell>
          <cell r="F4182" t="str">
            <v>netscribes</v>
          </cell>
          <cell r="G4182">
            <v>45903.45208333333</v>
          </cell>
          <cell r="H4182">
            <v>45964.584027777775</v>
          </cell>
        </row>
        <row r="4183">
          <cell r="A4183" t="str">
            <v>UCW-18447</v>
          </cell>
          <cell r="B4183" t="str">
            <v>The Indian Ethnic co - P0 Festive - Monetised  - 129255</v>
          </cell>
          <cell r="C4183" t="str">
            <v>CLOSED</v>
          </cell>
          <cell r="D4183" t="str">
            <v>Medium</v>
          </cell>
          <cell r="E4183" t="str">
            <v>Chirag Dubal</v>
          </cell>
          <cell r="F4183" t="str">
            <v>Asmi Kumar</v>
          </cell>
          <cell r="G4183">
            <v>45903.443749999999</v>
          </cell>
          <cell r="H4183">
            <v>45943.82708333333</v>
          </cell>
        </row>
        <row r="4184">
          <cell r="A4184" t="str">
            <v>UCW-18444</v>
          </cell>
          <cell r="B4184" t="str">
            <v>Kappasa - Apparel - 29/08/25</v>
          </cell>
          <cell r="C4184" t="str">
            <v>CLOSED</v>
          </cell>
          <cell r="D4184" t="str">
            <v>Medium</v>
          </cell>
          <cell r="E4184" t="str">
            <v>Chirag Dubal</v>
          </cell>
          <cell r="F4184" t="str">
            <v>Asmi Kumar</v>
          </cell>
          <cell r="G4184">
            <v>45902.830555555556</v>
          </cell>
          <cell r="H4184">
            <v>45943.826388888891</v>
          </cell>
        </row>
        <row r="4185">
          <cell r="A4185" t="str">
            <v>UCW-18442</v>
          </cell>
          <cell r="B4185" t="str">
            <v xml:space="preserve">Tatacliq Lifestyle Catalog Template-Lot -124_01.09.2025 </v>
          </cell>
          <cell r="C4185" t="str">
            <v>CLOSED</v>
          </cell>
          <cell r="D4185" t="str">
            <v>Medium</v>
          </cell>
          <cell r="E4185" t="str">
            <v>netscribes</v>
          </cell>
          <cell r="F4185" t="str">
            <v>Sushma Ram</v>
          </cell>
          <cell r="G4185">
            <v>45902.824305555558</v>
          </cell>
          <cell r="H4185">
            <v>45918.484027777777</v>
          </cell>
        </row>
        <row r="4186">
          <cell r="A4186" t="str">
            <v>UCW-18441</v>
          </cell>
          <cell r="B4186" t="str">
            <v>Tata Cliq Catalogue | Footwear Styles @1st Sep</v>
          </cell>
          <cell r="C4186" t="str">
            <v>CLOSED</v>
          </cell>
          <cell r="D4186" t="str">
            <v>Medium</v>
          </cell>
          <cell r="E4186" t="str">
            <v>netscribes</v>
          </cell>
          <cell r="F4186" t="str">
            <v>Sushma Ram</v>
          </cell>
          <cell r="G4186">
            <v>45902.813888888886</v>
          </cell>
          <cell r="H4186">
            <v>45904.958333333336</v>
          </cell>
        </row>
        <row r="4187">
          <cell r="A4187" t="str">
            <v>UCW-18433</v>
          </cell>
          <cell r="B4187" t="str">
            <v>TataCliq New Product Listing | 28th Aug'25 || Seller code : 129072</v>
          </cell>
          <cell r="C4187" t="str">
            <v>CLOSED</v>
          </cell>
          <cell r="D4187" t="str">
            <v>Medium</v>
          </cell>
          <cell r="E4187" t="str">
            <v>netscribes</v>
          </cell>
          <cell r="F4187" t="str">
            <v>Juilee Jadhav</v>
          </cell>
          <cell r="G4187">
            <v>45902.759722222225</v>
          </cell>
          <cell r="H4187">
            <v>45916.568749999999</v>
          </cell>
        </row>
        <row r="4188">
          <cell r="A4188" t="str">
            <v>UCW-18432</v>
          </cell>
          <cell r="B4188" t="str">
            <v>Tatacliq Men's Apparels Templates | 1st Sep'2025</v>
          </cell>
          <cell r="C4188" t="str">
            <v>CLOSED</v>
          </cell>
          <cell r="D4188" t="str">
            <v>Medium</v>
          </cell>
          <cell r="E4188" t="str">
            <v>netscribes</v>
          </cell>
          <cell r="F4188" t="str">
            <v>Lishita Kotian</v>
          </cell>
          <cell r="G4188">
            <v>45902.745138888888</v>
          </cell>
          <cell r="H4188">
            <v>45909.56527777778</v>
          </cell>
        </row>
        <row r="4189">
          <cell r="A4189" t="str">
            <v>UCW-18431</v>
          </cell>
          <cell r="B4189" t="str">
            <v>Tatacliq Women Western Wear Template | 1st Sep'2025</v>
          </cell>
          <cell r="C4189" t="str">
            <v>CLOSED</v>
          </cell>
          <cell r="D4189" t="str">
            <v>Medium</v>
          </cell>
          <cell r="E4189" t="str">
            <v>netscribes</v>
          </cell>
          <cell r="F4189" t="str">
            <v>Lishita Kotian</v>
          </cell>
          <cell r="G4189">
            <v>45902.740972222222</v>
          </cell>
          <cell r="H4189">
            <v>45911.479861111111</v>
          </cell>
        </row>
        <row r="4190">
          <cell r="A4190" t="str">
            <v>UCW-18427</v>
          </cell>
          <cell r="B4190" t="str">
            <v>Catalogue Upload Feed || Metro-Mochi</v>
          </cell>
          <cell r="C4190" t="str">
            <v>CLOSED</v>
          </cell>
          <cell r="D4190" t="str">
            <v>Medium</v>
          </cell>
          <cell r="E4190" t="str">
            <v>netscribes</v>
          </cell>
          <cell r="F4190" t="str">
            <v>Mohd Tahir Shaikh</v>
          </cell>
          <cell r="G4190">
            <v>45902.723611111112</v>
          </cell>
          <cell r="H4190">
            <v>46172.504166666666</v>
          </cell>
        </row>
        <row r="4191">
          <cell r="A4191" t="str">
            <v>UCW-18425</v>
          </cell>
          <cell r="B4191" t="str">
            <v>7 SKU Pending - BEauty-SKU updation_July,25_Tatacliq-18th july</v>
          </cell>
          <cell r="C4191" t="str">
            <v>CLOSED Due to Inactive/Insufficient Information</v>
          </cell>
          <cell r="D4191" t="str">
            <v>Medium</v>
          </cell>
          <cell r="E4191" t="str">
            <v>Simi Raichel Zachariah</v>
          </cell>
          <cell r="F4191" t="str">
            <v>netscribes</v>
          </cell>
          <cell r="G4191">
            <v>45902.722222222219</v>
          </cell>
          <cell r="H4191">
            <v>45964.584722222222</v>
          </cell>
        </row>
        <row r="4192">
          <cell r="A4192" t="str">
            <v>UCW-18424</v>
          </cell>
          <cell r="B4192" t="str">
            <v>Beauty - N4N New listing update - 2 Sep</v>
          </cell>
          <cell r="C4192" t="str">
            <v>CLOSED</v>
          </cell>
          <cell r="D4192" t="str">
            <v>Medium</v>
          </cell>
          <cell r="E4192" t="str">
            <v>netscribes</v>
          </cell>
          <cell r="F4192" t="str">
            <v>Shraddha Dighe</v>
          </cell>
          <cell r="G4192">
            <v>45902.720833333333</v>
          </cell>
          <cell r="H4192">
            <v>45911.918749999997</v>
          </cell>
        </row>
        <row r="4193">
          <cell r="A4193" t="str">
            <v>UCW-18421</v>
          </cell>
          <cell r="B4193" t="str">
            <v>Beauty - Colorbar - Missing Listing details - 2 Sep</v>
          </cell>
          <cell r="C4193" t="str">
            <v>CLOSED</v>
          </cell>
          <cell r="D4193" t="str">
            <v>Highest</v>
          </cell>
          <cell r="E4193" t="str">
            <v>netscribes</v>
          </cell>
          <cell r="F4193" t="str">
            <v>Shraddha Dighe</v>
          </cell>
          <cell r="G4193">
            <v>45902.708333333336</v>
          </cell>
          <cell r="H4193">
            <v>45910.585416666669</v>
          </cell>
        </row>
        <row r="4194">
          <cell r="A4194" t="str">
            <v>UCW-18420</v>
          </cell>
          <cell r="B4194" t="str">
            <v>TATACLIQ X LIBAS NEW CATALOGUE 1-9-25</v>
          </cell>
          <cell r="C4194" t="str">
            <v>CLOSED</v>
          </cell>
          <cell r="D4194" t="str">
            <v>Medium</v>
          </cell>
          <cell r="E4194" t="str">
            <v>netscribes</v>
          </cell>
          <cell r="F4194" t="str">
            <v>Mohd Tahir Shaikh</v>
          </cell>
          <cell r="G4194">
            <v>45902.705555555556</v>
          </cell>
          <cell r="H4194">
            <v>45915.491666666669</v>
          </cell>
        </row>
        <row r="4195">
          <cell r="A4195" t="str">
            <v>UCW-18419</v>
          </cell>
          <cell r="B4195" t="str">
            <v>Tatacliq Kids Apparels Template | 1st Sep'2025</v>
          </cell>
          <cell r="C4195" t="str">
            <v>CLOSED</v>
          </cell>
          <cell r="D4195" t="str">
            <v>Medium</v>
          </cell>
          <cell r="E4195" t="str">
            <v>netscribes</v>
          </cell>
          <cell r="F4195" t="str">
            <v>Lishita Kotian</v>
          </cell>
          <cell r="G4195">
            <v>45902.702777777777</v>
          </cell>
          <cell r="H4195">
            <v>45908.884027777778</v>
          </cell>
        </row>
        <row r="4196">
          <cell r="A4196" t="str">
            <v>UCW-18416</v>
          </cell>
          <cell r="B4196" t="str">
            <v>Beauty - New Listing -Gift Box &amp; Body Polisher - Tata - 2 Sep</v>
          </cell>
          <cell r="C4196" t="str">
            <v>CLOSED</v>
          </cell>
          <cell r="D4196" t="str">
            <v>Medium</v>
          </cell>
          <cell r="E4196" t="str">
            <v>netscribes</v>
          </cell>
          <cell r="F4196" t="str">
            <v>Shraddha Dighe</v>
          </cell>
          <cell r="G4196">
            <v>45902.696527777778</v>
          </cell>
          <cell r="H4196">
            <v>45909.574305555558</v>
          </cell>
        </row>
        <row r="4197">
          <cell r="A4197" t="str">
            <v>UCW-18415</v>
          </cell>
          <cell r="B4197" t="str">
            <v>TataCliQ | Fashion | YouTube Links | 26 Aug 2025</v>
          </cell>
          <cell r="C4197" t="str">
            <v>CLOSED Due to Inactive/Insufficient Information</v>
          </cell>
          <cell r="D4197" t="str">
            <v>Medium</v>
          </cell>
          <cell r="E4197" t="str">
            <v>netscribes</v>
          </cell>
          <cell r="F4197" t="str">
            <v>Mohd Tahir Shaikh</v>
          </cell>
          <cell r="G4197">
            <v>45902.693055555559</v>
          </cell>
          <cell r="H4197">
            <v>45917.685416666667</v>
          </cell>
        </row>
        <row r="4198">
          <cell r="A4198" t="str">
            <v>UCW-18413</v>
          </cell>
          <cell r="B4198" t="str">
            <v>Lacquer Embassy - New FESTIVE COLLECTION AW25 - 02-09-25</v>
          </cell>
          <cell r="C4198" t="str">
            <v>CLOSED</v>
          </cell>
          <cell r="D4198" t="str">
            <v>Medium</v>
          </cell>
          <cell r="E4198" t="str">
            <v>Chirag Dubal</v>
          </cell>
          <cell r="F4198" t="str">
            <v>Asmi Kumar</v>
          </cell>
          <cell r="G4198">
            <v>45902.686111111114</v>
          </cell>
          <cell r="H4198">
            <v>45943.824999999997</v>
          </cell>
        </row>
        <row r="4199">
          <cell r="A4199" t="str">
            <v>UCW-18409</v>
          </cell>
          <cell r="B4199" t="str">
            <v>US_All_New_Launch_Tata Cliq || Urban Space || Seller Code : 125800</v>
          </cell>
          <cell r="C4199" t="str">
            <v>CLOSED</v>
          </cell>
          <cell r="D4199" t="str">
            <v>Medium</v>
          </cell>
          <cell r="E4199" t="str">
            <v>netscribes</v>
          </cell>
          <cell r="F4199" t="str">
            <v>Juilee Jadhav</v>
          </cell>
          <cell r="G4199">
            <v>45902.667361111111</v>
          </cell>
          <cell r="H4199">
            <v>46172.504861111112</v>
          </cell>
        </row>
        <row r="4200">
          <cell r="A4200" t="str">
            <v>UCW-18408</v>
          </cell>
          <cell r="B4200" t="str">
            <v>Products Listed on Portal</v>
          </cell>
          <cell r="C4200" t="str">
            <v>CLOSED</v>
          </cell>
          <cell r="D4200" t="str">
            <v>Medium</v>
          </cell>
          <cell r="E4200" t="str">
            <v>netscribes</v>
          </cell>
          <cell r="F4200" t="str">
            <v>Lishita Kotian</v>
          </cell>
          <cell r="G4200">
            <v>45902.665277777778</v>
          </cell>
          <cell r="H4200">
            <v>45908.913194444445</v>
          </cell>
        </row>
        <row r="4201">
          <cell r="A4201" t="str">
            <v>UCW-18401</v>
          </cell>
          <cell r="B4201" t="str">
            <v>Beauty - New launch cataloguing details of Narciso Rodriguez EDPI &amp; Issey Miyake Pour Homme EDP_Fragrance for TCL_02_Sept_25. - 2 Sep</v>
          </cell>
          <cell r="C4201" t="str">
            <v>CLOSED</v>
          </cell>
          <cell r="D4201" t="str">
            <v>Medium</v>
          </cell>
          <cell r="E4201" t="str">
            <v>netscribes</v>
          </cell>
          <cell r="F4201" t="str">
            <v>Shraddha Dighe</v>
          </cell>
          <cell r="G4201">
            <v>45902.586111111108</v>
          </cell>
          <cell r="H4201">
            <v>45910.579861111109</v>
          </cell>
        </row>
        <row r="4202">
          <cell r="A4202" t="str">
            <v>UCW-18398</v>
          </cell>
          <cell r="B4202" t="str">
            <v>Beauty - Priority Image Update Davidoff Elixir - TATA - 2 Sep</v>
          </cell>
          <cell r="C4202" t="str">
            <v>CLOSED</v>
          </cell>
          <cell r="D4202" t="str">
            <v>Highest</v>
          </cell>
          <cell r="E4202" t="str">
            <v>netscribes</v>
          </cell>
          <cell r="F4202" t="str">
            <v>Shraddha Dighe</v>
          </cell>
          <cell r="G4202">
            <v>45902.570138888892</v>
          </cell>
          <cell r="H4202">
            <v>46003.841666666667</v>
          </cell>
        </row>
        <row r="4203">
          <cell r="A4203" t="str">
            <v>UCW-18397</v>
          </cell>
          <cell r="B4203" t="str">
            <v>Nasher Miles - Salzburg, Montreal &amp; Bali Luggage Collection</v>
          </cell>
          <cell r="C4203" t="str">
            <v>CLOSED</v>
          </cell>
          <cell r="D4203" t="str">
            <v>Medium</v>
          </cell>
          <cell r="E4203" t="str">
            <v>netscribes</v>
          </cell>
          <cell r="F4203" t="str">
            <v>Mohd Tahir Shaikh</v>
          </cell>
          <cell r="G4203">
            <v>45902.536111111112</v>
          </cell>
          <cell r="H4203">
            <v>45906.657638888886</v>
          </cell>
        </row>
        <row r="4204">
          <cell r="A4204" t="str">
            <v>UCW-18395</v>
          </cell>
          <cell r="B4204" t="str">
            <v>Beauty - PDP Image Update : Nazar Na Lage Kajal - 2 Sep</v>
          </cell>
          <cell r="C4204" t="str">
            <v>CLOSED</v>
          </cell>
          <cell r="D4204" t="str">
            <v>High</v>
          </cell>
          <cell r="E4204" t="str">
            <v>netscribes</v>
          </cell>
          <cell r="F4204" t="str">
            <v>Shraddha Dighe</v>
          </cell>
          <cell r="G4204">
            <v>45902.51666666667</v>
          </cell>
          <cell r="H4204">
            <v>46003.841666666667</v>
          </cell>
        </row>
        <row r="4205">
          <cell r="A4205" t="str">
            <v>UCW-18394</v>
          </cell>
          <cell r="B4205" t="str">
            <v>CLONE - CKC New Product Listings - #PRN-22</v>
          </cell>
          <cell r="C4205" t="str">
            <v>CLOSED</v>
          </cell>
          <cell r="D4205" t="str">
            <v>Medium</v>
          </cell>
          <cell r="E4205" t="str">
            <v>netscribes</v>
          </cell>
          <cell r="F4205" t="str">
            <v>Mohd Tahir Shaikh</v>
          </cell>
          <cell r="G4205">
            <v>45902.509027777778</v>
          </cell>
          <cell r="H4205">
            <v>45906.520138888889</v>
          </cell>
        </row>
        <row r="4206">
          <cell r="A4206" t="str">
            <v>UCW-18391</v>
          </cell>
          <cell r="B4206" t="str">
            <v>CLONE - One Friday Catalogue Tamplate</v>
          </cell>
          <cell r="C4206" t="str">
            <v>CLOSED</v>
          </cell>
          <cell r="D4206" t="str">
            <v>Medium</v>
          </cell>
          <cell r="E4206" t="str">
            <v>netscribes</v>
          </cell>
          <cell r="F4206" t="str">
            <v>Mohd Tahir Shaikh</v>
          </cell>
          <cell r="G4206">
            <v>45902.477777777778</v>
          </cell>
          <cell r="H4206">
            <v>45910.679166666669</v>
          </cell>
        </row>
        <row r="4207">
          <cell r="A4207" t="str">
            <v>UCW-18380</v>
          </cell>
          <cell r="B4207" t="str">
            <v>Skechers Marketing and Listing Support</v>
          </cell>
          <cell r="C4207" t="str">
            <v>CLOSED Due to Inactive/Insufficient Information</v>
          </cell>
          <cell r="D4207" t="str">
            <v>Medium</v>
          </cell>
          <cell r="E4207" t="str">
            <v>Chirag Dubal</v>
          </cell>
          <cell r="F4207" t="str">
            <v>netscribes</v>
          </cell>
          <cell r="G4207">
            <v>45901.785416666666</v>
          </cell>
          <cell r="H4207">
            <v>45911.707638888889</v>
          </cell>
        </row>
        <row r="4208">
          <cell r="A4208" t="str">
            <v>UCW-18375</v>
          </cell>
          <cell r="B4208" t="str">
            <v>Size addition TATACLIQ X LIBAS 26-08-2025</v>
          </cell>
          <cell r="C4208" t="str">
            <v>CLOSED</v>
          </cell>
          <cell r="D4208" t="str">
            <v>Medium</v>
          </cell>
          <cell r="E4208" t="str">
            <v>netscribes</v>
          </cell>
          <cell r="F4208" t="str">
            <v>Sushma Ram</v>
          </cell>
          <cell r="G4208">
            <v>45901.754861111112</v>
          </cell>
          <cell r="H4208">
            <v>46003.84097222222</v>
          </cell>
        </row>
        <row r="4209">
          <cell r="A4209" t="str">
            <v>UCW-18374</v>
          </cell>
          <cell r="B4209" t="str">
            <v>Styles Migration to Tata Cliq Westbury Account - 21-08-2025</v>
          </cell>
          <cell r="C4209" t="str">
            <v>CLOSED Due to Inactive/Insufficient Information</v>
          </cell>
          <cell r="D4209" t="str">
            <v>Medium</v>
          </cell>
          <cell r="E4209" t="str">
            <v>Chirag Dubal</v>
          </cell>
          <cell r="F4209" t="str">
            <v>netscribes</v>
          </cell>
          <cell r="G4209">
            <v>45901.752083333333</v>
          </cell>
          <cell r="H4209">
            <v>45911.71597222222</v>
          </cell>
        </row>
        <row r="4210">
          <cell r="A4210" t="str">
            <v>UCW-18370</v>
          </cell>
          <cell r="B4210" t="str">
            <v>Content Sheet and Image Link | United colors of benetton | 86 products | Tata Cliq | 1203483161</v>
          </cell>
          <cell r="C4210" t="str">
            <v>CLOSED</v>
          </cell>
          <cell r="D4210" t="str">
            <v>Medium</v>
          </cell>
          <cell r="E4210" t="str">
            <v>netscribes</v>
          </cell>
          <cell r="F4210" t="str">
            <v>Juilee Jadhav</v>
          </cell>
          <cell r="G4210">
            <v>45901.736805555556</v>
          </cell>
          <cell r="H4210">
            <v>45921.693055555559</v>
          </cell>
        </row>
        <row r="4211">
          <cell r="A4211" t="str">
            <v>UCW-18362</v>
          </cell>
          <cell r="B4211" t="str">
            <v>Beauty - RE: Puig H2 NPD Cataloguing-1st sept</v>
          </cell>
          <cell r="C4211" t="str">
            <v>CLOSED</v>
          </cell>
          <cell r="D4211" t="str">
            <v>Medium</v>
          </cell>
          <cell r="E4211" t="str">
            <v>netscribes</v>
          </cell>
          <cell r="F4211" t="str">
            <v>Simi Raichel Zachariah</v>
          </cell>
          <cell r="G4211">
            <v>45901.716666666667</v>
          </cell>
          <cell r="H4211">
            <v>45910.621527777781</v>
          </cell>
        </row>
        <row r="4212">
          <cell r="A4212" t="str">
            <v>UCW-18358</v>
          </cell>
          <cell r="B4212" t="str">
            <v>OSM Migration</v>
          </cell>
          <cell r="C4212" t="str">
            <v>CLOSED Due to Inactive/Insufficient Information</v>
          </cell>
          <cell r="D4212" t="str">
            <v>Medium</v>
          </cell>
          <cell r="E4212" t="str">
            <v>Chirag Dubal</v>
          </cell>
          <cell r="F4212" t="str">
            <v>netscribes</v>
          </cell>
          <cell r="G4212">
            <v>45901.700694444444</v>
          </cell>
          <cell r="H4212">
            <v>45943.84375</v>
          </cell>
        </row>
        <row r="4213">
          <cell r="A4213" t="str">
            <v>UCW-18355</v>
          </cell>
          <cell r="B4213" t="str">
            <v>Video Update | Powersutra | Tatacliq | Aug-25</v>
          </cell>
          <cell r="C4213" t="str">
            <v>CLOSED</v>
          </cell>
          <cell r="D4213" t="str">
            <v>Medium</v>
          </cell>
          <cell r="E4213" t="str">
            <v>netscribes</v>
          </cell>
          <cell r="F4213" t="str">
            <v>Mohd Tahir Shaikh</v>
          </cell>
          <cell r="G4213">
            <v>45901.697916666664</v>
          </cell>
          <cell r="H4213">
            <v>46003.840277777781</v>
          </cell>
        </row>
        <row r="4214">
          <cell r="A4214" t="str">
            <v>UCW-18353</v>
          </cell>
          <cell r="B4214" t="str">
            <v>Biba AW25 LOT 4 - TC</v>
          </cell>
          <cell r="C4214" t="str">
            <v>CLOSED</v>
          </cell>
          <cell r="D4214" t="str">
            <v>Medium</v>
          </cell>
          <cell r="E4214" t="str">
            <v>netscribes</v>
          </cell>
          <cell r="F4214" t="str">
            <v>Mohd Tahir Shaikh</v>
          </cell>
          <cell r="G4214">
            <v>45901.693055555559</v>
          </cell>
          <cell r="H4214">
            <v>45917.634027777778</v>
          </cell>
        </row>
        <row r="4215">
          <cell r="A4215" t="str">
            <v>UCW-18349</v>
          </cell>
          <cell r="B4215" t="str">
            <v>AW25_Footwear-LOT-03</v>
          </cell>
          <cell r="C4215" t="str">
            <v>CLOSED</v>
          </cell>
          <cell r="D4215" t="str">
            <v>Medium</v>
          </cell>
          <cell r="E4215" t="str">
            <v>netscribes</v>
          </cell>
          <cell r="F4215" t="str">
            <v>Mohd Tahir Shaikh</v>
          </cell>
          <cell r="G4215">
            <v>45901.68472222222</v>
          </cell>
          <cell r="H4215">
            <v>45904.590277777781</v>
          </cell>
        </row>
        <row r="4216">
          <cell r="A4216" t="str">
            <v>UCW-18348</v>
          </cell>
          <cell r="B4216" t="str">
            <v>New Listing File || Saral Home || Seller code : 125330</v>
          </cell>
          <cell r="C4216" t="str">
            <v>CLOSED</v>
          </cell>
          <cell r="D4216" t="str">
            <v>Medium</v>
          </cell>
          <cell r="E4216" t="str">
            <v>netscribes</v>
          </cell>
          <cell r="F4216" t="str">
            <v>Juilee Jadhav</v>
          </cell>
          <cell r="G4216">
            <v>45901.683333333334</v>
          </cell>
          <cell r="H4216">
            <v>45920.115277777775</v>
          </cell>
        </row>
        <row r="4217">
          <cell r="A4217" t="str">
            <v>UCW-18341</v>
          </cell>
          <cell r="B4217" t="str">
            <v>Globus Women's Wear Apparels - 44 Styles - Batch 107 (Western Wear) (29.08.2025) (Seller Code - 124013)</v>
          </cell>
          <cell r="C4217" t="str">
            <v>CLOSED</v>
          </cell>
          <cell r="D4217" t="str">
            <v>Medium</v>
          </cell>
          <cell r="E4217" t="str">
            <v>netscribes</v>
          </cell>
          <cell r="F4217" t="str">
            <v>Juilee Jadhav</v>
          </cell>
          <cell r="G4217">
            <v>45901.660416666666</v>
          </cell>
          <cell r="H4217">
            <v>45915.629166666666</v>
          </cell>
        </row>
        <row r="4218">
          <cell r="A4218" t="str">
            <v>UCW-18340</v>
          </cell>
          <cell r="B4218" t="str">
            <v>Crocs Listing Phase 2</v>
          </cell>
          <cell r="C4218" t="str">
            <v>CLOSED Due to Inactive/Insufficient Information</v>
          </cell>
          <cell r="D4218" t="str">
            <v>Medium</v>
          </cell>
          <cell r="E4218" t="str">
            <v>Chirag Dubal</v>
          </cell>
          <cell r="F4218" t="str">
            <v>netscribes</v>
          </cell>
          <cell r="G4218">
            <v>45901.654861111114</v>
          </cell>
          <cell r="H4218">
            <v>45943.848611111112</v>
          </cell>
        </row>
        <row r="4219">
          <cell r="A4219" t="str">
            <v>UCW-18338</v>
          </cell>
          <cell r="B4219" t="str">
            <v>Image Replace TATACLIQ X LIBAS 26-08-2025</v>
          </cell>
          <cell r="C4219" t="str">
            <v>CLOSED</v>
          </cell>
          <cell r="D4219" t="str">
            <v>Medium</v>
          </cell>
          <cell r="E4219" t="str">
            <v>netscribes</v>
          </cell>
          <cell r="F4219" t="str">
            <v>Sushma Ram</v>
          </cell>
          <cell r="G4219">
            <v>45901.646527777775</v>
          </cell>
          <cell r="H4219">
            <v>46003.839583333334</v>
          </cell>
        </row>
        <row r="4220">
          <cell r="A4220" t="str">
            <v>UCW-18337</v>
          </cell>
          <cell r="B4220" t="str">
            <v>Size Addition TATACLIQ X LIBAS 25-08-2025</v>
          </cell>
          <cell r="C4220" t="str">
            <v>CLOSED</v>
          </cell>
          <cell r="D4220" t="str">
            <v>Medium</v>
          </cell>
          <cell r="E4220" t="str">
            <v>netscribes</v>
          </cell>
          <cell r="F4220" t="str">
            <v>Sushma Ram</v>
          </cell>
          <cell r="G4220">
            <v>45901.640972222223</v>
          </cell>
          <cell r="H4220">
            <v>46003.838888888888</v>
          </cell>
        </row>
        <row r="4221">
          <cell r="A4221" t="str">
            <v>UCW-18336</v>
          </cell>
          <cell r="B4221" t="str">
            <v>Escalation - Image update</v>
          </cell>
          <cell r="C4221" t="str">
            <v>CLOSED</v>
          </cell>
          <cell r="D4221" t="str">
            <v>Medium</v>
          </cell>
          <cell r="E4221" t="str">
            <v>netscribes</v>
          </cell>
          <cell r="F4221" t="str">
            <v>Mohd Tahir Shaikh</v>
          </cell>
          <cell r="G4221">
            <v>45901.640972222223</v>
          </cell>
          <cell r="H4221">
            <v>46003.838888888888</v>
          </cell>
        </row>
        <row r="4222">
          <cell r="A4222" t="str">
            <v>UCW-18334</v>
          </cell>
          <cell r="B4222" t="str">
            <v>Biba_Update Content And Images</v>
          </cell>
          <cell r="C4222" t="str">
            <v>CLOSED</v>
          </cell>
          <cell r="D4222" t="str">
            <v>Medium</v>
          </cell>
          <cell r="E4222" t="str">
            <v>netscribes</v>
          </cell>
          <cell r="F4222" t="str">
            <v>Sushma Ram</v>
          </cell>
          <cell r="G4222">
            <v>45901.636111111111</v>
          </cell>
          <cell r="H4222">
            <v>46003.922222222223</v>
          </cell>
        </row>
        <row r="4223">
          <cell r="A4223" t="str">
            <v>UCW-18333</v>
          </cell>
          <cell r="B4223" t="str">
            <v xml:space="preserve">Globus Women's Wear Apparels -  33 Styles - Batch 107 (Brand - Globus Stores Pvt Ltd) (Ethnic Wear) (29.08.2025) (Seller ID - 124013) </v>
          </cell>
          <cell r="C4223" t="str">
            <v>CLOSED</v>
          </cell>
          <cell r="D4223" t="str">
            <v>Medium</v>
          </cell>
          <cell r="E4223" t="str">
            <v>netscribes</v>
          </cell>
          <cell r="F4223" t="str">
            <v>Juilee Jadhav</v>
          </cell>
          <cell r="G4223">
            <v>45901.634027777778</v>
          </cell>
          <cell r="H4223">
            <v>45915.622916666667</v>
          </cell>
        </row>
        <row r="4224">
          <cell r="A4224" t="str">
            <v>UCW-18332</v>
          </cell>
          <cell r="B4224" t="str">
            <v>Coach Image updation_27_June_25</v>
          </cell>
          <cell r="C4224" t="str">
            <v>CLOSED</v>
          </cell>
          <cell r="D4224" t="str">
            <v>Medium</v>
          </cell>
          <cell r="E4224" t="str">
            <v>Chirag Dubal</v>
          </cell>
          <cell r="F4224" t="str">
            <v>netscribes</v>
          </cell>
          <cell r="G4224">
            <v>45901.628472222219</v>
          </cell>
          <cell r="H4224">
            <v>45902.620138888888</v>
          </cell>
        </row>
        <row r="4225">
          <cell r="A4225" t="str">
            <v>UCW-18323</v>
          </cell>
          <cell r="B4225" t="str">
            <v>Mens New Listings 29.8.2025 (1)</v>
          </cell>
          <cell r="C4225" t="str">
            <v>CLOSED</v>
          </cell>
          <cell r="D4225" t="str">
            <v>Medium</v>
          </cell>
          <cell r="E4225" t="str">
            <v>netscribes</v>
          </cell>
          <cell r="F4225" t="str">
            <v>Lishita Kotian</v>
          </cell>
          <cell r="G4225">
            <v>45901.55</v>
          </cell>
          <cell r="H4225">
            <v>45913.474999999999</v>
          </cell>
        </row>
        <row r="4226">
          <cell r="A4226" t="str">
            <v>UCW-18321</v>
          </cell>
          <cell r="B4226" t="str">
            <v>Crossword- New location addition</v>
          </cell>
          <cell r="C4226" t="str">
            <v>CLOSED</v>
          </cell>
          <cell r="D4226" t="str">
            <v>Medium</v>
          </cell>
          <cell r="E4226" t="str">
            <v>netscribes</v>
          </cell>
          <cell r="F4226" t="str">
            <v>Mohd Tahir Shaikh</v>
          </cell>
          <cell r="G4226">
            <v>45901.547222222223</v>
          </cell>
          <cell r="H4226">
            <v>45936.482638888891</v>
          </cell>
        </row>
        <row r="4227">
          <cell r="A4227" t="str">
            <v>UCW-18318</v>
          </cell>
          <cell r="B4227" t="str">
            <v>CK | 42 Lot</v>
          </cell>
          <cell r="C4227" t="str">
            <v>CLOSED</v>
          </cell>
          <cell r="D4227" t="str">
            <v>Medium</v>
          </cell>
          <cell r="E4227" t="str">
            <v>Chirag Dubal</v>
          </cell>
          <cell r="F4227" t="str">
            <v>Asmi Kumar</v>
          </cell>
          <cell r="G4227">
            <v>45901.540277777778</v>
          </cell>
          <cell r="H4227">
            <v>45943.823611111111</v>
          </cell>
        </row>
        <row r="4228">
          <cell r="A4228" t="str">
            <v>UCW-18315</v>
          </cell>
          <cell r="B4228" t="str">
            <v>Mens New Listings 29.8.2025</v>
          </cell>
          <cell r="C4228" t="str">
            <v>CLOSED</v>
          </cell>
          <cell r="D4228" t="str">
            <v>Medium</v>
          </cell>
          <cell r="E4228" t="str">
            <v>netscribes</v>
          </cell>
          <cell r="F4228" t="str">
            <v>Sushma Ram</v>
          </cell>
          <cell r="G4228">
            <v>45901.524305555555</v>
          </cell>
          <cell r="H4228">
            <v>45917.616666666669</v>
          </cell>
        </row>
        <row r="4229">
          <cell r="A4229" t="str">
            <v>UCW-18314</v>
          </cell>
          <cell r="B4229" t="str">
            <v>BEauty - RE: Cellular Range- Listing | Biotique - 1st sept</v>
          </cell>
          <cell r="C4229" t="str">
            <v>CLOSED</v>
          </cell>
          <cell r="D4229" t="str">
            <v>Medium</v>
          </cell>
          <cell r="E4229" t="str">
            <v>netscribes</v>
          </cell>
          <cell r="F4229" t="str">
            <v>Simi Raichel Zachariah</v>
          </cell>
          <cell r="G4229">
            <v>45901.521527777775</v>
          </cell>
          <cell r="H4229">
            <v>45902.556944444441</v>
          </cell>
        </row>
        <row r="4230">
          <cell r="A4230" t="str">
            <v>UCW-18312</v>
          </cell>
          <cell r="B4230" t="str">
            <v>Bag Accessories 29-08-2025</v>
          </cell>
          <cell r="C4230" t="str">
            <v>CLOSED</v>
          </cell>
          <cell r="D4230" t="str">
            <v>Medium</v>
          </cell>
          <cell r="E4230" t="str">
            <v>netscribes</v>
          </cell>
          <cell r="F4230" t="str">
            <v>Lishita Kotian</v>
          </cell>
          <cell r="G4230">
            <v>45901.517361111109</v>
          </cell>
          <cell r="H4230">
            <v>46003.838194444441</v>
          </cell>
        </row>
        <row r="4231">
          <cell r="A4231" t="str">
            <v>UCW-18309</v>
          </cell>
          <cell r="B4231" t="str">
            <v>CLONE - Celtic Brand Product Details Submission – Belts Category</v>
          </cell>
          <cell r="C4231" t="str">
            <v>CLOSED</v>
          </cell>
          <cell r="D4231" t="str">
            <v>Medium</v>
          </cell>
          <cell r="E4231" t="str">
            <v>netscribes</v>
          </cell>
          <cell r="F4231" t="str">
            <v>Mohd Tahir Shaikh</v>
          </cell>
          <cell r="G4231">
            <v>45901.506944444445</v>
          </cell>
          <cell r="H4231">
            <v>45910.602777777778</v>
          </cell>
        </row>
        <row r="4232">
          <cell r="A4232" t="str">
            <v>UCW-18305</v>
          </cell>
          <cell r="B4232" t="str">
            <v>CLONE - REGAL &amp; IMPERIO TATACLIQ TEMPLATE 23.07.2025</v>
          </cell>
          <cell r="C4232" t="str">
            <v>CLOSED</v>
          </cell>
          <cell r="D4232" t="str">
            <v>Medium</v>
          </cell>
          <cell r="E4232" t="str">
            <v>netscribes</v>
          </cell>
          <cell r="F4232" t="str">
            <v>Mohd Tahir Shaikh</v>
          </cell>
          <cell r="G4232">
            <v>45901.479861111111</v>
          </cell>
          <cell r="H4232">
            <v>45906.520833333336</v>
          </cell>
        </row>
        <row r="4233">
          <cell r="A4233" t="str">
            <v>UCW-18304</v>
          </cell>
          <cell r="B4233" t="str">
            <v>CLONE - CKC New Product Listings - #DDR,DTP,DVA-55</v>
          </cell>
          <cell r="C4233" t="str">
            <v>CLOSED</v>
          </cell>
          <cell r="D4233" t="str">
            <v>Medium</v>
          </cell>
          <cell r="E4233" t="str">
            <v>netscribes</v>
          </cell>
          <cell r="F4233" t="str">
            <v>Mohd Tahir Shaikh</v>
          </cell>
          <cell r="G4233">
            <v>45901.477777777778</v>
          </cell>
          <cell r="H4233">
            <v>45906.552083333336</v>
          </cell>
        </row>
        <row r="4234">
          <cell r="A4234" t="str">
            <v>UCW-18302</v>
          </cell>
          <cell r="B4234" t="str">
            <v>CLONE - CKC New Product Listings - #DRN-108</v>
          </cell>
          <cell r="C4234" t="str">
            <v>CLOSED</v>
          </cell>
          <cell r="D4234" t="str">
            <v>Medium</v>
          </cell>
          <cell r="E4234" t="str">
            <v>netscribes</v>
          </cell>
          <cell r="F4234" t="str">
            <v>Mohd Tahir Shaikh</v>
          </cell>
          <cell r="G4234">
            <v>45901.475694444445</v>
          </cell>
          <cell r="H4234">
            <v>45938.765972222223</v>
          </cell>
        </row>
        <row r="4235">
          <cell r="A4235" t="str">
            <v>UCW-18300</v>
          </cell>
          <cell r="B4235" t="str">
            <v>BEauty - Tata Cliq_URGENT: Bundle Product Image Update Required Due to Packaging Change-1st sept</v>
          </cell>
          <cell r="C4235" t="str">
            <v>CLOSED</v>
          </cell>
          <cell r="D4235" t="str">
            <v>Medium</v>
          </cell>
          <cell r="E4235" t="str">
            <v>netscribes</v>
          </cell>
          <cell r="F4235" t="str">
            <v>Simi Raichel Zachariah</v>
          </cell>
          <cell r="G4235">
            <v>45901.456944444442</v>
          </cell>
          <cell r="H4235">
            <v>46003.940972222219</v>
          </cell>
        </row>
        <row r="4236">
          <cell r="A4236" t="str">
            <v>UCW-18298</v>
          </cell>
          <cell r="B4236" t="str">
            <v>BEauty - RE: Content Sheet for New Listing - Old School Rituals-1st Sept</v>
          </cell>
          <cell r="C4236" t="str">
            <v>CLOSED</v>
          </cell>
          <cell r="D4236" t="str">
            <v>Medium</v>
          </cell>
          <cell r="E4236" t="str">
            <v>netscribes</v>
          </cell>
          <cell r="F4236" t="str">
            <v>Simi Raichel Zachariah</v>
          </cell>
          <cell r="G4236">
            <v>45901.446527777778</v>
          </cell>
          <cell r="H4236">
            <v>45910.823611111111</v>
          </cell>
        </row>
        <row r="4237">
          <cell r="A4237" t="str">
            <v>UCW-18293</v>
          </cell>
          <cell r="B4237" t="str">
            <v>Fabindia_Clothing, Jewellery &amp; Footwear_Catalog Sheet 28-08-2025</v>
          </cell>
          <cell r="C4237" t="str">
            <v>CLOSED</v>
          </cell>
          <cell r="D4237" t="str">
            <v>Medium</v>
          </cell>
          <cell r="E4237" t="str">
            <v>netscribes</v>
          </cell>
          <cell r="F4237" t="str">
            <v>Sushma Ram</v>
          </cell>
          <cell r="G4237">
            <v>45900.756249999999</v>
          </cell>
          <cell r="H4237">
            <v>45916.61041666667</v>
          </cell>
        </row>
        <row r="4238">
          <cell r="A4238" t="str">
            <v>UCW-18291</v>
          </cell>
          <cell r="B4238" t="str">
            <v xml:space="preserve">Men's Apparel 25-08-2025 </v>
          </cell>
          <cell r="C4238" t="str">
            <v>CLOSED</v>
          </cell>
          <cell r="D4238" t="str">
            <v>Medium</v>
          </cell>
          <cell r="E4238" t="str">
            <v>netscribes</v>
          </cell>
          <cell r="F4238" t="str">
            <v>netscribes</v>
          </cell>
          <cell r="G4238">
            <v>45900.493750000001</v>
          </cell>
          <cell r="H4238">
            <v>45965.911805555559</v>
          </cell>
        </row>
        <row r="4239">
          <cell r="A4239" t="str">
            <v>UCW-18290</v>
          </cell>
          <cell r="B4239" t="str">
            <v>London Rag - Women's style - 25 styles</v>
          </cell>
          <cell r="C4239" t="str">
            <v>CLOSED Due to Inactive/Insufficient Information</v>
          </cell>
          <cell r="D4239" t="str">
            <v>Medium</v>
          </cell>
          <cell r="E4239" t="str">
            <v>netscribes</v>
          </cell>
          <cell r="F4239" t="str">
            <v>Sushma Ram</v>
          </cell>
          <cell r="G4239">
            <v>45900.48541666667</v>
          </cell>
          <cell r="H4239">
            <v>45906.487500000003</v>
          </cell>
        </row>
        <row r="4240">
          <cell r="A4240" t="str">
            <v>UCW-18288</v>
          </cell>
          <cell r="B4240" t="str">
            <v>Aarien Catalogue Template - Important</v>
          </cell>
          <cell r="C4240" t="str">
            <v>CLOSED</v>
          </cell>
          <cell r="D4240" t="str">
            <v>Medium</v>
          </cell>
          <cell r="E4240" t="str">
            <v>netscribes</v>
          </cell>
          <cell r="F4240" t="str">
            <v>Sushma Ram</v>
          </cell>
          <cell r="G4240">
            <v>45900.44027777778</v>
          </cell>
          <cell r="H4240">
            <v>45920.57708333333</v>
          </cell>
        </row>
        <row r="4241">
          <cell r="A4241" t="str">
            <v>UCW-18287</v>
          </cell>
          <cell r="B4241" t="str">
            <v>Inalsa Pending listing - COLORTRADES</v>
          </cell>
          <cell r="C4241" t="str">
            <v>CLOSED</v>
          </cell>
          <cell r="D4241" t="str">
            <v>Medium</v>
          </cell>
          <cell r="E4241" t="str">
            <v>Chirag Dubal</v>
          </cell>
          <cell r="F4241" t="str">
            <v>netscribes</v>
          </cell>
          <cell r="G4241">
            <v>45899.994444444441</v>
          </cell>
          <cell r="H4241">
            <v>46003.94027777778</v>
          </cell>
        </row>
        <row r="4242">
          <cell r="A4242" t="str">
            <v>UCW-18285</v>
          </cell>
          <cell r="B4242" t="str">
            <v>Tata cliq Latching - 23_08</v>
          </cell>
          <cell r="C4242" t="str">
            <v>CLOSED</v>
          </cell>
          <cell r="D4242" t="str">
            <v>Medium</v>
          </cell>
          <cell r="E4242" t="str">
            <v>Chirag Dubal</v>
          </cell>
          <cell r="F4242" t="str">
            <v>netscribes</v>
          </cell>
          <cell r="G4242">
            <v>45899.878472222219</v>
          </cell>
          <cell r="H4242">
            <v>46003.939583333333</v>
          </cell>
        </row>
        <row r="4243">
          <cell r="A4243" t="str">
            <v>UCW-18283</v>
          </cell>
          <cell r="B4243" t="str">
            <v>Jaypore Catalogue</v>
          </cell>
          <cell r="C4243" t="str">
            <v>CLOSED</v>
          </cell>
          <cell r="D4243" t="str">
            <v>Medium</v>
          </cell>
          <cell r="E4243" t="str">
            <v>Chirag Dubal</v>
          </cell>
          <cell r="F4243" t="str">
            <v>netscribes</v>
          </cell>
          <cell r="G4243">
            <v>45899.864583333336</v>
          </cell>
          <cell r="H4243">
            <v>46003.938888888886</v>
          </cell>
        </row>
        <row r="4244">
          <cell r="A4244" t="str">
            <v>UCW-18282</v>
          </cell>
          <cell r="B4244" t="str">
            <v>Footwear Men &amp; Women 28-08-2025</v>
          </cell>
          <cell r="C4244" t="str">
            <v>CLOSED</v>
          </cell>
          <cell r="D4244" t="str">
            <v>Medium</v>
          </cell>
          <cell r="E4244" t="str">
            <v>netscribes</v>
          </cell>
          <cell r="F4244" t="str">
            <v>Lishita Kotian</v>
          </cell>
          <cell r="G4244">
            <v>45899.666666666664</v>
          </cell>
          <cell r="H4244">
            <v>46003.936805555553</v>
          </cell>
        </row>
        <row r="4245">
          <cell r="A4245" t="str">
            <v>UCW-18281</v>
          </cell>
          <cell r="B4245" t="str">
            <v xml:space="preserve">Men's Apparel 28-08-2025 </v>
          </cell>
          <cell r="C4245" t="str">
            <v>CLOSED</v>
          </cell>
          <cell r="D4245" t="str">
            <v>Medium</v>
          </cell>
          <cell r="E4245" t="str">
            <v>netscribes</v>
          </cell>
          <cell r="F4245" t="str">
            <v>Lishita Kotian</v>
          </cell>
          <cell r="G4245">
            <v>45899.661111111112</v>
          </cell>
          <cell r="H4245">
            <v>46003.9375</v>
          </cell>
        </row>
        <row r="4246">
          <cell r="A4246" t="str">
            <v>UCW-18279</v>
          </cell>
          <cell r="B4246" t="str">
            <v>Tata Cliq 19SKUs Luggage Rockfill 14-08-2025</v>
          </cell>
          <cell r="C4246" t="str">
            <v>CLOSED</v>
          </cell>
          <cell r="D4246" t="str">
            <v>Medium</v>
          </cell>
          <cell r="E4246" t="str">
            <v>netscribes</v>
          </cell>
          <cell r="F4246" t="str">
            <v>Lishita Kotian</v>
          </cell>
          <cell r="G4246">
            <v>45899.65347222222</v>
          </cell>
          <cell r="H4246">
            <v>45903.679861111108</v>
          </cell>
        </row>
        <row r="4247">
          <cell r="A4247" t="str">
            <v>UCW-18277</v>
          </cell>
          <cell r="B4247" t="str">
            <v>Tatacliq Footwear Content template_USPA_26-08-25</v>
          </cell>
          <cell r="C4247" t="str">
            <v>CLOSED</v>
          </cell>
          <cell r="D4247" t="str">
            <v>Medium</v>
          </cell>
          <cell r="E4247" t="str">
            <v>netscribes</v>
          </cell>
          <cell r="F4247" t="str">
            <v>Lishita Kotian</v>
          </cell>
          <cell r="G4247">
            <v>45899.630555555559</v>
          </cell>
          <cell r="H4247">
            <v>45904.677083333336</v>
          </cell>
        </row>
        <row r="4248">
          <cell r="A4248" t="str">
            <v>UCW-18276</v>
          </cell>
          <cell r="B4248" t="str">
            <v>Template sheet requried for Kids(Boys &amp; Girls) Apparel</v>
          </cell>
          <cell r="C4248" t="str">
            <v>CLOSED</v>
          </cell>
          <cell r="D4248" t="str">
            <v>Medium</v>
          </cell>
          <cell r="E4248" t="str">
            <v>netscribes</v>
          </cell>
          <cell r="F4248" t="str">
            <v>Lishita Kotian</v>
          </cell>
          <cell r="G4248">
            <v>45899.623611111114</v>
          </cell>
          <cell r="H4248">
            <v>45905.553472222222</v>
          </cell>
        </row>
        <row r="4249">
          <cell r="A4249" t="str">
            <v>UCW-18275</v>
          </cell>
          <cell r="B4249" t="str">
            <v>THCK | 90 Lot</v>
          </cell>
          <cell r="C4249" t="str">
            <v>CLOSED</v>
          </cell>
          <cell r="D4249" t="str">
            <v>Medium</v>
          </cell>
          <cell r="E4249" t="str">
            <v>Chirag Dubal</v>
          </cell>
          <cell r="F4249" t="str">
            <v>Asmi Kumar</v>
          </cell>
          <cell r="G4249">
            <v>45899.563194444447</v>
          </cell>
          <cell r="H4249">
            <v>46003.854166666664</v>
          </cell>
        </row>
        <row r="4250">
          <cell r="A4250" t="str">
            <v>UCW-18274</v>
          </cell>
          <cell r="B4250" t="str">
            <v>Tata Lux 9SKUs Luggage Patrick 14-08-2025</v>
          </cell>
          <cell r="C4250" t="str">
            <v>CLOSED</v>
          </cell>
          <cell r="D4250" t="str">
            <v>Medium</v>
          </cell>
          <cell r="E4250" t="str">
            <v>Chirag Dubal</v>
          </cell>
          <cell r="F4250" t="str">
            <v>Asmi Kumar</v>
          </cell>
          <cell r="G4250">
            <v>45899.557638888888</v>
          </cell>
          <cell r="H4250">
            <v>45904.945138888892</v>
          </cell>
        </row>
        <row r="4251">
          <cell r="A4251" t="str">
            <v>UCW-18272</v>
          </cell>
          <cell r="B4251" t="str">
            <v>TH | 86 Lot</v>
          </cell>
          <cell r="C4251" t="str">
            <v>CLOSED</v>
          </cell>
          <cell r="D4251" t="str">
            <v>Medium</v>
          </cell>
          <cell r="E4251" t="str">
            <v>Chirag Dubal</v>
          </cell>
          <cell r="F4251" t="str">
            <v>Asmi Kumar</v>
          </cell>
          <cell r="G4251">
            <v>45899.540972222225</v>
          </cell>
          <cell r="H4251">
            <v>46003.855555555558</v>
          </cell>
        </row>
        <row r="4252">
          <cell r="A4252" t="str">
            <v>UCW-18263</v>
          </cell>
          <cell r="B4252" t="str">
            <v>Crocs Listing Phase 3</v>
          </cell>
          <cell r="C4252" t="str">
            <v>CLOSED</v>
          </cell>
          <cell r="D4252" t="str">
            <v>Medium</v>
          </cell>
          <cell r="E4252" t="str">
            <v>Chirag Dubal</v>
          </cell>
          <cell r="F4252" t="str">
            <v>Reagan D’souza</v>
          </cell>
          <cell r="G4252">
            <v>45899.429861111108</v>
          </cell>
          <cell r="H4252">
            <v>46003.936111111114</v>
          </cell>
        </row>
        <row r="4253">
          <cell r="A4253" t="str">
            <v>UCW-18262</v>
          </cell>
          <cell r="B4253" t="str">
            <v>JACK &amp; JONES &amp; SELECTED TATA LATCHING (LOT-56)</v>
          </cell>
          <cell r="C4253" t="str">
            <v>CLOSED Due to Inactive/Insufficient Information</v>
          </cell>
          <cell r="D4253" t="str">
            <v>Medium</v>
          </cell>
          <cell r="E4253" t="str">
            <v>netscribes</v>
          </cell>
          <cell r="F4253" t="str">
            <v>netscribes</v>
          </cell>
          <cell r="G4253">
            <v>45899.011111111111</v>
          </cell>
          <cell r="H4253">
            <v>45967.648611111108</v>
          </cell>
        </row>
        <row r="4254">
          <cell r="A4254" t="str">
            <v>UCW-18261</v>
          </cell>
          <cell r="B4254" t="str">
            <v>Kids Footwear New Styles For Tatacliq (SS-25) - (Styles-42) 16.05.2025</v>
          </cell>
          <cell r="C4254" t="str">
            <v>CLOSED Due to Inactive/Insufficient Information</v>
          </cell>
          <cell r="D4254" t="str">
            <v>Medium</v>
          </cell>
          <cell r="E4254" t="str">
            <v>Chirag Dubal</v>
          </cell>
          <cell r="F4254" t="str">
            <v>netscribes</v>
          </cell>
          <cell r="G4254">
            <v>45899.007638888892</v>
          </cell>
          <cell r="H4254">
            <v>45911.722916666666</v>
          </cell>
        </row>
        <row r="4255">
          <cell r="A4255" t="str">
            <v>UCW-18254</v>
          </cell>
          <cell r="B4255" t="str">
            <v>Tatacliq Men Content template_21-08-25</v>
          </cell>
          <cell r="C4255" t="str">
            <v>CLOSED</v>
          </cell>
          <cell r="D4255" t="str">
            <v>Medium</v>
          </cell>
          <cell r="E4255" t="str">
            <v>netscribes</v>
          </cell>
          <cell r="F4255" t="str">
            <v>netscribes</v>
          </cell>
          <cell r="G4255">
            <v>45898.813194444447</v>
          </cell>
          <cell r="H4255">
            <v>45965.921527777777</v>
          </cell>
        </row>
        <row r="4256">
          <cell r="A4256" t="str">
            <v>UCW-18253</v>
          </cell>
          <cell r="B4256" t="str">
            <v>Image Replacement</v>
          </cell>
          <cell r="C4256" t="str">
            <v>CLOSED</v>
          </cell>
          <cell r="D4256" t="str">
            <v>Medium</v>
          </cell>
          <cell r="E4256" t="str">
            <v>netscribes</v>
          </cell>
          <cell r="F4256" t="str">
            <v>Mohd Tahir Shaikh</v>
          </cell>
          <cell r="G4256">
            <v>45898.789583333331</v>
          </cell>
          <cell r="H4256">
            <v>46003.935416666667</v>
          </cell>
        </row>
        <row r="4257">
          <cell r="A4257" t="str">
            <v>UCW-18252</v>
          </cell>
          <cell r="B4257" t="str">
            <v>New Catalog K10, MA72</v>
          </cell>
          <cell r="C4257" t="str">
            <v>CLOSED</v>
          </cell>
          <cell r="D4257" t="str">
            <v>Medium</v>
          </cell>
          <cell r="E4257" t="str">
            <v>netscribes</v>
          </cell>
          <cell r="F4257" t="str">
            <v>Mohd Tahir Shaikh</v>
          </cell>
          <cell r="G4257">
            <v>45898.769444444442</v>
          </cell>
          <cell r="H4257">
            <v>45901.535416666666</v>
          </cell>
        </row>
        <row r="4258">
          <cell r="A4258" t="str">
            <v>UCW-18251</v>
          </cell>
          <cell r="B4258" t="str">
            <v>Tatacliq Men Content template_26-08-25</v>
          </cell>
          <cell r="C4258" t="str">
            <v>CLOSED</v>
          </cell>
          <cell r="D4258" t="str">
            <v>Medium</v>
          </cell>
          <cell r="E4258" t="str">
            <v>netscribes</v>
          </cell>
          <cell r="F4258" t="str">
            <v>Lishita Kotian</v>
          </cell>
          <cell r="G4258">
            <v>45898.767361111109</v>
          </cell>
          <cell r="H4258">
            <v>45912.574999999997</v>
          </cell>
        </row>
        <row r="4259">
          <cell r="A4259" t="str">
            <v>UCW-18243</v>
          </cell>
          <cell r="B4259" t="str">
            <v>Rosso Brunello - catalog sku 234 sku (29/08/25) - Footwear</v>
          </cell>
          <cell r="C4259" t="str">
            <v>CLOSED</v>
          </cell>
          <cell r="D4259" t="str">
            <v>Medium</v>
          </cell>
          <cell r="E4259" t="str">
            <v>Chirag Dubal</v>
          </cell>
          <cell r="F4259" t="str">
            <v>Reagan D’souza</v>
          </cell>
          <cell r="G4259">
            <v>45898.714583333334</v>
          </cell>
          <cell r="H4259">
            <v>45909.570138888892</v>
          </cell>
        </row>
        <row r="4260">
          <cell r="A4260" t="str">
            <v>UCW-18235</v>
          </cell>
          <cell r="B4260" t="str">
            <v>Beauty - Asaya | New Launches Request | Aug'25 - 29 AUG</v>
          </cell>
          <cell r="C4260" t="str">
            <v>CLOSED</v>
          </cell>
          <cell r="D4260" t="str">
            <v>Medium</v>
          </cell>
          <cell r="E4260" t="str">
            <v>netscribes</v>
          </cell>
          <cell r="F4260" t="str">
            <v>Shraddha Dighe</v>
          </cell>
          <cell r="G4260">
            <v>45898.647222222222</v>
          </cell>
          <cell r="H4260">
            <v>45910.621527777781</v>
          </cell>
        </row>
        <row r="4261">
          <cell r="A4261" t="str">
            <v>UCW-18234</v>
          </cell>
          <cell r="B4261" t="str">
            <v>Mhyth X Tatacliq Content</v>
          </cell>
          <cell r="C4261" t="str">
            <v>CLOSED</v>
          </cell>
          <cell r="D4261" t="str">
            <v>Medium</v>
          </cell>
          <cell r="E4261" t="str">
            <v>netscribes</v>
          </cell>
          <cell r="F4261" t="str">
            <v>netscribes</v>
          </cell>
          <cell r="G4261">
            <v>45898.640277777777</v>
          </cell>
          <cell r="H4261">
            <v>45965.921527777777</v>
          </cell>
        </row>
        <row r="4262">
          <cell r="A4262" t="str">
            <v>UCW-18231</v>
          </cell>
          <cell r="B4262" t="str">
            <v>CLONE - Beauty - Himalaya - Combos -Listing - 14 AUG</v>
          </cell>
          <cell r="C4262" t="str">
            <v>CLOSED</v>
          </cell>
          <cell r="D4262" t="str">
            <v>Medium</v>
          </cell>
          <cell r="E4262" t="str">
            <v>netscribes</v>
          </cell>
          <cell r="F4262" t="str">
            <v>Shraddha Dighe</v>
          </cell>
          <cell r="G4262">
            <v>45898.621527777781</v>
          </cell>
          <cell r="H4262">
            <v>45904.696527777778</v>
          </cell>
        </row>
        <row r="4263">
          <cell r="A4263" t="str">
            <v>UCW-18230</v>
          </cell>
          <cell r="B4263" t="str">
            <v>Beauty - Friday Launch_29th_Aug_Studiowest_5 options - 29 AUG</v>
          </cell>
          <cell r="C4263" t="str">
            <v>CLOSED</v>
          </cell>
          <cell r="D4263" t="str">
            <v>Highest</v>
          </cell>
          <cell r="E4263" t="str">
            <v>netscribes</v>
          </cell>
          <cell r="F4263" t="str">
            <v>Shraddha Dighe</v>
          </cell>
          <cell r="G4263">
            <v>45898.614583333336</v>
          </cell>
          <cell r="H4263">
            <v>45910.62222222222</v>
          </cell>
        </row>
        <row r="4264">
          <cell r="A4264" t="str">
            <v>UCW-18228</v>
          </cell>
          <cell r="B4264" t="str">
            <v>F25 Tata Lux Size Addition 29-08-2025</v>
          </cell>
          <cell r="C4264" t="str">
            <v>CLOSED</v>
          </cell>
          <cell r="D4264" t="str">
            <v>Medium</v>
          </cell>
          <cell r="E4264" t="str">
            <v>Chirag Dubal</v>
          </cell>
          <cell r="F4264" t="str">
            <v>Reagan D’souza</v>
          </cell>
          <cell r="G4264">
            <v>45898.581250000003</v>
          </cell>
          <cell r="H4264">
            <v>46003.93472222222</v>
          </cell>
        </row>
        <row r="4265">
          <cell r="A4265" t="str">
            <v>UCW-18224</v>
          </cell>
          <cell r="B4265" t="str">
            <v>Beauty - New launch cataloguing details of Yves Saint Laurent(Refills)_fragrance for TCL_26_Aug_25 - 29 AUG</v>
          </cell>
          <cell r="C4265" t="str">
            <v>CLOSED</v>
          </cell>
          <cell r="D4265" t="str">
            <v>Highest</v>
          </cell>
          <cell r="E4265" t="str">
            <v>netscribes</v>
          </cell>
          <cell r="F4265" t="str">
            <v>Shraddha Dighe</v>
          </cell>
          <cell r="G4265">
            <v>45898.55</v>
          </cell>
          <cell r="H4265">
            <v>45910.62222222222</v>
          </cell>
        </row>
        <row r="4266">
          <cell r="A4266" t="str">
            <v>UCW-18223</v>
          </cell>
          <cell r="B4266" t="str">
            <v>Tatacliq Handbags Content template_USPA_26-08-25</v>
          </cell>
          <cell r="C4266" t="str">
            <v>CLOSED</v>
          </cell>
          <cell r="D4266" t="str">
            <v>Medium</v>
          </cell>
          <cell r="E4266" t="str">
            <v>netscribes</v>
          </cell>
          <cell r="F4266" t="str">
            <v>Lishita Kotian</v>
          </cell>
          <cell r="G4266">
            <v>45898.548611111109</v>
          </cell>
          <cell r="H4266">
            <v>45902.726388888892</v>
          </cell>
        </row>
        <row r="4267">
          <cell r="A4267" t="str">
            <v>UCW-18222</v>
          </cell>
          <cell r="B4267" t="str">
            <v>Tatacliq Women Western Wear Template | 18th Aug'2025</v>
          </cell>
          <cell r="C4267" t="str">
            <v>CLOSED</v>
          </cell>
          <cell r="D4267" t="str">
            <v>Medium</v>
          </cell>
          <cell r="E4267" t="str">
            <v>netscribes</v>
          </cell>
          <cell r="F4267" t="str">
            <v>netscribes</v>
          </cell>
          <cell r="G4267">
            <v>45898.54791666667</v>
          </cell>
          <cell r="H4267">
            <v>45965.911805555559</v>
          </cell>
        </row>
        <row r="4268">
          <cell r="A4268" t="str">
            <v>UCW-18212</v>
          </cell>
          <cell r="B4268" t="str">
            <v>Biba Kids New Lot AW25 - 26 Style</v>
          </cell>
          <cell r="C4268" t="str">
            <v>CLOSED</v>
          </cell>
          <cell r="D4268" t="str">
            <v>Medium</v>
          </cell>
          <cell r="E4268" t="str">
            <v>netscribes</v>
          </cell>
          <cell r="F4268" t="str">
            <v>Mohd Tahir Shaikh</v>
          </cell>
          <cell r="G4268">
            <v>45898.447222222225</v>
          </cell>
          <cell r="H4268">
            <v>45904.839583333334</v>
          </cell>
        </row>
        <row r="4269">
          <cell r="A4269" t="str">
            <v>UCW-18211</v>
          </cell>
          <cell r="B4269" t="str">
            <v>Styli Women Footwear | Lot-38</v>
          </cell>
          <cell r="C4269" t="str">
            <v>CLOSED</v>
          </cell>
          <cell r="D4269" t="str">
            <v>Medium</v>
          </cell>
          <cell r="E4269" t="str">
            <v>netscribes</v>
          </cell>
          <cell r="F4269" t="str">
            <v>Lishita Kotian</v>
          </cell>
          <cell r="G4269">
            <v>45898.446527777778</v>
          </cell>
          <cell r="H4269">
            <v>45912.525000000001</v>
          </cell>
        </row>
        <row r="4270">
          <cell r="A4270" t="str">
            <v>UCW-18208</v>
          </cell>
          <cell r="B4270" t="str">
            <v>Styli Women's Wear Catalogue | Lot-57</v>
          </cell>
          <cell r="C4270" t="str">
            <v>CLOSED</v>
          </cell>
          <cell r="D4270" t="str">
            <v>Medium</v>
          </cell>
          <cell r="E4270" t="str">
            <v>netscribes</v>
          </cell>
          <cell r="F4270" t="str">
            <v>Juilee Jadhav</v>
          </cell>
          <cell r="G4270">
            <v>45897.822222222225</v>
          </cell>
          <cell r="H4270">
            <v>45916.564583333333</v>
          </cell>
        </row>
        <row r="4271">
          <cell r="A4271" t="str">
            <v>UCW-18207</v>
          </cell>
          <cell r="B4271" t="str">
            <v>New Catalogue X Underjeans by Spykar - 26th Aug</v>
          </cell>
          <cell r="C4271" t="str">
            <v>CLOSED</v>
          </cell>
          <cell r="D4271" t="str">
            <v>Medium</v>
          </cell>
          <cell r="E4271" t="str">
            <v>netscribes</v>
          </cell>
          <cell r="F4271" t="str">
            <v>Sushma Ram</v>
          </cell>
          <cell r="G4271">
            <v>45897.821527777778</v>
          </cell>
          <cell r="H4271">
            <v>45912.629166666666</v>
          </cell>
        </row>
        <row r="4272">
          <cell r="A4272" t="str">
            <v>UCW-18205</v>
          </cell>
          <cell r="B4272" t="str">
            <v>Men's Apparel 26-08-2025</v>
          </cell>
          <cell r="C4272" t="str">
            <v>CLOSED</v>
          </cell>
          <cell r="D4272" t="str">
            <v>Medium</v>
          </cell>
          <cell r="E4272" t="str">
            <v>netscribes</v>
          </cell>
          <cell r="F4272" t="str">
            <v>Juilee Jadhav</v>
          </cell>
          <cell r="G4272">
            <v>45897.811111111114</v>
          </cell>
          <cell r="H4272">
            <v>46003.933333333334</v>
          </cell>
        </row>
        <row r="4273">
          <cell r="A4273" t="str">
            <v>UCW-18201</v>
          </cell>
          <cell r="B4273" t="str">
            <v>Tatacliq Kids Apparels Template | 27th Aug'2025</v>
          </cell>
          <cell r="C4273" t="str">
            <v>CLOSED</v>
          </cell>
          <cell r="D4273" t="str">
            <v>Medium</v>
          </cell>
          <cell r="E4273" t="str">
            <v>netscribes</v>
          </cell>
          <cell r="F4273" t="str">
            <v>Juilee Jadhav</v>
          </cell>
          <cell r="G4273">
            <v>45897.769444444442</v>
          </cell>
          <cell r="H4273">
            <v>45900.965277777781</v>
          </cell>
        </row>
        <row r="4274">
          <cell r="A4274" t="str">
            <v>UCW-18200</v>
          </cell>
          <cell r="B4274" t="str">
            <v>Beauty - New listing and Seller set up - Cosderma - 12 AUG</v>
          </cell>
          <cell r="C4274" t="str">
            <v>CLOSED</v>
          </cell>
          <cell r="D4274" t="str">
            <v>Medium</v>
          </cell>
          <cell r="E4274" t="str">
            <v>netscribes</v>
          </cell>
          <cell r="F4274" t="str">
            <v>netscribes</v>
          </cell>
          <cell r="G4274">
            <v>45897.761111111111</v>
          </cell>
          <cell r="H4274">
            <v>45965.912499999999</v>
          </cell>
        </row>
        <row r="4275">
          <cell r="A4275" t="str">
            <v>UCW-18199</v>
          </cell>
          <cell r="B4275" t="str">
            <v>Tatacliq Men's Apparels Templates | 27th Aug'2025</v>
          </cell>
          <cell r="C4275" t="str">
            <v>CLOSED</v>
          </cell>
          <cell r="D4275" t="str">
            <v>Medium</v>
          </cell>
          <cell r="E4275" t="str">
            <v>netscribes</v>
          </cell>
          <cell r="F4275" t="str">
            <v>Juilee Jadhav</v>
          </cell>
          <cell r="G4275">
            <v>45897.751388888886</v>
          </cell>
          <cell r="H4275">
            <v>45909.54583333333</v>
          </cell>
        </row>
        <row r="4276">
          <cell r="A4276" t="str">
            <v>UCW-18194</v>
          </cell>
          <cell r="B4276" t="str">
            <v xml:space="preserve">Create New Listings: Vedhani Variations </v>
          </cell>
          <cell r="C4276" t="str">
            <v>CLOSED</v>
          </cell>
          <cell r="D4276" t="str">
            <v>Medium</v>
          </cell>
          <cell r="E4276" t="str">
            <v>netscribes</v>
          </cell>
          <cell r="F4276" t="str">
            <v>Mohd Tahir Shaikh</v>
          </cell>
          <cell r="G4276">
            <v>45897.727777777778</v>
          </cell>
          <cell r="H4276">
            <v>45906.666666666664</v>
          </cell>
        </row>
        <row r="4277">
          <cell r="A4277" t="str">
            <v>UCW-18192</v>
          </cell>
          <cell r="B4277" t="str">
            <v>Catalog Sheet for Your Reference</v>
          </cell>
          <cell r="C4277" t="str">
            <v>CLOSED</v>
          </cell>
          <cell r="D4277" t="str">
            <v>Medium</v>
          </cell>
          <cell r="E4277" t="str">
            <v>netscribes</v>
          </cell>
          <cell r="F4277" t="str">
            <v>Mohd Tahir Shaikh</v>
          </cell>
          <cell r="G4277">
            <v>45897.722222222219</v>
          </cell>
          <cell r="H4277">
            <v>45910.780555555553</v>
          </cell>
        </row>
        <row r="4278">
          <cell r="A4278" t="str">
            <v>UCW-18190</v>
          </cell>
          <cell r="B4278" t="str">
            <v>Beauty - Serum Information to List on TCL - 28 AUG</v>
          </cell>
          <cell r="C4278" t="str">
            <v>CLOSED Due to Inactive/Insufficient Information</v>
          </cell>
          <cell r="D4278" t="str">
            <v>Medium</v>
          </cell>
          <cell r="E4278" t="str">
            <v>netscribes</v>
          </cell>
          <cell r="F4278" t="str">
            <v>Shraddha Dighe</v>
          </cell>
          <cell r="G4278">
            <v>45897.714583333334</v>
          </cell>
          <cell r="H4278">
            <v>45901.527083333334</v>
          </cell>
        </row>
        <row r="4279">
          <cell r="A4279" t="str">
            <v>UCW-18188</v>
          </cell>
          <cell r="B4279" t="str">
            <v>Women's Handbags - Lot-39</v>
          </cell>
          <cell r="C4279" t="str">
            <v>CLOSED</v>
          </cell>
          <cell r="D4279" t="str">
            <v>Medium</v>
          </cell>
          <cell r="E4279" t="str">
            <v>netscribes</v>
          </cell>
          <cell r="F4279" t="str">
            <v>Lishita Kotian</v>
          </cell>
          <cell r="G4279">
            <v>45897.708333333336</v>
          </cell>
          <cell r="H4279">
            <v>45902.685416666667</v>
          </cell>
        </row>
        <row r="4280">
          <cell r="A4280" t="str">
            <v>UCW-18185</v>
          </cell>
          <cell r="B4280" t="str">
            <v>Beauty - EAN Code change - Caudalie Aug'25 - 28 AUG</v>
          </cell>
          <cell r="C4280" t="str">
            <v>CLOSED</v>
          </cell>
          <cell r="D4280" t="str">
            <v>Highest</v>
          </cell>
          <cell r="E4280" t="str">
            <v>netscribes</v>
          </cell>
          <cell r="F4280" t="str">
            <v>Shraddha Dighe</v>
          </cell>
          <cell r="G4280">
            <v>45897.7</v>
          </cell>
          <cell r="H4280">
            <v>45910.622916666667</v>
          </cell>
        </row>
        <row r="4281">
          <cell r="A4281" t="str">
            <v>UCW-18183</v>
          </cell>
          <cell r="B4281" t="str">
            <v>Styli Men's Wear Catalogue | Lot-53</v>
          </cell>
          <cell r="C4281" t="str">
            <v>CLOSED</v>
          </cell>
          <cell r="D4281" t="str">
            <v>Medium</v>
          </cell>
          <cell r="E4281" t="str">
            <v>netscribes</v>
          </cell>
          <cell r="F4281" t="str">
            <v>Lishita Kotian</v>
          </cell>
          <cell r="G4281">
            <v>45897.693055555559</v>
          </cell>
          <cell r="H4281">
            <v>45915.520833333336</v>
          </cell>
        </row>
        <row r="4282">
          <cell r="A4282" t="str">
            <v>UCW-18182</v>
          </cell>
          <cell r="B4282" t="str">
            <v>Catalog Template</v>
          </cell>
          <cell r="C4282" t="str">
            <v>CLOSED</v>
          </cell>
          <cell r="D4282" t="str">
            <v>Medium</v>
          </cell>
          <cell r="E4282" t="str">
            <v>netscribes</v>
          </cell>
          <cell r="F4282" t="str">
            <v>Mohd Tahir Shaikh</v>
          </cell>
          <cell r="G4282">
            <v>45897.692361111112</v>
          </cell>
          <cell r="H4282">
            <v>46172.505555555559</v>
          </cell>
        </row>
        <row r="4283">
          <cell r="A4283" t="str">
            <v>UCW-18179</v>
          </cell>
          <cell r="B4283" t="str">
            <v>Tatacliq Women Ethnic Wear Template | 27th Aug'2025</v>
          </cell>
          <cell r="C4283" t="str">
            <v>CLOSED</v>
          </cell>
          <cell r="D4283" t="str">
            <v>Medium</v>
          </cell>
          <cell r="E4283" t="str">
            <v>netscribes</v>
          </cell>
          <cell r="F4283" t="str">
            <v>Juilee Jadhav</v>
          </cell>
          <cell r="G4283">
            <v>45897.688888888886</v>
          </cell>
          <cell r="H4283">
            <v>45908.800694444442</v>
          </cell>
        </row>
        <row r="4284">
          <cell r="A4284" t="str">
            <v>UCW-18177</v>
          </cell>
          <cell r="B4284" t="str">
            <v>Images Replace - 26.08.2025</v>
          </cell>
          <cell r="C4284" t="str">
            <v>CLOSED</v>
          </cell>
          <cell r="D4284" t="str">
            <v>Medium</v>
          </cell>
          <cell r="E4284" t="str">
            <v>netscribes</v>
          </cell>
          <cell r="F4284" t="str">
            <v>Mohd Tahir Shaikh</v>
          </cell>
          <cell r="G4284">
            <v>45897.681250000001</v>
          </cell>
          <cell r="H4284">
            <v>46003.932638888888</v>
          </cell>
        </row>
        <row r="4285">
          <cell r="A4285" t="str">
            <v>UCW-18176</v>
          </cell>
          <cell r="B4285" t="str">
            <v>Tatacliq Mens Apparels Templates | 21st Aug'2025</v>
          </cell>
          <cell r="C4285" t="str">
            <v>CLOSED</v>
          </cell>
          <cell r="D4285" t="str">
            <v>Medium</v>
          </cell>
          <cell r="E4285" t="str">
            <v>netscribes</v>
          </cell>
          <cell r="F4285" t="str">
            <v>Mohd Tahir Shaikh</v>
          </cell>
          <cell r="G4285">
            <v>45897.670138888891</v>
          </cell>
          <cell r="H4285">
            <v>45909.504861111112</v>
          </cell>
        </row>
        <row r="4286">
          <cell r="A4286" t="str">
            <v>UCW-18172</v>
          </cell>
          <cell r="B4286" t="str">
            <v>Tatacliq Women Western Wear Template | 27th Aug'2025</v>
          </cell>
          <cell r="C4286" t="str">
            <v>CLOSED</v>
          </cell>
          <cell r="D4286" t="str">
            <v>Medium</v>
          </cell>
          <cell r="E4286" t="str">
            <v>netscribes</v>
          </cell>
          <cell r="F4286" t="str">
            <v>Juilee Jadhav</v>
          </cell>
          <cell r="G4286">
            <v>45897.661805555559</v>
          </cell>
          <cell r="H4286">
            <v>45911.466666666667</v>
          </cell>
        </row>
        <row r="4287">
          <cell r="A4287" t="str">
            <v>UCW-18167</v>
          </cell>
          <cell r="B4287" t="str">
            <v>THCK | 315 Lot</v>
          </cell>
          <cell r="C4287" t="str">
            <v>CLOSED</v>
          </cell>
          <cell r="D4287" t="str">
            <v>Medium</v>
          </cell>
          <cell r="E4287" t="str">
            <v>netscribes</v>
          </cell>
          <cell r="F4287" t="str">
            <v>netscribes</v>
          </cell>
          <cell r="G4287">
            <v>45897.651388888888</v>
          </cell>
          <cell r="H4287">
            <v>45993.654861111114</v>
          </cell>
        </row>
        <row r="4288">
          <cell r="A4288" t="str">
            <v>UCW-18166</v>
          </cell>
          <cell r="B4288" t="str">
            <v>New Catalog Upload Women Shirt Vol- 78</v>
          </cell>
          <cell r="C4288" t="str">
            <v>CLOSED</v>
          </cell>
          <cell r="D4288" t="str">
            <v>Medium</v>
          </cell>
          <cell r="E4288" t="str">
            <v>netscribes</v>
          </cell>
          <cell r="F4288" t="str">
            <v>Sushma Ram</v>
          </cell>
          <cell r="G4288">
            <v>45897.647916666669</v>
          </cell>
          <cell r="H4288">
            <v>45913.664583333331</v>
          </cell>
        </row>
        <row r="4289">
          <cell r="A4289" t="str">
            <v>UCW-18165</v>
          </cell>
          <cell r="B4289" t="str">
            <v xml:space="preserve">Reebok Socks Accessories 26-08-2025 </v>
          </cell>
          <cell r="C4289" t="str">
            <v>CLOSED</v>
          </cell>
          <cell r="D4289" t="str">
            <v>Medium</v>
          </cell>
          <cell r="E4289" t="str">
            <v>netscribes</v>
          </cell>
          <cell r="F4289" t="str">
            <v>Mohd Tahir Shaikh</v>
          </cell>
          <cell r="G4289">
            <v>45897.646527777775</v>
          </cell>
          <cell r="H4289">
            <v>45902.633333333331</v>
          </cell>
        </row>
        <row r="4290">
          <cell r="A4290" t="str">
            <v>UCW-18157</v>
          </cell>
          <cell r="B4290" t="str">
            <v>Beauty - Proposal for Listing Mi Dazzle Beauty Accessories on Tata Cliq - 28 AUG</v>
          </cell>
          <cell r="C4290" t="str">
            <v>CLOSED Due to Inactive/Insufficient Information</v>
          </cell>
          <cell r="D4290" t="str">
            <v>Medium</v>
          </cell>
          <cell r="E4290" t="str">
            <v>netscribes</v>
          </cell>
          <cell r="F4290" t="str">
            <v>Shraddha Dighe</v>
          </cell>
          <cell r="G4290">
            <v>45897.584722222222</v>
          </cell>
          <cell r="H4290">
            <v>45904.655555555553</v>
          </cell>
        </row>
        <row r="4291">
          <cell r="A4291" t="str">
            <v>UCW-18156</v>
          </cell>
          <cell r="B4291" t="str">
            <v>Beauty - Fabessentials - Fabessentials x Tata Cliq - 28 AUG</v>
          </cell>
          <cell r="C4291" t="str">
            <v>CLOSED</v>
          </cell>
          <cell r="D4291" t="str">
            <v>Medium</v>
          </cell>
          <cell r="E4291" t="str">
            <v>netscribes</v>
          </cell>
          <cell r="F4291" t="str">
            <v>Shraddha Dighe</v>
          </cell>
          <cell r="G4291">
            <v>45897.581944444442</v>
          </cell>
          <cell r="H4291">
            <v>45910.646527777775</v>
          </cell>
        </row>
        <row r="4292">
          <cell r="A4292" t="str">
            <v>UCW-18155</v>
          </cell>
          <cell r="B4292" t="str">
            <v>Beauty - YSl-Libre Image Update-28-Aug-2025 - 28 AUG</v>
          </cell>
          <cell r="C4292" t="str">
            <v>CLOSED</v>
          </cell>
          <cell r="D4292" t="str">
            <v>Highest</v>
          </cell>
          <cell r="E4292" t="str">
            <v>netscribes</v>
          </cell>
          <cell r="F4292" t="str">
            <v>Shraddha Dighe</v>
          </cell>
          <cell r="G4292">
            <v>45897.578472222223</v>
          </cell>
          <cell r="H4292">
            <v>46003.930555555555</v>
          </cell>
        </row>
        <row r="4293">
          <cell r="A4293" t="str">
            <v>UCW-18153</v>
          </cell>
          <cell r="B4293" t="str">
            <v>Beauty - Revlon: Please list these SKUs on Platform - 28 AUG</v>
          </cell>
          <cell r="C4293" t="str">
            <v>CLOSED</v>
          </cell>
          <cell r="D4293" t="str">
            <v>Medium</v>
          </cell>
          <cell r="E4293" t="str">
            <v>netscribes</v>
          </cell>
          <cell r="F4293" t="str">
            <v>Shraddha Dighe</v>
          </cell>
          <cell r="G4293">
            <v>45897.570138888892</v>
          </cell>
          <cell r="H4293">
            <v>45910.646527777775</v>
          </cell>
        </row>
        <row r="4294">
          <cell r="A4294" t="str">
            <v>UCW-18149</v>
          </cell>
          <cell r="B4294" t="str">
            <v xml:space="preserve">Catalogue - Bras &amp; Panties LVER </v>
          </cell>
          <cell r="C4294" t="str">
            <v>CLOSED</v>
          </cell>
          <cell r="D4294" t="str">
            <v>Medium</v>
          </cell>
          <cell r="E4294" t="str">
            <v>netscribes</v>
          </cell>
          <cell r="F4294" t="str">
            <v>Sushma Ram</v>
          </cell>
          <cell r="G4294">
            <v>45897.529861111114</v>
          </cell>
          <cell r="H4294">
            <v>45917.418749999997</v>
          </cell>
        </row>
        <row r="4295">
          <cell r="A4295" t="str">
            <v>UCW-18145</v>
          </cell>
          <cell r="B4295" t="str">
            <v>Beauty - All Brands For TATA Cliq</v>
          </cell>
          <cell r="C4295" t="str">
            <v>CLOSED Due to Inactive/Insufficient Information</v>
          </cell>
          <cell r="D4295" t="str">
            <v>Medium</v>
          </cell>
          <cell r="E4295" t="str">
            <v>netscribes</v>
          </cell>
          <cell r="F4295" t="str">
            <v>Shraddha Dighe</v>
          </cell>
          <cell r="G4295">
            <v>45897.519444444442</v>
          </cell>
          <cell r="H4295">
            <v>45911.656944444447</v>
          </cell>
        </row>
        <row r="4296">
          <cell r="A4296" t="str">
            <v>UCW-18144</v>
          </cell>
          <cell r="B4296" t="str">
            <v>RE: NEW BRAND: Bare Minerals Cataloging Internal  - July'25</v>
          </cell>
          <cell r="C4296" t="str">
            <v>CLOSED</v>
          </cell>
          <cell r="D4296" t="str">
            <v>Medium</v>
          </cell>
          <cell r="E4296" t="str">
            <v>netscribes</v>
          </cell>
          <cell r="F4296" t="str">
            <v>netscribes</v>
          </cell>
          <cell r="G4296">
            <v>45897.518750000003</v>
          </cell>
          <cell r="H4296">
            <v>45964.584722222222</v>
          </cell>
        </row>
        <row r="4297">
          <cell r="A4297" t="str">
            <v>UCW-18142</v>
          </cell>
          <cell r="B4297" t="str">
            <v>Apparel AW25 Lot-6 II Tata Cliq</v>
          </cell>
          <cell r="C4297" t="str">
            <v>CLOSED</v>
          </cell>
          <cell r="D4297" t="str">
            <v>Medium</v>
          </cell>
          <cell r="E4297" t="str">
            <v>netscribes</v>
          </cell>
          <cell r="F4297" t="str">
            <v>Sushma Ram</v>
          </cell>
          <cell r="G4297">
            <v>45897.513194444444</v>
          </cell>
          <cell r="H4297">
            <v>45911.555555555555</v>
          </cell>
        </row>
        <row r="4298">
          <cell r="A4298" t="str">
            <v>UCW-18137</v>
          </cell>
          <cell r="B4298" t="str">
            <v>Enamor - Cataloguing</v>
          </cell>
          <cell r="C4298" t="str">
            <v>CLOSED</v>
          </cell>
          <cell r="D4298" t="str">
            <v>Medium</v>
          </cell>
          <cell r="E4298" t="str">
            <v>netscribes</v>
          </cell>
          <cell r="F4298" t="str">
            <v>Juilee Jadhav</v>
          </cell>
          <cell r="G4298">
            <v>45897.501388888886</v>
          </cell>
          <cell r="H4298">
            <v>45917.70416666667</v>
          </cell>
        </row>
        <row r="4299">
          <cell r="A4299" t="str">
            <v>UCW-18130</v>
          </cell>
          <cell r="B4299" t="str">
            <v>Celtic Brand Product Details Submission – Belts Category</v>
          </cell>
          <cell r="C4299" t="str">
            <v>CLOSED</v>
          </cell>
          <cell r="D4299" t="str">
            <v>Medium</v>
          </cell>
          <cell r="E4299" t="str">
            <v>netscribes</v>
          </cell>
          <cell r="F4299" t="str">
            <v>Lishita Kotian</v>
          </cell>
          <cell r="G4299">
            <v>45897.478472222225</v>
          </cell>
          <cell r="H4299">
            <v>45901.506944444445</v>
          </cell>
        </row>
        <row r="4300">
          <cell r="A4300" t="str">
            <v>UCW-18129</v>
          </cell>
          <cell r="B4300" t="str">
            <v>THCK | 147 Lot</v>
          </cell>
          <cell r="C4300" t="str">
            <v>CLOSED</v>
          </cell>
          <cell r="D4300" t="str">
            <v>Medium</v>
          </cell>
          <cell r="E4300" t="str">
            <v>Chirag Dubal</v>
          </cell>
          <cell r="F4300" t="str">
            <v>Asmi Kumar</v>
          </cell>
          <cell r="G4300">
            <v>45897.476388888892</v>
          </cell>
          <cell r="H4300">
            <v>45913.529861111114</v>
          </cell>
        </row>
        <row r="4301">
          <cell r="A4301" t="str">
            <v>UCW-18128</v>
          </cell>
          <cell r="B4301" t="str">
            <v xml:space="preserve">Tatacliq Lifestyle Catalog Template-Lot -123_25.08.2025 </v>
          </cell>
          <cell r="C4301" t="str">
            <v>CLOSED</v>
          </cell>
          <cell r="D4301" t="str">
            <v>Medium</v>
          </cell>
          <cell r="E4301" t="str">
            <v>netscribes</v>
          </cell>
          <cell r="F4301" t="str">
            <v>Juilee Jadhav</v>
          </cell>
          <cell r="G4301">
            <v>45897.475694444445</v>
          </cell>
          <cell r="H4301">
            <v>45909.595833333333</v>
          </cell>
        </row>
        <row r="4302">
          <cell r="A4302" t="str">
            <v>UCW-18127</v>
          </cell>
          <cell r="B4302" t="str">
            <v>TATA CLIQ Infographic Image Add on Request // 22-08-2025</v>
          </cell>
          <cell r="C4302" t="str">
            <v>CLOSED</v>
          </cell>
          <cell r="D4302" t="str">
            <v>Medium</v>
          </cell>
          <cell r="E4302" t="str">
            <v>netscribes</v>
          </cell>
          <cell r="F4302" t="str">
            <v>Mohd Tahir Shaikh</v>
          </cell>
          <cell r="G4302">
            <v>45897.465277777781</v>
          </cell>
          <cell r="H4302">
            <v>46003.929861111108</v>
          </cell>
        </row>
        <row r="4303">
          <cell r="A4303" t="str">
            <v>UCW-18125</v>
          </cell>
          <cell r="B4303" t="str">
            <v>UCW-3222: UCW-2595: UCW-1394: UCW-1043: Jack &amp; Jones AW25 LOT 3(Tata Cliq)</v>
          </cell>
          <cell r="C4303" t="str">
            <v>CLOSED</v>
          </cell>
          <cell r="D4303" t="str">
            <v>Medium</v>
          </cell>
          <cell r="E4303" t="str">
            <v>netscribes</v>
          </cell>
          <cell r="F4303" t="str">
            <v>Juilee Jadhav</v>
          </cell>
          <cell r="G4303">
            <v>45897.45208333333</v>
          </cell>
          <cell r="H4303">
            <v>45906.585416666669</v>
          </cell>
        </row>
        <row r="4304">
          <cell r="A4304" t="str">
            <v>UCW-18117</v>
          </cell>
          <cell r="B4304" t="str">
            <v>Beauty - New SKU Listing # Biore - 28 AUG</v>
          </cell>
          <cell r="C4304" t="str">
            <v>CLOSED Due to Inactive/Insufficient Information</v>
          </cell>
          <cell r="D4304" t="str">
            <v>Medium</v>
          </cell>
          <cell r="E4304" t="str">
            <v>netscribes</v>
          </cell>
          <cell r="F4304" t="str">
            <v>Shraddha Dighe</v>
          </cell>
          <cell r="G4304">
            <v>45897.401388888888</v>
          </cell>
          <cell r="H4304">
            <v>45901.526388888888</v>
          </cell>
        </row>
        <row r="4305">
          <cell r="A4305" t="str">
            <v>UCW-18114</v>
          </cell>
          <cell r="B4305" t="str">
            <v>Beauty - New Listings - Lattafa - 26 AUG</v>
          </cell>
          <cell r="C4305" t="str">
            <v>CLOSED</v>
          </cell>
          <cell r="D4305" t="str">
            <v>Medium</v>
          </cell>
          <cell r="E4305" t="str">
            <v>netscribes</v>
          </cell>
          <cell r="F4305" t="str">
            <v>Shraddha Dighe</v>
          </cell>
          <cell r="G4305">
            <v>45895.936805555553</v>
          </cell>
          <cell r="H4305">
            <v>45910.647916666669</v>
          </cell>
        </row>
        <row r="4306">
          <cell r="A4306" t="str">
            <v>UCW-18107</v>
          </cell>
          <cell r="B4306" t="str">
            <v>mixsoon - New LOV added need to upload 1 SKU</v>
          </cell>
          <cell r="C4306" t="str">
            <v>CLOSED</v>
          </cell>
          <cell r="D4306" t="str">
            <v>Medium</v>
          </cell>
          <cell r="E4306" t="str">
            <v>netscribes</v>
          </cell>
          <cell r="F4306" t="str">
            <v>netscribes</v>
          </cell>
          <cell r="G4306">
            <v>45895.78125</v>
          </cell>
          <cell r="H4306">
            <v>45964.625694444447</v>
          </cell>
        </row>
        <row r="4307">
          <cell r="A4307" t="str">
            <v>UCW-18105</v>
          </cell>
          <cell r="B4307" t="str">
            <v>Catalog transfer - Yonex ( Critical Brand )</v>
          </cell>
          <cell r="C4307" t="str">
            <v>CLOSED</v>
          </cell>
          <cell r="D4307" t="str">
            <v>Medium</v>
          </cell>
          <cell r="E4307" t="str">
            <v>netscribes</v>
          </cell>
          <cell r="F4307" t="str">
            <v>Sushma Ram</v>
          </cell>
          <cell r="G4307">
            <v>45895.779166666667</v>
          </cell>
          <cell r="H4307">
            <v>46003.915277777778</v>
          </cell>
        </row>
        <row r="4308">
          <cell r="A4308" t="str">
            <v>UCW-18103</v>
          </cell>
          <cell r="B4308" t="str">
            <v>BEauty - OPI - NPL Aug'25-26th Aug</v>
          </cell>
          <cell r="C4308" t="str">
            <v>CLOSED</v>
          </cell>
          <cell r="D4308" t="str">
            <v>Medium</v>
          </cell>
          <cell r="E4308" t="str">
            <v>netscribes</v>
          </cell>
          <cell r="F4308" t="str">
            <v>Simi Raichel Zachariah</v>
          </cell>
          <cell r="G4308">
            <v>45895.760416666664</v>
          </cell>
          <cell r="H4308">
            <v>45938.468055555553</v>
          </cell>
        </row>
        <row r="4309">
          <cell r="A4309" t="str">
            <v>UCW-18095</v>
          </cell>
          <cell r="B4309" t="str">
            <v>Kickers Kids sandals - Input Format file Required</v>
          </cell>
          <cell r="C4309" t="str">
            <v>CLOSED</v>
          </cell>
          <cell r="D4309" t="str">
            <v>Medium</v>
          </cell>
          <cell r="E4309" t="str">
            <v>netscribes</v>
          </cell>
          <cell r="F4309" t="str">
            <v>Mohd Tahir Shaikh</v>
          </cell>
          <cell r="G4309">
            <v>45895.724305555559</v>
          </cell>
          <cell r="H4309">
            <v>45903.756249999999</v>
          </cell>
        </row>
        <row r="4310">
          <cell r="A4310" t="str">
            <v>UCW-18092</v>
          </cell>
          <cell r="B4310" t="str">
            <v>JJ FTW &amp; ACC AW-25 (Lot-6)- Tata Cliq</v>
          </cell>
          <cell r="C4310" t="str">
            <v>CLOSED</v>
          </cell>
          <cell r="D4310" t="str">
            <v>Medium</v>
          </cell>
          <cell r="E4310" t="str">
            <v>netscribes</v>
          </cell>
          <cell r="F4310" t="str">
            <v>Lishita Kotian</v>
          </cell>
          <cell r="G4310">
            <v>45895.711805555555</v>
          </cell>
          <cell r="H4310">
            <v>45899.936805555553</v>
          </cell>
        </row>
        <row r="4311">
          <cell r="A4311" t="str">
            <v>UCW-18086</v>
          </cell>
          <cell r="B4311" t="str">
            <v xml:space="preserve">Men's Apparel 25-08-2025 </v>
          </cell>
          <cell r="C4311" t="str">
            <v>CLOSED</v>
          </cell>
          <cell r="D4311" t="str">
            <v>Medium</v>
          </cell>
          <cell r="E4311" t="str">
            <v>netscribes</v>
          </cell>
          <cell r="F4311" t="str">
            <v>Lishita Kotian</v>
          </cell>
          <cell r="G4311">
            <v>45895.697222222225</v>
          </cell>
          <cell r="H4311">
            <v>46003.929166666669</v>
          </cell>
        </row>
        <row r="4312">
          <cell r="A4312" t="str">
            <v>UCW-18083</v>
          </cell>
          <cell r="B4312" t="str">
            <v>Beauty - TCL CATALOGUE : URGENT - Listing Information Needed - 26 AUG</v>
          </cell>
          <cell r="C4312" t="str">
            <v>CLOSED</v>
          </cell>
          <cell r="D4312" t="str">
            <v>Highest</v>
          </cell>
          <cell r="E4312" t="str">
            <v>netscribes</v>
          </cell>
          <cell r="F4312" t="str">
            <v>Shraddha Dighe</v>
          </cell>
          <cell r="G4312">
            <v>45895.692361111112</v>
          </cell>
          <cell r="H4312">
            <v>45904.49722222222</v>
          </cell>
        </row>
        <row r="4313">
          <cell r="A4313" t="str">
            <v>UCW-18082</v>
          </cell>
          <cell r="B4313" t="str">
            <v xml:space="preserve">Reebok Women's Apparel 25-08-2025 </v>
          </cell>
          <cell r="C4313" t="str">
            <v>CLOSED</v>
          </cell>
          <cell r="D4313" t="str">
            <v>Medium</v>
          </cell>
          <cell r="E4313" t="str">
            <v>netscribes</v>
          </cell>
          <cell r="F4313" t="str">
            <v>Lishita Kotian</v>
          </cell>
          <cell r="G4313">
            <v>45895.674305555556</v>
          </cell>
          <cell r="H4313">
            <v>45911.527083333334</v>
          </cell>
        </row>
        <row r="4314">
          <cell r="A4314" t="str">
            <v>UCW-18076</v>
          </cell>
          <cell r="B4314" t="str">
            <v>Jaypore Catalogue</v>
          </cell>
          <cell r="C4314" t="str">
            <v>CLOSED</v>
          </cell>
          <cell r="D4314" t="str">
            <v>Highest</v>
          </cell>
          <cell r="E4314" t="str">
            <v>netscribes</v>
          </cell>
          <cell r="F4314" t="str">
            <v>Sushma Ram</v>
          </cell>
          <cell r="G4314">
            <v>45895.646527777775</v>
          </cell>
          <cell r="H4314">
            <v>45913.727083333331</v>
          </cell>
        </row>
        <row r="4315">
          <cell r="A4315" t="str">
            <v>UCW-18074</v>
          </cell>
          <cell r="B4315" t="str">
            <v>Catalogue Sheet Lot 48 (184 SKUs) Latin Quarters_23-08-2025</v>
          </cell>
          <cell r="C4315" t="str">
            <v>CLOSED</v>
          </cell>
          <cell r="D4315" t="str">
            <v>Medium</v>
          </cell>
          <cell r="E4315" t="str">
            <v>netscribes</v>
          </cell>
          <cell r="F4315" t="str">
            <v>Juilee Jadhav</v>
          </cell>
          <cell r="G4315">
            <v>45895.634722222225</v>
          </cell>
          <cell r="H4315">
            <v>45916.634722222225</v>
          </cell>
        </row>
        <row r="4316">
          <cell r="A4316" t="str">
            <v>UCW-18073</v>
          </cell>
          <cell r="B4316" t="str">
            <v>Beauty - Request to Go Live – LE46 Love Earth Vitamin C Sunscreen SPF-50 100ml ( Tatacliq) - 26 AUG</v>
          </cell>
          <cell r="C4316" t="str">
            <v>CLOSED Due to Inactive/Insufficient Information</v>
          </cell>
          <cell r="D4316" t="str">
            <v>Medium</v>
          </cell>
          <cell r="E4316" t="str">
            <v>netscribes</v>
          </cell>
          <cell r="F4316" t="str">
            <v>Shraddha Dighe</v>
          </cell>
          <cell r="G4316">
            <v>45895.634027777778</v>
          </cell>
          <cell r="H4316">
            <v>45908.444444444445</v>
          </cell>
        </row>
        <row r="4317">
          <cell r="A4317" t="str">
            <v>UCW-18072</v>
          </cell>
          <cell r="B4317" t="str">
            <v>105 Articles || New Listing For INC5 || TataCliq</v>
          </cell>
          <cell r="C4317" t="str">
            <v>CLOSED</v>
          </cell>
          <cell r="D4317" t="str">
            <v>Medium</v>
          </cell>
          <cell r="E4317" t="str">
            <v>netscribes</v>
          </cell>
          <cell r="F4317" t="str">
            <v>Lishita Kotian</v>
          </cell>
          <cell r="G4317">
            <v>45895.629166666666</v>
          </cell>
          <cell r="H4317">
            <v>45920.73541666667</v>
          </cell>
        </row>
        <row r="4318">
          <cell r="A4318" t="str">
            <v>UCW-18070</v>
          </cell>
          <cell r="B4318" t="str">
            <v>Tata cliq Latching - 23_08</v>
          </cell>
          <cell r="C4318" t="str">
            <v>CLOSED</v>
          </cell>
          <cell r="D4318" t="str">
            <v>Medium</v>
          </cell>
          <cell r="E4318" t="str">
            <v>netscribes</v>
          </cell>
          <cell r="F4318" t="str">
            <v>Juilee Jadhav</v>
          </cell>
          <cell r="G4318">
            <v>45895.599305555559</v>
          </cell>
          <cell r="H4318">
            <v>46003.97152777778</v>
          </cell>
        </row>
        <row r="4319">
          <cell r="A4319" t="str">
            <v>UCW-18069</v>
          </cell>
          <cell r="B4319" t="str">
            <v>Listing Template</v>
          </cell>
          <cell r="C4319" t="str">
            <v>CLOSED</v>
          </cell>
          <cell r="D4319" t="str">
            <v>Medium</v>
          </cell>
          <cell r="E4319" t="str">
            <v>netscribes</v>
          </cell>
          <cell r="F4319" t="str">
            <v>Mohd Tahir Shaikh</v>
          </cell>
          <cell r="G4319">
            <v>45895.591666666667</v>
          </cell>
          <cell r="H4319">
            <v>45898.729861111111</v>
          </cell>
        </row>
        <row r="4320">
          <cell r="A4320" t="str">
            <v>UCW-18068</v>
          </cell>
          <cell r="B4320" t="str">
            <v>CATALOGUE UPLOAD TATACLIQ X LIBAS 25-08-2025</v>
          </cell>
          <cell r="C4320" t="str">
            <v>CLOSED</v>
          </cell>
          <cell r="D4320" t="str">
            <v>Medium</v>
          </cell>
          <cell r="E4320" t="str">
            <v>netscribes</v>
          </cell>
          <cell r="F4320" t="str">
            <v>Sushma Ram</v>
          </cell>
          <cell r="G4320">
            <v>45895.583333333336</v>
          </cell>
          <cell r="H4320">
            <v>45920.729166666664</v>
          </cell>
        </row>
        <row r="4321">
          <cell r="A4321" t="str">
            <v>UCW-18066</v>
          </cell>
          <cell r="B4321" t="str">
            <v>Skechers Marketing and Listing Support</v>
          </cell>
          <cell r="C4321" t="str">
            <v>CLOSED</v>
          </cell>
          <cell r="D4321" t="str">
            <v>Medium</v>
          </cell>
          <cell r="E4321" t="str">
            <v>netscribes</v>
          </cell>
          <cell r="F4321" t="str">
            <v>Juilee Jadhav</v>
          </cell>
          <cell r="G4321">
            <v>45895.57916666667</v>
          </cell>
          <cell r="H4321">
            <v>46003.927777777775</v>
          </cell>
        </row>
        <row r="4322">
          <cell r="A4322" t="str">
            <v>UCW-18064</v>
          </cell>
          <cell r="B4322" t="str">
            <v>Clarification Required on Catalog Templates - TATA CLiQ - 1933 SKUs</v>
          </cell>
          <cell r="C4322" t="str">
            <v>CLOSED</v>
          </cell>
          <cell r="D4322" t="str">
            <v>Medium</v>
          </cell>
          <cell r="E4322" t="str">
            <v>netscribes</v>
          </cell>
          <cell r="F4322" t="str">
            <v>Mohd Tahir Shaikh</v>
          </cell>
          <cell r="G4322">
            <v>45895.556250000001</v>
          </cell>
          <cell r="H4322">
            <v>46003.927083333336</v>
          </cell>
        </row>
        <row r="4323">
          <cell r="A4323" t="str">
            <v>UCW-18063</v>
          </cell>
          <cell r="B4323" t="str">
            <v>Netscribes PUMA Pendency -LUX &amp; Mall</v>
          </cell>
          <cell r="C4323" t="str">
            <v>CLOSED</v>
          </cell>
          <cell r="D4323" t="str">
            <v>Medium</v>
          </cell>
          <cell r="E4323" t="str">
            <v>Chirag Dubal</v>
          </cell>
          <cell r="F4323" t="str">
            <v>Asmi Kumar</v>
          </cell>
          <cell r="G4323">
            <v>45895.554861111108</v>
          </cell>
          <cell r="H4323">
            <v>45901.728472222225</v>
          </cell>
        </row>
        <row r="4324">
          <cell r="A4324" t="str">
            <v>UCW-18060</v>
          </cell>
          <cell r="B4324" t="str">
            <v>Mapping of Products from luxury to mall account</v>
          </cell>
          <cell r="C4324" t="str">
            <v>CLOSED</v>
          </cell>
          <cell r="D4324" t="str">
            <v>Medium</v>
          </cell>
          <cell r="E4324" t="str">
            <v>netscribes</v>
          </cell>
          <cell r="F4324" t="str">
            <v>Mohd Tahir Shaikh</v>
          </cell>
          <cell r="G4324">
            <v>45895.539583333331</v>
          </cell>
          <cell r="H4324">
            <v>45897.643055555556</v>
          </cell>
        </row>
        <row r="4325">
          <cell r="A4325" t="str">
            <v>UCW-18055</v>
          </cell>
          <cell r="B4325" t="str">
            <v>Beauty - milk_shake New Listing | Dry Shampoo and Moisture&amp;More Whipped Cream - 26 AUG</v>
          </cell>
          <cell r="C4325" t="str">
            <v>CLOSED</v>
          </cell>
          <cell r="D4325" t="str">
            <v>Highest</v>
          </cell>
          <cell r="E4325" t="str">
            <v>netscribes</v>
          </cell>
          <cell r="F4325" t="str">
            <v>Shraddha Dighe</v>
          </cell>
          <cell r="G4325">
            <v>45895.508333333331</v>
          </cell>
          <cell r="H4325">
            <v>45910.648611111108</v>
          </cell>
        </row>
        <row r="4326">
          <cell r="A4326" t="str">
            <v>UCW-18054</v>
          </cell>
          <cell r="B4326" t="str">
            <v>Request for Full Product Catalog &amp; Images for Infant Essential Launch - Joie</v>
          </cell>
          <cell r="C4326" t="str">
            <v>CLOSED</v>
          </cell>
          <cell r="D4326" t="str">
            <v>Medium</v>
          </cell>
          <cell r="E4326" t="str">
            <v>Chirag Dubal</v>
          </cell>
          <cell r="F4326" t="str">
            <v>netscribes</v>
          </cell>
          <cell r="G4326">
            <v>45895.500694444447</v>
          </cell>
          <cell r="H4326">
            <v>45964.584722222222</v>
          </cell>
        </row>
        <row r="4327">
          <cell r="A4327" t="str">
            <v>UCW-18052</v>
          </cell>
          <cell r="B4327" t="str">
            <v xml:space="preserve">GUESS LISTING ON </v>
          </cell>
          <cell r="C4327" t="str">
            <v>CLOSED</v>
          </cell>
          <cell r="D4327" t="str">
            <v>Medium</v>
          </cell>
          <cell r="E4327" t="str">
            <v>netscribes</v>
          </cell>
          <cell r="F4327" t="str">
            <v>Mohd Tahir Shaikh</v>
          </cell>
          <cell r="G4327">
            <v>45895.495833333334</v>
          </cell>
          <cell r="H4327">
            <v>45923.563194444447</v>
          </cell>
        </row>
        <row r="4328">
          <cell r="A4328" t="str">
            <v>UCW-18049</v>
          </cell>
          <cell r="B4328" t="str">
            <v>Tatacliq Men Content template_20-08-25</v>
          </cell>
          <cell r="C4328" t="str">
            <v>CLOSED</v>
          </cell>
          <cell r="D4328" t="str">
            <v>Medium</v>
          </cell>
          <cell r="E4328" t="str">
            <v>Chirag Dubal</v>
          </cell>
          <cell r="F4328" t="str">
            <v>netscribes</v>
          </cell>
          <cell r="G4328">
            <v>45895.488194444442</v>
          </cell>
          <cell r="H4328">
            <v>45965.913194444445</v>
          </cell>
        </row>
        <row r="4329">
          <cell r="A4329" t="str">
            <v>UCW-18042</v>
          </cell>
          <cell r="B4329" t="str">
            <v>Tata Cliq (New Listing 42 Styles)- Varanga-19-08-2025 Seller Code : 125178</v>
          </cell>
          <cell r="C4329" t="str">
            <v>CLOSED</v>
          </cell>
          <cell r="D4329" t="str">
            <v>Medium</v>
          </cell>
          <cell r="E4329" t="str">
            <v>Chirag Dubal</v>
          </cell>
          <cell r="F4329" t="str">
            <v>netscribes</v>
          </cell>
          <cell r="G4329">
            <v>45895.478472222225</v>
          </cell>
          <cell r="H4329">
            <v>45965.913888888892</v>
          </cell>
        </row>
        <row r="4330">
          <cell r="A4330" t="str">
            <v>UCW-18040</v>
          </cell>
          <cell r="B4330" t="str">
            <v>Content Sheet and Image Link | United colors of benetton | 140 products | Tata Cliq | 1199102024</v>
          </cell>
          <cell r="C4330" t="str">
            <v>CLOSED</v>
          </cell>
          <cell r="D4330" t="str">
            <v>Medium</v>
          </cell>
          <cell r="E4330" t="str">
            <v>netscribes</v>
          </cell>
          <cell r="F4330" t="str">
            <v>Juilee Jadhav</v>
          </cell>
          <cell r="G4330">
            <v>45895.47152777778</v>
          </cell>
          <cell r="H4330">
            <v>45910.513888888891</v>
          </cell>
        </row>
        <row r="4331">
          <cell r="A4331" t="str">
            <v>UCW-18038</v>
          </cell>
          <cell r="B4331" t="str">
            <v>Raymonds MMP Enrichment_Tata Cliq | Daily Productivity- 336 unique ids - 22nd Aug</v>
          </cell>
          <cell r="C4331" t="str">
            <v>CLOSED</v>
          </cell>
          <cell r="D4331" t="str">
            <v>Medium</v>
          </cell>
          <cell r="E4331" t="str">
            <v>netscribes</v>
          </cell>
          <cell r="F4331" t="str">
            <v>Lishita Kotian</v>
          </cell>
          <cell r="G4331">
            <v>45895.461111111108</v>
          </cell>
          <cell r="H4331">
            <v>45910.505555555559</v>
          </cell>
        </row>
        <row r="4332">
          <cell r="A4332" t="str">
            <v>UCW-18037</v>
          </cell>
          <cell r="B4332" t="str">
            <v>Tatacliq Men Content template_23-08-25</v>
          </cell>
          <cell r="C4332" t="str">
            <v>CLOSED</v>
          </cell>
          <cell r="D4332" t="str">
            <v>Medium</v>
          </cell>
          <cell r="E4332" t="str">
            <v>netscribes</v>
          </cell>
          <cell r="F4332" t="str">
            <v>Sushma Ram</v>
          </cell>
          <cell r="G4332">
            <v>45895.453472222223</v>
          </cell>
          <cell r="H4332">
            <v>45906.613888888889</v>
          </cell>
        </row>
        <row r="4333">
          <cell r="A4333" t="str">
            <v>UCW-18029</v>
          </cell>
          <cell r="B4333" t="str">
            <v>TH &amp; CK | 514 - Styles</v>
          </cell>
          <cell r="C4333" t="str">
            <v>CLOSED</v>
          </cell>
          <cell r="D4333" t="str">
            <v>Medium</v>
          </cell>
          <cell r="E4333" t="str">
            <v>Chirag Dubal</v>
          </cell>
          <cell r="F4333" t="str">
            <v>Asmi Kumar</v>
          </cell>
          <cell r="G4333">
            <v>45894.948611111111</v>
          </cell>
          <cell r="H4333">
            <v>46003.856944444444</v>
          </cell>
        </row>
        <row r="4334">
          <cell r="A4334" t="str">
            <v>UCW-18027</v>
          </cell>
          <cell r="B4334" t="str">
            <v xml:space="preserve">Reebok Footwear Men &amp; Women 22-08-2025  </v>
          </cell>
          <cell r="C4334" t="str">
            <v>CLOSED</v>
          </cell>
          <cell r="D4334" t="str">
            <v>Medium</v>
          </cell>
          <cell r="E4334" t="str">
            <v>netscribes</v>
          </cell>
          <cell r="F4334" t="str">
            <v>Juilee Jadhav</v>
          </cell>
          <cell r="G4334">
            <v>45894.801388888889</v>
          </cell>
          <cell r="H4334">
            <v>46003.845138888886</v>
          </cell>
        </row>
        <row r="4335">
          <cell r="A4335" t="str">
            <v>UCW-18026</v>
          </cell>
          <cell r="B4335" t="str">
            <v>Product feed | Campus Sutra | 23-08-2025</v>
          </cell>
          <cell r="C4335" t="str">
            <v>CLOSED</v>
          </cell>
          <cell r="D4335" t="str">
            <v>Medium</v>
          </cell>
          <cell r="E4335" t="str">
            <v>netscribes</v>
          </cell>
          <cell r="F4335" t="str">
            <v>Sushma Ram</v>
          </cell>
          <cell r="G4335">
            <v>45894.793749999997</v>
          </cell>
          <cell r="H4335">
            <v>45920.722222222219</v>
          </cell>
        </row>
        <row r="4336">
          <cell r="A4336" t="str">
            <v>UCW-18025</v>
          </cell>
          <cell r="B4336" t="str">
            <v>Beauty - RE: Tata Cliq – Urgent Update of VLCC Product Images and Title-25th Aug</v>
          </cell>
          <cell r="C4336" t="str">
            <v>CLOSED</v>
          </cell>
          <cell r="D4336" t="str">
            <v>Medium</v>
          </cell>
          <cell r="E4336" t="str">
            <v>netscribes</v>
          </cell>
          <cell r="F4336" t="str">
            <v>Simi Raichel Zachariah</v>
          </cell>
          <cell r="G4336">
            <v>45894.779166666667</v>
          </cell>
          <cell r="H4336">
            <v>45910.648611111108</v>
          </cell>
        </row>
        <row r="4337">
          <cell r="A4337" t="str">
            <v>UCW-18019</v>
          </cell>
          <cell r="B4337" t="str">
            <v>Kiddopanti Image Update (22nd August 2025)</v>
          </cell>
          <cell r="C4337" t="str">
            <v>CLOSED</v>
          </cell>
          <cell r="D4337" t="str">
            <v>Medium</v>
          </cell>
          <cell r="E4337" t="str">
            <v>netscribes</v>
          </cell>
          <cell r="F4337" t="str">
            <v>Mohd Tahir Shaikh</v>
          </cell>
          <cell r="G4337">
            <v>45894.743055555555</v>
          </cell>
          <cell r="H4337">
            <v>46003.925694444442</v>
          </cell>
        </row>
        <row r="4338">
          <cell r="A4338" t="str">
            <v>UCW-18018</v>
          </cell>
          <cell r="B4338" t="str">
            <v>New Listing Casual,Formal,Sports</v>
          </cell>
          <cell r="C4338" t="str">
            <v>CLOSED Due to Inactive/Insufficient Information</v>
          </cell>
          <cell r="D4338" t="str">
            <v>Medium</v>
          </cell>
          <cell r="E4338" t="str">
            <v>netscribes</v>
          </cell>
          <cell r="F4338" t="str">
            <v>Sushma Ram</v>
          </cell>
          <cell r="G4338">
            <v>45894.740972222222</v>
          </cell>
          <cell r="H4338">
            <v>45913.499305555553</v>
          </cell>
        </row>
        <row r="4339">
          <cell r="A4339" t="str">
            <v>UCW-18016</v>
          </cell>
          <cell r="B4339" t="str">
            <v>CLONE - BEauty - RE: NEW BRAND: Bare Minerals Cataloging Internal  - July'25- 2nd july</v>
          </cell>
          <cell r="C4339" t="str">
            <v>CLOSED</v>
          </cell>
          <cell r="D4339" t="str">
            <v>Medium</v>
          </cell>
          <cell r="E4339" t="str">
            <v>netscribes</v>
          </cell>
          <cell r="F4339" t="str">
            <v>Shraddha Dighe</v>
          </cell>
          <cell r="G4339">
            <v>45894.73541666667</v>
          </cell>
          <cell r="H4339">
            <v>45920.709027777775</v>
          </cell>
        </row>
        <row r="4340">
          <cell r="A4340" t="str">
            <v>UCW-18015</v>
          </cell>
          <cell r="B4340" t="str">
            <v>Influencer Image Update TATACLIQ X LIBAS 22-08-2025</v>
          </cell>
          <cell r="C4340" t="str">
            <v>CLOSED</v>
          </cell>
          <cell r="D4340" t="str">
            <v>Medium</v>
          </cell>
          <cell r="E4340" t="str">
            <v>netscribes</v>
          </cell>
          <cell r="F4340" t="str">
            <v>Mohd Tahir Shaikh</v>
          </cell>
          <cell r="G4340">
            <v>45894.732638888891</v>
          </cell>
          <cell r="H4340">
            <v>46003.925000000003</v>
          </cell>
        </row>
        <row r="4341">
          <cell r="A4341" t="str">
            <v>UCW-17992</v>
          </cell>
          <cell r="B4341" t="str">
            <v>Spykar | Tatacliq - New Catalogue File - 22nd Aug</v>
          </cell>
          <cell r="C4341" t="str">
            <v>CLOSED</v>
          </cell>
          <cell r="D4341" t="str">
            <v>Medium</v>
          </cell>
          <cell r="E4341" t="str">
            <v>netscribes</v>
          </cell>
          <cell r="F4341" t="str">
            <v>Lishita Kotian</v>
          </cell>
          <cell r="G4341">
            <v>45894.677777777775</v>
          </cell>
          <cell r="H4341">
            <v>45900.465277777781</v>
          </cell>
        </row>
        <row r="4342">
          <cell r="A4342" t="str">
            <v>UCW-17988</v>
          </cell>
          <cell r="B4342" t="str">
            <v>Tata Cliq Catalogue Batch_9 &amp; Kids Batch-03</v>
          </cell>
          <cell r="C4342" t="str">
            <v>CLOSED</v>
          </cell>
          <cell r="D4342" t="str">
            <v>Medium</v>
          </cell>
          <cell r="E4342" t="str">
            <v>netscribes</v>
          </cell>
          <cell r="F4342" t="str">
            <v>Lishita Kotian</v>
          </cell>
          <cell r="G4342">
            <v>45894.668055555558</v>
          </cell>
          <cell r="H4342">
            <v>45897.685416666667</v>
          </cell>
        </row>
        <row r="4343">
          <cell r="A4343" t="str">
            <v>UCW-17984</v>
          </cell>
          <cell r="B4343" t="str">
            <v>Beauty - Emegamart india - Ethiglo new image updation ( 19/08/2025) - 25 AUG</v>
          </cell>
          <cell r="C4343" t="str">
            <v>CLOSED</v>
          </cell>
          <cell r="D4343" t="str">
            <v>Medium</v>
          </cell>
          <cell r="E4343" t="str">
            <v>netscribes</v>
          </cell>
          <cell r="F4343" t="str">
            <v>Shraddha Dighe</v>
          </cell>
          <cell r="G4343">
            <v>45894.658333333333</v>
          </cell>
          <cell r="H4343">
            <v>46003.923611111109</v>
          </cell>
        </row>
        <row r="4344">
          <cell r="A4344" t="str">
            <v>UCW-17983</v>
          </cell>
          <cell r="B4344" t="str">
            <v>New Catalog- Lunch Box- Little Surprise Box</v>
          </cell>
          <cell r="C4344" t="str">
            <v>CLOSED</v>
          </cell>
          <cell r="D4344" t="str">
            <v>Medium</v>
          </cell>
          <cell r="E4344" t="str">
            <v>netscribes</v>
          </cell>
          <cell r="F4344" t="str">
            <v>Lishita Kotian</v>
          </cell>
          <cell r="G4344">
            <v>45894.656944444447</v>
          </cell>
          <cell r="H4344">
            <v>45905.59097222222</v>
          </cell>
        </row>
        <row r="4345">
          <cell r="A4345" t="str">
            <v>UCW-17970</v>
          </cell>
          <cell r="B4345" t="str">
            <v>Tata Cliq Bugatti SS25 Lot 7 styles _Footwear_8 options_124766_22/08/2025</v>
          </cell>
          <cell r="C4345" t="str">
            <v>CLOSED</v>
          </cell>
          <cell r="D4345" t="str">
            <v>Medium</v>
          </cell>
          <cell r="E4345" t="str">
            <v>netscribes</v>
          </cell>
          <cell r="F4345" t="str">
            <v>Sushma Ram</v>
          </cell>
          <cell r="G4345">
            <v>45894.621527777781</v>
          </cell>
          <cell r="H4345">
            <v>45926.517361111109</v>
          </cell>
        </row>
        <row r="4346">
          <cell r="A4346" t="str">
            <v>UCW-17967</v>
          </cell>
          <cell r="B4346" t="str">
            <v>Tata: Gold 995 Bars Combo</v>
          </cell>
          <cell r="C4346" t="str">
            <v>CLOSED</v>
          </cell>
          <cell r="D4346" t="str">
            <v>Medium</v>
          </cell>
          <cell r="E4346" t="str">
            <v>netscribes</v>
          </cell>
          <cell r="F4346" t="str">
            <v>Lishita Kotian</v>
          </cell>
          <cell r="G4346">
            <v>45894.611805555556</v>
          </cell>
          <cell r="H4346">
            <v>45900.676388888889</v>
          </cell>
        </row>
        <row r="4347">
          <cell r="A4347" t="str">
            <v>UCW-17966</v>
          </cell>
          <cell r="B4347" t="str">
            <v>Tatacliq Men Content template_21-08-25</v>
          </cell>
          <cell r="C4347" t="str">
            <v>CLOSED</v>
          </cell>
          <cell r="D4347" t="str">
            <v>Medium</v>
          </cell>
          <cell r="E4347" t="str">
            <v>netscribes</v>
          </cell>
          <cell r="F4347" t="str">
            <v>Juilee Jadhav</v>
          </cell>
          <cell r="G4347">
            <v>45894.603472222225</v>
          </cell>
          <cell r="H4347">
            <v>45920.693749999999</v>
          </cell>
        </row>
        <row r="4348">
          <cell r="A4348" t="str">
            <v>UCW-17965</v>
          </cell>
          <cell r="B4348" t="str">
            <v>Beauty - Assortment for Tata Cliq Listing - 25 AUG</v>
          </cell>
          <cell r="C4348" t="str">
            <v>CLOSED Due to Inactive/Insufficient Information</v>
          </cell>
          <cell r="D4348" t="str">
            <v>Medium</v>
          </cell>
          <cell r="E4348" t="str">
            <v>netscribes</v>
          </cell>
          <cell r="F4348" t="str">
            <v>Shraddha Dighe</v>
          </cell>
          <cell r="G4348">
            <v>45894.598611111112</v>
          </cell>
          <cell r="H4348">
            <v>45912.589583333334</v>
          </cell>
        </row>
        <row r="4349">
          <cell r="A4349" t="str">
            <v>UCW-17964</v>
          </cell>
          <cell r="B4349" t="str">
            <v>Request To Add Model Images</v>
          </cell>
          <cell r="C4349" t="str">
            <v>CLOSED</v>
          </cell>
          <cell r="D4349" t="str">
            <v>Medium</v>
          </cell>
          <cell r="E4349" t="str">
            <v>netscribes</v>
          </cell>
          <cell r="F4349" t="str">
            <v>Mohd Tahir Shaikh</v>
          </cell>
          <cell r="G4349">
            <v>45894.591666666667</v>
          </cell>
          <cell r="H4349">
            <v>46003.92291666667</v>
          </cell>
        </row>
        <row r="4350">
          <cell r="A4350" t="str">
            <v>UCW-17962</v>
          </cell>
          <cell r="B4350" t="str">
            <v>AW25_Apparel_LOT_02 (424 EAN's)</v>
          </cell>
          <cell r="C4350" t="str">
            <v>CLOSED</v>
          </cell>
          <cell r="D4350" t="str">
            <v>Medium</v>
          </cell>
          <cell r="E4350" t="str">
            <v>netscribes</v>
          </cell>
          <cell r="F4350" t="str">
            <v>Lishita Kotian</v>
          </cell>
          <cell r="G4350">
            <v>45894.56527777778</v>
          </cell>
          <cell r="H4350">
            <v>45973.663194444445</v>
          </cell>
        </row>
        <row r="4351">
          <cell r="A4351" t="str">
            <v>UCW-17956</v>
          </cell>
          <cell r="B4351" t="str">
            <v>New Catalog for Tatacliq- Women ( 99 styles) ( Brand- Style Quotient )</v>
          </cell>
          <cell r="C4351" t="str">
            <v>CLOSED</v>
          </cell>
          <cell r="D4351" t="str">
            <v>Medium</v>
          </cell>
          <cell r="E4351" t="str">
            <v>netscribes</v>
          </cell>
          <cell r="F4351" t="str">
            <v>Lishita Kotian</v>
          </cell>
          <cell r="G4351">
            <v>45894.545138888891</v>
          </cell>
          <cell r="H4351">
            <v>45909.731249999997</v>
          </cell>
        </row>
        <row r="4352">
          <cell r="A4352" t="str">
            <v>UCW-17955</v>
          </cell>
          <cell r="B4352" t="str">
            <v>Beauty - Urgent:Temptu New Listing - 25 AUG</v>
          </cell>
          <cell r="C4352" t="str">
            <v>CLOSED</v>
          </cell>
          <cell r="D4352" t="str">
            <v>Medium</v>
          </cell>
          <cell r="E4352" t="str">
            <v>netscribes</v>
          </cell>
          <cell r="F4352" t="str">
            <v>Shraddha Dighe</v>
          </cell>
          <cell r="G4352">
            <v>45894.543749999997</v>
          </cell>
          <cell r="H4352">
            <v>45910.648611111108</v>
          </cell>
        </row>
        <row r="4353">
          <cell r="A4353" t="str">
            <v>UCW-17945</v>
          </cell>
          <cell r="B4353" t="str">
            <v>TataCliq | Fashion - Luxury | 24 Aug 2025 | Cataloguing-AW25 | Adults and Kids Accessories | 308 (Adults) 14 (Kids)</v>
          </cell>
          <cell r="C4353" t="str">
            <v>CLOSED</v>
          </cell>
          <cell r="D4353" t="str">
            <v>Medium</v>
          </cell>
          <cell r="E4353" t="str">
            <v>Chirag Dubal</v>
          </cell>
          <cell r="F4353" t="str">
            <v>Asmi Kumar</v>
          </cell>
          <cell r="G4353">
            <v>45894.527777777781</v>
          </cell>
          <cell r="H4353">
            <v>46004.484722222223</v>
          </cell>
        </row>
        <row r="4354">
          <cell r="A4354" t="str">
            <v>UCW-17944</v>
          </cell>
          <cell r="B4354" t="str">
            <v>Tatacliq Women Western Wear Template | 21st Aug'2025</v>
          </cell>
          <cell r="C4354" t="str">
            <v>CLOSED</v>
          </cell>
          <cell r="D4354" t="str">
            <v>Medium</v>
          </cell>
          <cell r="E4354" t="str">
            <v>netscribes</v>
          </cell>
          <cell r="F4354" t="str">
            <v>Lishita Kotian</v>
          </cell>
          <cell r="G4354">
            <v>45894.515277777777</v>
          </cell>
          <cell r="H4354">
            <v>45908.73333333333</v>
          </cell>
        </row>
        <row r="4355">
          <cell r="A4355" t="str">
            <v>UCW-17943</v>
          </cell>
          <cell r="B4355" t="str">
            <v>Beauty - Image resize - 25 to 30 AUG</v>
          </cell>
          <cell r="C4355" t="str">
            <v>CLOSED</v>
          </cell>
          <cell r="D4355" t="str">
            <v>Highest</v>
          </cell>
          <cell r="E4355" t="str">
            <v>netscribes</v>
          </cell>
          <cell r="F4355" t="str">
            <v>Shraddha Dighe</v>
          </cell>
          <cell r="G4355">
            <v>45894.509722222225</v>
          </cell>
          <cell r="H4355">
            <v>45910.649305555555</v>
          </cell>
        </row>
        <row r="4356">
          <cell r="A4356" t="str">
            <v>UCW-17938</v>
          </cell>
          <cell r="B4356" t="str">
            <v>Tatacliq Men Women Footwear Templates | 21st Aug'2025</v>
          </cell>
          <cell r="C4356" t="str">
            <v>CLOSED</v>
          </cell>
          <cell r="D4356" t="str">
            <v>Medium</v>
          </cell>
          <cell r="E4356" t="str">
            <v>netscribes</v>
          </cell>
          <cell r="F4356" t="str">
            <v>Lishita Kotian</v>
          </cell>
          <cell r="G4356">
            <v>45894.495833333334</v>
          </cell>
          <cell r="H4356">
            <v>45897.672222222223</v>
          </cell>
        </row>
        <row r="4357">
          <cell r="A4357" t="str">
            <v>UCW-17936</v>
          </cell>
          <cell r="B4357" t="str">
            <v>Tatacliq Footwear-Input-Kids Templates | 21st Aug'25</v>
          </cell>
          <cell r="C4357" t="str">
            <v>CLOSED</v>
          </cell>
          <cell r="D4357" t="str">
            <v>Medium</v>
          </cell>
          <cell r="E4357" t="str">
            <v>netscribes</v>
          </cell>
          <cell r="F4357" t="str">
            <v>Lishita Kotian</v>
          </cell>
          <cell r="G4357">
            <v>45894.490277777775</v>
          </cell>
          <cell r="H4357">
            <v>45895.675694444442</v>
          </cell>
        </row>
        <row r="4358">
          <cell r="A4358" t="str">
            <v>UCW-17934</v>
          </cell>
          <cell r="B4358" t="str">
            <v>Beauty - TEMPTU - New EAN Code Update - 22 AUG</v>
          </cell>
          <cell r="C4358" t="str">
            <v>CLOSED</v>
          </cell>
          <cell r="D4358" t="str">
            <v>Highest</v>
          </cell>
          <cell r="E4358" t="str">
            <v>netscribes</v>
          </cell>
          <cell r="F4358" t="str">
            <v>Shraddha Dighe</v>
          </cell>
          <cell r="G4358">
            <v>45894.481944444444</v>
          </cell>
          <cell r="H4358">
            <v>46003.922222222223</v>
          </cell>
        </row>
        <row r="4359">
          <cell r="A4359" t="str">
            <v>UCW-17933</v>
          </cell>
          <cell r="B4359" t="str">
            <v>Beauty - Friday Launch_15th&amp;22nd_Aug_Studiowest_20options - 25 AUG</v>
          </cell>
          <cell r="C4359" t="str">
            <v>CLOSED</v>
          </cell>
          <cell r="D4359" t="str">
            <v>Highest</v>
          </cell>
          <cell r="E4359" t="str">
            <v>netscribes</v>
          </cell>
          <cell r="F4359" t="str">
            <v>Shraddha Dighe</v>
          </cell>
          <cell r="G4359">
            <v>45894.46597222222</v>
          </cell>
          <cell r="H4359">
            <v>45904.494444444441</v>
          </cell>
        </row>
        <row r="4360">
          <cell r="A4360" t="str">
            <v>UCW-17932</v>
          </cell>
          <cell r="B4360" t="str">
            <v>Tatacliq Women Western Wear Template | 1st Aug'2025</v>
          </cell>
          <cell r="C4360" t="str">
            <v>CLOSED</v>
          </cell>
          <cell r="D4360" t="str">
            <v>Medium</v>
          </cell>
          <cell r="E4360" t="str">
            <v>netscribes</v>
          </cell>
          <cell r="F4360" t="str">
            <v>Mohd Tahir Shaikh</v>
          </cell>
          <cell r="G4360">
            <v>45894.461805555555</v>
          </cell>
          <cell r="H4360">
            <v>45909.518055555556</v>
          </cell>
        </row>
        <row r="4361">
          <cell r="A4361" t="str">
            <v>UCW-17930</v>
          </cell>
          <cell r="B4361" t="str">
            <v>AW'25 Apparel &amp; Accessories Catalogue @18th Aug - Tata Cliq</v>
          </cell>
          <cell r="C4361" t="str">
            <v>CLOSED</v>
          </cell>
          <cell r="D4361" t="str">
            <v>Medium</v>
          </cell>
          <cell r="E4361" t="str">
            <v>netscribes</v>
          </cell>
          <cell r="F4361" t="str">
            <v>Lishita Kotian</v>
          </cell>
          <cell r="G4361">
            <v>45894.454861111109</v>
          </cell>
          <cell r="H4361">
            <v>45911.561111111114</v>
          </cell>
        </row>
        <row r="4362">
          <cell r="A4362" t="str">
            <v>UCW-17925</v>
          </cell>
          <cell r="B4362" t="str">
            <v>New Collection Earrings Catalog for Upload 21.08.2025</v>
          </cell>
          <cell r="C4362" t="str">
            <v>CLOSED</v>
          </cell>
          <cell r="D4362" t="str">
            <v>Medium</v>
          </cell>
          <cell r="E4362" t="str">
            <v>netscribes</v>
          </cell>
          <cell r="F4362" t="str">
            <v>Sushma Ram</v>
          </cell>
          <cell r="G4362">
            <v>45893.893055555556</v>
          </cell>
          <cell r="H4362">
            <v>45895.818055555559</v>
          </cell>
        </row>
        <row r="4363">
          <cell r="A4363" t="str">
            <v>UCW-17923</v>
          </cell>
          <cell r="B4363" t="str">
            <v>TataCliQ &lt;&gt; New Listing WesternWear Co-Ords &amp;Dress - || Razy (040-046) || Floe (049-250) ||</v>
          </cell>
          <cell r="C4363" t="str">
            <v>CLOSED</v>
          </cell>
          <cell r="D4363" t="str">
            <v>Medium</v>
          </cell>
          <cell r="E4363" t="str">
            <v>netscribes</v>
          </cell>
          <cell r="F4363" t="str">
            <v>Sushma Ram</v>
          </cell>
          <cell r="G4363">
            <v>45893.883333333331</v>
          </cell>
          <cell r="H4363">
            <v>45909.488194444442</v>
          </cell>
        </row>
        <row r="4364">
          <cell r="A4364" t="str">
            <v>UCW-17921</v>
          </cell>
          <cell r="B4364" t="str">
            <v>Styles Migration to Tata Cliq Westbury Account - 21-08-2025</v>
          </cell>
          <cell r="C4364" t="str">
            <v>CLOSED</v>
          </cell>
          <cell r="D4364" t="str">
            <v>Medium</v>
          </cell>
          <cell r="E4364" t="str">
            <v>netscribes</v>
          </cell>
          <cell r="F4364" t="str">
            <v>Sushma Ram</v>
          </cell>
          <cell r="G4364">
            <v>45893.87777777778</v>
          </cell>
          <cell r="H4364">
            <v>46003.92083333333</v>
          </cell>
        </row>
        <row r="4365">
          <cell r="A4365" t="str">
            <v>UCW-17920</v>
          </cell>
          <cell r="B4365" t="str">
            <v>Tatacliq Specimen Template | 21st Aug'25</v>
          </cell>
          <cell r="C4365" t="str">
            <v>CLOSED</v>
          </cell>
          <cell r="D4365" t="str">
            <v>Highest</v>
          </cell>
          <cell r="E4365" t="str">
            <v>netscribes</v>
          </cell>
          <cell r="F4365" t="str">
            <v>Sushma Ram</v>
          </cell>
          <cell r="G4365">
            <v>45893.87222222222</v>
          </cell>
          <cell r="H4365">
            <v>45895.968055555553</v>
          </cell>
        </row>
        <row r="4366">
          <cell r="A4366" t="str">
            <v>UCW-17907</v>
          </cell>
          <cell r="B4366" t="str">
            <v>CK | 93 Lot</v>
          </cell>
          <cell r="C4366" t="str">
            <v>CLOSED</v>
          </cell>
          <cell r="D4366" t="str">
            <v>Medium</v>
          </cell>
          <cell r="E4366" t="str">
            <v>Chirag Dubal</v>
          </cell>
          <cell r="F4366" t="str">
            <v>Reagan D’souza</v>
          </cell>
          <cell r="G4366">
            <v>45892.947916666664</v>
          </cell>
          <cell r="H4366">
            <v>45971.430555555555</v>
          </cell>
        </row>
        <row r="4367">
          <cell r="A4367" t="str">
            <v>UCW-17905</v>
          </cell>
          <cell r="B4367" t="str">
            <v>Beauty -  Request to update images - 6 Aug</v>
          </cell>
          <cell r="C4367" t="str">
            <v>CLOSED Due to Inactive/Insufficient Information</v>
          </cell>
          <cell r="D4367" t="str">
            <v>Medium</v>
          </cell>
          <cell r="E4367" t="str">
            <v>netscribes</v>
          </cell>
          <cell r="F4367" t="str">
            <v>netscribes</v>
          </cell>
          <cell r="G4367">
            <v>45892.745833333334</v>
          </cell>
          <cell r="H4367">
            <v>45916.701388888891</v>
          </cell>
        </row>
        <row r="4368">
          <cell r="A4368" t="str">
            <v>UCW-17904</v>
          </cell>
          <cell r="B4368" t="str">
            <v>Beauty - [EXT] Fw: Spray Conditioner SKP X Tata - 13 AUG</v>
          </cell>
          <cell r="C4368" t="str">
            <v>CLOSED</v>
          </cell>
          <cell r="D4368" t="str">
            <v>Medium</v>
          </cell>
          <cell r="E4368" t="str">
            <v>netscribes</v>
          </cell>
          <cell r="F4368" t="str">
            <v>netscribes</v>
          </cell>
          <cell r="G4368">
            <v>45892.743750000001</v>
          </cell>
          <cell r="H4368">
            <v>45929.558333333334</v>
          </cell>
        </row>
        <row r="4369">
          <cell r="A4369" t="str">
            <v>UCW-17903</v>
          </cell>
          <cell r="B4369" t="str">
            <v>Beauty - Image Resize 1 - 20th Aug</v>
          </cell>
          <cell r="C4369" t="str">
            <v>CLOSED Due to Inactive/Insufficient Information</v>
          </cell>
          <cell r="D4369" t="str">
            <v>Medium</v>
          </cell>
          <cell r="E4369" t="str">
            <v>netscribes</v>
          </cell>
          <cell r="F4369" t="str">
            <v>netscribes</v>
          </cell>
          <cell r="G4369">
            <v>45892.740972222222</v>
          </cell>
          <cell r="H4369">
            <v>45894.423611111109</v>
          </cell>
        </row>
        <row r="4370">
          <cell r="A4370" t="str">
            <v>UCW-17893</v>
          </cell>
          <cell r="B4370" t="str">
            <v>CLONE - Tatacliq Lifestyle Catalog Template-Lot -120_4.08.2025</v>
          </cell>
          <cell r="C4370" t="str">
            <v>CLOSED</v>
          </cell>
          <cell r="D4370" t="str">
            <v>Medium</v>
          </cell>
          <cell r="E4370" t="str">
            <v>netscribes</v>
          </cell>
          <cell r="F4370" t="str">
            <v>Mohd Tahir Shaikh</v>
          </cell>
          <cell r="G4370">
            <v>45891.804861111108</v>
          </cell>
          <cell r="H4370">
            <v>45918.759722222225</v>
          </cell>
        </row>
        <row r="4371">
          <cell r="A4371" t="str">
            <v>UCW-17892</v>
          </cell>
          <cell r="B4371" t="str">
            <v>CLONE - Kids Apparel 31-07-2025</v>
          </cell>
          <cell r="C4371" t="str">
            <v>CLOSED</v>
          </cell>
          <cell r="D4371" t="str">
            <v>Medium</v>
          </cell>
          <cell r="E4371" t="str">
            <v>netscribes</v>
          </cell>
          <cell r="F4371" t="str">
            <v>Mohd Tahir Shaikh</v>
          </cell>
          <cell r="G4371">
            <v>45891.796527777777</v>
          </cell>
          <cell r="H4371">
            <v>45916.519444444442</v>
          </cell>
        </row>
        <row r="4372">
          <cell r="A4372" t="str">
            <v>UCW-17890</v>
          </cell>
          <cell r="B4372" t="str">
            <v>CLONE - Tatacliq Men Content template_29-07-25</v>
          </cell>
          <cell r="C4372" t="str">
            <v>CLOSED</v>
          </cell>
          <cell r="D4372" t="str">
            <v>Medium</v>
          </cell>
          <cell r="E4372" t="str">
            <v>netscribes</v>
          </cell>
          <cell r="F4372" t="str">
            <v>Mohd Tahir Shaikh</v>
          </cell>
          <cell r="G4372">
            <v>45891.787499999999</v>
          </cell>
          <cell r="H4372">
            <v>45916.518750000003</v>
          </cell>
        </row>
        <row r="4373">
          <cell r="A4373" t="str">
            <v>UCW-17888</v>
          </cell>
          <cell r="B4373" t="str">
            <v>Tata CLiq listing file for MEN &amp; women 21-08-2025</v>
          </cell>
          <cell r="C4373" t="str">
            <v>CLOSED</v>
          </cell>
          <cell r="D4373" t="str">
            <v>Medium</v>
          </cell>
          <cell r="E4373" t="str">
            <v>netscribes</v>
          </cell>
          <cell r="F4373" t="str">
            <v>Sushma Ram</v>
          </cell>
          <cell r="G4373">
            <v>45891.772916666669</v>
          </cell>
          <cell r="H4373">
            <v>45910.484027777777</v>
          </cell>
        </row>
        <row r="4374">
          <cell r="A4374" t="str">
            <v>UCW-17885</v>
          </cell>
          <cell r="B4374" t="str">
            <v>SECRET WISH | Summer wear COLLECTION | LOT 005 2025</v>
          </cell>
          <cell r="C4374" t="str">
            <v>CLOSED</v>
          </cell>
          <cell r="D4374" t="str">
            <v>Medium</v>
          </cell>
          <cell r="E4374" t="str">
            <v>Chirag Dubal</v>
          </cell>
          <cell r="F4374" t="str">
            <v>netscribes</v>
          </cell>
          <cell r="G4374">
            <v>45891.770138888889</v>
          </cell>
          <cell r="H4374">
            <v>45909.470833333333</v>
          </cell>
        </row>
        <row r="4375">
          <cell r="A4375" t="str">
            <v>UCW-17883</v>
          </cell>
          <cell r="B4375" t="str">
            <v>Bras-Bra Sets – Triumph – 20-08-2025</v>
          </cell>
          <cell r="C4375" t="str">
            <v>CLOSED</v>
          </cell>
          <cell r="D4375" t="str">
            <v>Medium</v>
          </cell>
          <cell r="E4375" t="str">
            <v>netscribes</v>
          </cell>
          <cell r="F4375" t="str">
            <v>Sushma Ram</v>
          </cell>
          <cell r="G4375">
            <v>45891.76458333333</v>
          </cell>
          <cell r="H4375">
            <v>45901.529861111114</v>
          </cell>
        </row>
        <row r="4376">
          <cell r="A4376" t="str">
            <v>UCW-17870</v>
          </cell>
          <cell r="B4376" t="str">
            <v>CLONE - Beauty - Himalaya - Combos -Listing - 14 AUG</v>
          </cell>
          <cell r="C4376" t="str">
            <v>CLOSED Due to Inactive/Insufficient Information</v>
          </cell>
          <cell r="D4376" t="str">
            <v>Medium</v>
          </cell>
          <cell r="E4376" t="str">
            <v>netscribes</v>
          </cell>
          <cell r="F4376" t="str">
            <v>Simi Raichel Zachariah</v>
          </cell>
          <cell r="G4376">
            <v>45891.676388888889</v>
          </cell>
          <cell r="H4376">
            <v>45897.768750000003</v>
          </cell>
        </row>
        <row r="4377">
          <cell r="A4377" t="str">
            <v>UCW-17864</v>
          </cell>
          <cell r="B4377" t="str">
            <v>Beauty - Updated Image Catalog Submission - Tatacliq - 22 AUG</v>
          </cell>
          <cell r="C4377" t="str">
            <v>CLOSED</v>
          </cell>
          <cell r="D4377" t="str">
            <v>Medium</v>
          </cell>
          <cell r="E4377" t="str">
            <v>netscribes</v>
          </cell>
          <cell r="F4377" t="str">
            <v>Shraddha Dighe</v>
          </cell>
          <cell r="G4377">
            <v>45891.625</v>
          </cell>
          <cell r="H4377">
            <v>45910.655555555553</v>
          </cell>
        </row>
        <row r="4378">
          <cell r="A4378" t="str">
            <v>UCW-17861</v>
          </cell>
          <cell r="B4378" t="str">
            <v>Beauty - HUL - Listing Creation - Aug - 22 AUG</v>
          </cell>
          <cell r="C4378" t="str">
            <v>CLOSED</v>
          </cell>
          <cell r="D4378" t="str">
            <v>Medium</v>
          </cell>
          <cell r="E4378" t="str">
            <v>netscribes</v>
          </cell>
          <cell r="F4378" t="str">
            <v>Shraddha Dighe</v>
          </cell>
          <cell r="G4378">
            <v>45891.609027777777</v>
          </cell>
          <cell r="H4378">
            <v>45910.655555555553</v>
          </cell>
        </row>
        <row r="4379">
          <cell r="A4379" t="str">
            <v>UCW-17858</v>
          </cell>
          <cell r="B4379" t="str">
            <v>Tatacliq Women Ethnic Wear Template | 21st Aug'2025</v>
          </cell>
          <cell r="C4379" t="str">
            <v>CLOSED</v>
          </cell>
          <cell r="D4379" t="str">
            <v>Medium</v>
          </cell>
          <cell r="E4379" t="str">
            <v>netscribes</v>
          </cell>
          <cell r="F4379" t="str">
            <v>Sushma Ram</v>
          </cell>
          <cell r="G4379">
            <v>45891.6</v>
          </cell>
          <cell r="H4379">
            <v>45905.535416666666</v>
          </cell>
        </row>
        <row r="4380">
          <cell r="A4380" t="str">
            <v>UCW-17856</v>
          </cell>
          <cell r="B4380" t="str">
            <v>AW25 Bags | Lot- 3</v>
          </cell>
          <cell r="C4380" t="str">
            <v>CLOSED</v>
          </cell>
          <cell r="D4380" t="str">
            <v>Medium</v>
          </cell>
          <cell r="E4380" t="str">
            <v>netscribes</v>
          </cell>
          <cell r="F4380" t="str">
            <v>Mohd Tahir Shaikh</v>
          </cell>
          <cell r="G4380">
            <v>45891.569444444445</v>
          </cell>
          <cell r="H4380">
            <v>45894.765972222223</v>
          </cell>
        </row>
        <row r="4381">
          <cell r="A4381" t="str">
            <v>UCW-17853</v>
          </cell>
          <cell r="B4381" t="str">
            <v>Prouduct feed | Instafab Plus | 20-08-2025</v>
          </cell>
          <cell r="C4381" t="str">
            <v>CLOSED</v>
          </cell>
          <cell r="D4381" t="str">
            <v>Medium</v>
          </cell>
          <cell r="E4381" t="str">
            <v>netscribes</v>
          </cell>
          <cell r="F4381" t="str">
            <v>Sushma Ram</v>
          </cell>
          <cell r="G4381">
            <v>45891.542361111111</v>
          </cell>
          <cell r="H4381">
            <v>45900.433333333334</v>
          </cell>
        </row>
        <row r="4382">
          <cell r="A4382" t="str">
            <v>UCW-17850</v>
          </cell>
          <cell r="B4382" t="str">
            <v>Tata Cliq: Product Listing Menswear Lot 19-07-2025</v>
          </cell>
          <cell r="C4382" t="str">
            <v>CLOSED</v>
          </cell>
          <cell r="D4382" t="str">
            <v>Medium</v>
          </cell>
          <cell r="E4382" t="str">
            <v>netscribes</v>
          </cell>
          <cell r="F4382" t="str">
            <v>Lishita Kotian</v>
          </cell>
          <cell r="G4382">
            <v>45891.518055555556</v>
          </cell>
          <cell r="H4382">
            <v>45898.717361111114</v>
          </cell>
        </row>
        <row r="4383">
          <cell r="A4383" t="str">
            <v>UCW-17849</v>
          </cell>
          <cell r="B4383" t="str">
            <v>ONLY LATCHING (LOT -57) TATA CLIQ</v>
          </cell>
          <cell r="C4383" t="str">
            <v>CLOSED</v>
          </cell>
          <cell r="D4383" t="str">
            <v>Medium</v>
          </cell>
          <cell r="E4383" t="str">
            <v>netscribes</v>
          </cell>
          <cell r="F4383" t="str">
            <v>Mohd Tahir Shaikh</v>
          </cell>
          <cell r="G4383">
            <v>45891.51458333333</v>
          </cell>
          <cell r="H4383">
            <v>45898.569444444445</v>
          </cell>
        </row>
        <row r="4384">
          <cell r="A4384" t="str">
            <v>UCW-17845</v>
          </cell>
          <cell r="B4384" t="str">
            <v>Beauty - Cataloguing Request -Biotique - 22 AUG</v>
          </cell>
          <cell r="C4384" t="str">
            <v>CLOSED</v>
          </cell>
          <cell r="D4384" t="str">
            <v>Medium</v>
          </cell>
          <cell r="E4384" t="str">
            <v>netscribes</v>
          </cell>
          <cell r="F4384" t="str">
            <v>Shraddha Dighe</v>
          </cell>
          <cell r="G4384">
            <v>45891.5</v>
          </cell>
          <cell r="H4384">
            <v>45910.65625</v>
          </cell>
        </row>
        <row r="4385">
          <cell r="A4385" t="str">
            <v>UCW-17844</v>
          </cell>
          <cell r="B4385" t="str">
            <v xml:space="preserve">Kids Apparel 20-08-2025 </v>
          </cell>
          <cell r="C4385" t="str">
            <v>CLOSED</v>
          </cell>
          <cell r="D4385" t="str">
            <v>Medium</v>
          </cell>
          <cell r="E4385" t="str">
            <v>netscribes</v>
          </cell>
          <cell r="F4385" t="str">
            <v>Sushma Ram</v>
          </cell>
          <cell r="G4385">
            <v>45891.491666666669</v>
          </cell>
          <cell r="H4385">
            <v>46003.919444444444</v>
          </cell>
        </row>
        <row r="4386">
          <cell r="A4386" t="str">
            <v>UCW-17843</v>
          </cell>
          <cell r="B4386" t="str">
            <v>Catalogue Upload Feed - 22-08-2025</v>
          </cell>
          <cell r="C4386" t="str">
            <v>CLOSED</v>
          </cell>
          <cell r="D4386" t="str">
            <v>Medium</v>
          </cell>
          <cell r="E4386" t="str">
            <v>netscribes</v>
          </cell>
          <cell r="F4386" t="str">
            <v>Mohd Tahir Shaikh</v>
          </cell>
          <cell r="G4386">
            <v>45891.490277777775</v>
          </cell>
          <cell r="H4386">
            <v>45905.689583333333</v>
          </cell>
        </row>
        <row r="4387">
          <cell r="A4387" t="str">
            <v>UCW-17842</v>
          </cell>
          <cell r="B4387" t="str">
            <v>Puma New Listings</v>
          </cell>
          <cell r="C4387" t="str">
            <v>CLOSED</v>
          </cell>
          <cell r="D4387" t="str">
            <v>Medium</v>
          </cell>
          <cell r="E4387" t="str">
            <v>netscribes</v>
          </cell>
          <cell r="F4387" t="str">
            <v>Sushma Ram</v>
          </cell>
          <cell r="G4387">
            <v>45891.486805555556</v>
          </cell>
          <cell r="H4387">
            <v>45903.790972222225</v>
          </cell>
        </row>
        <row r="4388">
          <cell r="A4388" t="str">
            <v>UCW-17841</v>
          </cell>
          <cell r="B4388" t="str">
            <v>The Bear House_AW25 Collection_Lot No. 41</v>
          </cell>
          <cell r="C4388" t="str">
            <v>CLOSED</v>
          </cell>
          <cell r="D4388" t="str">
            <v>Medium</v>
          </cell>
          <cell r="E4388" t="str">
            <v>netscribes</v>
          </cell>
          <cell r="F4388" t="str">
            <v>Lishita Kotian</v>
          </cell>
          <cell r="G4388">
            <v>45891.48333333333</v>
          </cell>
          <cell r="H4388">
            <v>45898.714583333334</v>
          </cell>
        </row>
        <row r="4389">
          <cell r="A4389" t="str">
            <v>UCW-17840</v>
          </cell>
          <cell r="B4389" t="str">
            <v>Beauty - New Listing file - 22 AUG</v>
          </cell>
          <cell r="C4389" t="str">
            <v>CLOSED</v>
          </cell>
          <cell r="D4389" t="str">
            <v>High</v>
          </cell>
          <cell r="E4389" t="str">
            <v>netscribes</v>
          </cell>
          <cell r="F4389" t="str">
            <v>Shraddha Dighe</v>
          </cell>
          <cell r="G4389">
            <v>45891.48333333333</v>
          </cell>
          <cell r="H4389">
            <v>45898.604166666664</v>
          </cell>
        </row>
        <row r="4390">
          <cell r="A4390" t="str">
            <v>UCW-17837</v>
          </cell>
          <cell r="B4390" t="str">
            <v>Beauty - Estee Lauder - NPL Aug'25 - 22 AUG</v>
          </cell>
          <cell r="C4390" t="str">
            <v>CLOSED</v>
          </cell>
          <cell r="D4390" t="str">
            <v>Highest</v>
          </cell>
          <cell r="E4390" t="str">
            <v>netscribes</v>
          </cell>
          <cell r="F4390" t="str">
            <v>Shraddha Dighe</v>
          </cell>
          <cell r="G4390">
            <v>45891.474305555559</v>
          </cell>
          <cell r="H4390">
            <v>45898.599305555559</v>
          </cell>
        </row>
        <row r="4391">
          <cell r="A4391" t="str">
            <v>UCW-17836</v>
          </cell>
          <cell r="B4391" t="str">
            <v xml:space="preserve">Men's Apparel 20-08-2025 </v>
          </cell>
          <cell r="C4391" t="str">
            <v>CLOSED</v>
          </cell>
          <cell r="D4391" t="str">
            <v>Medium</v>
          </cell>
          <cell r="E4391" t="str">
            <v>netscribes</v>
          </cell>
          <cell r="F4391" t="str">
            <v>Lishita Kotian</v>
          </cell>
          <cell r="G4391">
            <v>45891.474305555559</v>
          </cell>
          <cell r="H4391">
            <v>46003.918055555558</v>
          </cell>
        </row>
        <row r="4392">
          <cell r="A4392" t="str">
            <v>UCW-17834</v>
          </cell>
          <cell r="B4392" t="str">
            <v>Beauty - Clinique NPL - Aug'25 - 22 AUG</v>
          </cell>
          <cell r="C4392" t="str">
            <v>CLOSED</v>
          </cell>
          <cell r="D4392" t="str">
            <v>Medium</v>
          </cell>
          <cell r="E4392" t="str">
            <v>netscribes</v>
          </cell>
          <cell r="F4392" t="str">
            <v>Shraddha Dighe</v>
          </cell>
          <cell r="G4392">
            <v>45891.470833333333</v>
          </cell>
          <cell r="H4392">
            <v>45910.65625</v>
          </cell>
        </row>
        <row r="4393">
          <cell r="A4393" t="str">
            <v>UCW-17833</v>
          </cell>
          <cell r="B4393" t="str">
            <v>Tatacliq Specimen Template | 20th Aug'25</v>
          </cell>
          <cell r="C4393" t="str">
            <v>CLOSED</v>
          </cell>
          <cell r="D4393" t="str">
            <v>Medium</v>
          </cell>
          <cell r="E4393" t="str">
            <v>netscribes</v>
          </cell>
          <cell r="F4393" t="str">
            <v>Lishita Kotian</v>
          </cell>
          <cell r="G4393">
            <v>45891.468055555553</v>
          </cell>
          <cell r="H4393">
            <v>45895.974305555559</v>
          </cell>
        </row>
        <row r="4394">
          <cell r="A4394" t="str">
            <v>UCW-17829</v>
          </cell>
          <cell r="B4394" t="str">
            <v>CLONE - New Listings to be created</v>
          </cell>
          <cell r="C4394" t="str">
            <v>CLOSED Due to Inactive/Insufficient Information</v>
          </cell>
          <cell r="D4394" t="str">
            <v>Medium</v>
          </cell>
          <cell r="E4394" t="str">
            <v>netscribes</v>
          </cell>
          <cell r="F4394" t="str">
            <v>Mohd Tahir Shaikh</v>
          </cell>
          <cell r="G4394">
            <v>45891.448611111111</v>
          </cell>
          <cell r="H4394">
            <v>45903.8</v>
          </cell>
        </row>
        <row r="4395">
          <cell r="A4395" t="str">
            <v>UCW-17824</v>
          </cell>
          <cell r="B4395" t="str">
            <v>Category Catalog - FEMMELLA-20 August'25</v>
          </cell>
          <cell r="C4395" t="str">
            <v>CLOSED</v>
          </cell>
          <cell r="D4395" t="str">
            <v>Medium</v>
          </cell>
          <cell r="E4395" t="str">
            <v>netscribes</v>
          </cell>
          <cell r="F4395" t="str">
            <v>Sushma Ram</v>
          </cell>
          <cell r="G4395">
            <v>45890.8</v>
          </cell>
          <cell r="H4395">
            <v>45899.593055555553</v>
          </cell>
        </row>
        <row r="4396">
          <cell r="A4396" t="str">
            <v>UCW-17823</v>
          </cell>
          <cell r="B4396" t="str">
            <v>Hancock English Navy Women @ Tatacliq New Catalog</v>
          </cell>
          <cell r="C4396" t="str">
            <v>CLOSED</v>
          </cell>
          <cell r="D4396" t="str">
            <v>Medium</v>
          </cell>
          <cell r="E4396" t="str">
            <v>netscribes</v>
          </cell>
          <cell r="F4396" t="str">
            <v>Mohd Tahir Shaikh</v>
          </cell>
          <cell r="G4396">
            <v>45890.8</v>
          </cell>
          <cell r="H4396">
            <v>45903.804166666669</v>
          </cell>
        </row>
        <row r="4397">
          <cell r="A4397" t="str">
            <v>UCW-17821</v>
          </cell>
          <cell r="B4397" t="str">
            <v xml:space="preserve">New lot Aug </v>
          </cell>
          <cell r="C4397" t="str">
            <v>CLOSED</v>
          </cell>
          <cell r="D4397" t="str">
            <v>Medium</v>
          </cell>
          <cell r="E4397" t="str">
            <v>netscribes</v>
          </cell>
          <cell r="F4397" t="str">
            <v>Mohd Tahir Shaikh</v>
          </cell>
          <cell r="G4397">
            <v>45890.78402777778</v>
          </cell>
          <cell r="H4397">
            <v>45903.813194444447</v>
          </cell>
        </row>
        <row r="4398">
          <cell r="A4398" t="str">
            <v>UCW-17819</v>
          </cell>
          <cell r="B4398" t="str">
            <v>Tatacliq Men Content template_20-08-25</v>
          </cell>
          <cell r="C4398" t="str">
            <v>CLOSED</v>
          </cell>
          <cell r="D4398" t="str">
            <v>Medium</v>
          </cell>
          <cell r="E4398" t="str">
            <v>netscribes</v>
          </cell>
          <cell r="F4398" t="str">
            <v>Lishita Kotian</v>
          </cell>
          <cell r="G4398">
            <v>45890.779166666667</v>
          </cell>
          <cell r="H4398">
            <v>45899.697222222225</v>
          </cell>
        </row>
        <row r="4399">
          <cell r="A4399" t="str">
            <v>UCW-17809</v>
          </cell>
          <cell r="B4399" t="str">
            <v>Tata Master Data</v>
          </cell>
          <cell r="C4399" t="str">
            <v>CLOSED</v>
          </cell>
          <cell r="D4399" t="str">
            <v>Medium</v>
          </cell>
          <cell r="E4399" t="str">
            <v>netscribes</v>
          </cell>
          <cell r="F4399" t="str">
            <v>Mohd Tahir Shaikh</v>
          </cell>
          <cell r="G4399">
            <v>45890.74722222222</v>
          </cell>
          <cell r="H4399">
            <v>45897.591666666667</v>
          </cell>
        </row>
        <row r="4400">
          <cell r="A4400" t="str">
            <v>UCW-17806</v>
          </cell>
          <cell r="B4400" t="str">
            <v>Beauty - Fabessentials - Request for Raksha Bandhan Gift Set SKUs &amp; Catalog Details x Tata Cliq - 21 AUG</v>
          </cell>
          <cell r="C4400" t="str">
            <v>CLOSED</v>
          </cell>
          <cell r="D4400" t="str">
            <v>Medium</v>
          </cell>
          <cell r="E4400" t="str">
            <v>netscribes</v>
          </cell>
          <cell r="F4400" t="str">
            <v>Shraddha Dighe</v>
          </cell>
          <cell r="G4400">
            <v>45890.711805555555</v>
          </cell>
          <cell r="H4400">
            <v>45910.65625</v>
          </cell>
        </row>
        <row r="4401">
          <cell r="A4401" t="str">
            <v>UCW-17803</v>
          </cell>
          <cell r="B4401" t="str">
            <v>Beauty - New Product Cataloging - Ajmal &amp; Sons - 21 Aug</v>
          </cell>
          <cell r="C4401" t="str">
            <v>CLOSED Due to Inactive/Insufficient Information</v>
          </cell>
          <cell r="D4401" t="str">
            <v>Medium</v>
          </cell>
          <cell r="E4401" t="str">
            <v>netscribes</v>
          </cell>
          <cell r="F4401" t="str">
            <v>Shraddha Dighe</v>
          </cell>
          <cell r="G4401">
            <v>45890.706250000003</v>
          </cell>
          <cell r="H4401">
            <v>45901.790277777778</v>
          </cell>
        </row>
        <row r="4402">
          <cell r="A4402" t="str">
            <v>UCW-17800</v>
          </cell>
          <cell r="B4402" t="str">
            <v>Nike listing file for Tata Luxury</v>
          </cell>
          <cell r="C4402" t="str">
            <v>CLOSED</v>
          </cell>
          <cell r="D4402" t="str">
            <v>Medium</v>
          </cell>
          <cell r="E4402" t="str">
            <v>Chirag Dubal</v>
          </cell>
          <cell r="F4402" t="str">
            <v>Asmi Kumar</v>
          </cell>
          <cell r="G4402">
            <v>45890.690972222219</v>
          </cell>
          <cell r="H4402">
            <v>45895.795138888891</v>
          </cell>
        </row>
        <row r="4403">
          <cell r="A4403" t="str">
            <v>UCW-17799</v>
          </cell>
          <cell r="B4403" t="str">
            <v>CLONE - Beauty - Images Update - 29-07-2025 - 5 Aug</v>
          </cell>
          <cell r="C4403" t="str">
            <v>CLOSED</v>
          </cell>
          <cell r="D4403" t="str">
            <v>Highest</v>
          </cell>
          <cell r="E4403" t="str">
            <v>netscribes</v>
          </cell>
          <cell r="F4403" t="str">
            <v>Simi Raichel Zachariah</v>
          </cell>
          <cell r="G4403">
            <v>45890.654861111114</v>
          </cell>
          <cell r="H4403">
            <v>46003.917361111111</v>
          </cell>
        </row>
        <row r="4404">
          <cell r="A4404" t="str">
            <v>UCW-17797</v>
          </cell>
          <cell r="B4404" t="str">
            <v>Beauty - 2 Pending SKUs</v>
          </cell>
          <cell r="C4404" t="str">
            <v>CLOSED</v>
          </cell>
          <cell r="D4404" t="str">
            <v>Medium</v>
          </cell>
          <cell r="E4404" t="str">
            <v>netscribes</v>
          </cell>
          <cell r="F4404" t="str">
            <v>netscribes</v>
          </cell>
          <cell r="G4404">
            <v>45890.640277777777</v>
          </cell>
          <cell r="H4404">
            <v>45964.625</v>
          </cell>
        </row>
        <row r="4405">
          <cell r="A4405" t="str">
            <v>UCW-17787</v>
          </cell>
          <cell r="B4405" t="str">
            <v>New Catalogue(345) | 196 Styles | Men | Tata Cliq | 19-08-2025</v>
          </cell>
          <cell r="C4405" t="str">
            <v>CLOSED</v>
          </cell>
          <cell r="D4405" t="str">
            <v>Medium</v>
          </cell>
          <cell r="E4405" t="str">
            <v>netscribes</v>
          </cell>
          <cell r="F4405" t="str">
            <v>Juilee Jadhav</v>
          </cell>
          <cell r="G4405">
            <v>45890.554166666669</v>
          </cell>
          <cell r="H4405">
            <v>45897.697916666664</v>
          </cell>
        </row>
        <row r="4406">
          <cell r="A4406" t="str">
            <v>UCW-17786</v>
          </cell>
          <cell r="B4406" t="str">
            <v>Etnia Barcelona MP codes</v>
          </cell>
          <cell r="C4406" t="str">
            <v>CLOSED</v>
          </cell>
          <cell r="D4406" t="str">
            <v>Medium</v>
          </cell>
          <cell r="E4406" t="str">
            <v>netscribes</v>
          </cell>
          <cell r="F4406" t="str">
            <v>Mohd Tahir Shaikh</v>
          </cell>
          <cell r="G4406">
            <v>45890.551388888889</v>
          </cell>
          <cell r="H4406">
            <v>45892.539583333331</v>
          </cell>
        </row>
        <row r="4407">
          <cell r="A4407" t="str">
            <v>UCW-17776</v>
          </cell>
          <cell r="B4407" t="str">
            <v>Beauty - Pending 2 SKUs</v>
          </cell>
          <cell r="C4407" t="str">
            <v>CLOSED</v>
          </cell>
          <cell r="D4407" t="str">
            <v>Medium</v>
          </cell>
          <cell r="E4407" t="str">
            <v>netscribes</v>
          </cell>
          <cell r="F4407" t="str">
            <v>netscribes</v>
          </cell>
          <cell r="G4407">
            <v>45890.507638888892</v>
          </cell>
          <cell r="H4407">
            <v>45964.624305555553</v>
          </cell>
        </row>
        <row r="4408">
          <cell r="A4408" t="str">
            <v>UCW-17766</v>
          </cell>
          <cell r="B4408" t="str">
            <v xml:space="preserve">Men's Apparel 19-08-2025 </v>
          </cell>
          <cell r="C4408" t="str">
            <v>CLOSED</v>
          </cell>
          <cell r="D4408" t="str">
            <v>Medium</v>
          </cell>
          <cell r="E4408" t="str">
            <v>netscribes</v>
          </cell>
          <cell r="F4408" t="str">
            <v>Juilee Jadhav</v>
          </cell>
          <cell r="G4408">
            <v>45890.46875</v>
          </cell>
          <cell r="H4408">
            <v>46003.916666666664</v>
          </cell>
        </row>
        <row r="4409">
          <cell r="A4409" t="str">
            <v>UCW-17765</v>
          </cell>
          <cell r="B4409" t="str">
            <v>Women's Innerwear, Activewear &amp; Nightwear – “Clovia” – 19 Aug, 2025</v>
          </cell>
          <cell r="C4409" t="str">
            <v>CLOSED</v>
          </cell>
          <cell r="D4409" t="str">
            <v>Medium</v>
          </cell>
          <cell r="E4409" t="str">
            <v>netscribes</v>
          </cell>
          <cell r="F4409" t="str">
            <v>Mohd Tahir Shaikh</v>
          </cell>
          <cell r="G4409">
            <v>45890.467361111114</v>
          </cell>
          <cell r="H4409">
            <v>45898.705555555556</v>
          </cell>
        </row>
        <row r="4410">
          <cell r="A4410" t="str">
            <v>UCW-17754</v>
          </cell>
          <cell r="B4410" t="str">
            <v>SeeSaw MP codes</v>
          </cell>
          <cell r="C4410" t="str">
            <v>CLOSED Due to Inactive/Insufficient Information</v>
          </cell>
          <cell r="D4410" t="str">
            <v>Medium</v>
          </cell>
          <cell r="E4410" t="str">
            <v>netscribes</v>
          </cell>
          <cell r="F4410" t="str">
            <v>Mohd Tahir Shaikh</v>
          </cell>
          <cell r="G4410">
            <v>45889.791666666664</v>
          </cell>
          <cell r="H4410">
            <v>45889.801388888889</v>
          </cell>
        </row>
        <row r="4411">
          <cell r="A4411" t="str">
            <v>UCW-17753</v>
          </cell>
          <cell r="B4411" t="str">
            <v>Women's Apparel 19-08-2025</v>
          </cell>
          <cell r="C4411" t="str">
            <v>CLOSED</v>
          </cell>
          <cell r="D4411" t="str">
            <v>Medium</v>
          </cell>
          <cell r="E4411" t="str">
            <v>netscribes</v>
          </cell>
          <cell r="F4411" t="str">
            <v>Juilee Jadhav</v>
          </cell>
          <cell r="G4411">
            <v>45889.788888888892</v>
          </cell>
          <cell r="H4411">
            <v>46188.748611111114</v>
          </cell>
        </row>
        <row r="4412">
          <cell r="A4412" t="str">
            <v>UCW-17752</v>
          </cell>
          <cell r="B4412" t="str">
            <v>JJ FTW &amp; ACC AW-25 (Lot-4 &amp; 5)- Tata Cliq</v>
          </cell>
          <cell r="C4412" t="str">
            <v>CLOSED</v>
          </cell>
          <cell r="D4412" t="str">
            <v>Medium</v>
          </cell>
          <cell r="E4412" t="str">
            <v>netscribes</v>
          </cell>
          <cell r="F4412" t="str">
            <v>Mohd Tahir Shaikh</v>
          </cell>
          <cell r="G4412">
            <v>45889.770833333336</v>
          </cell>
          <cell r="H4412">
            <v>45897.763194444444</v>
          </cell>
        </row>
        <row r="4413">
          <cell r="A4413" t="str">
            <v>UCW-17750</v>
          </cell>
          <cell r="B4413" t="str">
            <v>Beauty - Image resizing</v>
          </cell>
          <cell r="C4413" t="str">
            <v>CLOSED</v>
          </cell>
          <cell r="D4413" t="str">
            <v>Medium</v>
          </cell>
          <cell r="E4413" t="str">
            <v>netscribes</v>
          </cell>
          <cell r="F4413" t="str">
            <v>Shraddha Dighe</v>
          </cell>
          <cell r="G4413">
            <v>45889.757638888892</v>
          </cell>
          <cell r="H4413">
            <v>45894.479166666664</v>
          </cell>
        </row>
        <row r="4414">
          <cell r="A4414" t="str">
            <v>UCW-17749</v>
          </cell>
          <cell r="B4414" t="str">
            <v>Beauty - Image Resize 1 - 20th Aug</v>
          </cell>
          <cell r="C4414" t="str">
            <v>CLOSED</v>
          </cell>
          <cell r="D4414" t="str">
            <v>Medium</v>
          </cell>
          <cell r="E4414" t="str">
            <v>netscribes</v>
          </cell>
          <cell r="F4414" t="str">
            <v>Simi Raichel Zachariah</v>
          </cell>
          <cell r="G4414">
            <v>45889.755555555559</v>
          </cell>
          <cell r="H4414">
            <v>45910.657638888886</v>
          </cell>
        </row>
        <row r="4415">
          <cell r="A4415" t="str">
            <v>UCW-17744</v>
          </cell>
          <cell r="B4415" t="str">
            <v>CLONE - Beauty - Himalaya - Combos -Listing - 14 AUG</v>
          </cell>
          <cell r="C4415" t="str">
            <v>CLOSED Due to Inactive/Insufficient Information</v>
          </cell>
          <cell r="D4415" t="str">
            <v>Medium</v>
          </cell>
          <cell r="E4415" t="str">
            <v>netscribes</v>
          </cell>
          <cell r="F4415" t="str">
            <v>Simi Raichel Zachariah</v>
          </cell>
          <cell r="G4415">
            <v>45889.740277777775</v>
          </cell>
          <cell r="H4415">
            <v>45892.412499999999</v>
          </cell>
        </row>
        <row r="4416">
          <cell r="A4416" t="str">
            <v>UCW-17740</v>
          </cell>
          <cell r="B4416" t="str">
            <v>Beauty - Dusting Powder - LSO (EAN &amp; SKU) - Update - 20 AUG</v>
          </cell>
          <cell r="C4416" t="str">
            <v>CLOSED</v>
          </cell>
          <cell r="D4416" t="str">
            <v>High</v>
          </cell>
          <cell r="E4416" t="str">
            <v>netscribes</v>
          </cell>
          <cell r="F4416" t="str">
            <v>Shraddha Dighe</v>
          </cell>
          <cell r="G4416">
            <v>45889.727083333331</v>
          </cell>
          <cell r="H4416">
            <v>45903.583333333336</v>
          </cell>
        </row>
        <row r="4417">
          <cell r="A4417" t="str">
            <v>UCW-17738</v>
          </cell>
          <cell r="B4417" t="str">
            <v>Tatacliq Women Ethnic Wear Template | 14th Aug'2025</v>
          </cell>
          <cell r="C4417" t="str">
            <v>CLOSED</v>
          </cell>
          <cell r="D4417" t="str">
            <v>Medium</v>
          </cell>
          <cell r="E4417" t="str">
            <v>netscribes</v>
          </cell>
          <cell r="F4417" t="str">
            <v>Mohd Tahir Shaikh</v>
          </cell>
          <cell r="G4417">
            <v>45889.720833333333</v>
          </cell>
          <cell r="H4417">
            <v>45898.70416666667</v>
          </cell>
        </row>
        <row r="4418">
          <cell r="A4418" t="str">
            <v>UCW-17736</v>
          </cell>
          <cell r="B4418" t="str">
            <v xml:space="preserve">Tatacliq Lifestyle Catalog Template-Lot -122_18.08.2025 </v>
          </cell>
          <cell r="C4418" t="str">
            <v>CLOSED</v>
          </cell>
          <cell r="D4418" t="str">
            <v>Medium</v>
          </cell>
          <cell r="E4418" t="str">
            <v>netscribes</v>
          </cell>
          <cell r="F4418" t="str">
            <v>Mohd Tahir Shaikh</v>
          </cell>
          <cell r="G4418">
            <v>45889.70416666667</v>
          </cell>
          <cell r="H4418">
            <v>45897.644444444442</v>
          </cell>
        </row>
        <row r="4419">
          <cell r="A4419" t="str">
            <v>UCW-17735</v>
          </cell>
          <cell r="B4419" t="str">
            <v>Tata Cliq (New Listing 42 Styles)- Varanga-19-08-2025 Seller Code : 125178</v>
          </cell>
          <cell r="C4419" t="str">
            <v>CLOSED</v>
          </cell>
          <cell r="D4419" t="str">
            <v>Medium</v>
          </cell>
          <cell r="E4419" t="str">
            <v>netscribes</v>
          </cell>
          <cell r="F4419" t="str">
            <v>Lishita Kotian</v>
          </cell>
          <cell r="G4419">
            <v>45889.703472222223</v>
          </cell>
          <cell r="H4419">
            <v>45895.685416666667</v>
          </cell>
        </row>
        <row r="4420">
          <cell r="A4420" t="str">
            <v>UCW-17733</v>
          </cell>
          <cell r="B4420" t="str">
            <v>Missing LOV List &amp; Dropdowns in Coin &amp; Bar Template</v>
          </cell>
          <cell r="C4420" t="str">
            <v>CLOSED</v>
          </cell>
          <cell r="D4420" t="str">
            <v>Medium</v>
          </cell>
          <cell r="E4420" t="str">
            <v>netscribes</v>
          </cell>
          <cell r="F4420" t="str">
            <v>Mohd Tahir Shaikh</v>
          </cell>
          <cell r="G4420">
            <v>45889.690972222219</v>
          </cell>
          <cell r="H4420">
            <v>45898.513194444444</v>
          </cell>
        </row>
        <row r="4421">
          <cell r="A4421" t="str">
            <v>UCW-17730</v>
          </cell>
          <cell r="B4421" t="str">
            <v>Image Updation TATACLIQ - LIBAS (20-08-2025)</v>
          </cell>
          <cell r="C4421" t="str">
            <v>CLOSED</v>
          </cell>
          <cell r="D4421" t="str">
            <v>Medium</v>
          </cell>
          <cell r="E4421" t="str">
            <v>Chirag Dubal</v>
          </cell>
          <cell r="F4421" t="str">
            <v>Shweta Phadtare</v>
          </cell>
          <cell r="G4421">
            <v>45889.665972222225</v>
          </cell>
          <cell r="H4421">
            <v>45891.615277777775</v>
          </cell>
        </row>
        <row r="4422">
          <cell r="A4422" t="str">
            <v>UCW-17729</v>
          </cell>
          <cell r="B4422" t="str">
            <v>TataCliq X Bewakoof II Mens Wear II 19-08-2025</v>
          </cell>
          <cell r="C4422" t="str">
            <v>CLOSED</v>
          </cell>
          <cell r="D4422" t="str">
            <v>Medium</v>
          </cell>
          <cell r="E4422" t="str">
            <v>netscribes</v>
          </cell>
          <cell r="F4422" t="str">
            <v>Mohd Tahir Shaikh</v>
          </cell>
          <cell r="G4422">
            <v>45889.662499999999</v>
          </cell>
          <cell r="H4422">
            <v>45897.611805555556</v>
          </cell>
        </row>
        <row r="4423">
          <cell r="A4423" t="str">
            <v>UCW-17728</v>
          </cell>
          <cell r="B4423" t="str">
            <v>Tatacliq- Image Update- 583 Styles</v>
          </cell>
          <cell r="C4423" t="str">
            <v>CLOSED</v>
          </cell>
          <cell r="D4423" t="str">
            <v>Medium</v>
          </cell>
          <cell r="E4423" t="str">
            <v>Chirag Dubal</v>
          </cell>
          <cell r="F4423" t="str">
            <v>Shweta Phadtare</v>
          </cell>
          <cell r="G4423">
            <v>45889.659722222219</v>
          </cell>
          <cell r="H4423">
            <v>45898.692361111112</v>
          </cell>
        </row>
        <row r="4424">
          <cell r="A4424" t="str">
            <v>UCW-17727</v>
          </cell>
          <cell r="B4424" t="str">
            <v>Tatacliq Men Women Footwear Templates | 19th July'2025</v>
          </cell>
          <cell r="C4424" t="str">
            <v>CLOSED</v>
          </cell>
          <cell r="D4424" t="str">
            <v>Medium</v>
          </cell>
          <cell r="E4424" t="str">
            <v>netscribes</v>
          </cell>
          <cell r="F4424" t="str">
            <v>Juilee Jadhav</v>
          </cell>
          <cell r="G4424">
            <v>45889.657638888886</v>
          </cell>
          <cell r="H4424">
            <v>45895.955555555556</v>
          </cell>
        </row>
        <row r="4425">
          <cell r="A4425" t="str">
            <v>UCW-17724</v>
          </cell>
          <cell r="B4425" t="str">
            <v>CLONE - Beauty - RE: Carrera Tata Cliq Onboarding- 26th March</v>
          </cell>
          <cell r="C4425" t="str">
            <v>CLOSED</v>
          </cell>
          <cell r="D4425" t="str">
            <v>High</v>
          </cell>
          <cell r="E4425" t="str">
            <v>netscribes</v>
          </cell>
          <cell r="F4425" t="str">
            <v>Simi Raichel Zachariah</v>
          </cell>
          <cell r="G4425">
            <v>45889.625694444447</v>
          </cell>
          <cell r="H4425">
            <v>45890.588888888888</v>
          </cell>
        </row>
        <row r="4426">
          <cell r="A4426" t="str">
            <v>UCW-17723</v>
          </cell>
          <cell r="B4426" t="str">
            <v>BIBA_Kriti's Images to be Removed</v>
          </cell>
          <cell r="C4426" t="str">
            <v>CLOSED</v>
          </cell>
          <cell r="D4426" t="str">
            <v>Medium</v>
          </cell>
          <cell r="E4426" t="str">
            <v>Chirag Dubal</v>
          </cell>
          <cell r="F4426" t="str">
            <v>Shweta Phadtare</v>
          </cell>
          <cell r="G4426">
            <v>45889.62222222222</v>
          </cell>
          <cell r="H4426">
            <v>46003.931250000001</v>
          </cell>
        </row>
        <row r="4427">
          <cell r="A4427" t="str">
            <v>UCW-17722</v>
          </cell>
          <cell r="B4427" t="str">
            <v>Beauty - Friday Launch_08th_Aug_Studiowest_24 Options - 20 AUG</v>
          </cell>
          <cell r="C4427" t="str">
            <v>CLOSED</v>
          </cell>
          <cell r="D4427" t="str">
            <v>Medium</v>
          </cell>
          <cell r="E4427" t="str">
            <v>netscribes</v>
          </cell>
          <cell r="F4427" t="str">
            <v>Shraddha Dighe</v>
          </cell>
          <cell r="G4427">
            <v>45889.606249999997</v>
          </cell>
          <cell r="H4427">
            <v>45903.582638888889</v>
          </cell>
        </row>
        <row r="4428">
          <cell r="A4428" t="str">
            <v>UCW-17719</v>
          </cell>
          <cell r="B4428" t="str">
            <v>Beauty - TCL CATALOGUING : September 25' Order cycle - Fragrance - SALEABLES - 20 AUG</v>
          </cell>
          <cell r="C4428" t="str">
            <v>CLOSED</v>
          </cell>
          <cell r="D4428" t="str">
            <v>High</v>
          </cell>
          <cell r="E4428" t="str">
            <v>netscribes</v>
          </cell>
          <cell r="F4428" t="str">
            <v>Shraddha Dighe</v>
          </cell>
          <cell r="G4428">
            <v>45889.547222222223</v>
          </cell>
          <cell r="H4428">
            <v>45974.665277777778</v>
          </cell>
        </row>
        <row r="4429">
          <cell r="A4429" t="str">
            <v>UCW-17716</v>
          </cell>
          <cell r="B4429" t="str">
            <v xml:space="preserve">Bag Accessories 18-08-2025 </v>
          </cell>
          <cell r="C4429" t="str">
            <v>CLOSED</v>
          </cell>
          <cell r="D4429" t="str">
            <v>Medium</v>
          </cell>
          <cell r="E4429" t="str">
            <v>netscribes</v>
          </cell>
          <cell r="F4429" t="str">
            <v>Lishita Kotian</v>
          </cell>
          <cell r="G4429">
            <v>45889.527777777781</v>
          </cell>
          <cell r="H4429">
            <v>45899.95208333333</v>
          </cell>
        </row>
        <row r="4430">
          <cell r="A4430" t="str">
            <v>UCW-17715</v>
          </cell>
          <cell r="B4430" t="str">
            <v>Beauty - Foxtale x Tata CLiq New listing - 20 AUG</v>
          </cell>
          <cell r="C4430" t="str">
            <v>CLOSED</v>
          </cell>
          <cell r="D4430" t="str">
            <v>Medium</v>
          </cell>
          <cell r="E4430" t="str">
            <v>netscribes</v>
          </cell>
          <cell r="F4430" t="str">
            <v>Shraddha Dighe</v>
          </cell>
          <cell r="G4430">
            <v>45889.51666666667</v>
          </cell>
          <cell r="H4430">
            <v>45891.472916666666</v>
          </cell>
        </row>
        <row r="4431">
          <cell r="A4431" t="str">
            <v>UCW-17714</v>
          </cell>
          <cell r="B4431" t="str">
            <v>Beauty - Image Overhaul_Neutrogena_Neutrogena Combo - 20 AUG</v>
          </cell>
          <cell r="C4431" t="str">
            <v>CLOSED</v>
          </cell>
          <cell r="D4431" t="str">
            <v>High</v>
          </cell>
          <cell r="E4431" t="str">
            <v>netscribes</v>
          </cell>
          <cell r="F4431" t="str">
            <v>Shraddha Dighe</v>
          </cell>
          <cell r="G4431">
            <v>45889.511805555558</v>
          </cell>
          <cell r="H4431">
            <v>46003.914583333331</v>
          </cell>
        </row>
        <row r="4432">
          <cell r="A4432" t="str">
            <v>UCW-17712</v>
          </cell>
          <cell r="B4432" t="str">
            <v>Hoversoul Women Footwear Listing Leathertex 19 Aug 2025</v>
          </cell>
          <cell r="C4432" t="str">
            <v>CLOSED</v>
          </cell>
          <cell r="D4432" t="str">
            <v>Medium</v>
          </cell>
          <cell r="E4432" t="str">
            <v>netscribes</v>
          </cell>
          <cell r="F4432" t="str">
            <v>Mohd Tahir Shaikh</v>
          </cell>
          <cell r="G4432">
            <v>45889.510416666664</v>
          </cell>
          <cell r="H4432">
            <v>45899.51458333333</v>
          </cell>
        </row>
        <row r="4433">
          <cell r="A4433" t="str">
            <v>UCW-17707</v>
          </cell>
          <cell r="B4433" t="str">
            <v>DAALI FESTIVE CATALOUGE DROP 7- 18 AUG</v>
          </cell>
          <cell r="C4433" t="str">
            <v>CLOSED</v>
          </cell>
          <cell r="D4433" t="str">
            <v>Medium</v>
          </cell>
          <cell r="E4433" t="str">
            <v>netscribes</v>
          </cell>
          <cell r="F4433" t="str">
            <v>Mohd Tahir Shaikh</v>
          </cell>
          <cell r="G4433">
            <v>45889.470833333333</v>
          </cell>
          <cell r="H4433">
            <v>45898.540277777778</v>
          </cell>
        </row>
        <row r="4434">
          <cell r="A4434" t="str">
            <v>UCW-17704</v>
          </cell>
          <cell r="B4434" t="str">
            <v>Beauty - Max Factor Listing for New Launch SKU's - 20 AUG</v>
          </cell>
          <cell r="C4434" t="str">
            <v>CLOSED</v>
          </cell>
          <cell r="D4434" t="str">
            <v>Highest</v>
          </cell>
          <cell r="E4434" t="str">
            <v>netscribes</v>
          </cell>
          <cell r="F4434" t="str">
            <v>Shraddha Dighe</v>
          </cell>
          <cell r="G4434">
            <v>45889.459027777775</v>
          </cell>
          <cell r="H4434">
            <v>45903.582638888889</v>
          </cell>
        </row>
        <row r="4435">
          <cell r="A4435" t="str">
            <v>UCW-17702</v>
          </cell>
          <cell r="B4435" t="str">
            <v>Beauty - New product listing for Lip Liner ( tatacliq) - 20 AUG</v>
          </cell>
          <cell r="C4435" t="str">
            <v>CLOSED</v>
          </cell>
          <cell r="D4435" t="str">
            <v>Medium</v>
          </cell>
          <cell r="E4435" t="str">
            <v>netscribes</v>
          </cell>
          <cell r="F4435" t="str">
            <v>Shraddha Dighe</v>
          </cell>
          <cell r="G4435">
            <v>45889.45416666667</v>
          </cell>
          <cell r="H4435">
            <v>45898.559027777781</v>
          </cell>
        </row>
        <row r="4436">
          <cell r="A4436" t="str">
            <v>UCW-17701</v>
          </cell>
          <cell r="B4436" t="str">
            <v>Beauty - New Catalogue Master Sheet - 20 AUG</v>
          </cell>
          <cell r="C4436" t="str">
            <v>CLOSED</v>
          </cell>
          <cell r="D4436" t="str">
            <v>Highest</v>
          </cell>
          <cell r="E4436" t="str">
            <v>netscribes</v>
          </cell>
          <cell r="F4436" t="str">
            <v>Shraddha Dighe</v>
          </cell>
          <cell r="G4436">
            <v>45889.447222222225</v>
          </cell>
          <cell r="H4436">
            <v>45903.581944444442</v>
          </cell>
        </row>
        <row r="4437">
          <cell r="A4437" t="str">
            <v>UCW-17700</v>
          </cell>
          <cell r="B4437" t="str">
            <v>Beauty - (Bioderma x TataCliq) Cicabio SPF 50 40ml Listing - August 2025 - 20 AUG</v>
          </cell>
          <cell r="C4437" t="str">
            <v>CLOSED</v>
          </cell>
          <cell r="D4437" t="str">
            <v>High</v>
          </cell>
          <cell r="E4437" t="str">
            <v>netscribes</v>
          </cell>
          <cell r="F4437" t="str">
            <v>Shraddha Dighe</v>
          </cell>
          <cell r="G4437">
            <v>45889.436111111114</v>
          </cell>
          <cell r="H4437">
            <v>45903.581944444442</v>
          </cell>
        </row>
        <row r="4438">
          <cell r="A4438" t="str">
            <v>UCW-17692</v>
          </cell>
          <cell r="B4438" t="str">
            <v>Seiko, Chronikle Clocks - Multiplatform Listings - 94 Skus</v>
          </cell>
          <cell r="C4438" t="str">
            <v>CLOSED</v>
          </cell>
          <cell r="D4438" t="str">
            <v>Medium</v>
          </cell>
          <cell r="E4438" t="str">
            <v>netscribes</v>
          </cell>
          <cell r="F4438" t="str">
            <v>Juilee Jadhav</v>
          </cell>
          <cell r="G4438">
            <v>45888.967361111114</v>
          </cell>
          <cell r="H4438">
            <v>46003.913888888892</v>
          </cell>
        </row>
        <row r="4439">
          <cell r="A4439" t="str">
            <v>UCW-17684</v>
          </cell>
          <cell r="B4439" t="str">
            <v>Globus Women's Wear Apparels - 63 Styles - Batch 105 (Western Wear) (18.08.2025) (Seller Code - 124013)</v>
          </cell>
          <cell r="C4439" t="str">
            <v>CLOSED</v>
          </cell>
          <cell r="D4439" t="str">
            <v>Medium</v>
          </cell>
          <cell r="E4439" t="str">
            <v>netscribes</v>
          </cell>
          <cell r="F4439" t="str">
            <v>Juilee Jadhav</v>
          </cell>
          <cell r="G4439">
            <v>45888.945138888892</v>
          </cell>
          <cell r="H4439">
            <v>45891.87777777778</v>
          </cell>
        </row>
        <row r="4440">
          <cell r="A4440" t="str">
            <v>UCW-17682</v>
          </cell>
          <cell r="B4440" t="str">
            <v>Required Images Updates for 7 Sku's</v>
          </cell>
          <cell r="C4440" t="str">
            <v>CLOSED</v>
          </cell>
          <cell r="D4440" t="str">
            <v>Medium</v>
          </cell>
          <cell r="E4440" t="str">
            <v>netscribes</v>
          </cell>
          <cell r="F4440" t="str">
            <v>Juilee Jadhav</v>
          </cell>
          <cell r="G4440">
            <v>45888.931250000001</v>
          </cell>
          <cell r="H4440">
            <v>45898.480555555558</v>
          </cell>
        </row>
        <row r="4441">
          <cell r="A4441" t="str">
            <v>UCW-17677</v>
          </cell>
          <cell r="B4441" t="str">
            <v>TATACLIQ INFLUENCER IMAGE ADDITION - 18-08-2025</v>
          </cell>
          <cell r="C4441" t="str">
            <v>CLOSED</v>
          </cell>
          <cell r="D4441" t="str">
            <v>Medium</v>
          </cell>
          <cell r="E4441" t="str">
            <v>netscribes</v>
          </cell>
          <cell r="F4441" t="str">
            <v>Mohd Tahir Shaikh</v>
          </cell>
          <cell r="G4441">
            <v>45888.818749999999</v>
          </cell>
          <cell r="H4441">
            <v>46003.913194444445</v>
          </cell>
        </row>
        <row r="4442">
          <cell r="A4442" t="str">
            <v>UCW-17675</v>
          </cell>
          <cell r="B4442" t="str">
            <v xml:space="preserve">Globus Women's Wear Apparels -  37 Styles - Batch 105 (Brand - Globus Stores Pvt Ltd) (Ethnic Wear) (18.08.2025) (Seller ID - 124013) </v>
          </cell>
          <cell r="C4442" t="str">
            <v>CLOSED</v>
          </cell>
          <cell r="D4442" t="str">
            <v>Medium</v>
          </cell>
          <cell r="E4442" t="str">
            <v>netscribes</v>
          </cell>
          <cell r="F4442" t="str">
            <v>Mohd Tahir Shaikh</v>
          </cell>
          <cell r="G4442">
            <v>45888.811805555553</v>
          </cell>
          <cell r="H4442">
            <v>45891.823611111111</v>
          </cell>
        </row>
        <row r="4443">
          <cell r="A4443" t="str">
            <v>UCW-17674</v>
          </cell>
          <cell r="B4443" t="str">
            <v>TATACLIQ CATALOGUE UPLOAD FOR SALE - 18-07-2025</v>
          </cell>
          <cell r="C4443" t="str">
            <v>CLOSED</v>
          </cell>
          <cell r="D4443" t="str">
            <v>Medium</v>
          </cell>
          <cell r="E4443" t="str">
            <v>Chirag Dubal</v>
          </cell>
          <cell r="F4443" t="str">
            <v>netscribes</v>
          </cell>
          <cell r="G4443">
            <v>45888.810416666667</v>
          </cell>
          <cell r="H4443">
            <v>45965.914583333331</v>
          </cell>
        </row>
        <row r="4444">
          <cell r="A4444" t="str">
            <v>UCW-17673</v>
          </cell>
          <cell r="B4444" t="str">
            <v>Manyavar Listing 02.07.25</v>
          </cell>
          <cell r="C4444" t="str">
            <v>CLOSED</v>
          </cell>
          <cell r="D4444" t="str">
            <v>Medium</v>
          </cell>
          <cell r="E4444" t="str">
            <v>Chirag Dubal</v>
          </cell>
          <cell r="F4444" t="str">
            <v>netscribes</v>
          </cell>
          <cell r="G4444">
            <v>45888.808333333334</v>
          </cell>
          <cell r="H4444">
            <v>45965.92083333333</v>
          </cell>
        </row>
        <row r="4445">
          <cell r="A4445" t="str">
            <v>UCW-17672</v>
          </cell>
          <cell r="B4445" t="str">
            <v xml:space="preserve">Women's Apparel 16-07-2025 </v>
          </cell>
          <cell r="C4445" t="str">
            <v>CLOSED</v>
          </cell>
          <cell r="D4445" t="str">
            <v>Medium</v>
          </cell>
          <cell r="E4445" t="str">
            <v>Chirag Dubal</v>
          </cell>
          <cell r="F4445" t="str">
            <v>netscribes</v>
          </cell>
          <cell r="G4445">
            <v>45888.806944444441</v>
          </cell>
          <cell r="H4445">
            <v>45965.920138888891</v>
          </cell>
        </row>
        <row r="4446">
          <cell r="A4446" t="str">
            <v>UCW-17671</v>
          </cell>
          <cell r="B4446" t="str">
            <v>New Product Listing Details &amp; Images Shared for Tata CLiQ – April 2025</v>
          </cell>
          <cell r="C4446" t="str">
            <v>CLOSED</v>
          </cell>
          <cell r="D4446" t="str">
            <v>Medium</v>
          </cell>
          <cell r="E4446" t="str">
            <v>netscribes</v>
          </cell>
          <cell r="F4446" t="str">
            <v>netscribes</v>
          </cell>
          <cell r="G4446">
            <v>45888.805555555555</v>
          </cell>
          <cell r="H4446">
            <v>45996.496527777781</v>
          </cell>
        </row>
        <row r="4447">
          <cell r="A4447" t="str">
            <v>UCW-17670</v>
          </cell>
          <cell r="B4447" t="str">
            <v>Red Tape Tata CLiQ Footwear Catalog_03-07-2025</v>
          </cell>
          <cell r="C4447" t="str">
            <v>CLOSED</v>
          </cell>
          <cell r="D4447" t="str">
            <v>Medium</v>
          </cell>
          <cell r="E4447" t="str">
            <v>Chirag Dubal</v>
          </cell>
          <cell r="F4447" t="str">
            <v>netscribes</v>
          </cell>
          <cell r="G4447">
            <v>45888.803472222222</v>
          </cell>
          <cell r="H4447">
            <v>45965.936111111114</v>
          </cell>
        </row>
        <row r="4448">
          <cell r="A4448" t="str">
            <v>UCW-17669</v>
          </cell>
          <cell r="B4448" t="str">
            <v>PINACOLADA X Tata CliQ Fashion</v>
          </cell>
          <cell r="C4448" t="str">
            <v>CLOSED</v>
          </cell>
          <cell r="D4448" t="str">
            <v>Medium</v>
          </cell>
          <cell r="E4448" t="str">
            <v>Chirag Dubal</v>
          </cell>
          <cell r="F4448" t="str">
            <v>netscribes</v>
          </cell>
          <cell r="G4448">
            <v>45888.802777777775</v>
          </cell>
          <cell r="H4448">
            <v>45965.920138888891</v>
          </cell>
        </row>
        <row r="4449">
          <cell r="A4449" t="str">
            <v>UCW-17668</v>
          </cell>
          <cell r="B4449" t="str">
            <v>Tata Cliq Cataloguing Data (Men Women &amp; Kids)</v>
          </cell>
          <cell r="C4449" t="str">
            <v>CLOSED</v>
          </cell>
          <cell r="D4449" t="str">
            <v>Medium</v>
          </cell>
          <cell r="E4449" t="str">
            <v>Chirag Dubal</v>
          </cell>
          <cell r="F4449" t="str">
            <v>netscribes</v>
          </cell>
          <cell r="G4449">
            <v>45888.800694444442</v>
          </cell>
          <cell r="H4449">
            <v>45965.919444444444</v>
          </cell>
        </row>
        <row r="4450">
          <cell r="A4450" t="str">
            <v>UCW-17666</v>
          </cell>
          <cell r="B4450" t="str">
            <v>USPA &amp; ARROW - TATACLIQ_New Listing_29052025</v>
          </cell>
          <cell r="C4450" t="str">
            <v>CLOSED</v>
          </cell>
          <cell r="D4450" t="str">
            <v>Medium</v>
          </cell>
          <cell r="E4450" t="str">
            <v>Chirag Dubal</v>
          </cell>
          <cell r="F4450" t="str">
            <v>netscribes</v>
          </cell>
          <cell r="G4450">
            <v>45888.79791666667</v>
          </cell>
          <cell r="H4450">
            <v>45965.919444444444</v>
          </cell>
        </row>
        <row r="4451">
          <cell r="A4451" t="str">
            <v>UCW-17664</v>
          </cell>
          <cell r="B4451" t="str">
            <v>London Rag - Women's style - 9 styles</v>
          </cell>
          <cell r="C4451" t="str">
            <v>CLOSED</v>
          </cell>
          <cell r="D4451" t="str">
            <v>Medium</v>
          </cell>
          <cell r="E4451" t="str">
            <v>Chirag Dubal</v>
          </cell>
          <cell r="F4451" t="str">
            <v>netscribes</v>
          </cell>
          <cell r="G4451">
            <v>45888.79583333333</v>
          </cell>
          <cell r="H4451">
            <v>45965.919444444444</v>
          </cell>
        </row>
        <row r="4452">
          <cell r="A4452" t="str">
            <v>UCW-17663</v>
          </cell>
          <cell r="B4452" t="str">
            <v>TataCliq | Fashion - Luxury | 19 Aug 2025 | Cataloguing-AW25 | Adults and Kids Footwear | 199 (Adults) 17 (Kids)</v>
          </cell>
          <cell r="C4452" t="str">
            <v>CLOSED</v>
          </cell>
          <cell r="D4452" t="str">
            <v>Medium</v>
          </cell>
          <cell r="E4452" t="str">
            <v>Chirag Dubal</v>
          </cell>
          <cell r="F4452" t="str">
            <v>Asmi Kumar</v>
          </cell>
          <cell r="G4452">
            <v>45888.793749999997</v>
          </cell>
          <cell r="H4452">
            <v>45897.79583333333</v>
          </cell>
        </row>
        <row r="4453">
          <cell r="A4453" t="str">
            <v>UCW-17662</v>
          </cell>
          <cell r="B4453" t="str">
            <v>Tatacliq Lifestyle Catalog Template-Lot -121_11.08.2025</v>
          </cell>
          <cell r="C4453" t="str">
            <v>CLOSED</v>
          </cell>
          <cell r="D4453" t="str">
            <v>Medium</v>
          </cell>
          <cell r="E4453" t="str">
            <v>Chirag Dubal</v>
          </cell>
          <cell r="F4453" t="str">
            <v>netscribes</v>
          </cell>
          <cell r="G4453">
            <v>45888.791666666664</v>
          </cell>
          <cell r="H4453">
            <v>46217.497916666667</v>
          </cell>
        </row>
        <row r="4454">
          <cell r="A4454" t="str">
            <v>UCW-17661</v>
          </cell>
          <cell r="B4454" t="str">
            <v>Tata Cliq Catalogue AW'25 | Footwear Styles @26th June</v>
          </cell>
          <cell r="C4454" t="str">
            <v>CLOSED</v>
          </cell>
          <cell r="D4454" t="str">
            <v>Medium</v>
          </cell>
          <cell r="E4454" t="str">
            <v>Chirag Dubal</v>
          </cell>
          <cell r="F4454" t="str">
            <v>netscribes</v>
          </cell>
          <cell r="G4454">
            <v>45888.791666666664</v>
          </cell>
          <cell r="H4454">
            <v>45965.918749999997</v>
          </cell>
        </row>
        <row r="4455">
          <cell r="A4455" t="str">
            <v>UCW-17657</v>
          </cell>
          <cell r="B4455" t="str">
            <v>New Listing Template :- 23-06-2025</v>
          </cell>
          <cell r="C4455" t="str">
            <v>CLOSED</v>
          </cell>
          <cell r="D4455" t="str">
            <v>Medium</v>
          </cell>
          <cell r="E4455" t="str">
            <v>Chirag Dubal</v>
          </cell>
          <cell r="F4455" t="str">
            <v>netscribes</v>
          </cell>
          <cell r="G4455">
            <v>45888.75277777778</v>
          </cell>
          <cell r="H4455">
            <v>45965.918749999997</v>
          </cell>
        </row>
        <row r="4456">
          <cell r="A4456" t="str">
            <v>UCW-17656</v>
          </cell>
          <cell r="B4456" t="str">
            <v>New SKU Woodland Footwear (179 articles) (21-6-25)</v>
          </cell>
          <cell r="C4456" t="str">
            <v>CLOSED</v>
          </cell>
          <cell r="D4456" t="str">
            <v>Medium</v>
          </cell>
          <cell r="E4456" t="str">
            <v>Chirag Dubal</v>
          </cell>
          <cell r="F4456" t="str">
            <v>netscribes</v>
          </cell>
          <cell r="G4456">
            <v>45888.74722222222</v>
          </cell>
          <cell r="H4456">
            <v>45965.918055555558</v>
          </cell>
        </row>
        <row r="4457">
          <cell r="A4457" t="str">
            <v>UCW-17654</v>
          </cell>
          <cell r="B4457" t="str">
            <v>Tatacliq Women Western Wear Template | 18th July'25</v>
          </cell>
          <cell r="C4457" t="str">
            <v>CLOSED</v>
          </cell>
          <cell r="D4457" t="str">
            <v>Medium</v>
          </cell>
          <cell r="E4457" t="str">
            <v>Chirag Dubal</v>
          </cell>
          <cell r="F4457" t="str">
            <v>netscribes</v>
          </cell>
          <cell r="G4457">
            <v>45888.744444444441</v>
          </cell>
          <cell r="H4457">
            <v>45965.935416666667</v>
          </cell>
        </row>
        <row r="4458">
          <cell r="A4458" t="str">
            <v>UCW-17653</v>
          </cell>
          <cell r="B4458" t="str">
            <v>Women's Apparel 16-06-2025</v>
          </cell>
          <cell r="C4458" t="str">
            <v>CLOSED</v>
          </cell>
          <cell r="D4458" t="str">
            <v>Medium</v>
          </cell>
          <cell r="E4458" t="str">
            <v>netscribes</v>
          </cell>
          <cell r="F4458" t="str">
            <v>netscribes</v>
          </cell>
          <cell r="G4458">
            <v>45888.744444444441</v>
          </cell>
          <cell r="H4458">
            <v>45965.918055555558</v>
          </cell>
        </row>
        <row r="4459">
          <cell r="A4459" t="str">
            <v>UCW-17651</v>
          </cell>
          <cell r="B4459" t="str">
            <v>New Balance Footwear 126934 13th June 25 (1206 SKU LOT)</v>
          </cell>
          <cell r="C4459" t="str">
            <v>CLOSED</v>
          </cell>
          <cell r="D4459" t="str">
            <v>Medium</v>
          </cell>
          <cell r="E4459" t="str">
            <v>Chirag Dubal</v>
          </cell>
          <cell r="F4459" t="str">
            <v>netscribes</v>
          </cell>
          <cell r="G4459">
            <v>45888.740972222222</v>
          </cell>
          <cell r="H4459">
            <v>45965.917361111111</v>
          </cell>
        </row>
        <row r="4460">
          <cell r="A4460" t="str">
            <v>UCW-17650</v>
          </cell>
          <cell r="B4460" t="str">
            <v>Tatacliq Kids Content template_21-07-25</v>
          </cell>
          <cell r="C4460" t="str">
            <v>CLOSED</v>
          </cell>
          <cell r="D4460" t="str">
            <v>Medium</v>
          </cell>
          <cell r="E4460" t="str">
            <v>Chirag Dubal</v>
          </cell>
          <cell r="F4460" t="str">
            <v>netscribes</v>
          </cell>
          <cell r="G4460">
            <v>45888.740972222222</v>
          </cell>
          <cell r="H4460">
            <v>45897.756249999999</v>
          </cell>
        </row>
        <row r="4461">
          <cell r="A4461" t="str">
            <v>UCW-17648</v>
          </cell>
          <cell r="B4461" t="str">
            <v>Footwear Attributes SS'25</v>
          </cell>
          <cell r="C4461" t="str">
            <v>CLOSED</v>
          </cell>
          <cell r="D4461" t="str">
            <v>Medium</v>
          </cell>
          <cell r="E4461" t="str">
            <v>Chirag Dubal</v>
          </cell>
          <cell r="F4461" t="str">
            <v>netscribes</v>
          </cell>
          <cell r="G4461">
            <v>45888.738194444442</v>
          </cell>
          <cell r="H4461">
            <v>45965.917361111111</v>
          </cell>
        </row>
        <row r="4462">
          <cell r="A4462" t="str">
            <v>UCW-17647</v>
          </cell>
          <cell r="B4462" t="str">
            <v>TATA - Vero Moda SS25 (Lot-5) - Highest Priority</v>
          </cell>
          <cell r="C4462" t="str">
            <v>CLOSED</v>
          </cell>
          <cell r="D4462" t="str">
            <v>Medium</v>
          </cell>
          <cell r="E4462" t="str">
            <v>Chirag Dubal</v>
          </cell>
          <cell r="F4462" t="str">
            <v>netscribes</v>
          </cell>
          <cell r="G4462">
            <v>45888.73541666667</v>
          </cell>
          <cell r="H4462">
            <v>45965.935416666667</v>
          </cell>
        </row>
        <row r="4463">
          <cell r="A4463" t="str">
            <v>UCW-17645</v>
          </cell>
          <cell r="B4463" t="str">
            <v>Columbia 126460 Apparels F25 Listings 22-07-2025</v>
          </cell>
          <cell r="C4463" t="str">
            <v>CLOSED</v>
          </cell>
          <cell r="D4463" t="str">
            <v>Medium</v>
          </cell>
          <cell r="E4463" t="str">
            <v>Chirag Dubal</v>
          </cell>
          <cell r="F4463" t="str">
            <v>netscribes</v>
          </cell>
          <cell r="G4463">
            <v>45888.734027777777</v>
          </cell>
          <cell r="H4463">
            <v>45965.907638888886</v>
          </cell>
        </row>
        <row r="4464">
          <cell r="A4464" t="str">
            <v>UCW-17644</v>
          </cell>
          <cell r="B4464" t="str">
            <v>Product listing request on Tata Cliq of 113 Product Designs having 2892 SKUs</v>
          </cell>
          <cell r="C4464" t="str">
            <v>CLOSED</v>
          </cell>
          <cell r="D4464" t="str">
            <v>Medium</v>
          </cell>
          <cell r="E4464" t="str">
            <v>Chirag Dubal</v>
          </cell>
          <cell r="F4464" t="str">
            <v>netscribes</v>
          </cell>
          <cell r="G4464">
            <v>45888.732638888891</v>
          </cell>
          <cell r="H4464">
            <v>45965.93472222222</v>
          </cell>
        </row>
        <row r="4465">
          <cell r="A4465" t="str">
            <v>UCW-17643</v>
          </cell>
          <cell r="B4465" t="str">
            <v>Tatacliq Men Content template_26-05-25</v>
          </cell>
          <cell r="C4465" t="str">
            <v>CLOSED</v>
          </cell>
          <cell r="D4465" t="str">
            <v>Medium</v>
          </cell>
          <cell r="E4465" t="str">
            <v>Chirag Dubal</v>
          </cell>
          <cell r="F4465" t="str">
            <v>netscribes</v>
          </cell>
          <cell r="G4465">
            <v>45888.730555555558</v>
          </cell>
          <cell r="H4465">
            <v>45965.907638888886</v>
          </cell>
        </row>
        <row r="4466">
          <cell r="A4466" t="str">
            <v>UCW-17642</v>
          </cell>
          <cell r="B4466" t="str">
            <v>Tata Cliq Lot 9 - Kids 32 Styles (Biba)</v>
          </cell>
          <cell r="C4466" t="str">
            <v>CLOSED</v>
          </cell>
          <cell r="D4466" t="str">
            <v>Medium</v>
          </cell>
          <cell r="E4466" t="str">
            <v>Chirag Dubal</v>
          </cell>
          <cell r="F4466" t="str">
            <v>netscribes</v>
          </cell>
          <cell r="G4466">
            <v>45888.729166666664</v>
          </cell>
          <cell r="H4466">
            <v>45965.90625</v>
          </cell>
        </row>
        <row r="4467">
          <cell r="A4467" t="str">
            <v>UCW-17640</v>
          </cell>
          <cell r="B4467" t="str">
            <v>New Listing Template :- 22-07-2025</v>
          </cell>
          <cell r="C4467" t="str">
            <v>CLOSED</v>
          </cell>
          <cell r="D4467" t="str">
            <v>Medium</v>
          </cell>
          <cell r="E4467" t="str">
            <v>Chirag Dubal</v>
          </cell>
          <cell r="F4467" t="str">
            <v>netscribes</v>
          </cell>
          <cell r="G4467">
            <v>45888.727777777778</v>
          </cell>
          <cell r="H4467">
            <v>45965.880555555559</v>
          </cell>
        </row>
        <row r="4468">
          <cell r="A4468" t="str">
            <v>UCW-17638</v>
          </cell>
          <cell r="B4468" t="str">
            <v>Tata Cliq listings - 07-05-2025</v>
          </cell>
          <cell r="C4468" t="str">
            <v>CLOSED</v>
          </cell>
          <cell r="D4468" t="str">
            <v>Medium</v>
          </cell>
          <cell r="E4468" t="str">
            <v>Chirag Dubal</v>
          </cell>
          <cell r="F4468" t="str">
            <v>netscribes</v>
          </cell>
          <cell r="G4468">
            <v>45888.720833333333</v>
          </cell>
          <cell r="H4468">
            <v>45965.880555555559</v>
          </cell>
        </row>
        <row r="4469">
          <cell r="A4469" t="str">
            <v>UCW-17637</v>
          </cell>
          <cell r="B4469" t="str">
            <v>Tatacliq Women Western Wear Template | 23rd July'25</v>
          </cell>
          <cell r="C4469" t="str">
            <v>CLOSED</v>
          </cell>
          <cell r="D4469" t="str">
            <v>Medium</v>
          </cell>
          <cell r="E4469" t="str">
            <v>Chirag Dubal</v>
          </cell>
          <cell r="F4469" t="str">
            <v>netscribes</v>
          </cell>
          <cell r="G4469">
            <v>45888.719444444447</v>
          </cell>
          <cell r="H4469">
            <v>45965.879861111112</v>
          </cell>
        </row>
        <row r="4470">
          <cell r="A4470" t="str">
            <v>UCW-17636</v>
          </cell>
          <cell r="B4470" t="str">
            <v>Kids Footwear New Styles For Tatacliq (SS-25) - (Styles-42) 16.05.2025</v>
          </cell>
          <cell r="C4470" t="str">
            <v>CLOSED</v>
          </cell>
          <cell r="D4470" t="str">
            <v>Medium</v>
          </cell>
          <cell r="E4470" t="str">
            <v>Chirag Dubal</v>
          </cell>
          <cell r="F4470" t="str">
            <v>netscribes</v>
          </cell>
          <cell r="G4470">
            <v>45888.71875</v>
          </cell>
          <cell r="H4470">
            <v>45965.879861111112</v>
          </cell>
        </row>
        <row r="4471">
          <cell r="A4471" t="str">
            <v>UCW-17635</v>
          </cell>
          <cell r="B4471" t="str">
            <v>Tatacliq Kids Apparel Template | 15th May'25</v>
          </cell>
          <cell r="C4471" t="str">
            <v>CLOSED</v>
          </cell>
          <cell r="D4471" t="str">
            <v>Medium</v>
          </cell>
          <cell r="E4471" t="str">
            <v>Chirag Dubal</v>
          </cell>
          <cell r="F4471" t="str">
            <v>netscribes</v>
          </cell>
          <cell r="G4471">
            <v>45888.716666666667</v>
          </cell>
          <cell r="H4471">
            <v>45965.879166666666</v>
          </cell>
        </row>
        <row r="4472">
          <cell r="A4472" t="str">
            <v>UCW-17634</v>
          </cell>
          <cell r="B4472" t="str">
            <v>SKU BB-WP172-PU-GLD</v>
          </cell>
          <cell r="C4472" t="str">
            <v>CLOSED</v>
          </cell>
          <cell r="D4472" t="str">
            <v>Medium</v>
          </cell>
          <cell r="E4472" t="str">
            <v>Chirag Dubal</v>
          </cell>
          <cell r="F4472" t="str">
            <v>netscribes</v>
          </cell>
          <cell r="G4472">
            <v>45888.713888888888</v>
          </cell>
          <cell r="H4472">
            <v>45993.568055555559</v>
          </cell>
        </row>
        <row r="4473">
          <cell r="A4473" t="str">
            <v>UCW-17633</v>
          </cell>
          <cell r="B4473" t="str">
            <v>AW25 Catalog - Lot 2</v>
          </cell>
          <cell r="C4473" t="str">
            <v>CLOSED</v>
          </cell>
          <cell r="D4473" t="str">
            <v>Medium</v>
          </cell>
          <cell r="E4473" t="str">
            <v>Chirag Dubal</v>
          </cell>
          <cell r="F4473" t="str">
            <v>netscribes</v>
          </cell>
          <cell r="G4473">
            <v>45888.713194444441</v>
          </cell>
          <cell r="H4473">
            <v>45965.934027777781</v>
          </cell>
        </row>
        <row r="4474">
          <cell r="A4474" t="str">
            <v>UCW-17632</v>
          </cell>
          <cell r="B4474" t="str">
            <v>Tatacliq Specimen Template | 8th May'25</v>
          </cell>
          <cell r="C4474" t="str">
            <v>CLOSED</v>
          </cell>
          <cell r="D4474" t="str">
            <v>Medium</v>
          </cell>
          <cell r="E4474" t="str">
            <v>Chirag Dubal</v>
          </cell>
          <cell r="F4474" t="str">
            <v>netscribes</v>
          </cell>
          <cell r="G4474">
            <v>45888.711111111108</v>
          </cell>
          <cell r="H4474">
            <v>45996.495833333334</v>
          </cell>
        </row>
        <row r="4475">
          <cell r="A4475" t="str">
            <v>UCW-17631</v>
          </cell>
          <cell r="B4475" t="str">
            <v>Tatacliq Men Content template_25-07-25</v>
          </cell>
          <cell r="C4475" t="str">
            <v>CLOSED</v>
          </cell>
          <cell r="D4475" t="str">
            <v>Medium</v>
          </cell>
          <cell r="E4475" t="str">
            <v>Chirag Dubal</v>
          </cell>
          <cell r="F4475" t="str">
            <v>netscribes</v>
          </cell>
          <cell r="G4475">
            <v>45888.709722222222</v>
          </cell>
          <cell r="H4475">
            <v>45993.567361111112</v>
          </cell>
        </row>
        <row r="4476">
          <cell r="A4476" t="str">
            <v>UCW-17630</v>
          </cell>
          <cell r="B4476" t="str">
            <v>Request to Upload and Activate Men’s T-Shirt Catalogue Listing</v>
          </cell>
          <cell r="C4476" t="str">
            <v>CLOSED</v>
          </cell>
          <cell r="D4476" t="str">
            <v>Medium</v>
          </cell>
          <cell r="E4476" t="str">
            <v>Chirag Dubal</v>
          </cell>
          <cell r="F4476" t="str">
            <v>netscribes</v>
          </cell>
          <cell r="G4476">
            <v>45888.707638888889</v>
          </cell>
          <cell r="H4476">
            <v>45965.87777777778</v>
          </cell>
        </row>
        <row r="4477">
          <cell r="A4477" t="str">
            <v>UCW-17629</v>
          </cell>
          <cell r="B4477" t="str">
            <v>Tatacliq Footwear Templates- | 28th July'2025</v>
          </cell>
          <cell r="C4477" t="str">
            <v>CLOSED</v>
          </cell>
          <cell r="D4477" t="str">
            <v>Medium</v>
          </cell>
          <cell r="E4477" t="str">
            <v>Chirag Dubal</v>
          </cell>
          <cell r="F4477" t="str">
            <v>netscribes</v>
          </cell>
          <cell r="G4477">
            <v>45888.70416666667</v>
          </cell>
          <cell r="H4477">
            <v>45965.934027777781</v>
          </cell>
        </row>
        <row r="4478">
          <cell r="A4478" t="str">
            <v>UCW-17628</v>
          </cell>
          <cell r="B4478" t="str">
            <v>Catalog- Lot-2 | Powersutra | Tatacliq | April-25</v>
          </cell>
          <cell r="C4478" t="str">
            <v>CLOSED</v>
          </cell>
          <cell r="D4478" t="str">
            <v>Medium</v>
          </cell>
          <cell r="E4478" t="str">
            <v>Chirag Dubal</v>
          </cell>
          <cell r="F4478" t="str">
            <v>netscribes</v>
          </cell>
          <cell r="G4478">
            <v>45888.703472222223</v>
          </cell>
          <cell r="H4478">
            <v>45965.875</v>
          </cell>
        </row>
        <row r="4479">
          <cell r="A4479" t="str">
            <v>UCW-17627</v>
          </cell>
          <cell r="B4479" t="str">
            <v>Tatacliq Kids Apparels Template | 18th Aug'2025</v>
          </cell>
          <cell r="C4479" t="str">
            <v>CLOSED</v>
          </cell>
          <cell r="D4479" t="str">
            <v>Medium</v>
          </cell>
          <cell r="E4479" t="str">
            <v>netscribes</v>
          </cell>
          <cell r="F4479" t="str">
            <v>Lishita Kotian</v>
          </cell>
          <cell r="G4479">
            <v>45888.700694444444</v>
          </cell>
          <cell r="H4479">
            <v>45897.68472222222</v>
          </cell>
        </row>
        <row r="4480">
          <cell r="A4480" t="str">
            <v>UCW-17626</v>
          </cell>
          <cell r="B4480" t="str">
            <v>Tatacliq Men and Kids Content template_28-04-25</v>
          </cell>
          <cell r="C4480" t="str">
            <v>CLOSED</v>
          </cell>
          <cell r="D4480" t="str">
            <v>Medium</v>
          </cell>
          <cell r="E4480" t="str">
            <v>Chirag Dubal</v>
          </cell>
          <cell r="F4480" t="str">
            <v>netscribes</v>
          </cell>
          <cell r="G4480">
            <v>45888.7</v>
          </cell>
          <cell r="H4480">
            <v>45965.874305555553</v>
          </cell>
        </row>
        <row r="4481">
          <cell r="A4481" t="str">
            <v>UCW-17625</v>
          </cell>
          <cell r="B4481" t="str">
            <v>Women Footwear New Styles For Tatacliq (SS-25) - (Styles-47) 28.07.2025</v>
          </cell>
          <cell r="C4481" t="str">
            <v>CLOSED</v>
          </cell>
          <cell r="D4481" t="str">
            <v>Medium</v>
          </cell>
          <cell r="E4481" t="str">
            <v>Chirag Dubal</v>
          </cell>
          <cell r="F4481" t="str">
            <v>netscribes</v>
          </cell>
          <cell r="G4481">
            <v>45888.697222222225</v>
          </cell>
          <cell r="H4481">
            <v>45965.933333333334</v>
          </cell>
        </row>
        <row r="4482">
          <cell r="A4482" t="str">
            <v>UCW-17624</v>
          </cell>
          <cell r="B4482" t="str">
            <v>Sparkles New Catalog 35 Styles</v>
          </cell>
          <cell r="C4482" t="str">
            <v>CLOSED</v>
          </cell>
          <cell r="D4482" t="str">
            <v>Medium</v>
          </cell>
          <cell r="E4482" t="str">
            <v>netscribes</v>
          </cell>
          <cell r="F4482" t="str">
            <v>netscribes</v>
          </cell>
          <cell r="G4482">
            <v>45888.697222222225</v>
          </cell>
          <cell r="H4482">
            <v>45965.87222222222</v>
          </cell>
        </row>
        <row r="4483">
          <cell r="A4483" t="str">
            <v>UCW-17623</v>
          </cell>
          <cell r="B4483" t="str">
            <v>Tatacliq Mens Apparels Templates | 18th Aug'2025</v>
          </cell>
          <cell r="C4483" t="str">
            <v>CLOSED</v>
          </cell>
          <cell r="D4483" t="str">
            <v>Medium</v>
          </cell>
          <cell r="E4483" t="str">
            <v>netscribes</v>
          </cell>
          <cell r="F4483" t="str">
            <v>Lishita Kotian</v>
          </cell>
          <cell r="G4483">
            <v>45888.694444444445</v>
          </cell>
          <cell r="H4483">
            <v>45890.72152777778</v>
          </cell>
        </row>
        <row r="4484">
          <cell r="A4484" t="str">
            <v>UCW-17622</v>
          </cell>
          <cell r="B4484" t="str">
            <v>New Catalogue</v>
          </cell>
          <cell r="C4484" t="str">
            <v>CLOSED</v>
          </cell>
          <cell r="D4484" t="str">
            <v>Medium</v>
          </cell>
          <cell r="E4484" t="str">
            <v>Chirag Dubal</v>
          </cell>
          <cell r="F4484" t="str">
            <v>netscribes</v>
          </cell>
          <cell r="G4484">
            <v>45888.692361111112</v>
          </cell>
          <cell r="H4484">
            <v>45993.563194444447</v>
          </cell>
        </row>
        <row r="4485">
          <cell r="A4485" t="str">
            <v>UCW-17621</v>
          </cell>
          <cell r="B4485" t="str">
            <v>TCM - New Joseph Joseph listing</v>
          </cell>
          <cell r="C4485" t="str">
            <v>CLOSED</v>
          </cell>
          <cell r="D4485" t="str">
            <v>Medium</v>
          </cell>
          <cell r="E4485" t="str">
            <v>Chirag Dubal</v>
          </cell>
          <cell r="F4485" t="str">
            <v>netscribes</v>
          </cell>
          <cell r="G4485">
            <v>45888.691666666666</v>
          </cell>
          <cell r="H4485">
            <v>45965.870833333334</v>
          </cell>
        </row>
        <row r="4486">
          <cell r="A4486" t="str">
            <v>UCW-17620</v>
          </cell>
          <cell r="B4486" t="str">
            <v>Tatacliq Women Ethnic Wear Template | 18th Aug'2025</v>
          </cell>
          <cell r="C4486" t="str">
            <v>CLOSED</v>
          </cell>
          <cell r="D4486" t="str">
            <v>Medium</v>
          </cell>
          <cell r="E4486" t="str">
            <v>netscribes</v>
          </cell>
          <cell r="F4486" t="str">
            <v>Lishita Kotian</v>
          </cell>
          <cell r="G4486">
            <v>45888.688888888886</v>
          </cell>
          <cell r="H4486">
            <v>45894.626388888886</v>
          </cell>
        </row>
        <row r="4487">
          <cell r="A4487" t="str">
            <v>UCW-17619</v>
          </cell>
          <cell r="B4487" t="str">
            <v>Catalogue</v>
          </cell>
          <cell r="C4487" t="str">
            <v>CLOSED</v>
          </cell>
          <cell r="D4487" t="str">
            <v>Medium</v>
          </cell>
          <cell r="E4487" t="str">
            <v>netscribes</v>
          </cell>
          <cell r="F4487" t="str">
            <v>netscribes</v>
          </cell>
          <cell r="G4487">
            <v>45888.6875</v>
          </cell>
          <cell r="H4487">
            <v>45965.870138888888</v>
          </cell>
        </row>
        <row r="4488">
          <cell r="A4488" t="str">
            <v>UCW-17618</v>
          </cell>
          <cell r="B4488" t="str">
            <v xml:space="preserve">Tatacliq Lifestyle Catalog Template-Lot -119_29.07.2025 </v>
          </cell>
          <cell r="C4488" t="str">
            <v>CLOSED</v>
          </cell>
          <cell r="D4488" t="str">
            <v>Medium</v>
          </cell>
          <cell r="E4488" t="str">
            <v>Chirag Dubal</v>
          </cell>
          <cell r="F4488" t="str">
            <v>netscribes</v>
          </cell>
          <cell r="G4488">
            <v>45888.686805555553</v>
          </cell>
          <cell r="H4488">
            <v>45965.870138888888</v>
          </cell>
        </row>
        <row r="4489">
          <cell r="A4489" t="str">
            <v>UCW-17617</v>
          </cell>
          <cell r="B4489" t="str">
            <v>Iconic_Tatacliq_Mall_Lot 120,121 &amp; 122_157 Styles- 02-02-2025</v>
          </cell>
          <cell r="C4489" t="str">
            <v>CLOSED</v>
          </cell>
          <cell r="D4489" t="str">
            <v>Medium</v>
          </cell>
          <cell r="E4489" t="str">
            <v>Chirag Dubal</v>
          </cell>
          <cell r="F4489" t="str">
            <v>netscribes</v>
          </cell>
          <cell r="G4489">
            <v>45888.683333333334</v>
          </cell>
          <cell r="H4489">
            <v>45965.869444444441</v>
          </cell>
        </row>
        <row r="4490">
          <cell r="A4490" t="str">
            <v>UCW-17616</v>
          </cell>
          <cell r="B4490" t="str">
            <v>Tatacliq Women Western Wear Template | 14th Aug'2025</v>
          </cell>
          <cell r="C4490" t="str">
            <v>CLOSED</v>
          </cell>
          <cell r="D4490" t="str">
            <v>Medium</v>
          </cell>
          <cell r="E4490" t="str">
            <v>Chirag Dubal</v>
          </cell>
          <cell r="F4490" t="str">
            <v>netscribes</v>
          </cell>
          <cell r="G4490">
            <v>45888.683333333334</v>
          </cell>
          <cell r="H4490">
            <v>45965.933333333334</v>
          </cell>
        </row>
        <row r="4491">
          <cell r="A4491" t="str">
            <v>UCW-17615</v>
          </cell>
          <cell r="B4491" t="str">
            <v>Tatacliq Women Western Wear Template | 18th Aug'2025</v>
          </cell>
          <cell r="C4491" t="str">
            <v>CLOSED</v>
          </cell>
          <cell r="D4491" t="str">
            <v>Medium</v>
          </cell>
          <cell r="E4491" t="str">
            <v>netscribes</v>
          </cell>
          <cell r="F4491" t="str">
            <v>Lishita Kotian</v>
          </cell>
          <cell r="G4491">
            <v>45888.678472222222</v>
          </cell>
          <cell r="H4491">
            <v>45905.70208333333</v>
          </cell>
        </row>
        <row r="4492">
          <cell r="A4492" t="str">
            <v>UCW-17614</v>
          </cell>
          <cell r="B4492" t="str">
            <v>Pure Home + Living _46 SKU_23-01-025</v>
          </cell>
          <cell r="C4492" t="str">
            <v>CLOSED</v>
          </cell>
          <cell r="D4492" t="str">
            <v>Medium</v>
          </cell>
          <cell r="E4492" t="str">
            <v>netscribes</v>
          </cell>
          <cell r="F4492" t="str">
            <v>netscribes</v>
          </cell>
          <cell r="G4492">
            <v>45888.677777777775</v>
          </cell>
          <cell r="H4492">
            <v>45996.495833333334</v>
          </cell>
        </row>
        <row r="4493">
          <cell r="A4493" t="str">
            <v>UCW-17613</v>
          </cell>
          <cell r="B4493" t="str">
            <v>Beauty - Tata cliq new Listing (Lip Mask ranges TFS).xlsm - 19 AUG</v>
          </cell>
          <cell r="C4493" t="str">
            <v>CLOSED</v>
          </cell>
          <cell r="D4493" t="str">
            <v>High</v>
          </cell>
          <cell r="E4493" t="str">
            <v>netscribes</v>
          </cell>
          <cell r="F4493" t="str">
            <v>Shraddha Dighe</v>
          </cell>
          <cell r="G4493">
            <v>45888.67291666667</v>
          </cell>
          <cell r="H4493">
            <v>45903.581250000003</v>
          </cell>
        </row>
        <row r="4494">
          <cell r="A4494" t="str">
            <v>UCW-17611</v>
          </cell>
          <cell r="B4494" t="str">
            <v>Tatacliq Men Content template_29-07-25</v>
          </cell>
          <cell r="C4494" t="str">
            <v>CLOSED</v>
          </cell>
          <cell r="D4494" t="str">
            <v>Medium</v>
          </cell>
          <cell r="E4494" t="str">
            <v>Chirag Dubal</v>
          </cell>
          <cell r="F4494" t="str">
            <v>netscribes</v>
          </cell>
          <cell r="G4494">
            <v>45888.669444444444</v>
          </cell>
          <cell r="H4494">
            <v>45965.933333333334</v>
          </cell>
        </row>
        <row r="4495">
          <cell r="A4495" t="str">
            <v>UCW-17609</v>
          </cell>
          <cell r="B4495" t="str">
            <v>Maternity Wear Category New Listing (30/07/2025)</v>
          </cell>
          <cell r="C4495" t="str">
            <v>CLOSED</v>
          </cell>
          <cell r="D4495" t="str">
            <v>Medium</v>
          </cell>
          <cell r="E4495" t="str">
            <v>Chirag Dubal</v>
          </cell>
          <cell r="F4495" t="str">
            <v>netscribes</v>
          </cell>
          <cell r="G4495">
            <v>45888.665277777778</v>
          </cell>
          <cell r="H4495">
            <v>45965.932638888888</v>
          </cell>
        </row>
        <row r="4496">
          <cell r="A4496" t="str">
            <v>UCW-17608</v>
          </cell>
          <cell r="B4496" t="str">
            <v>Sparkles New Catalog 152 Styles</v>
          </cell>
          <cell r="C4496" t="str">
            <v>CLOSED</v>
          </cell>
          <cell r="D4496" t="str">
            <v>Medium</v>
          </cell>
          <cell r="E4496" t="str">
            <v>Chirag Dubal</v>
          </cell>
          <cell r="F4496" t="str">
            <v>netscribes</v>
          </cell>
          <cell r="G4496">
            <v>45888.65902777778</v>
          </cell>
          <cell r="H4496">
            <v>45965.932638888888</v>
          </cell>
        </row>
        <row r="4497">
          <cell r="A4497" t="str">
            <v>UCW-17607</v>
          </cell>
          <cell r="B4497" t="str">
            <v>AW25 Catalog - Lot 3</v>
          </cell>
          <cell r="C4497" t="str">
            <v>CLOSED</v>
          </cell>
          <cell r="D4497" t="str">
            <v>Medium</v>
          </cell>
          <cell r="E4497" t="str">
            <v>Chirag Dubal</v>
          </cell>
          <cell r="F4497" t="str">
            <v>netscribes</v>
          </cell>
          <cell r="G4497">
            <v>45888.655555555553</v>
          </cell>
          <cell r="H4497">
            <v>45965.868750000001</v>
          </cell>
        </row>
        <row r="4498">
          <cell r="A4498" t="str">
            <v>UCW-17606</v>
          </cell>
          <cell r="B4498" t="str">
            <v>Mia Bestseller catalogue</v>
          </cell>
          <cell r="C4498" t="str">
            <v>CLOSED</v>
          </cell>
          <cell r="D4498" t="str">
            <v>Medium</v>
          </cell>
          <cell r="E4498" t="str">
            <v>Chirag Dubal</v>
          </cell>
          <cell r="F4498" t="str">
            <v>netscribes</v>
          </cell>
          <cell r="G4498">
            <v>45888.651388888888</v>
          </cell>
          <cell r="H4498">
            <v>45993.526388888888</v>
          </cell>
        </row>
        <row r="4499">
          <cell r="A4499" t="str">
            <v>UCW-17605</v>
          </cell>
          <cell r="B4499" t="str">
            <v>Beauty - Kama Ayurveda - SKU in Stock but not visible on TCF &amp; TCL - 19 AUG</v>
          </cell>
          <cell r="C4499" t="str">
            <v>CLOSED</v>
          </cell>
          <cell r="D4499" t="str">
            <v>Highest</v>
          </cell>
          <cell r="E4499" t="str">
            <v>netscribes</v>
          </cell>
          <cell r="F4499" t="str">
            <v>Shraddha Dighe</v>
          </cell>
          <cell r="G4499">
            <v>45888.645138888889</v>
          </cell>
          <cell r="H4499">
            <v>45910.667361111111</v>
          </cell>
        </row>
        <row r="4500">
          <cell r="A4500" t="str">
            <v>UCW-17604</v>
          </cell>
          <cell r="B4500" t="str">
            <v>Beauty - [External] - Re: Partial Box/package received - Intact Box 250708-039-271364 - 19 AUG</v>
          </cell>
          <cell r="C4500" t="str">
            <v>CLOSED</v>
          </cell>
          <cell r="D4500" t="str">
            <v>Medium</v>
          </cell>
          <cell r="E4500" t="str">
            <v>netscribes</v>
          </cell>
          <cell r="F4500" t="str">
            <v>Shraddha Dighe</v>
          </cell>
          <cell r="G4500">
            <v>45888.636805555558</v>
          </cell>
          <cell r="H4500">
            <v>45910.667361111111</v>
          </cell>
        </row>
        <row r="13539">
          <cell r="A13539" t="str">
            <v>Key</v>
          </cell>
          <cell r="B13539" t="str">
            <v>Summary</v>
          </cell>
          <cell r="C13539" t="str">
            <v>Status</v>
          </cell>
          <cell r="D13539" t="str">
            <v>Priority</v>
          </cell>
          <cell r="E13539" t="str">
            <v>Assignee</v>
          </cell>
          <cell r="F13539" t="str">
            <v>Reporter</v>
          </cell>
          <cell r="G13539" t="str">
            <v>Created</v>
          </cell>
          <cell r="H13539" t="str">
            <v>Updated</v>
          </cell>
        </row>
        <row r="13540">
          <cell r="A13540" t="str">
            <v>UCW-37216</v>
          </cell>
          <cell r="B13540" t="str">
            <v>Request for Catalogue File Upload -KOZASKO</v>
          </cell>
          <cell r="C13540" t="str">
            <v>Brand to Resolve Queries</v>
          </cell>
          <cell r="D13540" t="str">
            <v>Medium</v>
          </cell>
          <cell r="E13540" t="str">
            <v>Chirag Dubal</v>
          </cell>
          <cell r="F13540" t="str">
            <v>Simi Raichel Zachariah</v>
          </cell>
          <cell r="G13540">
            <v>46269.761805555558</v>
          </cell>
          <cell r="H13540">
            <v>46270.456944444442</v>
          </cell>
        </row>
        <row r="13541">
          <cell r="A13541" t="str">
            <v>UCW-37213</v>
          </cell>
          <cell r="B13541" t="str">
            <v>NEEMANS+FOOTWEAR+ 125173+ 03-09-2026</v>
          </cell>
          <cell r="C13541" t="str">
            <v>Brand to Resolve Queries</v>
          </cell>
          <cell r="D13541" t="str">
            <v>Medium</v>
          </cell>
          <cell r="E13541" t="str">
            <v>Chirag Dubal</v>
          </cell>
          <cell r="F13541" t="str">
            <v>Shloka Chakre</v>
          </cell>
          <cell r="G13541">
            <v>46269.728472222225</v>
          </cell>
          <cell r="H13541">
            <v>46270.584027777775</v>
          </cell>
        </row>
        <row r="13542">
          <cell r="A13542" t="str">
            <v>UCW-37208</v>
          </cell>
          <cell r="B13542" t="str">
            <v>New Listing Template :- 02-09-2026</v>
          </cell>
          <cell r="C13542" t="str">
            <v>Brand to Resolve Queries</v>
          </cell>
          <cell r="D13542" t="str">
            <v>Medium</v>
          </cell>
          <cell r="E13542" t="str">
            <v>Chirag Dubal</v>
          </cell>
          <cell r="F13542" t="str">
            <v>Shloka Chakre</v>
          </cell>
          <cell r="G13542">
            <v>46269.709027777775</v>
          </cell>
          <cell r="H13542">
            <v>46270.590277777781</v>
          </cell>
        </row>
        <row r="13543">
          <cell r="A13543" t="str">
            <v>UCW-37206</v>
          </cell>
          <cell r="B13543" t="str">
            <v xml:space="preserve"> Request for Strobe Cream Product Listing // Tatacliq</v>
          </cell>
          <cell r="C13543" t="str">
            <v>Agency Production QC</v>
          </cell>
          <cell r="D13543" t="str">
            <v>Medium</v>
          </cell>
          <cell r="E13543" t="str">
            <v>Chirag Dubal</v>
          </cell>
          <cell r="F13543" t="str">
            <v>Simi Raichel Zachariah</v>
          </cell>
          <cell r="G13543">
            <v>46269.702777777777</v>
          </cell>
          <cell r="H13543">
            <v>46270.770833333336</v>
          </cell>
        </row>
        <row r="13544">
          <cell r="A13544" t="str">
            <v>UCW-37199</v>
          </cell>
          <cell r="B13544" t="str">
            <v>New products listing, House Of CDC Fashion Pvt Ltd</v>
          </cell>
          <cell r="C13544" t="str">
            <v>Agency PREPROCESS</v>
          </cell>
          <cell r="D13544" t="str">
            <v>Medium</v>
          </cell>
          <cell r="E13544" t="str">
            <v>Chirag Dubal</v>
          </cell>
          <cell r="F13544" t="str">
            <v>Shloka Chakre</v>
          </cell>
          <cell r="G13544">
            <v>46269.681944444441</v>
          </cell>
          <cell r="H13544">
            <v>46270.609722222223</v>
          </cell>
        </row>
        <row r="13545">
          <cell r="A13545" t="str">
            <v>UCW-37192</v>
          </cell>
          <cell r="B13545" t="str">
            <v>Request for New Product Listing – Liquid Mousse Matte Lipstick -More-Pack of 3</v>
          </cell>
          <cell r="C13545" t="str">
            <v>Ticket Raised</v>
          </cell>
          <cell r="D13545" t="str">
            <v>Medium</v>
          </cell>
          <cell r="E13545" t="str">
            <v>Chirag Dubal</v>
          </cell>
          <cell r="F13545" t="str">
            <v>Simi Raichel Zachariah</v>
          </cell>
          <cell r="G13545">
            <v>46269.640277777777</v>
          </cell>
          <cell r="H13545">
            <v>46269.640277777777</v>
          </cell>
        </row>
        <row r="13546">
          <cell r="A13546" t="str">
            <v>UCW-37190</v>
          </cell>
          <cell r="B13546" t="str">
            <v>Giva | Silver Jewellery | 125927 | 27-08-2026 &amp; 28-08-2026 (88SKUs)</v>
          </cell>
          <cell r="C13546" t="str">
            <v>Brand to Resolve Queries</v>
          </cell>
          <cell r="D13546" t="str">
            <v>Medium</v>
          </cell>
          <cell r="E13546" t="str">
            <v>Chirag Dubal</v>
          </cell>
          <cell r="F13546" t="str">
            <v>Shloka Chakre</v>
          </cell>
          <cell r="G13546">
            <v>46269.635416666664</v>
          </cell>
          <cell r="H13546">
            <v>46270.824305555558</v>
          </cell>
        </row>
        <row r="13547">
          <cell r="A13547" t="str">
            <v>UCW-37181</v>
          </cell>
          <cell r="B13547" t="str">
            <v>Pepe -Jeans - 102-17-02-09-2026</v>
          </cell>
          <cell r="C13547" t="str">
            <v>Brand to Resolve Queries</v>
          </cell>
          <cell r="D13547" t="str">
            <v>Medium</v>
          </cell>
          <cell r="E13547" t="str">
            <v>Chirag Dubal</v>
          </cell>
          <cell r="F13547" t="str">
            <v>Simi Raichel Zachariah</v>
          </cell>
          <cell r="G13547">
            <v>46269.595138888886</v>
          </cell>
          <cell r="H13547">
            <v>46270.525000000001</v>
          </cell>
        </row>
        <row r="13548">
          <cell r="A13548" t="str">
            <v>UCW-37178</v>
          </cell>
          <cell r="B13548" t="str">
            <v xml:space="preserve"> Sora Dora New Skus Listing</v>
          </cell>
          <cell r="C13548" t="str">
            <v>Brand to Resolve Queries</v>
          </cell>
          <cell r="D13548" t="str">
            <v>Medium</v>
          </cell>
          <cell r="E13548" t="str">
            <v>Chirag Dubal</v>
          </cell>
          <cell r="F13548" t="str">
            <v>Simi Raichel Zachariah</v>
          </cell>
          <cell r="G13548">
            <v>46269.55972222222</v>
          </cell>
          <cell r="H13548">
            <v>46270.782638888886</v>
          </cell>
        </row>
        <row r="13549">
          <cell r="A13549" t="str">
            <v>UCW-37173</v>
          </cell>
          <cell r="B13549" t="str">
            <v xml:space="preserve"> Tata Cliq X Wella Ultimate Color Listings</v>
          </cell>
          <cell r="C13549" t="str">
            <v>Agency Production QC</v>
          </cell>
          <cell r="D13549" t="str">
            <v>Medium</v>
          </cell>
          <cell r="E13549" t="str">
            <v>Chirag Dubal</v>
          </cell>
          <cell r="F13549" t="str">
            <v>Simi Raichel Zachariah</v>
          </cell>
          <cell r="G13549">
            <v>46269.537499999999</v>
          </cell>
          <cell r="H13549">
            <v>46270.771527777775</v>
          </cell>
        </row>
        <row r="13550">
          <cell r="A13550" t="str">
            <v>UCW-37169</v>
          </cell>
          <cell r="B13550" t="str">
            <v>MNY | Expired Model Images Removal PDP |  Tata Cliq Fashion | 125928  | 3069913</v>
          </cell>
          <cell r="C13550" t="str">
            <v>Agency Production QC</v>
          </cell>
          <cell r="D13550" t="str">
            <v>Medium</v>
          </cell>
          <cell r="E13550" t="str">
            <v>Chirag Dubal</v>
          </cell>
          <cell r="F13550" t="str">
            <v>Simi Raichel Zachariah</v>
          </cell>
          <cell r="G13550">
            <v>46269.520138888889</v>
          </cell>
          <cell r="H13550">
            <v>46270.676388888889</v>
          </cell>
        </row>
        <row r="13551">
          <cell r="A13551" t="str">
            <v>UCW-37138</v>
          </cell>
          <cell r="B13551" t="str">
            <v>Noise Band | Gadgets | New Listing - 2nd Sep'26</v>
          </cell>
          <cell r="C13551" t="str">
            <v>Agency PREPROCESS</v>
          </cell>
          <cell r="D13551" t="str">
            <v>Medium</v>
          </cell>
          <cell r="E13551" t="str">
            <v>Chirag Dubal</v>
          </cell>
          <cell r="F13551" t="str">
            <v>Simi Raichel Zachariah</v>
          </cell>
          <cell r="G13551">
            <v>46268.704861111109</v>
          </cell>
          <cell r="H13551">
            <v>46270.473611111112</v>
          </cell>
        </row>
        <row r="13552">
          <cell r="A13552" t="str">
            <v>UCW-37136</v>
          </cell>
          <cell r="B13552" t="str">
            <v>Tata Cliq - New listing - Chopard Malaki Tobacco &amp; Diesel Only Desire</v>
          </cell>
          <cell r="C13552" t="str">
            <v>Agency Production QC</v>
          </cell>
          <cell r="D13552" t="str">
            <v>Medium</v>
          </cell>
          <cell r="E13552" t="str">
            <v>Chirag Dubal</v>
          </cell>
          <cell r="F13552" t="str">
            <v>Simi Raichel Zachariah</v>
          </cell>
          <cell r="G13552">
            <v>46268.675694444442</v>
          </cell>
          <cell r="H13552">
            <v>46270.775694444441</v>
          </cell>
        </row>
        <row r="13553">
          <cell r="A13553" t="str">
            <v>UCW-37135</v>
          </cell>
          <cell r="B13553" t="str">
            <v>Tata Prada Zendaya PDP Image Update - 26th August 26</v>
          </cell>
          <cell r="C13553" t="str">
            <v>Brand to Resolve Queries</v>
          </cell>
          <cell r="D13553" t="str">
            <v>Medium</v>
          </cell>
          <cell r="E13553" t="str">
            <v>Chirag Dubal</v>
          </cell>
          <cell r="F13553" t="str">
            <v>Simi Raichel Zachariah</v>
          </cell>
          <cell r="G13553">
            <v>46268.634722222225</v>
          </cell>
          <cell r="H13553">
            <v>46270.587500000001</v>
          </cell>
        </row>
        <row r="13554">
          <cell r="A13554" t="str">
            <v>UCW-37134</v>
          </cell>
          <cell r="B13554" t="str">
            <v xml:space="preserve"> Idole_TCL listing_3530014</v>
          </cell>
          <cell r="C13554" t="str">
            <v>Agency Production QC</v>
          </cell>
          <cell r="D13554" t="str">
            <v>Medium</v>
          </cell>
          <cell r="E13554" t="str">
            <v>Chirag Dubal</v>
          </cell>
          <cell r="F13554" t="str">
            <v>Simi Raichel Zachariah</v>
          </cell>
          <cell r="G13554">
            <v>46268.628472222219</v>
          </cell>
          <cell r="H13554">
            <v>46270.769444444442</v>
          </cell>
        </row>
        <row r="13555">
          <cell r="A13555" t="str">
            <v>UCW-37133</v>
          </cell>
          <cell r="B13555" t="str">
            <v>New Listing_Satya Paul_Womenswear_129526_67 Styles_130 SKUs_01Sep2026</v>
          </cell>
          <cell r="C13555" t="str">
            <v>Ticket Raised</v>
          </cell>
          <cell r="D13555" t="str">
            <v>Medium</v>
          </cell>
          <cell r="E13555" t="str">
            <v>Chirag Dubal</v>
          </cell>
          <cell r="F13555" t="str">
            <v>Simi Raichel Zachariah</v>
          </cell>
          <cell r="G13555">
            <v>46268.623611111114</v>
          </cell>
          <cell r="H13555">
            <v>46269.538888888892</v>
          </cell>
        </row>
        <row r="13556">
          <cell r="A13556" t="str">
            <v>UCW-37125</v>
          </cell>
          <cell r="B13556" t="str">
            <v xml:space="preserve">GWP Offer Redwood International July 2026 </v>
          </cell>
          <cell r="C13556" t="str">
            <v>Brand to Resolve Queries</v>
          </cell>
          <cell r="D13556" t="str">
            <v>Medium</v>
          </cell>
          <cell r="E13556" t="str">
            <v>Chirag Dubal</v>
          </cell>
          <cell r="F13556" t="str">
            <v>Shloka Chakre</v>
          </cell>
          <cell r="G13556">
            <v>46268.563888888886</v>
          </cell>
          <cell r="H13556">
            <v>46270.495833333334</v>
          </cell>
        </row>
        <row r="13557">
          <cell r="A13557" t="str">
            <v>UCW-37112</v>
          </cell>
          <cell r="B13557" t="str">
            <v xml:space="preserve"> Ted Baker_Jewellery_21 Styles_Xmass_28/08/2026</v>
          </cell>
          <cell r="C13557" t="str">
            <v>Uploaded/Retriggered</v>
          </cell>
          <cell r="D13557" t="str">
            <v>Medium</v>
          </cell>
          <cell r="E13557" t="str">
            <v>Chirag Dubal</v>
          </cell>
          <cell r="F13557" t="str">
            <v>Simi Raichel Zachariah</v>
          </cell>
          <cell r="G13557">
            <v>46268.511111111111</v>
          </cell>
          <cell r="H13557">
            <v>46271.030555555553</v>
          </cell>
        </row>
        <row r="13558">
          <cell r="A13558" t="str">
            <v>UCW-37106</v>
          </cell>
          <cell r="B13558" t="str">
            <v>MNY | Serum Lipstick PDP |  Tata Cliq Fashion | 125928 | 3446736</v>
          </cell>
          <cell r="C13558" t="str">
            <v>Uploaded/Retriggered</v>
          </cell>
          <cell r="D13558" t="str">
            <v>Medium</v>
          </cell>
          <cell r="E13558" t="str">
            <v>Chirag Dubal</v>
          </cell>
          <cell r="F13558" t="str">
            <v>Simi Raichel Zachariah</v>
          </cell>
          <cell r="G13558">
            <v>46268.477083333331</v>
          </cell>
          <cell r="H13558">
            <v>46270.677777777775</v>
          </cell>
        </row>
        <row r="13559">
          <cell r="A13559" t="str">
            <v>UCW-37105</v>
          </cell>
          <cell r="B13559" t="str">
            <v>Piccolo Rakhi Collection( 27-08-2026)</v>
          </cell>
          <cell r="C13559" t="str">
            <v>Size Chart Code Creation</v>
          </cell>
          <cell r="D13559" t="str">
            <v>Medium</v>
          </cell>
          <cell r="E13559" t="str">
            <v>Chirag Dubal</v>
          </cell>
          <cell r="F13559" t="str">
            <v>Simi Raichel Zachariah</v>
          </cell>
          <cell r="G13559">
            <v>46268.474999999999</v>
          </cell>
          <cell r="H13559">
            <v>46270.709027777775</v>
          </cell>
        </row>
        <row r="13560">
          <cell r="A13560" t="str">
            <v>UCW-37103</v>
          </cell>
          <cell r="B13560" t="str">
            <v>MNY | Sky High Mascara New Shade Listing |  Tata Cliq Fashion | 125928 | 3210628</v>
          </cell>
          <cell r="C13560" t="str">
            <v>Agency Production QC</v>
          </cell>
          <cell r="D13560" t="str">
            <v>Medium</v>
          </cell>
          <cell r="E13560" t="str">
            <v>Chirag Dubal</v>
          </cell>
          <cell r="F13560" t="str">
            <v>Simi Raichel Zachariah</v>
          </cell>
          <cell r="G13560">
            <v>46268.468055555553</v>
          </cell>
          <cell r="H13560">
            <v>46268.898611111108</v>
          </cell>
        </row>
        <row r="13561">
          <cell r="A13561" t="str">
            <v>UCW-37101</v>
          </cell>
          <cell r="B13561" t="str">
            <v>CLONE - Pantaloons/Men/Women/Kid's/Specimen/New Listing/SKU 1239/Options 329| 12th Aug'2026</v>
          </cell>
          <cell r="C13561" t="str">
            <v>Ticket Raised</v>
          </cell>
          <cell r="D13561" t="str">
            <v>Medium</v>
          </cell>
          <cell r="E13561" t="str">
            <v>netscribes</v>
          </cell>
          <cell r="F13561" t="str">
            <v>Sushma Ram</v>
          </cell>
          <cell r="G13561">
            <v>46268.464583333334</v>
          </cell>
          <cell r="H13561">
            <v>46268.470138888886</v>
          </cell>
        </row>
        <row r="13562">
          <cell r="A13562" t="str">
            <v>UCW-37100</v>
          </cell>
          <cell r="B13562" t="str">
            <v>Andamen image Update RRT/OSM Dual Platform Tata Fashion &amp; Tata Luxury</v>
          </cell>
          <cell r="C13562" t="str">
            <v>Query To CCMT</v>
          </cell>
          <cell r="D13562" t="str">
            <v>Medium</v>
          </cell>
          <cell r="E13562" t="str">
            <v>Chirag Dubal</v>
          </cell>
          <cell r="F13562" t="str">
            <v>Simi Raichel Zachariah</v>
          </cell>
          <cell r="G13562">
            <v>46268.464583333334</v>
          </cell>
          <cell r="H13562">
            <v>46270.53402777778</v>
          </cell>
        </row>
        <row r="13563">
          <cell r="A13563" t="str">
            <v>UCW-37099</v>
          </cell>
          <cell r="B13563" t="str">
            <v>TATACLIQ x O3+ Catalog Update 01-09-2026</v>
          </cell>
          <cell r="C13563" t="str">
            <v>Agency Production QC</v>
          </cell>
          <cell r="D13563" t="str">
            <v>Medium</v>
          </cell>
          <cell r="E13563" t="str">
            <v>Chirag Dubal</v>
          </cell>
          <cell r="F13563" t="str">
            <v>Simi Raichel Zachariah</v>
          </cell>
          <cell r="G13563">
            <v>46268.459722222222</v>
          </cell>
          <cell r="H13563">
            <v>46270.503472222219</v>
          </cell>
        </row>
        <row r="13564">
          <cell r="A13564" t="str">
            <v>UCW-37096</v>
          </cell>
          <cell r="B13564" t="str">
            <v xml:space="preserve"> Listing ids for Catalogue on Tata CliQ fashion</v>
          </cell>
          <cell r="C13564" t="str">
            <v>Ticket Raised</v>
          </cell>
          <cell r="D13564" t="str">
            <v>Medium</v>
          </cell>
          <cell r="E13564" t="str">
            <v>Chirag Dubal</v>
          </cell>
          <cell r="F13564" t="str">
            <v>Simi Raichel Zachariah</v>
          </cell>
          <cell r="G13564">
            <v>46268.448611111111</v>
          </cell>
          <cell r="H13564">
            <v>46269.457638888889</v>
          </cell>
        </row>
        <row r="13565">
          <cell r="A13565" t="str">
            <v>UCW-37071</v>
          </cell>
          <cell r="B13565" t="str">
            <v>Tata Prada Paradigme PDP Image Update - 01st August 26</v>
          </cell>
          <cell r="C13565" t="str">
            <v>CLOSED</v>
          </cell>
          <cell r="D13565" t="str">
            <v>Medium</v>
          </cell>
          <cell r="E13565" t="str">
            <v>Chirag Dubal</v>
          </cell>
          <cell r="F13565" t="str">
            <v>Simi Raichel Zachariah</v>
          </cell>
          <cell r="G13565">
            <v>46267.649305555555</v>
          </cell>
          <cell r="H13565">
            <v>46270.658333333333</v>
          </cell>
        </row>
        <row r="13566">
          <cell r="A13566" t="str">
            <v>UCW-37069</v>
          </cell>
          <cell r="B13566" t="str">
            <v>Lotto/Footwear UPTO Lot-41A/Seller code- 129247/ 02-09-2026</v>
          </cell>
          <cell r="C13566" t="str">
            <v>SFA Stage</v>
          </cell>
          <cell r="D13566" t="str">
            <v>Medium</v>
          </cell>
          <cell r="E13566" t="str">
            <v>Chirag Dubal</v>
          </cell>
          <cell r="F13566" t="str">
            <v>Simi Raichel Zachariah</v>
          </cell>
          <cell r="G13566">
            <v>46267.632638888892</v>
          </cell>
          <cell r="H13566">
            <v>46270.707638888889</v>
          </cell>
        </row>
        <row r="13567">
          <cell r="A13567" t="str">
            <v>UCW-37068</v>
          </cell>
          <cell r="B13567" t="str">
            <v>Voylla | Fashion Jewelry | 128973 | 26.08.2026 (86 skus)</v>
          </cell>
          <cell r="C13567" t="str">
            <v>Uploaded/Retriggered</v>
          </cell>
          <cell r="D13567" t="str">
            <v>Medium</v>
          </cell>
          <cell r="E13567" t="str">
            <v>Chirag Dubal</v>
          </cell>
          <cell r="F13567" t="str">
            <v>Simi Raichel Zachariah</v>
          </cell>
          <cell r="G13567">
            <v>46267.618750000001</v>
          </cell>
          <cell r="H13567">
            <v>46270.987500000003</v>
          </cell>
        </row>
        <row r="13568">
          <cell r="A13568" t="str">
            <v>UCW-37060</v>
          </cell>
          <cell r="B13568" t="str">
            <v>ZAVERI PEARLS | JEWELLERY | SELLER CODE: 124167 | 02-09-2026 | 118 SKU</v>
          </cell>
          <cell r="C13568" t="str">
            <v>SFA Stage</v>
          </cell>
          <cell r="D13568" t="str">
            <v>Medium</v>
          </cell>
          <cell r="E13568" t="str">
            <v>Chirag Dubal</v>
          </cell>
          <cell r="F13568" t="str">
            <v>Simi Raichel Zachariah</v>
          </cell>
          <cell r="G13568">
            <v>46267.522222222222</v>
          </cell>
          <cell r="H13568">
            <v>46270.707638888889</v>
          </cell>
        </row>
        <row r="13569">
          <cell r="A13569" t="str">
            <v>UCW-37055</v>
          </cell>
          <cell r="B13569" t="str">
            <v>Urgent: Correction Required in Listing Images</v>
          </cell>
          <cell r="C13569" t="str">
            <v>Uploaded/Retriggered</v>
          </cell>
          <cell r="D13569" t="str">
            <v>Medium</v>
          </cell>
          <cell r="E13569" t="str">
            <v>Chirag Dubal</v>
          </cell>
          <cell r="F13569" t="str">
            <v>Simi Raichel Zachariah</v>
          </cell>
          <cell r="G13569">
            <v>46267.46875</v>
          </cell>
          <cell r="H13569">
            <v>46268.806250000001</v>
          </cell>
        </row>
        <row r="13570">
          <cell r="A13570" t="str">
            <v>UCW-37033</v>
          </cell>
          <cell r="B13570" t="str">
            <v>Aqualogica | EAN Change- Refresh+ Body Care Set Sun Kissed Vanilla</v>
          </cell>
          <cell r="C13570" t="str">
            <v>Brand to Resolve Queries</v>
          </cell>
          <cell r="D13570" t="str">
            <v>Medium</v>
          </cell>
          <cell r="E13570" t="str">
            <v>Chirag Dubal</v>
          </cell>
          <cell r="F13570" t="str">
            <v>Simi Raichel Zachariah</v>
          </cell>
          <cell r="G13570">
            <v>46266.760416666664</v>
          </cell>
          <cell r="H13570">
            <v>46270.490972222222</v>
          </cell>
        </row>
        <row r="13571">
          <cell r="A13571" t="str">
            <v>UCW-37018</v>
          </cell>
          <cell r="B13571" t="str">
            <v>Reebok + Footwear + 124055 + 06-07-2026</v>
          </cell>
          <cell r="C13571" t="str">
            <v>CLOSED</v>
          </cell>
          <cell r="D13571" t="str">
            <v>Medium</v>
          </cell>
          <cell r="E13571" t="str">
            <v>Chirag Dubal</v>
          </cell>
          <cell r="F13571" t="str">
            <v>Sneha Nadar</v>
          </cell>
          <cell r="G13571">
            <v>46266.684027777781</v>
          </cell>
          <cell r="H13571">
            <v>46270.56527777778</v>
          </cell>
        </row>
        <row r="13572">
          <cell r="A13572" t="str">
            <v>UCW-37017</v>
          </cell>
          <cell r="B13572" t="str">
            <v>new catalog 179 sku 25/08/2026</v>
          </cell>
          <cell r="C13572" t="str">
            <v>SFA Stage</v>
          </cell>
          <cell r="D13572" t="str">
            <v>Medium</v>
          </cell>
          <cell r="E13572" t="str">
            <v>Chirag Dubal</v>
          </cell>
          <cell r="F13572" t="str">
            <v>Sneha Nadar</v>
          </cell>
          <cell r="G13572">
            <v>46266.679166666669</v>
          </cell>
          <cell r="H13572">
            <v>46270.707638888889</v>
          </cell>
        </row>
        <row r="13573">
          <cell r="A13573" t="str">
            <v>UCW-37011</v>
          </cell>
          <cell r="B13573" t="str">
            <v>Accessorize London X Tata Cliq _Bag Catalogue_31-08-2026</v>
          </cell>
          <cell r="C13573" t="str">
            <v>Brand to Resolve Queries</v>
          </cell>
          <cell r="D13573" t="str">
            <v>Medium</v>
          </cell>
          <cell r="E13573" t="str">
            <v>Chirag Dubal</v>
          </cell>
          <cell r="F13573" t="str">
            <v>Simi Raichel Zachariah</v>
          </cell>
          <cell r="G13573">
            <v>46266.663888888892</v>
          </cell>
          <cell r="H13573">
            <v>46268.789583333331</v>
          </cell>
        </row>
        <row r="13574">
          <cell r="A13574" t="str">
            <v>UCW-36994</v>
          </cell>
          <cell r="B13574" t="str">
            <v>PNG Jewellers_New | Batch-223 Silver_Pooja_Articles_240826 | seller code - 124260 | Total SKUs - 18</v>
          </cell>
          <cell r="C13574" t="str">
            <v>CLOSED</v>
          </cell>
          <cell r="D13574" t="str">
            <v>Medium</v>
          </cell>
          <cell r="E13574" t="str">
            <v>Chirag Dubal</v>
          </cell>
          <cell r="F13574" t="str">
            <v>Sneha Nadar</v>
          </cell>
          <cell r="G13574">
            <v>46266.546527777777</v>
          </cell>
          <cell r="H13574">
            <v>46267.888888888891</v>
          </cell>
        </row>
        <row r="13575">
          <cell r="A13575" t="str">
            <v>UCW-36987</v>
          </cell>
          <cell r="B13575" t="str">
            <v>Tata Cliq Footwear Catalogue - Asics | 31-08-2026</v>
          </cell>
          <cell r="C13575" t="str">
            <v>CLOSED</v>
          </cell>
          <cell r="D13575" t="str">
            <v>Medium</v>
          </cell>
          <cell r="E13575" t="str">
            <v>Chirag Dubal</v>
          </cell>
          <cell r="F13575" t="str">
            <v>Shloka Chakre</v>
          </cell>
          <cell r="G13575">
            <v>46266.524305555555</v>
          </cell>
          <cell r="H13575">
            <v>46267.884722222225</v>
          </cell>
        </row>
        <row r="13576">
          <cell r="A13576" t="str">
            <v>UCW-36983</v>
          </cell>
          <cell r="B13576" t="str">
            <v>Palladium Footwear 129553, 129560 Image Update/Change 225 SKU ( 39 Options ) 28/08/2026.</v>
          </cell>
          <cell r="C13576" t="str">
            <v>Agency Production QC</v>
          </cell>
          <cell r="D13576" t="str">
            <v>Medium</v>
          </cell>
          <cell r="E13576" t="str">
            <v>Chirag Dubal</v>
          </cell>
          <cell r="F13576" t="str">
            <v>Sneha Nadar</v>
          </cell>
          <cell r="G13576">
            <v>46266.51666666667</v>
          </cell>
          <cell r="H13576">
            <v>46267.547222222223</v>
          </cell>
        </row>
        <row r="13577">
          <cell r="A13577" t="str">
            <v>UCW-36982</v>
          </cell>
          <cell r="B13577" t="str">
            <v>Guess Footwear Men &amp; Women (New) 2 Options 31-08-2026</v>
          </cell>
          <cell r="C13577" t="str">
            <v>CLOSED</v>
          </cell>
          <cell r="D13577" t="str">
            <v>Medium</v>
          </cell>
          <cell r="E13577" t="str">
            <v>Chirag Dubal</v>
          </cell>
          <cell r="F13577" t="str">
            <v>Shloka Chakre</v>
          </cell>
          <cell r="G13577">
            <v>46266.513888888891</v>
          </cell>
          <cell r="H13577">
            <v>46268.49722222222</v>
          </cell>
        </row>
        <row r="13578">
          <cell r="A13578" t="str">
            <v>UCW-36978</v>
          </cell>
          <cell r="B13578" t="str">
            <v>AsiaN Footwear Listing 31 Aug 2026</v>
          </cell>
          <cell r="C13578" t="str">
            <v>Uploaded/Retriggered</v>
          </cell>
          <cell r="D13578" t="str">
            <v>Medium</v>
          </cell>
          <cell r="E13578" t="str">
            <v>Chirag Dubal</v>
          </cell>
          <cell r="F13578" t="str">
            <v>Sneha Nadar</v>
          </cell>
          <cell r="G13578">
            <v>46266.49722222222</v>
          </cell>
          <cell r="H13578">
            <v>46268.488888888889</v>
          </cell>
        </row>
        <row r="13579">
          <cell r="A13579" t="str">
            <v>UCW-36977</v>
          </cell>
          <cell r="B13579" t="str">
            <v>Lotto/Footwear UPTO Lot-41/Seller code- 129247/ 31-08-2026</v>
          </cell>
          <cell r="C13579" t="str">
            <v>CLOSED</v>
          </cell>
          <cell r="D13579" t="str">
            <v>Medium</v>
          </cell>
          <cell r="E13579" t="str">
            <v>Chirag Dubal</v>
          </cell>
          <cell r="F13579" t="str">
            <v>Simi Raichel Zachariah</v>
          </cell>
          <cell r="G13579">
            <v>46266.484722222223</v>
          </cell>
          <cell r="H13579">
            <v>46268.480555555558</v>
          </cell>
        </row>
        <row r="13580">
          <cell r="A13580" t="str">
            <v>UCW-36976</v>
          </cell>
          <cell r="B13580" t="str">
            <v>New Launch SNC (15g &amp; 50g) - Tata</v>
          </cell>
          <cell r="C13580" t="str">
            <v>Agency Production QC</v>
          </cell>
          <cell r="D13580" t="str">
            <v>Medium</v>
          </cell>
          <cell r="E13580" t="str">
            <v>Chirag Dubal</v>
          </cell>
          <cell r="F13580" t="str">
            <v>Simi Raichel Zachariah</v>
          </cell>
          <cell r="G13580">
            <v>46266.481944444444</v>
          </cell>
          <cell r="H13580">
            <v>46268.756944444445</v>
          </cell>
        </row>
        <row r="13581">
          <cell r="A13581" t="str">
            <v>UCW-36974</v>
          </cell>
          <cell r="B13581" t="str">
            <v>Updated Product Images</v>
          </cell>
          <cell r="C13581" t="str">
            <v>Agency Production QC</v>
          </cell>
          <cell r="D13581" t="str">
            <v>Medium</v>
          </cell>
          <cell r="E13581" t="str">
            <v>Chirag Dubal</v>
          </cell>
          <cell r="F13581" t="str">
            <v>Sneha Nadar</v>
          </cell>
          <cell r="G13581">
            <v>46266.463888888888</v>
          </cell>
          <cell r="H13581">
            <v>46267.508333333331</v>
          </cell>
        </row>
        <row r="13582">
          <cell r="A13582" t="str">
            <v>UCW-36973</v>
          </cell>
          <cell r="B13582" t="str">
            <v>CLONE - TataCliq X Bewakoof II Size Chart UpdateII 12-08-2026</v>
          </cell>
          <cell r="C13582" t="str">
            <v>Tech Error</v>
          </cell>
          <cell r="D13582" t="str">
            <v>Medium</v>
          </cell>
          <cell r="E13582" t="str">
            <v>Chirag Dubal</v>
          </cell>
          <cell r="F13582" t="str">
            <v>netscribes</v>
          </cell>
          <cell r="G13582">
            <v>46266.451388888891</v>
          </cell>
          <cell r="H13582">
            <v>46266.452777777777</v>
          </cell>
        </row>
        <row r="13583">
          <cell r="A13583" t="str">
            <v>UCW-36972</v>
          </cell>
          <cell r="B13583" t="str">
            <v>Multiple Collection Catalog for Tata Cliq.</v>
          </cell>
          <cell r="C13583" t="str">
            <v>SFA Stage</v>
          </cell>
          <cell r="D13583" t="str">
            <v>Medium</v>
          </cell>
          <cell r="E13583" t="str">
            <v>Chirag Dubal</v>
          </cell>
          <cell r="F13583" t="str">
            <v>Simi Raichel Zachariah</v>
          </cell>
          <cell r="G13583">
            <v>46266.438194444447</v>
          </cell>
          <cell r="H13583">
            <v>46270.706944444442</v>
          </cell>
        </row>
        <row r="13584">
          <cell r="A13584" t="str">
            <v>UCW-36968</v>
          </cell>
          <cell r="B13584" t="str">
            <v>TCL- New listing - Memo Paris Darling point</v>
          </cell>
          <cell r="C13584" t="str">
            <v>Agency Production QC</v>
          </cell>
          <cell r="D13584" t="str">
            <v>Medium</v>
          </cell>
          <cell r="E13584" t="str">
            <v>Chirag Dubal</v>
          </cell>
          <cell r="F13584" t="str">
            <v>Simi Raichel Zachariah</v>
          </cell>
          <cell r="G13584">
            <v>46266.412499999999</v>
          </cell>
          <cell r="H13584">
            <v>46268.756249999999</v>
          </cell>
        </row>
        <row r="13585">
          <cell r="A13585" t="str">
            <v>UCW-36959</v>
          </cell>
          <cell r="B13585" t="str">
            <v>Tata Shiseido GWP - 27th August 26</v>
          </cell>
          <cell r="C13585" t="str">
            <v>Uploaded/Retriggered</v>
          </cell>
          <cell r="D13585" t="str">
            <v>Medium</v>
          </cell>
          <cell r="E13585" t="str">
            <v>Chirag Dubal</v>
          </cell>
          <cell r="F13585" t="str">
            <v>Simi Raichel Zachariah</v>
          </cell>
          <cell r="G13585">
            <v>46265.803472222222</v>
          </cell>
          <cell r="H13585">
            <v>46268.902777777781</v>
          </cell>
        </row>
        <row r="13586">
          <cell r="A13586" t="str">
            <v>UCW-36949</v>
          </cell>
          <cell r="B13586" t="str">
            <v>GAR | Turbo Bright PDP | Tata Cliq Fashion | 125928 | 1357887</v>
          </cell>
          <cell r="C13586" t="str">
            <v>CLOSED</v>
          </cell>
          <cell r="D13586" t="str">
            <v>Medium</v>
          </cell>
          <cell r="E13586" t="str">
            <v>Chirag Dubal</v>
          </cell>
          <cell r="F13586" t="str">
            <v>Sneha Nadar</v>
          </cell>
          <cell r="G13586">
            <v>46265.754166666666</v>
          </cell>
          <cell r="H13586">
            <v>46268.777777777781</v>
          </cell>
        </row>
        <row r="13587">
          <cell r="A13587" t="str">
            <v>UCW-36937</v>
          </cell>
          <cell r="B13587" t="str">
            <v>Tata CLIQ(Fashion+Luxury) |adidas DTC| Apparel Attributes for Listing_10-07-25</v>
          </cell>
          <cell r="C13587" t="str">
            <v>Brand to Resolve Queries</v>
          </cell>
          <cell r="D13587" t="str">
            <v>Medium</v>
          </cell>
          <cell r="E13587" t="str">
            <v>Chirag Dubal</v>
          </cell>
          <cell r="F13587" t="str">
            <v>Reagan D’souza</v>
          </cell>
          <cell r="G13587">
            <v>46265.613194444442</v>
          </cell>
          <cell r="H13587">
            <v>46266.620833333334</v>
          </cell>
        </row>
        <row r="13588">
          <cell r="A13588" t="str">
            <v>UCW-36935</v>
          </cell>
          <cell r="B13588" t="str">
            <v>CLONE - Pantaloons /Men's/Kid's/Women's Western/Women's Ethnic apparel/ New Listing/SKU 813/Options 158| 14th Julyl'2026</v>
          </cell>
          <cell r="C13588" t="str">
            <v>CLOSED</v>
          </cell>
          <cell r="D13588" t="str">
            <v>Medium</v>
          </cell>
          <cell r="E13588" t="str">
            <v>netscribes</v>
          </cell>
          <cell r="F13588" t="str">
            <v>netscribes</v>
          </cell>
          <cell r="G13588">
            <v>46265.607638888891</v>
          </cell>
          <cell r="H13588">
            <v>46268.426388888889</v>
          </cell>
        </row>
        <row r="13589">
          <cell r="A13589" t="str">
            <v>UCW-36929</v>
          </cell>
          <cell r="B13589" t="str">
            <v xml:space="preserve">Initiating Introduction with TataCliq &amp; Their Onboarding Processay, </v>
          </cell>
          <cell r="C13589" t="str">
            <v>Brand to Resolve Queries</v>
          </cell>
          <cell r="D13589" t="str">
            <v>Medium</v>
          </cell>
          <cell r="E13589" t="str">
            <v>Chirag Dubal</v>
          </cell>
          <cell r="F13589" t="str">
            <v>Sneha Nadar</v>
          </cell>
          <cell r="G13589">
            <v>46265.508333333331</v>
          </cell>
          <cell r="H13589">
            <v>46266.806250000001</v>
          </cell>
        </row>
        <row r="13590">
          <cell r="A13590" t="str">
            <v>UCW-36921</v>
          </cell>
          <cell r="B13590" t="str">
            <v>Voylla Precious | Fine Jewelry | 128973 | 24.08.2026 (21 skus)</v>
          </cell>
          <cell r="C13590" t="str">
            <v>CLOSED Due to Inactive/Insufficient Information</v>
          </cell>
          <cell r="D13590" t="str">
            <v>Medium</v>
          </cell>
          <cell r="E13590" t="str">
            <v>Chirag Dubal</v>
          </cell>
          <cell r="F13590" t="str">
            <v>Sneha Nadar</v>
          </cell>
          <cell r="G13590">
            <v>46262.93472222222</v>
          </cell>
          <cell r="H13590">
            <v>46266.480555555558</v>
          </cell>
        </row>
        <row r="13591">
          <cell r="A13591" t="str">
            <v>UCW-36912</v>
          </cell>
          <cell r="B13591" t="str">
            <v>CLONE - Error_Weekly Consolidated QC Report (1 July – 13 July) | Agency Name -  Netscribes</v>
          </cell>
          <cell r="C13591" t="str">
            <v>CLOSED</v>
          </cell>
          <cell r="D13591" t="str">
            <v>Medium</v>
          </cell>
          <cell r="E13591" t="str">
            <v>Chirag Dubal</v>
          </cell>
          <cell r="F13591" t="str">
            <v>Swati Shukla</v>
          </cell>
          <cell r="G13591">
            <v>46262.784722222219</v>
          </cell>
          <cell r="H13591">
            <v>46268.59097222222</v>
          </cell>
        </row>
        <row r="13592">
          <cell r="A13592" t="str">
            <v>UCW-36902</v>
          </cell>
          <cell r="B13592" t="str">
            <v>New Listing - Gold Jewellery 06 Aug - 2026</v>
          </cell>
          <cell r="C13592" t="str">
            <v>SFA Stage</v>
          </cell>
          <cell r="D13592" t="str">
            <v>Medium</v>
          </cell>
          <cell r="E13592" t="str">
            <v>Chirag Dubal</v>
          </cell>
          <cell r="F13592" t="str">
            <v>Simi Raichel Zachariah</v>
          </cell>
          <cell r="G13592">
            <v>46262.709722222222</v>
          </cell>
          <cell r="H13592">
            <v>46270.706944444442</v>
          </cell>
        </row>
        <row r="13593">
          <cell r="A13593" t="str">
            <v>UCW-36897</v>
          </cell>
          <cell r="B13593" t="str">
            <v>URGENT - Request to Update Images &amp; Color</v>
          </cell>
          <cell r="C13593" t="str">
            <v>CLOSED</v>
          </cell>
          <cell r="D13593" t="str">
            <v>Medium</v>
          </cell>
          <cell r="E13593" t="str">
            <v>Chirag Dubal</v>
          </cell>
          <cell r="F13593" t="str">
            <v>Simi Raichel Zachariah</v>
          </cell>
          <cell r="G13593">
            <v>46262.677777777775</v>
          </cell>
          <cell r="H13593">
            <v>46268.716666666667</v>
          </cell>
        </row>
        <row r="13594">
          <cell r="A13594" t="str">
            <v>UCW-36895</v>
          </cell>
          <cell r="B13594" t="str">
            <v>PNG Jewellers_New | Batch_202_SilverArticles_060426 | seller code - 124260 | Total SKUs - 5</v>
          </cell>
          <cell r="C13594" t="str">
            <v>SFA Stage</v>
          </cell>
          <cell r="D13594" t="str">
            <v>Medium</v>
          </cell>
          <cell r="E13594" t="str">
            <v>Chirag Dubal</v>
          </cell>
          <cell r="F13594" t="str">
            <v>Sneha Nadar</v>
          </cell>
          <cell r="G13594">
            <v>46262.674305555556</v>
          </cell>
          <cell r="H13594">
            <v>46270.662499999999</v>
          </cell>
        </row>
        <row r="13595">
          <cell r="A13595" t="str">
            <v>UCW-36891</v>
          </cell>
          <cell r="B13595" t="str">
            <v>Saint G - Footwear - 27/08/2026 - 45 SKUs</v>
          </cell>
          <cell r="C13595" t="str">
            <v>CLOSED</v>
          </cell>
          <cell r="D13595" t="str">
            <v>Medium</v>
          </cell>
          <cell r="E13595" t="str">
            <v>Chirag Dubal</v>
          </cell>
          <cell r="F13595" t="str">
            <v>Shloka Chakre</v>
          </cell>
          <cell r="G13595">
            <v>46262.663194444445</v>
          </cell>
          <cell r="H13595">
            <v>46266.711111111108</v>
          </cell>
        </row>
        <row r="13596">
          <cell r="A13596" t="str">
            <v>UCW-36865</v>
          </cell>
          <cell r="B13596" t="str">
            <v xml:space="preserve"> L’Oréal Paris | Shade Card PDP | Tata Cliq Fashion | 125928</v>
          </cell>
          <cell r="C13596" t="str">
            <v>CLOSED</v>
          </cell>
          <cell r="D13596" t="str">
            <v>Medium</v>
          </cell>
          <cell r="E13596" t="str">
            <v>Chirag Dubal</v>
          </cell>
          <cell r="F13596" t="str">
            <v>Simi Raichel Zachariah</v>
          </cell>
          <cell r="G13596">
            <v>46262.552777777775</v>
          </cell>
          <cell r="H13596">
            <v>46268.577777777777</v>
          </cell>
        </row>
        <row r="13597">
          <cell r="A13597" t="str">
            <v>UCW-36863</v>
          </cell>
          <cell r="B13597" t="str">
            <v>ALDO Footwear Catalog Submission (TC&amp;TCL) - 27.08.2026</v>
          </cell>
          <cell r="C13597" t="str">
            <v>SFA Stage</v>
          </cell>
          <cell r="D13597" t="str">
            <v>Medium</v>
          </cell>
          <cell r="E13597" t="str">
            <v>Chirag Dubal</v>
          </cell>
          <cell r="F13597" t="str">
            <v>Shloka Chakre</v>
          </cell>
          <cell r="G13597">
            <v>46262.54791666667</v>
          </cell>
          <cell r="H13597">
            <v>46270.706944444442</v>
          </cell>
        </row>
        <row r="13598">
          <cell r="A13598" t="str">
            <v>UCW-36857</v>
          </cell>
          <cell r="B13598" t="str">
            <v>3259901_LVEB Vanille Nude_TCL</v>
          </cell>
          <cell r="C13598" t="str">
            <v>SFA Stage</v>
          </cell>
          <cell r="D13598" t="str">
            <v>Medium</v>
          </cell>
          <cell r="E13598" t="str">
            <v>Chirag Dubal</v>
          </cell>
          <cell r="F13598" t="str">
            <v>Shloka Chakre</v>
          </cell>
          <cell r="G13598">
            <v>46262.523611111108</v>
          </cell>
          <cell r="H13598">
            <v>46270.706944444442</v>
          </cell>
        </row>
        <row r="13599">
          <cell r="A13599" t="str">
            <v>UCW-36855</v>
          </cell>
          <cell r="B13599" t="str">
            <v xml:space="preserve"> Tata Shiseido Portfolio – Launch &amp; Operational Alignment </v>
          </cell>
          <cell r="C13599" t="str">
            <v>Uploaded/Retriggered</v>
          </cell>
          <cell r="D13599" t="str">
            <v>Medium</v>
          </cell>
          <cell r="E13599" t="str">
            <v>Chirag Dubal</v>
          </cell>
          <cell r="F13599" t="str">
            <v>Simi Raichel Zachariah</v>
          </cell>
          <cell r="G13599">
            <v>46262.520138888889</v>
          </cell>
          <cell r="H13599">
            <v>46266.46875</v>
          </cell>
        </row>
        <row r="13600">
          <cell r="A13600" t="str">
            <v>UCW-36853</v>
          </cell>
          <cell r="B13600" t="str">
            <v xml:space="preserve"> Tata Shiseido Portfolio – Launch &amp; Operational Alignment </v>
          </cell>
          <cell r="C13600" t="str">
            <v>CLOSED</v>
          </cell>
          <cell r="D13600" t="str">
            <v>Medium</v>
          </cell>
          <cell r="E13600" t="str">
            <v>Chirag Dubal</v>
          </cell>
          <cell r="F13600" t="str">
            <v>Simi Raichel Zachariah</v>
          </cell>
          <cell r="G13600">
            <v>46262.518055555556</v>
          </cell>
          <cell r="H13600">
            <v>46268.582638888889</v>
          </cell>
        </row>
        <row r="13601">
          <cell r="A13601" t="str">
            <v>UCW-36849</v>
          </cell>
          <cell r="B13601" t="str">
            <v>L'Oreal Paris | Infallible Matte Resistance Listing |  Tata Cliq Fashion | 125928</v>
          </cell>
          <cell r="C13601" t="str">
            <v>CLOSED</v>
          </cell>
          <cell r="D13601" t="str">
            <v>Medium</v>
          </cell>
          <cell r="E13601" t="str">
            <v>Chirag Dubal</v>
          </cell>
          <cell r="F13601" t="str">
            <v>Simi Raichel Zachariah</v>
          </cell>
          <cell r="G13601">
            <v>46262.496527777781</v>
          </cell>
          <cell r="H13601">
            <v>46266.727083333331</v>
          </cell>
        </row>
        <row r="13602">
          <cell r="A13602" t="str">
            <v>UCW-36845</v>
          </cell>
          <cell r="B13602" t="str">
            <v>Packaging Label Update - Slot 4 - Tata</v>
          </cell>
          <cell r="C13602" t="str">
            <v>CLOSED</v>
          </cell>
          <cell r="D13602" t="str">
            <v>Medium</v>
          </cell>
          <cell r="E13602" t="str">
            <v>Chirag Dubal</v>
          </cell>
          <cell r="F13602" t="str">
            <v>Simi Raichel Zachariah</v>
          </cell>
          <cell r="G13602">
            <v>46262.477777777778</v>
          </cell>
          <cell r="H13602">
            <v>46268.772222222222</v>
          </cell>
        </row>
        <row r="13603">
          <cell r="A13603" t="str">
            <v>UCW-36842</v>
          </cell>
          <cell r="B13603" t="str">
            <v xml:space="preserve">New Listing details </v>
          </cell>
          <cell r="C13603" t="str">
            <v>CLOSED</v>
          </cell>
          <cell r="D13603" t="str">
            <v>Medium</v>
          </cell>
          <cell r="E13603" t="str">
            <v>Chirag Dubal</v>
          </cell>
          <cell r="F13603" t="str">
            <v>Simi Raichel Zachariah</v>
          </cell>
          <cell r="G13603">
            <v>46262.46597222222</v>
          </cell>
          <cell r="H13603">
            <v>46267.829861111109</v>
          </cell>
        </row>
        <row r="13604">
          <cell r="A13604" t="str">
            <v>UCW-36840</v>
          </cell>
          <cell r="B13604" t="str">
            <v xml:space="preserve"> L'Occi X TatacliQ New GWP EAN Updates</v>
          </cell>
          <cell r="C13604" t="str">
            <v>CLOSED</v>
          </cell>
          <cell r="D13604" t="str">
            <v>Medium</v>
          </cell>
          <cell r="E13604" t="str">
            <v>Chirag Dubal</v>
          </cell>
          <cell r="F13604" t="str">
            <v>Simi Raichel Zachariah</v>
          </cell>
          <cell r="G13604">
            <v>46262.453472222223</v>
          </cell>
          <cell r="H13604">
            <v>46266.50277777778</v>
          </cell>
        </row>
        <row r="13605">
          <cell r="A13605" t="str">
            <v>UCW-36838</v>
          </cell>
          <cell r="B13605" t="str">
            <v>Tata Cliq  - New listing - Images update</v>
          </cell>
          <cell r="C13605" t="str">
            <v>CLOSED</v>
          </cell>
          <cell r="D13605" t="str">
            <v>Medium</v>
          </cell>
          <cell r="E13605" t="str">
            <v>Chirag Dubal</v>
          </cell>
          <cell r="F13605" t="str">
            <v>netscribes</v>
          </cell>
          <cell r="G13605">
            <v>46262.446527777778</v>
          </cell>
          <cell r="H13605">
            <v>46267.629166666666</v>
          </cell>
        </row>
        <row r="13606">
          <cell r="A13606" t="str">
            <v>UCW-36834</v>
          </cell>
          <cell r="B13606" t="str">
            <v>Images for Provided Listing IDs</v>
          </cell>
          <cell r="C13606" t="str">
            <v>CLOSED</v>
          </cell>
          <cell r="D13606" t="str">
            <v>Medium</v>
          </cell>
          <cell r="E13606" t="str">
            <v>Chirag Dubal</v>
          </cell>
          <cell r="F13606" t="str">
            <v>Simi Raichel Zachariah</v>
          </cell>
          <cell r="G13606">
            <v>46262.425694444442</v>
          </cell>
          <cell r="H13606">
            <v>46268.765277777777</v>
          </cell>
        </row>
        <row r="13607">
          <cell r="A13607" t="str">
            <v>UCW-36832</v>
          </cell>
          <cell r="B13607" t="str">
            <v>Forevermark- 126412-14-08-2026-New Listings</v>
          </cell>
          <cell r="C13607" t="str">
            <v>Brand to Resolve Queries</v>
          </cell>
          <cell r="D13607" t="str">
            <v>Medium</v>
          </cell>
          <cell r="E13607" t="str">
            <v>Chirag Dubal</v>
          </cell>
          <cell r="F13607" t="str">
            <v>Sneha Nadar</v>
          </cell>
          <cell r="G13607">
            <v>46262.418749999997</v>
          </cell>
          <cell r="H13607">
            <v>46270.49722222222</v>
          </cell>
        </row>
        <row r="13608">
          <cell r="A13608" t="str">
            <v>UCW-36829</v>
          </cell>
          <cell r="B13608" t="str">
            <v>Request for Listing of New Products – NEESH Perfumes | Seller ID 127911</v>
          </cell>
          <cell r="C13608" t="str">
            <v>CLOSED</v>
          </cell>
          <cell r="D13608" t="str">
            <v>Medium</v>
          </cell>
          <cell r="E13608" t="str">
            <v>Chirag Dubal</v>
          </cell>
          <cell r="F13608" t="str">
            <v>Sushma Ram</v>
          </cell>
          <cell r="G13608">
            <v>46262.400000000001</v>
          </cell>
          <cell r="H13608">
            <v>46266.740277777775</v>
          </cell>
        </row>
        <row r="13609">
          <cell r="A13609" t="str">
            <v>UCW-36828</v>
          </cell>
          <cell r="B13609" t="str">
            <v>Tata CliQ x GNIST | Marketing Plan</v>
          </cell>
          <cell r="C13609" t="str">
            <v>SFA Stage</v>
          </cell>
          <cell r="D13609" t="str">
            <v>Medium</v>
          </cell>
          <cell r="E13609" t="str">
            <v>Chirag Dubal</v>
          </cell>
          <cell r="F13609" t="str">
            <v>Sneha Nadar</v>
          </cell>
          <cell r="G13609">
            <v>46262.400000000001</v>
          </cell>
          <cell r="H13609">
            <v>46270.706250000003</v>
          </cell>
        </row>
        <row r="13610">
          <cell r="A13610" t="str">
            <v>UCW-36827</v>
          </cell>
          <cell r="B13610" t="str">
            <v>New Listing - 24-08-2026</v>
          </cell>
          <cell r="C13610" t="str">
            <v>CLOSED</v>
          </cell>
          <cell r="D13610" t="str">
            <v>Medium</v>
          </cell>
          <cell r="E13610" t="str">
            <v>Chirag Dubal</v>
          </cell>
          <cell r="F13610" t="str">
            <v>Sushma Ram</v>
          </cell>
          <cell r="G13610">
            <v>46262.394444444442</v>
          </cell>
          <cell r="H13610">
            <v>46267.879861111112</v>
          </cell>
        </row>
        <row r="13611">
          <cell r="A13611" t="str">
            <v>UCW-36825</v>
          </cell>
          <cell r="B13611" t="str">
            <v>Tata Cliq - New listing - Guess Iconic Sublime</v>
          </cell>
          <cell r="C13611" t="str">
            <v>CLOSED</v>
          </cell>
          <cell r="D13611" t="str">
            <v>Medium</v>
          </cell>
          <cell r="E13611" t="str">
            <v>Chirag Dubal</v>
          </cell>
          <cell r="F13611" t="str">
            <v>Sushma Ram</v>
          </cell>
          <cell r="G13611">
            <v>46262.38958333333</v>
          </cell>
          <cell r="H13611">
            <v>46266.745138888888</v>
          </cell>
        </row>
        <row r="13612">
          <cell r="A13612" t="str">
            <v>UCW-36817</v>
          </cell>
          <cell r="B13612" t="str">
            <v>Tata LID New Cataloguing - 18th August 26</v>
          </cell>
          <cell r="C13612" t="str">
            <v>SFA Stage</v>
          </cell>
          <cell r="D13612" t="str">
            <v>Medium</v>
          </cell>
          <cell r="E13612" t="str">
            <v>Chirag Dubal</v>
          </cell>
          <cell r="F13612" t="str">
            <v>Sneha Nadar</v>
          </cell>
          <cell r="G13612">
            <v>46262.325694444444</v>
          </cell>
          <cell r="H13612">
            <v>46270.706250000003</v>
          </cell>
        </row>
        <row r="13613">
          <cell r="A13613" t="str">
            <v>UCW-36814</v>
          </cell>
          <cell r="B13613" t="str">
            <v>GAR | Micellar PDP | Tata Cliq Fashion | 125928  | 3388924</v>
          </cell>
          <cell r="C13613" t="str">
            <v>CLOSED</v>
          </cell>
          <cell r="D13613" t="str">
            <v>Medium</v>
          </cell>
          <cell r="E13613" t="str">
            <v>Chirag Dubal</v>
          </cell>
          <cell r="F13613" t="str">
            <v>Simi Raichel Zachariah</v>
          </cell>
          <cell r="G13613">
            <v>46261.794444444444</v>
          </cell>
          <cell r="H13613">
            <v>46268.79791666667</v>
          </cell>
        </row>
        <row r="13614">
          <cell r="A13614" t="str">
            <v>UCW-36813</v>
          </cell>
          <cell r="B13614" t="str">
            <v>MNY | Vinyl Mitha Giftkit Listing | Tata Cliq Fashion | 125928 | 3298571</v>
          </cell>
          <cell r="C13614" t="str">
            <v>CLOSED</v>
          </cell>
          <cell r="D13614" t="str">
            <v>Medium</v>
          </cell>
          <cell r="E13614" t="str">
            <v>Chirag Dubal</v>
          </cell>
          <cell r="F13614" t="str">
            <v>Simi Raichel Zachariah</v>
          </cell>
          <cell r="G13614">
            <v>46261.792361111111</v>
          </cell>
          <cell r="H13614">
            <v>46266.776388888888</v>
          </cell>
        </row>
        <row r="13615">
          <cell r="A13615" t="str">
            <v>UCW-36812</v>
          </cell>
          <cell r="B13615" t="str">
            <v>2258610_GWP LISTING JUNEn 2026_TCL</v>
          </cell>
          <cell r="C13615" t="str">
            <v>CLOSED</v>
          </cell>
          <cell r="D13615" t="str">
            <v>Medium</v>
          </cell>
          <cell r="E13615" t="str">
            <v>Chirag Dubal</v>
          </cell>
          <cell r="F13615" t="str">
            <v>Sneha Nadar</v>
          </cell>
          <cell r="G13615">
            <v>46261.792361111111</v>
          </cell>
          <cell r="H13615">
            <v>46266.781944444447</v>
          </cell>
        </row>
        <row r="13616">
          <cell r="A13616" t="str">
            <v>UCW-36811</v>
          </cell>
          <cell r="B13616" t="str">
            <v>Outzidr – Batch 18 – 24 Styles – SS26 – 27th August 2026</v>
          </cell>
          <cell r="C13616" t="str">
            <v>CLOSED</v>
          </cell>
          <cell r="D13616" t="str">
            <v>Medium</v>
          </cell>
          <cell r="E13616" t="str">
            <v>Chirag Dubal</v>
          </cell>
          <cell r="F13616" t="str">
            <v>Simi Raichel Zachariah</v>
          </cell>
          <cell r="G13616">
            <v>46261.790972222225</v>
          </cell>
          <cell r="H13616">
            <v>46266.787499999999</v>
          </cell>
        </row>
        <row r="13617">
          <cell r="A13617" t="str">
            <v>UCW-36807</v>
          </cell>
          <cell r="B13617" t="str">
            <v>Abdesigns | Fashion Jewellery | Seller code: 128699 | Tatacliq | 27-Aug-2026 | No of SKU 395</v>
          </cell>
          <cell r="C13617" t="str">
            <v>SFA Stage</v>
          </cell>
          <cell r="D13617" t="str">
            <v>Medium</v>
          </cell>
          <cell r="E13617" t="str">
            <v>Chirag Dubal</v>
          </cell>
          <cell r="F13617" t="str">
            <v>Simi Raichel Zachariah</v>
          </cell>
          <cell r="G13617">
            <v>46261.775000000001</v>
          </cell>
          <cell r="H13617">
            <v>46270.706250000003</v>
          </cell>
        </row>
        <row r="13618">
          <cell r="A13618" t="str">
            <v>UCW-36805</v>
          </cell>
          <cell r="B13618" t="str">
            <v xml:space="preserve">Scentologia cataloguing </v>
          </cell>
          <cell r="C13618" t="str">
            <v>CLOSED Due to Inactive/Insufficient Information</v>
          </cell>
          <cell r="D13618" t="str">
            <v>Medium</v>
          </cell>
          <cell r="E13618" t="str">
            <v>Chirag Dubal</v>
          </cell>
          <cell r="F13618" t="str">
            <v>Sushma Ram</v>
          </cell>
          <cell r="G13618">
            <v>46261.772222222222</v>
          </cell>
          <cell r="H13618">
            <v>46265.965277777781</v>
          </cell>
        </row>
        <row r="13619">
          <cell r="A13619" t="str">
            <v>UCW-36804</v>
          </cell>
          <cell r="B13619" t="str">
            <v xml:space="preserve"> TCL- Bvlgari Image and details update</v>
          </cell>
          <cell r="C13619" t="str">
            <v>Query To CCMT</v>
          </cell>
          <cell r="D13619" t="str">
            <v>Medium</v>
          </cell>
          <cell r="E13619" t="str">
            <v>Chirag Dubal</v>
          </cell>
          <cell r="F13619" t="str">
            <v>Simi Raichel Zachariah</v>
          </cell>
          <cell r="G13619">
            <v>46261.770138888889</v>
          </cell>
          <cell r="H13619">
            <v>46268.548611111109</v>
          </cell>
        </row>
        <row r="13620">
          <cell r="A13620" t="str">
            <v>UCW-36801</v>
          </cell>
          <cell r="B13620" t="str">
            <v>Error_Weekly Consolidated QC Report (1 July – 13 July) | Agency Name -  Netscribes</v>
          </cell>
          <cell r="C13620" t="str">
            <v>Uploaded/Retriggered</v>
          </cell>
          <cell r="D13620" t="str">
            <v>Medium</v>
          </cell>
          <cell r="E13620" t="str">
            <v>Chirag Dubal</v>
          </cell>
          <cell r="F13620" t="str">
            <v>Swati Shukla</v>
          </cell>
          <cell r="G13620">
            <v>46261.76458333333</v>
          </cell>
          <cell r="H13620">
            <v>46265.512499999997</v>
          </cell>
        </row>
        <row r="13621">
          <cell r="A13621" t="str">
            <v>UCW-36796</v>
          </cell>
          <cell r="B13621" t="str">
            <v>New Listings on Tatacliq [10 Aug 26 ]</v>
          </cell>
          <cell r="C13621" t="str">
            <v>SFA Stage</v>
          </cell>
          <cell r="D13621" t="str">
            <v>Medium</v>
          </cell>
          <cell r="E13621" t="str">
            <v>Chirag Dubal</v>
          </cell>
          <cell r="F13621" t="str">
            <v>Shloka Chakre</v>
          </cell>
          <cell r="G13621">
            <v>46261.75</v>
          </cell>
          <cell r="H13621">
            <v>46270.693749999999</v>
          </cell>
        </row>
        <row r="13622">
          <cell r="A13622" t="str">
            <v>UCW-36782</v>
          </cell>
          <cell r="B13622" t="str">
            <v>ABH New launch -Kiss Theory Listing details</v>
          </cell>
          <cell r="C13622" t="str">
            <v>CLOSED</v>
          </cell>
          <cell r="D13622" t="str">
            <v>Medium</v>
          </cell>
          <cell r="E13622" t="str">
            <v>Chirag Dubal</v>
          </cell>
          <cell r="F13622" t="str">
            <v>Simi Raichel Zachariah</v>
          </cell>
          <cell r="G13622">
            <v>46261.711111111108</v>
          </cell>
          <cell r="H13622">
            <v>46270.686111111114</v>
          </cell>
        </row>
        <row r="13623">
          <cell r="A13623" t="str">
            <v>UCW-36778</v>
          </cell>
          <cell r="B13623" t="str">
            <v>Tatacliq Footwear Batch 25 &amp; 26 (August) _USPA_25-08-2026</v>
          </cell>
          <cell r="C13623" t="str">
            <v>CLOSED</v>
          </cell>
          <cell r="D13623" t="str">
            <v>Medium</v>
          </cell>
          <cell r="E13623" t="str">
            <v>Chirag Dubal</v>
          </cell>
          <cell r="F13623" t="str">
            <v>Sneha Nadar</v>
          </cell>
          <cell r="G13623">
            <v>46261.689583333333</v>
          </cell>
          <cell r="H13623">
            <v>46270.679861111108</v>
          </cell>
        </row>
        <row r="13624">
          <cell r="A13624" t="str">
            <v>UCW-36777</v>
          </cell>
          <cell r="B13624" t="str">
            <v>Tata Cliq Fashion  - New Listing - Eze Perfume ( City Collection Travel Pack Discovery ) Gift Set</v>
          </cell>
          <cell r="C13624" t="str">
            <v>CLOSED</v>
          </cell>
          <cell r="D13624" t="str">
            <v>Medium</v>
          </cell>
          <cell r="E13624" t="str">
            <v>Chirag Dubal</v>
          </cell>
          <cell r="F13624" t="str">
            <v>Shloka Chakre</v>
          </cell>
          <cell r="G13624">
            <v>46261.688888888886</v>
          </cell>
          <cell r="H13624">
            <v>46266.792361111111</v>
          </cell>
        </row>
        <row r="13625">
          <cell r="A13625" t="str">
            <v>UCW-36773</v>
          </cell>
          <cell r="B13625" t="str">
            <v>Colors Queen || Makeup || 129094 || 24-08-2026</v>
          </cell>
          <cell r="C13625" t="str">
            <v>CLOSED</v>
          </cell>
          <cell r="D13625" t="str">
            <v>Medium</v>
          </cell>
          <cell r="E13625" t="str">
            <v>Chirag Dubal</v>
          </cell>
          <cell r="F13625" t="str">
            <v>Simi Raichel Zachariah</v>
          </cell>
          <cell r="G13625">
            <v>46261.681250000001</v>
          </cell>
          <cell r="H13625">
            <v>46266.849305555559</v>
          </cell>
        </row>
        <row r="13626">
          <cell r="A13626" t="str">
            <v>UCW-36767</v>
          </cell>
          <cell r="B13626" t="str">
            <v>Redchief_Sport Shoes_123781_260826</v>
          </cell>
          <cell r="C13626" t="str">
            <v>CLOSED</v>
          </cell>
          <cell r="D13626" t="str">
            <v>Medium</v>
          </cell>
          <cell r="E13626" t="str">
            <v>Chirag Dubal</v>
          </cell>
          <cell r="F13626" t="str">
            <v>Shloka Chakre</v>
          </cell>
          <cell r="G13626">
            <v>46261.665277777778</v>
          </cell>
          <cell r="H13626">
            <v>46267.795138888891</v>
          </cell>
        </row>
        <row r="13627">
          <cell r="A13627" t="str">
            <v>UCW-36764</v>
          </cell>
          <cell r="B13627" t="str">
            <v xml:space="preserve">Need to update Title - Description 19th Aug </v>
          </cell>
          <cell r="C13627" t="str">
            <v>Ticket Raised</v>
          </cell>
          <cell r="D13627" t="str">
            <v>Medium</v>
          </cell>
          <cell r="E13627" t="str">
            <v>Chirag Dubal</v>
          </cell>
          <cell r="F13627" t="str">
            <v>Simi Raichel Zachariah</v>
          </cell>
          <cell r="G13627">
            <v>46261.65625</v>
          </cell>
          <cell r="H13627">
            <v>46266.81527777778</v>
          </cell>
        </row>
        <row r="13628">
          <cell r="A13628" t="str">
            <v>UCW-36760</v>
          </cell>
          <cell r="B13628" t="str">
            <v>SEPT ADDITIONAL SKUS</v>
          </cell>
          <cell r="C13628" t="str">
            <v>SFA Stage</v>
          </cell>
          <cell r="D13628" t="str">
            <v>Medium</v>
          </cell>
          <cell r="E13628" t="str">
            <v>Chirag Dubal</v>
          </cell>
          <cell r="F13628" t="str">
            <v>Simi Raichel Zachariah</v>
          </cell>
          <cell r="G13628">
            <v>46261.631249999999</v>
          </cell>
          <cell r="H13628">
            <v>46270.67291666667</v>
          </cell>
        </row>
        <row r="13629">
          <cell r="A13629" t="str">
            <v>UCW-36758</v>
          </cell>
          <cell r="B13629" t="str">
            <v>SKU Transition-New Packaging</v>
          </cell>
          <cell r="C13629" t="str">
            <v>CLOSED</v>
          </cell>
          <cell r="D13629" t="str">
            <v>Medium</v>
          </cell>
          <cell r="E13629" t="str">
            <v>Chirag Dubal</v>
          </cell>
          <cell r="F13629" t="str">
            <v>Simi Raichel Zachariah</v>
          </cell>
          <cell r="G13629">
            <v>46261.593055555553</v>
          </cell>
          <cell r="H13629">
            <v>46268.750694444447</v>
          </cell>
        </row>
        <row r="13630">
          <cell r="A13630" t="str">
            <v>UCW-36754</v>
          </cell>
          <cell r="B13630" t="str">
            <v>PNG Jewellers | Listed Tata Products | Code - 124260 | Total SKUs - 2465</v>
          </cell>
          <cell r="C13630" t="str">
            <v>CLOSED</v>
          </cell>
          <cell r="D13630" t="str">
            <v>Medium</v>
          </cell>
          <cell r="E13630" t="str">
            <v>Chirag Dubal</v>
          </cell>
          <cell r="F13630" t="str">
            <v>Simi Raichel Zachariah</v>
          </cell>
          <cell r="G13630">
            <v>46261.579861111109</v>
          </cell>
          <cell r="H13630">
            <v>46266.480555555558</v>
          </cell>
        </row>
        <row r="13631">
          <cell r="A13631" t="str">
            <v>UCW-36753</v>
          </cell>
          <cell r="B13631" t="str">
            <v>Clone: New Sku Listing - Nuna (Aarete Marketing LLP 128412-AAR001)</v>
          </cell>
          <cell r="C13631" t="str">
            <v>CLOSED</v>
          </cell>
          <cell r="D13631" t="str">
            <v>Medium</v>
          </cell>
          <cell r="E13631" t="str">
            <v>netscribes</v>
          </cell>
          <cell r="F13631" t="str">
            <v>netscribes</v>
          </cell>
          <cell r="G13631">
            <v>46261.57916666667</v>
          </cell>
          <cell r="H13631">
            <v>46263.415277777778</v>
          </cell>
        </row>
        <row r="13632">
          <cell r="A13632" t="str">
            <v>UCW-36746</v>
          </cell>
          <cell r="B13632" t="str">
            <v>Palm Angels Catalog Update Request - 27-08-2026</v>
          </cell>
          <cell r="C13632" t="str">
            <v>Uploaded/Retriggered</v>
          </cell>
          <cell r="D13632" t="str">
            <v>Medium</v>
          </cell>
          <cell r="E13632" t="str">
            <v>Chirag Dubal</v>
          </cell>
          <cell r="F13632" t="str">
            <v>Shloka Chakre</v>
          </cell>
          <cell r="G13632">
            <v>46261.542361111111</v>
          </cell>
          <cell r="H13632">
            <v>46266.731944444444</v>
          </cell>
        </row>
        <row r="13633">
          <cell r="A13633" t="str">
            <v>UCW-36739</v>
          </cell>
          <cell r="B13633" t="str">
            <v>D&amp;G: Platform Addition | P0 Priority</v>
          </cell>
          <cell r="C13633" t="str">
            <v>CLOSED</v>
          </cell>
          <cell r="D13633" t="str">
            <v>Medium</v>
          </cell>
          <cell r="E13633" t="str">
            <v>Chirag Dubal</v>
          </cell>
          <cell r="F13633" t="str">
            <v>Sushma Ram</v>
          </cell>
          <cell r="G13633">
            <v>46261.522222222222</v>
          </cell>
          <cell r="H13633">
            <v>46270.497916666667</v>
          </cell>
        </row>
        <row r="13634">
          <cell r="A13634" t="str">
            <v>UCW-36738</v>
          </cell>
          <cell r="B13634" t="str">
            <v>YSL SKUs Retrigger - TCF</v>
          </cell>
          <cell r="C13634" t="str">
            <v>CLOSED</v>
          </cell>
          <cell r="D13634" t="str">
            <v>Medium</v>
          </cell>
          <cell r="E13634" t="str">
            <v>Chirag Dubal</v>
          </cell>
          <cell r="F13634" t="str">
            <v>Simi Raichel Zachariah</v>
          </cell>
          <cell r="G13634">
            <v>46261.511111111111</v>
          </cell>
          <cell r="H13634">
            <v>46267.742361111108</v>
          </cell>
        </row>
        <row r="13635">
          <cell r="A13635" t="str">
            <v>UCW-36736</v>
          </cell>
          <cell r="B13635" t="str">
            <v xml:space="preserve">Product Creation Lot 2 2026 Slot 3 (Volar Fashion-127227-Footwear) </v>
          </cell>
          <cell r="C13635" t="str">
            <v>CLOSED</v>
          </cell>
          <cell r="D13635" t="str">
            <v>Medium</v>
          </cell>
          <cell r="E13635" t="str">
            <v>Chirag Dubal</v>
          </cell>
          <cell r="F13635" t="str">
            <v>Simi Raichel Zachariah</v>
          </cell>
          <cell r="G13635">
            <v>46261.477777777778</v>
          </cell>
          <cell r="H13635">
            <v>46268.591666666667</v>
          </cell>
        </row>
        <row r="13636">
          <cell r="A13636" t="str">
            <v>UCW-36726</v>
          </cell>
          <cell r="B13636" t="str">
            <v>L'Oreal Paris | Laque Resistance Liquid Lipstick Listing | Tata Cliq Fashion  |125928</v>
          </cell>
          <cell r="C13636" t="str">
            <v>CLOSED</v>
          </cell>
          <cell r="D13636" t="str">
            <v>Medium</v>
          </cell>
          <cell r="E13636" t="str">
            <v>Chirag Dubal</v>
          </cell>
          <cell r="F13636" t="str">
            <v>Sushma Ram</v>
          </cell>
          <cell r="G13636">
            <v>46260.960416666669</v>
          </cell>
          <cell r="H13636">
            <v>46270.650694444441</v>
          </cell>
        </row>
        <row r="13637">
          <cell r="A13637" t="str">
            <v>UCW-36725</v>
          </cell>
          <cell r="B13637" t="str">
            <v>Tata Cliq X O.P.I Fall Collection 2027 Listing</v>
          </cell>
          <cell r="C13637" t="str">
            <v>CLOSED</v>
          </cell>
          <cell r="D13637" t="str">
            <v>Medium</v>
          </cell>
          <cell r="E13637" t="str">
            <v>Chirag Dubal</v>
          </cell>
          <cell r="F13637" t="str">
            <v>Sushma Ram</v>
          </cell>
          <cell r="G13637">
            <v>46260.938194444447</v>
          </cell>
          <cell r="H13637">
            <v>46267.876388888886</v>
          </cell>
        </row>
        <row r="13638">
          <cell r="A13638" t="str">
            <v>UCW-36721</v>
          </cell>
          <cell r="B13638" t="str">
            <v xml:space="preserve">Matiere Premiere Catalogiung </v>
          </cell>
          <cell r="C13638" t="str">
            <v>CLOSED</v>
          </cell>
          <cell r="D13638" t="str">
            <v>Medium</v>
          </cell>
          <cell r="E13638" t="str">
            <v>Chirag Dubal</v>
          </cell>
          <cell r="F13638" t="str">
            <v>Reagan D’souza</v>
          </cell>
          <cell r="G13638">
            <v>46260.870138888888</v>
          </cell>
          <cell r="H13638">
            <v>46267.87222222222</v>
          </cell>
        </row>
        <row r="13639">
          <cell r="A13639" t="str">
            <v>UCW-36720</v>
          </cell>
          <cell r="B13639" t="str">
            <v>New listing of KAHI</v>
          </cell>
          <cell r="C13639" t="str">
            <v>CLOSED Due to Inactive/Insufficient Information</v>
          </cell>
          <cell r="D13639" t="str">
            <v>Medium</v>
          </cell>
          <cell r="E13639" t="str">
            <v>Chirag Dubal</v>
          </cell>
          <cell r="F13639" t="str">
            <v>Reagan D’souza</v>
          </cell>
          <cell r="G13639">
            <v>46260.865277777775</v>
          </cell>
          <cell r="H13639">
            <v>46263.447222222225</v>
          </cell>
        </row>
        <row r="13640">
          <cell r="A13640" t="str">
            <v>UCW-36718</v>
          </cell>
          <cell r="B13640" t="str">
            <v>New listing of HEVEBLUE</v>
          </cell>
          <cell r="C13640" t="str">
            <v>CLOSED Due to Inactive/Insufficient Information</v>
          </cell>
          <cell r="D13640" t="str">
            <v>Medium</v>
          </cell>
          <cell r="E13640" t="str">
            <v>Chirag Dubal</v>
          </cell>
          <cell r="F13640" t="str">
            <v>Reagan D’souza</v>
          </cell>
          <cell r="G13640">
            <v>46260.847916666666</v>
          </cell>
          <cell r="H13640">
            <v>46263.446527777778</v>
          </cell>
        </row>
        <row r="13641">
          <cell r="A13641" t="str">
            <v>UCW-36716</v>
          </cell>
          <cell r="B13641" t="str">
            <v>Garnier | Color Naturals - PDP and A+ update | Tata Cliq Fashion | 125928</v>
          </cell>
          <cell r="C13641" t="str">
            <v>CLOSED</v>
          </cell>
          <cell r="D13641" t="str">
            <v>Medium</v>
          </cell>
          <cell r="E13641" t="str">
            <v>Chirag Dubal</v>
          </cell>
          <cell r="F13641" t="str">
            <v>Reagan D’souza</v>
          </cell>
          <cell r="G13641">
            <v>46260.842361111114</v>
          </cell>
          <cell r="H13641">
            <v>46268.738194444442</v>
          </cell>
        </row>
        <row r="13642">
          <cell r="A13642" t="str">
            <v>UCW-36715</v>
          </cell>
          <cell r="B13642" t="str">
            <v>New Listing | Milkshake MMD 1000ml + Travel size.</v>
          </cell>
          <cell r="C13642" t="str">
            <v>SFA Stage</v>
          </cell>
          <cell r="D13642" t="str">
            <v>Medium</v>
          </cell>
          <cell r="E13642" t="str">
            <v>Chirag Dubal</v>
          </cell>
          <cell r="F13642" t="str">
            <v>Reagan D’souza</v>
          </cell>
          <cell r="G13642">
            <v>46260.837500000001</v>
          </cell>
          <cell r="H13642">
            <v>46270.670138888891</v>
          </cell>
        </row>
        <row r="13643">
          <cell r="A13643" t="str">
            <v>UCW-36713</v>
          </cell>
          <cell r="B13643" t="str">
            <v>MNY | Fit Me Loose powder listing | Tata Cliq Fashion | 125928</v>
          </cell>
          <cell r="C13643" t="str">
            <v>CLOSED</v>
          </cell>
          <cell r="D13643" t="str">
            <v>Medium</v>
          </cell>
          <cell r="E13643" t="str">
            <v>Chirag Dubal</v>
          </cell>
          <cell r="F13643" t="str">
            <v>Reagan D’souza</v>
          </cell>
          <cell r="G13643">
            <v>46260.831944444442</v>
          </cell>
          <cell r="H13643">
            <v>46267.868055555555</v>
          </cell>
        </row>
        <row r="13644">
          <cell r="A13644" t="str">
            <v>UCW-36706</v>
          </cell>
          <cell r="B13644" t="str">
            <v>Batch 10 - Listing</v>
          </cell>
          <cell r="C13644" t="str">
            <v>CLOSED Due to Inactive/Insufficient Information</v>
          </cell>
          <cell r="D13644" t="str">
            <v>Medium</v>
          </cell>
          <cell r="E13644" t="str">
            <v>Chirag Dubal</v>
          </cell>
          <cell r="F13644" t="str">
            <v>Simi Raichel Zachariah</v>
          </cell>
          <cell r="G13644">
            <v>46260.808333333334</v>
          </cell>
          <cell r="H13644">
            <v>46270.484027777777</v>
          </cell>
        </row>
        <row r="13645">
          <cell r="A13645" t="str">
            <v>UCW-36704</v>
          </cell>
          <cell r="B13645" t="str">
            <v>Tata Cliq-adidas DTC|Footwear| Attributes_26-08-26</v>
          </cell>
          <cell r="C13645" t="str">
            <v>CLOSED</v>
          </cell>
          <cell r="D13645" t="str">
            <v>Medium</v>
          </cell>
          <cell r="E13645" t="str">
            <v>Chirag Dubal</v>
          </cell>
          <cell r="F13645" t="str">
            <v>Sneha Nadar</v>
          </cell>
          <cell r="G13645">
            <v>46260.805555555555</v>
          </cell>
          <cell r="H13645">
            <v>46270.631249999999</v>
          </cell>
        </row>
        <row r="13646">
          <cell r="A13646" t="str">
            <v>UCW-36702</v>
          </cell>
          <cell r="B13646" t="str">
            <v>Tata Cliq: Images &amp; Tittle Updates</v>
          </cell>
          <cell r="C13646" t="str">
            <v>CLOSED</v>
          </cell>
          <cell r="D13646" t="str">
            <v>Medium</v>
          </cell>
          <cell r="E13646" t="str">
            <v>Chirag Dubal</v>
          </cell>
          <cell r="F13646" t="str">
            <v>Shloka Chakre</v>
          </cell>
          <cell r="G13646">
            <v>46260.801388888889</v>
          </cell>
          <cell r="H13646">
            <v>46268.705555555556</v>
          </cell>
        </row>
        <row r="13647">
          <cell r="A13647" t="str">
            <v>UCW-36693</v>
          </cell>
          <cell r="B13647" t="str">
            <v>Anta Men's Listing Template</v>
          </cell>
          <cell r="C13647" t="str">
            <v>CLOSED</v>
          </cell>
          <cell r="D13647" t="str">
            <v>Medium</v>
          </cell>
          <cell r="E13647" t="str">
            <v>Chirag Dubal</v>
          </cell>
          <cell r="F13647" t="str">
            <v>Shloka Chakre</v>
          </cell>
          <cell r="G13647">
            <v>46260.784722222219</v>
          </cell>
          <cell r="H13647">
            <v>46267.861805555556</v>
          </cell>
        </row>
        <row r="13648">
          <cell r="A13648" t="str">
            <v>UCW-36692</v>
          </cell>
          <cell r="B13648" t="str">
            <v>CLONE - CLONE - Catalog File | IXIA by GIVA | 8/17/2026</v>
          </cell>
          <cell r="C13648" t="str">
            <v>CLOSED</v>
          </cell>
          <cell r="D13648" t="str">
            <v>Medium</v>
          </cell>
          <cell r="E13648" t="str">
            <v>netscribes</v>
          </cell>
          <cell r="F13648" t="str">
            <v>netscribes</v>
          </cell>
          <cell r="G13648">
            <v>46260.78402777778</v>
          </cell>
          <cell r="H13648">
            <v>46268.522916666669</v>
          </cell>
        </row>
        <row r="13649">
          <cell r="A13649" t="str">
            <v>UCW-36689</v>
          </cell>
          <cell r="B13649" t="str">
            <v>CLONE - Tata Cliq Partnership for OnnMe</v>
          </cell>
          <cell r="C13649" t="str">
            <v>CLOSED</v>
          </cell>
          <cell r="D13649" t="str">
            <v>Medium</v>
          </cell>
          <cell r="E13649" t="str">
            <v>netscribes</v>
          </cell>
          <cell r="F13649" t="str">
            <v>netscribes</v>
          </cell>
          <cell r="G13649">
            <v>46260.779861111114</v>
          </cell>
          <cell r="H13649">
            <v>46268.511111111111</v>
          </cell>
        </row>
        <row r="13650">
          <cell r="A13650" t="str">
            <v>UCW-36687</v>
          </cell>
          <cell r="B13650" t="str">
            <v>Giva | Silver Jewellery | 125927 | 20-08-2026 &amp; 21-08-2026 (74SKUs)</v>
          </cell>
          <cell r="C13650" t="str">
            <v>CLOSED</v>
          </cell>
          <cell r="D13650" t="str">
            <v>Medium</v>
          </cell>
          <cell r="E13650" t="str">
            <v>Chirag Dubal</v>
          </cell>
          <cell r="F13650" t="str">
            <v>Shloka Chakre</v>
          </cell>
          <cell r="G13650">
            <v>46260.776388888888</v>
          </cell>
          <cell r="H13650">
            <v>46268.678472222222</v>
          </cell>
        </row>
        <row r="13651">
          <cell r="A13651" t="str">
            <v>UCW-36667</v>
          </cell>
          <cell r="B13651" t="str">
            <v>GAS AW'26 - Catalogue (67 options)</v>
          </cell>
          <cell r="C13651" t="str">
            <v>CLOSED</v>
          </cell>
          <cell r="D13651" t="str">
            <v>Medium</v>
          </cell>
          <cell r="E13651" t="str">
            <v>Chirag Dubal</v>
          </cell>
          <cell r="F13651" t="str">
            <v>Sneha Nadar</v>
          </cell>
          <cell r="G13651">
            <v>46260.719444444447</v>
          </cell>
          <cell r="H13651">
            <v>46268.531944444447</v>
          </cell>
        </row>
        <row r="13652">
          <cell r="A13652" t="str">
            <v>UCW-36662</v>
          </cell>
          <cell r="B13652" t="str">
            <v>RWB foam 30ml listing details</v>
          </cell>
          <cell r="C13652" t="str">
            <v>CLOSED</v>
          </cell>
          <cell r="D13652" t="str">
            <v>Medium</v>
          </cell>
          <cell r="E13652" t="str">
            <v>Chirag Dubal</v>
          </cell>
          <cell r="F13652" t="str">
            <v>Sneha Nadar</v>
          </cell>
          <cell r="G13652">
            <v>46260.710416666669</v>
          </cell>
          <cell r="H13652">
            <v>46267.855555555558</v>
          </cell>
        </row>
        <row r="13653">
          <cell r="A13653" t="str">
            <v>UCW-36658</v>
          </cell>
          <cell r="B13653" t="str">
            <v>CLONE - Error_Weekly Consolidated QC Report (1 July – 13 July) | Agency Name -  Netscribes</v>
          </cell>
          <cell r="C13653" t="str">
            <v>CLOSED</v>
          </cell>
          <cell r="D13653" t="str">
            <v>Medium</v>
          </cell>
          <cell r="E13653" t="str">
            <v>Chirag Dubal</v>
          </cell>
          <cell r="F13653" t="str">
            <v>Swati Shukla</v>
          </cell>
          <cell r="G13653">
            <v>46260.701388888891</v>
          </cell>
          <cell r="H13653">
            <v>46265.496527777781</v>
          </cell>
        </row>
        <row r="13654">
          <cell r="A13654" t="str">
            <v>UCW-36651</v>
          </cell>
          <cell r="B13654" t="str">
            <v>Puig GWP Cataloguing 20.8.26</v>
          </cell>
          <cell r="C13654" t="str">
            <v>CLOSED</v>
          </cell>
          <cell r="D13654" t="str">
            <v>Medium</v>
          </cell>
          <cell r="E13654" t="str">
            <v>Chirag Dubal</v>
          </cell>
          <cell r="F13654" t="str">
            <v>Simi Raichel Zachariah</v>
          </cell>
          <cell r="G13654">
            <v>46260.69027777778</v>
          </cell>
          <cell r="H13654">
            <v>46270.595138888886</v>
          </cell>
        </row>
        <row r="13655">
          <cell r="A13655" t="str">
            <v>UCW-36643</v>
          </cell>
          <cell r="B13655" t="str">
            <v>TQ | Brand: Converse | Catalog Listing | App-Acc FA26-Ftwr Lot-2.</v>
          </cell>
          <cell r="C13655" t="str">
            <v>SFA Stage</v>
          </cell>
          <cell r="D13655" t="str">
            <v>Medium</v>
          </cell>
          <cell r="E13655" t="str">
            <v>Chirag Dubal</v>
          </cell>
          <cell r="F13655" t="str">
            <v>Reagan D’souza</v>
          </cell>
          <cell r="G13655">
            <v>46260.674305555556</v>
          </cell>
          <cell r="H13655">
            <v>46270.569444444445</v>
          </cell>
        </row>
        <row r="13656">
          <cell r="A13656" t="str">
            <v>UCW-36633</v>
          </cell>
          <cell r="B13656" t="str">
            <v>15 New Articles - Gifts &amp; Other products</v>
          </cell>
          <cell r="C13656" t="str">
            <v>Brand to Resolve Queries</v>
          </cell>
          <cell r="D13656" t="str">
            <v>Medium</v>
          </cell>
          <cell r="E13656" t="str">
            <v>Chirag Dubal</v>
          </cell>
          <cell r="F13656" t="str">
            <v>Reagan D’souza</v>
          </cell>
          <cell r="G13656">
            <v>46260.634027777778</v>
          </cell>
          <cell r="H13656">
            <v>46270.790972222225</v>
          </cell>
        </row>
        <row r="13657">
          <cell r="A13657" t="str">
            <v>UCW-36628</v>
          </cell>
          <cell r="B13657" t="str">
            <v>New Catalogue Sheet - 20 Aug</v>
          </cell>
          <cell r="C13657" t="str">
            <v>CLOSED</v>
          </cell>
          <cell r="D13657" t="str">
            <v>Medium</v>
          </cell>
          <cell r="E13657" t="str">
            <v>Chirag Dubal</v>
          </cell>
          <cell r="F13657" t="str">
            <v>Sneha Nadar</v>
          </cell>
          <cell r="G13657">
            <v>46260.615972222222</v>
          </cell>
          <cell r="H13657">
            <v>46270.530555555553</v>
          </cell>
        </row>
        <row r="13658">
          <cell r="A13658" t="str">
            <v>UCW-36623</v>
          </cell>
          <cell r="B13658" t="str">
            <v xml:space="preserve">TCL- New listing - Memo Paris &amp; Juliette Has A Gun GWP </v>
          </cell>
          <cell r="C13658" t="str">
            <v>SFA Stage</v>
          </cell>
          <cell r="D13658" t="str">
            <v>Medium</v>
          </cell>
          <cell r="E13658" t="str">
            <v>Chirag Dubal</v>
          </cell>
          <cell r="F13658" t="str">
            <v>Sneha Nadar</v>
          </cell>
          <cell r="G13658">
            <v>46260.595833333333</v>
          </cell>
          <cell r="H13658">
            <v>46270.667361111111</v>
          </cell>
        </row>
        <row r="13659">
          <cell r="A13659" t="str">
            <v>UCW-36619</v>
          </cell>
          <cell r="B13659" t="str">
            <v>Men&amp;Women Footwear New Styles For Tatacliq (SS'26 &amp; AW'26) - (Styles-27) 24.08.2026</v>
          </cell>
          <cell r="C13659" t="str">
            <v>CLOSED</v>
          </cell>
          <cell r="D13659" t="str">
            <v>Medium</v>
          </cell>
          <cell r="E13659" t="str">
            <v>Chirag Dubal</v>
          </cell>
          <cell r="F13659" t="str">
            <v>Shloka Chakre</v>
          </cell>
          <cell r="G13659">
            <v>46260.581944444442</v>
          </cell>
          <cell r="H13659">
            <v>46261.492361111108</v>
          </cell>
        </row>
        <row r="13660">
          <cell r="A13660" t="str">
            <v>UCW-36615</v>
          </cell>
          <cell r="B13660" t="str">
            <v>Tata Cliq New Listing_Eego Italy _Gur Overseas_Footwear_Seller ID 128558_Style 44_SKU 269_26-08-2026</v>
          </cell>
          <cell r="C13660" t="str">
            <v>CLOSED</v>
          </cell>
          <cell r="D13660" t="str">
            <v>Medium</v>
          </cell>
          <cell r="E13660" t="str">
            <v>Chirag Dubal</v>
          </cell>
          <cell r="F13660" t="str">
            <v>Shloka Chakre</v>
          </cell>
          <cell r="G13660">
            <v>46260.572916666664</v>
          </cell>
          <cell r="H13660">
            <v>46261.5</v>
          </cell>
        </row>
        <row r="13661">
          <cell r="A13661" t="str">
            <v>UCW-36609</v>
          </cell>
          <cell r="B13661" t="str">
            <v>Monkstory - Footwear - 20/08/2026 - 21 SKUs</v>
          </cell>
          <cell r="C13661" t="str">
            <v>CLOSED</v>
          </cell>
          <cell r="D13661" t="str">
            <v>Medium</v>
          </cell>
          <cell r="E13661" t="str">
            <v>Chirag Dubal</v>
          </cell>
          <cell r="F13661" t="str">
            <v>Sushma Ram</v>
          </cell>
          <cell r="G13661">
            <v>46260.561111111114</v>
          </cell>
          <cell r="H13661">
            <v>46270.486805555556</v>
          </cell>
        </row>
        <row r="13662">
          <cell r="A13662" t="str">
            <v>UCW-36604</v>
          </cell>
          <cell r="B13662" t="str">
            <v>Seller code - 128628 Platform - TCF</v>
          </cell>
          <cell r="C13662" t="str">
            <v>CLOSED</v>
          </cell>
          <cell r="D13662" t="str">
            <v>Medium</v>
          </cell>
          <cell r="E13662" t="str">
            <v>Chirag Dubal</v>
          </cell>
          <cell r="F13662" t="str">
            <v>Sneha Nadar</v>
          </cell>
          <cell r="G13662">
            <v>46260.556250000001</v>
          </cell>
          <cell r="H13662">
            <v>46268.697916666664</v>
          </cell>
        </row>
        <row r="13663">
          <cell r="A13663" t="str">
            <v>UCW-36600</v>
          </cell>
          <cell r="B13663" t="str">
            <v>New Listing_Multi Brand_Mens-Womens Footwear_129236,127776_68 Styles_407 SKUs_21-08-2026</v>
          </cell>
          <cell r="C13663" t="str">
            <v>Tech Error</v>
          </cell>
          <cell r="D13663" t="str">
            <v>Medium</v>
          </cell>
          <cell r="E13663" t="str">
            <v>Chirag Dubal</v>
          </cell>
          <cell r="F13663" t="str">
            <v>Sneha Nadar</v>
          </cell>
          <cell r="G13663">
            <v>46260.544444444444</v>
          </cell>
          <cell r="H13663">
            <v>46267.777083333334</v>
          </cell>
        </row>
        <row r="13664">
          <cell r="A13664" t="str">
            <v>UCW-36599</v>
          </cell>
          <cell r="B13664" t="str">
            <v>CLONE -  Tata Cliq Luxury - New listing - Carner Barcelona (MDP)</v>
          </cell>
          <cell r="C13664" t="str">
            <v>CLOSED Due to Inactive/Insufficient Information</v>
          </cell>
          <cell r="D13664" t="str">
            <v>Medium</v>
          </cell>
          <cell r="E13664" t="str">
            <v>Chirag Dubal</v>
          </cell>
          <cell r="F13664" t="str">
            <v>Simi Raichel Zachariah</v>
          </cell>
          <cell r="G13664">
            <v>46260.540972222225</v>
          </cell>
          <cell r="H13664">
            <v>46263.444444444445</v>
          </cell>
        </row>
        <row r="13665">
          <cell r="A13665" t="str">
            <v>UCW-36591</v>
          </cell>
          <cell r="B13665" t="str">
            <v>Baer Shoes | Footwear | 129637 | New Listings 25.08.2026</v>
          </cell>
          <cell r="C13665" t="str">
            <v>CLOSED</v>
          </cell>
          <cell r="D13665" t="str">
            <v>Medium</v>
          </cell>
          <cell r="E13665" t="str">
            <v>Chirag Dubal</v>
          </cell>
          <cell r="F13665" t="str">
            <v>Shloka Chakre</v>
          </cell>
          <cell r="G13665">
            <v>46260.509027777778</v>
          </cell>
          <cell r="H13665">
            <v>46261.833333333336</v>
          </cell>
        </row>
        <row r="13666">
          <cell r="A13666" t="str">
            <v>UCW-36589</v>
          </cell>
          <cell r="B13666" t="str">
            <v>Request to Update HSN Code, Dimensions &amp; Weight</v>
          </cell>
          <cell r="C13666" t="str">
            <v>Ticket Raised</v>
          </cell>
          <cell r="D13666" t="str">
            <v>Medium</v>
          </cell>
          <cell r="E13666" t="str">
            <v>Simi Raichel Zachariah</v>
          </cell>
          <cell r="F13666" t="str">
            <v>Simi Raichel Zachariah</v>
          </cell>
          <cell r="G13666">
            <v>46260.497916666667</v>
          </cell>
          <cell r="H13666">
            <v>46266.816666666666</v>
          </cell>
        </row>
        <row r="13667">
          <cell r="A13667" t="str">
            <v>UCW-36578</v>
          </cell>
          <cell r="B13667" t="str">
            <v>Clone - Guess Footwear Men &amp; Women (New) 15 Options 20-08-2026</v>
          </cell>
          <cell r="C13667" t="str">
            <v>CLOSED</v>
          </cell>
          <cell r="D13667" t="str">
            <v>Medium</v>
          </cell>
          <cell r="E13667" t="str">
            <v>Chirag Dubal</v>
          </cell>
          <cell r="F13667" t="str">
            <v>netscribes</v>
          </cell>
          <cell r="G13667">
            <v>46259.79791666667</v>
          </cell>
          <cell r="H13667">
            <v>46261.477777777778</v>
          </cell>
        </row>
        <row r="13668">
          <cell r="A13668" t="str">
            <v>UCW-36558</v>
          </cell>
          <cell r="B13668" t="str">
            <v>CLONE - Saucony men's Listing Template</v>
          </cell>
          <cell r="C13668" t="str">
            <v>CLOSED</v>
          </cell>
          <cell r="D13668" t="str">
            <v>Medium</v>
          </cell>
          <cell r="E13668" t="str">
            <v>Chirag Dubal</v>
          </cell>
          <cell r="F13668" t="str">
            <v>Simi Raichel Zachariah</v>
          </cell>
          <cell r="G13668">
            <v>46259.751388888886</v>
          </cell>
          <cell r="H13668">
            <v>46266.767361111109</v>
          </cell>
        </row>
        <row r="13669">
          <cell r="A13669" t="str">
            <v>UCW-36555</v>
          </cell>
          <cell r="B13669" t="str">
            <v>CLONE - MNY | Super Stay Matte Ink PDP | Tata Cliq Fashion | 125928 | 2638337</v>
          </cell>
          <cell r="C13669" t="str">
            <v>CLOSED</v>
          </cell>
          <cell r="D13669" t="str">
            <v>Medium</v>
          </cell>
          <cell r="E13669" t="str">
            <v>Chirag Dubal</v>
          </cell>
          <cell r="F13669" t="str">
            <v>Simi Raichel Zachariah</v>
          </cell>
          <cell r="G13669">
            <v>46259.748611111114</v>
          </cell>
          <cell r="H13669">
            <v>46266.690972222219</v>
          </cell>
        </row>
        <row r="13670">
          <cell r="A13670" t="str">
            <v>UCW-36554</v>
          </cell>
          <cell r="B13670" t="str">
            <v>CLONE - MNY | Serum Lipstick EXT Listing | Tata Cliq Fashion 125928 | 2775297</v>
          </cell>
          <cell r="C13670" t="str">
            <v>CLOSED</v>
          </cell>
          <cell r="D13670" t="str">
            <v>Medium</v>
          </cell>
          <cell r="E13670" t="str">
            <v>Chirag Dubal</v>
          </cell>
          <cell r="F13670" t="str">
            <v>Simi Raichel Zachariah</v>
          </cell>
          <cell r="G13670">
            <v>46259.74722222222</v>
          </cell>
          <cell r="H13670">
            <v>46270.481944444444</v>
          </cell>
        </row>
        <row r="13671">
          <cell r="A13671" t="str">
            <v>UCW-36553</v>
          </cell>
          <cell r="B13671" t="str">
            <v>TOP MGMT ESC- 129589061939372- Delayed Delivery Pre Hotc</v>
          </cell>
          <cell r="C13671" t="str">
            <v>CLOSED</v>
          </cell>
          <cell r="D13671" t="str">
            <v>Medium</v>
          </cell>
          <cell r="E13671" t="str">
            <v>Chirag Dubal</v>
          </cell>
          <cell r="F13671" t="str">
            <v>Swati Shukla</v>
          </cell>
          <cell r="G13671">
            <v>46259.745833333334</v>
          </cell>
          <cell r="H13671">
            <v>46261.660416666666</v>
          </cell>
        </row>
        <row r="13672">
          <cell r="A13672" t="str">
            <v>UCW-36536</v>
          </cell>
          <cell r="B13672" t="str">
            <v>CLONE -  Bitiya by bhama - New catalog</v>
          </cell>
          <cell r="C13672" t="str">
            <v>SFA Stage</v>
          </cell>
          <cell r="D13672" t="str">
            <v>Medium</v>
          </cell>
          <cell r="E13672" t="str">
            <v>Chirag Dubal</v>
          </cell>
          <cell r="F13672" t="str">
            <v>Simi Raichel Zachariah</v>
          </cell>
          <cell r="G13672">
            <v>46259.694444444445</v>
          </cell>
          <cell r="H13672">
            <v>46263.638888888891</v>
          </cell>
        </row>
        <row r="13673">
          <cell r="A13673" t="str">
            <v>UCW-36531</v>
          </cell>
          <cell r="B13673" t="str">
            <v xml:space="preserve"> Tata Cliq-Multi Brand-Footwear -129236,127776 - 13-08-2026</v>
          </cell>
          <cell r="C13673" t="str">
            <v>CLOSED</v>
          </cell>
          <cell r="D13673" t="str">
            <v>Medium</v>
          </cell>
          <cell r="E13673" t="str">
            <v>Chirag Dubal</v>
          </cell>
          <cell r="F13673" t="str">
            <v>Simi Raichel Zachariah</v>
          </cell>
          <cell r="G13673">
            <v>46259.676388888889</v>
          </cell>
          <cell r="H13673">
            <v>46270.496527777781</v>
          </cell>
        </row>
        <row r="13674">
          <cell r="A13674" t="str">
            <v>UCW-36521</v>
          </cell>
          <cell r="B13674" t="str">
            <v>Guess Footwear Men &amp; Women (New) 15 Options 20-08-2026</v>
          </cell>
          <cell r="C13674" t="str">
            <v>FAILED</v>
          </cell>
          <cell r="D13674" t="str">
            <v>Medium</v>
          </cell>
          <cell r="E13674" t="str">
            <v>Chirag Dubal</v>
          </cell>
          <cell r="F13674" t="str">
            <v>Shloka Chakre</v>
          </cell>
          <cell r="G13674">
            <v>46259.631249999999</v>
          </cell>
          <cell r="H13674">
            <v>46259.791666666664</v>
          </cell>
        </row>
        <row r="13675">
          <cell r="A13675" t="str">
            <v>UCW-36520</v>
          </cell>
          <cell r="B13675" t="str">
            <v>Updated Images x Aloe Vera &amp; Neem x Tata</v>
          </cell>
          <cell r="C13675" t="str">
            <v>CLOSED</v>
          </cell>
          <cell r="D13675" t="str">
            <v>Medium</v>
          </cell>
          <cell r="E13675" t="str">
            <v>Chirag Dubal</v>
          </cell>
          <cell r="F13675" t="str">
            <v>Simi Raichel Zachariah</v>
          </cell>
          <cell r="G13675">
            <v>46259.620138888888</v>
          </cell>
          <cell r="H13675">
            <v>46266.59097222222</v>
          </cell>
        </row>
        <row r="13676">
          <cell r="A13676" t="str">
            <v>UCW-36490</v>
          </cell>
          <cell r="B13676" t="str">
            <v>The Souled Store Footwear 123858 19-08-2026</v>
          </cell>
          <cell r="C13676" t="str">
            <v>CLOSED</v>
          </cell>
          <cell r="D13676" t="str">
            <v>Medium</v>
          </cell>
          <cell r="E13676" t="str">
            <v>Chirag Dubal</v>
          </cell>
          <cell r="F13676" t="str">
            <v>Simi Raichel Zachariah</v>
          </cell>
          <cell r="G13676">
            <v>46259.456250000003</v>
          </cell>
          <cell r="H13676">
            <v>46261.46875</v>
          </cell>
        </row>
        <row r="13677">
          <cell r="A13677" t="str">
            <v>UCW-36487</v>
          </cell>
          <cell r="B13677" t="str">
            <v>CLONE - CLONE - New Listing Template :- 01-08-2026</v>
          </cell>
          <cell r="C13677" t="str">
            <v>SFA Stage</v>
          </cell>
          <cell r="D13677" t="str">
            <v>Medium</v>
          </cell>
          <cell r="E13677" t="str">
            <v>Chirag Dubal</v>
          </cell>
          <cell r="F13677" t="str">
            <v>Simi Raichel Zachariah</v>
          </cell>
          <cell r="G13677">
            <v>46259.443749999999</v>
          </cell>
          <cell r="H13677">
            <v>46265.707638888889</v>
          </cell>
        </row>
        <row r="13678">
          <cell r="A13678" t="str">
            <v>UCW-36481</v>
          </cell>
          <cell r="B13678" t="str">
            <v>Error_Weekly Consolidated QC Report (1 July – 13 July) | Agency Name -  Netscribes</v>
          </cell>
          <cell r="C13678" t="str">
            <v>CLOSED</v>
          </cell>
          <cell r="D13678" t="str">
            <v>Medium</v>
          </cell>
          <cell r="E13678" t="str">
            <v>Reagan D’souza</v>
          </cell>
          <cell r="F13678" t="str">
            <v>Swati Shukla</v>
          </cell>
          <cell r="G13678">
            <v>46258.800694444442</v>
          </cell>
          <cell r="H13678">
            <v>46260.412499999999</v>
          </cell>
        </row>
        <row r="13679">
          <cell r="A13679" t="str">
            <v>UCW-36465</v>
          </cell>
          <cell r="B13679" t="str">
            <v>La Prairie x TCL - 2026 2H New Launches Details &amp; Cataloguing</v>
          </cell>
          <cell r="C13679" t="str">
            <v>CLOSED Due to Inactive/Insufficient Information</v>
          </cell>
          <cell r="D13679" t="str">
            <v>Medium</v>
          </cell>
          <cell r="E13679" t="str">
            <v>Chirag Dubal</v>
          </cell>
          <cell r="F13679" t="str">
            <v>Shloka Chakre</v>
          </cell>
          <cell r="G13679">
            <v>46258.756249999999</v>
          </cell>
          <cell r="H13679">
            <v>46263.409722222219</v>
          </cell>
        </row>
        <row r="13680">
          <cell r="A13680" t="str">
            <v>UCW-36454</v>
          </cell>
          <cell r="B13680" t="str">
            <v>[EXT] Fw: TATA EAN Update</v>
          </cell>
          <cell r="C13680" t="str">
            <v>CLOSED</v>
          </cell>
          <cell r="D13680" t="str">
            <v>Medium</v>
          </cell>
          <cell r="E13680" t="str">
            <v>Chirag Dubal</v>
          </cell>
          <cell r="F13680" t="str">
            <v>Simi Raichel Zachariah</v>
          </cell>
          <cell r="G13680">
            <v>46258.725694444445</v>
          </cell>
          <cell r="H13680">
            <v>46268.743055555555</v>
          </cell>
        </row>
        <row r="13681">
          <cell r="A13681" t="str">
            <v>UCW-36450</v>
          </cell>
          <cell r="B13681" t="str">
            <v>September'26 Order Cycle - Fragrances - Samples + NPLs + GWPs: TCL</v>
          </cell>
          <cell r="C13681" t="str">
            <v>CLOSED</v>
          </cell>
          <cell r="D13681" t="str">
            <v>Medium</v>
          </cell>
          <cell r="E13681" t="str">
            <v>Chirag Dubal</v>
          </cell>
          <cell r="F13681" t="str">
            <v>Simi Raichel Zachariah</v>
          </cell>
          <cell r="G13681">
            <v>46258.674305555556</v>
          </cell>
          <cell r="H13681">
            <v>46270.465277777781</v>
          </cell>
        </row>
        <row r="13682">
          <cell r="A13682" t="str">
            <v>UCW-36440</v>
          </cell>
          <cell r="B13682" t="str">
            <v>Accessorize London X Tata Cliq _Jewellery Catalogue_19-08-2026</v>
          </cell>
          <cell r="C13682" t="str">
            <v>CLOSED</v>
          </cell>
          <cell r="D13682" t="str">
            <v>Medium</v>
          </cell>
          <cell r="E13682" t="str">
            <v>Mohd Tahir Shaikh</v>
          </cell>
          <cell r="F13682" t="str">
            <v>Simi Raichel Zachariah</v>
          </cell>
          <cell r="G13682">
            <v>46258.628472222219</v>
          </cell>
          <cell r="H13682">
            <v>46270.475694444445</v>
          </cell>
        </row>
        <row r="13683">
          <cell r="A13683" t="str">
            <v>UCW-36439</v>
          </cell>
          <cell r="B13683" t="str">
            <v>Palmonas | Fashion Jwellery | 128366 | 20-08-2026, 20 GIFT BOX</v>
          </cell>
          <cell r="C13683" t="str">
            <v>CLOSED Due to Inactive/Insufficient Information</v>
          </cell>
          <cell r="D13683" t="str">
            <v>Medium</v>
          </cell>
          <cell r="E13683" t="str">
            <v>Chirag Dubal</v>
          </cell>
          <cell r="F13683" t="str">
            <v>Simi Raichel Zachariah</v>
          </cell>
          <cell r="G13683">
            <v>46258.625</v>
          </cell>
          <cell r="H13683">
            <v>46260.745138888888</v>
          </cell>
        </row>
        <row r="13684">
          <cell r="A13684" t="str">
            <v>UCW-36437</v>
          </cell>
          <cell r="B13684" t="str">
            <v>CLONE -  Amouage Launch | TCL - Cataloguing Details | July 2026</v>
          </cell>
          <cell r="C13684" t="str">
            <v>CLOSED</v>
          </cell>
          <cell r="D13684" t="str">
            <v>Medium</v>
          </cell>
          <cell r="E13684" t="str">
            <v>netscribes</v>
          </cell>
          <cell r="F13684" t="str">
            <v>netscribes</v>
          </cell>
          <cell r="G13684">
            <v>46258.617361111108</v>
          </cell>
          <cell r="H13684">
            <v>46260.379861111112</v>
          </cell>
        </row>
        <row r="13685">
          <cell r="A13685" t="str">
            <v>UCW-36433</v>
          </cell>
          <cell r="B13685" t="str">
            <v xml:space="preserve">Seller ID :126768 &amp; 127197  - Images Updation </v>
          </cell>
          <cell r="C13685" t="str">
            <v>CLOSED</v>
          </cell>
          <cell r="D13685" t="str">
            <v>Medium</v>
          </cell>
          <cell r="E13685" t="str">
            <v>Chirag Dubal</v>
          </cell>
          <cell r="F13685" t="str">
            <v>Simi Raichel Zachariah</v>
          </cell>
          <cell r="G13685">
            <v>46258.584027777775</v>
          </cell>
          <cell r="H13685">
            <v>46268.674305555556</v>
          </cell>
        </row>
        <row r="13686">
          <cell r="A13686" t="str">
            <v>UCW-36431</v>
          </cell>
          <cell r="B13686" t="str">
            <v xml:space="preserve">BAGATT - Bugatti Size addition template </v>
          </cell>
          <cell r="C13686" t="str">
            <v>CLOSED</v>
          </cell>
          <cell r="D13686" t="str">
            <v>Medium</v>
          </cell>
          <cell r="E13686" t="str">
            <v>Chirag Dubal</v>
          </cell>
          <cell r="F13686" t="str">
            <v>Shloka Chakre</v>
          </cell>
          <cell r="G13686">
            <v>46258.57916666667</v>
          </cell>
          <cell r="H13686">
            <v>46270.709027777775</v>
          </cell>
        </row>
        <row r="13687">
          <cell r="A13687" t="str">
            <v>UCW-36426</v>
          </cell>
          <cell r="B13687" t="str">
            <v>TataCliq X Bewakoof II Size Chart UpdateII 12-08-2026</v>
          </cell>
          <cell r="C13687" t="str">
            <v>CLOSED</v>
          </cell>
          <cell r="D13687" t="str">
            <v>Medium</v>
          </cell>
          <cell r="E13687" t="str">
            <v>Chirag Dubal</v>
          </cell>
          <cell r="F13687" t="str">
            <v>Simi Raichel Zachariah</v>
          </cell>
          <cell r="G13687">
            <v>46258.561111111114</v>
          </cell>
          <cell r="H13687">
            <v>46266.451388888891</v>
          </cell>
        </row>
        <row r="13688">
          <cell r="A13688" t="str">
            <v>UCW-36423</v>
          </cell>
          <cell r="B13688" t="str">
            <v>CLONE - MAC NPL Listing July'26</v>
          </cell>
          <cell r="C13688" t="str">
            <v>CLOSED</v>
          </cell>
          <cell r="D13688" t="str">
            <v>Medium</v>
          </cell>
          <cell r="E13688" t="str">
            <v>Chirag Dubal</v>
          </cell>
          <cell r="F13688" t="str">
            <v>Simi Raichel Zachariah</v>
          </cell>
          <cell r="G13688">
            <v>46258.544444444444</v>
          </cell>
          <cell r="H13688">
            <v>46268.720138888886</v>
          </cell>
        </row>
        <row r="13689">
          <cell r="A13689" t="str">
            <v>UCW-36417</v>
          </cell>
          <cell r="B13689" t="str">
            <v>Diwali Box| 2733568|TCL</v>
          </cell>
          <cell r="C13689" t="str">
            <v>CLOSED</v>
          </cell>
          <cell r="D13689" t="str">
            <v>Medium</v>
          </cell>
          <cell r="E13689" t="str">
            <v>Chirag Dubal</v>
          </cell>
          <cell r="F13689" t="str">
            <v>Simi Raichel Zachariah</v>
          </cell>
          <cell r="G13689">
            <v>46258.535416666666</v>
          </cell>
          <cell r="H13689">
            <v>46268.697222222225</v>
          </cell>
        </row>
        <row r="13690">
          <cell r="A13690" t="str">
            <v>UCW-36415</v>
          </cell>
          <cell r="B13690" t="str">
            <v>Sebastian Image Correction</v>
          </cell>
          <cell r="C13690" t="str">
            <v>Uploaded/Retriggered</v>
          </cell>
          <cell r="D13690" t="str">
            <v>Medium</v>
          </cell>
          <cell r="E13690" t="str">
            <v>Chirag Dubal</v>
          </cell>
          <cell r="F13690" t="str">
            <v>Simi Raichel Zachariah</v>
          </cell>
          <cell r="G13690">
            <v>46258.511805555558</v>
          </cell>
          <cell r="H13690">
            <v>46260.663194444445</v>
          </cell>
        </row>
        <row r="13691">
          <cell r="A13691" t="str">
            <v>UCW-36414</v>
          </cell>
          <cell r="B13691" t="str">
            <v>CLONE - Limese X SOR - ANUA Listing sheet</v>
          </cell>
          <cell r="C13691" t="str">
            <v>Uploaded/Retriggered</v>
          </cell>
          <cell r="D13691" t="str">
            <v>Medium</v>
          </cell>
          <cell r="E13691" t="str">
            <v>netscribes</v>
          </cell>
          <cell r="F13691" t="str">
            <v>netscribes</v>
          </cell>
          <cell r="G13691">
            <v>46258.511805555558</v>
          </cell>
          <cell r="H13691">
            <v>46270.460416666669</v>
          </cell>
        </row>
        <row r="13692">
          <cell r="A13692" t="str">
            <v>UCW-36411</v>
          </cell>
          <cell r="B13692" t="str">
            <v>Request for MRP, EAN, Images &amp; Manufacturer Details Update</v>
          </cell>
          <cell r="C13692" t="str">
            <v>Tech Error</v>
          </cell>
          <cell r="D13692" t="str">
            <v>Medium</v>
          </cell>
          <cell r="E13692" t="str">
            <v>Chirag Dubal</v>
          </cell>
          <cell r="F13692" t="str">
            <v>Simi Raichel Zachariah</v>
          </cell>
          <cell r="G13692">
            <v>46258.502083333333</v>
          </cell>
          <cell r="H13692">
            <v>46259.453472222223</v>
          </cell>
        </row>
        <row r="13693">
          <cell r="A13693" t="str">
            <v>UCW-36404</v>
          </cell>
          <cell r="B13693" t="str">
            <v>Gift Boxes listing – Content Sheet Attached: TATA Cliq x HMB</v>
          </cell>
          <cell r="C13693" t="str">
            <v>CLOSED</v>
          </cell>
          <cell r="D13693" t="str">
            <v>Medium</v>
          </cell>
          <cell r="E13693" t="str">
            <v>Chirag Dubal</v>
          </cell>
          <cell r="F13693" t="str">
            <v>Simi Raichel Zachariah</v>
          </cell>
          <cell r="G13693">
            <v>46258.455555555556</v>
          </cell>
          <cell r="H13693">
            <v>46268.665972222225</v>
          </cell>
        </row>
        <row r="13694">
          <cell r="A13694" t="str">
            <v>UCW-36403</v>
          </cell>
          <cell r="B13694" t="str">
            <v xml:space="preserve"> Images update | Tata Cliq | Miduty</v>
          </cell>
          <cell r="C13694" t="str">
            <v>CLOSED</v>
          </cell>
          <cell r="D13694" t="str">
            <v>Medium</v>
          </cell>
          <cell r="E13694" t="str">
            <v>Chirag Dubal</v>
          </cell>
          <cell r="F13694" t="str">
            <v>Simi Raichel Zachariah</v>
          </cell>
          <cell r="G13694">
            <v>46258.452777777777</v>
          </cell>
          <cell r="H13694">
            <v>46258.763888888891</v>
          </cell>
        </row>
        <row r="13695">
          <cell r="A13695" t="str">
            <v>UCW-36399</v>
          </cell>
          <cell r="B13695" t="str">
            <v>Tata Cliq Luxury  - New listing - Bvlgari and Hermès (GWP) 17-08-2026</v>
          </cell>
          <cell r="C13695" t="str">
            <v>CLOSED</v>
          </cell>
          <cell r="D13695" t="str">
            <v>Medium</v>
          </cell>
          <cell r="E13695" t="str">
            <v>Chirag Dubal</v>
          </cell>
          <cell r="F13695" t="str">
            <v>Simi Raichel Zachariah</v>
          </cell>
          <cell r="G13695">
            <v>46258.434027777781</v>
          </cell>
          <cell r="H13695">
            <v>46268.661111111112</v>
          </cell>
        </row>
        <row r="13696">
          <cell r="A13696" t="str">
            <v>UCW-36398</v>
          </cell>
          <cell r="B13696" t="str">
            <v>Tata Cliq - New listing - Kylie Minogue &amp; Stetson(New launch)</v>
          </cell>
          <cell r="C13696" t="str">
            <v>CLOSED Due to Inactive/Insufficient Information</v>
          </cell>
          <cell r="D13696" t="str">
            <v>Medium</v>
          </cell>
          <cell r="E13696" t="str">
            <v>Chirag Dubal</v>
          </cell>
          <cell r="F13696" t="str">
            <v>Simi Raichel Zachariah</v>
          </cell>
          <cell r="G13696">
            <v>46258.431944444441</v>
          </cell>
          <cell r="H13696">
            <v>46263.443055555559</v>
          </cell>
        </row>
        <row r="13697">
          <cell r="A13697" t="str">
            <v>UCW-36397</v>
          </cell>
          <cell r="B13697" t="str">
            <v xml:space="preserve"> Tata Cliq - New Listing - Ferragamo ( Fiamma Assoluta )</v>
          </cell>
          <cell r="C13697" t="str">
            <v>CLOSED</v>
          </cell>
          <cell r="D13697" t="str">
            <v>Medium</v>
          </cell>
          <cell r="E13697" t="str">
            <v>Chirag Dubal</v>
          </cell>
          <cell r="F13697" t="str">
            <v>Simi Raichel Zachariah</v>
          </cell>
          <cell r="G13697">
            <v>46258.429166666669</v>
          </cell>
          <cell r="H13697">
            <v>46268.65625</v>
          </cell>
        </row>
        <row r="13698">
          <cell r="A13698" t="str">
            <v>UCW-36388</v>
          </cell>
          <cell r="B13698" t="str">
            <v xml:space="preserve"> Error_Weekly Consolidated QC Report (1 July – 13 July) | Agency Name -  Netscribes</v>
          </cell>
          <cell r="C13698" t="str">
            <v>CLOSED</v>
          </cell>
          <cell r="D13698" t="str">
            <v>Medium</v>
          </cell>
          <cell r="E13698" t="str">
            <v>Reagan D’souza</v>
          </cell>
          <cell r="F13698" t="str">
            <v>Swati Shukla</v>
          </cell>
          <cell r="G13698">
            <v>46256.948611111111</v>
          </cell>
          <cell r="H13698">
            <v>46268.583333333336</v>
          </cell>
        </row>
        <row r="13699">
          <cell r="A13699" t="str">
            <v>UCW-36384</v>
          </cell>
          <cell r="B13699" t="str">
            <v xml:space="preserve">Cloned-Cin Cin - 07-08-2026 - 128398 - Daily Wear </v>
          </cell>
          <cell r="C13699" t="str">
            <v>CLOSED</v>
          </cell>
          <cell r="D13699" t="str">
            <v>Medium</v>
          </cell>
          <cell r="E13699" t="str">
            <v>Chirag Dubal</v>
          </cell>
          <cell r="F13699" t="str">
            <v>netscribes</v>
          </cell>
          <cell r="G13699">
            <v>46256.656944444447</v>
          </cell>
          <cell r="H13699">
            <v>46261.460416666669</v>
          </cell>
        </row>
        <row r="13700">
          <cell r="A13700" t="str">
            <v>UCW-36379</v>
          </cell>
          <cell r="B13700" t="str">
            <v>Superyou - Pouch to Jar Transition - 500g Packs</v>
          </cell>
          <cell r="C13700" t="str">
            <v>FAILED</v>
          </cell>
          <cell r="D13700" t="str">
            <v>Medium</v>
          </cell>
          <cell r="E13700" t="str">
            <v>Chirag Dubal</v>
          </cell>
          <cell r="F13700" t="str">
            <v>Simi Raichel Zachariah</v>
          </cell>
          <cell r="G13700">
            <v>46255.991666666669</v>
          </cell>
          <cell r="H13700">
            <v>46255.991666666669</v>
          </cell>
        </row>
        <row r="13701">
          <cell r="A13701" t="str">
            <v>UCW-36372</v>
          </cell>
          <cell r="B13701" t="str">
            <v>Error_Weekly Consolidated QC Report (1 July – 13 July) | Agency Name -  Netscribes</v>
          </cell>
          <cell r="C13701" t="str">
            <v>CLOSED</v>
          </cell>
          <cell r="D13701" t="str">
            <v>Medium</v>
          </cell>
          <cell r="E13701" t="str">
            <v>Reagan D’souza</v>
          </cell>
          <cell r="F13701" t="str">
            <v>Swati Shukla</v>
          </cell>
          <cell r="G13701">
            <v>46255.799305555556</v>
          </cell>
          <cell r="H13701">
            <v>46260.411805555559</v>
          </cell>
        </row>
        <row r="13702">
          <cell r="A13702" t="str">
            <v>UCW-36367</v>
          </cell>
          <cell r="B13702" t="str">
            <v>SKP Spa Essence New Launch - Tata</v>
          </cell>
          <cell r="C13702" t="str">
            <v>CLOSED</v>
          </cell>
          <cell r="D13702" t="str">
            <v>Medium</v>
          </cell>
          <cell r="E13702" t="str">
            <v>Chirag Dubal</v>
          </cell>
          <cell r="F13702" t="str">
            <v>Simi Raichel Zachariah</v>
          </cell>
          <cell r="G13702">
            <v>46255.76458333333</v>
          </cell>
          <cell r="H13702">
            <v>46268.646527777775</v>
          </cell>
        </row>
        <row r="13703">
          <cell r="A13703" t="str">
            <v>UCW-36364</v>
          </cell>
          <cell r="B13703" t="str">
            <v>SEPT NPL Cataloguing TCL</v>
          </cell>
          <cell r="C13703" t="str">
            <v>CLOSED Due to Inactive/Insufficient Information</v>
          </cell>
          <cell r="D13703" t="str">
            <v>Medium</v>
          </cell>
          <cell r="E13703" t="str">
            <v>Chirag Dubal</v>
          </cell>
          <cell r="F13703" t="str">
            <v>Simi Raichel Zachariah</v>
          </cell>
          <cell r="G13703">
            <v>46255.740972222222</v>
          </cell>
          <cell r="H13703">
            <v>46262.451388888891</v>
          </cell>
        </row>
        <row r="13704">
          <cell r="A13704" t="str">
            <v>UCW-36361</v>
          </cell>
          <cell r="B13704" t="str">
            <v xml:space="preserve">Rabanne Million RE26 Cataloguing </v>
          </cell>
          <cell r="C13704" t="str">
            <v>CLOSED</v>
          </cell>
          <cell r="D13704" t="str">
            <v>Medium</v>
          </cell>
          <cell r="E13704" t="str">
            <v>Chirag Dubal</v>
          </cell>
          <cell r="F13704" t="str">
            <v>Simi Raichel Zachariah</v>
          </cell>
          <cell r="G13704">
            <v>46255.729861111111</v>
          </cell>
          <cell r="H13704">
            <v>46268.642361111109</v>
          </cell>
        </row>
        <row r="13705">
          <cell r="A13705" t="str">
            <v>UCW-36360</v>
          </cell>
          <cell r="B13705" t="str">
            <v>Puig NPD Cataloguing 12.08.26</v>
          </cell>
          <cell r="C13705" t="str">
            <v>CLOSED</v>
          </cell>
          <cell r="D13705" t="str">
            <v>Medium</v>
          </cell>
          <cell r="E13705" t="str">
            <v>Chirag Dubal</v>
          </cell>
          <cell r="F13705" t="str">
            <v>Simi Raichel Zachariah</v>
          </cell>
          <cell r="G13705">
            <v>46255.723611111112</v>
          </cell>
          <cell r="H13705">
            <v>46260.436111111114</v>
          </cell>
        </row>
        <row r="13706">
          <cell r="A13706" t="str">
            <v>UCW-36355</v>
          </cell>
          <cell r="B13706" t="str">
            <v>Under Armour Listing (128047)-14/08/2026</v>
          </cell>
          <cell r="C13706" t="str">
            <v>CLOSED</v>
          </cell>
          <cell r="D13706" t="str">
            <v>Medium</v>
          </cell>
          <cell r="E13706" t="str">
            <v>Chirag Dubal</v>
          </cell>
          <cell r="F13706" t="str">
            <v>Simi Raichel Zachariah</v>
          </cell>
          <cell r="G13706">
            <v>46255.698611111111</v>
          </cell>
          <cell r="H13706">
            <v>46258.774305555555</v>
          </cell>
        </row>
        <row r="13707">
          <cell r="A13707" t="str">
            <v>UCW-36353</v>
          </cell>
          <cell r="B13707" t="str">
            <v>Koskii - 12-08-2026 - 129333 - Festive Wear</v>
          </cell>
          <cell r="C13707" t="str">
            <v>CLOSED</v>
          </cell>
          <cell r="D13707" t="str">
            <v>Medium</v>
          </cell>
          <cell r="E13707" t="str">
            <v>Chirag Dubal</v>
          </cell>
          <cell r="F13707" t="str">
            <v>Simi Raichel Zachariah</v>
          </cell>
          <cell r="G13707">
            <v>46255.690972222219</v>
          </cell>
          <cell r="H13707">
            <v>46260.443749999999</v>
          </cell>
        </row>
        <row r="13708">
          <cell r="A13708" t="str">
            <v>UCW-36340</v>
          </cell>
          <cell r="B13708" t="str">
            <v>ONLY AW26 (LOT-1) (TATA CLIQ Template)-17.08.2026</v>
          </cell>
          <cell r="C13708" t="str">
            <v>CLOSED</v>
          </cell>
          <cell r="D13708" t="str">
            <v>Medium</v>
          </cell>
          <cell r="E13708" t="str">
            <v>Chirag Dubal</v>
          </cell>
          <cell r="F13708" t="str">
            <v>Simi Raichel Zachariah</v>
          </cell>
          <cell r="G13708">
            <v>46255.584722222222</v>
          </cell>
          <cell r="H13708">
            <v>46263.668055555558</v>
          </cell>
        </row>
        <row r="13709">
          <cell r="A13709" t="str">
            <v>UCW-36338</v>
          </cell>
          <cell r="B13709" t="str">
            <v>CLONE - Changes In The Products - HOUSE OF CDC FASHION PVT LTD</v>
          </cell>
          <cell r="C13709" t="str">
            <v>CLOSED</v>
          </cell>
          <cell r="D13709" t="str">
            <v>Medium</v>
          </cell>
          <cell r="E13709" t="str">
            <v>netscribes</v>
          </cell>
          <cell r="F13709" t="str">
            <v>netscribes</v>
          </cell>
          <cell r="G13709">
            <v>46255.548611111109</v>
          </cell>
          <cell r="H13709">
            <v>46258.597916666666</v>
          </cell>
        </row>
        <row r="13710">
          <cell r="A13710" t="str">
            <v>UCW-36336</v>
          </cell>
          <cell r="B13710" t="str">
            <v xml:space="preserve"> [EXTERNAL] RE: PI Tata Cliq - 14th July</v>
          </cell>
          <cell r="C13710" t="str">
            <v>CLOSED</v>
          </cell>
          <cell r="D13710" t="str">
            <v>Medium</v>
          </cell>
          <cell r="E13710" t="str">
            <v>Chirag Dubal</v>
          </cell>
          <cell r="F13710" t="str">
            <v>Simi Raichel Zachariah</v>
          </cell>
          <cell r="G13710">
            <v>46255.540277777778</v>
          </cell>
          <cell r="H13710">
            <v>46261.451388888891</v>
          </cell>
        </row>
        <row r="13711">
          <cell r="A13711" t="str">
            <v>UCW-36323</v>
          </cell>
          <cell r="B13711" t="str">
            <v>CLONE - CLONE - CLONE - CLONE - CLONE - Error_Weekly Consolidated QC Report (1 July – 13 July) | Agency Name -  Netscribes</v>
          </cell>
          <cell r="C13711" t="str">
            <v>CLOSED</v>
          </cell>
          <cell r="D13711" t="str">
            <v>Medium</v>
          </cell>
          <cell r="E13711" t="str">
            <v>Chirag Dubal</v>
          </cell>
          <cell r="F13711" t="str">
            <v>Swati Shukla</v>
          </cell>
          <cell r="G13711">
            <v>46254.800694444442</v>
          </cell>
          <cell r="H13711">
            <v>46265.466666666667</v>
          </cell>
        </row>
        <row r="13712">
          <cell r="A13712" t="str">
            <v>UCW-36312</v>
          </cell>
          <cell r="B13712" t="str">
            <v>MAC Cataloguing - Aug'26</v>
          </cell>
          <cell r="C13712" t="str">
            <v>CLOSED</v>
          </cell>
          <cell r="D13712" t="str">
            <v>Medium</v>
          </cell>
          <cell r="E13712" t="str">
            <v>Chirag Dubal</v>
          </cell>
          <cell r="F13712" t="str">
            <v>Simi Raichel Zachariah</v>
          </cell>
          <cell r="G13712">
            <v>46254.727083333331</v>
          </cell>
          <cell r="H13712">
            <v>46260.504861111112</v>
          </cell>
        </row>
        <row r="13713">
          <cell r="A13713" t="str">
            <v>UCW-36311</v>
          </cell>
          <cell r="B13713" t="str">
            <v>L'Occi X TataCliQ_New Listings</v>
          </cell>
          <cell r="C13713" t="str">
            <v>CLOSED</v>
          </cell>
          <cell r="D13713" t="str">
            <v>Medium</v>
          </cell>
          <cell r="E13713" t="str">
            <v>Chirag Dubal</v>
          </cell>
          <cell r="F13713" t="str">
            <v>Simi Raichel Zachariah</v>
          </cell>
          <cell r="G13713">
            <v>46254.724305555559</v>
          </cell>
          <cell r="H13713">
            <v>46268.636111111111</v>
          </cell>
        </row>
        <row r="13714">
          <cell r="A13714" t="str">
            <v>UCW-36307</v>
          </cell>
          <cell r="B13714" t="str">
            <v>Fabindia – Apparel | Jewellery – Seller Code-126453 – SKU Count-1199 – Style Count-448 – 13-08-2026</v>
          </cell>
          <cell r="C13714" t="str">
            <v>CLOSED</v>
          </cell>
          <cell r="D13714" t="str">
            <v>Medium</v>
          </cell>
          <cell r="E13714" t="str">
            <v>Chirag Dubal</v>
          </cell>
          <cell r="F13714" t="str">
            <v>Simi Raichel Zachariah</v>
          </cell>
          <cell r="G13714">
            <v>46254.688888888886</v>
          </cell>
          <cell r="H13714">
            <v>46268.742361111108</v>
          </cell>
        </row>
        <row r="13715">
          <cell r="A13715" t="str">
            <v>UCW-36304</v>
          </cell>
          <cell r="B13715" t="str">
            <v xml:space="preserve"> Palmonas | Fashion Jwellery | 128366 | 19-08-2026, 37 SKUs Rakhi and Rakhi combos</v>
          </cell>
          <cell r="C13715" t="str">
            <v>CLOSED</v>
          </cell>
          <cell r="D13715" t="str">
            <v>Medium</v>
          </cell>
          <cell r="E13715" t="str">
            <v>Chirag Dubal</v>
          </cell>
          <cell r="F13715" t="str">
            <v>Simi Raichel Zachariah</v>
          </cell>
          <cell r="G13715">
            <v>46254.62777777778</v>
          </cell>
          <cell r="H13715">
            <v>46258.657638888886</v>
          </cell>
        </row>
        <row r="13716">
          <cell r="A13716" t="str">
            <v>UCW-36303</v>
          </cell>
          <cell r="B13716" t="str">
            <v>Image Update - MP000000031301062 -WONDERCHEF- IMAGE UPDATE</v>
          </cell>
          <cell r="C13716" t="str">
            <v>CLOSED</v>
          </cell>
          <cell r="D13716" t="str">
            <v>Medium</v>
          </cell>
          <cell r="E13716" t="str">
            <v>Chirag Dubal</v>
          </cell>
          <cell r="F13716" t="str">
            <v>Simi Raichel Zachariah</v>
          </cell>
          <cell r="G13716">
            <v>46254.626388888886</v>
          </cell>
          <cell r="H13716">
            <v>46263.640277777777</v>
          </cell>
        </row>
        <row r="13717">
          <cell r="A13717" t="str">
            <v>UCW-36295</v>
          </cell>
          <cell r="B13717" t="str">
            <v>CLONE - Catalog File | IXIA by GIVA | 8/17/2026</v>
          </cell>
          <cell r="C13717" t="str">
            <v>CLOSED Due to Inactive/Insufficient Information</v>
          </cell>
          <cell r="D13717" t="str">
            <v>Medium</v>
          </cell>
          <cell r="E13717" t="str">
            <v>Chirag Dubal</v>
          </cell>
          <cell r="F13717" t="str">
            <v>Simi Raichel Zachariah</v>
          </cell>
          <cell r="G13717">
            <v>46254.506944444445</v>
          </cell>
          <cell r="H13717">
            <v>46260.78402777778</v>
          </cell>
        </row>
        <row r="13718">
          <cell r="A13718" t="str">
            <v>UCW-36291</v>
          </cell>
          <cell r="B13718" t="str">
            <v>( CHARCHIT/CAVIO ) 25 -New Styles Product data sheet to go live on Tata Cliq</v>
          </cell>
          <cell r="C13718" t="str">
            <v>CLOSED</v>
          </cell>
          <cell r="D13718" t="str">
            <v>Medium</v>
          </cell>
          <cell r="E13718" t="str">
            <v>Chirag Dubal</v>
          </cell>
          <cell r="F13718" t="str">
            <v>Simi Raichel Zachariah</v>
          </cell>
          <cell r="G13718">
            <v>46254.447222222225</v>
          </cell>
          <cell r="H13718">
            <v>46261.435416666667</v>
          </cell>
        </row>
        <row r="13719">
          <cell r="A13719" t="str">
            <v>UCW-36289</v>
          </cell>
          <cell r="B13719" t="str">
            <v>Saucony Women's Listing Template</v>
          </cell>
          <cell r="C13719" t="str">
            <v>CLOSED</v>
          </cell>
          <cell r="D13719" t="str">
            <v>Medium</v>
          </cell>
          <cell r="E13719" t="str">
            <v>Chirag Dubal</v>
          </cell>
          <cell r="F13719" t="str">
            <v>Jaibharathi Jagannathan</v>
          </cell>
          <cell r="G13719">
            <v>46253.995138888888</v>
          </cell>
          <cell r="H13719">
            <v>46256.48541666667</v>
          </cell>
        </row>
        <row r="13720">
          <cell r="A13720" t="str">
            <v>UCW-36287</v>
          </cell>
          <cell r="B13720" t="str">
            <v>MP000000023232174 - Image Update</v>
          </cell>
          <cell r="C13720" t="str">
            <v>CLOSED</v>
          </cell>
          <cell r="D13720" t="str">
            <v>Medium</v>
          </cell>
          <cell r="E13720" t="str">
            <v>Chirag Dubal</v>
          </cell>
          <cell r="F13720" t="str">
            <v>Simi Raichel Zachariah</v>
          </cell>
          <cell r="G13720">
            <v>46253.821527777778</v>
          </cell>
          <cell r="H13720">
            <v>46255.597222222219</v>
          </cell>
        </row>
        <row r="13721">
          <cell r="A13721" t="str">
            <v>UCW-36283</v>
          </cell>
          <cell r="B13721" t="str">
            <v xml:space="preserve"> Nicobar + Apparel + Jewellery + 129226 + 18th Aug26 (Godavari)</v>
          </cell>
          <cell r="C13721" t="str">
            <v>CLOSED</v>
          </cell>
          <cell r="D13721" t="str">
            <v>Medium</v>
          </cell>
          <cell r="E13721" t="str">
            <v>Chirag Dubal</v>
          </cell>
          <cell r="F13721" t="str">
            <v>Simi Raichel Zachariah</v>
          </cell>
          <cell r="G13721">
            <v>46253.793749999997</v>
          </cell>
          <cell r="H13721">
            <v>46268.62222222222</v>
          </cell>
        </row>
        <row r="13722">
          <cell r="A13722" t="str">
            <v>UCW-36281</v>
          </cell>
          <cell r="B13722" t="str">
            <v>CLONE - New Catalog Jewellery_Biba_11-08-2026</v>
          </cell>
          <cell r="C13722" t="str">
            <v>CLOSED</v>
          </cell>
          <cell r="D13722" t="str">
            <v>Medium</v>
          </cell>
          <cell r="E13722" t="str">
            <v>Chirag Dubal</v>
          </cell>
          <cell r="F13722" t="str">
            <v>Simi Raichel Zachariah</v>
          </cell>
          <cell r="G13722">
            <v>46253.789583333331</v>
          </cell>
          <cell r="H13722">
            <v>46259.48541666667</v>
          </cell>
        </row>
        <row r="13723">
          <cell r="A13723" t="str">
            <v>UCW-36280</v>
          </cell>
          <cell r="B13723" t="str">
            <v>CLONE - CLONE - CLONE - CLONE - Error_Weekly Consolidated QC Report (1 July – 13 July) | Agency Name -  Netscribes</v>
          </cell>
          <cell r="C13723" t="str">
            <v>CLOSED</v>
          </cell>
          <cell r="D13723" t="str">
            <v>Medium</v>
          </cell>
          <cell r="E13723" t="str">
            <v>Chirag Dubal</v>
          </cell>
          <cell r="F13723" t="str">
            <v>Swati Shukla</v>
          </cell>
          <cell r="G13723">
            <v>46253.787499999999</v>
          </cell>
          <cell r="H13723">
            <v>46265.455555555556</v>
          </cell>
        </row>
        <row r="13724">
          <cell r="A13724" t="str">
            <v>UCW-36278</v>
          </cell>
          <cell r="B13724" t="str">
            <v>PNG Jewellers | Silver Rakhi Revised Images | Code - 124260 | Total SKUs - 98</v>
          </cell>
          <cell r="C13724" t="str">
            <v>CLOSED Due to Inactive/Insufficient Information</v>
          </cell>
          <cell r="D13724" t="str">
            <v>Medium</v>
          </cell>
          <cell r="E13724" t="str">
            <v>Chirag Dubal</v>
          </cell>
          <cell r="F13724" t="str">
            <v>Simi Raichel Zachariah</v>
          </cell>
          <cell r="G13724">
            <v>46253.782638888886</v>
          </cell>
          <cell r="H13724">
            <v>46260.426388888889</v>
          </cell>
        </row>
        <row r="13725">
          <cell r="A13725" t="str">
            <v>UCW-36263</v>
          </cell>
          <cell r="B13725" t="str">
            <v xml:space="preserve"> CK 100 Rem - 4 std 3 GWP - TATA - 17/08/26</v>
          </cell>
          <cell r="C13725" t="str">
            <v>CLOSED</v>
          </cell>
          <cell r="D13725" t="str">
            <v>Medium</v>
          </cell>
          <cell r="E13725" t="str">
            <v>Chirag Dubal</v>
          </cell>
          <cell r="F13725" t="str">
            <v>Simi Raichel Zachariah</v>
          </cell>
          <cell r="G13725">
            <v>46253.736805555556</v>
          </cell>
          <cell r="H13725">
            <v>46260.499305555553</v>
          </cell>
        </row>
        <row r="13726">
          <cell r="A13726" t="str">
            <v>UCW-36261</v>
          </cell>
          <cell r="B13726" t="str">
            <v>Davidoff 3 EAN Update - TATA - 12/08/26</v>
          </cell>
          <cell r="C13726" t="str">
            <v>CLOSED</v>
          </cell>
          <cell r="D13726" t="str">
            <v>Medium</v>
          </cell>
          <cell r="E13726" t="str">
            <v>Chirag Dubal</v>
          </cell>
          <cell r="F13726" t="str">
            <v>Simi Raichel Zachariah</v>
          </cell>
          <cell r="G13726">
            <v>46253.729166666664</v>
          </cell>
          <cell r="H13726">
            <v>46258.576388888891</v>
          </cell>
        </row>
        <row r="13727">
          <cell r="A13727" t="str">
            <v>UCW-36255</v>
          </cell>
          <cell r="B13727" t="str">
            <v>Floris London cherry blossom intense</v>
          </cell>
          <cell r="C13727" t="str">
            <v>CLOSED</v>
          </cell>
          <cell r="D13727" t="str">
            <v>Medium</v>
          </cell>
          <cell r="E13727" t="str">
            <v>Chirag Dubal</v>
          </cell>
          <cell r="F13727" t="str">
            <v>Simi Raichel Zachariah</v>
          </cell>
          <cell r="G13727">
            <v>46253.667361111111</v>
          </cell>
          <cell r="H13727">
            <v>46256.529166666667</v>
          </cell>
        </row>
        <row r="13728">
          <cell r="A13728" t="str">
            <v>UCW-36253</v>
          </cell>
          <cell r="B13728" t="str">
            <v>Giva | Silver Jewellery | 125927 | 06-08-2026 (32SKUs)</v>
          </cell>
          <cell r="C13728" t="str">
            <v>CLOSED</v>
          </cell>
          <cell r="D13728" t="str">
            <v>Medium</v>
          </cell>
          <cell r="E13728" t="str">
            <v>Chirag Dubal</v>
          </cell>
          <cell r="F13728" t="str">
            <v>Simi Raichel Zachariah</v>
          </cell>
          <cell r="G13728">
            <v>46253.65902777778</v>
          </cell>
          <cell r="H13728">
            <v>46255.604166666664</v>
          </cell>
        </row>
        <row r="13729">
          <cell r="A13729" t="str">
            <v>UCW-36251</v>
          </cell>
          <cell r="B13729" t="str">
            <v>House of Chikankari - 10-08-2026 - 128604 - Festive Collection</v>
          </cell>
          <cell r="C13729" t="str">
            <v>CLOSED</v>
          </cell>
          <cell r="D13729" t="str">
            <v>Medium</v>
          </cell>
          <cell r="E13729" t="str">
            <v>Chirag Dubal</v>
          </cell>
          <cell r="F13729" t="str">
            <v>Simi Raichel Zachariah</v>
          </cell>
          <cell r="G13729">
            <v>46253.648611111108</v>
          </cell>
          <cell r="H13729">
            <v>46268.703472222223</v>
          </cell>
        </row>
        <row r="13730">
          <cell r="A13730" t="str">
            <v>UCW-36250</v>
          </cell>
          <cell r="B13730" t="str">
            <v xml:space="preserve"> Image Update - MP000000026620493</v>
          </cell>
          <cell r="C13730" t="str">
            <v>CLOSED</v>
          </cell>
          <cell r="D13730" t="str">
            <v>Medium</v>
          </cell>
          <cell r="E13730" t="str">
            <v>Chirag Dubal</v>
          </cell>
          <cell r="F13730" t="str">
            <v>Simi Raichel Zachariah</v>
          </cell>
          <cell r="G13730">
            <v>46253.646527777775</v>
          </cell>
          <cell r="H13730">
            <v>46263.755555555559</v>
          </cell>
        </row>
        <row r="13731">
          <cell r="A13731" t="str">
            <v>UCW-36248</v>
          </cell>
          <cell r="B13731" t="str">
            <v>Images update | Tata Cliq | Kids progrow+ | Miduty</v>
          </cell>
          <cell r="C13731" t="str">
            <v>CLOSED</v>
          </cell>
          <cell r="D13731" t="str">
            <v>Medium</v>
          </cell>
          <cell r="E13731" t="str">
            <v>Chirag Dubal</v>
          </cell>
          <cell r="F13731" t="str">
            <v>Simi Raichel Zachariah</v>
          </cell>
          <cell r="G13731">
            <v>46253.63958333333</v>
          </cell>
          <cell r="H13731">
            <v>46254.659722222219</v>
          </cell>
        </row>
        <row r="13732">
          <cell r="A13732" t="str">
            <v>UCW-36246</v>
          </cell>
          <cell r="B13732" t="str">
            <v xml:space="preserve"> [External] - Re: Lakme | EAN-CIC Mismatch Transitions</v>
          </cell>
          <cell r="C13732" t="str">
            <v>CLOSED</v>
          </cell>
          <cell r="D13732" t="str">
            <v>Medium</v>
          </cell>
          <cell r="E13732" t="str">
            <v>Chirag Dubal</v>
          </cell>
          <cell r="F13732" t="str">
            <v>Simi Raichel Zachariah</v>
          </cell>
          <cell r="G13732">
            <v>46253.612500000003</v>
          </cell>
          <cell r="H13732">
            <v>46268.518750000003</v>
          </cell>
        </row>
        <row r="13733">
          <cell r="A13733" t="str">
            <v>UCW-36244</v>
          </cell>
          <cell r="B13733" t="str">
            <v>CLONE - Cava Image updation</v>
          </cell>
          <cell r="C13733" t="str">
            <v>CLOSED</v>
          </cell>
          <cell r="D13733" t="str">
            <v>Medium</v>
          </cell>
          <cell r="E13733" t="str">
            <v>netscribes</v>
          </cell>
          <cell r="F13733" t="str">
            <v>netscribes</v>
          </cell>
          <cell r="G13733">
            <v>46253.598611111112</v>
          </cell>
          <cell r="H13733">
            <v>46255.453472222223</v>
          </cell>
        </row>
        <row r="13734">
          <cell r="A13734" t="str">
            <v>UCW-36239</v>
          </cell>
          <cell r="B13734" t="str">
            <v>CLONE - Fabindia – Apparel | Jewellery &amp; Footwear– Seller Code-126453 – SKU Count-936 – Style Count-330 – 27-07-2026</v>
          </cell>
          <cell r="C13734" t="str">
            <v>CLOSED</v>
          </cell>
          <cell r="D13734" t="str">
            <v>Medium</v>
          </cell>
          <cell r="E13734" t="str">
            <v>netscribes</v>
          </cell>
          <cell r="F13734" t="str">
            <v>netscribes</v>
          </cell>
          <cell r="G13734">
            <v>46253.55972222222</v>
          </cell>
          <cell r="H13734">
            <v>46253.813194444447</v>
          </cell>
        </row>
        <row r="13735">
          <cell r="A13735" t="str">
            <v>UCW-36231</v>
          </cell>
          <cell r="B13735" t="str">
            <v>CLONE - Tata Shiseido Portfolio – Launch &amp; Operational Alignment</v>
          </cell>
          <cell r="C13735" t="str">
            <v>CLOSED</v>
          </cell>
          <cell r="D13735" t="str">
            <v>Medium</v>
          </cell>
          <cell r="E13735" t="str">
            <v>Chirag Dubal</v>
          </cell>
          <cell r="F13735" t="str">
            <v>netscribes</v>
          </cell>
          <cell r="G13735">
            <v>46253.463194444441</v>
          </cell>
          <cell r="H13735">
            <v>46255.55</v>
          </cell>
        </row>
        <row r="13736">
          <cell r="A13736" t="str">
            <v>UCW-36227</v>
          </cell>
          <cell r="B13736" t="str">
            <v>ALDO Footwear Catalog Submission (TC&amp;TCL) - 03.08.2025</v>
          </cell>
          <cell r="C13736" t="str">
            <v>CLOSED</v>
          </cell>
          <cell r="D13736" t="str">
            <v>Medium</v>
          </cell>
          <cell r="E13736" t="str">
            <v>Chirag Dubal</v>
          </cell>
          <cell r="F13736" t="str">
            <v>Jaibharathi Jagannathan</v>
          </cell>
          <cell r="G13736">
            <v>46252.938888888886</v>
          </cell>
          <cell r="H13736">
            <v>46262.779861111114</v>
          </cell>
        </row>
        <row r="13737">
          <cell r="A13737" t="str">
            <v>UCW-36223</v>
          </cell>
          <cell r="B13737" t="str">
            <v>La Vie En Rose style gap</v>
          </cell>
          <cell r="C13737" t="str">
            <v>CLOSED Due to Inactive/Insufficient Information</v>
          </cell>
          <cell r="D13737" t="str">
            <v>Medium</v>
          </cell>
          <cell r="E13737" t="str">
            <v>Chirag Dubal</v>
          </cell>
          <cell r="F13737" t="str">
            <v>Simi Raichel Zachariah</v>
          </cell>
          <cell r="G13737">
            <v>46252.78125</v>
          </cell>
          <cell r="H13737">
            <v>46255.909722222219</v>
          </cell>
        </row>
        <row r="13738">
          <cell r="A13738" t="str">
            <v>UCW-36218</v>
          </cell>
          <cell r="B13738" t="str">
            <v>CLONE - CLONE - CLONE - Error_Weekly Consolidated QC Report (1 July – 13 July) | Agency Name -  Netscribes</v>
          </cell>
          <cell r="C13738" t="str">
            <v>CLOSED</v>
          </cell>
          <cell r="D13738" t="str">
            <v>Medium</v>
          </cell>
          <cell r="E13738" t="str">
            <v>Chirag Dubal</v>
          </cell>
          <cell r="F13738" t="str">
            <v>Swati Shukla</v>
          </cell>
          <cell r="G13738">
            <v>46252.759027777778</v>
          </cell>
          <cell r="H13738">
            <v>46258.597916666666</v>
          </cell>
        </row>
        <row r="13739">
          <cell r="A13739" t="str">
            <v>UCW-36216</v>
          </cell>
          <cell r="B13739" t="str">
            <v>Tata CliQ &lt;&gt; New Product Listing Request- (Floe-371),(Floe-372),(Floe-373-375),(PU-149),(PU-120),(PU-123),(PU-124),(PU-125)</v>
          </cell>
          <cell r="C13739" t="str">
            <v>CLOSED</v>
          </cell>
          <cell r="D13739" t="str">
            <v>Medium</v>
          </cell>
          <cell r="E13739" t="str">
            <v>Chirag Dubal</v>
          </cell>
          <cell r="F13739" t="str">
            <v>Simi Raichel Zachariah</v>
          </cell>
          <cell r="G13739">
            <v>46252.742361111108</v>
          </cell>
          <cell r="H13739">
            <v>46260.492361111108</v>
          </cell>
        </row>
        <row r="13740">
          <cell r="A13740" t="str">
            <v>UCW-36202</v>
          </cell>
          <cell r="B13740" t="str">
            <v>Voylla | Fashion Jewelry | 128973 | 13.08.2026 (31 skus)</v>
          </cell>
          <cell r="C13740" t="str">
            <v>CLOSED</v>
          </cell>
          <cell r="D13740" t="str">
            <v>Medium</v>
          </cell>
          <cell r="E13740" t="str">
            <v>Chirag Dubal</v>
          </cell>
          <cell r="F13740" t="str">
            <v>Simi Raichel Zachariah</v>
          </cell>
          <cell r="G13740">
            <v>46252.654166666667</v>
          </cell>
          <cell r="H13740">
            <v>46255.599305555559</v>
          </cell>
        </row>
        <row r="13741">
          <cell r="A13741" t="str">
            <v>UCW-36201</v>
          </cell>
          <cell r="B13741" t="str">
            <v>Sri Jagdamba Pearls | Fashion Category| 124314-SJPS1 | 14-08-26(31 SKUS)</v>
          </cell>
          <cell r="C13741" t="str">
            <v>CLOSED</v>
          </cell>
          <cell r="D13741" t="str">
            <v>Medium</v>
          </cell>
          <cell r="E13741" t="str">
            <v>Chirag Dubal</v>
          </cell>
          <cell r="F13741" t="str">
            <v>Simi Raichel Zachariah</v>
          </cell>
          <cell r="G13741">
            <v>46252.650694444441</v>
          </cell>
          <cell r="H13741">
            <v>46255.592361111114</v>
          </cell>
        </row>
        <row r="13742">
          <cell r="A13742" t="str">
            <v>UCW-36199</v>
          </cell>
          <cell r="B13742" t="str">
            <v>New Earring Collection Catalog for Upload 14.08.2026</v>
          </cell>
          <cell r="C13742" t="str">
            <v>CLOSED</v>
          </cell>
          <cell r="D13742" t="str">
            <v>Medium</v>
          </cell>
          <cell r="E13742" t="str">
            <v>Chirag Dubal</v>
          </cell>
          <cell r="F13742" t="str">
            <v>Simi Raichel Zachariah</v>
          </cell>
          <cell r="G13742">
            <v>46252.647222222222</v>
          </cell>
          <cell r="H13742">
            <v>46255.584027777775</v>
          </cell>
        </row>
        <row r="13743">
          <cell r="A13743" t="str">
            <v>UCW-36197</v>
          </cell>
          <cell r="B13743" t="str">
            <v>L’Oréal Paris | Tinted Serum grouping  | Tatacliq</v>
          </cell>
          <cell r="C13743" t="str">
            <v>CLOSED</v>
          </cell>
          <cell r="D13743" t="str">
            <v>Medium</v>
          </cell>
          <cell r="E13743" t="str">
            <v>netscribes</v>
          </cell>
          <cell r="F13743" t="str">
            <v>Shweta Phadtare</v>
          </cell>
          <cell r="G13743">
            <v>46252.642361111109</v>
          </cell>
          <cell r="H13743">
            <v>46255.605555555558</v>
          </cell>
        </row>
        <row r="13744">
          <cell r="A13744" t="str">
            <v>UCW-36189</v>
          </cell>
          <cell r="B13744" t="str">
            <v>Giva | Silver Jewellery | 125927 | RAKHI COMBO (35 SKUs)</v>
          </cell>
          <cell r="C13744" t="str">
            <v>CLOSED</v>
          </cell>
          <cell r="D13744" t="str">
            <v>Medium</v>
          </cell>
          <cell r="E13744" t="str">
            <v>Chirag Dubal</v>
          </cell>
          <cell r="F13744" t="str">
            <v>Jaibharathi Jagannathan</v>
          </cell>
          <cell r="G13744">
            <v>46252.557638888888</v>
          </cell>
          <cell r="H13744">
            <v>46254.529861111114</v>
          </cell>
        </row>
        <row r="13745">
          <cell r="A13745" t="str">
            <v>UCW-36176</v>
          </cell>
          <cell r="B13745" t="str">
            <v>CLONE - CLONE - Error_Weekly Consolidated QC Report (1 July – 13 July) | Agency Name -  Netscribes</v>
          </cell>
          <cell r="C13745" t="str">
            <v>CLOSED</v>
          </cell>
          <cell r="D13745" t="str">
            <v>Medium</v>
          </cell>
          <cell r="E13745" t="str">
            <v>Chirag Dubal</v>
          </cell>
          <cell r="F13745" t="str">
            <v>Swati Shukla</v>
          </cell>
          <cell r="G13745">
            <v>46251.793055555558</v>
          </cell>
          <cell r="H13745">
            <v>46260.411805555559</v>
          </cell>
        </row>
        <row r="13746">
          <cell r="A13746" t="str">
            <v>UCW-36171</v>
          </cell>
          <cell r="B13746" t="str">
            <v>CLONE - New Rakhi Collection Catalog for Upload Lot 2 11.08.2026</v>
          </cell>
          <cell r="C13746" t="str">
            <v>CLOSED</v>
          </cell>
          <cell r="D13746" t="str">
            <v>Medium</v>
          </cell>
          <cell r="E13746" t="str">
            <v>Chirag Dubal</v>
          </cell>
          <cell r="F13746" t="str">
            <v>Simi Raichel Zachariah</v>
          </cell>
          <cell r="G13746">
            <v>46251.752083333333</v>
          </cell>
          <cell r="H13746">
            <v>46255.557638888888</v>
          </cell>
        </row>
        <row r="13747">
          <cell r="A13747" t="str">
            <v>UCW-36169</v>
          </cell>
          <cell r="B13747" t="str">
            <v>CLONE - Italian Shoe Co | New Brand Launch - Catalogue listing</v>
          </cell>
          <cell r="C13747" t="str">
            <v>CLOSED</v>
          </cell>
          <cell r="D13747" t="str">
            <v>Medium</v>
          </cell>
          <cell r="E13747" t="str">
            <v>netscribes</v>
          </cell>
          <cell r="F13747" t="str">
            <v>netscribes</v>
          </cell>
          <cell r="G13747">
            <v>46251.731249999997</v>
          </cell>
          <cell r="H13747">
            <v>46255.515972222223</v>
          </cell>
        </row>
        <row r="13748">
          <cell r="A13748" t="str">
            <v>UCW-36168</v>
          </cell>
          <cell r="B13748" t="str">
            <v>CLONE - CLONE - UPDATED Beauty New Listing Format Submission – Zoha / Correlation / Pepper Tree</v>
          </cell>
          <cell r="C13748" t="str">
            <v>CLOSED Due to Inactive/Insufficient Information</v>
          </cell>
          <cell r="D13748" t="str">
            <v>Medium</v>
          </cell>
          <cell r="E13748" t="str">
            <v>Chirag Dubal</v>
          </cell>
          <cell r="F13748" t="str">
            <v>Simi Raichel Zachariah</v>
          </cell>
          <cell r="G13748">
            <v>46251.727083333331</v>
          </cell>
          <cell r="H13748">
            <v>46255.714583333334</v>
          </cell>
        </row>
        <row r="13749">
          <cell r="A13749" t="str">
            <v>UCW-36167</v>
          </cell>
          <cell r="B13749" t="str">
            <v>Platform Addition Request - Torriden</v>
          </cell>
          <cell r="C13749" t="str">
            <v>CLOSED</v>
          </cell>
          <cell r="D13749" t="str">
            <v>Medium</v>
          </cell>
          <cell r="E13749" t="str">
            <v>Chirag Dubal</v>
          </cell>
          <cell r="F13749" t="str">
            <v>Shloka Chakre</v>
          </cell>
          <cell r="G13749">
            <v>46251.723611111112</v>
          </cell>
          <cell r="H13749">
            <v>46253.707638888889</v>
          </cell>
        </row>
        <row r="13750">
          <cell r="A13750" t="str">
            <v>UCW-36159</v>
          </cell>
          <cell r="B13750" t="str">
            <v>NPI Listings - Tata Cliq (OR)&lt;&gt;Honasa</v>
          </cell>
          <cell r="C13750" t="str">
            <v>CLOSED Due to Inactive/Insufficient Information</v>
          </cell>
          <cell r="D13750" t="str">
            <v>Medium</v>
          </cell>
          <cell r="E13750" t="str">
            <v>Chirag Dubal</v>
          </cell>
          <cell r="F13750" t="str">
            <v>Simi Raichel Zachariah</v>
          </cell>
          <cell r="G13750">
            <v>46251.634722222225</v>
          </cell>
          <cell r="H13750">
            <v>46258.482638888891</v>
          </cell>
        </row>
        <row r="13751">
          <cell r="A13751" t="str">
            <v>UCW-36157</v>
          </cell>
          <cell r="B13751" t="str">
            <v>Tatacliq Footwear Batch 25 (July) _USPA_23-07-2026</v>
          </cell>
          <cell r="C13751" t="str">
            <v>CLOSED Due to Inactive/Insufficient Information</v>
          </cell>
          <cell r="D13751" t="str">
            <v>Medium</v>
          </cell>
          <cell r="E13751" t="str">
            <v>Chirag Dubal</v>
          </cell>
          <cell r="F13751" t="str">
            <v>Simi Raichel Zachariah</v>
          </cell>
          <cell r="G13751">
            <v>46251.566666666666</v>
          </cell>
          <cell r="H13751">
            <v>46253.781944444447</v>
          </cell>
        </row>
        <row r="13752">
          <cell r="A13752" t="str">
            <v>UCW-36156</v>
          </cell>
          <cell r="B13752" t="str">
            <v>PUMA FOOTWEAR 124130 &amp; 125381 New Listings 14-08-2026</v>
          </cell>
          <cell r="C13752" t="str">
            <v>CLOSED</v>
          </cell>
          <cell r="D13752" t="str">
            <v>Medium</v>
          </cell>
          <cell r="E13752" t="str">
            <v>Chirag Dubal</v>
          </cell>
          <cell r="F13752" t="str">
            <v>Shloka Chakre</v>
          </cell>
          <cell r="G13752">
            <v>46251.565972222219</v>
          </cell>
          <cell r="H13752">
            <v>46252.509722222225</v>
          </cell>
        </row>
        <row r="13753">
          <cell r="A13753" t="str">
            <v>UCW-36148</v>
          </cell>
          <cell r="B13753" t="str">
            <v>PUMA FOOTWEAR 124130 &amp; 125381 New Listings 12-08-2026</v>
          </cell>
          <cell r="C13753" t="str">
            <v>CLOSED</v>
          </cell>
          <cell r="D13753" t="str">
            <v>Medium</v>
          </cell>
          <cell r="E13753" t="str">
            <v>Chirag Dubal</v>
          </cell>
          <cell r="F13753" t="str">
            <v>Shloka Chakre</v>
          </cell>
          <cell r="G13753">
            <v>46251.53402777778</v>
          </cell>
          <cell r="H13753">
            <v>46255.731944444444</v>
          </cell>
        </row>
        <row r="13754">
          <cell r="A13754" t="str">
            <v>UCW-36130</v>
          </cell>
          <cell r="B13754" t="str">
            <v>CLONE - Error_Weekly Consolidated QC Report (1 July – 13 July) | Agency Name -  Netscribes</v>
          </cell>
          <cell r="C13754" t="str">
            <v>CLOSED</v>
          </cell>
          <cell r="D13754" t="str">
            <v>Medium</v>
          </cell>
          <cell r="E13754" t="str">
            <v>Chirag Dubal</v>
          </cell>
          <cell r="F13754" t="str">
            <v>Swati Shukla</v>
          </cell>
          <cell r="G13754">
            <v>46249.859722222223</v>
          </cell>
          <cell r="H13754">
            <v>46252.5</v>
          </cell>
        </row>
        <row r="13755">
          <cell r="A13755" t="str">
            <v>UCW-36126</v>
          </cell>
          <cell r="B13755" t="str">
            <v>CLONE - MMTC | Product Details and Images for Pendants | Addoc | 3skus</v>
          </cell>
          <cell r="C13755" t="str">
            <v>CLOSED</v>
          </cell>
          <cell r="D13755" t="str">
            <v>Medium</v>
          </cell>
          <cell r="E13755" t="str">
            <v>Chirag Dubal</v>
          </cell>
          <cell r="F13755" t="str">
            <v>Simi Raichel Zachariah</v>
          </cell>
          <cell r="G13755">
            <v>46248.782638888886</v>
          </cell>
          <cell r="H13755">
            <v>46255.588888888888</v>
          </cell>
        </row>
        <row r="13756">
          <cell r="A13756" t="str">
            <v>UCW-36122</v>
          </cell>
          <cell r="B13756" t="str">
            <v>Error_Weekly Consolidated QC Report (1 July – 13 July) | Agency Name -  Netscribes</v>
          </cell>
          <cell r="C13756" t="str">
            <v>CLOSED</v>
          </cell>
          <cell r="D13756" t="str">
            <v>Medium</v>
          </cell>
          <cell r="E13756" t="str">
            <v>Chirag Dubal</v>
          </cell>
          <cell r="F13756" t="str">
            <v>Swati Shukla</v>
          </cell>
          <cell r="G13756">
            <v>46248.751388888886</v>
          </cell>
          <cell r="H13756">
            <v>46252.493750000001</v>
          </cell>
        </row>
        <row r="13757">
          <cell r="A13757" t="str">
            <v>UCW-36113</v>
          </cell>
          <cell r="B13757" t="str">
            <v xml:space="preserve">Puig GWP Cataloguing 12.08.26 </v>
          </cell>
          <cell r="C13757" t="str">
            <v>CLOSED</v>
          </cell>
          <cell r="D13757" t="str">
            <v>Medium</v>
          </cell>
          <cell r="E13757" t="str">
            <v>Chirag Dubal</v>
          </cell>
          <cell r="F13757" t="str">
            <v>Simi Raichel Zachariah</v>
          </cell>
          <cell r="G13757">
            <v>46248.736111111109</v>
          </cell>
          <cell r="H13757">
            <v>46254.776388888888</v>
          </cell>
        </row>
        <row r="13758">
          <cell r="A13758" t="str">
            <v>UCW-36110</v>
          </cell>
          <cell r="B13758" t="str">
            <v xml:space="preserve"> Lakme - Buying Listings - 25 June 2026</v>
          </cell>
          <cell r="C13758" t="str">
            <v>CLOSED</v>
          </cell>
          <cell r="D13758" t="str">
            <v>Medium</v>
          </cell>
          <cell r="E13758" t="str">
            <v>Chirag Dubal</v>
          </cell>
          <cell r="F13758" t="str">
            <v>Simi Raichel Zachariah</v>
          </cell>
          <cell r="G13758">
            <v>46248.700694444444</v>
          </cell>
          <cell r="H13758">
            <v>46254.584722222222</v>
          </cell>
        </row>
        <row r="13759">
          <cell r="A13759" t="str">
            <v>UCW-36107</v>
          </cell>
          <cell r="B13759" t="str">
            <v>Urgent EAN change Request</v>
          </cell>
          <cell r="C13759" t="str">
            <v>CLOSED</v>
          </cell>
          <cell r="D13759" t="str">
            <v>Medium</v>
          </cell>
          <cell r="E13759" t="str">
            <v>Chirag Dubal</v>
          </cell>
          <cell r="F13759" t="str">
            <v>Simi Raichel Zachariah</v>
          </cell>
          <cell r="G13759">
            <v>46248.695833333331</v>
          </cell>
          <cell r="H13759">
            <v>46261.648611111108</v>
          </cell>
        </row>
        <row r="13760">
          <cell r="A13760" t="str">
            <v>UCW-36104</v>
          </cell>
          <cell r="B13760" t="str">
            <v>Benetton Tata CLiQ  Apparel Templates - Request to Go Live</v>
          </cell>
          <cell r="C13760" t="str">
            <v>CLOSED</v>
          </cell>
          <cell r="D13760" t="str">
            <v>Medium</v>
          </cell>
          <cell r="E13760" t="str">
            <v>Chirag Dubal</v>
          </cell>
          <cell r="F13760" t="str">
            <v>Simi Raichel Zachariah</v>
          </cell>
          <cell r="G13760">
            <v>46248.682638888888</v>
          </cell>
          <cell r="H13760">
            <v>46253.619444444441</v>
          </cell>
        </row>
        <row r="13761">
          <cell r="A13761" t="str">
            <v>UCW-36103</v>
          </cell>
          <cell r="B13761" t="str">
            <v>Tata-cliq polki file</v>
          </cell>
          <cell r="C13761" t="str">
            <v>CLOSED</v>
          </cell>
          <cell r="D13761" t="str">
            <v>Medium</v>
          </cell>
          <cell r="E13761" t="str">
            <v>Chirag Dubal</v>
          </cell>
          <cell r="F13761" t="str">
            <v>Shloka Chakre</v>
          </cell>
          <cell r="G13761">
            <v>46248.681944444441</v>
          </cell>
          <cell r="H13761">
            <v>46252.54583333333</v>
          </cell>
        </row>
        <row r="13762">
          <cell r="A13762" t="str">
            <v>UCW-36093</v>
          </cell>
          <cell r="B13762" t="str">
            <v>Fragrance Du Bois Catalogiung</v>
          </cell>
          <cell r="C13762" t="str">
            <v>CLOSED</v>
          </cell>
          <cell r="D13762" t="str">
            <v>Medium</v>
          </cell>
          <cell r="E13762" t="str">
            <v>Chirag Dubal</v>
          </cell>
          <cell r="F13762" t="str">
            <v>Shloka Chakre</v>
          </cell>
          <cell r="G13762">
            <v>46248.525694444441</v>
          </cell>
          <cell r="H13762">
            <v>46254.557638888888</v>
          </cell>
        </row>
        <row r="13763">
          <cell r="A13763" t="str">
            <v>UCW-36087</v>
          </cell>
          <cell r="B13763" t="str">
            <v>Error_Weekly Consolidated QC Report (1 July – 13 July) | Agency Name -  Netscribes</v>
          </cell>
          <cell r="C13763" t="str">
            <v>CLOSED</v>
          </cell>
          <cell r="D13763" t="str">
            <v>Medium</v>
          </cell>
          <cell r="E13763" t="str">
            <v>Chirag Dubal</v>
          </cell>
          <cell r="F13763" t="str">
            <v>Swati Shukla</v>
          </cell>
          <cell r="G13763">
            <v>46247.987500000003</v>
          </cell>
          <cell r="H13763">
            <v>46268.563194444447</v>
          </cell>
        </row>
        <row r="13764">
          <cell r="A13764" t="str">
            <v>UCW-36081</v>
          </cell>
          <cell r="B13764" t="str">
            <v>Charles &amp; Keith_Footwear_125610_11thAug'26 (Batch 16)</v>
          </cell>
          <cell r="C13764" t="str">
            <v>CLOSED</v>
          </cell>
          <cell r="D13764" t="str">
            <v>Medium</v>
          </cell>
          <cell r="E13764" t="str">
            <v>Chirag Dubal</v>
          </cell>
          <cell r="F13764" t="str">
            <v>Simi Raichel Zachariah</v>
          </cell>
          <cell r="G13764">
            <v>46247.81527777778</v>
          </cell>
          <cell r="H13764">
            <v>46252.538888888892</v>
          </cell>
        </row>
        <row r="13765">
          <cell r="A13765" t="str">
            <v>UCW-36076</v>
          </cell>
          <cell r="B13765" t="str">
            <v>Silver Rakhi</v>
          </cell>
          <cell r="C13765" t="str">
            <v>CLOSED Due to Inactive/Insufficient Information</v>
          </cell>
          <cell r="D13765" t="str">
            <v>Medium</v>
          </cell>
          <cell r="E13765" t="str">
            <v>Chirag Dubal</v>
          </cell>
          <cell r="F13765" t="str">
            <v>Simi Raichel Zachariah</v>
          </cell>
          <cell r="G13765">
            <v>46247.790972222225</v>
          </cell>
          <cell r="H13765">
            <v>46251.601388888892</v>
          </cell>
        </row>
        <row r="13766">
          <cell r="A13766" t="str">
            <v>UCW-36073</v>
          </cell>
          <cell r="B13766" t="str">
            <v>CLONE - Sub task - Seller Code: 129357 | Brand: Converse | Request for Size Addition to Existing Style Code</v>
          </cell>
          <cell r="C13766" t="str">
            <v>CLOSED</v>
          </cell>
          <cell r="D13766" t="str">
            <v>Medium</v>
          </cell>
          <cell r="E13766" t="str">
            <v>Chirag Dubal</v>
          </cell>
          <cell r="F13766" t="str">
            <v>Reagan D’souza</v>
          </cell>
          <cell r="G13766">
            <v>46247.6875</v>
          </cell>
          <cell r="H13766">
            <v>46247.806250000001</v>
          </cell>
        </row>
        <row r="13767">
          <cell r="A13767" t="str">
            <v>UCW-36072</v>
          </cell>
          <cell r="B13767" t="str">
            <v>Error_Seller Code: 129357 | Brand: Converse | Request for Size Addition to Existing Style Code</v>
          </cell>
          <cell r="C13767" t="str">
            <v>CLOSED</v>
          </cell>
          <cell r="D13767" t="str">
            <v>Medium</v>
          </cell>
          <cell r="E13767" t="str">
            <v>Chirag Dubal</v>
          </cell>
          <cell r="F13767" t="str">
            <v>Reagan D’souza</v>
          </cell>
          <cell r="G13767">
            <v>46247.6875</v>
          </cell>
          <cell r="H13767">
            <v>46258.597222222219</v>
          </cell>
        </row>
        <row r="13768">
          <cell r="A13768" t="str">
            <v>UCW-36068</v>
          </cell>
          <cell r="B13768" t="str">
            <v>URGENT IMAGE UPDATION - D&amp;G</v>
          </cell>
          <cell r="C13768" t="str">
            <v>CLOSED</v>
          </cell>
          <cell r="D13768" t="str">
            <v>Medium</v>
          </cell>
          <cell r="E13768" t="str">
            <v>Chirag Dubal</v>
          </cell>
          <cell r="F13768" t="str">
            <v>Shraddha Dighe</v>
          </cell>
          <cell r="G13768">
            <v>46247.604166666664</v>
          </cell>
          <cell r="H13768">
            <v>46251.813194444447</v>
          </cell>
        </row>
        <row r="13769">
          <cell r="A13769" t="str">
            <v>UCW-36063</v>
          </cell>
          <cell r="B13769" t="str">
            <v>TataCliq: New 18 Women's Sandals Category Articles</v>
          </cell>
          <cell r="C13769" t="str">
            <v>CLOSED</v>
          </cell>
          <cell r="D13769" t="str">
            <v>Medium</v>
          </cell>
          <cell r="E13769" t="str">
            <v>Chirag Dubal</v>
          </cell>
          <cell r="F13769" t="str">
            <v>Shraddha Dighe</v>
          </cell>
          <cell r="G13769">
            <v>46247.552777777775</v>
          </cell>
          <cell r="H13769">
            <v>46248.692361111112</v>
          </cell>
        </row>
        <row r="13770">
          <cell r="A13770" t="str">
            <v>UCW-36053</v>
          </cell>
          <cell r="B13770" t="str">
            <v>CLONE - Campus x Tatacliq ~ New Listing_24.07.2026</v>
          </cell>
          <cell r="C13770" t="str">
            <v>CLOSED</v>
          </cell>
          <cell r="D13770" t="str">
            <v>Medium</v>
          </cell>
          <cell r="E13770" t="str">
            <v>Chirag Dubal</v>
          </cell>
          <cell r="F13770" t="str">
            <v>Simi Raichel Zachariah</v>
          </cell>
          <cell r="G13770">
            <v>46247.511805555558</v>
          </cell>
          <cell r="H13770">
            <v>46248.511805555558</v>
          </cell>
        </row>
        <row r="13771">
          <cell r="A13771" t="str">
            <v>UCW-36047</v>
          </cell>
          <cell r="B13771" t="str">
            <v>Puma | Title &amp; Images Mismatch | Sneakers</v>
          </cell>
          <cell r="C13771" t="str">
            <v>CLOSED</v>
          </cell>
          <cell r="D13771" t="str">
            <v>Medium</v>
          </cell>
          <cell r="E13771" t="str">
            <v>netscribes</v>
          </cell>
          <cell r="F13771" t="str">
            <v>Addrita Mukherjee</v>
          </cell>
          <cell r="G13771">
            <v>46247.396527777775</v>
          </cell>
          <cell r="H13771">
            <v>46266.59375</v>
          </cell>
        </row>
        <row r="13772">
          <cell r="A13772" t="str">
            <v>UCW-36037</v>
          </cell>
          <cell r="B13772" t="str">
            <v>New Listing Details – Re'equil Moisturisers (50 g)</v>
          </cell>
          <cell r="C13772" t="str">
            <v>CLOSED</v>
          </cell>
          <cell r="D13772" t="str">
            <v>Medium</v>
          </cell>
          <cell r="E13772" t="str">
            <v>Chirag Dubal</v>
          </cell>
          <cell r="F13772" t="str">
            <v>Simi Raichel Zachariah</v>
          </cell>
          <cell r="G13772">
            <v>46246.779166666667</v>
          </cell>
          <cell r="H13772">
            <v>46254.54791666667</v>
          </cell>
        </row>
        <row r="13773">
          <cell r="A13773" t="str">
            <v>UCW-36032</v>
          </cell>
          <cell r="B13773" t="str">
            <v>SKU EAN Updates &amp; Stock Activation (Primespot) - L'Occitane (New) Pending SKUs</v>
          </cell>
          <cell r="C13773" t="str">
            <v>CLOSED Due to Inactive/Insufficient Information</v>
          </cell>
          <cell r="D13773" t="str">
            <v>Medium</v>
          </cell>
          <cell r="E13773" t="str">
            <v>Chirag Dubal</v>
          </cell>
          <cell r="F13773" t="str">
            <v>Simi Raichel Zachariah</v>
          </cell>
          <cell r="G13773">
            <v>46246.684027777781</v>
          </cell>
          <cell r="H13773">
            <v>46256.383333333331</v>
          </cell>
        </row>
        <row r="13774">
          <cell r="A13774" t="str">
            <v>UCW-36031</v>
          </cell>
          <cell r="B13774" t="str">
            <v>Health and Wellness - Luxury Platform Addition Task</v>
          </cell>
          <cell r="C13774" t="str">
            <v>CLOSED</v>
          </cell>
          <cell r="D13774" t="str">
            <v>Medium</v>
          </cell>
          <cell r="E13774" t="str">
            <v>Chirag Dubal</v>
          </cell>
          <cell r="F13774" t="str">
            <v>Shraddha Dighe</v>
          </cell>
          <cell r="G13774">
            <v>46246.680555555555</v>
          </cell>
          <cell r="H13774">
            <v>46253.577777777777</v>
          </cell>
        </row>
        <row r="13775">
          <cell r="A13775" t="str">
            <v>UCW-36029</v>
          </cell>
          <cell r="B13775" t="str">
            <v>Pepe Jeans -48-8-Aw26 - 11-08-2026</v>
          </cell>
          <cell r="C13775" t="str">
            <v>CLOSED</v>
          </cell>
          <cell r="D13775" t="str">
            <v>Medium</v>
          </cell>
          <cell r="E13775" t="str">
            <v>Chirag Dubal</v>
          </cell>
          <cell r="F13775" t="str">
            <v>Simi Raichel Zachariah</v>
          </cell>
          <cell r="G13775">
            <v>46246.67083333333</v>
          </cell>
          <cell r="H13775">
            <v>46248.685416666667</v>
          </cell>
        </row>
        <row r="13776">
          <cell r="A13776" t="str">
            <v>UCW-36023</v>
          </cell>
          <cell r="B13776" t="str">
            <v>D&amp;G - PDP Content &amp; Hybrid Mock</v>
          </cell>
          <cell r="C13776" t="str">
            <v>CLOSED</v>
          </cell>
          <cell r="D13776" t="str">
            <v>Medium</v>
          </cell>
          <cell r="E13776" t="str">
            <v>netscribes</v>
          </cell>
          <cell r="F13776" t="str">
            <v>Shraddha Dighe</v>
          </cell>
          <cell r="G13776">
            <v>46246.560416666667</v>
          </cell>
          <cell r="H13776">
            <v>46247.40902777778</v>
          </cell>
        </row>
        <row r="13777">
          <cell r="A13777" t="str">
            <v>UCW-36022</v>
          </cell>
          <cell r="B13777" t="str">
            <v>D&amp;G Certificate Updation</v>
          </cell>
          <cell r="C13777" t="str">
            <v>CLOSED</v>
          </cell>
          <cell r="D13777" t="str">
            <v>Medium</v>
          </cell>
          <cell r="E13777" t="str">
            <v>Chirag Dubal</v>
          </cell>
          <cell r="F13777" t="str">
            <v>Shraddha Dighe</v>
          </cell>
          <cell r="G13777">
            <v>46246.547222222223</v>
          </cell>
          <cell r="H13777">
            <v>46268.86041666667</v>
          </cell>
        </row>
        <row r="13778">
          <cell r="A13778" t="str">
            <v>UCW-36017</v>
          </cell>
          <cell r="B13778" t="str">
            <v>CLONE - Autumnlane - 15-07-2026 - 128336 - Casual Wear</v>
          </cell>
          <cell r="C13778" t="str">
            <v>CLOSED</v>
          </cell>
          <cell r="D13778" t="str">
            <v>Medium</v>
          </cell>
          <cell r="E13778" t="str">
            <v>Chirag Dubal</v>
          </cell>
          <cell r="F13778" t="str">
            <v>netscribes</v>
          </cell>
          <cell r="G13778">
            <v>46246.449305555558</v>
          </cell>
          <cell r="H13778">
            <v>46253.669444444444</v>
          </cell>
        </row>
        <row r="13779">
          <cell r="A13779" t="str">
            <v>UCW-36014</v>
          </cell>
          <cell r="B13779" t="str">
            <v>New Sku Listing - Nuna (Aarete Marketing LLP 128412-AAR001)</v>
          </cell>
          <cell r="C13779" t="str">
            <v>CLOSED Due to Inactive/Insufficient Information</v>
          </cell>
          <cell r="D13779" t="str">
            <v>Medium</v>
          </cell>
          <cell r="E13779" t="str">
            <v>Chirag Dubal</v>
          </cell>
          <cell r="F13779" t="str">
            <v>Simi Raichel Zachariah</v>
          </cell>
          <cell r="G13779">
            <v>46245.770138888889</v>
          </cell>
          <cell r="H13779">
            <v>46263.415277777778</v>
          </cell>
        </row>
        <row r="13780">
          <cell r="A13780" t="str">
            <v>UCW-36011</v>
          </cell>
          <cell r="B13780" t="str">
            <v>Title &amp; Image Update | Alexandre Christie | 127506 | 11.08.2026</v>
          </cell>
          <cell r="C13780" t="str">
            <v>CLOSED</v>
          </cell>
          <cell r="D13780" t="str">
            <v>Medium</v>
          </cell>
          <cell r="E13780" t="str">
            <v>Chirag Dubal</v>
          </cell>
          <cell r="F13780" t="str">
            <v>Shraddha Dighe</v>
          </cell>
          <cell r="G13780">
            <v>46245.761111111111</v>
          </cell>
          <cell r="H13780">
            <v>46251.796527777777</v>
          </cell>
        </row>
        <row r="13781">
          <cell r="A13781" t="str">
            <v>UCW-36009</v>
          </cell>
          <cell r="B13781" t="str">
            <v>Asian Footwear listing 11 Aug 2026</v>
          </cell>
          <cell r="C13781" t="str">
            <v>CLOSED</v>
          </cell>
          <cell r="D13781" t="str">
            <v>Medium</v>
          </cell>
          <cell r="E13781" t="str">
            <v>Chirag Dubal</v>
          </cell>
          <cell r="F13781" t="str">
            <v>Shraddha Dighe</v>
          </cell>
          <cell r="G13781">
            <v>46245.750694444447</v>
          </cell>
          <cell r="H13781">
            <v>46259.406944444447</v>
          </cell>
        </row>
        <row r="13782">
          <cell r="A13782" t="str">
            <v>UCW-36005</v>
          </cell>
          <cell r="B13782" t="str">
            <v>New Listing - Touch925 (63 SKUs)</v>
          </cell>
          <cell r="C13782" t="str">
            <v>CLOSED</v>
          </cell>
          <cell r="D13782" t="str">
            <v>Medium</v>
          </cell>
          <cell r="E13782" t="str">
            <v>Chirag Dubal</v>
          </cell>
          <cell r="F13782" t="str">
            <v>Simi Raichel Zachariah</v>
          </cell>
          <cell r="G13782">
            <v>46245.734027777777</v>
          </cell>
          <cell r="H13782">
            <v>46248.677083333336</v>
          </cell>
        </row>
        <row r="13783">
          <cell r="A13783" t="str">
            <v>UCW-36003</v>
          </cell>
          <cell r="B13783" t="str">
            <v>New Catalog Jewellery_Biba_11-08-2026</v>
          </cell>
          <cell r="C13783" t="str">
            <v>CLOSED Due to Inactive/Insufficient Information</v>
          </cell>
          <cell r="D13783" t="str">
            <v>Medium</v>
          </cell>
          <cell r="E13783" t="str">
            <v>Chirag Dubal</v>
          </cell>
          <cell r="F13783" t="str">
            <v>Shraddha Dighe</v>
          </cell>
          <cell r="G13783">
            <v>46245.722222222219</v>
          </cell>
          <cell r="H13783">
            <v>46253.789583333331</v>
          </cell>
        </row>
        <row r="13784">
          <cell r="A13784" t="str">
            <v>UCW-35989</v>
          </cell>
          <cell r="B13784" t="str">
            <v>Tata Cliq: Rosemary Shampoo &amp; Rosemary Serum Update details</v>
          </cell>
          <cell r="C13784" t="str">
            <v>CLOSED</v>
          </cell>
          <cell r="D13784" t="str">
            <v>Medium</v>
          </cell>
          <cell r="E13784" t="str">
            <v>Chirag Dubal</v>
          </cell>
          <cell r="F13784" t="str">
            <v>Simi Raichel Zachariah</v>
          </cell>
          <cell r="G13784">
            <v>46245.683333333334</v>
          </cell>
          <cell r="H13784">
            <v>46251.788888888892</v>
          </cell>
        </row>
        <row r="13785">
          <cell r="A13785" t="str">
            <v>UCW-35987</v>
          </cell>
          <cell r="B13785" t="str">
            <v xml:space="preserve">CH La Bomba Cataloguing  </v>
          </cell>
          <cell r="C13785" t="str">
            <v>CLOSED Due to Inactive/Insufficient Information</v>
          </cell>
          <cell r="D13785" t="str">
            <v>Medium</v>
          </cell>
          <cell r="E13785" t="str">
            <v>Chirag Dubal</v>
          </cell>
          <cell r="F13785" t="str">
            <v>Simi Raichel Zachariah</v>
          </cell>
          <cell r="G13785">
            <v>46245.670138888891</v>
          </cell>
          <cell r="H13785">
            <v>46246.602777777778</v>
          </cell>
        </row>
        <row r="13786">
          <cell r="A13786" t="str">
            <v>UCW-35985</v>
          </cell>
          <cell r="B13786" t="str">
            <v>Libas Apparel 127532 07-08-2026 ( 2026_07_13_AW'26  Campaign _ catalogue )</v>
          </cell>
          <cell r="C13786" t="str">
            <v>CLOSED</v>
          </cell>
          <cell r="D13786" t="str">
            <v>Medium</v>
          </cell>
          <cell r="E13786" t="str">
            <v>Chirag Dubal</v>
          </cell>
          <cell r="F13786" t="str">
            <v>Shraddha Dighe</v>
          </cell>
          <cell r="G13786">
            <v>46245.65347222222</v>
          </cell>
          <cell r="H13786">
            <v>46251.78125</v>
          </cell>
        </row>
        <row r="13787">
          <cell r="A13787" t="str">
            <v>UCW-35984</v>
          </cell>
          <cell r="B13787" t="str">
            <v>CLONE - Request for for New Product Listing</v>
          </cell>
          <cell r="C13787" t="str">
            <v>CLOSED</v>
          </cell>
          <cell r="D13787" t="str">
            <v>Medium</v>
          </cell>
          <cell r="E13787" t="str">
            <v>netscribes</v>
          </cell>
          <cell r="F13787" t="str">
            <v>netscribes</v>
          </cell>
          <cell r="G13787">
            <v>46245.652083333334</v>
          </cell>
          <cell r="H13787">
            <v>46248.665277777778</v>
          </cell>
        </row>
        <row r="13788">
          <cell r="A13788" t="str">
            <v>UCW-35974</v>
          </cell>
          <cell r="B13788" t="str">
            <v>Amouage: New EAN's (Cataloging information retriggering)</v>
          </cell>
          <cell r="C13788" t="str">
            <v>CLOSED</v>
          </cell>
          <cell r="D13788" t="str">
            <v>Medium</v>
          </cell>
          <cell r="E13788" t="str">
            <v>Chirag Dubal</v>
          </cell>
          <cell r="F13788" t="str">
            <v>Shraddha Dighe</v>
          </cell>
          <cell r="G13788">
            <v>46245.61041666667</v>
          </cell>
          <cell r="H13788">
            <v>46251.517361111109</v>
          </cell>
        </row>
        <row r="13789">
          <cell r="A13789" t="str">
            <v>UCW-35972</v>
          </cell>
          <cell r="B13789" t="str">
            <v>AW'26 Footwear Templates for Fresh Listing - Onitsuka Tiger ( Lot-2 )</v>
          </cell>
          <cell r="C13789" t="str">
            <v>CLOSED</v>
          </cell>
          <cell r="D13789" t="str">
            <v>Medium</v>
          </cell>
          <cell r="E13789" t="str">
            <v>Chirag Dubal</v>
          </cell>
          <cell r="F13789" t="str">
            <v>Simi Raichel Zachariah</v>
          </cell>
          <cell r="G13789">
            <v>46245.605555555558</v>
          </cell>
          <cell r="H13789">
            <v>46247.786805555559</v>
          </cell>
        </row>
        <row r="13790">
          <cell r="A13790" t="str">
            <v>UCW-35967</v>
          </cell>
          <cell r="B13790" t="str">
            <v>TATA Armaf Cataloguing 10th Aug'26</v>
          </cell>
          <cell r="C13790" t="str">
            <v>CLOSED</v>
          </cell>
          <cell r="D13790" t="str">
            <v>Medium</v>
          </cell>
          <cell r="E13790" t="str">
            <v>Chirag Dubal</v>
          </cell>
          <cell r="F13790" t="str">
            <v>Simi Raichel Zachariah</v>
          </cell>
          <cell r="G13790">
            <v>46245.570833333331</v>
          </cell>
          <cell r="H13790">
            <v>46247.776388888888</v>
          </cell>
        </row>
        <row r="13791">
          <cell r="A13791" t="str">
            <v>UCW-35966</v>
          </cell>
          <cell r="B13791" t="str">
            <v>Tara C Tara - 126313 - 10-08-2026 - Co-ord set &amp; Suit Sets Collection</v>
          </cell>
          <cell r="C13791" t="str">
            <v>FAILED</v>
          </cell>
          <cell r="D13791" t="str">
            <v>Medium</v>
          </cell>
          <cell r="E13791" t="str">
            <v>Chirag Dubal</v>
          </cell>
          <cell r="F13791" t="str">
            <v>Shraddha Dighe</v>
          </cell>
          <cell r="G13791">
            <v>46245.570138888892</v>
          </cell>
          <cell r="H13791">
            <v>46248.484722222223</v>
          </cell>
        </row>
        <row r="13792">
          <cell r="A13792" t="str">
            <v>UCW-35960</v>
          </cell>
          <cell r="B13792" t="str">
            <v>New Rakhi Catalogue - 10-08-2026</v>
          </cell>
          <cell r="C13792" t="str">
            <v>CLOSED</v>
          </cell>
          <cell r="D13792" t="str">
            <v>Medium</v>
          </cell>
          <cell r="E13792" t="str">
            <v>Chirag Dubal</v>
          </cell>
          <cell r="F13792" t="str">
            <v>Shraddha Dighe</v>
          </cell>
          <cell r="G13792">
            <v>46245.540972222225</v>
          </cell>
          <cell r="H13792">
            <v>46246.600694444445</v>
          </cell>
        </row>
        <row r="13793">
          <cell r="A13793" t="str">
            <v>UCW-35955</v>
          </cell>
          <cell r="B13793" t="str">
            <v>Women's Bra , Panty, Loungewear – “Clovia” – 8 August , 2026 - Tatacliq Catalog</v>
          </cell>
          <cell r="C13793" t="str">
            <v>CLOSED</v>
          </cell>
          <cell r="D13793" t="str">
            <v>Medium</v>
          </cell>
          <cell r="E13793" t="str">
            <v>Chirag Dubal</v>
          </cell>
          <cell r="F13793" t="str">
            <v>Shraddha Dighe</v>
          </cell>
          <cell r="G13793">
            <v>46245.524305555555</v>
          </cell>
          <cell r="H13793">
            <v>46252.53125</v>
          </cell>
        </row>
        <row r="13794">
          <cell r="A13794" t="str">
            <v>UCW-35950</v>
          </cell>
          <cell r="B13794" t="str">
            <v>Lakme | EAN-CIC Mismatch Transitions</v>
          </cell>
          <cell r="C13794" t="str">
            <v>CLOSED Due to Inactive/Insufficient Information</v>
          </cell>
          <cell r="D13794" t="str">
            <v>Medium</v>
          </cell>
          <cell r="E13794" t="str">
            <v>Chirag Dubal</v>
          </cell>
          <cell r="F13794" t="str">
            <v>Shraddha Dighe</v>
          </cell>
          <cell r="G13794">
            <v>46245.5</v>
          </cell>
          <cell r="H13794">
            <v>46251.572222222225</v>
          </cell>
        </row>
        <row r="13795">
          <cell r="A13795" t="str">
            <v>UCW-35949</v>
          </cell>
          <cell r="B13795" t="str">
            <v>Image update</v>
          </cell>
          <cell r="C13795" t="str">
            <v>CLOSED</v>
          </cell>
          <cell r="D13795" t="str">
            <v>Medium</v>
          </cell>
          <cell r="E13795" t="str">
            <v>Chirag Dubal</v>
          </cell>
          <cell r="F13795" t="str">
            <v>Shraddha Dighe</v>
          </cell>
          <cell r="G13795">
            <v>46245.493055555555</v>
          </cell>
          <cell r="H13795">
            <v>46252.705555555556</v>
          </cell>
        </row>
        <row r="13796">
          <cell r="A13796" t="str">
            <v>UCW-35947</v>
          </cell>
          <cell r="B13796" t="str">
            <v>GNC new listings</v>
          </cell>
          <cell r="C13796" t="str">
            <v>CLOSED</v>
          </cell>
          <cell r="D13796" t="str">
            <v>Medium</v>
          </cell>
          <cell r="E13796" t="str">
            <v>Chirag Dubal</v>
          </cell>
          <cell r="F13796" t="str">
            <v>Simi Raichel Zachariah</v>
          </cell>
          <cell r="G13796">
            <v>46245.477777777778</v>
          </cell>
          <cell r="H13796">
            <v>46250.774305555555</v>
          </cell>
        </row>
        <row r="13797">
          <cell r="A13797" t="str">
            <v>UCW-35944</v>
          </cell>
          <cell r="B13797" t="str">
            <v>Tata Shiseido Portfolio – Launch &amp; Operational Alignment</v>
          </cell>
          <cell r="C13797" t="str">
            <v>CLOSED Due to Inactive/Insufficient Information</v>
          </cell>
          <cell r="D13797" t="str">
            <v>Medium</v>
          </cell>
          <cell r="E13797" t="str">
            <v>Chirag Dubal</v>
          </cell>
          <cell r="F13797" t="str">
            <v>Simi Raichel Zachariah</v>
          </cell>
          <cell r="G13797">
            <v>46245.474305555559</v>
          </cell>
          <cell r="H13797">
            <v>46253.463194444441</v>
          </cell>
        </row>
        <row r="13798">
          <cell r="A13798" t="str">
            <v>UCW-35939</v>
          </cell>
          <cell r="B13798" t="str">
            <v>ADHOC-VANTIER SHOES - Footwear - 10/07/2026 - 200 SKUs</v>
          </cell>
          <cell r="C13798" t="str">
            <v>CLOSED</v>
          </cell>
          <cell r="D13798" t="str">
            <v>Medium</v>
          </cell>
          <cell r="E13798" t="str">
            <v>Chirag Dubal</v>
          </cell>
          <cell r="F13798" t="str">
            <v>netscribes</v>
          </cell>
          <cell r="G13798">
            <v>46245.451388888891</v>
          </cell>
          <cell r="H13798">
            <v>46252.676388888889</v>
          </cell>
        </row>
        <row r="13799">
          <cell r="A13799" t="str">
            <v>UCW-35938</v>
          </cell>
          <cell r="B13799" t="str">
            <v>CLONED-VANTIER SHOES - Footwear - 10/07/2026 - 200 SKUs</v>
          </cell>
          <cell r="C13799" t="str">
            <v>CLOSED</v>
          </cell>
          <cell r="D13799" t="str">
            <v>Medium</v>
          </cell>
          <cell r="E13799" t="str">
            <v>Chirag Dubal</v>
          </cell>
          <cell r="F13799" t="str">
            <v>netscribes</v>
          </cell>
          <cell r="G13799">
            <v>46245.447916666664</v>
          </cell>
          <cell r="H13799">
            <v>46247.769444444442</v>
          </cell>
        </row>
        <row r="13800">
          <cell r="A13800" t="str">
            <v>UCW-35922</v>
          </cell>
          <cell r="B13800" t="str">
            <v>Tatacliq - 101 BIOTOP</v>
          </cell>
          <cell r="C13800" t="str">
            <v>CLOSED</v>
          </cell>
          <cell r="D13800" t="str">
            <v>Medium</v>
          </cell>
          <cell r="E13800" t="str">
            <v>Chirag Dubal</v>
          </cell>
          <cell r="F13800" t="str">
            <v>Shraddha Dighe</v>
          </cell>
          <cell r="G13800">
            <v>46244.767361111109</v>
          </cell>
          <cell r="H13800">
            <v>46255.745138888888</v>
          </cell>
        </row>
        <row r="13801">
          <cell r="A13801" t="str">
            <v>UCW-35920</v>
          </cell>
          <cell r="B13801" t="str">
            <v>Outzidr – Batch 16 – 39 Styles – SS26 – 10th August 2026</v>
          </cell>
          <cell r="C13801" t="str">
            <v>CLOSED</v>
          </cell>
          <cell r="D13801" t="str">
            <v>Medium</v>
          </cell>
          <cell r="E13801" t="str">
            <v>Chirag Dubal</v>
          </cell>
          <cell r="F13801" t="str">
            <v>Shraddha Dighe</v>
          </cell>
          <cell r="G13801">
            <v>46244.763888888891</v>
          </cell>
          <cell r="H13801">
            <v>46252.513194444444</v>
          </cell>
        </row>
        <row r="13802">
          <cell r="A13802" t="str">
            <v>UCW-35917</v>
          </cell>
          <cell r="B13802" t="str">
            <v>New Listing - Touch925 (176 SKUs)</v>
          </cell>
          <cell r="C13802" t="str">
            <v>CLOSED</v>
          </cell>
          <cell r="D13802" t="str">
            <v>Medium</v>
          </cell>
          <cell r="E13802" t="str">
            <v>Chirag Dubal</v>
          </cell>
          <cell r="F13802" t="str">
            <v>Simi Raichel Zachariah</v>
          </cell>
          <cell r="G13802">
            <v>46244.754166666666</v>
          </cell>
          <cell r="H13802">
            <v>46248.65902777778</v>
          </cell>
        </row>
        <row r="13803">
          <cell r="A13803" t="str">
            <v>UCW-35915</v>
          </cell>
          <cell r="B13803" t="str">
            <v>New Catalogue Sheet- 10 Aug</v>
          </cell>
          <cell r="C13803" t="str">
            <v>CLOSED</v>
          </cell>
          <cell r="D13803" t="str">
            <v>Medium</v>
          </cell>
          <cell r="E13803" t="str">
            <v>Chirag Dubal</v>
          </cell>
          <cell r="F13803" t="str">
            <v>Simi Raichel Zachariah</v>
          </cell>
          <cell r="G13803">
            <v>46244.74722222222</v>
          </cell>
          <cell r="H13803">
            <v>46247.763194444444</v>
          </cell>
        </row>
        <row r="13804">
          <cell r="A13804" t="str">
            <v>UCW-35910</v>
          </cell>
          <cell r="B13804" t="str">
            <v>CLONE - CLONE - Nap Chief_Tata Cliq_Size addition Request_01.08.2026</v>
          </cell>
          <cell r="C13804" t="str">
            <v>CLOSED</v>
          </cell>
          <cell r="D13804" t="str">
            <v>Medium</v>
          </cell>
          <cell r="E13804" t="str">
            <v>Chirag Dubal</v>
          </cell>
          <cell r="F13804" t="str">
            <v>Shraddha Dighe</v>
          </cell>
          <cell r="G13804">
            <v>46244.734027777777</v>
          </cell>
          <cell r="H13804">
            <v>46246.493750000001</v>
          </cell>
        </row>
        <row r="13805">
          <cell r="A13805" t="str">
            <v>UCW-35907</v>
          </cell>
          <cell r="B13805" t="str">
            <v>NEEMANS+FOOTWEAR+ 125173+ 10-08-2026</v>
          </cell>
          <cell r="C13805" t="str">
            <v>CLOSED</v>
          </cell>
          <cell r="D13805" t="str">
            <v>Medium</v>
          </cell>
          <cell r="E13805" t="str">
            <v>Chirag Dubal</v>
          </cell>
          <cell r="F13805" t="str">
            <v>Simi Raichel Zachariah</v>
          </cell>
          <cell r="G13805">
            <v>46244.718055555553</v>
          </cell>
          <cell r="H13805">
            <v>46248.636805555558</v>
          </cell>
        </row>
        <row r="13806">
          <cell r="A13806" t="str">
            <v>UCW-35897</v>
          </cell>
          <cell r="B13806" t="str">
            <v>CLONE - TataCliq: New NRGCT, LSFX-New Variants, VS-New Category, BH03, FL09 &amp; WG01 Sandals &amp; Formal Shoes</v>
          </cell>
          <cell r="C13806" t="str">
            <v>CLOSED</v>
          </cell>
          <cell r="D13806" t="str">
            <v>Medium</v>
          </cell>
          <cell r="E13806" t="str">
            <v>Chirag Dubal</v>
          </cell>
          <cell r="F13806" t="str">
            <v>Shraddha Dighe</v>
          </cell>
          <cell r="G13806">
            <v>46244.644444444442</v>
          </cell>
          <cell r="H13806">
            <v>46248.629166666666</v>
          </cell>
        </row>
        <row r="13807">
          <cell r="A13807" t="str">
            <v>UCW-35896</v>
          </cell>
          <cell r="B13807" t="str">
            <v>CLONE - Palladium Footwear 129553, 129560 New Listing 68 SKU ( 11 Options ) 29/07/2026.</v>
          </cell>
          <cell r="C13807" t="str">
            <v>CLOSED</v>
          </cell>
          <cell r="D13807" t="str">
            <v>Medium</v>
          </cell>
          <cell r="E13807" t="str">
            <v>Chirag Dubal</v>
          </cell>
          <cell r="F13807" t="str">
            <v>Shraddha Dighe</v>
          </cell>
          <cell r="G13807">
            <v>46244.64166666667</v>
          </cell>
          <cell r="H13807">
            <v>46248.618750000001</v>
          </cell>
        </row>
        <row r="13808">
          <cell r="A13808" t="str">
            <v>UCW-35887</v>
          </cell>
          <cell r="B13808" t="str">
            <v>Request to Update New Images for the Shared IDs (LE21 &amp; LE42)</v>
          </cell>
          <cell r="C13808" t="str">
            <v>CLOSED</v>
          </cell>
          <cell r="D13808" t="str">
            <v>Medium</v>
          </cell>
          <cell r="E13808" t="str">
            <v>Chirag Dubal</v>
          </cell>
          <cell r="F13808" t="str">
            <v>Simi Raichel Zachariah</v>
          </cell>
          <cell r="G13808">
            <v>46244.613194444442</v>
          </cell>
          <cell r="H13808">
            <v>46253.59652777778</v>
          </cell>
        </row>
        <row r="13809">
          <cell r="A13809" t="str">
            <v>UCW-35875</v>
          </cell>
          <cell r="B13809" t="str">
            <v>Colors Queen || Makeup || 129094 || 04-08-2026</v>
          </cell>
          <cell r="C13809" t="str">
            <v>CLOSED</v>
          </cell>
          <cell r="D13809" t="str">
            <v>Medium</v>
          </cell>
          <cell r="E13809" t="str">
            <v>Chirag Dubal</v>
          </cell>
          <cell r="F13809" t="str">
            <v>Simi Raichel Zachariah</v>
          </cell>
          <cell r="G13809">
            <v>46244.551388888889</v>
          </cell>
          <cell r="H13809">
            <v>46247.757638888892</v>
          </cell>
        </row>
        <row r="13810">
          <cell r="A13810" t="str">
            <v>UCW-35874</v>
          </cell>
          <cell r="B13810" t="str">
            <v>CLONE -  Image Replacement 146 options 30.07.2026</v>
          </cell>
          <cell r="C13810" t="str">
            <v>CLOSED</v>
          </cell>
          <cell r="D13810" t="str">
            <v>Medium</v>
          </cell>
          <cell r="E13810" t="str">
            <v>Chirag Dubal</v>
          </cell>
          <cell r="F13810" t="str">
            <v>Shraddha Dighe</v>
          </cell>
          <cell r="G13810">
            <v>46244.537499999999</v>
          </cell>
          <cell r="H13810">
            <v>46248.813194444447</v>
          </cell>
        </row>
        <row r="13811">
          <cell r="A13811" t="str">
            <v>UCW-35873</v>
          </cell>
          <cell r="B13811" t="str">
            <v xml:space="preserve"> Tata Cliq Fashion -  New Image Update - Franck Olivier </v>
          </cell>
          <cell r="C13811" t="str">
            <v>CLOSED Due to Inactive/Insufficient Information</v>
          </cell>
          <cell r="D13811" t="str">
            <v>Medium</v>
          </cell>
          <cell r="E13811" t="str">
            <v>Chirag Dubal</v>
          </cell>
          <cell r="F13811" t="str">
            <v>netscribes</v>
          </cell>
          <cell r="G13811">
            <v>46244.520138888889</v>
          </cell>
          <cell r="H13811">
            <v>46258.595138888886</v>
          </cell>
        </row>
        <row r="13812">
          <cell r="A13812" t="str">
            <v>UCW-35872</v>
          </cell>
          <cell r="B13812" t="str">
            <v>New Listing - Catalog Sheet | 5 August 2026</v>
          </cell>
          <cell r="C13812" t="str">
            <v>CLOSED</v>
          </cell>
          <cell r="D13812" t="str">
            <v>Medium</v>
          </cell>
          <cell r="E13812" t="str">
            <v>Chirag Dubal</v>
          </cell>
          <cell r="F13812" t="str">
            <v>Shraddha Dighe</v>
          </cell>
          <cell r="G13812">
            <v>46244.515277777777</v>
          </cell>
          <cell r="H13812">
            <v>46252.474305555559</v>
          </cell>
        </row>
        <row r="13813">
          <cell r="A13813" t="str">
            <v>UCW-35869</v>
          </cell>
          <cell r="B13813" t="str">
            <v>New Catalogue For Rakhi: 03-08-2026</v>
          </cell>
          <cell r="C13813" t="str">
            <v>CLOSED</v>
          </cell>
          <cell r="D13813" t="str">
            <v>Medium</v>
          </cell>
          <cell r="E13813" t="str">
            <v>Chirag Dubal</v>
          </cell>
          <cell r="F13813" t="str">
            <v>Shraddha Dighe</v>
          </cell>
          <cell r="G13813">
            <v>46244.438888888886</v>
          </cell>
          <cell r="H13813">
            <v>46244.465277777781</v>
          </cell>
        </row>
        <row r="13814">
          <cell r="A13814" t="str">
            <v>UCW-35868</v>
          </cell>
          <cell r="B13814" t="str">
            <v>Mia Rakhi Collection</v>
          </cell>
          <cell r="C13814" t="str">
            <v>CLOSED</v>
          </cell>
          <cell r="D13814" t="str">
            <v>Medium</v>
          </cell>
          <cell r="E13814" t="str">
            <v>Chirag Dubal</v>
          </cell>
          <cell r="F13814" t="str">
            <v>Shraddha Dighe</v>
          </cell>
          <cell r="G13814">
            <v>46244.435416666667</v>
          </cell>
          <cell r="H13814">
            <v>46245.457638888889</v>
          </cell>
        </row>
        <row r="13815">
          <cell r="A13815" t="str">
            <v>UCW-35867</v>
          </cell>
          <cell r="B13815" t="str">
            <v>Sub task - Seller Code: 129357 | Brand: Converse | Request for Size Addition to Existing Style Code</v>
          </cell>
          <cell r="C13815" t="str">
            <v>CLOSED</v>
          </cell>
          <cell r="D13815" t="str">
            <v>Medium</v>
          </cell>
          <cell r="E13815" t="str">
            <v>Chirag Dubal</v>
          </cell>
          <cell r="F13815" t="str">
            <v>netscribes</v>
          </cell>
          <cell r="G13815">
            <v>46244.423611111109</v>
          </cell>
          <cell r="H13815">
            <v>46248.538194444445</v>
          </cell>
        </row>
        <row r="13816">
          <cell r="A13816" t="str">
            <v>UCW-35866</v>
          </cell>
          <cell r="B13816" t="str">
            <v>CLONE - ALDO Footwear Catalog Submission (TC&amp;TCL) - 16.07.2025</v>
          </cell>
          <cell r="C13816" t="str">
            <v>CLOSED</v>
          </cell>
          <cell r="D13816" t="str">
            <v>Medium</v>
          </cell>
          <cell r="E13816" t="str">
            <v>netscribes</v>
          </cell>
          <cell r="F13816" t="str">
            <v>netscribes</v>
          </cell>
          <cell r="G13816">
            <v>46244.400694444441</v>
          </cell>
          <cell r="H13816">
            <v>46244.722916666666</v>
          </cell>
        </row>
        <row r="13817">
          <cell r="A13817" t="str">
            <v>UCW-35862</v>
          </cell>
          <cell r="B13817" t="str">
            <v>Handme - 23-06-2026 - 128668 - Fusion Wear</v>
          </cell>
          <cell r="C13817" t="str">
            <v>CLOSED Due to Inactive/Insufficient Information</v>
          </cell>
          <cell r="D13817" t="str">
            <v>Medium</v>
          </cell>
          <cell r="E13817" t="str">
            <v>Chirag Dubal</v>
          </cell>
          <cell r="F13817" t="str">
            <v>Shraddha Dighe</v>
          </cell>
          <cell r="G13817">
            <v>46243.930555555555</v>
          </cell>
          <cell r="H13817">
            <v>46256.381944444445</v>
          </cell>
        </row>
        <row r="13818">
          <cell r="A13818" t="str">
            <v>UCW-35856</v>
          </cell>
          <cell r="B13818" t="str">
            <v>R&amp;B - Apparel - Seller Code 123986 - New Listing - 07-08-2026 (Lot 12)</v>
          </cell>
          <cell r="C13818" t="str">
            <v>CLOSED</v>
          </cell>
          <cell r="D13818" t="str">
            <v>Medium</v>
          </cell>
          <cell r="E13818" t="str">
            <v>Chirag Dubal</v>
          </cell>
          <cell r="F13818" t="str">
            <v>Shraddha Dighe</v>
          </cell>
          <cell r="G13818">
            <v>46243.705555555556</v>
          </cell>
          <cell r="H13818">
            <v>46254.480555555558</v>
          </cell>
        </row>
        <row r="13819">
          <cell r="A13819" t="str">
            <v>UCW-35854</v>
          </cell>
          <cell r="B13819" t="str">
            <v>Libas Apparel 127532 07-08-2026 (SIZE ADDITION)</v>
          </cell>
          <cell r="C13819" t="str">
            <v>CLOSED</v>
          </cell>
          <cell r="D13819" t="str">
            <v>Medium</v>
          </cell>
          <cell r="E13819" t="str">
            <v>Chirag Dubal</v>
          </cell>
          <cell r="F13819" t="str">
            <v>Shraddha Dighe</v>
          </cell>
          <cell r="G13819">
            <v>46243.697916666664</v>
          </cell>
          <cell r="H13819">
            <v>46246.426388888889</v>
          </cell>
        </row>
        <row r="13820">
          <cell r="A13820" t="str">
            <v>UCW-35853</v>
          </cell>
          <cell r="B13820" t="str">
            <v>New Lot 2 2026 Slot 1 Listing Creation (Volar Fashion-127227-Footwear)</v>
          </cell>
          <cell r="C13820" t="str">
            <v>CLOSED</v>
          </cell>
          <cell r="D13820" t="str">
            <v>Medium</v>
          </cell>
          <cell r="E13820" t="str">
            <v>Chirag Dubal</v>
          </cell>
          <cell r="F13820" t="str">
            <v>Shraddha Dighe</v>
          </cell>
          <cell r="G13820">
            <v>46243.695833333331</v>
          </cell>
          <cell r="H13820">
            <v>46247.752083333333</v>
          </cell>
        </row>
        <row r="13821">
          <cell r="A13821" t="str">
            <v>UCW-35847</v>
          </cell>
          <cell r="B13821" t="str">
            <v xml:space="preserve">Cin Cin - 07-08-2026 - 128398 - Daily Wear </v>
          </cell>
          <cell r="C13821" t="str">
            <v>CLOSED Due to Inactive/Insufficient Information</v>
          </cell>
          <cell r="D13821" t="str">
            <v>Medium</v>
          </cell>
          <cell r="E13821" t="str">
            <v>Chirag Dubal</v>
          </cell>
          <cell r="F13821" t="str">
            <v>Shraddha Dighe</v>
          </cell>
          <cell r="G13821">
            <v>46243.675000000003</v>
          </cell>
          <cell r="H13821">
            <v>46260.808333333334</v>
          </cell>
        </row>
        <row r="13822">
          <cell r="A13822" t="str">
            <v>UCW-35845</v>
          </cell>
          <cell r="B13822" t="str">
            <v xml:space="preserve">Andamen Rise collection - Dual listings </v>
          </cell>
          <cell r="C13822" t="str">
            <v>CLOSED</v>
          </cell>
          <cell r="D13822" t="str">
            <v>Medium</v>
          </cell>
          <cell r="E13822" t="str">
            <v>Chirag Dubal</v>
          </cell>
          <cell r="F13822" t="str">
            <v>Shraddha Dighe</v>
          </cell>
          <cell r="G13822">
            <v>46243.670138888891</v>
          </cell>
          <cell r="H13822">
            <v>46247.551388888889</v>
          </cell>
        </row>
        <row r="13823">
          <cell r="A13823" t="str">
            <v>UCW-35841</v>
          </cell>
          <cell r="B13823" t="str">
            <v>Bioderma - EAN change</v>
          </cell>
          <cell r="C13823" t="str">
            <v>CLOSED</v>
          </cell>
          <cell r="D13823" t="str">
            <v>Medium</v>
          </cell>
          <cell r="E13823" t="str">
            <v>Chirag Dubal</v>
          </cell>
          <cell r="F13823" t="str">
            <v>Simi Raichel Zachariah</v>
          </cell>
          <cell r="G13823">
            <v>46243.654166666667</v>
          </cell>
          <cell r="H13823">
            <v>46246.847916666666</v>
          </cell>
        </row>
        <row r="13824">
          <cell r="A13824" t="str">
            <v>UCW-35837</v>
          </cell>
          <cell r="B13824" t="str">
            <v>Clinique Diwali Honey Local GWPs | TataCliq | Aug GWP</v>
          </cell>
          <cell r="C13824" t="str">
            <v>CLOSED</v>
          </cell>
          <cell r="D13824" t="str">
            <v>Medium</v>
          </cell>
          <cell r="E13824" t="str">
            <v>Chirag Dubal</v>
          </cell>
          <cell r="F13824" t="str">
            <v>Simi Raichel Zachariah</v>
          </cell>
          <cell r="G13824">
            <v>46243.640277777777</v>
          </cell>
          <cell r="H13824">
            <v>46246.595138888886</v>
          </cell>
        </row>
        <row r="13825">
          <cell r="A13825" t="str">
            <v>UCW-35836</v>
          </cell>
          <cell r="B13825" t="str">
            <v>New Catalogue Sheet- 7 Aug</v>
          </cell>
          <cell r="C13825" t="str">
            <v>CLOSED</v>
          </cell>
          <cell r="D13825" t="str">
            <v>Medium</v>
          </cell>
          <cell r="E13825" t="str">
            <v>Chirag Dubal</v>
          </cell>
          <cell r="F13825" t="str">
            <v>Shraddha Dighe</v>
          </cell>
          <cell r="G13825">
            <v>46243.640277777777</v>
          </cell>
          <cell r="H13825">
            <v>46250.758333333331</v>
          </cell>
        </row>
        <row r="13826">
          <cell r="A13826" t="str">
            <v>UCW-35834</v>
          </cell>
          <cell r="B13826" t="str">
            <v>Cava Image updation</v>
          </cell>
          <cell r="C13826" t="str">
            <v>CLOSED Due to Inactive/Insufficient Information</v>
          </cell>
          <cell r="D13826" t="str">
            <v>Medium</v>
          </cell>
          <cell r="E13826" t="str">
            <v>Chirag Dubal</v>
          </cell>
          <cell r="F13826" t="str">
            <v>Simi Raichel Zachariah</v>
          </cell>
          <cell r="G13826">
            <v>46243.628472222219</v>
          </cell>
          <cell r="H13826">
            <v>46253.598611111112</v>
          </cell>
        </row>
        <row r="13827">
          <cell r="A13827" t="str">
            <v>UCW-35832</v>
          </cell>
          <cell r="B13827" t="str">
            <v>Tata Cliq  - New listing - Images update</v>
          </cell>
          <cell r="C13827" t="str">
            <v>CLOSED Due to Inactive/Insufficient Information</v>
          </cell>
          <cell r="D13827" t="str">
            <v>Medium</v>
          </cell>
          <cell r="E13827" t="str">
            <v>Chirag Dubal</v>
          </cell>
          <cell r="F13827" t="str">
            <v>Shraddha Dighe</v>
          </cell>
          <cell r="G13827">
            <v>46243.609722222223</v>
          </cell>
          <cell r="H13827">
            <v>46262.446527777778</v>
          </cell>
        </row>
        <row r="13828">
          <cell r="A13828" t="str">
            <v>UCW-35831</v>
          </cell>
          <cell r="B13828" t="str">
            <v>New Airwrap Limited Edition- Ceramic Khaki</v>
          </cell>
          <cell r="C13828" t="str">
            <v>CLOSED</v>
          </cell>
          <cell r="D13828" t="str">
            <v>Medium</v>
          </cell>
          <cell r="E13828" t="str">
            <v>Chirag Dubal</v>
          </cell>
          <cell r="F13828" t="str">
            <v>Shraddha Dighe</v>
          </cell>
          <cell r="G13828">
            <v>46243.56527777778</v>
          </cell>
          <cell r="H13828">
            <v>46245.488194444442</v>
          </cell>
        </row>
        <row r="13829">
          <cell r="A13829" t="str">
            <v>UCW-35829</v>
          </cell>
          <cell r="B13829" t="str">
            <v>Giva | Silver Jewellery | 125927 | 30-07-2026 (51SKUs)</v>
          </cell>
          <cell r="C13829" t="str">
            <v>CLOSED</v>
          </cell>
          <cell r="D13829" t="str">
            <v>Medium</v>
          </cell>
          <cell r="E13829" t="str">
            <v>Chirag Dubal</v>
          </cell>
          <cell r="F13829" t="str">
            <v>Shraddha Dighe</v>
          </cell>
          <cell r="G13829">
            <v>46243.556250000001</v>
          </cell>
          <cell r="H13829">
            <v>46247.745138888888</v>
          </cell>
        </row>
        <row r="13830">
          <cell r="A13830" t="str">
            <v>UCW-35827</v>
          </cell>
          <cell r="B13830" t="str">
            <v>Joules by Radhika - Jewelry - 07/08/2026 - 177 SKUs</v>
          </cell>
          <cell r="C13830" t="str">
            <v>CLOSED Due to Inactive/Insufficient Information</v>
          </cell>
          <cell r="D13830" t="str">
            <v>Medium</v>
          </cell>
          <cell r="E13830" t="str">
            <v>Chirag Dubal</v>
          </cell>
          <cell r="F13830" t="str">
            <v>Shraddha Dighe</v>
          </cell>
          <cell r="G13830">
            <v>46243.549305555556</v>
          </cell>
          <cell r="H13830">
            <v>46246.925000000003</v>
          </cell>
        </row>
        <row r="13831">
          <cell r="A13831" t="str">
            <v>UCW-35826</v>
          </cell>
          <cell r="B13831" t="str">
            <v>CLONE - CLONE - CLONE - Beauty - New brand cataloguing - Forest Hill - 1 Aug</v>
          </cell>
          <cell r="C13831" t="str">
            <v>CLOSED</v>
          </cell>
          <cell r="D13831" t="str">
            <v>High</v>
          </cell>
          <cell r="E13831" t="str">
            <v>netscribes</v>
          </cell>
          <cell r="F13831" t="str">
            <v>Shraddha Dighe</v>
          </cell>
          <cell r="G13831">
            <v>46243.544444444444</v>
          </cell>
          <cell r="H13831">
            <v>46245.501388888886</v>
          </cell>
        </row>
        <row r="13832">
          <cell r="A13832" t="str">
            <v>UCW-35825</v>
          </cell>
          <cell r="B13832" t="str">
            <v>color error rectify images for MP000000028489563</v>
          </cell>
          <cell r="C13832" t="str">
            <v>CLOSED</v>
          </cell>
          <cell r="D13832" t="str">
            <v>Medium</v>
          </cell>
          <cell r="E13832" t="str">
            <v>Chirag Dubal</v>
          </cell>
          <cell r="F13832" t="str">
            <v>Shraddha Dighe</v>
          </cell>
          <cell r="G13832">
            <v>46243.023611111108</v>
          </cell>
          <cell r="H13832">
            <v>46246.84375</v>
          </cell>
        </row>
        <row r="13833">
          <cell r="A13833" t="str">
            <v>UCW-35821</v>
          </cell>
          <cell r="B13833" t="str">
            <v>Request to Review and Update New Product Listing Details</v>
          </cell>
          <cell r="C13833" t="str">
            <v>CLOSED Due to Inactive/Insufficient Information</v>
          </cell>
          <cell r="D13833" t="str">
            <v>Medium</v>
          </cell>
          <cell r="E13833" t="str">
            <v>Chirag Dubal</v>
          </cell>
          <cell r="F13833" t="str">
            <v>Shraddha Dighe</v>
          </cell>
          <cell r="G13833">
            <v>46242.998611111114</v>
          </cell>
          <cell r="H13833">
            <v>46248.761111111111</v>
          </cell>
        </row>
        <row r="13834">
          <cell r="A13834" t="str">
            <v>UCW-35817</v>
          </cell>
          <cell r="B13834" t="str">
            <v>Women Footwear New Styles For Tatacliq (SS'26) - (Styles-24) 03.08.2026</v>
          </cell>
          <cell r="C13834" t="str">
            <v>CLOSED</v>
          </cell>
          <cell r="D13834" t="str">
            <v>Medium</v>
          </cell>
          <cell r="E13834" t="str">
            <v>Chirag Dubal</v>
          </cell>
          <cell r="F13834" t="str">
            <v>Shloka Chakre</v>
          </cell>
          <cell r="G13834">
            <v>46242.927083333336</v>
          </cell>
          <cell r="H13834">
            <v>46244.5625</v>
          </cell>
        </row>
        <row r="13835">
          <cell r="A13835" t="str">
            <v>UCW-35793</v>
          </cell>
          <cell r="B13835" t="str">
            <v>Women Footwear New Styles For Tatacliq (SS'26) - (Styles-24) 03.08.2026</v>
          </cell>
          <cell r="C13835" t="str">
            <v>CLOSED</v>
          </cell>
          <cell r="D13835" t="str">
            <v>Medium</v>
          </cell>
          <cell r="E13835" t="str">
            <v>Chirag Dubal</v>
          </cell>
          <cell r="F13835" t="str">
            <v>Simi Raichel Zachariah</v>
          </cell>
          <cell r="G13835">
            <v>46242.76666666667</v>
          </cell>
          <cell r="H13835">
            <v>46258.592361111114</v>
          </cell>
        </row>
        <row r="13836">
          <cell r="A13836" t="str">
            <v>UCW-35791</v>
          </cell>
          <cell r="B13836" t="str">
            <v>FM_USPA_Arrow_MP_104_Batch-21, 22 &amp; Lot-80 (AW26)_124848_06-08-2026</v>
          </cell>
          <cell r="C13836" t="str">
            <v>SFA Stage</v>
          </cell>
          <cell r="D13836" t="str">
            <v>Medium</v>
          </cell>
          <cell r="E13836" t="str">
            <v>Chirag Dubal</v>
          </cell>
          <cell r="F13836" t="str">
            <v>Simi Raichel Zachariah</v>
          </cell>
          <cell r="G13836">
            <v>46242.763194444444</v>
          </cell>
          <cell r="H13836">
            <v>46263.495138888888</v>
          </cell>
        </row>
        <row r="13837">
          <cell r="A13837" t="str">
            <v>UCW-35788</v>
          </cell>
          <cell r="B13837" t="str">
            <v>Colors Queen || Makeup || 129094 || 22-05-2026</v>
          </cell>
          <cell r="C13837" t="str">
            <v>CLOSED</v>
          </cell>
          <cell r="D13837" t="str">
            <v>Medium</v>
          </cell>
          <cell r="E13837" t="str">
            <v>Chirag Dubal</v>
          </cell>
          <cell r="F13837" t="str">
            <v>Simi Raichel Zachariah</v>
          </cell>
          <cell r="G13837">
            <v>46242.753472222219</v>
          </cell>
          <cell r="H13837">
            <v>46252.643750000003</v>
          </cell>
        </row>
        <row r="13838">
          <cell r="A13838" t="str">
            <v>UCW-35786</v>
          </cell>
          <cell r="B13838" t="str">
            <v>New Catalogue Sheet - 127573-4 August</v>
          </cell>
          <cell r="C13838" t="str">
            <v>CLOSED</v>
          </cell>
          <cell r="D13838" t="str">
            <v>Medium</v>
          </cell>
          <cell r="E13838" t="str">
            <v>Chirag Dubal</v>
          </cell>
          <cell r="F13838" t="str">
            <v>Simi Raichel Zachariah</v>
          </cell>
          <cell r="G13838">
            <v>46242.75</v>
          </cell>
          <cell r="H13838">
            <v>46258.583333333336</v>
          </cell>
        </row>
        <row r="13839">
          <cell r="A13839" t="str">
            <v>UCW-35784</v>
          </cell>
          <cell r="B13839" t="str">
            <v>AW26 Lot 3 ||  Tata Cliq || (60 Style's) Prioritize Listing</v>
          </cell>
          <cell r="C13839" t="str">
            <v>CLOSED</v>
          </cell>
          <cell r="D13839" t="str">
            <v>Medium</v>
          </cell>
          <cell r="E13839" t="str">
            <v>Chirag Dubal</v>
          </cell>
          <cell r="F13839" t="str">
            <v>Simi Raichel Zachariah</v>
          </cell>
          <cell r="G13839">
            <v>46242.738194444442</v>
          </cell>
          <cell r="H13839">
            <v>46255.531944444447</v>
          </cell>
        </row>
        <row r="13840">
          <cell r="A13840" t="str">
            <v>UCW-35778</v>
          </cell>
          <cell r="B13840" t="str">
            <v>Products for listing - House Of CDC Fashion Pvt Ltd.</v>
          </cell>
          <cell r="C13840" t="str">
            <v>CLOSED Due to Inactive/Insufficient Information</v>
          </cell>
          <cell r="D13840" t="str">
            <v>Medium</v>
          </cell>
          <cell r="E13840" t="str">
            <v>Chirag Dubal</v>
          </cell>
          <cell r="F13840" t="str">
            <v>Shloka Chakre</v>
          </cell>
          <cell r="G13840">
            <v>46242.724999999999</v>
          </cell>
          <cell r="H13840">
            <v>46245.508333333331</v>
          </cell>
        </row>
        <row r="13841">
          <cell r="A13841" t="str">
            <v>UCW-35776</v>
          </cell>
          <cell r="B13841" t="str">
            <v>To Update weight details</v>
          </cell>
          <cell r="C13841" t="str">
            <v>CLOSED</v>
          </cell>
          <cell r="D13841" t="str">
            <v>Medium</v>
          </cell>
          <cell r="E13841" t="str">
            <v>Chirag Dubal</v>
          </cell>
          <cell r="F13841" t="str">
            <v>Simi Raichel Zachariah</v>
          </cell>
          <cell r="G13841">
            <v>46242.72152777778</v>
          </cell>
          <cell r="H13841">
            <v>46246.679166666669</v>
          </cell>
        </row>
        <row r="13842">
          <cell r="A13842" t="str">
            <v>UCW-35771</v>
          </cell>
          <cell r="B13842" t="str">
            <v>CLONE -  Sonam Faves| 2890417| TCL</v>
          </cell>
          <cell r="C13842" t="str">
            <v>CLOSED</v>
          </cell>
          <cell r="D13842" t="str">
            <v>Medium</v>
          </cell>
          <cell r="E13842" t="str">
            <v>Chirag Dubal</v>
          </cell>
          <cell r="F13842" t="str">
            <v>Simi Raichel Zachariah</v>
          </cell>
          <cell r="G13842">
            <v>46242.674305555556</v>
          </cell>
          <cell r="H13842">
            <v>46247.791666666664</v>
          </cell>
        </row>
        <row r="13843">
          <cell r="A13843" t="str">
            <v>UCW-35762</v>
          </cell>
          <cell r="B13843" t="str">
            <v>Puig Giftsets Cataloguing 03.08.26</v>
          </cell>
          <cell r="C13843" t="str">
            <v>CLOSED</v>
          </cell>
          <cell r="D13843" t="str">
            <v>Medium</v>
          </cell>
          <cell r="E13843" t="str">
            <v>Chirag Dubal</v>
          </cell>
          <cell r="F13843" t="str">
            <v>Simi Raichel Zachariah</v>
          </cell>
          <cell r="G13843">
            <v>46242.093055555553</v>
          </cell>
          <cell r="H13843">
            <v>46247.738194444442</v>
          </cell>
        </row>
        <row r="13844">
          <cell r="A13844" t="str">
            <v>UCW-35761</v>
          </cell>
          <cell r="B13844" t="str">
            <v xml:space="preserve">New Listings - Contraband </v>
          </cell>
          <cell r="C13844" t="str">
            <v>CLOSED</v>
          </cell>
          <cell r="D13844" t="str">
            <v>Medium</v>
          </cell>
          <cell r="E13844" t="str">
            <v>Chirag Dubal</v>
          </cell>
          <cell r="F13844" t="str">
            <v>Simi Raichel Zachariah</v>
          </cell>
          <cell r="G13844">
            <v>46242.088888888888</v>
          </cell>
          <cell r="H13844">
            <v>46252.47152777778</v>
          </cell>
        </row>
        <row r="13845">
          <cell r="A13845" t="str">
            <v>UCW-35760</v>
          </cell>
          <cell r="B13845" t="str">
            <v>Kenzo Image updation.</v>
          </cell>
          <cell r="C13845" t="str">
            <v>CLOSED</v>
          </cell>
          <cell r="D13845" t="str">
            <v>Medium</v>
          </cell>
          <cell r="E13845" t="str">
            <v>Chirag Dubal</v>
          </cell>
          <cell r="F13845" t="str">
            <v>Simi Raichel Zachariah</v>
          </cell>
          <cell r="G13845">
            <v>46242.081944444442</v>
          </cell>
          <cell r="H13845">
            <v>46258.583333333336</v>
          </cell>
        </row>
        <row r="13846">
          <cell r="A13846" t="str">
            <v>UCW-35758</v>
          </cell>
          <cell r="B13846" t="str">
            <v>Request to Update MRP &amp; Size for Existing Products – LuxaDerme</v>
          </cell>
          <cell r="C13846" t="str">
            <v>CLOSED</v>
          </cell>
          <cell r="D13846" t="str">
            <v>Medium</v>
          </cell>
          <cell r="E13846" t="str">
            <v>Chirag Dubal</v>
          </cell>
          <cell r="F13846" t="str">
            <v>Simi Raichel Zachariah</v>
          </cell>
          <cell r="G13846">
            <v>46242.064583333333</v>
          </cell>
          <cell r="H13846">
            <v>46253.597222222219</v>
          </cell>
        </row>
        <row r="13847">
          <cell r="A13847" t="str">
            <v>UCW-35754</v>
          </cell>
          <cell r="B13847" t="str">
            <v>CLONE - UPDATED Beauty New Listing Format Submission – Zoha / Correlation / Pepper Tree</v>
          </cell>
          <cell r="C13847" t="str">
            <v>CLOSED Due to Inactive/Insufficient Information</v>
          </cell>
          <cell r="D13847" t="str">
            <v>Medium</v>
          </cell>
          <cell r="E13847" t="str">
            <v>Chirag Dubal</v>
          </cell>
          <cell r="F13847" t="str">
            <v>Simi Raichel Zachariah</v>
          </cell>
          <cell r="G13847">
            <v>46242.040277777778</v>
          </cell>
          <cell r="H13847">
            <v>46251.727083333331</v>
          </cell>
        </row>
        <row r="13848">
          <cell r="A13848" t="str">
            <v>UCW-35751</v>
          </cell>
          <cell r="B13848" t="str">
            <v>Limese X SOR - ANUA Listing sheet</v>
          </cell>
          <cell r="C13848" t="str">
            <v>CLOSED Due to Inactive/Insufficient Information</v>
          </cell>
          <cell r="D13848" t="str">
            <v>Medium</v>
          </cell>
          <cell r="E13848" t="str">
            <v>Chirag Dubal</v>
          </cell>
          <cell r="F13848" t="str">
            <v>Simi Raichel Zachariah</v>
          </cell>
          <cell r="G13848">
            <v>46242.031944444447</v>
          </cell>
          <cell r="H13848">
            <v>46258.511805555558</v>
          </cell>
        </row>
        <row r="13849">
          <cell r="A13849" t="str">
            <v>UCW-35748</v>
          </cell>
          <cell r="B13849" t="str">
            <v>Sangeeta Boochra - Jewelry - 05/08/2026 - 37 SKUs</v>
          </cell>
          <cell r="C13849" t="str">
            <v>CLOSED</v>
          </cell>
          <cell r="D13849" t="str">
            <v>Medium</v>
          </cell>
          <cell r="E13849" t="str">
            <v>Chirag Dubal</v>
          </cell>
          <cell r="F13849" t="str">
            <v>Shloka Chakre</v>
          </cell>
          <cell r="G13849">
            <v>46242.017361111109</v>
          </cell>
          <cell r="H13849">
            <v>46246.588888888888</v>
          </cell>
        </row>
        <row r="13850">
          <cell r="A13850" t="str">
            <v>UCW-35741</v>
          </cell>
          <cell r="B13850" t="str">
            <v>New Toe Ring Collection Catalog for Upload 06.08.2026</v>
          </cell>
          <cell r="C13850" t="str">
            <v>CLOSED</v>
          </cell>
          <cell r="D13850" t="str">
            <v>Medium</v>
          </cell>
          <cell r="E13850" t="str">
            <v>Chirag Dubal</v>
          </cell>
          <cell r="F13850" t="str">
            <v>Simi Raichel Zachariah</v>
          </cell>
          <cell r="G13850">
            <v>46241.992361111108</v>
          </cell>
          <cell r="H13850">
            <v>46246.564583333333</v>
          </cell>
        </row>
        <row r="13851">
          <cell r="A13851" t="str">
            <v>UCW-35731</v>
          </cell>
          <cell r="B13851" t="str">
            <v>TCL | Under Armour | Image update</v>
          </cell>
          <cell r="C13851" t="str">
            <v>CLOSED Due to Inactive/Insufficient Information</v>
          </cell>
          <cell r="D13851" t="str">
            <v>Medium</v>
          </cell>
          <cell r="E13851" t="str">
            <v>Chirag Dubal</v>
          </cell>
          <cell r="F13851" t="str">
            <v>Shloka Chakre</v>
          </cell>
          <cell r="G13851">
            <v>46241.919444444444</v>
          </cell>
          <cell r="H13851">
            <v>46246.395138888889</v>
          </cell>
        </row>
        <row r="13852">
          <cell r="A13852" t="str">
            <v>UCW-35715</v>
          </cell>
          <cell r="B13852" t="str">
            <v>New launch cataloguing details of Kenzo(LE ROUGE &amp; L'EAU AMBRÉE)_Fragrance for TCL _06_Aug_2026.</v>
          </cell>
          <cell r="C13852" t="str">
            <v>CLOSED</v>
          </cell>
          <cell r="D13852" t="str">
            <v>Medium</v>
          </cell>
          <cell r="E13852" t="str">
            <v>Chirag Dubal</v>
          </cell>
          <cell r="F13852" t="str">
            <v>Simi Raichel Zachariah</v>
          </cell>
          <cell r="G13852">
            <v>46241.793749999997</v>
          </cell>
          <cell r="H13852">
            <v>46245.515972222223</v>
          </cell>
        </row>
        <row r="13853">
          <cell r="A13853" t="str">
            <v>UCW-35707</v>
          </cell>
          <cell r="B13853" t="str">
            <v>Fabindia – Apparel | Jewellery &amp; Footwear– Seller Code-126453 – SKU Count-936 – Style Count-330 – 27-07-2026</v>
          </cell>
          <cell r="C13853" t="str">
            <v>CLOSED</v>
          </cell>
          <cell r="D13853" t="str">
            <v>Medium</v>
          </cell>
          <cell r="E13853" t="str">
            <v>Chirag Dubal</v>
          </cell>
          <cell r="F13853" t="str">
            <v>Simi Raichel Zachariah</v>
          </cell>
          <cell r="G13853">
            <v>46241.737500000003</v>
          </cell>
          <cell r="H13853">
            <v>46253.813194444447</v>
          </cell>
        </row>
        <row r="13854">
          <cell r="A13854" t="str">
            <v>UCW-35705</v>
          </cell>
          <cell r="B13854" t="str">
            <v>TFS new GWP listing details</v>
          </cell>
          <cell r="C13854" t="str">
            <v>CLOSED</v>
          </cell>
          <cell r="D13854" t="str">
            <v>Medium</v>
          </cell>
          <cell r="E13854" t="str">
            <v>Chirag Dubal</v>
          </cell>
          <cell r="F13854" t="str">
            <v>Shloka Chakre</v>
          </cell>
          <cell r="G13854">
            <v>46241.731944444444</v>
          </cell>
          <cell r="H13854">
            <v>46242.642361111109</v>
          </cell>
        </row>
        <row r="13855">
          <cell r="A13855" t="str">
            <v>UCW-35704</v>
          </cell>
          <cell r="B13855" t="str">
            <v>Isharya-Tata Cliq-Rakhi Linesheet</v>
          </cell>
          <cell r="C13855" t="str">
            <v>CLOSED</v>
          </cell>
          <cell r="D13855" t="str">
            <v>Medium</v>
          </cell>
          <cell r="E13855" t="str">
            <v>Chirag Dubal</v>
          </cell>
          <cell r="F13855" t="str">
            <v>Simi Raichel Zachariah</v>
          </cell>
          <cell r="G13855">
            <v>46241.731249999997</v>
          </cell>
          <cell r="H13855">
            <v>46245.521527777775</v>
          </cell>
        </row>
        <row r="13856">
          <cell r="A13856" t="str">
            <v>UCW-35699</v>
          </cell>
          <cell r="B13856" t="str">
            <v>CLONE -  Ganga Fashions - 128220 - 28-07-2026 - Festive 2026 collection</v>
          </cell>
          <cell r="C13856" t="str">
            <v>CLOSED</v>
          </cell>
          <cell r="D13856" t="str">
            <v>Medium</v>
          </cell>
          <cell r="E13856" t="str">
            <v>Chirag Dubal</v>
          </cell>
          <cell r="F13856" t="str">
            <v>Simi Raichel Zachariah</v>
          </cell>
          <cell r="G13856">
            <v>46241.720833333333</v>
          </cell>
          <cell r="H13856">
            <v>46259.800694444442</v>
          </cell>
        </row>
        <row r="13857">
          <cell r="A13857" t="str">
            <v>UCW-35693</v>
          </cell>
          <cell r="B13857" t="str">
            <v>Tata Cliq-Multi Brand-Footwear -129236 - 127776 - 20-07-2026</v>
          </cell>
          <cell r="C13857" t="str">
            <v>CLOSED</v>
          </cell>
          <cell r="D13857" t="str">
            <v>Medium</v>
          </cell>
          <cell r="E13857" t="str">
            <v>Chirag Dubal</v>
          </cell>
          <cell r="F13857" t="str">
            <v>Simi Raichel Zachariah</v>
          </cell>
          <cell r="G13857">
            <v>46241.695833333331</v>
          </cell>
          <cell r="H13857">
            <v>46245.533333333333</v>
          </cell>
        </row>
        <row r="13858">
          <cell r="A13858" t="str">
            <v>UCW-35692</v>
          </cell>
          <cell r="B13858" t="str">
            <v>Tata Cliq-Multi Brand-Footwear -129236 - 127776 - 04-08-2026</v>
          </cell>
          <cell r="C13858" t="str">
            <v>CLOSED</v>
          </cell>
          <cell r="D13858" t="str">
            <v>Medium</v>
          </cell>
          <cell r="E13858" t="str">
            <v>Chirag Dubal</v>
          </cell>
          <cell r="F13858" t="str">
            <v>Simi Raichel Zachariah</v>
          </cell>
          <cell r="G13858">
            <v>46241.693749999999</v>
          </cell>
          <cell r="H13858">
            <v>46246.559027777781</v>
          </cell>
        </row>
        <row r="13859">
          <cell r="A13859" t="str">
            <v>UCW-35690</v>
          </cell>
          <cell r="B13859" t="str">
            <v>Tata Cliq-Multi Brand-Footwear -129236,127776 - 06-08-2026</v>
          </cell>
          <cell r="C13859" t="str">
            <v>CLOSED</v>
          </cell>
          <cell r="D13859" t="str">
            <v>Medium</v>
          </cell>
          <cell r="E13859" t="str">
            <v>Chirag Dubal</v>
          </cell>
          <cell r="F13859" t="str">
            <v>Simi Raichel Zachariah</v>
          </cell>
          <cell r="G13859">
            <v>46241.690972222219</v>
          </cell>
          <cell r="H13859">
            <v>46247.724999999999</v>
          </cell>
        </row>
        <row r="13860">
          <cell r="A13860" t="str">
            <v>UCW-35685</v>
          </cell>
          <cell r="B13860" t="str">
            <v>NEEMANS+FOOTWEAR+ 125173+ 15-07-2026</v>
          </cell>
          <cell r="C13860" t="str">
            <v>CLOSED</v>
          </cell>
          <cell r="D13860" t="str">
            <v>Medium</v>
          </cell>
          <cell r="E13860" t="str">
            <v>Chirag Dubal</v>
          </cell>
          <cell r="F13860" t="str">
            <v>Simi Raichel Zachariah</v>
          </cell>
          <cell r="G13860">
            <v>46241.677777777775</v>
          </cell>
          <cell r="H13860">
            <v>46242.552777777775</v>
          </cell>
        </row>
        <row r="13861">
          <cell r="A13861" t="str">
            <v>UCW-35682</v>
          </cell>
          <cell r="B13861" t="str">
            <v>GWP &amp; Samples</v>
          </cell>
          <cell r="C13861" t="str">
            <v>CLOSED</v>
          </cell>
          <cell r="D13861" t="str">
            <v>Medium</v>
          </cell>
          <cell r="E13861" t="str">
            <v>Chirag Dubal</v>
          </cell>
          <cell r="F13861" t="str">
            <v>Simi Raichel Zachariah</v>
          </cell>
          <cell r="G13861">
            <v>46241.661805555559</v>
          </cell>
          <cell r="H13861">
            <v>46258.582638888889</v>
          </cell>
        </row>
        <row r="13862">
          <cell r="A13862" t="str">
            <v>UCW-35681</v>
          </cell>
          <cell r="B13862" t="str">
            <v>D&amp;G - PDP Content &amp; Hybrid Mock</v>
          </cell>
          <cell r="C13862" t="str">
            <v>CLOSED</v>
          </cell>
          <cell r="D13862" t="str">
            <v>Medium</v>
          </cell>
          <cell r="E13862" t="str">
            <v>Chirag Dubal</v>
          </cell>
          <cell r="F13862" t="str">
            <v>Simi Raichel Zachariah</v>
          </cell>
          <cell r="G13862">
            <v>46241.648611111108</v>
          </cell>
          <cell r="H13862">
            <v>46246.560416666667</v>
          </cell>
        </row>
        <row r="13863">
          <cell r="A13863" t="str">
            <v>UCW-35680</v>
          </cell>
          <cell r="B13863" t="str">
            <v xml:space="preserve"> Amouage Launch | TCL - Cataloguing Details | July 2026</v>
          </cell>
          <cell r="C13863" t="str">
            <v>CLOSED</v>
          </cell>
          <cell r="D13863" t="str">
            <v>Medium</v>
          </cell>
          <cell r="E13863" t="str">
            <v>Chirag Dubal</v>
          </cell>
          <cell r="F13863" t="str">
            <v>Simi Raichel Zachariah</v>
          </cell>
          <cell r="G13863">
            <v>46241.646527777775</v>
          </cell>
          <cell r="H13863">
            <v>46258.684027777781</v>
          </cell>
        </row>
        <row r="13864">
          <cell r="A13864" t="str">
            <v>UCW-35676</v>
          </cell>
          <cell r="B13864" t="str">
            <v>Update Listing | Tata Cliq | Miduty</v>
          </cell>
          <cell r="C13864" t="str">
            <v>CLOSED</v>
          </cell>
          <cell r="D13864" t="str">
            <v>Medium</v>
          </cell>
          <cell r="E13864" t="str">
            <v>Chirag Dubal</v>
          </cell>
          <cell r="F13864" t="str">
            <v>Simi Raichel Zachariah</v>
          </cell>
          <cell r="G13864">
            <v>46241.613888888889</v>
          </cell>
          <cell r="H13864">
            <v>46258.581250000003</v>
          </cell>
        </row>
        <row r="13865">
          <cell r="A13865" t="str">
            <v>UCW-35675</v>
          </cell>
          <cell r="B13865" t="str">
            <v>The Bear House - New Collection Details- 04-Aug 124388</v>
          </cell>
          <cell r="C13865" t="str">
            <v>CLOSED</v>
          </cell>
          <cell r="D13865" t="str">
            <v>Medium</v>
          </cell>
          <cell r="E13865" t="str">
            <v>Chirag Dubal</v>
          </cell>
          <cell r="F13865" t="str">
            <v>Simi Raichel Zachariah</v>
          </cell>
          <cell r="G13865">
            <v>46241.602083333331</v>
          </cell>
          <cell r="H13865">
            <v>46248.724305555559</v>
          </cell>
        </row>
        <row r="13866">
          <cell r="A13866" t="str">
            <v>UCW-35670</v>
          </cell>
          <cell r="B13866" t="str">
            <v>EAN Addition SPA X Tata</v>
          </cell>
          <cell r="C13866" t="str">
            <v>CLOSED</v>
          </cell>
          <cell r="D13866" t="str">
            <v>Medium</v>
          </cell>
          <cell r="E13866" t="str">
            <v>Chirag Dubal</v>
          </cell>
          <cell r="F13866" t="str">
            <v>Simi Raichel Zachariah</v>
          </cell>
          <cell r="G13866">
            <v>46241.583333333336</v>
          </cell>
          <cell r="H13866">
            <v>46246.835416666669</v>
          </cell>
        </row>
        <row r="13867">
          <cell r="A13867" t="str">
            <v>UCW-35657</v>
          </cell>
          <cell r="B13867" t="str">
            <v xml:space="preserve">Footwear Lot 1 AW26 Skechers -1189 SKUs - 179 Style - Marketplace and Luxury - Marketplace seller code - 126948 - Luxury seller code - 128174 - 3.8.2026 </v>
          </cell>
          <cell r="C13867" t="str">
            <v>CLOSED</v>
          </cell>
          <cell r="D13867" t="str">
            <v>Medium</v>
          </cell>
          <cell r="E13867" t="str">
            <v>Chirag Dubal</v>
          </cell>
          <cell r="F13867" t="str">
            <v>Simi Raichel Zachariah</v>
          </cell>
          <cell r="G13867">
            <v>46240.793749999997</v>
          </cell>
          <cell r="H13867">
            <v>46254.428472222222</v>
          </cell>
        </row>
        <row r="13868">
          <cell r="A13868" t="str">
            <v>UCW-35653</v>
          </cell>
          <cell r="B13868" t="str">
            <v>New Catalogue Sheet - 127573-4 August</v>
          </cell>
          <cell r="C13868" t="str">
            <v>CLOSED</v>
          </cell>
          <cell r="D13868" t="str">
            <v>Medium</v>
          </cell>
          <cell r="E13868" t="str">
            <v>Chirag Dubal</v>
          </cell>
          <cell r="F13868" t="str">
            <v>Simi Raichel Zachariah</v>
          </cell>
          <cell r="G13868">
            <v>46240.754861111112</v>
          </cell>
          <cell r="H13868">
            <v>46244.62222222222</v>
          </cell>
        </row>
        <row r="13869">
          <cell r="A13869" t="str">
            <v>UCW-35641</v>
          </cell>
          <cell r="B13869" t="str">
            <v>RE: GWP Listings - Aug'26 (P0 Priority)</v>
          </cell>
          <cell r="C13869" t="str">
            <v>CLOSED</v>
          </cell>
          <cell r="D13869" t="str">
            <v>Medium</v>
          </cell>
          <cell r="E13869" t="str">
            <v>Chirag Dubal</v>
          </cell>
          <cell r="F13869" t="str">
            <v>Simi Raichel Zachariah</v>
          </cell>
          <cell r="G13869">
            <v>46240.68472222222</v>
          </cell>
          <cell r="H13869">
            <v>46242.636111111111</v>
          </cell>
        </row>
        <row r="13870">
          <cell r="A13870" t="str">
            <v>UCW-35634</v>
          </cell>
          <cell r="B13870" t="str">
            <v>New Rakhi Collection Catalog for Upload Lot 1 01.08.2026</v>
          </cell>
          <cell r="C13870" t="str">
            <v>CLOSED</v>
          </cell>
          <cell r="D13870" t="str">
            <v>Medium</v>
          </cell>
          <cell r="E13870" t="str">
            <v>Chirag Dubal</v>
          </cell>
          <cell r="F13870" t="str">
            <v>Simi Raichel Zachariah</v>
          </cell>
          <cell r="G13870">
            <v>46240.585416666669</v>
          </cell>
          <cell r="H13870">
            <v>46242.631944444445</v>
          </cell>
        </row>
        <row r="13871">
          <cell r="A13871" t="str">
            <v>UCW-35631</v>
          </cell>
          <cell r="B13871" t="str">
            <v>Tatacliq Footwear Batch 26 (July) _Colehaan_28-07-2026</v>
          </cell>
          <cell r="C13871" t="str">
            <v>CLOSED Due to Inactive/Insufficient Information</v>
          </cell>
          <cell r="D13871" t="str">
            <v>Medium</v>
          </cell>
          <cell r="E13871" t="str">
            <v>Chirag Dubal</v>
          </cell>
          <cell r="F13871" t="str">
            <v>Simi Raichel Zachariah</v>
          </cell>
          <cell r="G13871">
            <v>46240.574305555558</v>
          </cell>
          <cell r="H13871">
            <v>46246.813888888886</v>
          </cell>
        </row>
        <row r="13872">
          <cell r="A13872" t="str">
            <v>UCW-35621</v>
          </cell>
          <cell r="B13872" t="str">
            <v>Colors Queen || Makeup || 129094 || 04-08-2026</v>
          </cell>
          <cell r="C13872" t="str">
            <v>CLOSED</v>
          </cell>
          <cell r="D13872" t="str">
            <v>Medium</v>
          </cell>
          <cell r="E13872" t="str">
            <v>Chirag Dubal</v>
          </cell>
          <cell r="F13872" t="str">
            <v>Simi Raichel Zachariah</v>
          </cell>
          <cell r="G13872">
            <v>46240.526388888888</v>
          </cell>
          <cell r="H13872">
            <v>46247.779861111114</v>
          </cell>
        </row>
        <row r="13873">
          <cell r="A13873" t="str">
            <v>UCW-35615</v>
          </cell>
          <cell r="B13873" t="str">
            <v>Calvin Klein Mist Ext - 4 STD - New Listing - TATA - 04/08/26</v>
          </cell>
          <cell r="C13873" t="str">
            <v>CLOSED</v>
          </cell>
          <cell r="D13873" t="str">
            <v>Medium</v>
          </cell>
          <cell r="E13873" t="str">
            <v>Chirag Dubal</v>
          </cell>
          <cell r="F13873" t="str">
            <v>Simi Raichel Zachariah</v>
          </cell>
          <cell r="G13873">
            <v>46240.464583333334</v>
          </cell>
          <cell r="H13873">
            <v>46241.681944444441</v>
          </cell>
        </row>
        <row r="13874">
          <cell r="A13874" t="str">
            <v>UCW-35614</v>
          </cell>
          <cell r="B13874" t="str">
            <v>D&amp;G Cataloguing - Makeup &amp; Skincare (P0 Priority)</v>
          </cell>
          <cell r="C13874" t="str">
            <v>CLOSED</v>
          </cell>
          <cell r="D13874" t="str">
            <v>Medium</v>
          </cell>
          <cell r="E13874" t="str">
            <v>netscribes</v>
          </cell>
          <cell r="F13874" t="str">
            <v>netscribes</v>
          </cell>
          <cell r="G13874">
            <v>46240.443055555559</v>
          </cell>
          <cell r="H13874">
            <v>46240.722916666666</v>
          </cell>
        </row>
        <row r="13875">
          <cell r="A13875" t="str">
            <v>UCW-35606</v>
          </cell>
          <cell r="B13875" t="str">
            <v>MNY | Vinyl Ink Mithai Listing | Tata Cliq Fashion | 125928  (2767246)</v>
          </cell>
          <cell r="C13875" t="str">
            <v>CLOSED</v>
          </cell>
          <cell r="D13875" t="str">
            <v>Medium</v>
          </cell>
          <cell r="E13875" t="str">
            <v>Chirag Dubal</v>
          </cell>
          <cell r="F13875" t="str">
            <v>Simi Raichel Zachariah</v>
          </cell>
          <cell r="G13875">
            <v>46240.011805555558</v>
          </cell>
          <cell r="H13875">
            <v>46241.548611111109</v>
          </cell>
        </row>
        <row r="13876">
          <cell r="A13876" t="str">
            <v>UCW-35593</v>
          </cell>
          <cell r="B13876" t="str">
            <v>add the new listing | foto care | Gadgets | 4th aug</v>
          </cell>
          <cell r="C13876" t="str">
            <v>CLOSED</v>
          </cell>
          <cell r="D13876" t="str">
            <v>Medium</v>
          </cell>
          <cell r="E13876" t="str">
            <v>Chirag Dubal</v>
          </cell>
          <cell r="F13876" t="str">
            <v>Shraddha Dighe</v>
          </cell>
          <cell r="G13876">
            <v>46239.807638888888</v>
          </cell>
          <cell r="H13876">
            <v>46244.612500000003</v>
          </cell>
        </row>
        <row r="13877">
          <cell r="A13877" t="str">
            <v>UCW-35583</v>
          </cell>
          <cell r="B13877" t="str">
            <v>Tata CLiQ Product image change thalgo</v>
          </cell>
          <cell r="C13877" t="str">
            <v>CLOSED</v>
          </cell>
          <cell r="D13877" t="str">
            <v>Medium</v>
          </cell>
          <cell r="E13877" t="str">
            <v>Chirag Dubal</v>
          </cell>
          <cell r="F13877" t="str">
            <v>Shraddha Dighe</v>
          </cell>
          <cell r="G13877">
            <v>46239.745138888888</v>
          </cell>
          <cell r="H13877">
            <v>46245.725694444445</v>
          </cell>
        </row>
        <row r="13878">
          <cell r="A13878" t="str">
            <v>UCW-35574</v>
          </cell>
          <cell r="B13878" t="str">
            <v>StyloBug Kidswear 129303 New Listing 30 SKus 03-Aug-2026</v>
          </cell>
          <cell r="C13878" t="str">
            <v>CLOSED</v>
          </cell>
          <cell r="D13878" t="str">
            <v>Medium</v>
          </cell>
          <cell r="E13878" t="str">
            <v>Chirag Dubal</v>
          </cell>
          <cell r="F13878" t="str">
            <v>Shraddha Dighe</v>
          </cell>
          <cell r="G13878">
            <v>46239.711805555555</v>
          </cell>
          <cell r="H13878">
            <v>46250.748611111114</v>
          </cell>
        </row>
        <row r="13879">
          <cell r="A13879" t="str">
            <v>UCW-35570</v>
          </cell>
          <cell r="B13879" t="str">
            <v>CLONE - L’Oréal Paris | GB Serum Update | TataCliq Fashion  |125928</v>
          </cell>
          <cell r="C13879" t="str">
            <v>CLOSED</v>
          </cell>
          <cell r="D13879" t="str">
            <v>Medium</v>
          </cell>
          <cell r="E13879" t="str">
            <v>netscribes</v>
          </cell>
          <cell r="F13879" t="str">
            <v>Shweta Phadtare</v>
          </cell>
          <cell r="G13879">
            <v>46239.6875</v>
          </cell>
          <cell r="H13879">
            <v>46258.580555555556</v>
          </cell>
        </row>
        <row r="13880">
          <cell r="A13880" t="str">
            <v>UCW-35566</v>
          </cell>
          <cell r="B13880" t="str">
            <v>Kaftanize - 128340 - 03-08-2026 - Daily Wear</v>
          </cell>
          <cell r="C13880" t="str">
            <v>CLOSED</v>
          </cell>
          <cell r="D13880" t="str">
            <v>Medium</v>
          </cell>
          <cell r="E13880" t="str">
            <v>Chirag Dubal</v>
          </cell>
          <cell r="F13880" t="str">
            <v>Shraddha Dighe</v>
          </cell>
          <cell r="G13880">
            <v>46239.542361111111</v>
          </cell>
          <cell r="H13880">
            <v>46247.607638888891</v>
          </cell>
        </row>
        <row r="13881">
          <cell r="A13881" t="str">
            <v>UCW-35565</v>
          </cell>
          <cell r="B13881" t="str">
            <v xml:space="preserve">Smriti Gupta - 03-08-2026 - 128248 - Festive Collection </v>
          </cell>
          <cell r="C13881" t="str">
            <v>CLOSED</v>
          </cell>
          <cell r="D13881" t="str">
            <v>Medium</v>
          </cell>
          <cell r="E13881" t="str">
            <v>Chirag Dubal</v>
          </cell>
          <cell r="F13881" t="str">
            <v>Shraddha Dighe</v>
          </cell>
          <cell r="G13881">
            <v>46239.536805555559</v>
          </cell>
          <cell r="H13881">
            <v>46250.743750000001</v>
          </cell>
        </row>
        <row r="13882">
          <cell r="A13882" t="str">
            <v>UCW-35563</v>
          </cell>
          <cell r="B13882" t="str">
            <v>Rosso Brunello - Footwear - 16/07/2026 - 352 SKUs</v>
          </cell>
          <cell r="C13882" t="str">
            <v>CLOSED</v>
          </cell>
          <cell r="D13882" t="str">
            <v>Medium</v>
          </cell>
          <cell r="E13882" t="str">
            <v>Chirag Dubal</v>
          </cell>
          <cell r="F13882" t="str">
            <v>Shloka Chakre</v>
          </cell>
          <cell r="G13882">
            <v>46239.532638888886</v>
          </cell>
          <cell r="H13882">
            <v>46240.713194444441</v>
          </cell>
        </row>
        <row r="13883">
          <cell r="A13883" t="str">
            <v>UCW-35562</v>
          </cell>
          <cell r="B13883" t="str">
            <v>Tata Cliq Footwear Catalogue | 05-08-2026</v>
          </cell>
          <cell r="C13883" t="str">
            <v>CLOSED</v>
          </cell>
          <cell r="D13883" t="str">
            <v>Medium</v>
          </cell>
          <cell r="E13883" t="str">
            <v>Chirag Dubal</v>
          </cell>
          <cell r="F13883" t="str">
            <v>Simi Raichel Zachariah</v>
          </cell>
          <cell r="G13883">
            <v>46239.527083333334</v>
          </cell>
          <cell r="H13883">
            <v>46244.601388888892</v>
          </cell>
        </row>
        <row r="13884">
          <cell r="A13884" t="str">
            <v>UCW-35560</v>
          </cell>
          <cell r="B13884" t="str">
            <v>Under Armour Listing (128047)-04/08/2026</v>
          </cell>
          <cell r="C13884" t="str">
            <v>CLOSED</v>
          </cell>
          <cell r="D13884" t="str">
            <v>Medium</v>
          </cell>
          <cell r="E13884" t="str">
            <v>Chirag Dubal</v>
          </cell>
          <cell r="F13884" t="str">
            <v>Shloka Chakre</v>
          </cell>
          <cell r="G13884">
            <v>46239.524305555555</v>
          </cell>
          <cell r="H13884">
            <v>46240.754166666666</v>
          </cell>
        </row>
        <row r="13885">
          <cell r="A13885" t="str">
            <v>UCW-35556</v>
          </cell>
          <cell r="B13885" t="str">
            <v>Malabar Weight Updating On Tata Cliq | Adhoc |124274</v>
          </cell>
          <cell r="C13885" t="str">
            <v>CLOSED Due to Inactive/Insufficient Information</v>
          </cell>
          <cell r="D13885" t="str">
            <v>Medium</v>
          </cell>
          <cell r="E13885" t="str">
            <v>Chirag Dubal</v>
          </cell>
          <cell r="F13885" t="str">
            <v>netscribes</v>
          </cell>
          <cell r="G13885">
            <v>46239.47152777778</v>
          </cell>
          <cell r="H13885">
            <v>46252.430555555555</v>
          </cell>
        </row>
        <row r="13886">
          <cell r="A13886" t="str">
            <v>UCW-35549</v>
          </cell>
          <cell r="B13886" t="str">
            <v>Pantaloons/Kid's/New Listing/SKU 565/Options 114| 4th Aug'2026</v>
          </cell>
          <cell r="C13886" t="str">
            <v>CLOSED</v>
          </cell>
          <cell r="D13886" t="str">
            <v>Medium</v>
          </cell>
          <cell r="E13886" t="str">
            <v>Chirag Dubal</v>
          </cell>
          <cell r="F13886" t="str">
            <v>Simi Raichel Zachariah</v>
          </cell>
          <cell r="G13886">
            <v>46238.820138888892</v>
          </cell>
          <cell r="H13886">
            <v>46247.600694444445</v>
          </cell>
        </row>
        <row r="13887">
          <cell r="A13887" t="str">
            <v>UCW-35548</v>
          </cell>
          <cell r="B13887" t="str">
            <v>Lot 1 AW26 Skechers Apparels 123 SKUs - 22 Style -3.8.2026</v>
          </cell>
          <cell r="C13887" t="str">
            <v>CLOSED</v>
          </cell>
          <cell r="D13887" t="str">
            <v>Medium</v>
          </cell>
          <cell r="E13887" t="str">
            <v>Chirag Dubal</v>
          </cell>
          <cell r="F13887" t="str">
            <v>Shraddha Dighe</v>
          </cell>
          <cell r="G13887">
            <v>46238.813888888886</v>
          </cell>
          <cell r="H13887">
            <v>46250.73541666667</v>
          </cell>
        </row>
        <row r="13888">
          <cell r="A13888" t="str">
            <v>UCW-35543</v>
          </cell>
          <cell r="B13888" t="str">
            <v>bareMinerals x TCL – Cataloguing July'26</v>
          </cell>
          <cell r="C13888" t="str">
            <v>CLOSED</v>
          </cell>
          <cell r="D13888" t="str">
            <v>Medium</v>
          </cell>
          <cell r="E13888" t="str">
            <v>Chirag Dubal</v>
          </cell>
          <cell r="F13888" t="str">
            <v>Shraddha Dighe</v>
          </cell>
          <cell r="G13888">
            <v>46238.773611111108</v>
          </cell>
          <cell r="H13888">
            <v>46242.652083333334</v>
          </cell>
        </row>
        <row r="13889">
          <cell r="A13889" t="str">
            <v>UCW-35540</v>
          </cell>
          <cell r="B13889" t="str">
            <v>Accessorize London X Tata Cliq _Jewellery Catalogue_03-08-2026</v>
          </cell>
          <cell r="C13889" t="str">
            <v>CLOSED</v>
          </cell>
          <cell r="D13889" t="str">
            <v>Medium</v>
          </cell>
          <cell r="E13889" t="str">
            <v>Chirag Dubal</v>
          </cell>
          <cell r="F13889" t="str">
            <v>Shraddha Dighe</v>
          </cell>
          <cell r="G13889">
            <v>46238.768750000003</v>
          </cell>
          <cell r="H13889">
            <v>46240.6875</v>
          </cell>
        </row>
        <row r="13890">
          <cell r="A13890" t="str">
            <v>UCW-35539</v>
          </cell>
          <cell r="B13890" t="str">
            <v>L’Oréal Paris | Festive Shade Hair Colour Listing | TataCliq Fashion  |125928</v>
          </cell>
          <cell r="C13890" t="str">
            <v>CLOSED</v>
          </cell>
          <cell r="D13890" t="str">
            <v>Medium</v>
          </cell>
          <cell r="E13890" t="str">
            <v>Chirag Dubal</v>
          </cell>
          <cell r="F13890" t="str">
            <v>Shraddha Dighe</v>
          </cell>
          <cell r="G13890">
            <v>46238.76458333333</v>
          </cell>
          <cell r="H13890">
            <v>46241.539583333331</v>
          </cell>
        </row>
        <row r="13891">
          <cell r="A13891" t="str">
            <v>UCW-35538</v>
          </cell>
          <cell r="B13891" t="str">
            <v>Libas Apparel 127532 31-07-2026 ( IMAGE REPLACE )</v>
          </cell>
          <cell r="C13891" t="str">
            <v>CLOSED</v>
          </cell>
          <cell r="D13891" t="str">
            <v>Medium</v>
          </cell>
          <cell r="E13891" t="str">
            <v>Chirag Dubal</v>
          </cell>
          <cell r="F13891" t="str">
            <v>Shraddha Dighe</v>
          </cell>
          <cell r="G13891">
            <v>46238.763194444444</v>
          </cell>
          <cell r="H13891">
            <v>46244.601388888892</v>
          </cell>
        </row>
        <row r="13892">
          <cell r="A13892" t="str">
            <v>UCW-35534</v>
          </cell>
          <cell r="B13892" t="str">
            <v>Katalysst New Listing TATA CLIQ</v>
          </cell>
          <cell r="C13892" t="str">
            <v>CLOSED</v>
          </cell>
          <cell r="D13892" t="str">
            <v>Medium</v>
          </cell>
          <cell r="E13892" t="str">
            <v>Chirag Dubal</v>
          </cell>
          <cell r="F13892" t="str">
            <v>Shraddha Dighe</v>
          </cell>
          <cell r="G13892">
            <v>46238.686805555553</v>
          </cell>
          <cell r="H13892">
            <v>46246.524305555555</v>
          </cell>
        </row>
        <row r="13893">
          <cell r="A13893" t="str">
            <v>UCW-35531</v>
          </cell>
          <cell r="B13893" t="str">
            <v>New Catalogue For Rakhi: 03-08-2026</v>
          </cell>
          <cell r="C13893" t="str">
            <v>CLOSED</v>
          </cell>
          <cell r="D13893" t="str">
            <v>Medium</v>
          </cell>
          <cell r="E13893" t="str">
            <v>Chirag Dubal</v>
          </cell>
          <cell r="F13893" t="str">
            <v>Shraddha Dighe</v>
          </cell>
          <cell r="G13893">
            <v>46238.654861111114</v>
          </cell>
          <cell r="H13893">
            <v>46244.458333333336</v>
          </cell>
        </row>
        <row r="13894">
          <cell r="A13894" t="str">
            <v>UCW-35527</v>
          </cell>
          <cell r="B13894" t="str">
            <v>Lotto/Footwear UPTO Lot-38/Seller code- 129247/ 17-07-2026</v>
          </cell>
          <cell r="C13894" t="str">
            <v>CLOSED</v>
          </cell>
          <cell r="D13894" t="str">
            <v>Medium</v>
          </cell>
          <cell r="E13894" t="str">
            <v>Chirag Dubal</v>
          </cell>
          <cell r="F13894" t="str">
            <v>Shraddha Dighe</v>
          </cell>
          <cell r="G13894">
            <v>46238.638194444444</v>
          </cell>
          <cell r="H13894">
            <v>46240.699305555558</v>
          </cell>
        </row>
        <row r="13895">
          <cell r="A13895" t="str">
            <v>UCW-35524</v>
          </cell>
          <cell r="B13895" t="str">
            <v>Palmonas | Fashion Jwellery | 128366 | 03-08-2026, 40 SKUs RAKHI</v>
          </cell>
          <cell r="C13895" t="str">
            <v>CLOSED</v>
          </cell>
          <cell r="D13895" t="str">
            <v>Medium</v>
          </cell>
          <cell r="E13895" t="str">
            <v>Chirag Dubal</v>
          </cell>
          <cell r="F13895" t="str">
            <v>Shraddha Dighe</v>
          </cell>
          <cell r="G13895">
            <v>46238.632638888892</v>
          </cell>
          <cell r="H13895">
            <v>46242.611805555556</v>
          </cell>
        </row>
        <row r="13896">
          <cell r="A13896" t="str">
            <v>UCW-35523</v>
          </cell>
          <cell r="B13896" t="str">
            <v>Tatacliq x Mini Stitch wedding Catalog-(129146-WH)-03-08-26</v>
          </cell>
          <cell r="C13896" t="str">
            <v>CLOSED</v>
          </cell>
          <cell r="D13896" t="str">
            <v>Medium</v>
          </cell>
          <cell r="E13896" t="str">
            <v>Chirag Dubal</v>
          </cell>
          <cell r="F13896" t="str">
            <v>Shraddha Dighe</v>
          </cell>
          <cell r="G13896">
            <v>46238.629861111112</v>
          </cell>
          <cell r="H13896">
            <v>46245.591666666667</v>
          </cell>
        </row>
        <row r="13897">
          <cell r="A13897" t="str">
            <v>UCW-35520</v>
          </cell>
          <cell r="B13897" t="str">
            <v>Ben Sherman Apparel Listing</v>
          </cell>
          <cell r="C13897" t="str">
            <v>CLOSED</v>
          </cell>
          <cell r="D13897" t="str">
            <v>Medium</v>
          </cell>
          <cell r="E13897" t="str">
            <v>Chirag Dubal</v>
          </cell>
          <cell r="F13897" t="str">
            <v>Shraddha Dighe</v>
          </cell>
          <cell r="G13897">
            <v>46238.617361111108</v>
          </cell>
          <cell r="H13897">
            <v>46247.537499999999</v>
          </cell>
        </row>
        <row r="13898">
          <cell r="A13898" t="str">
            <v>UCW-35517</v>
          </cell>
          <cell r="B13898" t="str">
            <v>Image Update for Rakhi Product: 29.07.2026</v>
          </cell>
          <cell r="C13898" t="str">
            <v>CLOSED</v>
          </cell>
          <cell r="D13898" t="str">
            <v>Medium</v>
          </cell>
          <cell r="E13898" t="str">
            <v>Chirag Dubal</v>
          </cell>
          <cell r="F13898" t="str">
            <v>Simi Raichel Zachariah</v>
          </cell>
          <cell r="G13898">
            <v>46238.59375</v>
          </cell>
          <cell r="H13898">
            <v>46244.602777777778</v>
          </cell>
        </row>
        <row r="13899">
          <cell r="A13899" t="str">
            <v>UCW-35515</v>
          </cell>
          <cell r="B13899" t="str">
            <v>listing to add ANIK (124849) 29-07-2026</v>
          </cell>
          <cell r="C13899" t="str">
            <v>CLOSED</v>
          </cell>
          <cell r="D13899" t="str">
            <v>Medium</v>
          </cell>
          <cell r="E13899" t="str">
            <v>Chirag Dubal</v>
          </cell>
          <cell r="F13899" t="str">
            <v>Shraddha Dighe</v>
          </cell>
          <cell r="G13899">
            <v>46238.584027777775</v>
          </cell>
          <cell r="H13899">
            <v>46261.428472222222</v>
          </cell>
        </row>
        <row r="13900">
          <cell r="A13900" t="str">
            <v>UCW-35493</v>
          </cell>
          <cell r="B13900" t="str">
            <v>BB Skin Enhancer July'26</v>
          </cell>
          <cell r="C13900" t="str">
            <v>CLOSED</v>
          </cell>
          <cell r="D13900" t="str">
            <v>Medium</v>
          </cell>
          <cell r="E13900" t="str">
            <v>Chirag Dubal</v>
          </cell>
          <cell r="F13900" t="str">
            <v>Simi Raichel Zachariah</v>
          </cell>
          <cell r="G13900">
            <v>46237.793749999997</v>
          </cell>
          <cell r="H13900">
            <v>46240.676388888889</v>
          </cell>
        </row>
        <row r="13901">
          <cell r="A13901" t="str">
            <v>UCW-35492</v>
          </cell>
          <cell r="B13901" t="str">
            <v xml:space="preserve"> Pantaloons/Men/Women/Kids/Non Apparel Footwear/Specimen/New Listing/SKU 523/Options 120| 28th July'2026</v>
          </cell>
          <cell r="C13901" t="str">
            <v>CLOSED</v>
          </cell>
          <cell r="D13901" t="str">
            <v>Medium</v>
          </cell>
          <cell r="E13901" t="str">
            <v>Chirag Dubal</v>
          </cell>
          <cell r="F13901" t="str">
            <v>Simi Raichel Zachariah</v>
          </cell>
          <cell r="G13901">
            <v>46237.790972222225</v>
          </cell>
          <cell r="H13901">
            <v>46242.824999999997</v>
          </cell>
        </row>
        <row r="13902">
          <cell r="A13902" t="str">
            <v>UCW-35491</v>
          </cell>
          <cell r="B13902" t="str">
            <v>New Listings+Khadlaj+Perfumes+126349+TCF+28th July 2026</v>
          </cell>
          <cell r="C13902" t="str">
            <v>CLOSED</v>
          </cell>
          <cell r="D13902" t="str">
            <v>Medium</v>
          </cell>
          <cell r="E13902" t="str">
            <v>Chirag Dubal</v>
          </cell>
          <cell r="F13902" t="str">
            <v>Simi Raichel Zachariah</v>
          </cell>
          <cell r="G13902">
            <v>46237.787499999999</v>
          </cell>
          <cell r="H13902">
            <v>46239.668055555558</v>
          </cell>
        </row>
        <row r="13903">
          <cell r="A13903" t="str">
            <v>UCW-35489</v>
          </cell>
          <cell r="B13903" t="str">
            <v>Davidoff EAN &amp; MRP Update - TATA</v>
          </cell>
          <cell r="C13903" t="str">
            <v>CLOSED</v>
          </cell>
          <cell r="D13903" t="str">
            <v>Medium</v>
          </cell>
          <cell r="E13903" t="str">
            <v>Chirag Dubal</v>
          </cell>
          <cell r="F13903" t="str">
            <v>Simi Raichel Zachariah</v>
          </cell>
          <cell r="G13903">
            <v>46237.784722222219</v>
          </cell>
          <cell r="H13903">
            <v>46240.532638888886</v>
          </cell>
        </row>
        <row r="13904">
          <cell r="A13904" t="str">
            <v>UCW-35488</v>
          </cell>
          <cell r="B13904" t="str">
            <v>Lip tints PDP images update</v>
          </cell>
          <cell r="C13904" t="str">
            <v>CLOSED</v>
          </cell>
          <cell r="D13904" t="str">
            <v>Medium</v>
          </cell>
          <cell r="E13904" t="str">
            <v>Chirag Dubal</v>
          </cell>
          <cell r="F13904" t="str">
            <v>Simi Raichel Zachariah</v>
          </cell>
          <cell r="G13904">
            <v>46237.78125</v>
          </cell>
          <cell r="H13904">
            <v>46245.726388888892</v>
          </cell>
        </row>
        <row r="13905">
          <cell r="A13905" t="str">
            <v>UCW-35487</v>
          </cell>
          <cell r="B13905" t="str">
            <v>PUMA FOOTWEAR, APPARREL &amp; ACCESSORIES 124130 &amp; 125381 New Listings 31-07-2026</v>
          </cell>
          <cell r="C13905" t="str">
            <v>FAILED</v>
          </cell>
          <cell r="D13905" t="str">
            <v>Medium</v>
          </cell>
          <cell r="E13905" t="str">
            <v>Chirag Dubal</v>
          </cell>
          <cell r="F13905" t="str">
            <v>Shraddha Dighe</v>
          </cell>
          <cell r="G13905">
            <v>46237.777777777781</v>
          </cell>
          <cell r="H13905">
            <v>46241.806944444441</v>
          </cell>
        </row>
        <row r="13906">
          <cell r="A13906" t="str">
            <v>UCW-35485</v>
          </cell>
          <cell r="B13906" t="str">
            <v>64 Request to Expedite Catalog Listing</v>
          </cell>
          <cell r="C13906" t="str">
            <v>CLOSED</v>
          </cell>
          <cell r="D13906" t="str">
            <v>Medium</v>
          </cell>
          <cell r="E13906" t="str">
            <v>Chirag Dubal</v>
          </cell>
          <cell r="F13906" t="str">
            <v>Simi Raichel Zachariah</v>
          </cell>
          <cell r="G13906">
            <v>46237.772222222222</v>
          </cell>
          <cell r="H13906">
            <v>46240.566666666666</v>
          </cell>
        </row>
        <row r="13907">
          <cell r="A13907" t="str">
            <v>UCW-35481</v>
          </cell>
          <cell r="B13907" t="str">
            <v>80 Articles || Handbag Articles Listing For INC.5 || TataCliq</v>
          </cell>
          <cell r="C13907" t="str">
            <v>CLOSED</v>
          </cell>
          <cell r="D13907" t="str">
            <v>Medium</v>
          </cell>
          <cell r="E13907" t="str">
            <v>Chirag Dubal</v>
          </cell>
          <cell r="F13907" t="str">
            <v>Shraddha Dighe</v>
          </cell>
          <cell r="G13907">
            <v>46237.761805555558</v>
          </cell>
          <cell r="H13907">
            <v>46241.525694444441</v>
          </cell>
        </row>
        <row r="13908">
          <cell r="A13908" t="str">
            <v>UCW-35475</v>
          </cell>
          <cell r="B13908" t="str">
            <v>Metro Brand Content New Article Listing Issue_NC</v>
          </cell>
          <cell r="C13908" t="str">
            <v>CLOSED</v>
          </cell>
          <cell r="D13908" t="str">
            <v>Medium</v>
          </cell>
          <cell r="E13908" t="str">
            <v>netscribes</v>
          </cell>
          <cell r="F13908" t="str">
            <v>Shloka Chakre</v>
          </cell>
          <cell r="G13908">
            <v>46237.734722222223</v>
          </cell>
          <cell r="H13908">
            <v>46246.530555555553</v>
          </cell>
        </row>
        <row r="13909">
          <cell r="A13909" t="str">
            <v>UCW-35474</v>
          </cell>
          <cell r="B13909" t="str">
            <v>Tata Cliq X Wella Ultimate Repair Listings</v>
          </cell>
          <cell r="C13909" t="str">
            <v>CLOSED</v>
          </cell>
          <cell r="D13909" t="str">
            <v>Medium</v>
          </cell>
          <cell r="E13909" t="str">
            <v>Chirag Dubal</v>
          </cell>
          <cell r="F13909" t="str">
            <v>Shloka Chakre</v>
          </cell>
          <cell r="G13909">
            <v>46237.71875</v>
          </cell>
          <cell r="H13909">
            <v>46239.660416666666</v>
          </cell>
        </row>
        <row r="13910">
          <cell r="A13910" t="str">
            <v>UCW-35470</v>
          </cell>
          <cell r="B13910" t="str">
            <v>Laa Polki Stories - Jewellery - 29th July - 25 SKUs</v>
          </cell>
          <cell r="C13910" t="str">
            <v>CLOSED</v>
          </cell>
          <cell r="D13910" t="str">
            <v>Medium</v>
          </cell>
          <cell r="E13910" t="str">
            <v>Chirag Dubal</v>
          </cell>
          <cell r="F13910" t="str">
            <v>Simi Raichel Zachariah</v>
          </cell>
          <cell r="G13910">
            <v>46237.703472222223</v>
          </cell>
          <cell r="H13910">
            <v>46240.692361111112</v>
          </cell>
        </row>
        <row r="13911">
          <cell r="A13911" t="str">
            <v>UCW-35468</v>
          </cell>
          <cell r="B13911" t="str">
            <v xml:space="preserve"> Isharya - Jewelry - 30/07/2026 - 41 SKUs</v>
          </cell>
          <cell r="C13911" t="str">
            <v>CLOSED</v>
          </cell>
          <cell r="D13911" t="str">
            <v>Medium</v>
          </cell>
          <cell r="E13911" t="str">
            <v>Chirag Dubal</v>
          </cell>
          <cell r="F13911" t="str">
            <v>Simi Raichel Zachariah</v>
          </cell>
          <cell r="G13911">
            <v>46237.699305555558</v>
          </cell>
          <cell r="H13911">
            <v>46240.55972222222</v>
          </cell>
        </row>
        <row r="13912">
          <cell r="A13912" t="str">
            <v>UCW-35463</v>
          </cell>
          <cell r="B13912" t="str">
            <v>Update Cataloge (127167 | 03-08-2026 | INVHOME)</v>
          </cell>
          <cell r="C13912" t="str">
            <v>CLOSED</v>
          </cell>
          <cell r="D13912" t="str">
            <v>Medium</v>
          </cell>
          <cell r="E13912" t="str">
            <v>Chirag Dubal</v>
          </cell>
          <cell r="F13912" t="str">
            <v>Shraddha Dighe</v>
          </cell>
          <cell r="G13912">
            <v>46237.684027777781</v>
          </cell>
          <cell r="H13912">
            <v>46240.511111111111</v>
          </cell>
        </row>
        <row r="13913">
          <cell r="A13913" t="str">
            <v>UCW-35461</v>
          </cell>
          <cell r="B13913" t="str">
            <v>FM_USPA_Arrow_MP_163_Batch-18,19 (AW26) &amp; Lot-79__124848_03-08-2026</v>
          </cell>
          <cell r="C13913" t="str">
            <v>CLOSED</v>
          </cell>
          <cell r="D13913" t="str">
            <v>Medium</v>
          </cell>
          <cell r="E13913" t="str">
            <v>Chirag Dubal</v>
          </cell>
          <cell r="F13913" t="str">
            <v>Shraddha Dighe</v>
          </cell>
          <cell r="G13913">
            <v>46237.677777777775</v>
          </cell>
          <cell r="H13913">
            <v>46245.619444444441</v>
          </cell>
        </row>
        <row r="13914">
          <cell r="A13914" t="str">
            <v>UCW-35458</v>
          </cell>
          <cell r="B13914" t="str">
            <v>Tata Cliq Fashion - New Listing - Eze Perfume ( Saffron Valley &amp; Himalayan Echo )</v>
          </cell>
          <cell r="C13914" t="str">
            <v>CLOSED</v>
          </cell>
          <cell r="D13914" t="str">
            <v>Medium</v>
          </cell>
          <cell r="E13914" t="str">
            <v>Chirag Dubal</v>
          </cell>
          <cell r="F13914" t="str">
            <v>Shraddha Dighe</v>
          </cell>
          <cell r="G13914">
            <v>46237.668055555558</v>
          </cell>
          <cell r="H13914">
            <v>46240.553472222222</v>
          </cell>
        </row>
        <row r="13915">
          <cell r="A13915" t="str">
            <v>UCW-35457</v>
          </cell>
          <cell r="B13915" t="str">
            <v xml:space="preserve">Need to update images 30th July </v>
          </cell>
          <cell r="C13915" t="str">
            <v>CLOSED</v>
          </cell>
          <cell r="D13915" t="str">
            <v>Medium</v>
          </cell>
          <cell r="E13915" t="str">
            <v>Chirag Dubal</v>
          </cell>
          <cell r="F13915" t="str">
            <v>Simi Raichel Zachariah</v>
          </cell>
          <cell r="G13915">
            <v>46237.665972222225</v>
          </cell>
          <cell r="H13915">
            <v>46258.579861111109</v>
          </cell>
        </row>
        <row r="13916">
          <cell r="A13916" t="str">
            <v>UCW-35450</v>
          </cell>
          <cell r="B13916" t="str">
            <v>L'Occi X TataCliQ_New Listings (Gift Sets)</v>
          </cell>
          <cell r="C13916" t="str">
            <v>CLOSED</v>
          </cell>
          <cell r="D13916" t="str">
            <v>Medium</v>
          </cell>
          <cell r="E13916" t="str">
            <v>Chirag Dubal</v>
          </cell>
          <cell r="F13916" t="str">
            <v>Simi Raichel Zachariah</v>
          </cell>
          <cell r="G13916">
            <v>46237.63958333333</v>
          </cell>
          <cell r="H13916">
            <v>46240.540277777778</v>
          </cell>
        </row>
        <row r="13917">
          <cell r="A13917" t="str">
            <v>UCW-35447</v>
          </cell>
          <cell r="B13917" t="str">
            <v>L'Occi X TataCliQ_New Listings (GWPs)</v>
          </cell>
          <cell r="C13917" t="str">
            <v>CLOSED</v>
          </cell>
          <cell r="D13917" t="str">
            <v>Medium</v>
          </cell>
          <cell r="E13917" t="str">
            <v>Chirag Dubal</v>
          </cell>
          <cell r="F13917" t="str">
            <v>Simi Raichel Zachariah</v>
          </cell>
          <cell r="G13917">
            <v>46237.629861111112</v>
          </cell>
          <cell r="H13917">
            <v>46240.535416666666</v>
          </cell>
        </row>
        <row r="13918">
          <cell r="A13918" t="str">
            <v>UCW-35439</v>
          </cell>
          <cell r="B13918" t="str">
            <v>CLONE-CLONE - Tangerine Jewelry</v>
          </cell>
          <cell r="C13918" t="str">
            <v>CLOSED</v>
          </cell>
          <cell r="D13918" t="str">
            <v>Medium</v>
          </cell>
          <cell r="E13918" t="str">
            <v>Chirag Dubal</v>
          </cell>
          <cell r="F13918" t="str">
            <v>netscribes</v>
          </cell>
          <cell r="G13918">
            <v>46237.584027777775</v>
          </cell>
          <cell r="H13918">
            <v>46239.652777777781</v>
          </cell>
        </row>
        <row r="13919">
          <cell r="A13919" t="str">
            <v>UCW-35438</v>
          </cell>
          <cell r="B13919" t="str">
            <v>Foxtale X Tata Cliq Dewy sunscreen PDP and title update</v>
          </cell>
          <cell r="C13919" t="str">
            <v>CLOSED</v>
          </cell>
          <cell r="D13919" t="str">
            <v>Medium</v>
          </cell>
          <cell r="E13919" t="str">
            <v>Chirag Dubal</v>
          </cell>
          <cell r="F13919" t="str">
            <v>Simi Raichel Zachariah</v>
          </cell>
          <cell r="G13919">
            <v>46237.559027777781</v>
          </cell>
          <cell r="H13919">
            <v>46240.563194444447</v>
          </cell>
        </row>
        <row r="13920">
          <cell r="A13920" t="str">
            <v>UCW-35435</v>
          </cell>
          <cell r="B13920" t="str">
            <v>Foxtale X Maccaron Matte Sunscreen PDP and title update</v>
          </cell>
          <cell r="C13920" t="str">
            <v>CLOSED</v>
          </cell>
          <cell r="D13920" t="str">
            <v>Medium</v>
          </cell>
          <cell r="E13920" t="str">
            <v>Chirag Dubal</v>
          </cell>
          <cell r="F13920" t="str">
            <v>Simi Raichel Zachariah</v>
          </cell>
          <cell r="G13920">
            <v>46237.554166666669</v>
          </cell>
          <cell r="H13920">
            <v>46240.588194444441</v>
          </cell>
        </row>
        <row r="13921">
          <cell r="A13921" t="str">
            <v>UCW-35432</v>
          </cell>
          <cell r="B13921" t="str">
            <v>Woodland / Footwear / 1220 SKU's / 169 Options / 17-07-26</v>
          </cell>
          <cell r="C13921" t="str">
            <v>CLOSED</v>
          </cell>
          <cell r="D13921" t="str">
            <v>Medium</v>
          </cell>
          <cell r="E13921" t="str">
            <v>Chirag Dubal</v>
          </cell>
          <cell r="F13921" t="str">
            <v>Shraddha Dighe</v>
          </cell>
          <cell r="G13921">
            <v>46237.551388888889</v>
          </cell>
          <cell r="H13921">
            <v>46240.663888888892</v>
          </cell>
        </row>
        <row r="13922">
          <cell r="A13922" t="str">
            <v>UCW-35431</v>
          </cell>
          <cell r="B13922" t="str">
            <v xml:space="preserve"> Foxtale X Tata Cliq Matte Sunscreen PDP and title update</v>
          </cell>
          <cell r="C13922" t="str">
            <v>CLOSED</v>
          </cell>
          <cell r="D13922" t="str">
            <v>Medium</v>
          </cell>
          <cell r="E13922" t="str">
            <v>Chirag Dubal</v>
          </cell>
          <cell r="F13922" t="str">
            <v>Simi Raichel Zachariah</v>
          </cell>
          <cell r="G13922">
            <v>46237.55</v>
          </cell>
          <cell r="H13922">
            <v>46242.772916666669</v>
          </cell>
        </row>
        <row r="13923">
          <cell r="A13923" t="str">
            <v>UCW-35429</v>
          </cell>
          <cell r="B13923" t="str">
            <v>Malabar Weight Updating On Tata Cliq | Adhoc |124274</v>
          </cell>
          <cell r="C13923" t="str">
            <v>CLOSED</v>
          </cell>
          <cell r="D13923" t="str">
            <v>Medium</v>
          </cell>
          <cell r="E13923" t="str">
            <v>Chirag Dubal</v>
          </cell>
          <cell r="F13923" t="str">
            <v>Shloka Chakre</v>
          </cell>
          <cell r="G13923">
            <v>46237.54583333333</v>
          </cell>
          <cell r="H13923">
            <v>46239.486805555556</v>
          </cell>
        </row>
        <row r="13924">
          <cell r="A13924" t="str">
            <v>UCW-35427</v>
          </cell>
          <cell r="B13924" t="str">
            <v>Fabindia – Apparel | Jewellery – Seller Code-126453 – SKU Count-892 – Style Count-320 – 01-08-2026</v>
          </cell>
          <cell r="C13924" t="str">
            <v>CLOSED</v>
          </cell>
          <cell r="D13924" t="str">
            <v>Medium</v>
          </cell>
          <cell r="E13924" t="str">
            <v>Chirag Dubal</v>
          </cell>
          <cell r="F13924" t="str">
            <v>Shraddha Dighe</v>
          </cell>
          <cell r="G13924">
            <v>46237.543055555558</v>
          </cell>
          <cell r="H13924">
            <v>46239.686805555553</v>
          </cell>
        </row>
        <row r="13925">
          <cell r="A13925" t="str">
            <v>UCW-35421</v>
          </cell>
          <cell r="B13925" t="str">
            <v>Product To List - Seller (129561) House Of CDC Fashion Pvt Ltd</v>
          </cell>
          <cell r="C13925" t="str">
            <v>CLOSED</v>
          </cell>
          <cell r="D13925" t="str">
            <v>Medium</v>
          </cell>
          <cell r="E13925" t="str">
            <v>Chirag Dubal</v>
          </cell>
          <cell r="F13925" t="str">
            <v>Shraddha Dighe</v>
          </cell>
          <cell r="G13925">
            <v>46237.511111111111</v>
          </cell>
          <cell r="H13925">
            <v>46240.629166666666</v>
          </cell>
        </row>
        <row r="13926">
          <cell r="A13926" t="str">
            <v>UCW-35419</v>
          </cell>
          <cell r="B13926" t="str">
            <v>Silvostyle by PNG | New (739) Products SilvoStyle | Code - 129576 | Total SKUs - 739</v>
          </cell>
          <cell r="C13926" t="str">
            <v>CLOSED</v>
          </cell>
          <cell r="D13926" t="str">
            <v>Medium</v>
          </cell>
          <cell r="E13926" t="str">
            <v>Chirag Dubal</v>
          </cell>
          <cell r="F13926" t="str">
            <v>Shloka Chakre</v>
          </cell>
          <cell r="G13926">
            <v>46237.509722222225</v>
          </cell>
          <cell r="H13926">
            <v>46247.521527777775</v>
          </cell>
        </row>
        <row r="13927">
          <cell r="A13927" t="str">
            <v>UCW-35410</v>
          </cell>
          <cell r="B13927" t="str">
            <v>New Catalogue Sheet 31 July 2026</v>
          </cell>
          <cell r="C13927" t="str">
            <v>CLOSED</v>
          </cell>
          <cell r="D13927" t="str">
            <v>Medium</v>
          </cell>
          <cell r="E13927" t="str">
            <v>Chirag Dubal</v>
          </cell>
          <cell r="F13927" t="str">
            <v>Simi Raichel Zachariah</v>
          </cell>
          <cell r="G13927">
            <v>46237.478472222225</v>
          </cell>
          <cell r="H13927">
            <v>46240.580555555556</v>
          </cell>
        </row>
        <row r="13928">
          <cell r="A13928" t="str">
            <v>UCW-35394</v>
          </cell>
          <cell r="B13928" t="str">
            <v>Tatacliq Footwear Batch-1 (July) _Colehaan_29-07-2026</v>
          </cell>
          <cell r="C13928" t="str">
            <v>CLOSED</v>
          </cell>
          <cell r="D13928" t="str">
            <v>Medium</v>
          </cell>
          <cell r="E13928" t="str">
            <v>Chirag Dubal</v>
          </cell>
          <cell r="F13928" t="str">
            <v>Shloka Chakre</v>
          </cell>
          <cell r="G13928">
            <v>46235.87222222222</v>
          </cell>
          <cell r="H13928">
            <v>46239.645138888889</v>
          </cell>
        </row>
        <row r="13929">
          <cell r="A13929" t="str">
            <v>UCW-35393</v>
          </cell>
          <cell r="B13929" t="str">
            <v>Tatacliq Footwear Batch 26 (July) _USPA_28-07-2026</v>
          </cell>
          <cell r="C13929" t="str">
            <v>CLOSED</v>
          </cell>
          <cell r="D13929" t="str">
            <v>Medium</v>
          </cell>
          <cell r="E13929" t="str">
            <v>Chirag Dubal</v>
          </cell>
          <cell r="F13929" t="str">
            <v>Shloka Chakre</v>
          </cell>
          <cell r="G13929">
            <v>46235.86041666667</v>
          </cell>
          <cell r="H13929">
            <v>46241.513888888891</v>
          </cell>
        </row>
        <row r="13930">
          <cell r="A13930" t="str">
            <v>UCW-35387</v>
          </cell>
          <cell r="B13930" t="str">
            <v>New Listings - Superyou</v>
          </cell>
          <cell r="C13930" t="str">
            <v>CLOSED</v>
          </cell>
          <cell r="D13930" t="str">
            <v>Medium</v>
          </cell>
          <cell r="E13930" t="str">
            <v>Chirag Dubal</v>
          </cell>
          <cell r="F13930" t="str">
            <v>Shraddha Dighe</v>
          </cell>
          <cell r="G13930">
            <v>46235.613194444442</v>
          </cell>
          <cell r="H13930">
            <v>46238.515972222223</v>
          </cell>
        </row>
        <row r="13931">
          <cell r="A13931" t="str">
            <v>UCW-35386</v>
          </cell>
          <cell r="B13931" t="str">
            <v>New Listings+Lattafa+Perfumes+126349+TCF+31st July 2026</v>
          </cell>
          <cell r="C13931" t="str">
            <v>CLOSED</v>
          </cell>
          <cell r="D13931" t="str">
            <v>Medium</v>
          </cell>
          <cell r="E13931" t="str">
            <v>Chirag Dubal</v>
          </cell>
          <cell r="F13931" t="str">
            <v>Shraddha Dighe</v>
          </cell>
          <cell r="G13931">
            <v>46235.61041666667</v>
          </cell>
          <cell r="H13931">
            <v>46238.511111111111</v>
          </cell>
        </row>
        <row r="13932">
          <cell r="A13932" t="str">
            <v>UCW-35382</v>
          </cell>
          <cell r="B13932" t="str">
            <v>CLONE - Libas Apparel 127532 13-07-2026 (Request to Update Product Category)</v>
          </cell>
          <cell r="C13932" t="str">
            <v>CLOSED</v>
          </cell>
          <cell r="D13932" t="str">
            <v>Medium</v>
          </cell>
          <cell r="E13932" t="str">
            <v>Chirag Dubal</v>
          </cell>
          <cell r="F13932" t="str">
            <v>Shraddha Dighe</v>
          </cell>
          <cell r="G13932">
            <v>46235.560416666667</v>
          </cell>
          <cell r="H13932">
            <v>46242.76666666667</v>
          </cell>
        </row>
        <row r="13933">
          <cell r="A13933" t="str">
            <v>UCW-35376</v>
          </cell>
          <cell r="B13933" t="str">
            <v>Request to Update Front Images for SKUs</v>
          </cell>
          <cell r="C13933" t="str">
            <v>CLOSED</v>
          </cell>
          <cell r="D13933" t="str">
            <v>Medium</v>
          </cell>
          <cell r="E13933" t="str">
            <v>Chirag Dubal</v>
          </cell>
          <cell r="F13933" t="str">
            <v>Shraddha Dighe</v>
          </cell>
          <cell r="G13933">
            <v>46235.547222222223</v>
          </cell>
          <cell r="H13933">
            <v>46258.579861111109</v>
          </cell>
        </row>
        <row r="13934">
          <cell r="A13934" t="str">
            <v>UCW-35373</v>
          </cell>
          <cell r="B13934" t="str">
            <v>Need to change the product images (Seller Id- 129561)</v>
          </cell>
          <cell r="C13934" t="str">
            <v>CLOSED</v>
          </cell>
          <cell r="D13934" t="str">
            <v>Medium</v>
          </cell>
          <cell r="E13934" t="str">
            <v>Chirag Dubal</v>
          </cell>
          <cell r="F13934" t="str">
            <v>Shraddha Dighe</v>
          </cell>
          <cell r="G13934">
            <v>46235.543749999997</v>
          </cell>
          <cell r="H13934">
            <v>46258.57916666667</v>
          </cell>
        </row>
        <row r="13935">
          <cell r="A13935" t="str">
            <v>UCW-35371</v>
          </cell>
          <cell r="B13935" t="str">
            <v>Error_Weekly Consolidated QC Report (1 July – 13 July) | Agency Name -  Netscribes</v>
          </cell>
          <cell r="C13935" t="str">
            <v>CLOSED</v>
          </cell>
          <cell r="D13935" t="str">
            <v>Medium</v>
          </cell>
          <cell r="E13935" t="str">
            <v>Chirag Dubal</v>
          </cell>
          <cell r="F13935" t="str">
            <v>Swati Shukla</v>
          </cell>
          <cell r="G13935">
            <v>46235.536111111112</v>
          </cell>
          <cell r="H13935">
            <v>46258.577777777777</v>
          </cell>
        </row>
        <row r="13936">
          <cell r="A13936" t="str">
            <v>UCW-35368</v>
          </cell>
          <cell r="B13936" t="str">
            <v>Cloned-Bhima Jewels New Listing - Gold-37</v>
          </cell>
          <cell r="C13936" t="str">
            <v>CLOSED</v>
          </cell>
          <cell r="D13936" t="str">
            <v>Medium</v>
          </cell>
          <cell r="E13936" t="str">
            <v>Chirag Dubal</v>
          </cell>
          <cell r="F13936" t="str">
            <v>netscribes</v>
          </cell>
          <cell r="G13936">
            <v>46235.523611111108</v>
          </cell>
          <cell r="H13936">
            <v>46237.477083333331</v>
          </cell>
        </row>
        <row r="13937">
          <cell r="A13937" t="str">
            <v>UCW-35358</v>
          </cell>
          <cell r="B13937" t="str">
            <v>New Listing Template :- 27-07-2026</v>
          </cell>
          <cell r="C13937" t="str">
            <v>CLOSED</v>
          </cell>
          <cell r="D13937" t="str">
            <v>Medium</v>
          </cell>
          <cell r="E13937" t="str">
            <v>Chirag Dubal</v>
          </cell>
          <cell r="F13937" t="str">
            <v>Simi Raichel Zachariah</v>
          </cell>
          <cell r="G13937">
            <v>46234.772222222222</v>
          </cell>
          <cell r="H13937">
            <v>46238.504861111112</v>
          </cell>
        </row>
        <row r="13938">
          <cell r="A13938" t="str">
            <v>UCW-35357</v>
          </cell>
          <cell r="B13938" t="str">
            <v>Trove Label - Swimwear (13 SKUs) - 30/07/2026</v>
          </cell>
          <cell r="C13938" t="str">
            <v>CLOSED</v>
          </cell>
          <cell r="D13938" t="str">
            <v>Medium</v>
          </cell>
          <cell r="E13938" t="str">
            <v>Chirag Dubal</v>
          </cell>
          <cell r="F13938" t="str">
            <v>Simi Raichel Zachariah</v>
          </cell>
          <cell r="G13938">
            <v>46234.770138888889</v>
          </cell>
          <cell r="H13938">
            <v>46245.561111111114</v>
          </cell>
        </row>
        <row r="13939">
          <cell r="A13939" t="str">
            <v>UCW-35356</v>
          </cell>
          <cell r="B13939" t="str">
            <v>D&amp;G Pending 1 SKU</v>
          </cell>
          <cell r="C13939" t="str">
            <v>CLOSED</v>
          </cell>
          <cell r="D13939" t="str">
            <v>Medium</v>
          </cell>
          <cell r="E13939" t="str">
            <v>Chirag Dubal</v>
          </cell>
          <cell r="F13939" t="str">
            <v>Shraddha Dighe</v>
          </cell>
          <cell r="G13939">
            <v>46234.759027777778</v>
          </cell>
          <cell r="H13939">
            <v>46235.738888888889</v>
          </cell>
        </row>
        <row r="13940">
          <cell r="A13940" t="str">
            <v>UCW-35355</v>
          </cell>
          <cell r="B13940" t="str">
            <v>CLONE - New Master Content Sheet with Image Link</v>
          </cell>
          <cell r="C13940" t="str">
            <v>CLOSED</v>
          </cell>
          <cell r="D13940" t="str">
            <v>Medium</v>
          </cell>
          <cell r="E13940" t="str">
            <v>Chirag Dubal</v>
          </cell>
          <cell r="F13940" t="str">
            <v>Shraddha Dighe</v>
          </cell>
          <cell r="G13940">
            <v>46234.75277777778</v>
          </cell>
          <cell r="H13940">
            <v>46245.553472222222</v>
          </cell>
        </row>
        <row r="13941">
          <cell r="A13941" t="str">
            <v>UCW-35352</v>
          </cell>
          <cell r="B13941" t="str">
            <v>Clone - TQ | Brand: Converse | Catalog Listing | FTWR-FA26.</v>
          </cell>
          <cell r="C13941" t="str">
            <v>CLOSED</v>
          </cell>
          <cell r="D13941" t="str">
            <v>Medium</v>
          </cell>
          <cell r="E13941" t="str">
            <v>netscribes</v>
          </cell>
          <cell r="F13941" t="str">
            <v>netscribes</v>
          </cell>
          <cell r="G13941">
            <v>46234.742361111108</v>
          </cell>
          <cell r="H13941">
            <v>46238.715277777781</v>
          </cell>
        </row>
        <row r="13942">
          <cell r="A13942" t="str">
            <v>UCW-35351</v>
          </cell>
          <cell r="B13942" t="str">
            <v>Seller Code: 129357 | Brand: Converse | Request for Size Addition to Existing Style Code</v>
          </cell>
          <cell r="C13942" t="str">
            <v>CLOSED</v>
          </cell>
          <cell r="D13942" t="str">
            <v>Medium</v>
          </cell>
          <cell r="E13942" t="str">
            <v>Chirag Dubal</v>
          </cell>
          <cell r="F13942" t="str">
            <v>Shloka Chakre</v>
          </cell>
          <cell r="G13942">
            <v>46234.741666666669</v>
          </cell>
          <cell r="H13942">
            <v>46247.6875</v>
          </cell>
        </row>
        <row r="13943">
          <cell r="A13943" t="str">
            <v>UCW-35348</v>
          </cell>
          <cell r="B13943" t="str">
            <v xml:space="preserve"> Tata Cliq Fashion -  New Image Update - Franck Olivier </v>
          </cell>
          <cell r="C13943" t="str">
            <v>CLOSED</v>
          </cell>
          <cell r="D13943" t="str">
            <v>Medium</v>
          </cell>
          <cell r="E13943" t="str">
            <v>Chirag Dubal</v>
          </cell>
          <cell r="F13943" t="str">
            <v>Simi Raichel Zachariah</v>
          </cell>
          <cell r="G13943">
            <v>46234.722916666666</v>
          </cell>
          <cell r="H13943">
            <v>46244.525000000001</v>
          </cell>
        </row>
        <row r="13944">
          <cell r="A13944" t="str">
            <v>UCW-35346</v>
          </cell>
          <cell r="B13944" t="str">
            <v>New GWP Listing (Aug) - Tata</v>
          </cell>
          <cell r="C13944" t="str">
            <v>CLOSED</v>
          </cell>
          <cell r="D13944" t="str">
            <v>Medium</v>
          </cell>
          <cell r="E13944" t="str">
            <v>Chirag Dubal</v>
          </cell>
          <cell r="F13944" t="str">
            <v>Simi Raichel Zachariah</v>
          </cell>
          <cell r="G13944">
            <v>46234.719444444447</v>
          </cell>
          <cell r="H13944">
            <v>46238.498611111114</v>
          </cell>
        </row>
        <row r="13945">
          <cell r="A13945" t="str">
            <v>UCW-35342</v>
          </cell>
          <cell r="B13945" t="str">
            <v>TataCliq X Bewakoof II Mens Wear II 31-07-2026</v>
          </cell>
          <cell r="C13945" t="str">
            <v>CLOSED</v>
          </cell>
          <cell r="D13945" t="str">
            <v>Medium</v>
          </cell>
          <cell r="E13945" t="str">
            <v>Chirag Dubal</v>
          </cell>
          <cell r="F13945" t="str">
            <v>Shraddha Dighe</v>
          </cell>
          <cell r="G13945">
            <v>46234.711111111108</v>
          </cell>
          <cell r="H13945">
            <v>46242.597222222219</v>
          </cell>
        </row>
        <row r="13946">
          <cell r="A13946" t="str">
            <v>UCW-35341</v>
          </cell>
          <cell r="B13946" t="str">
            <v xml:space="preserve"> Image Replacement 146 options 30.07.2026</v>
          </cell>
          <cell r="C13946" t="str">
            <v>CLOSED Due to Inactive/Insufficient Information</v>
          </cell>
          <cell r="D13946" t="str">
            <v>Medium</v>
          </cell>
          <cell r="E13946" t="str">
            <v>Chirag Dubal</v>
          </cell>
          <cell r="F13946" t="str">
            <v>Simi Raichel Zachariah</v>
          </cell>
          <cell r="G13946">
            <v>46234.708333333336</v>
          </cell>
          <cell r="H13946">
            <v>46245.470833333333</v>
          </cell>
        </row>
        <row r="13947">
          <cell r="A13947" t="str">
            <v>UCW-35337</v>
          </cell>
          <cell r="B13947" t="str">
            <v>The Bear House - New Collection Details- 20th July- 124388</v>
          </cell>
          <cell r="C13947" t="str">
            <v>CLOSED</v>
          </cell>
          <cell r="D13947" t="str">
            <v>Medium</v>
          </cell>
          <cell r="E13947" t="str">
            <v>Chirag Dubal</v>
          </cell>
          <cell r="F13947" t="str">
            <v>Simi Raichel Zachariah</v>
          </cell>
          <cell r="G13947">
            <v>46234.697916666664</v>
          </cell>
          <cell r="H13947">
            <v>46239.627083333333</v>
          </cell>
        </row>
        <row r="13948">
          <cell r="A13948" t="str">
            <v>UCW-35328</v>
          </cell>
          <cell r="B13948" t="str">
            <v>New Catalogue Sheet 18 July 2026</v>
          </cell>
          <cell r="C13948" t="str">
            <v>CLOSED</v>
          </cell>
          <cell r="D13948" t="str">
            <v>Medium</v>
          </cell>
          <cell r="E13948" t="str">
            <v>Chirag Dubal</v>
          </cell>
          <cell r="F13948" t="str">
            <v>Shraddha Dighe</v>
          </cell>
          <cell r="G13948">
            <v>46234.679166666669</v>
          </cell>
          <cell r="H13948">
            <v>46237.441666666666</v>
          </cell>
        </row>
        <row r="13949">
          <cell r="A13949" t="str">
            <v>UCW-35316</v>
          </cell>
          <cell r="B13949" t="str">
            <v>Images update | Tata Cliq | Miduty</v>
          </cell>
          <cell r="C13949" t="str">
            <v>CLOSED</v>
          </cell>
          <cell r="D13949" t="str">
            <v>Medium</v>
          </cell>
          <cell r="E13949" t="str">
            <v>Chirag Dubal</v>
          </cell>
          <cell r="F13949" t="str">
            <v>Shraddha Dighe</v>
          </cell>
          <cell r="G13949">
            <v>46234.651388888888</v>
          </cell>
          <cell r="H13949">
            <v>46239.477777777778</v>
          </cell>
        </row>
        <row r="13950">
          <cell r="A13950" t="str">
            <v>UCW-35309</v>
          </cell>
          <cell r="B13950" t="str">
            <v>Update Listing - B12 | Tata Cliq | Miduty</v>
          </cell>
          <cell r="C13950" t="str">
            <v>CLOSED</v>
          </cell>
          <cell r="D13950" t="str">
            <v>Medium</v>
          </cell>
          <cell r="E13950" t="str">
            <v>Chirag Dubal</v>
          </cell>
          <cell r="F13950" t="str">
            <v>Shraddha Dighe</v>
          </cell>
          <cell r="G13950">
            <v>46234.634027777778</v>
          </cell>
          <cell r="H13950">
            <v>46239.544444444444</v>
          </cell>
        </row>
        <row r="13951">
          <cell r="A13951" t="str">
            <v>UCW-35308</v>
          </cell>
          <cell r="B13951" t="str">
            <v>CLONE - TCL- New listing - Bvlgari (Omnia Amethyste )</v>
          </cell>
          <cell r="C13951" t="str">
            <v>CLOSED</v>
          </cell>
          <cell r="D13951" t="str">
            <v>Medium</v>
          </cell>
          <cell r="E13951" t="str">
            <v>Chirag Dubal</v>
          </cell>
          <cell r="F13951" t="str">
            <v>Shraddha Dighe</v>
          </cell>
          <cell r="G13951">
            <v>46234.631944444445</v>
          </cell>
          <cell r="H13951">
            <v>46238.488888888889</v>
          </cell>
        </row>
        <row r="13952">
          <cell r="A13952" t="str">
            <v>UCW-35306</v>
          </cell>
          <cell r="B13952" t="str">
            <v>CLONE - Sept'26 NPL to be ordered in July'26: TCL</v>
          </cell>
          <cell r="C13952" t="str">
            <v>CLOSED</v>
          </cell>
          <cell r="D13952" t="str">
            <v>Medium</v>
          </cell>
          <cell r="E13952" t="str">
            <v>netscribes</v>
          </cell>
          <cell r="F13952" t="str">
            <v>netscribes</v>
          </cell>
          <cell r="G13952">
            <v>46234.627083333333</v>
          </cell>
          <cell r="H13952">
            <v>46235.660416666666</v>
          </cell>
        </row>
        <row r="13953">
          <cell r="A13953" t="str">
            <v>UCW-35305</v>
          </cell>
          <cell r="B13953" t="str">
            <v>[128643] | 2026-06-01 | House of Glenfiddich X Three Sixty Luxury</v>
          </cell>
          <cell r="C13953" t="str">
            <v>CLOSED</v>
          </cell>
          <cell r="D13953" t="str">
            <v>Medium</v>
          </cell>
          <cell r="E13953" t="str">
            <v>Chirag Dubal</v>
          </cell>
          <cell r="F13953" t="str">
            <v>Simi Raichel Zachariah</v>
          </cell>
          <cell r="G13953">
            <v>46234.625</v>
          </cell>
          <cell r="H13953">
            <v>46244.709722222222</v>
          </cell>
        </row>
        <row r="13954">
          <cell r="A13954" t="str">
            <v>UCW-35295</v>
          </cell>
          <cell r="B13954" t="str">
            <v>CLONE - TataCliq: New CGS-Series, D-Series &amp; Oversize T-Shirt Category Articles</v>
          </cell>
          <cell r="C13954" t="str">
            <v>CLOSED</v>
          </cell>
          <cell r="D13954" t="str">
            <v>Medium</v>
          </cell>
          <cell r="E13954" t="str">
            <v>Chirag Dubal</v>
          </cell>
          <cell r="F13954" t="str">
            <v>Shraddha Dighe</v>
          </cell>
          <cell r="G13954">
            <v>46234.527777777781</v>
          </cell>
          <cell r="H13954">
            <v>46242.536805555559</v>
          </cell>
        </row>
        <row r="13955">
          <cell r="A13955" t="str">
            <v>UCW-35291</v>
          </cell>
          <cell r="B13955" t="str">
            <v>SKU and image change of 8809728080231</v>
          </cell>
          <cell r="C13955" t="str">
            <v>CLOSED</v>
          </cell>
          <cell r="D13955" t="str">
            <v>Medium</v>
          </cell>
          <cell r="E13955" t="str">
            <v>Chirag Dubal</v>
          </cell>
          <cell r="F13955" t="str">
            <v>Simi Raichel Zachariah</v>
          </cell>
          <cell r="G13955">
            <v>46234.509027777778</v>
          </cell>
          <cell r="H13955">
            <v>46242.759027777778</v>
          </cell>
        </row>
        <row r="13956">
          <cell r="A13956" t="str">
            <v>UCW-35264</v>
          </cell>
          <cell r="B13956" t="str">
            <v>Benetton kids apparel new catalog details 23-7-2026</v>
          </cell>
          <cell r="C13956" t="str">
            <v>CLOSED</v>
          </cell>
          <cell r="D13956" t="str">
            <v>Medium</v>
          </cell>
          <cell r="E13956" t="str">
            <v>Chirag Dubal</v>
          </cell>
          <cell r="F13956" t="str">
            <v>Simi Raichel Zachariah</v>
          </cell>
          <cell r="G13956">
            <v>46233.765972222223</v>
          </cell>
          <cell r="H13956">
            <v>46242.473611111112</v>
          </cell>
        </row>
        <row r="13957">
          <cell r="A13957" t="str">
            <v>UCW-35247</v>
          </cell>
          <cell r="B13957" t="str">
            <v>MMTC | Product Details and Images for Pendants | Addoc | 3skus</v>
          </cell>
          <cell r="C13957" t="str">
            <v>CLOSED Due to Inactive/Insufficient Information</v>
          </cell>
          <cell r="D13957" t="str">
            <v>Medium</v>
          </cell>
          <cell r="E13957" t="str">
            <v>Chirag Dubal</v>
          </cell>
          <cell r="F13957" t="str">
            <v>Shraddha Dighe</v>
          </cell>
          <cell r="G13957">
            <v>46233.684027777781</v>
          </cell>
          <cell r="H13957">
            <v>46248.782638888886</v>
          </cell>
        </row>
        <row r="13958">
          <cell r="A13958" t="str">
            <v>UCW-35245</v>
          </cell>
          <cell r="B13958" t="str">
            <v>CLONE - Product Listing Request – COOLA Clear Skin Mineral Sunscreen SPF30</v>
          </cell>
          <cell r="C13958" t="str">
            <v>CLOSED</v>
          </cell>
          <cell r="D13958" t="str">
            <v>Medium</v>
          </cell>
          <cell r="E13958" t="str">
            <v>netscribes</v>
          </cell>
          <cell r="F13958" t="str">
            <v>netscribes</v>
          </cell>
          <cell r="G13958">
            <v>46233.679861111108</v>
          </cell>
          <cell r="H13958">
            <v>46234.673611111109</v>
          </cell>
        </row>
        <row r="13959">
          <cell r="A13959" t="str">
            <v>UCW-35230</v>
          </cell>
          <cell r="B13959" t="str">
            <v>Super You Listing dump</v>
          </cell>
          <cell r="C13959" t="str">
            <v>CLOSED</v>
          </cell>
          <cell r="D13959" t="str">
            <v>Medium</v>
          </cell>
          <cell r="E13959" t="str">
            <v>Chirag Dubal</v>
          </cell>
          <cell r="F13959" t="str">
            <v>Shraddha Dighe</v>
          </cell>
          <cell r="G13959">
            <v>46233.531944444447</v>
          </cell>
          <cell r="H13959">
            <v>46238.59097222222</v>
          </cell>
        </row>
        <row r="13960">
          <cell r="A13960" t="str">
            <v>UCW-35221</v>
          </cell>
          <cell r="B13960" t="str">
            <v xml:space="preserve">L’Oréal Paris | GB Serum Update | TataCliq Fashion  |125928 </v>
          </cell>
          <cell r="C13960" t="str">
            <v>CLOSED Due to Inactive/Insufficient Information</v>
          </cell>
          <cell r="D13960" t="str">
            <v>Medium</v>
          </cell>
          <cell r="E13960" t="str">
            <v>Chirag Dubal</v>
          </cell>
          <cell r="F13960" t="str">
            <v>Simi Raichel Zachariah</v>
          </cell>
          <cell r="G13960">
            <v>46232.809027777781</v>
          </cell>
          <cell r="H13960">
            <v>46239.688194444447</v>
          </cell>
        </row>
        <row r="13961">
          <cell r="A13961" t="str">
            <v>UCW-35217</v>
          </cell>
          <cell r="B13961" t="str">
            <v>SKU Change Request : Squintalk</v>
          </cell>
          <cell r="C13961" t="str">
            <v>CLOSED</v>
          </cell>
          <cell r="D13961" t="str">
            <v>Medium</v>
          </cell>
          <cell r="E13961" t="str">
            <v>Chirag Dubal</v>
          </cell>
          <cell r="F13961" t="str">
            <v>Shraddha Dighe</v>
          </cell>
          <cell r="G13961">
            <v>46232.804166666669</v>
          </cell>
          <cell r="H13961">
            <v>46240.504166666666</v>
          </cell>
        </row>
        <row r="13962">
          <cell r="A13962" t="str">
            <v>UCW-35215</v>
          </cell>
          <cell r="B13962" t="str">
            <v>Benetton Footwear Catalog Details 25-7-2026</v>
          </cell>
          <cell r="C13962" t="str">
            <v>CLOSED</v>
          </cell>
          <cell r="D13962" t="str">
            <v>Medium</v>
          </cell>
          <cell r="E13962" t="str">
            <v>Chirag Dubal</v>
          </cell>
          <cell r="F13962" t="str">
            <v>Shraddha Dighe</v>
          </cell>
          <cell r="G13962">
            <v>46232.802777777775</v>
          </cell>
          <cell r="H13962">
            <v>46234.668749999997</v>
          </cell>
        </row>
        <row r="13963">
          <cell r="A13963" t="str">
            <v>UCW-35213</v>
          </cell>
          <cell r="B13963" t="str">
            <v>Libas Apparel 127532 27-07-2026 (SIZE ADDITION)</v>
          </cell>
          <cell r="C13963" t="str">
            <v>CLOSED</v>
          </cell>
          <cell r="D13963" t="str">
            <v>Medium</v>
          </cell>
          <cell r="E13963" t="str">
            <v>Chirag Dubal</v>
          </cell>
          <cell r="F13963" t="str">
            <v>Shraddha Dighe</v>
          </cell>
          <cell r="G13963">
            <v>46232.800694444442</v>
          </cell>
          <cell r="H13963">
            <v>46238.604166666664</v>
          </cell>
        </row>
        <row r="13964">
          <cell r="A13964" t="str">
            <v>UCW-35209</v>
          </cell>
          <cell r="B13964" t="str">
            <v>Auraa Trends - Jewelery - 27/07/2026 - 35 SKUs</v>
          </cell>
          <cell r="C13964" t="str">
            <v>CLOSED</v>
          </cell>
          <cell r="D13964" t="str">
            <v>Medium</v>
          </cell>
          <cell r="E13964" t="str">
            <v>Chirag Dubal</v>
          </cell>
          <cell r="F13964" t="str">
            <v>Simi Raichel Zachariah</v>
          </cell>
          <cell r="G13964">
            <v>46232.790972222225</v>
          </cell>
          <cell r="H13964">
            <v>46234.659722222219</v>
          </cell>
        </row>
        <row r="13965">
          <cell r="A13965" t="str">
            <v>UCW-35199</v>
          </cell>
          <cell r="B13965" t="str">
            <v>EAN JV - 2 STD - New Listing - TATA - 14/07/26</v>
          </cell>
          <cell r="C13965" t="str">
            <v>CLOSED</v>
          </cell>
          <cell r="D13965" t="str">
            <v>Medium</v>
          </cell>
          <cell r="E13965" t="str">
            <v>Chirag Dubal</v>
          </cell>
          <cell r="F13965" t="str">
            <v>Simi Raichel Zachariah</v>
          </cell>
          <cell r="G13965">
            <v>46232.747916666667</v>
          </cell>
          <cell r="H13965">
            <v>46235.645138888889</v>
          </cell>
        </row>
        <row r="13966">
          <cell r="A13966" t="str">
            <v>UCW-35194</v>
          </cell>
          <cell r="B13966" t="str">
            <v>Packaging Label Update - Slot 3 - Tata</v>
          </cell>
          <cell r="C13966" t="str">
            <v>CLOSED Due to Inactive/Insufficient Information</v>
          </cell>
          <cell r="D13966" t="str">
            <v>Medium</v>
          </cell>
          <cell r="E13966" t="str">
            <v>Chirag Dubal</v>
          </cell>
          <cell r="F13966" t="str">
            <v>Shraddha Dighe</v>
          </cell>
          <cell r="G13966">
            <v>46232.726388888892</v>
          </cell>
          <cell r="H13966">
            <v>46242.436111111114</v>
          </cell>
        </row>
        <row r="13967">
          <cell r="A13967" t="str">
            <v>UCW-35191</v>
          </cell>
          <cell r="B13967" t="str">
            <v>Klotthe Pending styles</v>
          </cell>
          <cell r="C13967" t="str">
            <v>CLOSED</v>
          </cell>
          <cell r="D13967" t="str">
            <v>Medium</v>
          </cell>
          <cell r="E13967" t="str">
            <v>Chirag Dubal</v>
          </cell>
          <cell r="F13967" t="str">
            <v>Simi Raichel Zachariah</v>
          </cell>
          <cell r="G13967">
            <v>46232.703472222223</v>
          </cell>
          <cell r="H13967">
            <v>46242.646527777775</v>
          </cell>
        </row>
        <row r="13968">
          <cell r="A13968" t="str">
            <v>UCW-35189</v>
          </cell>
          <cell r="B13968" t="str">
            <v>The Magic Wand Linesheet Festive Collection 3_25 Styles_27.07.2026</v>
          </cell>
          <cell r="C13968" t="str">
            <v>CLOSED</v>
          </cell>
          <cell r="D13968" t="str">
            <v>Medium</v>
          </cell>
          <cell r="E13968" t="str">
            <v>Chirag Dubal</v>
          </cell>
          <cell r="F13968" t="str">
            <v>Shraddha Dighe</v>
          </cell>
          <cell r="G13968">
            <v>46232.7</v>
          </cell>
          <cell r="H13968">
            <v>46240.52847222222</v>
          </cell>
        </row>
        <row r="13969">
          <cell r="A13969" t="str">
            <v>UCW-35186</v>
          </cell>
          <cell r="B13969" t="str">
            <v>Zabella - 06-07-2026 - 129469 - Resort Wear</v>
          </cell>
          <cell r="C13969" t="str">
            <v>CLOSED</v>
          </cell>
          <cell r="D13969" t="str">
            <v>Medium</v>
          </cell>
          <cell r="E13969" t="str">
            <v>Mohd Tahir Shaikh</v>
          </cell>
          <cell r="F13969" t="str">
            <v>Shraddha Dighe</v>
          </cell>
          <cell r="G13969">
            <v>46232.686805555553</v>
          </cell>
          <cell r="H13969">
            <v>46240.519444444442</v>
          </cell>
        </row>
        <row r="13970">
          <cell r="A13970" t="str">
            <v>UCW-35175</v>
          </cell>
          <cell r="B13970" t="str">
            <v>New Catalouge : 24.07.2026</v>
          </cell>
          <cell r="C13970" t="str">
            <v>CLOSED</v>
          </cell>
          <cell r="D13970" t="str">
            <v>Medium</v>
          </cell>
          <cell r="E13970" t="str">
            <v>Chirag Dubal</v>
          </cell>
          <cell r="F13970" t="str">
            <v>Simi Raichel Zachariah</v>
          </cell>
          <cell r="G13970">
            <v>46232.563194444447</v>
          </cell>
          <cell r="H13970">
            <v>46234.654166666667</v>
          </cell>
        </row>
        <row r="13971">
          <cell r="A13971" t="str">
            <v>UCW-35172</v>
          </cell>
          <cell r="B13971" t="str">
            <v>SKU change of Dr. Althea products</v>
          </cell>
          <cell r="C13971" t="str">
            <v>CLOSED</v>
          </cell>
          <cell r="D13971" t="str">
            <v>Medium</v>
          </cell>
          <cell r="E13971" t="str">
            <v>Chirag Dubal</v>
          </cell>
          <cell r="F13971" t="str">
            <v>Shraddha Dighe</v>
          </cell>
          <cell r="G13971">
            <v>46232.558333333334</v>
          </cell>
          <cell r="H13971">
            <v>46235.533333333333</v>
          </cell>
        </row>
        <row r="13972">
          <cell r="A13972" t="str">
            <v>UCW-35150</v>
          </cell>
          <cell r="B13972" t="str">
            <v>TataCliq x O3+ New Launch 25-07-2026</v>
          </cell>
          <cell r="C13972" t="str">
            <v>CLOSED</v>
          </cell>
          <cell r="D13972" t="str">
            <v>Medium</v>
          </cell>
          <cell r="E13972" t="str">
            <v>Chirag Dubal</v>
          </cell>
          <cell r="F13972" t="str">
            <v>Shraddha Dighe</v>
          </cell>
          <cell r="G13972">
            <v>46232.501388888886</v>
          </cell>
          <cell r="H13972">
            <v>46234.65</v>
          </cell>
        </row>
        <row r="13973">
          <cell r="A13973" t="str">
            <v>UCW-35149</v>
          </cell>
          <cell r="B13973" t="str">
            <v>Tata Cliq  -  New Image - Fragrance (25-07-2026)</v>
          </cell>
          <cell r="C13973" t="str">
            <v>CLOSED</v>
          </cell>
          <cell r="D13973" t="str">
            <v>Medium</v>
          </cell>
          <cell r="E13973" t="str">
            <v>Chirag Dubal</v>
          </cell>
          <cell r="F13973" t="str">
            <v>Shraddha Dighe</v>
          </cell>
          <cell r="G13973">
            <v>46232.499305555553</v>
          </cell>
          <cell r="H13973">
            <v>46246.869444444441</v>
          </cell>
        </row>
        <row r="13974">
          <cell r="A13974" t="str">
            <v>UCW-35144</v>
          </cell>
          <cell r="B13974" t="str">
            <v xml:space="preserve"> Image Addition for WROGN Articles</v>
          </cell>
          <cell r="C13974" t="str">
            <v>CLOSED Due to Inactive/Insufficient Information</v>
          </cell>
          <cell r="D13974" t="str">
            <v>Medium</v>
          </cell>
          <cell r="E13974" t="str">
            <v>Chirag Dubal</v>
          </cell>
          <cell r="F13974" t="str">
            <v>Simi Raichel Zachariah</v>
          </cell>
          <cell r="G13974">
            <v>46232.448611111111</v>
          </cell>
          <cell r="H13974">
            <v>46241.479861111111</v>
          </cell>
        </row>
        <row r="13975">
          <cell r="A13975" t="str">
            <v>UCW-35132</v>
          </cell>
          <cell r="B13975" t="str">
            <v>TCL | Converse | Footwear listing from Rs.3999</v>
          </cell>
          <cell r="C13975" t="str">
            <v>CLOSED</v>
          </cell>
          <cell r="D13975" t="str">
            <v>Medium</v>
          </cell>
          <cell r="E13975" t="str">
            <v>Chirag Dubal</v>
          </cell>
          <cell r="F13975" t="str">
            <v>Shloka Chakre</v>
          </cell>
          <cell r="G13975">
            <v>46231.765972222223</v>
          </cell>
          <cell r="H13975">
            <v>46239.573611111111</v>
          </cell>
        </row>
        <row r="13976">
          <cell r="A13976" t="str">
            <v>UCW-35131</v>
          </cell>
          <cell r="B13976" t="str">
            <v>Guess Footwear Men &amp; Women (New) 18 Options 20-07-2026</v>
          </cell>
          <cell r="C13976" t="str">
            <v>CLOSED</v>
          </cell>
          <cell r="D13976" t="str">
            <v>Medium</v>
          </cell>
          <cell r="E13976" t="str">
            <v>Chirag Dubal</v>
          </cell>
          <cell r="F13976" t="str">
            <v>Shloka Chakre</v>
          </cell>
          <cell r="G13976">
            <v>46231.759722222225</v>
          </cell>
          <cell r="H13976">
            <v>46234.643055555556</v>
          </cell>
        </row>
        <row r="13977">
          <cell r="A13977" t="str">
            <v>UCW-35130</v>
          </cell>
          <cell r="B13977" t="str">
            <v>Under Armour Listing (128047)-27/07/2026</v>
          </cell>
          <cell r="C13977" t="str">
            <v>CLOSED</v>
          </cell>
          <cell r="D13977" t="str">
            <v>Medium</v>
          </cell>
          <cell r="E13977" t="str">
            <v>Chirag Dubal</v>
          </cell>
          <cell r="F13977" t="str">
            <v>Simi Raichel Zachariah</v>
          </cell>
          <cell r="G13977">
            <v>46231.75277777778</v>
          </cell>
          <cell r="H13977">
            <v>46235.636805555558</v>
          </cell>
        </row>
        <row r="13978">
          <cell r="A13978" t="str">
            <v>UCW-35129</v>
          </cell>
          <cell r="B13978" t="str">
            <v>AW'26 Footwear Templates for Fresh Listing - Onitsuka Tiger ( Lot-1 )</v>
          </cell>
          <cell r="C13978" t="str">
            <v>CLOSED</v>
          </cell>
          <cell r="D13978" t="str">
            <v>Medium</v>
          </cell>
          <cell r="E13978" t="str">
            <v>Chirag Dubal</v>
          </cell>
          <cell r="F13978" t="str">
            <v>Shloka Chakre</v>
          </cell>
          <cell r="G13978">
            <v>46231.752083333333</v>
          </cell>
          <cell r="H13978">
            <v>46238.472222222219</v>
          </cell>
        </row>
        <row r="13979">
          <cell r="A13979" t="str">
            <v>UCW-35126</v>
          </cell>
          <cell r="B13979" t="str">
            <v>CLONE - 65 Request to Expedite Catalog Listing</v>
          </cell>
          <cell r="C13979" t="str">
            <v>CLOSED</v>
          </cell>
          <cell r="D13979" t="str">
            <v>Medium</v>
          </cell>
          <cell r="E13979" t="str">
            <v>Chirag Dubal</v>
          </cell>
          <cell r="F13979" t="str">
            <v>Shraddha Dighe</v>
          </cell>
          <cell r="G13979">
            <v>46231.740277777775</v>
          </cell>
          <cell r="H13979">
            <v>46239.567361111112</v>
          </cell>
        </row>
        <row r="13980">
          <cell r="A13980" t="str">
            <v>UCW-35125</v>
          </cell>
          <cell r="B13980" t="str">
            <v>CLONE - CLONE - Images Update - OOMPH - 18.07.2026 - Fashion Jewellery - TATACLIQ</v>
          </cell>
          <cell r="C13980" t="str">
            <v>CLOSED</v>
          </cell>
          <cell r="D13980" t="str">
            <v>Medium</v>
          </cell>
          <cell r="E13980" t="str">
            <v>Chirag Dubal</v>
          </cell>
          <cell r="F13980" t="str">
            <v>Shraddha Dighe</v>
          </cell>
          <cell r="G13980">
            <v>46231.731944444444</v>
          </cell>
          <cell r="H13980">
            <v>46234.787499999999</v>
          </cell>
        </row>
        <row r="13981">
          <cell r="A13981" t="str">
            <v>UCW-35124</v>
          </cell>
          <cell r="B13981" t="str">
            <v xml:space="preserve"> Varnika Arora - Jewellery - 22/07/2026 - 35 SKUs</v>
          </cell>
          <cell r="C13981" t="str">
            <v>CLOSED</v>
          </cell>
          <cell r="D13981" t="str">
            <v>Medium</v>
          </cell>
          <cell r="E13981" t="str">
            <v>Chirag Dubal</v>
          </cell>
          <cell r="F13981" t="str">
            <v>Simi Raichel Zachariah</v>
          </cell>
          <cell r="G13981">
            <v>46231.727777777778</v>
          </cell>
          <cell r="H13981">
            <v>46235.623611111114</v>
          </cell>
        </row>
        <row r="13982">
          <cell r="A13982" t="str">
            <v>UCW-35123</v>
          </cell>
          <cell r="B13982" t="str">
            <v>CLONE - Giva | Silver Jewellery | 125927 | 23-07-2026 (27SKUs)</v>
          </cell>
          <cell r="C13982" t="str">
            <v>CLOSED</v>
          </cell>
          <cell r="D13982" t="str">
            <v>Medium</v>
          </cell>
          <cell r="E13982" t="str">
            <v>Chirag Dubal</v>
          </cell>
          <cell r="F13982" t="str">
            <v>Shraddha Dighe</v>
          </cell>
          <cell r="G13982">
            <v>46231.724999999999</v>
          </cell>
          <cell r="H13982">
            <v>46235.618750000001</v>
          </cell>
        </row>
        <row r="13983">
          <cell r="A13983" t="str">
            <v>UCW-35115</v>
          </cell>
          <cell r="B13983" t="str">
            <v>New Catalog Women_Biba_17-07-2026</v>
          </cell>
          <cell r="C13983" t="str">
            <v>CLOSED</v>
          </cell>
          <cell r="D13983" t="str">
            <v>Medium</v>
          </cell>
          <cell r="E13983" t="str">
            <v>Chirag Dubal</v>
          </cell>
          <cell r="F13983" t="str">
            <v>Simi Raichel Zachariah</v>
          </cell>
          <cell r="G13983">
            <v>46231.675694444442</v>
          </cell>
          <cell r="H13983">
            <v>46239.563888888886</v>
          </cell>
        </row>
        <row r="13984">
          <cell r="A13984" t="str">
            <v>UCW-35114</v>
          </cell>
          <cell r="B13984" t="str">
            <v>Tata Cliq - Adidas Hyperboost Listing - 28th July 2026</v>
          </cell>
          <cell r="C13984" t="str">
            <v>CLOSED</v>
          </cell>
          <cell r="D13984" t="str">
            <v>Medium</v>
          </cell>
          <cell r="E13984" t="str">
            <v>Chirag Dubal</v>
          </cell>
          <cell r="F13984" t="str">
            <v>Shloka Chakre</v>
          </cell>
          <cell r="G13984">
            <v>46231.662499999999</v>
          </cell>
          <cell r="H13984">
            <v>46233.524305555555</v>
          </cell>
        </row>
        <row r="13985">
          <cell r="A13985" t="str">
            <v>UCW-35112</v>
          </cell>
          <cell r="B13985" t="str">
            <v>CLONE - DAVIDOFF REP - 5 STD - NEW Listing - TATA - 22/7/26</v>
          </cell>
          <cell r="C13985" t="str">
            <v>CLOSED</v>
          </cell>
          <cell r="D13985" t="str">
            <v>Medium</v>
          </cell>
          <cell r="E13985" t="str">
            <v>Chirag Dubal</v>
          </cell>
          <cell r="F13985" t="str">
            <v>Shraddha Dighe</v>
          </cell>
          <cell r="G13985">
            <v>46231.65</v>
          </cell>
          <cell r="H13985">
            <v>46234.630555555559</v>
          </cell>
        </row>
        <row r="13986">
          <cell r="A13986" t="str">
            <v>UCW-35110</v>
          </cell>
          <cell r="B13986" t="str">
            <v>CLONE - MONKSTORY - Footwear - 16/07/2026 - 69 SKUs</v>
          </cell>
          <cell r="C13986" t="str">
            <v>CLOSED</v>
          </cell>
          <cell r="D13986" t="str">
            <v>Medium</v>
          </cell>
          <cell r="E13986" t="str">
            <v>Chirag Dubal</v>
          </cell>
          <cell r="F13986" t="str">
            <v>Shraddha Dighe</v>
          </cell>
          <cell r="G13986">
            <v>46231.648611111108</v>
          </cell>
          <cell r="H13986">
            <v>46234.62222222222</v>
          </cell>
        </row>
        <row r="13987">
          <cell r="A13987" t="str">
            <v>UCW-35106</v>
          </cell>
          <cell r="B13987" t="str">
            <v>JUSTCAVALLI_JEWELLERY_115 Styles_</v>
          </cell>
          <cell r="C13987" t="str">
            <v>CLOSED</v>
          </cell>
          <cell r="D13987" t="str">
            <v>Medium</v>
          </cell>
          <cell r="E13987" t="str">
            <v>Chirag Dubal</v>
          </cell>
          <cell r="F13987" t="str">
            <v>Simi Raichel Zachariah</v>
          </cell>
          <cell r="G13987">
            <v>46231.640972222223</v>
          </cell>
          <cell r="H13987">
            <v>46234.615972222222</v>
          </cell>
        </row>
        <row r="13988">
          <cell r="A13988" t="str">
            <v>UCW-35105</v>
          </cell>
          <cell r="B13988" t="str">
            <v>Tata Cliq-adidas DTC|Apparel| Attributes_27-07-26</v>
          </cell>
          <cell r="C13988" t="str">
            <v>CLOSED</v>
          </cell>
          <cell r="D13988" t="str">
            <v>Medium</v>
          </cell>
          <cell r="E13988" t="str">
            <v>Chirag Dubal</v>
          </cell>
          <cell r="F13988" t="str">
            <v>Shloka Chakre</v>
          </cell>
          <cell r="G13988">
            <v>46231.636111111111</v>
          </cell>
          <cell r="H13988">
            <v>46238.763194444444</v>
          </cell>
        </row>
        <row r="13989">
          <cell r="A13989" t="str">
            <v>UCW-35103</v>
          </cell>
          <cell r="B13989" t="str">
            <v>Lot 58 Latin Quarters 20-07-2026</v>
          </cell>
          <cell r="C13989" t="str">
            <v>CLOSED</v>
          </cell>
          <cell r="D13989" t="str">
            <v>Medium</v>
          </cell>
          <cell r="E13989" t="str">
            <v>Chirag Dubal</v>
          </cell>
          <cell r="F13989" t="str">
            <v>Simi Raichel Zachariah</v>
          </cell>
          <cell r="G13989">
            <v>46231.623611111114</v>
          </cell>
          <cell r="H13989">
            <v>46239.540277777778</v>
          </cell>
        </row>
        <row r="13990">
          <cell r="A13990" t="str">
            <v>UCW-35098</v>
          </cell>
          <cell r="B13990" t="str">
            <v>Charles &amp; Keith_Footwear_125610_27thJuly'26 (Batch 14)</v>
          </cell>
          <cell r="C13990" t="str">
            <v>CLOSED</v>
          </cell>
          <cell r="D13990" t="str">
            <v>Medium</v>
          </cell>
          <cell r="E13990" t="str">
            <v>Chirag Dubal</v>
          </cell>
          <cell r="F13990" t="str">
            <v>Shloka Chakre</v>
          </cell>
          <cell r="G13990">
            <v>46231.570138888892</v>
          </cell>
          <cell r="H13990">
            <v>46233.507638888892</v>
          </cell>
        </row>
        <row r="13991">
          <cell r="A13991" t="str">
            <v>UCW-35093</v>
          </cell>
          <cell r="B13991" t="str">
            <v>CLONE - Autumnlane - 15-07-2026 - 128336 - Casual Wear</v>
          </cell>
          <cell r="C13991" t="str">
            <v>CLOSED</v>
          </cell>
          <cell r="D13991" t="str">
            <v>Medium</v>
          </cell>
          <cell r="E13991" t="str">
            <v>Chirag Dubal</v>
          </cell>
          <cell r="F13991" t="str">
            <v>Shraddha Dighe</v>
          </cell>
          <cell r="G13991">
            <v>46231.54791666667</v>
          </cell>
          <cell r="H13991">
            <v>46246.470833333333</v>
          </cell>
        </row>
        <row r="13992">
          <cell r="A13992" t="str">
            <v>UCW-35088</v>
          </cell>
          <cell r="B13992" t="str">
            <v>CLONE - Mia new Silver coin</v>
          </cell>
          <cell r="C13992" t="str">
            <v>CLOSED</v>
          </cell>
          <cell r="D13992" t="str">
            <v>Medium</v>
          </cell>
          <cell r="E13992" t="str">
            <v>Chirag Dubal</v>
          </cell>
          <cell r="F13992" t="str">
            <v>Shraddha Dighe</v>
          </cell>
          <cell r="G13992">
            <v>46231.517361111109</v>
          </cell>
          <cell r="H13992">
            <v>46233.645833333336</v>
          </cell>
        </row>
        <row r="13993">
          <cell r="A13993" t="str">
            <v>UCW-35082</v>
          </cell>
          <cell r="B13993" t="str">
            <v>CLONE - NEEMANS+FOOTWEAR+ 125173+ 15-07-2026</v>
          </cell>
          <cell r="C13993" t="str">
            <v>CLOSED</v>
          </cell>
          <cell r="D13993" t="str">
            <v>Medium</v>
          </cell>
          <cell r="E13993" t="str">
            <v>netscribes</v>
          </cell>
          <cell r="F13993" t="str">
            <v>Shraddha Dighe</v>
          </cell>
          <cell r="G13993">
            <v>46231.461111111108</v>
          </cell>
          <cell r="H13993">
            <v>46238.717361111114</v>
          </cell>
        </row>
        <row r="13994">
          <cell r="A13994" t="str">
            <v>UCW-35076</v>
          </cell>
          <cell r="B13994" t="str">
            <v>Tata CLiQ listing file for women &amp; Men's 20-07-2026</v>
          </cell>
          <cell r="C13994" t="str">
            <v>CLOSED Due to Inactive/Insufficient Information</v>
          </cell>
          <cell r="D13994" t="str">
            <v>Medium</v>
          </cell>
          <cell r="E13994" t="str">
            <v>Chirag Dubal</v>
          </cell>
          <cell r="F13994" t="str">
            <v>Simi Raichel Zachariah</v>
          </cell>
          <cell r="G13994">
            <v>46230.76666666667</v>
          </cell>
          <cell r="H13994">
            <v>46234.430555555555</v>
          </cell>
        </row>
        <row r="13995">
          <cell r="A13995" t="str">
            <v>UCW-35073</v>
          </cell>
          <cell r="B13995" t="str">
            <v>Changes In The Products - HOUSE OF CDC FASHION PVT LTD</v>
          </cell>
          <cell r="C13995" t="str">
            <v>CLOSED</v>
          </cell>
          <cell r="D13995" t="str">
            <v>Medium</v>
          </cell>
          <cell r="E13995" t="str">
            <v>Chirag Dubal</v>
          </cell>
          <cell r="F13995" t="str">
            <v>Shloka Chakre</v>
          </cell>
          <cell r="G13995">
            <v>46230.756944444445</v>
          </cell>
          <cell r="H13995">
            <v>46255.550694444442</v>
          </cell>
        </row>
        <row r="13996">
          <cell r="A13996" t="str">
            <v>UCW-35068</v>
          </cell>
          <cell r="B13996" t="str">
            <v>CLONE - New Launch Listing - 3 gram rose pendant</v>
          </cell>
          <cell r="C13996" t="str">
            <v>CLOSED</v>
          </cell>
          <cell r="D13996" t="str">
            <v>Medium</v>
          </cell>
          <cell r="E13996" t="str">
            <v>Chirag Dubal</v>
          </cell>
          <cell r="F13996" t="str">
            <v>Shraddha Dighe</v>
          </cell>
          <cell r="G13996">
            <v>46230.746527777781</v>
          </cell>
          <cell r="H13996">
            <v>46234.519444444442</v>
          </cell>
        </row>
        <row r="13997">
          <cell r="A13997" t="str">
            <v>UCW-35065</v>
          </cell>
          <cell r="B13997" t="str">
            <v>Request for New Product Cataloguing_PENDANTS_KISNA (75skus)</v>
          </cell>
          <cell r="C13997" t="str">
            <v>CLOSED Due to Inactive/Insufficient Information</v>
          </cell>
          <cell r="D13997" t="str">
            <v>Medium</v>
          </cell>
          <cell r="E13997" t="str">
            <v>Chirag Dubal</v>
          </cell>
          <cell r="F13997" t="str">
            <v>Shraddha Dighe</v>
          </cell>
          <cell r="G13997">
            <v>46230.741666666669</v>
          </cell>
          <cell r="H13997">
            <v>46231.536111111112</v>
          </cell>
        </row>
        <row r="13998">
          <cell r="A13998" t="str">
            <v>UCW-35063</v>
          </cell>
          <cell r="B13998" t="str">
            <v>New Listings_18 Styles_24.07.2026</v>
          </cell>
          <cell r="C13998" t="str">
            <v>CLOSED</v>
          </cell>
          <cell r="D13998" t="str">
            <v>Medium</v>
          </cell>
          <cell r="E13998" t="str">
            <v>Chirag Dubal</v>
          </cell>
          <cell r="F13998" t="str">
            <v>Shloka Chakre</v>
          </cell>
          <cell r="G13998">
            <v>46230.734027777777</v>
          </cell>
          <cell r="H13998">
            <v>46238.724999999999</v>
          </cell>
        </row>
        <row r="13999">
          <cell r="A13999" t="str">
            <v>UCW-35061</v>
          </cell>
          <cell r="B13999" t="str">
            <v>Campus x Tatacliq ~ New Listing_24.07.2026</v>
          </cell>
          <cell r="C13999" t="str">
            <v>CLOSED Due to Inactive/Insufficient Information</v>
          </cell>
          <cell r="D13999" t="str">
            <v>Medium</v>
          </cell>
          <cell r="E13999" t="str">
            <v>Chirag Dubal</v>
          </cell>
          <cell r="F13999" t="str">
            <v>Shloka Chakre</v>
          </cell>
          <cell r="G13999">
            <v>46230.727777777778</v>
          </cell>
          <cell r="H13999">
            <v>46247.511805555558</v>
          </cell>
        </row>
        <row r="14000">
          <cell r="A14000" t="str">
            <v>UCW-35058</v>
          </cell>
          <cell r="B14000" t="str">
            <v>New Styles Catalogue - SCENTRA</v>
          </cell>
          <cell r="C14000" t="str">
            <v>CLOSED</v>
          </cell>
          <cell r="D14000" t="str">
            <v>Medium</v>
          </cell>
          <cell r="E14000" t="str">
            <v>Chirag Dubal</v>
          </cell>
          <cell r="F14000" t="str">
            <v>Simi Raichel Zachariah</v>
          </cell>
          <cell r="G14000">
            <v>46230.711111111108</v>
          </cell>
          <cell r="H14000">
            <v>46234.714583333334</v>
          </cell>
        </row>
        <row r="14001">
          <cell r="A14001" t="str">
            <v>UCW-35054</v>
          </cell>
          <cell r="B14001" t="str">
            <v>New Listings+Rasasi+Perfumes+126349+TCF+24th July 2026</v>
          </cell>
          <cell r="C14001" t="str">
            <v>CLOSED</v>
          </cell>
          <cell r="D14001" t="str">
            <v>Medium</v>
          </cell>
          <cell r="E14001" t="str">
            <v>Chirag Dubal</v>
          </cell>
          <cell r="F14001" t="str">
            <v>Shraddha Dighe</v>
          </cell>
          <cell r="G14001">
            <v>46230.668749999997</v>
          </cell>
          <cell r="H14001">
            <v>46233.477083333331</v>
          </cell>
        </row>
        <row r="14002">
          <cell r="A14002" t="str">
            <v>UCW-35052</v>
          </cell>
          <cell r="B14002" t="str">
            <v>New Listings+Afnan+Perfumes+126349+TCF+24th July 2026</v>
          </cell>
          <cell r="C14002" t="str">
            <v>CLOSED</v>
          </cell>
          <cell r="D14002" t="str">
            <v>Medium</v>
          </cell>
          <cell r="E14002" t="str">
            <v>Chirag Dubal</v>
          </cell>
          <cell r="F14002" t="str">
            <v>Shraddha Dighe</v>
          </cell>
          <cell r="G14002">
            <v>46230.664583333331</v>
          </cell>
          <cell r="H14002">
            <v>46233.472916666666</v>
          </cell>
        </row>
        <row r="14003">
          <cell r="A14003" t="str">
            <v>UCW-35050</v>
          </cell>
          <cell r="B14003" t="str">
            <v>CLONE - SKU Change Request</v>
          </cell>
          <cell r="C14003" t="str">
            <v>CLOSED</v>
          </cell>
          <cell r="D14003" t="str">
            <v>Medium</v>
          </cell>
          <cell r="E14003" t="str">
            <v>Chirag Dubal</v>
          </cell>
          <cell r="F14003" t="str">
            <v>Shraddha Dighe</v>
          </cell>
          <cell r="G14003">
            <v>46230.658333333333</v>
          </cell>
          <cell r="H14003">
            <v>46235.559027777781</v>
          </cell>
        </row>
        <row r="14004">
          <cell r="A14004" t="str">
            <v>UCW-35034</v>
          </cell>
          <cell r="B14004" t="str">
            <v>CLONE - July 26' Order cycle - Fragrance - Samples + NPLs : TCL</v>
          </cell>
          <cell r="C14004" t="str">
            <v>CLOSED</v>
          </cell>
          <cell r="D14004" t="str">
            <v>Medium</v>
          </cell>
          <cell r="E14004" t="str">
            <v>Chirag Dubal</v>
          </cell>
          <cell r="F14004" t="str">
            <v>Shraddha Dighe</v>
          </cell>
          <cell r="G14004">
            <v>46230.606944444444</v>
          </cell>
          <cell r="H14004">
            <v>46233.468055555553</v>
          </cell>
        </row>
        <row r="14005">
          <cell r="A14005" t="str">
            <v>UCW-35033</v>
          </cell>
          <cell r="B14005" t="str">
            <v>CLONE - TCL- New listing - Bvlgari &amp; Hermès GWP</v>
          </cell>
          <cell r="C14005" t="str">
            <v>CLOSED</v>
          </cell>
          <cell r="D14005" t="str">
            <v>Medium</v>
          </cell>
          <cell r="E14005" t="str">
            <v>Chirag Dubal</v>
          </cell>
          <cell r="F14005" t="str">
            <v>Shraddha Dighe</v>
          </cell>
          <cell r="G14005">
            <v>46230.604861111111</v>
          </cell>
          <cell r="H14005">
            <v>46233.463194444441</v>
          </cell>
        </row>
        <row r="14006">
          <cell r="A14006" t="str">
            <v>UCW-35030</v>
          </cell>
          <cell r="B14006" t="str">
            <v>Tatacliq Footwear Batch 25 (July) _Colehaan_23-07-2026</v>
          </cell>
          <cell r="C14006" t="str">
            <v>CLOSED</v>
          </cell>
          <cell r="D14006" t="str">
            <v>Medium</v>
          </cell>
          <cell r="E14006" t="str">
            <v>Chirag Dubal</v>
          </cell>
          <cell r="F14006" t="str">
            <v>Jaibharathi Jagannathan</v>
          </cell>
          <cell r="G14006">
            <v>46230.598611111112</v>
          </cell>
          <cell r="H14006">
            <v>46233.460416666669</v>
          </cell>
        </row>
        <row r="14007">
          <cell r="A14007" t="str">
            <v>UCW-35018</v>
          </cell>
          <cell r="B14007" t="str">
            <v>Ben Sherman Men Apparel Listing</v>
          </cell>
          <cell r="C14007" t="str">
            <v>CLOSED</v>
          </cell>
          <cell r="D14007" t="str">
            <v>Medium</v>
          </cell>
          <cell r="E14007" t="str">
            <v>Chirag Dubal</v>
          </cell>
          <cell r="F14007" t="str">
            <v>Simi Raichel Zachariah</v>
          </cell>
          <cell r="G14007">
            <v>46230.547222222223</v>
          </cell>
          <cell r="H14007">
            <v>46233.743055555555</v>
          </cell>
        </row>
        <row r="14008">
          <cell r="A14008" t="str">
            <v>UCW-35017</v>
          </cell>
          <cell r="B14008" t="str">
            <v>Benetton Women's Catalog Details 23-7-2026</v>
          </cell>
          <cell r="C14008" t="str">
            <v>CLOSED</v>
          </cell>
          <cell r="D14008" t="str">
            <v>Medium</v>
          </cell>
          <cell r="E14008" t="str">
            <v>Chirag Dubal</v>
          </cell>
          <cell r="F14008" t="str">
            <v>Simi Raichel Zachariah</v>
          </cell>
          <cell r="G14008">
            <v>46230.54583333333</v>
          </cell>
          <cell r="H14008">
            <v>46234.591666666667</v>
          </cell>
        </row>
        <row r="14009">
          <cell r="A14009" t="str">
            <v>UCW-35013</v>
          </cell>
          <cell r="B14009" t="str">
            <v>CLONE - Ben Sherman Footwear Listing</v>
          </cell>
          <cell r="C14009" t="str">
            <v>CLOSED</v>
          </cell>
          <cell r="D14009" t="str">
            <v>Medium</v>
          </cell>
          <cell r="E14009" t="str">
            <v>Chirag Dubal</v>
          </cell>
          <cell r="F14009" t="str">
            <v>Simi Raichel Zachariah</v>
          </cell>
          <cell r="G14009">
            <v>46230.540972222225</v>
          </cell>
          <cell r="H14009">
            <v>46234.708333333336</v>
          </cell>
        </row>
        <row r="14010">
          <cell r="A14010" t="str">
            <v>UCW-35012</v>
          </cell>
          <cell r="B14010" t="str">
            <v>SKU EAN Updates &amp; Stock Activation (Primespot) - L'Occitane (New)</v>
          </cell>
          <cell r="C14010" t="str">
            <v>CLOSED</v>
          </cell>
          <cell r="D14010" t="str">
            <v>Medium</v>
          </cell>
          <cell r="E14010" t="str">
            <v>Chirag Dubal</v>
          </cell>
          <cell r="F14010" t="str">
            <v>Shraddha Dighe</v>
          </cell>
          <cell r="G14010">
            <v>46230.538888888892</v>
          </cell>
          <cell r="H14010">
            <v>46258.576388888891</v>
          </cell>
        </row>
        <row r="14011">
          <cell r="A14011" t="str">
            <v>UCW-35011</v>
          </cell>
          <cell r="B14011" t="str">
            <v xml:space="preserve">Request to Update Jewelry Terminology- Additional Skus </v>
          </cell>
          <cell r="C14011" t="str">
            <v>CLOSED</v>
          </cell>
          <cell r="D14011" t="str">
            <v>Medium</v>
          </cell>
          <cell r="E14011" t="str">
            <v>Chirag Dubal</v>
          </cell>
          <cell r="F14011" t="str">
            <v>Simi Raichel Zachariah</v>
          </cell>
          <cell r="G14011">
            <v>46230.538194444445</v>
          </cell>
          <cell r="H14011">
            <v>46233.473611111112</v>
          </cell>
        </row>
        <row r="14012">
          <cell r="A14012" t="str">
            <v>UCW-35005</v>
          </cell>
          <cell r="B14012" t="str">
            <v>OLAPLEX H1 2026 - Launch Overview &amp; Next Steps</v>
          </cell>
          <cell r="C14012" t="str">
            <v>CLOSED Due to Inactive/Insufficient Information</v>
          </cell>
          <cell r="D14012" t="str">
            <v>Medium</v>
          </cell>
          <cell r="E14012" t="str">
            <v>Chirag Dubal</v>
          </cell>
          <cell r="F14012" t="str">
            <v>Simi Raichel Zachariah</v>
          </cell>
          <cell r="G14012">
            <v>46230.517361111109</v>
          </cell>
          <cell r="H14012">
            <v>46231.713194444441</v>
          </cell>
        </row>
        <row r="14013">
          <cell r="A14013" t="str">
            <v>UCW-35004</v>
          </cell>
          <cell r="B14013" t="str">
            <v>December'25 Order cycle - Fragrance - Samples + NPLs + GWP : TCL</v>
          </cell>
          <cell r="C14013" t="str">
            <v>CLOSED</v>
          </cell>
          <cell r="D14013" t="str">
            <v>Medium</v>
          </cell>
          <cell r="E14013" t="str">
            <v>Chirag Dubal</v>
          </cell>
          <cell r="F14013" t="str">
            <v>Simi Raichel Zachariah</v>
          </cell>
          <cell r="G14013">
            <v>46230.51458333333</v>
          </cell>
          <cell r="H14013">
            <v>46233.414583333331</v>
          </cell>
        </row>
        <row r="14014">
          <cell r="A14014" t="str">
            <v>UCW-34997</v>
          </cell>
          <cell r="B14014" t="str">
            <v>CLONE - Tangerine Jewelry</v>
          </cell>
          <cell r="C14014" t="str">
            <v>CLOSED Due to Inactive/Insufficient Information</v>
          </cell>
          <cell r="D14014" t="str">
            <v>Medium</v>
          </cell>
          <cell r="E14014" t="str">
            <v>Chirag Dubal</v>
          </cell>
          <cell r="F14014" t="str">
            <v>Shraddha Dighe</v>
          </cell>
          <cell r="G14014">
            <v>46230.461805555555</v>
          </cell>
          <cell r="H14014">
            <v>46234.479861111111</v>
          </cell>
        </row>
        <row r="14015">
          <cell r="A14015" t="str">
            <v>UCW-34995</v>
          </cell>
          <cell r="B14015" t="str">
            <v>Cloned-Honasa Updated A+ and E-Commerce Creatives- Tata Cliq (July-1)</v>
          </cell>
          <cell r="C14015" t="str">
            <v>CLOSED</v>
          </cell>
          <cell r="D14015" t="str">
            <v>Medium</v>
          </cell>
          <cell r="E14015" t="str">
            <v>Chirag Dubal</v>
          </cell>
          <cell r="F14015" t="str">
            <v>netscribes</v>
          </cell>
          <cell r="G14015">
            <v>46230.453472222223</v>
          </cell>
          <cell r="H14015">
            <v>46238.612500000003</v>
          </cell>
        </row>
        <row r="14016">
          <cell r="A14016" t="str">
            <v>UCW-34980</v>
          </cell>
          <cell r="B14016" t="str">
            <v xml:space="preserve"> TATA CLIQ IKM BRUSHES LISTING </v>
          </cell>
          <cell r="C14016" t="str">
            <v>CLOSED</v>
          </cell>
          <cell r="D14016" t="str">
            <v>Medium</v>
          </cell>
          <cell r="E14016" t="str">
            <v>Chirag Dubal</v>
          </cell>
          <cell r="F14016" t="str">
            <v>Simi Raichel Zachariah</v>
          </cell>
          <cell r="G14016">
            <v>46229.779861111114</v>
          </cell>
          <cell r="H14016">
            <v>46232.711111111108</v>
          </cell>
        </row>
        <row r="14017">
          <cell r="A14017" t="str">
            <v>UCW-34976</v>
          </cell>
          <cell r="B14017" t="str">
            <v>Scarf Tie - Cataloguing</v>
          </cell>
          <cell r="C14017" t="str">
            <v>CLOSED</v>
          </cell>
          <cell r="D14017" t="str">
            <v>Medium</v>
          </cell>
          <cell r="E14017" t="str">
            <v>Chirag Dubal</v>
          </cell>
          <cell r="F14017" t="str">
            <v>Simi Raichel Zachariah</v>
          </cell>
          <cell r="G14017">
            <v>46229.770138888889</v>
          </cell>
          <cell r="H14017">
            <v>46232.70416666667</v>
          </cell>
        </row>
        <row r="14018">
          <cell r="A14018" t="str">
            <v>UCW-34966</v>
          </cell>
          <cell r="B14018" t="str">
            <v>CLONE - New Listing - Catalog Sheet</v>
          </cell>
          <cell r="C14018" t="str">
            <v>CLOSED</v>
          </cell>
          <cell r="D14018" t="str">
            <v>Medium</v>
          </cell>
          <cell r="E14018" t="str">
            <v>Chirag Dubal</v>
          </cell>
          <cell r="F14018" t="str">
            <v>Shraddha Dighe</v>
          </cell>
          <cell r="G14018">
            <v>46229.51666666667</v>
          </cell>
          <cell r="H14018">
            <v>46232.697916666664</v>
          </cell>
        </row>
        <row r="14019">
          <cell r="A14019" t="str">
            <v>UCW-34965</v>
          </cell>
          <cell r="B14019" t="str">
            <v>Request for for New Product Listing</v>
          </cell>
          <cell r="C14019" t="str">
            <v>CLOSED Due to Inactive/Insufficient Information</v>
          </cell>
          <cell r="D14019" t="str">
            <v>Medium</v>
          </cell>
          <cell r="E14019" t="str">
            <v>Chirag Dubal</v>
          </cell>
          <cell r="F14019" t="str">
            <v>Shraddha Dighe</v>
          </cell>
          <cell r="G14019">
            <v>46229.515277777777</v>
          </cell>
          <cell r="H14019">
            <v>46247.67291666667</v>
          </cell>
        </row>
        <row r="14020">
          <cell r="A14020" t="str">
            <v>UCW-34964</v>
          </cell>
          <cell r="B14020" t="str">
            <v>CLONE - Tata Cliq  - New Listing - BMW and MAX&amp;CO. (New Brand)</v>
          </cell>
          <cell r="C14020" t="str">
            <v>CLOSED</v>
          </cell>
          <cell r="D14020" t="str">
            <v>Medium</v>
          </cell>
          <cell r="E14020" t="str">
            <v>Chirag Dubal</v>
          </cell>
          <cell r="F14020" t="str">
            <v>Shraddha Dighe</v>
          </cell>
          <cell r="G14020">
            <v>46229.512499999997</v>
          </cell>
          <cell r="H14020">
            <v>46232.69027777778</v>
          </cell>
        </row>
        <row r="14021">
          <cell r="A14021" t="str">
            <v>UCW-34956</v>
          </cell>
          <cell r="B14021" t="str">
            <v>Request for SKU Replacement and Image Update</v>
          </cell>
          <cell r="C14021" t="str">
            <v>CLOSED</v>
          </cell>
          <cell r="D14021" t="str">
            <v>Medium</v>
          </cell>
          <cell r="E14021" t="str">
            <v>Chirag Dubal</v>
          </cell>
          <cell r="F14021" t="str">
            <v>Shraddha Dighe</v>
          </cell>
          <cell r="G14021">
            <v>46229.031944444447</v>
          </cell>
          <cell r="H14021">
            <v>46258.575694444444</v>
          </cell>
        </row>
        <row r="14022">
          <cell r="A14022" t="str">
            <v>UCW-34953</v>
          </cell>
          <cell r="B14022" t="str">
            <v>MNY | Sky Tubes - PDP Update | TATACLIQ - Fashion | Seller Code 125928</v>
          </cell>
          <cell r="C14022" t="str">
            <v>CLOSED</v>
          </cell>
          <cell r="D14022" t="str">
            <v>Medium</v>
          </cell>
          <cell r="E14022" t="str">
            <v>Chirag Dubal</v>
          </cell>
          <cell r="F14022" t="str">
            <v>Shraddha Dighe</v>
          </cell>
          <cell r="G14022">
            <v>46229.027777777781</v>
          </cell>
          <cell r="H14022">
            <v>46258.575694444444</v>
          </cell>
        </row>
        <row r="14023">
          <cell r="A14023" t="str">
            <v>UCW-34944</v>
          </cell>
          <cell r="B14023" t="str">
            <v>ALDO Footwear Catalog Submission (TC&amp;TCL) - 16.07.2025</v>
          </cell>
          <cell r="C14023" t="str">
            <v>CLOSED Due to Inactive/Insufficient Information</v>
          </cell>
          <cell r="D14023" t="str">
            <v>Medium</v>
          </cell>
          <cell r="E14023" t="str">
            <v>Mohd Tahir Shaikh</v>
          </cell>
          <cell r="F14023" t="str">
            <v>Shloka Chakre</v>
          </cell>
          <cell r="G14023">
            <v>46228.993750000001</v>
          </cell>
          <cell r="H14023">
            <v>46244.400694444441</v>
          </cell>
        </row>
        <row r="14024">
          <cell r="A14024" t="str">
            <v>UCW-34943</v>
          </cell>
          <cell r="B14024" t="str">
            <v>Tata Lux TT.BAGATT AW25 Lot 1 styles _Footwear_11 options_126492_21/07/2025</v>
          </cell>
          <cell r="C14024" t="str">
            <v>CLOSED</v>
          </cell>
          <cell r="D14024" t="str">
            <v>Medium</v>
          </cell>
          <cell r="E14024" t="str">
            <v>Chirag Dubal</v>
          </cell>
          <cell r="F14024" t="str">
            <v>Shloka Chakre</v>
          </cell>
          <cell r="G14024">
            <v>46228.98541666667</v>
          </cell>
          <cell r="H14024">
            <v>46234.684027777781</v>
          </cell>
        </row>
        <row r="14025">
          <cell r="A14025" t="str">
            <v>UCW-34942</v>
          </cell>
          <cell r="B14025" t="str">
            <v>Tata Cliq TT.BAGATT AW25 Lot 1 styles _Footwear_11 options_124766_21/07/2025</v>
          </cell>
          <cell r="C14025" t="str">
            <v>CLOSED</v>
          </cell>
          <cell r="D14025" t="str">
            <v>Medium</v>
          </cell>
          <cell r="E14025" t="str">
            <v>Chirag Dubal</v>
          </cell>
          <cell r="F14025" t="str">
            <v>Shloka Chakre</v>
          </cell>
          <cell r="G14025">
            <v>46228.980555555558</v>
          </cell>
          <cell r="H14025">
            <v>46235.430555555555</v>
          </cell>
        </row>
        <row r="14026">
          <cell r="A14026" t="str">
            <v>UCW-34920</v>
          </cell>
          <cell r="B14026" t="str">
            <v xml:space="preserve">CH La Bomba Cataloguing  </v>
          </cell>
          <cell r="C14026" t="str">
            <v>CLOSED</v>
          </cell>
          <cell r="D14026" t="str">
            <v>Medium</v>
          </cell>
          <cell r="E14026" t="str">
            <v>Chirag Dubal</v>
          </cell>
          <cell r="F14026" t="str">
            <v>Simi Raichel Zachariah</v>
          </cell>
          <cell r="G14026">
            <v>46228.73333333333</v>
          </cell>
          <cell r="H14026">
            <v>46232.680555555555</v>
          </cell>
        </row>
        <row r="14027">
          <cell r="A14027" t="str">
            <v>UCW-34917</v>
          </cell>
          <cell r="B14027" t="str">
            <v>Fw: Tata Cliq - Gift box Listings</v>
          </cell>
          <cell r="C14027" t="str">
            <v>CLOSED</v>
          </cell>
          <cell r="D14027" t="str">
            <v>Medium</v>
          </cell>
          <cell r="E14027" t="str">
            <v>Chirag Dubal</v>
          </cell>
          <cell r="F14027" t="str">
            <v>Simi Raichel Zachariah</v>
          </cell>
          <cell r="G14027">
            <v>46228.711805555555</v>
          </cell>
          <cell r="H14027">
            <v>46233.40347222222</v>
          </cell>
        </row>
        <row r="14028">
          <cell r="A14028" t="str">
            <v>UCW-34913</v>
          </cell>
          <cell r="B14028" t="str">
            <v>PDP strip remove</v>
          </cell>
          <cell r="C14028" t="str">
            <v>CLOSED</v>
          </cell>
          <cell r="D14028" t="str">
            <v>Medium</v>
          </cell>
          <cell r="E14028" t="str">
            <v>Chirag Dubal</v>
          </cell>
          <cell r="F14028" t="str">
            <v>Shraddha Dighe</v>
          </cell>
          <cell r="G14028">
            <v>46228.70416666667</v>
          </cell>
          <cell r="H14028">
            <v>46234.776388888888</v>
          </cell>
        </row>
        <row r="14029">
          <cell r="A14029" t="str">
            <v>UCW-34904</v>
          </cell>
          <cell r="B14029" t="str">
            <v>Aapno Rajasthan | Fashion Jewellery | 126205 | 22-07-26 (199skus)</v>
          </cell>
          <cell r="C14029" t="str">
            <v>CLOSED</v>
          </cell>
          <cell r="D14029" t="str">
            <v>Medium</v>
          </cell>
          <cell r="E14029" t="str">
            <v>Chirag Dubal</v>
          </cell>
          <cell r="F14029" t="str">
            <v>Simi Raichel Zachariah</v>
          </cell>
          <cell r="G14029">
            <v>46228.672222222223</v>
          </cell>
          <cell r="H14029">
            <v>46233.397916666669</v>
          </cell>
        </row>
        <row r="14030">
          <cell r="A14030" t="str">
            <v>UCW-34900</v>
          </cell>
          <cell r="B14030" t="str">
            <v>Request to Update Product Images &lt;&gt; Tatacliq</v>
          </cell>
          <cell r="C14030" t="str">
            <v>CLOSED</v>
          </cell>
          <cell r="D14030" t="str">
            <v>Medium</v>
          </cell>
          <cell r="E14030" t="str">
            <v>Chirag Dubal</v>
          </cell>
          <cell r="F14030" t="str">
            <v>Simi Raichel Zachariah</v>
          </cell>
          <cell r="G14030">
            <v>46228.665277777778</v>
          </cell>
          <cell r="H14030">
            <v>46234.8</v>
          </cell>
        </row>
        <row r="14031">
          <cell r="A14031" t="str">
            <v>UCW-34891</v>
          </cell>
          <cell r="B14031" t="str">
            <v>Diwali Box| 2733568|TCL</v>
          </cell>
          <cell r="C14031" t="str">
            <v>CLOSED Due to Inactive/Insufficient Information</v>
          </cell>
          <cell r="D14031" t="str">
            <v>Medium</v>
          </cell>
          <cell r="E14031" t="str">
            <v>Chirag Dubal</v>
          </cell>
          <cell r="F14031" t="str">
            <v>Shraddha Dighe</v>
          </cell>
          <cell r="G14031">
            <v>46228.652083333334</v>
          </cell>
          <cell r="H14031">
            <v>46258.535416666666</v>
          </cell>
        </row>
        <row r="14032">
          <cell r="A14032" t="str">
            <v>UCW-34869</v>
          </cell>
          <cell r="B14032" t="str">
            <v>Guess Footwear Men &amp; Women (New) 13 Options 20-07-2026</v>
          </cell>
          <cell r="C14032" t="str">
            <v>CLOSED</v>
          </cell>
          <cell r="D14032" t="str">
            <v>Medium</v>
          </cell>
          <cell r="E14032" t="str">
            <v>Chirag Dubal</v>
          </cell>
          <cell r="F14032" t="str">
            <v>Shloka Chakre</v>
          </cell>
          <cell r="G14032">
            <v>46228.600694444445</v>
          </cell>
          <cell r="H14032">
            <v>46230.588888888888</v>
          </cell>
        </row>
        <row r="14033">
          <cell r="A14033" t="str">
            <v>UCW-34865</v>
          </cell>
          <cell r="B14033" t="str">
            <v>Tata Cliq Lux - FALL'26 Newness Listing Jewellery (Adonis Kommerce - 127636)</v>
          </cell>
          <cell r="C14033" t="str">
            <v>CLOSED</v>
          </cell>
          <cell r="D14033" t="str">
            <v>Medium</v>
          </cell>
          <cell r="E14033" t="str">
            <v>Chirag Dubal</v>
          </cell>
          <cell r="F14033" t="str">
            <v>Simi Raichel Zachariah</v>
          </cell>
          <cell r="G14033">
            <v>46228.527777777781</v>
          </cell>
          <cell r="H14033">
            <v>46234.447916666664</v>
          </cell>
        </row>
        <row r="14034">
          <cell r="A14034" t="str">
            <v>UCW-34862</v>
          </cell>
          <cell r="B14034" t="str">
            <v>Colors Queen || Makeup || 129094 || 21-07-2026</v>
          </cell>
          <cell r="C14034" t="str">
            <v>CLOSED</v>
          </cell>
          <cell r="D14034" t="str">
            <v>Medium</v>
          </cell>
          <cell r="E14034" t="str">
            <v>Chirag Dubal</v>
          </cell>
          <cell r="F14034" t="str">
            <v>Simi Raichel Zachariah</v>
          </cell>
          <cell r="G14034">
            <v>46228.509722222225</v>
          </cell>
          <cell r="H14034">
            <v>46233.670138888891</v>
          </cell>
        </row>
        <row r="14035">
          <cell r="A14035" t="str">
            <v>UCW-34860</v>
          </cell>
          <cell r="B14035" t="str">
            <v>EL GWP 21st July (Local GWP)</v>
          </cell>
          <cell r="C14035" t="str">
            <v>CLOSED</v>
          </cell>
          <cell r="D14035" t="str">
            <v>Medium</v>
          </cell>
          <cell r="E14035" t="str">
            <v>Chirag Dubal</v>
          </cell>
          <cell r="F14035" t="str">
            <v>Simi Raichel Zachariah</v>
          </cell>
          <cell r="G14035">
            <v>46228.504166666666</v>
          </cell>
          <cell r="H14035">
            <v>46230.581250000003</v>
          </cell>
        </row>
        <row r="14036">
          <cell r="A14036" t="str">
            <v>UCW-34856</v>
          </cell>
          <cell r="B14036" t="str">
            <v>Foxtale X Tata Cliq Clarifying Swirl Mask listing</v>
          </cell>
          <cell r="C14036" t="str">
            <v>CLOSED Due to Inactive/Insufficient Information</v>
          </cell>
          <cell r="D14036" t="str">
            <v>Medium</v>
          </cell>
          <cell r="E14036" t="str">
            <v>Chirag Dubal</v>
          </cell>
          <cell r="F14036" t="str">
            <v>Simi Raichel Zachariah</v>
          </cell>
          <cell r="G14036">
            <v>46228.463888888888</v>
          </cell>
          <cell r="H14036">
            <v>46231.462500000001</v>
          </cell>
        </row>
        <row r="14037">
          <cell r="A14037" t="str">
            <v>UCW-34845</v>
          </cell>
          <cell r="B14037" t="str">
            <v>Kitbag listing file (SC:129280</v>
          </cell>
          <cell r="C14037" t="str">
            <v>CLOSED</v>
          </cell>
          <cell r="D14037" t="str">
            <v>Medium</v>
          </cell>
          <cell r="E14037" t="str">
            <v>Chirag Dubal</v>
          </cell>
          <cell r="F14037" t="str">
            <v>Simi Raichel Zachariah</v>
          </cell>
          <cell r="G14037">
            <v>46227.806944444441</v>
          </cell>
          <cell r="H14037">
            <v>46232.645138888889</v>
          </cell>
        </row>
        <row r="14038">
          <cell r="A14038" t="str">
            <v>UCW-34842</v>
          </cell>
          <cell r="B14038" t="str">
            <v>Woodland / Footwear / 196 SKU's / 28 Options / 17-07-26</v>
          </cell>
          <cell r="C14038" t="str">
            <v>CLOSED</v>
          </cell>
          <cell r="D14038" t="str">
            <v>Medium</v>
          </cell>
          <cell r="E14038" t="str">
            <v>Chirag Dubal</v>
          </cell>
          <cell r="F14038" t="str">
            <v>Sneha Nadar</v>
          </cell>
          <cell r="G14038">
            <v>46227.79583333333</v>
          </cell>
          <cell r="H14038">
            <v>46231.556944444441</v>
          </cell>
        </row>
        <row r="14039">
          <cell r="A14039" t="str">
            <v>UCW-34822</v>
          </cell>
          <cell r="B14039" t="str">
            <v>Auraa Trends - Jewelery - 24/06/2026 - 37 SKUs</v>
          </cell>
          <cell r="C14039" t="str">
            <v>CLOSED</v>
          </cell>
          <cell r="D14039" t="str">
            <v>Medium</v>
          </cell>
          <cell r="E14039" t="str">
            <v>Chirag Dubal</v>
          </cell>
          <cell r="F14039" t="str">
            <v>Shloka Chakre</v>
          </cell>
          <cell r="G14039">
            <v>46227.685416666667</v>
          </cell>
          <cell r="H14039">
            <v>46232.623611111114</v>
          </cell>
        </row>
        <row r="14040">
          <cell r="A14040" t="str">
            <v>UCW-34821</v>
          </cell>
          <cell r="B14040" t="str">
            <v>Muthoot New Listing - Seller ID 128830</v>
          </cell>
          <cell r="C14040" t="str">
            <v>CLOSED</v>
          </cell>
          <cell r="D14040" t="str">
            <v>Medium</v>
          </cell>
          <cell r="E14040" t="str">
            <v>Chirag Dubal</v>
          </cell>
          <cell r="F14040" t="str">
            <v>Shraddha Dighe</v>
          </cell>
          <cell r="G14040">
            <v>46227.681250000001</v>
          </cell>
          <cell r="H14040">
            <v>46232.47152777778</v>
          </cell>
        </row>
        <row r="14041">
          <cell r="A14041" t="str">
            <v>UCW-34818</v>
          </cell>
          <cell r="B14041" t="str">
            <v>PNG Jewellers | Silver Rakhi | Code - 124260 | Total SKUs - 108</v>
          </cell>
          <cell r="C14041" t="str">
            <v>CLOSED</v>
          </cell>
          <cell r="D14041" t="str">
            <v>Medium</v>
          </cell>
          <cell r="E14041" t="str">
            <v>Chirag Dubal</v>
          </cell>
          <cell r="F14041" t="str">
            <v>Shraddha Dighe</v>
          </cell>
          <cell r="G14041">
            <v>46227.67083333333</v>
          </cell>
          <cell r="H14041">
            <v>46233.388194444444</v>
          </cell>
        </row>
        <row r="14042">
          <cell r="A14042" t="str">
            <v>UCW-34815</v>
          </cell>
          <cell r="B14042" t="str">
            <v>Request for New Product Cataloguing_PENDANTS_KISNA</v>
          </cell>
          <cell r="C14042" t="str">
            <v>CLOSED</v>
          </cell>
          <cell r="D14042" t="str">
            <v>Medium</v>
          </cell>
          <cell r="E14042" t="str">
            <v>Chirag Dubal</v>
          </cell>
          <cell r="F14042" t="str">
            <v>Shraddha Dighe</v>
          </cell>
          <cell r="G14042">
            <v>46227.661805555559</v>
          </cell>
          <cell r="H14042">
            <v>46240.73541666667</v>
          </cell>
        </row>
        <row r="14043">
          <cell r="A14043" t="str">
            <v>UCW-34813</v>
          </cell>
          <cell r="B14043" t="str">
            <v>Giva | Silver Jewellery | 125927 | 14-07-2026 &amp; 16-07-2026 (22SKUs) | Rakhi collection 2nd slot</v>
          </cell>
          <cell r="C14043" t="str">
            <v>CLOSED</v>
          </cell>
          <cell r="D14043" t="str">
            <v>Medium</v>
          </cell>
          <cell r="E14043" t="str">
            <v>Chirag Dubal</v>
          </cell>
          <cell r="F14043" t="str">
            <v>Shraddha Dighe</v>
          </cell>
          <cell r="G14043">
            <v>46227.65625</v>
          </cell>
          <cell r="H14043">
            <v>46232.456944444442</v>
          </cell>
        </row>
        <row r="14044">
          <cell r="A14044" t="str">
            <v>UCW-34797</v>
          </cell>
          <cell r="B14044" t="str">
            <v>PDP images update Smart Peeling White Jewel Perle</v>
          </cell>
          <cell r="C14044" t="str">
            <v>CLOSED</v>
          </cell>
          <cell r="D14044" t="str">
            <v>Medium</v>
          </cell>
          <cell r="E14044" t="str">
            <v>Chirag Dubal</v>
          </cell>
          <cell r="F14044" t="str">
            <v>Shraddha Dighe</v>
          </cell>
          <cell r="G14044">
            <v>46227.517361111109</v>
          </cell>
          <cell r="H14044">
            <v>46230.587500000001</v>
          </cell>
        </row>
        <row r="14045">
          <cell r="A14045" t="str">
            <v>UCW-34795</v>
          </cell>
          <cell r="B14045" t="str">
            <v>GWP listing July'26</v>
          </cell>
          <cell r="C14045" t="str">
            <v>CLOSED Due to Inactive/Insufficient Information</v>
          </cell>
          <cell r="D14045" t="str">
            <v>Medium</v>
          </cell>
          <cell r="E14045" t="str">
            <v>netscribes</v>
          </cell>
          <cell r="F14045" t="str">
            <v>Shraddha Dighe</v>
          </cell>
          <cell r="G14045">
            <v>46227.490277777775</v>
          </cell>
          <cell r="H14045">
            <v>46237.835416666669</v>
          </cell>
        </row>
        <row r="14046">
          <cell r="A14046" t="str">
            <v>UCW-34794</v>
          </cell>
          <cell r="B14046" t="str">
            <v>JML: EANS TO BE UPDATED July'26</v>
          </cell>
          <cell r="C14046" t="str">
            <v>CLOSED</v>
          </cell>
          <cell r="D14046" t="str">
            <v>Medium</v>
          </cell>
          <cell r="E14046" t="str">
            <v>Chirag Dubal</v>
          </cell>
          <cell r="F14046" t="str">
            <v>Shraddha Dighe</v>
          </cell>
          <cell r="G14046">
            <v>46227.486805555556</v>
          </cell>
          <cell r="H14046">
            <v>46238.622916666667</v>
          </cell>
        </row>
        <row r="14047">
          <cell r="A14047" t="str">
            <v>UCW-34783</v>
          </cell>
          <cell r="B14047" t="str">
            <v>Kiddopanti Image Change Request 18th_July_2026</v>
          </cell>
          <cell r="C14047" t="str">
            <v>CLOSED</v>
          </cell>
          <cell r="D14047" t="str">
            <v>Medium</v>
          </cell>
          <cell r="E14047" t="str">
            <v>Chirag Dubal</v>
          </cell>
          <cell r="F14047" t="str">
            <v>Shraddha Dighe</v>
          </cell>
          <cell r="G14047">
            <v>46226.774305555555</v>
          </cell>
          <cell r="H14047">
            <v>46228.668055555558</v>
          </cell>
        </row>
        <row r="14048">
          <cell r="A14048" t="str">
            <v>UCW-34782</v>
          </cell>
          <cell r="B14048" t="str">
            <v>TataCliq x O3+ New Launch 18-07-2026</v>
          </cell>
          <cell r="C14048" t="str">
            <v>CLOSED</v>
          </cell>
          <cell r="D14048" t="str">
            <v>Medium</v>
          </cell>
          <cell r="E14048" t="str">
            <v>Chirag Dubal</v>
          </cell>
          <cell r="F14048" t="str">
            <v>Shraddha Dighe</v>
          </cell>
          <cell r="G14048">
            <v>46226.772222222222</v>
          </cell>
          <cell r="H14048">
            <v>46228.620833333334</v>
          </cell>
        </row>
        <row r="14049">
          <cell r="A14049" t="str">
            <v>UCW-34768</v>
          </cell>
          <cell r="B14049" t="str">
            <v>FY27 Diwali GWPs - Cataloguing &amp; Local PO Creation - TCL</v>
          </cell>
          <cell r="C14049" t="str">
            <v>CLOSED</v>
          </cell>
          <cell r="D14049" t="str">
            <v>Medium</v>
          </cell>
          <cell r="E14049" t="str">
            <v>Chirag Dubal</v>
          </cell>
          <cell r="F14049" t="str">
            <v>Shraddha Dighe</v>
          </cell>
          <cell r="G14049">
            <v>46226.668749999997</v>
          </cell>
          <cell r="H14049">
            <v>46230.574999999997</v>
          </cell>
        </row>
        <row r="14050">
          <cell r="A14050" t="str">
            <v>UCW-34765</v>
          </cell>
          <cell r="B14050" t="str">
            <v>Cloned-R&amp;B - Apparel - Seller Code 123986 - New Listing - 01-07-2026 (Lot 11 Women))</v>
          </cell>
          <cell r="C14050" t="str">
            <v>CLOSED</v>
          </cell>
          <cell r="D14050" t="str">
            <v>Medium</v>
          </cell>
          <cell r="E14050" t="str">
            <v>Chirag Dubal</v>
          </cell>
          <cell r="F14050" t="str">
            <v>netscribes</v>
          </cell>
          <cell r="G14050">
            <v>46226.65</v>
          </cell>
          <cell r="H14050">
            <v>46230.569444444445</v>
          </cell>
        </row>
        <row r="14051">
          <cell r="A14051" t="str">
            <v>UCW-34757</v>
          </cell>
          <cell r="B14051" t="str">
            <v>CLONE - Images Update - OOMPH - 18.07.2026 - Fashion Jewellery - TATACLIQ</v>
          </cell>
          <cell r="C14051" t="str">
            <v>CLOSED</v>
          </cell>
          <cell r="D14051" t="str">
            <v>Medium</v>
          </cell>
          <cell r="E14051" t="str">
            <v>Chirag Dubal</v>
          </cell>
          <cell r="F14051" t="str">
            <v>Shraddha Dighe</v>
          </cell>
          <cell r="G14051">
            <v>46226.628472222219</v>
          </cell>
          <cell r="H14051">
            <v>46233.728472222225</v>
          </cell>
        </row>
        <row r="14052">
          <cell r="A14052" t="str">
            <v>UCW-34744</v>
          </cell>
          <cell r="B14052" t="str">
            <v>Tata Cliq  - New Listing - Lolita Lempika and Replay (22-07-2026)</v>
          </cell>
          <cell r="C14052" t="str">
            <v>CLOSED</v>
          </cell>
          <cell r="D14052" t="str">
            <v>Medium</v>
          </cell>
          <cell r="E14052" t="str">
            <v>Chirag Dubal</v>
          </cell>
          <cell r="F14052" t="str">
            <v>Shraddha Dighe</v>
          </cell>
          <cell r="G14052">
            <v>46225.741666666669</v>
          </cell>
          <cell r="H14052">
            <v>46230.527777777781</v>
          </cell>
        </row>
        <row r="14053">
          <cell r="A14053" t="str">
            <v>UCW-34722</v>
          </cell>
          <cell r="B14053" t="str">
            <v>CLONE - Fabindia – Apparel &amp; Jewellery– Seller Code-126453 – SKU Count-486 – Style Count-93 – 09-07-2026</v>
          </cell>
          <cell r="C14053" t="str">
            <v>CLOSED</v>
          </cell>
          <cell r="D14053" t="str">
            <v>Medium</v>
          </cell>
          <cell r="E14053" t="str">
            <v>netscribes</v>
          </cell>
          <cell r="F14053" t="str">
            <v>netscribes</v>
          </cell>
          <cell r="G14053">
            <v>46225.513194444444</v>
          </cell>
          <cell r="H14053">
            <v>46225.561111111114</v>
          </cell>
        </row>
        <row r="14054">
          <cell r="A14054" t="str">
            <v>UCW-34714</v>
          </cell>
          <cell r="B14054" t="str">
            <v>New launch cataloguing details of HUGO BOSS(BOSS BOTTLED BEYOND FOR HIM)_Fragrance for TCL_01_July_26</v>
          </cell>
          <cell r="C14054" t="str">
            <v>CLOSED</v>
          </cell>
          <cell r="D14054" t="str">
            <v>Medium</v>
          </cell>
          <cell r="E14054" t="str">
            <v>netscribes</v>
          </cell>
          <cell r="F14054" t="str">
            <v>Shraddha Dighe</v>
          </cell>
          <cell r="G14054">
            <v>46225.466666666667</v>
          </cell>
          <cell r="H14054">
            <v>46228.643055555556</v>
          </cell>
        </row>
        <row r="14055">
          <cell r="A14055" t="str">
            <v>UCW-34711</v>
          </cell>
          <cell r="B14055" t="str">
            <v>JW BRANDS PVT LTD | JEWELRY | 127801 | 20-07-2026(350)</v>
          </cell>
          <cell r="C14055" t="str">
            <v>CLOSED</v>
          </cell>
          <cell r="D14055" t="str">
            <v>Medium</v>
          </cell>
          <cell r="E14055" t="str">
            <v>Chirag Dubal</v>
          </cell>
          <cell r="F14055" t="str">
            <v>Shraddha Dighe</v>
          </cell>
          <cell r="G14055">
            <v>46224.992361111108</v>
          </cell>
          <cell r="H14055">
            <v>46230.520833333336</v>
          </cell>
        </row>
        <row r="14056">
          <cell r="A14056" t="str">
            <v>UCW-34710</v>
          </cell>
          <cell r="B14056" t="str">
            <v>ZAVERI PEARLS | JEWELLERY | SELLER CODE: 124167 | 20-07-2026 | 69 SKU</v>
          </cell>
          <cell r="C14056" t="str">
            <v>CLOSED</v>
          </cell>
          <cell r="D14056" t="str">
            <v>Medium</v>
          </cell>
          <cell r="E14056" t="str">
            <v>Chirag Dubal</v>
          </cell>
          <cell r="F14056" t="str">
            <v>Shraddha Dighe</v>
          </cell>
          <cell r="G14056">
            <v>46224.988194444442</v>
          </cell>
          <cell r="H14056">
            <v>46230.484027777777</v>
          </cell>
        </row>
        <row r="14057">
          <cell r="A14057" t="str">
            <v>UCW-34709</v>
          </cell>
          <cell r="B14057" t="str">
            <v>Foxtale X tata cliq Brightening moisturizer 100 ml listing</v>
          </cell>
          <cell r="C14057" t="str">
            <v>CLOSED</v>
          </cell>
          <cell r="D14057" t="str">
            <v>Medium</v>
          </cell>
          <cell r="E14057" t="str">
            <v>Chirag Dubal</v>
          </cell>
          <cell r="F14057" t="str">
            <v>Shraddha Dighe</v>
          </cell>
          <cell r="G14057">
            <v>46224.98333333333</v>
          </cell>
          <cell r="H14057">
            <v>46233.379861111112</v>
          </cell>
        </row>
        <row r="14058">
          <cell r="A14058" t="str">
            <v>UCW-34697</v>
          </cell>
          <cell r="B14058" t="str">
            <v>Image Replacement 118 options 16.07.2026</v>
          </cell>
          <cell r="C14058" t="str">
            <v>CLOSED</v>
          </cell>
          <cell r="D14058" t="str">
            <v>Medium</v>
          </cell>
          <cell r="E14058" t="str">
            <v>Chirag Dubal</v>
          </cell>
          <cell r="F14058" t="str">
            <v>Shraddha Dighe</v>
          </cell>
          <cell r="G14058">
            <v>46224.784722222219</v>
          </cell>
          <cell r="H14058">
            <v>46232.810416666667</v>
          </cell>
        </row>
        <row r="14059">
          <cell r="A14059" t="str">
            <v>UCW-34694</v>
          </cell>
          <cell r="B14059" t="str">
            <v>Forevermark X126412 - Millemoi Listing</v>
          </cell>
          <cell r="C14059" t="str">
            <v>CLOSED</v>
          </cell>
          <cell r="D14059" t="str">
            <v>Medium</v>
          </cell>
          <cell r="E14059" t="str">
            <v>Stuti Dube</v>
          </cell>
          <cell r="F14059" t="str">
            <v>Simi Raichel Zachariah</v>
          </cell>
          <cell r="G14059">
            <v>46224.767361111109</v>
          </cell>
          <cell r="H14059">
            <v>46227.622916666667</v>
          </cell>
        </row>
        <row r="14060">
          <cell r="A14060" t="str">
            <v>UCW-34672</v>
          </cell>
          <cell r="B14060" t="str">
            <v>Cloned-Tata Cliq Luxury Footwear Catalogue- Asics | 10th July</v>
          </cell>
          <cell r="C14060" t="str">
            <v>CLOSED</v>
          </cell>
          <cell r="D14060" t="str">
            <v>Medium</v>
          </cell>
          <cell r="E14060" t="str">
            <v>Chirag Dubal</v>
          </cell>
          <cell r="F14060" t="str">
            <v>netscribes</v>
          </cell>
          <cell r="G14060">
            <v>46224.665972222225</v>
          </cell>
          <cell r="H14060">
            <v>46225.640277777777</v>
          </cell>
        </row>
        <row r="14061">
          <cell r="A14061" t="str">
            <v>UCW-34667</v>
          </cell>
          <cell r="B14061" t="str">
            <v>Aug NPL - TFB</v>
          </cell>
          <cell r="C14061" t="str">
            <v>CLOSED</v>
          </cell>
          <cell r="D14061" t="str">
            <v>Medium</v>
          </cell>
          <cell r="E14061" t="str">
            <v>netscribes</v>
          </cell>
          <cell r="F14061" t="str">
            <v>Simi Raichel Zachariah</v>
          </cell>
          <cell r="G14061">
            <v>46224.650694444441</v>
          </cell>
          <cell r="H14061">
            <v>46228.646527777775</v>
          </cell>
        </row>
        <row r="14062">
          <cell r="A14062" t="str">
            <v>UCW-34639</v>
          </cell>
          <cell r="B14062" t="str">
            <v>GWP Catalogue Sheet</v>
          </cell>
          <cell r="C14062" t="str">
            <v>CLOSED Due to Inactive/Insufficient Information</v>
          </cell>
          <cell r="D14062" t="str">
            <v>Medium</v>
          </cell>
          <cell r="E14062" t="str">
            <v>Chirag Dubal</v>
          </cell>
          <cell r="F14062" t="str">
            <v>Shraddha Dighe</v>
          </cell>
          <cell r="G14062">
            <v>46223.769444444442</v>
          </cell>
          <cell r="H14062">
            <v>46225.461805555555</v>
          </cell>
        </row>
        <row r="14063">
          <cell r="A14063" t="str">
            <v>UCW-34637</v>
          </cell>
          <cell r="B14063" t="str">
            <v xml:space="preserve">GAR | Acno Fight PDP | TATACLIQ - Fashion | Seller Code 125928 | PRIORITY </v>
          </cell>
          <cell r="C14063" t="str">
            <v>CLOSED</v>
          </cell>
          <cell r="D14063" t="str">
            <v>Medium</v>
          </cell>
          <cell r="E14063" t="str">
            <v>Chirag Dubal</v>
          </cell>
          <cell r="F14063" t="str">
            <v>Shraddha Dighe</v>
          </cell>
          <cell r="G14063">
            <v>46223.763888888891</v>
          </cell>
          <cell r="H14063">
            <v>46236.892361111109</v>
          </cell>
        </row>
        <row r="14064">
          <cell r="A14064" t="str">
            <v>UCW-34633</v>
          </cell>
          <cell r="B14064" t="str">
            <v>Platform Addition Request - &amp;honey , Dr Athlea on Luxury</v>
          </cell>
          <cell r="C14064" t="str">
            <v>CLOSED</v>
          </cell>
          <cell r="D14064" t="str">
            <v>Medium</v>
          </cell>
          <cell r="E14064" t="str">
            <v>Chirag Dubal</v>
          </cell>
          <cell r="F14064" t="str">
            <v>Shraddha Dighe</v>
          </cell>
          <cell r="G14064">
            <v>46223.753472222219</v>
          </cell>
          <cell r="H14064">
            <v>46228.902083333334</v>
          </cell>
        </row>
        <row r="14065">
          <cell r="A14065" t="str">
            <v>UCW-34628</v>
          </cell>
          <cell r="B14065" t="str">
            <v>New listing of iunik</v>
          </cell>
          <cell r="C14065" t="str">
            <v>CLOSED</v>
          </cell>
          <cell r="D14065" t="str">
            <v>Medium</v>
          </cell>
          <cell r="E14065" t="str">
            <v>Chirag Dubal</v>
          </cell>
          <cell r="F14065" t="str">
            <v>Shraddha Dighe</v>
          </cell>
          <cell r="G14065">
            <v>46223.729861111111</v>
          </cell>
          <cell r="H14065">
            <v>46228.611111111109</v>
          </cell>
        </row>
        <row r="14066">
          <cell r="A14066" t="str">
            <v>UCW-34627</v>
          </cell>
          <cell r="B14066" t="str">
            <v>TCL- New listing - Juliette Has A Gun Banana Rush (MDP)</v>
          </cell>
          <cell r="C14066" t="str">
            <v>CLOSED</v>
          </cell>
          <cell r="D14066" t="str">
            <v>Medium</v>
          </cell>
          <cell r="E14066" t="str">
            <v>Chirag Dubal</v>
          </cell>
          <cell r="F14066" t="str">
            <v>Shraddha Dighe</v>
          </cell>
          <cell r="G14066">
            <v>46223.728472222225</v>
          </cell>
          <cell r="H14066">
            <v>46227.618750000001</v>
          </cell>
        </row>
        <row r="14067">
          <cell r="A14067" t="str">
            <v>UCW-34624</v>
          </cell>
          <cell r="B14067" t="str">
            <v>Sept'26 NPL to be ordered in July'26: TCL</v>
          </cell>
          <cell r="C14067" t="str">
            <v>CLOSED</v>
          </cell>
          <cell r="D14067" t="str">
            <v>Medium</v>
          </cell>
          <cell r="E14067" t="str">
            <v>Chirag Dubal</v>
          </cell>
          <cell r="F14067" t="str">
            <v>Shraddha Dighe</v>
          </cell>
          <cell r="G14067">
            <v>46223.71875</v>
          </cell>
          <cell r="H14067">
            <v>46234.627083333333</v>
          </cell>
        </row>
        <row r="14068">
          <cell r="A14068" t="str">
            <v>UCW-34623</v>
          </cell>
          <cell r="B14068" t="str">
            <v>Tata Cliq Luxury  - New listing - Hermès (Ginseng Biloba)</v>
          </cell>
          <cell r="C14068" t="str">
            <v>CLOSED</v>
          </cell>
          <cell r="D14068" t="str">
            <v>Medium</v>
          </cell>
          <cell r="E14068" t="str">
            <v>Chirag Dubal</v>
          </cell>
          <cell r="F14068" t="str">
            <v>Shraddha Dighe</v>
          </cell>
          <cell r="G14068">
            <v>46223.717361111114</v>
          </cell>
          <cell r="H14068">
            <v>46227.587500000001</v>
          </cell>
        </row>
        <row r="14069">
          <cell r="A14069" t="str">
            <v>UCW-34622</v>
          </cell>
          <cell r="B14069" t="str">
            <v>Ormonde Jayne new skus Listing</v>
          </cell>
          <cell r="C14069" t="str">
            <v>CLOSED</v>
          </cell>
          <cell r="D14069" t="str">
            <v>Medium</v>
          </cell>
          <cell r="E14069" t="str">
            <v>Chirag Dubal</v>
          </cell>
          <cell r="F14069" t="str">
            <v>Shraddha Dighe</v>
          </cell>
          <cell r="G14069">
            <v>46223.716666666667</v>
          </cell>
          <cell r="H14069">
            <v>46228.603472222225</v>
          </cell>
        </row>
        <row r="14070">
          <cell r="A14070" t="str">
            <v>UCW-34619</v>
          </cell>
          <cell r="B14070" t="str">
            <v>GWP Recommendation -Tata Cliq</v>
          </cell>
          <cell r="C14070" t="str">
            <v>CLOSED</v>
          </cell>
          <cell r="D14070" t="str">
            <v>Medium</v>
          </cell>
          <cell r="E14070" t="str">
            <v>Chirag Dubal</v>
          </cell>
          <cell r="F14070" t="str">
            <v>Shraddha Dighe</v>
          </cell>
          <cell r="G14070">
            <v>46223.711805555555</v>
          </cell>
          <cell r="H14070">
            <v>46225.620138888888</v>
          </cell>
        </row>
        <row r="14071">
          <cell r="A14071" t="str">
            <v>UCW-34618</v>
          </cell>
          <cell r="B14071" t="str">
            <v>New listing on TataCliq Platforms</v>
          </cell>
          <cell r="C14071" t="str">
            <v>CLOSED</v>
          </cell>
          <cell r="D14071" t="str">
            <v>Medium</v>
          </cell>
          <cell r="E14071" t="str">
            <v>Chirag Dubal</v>
          </cell>
          <cell r="F14071" t="str">
            <v>Shraddha Dighe</v>
          </cell>
          <cell r="G14071">
            <v>46223.710416666669</v>
          </cell>
          <cell r="H14071">
            <v>46227.572222222225</v>
          </cell>
        </row>
        <row r="14072">
          <cell r="A14072" t="str">
            <v>UCW-34614</v>
          </cell>
          <cell r="B14072" t="str">
            <v>L’Oréal Paris | Cushion Foundation Update | TATACLIQ - Fashion | Seller Code 125928</v>
          </cell>
          <cell r="C14072" t="str">
            <v>CLOSED</v>
          </cell>
          <cell r="D14072" t="str">
            <v>Medium</v>
          </cell>
          <cell r="E14072" t="str">
            <v>Chirag Dubal</v>
          </cell>
          <cell r="F14072" t="str">
            <v>Shraddha Dighe</v>
          </cell>
          <cell r="G14072">
            <v>46223.695833333331</v>
          </cell>
          <cell r="H14072">
            <v>46230.560416666667</v>
          </cell>
        </row>
        <row r="14073">
          <cell r="A14073" t="str">
            <v>UCW-34613</v>
          </cell>
          <cell r="B14073" t="str">
            <v>MNY | Super Stay Matte Max Cushion Foundation Listing | TATACLIQ - Fashion | Seller Code 125928</v>
          </cell>
          <cell r="C14073" t="str">
            <v>CLOSED</v>
          </cell>
          <cell r="D14073" t="str">
            <v>Medium</v>
          </cell>
          <cell r="E14073" t="str">
            <v>Chirag Dubal</v>
          </cell>
          <cell r="F14073" t="str">
            <v>Shraddha Dighe</v>
          </cell>
          <cell r="G14073">
            <v>46223.694444444445</v>
          </cell>
          <cell r="H14073">
            <v>46238.609722222223</v>
          </cell>
        </row>
        <row r="14074">
          <cell r="A14074" t="str">
            <v>UCW-34607</v>
          </cell>
          <cell r="B14074" t="str">
            <v>PUMA FOOTWEAR 124130 &amp; 125381 New Listings 17-07-2026</v>
          </cell>
          <cell r="C14074" t="str">
            <v>CLOSED</v>
          </cell>
          <cell r="D14074" t="str">
            <v>Medium</v>
          </cell>
          <cell r="E14074" t="str">
            <v>Chirag Dubal</v>
          </cell>
          <cell r="F14074" t="str">
            <v>Simi Raichel Zachariah</v>
          </cell>
          <cell r="G14074">
            <v>46223.65347222222</v>
          </cell>
          <cell r="H14074">
            <v>46224.676388888889</v>
          </cell>
        </row>
        <row r="14075">
          <cell r="A14075" t="str">
            <v>UCW-34595</v>
          </cell>
          <cell r="B14075" t="str">
            <v>D&amp;G Cataloguing - Makeup &amp; Skincare (P0 Priority)</v>
          </cell>
          <cell r="C14075" t="str">
            <v>CLOSED</v>
          </cell>
          <cell r="D14075" t="str">
            <v>Medium</v>
          </cell>
          <cell r="E14075" t="str">
            <v>Chirag Dubal</v>
          </cell>
          <cell r="F14075" t="str">
            <v>Shraddha Dighe</v>
          </cell>
          <cell r="G14075">
            <v>46223.61041666667</v>
          </cell>
          <cell r="H14075">
            <v>46240.443055555559</v>
          </cell>
        </row>
        <row r="14076">
          <cell r="A14076" t="str">
            <v>UCW-34590</v>
          </cell>
          <cell r="B14076" t="str">
            <v>Aapno Rajasthan | Fashion Jewellery | 126205 | 18-07-26 (162skus)</v>
          </cell>
          <cell r="C14076" t="str">
            <v>CLOSED</v>
          </cell>
          <cell r="D14076" t="str">
            <v>Medium</v>
          </cell>
          <cell r="E14076" t="str">
            <v>Chirag Dubal</v>
          </cell>
          <cell r="F14076" t="str">
            <v>Shraddha Dighe</v>
          </cell>
          <cell r="G14076">
            <v>46223.543749999997</v>
          </cell>
          <cell r="H14076">
            <v>46227.67291666667</v>
          </cell>
        </row>
        <row r="14077">
          <cell r="A14077" t="str">
            <v>UCW-34587</v>
          </cell>
          <cell r="B14077" t="str">
            <v>PNG Jewellers | Gold Jewelry, Litestyle Products, Diamond Jewelry | Code - 124260 | Total SKUs - 1290</v>
          </cell>
          <cell r="C14077" t="str">
            <v>CLOSED</v>
          </cell>
          <cell r="D14077" t="str">
            <v>Medium</v>
          </cell>
          <cell r="E14077" t="str">
            <v>Chirag Dubal</v>
          </cell>
          <cell r="F14077" t="str">
            <v>Shraddha Dighe</v>
          </cell>
          <cell r="G14077">
            <v>46223.540277777778</v>
          </cell>
          <cell r="H14077">
            <v>46226.625694444447</v>
          </cell>
        </row>
        <row r="14078">
          <cell r="A14078" t="str">
            <v>UCW-34584</v>
          </cell>
          <cell r="B14078" t="str">
            <v>CLONE - Mia Rhapsody of colors</v>
          </cell>
          <cell r="C14078" t="str">
            <v>CLOSED</v>
          </cell>
          <cell r="D14078" t="str">
            <v>Medium</v>
          </cell>
          <cell r="E14078" t="str">
            <v>netscribes</v>
          </cell>
          <cell r="F14078" t="str">
            <v>Shraddha Dighe</v>
          </cell>
          <cell r="G14078">
            <v>46223.53125</v>
          </cell>
          <cell r="H14078">
            <v>46258.574999999997</v>
          </cell>
        </row>
        <row r="14079">
          <cell r="A14079" t="str">
            <v>UCW-34579</v>
          </cell>
          <cell r="B14079" t="str">
            <v>Giva | Silver Jewellery | 125927 | 9-07-2026(138SKUs)</v>
          </cell>
          <cell r="C14079" t="str">
            <v>CLOSED</v>
          </cell>
          <cell r="D14079" t="str">
            <v>Medium</v>
          </cell>
          <cell r="E14079" t="str">
            <v>Chirag Dubal</v>
          </cell>
          <cell r="F14079" t="str">
            <v>Shraddha Dighe</v>
          </cell>
          <cell r="G14079">
            <v>46223.517361111109</v>
          </cell>
          <cell r="H14079">
            <v>46227.56527777778</v>
          </cell>
        </row>
        <row r="14080">
          <cell r="A14080" t="str">
            <v>UCW-34573</v>
          </cell>
          <cell r="B14080" t="str">
            <v>Pantaloons/Men Women/Specimen/Non Apparel Footwear/New Listing/SKU 680/Options 166| 15th July'2026</v>
          </cell>
          <cell r="C14080" t="str">
            <v>CLOSED</v>
          </cell>
          <cell r="D14080" t="str">
            <v>Medium</v>
          </cell>
          <cell r="E14080" t="str">
            <v>Chirag Dubal</v>
          </cell>
          <cell r="F14080" t="str">
            <v>Simi Raichel Zachariah</v>
          </cell>
          <cell r="G14080">
            <v>46223.469444444447</v>
          </cell>
          <cell r="H14080">
            <v>46240.740972222222</v>
          </cell>
        </row>
        <row r="14081">
          <cell r="A14081" t="str">
            <v>UCW-34572</v>
          </cell>
          <cell r="B14081" t="str">
            <v>Bhima Jewels New Listing - Gold-37</v>
          </cell>
          <cell r="C14081" t="str">
            <v>CLOSED Due to Inactive/Insufficient Information</v>
          </cell>
          <cell r="D14081" t="str">
            <v>Medium</v>
          </cell>
          <cell r="E14081" t="str">
            <v>Chirag Dubal</v>
          </cell>
          <cell r="F14081" t="str">
            <v>Shraddha Dighe</v>
          </cell>
          <cell r="G14081">
            <v>46223.469444444447</v>
          </cell>
          <cell r="H14081">
            <v>46236.053472222222</v>
          </cell>
        </row>
        <row r="14082">
          <cell r="A14082" t="str">
            <v>UCW-34547</v>
          </cell>
          <cell r="B14082" t="str">
            <v xml:space="preserve"> TCL- New listing - Hermès Barénia Pleine Fleur</v>
          </cell>
          <cell r="C14082" t="str">
            <v>CLOSED</v>
          </cell>
          <cell r="D14082" t="str">
            <v>Medium</v>
          </cell>
          <cell r="E14082" t="str">
            <v>Chirag Dubal</v>
          </cell>
          <cell r="F14082" t="str">
            <v>Shraddha Dighe</v>
          </cell>
          <cell r="G14082">
            <v>46220.777083333334</v>
          </cell>
          <cell r="H14082">
            <v>46221.708333333336</v>
          </cell>
        </row>
        <row r="14083">
          <cell r="A14083" t="str">
            <v>UCW-34544</v>
          </cell>
          <cell r="B14083" t="str">
            <v>Woodland / Footwear / 1298 SKU's / 166 Options / 11-06-26</v>
          </cell>
          <cell r="C14083" t="str">
            <v>CLOSED</v>
          </cell>
          <cell r="D14083" t="str">
            <v>Medium</v>
          </cell>
          <cell r="E14083" t="str">
            <v>Chirag Dubal</v>
          </cell>
          <cell r="F14083" t="str">
            <v>Shloka Chakre</v>
          </cell>
          <cell r="G14083">
            <v>46220.773611111108</v>
          </cell>
          <cell r="H14083">
            <v>46228.746527777781</v>
          </cell>
        </row>
        <row r="14084">
          <cell r="A14084" t="str">
            <v>UCW-34536</v>
          </cell>
          <cell r="B14084" t="str">
            <v>( CHARCHIT/CAVIO ) 30 -New Styles Product data sheet to go live on Tata Cliq</v>
          </cell>
          <cell r="C14084" t="str">
            <v>CLOSED</v>
          </cell>
          <cell r="D14084" t="str">
            <v>Medium</v>
          </cell>
          <cell r="E14084" t="str">
            <v>Stuti Dube</v>
          </cell>
          <cell r="F14084" t="str">
            <v>Mohd Tahir Shaikh</v>
          </cell>
          <cell r="G14084">
            <v>46220.754166666666</v>
          </cell>
          <cell r="H14084">
            <v>46227.546527777777</v>
          </cell>
        </row>
        <row r="14085">
          <cell r="A14085" t="str">
            <v>UCW-34535</v>
          </cell>
          <cell r="B14085" t="str">
            <v>CLONE - New Listing Tata Cliq Brand - La French &amp; Mancode 2nd July'26.</v>
          </cell>
          <cell r="C14085" t="str">
            <v>CLOSED</v>
          </cell>
          <cell r="D14085" t="str">
            <v>Medium</v>
          </cell>
          <cell r="E14085" t="str">
            <v>Chirag Dubal</v>
          </cell>
          <cell r="F14085" t="str">
            <v>Shraddha Dighe</v>
          </cell>
          <cell r="G14085">
            <v>46220.74722222222</v>
          </cell>
          <cell r="H14085">
            <v>46226.670138888891</v>
          </cell>
        </row>
        <row r="14086">
          <cell r="A14086" t="str">
            <v>UCW-34533</v>
          </cell>
          <cell r="B14086" t="str">
            <v>Updated A+ and E-Commerce Creatives- Honasa</v>
          </cell>
          <cell r="C14086" t="str">
            <v>CLOSED</v>
          </cell>
          <cell r="D14086" t="str">
            <v>Medium</v>
          </cell>
          <cell r="E14086" t="str">
            <v>Chirag Dubal</v>
          </cell>
          <cell r="F14086" t="str">
            <v>Shraddha Dighe</v>
          </cell>
          <cell r="G14086">
            <v>46220.742361111108</v>
          </cell>
          <cell r="H14086">
            <v>46246.685416666667</v>
          </cell>
        </row>
        <row r="14087">
          <cell r="A14087" t="str">
            <v>UCW-34527</v>
          </cell>
          <cell r="B14087" t="str">
            <v>New Chain Pendant and Earring Set listing- 6 SKUS</v>
          </cell>
          <cell r="C14087" t="str">
            <v>CLOSED</v>
          </cell>
          <cell r="D14087" t="str">
            <v>Medium</v>
          </cell>
          <cell r="E14087" t="str">
            <v>netscribes</v>
          </cell>
          <cell r="F14087" t="str">
            <v>Mohd Tahir Shaikh</v>
          </cell>
          <cell r="G14087">
            <v>46220.729166666664</v>
          </cell>
          <cell r="H14087">
            <v>46225.632638888892</v>
          </cell>
        </row>
        <row r="14088">
          <cell r="A14088" t="str">
            <v>UCW-34526</v>
          </cell>
          <cell r="B14088" t="str">
            <v>Listing File for New Shades – Draw Me In Lip Marker</v>
          </cell>
          <cell r="C14088" t="str">
            <v>CLOSED</v>
          </cell>
          <cell r="D14088" t="str">
            <v>Medium</v>
          </cell>
          <cell r="E14088" t="str">
            <v>Chirag Dubal</v>
          </cell>
          <cell r="F14088" t="str">
            <v>Shraddha Dighe</v>
          </cell>
          <cell r="G14088">
            <v>46220.726388888892</v>
          </cell>
          <cell r="H14088">
            <v>46221.65347222222</v>
          </cell>
        </row>
        <row r="14089">
          <cell r="A14089" t="str">
            <v>UCW-34524</v>
          </cell>
          <cell r="B14089" t="str">
            <v xml:space="preserve">Aug Cycle GWPs - Cataloguing </v>
          </cell>
          <cell r="C14089" t="str">
            <v>CLOSED</v>
          </cell>
          <cell r="D14089" t="str">
            <v>Medium</v>
          </cell>
          <cell r="E14089" t="str">
            <v>Chirag Dubal</v>
          </cell>
          <cell r="F14089" t="str">
            <v>Shraddha Dighe</v>
          </cell>
          <cell r="G14089">
            <v>46220.724999999999</v>
          </cell>
          <cell r="H14089">
            <v>46228.459027777775</v>
          </cell>
        </row>
        <row r="14090">
          <cell r="A14090" t="str">
            <v>UCW-34522</v>
          </cell>
          <cell r="B14090" t="str">
            <v>Pantaloons /Men's/Kid's/Women's Western/Women's Ethnic apparel/ New Listing/SKU 813/Options 158| 14th Julyl'2026</v>
          </cell>
          <cell r="C14090" t="str">
            <v>CLOSED</v>
          </cell>
          <cell r="D14090" t="str">
            <v>Medium</v>
          </cell>
          <cell r="E14090" t="str">
            <v>Stuti Dube</v>
          </cell>
          <cell r="F14090" t="str">
            <v>Mohd Tahir Shaikh</v>
          </cell>
          <cell r="G14090">
            <v>46220.720138888886</v>
          </cell>
          <cell r="H14090">
            <v>46265.9</v>
          </cell>
        </row>
        <row r="14091">
          <cell r="A14091" t="str">
            <v>UCW-34521</v>
          </cell>
          <cell r="B14091" t="str">
            <v>Tata Image update_14-07-2026 - Perfume</v>
          </cell>
          <cell r="C14091" t="str">
            <v>CLOSED</v>
          </cell>
          <cell r="D14091" t="str">
            <v>Medium</v>
          </cell>
          <cell r="E14091" t="str">
            <v>Chirag Dubal</v>
          </cell>
          <cell r="F14091" t="str">
            <v>Simi Raichel Zachariah</v>
          </cell>
          <cell r="G14091">
            <v>46220.70208333333</v>
          </cell>
          <cell r="H14091">
            <v>46227.581944444442</v>
          </cell>
        </row>
        <row r="14092">
          <cell r="A14092" t="str">
            <v>UCW-34507</v>
          </cell>
          <cell r="B14092" t="str">
            <v>NPI Listing - Tata Cliq&lt;&gt;Mamaearth</v>
          </cell>
          <cell r="C14092" t="str">
            <v>CLOSED</v>
          </cell>
          <cell r="D14092" t="str">
            <v>Medium</v>
          </cell>
          <cell r="E14092" t="str">
            <v>Chirag Dubal</v>
          </cell>
          <cell r="F14092" t="str">
            <v>Simi Raichel Zachariah</v>
          </cell>
          <cell r="G14092">
            <v>46220.614583333336</v>
          </cell>
          <cell r="H14092">
            <v>46221.584722222222</v>
          </cell>
        </row>
        <row r="14093">
          <cell r="A14093" t="str">
            <v>UCW-34503</v>
          </cell>
          <cell r="B14093" t="str">
            <v>Garnier | Oil Clear PDP Update | TATACLIQ - Fashion | Seller Code 125928</v>
          </cell>
          <cell r="C14093" t="str">
            <v>CLOSED</v>
          </cell>
          <cell r="D14093" t="str">
            <v>Medium</v>
          </cell>
          <cell r="E14093" t="str">
            <v>Chirag Dubal</v>
          </cell>
          <cell r="F14093" t="str">
            <v>Simi Raichel Zachariah</v>
          </cell>
          <cell r="G14093">
            <v>46220.584027777775</v>
          </cell>
          <cell r="H14093">
            <v>46230.50277777778</v>
          </cell>
        </row>
        <row r="14094">
          <cell r="A14094" t="str">
            <v>UCW-34461</v>
          </cell>
          <cell r="B14094" t="str">
            <v>Accessorize London X Tata Cliq _Jewellery Catalogue_13-07-2026</v>
          </cell>
          <cell r="C14094" t="str">
            <v>CLOSED</v>
          </cell>
          <cell r="D14094" t="str">
            <v>Medium</v>
          </cell>
          <cell r="E14094" t="str">
            <v>Chirag Dubal</v>
          </cell>
          <cell r="F14094" t="str">
            <v>Shraddha Dighe</v>
          </cell>
          <cell r="G14094">
            <v>46219.765972222223</v>
          </cell>
          <cell r="H14094">
            <v>46226.595138888886</v>
          </cell>
        </row>
        <row r="14095">
          <cell r="A14095" t="str">
            <v>UCW-34451</v>
          </cell>
          <cell r="B14095" t="str">
            <v>D&amp;G Catalogue 9th July</v>
          </cell>
          <cell r="C14095" t="str">
            <v>CLOSED</v>
          </cell>
          <cell r="D14095" t="str">
            <v>Medium</v>
          </cell>
          <cell r="E14095" t="str">
            <v>netscribes</v>
          </cell>
          <cell r="F14095" t="str">
            <v>Shraddha Dighe</v>
          </cell>
          <cell r="G14095">
            <v>46219.727083333331</v>
          </cell>
          <cell r="H14095">
            <v>46221.576388888891</v>
          </cell>
        </row>
        <row r="14096">
          <cell r="A14096" t="str">
            <v>UCW-34448</v>
          </cell>
          <cell r="B14096" t="str">
            <v>Benetton Footwear Catalog Details 13-7-2026</v>
          </cell>
          <cell r="C14096" t="str">
            <v>CLOSED</v>
          </cell>
          <cell r="D14096" t="str">
            <v>Medium</v>
          </cell>
          <cell r="E14096" t="str">
            <v>netscribes</v>
          </cell>
          <cell r="F14096" t="str">
            <v>Mohd Tahir Shaikh</v>
          </cell>
          <cell r="G14096">
            <v>46219.709722222222</v>
          </cell>
          <cell r="H14096">
            <v>46227.636111111111</v>
          </cell>
        </row>
        <row r="14097">
          <cell r="A14097" t="str">
            <v>UCW-34445</v>
          </cell>
          <cell r="B14097" t="str">
            <v>PNG Jewellers | New (214) PNG_Mangalsutra | Code - 124260 | 90 SKUs</v>
          </cell>
          <cell r="C14097" t="str">
            <v>CLOSED</v>
          </cell>
          <cell r="D14097" t="str">
            <v>Medium</v>
          </cell>
          <cell r="E14097" t="str">
            <v>netscribes</v>
          </cell>
          <cell r="F14097" t="str">
            <v>Mohd Tahir Shaikh</v>
          </cell>
          <cell r="G14097">
            <v>46219.702777777777</v>
          </cell>
          <cell r="H14097">
            <v>46223.527083333334</v>
          </cell>
        </row>
        <row r="14098">
          <cell r="A14098" t="str">
            <v>UCW-34441</v>
          </cell>
          <cell r="B14098" t="str">
            <v>Libas Apparel 127532 13-07-2026 (NEW CATALOGUE)</v>
          </cell>
          <cell r="C14098" t="str">
            <v>CLOSED</v>
          </cell>
          <cell r="D14098" t="str">
            <v>Medium</v>
          </cell>
          <cell r="E14098" t="str">
            <v>Chirag Dubal</v>
          </cell>
          <cell r="F14098" t="str">
            <v>Shraddha Dighe</v>
          </cell>
          <cell r="G14098">
            <v>46219.684027777781</v>
          </cell>
          <cell r="H14098">
            <v>46226.588194444441</v>
          </cell>
        </row>
        <row r="14099">
          <cell r="A14099" t="str">
            <v>UCW-34433</v>
          </cell>
          <cell r="B14099" t="str">
            <v>Libas Apparel 127532 06-07-2026 (NEW CATALOGUE)</v>
          </cell>
          <cell r="C14099" t="str">
            <v>CLOSED</v>
          </cell>
          <cell r="D14099" t="str">
            <v>Medium</v>
          </cell>
          <cell r="E14099" t="str">
            <v>Chirag Dubal</v>
          </cell>
          <cell r="F14099" t="str">
            <v>Shraddha Dighe</v>
          </cell>
          <cell r="G14099">
            <v>46219.611111111109</v>
          </cell>
          <cell r="H14099">
            <v>46226.532638888886</v>
          </cell>
        </row>
        <row r="14100">
          <cell r="A14100" t="str">
            <v>UCW-34430</v>
          </cell>
          <cell r="B14100" t="str">
            <v>Request for Catalogue Listing Format File</v>
          </cell>
          <cell r="C14100" t="str">
            <v>CLOSED</v>
          </cell>
          <cell r="D14100" t="str">
            <v>Medium</v>
          </cell>
          <cell r="E14100" t="str">
            <v>Chirag Dubal</v>
          </cell>
          <cell r="F14100" t="str">
            <v>Shraddha Dighe</v>
          </cell>
          <cell r="G14100">
            <v>46219.595138888886</v>
          </cell>
          <cell r="H14100">
            <v>46226.513194444444</v>
          </cell>
        </row>
        <row r="14101">
          <cell r="A14101" t="str">
            <v>UCW-34423</v>
          </cell>
          <cell r="B14101" t="str">
            <v>New Listings_25 Styles_13.07.2026</v>
          </cell>
          <cell r="C14101" t="str">
            <v>CLOSED</v>
          </cell>
          <cell r="D14101" t="str">
            <v>Medium</v>
          </cell>
          <cell r="E14101" t="str">
            <v>netscribes</v>
          </cell>
          <cell r="F14101" t="str">
            <v>Mohd Tahir Shaikh</v>
          </cell>
          <cell r="G14101">
            <v>46219.531944444447</v>
          </cell>
          <cell r="H14101">
            <v>46227.52847222222</v>
          </cell>
        </row>
        <row r="14102">
          <cell r="A14102" t="str">
            <v>UCW-34414</v>
          </cell>
          <cell r="B14102" t="str">
            <v>Rakhi and Core additions collection catalog for Tata Cliq.</v>
          </cell>
          <cell r="C14102" t="str">
            <v>CLOSED</v>
          </cell>
          <cell r="D14102" t="str">
            <v>Medium</v>
          </cell>
          <cell r="E14102" t="str">
            <v>Chirag Dubal</v>
          </cell>
          <cell r="F14102" t="str">
            <v>Shraddha Dighe</v>
          </cell>
          <cell r="G14102">
            <v>46219.452777777777</v>
          </cell>
          <cell r="H14102">
            <v>46221.718055555553</v>
          </cell>
        </row>
        <row r="14103">
          <cell r="A14103" t="str">
            <v>UCW-34413</v>
          </cell>
          <cell r="B14103" t="str">
            <v>Tata Cliq-adidas DTC|Footwear| Attributes_15-07-26</v>
          </cell>
          <cell r="C14103" t="str">
            <v>CLOSED</v>
          </cell>
          <cell r="D14103" t="str">
            <v>Medium</v>
          </cell>
          <cell r="E14103" t="str">
            <v>Chirag Dubal</v>
          </cell>
          <cell r="F14103" t="str">
            <v>Shloka Chakre</v>
          </cell>
          <cell r="G14103">
            <v>46219.45208333333</v>
          </cell>
          <cell r="H14103">
            <v>46225.62222222222</v>
          </cell>
        </row>
        <row r="14104">
          <cell r="A14104" t="str">
            <v>UCW-34412</v>
          </cell>
          <cell r="B14104" t="str">
            <v>Aapno Rajasthan | Fashion Jewellery | 126205 | 08-07-26 (128skus)</v>
          </cell>
          <cell r="C14104" t="str">
            <v>CLOSED</v>
          </cell>
          <cell r="D14104" t="str">
            <v>Medium</v>
          </cell>
          <cell r="E14104" t="str">
            <v>Chirag Dubal</v>
          </cell>
          <cell r="F14104" t="str">
            <v>Shraddha Dighe</v>
          </cell>
          <cell r="G14104">
            <v>46219.451388888891</v>
          </cell>
          <cell r="H14104">
            <v>46221.567361111112</v>
          </cell>
        </row>
        <row r="14105">
          <cell r="A14105" t="str">
            <v>UCW-34409</v>
          </cell>
          <cell r="B14105" t="str">
            <v>Voylla | Fashion Jewelry | 124186 | 15.07.2026 (32 skus)</v>
          </cell>
          <cell r="C14105" t="str">
            <v>CLOSED</v>
          </cell>
          <cell r="D14105" t="str">
            <v>Medium</v>
          </cell>
          <cell r="E14105" t="str">
            <v>Chirag Dubal</v>
          </cell>
          <cell r="F14105" t="str">
            <v>Shraddha Dighe</v>
          </cell>
          <cell r="G14105">
            <v>46219.427777777775</v>
          </cell>
          <cell r="H14105">
            <v>46221.551388888889</v>
          </cell>
        </row>
        <row r="14106">
          <cell r="A14106" t="str">
            <v>UCW-34400</v>
          </cell>
          <cell r="B14106" t="str">
            <v>New Listing Details – Re'equil Gentle Cleanser Range</v>
          </cell>
          <cell r="C14106" t="str">
            <v>CLOSED</v>
          </cell>
          <cell r="D14106" t="str">
            <v>Medium</v>
          </cell>
          <cell r="E14106" t="str">
            <v>Chirag Dubal</v>
          </cell>
          <cell r="F14106" t="str">
            <v>Shraddha Dighe</v>
          </cell>
          <cell r="G14106">
            <v>46218.757638888892</v>
          </cell>
          <cell r="H14106">
            <v>46220.560416666667</v>
          </cell>
        </row>
        <row r="14107">
          <cell r="A14107" t="str">
            <v>UCW-34399</v>
          </cell>
          <cell r="B14107" t="str">
            <v>CLONE - New listings - Care N Class</v>
          </cell>
          <cell r="C14107" t="str">
            <v>CLOSED</v>
          </cell>
          <cell r="D14107" t="str">
            <v>Medium</v>
          </cell>
          <cell r="E14107" t="str">
            <v>netscribes</v>
          </cell>
          <cell r="F14107" t="str">
            <v>netscribes</v>
          </cell>
          <cell r="G14107">
            <v>46218.751388888886</v>
          </cell>
          <cell r="H14107">
            <v>46220.459027777775</v>
          </cell>
        </row>
        <row r="14108">
          <cell r="A14108" t="str">
            <v>UCW-34394</v>
          </cell>
          <cell r="B14108" t="str">
            <v>Giva | Silver Jewellery | 125927 | 25-06-2026 &amp; 2-07-2026(132SKUs)</v>
          </cell>
          <cell r="C14108" t="str">
            <v>CLOSED</v>
          </cell>
          <cell r="D14108" t="str">
            <v>Medium</v>
          </cell>
          <cell r="E14108" t="str">
            <v>Chirag Dubal</v>
          </cell>
          <cell r="F14108" t="str">
            <v>Shraddha Dighe</v>
          </cell>
          <cell r="G14108">
            <v>46218.717361111114</v>
          </cell>
          <cell r="H14108">
            <v>46220.552083333336</v>
          </cell>
        </row>
        <row r="14109">
          <cell r="A14109" t="str">
            <v>UCW-34393</v>
          </cell>
          <cell r="B14109" t="str">
            <v>Clinique Listing July'26</v>
          </cell>
          <cell r="C14109" t="str">
            <v>CLOSED</v>
          </cell>
          <cell r="D14109" t="str">
            <v>Medium</v>
          </cell>
          <cell r="E14109" t="str">
            <v>Chirag Dubal</v>
          </cell>
          <cell r="F14109" t="str">
            <v>Shraddha Dighe</v>
          </cell>
          <cell r="G14109">
            <v>46218.71597222222</v>
          </cell>
          <cell r="H14109">
            <v>46219.762499999997</v>
          </cell>
        </row>
        <row r="14110">
          <cell r="A14110" t="str">
            <v>UCW-34392</v>
          </cell>
          <cell r="B14110" t="str">
            <v>Clinique GWP Listing - Dropship bag</v>
          </cell>
          <cell r="C14110" t="str">
            <v>CLOSED</v>
          </cell>
          <cell r="D14110" t="str">
            <v>Medium</v>
          </cell>
          <cell r="E14110" t="str">
            <v>Chirag Dubal</v>
          </cell>
          <cell r="F14110" t="str">
            <v>Shraddha Dighe</v>
          </cell>
          <cell r="G14110">
            <v>46218.715277777781</v>
          </cell>
          <cell r="H14110">
            <v>46219.73541666667</v>
          </cell>
        </row>
        <row r="14111">
          <cell r="A14111" t="str">
            <v>UCW-34390</v>
          </cell>
          <cell r="B14111" t="str">
            <v>New Sampler Box Listing - Tata</v>
          </cell>
          <cell r="C14111" t="str">
            <v>CLOSED</v>
          </cell>
          <cell r="D14111" t="str">
            <v>Medium</v>
          </cell>
          <cell r="E14111" t="str">
            <v>Chirag Dubal</v>
          </cell>
          <cell r="F14111" t="str">
            <v>Shraddha Dighe</v>
          </cell>
          <cell r="G14111">
            <v>46218.7</v>
          </cell>
          <cell r="H14111">
            <v>46220.45416666667</v>
          </cell>
        </row>
        <row r="14112">
          <cell r="A14112" t="str">
            <v>UCW-34389</v>
          </cell>
          <cell r="B14112" t="str">
            <v>The Magic Wand Festive Collection Linesheet_33 Styles_10.07.2026</v>
          </cell>
          <cell r="C14112" t="str">
            <v>CLOSED</v>
          </cell>
          <cell r="D14112" t="str">
            <v>Medium</v>
          </cell>
          <cell r="E14112" t="str">
            <v>Chirag Dubal</v>
          </cell>
          <cell r="F14112" t="str">
            <v>Shraddha Dighe</v>
          </cell>
          <cell r="G14112">
            <v>46218.696527777778</v>
          </cell>
          <cell r="H14112">
            <v>46225.626388888886</v>
          </cell>
        </row>
        <row r="14113">
          <cell r="A14113" t="str">
            <v>UCW-34385</v>
          </cell>
          <cell r="B14113" t="str">
            <v>Wrong Image of the product</v>
          </cell>
          <cell r="C14113" t="str">
            <v>CLOSED</v>
          </cell>
          <cell r="D14113" t="str">
            <v>Medium</v>
          </cell>
          <cell r="E14113" t="str">
            <v>netscribes</v>
          </cell>
          <cell r="F14113" t="str">
            <v>Shraddha Dighe</v>
          </cell>
          <cell r="G14113">
            <v>46218.68472222222</v>
          </cell>
          <cell r="H14113">
            <v>46238.57708333333</v>
          </cell>
        </row>
        <row r="14114">
          <cell r="A14114" t="str">
            <v>UCW-34380</v>
          </cell>
          <cell r="B14114" t="str">
            <v>Request to Update Toner Information and Product Image LE82 &amp; LE92</v>
          </cell>
          <cell r="C14114" t="str">
            <v>CLOSED</v>
          </cell>
          <cell r="D14114" t="str">
            <v>Medium</v>
          </cell>
          <cell r="E14114" t="str">
            <v>Chirag Dubal</v>
          </cell>
          <cell r="F14114" t="str">
            <v>Shraddha Dighe</v>
          </cell>
          <cell r="G14114">
            <v>46218.642361111109</v>
          </cell>
          <cell r="H14114">
            <v>46225.611805555556</v>
          </cell>
        </row>
        <row r="14115">
          <cell r="A14115" t="str">
            <v>UCW-34378</v>
          </cell>
          <cell r="B14115" t="str">
            <v>TCL- New listing - Memo Paris Cap Camarat (MDP)</v>
          </cell>
          <cell r="C14115" t="str">
            <v>CLOSED</v>
          </cell>
          <cell r="D14115" t="str">
            <v>Medium</v>
          </cell>
          <cell r="E14115" t="str">
            <v>Chirag Dubal</v>
          </cell>
          <cell r="F14115" t="str">
            <v>Shraddha Dighe</v>
          </cell>
          <cell r="G14115">
            <v>46218.614583333336</v>
          </cell>
          <cell r="H14115">
            <v>46225.619444444441</v>
          </cell>
        </row>
        <row r="14116">
          <cell r="A14116" t="str">
            <v>UCW-34370</v>
          </cell>
          <cell r="B14116" t="str">
            <v>TCL- New listing - Memo Paris Palais Bourbon (MDP)</v>
          </cell>
          <cell r="C14116" t="str">
            <v>CLOSED</v>
          </cell>
          <cell r="D14116" t="str">
            <v>Medium</v>
          </cell>
          <cell r="E14116" t="str">
            <v>netscribes</v>
          </cell>
          <cell r="F14116" t="str">
            <v>Mohd Tahir Shaikh</v>
          </cell>
          <cell r="G14116">
            <v>46218.570833333331</v>
          </cell>
          <cell r="H14116">
            <v>46219.729861111111</v>
          </cell>
        </row>
        <row r="14117">
          <cell r="A14117" t="str">
            <v>UCW-34367</v>
          </cell>
          <cell r="B14117" t="str">
            <v>CLONE: footwear catalogue for listing tatacliq</v>
          </cell>
          <cell r="C14117" t="str">
            <v>CLOSED</v>
          </cell>
          <cell r="D14117" t="str">
            <v>Medium</v>
          </cell>
          <cell r="E14117" t="str">
            <v>netscribes</v>
          </cell>
          <cell r="F14117" t="str">
            <v>netscribes</v>
          </cell>
          <cell r="G14117">
            <v>46218.561111111114</v>
          </cell>
          <cell r="H14117">
            <v>46219.704861111109</v>
          </cell>
        </row>
        <row r="14118">
          <cell r="A14118" t="str">
            <v>UCW-34357</v>
          </cell>
          <cell r="B14118" t="str">
            <v>Tata Cliq Luxury Footwear Catalogue- Asics | 10th July</v>
          </cell>
          <cell r="C14118" t="str">
            <v>CLOSED</v>
          </cell>
          <cell r="D14118" t="str">
            <v>Medium</v>
          </cell>
          <cell r="E14118" t="str">
            <v>netscribes</v>
          </cell>
          <cell r="F14118" t="str">
            <v>Mohd Tahir Shaikh</v>
          </cell>
          <cell r="G14118">
            <v>46218.522222222222</v>
          </cell>
          <cell r="H14118">
            <v>46224.542361111111</v>
          </cell>
        </row>
        <row r="14119">
          <cell r="A14119" t="str">
            <v>UCW-34354</v>
          </cell>
          <cell r="B14119" t="str">
            <v>EL DW GWP Listing - July'26</v>
          </cell>
          <cell r="C14119" t="str">
            <v>CLOSED</v>
          </cell>
          <cell r="D14119" t="str">
            <v>Medium</v>
          </cell>
          <cell r="E14119" t="str">
            <v>Chirag Dubal</v>
          </cell>
          <cell r="F14119" t="str">
            <v>Shraddha Dighe</v>
          </cell>
          <cell r="G14119">
            <v>46218.511805555558</v>
          </cell>
          <cell r="H14119">
            <v>46219.688194444447</v>
          </cell>
        </row>
        <row r="14120">
          <cell r="A14120" t="str">
            <v>UCW-34343</v>
          </cell>
          <cell r="B14120" t="str">
            <v>Onewe India - 09-07-2026 - 128951 - Hathfool Collection</v>
          </cell>
          <cell r="C14120" t="str">
            <v>CLOSED</v>
          </cell>
          <cell r="D14120" t="str">
            <v>Medium</v>
          </cell>
          <cell r="E14120" t="str">
            <v>Chirag Dubal</v>
          </cell>
          <cell r="F14120" t="str">
            <v>Shraddha Dighe</v>
          </cell>
          <cell r="G14120">
            <v>46217.776388888888</v>
          </cell>
          <cell r="H14120">
            <v>46227.509027777778</v>
          </cell>
        </row>
        <row r="14121">
          <cell r="A14121" t="str">
            <v>UCW-34339</v>
          </cell>
          <cell r="B14121" t="str">
            <v>TATA CLIQ - Listing Template Submission</v>
          </cell>
          <cell r="C14121" t="str">
            <v>CLOSED</v>
          </cell>
          <cell r="D14121" t="str">
            <v>Medium</v>
          </cell>
          <cell r="E14121" t="str">
            <v>Chirag Dubal</v>
          </cell>
          <cell r="F14121" t="str">
            <v>Shraddha Dighe</v>
          </cell>
          <cell r="G14121">
            <v>46217.765972222223</v>
          </cell>
          <cell r="H14121">
            <v>46225.446527777778</v>
          </cell>
        </row>
        <row r="14122">
          <cell r="A14122" t="str">
            <v>UCW-34336</v>
          </cell>
          <cell r="B14122" t="str">
            <v>NPI- Mamaearth x Tata Cliq | July'26</v>
          </cell>
          <cell r="C14122" t="str">
            <v>CLOSED</v>
          </cell>
          <cell r="D14122" t="str">
            <v>Medium</v>
          </cell>
          <cell r="E14122" t="str">
            <v>netscribes</v>
          </cell>
          <cell r="F14122" t="str">
            <v>Mohd Tahir Shaikh</v>
          </cell>
          <cell r="G14122">
            <v>46217.73333333333</v>
          </cell>
          <cell r="H14122">
            <v>46220.447916666664</v>
          </cell>
        </row>
        <row r="14123">
          <cell r="A14123" t="str">
            <v>UCW-34329</v>
          </cell>
          <cell r="B14123" t="str">
            <v>VANTIER SHOES - Footwear - 10/07/2026 - 200 SKUs</v>
          </cell>
          <cell r="C14123" t="str">
            <v>CLOSED</v>
          </cell>
          <cell r="D14123" t="str">
            <v>Medium</v>
          </cell>
          <cell r="E14123" t="str">
            <v>netscribes</v>
          </cell>
          <cell r="F14123" t="str">
            <v>Mohd Tahir Shaikh</v>
          </cell>
          <cell r="G14123">
            <v>46217.703472222223</v>
          </cell>
          <cell r="H14123">
            <v>46224.563194444447</v>
          </cell>
        </row>
        <row r="14124">
          <cell r="A14124" t="str">
            <v>UCW-34325</v>
          </cell>
          <cell r="B14124" t="str">
            <v>New articles for Lush brand catalogue</v>
          </cell>
          <cell r="C14124" t="str">
            <v>CLOSED</v>
          </cell>
          <cell r="D14124" t="str">
            <v>Medium</v>
          </cell>
          <cell r="E14124" t="str">
            <v>Chirag Dubal</v>
          </cell>
          <cell r="F14124" t="str">
            <v>Shraddha Dighe</v>
          </cell>
          <cell r="G14124">
            <v>46217.6875</v>
          </cell>
          <cell r="H14124">
            <v>46221.428472222222</v>
          </cell>
        </row>
        <row r="14125">
          <cell r="A14125" t="str">
            <v>UCW-34321</v>
          </cell>
          <cell r="B14125" t="str">
            <v>CLONE - TF: Cataloging Information: March</v>
          </cell>
          <cell r="C14125" t="str">
            <v>CLOSED</v>
          </cell>
          <cell r="D14125" t="str">
            <v>Medium</v>
          </cell>
          <cell r="E14125" t="str">
            <v>netscribes</v>
          </cell>
          <cell r="F14125" t="str">
            <v>Shraddha Dighe</v>
          </cell>
          <cell r="G14125">
            <v>46217.661111111112</v>
          </cell>
          <cell r="H14125">
            <v>46221.543055555558</v>
          </cell>
        </row>
        <row r="14126">
          <cell r="A14126" t="str">
            <v>UCW-34314</v>
          </cell>
          <cell r="B14126" t="str">
            <v>Cloned- Mia Silver coin</v>
          </cell>
          <cell r="C14126" t="str">
            <v>CLOSED</v>
          </cell>
          <cell r="D14126" t="str">
            <v>Medium</v>
          </cell>
          <cell r="E14126" t="str">
            <v>Chirag Dubal</v>
          </cell>
          <cell r="F14126" t="str">
            <v>netscribes</v>
          </cell>
          <cell r="G14126">
            <v>46217.590277777781</v>
          </cell>
          <cell r="H14126">
            <v>46220.47152777778</v>
          </cell>
        </row>
        <row r="14127">
          <cell r="A14127" t="str">
            <v>UCW-34305</v>
          </cell>
          <cell r="B14127" t="str">
            <v>Redchief_Sport Shoes_123781_110726</v>
          </cell>
          <cell r="C14127" t="str">
            <v>CLOSED</v>
          </cell>
          <cell r="D14127" t="str">
            <v>Medium</v>
          </cell>
          <cell r="E14127" t="str">
            <v>netscribes</v>
          </cell>
          <cell r="F14127" t="str">
            <v>Mohd Tahir Shaikh</v>
          </cell>
          <cell r="G14127">
            <v>46217.558333333334</v>
          </cell>
          <cell r="H14127">
            <v>46219.663194444445</v>
          </cell>
        </row>
        <row r="14128">
          <cell r="A14128" t="str">
            <v>UCW-34299</v>
          </cell>
          <cell r="B14128" t="str">
            <v>Kiddopanti Size Addition of Missing SKUs and 21 Skus Options 17 of the Products On 9th July 2026</v>
          </cell>
          <cell r="C14128" t="str">
            <v>CLOSED</v>
          </cell>
          <cell r="D14128" t="str">
            <v>Medium</v>
          </cell>
          <cell r="E14128" t="str">
            <v>Chirag Dubal</v>
          </cell>
          <cell r="F14128" t="str">
            <v>Shraddha Dighe</v>
          </cell>
          <cell r="G14128">
            <v>46217.520833333336</v>
          </cell>
          <cell r="H14128">
            <v>46237.71875</v>
          </cell>
        </row>
        <row r="14129">
          <cell r="A14129" t="str">
            <v>UCW-34297</v>
          </cell>
          <cell r="B14129" t="str">
            <v>Fabindia – Apparel &amp; Jewellery– Seller Code-126453 – SKU Count-486 – Style Count-93 – 09-07-2026</v>
          </cell>
          <cell r="C14129" t="str">
            <v>CLOSED</v>
          </cell>
          <cell r="D14129" t="str">
            <v>Medium</v>
          </cell>
          <cell r="E14129" t="str">
            <v>Chirag Dubal</v>
          </cell>
          <cell r="F14129" t="str">
            <v>Shraddha Dighe</v>
          </cell>
          <cell r="G14129">
            <v>46217.51666666667</v>
          </cell>
          <cell r="H14129">
            <v>46225.51458333333</v>
          </cell>
        </row>
        <row r="14130">
          <cell r="A14130" t="str">
            <v>UCW-34293</v>
          </cell>
          <cell r="B14130" t="str">
            <v>CLONE - Tatacliq Lifestyle Catalog Template-Lot -121_11.08.2025</v>
          </cell>
          <cell r="C14130" t="str">
            <v>CLOSED Due to Inactive/Insufficient Information</v>
          </cell>
          <cell r="D14130" t="str">
            <v>Medium</v>
          </cell>
          <cell r="E14130" t="str">
            <v>Chirag Dubal</v>
          </cell>
          <cell r="F14130" t="str">
            <v>Reagan D’souza</v>
          </cell>
          <cell r="G14130">
            <v>46217.497916666667</v>
          </cell>
          <cell r="H14130">
            <v>46222.349305555559</v>
          </cell>
        </row>
        <row r="14131">
          <cell r="A14131" t="str">
            <v>UCW-34292</v>
          </cell>
          <cell r="B14131" t="str">
            <v>Error_Tatacliq Lifestyle Catalog Template-Lot -121_11.08.2025</v>
          </cell>
          <cell r="C14131" t="str">
            <v>CLOSED</v>
          </cell>
          <cell r="D14131" t="str">
            <v>Medium</v>
          </cell>
          <cell r="E14131" t="str">
            <v>netscribes</v>
          </cell>
          <cell r="F14131" t="str">
            <v>Reagan D’souza</v>
          </cell>
          <cell r="G14131">
            <v>46217.497916666667</v>
          </cell>
          <cell r="H14131">
            <v>46222.349305555559</v>
          </cell>
        </row>
        <row r="14132">
          <cell r="A14132" t="str">
            <v>UCW-34285</v>
          </cell>
          <cell r="B14132" t="str">
            <v>CLONE - Airwrap ID New Colorway- Prussian Blue (TCL Listing)</v>
          </cell>
          <cell r="C14132" t="str">
            <v>CLOSED</v>
          </cell>
          <cell r="D14132" t="str">
            <v>Medium</v>
          </cell>
          <cell r="E14132" t="str">
            <v>Chirag Dubal</v>
          </cell>
          <cell r="F14132" t="str">
            <v>Shraddha Dighe</v>
          </cell>
          <cell r="G14132">
            <v>46217.430555555555</v>
          </cell>
          <cell r="H14132">
            <v>46218.714583333334</v>
          </cell>
        </row>
        <row r="14133">
          <cell r="A14133" t="str">
            <v>UCW-34280</v>
          </cell>
          <cell r="B14133" t="str">
            <v>Lotto/Footwear UPTO Lot-37/Seller code- 129247/ 10-07-2026</v>
          </cell>
          <cell r="C14133" t="str">
            <v>CLOSED</v>
          </cell>
          <cell r="D14133" t="str">
            <v>Medium</v>
          </cell>
          <cell r="E14133" t="str">
            <v>netscribes</v>
          </cell>
          <cell r="F14133" t="str">
            <v>Mohd Tahir Shaikh</v>
          </cell>
          <cell r="G14133">
            <v>46216.78402777778</v>
          </cell>
          <cell r="H14133">
            <v>46219.601388888892</v>
          </cell>
        </row>
        <row r="14134">
          <cell r="A14134" t="str">
            <v>UCW-34271</v>
          </cell>
          <cell r="B14134" t="str">
            <v>Jockey Apparel (New Styles)- 100121 - 08-07-2026</v>
          </cell>
          <cell r="C14134" t="str">
            <v>CLOSED</v>
          </cell>
          <cell r="D14134" t="str">
            <v>Medium</v>
          </cell>
          <cell r="E14134" t="str">
            <v>Chirag Dubal</v>
          </cell>
          <cell r="F14134" t="str">
            <v>Shraddha Dighe</v>
          </cell>
          <cell r="G14134">
            <v>46216.727083333331</v>
          </cell>
          <cell r="H14134">
            <v>46227.463888888888</v>
          </cell>
        </row>
        <row r="14135">
          <cell r="A14135" t="str">
            <v>UCW-34270</v>
          </cell>
          <cell r="B14135" t="str">
            <v>Davidoff 2 - New listing - 6 STD - TATA - 6/7/26</v>
          </cell>
          <cell r="C14135" t="str">
            <v>CLOSED</v>
          </cell>
          <cell r="D14135" t="str">
            <v>Medium</v>
          </cell>
          <cell r="E14135" t="str">
            <v>Chirag Dubal</v>
          </cell>
          <cell r="F14135" t="str">
            <v>Shraddha Dighe</v>
          </cell>
          <cell r="G14135">
            <v>46216.723611111112</v>
          </cell>
          <cell r="H14135">
            <v>46220.444444444445</v>
          </cell>
        </row>
        <row r="14136">
          <cell r="A14136" t="str">
            <v>UCW-34254</v>
          </cell>
          <cell r="B14136" t="str">
            <v>House Of CDC Fashion Private Ltd. (Catalogue Ticket)</v>
          </cell>
          <cell r="C14136" t="str">
            <v>CLOSED</v>
          </cell>
          <cell r="D14136" t="str">
            <v>Medium</v>
          </cell>
          <cell r="E14136" t="str">
            <v>Chirag Dubal</v>
          </cell>
          <cell r="F14136" t="str">
            <v>Shloka Chakre</v>
          </cell>
          <cell r="G14136">
            <v>46216.645833333336</v>
          </cell>
          <cell r="H14136">
            <v>46219.583333333336</v>
          </cell>
        </row>
        <row r="14137">
          <cell r="A14137" t="str">
            <v>UCW-34250</v>
          </cell>
          <cell r="B14137" t="str">
            <v>New Catalogue for Rakhi : 08.07.2026</v>
          </cell>
          <cell r="C14137" t="str">
            <v>CLOSED</v>
          </cell>
          <cell r="D14137" t="str">
            <v>Medium</v>
          </cell>
          <cell r="E14137" t="str">
            <v>Chirag Dubal</v>
          </cell>
          <cell r="F14137" t="str">
            <v>Shraddha Dighe</v>
          </cell>
          <cell r="G14137">
            <v>46216.627083333333</v>
          </cell>
          <cell r="H14137">
            <v>46219.572916666664</v>
          </cell>
        </row>
        <row r="14138">
          <cell r="A14138" t="str">
            <v>UCW-34241</v>
          </cell>
          <cell r="B14138" t="str">
            <v>Tata Cliq Partnership for OnnMe</v>
          </cell>
          <cell r="C14138" t="str">
            <v>CLOSED Due to Inactive/Insufficient Information</v>
          </cell>
          <cell r="D14138" t="str">
            <v>Medium</v>
          </cell>
          <cell r="E14138" t="str">
            <v>Chirag Dubal</v>
          </cell>
          <cell r="F14138" t="str">
            <v>Shraddha Dighe</v>
          </cell>
          <cell r="G14138">
            <v>46216.568749999999</v>
          </cell>
          <cell r="H14138">
            <v>46268.506249999999</v>
          </cell>
        </row>
        <row r="14139">
          <cell r="A14139" t="str">
            <v>UCW-34233</v>
          </cell>
          <cell r="B14139" t="str">
            <v>Mia Rhapsody of colors</v>
          </cell>
          <cell r="C14139" t="str">
            <v>CLOSED</v>
          </cell>
          <cell r="D14139" t="str">
            <v>Medium</v>
          </cell>
          <cell r="E14139" t="str">
            <v>Chirag Dubal</v>
          </cell>
          <cell r="F14139" t="str">
            <v>Shraddha Dighe</v>
          </cell>
          <cell r="G14139">
            <v>46216.535416666666</v>
          </cell>
          <cell r="H14139">
            <v>46223.53125</v>
          </cell>
        </row>
        <row r="14140">
          <cell r="A14140" t="str">
            <v>UCW-34232</v>
          </cell>
          <cell r="B14140" t="str">
            <v>Tata Cliq - Adidas Euphoria Listing - 10th July 2026</v>
          </cell>
          <cell r="C14140" t="str">
            <v>CLOSED</v>
          </cell>
          <cell r="D14140" t="str">
            <v>Medium</v>
          </cell>
          <cell r="E14140" t="str">
            <v>netscribes</v>
          </cell>
          <cell r="F14140" t="str">
            <v>Mohd Tahir Shaikh</v>
          </cell>
          <cell r="G14140">
            <v>46216.531944444447</v>
          </cell>
          <cell r="H14140">
            <v>46217.592361111114</v>
          </cell>
        </row>
        <row r="14141">
          <cell r="A14141" t="str">
            <v>UCW-34228</v>
          </cell>
          <cell r="B14141" t="str">
            <v>Need Update Warranty - 181 SKUs</v>
          </cell>
          <cell r="C14141" t="str">
            <v>CLOSED</v>
          </cell>
          <cell r="D14141" t="str">
            <v>Medium</v>
          </cell>
          <cell r="E14141" t="str">
            <v>netscribes</v>
          </cell>
          <cell r="F14141" t="str">
            <v>Mohd Tahir Shaikh</v>
          </cell>
          <cell r="G14141">
            <v>46216.484722222223</v>
          </cell>
          <cell r="H14141">
            <v>46218.724999999999</v>
          </cell>
        </row>
        <row r="14142">
          <cell r="A14142" t="str">
            <v>UCW-34227</v>
          </cell>
          <cell r="B14142" t="str">
            <v>2447482_New &amp; tester listing_TCL</v>
          </cell>
          <cell r="C14142" t="str">
            <v>CLOSED</v>
          </cell>
          <cell r="D14142" t="str">
            <v>Medium</v>
          </cell>
          <cell r="E14142" t="str">
            <v>netscribes</v>
          </cell>
          <cell r="F14142" t="str">
            <v>Mohd Tahir Shaikh</v>
          </cell>
          <cell r="G14142">
            <v>46216.470833333333</v>
          </cell>
          <cell r="H14142">
            <v>46221.536111111112</v>
          </cell>
        </row>
        <row r="14143">
          <cell r="A14143" t="str">
            <v>UCW-34225</v>
          </cell>
          <cell r="B14143" t="str">
            <v>Forever New Apparels -124687- 11 July</v>
          </cell>
          <cell r="C14143" t="str">
            <v>CLOSED</v>
          </cell>
          <cell r="D14143" t="str">
            <v>Medium</v>
          </cell>
          <cell r="E14143" t="str">
            <v>Chirag Dubal</v>
          </cell>
          <cell r="F14143" t="str">
            <v>Shraddha Dighe</v>
          </cell>
          <cell r="G14143">
            <v>46216.442361111112</v>
          </cell>
          <cell r="H14143">
            <v>46225.786805555559</v>
          </cell>
        </row>
        <row r="14144">
          <cell r="A14144" t="str">
            <v>UCW-34219</v>
          </cell>
          <cell r="B14144" t="str">
            <v>CLONE - Anta Footwear S225 127055 &amp; 126934 New listing</v>
          </cell>
          <cell r="C14144" t="str">
            <v>CLOSED</v>
          </cell>
          <cell r="D14144" t="str">
            <v>Medium</v>
          </cell>
          <cell r="E14144" t="str">
            <v>Chirag Dubal</v>
          </cell>
          <cell r="F14144" t="str">
            <v>netscribes</v>
          </cell>
          <cell r="G14144">
            <v>46214.709722222222</v>
          </cell>
          <cell r="H14144">
            <v>46220.63958333333</v>
          </cell>
        </row>
        <row r="14145">
          <cell r="A14145" t="str">
            <v>UCW-34217</v>
          </cell>
          <cell r="B14145" t="str">
            <v>CLONE - Italian Shoe Co | New Brand Launch - Catalogue listing</v>
          </cell>
          <cell r="C14145" t="str">
            <v>CLOSED Due to Inactive/Insufficient Information</v>
          </cell>
          <cell r="D14145" t="str">
            <v>Medium</v>
          </cell>
          <cell r="E14145" t="str">
            <v>netscribes</v>
          </cell>
          <cell r="F14145" t="str">
            <v>netscribes</v>
          </cell>
          <cell r="G14145">
            <v>46214.407638888886</v>
          </cell>
          <cell r="H14145">
            <v>46220.474305555559</v>
          </cell>
        </row>
        <row r="14146">
          <cell r="A14146" t="str">
            <v>UCW-34208</v>
          </cell>
          <cell r="B14146" t="str">
            <v>Libas Apparel 127532 08-07-2026 (SIZE ADDITION)</v>
          </cell>
          <cell r="C14146" t="str">
            <v>CLOSED</v>
          </cell>
          <cell r="D14146" t="str">
            <v>Medium</v>
          </cell>
          <cell r="E14146" t="str">
            <v>Chirag Dubal</v>
          </cell>
          <cell r="F14146" t="str">
            <v>Shraddha Dighe</v>
          </cell>
          <cell r="G14146">
            <v>46213.765972222223</v>
          </cell>
          <cell r="H14146">
            <v>46225.604861111111</v>
          </cell>
        </row>
        <row r="14147">
          <cell r="A14147" t="str">
            <v>UCW-34194</v>
          </cell>
          <cell r="B14147" t="str">
            <v>Piqit Platforms Pvt. Ltd (GAP) Women and Kids Apparels &amp; Accessories, Seller Code: 129312, Size Addition , 60 Styles, 165 Options, 07/07/2026</v>
          </cell>
          <cell r="C14147" t="str">
            <v>CLOSED</v>
          </cell>
          <cell r="D14147" t="str">
            <v>Medium</v>
          </cell>
          <cell r="E14147" t="str">
            <v>netscribes</v>
          </cell>
          <cell r="F14147" t="str">
            <v>Mohd Tahir Shaikh</v>
          </cell>
          <cell r="G14147">
            <v>46213.725694444445</v>
          </cell>
          <cell r="H14147">
            <v>46237.71597222222</v>
          </cell>
        </row>
        <row r="14148">
          <cell r="A14148" t="str">
            <v>UCW-34186</v>
          </cell>
          <cell r="B14148" t="str">
            <v>L'Oreal Paris | Matte Lumi Update  |  TATACLIQ - Fashion | Seller Code 125928</v>
          </cell>
          <cell r="C14148" t="str">
            <v>CLOSED</v>
          </cell>
          <cell r="D14148" t="str">
            <v>Medium</v>
          </cell>
          <cell r="E14148" t="str">
            <v>netscribes</v>
          </cell>
          <cell r="F14148" t="str">
            <v>Mohd Tahir Shaikh</v>
          </cell>
          <cell r="G14148">
            <v>46213.702777777777</v>
          </cell>
          <cell r="H14148">
            <v>46216.447222222225</v>
          </cell>
        </row>
        <row r="14149">
          <cell r="A14149" t="str">
            <v>UCW-34182</v>
          </cell>
          <cell r="B14149" t="str">
            <v>Error_Estee Lauder | Crème/Matte Information Missing on PDP</v>
          </cell>
          <cell r="C14149" t="str">
            <v>CLOSED</v>
          </cell>
          <cell r="D14149" t="str">
            <v>Medium</v>
          </cell>
          <cell r="E14149" t="str">
            <v>Chirag Dubal</v>
          </cell>
          <cell r="F14149" t="str">
            <v>Reagan D’souza</v>
          </cell>
          <cell r="G14149">
            <v>46213.690972222219</v>
          </cell>
          <cell r="H14149">
            <v>46232.808333333334</v>
          </cell>
        </row>
        <row r="14150">
          <cell r="A14150" t="str">
            <v>UCW-34166</v>
          </cell>
          <cell r="B14150" t="str">
            <v>Philip - L4 correction upload</v>
          </cell>
          <cell r="C14150" t="str">
            <v>CLOSED</v>
          </cell>
          <cell r="D14150" t="str">
            <v>Highest</v>
          </cell>
          <cell r="E14150" t="str">
            <v>Chirag Dubal</v>
          </cell>
          <cell r="F14150" t="str">
            <v>Shraddha Dighe</v>
          </cell>
          <cell r="G14150">
            <v>46213.501388888886</v>
          </cell>
          <cell r="H14150">
            <v>46216.536111111112</v>
          </cell>
        </row>
        <row r="14151">
          <cell r="A14151" t="str">
            <v>UCW-34161</v>
          </cell>
          <cell r="B14151" t="str">
            <v>D&amp;G Catalogue 9th July</v>
          </cell>
          <cell r="C14151" t="str">
            <v>CLOSED Due to Inactive/Insufficient Information</v>
          </cell>
          <cell r="D14151" t="str">
            <v>Medium</v>
          </cell>
          <cell r="E14151" t="str">
            <v>netscribes</v>
          </cell>
          <cell r="F14151" t="str">
            <v>Shraddha Dighe</v>
          </cell>
          <cell r="G14151">
            <v>46213.441666666666</v>
          </cell>
          <cell r="H14151">
            <v>46219.727083333331</v>
          </cell>
        </row>
        <row r="14152">
          <cell r="A14152" t="str">
            <v>UCW-34144</v>
          </cell>
          <cell r="B14152" t="str">
            <v>Error_Lotto Cataloguing: Background Removed on 1st Photo</v>
          </cell>
          <cell r="C14152" t="str">
            <v>CLOSED</v>
          </cell>
          <cell r="D14152" t="str">
            <v>Medium</v>
          </cell>
          <cell r="E14152" t="str">
            <v>Chirag Dubal</v>
          </cell>
          <cell r="F14152" t="str">
            <v>Reagan D’souza</v>
          </cell>
          <cell r="G14152">
            <v>46212.692361111112</v>
          </cell>
          <cell r="H14152">
            <v>46220.602777777778</v>
          </cell>
        </row>
        <row r="14153">
          <cell r="A14153" t="str">
            <v>UCW-34139</v>
          </cell>
          <cell r="B14153" t="str">
            <v>Cloned-Tata Cliq Footwear Catalogue | 26-06-2026</v>
          </cell>
          <cell r="C14153" t="str">
            <v>CLOSED</v>
          </cell>
          <cell r="D14153" t="str">
            <v>Medium</v>
          </cell>
          <cell r="E14153" t="str">
            <v>Chirag Dubal</v>
          </cell>
          <cell r="F14153" t="str">
            <v>netscribes</v>
          </cell>
          <cell r="G14153">
            <v>46212.679861111108</v>
          </cell>
          <cell r="H14153">
            <v>46213.78125</v>
          </cell>
        </row>
        <row r="14154">
          <cell r="A14154" t="str">
            <v>UCW-34137</v>
          </cell>
          <cell r="B14154" t="str">
            <v>Product Listing Request – COOLA Clear Skin Mineral Sunscreen SPF30</v>
          </cell>
          <cell r="C14154" t="str">
            <v>CLOSED Due to Inactive/Insufficient Information</v>
          </cell>
          <cell r="D14154" t="str">
            <v>Medium</v>
          </cell>
          <cell r="E14154" t="str">
            <v>Chirag Dubal</v>
          </cell>
          <cell r="F14154" t="str">
            <v>Shraddha Dighe</v>
          </cell>
          <cell r="G14154">
            <v>46212.668055555558</v>
          </cell>
          <cell r="H14154">
            <v>46233.683333333334</v>
          </cell>
        </row>
        <row r="14155">
          <cell r="A14155" t="str">
            <v>UCW-34136</v>
          </cell>
          <cell r="B14155" t="str">
            <v>CLONE - Mamaearth Updated A+ and E-Commerce Creatives- Tata Cliq</v>
          </cell>
          <cell r="C14155" t="str">
            <v>CLOSED Due to Inactive/Insufficient Information</v>
          </cell>
          <cell r="D14155" t="str">
            <v>Medium</v>
          </cell>
          <cell r="E14155" t="str">
            <v>Chirag Dubal</v>
          </cell>
          <cell r="F14155" t="str">
            <v>Shraddha Dighe</v>
          </cell>
          <cell r="G14155">
            <v>46212.665972222225</v>
          </cell>
          <cell r="H14155">
            <v>46217.436805555553</v>
          </cell>
        </row>
        <row r="14156">
          <cell r="A14156" t="str">
            <v>UCW-34134</v>
          </cell>
          <cell r="B14156" t="str">
            <v>Tangerine Jewelry</v>
          </cell>
          <cell r="C14156" t="str">
            <v>CLOSED Due to Inactive/Insufficient Information</v>
          </cell>
          <cell r="D14156" t="str">
            <v>Medium</v>
          </cell>
          <cell r="E14156" t="str">
            <v>Chirag Dubal</v>
          </cell>
          <cell r="F14156" t="str">
            <v>Shraddha Dighe</v>
          </cell>
          <cell r="G14156">
            <v>46212.652083333334</v>
          </cell>
          <cell r="H14156">
            <v>46230.461805555555</v>
          </cell>
        </row>
        <row r="14157">
          <cell r="A14157" t="str">
            <v>UCW-34133</v>
          </cell>
          <cell r="B14157" t="str">
            <v>MAC NPL Listing July'26</v>
          </cell>
          <cell r="C14157" t="str">
            <v>CLOSED Due to Inactive/Insufficient Information</v>
          </cell>
          <cell r="D14157" t="str">
            <v>Medium</v>
          </cell>
          <cell r="E14157" t="str">
            <v>Chirag Dubal</v>
          </cell>
          <cell r="F14157" t="str">
            <v>Shraddha Dighe</v>
          </cell>
          <cell r="G14157">
            <v>46212.651388888888</v>
          </cell>
          <cell r="H14157">
            <v>46258.544444444444</v>
          </cell>
        </row>
        <row r="14158">
          <cell r="A14158" t="str">
            <v>UCW-34128</v>
          </cell>
          <cell r="B14158" t="str">
            <v>Platform Addition Request - Kbeauty on Luxury</v>
          </cell>
          <cell r="C14158" t="str">
            <v>CLOSED</v>
          </cell>
          <cell r="D14158" t="str">
            <v>Medium</v>
          </cell>
          <cell r="E14158" t="str">
            <v>Chirag Dubal</v>
          </cell>
          <cell r="F14158" t="str">
            <v>Shraddha Dighe</v>
          </cell>
          <cell r="G14158">
            <v>46212.613194444442</v>
          </cell>
          <cell r="H14158">
            <v>46222.355555555558</v>
          </cell>
        </row>
        <row r="14159">
          <cell r="A14159" t="str">
            <v>UCW-34126</v>
          </cell>
          <cell r="B14159" t="str">
            <v>TataCliq: AVI-Variants Sole Image Updation</v>
          </cell>
          <cell r="C14159" t="str">
            <v>CLOSED</v>
          </cell>
          <cell r="D14159" t="str">
            <v>Medium</v>
          </cell>
          <cell r="E14159" t="str">
            <v>Mohd Tahir Shaikh</v>
          </cell>
          <cell r="F14159" t="str">
            <v>Shraddha Dighe</v>
          </cell>
          <cell r="G14159">
            <v>46212.609722222223</v>
          </cell>
          <cell r="H14159">
            <v>46222.355555555558</v>
          </cell>
        </row>
        <row r="14160">
          <cell r="A14160" t="str">
            <v>UCW-34121</v>
          </cell>
          <cell r="B14160" t="str">
            <v xml:space="preserve">Clear Men Shampoo Listing </v>
          </cell>
          <cell r="C14160" t="str">
            <v>CLOSED</v>
          </cell>
          <cell r="D14160" t="str">
            <v>Medium</v>
          </cell>
          <cell r="E14160" t="str">
            <v>Chirag Dubal</v>
          </cell>
          <cell r="F14160" t="str">
            <v>Shraddha Dighe</v>
          </cell>
          <cell r="G14160">
            <v>46212.59652777778</v>
          </cell>
          <cell r="H14160">
            <v>46216.430555555555</v>
          </cell>
        </row>
        <row r="14161">
          <cell r="A14161" t="str">
            <v>UCW-34094</v>
          </cell>
          <cell r="B14161" t="str">
            <v>ShimmerTots | Jewellery | 129400 | 07-07-2026 (35)</v>
          </cell>
          <cell r="C14161" t="str">
            <v>CLOSED</v>
          </cell>
          <cell r="D14161" t="str">
            <v>Medium</v>
          </cell>
          <cell r="E14161" t="str">
            <v>Chirag Dubal</v>
          </cell>
          <cell r="F14161" t="str">
            <v>Shraddha Dighe</v>
          </cell>
          <cell r="G14161">
            <v>46211.661805555559</v>
          </cell>
          <cell r="H14161">
            <v>46213.770138888889</v>
          </cell>
        </row>
        <row r="14162">
          <cell r="A14162" t="str">
            <v>UCW-34093</v>
          </cell>
          <cell r="B14162" t="str">
            <v>Giva | Silver Jewellery | 125927 | 07-07-2026 (16SKUs) | Rakhi collection</v>
          </cell>
          <cell r="C14162" t="str">
            <v>CLOSED</v>
          </cell>
          <cell r="D14162" t="str">
            <v>Medium</v>
          </cell>
          <cell r="E14162" t="str">
            <v>Chirag Dubal</v>
          </cell>
          <cell r="F14162" t="str">
            <v>Shraddha Dighe</v>
          </cell>
          <cell r="G14162">
            <v>46211.658333333333</v>
          </cell>
          <cell r="H14162">
            <v>46219.522916666669</v>
          </cell>
        </row>
        <row r="14163">
          <cell r="A14163" t="str">
            <v>UCW-34091</v>
          </cell>
          <cell r="B14163" t="str">
            <v>Voylla | Adhoc | Fashion Jewelry | 124186 | 07.07.2026 (38skus)</v>
          </cell>
          <cell r="C14163" t="str">
            <v>CLOSED</v>
          </cell>
          <cell r="D14163" t="str">
            <v>Medium</v>
          </cell>
          <cell r="E14163" t="str">
            <v>Chirag Dubal</v>
          </cell>
          <cell r="F14163" t="str">
            <v>Shraddha Dighe</v>
          </cell>
          <cell r="G14163">
            <v>46211.655555555553</v>
          </cell>
          <cell r="H14163">
            <v>46214.690972222219</v>
          </cell>
        </row>
        <row r="14164">
          <cell r="A14164" t="str">
            <v>UCW-34086</v>
          </cell>
          <cell r="B14164" t="str">
            <v xml:space="preserve">Clone-Catwalk catalogue </v>
          </cell>
          <cell r="C14164" t="str">
            <v>CLOSED Due to Inactive/Insufficient Information</v>
          </cell>
          <cell r="D14164" t="str">
            <v>Medium</v>
          </cell>
          <cell r="E14164" t="str">
            <v>Chirag Dubal</v>
          </cell>
          <cell r="F14164" t="str">
            <v>netscribes</v>
          </cell>
          <cell r="G14164">
            <v>46211.636805555558</v>
          </cell>
          <cell r="H14164">
            <v>46223.473611111112</v>
          </cell>
        </row>
        <row r="14165">
          <cell r="A14165" t="str">
            <v>UCW-34075</v>
          </cell>
          <cell r="B14165" t="str">
            <v>MONKSTORY - Footwear - 06/07/2026 - 84 SKUs</v>
          </cell>
          <cell r="C14165" t="str">
            <v>CLOSED</v>
          </cell>
          <cell r="D14165" t="str">
            <v>Medium</v>
          </cell>
          <cell r="E14165" t="str">
            <v>Chirag Dubal</v>
          </cell>
          <cell r="F14165" t="str">
            <v>Shraddha Dighe</v>
          </cell>
          <cell r="G14165">
            <v>46211.571527777778</v>
          </cell>
          <cell r="H14165">
            <v>46213.759027777778</v>
          </cell>
        </row>
        <row r="14166">
          <cell r="A14166" t="str">
            <v>UCW-34069</v>
          </cell>
          <cell r="B14166" t="str">
            <v>PDP Images not Reflecting</v>
          </cell>
          <cell r="C14166" t="str">
            <v>CLOSED</v>
          </cell>
          <cell r="D14166" t="str">
            <v>Medium</v>
          </cell>
          <cell r="E14166" t="str">
            <v>netscribes</v>
          </cell>
          <cell r="F14166" t="str">
            <v>Shloka Chakre</v>
          </cell>
          <cell r="G14166">
            <v>46211.544444444444</v>
          </cell>
          <cell r="H14166">
            <v>46212.55</v>
          </cell>
        </row>
        <row r="14167">
          <cell r="A14167" t="str">
            <v>UCW-34059</v>
          </cell>
          <cell r="B14167" t="str">
            <v>MNY | Lifter Gel Update  |  TATACLIQ - Fashion | Seller Code 125928</v>
          </cell>
          <cell r="C14167" t="str">
            <v>CLOSED</v>
          </cell>
          <cell r="D14167" t="str">
            <v>Medium</v>
          </cell>
          <cell r="E14167" t="str">
            <v>Chirag Dubal</v>
          </cell>
          <cell r="F14167" t="str">
            <v>Shraddha Dighe</v>
          </cell>
          <cell r="G14167">
            <v>46210.841666666667</v>
          </cell>
          <cell r="H14167">
            <v>46213.862500000003</v>
          </cell>
        </row>
        <row r="14168">
          <cell r="A14168" t="str">
            <v>UCW-34056</v>
          </cell>
          <cell r="B14168" t="str">
            <v>Sqintalk x Tatacliq : Thank you Farmer New SKUs</v>
          </cell>
          <cell r="C14168" t="str">
            <v>CLOSED</v>
          </cell>
          <cell r="D14168" t="str">
            <v>Medium</v>
          </cell>
          <cell r="E14168" t="str">
            <v>Chirag Dubal</v>
          </cell>
          <cell r="F14168" t="str">
            <v>Shraddha Dighe</v>
          </cell>
          <cell r="G14168">
            <v>46210.830555555556</v>
          </cell>
          <cell r="H14168">
            <v>46213.753472222219</v>
          </cell>
        </row>
        <row r="14169">
          <cell r="A14169" t="str">
            <v>UCW-34037</v>
          </cell>
          <cell r="B14169" t="str">
            <v>CLONE - Tata Cliq  - New Listing - Iceberg / BMW / Trussardi (New Brands)</v>
          </cell>
          <cell r="C14169" t="str">
            <v>CLOSED</v>
          </cell>
          <cell r="D14169" t="str">
            <v>Medium</v>
          </cell>
          <cell r="E14169" t="str">
            <v>Chirag Dubal</v>
          </cell>
          <cell r="F14169" t="str">
            <v>netscribes</v>
          </cell>
          <cell r="G14169">
            <v>46210.744444444441</v>
          </cell>
          <cell r="H14169">
            <v>46212.604861111111</v>
          </cell>
        </row>
        <row r="14170">
          <cell r="A14170" t="str">
            <v>UCW-34020</v>
          </cell>
          <cell r="B14170" t="str">
            <v>Sweet Dreams - Kids Apparel - 01-07-2026</v>
          </cell>
          <cell r="C14170" t="str">
            <v>CLOSED</v>
          </cell>
          <cell r="D14170" t="str">
            <v>Medium</v>
          </cell>
          <cell r="E14170" t="str">
            <v>Chirag Dubal</v>
          </cell>
          <cell r="F14170" t="str">
            <v>Shraddha Dighe</v>
          </cell>
          <cell r="G14170">
            <v>46210.666666666664</v>
          </cell>
          <cell r="H14170">
            <v>46214.665277777778</v>
          </cell>
        </row>
        <row r="14171">
          <cell r="A14171" t="str">
            <v>UCW-34017</v>
          </cell>
          <cell r="B14171" t="str">
            <v>MNY | Shine Stopper Update  |  TATACLIQ - Fashion | Seller Code 125928</v>
          </cell>
          <cell r="C14171" t="str">
            <v>CLOSED</v>
          </cell>
          <cell r="D14171" t="str">
            <v>Medium</v>
          </cell>
          <cell r="E14171" t="str">
            <v>Chirag Dubal</v>
          </cell>
          <cell r="F14171" t="str">
            <v>Shraddha Dighe</v>
          </cell>
          <cell r="G14171">
            <v>46210.65347222222</v>
          </cell>
          <cell r="H14171">
            <v>46222.354861111111</v>
          </cell>
        </row>
        <row r="14172">
          <cell r="A14172" t="str">
            <v>UCW-34012</v>
          </cell>
          <cell r="B14172" t="str">
            <v>Andamen-TCR Summer &amp; Prints 9th July New collection</v>
          </cell>
          <cell r="C14172" t="str">
            <v>CLOSED</v>
          </cell>
          <cell r="D14172" t="str">
            <v>Medium</v>
          </cell>
          <cell r="E14172" t="str">
            <v>Chirag Dubal</v>
          </cell>
          <cell r="F14172" t="str">
            <v>Shraddha Dighe</v>
          </cell>
          <cell r="G14172">
            <v>46210.638194444444</v>
          </cell>
          <cell r="H14172">
            <v>46213.745833333334</v>
          </cell>
        </row>
        <row r="14173">
          <cell r="A14173" t="str">
            <v>UCW-34011</v>
          </cell>
          <cell r="B14173" t="str">
            <v>Skinn|Fastrack X perfume X 125928 X TCF X 11.05.2026 (Pending 3)</v>
          </cell>
          <cell r="C14173" t="str">
            <v>CLOSED</v>
          </cell>
          <cell r="D14173" t="str">
            <v>Medium</v>
          </cell>
          <cell r="E14173" t="str">
            <v>Chirag Dubal</v>
          </cell>
          <cell r="F14173" t="str">
            <v>Shraddha Dighe</v>
          </cell>
          <cell r="G14173">
            <v>46210.633333333331</v>
          </cell>
          <cell r="H14173">
            <v>46211.494444444441</v>
          </cell>
        </row>
        <row r="14174">
          <cell r="A14174" t="str">
            <v>UCW-34010</v>
          </cell>
          <cell r="B14174" t="str">
            <v>Honasa Updated A+ and E-Commerce Creatives- Tata Cliq (July-1)</v>
          </cell>
          <cell r="C14174" t="str">
            <v>CLOSED</v>
          </cell>
          <cell r="D14174" t="str">
            <v>Medium</v>
          </cell>
          <cell r="E14174" t="str">
            <v>Chirag Dubal</v>
          </cell>
          <cell r="F14174" t="str">
            <v>Shraddha Dighe</v>
          </cell>
          <cell r="G14174">
            <v>46210.630555555559</v>
          </cell>
          <cell r="H14174">
            <v>46261.643055555556</v>
          </cell>
        </row>
        <row r="14175">
          <cell r="A14175" t="str">
            <v>UCW-34006</v>
          </cell>
          <cell r="B14175" t="str">
            <v>Cloned- BERRYLICIOUS + Apparel + Annapurna Impex (128094) + 03/05/2026</v>
          </cell>
          <cell r="C14175" t="str">
            <v>CLOSED</v>
          </cell>
          <cell r="D14175" t="str">
            <v>Medium</v>
          </cell>
          <cell r="E14175" t="str">
            <v>Chirag Dubal</v>
          </cell>
          <cell r="F14175" t="str">
            <v>netscribes</v>
          </cell>
          <cell r="G14175">
            <v>46210.623611111114</v>
          </cell>
          <cell r="H14175">
            <v>46214.65347222222</v>
          </cell>
        </row>
        <row r="14176">
          <cell r="A14176" t="str">
            <v>UCW-34005</v>
          </cell>
          <cell r="B14176" t="str">
            <v>Tata Cerruti Cataloguing 3rd July'26</v>
          </cell>
          <cell r="C14176" t="str">
            <v>CLOSED Due to Inactive/Insufficient Information</v>
          </cell>
          <cell r="D14176" t="str">
            <v>Medium</v>
          </cell>
          <cell r="E14176" t="str">
            <v>Chirag Dubal</v>
          </cell>
          <cell r="F14176" t="str">
            <v>Shraddha Dighe</v>
          </cell>
          <cell r="G14176">
            <v>46210.62222222222</v>
          </cell>
          <cell r="H14176">
            <v>46216.407638888886</v>
          </cell>
        </row>
        <row r="14177">
          <cell r="A14177" t="str">
            <v>UCW-34003</v>
          </cell>
          <cell r="B14177" t="str">
            <v>PUREARTH TATA Final Catalogue Update</v>
          </cell>
          <cell r="C14177" t="str">
            <v>CLOSED</v>
          </cell>
          <cell r="D14177" t="str">
            <v>Medium</v>
          </cell>
          <cell r="E14177" t="str">
            <v>Chirag Dubal</v>
          </cell>
          <cell r="F14177" t="str">
            <v>Shraddha Dighe</v>
          </cell>
          <cell r="G14177">
            <v>46210.619444444441</v>
          </cell>
          <cell r="H14177">
            <v>46211.408333333333</v>
          </cell>
        </row>
        <row r="14178">
          <cell r="A14178" t="str">
            <v>UCW-34001</v>
          </cell>
          <cell r="B14178" t="str">
            <v>Ktein - Content Sheet</v>
          </cell>
          <cell r="C14178" t="str">
            <v>CLOSED</v>
          </cell>
          <cell r="D14178" t="str">
            <v>Medium</v>
          </cell>
          <cell r="E14178" t="str">
            <v>Chirag Dubal</v>
          </cell>
          <cell r="F14178" t="str">
            <v>Shraddha Dighe</v>
          </cell>
          <cell r="G14178">
            <v>46210.617361111108</v>
          </cell>
          <cell r="H14178">
            <v>46216.552083333336</v>
          </cell>
        </row>
        <row r="14179">
          <cell r="A14179" t="str">
            <v>UCW-33986</v>
          </cell>
          <cell r="B14179" t="str">
            <v>Colors Queen || Makeup || 129094 || 04-07-2026</v>
          </cell>
          <cell r="C14179" t="str">
            <v>CLOSED</v>
          </cell>
          <cell r="D14179" t="str">
            <v>Medium</v>
          </cell>
          <cell r="E14179" t="str">
            <v>Chirag Dubal</v>
          </cell>
          <cell r="F14179" t="str">
            <v>Shraddha Dighe</v>
          </cell>
          <cell r="G14179">
            <v>46210.552083333336</v>
          </cell>
          <cell r="H14179">
            <v>46212.594444444447</v>
          </cell>
        </row>
        <row r="14180">
          <cell r="A14180" t="str">
            <v>UCW-33977</v>
          </cell>
          <cell r="B14180" t="str">
            <v>Error_PUMA Catalogue : Fashion &amp; Luxury : Adults : 29th October</v>
          </cell>
          <cell r="C14180" t="str">
            <v>CLOSED</v>
          </cell>
          <cell r="D14180" t="str">
            <v>Medium</v>
          </cell>
          <cell r="E14180" t="str">
            <v>Chirag Dubal</v>
          </cell>
          <cell r="F14180" t="str">
            <v>Reagan D’souza</v>
          </cell>
          <cell r="G14180">
            <v>46210.465277777781</v>
          </cell>
          <cell r="H14180">
            <v>46238.792361111111</v>
          </cell>
        </row>
        <row r="14181">
          <cell r="A14181" t="str">
            <v>UCW-33960</v>
          </cell>
          <cell r="B14181" t="str">
            <v>New listings - Care N Class</v>
          </cell>
          <cell r="C14181" t="str">
            <v>CLOSED</v>
          </cell>
          <cell r="D14181" t="str">
            <v>Medium</v>
          </cell>
          <cell r="E14181" t="str">
            <v>Chirag Dubal</v>
          </cell>
          <cell r="F14181" t="str">
            <v>Shraddha Dighe</v>
          </cell>
          <cell r="G14181">
            <v>46209.763888888891</v>
          </cell>
          <cell r="H14181">
            <v>46218.751388888886</v>
          </cell>
        </row>
        <row r="14182">
          <cell r="A14182" t="str">
            <v>UCW-33957</v>
          </cell>
          <cell r="B14182" t="str">
            <v>Amouage Launch | TCL - Cataloguing Details | July 2026</v>
          </cell>
          <cell r="C14182" t="str">
            <v>CLOSED</v>
          </cell>
          <cell r="D14182" t="str">
            <v>Medium</v>
          </cell>
          <cell r="E14182" t="str">
            <v>Chirag Dubal</v>
          </cell>
          <cell r="F14182" t="str">
            <v>Shraddha Dighe</v>
          </cell>
          <cell r="G14182">
            <v>46209.743750000001</v>
          </cell>
          <cell r="H14182">
            <v>46258.68472222222</v>
          </cell>
        </row>
        <row r="14183">
          <cell r="A14183" t="str">
            <v>UCW-33952</v>
          </cell>
          <cell r="B14183" t="str">
            <v>OAP | Collagen Lifter Listing  |  TATACLIQ - Fashion | Seller Code 125928</v>
          </cell>
          <cell r="C14183" t="str">
            <v>CLOSED</v>
          </cell>
          <cell r="D14183" t="str">
            <v>Medium</v>
          </cell>
          <cell r="E14183" t="str">
            <v>Chirag Dubal</v>
          </cell>
          <cell r="F14183" t="str">
            <v>Shraddha Dighe</v>
          </cell>
          <cell r="G14183">
            <v>46209.709027777775</v>
          </cell>
          <cell r="H14183">
            <v>46211.507638888892</v>
          </cell>
        </row>
        <row r="14184">
          <cell r="A14184" t="str">
            <v>UCW-33950</v>
          </cell>
          <cell r="B14184" t="str">
            <v>OAP | Plump Ambition Shade Extension Listing  |  TATACLIQ - Fashion | Seller Code 125928</v>
          </cell>
          <cell r="C14184" t="str">
            <v>CLOSED</v>
          </cell>
          <cell r="D14184" t="str">
            <v>Medium</v>
          </cell>
          <cell r="E14184" t="str">
            <v>Chirag Dubal</v>
          </cell>
          <cell r="F14184" t="str">
            <v>Shraddha Dighe</v>
          </cell>
          <cell r="G14184">
            <v>46209.707638888889</v>
          </cell>
          <cell r="H14184">
            <v>46210.647916666669</v>
          </cell>
        </row>
        <row r="14185">
          <cell r="A14185" t="str">
            <v>UCW-33948</v>
          </cell>
          <cell r="B14185" t="str">
            <v>MNY | Sky Tubes Update  |  TATACLIQ - Fashion | Seller Code 125928</v>
          </cell>
          <cell r="C14185" t="str">
            <v>CLOSED</v>
          </cell>
          <cell r="D14185" t="str">
            <v>Medium</v>
          </cell>
          <cell r="E14185" t="str">
            <v>Chirag Dubal</v>
          </cell>
          <cell r="F14185" t="str">
            <v>Shraddha Dighe</v>
          </cell>
          <cell r="G14185">
            <v>46209.701388888891</v>
          </cell>
          <cell r="H14185">
            <v>46222.354861111111</v>
          </cell>
        </row>
        <row r="14186">
          <cell r="A14186" t="str">
            <v>UCW-33946</v>
          </cell>
          <cell r="B14186" t="str">
            <v>TCL - Memo Paris Images update</v>
          </cell>
          <cell r="C14186" t="str">
            <v>CLOSED</v>
          </cell>
          <cell r="D14186" t="str">
            <v>Medium</v>
          </cell>
          <cell r="E14186" t="str">
            <v>Chirag Dubal</v>
          </cell>
          <cell r="F14186" t="str">
            <v>Shraddha Dighe</v>
          </cell>
          <cell r="G14186">
            <v>46209.694444444445</v>
          </cell>
          <cell r="H14186">
            <v>46218.655555555553</v>
          </cell>
        </row>
        <row r="14187">
          <cell r="A14187" t="str">
            <v>UCW-33933</v>
          </cell>
          <cell r="B14187" t="str">
            <v>TCL X CDC Cataloging Connect</v>
          </cell>
          <cell r="C14187" t="str">
            <v>CLOSED</v>
          </cell>
          <cell r="D14187" t="str">
            <v>Medium</v>
          </cell>
          <cell r="E14187" t="str">
            <v>Chirag Dubal</v>
          </cell>
          <cell r="F14187" t="str">
            <v>Shloka Chakre</v>
          </cell>
          <cell r="G14187">
            <v>46209.637499999997</v>
          </cell>
          <cell r="H14187">
            <v>46217.679166666669</v>
          </cell>
        </row>
        <row r="14188">
          <cell r="A14188" t="str">
            <v>UCW-33927</v>
          </cell>
          <cell r="B14188" t="str">
            <v>USPA_FM_Arrow_MP_90_Batch-4 AW26 &amp; 78 SS26__124848_2-07-2026</v>
          </cell>
          <cell r="C14188" t="str">
            <v>CLOSED</v>
          </cell>
          <cell r="D14188" t="str">
            <v>Medium</v>
          </cell>
          <cell r="E14188" t="str">
            <v>Stuti Dube</v>
          </cell>
          <cell r="F14188" t="str">
            <v>Shraddha Dighe</v>
          </cell>
          <cell r="G14188">
            <v>46209.602777777778</v>
          </cell>
          <cell r="H14188">
            <v>46219.515277777777</v>
          </cell>
        </row>
        <row r="14189">
          <cell r="A14189" t="str">
            <v>UCW-33909</v>
          </cell>
          <cell r="B14189" t="str">
            <v>Roberto Cavalli - TCL - Platform addition</v>
          </cell>
          <cell r="C14189" t="str">
            <v>CLOSED</v>
          </cell>
          <cell r="D14189" t="str">
            <v>Medium</v>
          </cell>
          <cell r="E14189" t="str">
            <v>netscribes</v>
          </cell>
          <cell r="F14189" t="str">
            <v>Shraddha Dighe</v>
          </cell>
          <cell r="G14189">
            <v>46209.469444444447</v>
          </cell>
          <cell r="H14189">
            <v>46225.563888888886</v>
          </cell>
        </row>
        <row r="14190">
          <cell r="A14190" t="str">
            <v>UCW-33908</v>
          </cell>
          <cell r="B14190" t="str">
            <v>NISTRA NEW LISTING FINE JEWELLERY SILVER 129363</v>
          </cell>
          <cell r="C14190" t="str">
            <v>CLOSED</v>
          </cell>
          <cell r="D14190" t="str">
            <v>Medium</v>
          </cell>
          <cell r="E14190" t="str">
            <v>Chirag Dubal</v>
          </cell>
          <cell r="F14190" t="str">
            <v>Shraddha Dighe</v>
          </cell>
          <cell r="G14190">
            <v>46209.464583333334</v>
          </cell>
          <cell r="H14190">
            <v>46213.717361111114</v>
          </cell>
        </row>
        <row r="14191">
          <cell r="A14191" t="str">
            <v>UCW-33887</v>
          </cell>
          <cell r="B14191" t="str">
            <v>Request to Update Images</v>
          </cell>
          <cell r="C14191" t="str">
            <v>CLOSED</v>
          </cell>
          <cell r="D14191" t="str">
            <v>Medium</v>
          </cell>
          <cell r="E14191" t="str">
            <v>Chirag Dubal</v>
          </cell>
          <cell r="F14191" t="str">
            <v>Shraddha Dighe</v>
          </cell>
          <cell r="G14191">
            <v>46206.804166666669</v>
          </cell>
          <cell r="H14191">
            <v>46222.354861111111</v>
          </cell>
        </row>
        <row r="14192">
          <cell r="A14192" t="str">
            <v>UCW-33876</v>
          </cell>
          <cell r="B14192" t="str">
            <v>Tata Cliq Listings 8th June</v>
          </cell>
          <cell r="C14192" t="str">
            <v>CLOSED</v>
          </cell>
          <cell r="D14192" t="str">
            <v>Medium</v>
          </cell>
          <cell r="E14192" t="str">
            <v>Chirag Dubal</v>
          </cell>
          <cell r="F14192" t="str">
            <v>Shraddha Dighe</v>
          </cell>
          <cell r="G14192">
            <v>46206.749305555553</v>
          </cell>
          <cell r="H14192">
            <v>46212.574999999997</v>
          </cell>
        </row>
        <row r="14193">
          <cell r="A14193" t="str">
            <v>UCW-33873</v>
          </cell>
          <cell r="B14193" t="str">
            <v>Kindlife x TataCliq - Inde Wild Cataloguing Input</v>
          </cell>
          <cell r="C14193" t="str">
            <v>CLOSED Due to Inactive/Insufficient Information</v>
          </cell>
          <cell r="D14193" t="str">
            <v>Medium</v>
          </cell>
          <cell r="E14193" t="str">
            <v>Chirag Dubal</v>
          </cell>
          <cell r="F14193" t="str">
            <v>Shraddha Dighe</v>
          </cell>
          <cell r="G14193">
            <v>46206.743750000001</v>
          </cell>
          <cell r="H14193">
            <v>46211.428472222222</v>
          </cell>
        </row>
        <row r="14194">
          <cell r="A14194" t="str">
            <v>UCW-33869</v>
          </cell>
          <cell r="B14194" t="str">
            <v>OAP | GB Serum PDP Update |  TATACLIQ - Fashion | Seller Code 125928</v>
          </cell>
          <cell r="C14194" t="str">
            <v>CLOSED</v>
          </cell>
          <cell r="D14194" t="str">
            <v>Medium</v>
          </cell>
          <cell r="E14194" t="str">
            <v>Chirag Dubal</v>
          </cell>
          <cell r="F14194" t="str">
            <v>Shraddha Dighe</v>
          </cell>
          <cell r="G14194">
            <v>46206.722916666666</v>
          </cell>
          <cell r="H14194">
            <v>46234.558333333334</v>
          </cell>
        </row>
        <row r="14195">
          <cell r="A14195" t="str">
            <v>UCW-33868</v>
          </cell>
          <cell r="B14195" t="str">
            <v>Tatacliq Footwear  Batch 23 (June) _USPA_30-06-2026</v>
          </cell>
          <cell r="C14195" t="str">
            <v>CLOSED</v>
          </cell>
          <cell r="D14195" t="str">
            <v>Medium</v>
          </cell>
          <cell r="E14195" t="str">
            <v>Chirag Dubal</v>
          </cell>
          <cell r="F14195" t="str">
            <v>Shraddha Dighe</v>
          </cell>
          <cell r="G14195">
            <v>46206.722222222219</v>
          </cell>
          <cell r="H14195">
            <v>46210.674305555556</v>
          </cell>
        </row>
        <row r="14196">
          <cell r="A14196" t="str">
            <v>UCW-33865</v>
          </cell>
          <cell r="B14196" t="str">
            <v>Tata Cliq-Multi Brand-Footwear -129236 - 127776 - 01-07-2026</v>
          </cell>
          <cell r="C14196" t="str">
            <v>CLOSED</v>
          </cell>
          <cell r="D14196" t="str">
            <v>Medium</v>
          </cell>
          <cell r="E14196" t="str">
            <v>Chirag Dubal</v>
          </cell>
          <cell r="F14196" t="str">
            <v>Sneha Nadar</v>
          </cell>
          <cell r="G14196">
            <v>46206.706944444442</v>
          </cell>
          <cell r="H14196">
            <v>46210.722222222219</v>
          </cell>
        </row>
        <row r="14197">
          <cell r="A14197" t="str">
            <v>UCW-33857</v>
          </cell>
          <cell r="B14197" t="str">
            <v>PDP Tata X SKP</v>
          </cell>
          <cell r="C14197" t="str">
            <v>CLOSED</v>
          </cell>
          <cell r="D14197" t="str">
            <v>Medium</v>
          </cell>
          <cell r="E14197" t="str">
            <v>Chirag Dubal</v>
          </cell>
          <cell r="F14197" t="str">
            <v>Shraddha Dighe</v>
          </cell>
          <cell r="G14197">
            <v>46206.666666666664</v>
          </cell>
          <cell r="H14197">
            <v>46217.686111111114</v>
          </cell>
        </row>
        <row r="14198">
          <cell r="A14198" t="str">
            <v>UCW-33847</v>
          </cell>
          <cell r="B14198" t="str">
            <v>R&amp;B - Apparel - Seller Code 123986 - New Listing - 01-07-2026 (Lot 11 Women))</v>
          </cell>
          <cell r="C14198" t="str">
            <v>CLOSED</v>
          </cell>
          <cell r="D14198" t="str">
            <v>Medium</v>
          </cell>
          <cell r="E14198" t="str">
            <v>Chirag Dubal</v>
          </cell>
          <cell r="F14198" t="str">
            <v>Shraddha Dighe</v>
          </cell>
          <cell r="G14198">
            <v>46206.554861111108</v>
          </cell>
          <cell r="H14198">
            <v>46226.651388888888</v>
          </cell>
        </row>
        <row r="14199">
          <cell r="A14199" t="str">
            <v>UCW-33830</v>
          </cell>
          <cell r="B14199" t="str">
            <v>New Chain Pendant listing-7 SKUS</v>
          </cell>
          <cell r="C14199" t="str">
            <v>CLOSED</v>
          </cell>
          <cell r="D14199" t="str">
            <v>Medium</v>
          </cell>
          <cell r="E14199" t="str">
            <v>Chirag Dubal</v>
          </cell>
          <cell r="F14199" t="str">
            <v>Shraddha Dighe</v>
          </cell>
          <cell r="G14199">
            <v>46205.86041666667</v>
          </cell>
          <cell r="H14199">
            <v>46207.51458333333</v>
          </cell>
        </row>
        <row r="14200">
          <cell r="A14200" t="str">
            <v>UCW-33829</v>
          </cell>
          <cell r="B14200" t="str">
            <v>H K JEWELS | WOMEN RINGS &amp; RAKHI | 124197 | 02-07-2026</v>
          </cell>
          <cell r="C14200" t="str">
            <v>CLOSED</v>
          </cell>
          <cell r="D14200" t="str">
            <v>Medium</v>
          </cell>
          <cell r="E14200" t="str">
            <v>Chirag Dubal</v>
          </cell>
          <cell r="F14200" t="str">
            <v>Shraddha Dighe</v>
          </cell>
          <cell r="G14200">
            <v>46205.859722222223</v>
          </cell>
          <cell r="H14200">
            <v>46209.597222222219</v>
          </cell>
        </row>
        <row r="14201">
          <cell r="A14201" t="str">
            <v>UCW-33827</v>
          </cell>
          <cell r="B14201" t="str">
            <v>Giva | Silver Jewellery | 125927 | 18-06-2026 (54SKUs)</v>
          </cell>
          <cell r="C14201" t="str">
            <v>CLOSED</v>
          </cell>
          <cell r="D14201" t="str">
            <v>Medium</v>
          </cell>
          <cell r="E14201" t="str">
            <v>Chirag Dubal</v>
          </cell>
          <cell r="F14201" t="str">
            <v>Shraddha Dighe</v>
          </cell>
          <cell r="G14201">
            <v>46205.854861111111</v>
          </cell>
          <cell r="H14201">
            <v>46207.497916666667</v>
          </cell>
        </row>
        <row r="14202">
          <cell r="A14202" t="str">
            <v>UCW-33803</v>
          </cell>
          <cell r="B14202" t="str">
            <v>Sqintalk x Tatacliq : Mixsoon New SKUs</v>
          </cell>
          <cell r="C14202" t="str">
            <v>CLOSED</v>
          </cell>
          <cell r="D14202" t="str">
            <v>Medium</v>
          </cell>
          <cell r="E14202" t="str">
            <v>Chirag Dubal</v>
          </cell>
          <cell r="F14202" t="str">
            <v>Shraddha Dighe</v>
          </cell>
          <cell r="G14202">
            <v>46205.681250000001</v>
          </cell>
          <cell r="H14202">
            <v>46239.52847222222</v>
          </cell>
        </row>
        <row r="14203">
          <cell r="A14203" t="str">
            <v>UCW-33802</v>
          </cell>
          <cell r="B14203" t="str">
            <v>IKONIC ME - NEW LITINGS 30h June '26  - TATA CLIQ</v>
          </cell>
          <cell r="C14203" t="str">
            <v>CLOSED</v>
          </cell>
          <cell r="D14203" t="str">
            <v>Medium</v>
          </cell>
          <cell r="E14203" t="str">
            <v>Chirag Dubal</v>
          </cell>
          <cell r="F14203" t="str">
            <v>Shraddha Dighe</v>
          </cell>
          <cell r="G14203">
            <v>46205.675000000003</v>
          </cell>
          <cell r="H14203">
            <v>46209.575694444444</v>
          </cell>
        </row>
        <row r="14204">
          <cell r="A14204" t="str">
            <v>UCW-33801</v>
          </cell>
          <cell r="B14204" t="str">
            <v>Tata Cliq - New listing - Fragrance &amp; Fragrance Gift Set (30-06-2026)</v>
          </cell>
          <cell r="C14204" t="str">
            <v>CLOSED</v>
          </cell>
          <cell r="D14204" t="str">
            <v>Medium</v>
          </cell>
          <cell r="E14204" t="str">
            <v>Chirag Dubal</v>
          </cell>
          <cell r="F14204" t="str">
            <v>Shraddha Dighe</v>
          </cell>
          <cell r="G14204">
            <v>46205.670138888891</v>
          </cell>
          <cell r="H14204">
            <v>46209.557638888888</v>
          </cell>
        </row>
        <row r="14205">
          <cell r="A14205" t="str">
            <v>UCW-33798</v>
          </cell>
          <cell r="B14205" t="str">
            <v>TC LUX Asics Footwear 129537 | 30-06-2026</v>
          </cell>
          <cell r="C14205" t="str">
            <v>CLOSED</v>
          </cell>
          <cell r="D14205" t="str">
            <v>Medium</v>
          </cell>
          <cell r="E14205" t="str">
            <v>Chirag Dubal</v>
          </cell>
          <cell r="F14205" t="str">
            <v>Shraddha Dighe</v>
          </cell>
          <cell r="G14205">
            <v>46205.662499999999</v>
          </cell>
          <cell r="H14205">
            <v>46207.486805555556</v>
          </cell>
        </row>
        <row r="14206">
          <cell r="A14206" t="str">
            <v>UCW-33795</v>
          </cell>
          <cell r="B14206" t="str">
            <v>TataCliq x O3+ New Launch 30-06-2026</v>
          </cell>
          <cell r="C14206" t="str">
            <v>CLOSED</v>
          </cell>
          <cell r="D14206" t="str">
            <v>Medium</v>
          </cell>
          <cell r="E14206" t="str">
            <v>Chirag Dubal</v>
          </cell>
          <cell r="F14206" t="str">
            <v>Shraddha Dighe</v>
          </cell>
          <cell r="G14206">
            <v>46205.645138888889</v>
          </cell>
          <cell r="H14206">
            <v>46207.477777777778</v>
          </cell>
        </row>
        <row r="14207">
          <cell r="A14207" t="str">
            <v>UCW-33789</v>
          </cell>
          <cell r="B14207" t="str">
            <v>Tata Cliq -  Fragrance Images &amp; Video update</v>
          </cell>
          <cell r="C14207" t="str">
            <v>CLOSED</v>
          </cell>
          <cell r="D14207" t="str">
            <v>Medium</v>
          </cell>
          <cell r="E14207" t="str">
            <v>Chirag Dubal</v>
          </cell>
          <cell r="F14207" t="str">
            <v>Simi Raichel Zachariah</v>
          </cell>
          <cell r="G14207">
            <v>46205.634722222225</v>
          </cell>
          <cell r="H14207">
            <v>46218.654861111114</v>
          </cell>
        </row>
        <row r="14208">
          <cell r="A14208" t="str">
            <v>UCW-33748</v>
          </cell>
          <cell r="B14208" t="str">
            <v>Touch925 - Image Update - Jewellery - 01 July 2026</v>
          </cell>
          <cell r="C14208" t="str">
            <v>CLOSED</v>
          </cell>
          <cell r="D14208" t="str">
            <v>Medium</v>
          </cell>
          <cell r="E14208" t="str">
            <v>Chirag Dubal</v>
          </cell>
          <cell r="F14208" t="str">
            <v>Shraddha Dighe</v>
          </cell>
          <cell r="G14208">
            <v>46204.654861111114</v>
          </cell>
          <cell r="H14208">
            <v>46217.759722222225</v>
          </cell>
        </row>
        <row r="14209">
          <cell r="A14209" t="str">
            <v>UCW-33743</v>
          </cell>
          <cell r="B14209" t="str">
            <v>EAN Update TATA</v>
          </cell>
          <cell r="C14209" t="str">
            <v>CLOSED</v>
          </cell>
          <cell r="D14209" t="str">
            <v>Medium</v>
          </cell>
          <cell r="E14209" t="str">
            <v>Chirag Dubal</v>
          </cell>
          <cell r="F14209" t="str">
            <v>Shraddha Dighe</v>
          </cell>
          <cell r="G14209">
            <v>46204.638888888891</v>
          </cell>
          <cell r="H14209">
            <v>46210.469444444447</v>
          </cell>
        </row>
        <row r="14210">
          <cell r="A14210" t="str">
            <v>UCW-33742</v>
          </cell>
          <cell r="B14210" t="str">
            <v>EAN Update Tata RR Sealed ends</v>
          </cell>
          <cell r="C14210" t="str">
            <v>CLOSED</v>
          </cell>
          <cell r="D14210" t="str">
            <v>Medium</v>
          </cell>
          <cell r="E14210" t="str">
            <v>Chirag Dubal</v>
          </cell>
          <cell r="F14210" t="str">
            <v>Shraddha Dighe</v>
          </cell>
          <cell r="G14210">
            <v>46204.636111111111</v>
          </cell>
          <cell r="H14210">
            <v>46207.513194444444</v>
          </cell>
        </row>
        <row r="14211">
          <cell r="A14211" t="str">
            <v>UCW-33738</v>
          </cell>
          <cell r="B14211" t="str">
            <v>TataCliq: New Lot-2 NIT Category New Articles</v>
          </cell>
          <cell r="C14211" t="str">
            <v>CLOSED</v>
          </cell>
          <cell r="D14211" t="str">
            <v>Medium</v>
          </cell>
          <cell r="E14211" t="str">
            <v>Chirag Dubal</v>
          </cell>
          <cell r="F14211" t="str">
            <v>Shloka Chakre</v>
          </cell>
          <cell r="G14211">
            <v>46204.613194444442</v>
          </cell>
          <cell r="H14211">
            <v>46206.518055555556</v>
          </cell>
        </row>
        <row r="14212">
          <cell r="A14212" t="str">
            <v>UCW-33737</v>
          </cell>
          <cell r="B14212" t="str">
            <v>Isharya-Tata Cliq-High Travel- Line sheet</v>
          </cell>
          <cell r="C14212" t="str">
            <v>CLOSED</v>
          </cell>
          <cell r="D14212" t="str">
            <v>Medium</v>
          </cell>
          <cell r="E14212" t="str">
            <v>Chirag Dubal</v>
          </cell>
          <cell r="F14212" t="str">
            <v>Shraddha Dighe</v>
          </cell>
          <cell r="G14212">
            <v>46204.605555555558</v>
          </cell>
          <cell r="H14212">
            <v>46206.464583333334</v>
          </cell>
        </row>
        <row r="14213">
          <cell r="A14213" t="str">
            <v>UCW-33732</v>
          </cell>
          <cell r="B14213" t="str">
            <v>New 13 Combos List</v>
          </cell>
          <cell r="C14213" t="str">
            <v>CLOSED</v>
          </cell>
          <cell r="D14213" t="str">
            <v>Medium</v>
          </cell>
          <cell r="E14213" t="str">
            <v>Chirag Dubal</v>
          </cell>
          <cell r="F14213" t="str">
            <v>Shraddha Dighe</v>
          </cell>
          <cell r="G14213">
            <v>46204.538888888892</v>
          </cell>
          <cell r="H14213">
            <v>46209.55</v>
          </cell>
        </row>
        <row r="14214">
          <cell r="A14214" t="str">
            <v>UCW-33731</v>
          </cell>
          <cell r="B14214" t="str">
            <v>Plix - Skincare Pending - UCW-29413</v>
          </cell>
          <cell r="C14214" t="str">
            <v>CLOSED</v>
          </cell>
          <cell r="D14214" t="str">
            <v>Medium</v>
          </cell>
          <cell r="E14214" t="str">
            <v>Chirag Dubal</v>
          </cell>
          <cell r="F14214" t="str">
            <v>Shraddha Dighe</v>
          </cell>
          <cell r="G14214">
            <v>46204.527083333334</v>
          </cell>
          <cell r="H14214">
            <v>46205.524305555555</v>
          </cell>
        </row>
        <row r="14215">
          <cell r="A14215" t="str">
            <v>UCW-33730</v>
          </cell>
          <cell r="B14215" t="str">
            <v>New Products Listings - 30.6.26 | CDC - ON Footwear</v>
          </cell>
          <cell r="C14215" t="str">
            <v>CLOSED</v>
          </cell>
          <cell r="D14215" t="str">
            <v>Medium</v>
          </cell>
          <cell r="E14215" t="str">
            <v>netscribes</v>
          </cell>
          <cell r="F14215" t="str">
            <v>Shloka Chakre</v>
          </cell>
          <cell r="G14215">
            <v>46204.509027777778</v>
          </cell>
          <cell r="H14215">
            <v>46205.461805555555</v>
          </cell>
        </row>
        <row r="14216">
          <cell r="A14216" t="str">
            <v>UCW-33729</v>
          </cell>
          <cell r="B14216" t="str">
            <v>Image Revamp (212 SKUs) - Touch925</v>
          </cell>
          <cell r="C14216" t="str">
            <v>CLOSED Due to Inactive/Insufficient Information</v>
          </cell>
          <cell r="D14216" t="str">
            <v>Medium</v>
          </cell>
          <cell r="E14216" t="str">
            <v>Chirag Dubal</v>
          </cell>
          <cell r="F14216" t="str">
            <v>Shraddha Dighe</v>
          </cell>
          <cell r="G14216">
            <v>46204.504166666666</v>
          </cell>
          <cell r="H14216">
            <v>46210.713194444441</v>
          </cell>
        </row>
        <row r="14217">
          <cell r="A14217" t="str">
            <v>UCW-33728</v>
          </cell>
          <cell r="B14217" t="str">
            <v>Palmonas | Fashion Jwellery | 128366 | 30-06-2026 (136 SKUs)</v>
          </cell>
          <cell r="C14217" t="str">
            <v>CLOSED</v>
          </cell>
          <cell r="D14217" t="str">
            <v>Medium</v>
          </cell>
          <cell r="E14217" t="str">
            <v>Chirag Dubal</v>
          </cell>
          <cell r="F14217" t="str">
            <v>Shraddha Dighe</v>
          </cell>
          <cell r="G14217">
            <v>46204.50277777778</v>
          </cell>
          <cell r="H14217">
            <v>46206.438194444447</v>
          </cell>
        </row>
        <row r="14218">
          <cell r="A14218" t="str">
            <v>UCW-33727</v>
          </cell>
          <cell r="B14218" t="str">
            <v>Fabindia – Apparel – Seller Code-126453 – SKU Count-291 – Style Count-50 – 29-06-2026</v>
          </cell>
          <cell r="C14218" t="str">
            <v>CLOSED</v>
          </cell>
          <cell r="D14218" t="str">
            <v>Medium</v>
          </cell>
          <cell r="E14218" t="str">
            <v>Chirag Dubal</v>
          </cell>
          <cell r="F14218" t="str">
            <v>Shraddha Dighe</v>
          </cell>
          <cell r="G14218">
            <v>46204.5</v>
          </cell>
          <cell r="H14218">
            <v>46212.534722222219</v>
          </cell>
        </row>
        <row r="14219">
          <cell r="A14219" t="str">
            <v>UCW-33723</v>
          </cell>
          <cell r="B14219" t="str">
            <v>New Brand Listing Atelier Materi</v>
          </cell>
          <cell r="C14219" t="str">
            <v>CLOSED</v>
          </cell>
          <cell r="D14219" t="str">
            <v>Medium</v>
          </cell>
          <cell r="E14219" t="str">
            <v>Chirag Dubal</v>
          </cell>
          <cell r="F14219" t="str">
            <v>Shraddha Dighe</v>
          </cell>
          <cell r="G14219">
            <v>46204.479861111111</v>
          </cell>
          <cell r="H14219">
            <v>46213.700694444444</v>
          </cell>
        </row>
        <row r="14220">
          <cell r="A14220" t="str">
            <v>UCW-33715</v>
          </cell>
          <cell r="B14220" t="str">
            <v>Reactivation of old SKUs &amp; Image Revamp - Touch925</v>
          </cell>
          <cell r="C14220" t="str">
            <v>CLOSED</v>
          </cell>
          <cell r="D14220" t="str">
            <v>Medium</v>
          </cell>
          <cell r="E14220" t="str">
            <v>Chirag Dubal</v>
          </cell>
          <cell r="F14220" t="str">
            <v>Shraddha Dighe</v>
          </cell>
          <cell r="G14220">
            <v>46203.767361111109</v>
          </cell>
          <cell r="H14220">
            <v>46205.540277777778</v>
          </cell>
        </row>
        <row r="14221">
          <cell r="A14221" t="str">
            <v>UCW-33712</v>
          </cell>
          <cell r="B14221" t="str">
            <v>OAP | Hair Mask Listing | Tata Cliq Fashion |125928</v>
          </cell>
          <cell r="C14221" t="str">
            <v>CLOSED</v>
          </cell>
          <cell r="D14221" t="str">
            <v>Medium</v>
          </cell>
          <cell r="E14221" t="str">
            <v>Chirag Dubal</v>
          </cell>
          <cell r="F14221" t="str">
            <v>Shraddha Dighe</v>
          </cell>
          <cell r="G14221">
            <v>46203.761805555558</v>
          </cell>
          <cell r="H14221">
            <v>46207.473611111112</v>
          </cell>
        </row>
        <row r="14222">
          <cell r="A14222" t="str">
            <v>UCW-33708</v>
          </cell>
          <cell r="B14222" t="str">
            <v>The Souled Store Menswear Apparel 123858 26-06-2026</v>
          </cell>
          <cell r="C14222" t="str">
            <v>CLOSED</v>
          </cell>
          <cell r="D14222" t="str">
            <v>Medium</v>
          </cell>
          <cell r="E14222" t="str">
            <v>Chirag Dubal</v>
          </cell>
          <cell r="F14222" t="str">
            <v>Shraddha Dighe</v>
          </cell>
          <cell r="G14222">
            <v>46203.740277777775</v>
          </cell>
          <cell r="H14222">
            <v>46210.634722222225</v>
          </cell>
        </row>
        <row r="14223">
          <cell r="A14223" t="str">
            <v>UCW-33706</v>
          </cell>
          <cell r="B14223" t="str">
            <v>The Souled Store Womenswear Apparel 123858 26-06-2026</v>
          </cell>
          <cell r="C14223" t="str">
            <v>CLOSED</v>
          </cell>
          <cell r="D14223" t="str">
            <v>Medium</v>
          </cell>
          <cell r="E14223" t="str">
            <v>Chirag Dubal</v>
          </cell>
          <cell r="F14223" t="str">
            <v>Shraddha Dighe</v>
          </cell>
          <cell r="G14223">
            <v>46203.734027777777</v>
          </cell>
          <cell r="H14223">
            <v>46212.51666666667</v>
          </cell>
        </row>
        <row r="14224">
          <cell r="A14224" t="str">
            <v>UCW-33705</v>
          </cell>
          <cell r="B14224" t="str">
            <v>Tata Cliq Listing_03-06-2026 Lavie Luxe Perfume</v>
          </cell>
          <cell r="C14224" t="str">
            <v>CLOSED</v>
          </cell>
          <cell r="D14224" t="str">
            <v>Medium</v>
          </cell>
          <cell r="E14224" t="str">
            <v>Chirag Dubal</v>
          </cell>
          <cell r="F14224" t="str">
            <v>Shraddha Dighe</v>
          </cell>
          <cell r="G14224">
            <v>46203.727777777778</v>
          </cell>
          <cell r="H14224">
            <v>46205.518750000003</v>
          </cell>
        </row>
        <row r="14225">
          <cell r="A14225" t="str">
            <v>UCW-33701</v>
          </cell>
          <cell r="B14225" t="str">
            <v>Ben Sherman Sneakers Listing</v>
          </cell>
          <cell r="C14225" t="str">
            <v>CLOSED</v>
          </cell>
          <cell r="D14225" t="str">
            <v>Medium</v>
          </cell>
          <cell r="E14225" t="str">
            <v>Chirag Dubal</v>
          </cell>
          <cell r="F14225" t="str">
            <v>Simi Raichel Zachariah</v>
          </cell>
          <cell r="G14225">
            <v>46203.720138888886</v>
          </cell>
          <cell r="H14225">
            <v>46207.463194444441</v>
          </cell>
        </row>
        <row r="14226">
          <cell r="A14226" t="str">
            <v>UCW-33694</v>
          </cell>
          <cell r="B14226" t="str">
            <v>Need to Catalogue Updation require</v>
          </cell>
          <cell r="C14226" t="str">
            <v>CLOSED</v>
          </cell>
          <cell r="D14226" t="str">
            <v>Medium</v>
          </cell>
          <cell r="E14226" t="str">
            <v>Chirag Dubal</v>
          </cell>
          <cell r="F14226" t="str">
            <v>Shraddha Dighe</v>
          </cell>
          <cell r="G14226">
            <v>46203.70416666667</v>
          </cell>
          <cell r="H14226">
            <v>46204.574305555558</v>
          </cell>
        </row>
        <row r="14227">
          <cell r="A14227" t="str">
            <v>UCW-33693</v>
          </cell>
          <cell r="B14227" t="str">
            <v>Matiere Premiere one new sku Listing</v>
          </cell>
          <cell r="C14227" t="str">
            <v>CLOSED</v>
          </cell>
          <cell r="D14227" t="str">
            <v>Medium</v>
          </cell>
          <cell r="E14227" t="str">
            <v>Chirag Dubal</v>
          </cell>
          <cell r="F14227" t="str">
            <v>Simi Raichel Zachariah</v>
          </cell>
          <cell r="G14227">
            <v>46203.703472222223</v>
          </cell>
          <cell r="H14227">
            <v>46209.543749999997</v>
          </cell>
        </row>
        <row r="14228">
          <cell r="A14228" t="str">
            <v>UCW-33692</v>
          </cell>
          <cell r="B14228" t="str">
            <v>CLONE - Tata Cliq Luxury - New listing - Natura Bissé (New launch MDB)</v>
          </cell>
          <cell r="C14228" t="str">
            <v>CLOSED</v>
          </cell>
          <cell r="D14228" t="str">
            <v>Medium</v>
          </cell>
          <cell r="E14228" t="str">
            <v>Chirag Dubal</v>
          </cell>
          <cell r="F14228" t="str">
            <v>Shraddha Dighe</v>
          </cell>
          <cell r="G14228">
            <v>46203.699305555558</v>
          </cell>
          <cell r="H14228">
            <v>46209.529166666667</v>
          </cell>
        </row>
        <row r="14229">
          <cell r="A14229" t="str">
            <v>UCW-33689</v>
          </cell>
          <cell r="B14229" t="str">
            <v>Tata Cliq Footwear Catalogue | 27-06-2026</v>
          </cell>
          <cell r="C14229" t="str">
            <v>CLOSED</v>
          </cell>
          <cell r="D14229" t="str">
            <v>Medium</v>
          </cell>
          <cell r="E14229" t="str">
            <v>Chirag Dubal</v>
          </cell>
          <cell r="F14229" t="str">
            <v>Shraddha Dighe</v>
          </cell>
          <cell r="G14229">
            <v>46203.688888888886</v>
          </cell>
          <cell r="H14229">
            <v>46205.487500000003</v>
          </cell>
        </row>
        <row r="14230">
          <cell r="A14230" t="str">
            <v>UCW-33676</v>
          </cell>
          <cell r="B14230" t="str">
            <v>New Catalog Women_Biba_25-06-2026</v>
          </cell>
          <cell r="C14230" t="str">
            <v>CLOSED</v>
          </cell>
          <cell r="D14230" t="str">
            <v>Medium</v>
          </cell>
          <cell r="E14230" t="str">
            <v>Chirag Dubal</v>
          </cell>
          <cell r="F14230" t="str">
            <v>Shraddha Dighe</v>
          </cell>
          <cell r="G14230">
            <v>46203.629166666666</v>
          </cell>
          <cell r="H14230">
            <v>46210.541666666664</v>
          </cell>
        </row>
        <row r="14231">
          <cell r="A14231" t="str">
            <v>UCW-33673</v>
          </cell>
          <cell r="B14231" t="str">
            <v>Dorsay two new skus Listing</v>
          </cell>
          <cell r="C14231" t="str">
            <v>CLOSED</v>
          </cell>
          <cell r="D14231" t="str">
            <v>Medium</v>
          </cell>
          <cell r="E14231" t="str">
            <v>Chirag Dubal</v>
          </cell>
          <cell r="F14231" t="str">
            <v>Simi Raichel Zachariah</v>
          </cell>
          <cell r="G14231">
            <v>46203.624305555553</v>
          </cell>
          <cell r="H14231">
            <v>46205.488888888889</v>
          </cell>
        </row>
        <row r="14232">
          <cell r="A14232" t="str">
            <v>UCW-33664</v>
          </cell>
          <cell r="B14232" t="str">
            <v>Tata Cliq Footwear Catalogue | 26-06-2026</v>
          </cell>
          <cell r="C14232" t="str">
            <v>CLOSED</v>
          </cell>
          <cell r="D14232" t="str">
            <v>Medium</v>
          </cell>
          <cell r="E14232" t="str">
            <v>Chirag Dubal</v>
          </cell>
          <cell r="F14232" t="str">
            <v>Shloka Chakre</v>
          </cell>
          <cell r="G14232">
            <v>46203.524305555555</v>
          </cell>
          <cell r="H14232">
            <v>46213.780555555553</v>
          </cell>
        </row>
        <row r="14233">
          <cell r="A14233" t="str">
            <v>UCW-33660</v>
          </cell>
          <cell r="B14233" t="str">
            <v>Tatacliq Catalog Rakhi Lot</v>
          </cell>
          <cell r="C14233" t="str">
            <v>CLOSED</v>
          </cell>
          <cell r="D14233" t="str">
            <v>Medium</v>
          </cell>
          <cell r="E14233" t="str">
            <v>Chirag Dubal</v>
          </cell>
          <cell r="F14233" t="str">
            <v>Shraddha Dighe</v>
          </cell>
          <cell r="G14233">
            <v>46203.50277777778</v>
          </cell>
          <cell r="H14233">
            <v>46204.589583333334</v>
          </cell>
        </row>
        <row r="14234">
          <cell r="A14234" t="str">
            <v>UCW-33658</v>
          </cell>
          <cell r="B14234" t="str">
            <v>R&amp;B - Apparel - Seller Code 123986 - New Listing - 27-06-2026 (Lot 11)</v>
          </cell>
          <cell r="C14234" t="str">
            <v>CLOSED</v>
          </cell>
          <cell r="D14234" t="str">
            <v>Medium</v>
          </cell>
          <cell r="E14234" t="str">
            <v>Chirag Dubal</v>
          </cell>
          <cell r="F14234" t="str">
            <v>Shraddha Dighe</v>
          </cell>
          <cell r="G14234">
            <v>46203.5</v>
          </cell>
          <cell r="H14234">
            <v>46213.69027777778</v>
          </cell>
        </row>
        <row r="14235">
          <cell r="A14235" t="str">
            <v>UCW-33651</v>
          </cell>
          <cell r="B14235" t="str">
            <v>New GWP Listing (July) - Tata</v>
          </cell>
          <cell r="C14235" t="str">
            <v>CLOSED</v>
          </cell>
          <cell r="D14235" t="str">
            <v>Medium</v>
          </cell>
          <cell r="E14235" t="str">
            <v>Chirag Dubal</v>
          </cell>
          <cell r="F14235" t="str">
            <v>Shraddha Dighe</v>
          </cell>
          <cell r="G14235">
            <v>46203.456250000003</v>
          </cell>
          <cell r="H14235">
            <v>46204.577777777777</v>
          </cell>
        </row>
        <row r="14236">
          <cell r="A14236" t="str">
            <v>UCW-33640</v>
          </cell>
          <cell r="B14236" t="str">
            <v>New Listing - Touch925 - 128759</v>
          </cell>
          <cell r="C14236" t="str">
            <v>CLOSED</v>
          </cell>
          <cell r="D14236" t="str">
            <v>Medium</v>
          </cell>
          <cell r="E14236" t="str">
            <v>Chirag Dubal</v>
          </cell>
          <cell r="F14236" t="str">
            <v>Shraddha Dighe</v>
          </cell>
          <cell r="G14236">
            <v>46202.745833333334</v>
          </cell>
          <cell r="H14236">
            <v>46204.553472222222</v>
          </cell>
        </row>
        <row r="14237">
          <cell r="A14237" t="str">
            <v>UCW-33639</v>
          </cell>
          <cell r="B14237" t="str">
            <v>New Listings+Rayhaan+Perfumes+126349+TCF+26th June 2026</v>
          </cell>
          <cell r="C14237" t="str">
            <v>CLOSED</v>
          </cell>
          <cell r="D14237" t="str">
            <v>Medium</v>
          </cell>
          <cell r="E14237" t="str">
            <v>Chirag Dubal</v>
          </cell>
          <cell r="F14237" t="str">
            <v>Shraddha Dighe</v>
          </cell>
          <cell r="G14237">
            <v>46202.743750000001</v>
          </cell>
          <cell r="H14237">
            <v>46204.54583333333</v>
          </cell>
        </row>
        <row r="14238">
          <cell r="A14238" t="str">
            <v>UCW-33625</v>
          </cell>
          <cell r="B14238" t="str">
            <v>Tata Lux Bugatti SS26 Lot 2 styles _Footwear_22 options _126492 25/06/2025</v>
          </cell>
          <cell r="C14238" t="str">
            <v>CLOSED</v>
          </cell>
          <cell r="D14238" t="str">
            <v>Medium</v>
          </cell>
          <cell r="E14238" t="str">
            <v>Chirag Dubal</v>
          </cell>
          <cell r="F14238" t="str">
            <v>Shloka Chakre</v>
          </cell>
          <cell r="G14238">
            <v>46202.709722222222</v>
          </cell>
          <cell r="H14238">
            <v>46210.481944444444</v>
          </cell>
        </row>
        <row r="14239">
          <cell r="A14239" t="str">
            <v>UCW-33621</v>
          </cell>
          <cell r="B14239" t="str">
            <v>TCL- New listing - Memo Paris Cap Camarat (MDP)</v>
          </cell>
          <cell r="C14239" t="str">
            <v>CLOSED</v>
          </cell>
          <cell r="D14239" t="str">
            <v>Medium</v>
          </cell>
          <cell r="E14239" t="str">
            <v>Chirag Dubal</v>
          </cell>
          <cell r="F14239" t="str">
            <v>Shraddha Dighe</v>
          </cell>
          <cell r="G14239">
            <v>46202.694444444445</v>
          </cell>
          <cell r="H14239">
            <v>46204.53402777778</v>
          </cell>
        </row>
        <row r="14240">
          <cell r="A14240" t="str">
            <v>UCW-33620</v>
          </cell>
          <cell r="B14240" t="str">
            <v>Airwrap ID New Colorway- Prussian Blue (TCL Listing)</v>
          </cell>
          <cell r="C14240" t="str">
            <v>CLOSED Due to Inactive/Insufficient Information</v>
          </cell>
          <cell r="D14240" t="str">
            <v>Medium</v>
          </cell>
          <cell r="E14240" t="str">
            <v>Chirag Dubal</v>
          </cell>
          <cell r="F14240" t="str">
            <v>Shraddha Dighe</v>
          </cell>
          <cell r="G14240">
            <v>46202.692361111112</v>
          </cell>
          <cell r="H14240">
            <v>46217.430555555555</v>
          </cell>
        </row>
        <row r="14241">
          <cell r="A14241" t="str">
            <v>UCW-33617</v>
          </cell>
          <cell r="B14241" t="str">
            <v>Tata JLO Fragrance Cataloguing 25th June'26</v>
          </cell>
          <cell r="C14241" t="str">
            <v>CLOSED Due to Inactive/Insufficient Information</v>
          </cell>
          <cell r="D14241" t="str">
            <v>Medium</v>
          </cell>
          <cell r="E14241" t="str">
            <v>Chirag Dubal</v>
          </cell>
          <cell r="F14241" t="str">
            <v>Shraddha Dighe</v>
          </cell>
          <cell r="G14241">
            <v>46202.678472222222</v>
          </cell>
          <cell r="H14241">
            <v>46204.570138888892</v>
          </cell>
        </row>
        <row r="14242">
          <cell r="A14242" t="str">
            <v>UCW-33616</v>
          </cell>
          <cell r="B14242" t="str">
            <v>Tata LID Fragrance Cataloguing 25th June'26</v>
          </cell>
          <cell r="C14242" t="str">
            <v>CLOSED</v>
          </cell>
          <cell r="D14242" t="str">
            <v>Medium</v>
          </cell>
          <cell r="E14242" t="str">
            <v>Chirag Dubal</v>
          </cell>
          <cell r="F14242" t="str">
            <v>Shraddha Dighe</v>
          </cell>
          <cell r="G14242">
            <v>46202.676388888889</v>
          </cell>
          <cell r="H14242">
            <v>46204.529861111114</v>
          </cell>
        </row>
        <row r="14243">
          <cell r="A14243" t="str">
            <v>UCW-33615</v>
          </cell>
          <cell r="B14243" t="str">
            <v>Libas Apparel 127532 19-06-2026 (NEW CATALOGUE)</v>
          </cell>
          <cell r="C14243" t="str">
            <v>CLOSED</v>
          </cell>
          <cell r="D14243" t="str">
            <v>Medium</v>
          </cell>
          <cell r="E14243" t="str">
            <v>Chirag Dubal</v>
          </cell>
          <cell r="F14243" t="str">
            <v>Shraddha Dighe</v>
          </cell>
          <cell r="G14243">
            <v>46202.67083333333</v>
          </cell>
          <cell r="H14243">
            <v>46205.628472222219</v>
          </cell>
        </row>
        <row r="14244">
          <cell r="A14244" t="str">
            <v>UCW-33611</v>
          </cell>
          <cell r="B14244" t="str">
            <v>cataloguing Information - Baccarose SKUs</v>
          </cell>
          <cell r="C14244" t="str">
            <v>CLOSED</v>
          </cell>
          <cell r="D14244" t="str">
            <v>Medium</v>
          </cell>
          <cell r="E14244" t="str">
            <v>Chirag Dubal</v>
          </cell>
          <cell r="F14244" t="str">
            <v>Shraddha Dighe</v>
          </cell>
          <cell r="G14244">
            <v>46202.65625</v>
          </cell>
          <cell r="H14244">
            <v>46204.521527777775</v>
          </cell>
        </row>
        <row r="14245">
          <cell r="A14245" t="str">
            <v>UCW-33601</v>
          </cell>
          <cell r="B14245" t="str">
            <v>New Catalogue - SCENTRA</v>
          </cell>
          <cell r="C14245" t="str">
            <v>CLOSED</v>
          </cell>
          <cell r="D14245" t="str">
            <v>Medium</v>
          </cell>
          <cell r="E14245" t="str">
            <v>Chirag Dubal</v>
          </cell>
          <cell r="F14245" t="str">
            <v>Shraddha Dighe</v>
          </cell>
          <cell r="G14245">
            <v>46202.631944444445</v>
          </cell>
          <cell r="H14245">
            <v>46204.511111111111</v>
          </cell>
        </row>
        <row r="14246">
          <cell r="A14246" t="str">
            <v>UCW-33585</v>
          </cell>
          <cell r="B14246" t="str">
            <v>CLONE - Belle Organics | Cataloguing</v>
          </cell>
          <cell r="C14246" t="str">
            <v>CLOSED</v>
          </cell>
          <cell r="D14246" t="str">
            <v>Medium</v>
          </cell>
          <cell r="E14246" t="str">
            <v>Chirag Dubal</v>
          </cell>
          <cell r="F14246" t="str">
            <v>netscribes</v>
          </cell>
          <cell r="G14246">
            <v>46202.5625</v>
          </cell>
          <cell r="H14246">
            <v>46203.493055555555</v>
          </cell>
        </row>
        <row r="14247">
          <cell r="A14247" t="str">
            <v>UCW-33576</v>
          </cell>
          <cell r="B14247" t="str">
            <v>Lotto/Footwear UPTO Lot-36/Seller code- 129247/ 24-06-2026</v>
          </cell>
          <cell r="C14247" t="str">
            <v>CLOSED</v>
          </cell>
          <cell r="D14247" t="str">
            <v>Medium</v>
          </cell>
          <cell r="E14247" t="str">
            <v>Chirag Dubal</v>
          </cell>
          <cell r="F14247" t="str">
            <v>Simi Raichel Zachariah</v>
          </cell>
          <cell r="G14247">
            <v>46202.518750000003</v>
          </cell>
          <cell r="H14247">
            <v>46203.477083333331</v>
          </cell>
        </row>
        <row r="14248">
          <cell r="A14248" t="str">
            <v>UCW-33571</v>
          </cell>
          <cell r="B14248" t="str">
            <v>Woodland / Footwear / 247 SKU's / 34 Options / 24-06-26</v>
          </cell>
          <cell r="C14248" t="str">
            <v>CLOSED</v>
          </cell>
          <cell r="D14248" t="str">
            <v>Medium</v>
          </cell>
          <cell r="E14248" t="str">
            <v>Chirag Dubal</v>
          </cell>
          <cell r="F14248" t="str">
            <v>Simi Raichel Zachariah</v>
          </cell>
          <cell r="G14248">
            <v>46202.497916666667</v>
          </cell>
          <cell r="H14248">
            <v>46204.50277777778</v>
          </cell>
        </row>
        <row r="14249">
          <cell r="A14249" t="str">
            <v>UCW-33564</v>
          </cell>
          <cell r="B14249" t="str">
            <v>Error_124246 Luxury New Balance OR Slot 2 listing 10.03.2026</v>
          </cell>
          <cell r="C14249" t="str">
            <v>CLOSED</v>
          </cell>
          <cell r="D14249" t="str">
            <v>Medium</v>
          </cell>
          <cell r="E14249" t="str">
            <v>netscribes</v>
          </cell>
          <cell r="F14249" t="str">
            <v>Reagan D’souza</v>
          </cell>
          <cell r="G14249">
            <v>46202.442361111112</v>
          </cell>
          <cell r="H14249">
            <v>46213.728472222225</v>
          </cell>
        </row>
        <row r="14250">
          <cell r="A14250" t="str">
            <v>UCW-33547</v>
          </cell>
          <cell r="B14250" t="str">
            <v>Platform Addition - Protouch</v>
          </cell>
          <cell r="C14250" t="str">
            <v>CLOSED</v>
          </cell>
          <cell r="D14250" t="str">
            <v>Medium</v>
          </cell>
          <cell r="E14250" t="str">
            <v>Chirag Dubal</v>
          </cell>
          <cell r="F14250" t="str">
            <v>Shraddha Dighe</v>
          </cell>
          <cell r="G14250">
            <v>46199.763194444444</v>
          </cell>
          <cell r="H14250">
            <v>46202.438194444447</v>
          </cell>
        </row>
        <row r="14251">
          <cell r="A14251" t="str">
            <v>UCW-33543</v>
          </cell>
          <cell r="B14251" t="str">
            <v>Sora Dora one new sku Listing</v>
          </cell>
          <cell r="C14251" t="str">
            <v>CLOSED</v>
          </cell>
          <cell r="D14251" t="str">
            <v>Medium</v>
          </cell>
          <cell r="E14251" t="str">
            <v>Chirag Dubal</v>
          </cell>
          <cell r="F14251" t="str">
            <v>Shraddha Dighe</v>
          </cell>
          <cell r="G14251">
            <v>46199.728472222225</v>
          </cell>
          <cell r="H14251">
            <v>46202.547222222223</v>
          </cell>
        </row>
        <row r="14252">
          <cell r="A14252" t="str">
            <v>UCW-33541</v>
          </cell>
          <cell r="B14252" t="str">
            <v>Sparkles Arias by Lara Dutta 34 Styles</v>
          </cell>
          <cell r="C14252" t="str">
            <v>CLOSED</v>
          </cell>
          <cell r="D14252" t="str">
            <v>Medium</v>
          </cell>
          <cell r="E14252" t="str">
            <v>Chirag Dubal</v>
          </cell>
          <cell r="F14252" t="str">
            <v>Shraddha Dighe</v>
          </cell>
          <cell r="G14252">
            <v>46199.715277777781</v>
          </cell>
          <cell r="H14252">
            <v>46203.48333333333</v>
          </cell>
        </row>
        <row r="14253">
          <cell r="A14253" t="str">
            <v>UCW-33540</v>
          </cell>
          <cell r="B14253" t="str">
            <v>New Catalouge- 26.06.2026</v>
          </cell>
          <cell r="C14253" t="str">
            <v>CLOSED</v>
          </cell>
          <cell r="D14253" t="str">
            <v>Medium</v>
          </cell>
          <cell r="E14253" t="str">
            <v>Chirag Dubal</v>
          </cell>
          <cell r="F14253" t="str">
            <v>Shraddha Dighe</v>
          </cell>
          <cell r="G14253">
            <v>46199.712500000001</v>
          </cell>
          <cell r="H14253">
            <v>46202.543749999997</v>
          </cell>
        </row>
        <row r="14254">
          <cell r="A14254" t="str">
            <v>UCW-33536</v>
          </cell>
          <cell r="B14254" t="str">
            <v>New Rakhi Catalogue 2026</v>
          </cell>
          <cell r="C14254" t="str">
            <v>CLOSED</v>
          </cell>
          <cell r="D14254" t="str">
            <v>Medium</v>
          </cell>
          <cell r="E14254" t="str">
            <v>Chirag Dubal</v>
          </cell>
          <cell r="F14254" t="str">
            <v>Shraddha Dighe</v>
          </cell>
          <cell r="G14254">
            <v>46199.707638888889</v>
          </cell>
          <cell r="H14254">
            <v>46202.539583333331</v>
          </cell>
        </row>
        <row r="14255">
          <cell r="A14255" t="str">
            <v>UCW-33527</v>
          </cell>
          <cell r="B14255" t="str">
            <v>The ALTERNATE - Footwear - 22/06/2026 - 64 SKUs</v>
          </cell>
          <cell r="C14255" t="str">
            <v>CLOSED</v>
          </cell>
          <cell r="D14255" t="str">
            <v>Medium</v>
          </cell>
          <cell r="E14255" t="str">
            <v>Chirag Dubal</v>
          </cell>
          <cell r="F14255" t="str">
            <v>Shloka Chakre</v>
          </cell>
          <cell r="G14255">
            <v>46199.62777777778</v>
          </cell>
          <cell r="H14255">
            <v>46204.49722222222</v>
          </cell>
        </row>
        <row r="14256">
          <cell r="A14256" t="str">
            <v>UCW-33526</v>
          </cell>
          <cell r="B14256" t="str">
            <v>Italian Shoe Co | New Brand Launch - Catalogue listing</v>
          </cell>
          <cell r="C14256" t="str">
            <v>CLOSED Due to Inactive/Insufficient Information</v>
          </cell>
          <cell r="D14256" t="str">
            <v>Medium</v>
          </cell>
          <cell r="E14256" t="str">
            <v>Mohd Tahir Shaikh</v>
          </cell>
          <cell r="F14256" t="str">
            <v>Shraddha Dighe</v>
          </cell>
          <cell r="G14256">
            <v>46199.62222222222</v>
          </cell>
          <cell r="H14256">
            <v>46251.731249999997</v>
          </cell>
        </row>
        <row r="14257">
          <cell r="A14257" t="str">
            <v>UCW-33524</v>
          </cell>
          <cell r="B14257" t="str">
            <v>Libas Apparel 127532 23-06-2026 (NEW CATALOGUE)</v>
          </cell>
          <cell r="C14257" t="str">
            <v>CLOSED</v>
          </cell>
          <cell r="D14257" t="str">
            <v>Medium</v>
          </cell>
          <cell r="E14257" t="str">
            <v>Chirag Dubal</v>
          </cell>
          <cell r="F14257" t="str">
            <v>Shraddha Dighe</v>
          </cell>
          <cell r="G14257">
            <v>46199.616666666669</v>
          </cell>
          <cell r="H14257">
            <v>46204.703472222223</v>
          </cell>
        </row>
        <row r="14258">
          <cell r="A14258" t="str">
            <v>UCW-33514</v>
          </cell>
          <cell r="B14258" t="str">
            <v>New Listing - Crepdog Crew (ON RUNNING) | 26-06-2025</v>
          </cell>
          <cell r="C14258" t="str">
            <v>CLOSED</v>
          </cell>
          <cell r="D14258" t="str">
            <v>Medium</v>
          </cell>
          <cell r="E14258" t="str">
            <v>Chirag Dubal</v>
          </cell>
          <cell r="F14258" t="str">
            <v>Shloka Chakre</v>
          </cell>
          <cell r="G14258">
            <v>46199.557638888888</v>
          </cell>
          <cell r="H14258">
            <v>46203.554166666669</v>
          </cell>
        </row>
        <row r="14259">
          <cell r="A14259" t="str">
            <v>UCW-33513</v>
          </cell>
          <cell r="B14259" t="str">
            <v>Tata Cliq ~ New Listings Batch - 28</v>
          </cell>
          <cell r="C14259" t="str">
            <v>CLOSED</v>
          </cell>
          <cell r="D14259" t="str">
            <v>Medium</v>
          </cell>
          <cell r="E14259" t="str">
            <v>Chirag Dubal</v>
          </cell>
          <cell r="F14259" t="str">
            <v>Shraddha Dighe</v>
          </cell>
          <cell r="G14259">
            <v>46199.55</v>
          </cell>
          <cell r="H14259">
            <v>46203.55</v>
          </cell>
        </row>
        <row r="14260">
          <cell r="A14260" t="str">
            <v>UCW-33508</v>
          </cell>
          <cell r="B14260" t="str">
            <v>CLONE: Campus x Tata CliQ ~ New Listings_05.06.2026 Batch-26</v>
          </cell>
          <cell r="C14260" t="str">
            <v>CLOSED</v>
          </cell>
          <cell r="D14260" t="str">
            <v>Medium</v>
          </cell>
          <cell r="E14260" t="str">
            <v>Chirag Dubal</v>
          </cell>
          <cell r="F14260" t="str">
            <v>netscribes</v>
          </cell>
          <cell r="G14260">
            <v>46199.509722222225</v>
          </cell>
          <cell r="H14260">
            <v>46203.547222222223</v>
          </cell>
        </row>
        <row r="14261">
          <cell r="A14261" t="str">
            <v>UCW-33506</v>
          </cell>
          <cell r="B14261" t="str">
            <v>PUREARTH NEW PRODUCT LISTING On TATA CLIQ</v>
          </cell>
          <cell r="C14261" t="str">
            <v>CLOSED Due to Inactive/Insufficient Information</v>
          </cell>
          <cell r="D14261" t="str">
            <v>Medium</v>
          </cell>
          <cell r="E14261" t="str">
            <v>Chirag Dubal</v>
          </cell>
          <cell r="F14261" t="str">
            <v>Simi Raichel Zachariah</v>
          </cell>
          <cell r="G14261">
            <v>46199.499305555553</v>
          </cell>
          <cell r="H14261">
            <v>46202.570833333331</v>
          </cell>
        </row>
        <row r="14262">
          <cell r="A14262" t="str">
            <v>UCW-33502</v>
          </cell>
          <cell r="B14262" t="str">
            <v>TC LUX Asics Footwear 129537 | 23-06-2026</v>
          </cell>
          <cell r="C14262" t="str">
            <v>CLOSED</v>
          </cell>
          <cell r="D14262" t="str">
            <v>Medium</v>
          </cell>
          <cell r="E14262" t="str">
            <v>Chirag Dubal</v>
          </cell>
          <cell r="F14262" t="str">
            <v>Simi Raichel Zachariah</v>
          </cell>
          <cell r="G14262">
            <v>46199.456944444442</v>
          </cell>
          <cell r="H14262">
            <v>46202.643055555556</v>
          </cell>
        </row>
        <row r="14263">
          <cell r="A14263" t="str">
            <v>UCW-33499</v>
          </cell>
          <cell r="B14263" t="str">
            <v>CLONE - Content Sheet</v>
          </cell>
          <cell r="C14263" t="str">
            <v>CLOSED</v>
          </cell>
          <cell r="D14263" t="str">
            <v>Medium</v>
          </cell>
          <cell r="E14263" t="str">
            <v>Chirag Dubal</v>
          </cell>
          <cell r="F14263" t="str">
            <v>Shraddha Dighe</v>
          </cell>
          <cell r="G14263">
            <v>46198.92291666667</v>
          </cell>
          <cell r="H14263">
            <v>46202.493055555555</v>
          </cell>
        </row>
        <row r="14264">
          <cell r="A14264" t="str">
            <v>UCW-33492</v>
          </cell>
          <cell r="B14264" t="str">
            <v>ADIDAS Add now catalogue dated 9th May 2026_NC</v>
          </cell>
          <cell r="C14264" t="str">
            <v>CLOSED</v>
          </cell>
          <cell r="D14264" t="str">
            <v>Medium</v>
          </cell>
          <cell r="E14264" t="str">
            <v>netscribes</v>
          </cell>
          <cell r="F14264" t="str">
            <v>Shloka Chakre</v>
          </cell>
          <cell r="G14264">
            <v>46198.79791666667</v>
          </cell>
          <cell r="H14264">
            <v>46202.406944444447</v>
          </cell>
        </row>
        <row r="14265">
          <cell r="A14265" t="str">
            <v>UCW-33482</v>
          </cell>
          <cell r="B14265" t="str">
            <v>TATA - Interparfum Listed Dump</v>
          </cell>
          <cell r="C14265" t="str">
            <v>CLOSED</v>
          </cell>
          <cell r="D14265" t="str">
            <v>Medium</v>
          </cell>
          <cell r="E14265" t="str">
            <v>Chirag Dubal</v>
          </cell>
          <cell r="F14265" t="str">
            <v>Shraddha Dighe</v>
          </cell>
          <cell r="G14265">
            <v>46198.731944444444</v>
          </cell>
          <cell r="H14265">
            <v>46205.587500000001</v>
          </cell>
        </row>
        <row r="14266">
          <cell r="A14266" t="str">
            <v>UCW-33481</v>
          </cell>
          <cell r="B14266" t="str">
            <v xml:space="preserve">Catwalk catalogue </v>
          </cell>
          <cell r="C14266" t="str">
            <v>CLOSED</v>
          </cell>
          <cell r="D14266" t="str">
            <v>Medium</v>
          </cell>
          <cell r="E14266" t="str">
            <v>netscribes</v>
          </cell>
          <cell r="F14266" t="str">
            <v>Sneha Nadar</v>
          </cell>
          <cell r="G14266">
            <v>46198.729166666664</v>
          </cell>
          <cell r="H14266">
            <v>46214.970833333333</v>
          </cell>
        </row>
        <row r="14267">
          <cell r="A14267" t="str">
            <v>UCW-33476</v>
          </cell>
          <cell r="B14267" t="str">
            <v>July'26 Order cycle - Fragrance - Samples + NPLs + GWP : TCL</v>
          </cell>
          <cell r="C14267" t="str">
            <v>CLOSED</v>
          </cell>
          <cell r="D14267" t="str">
            <v>Medium</v>
          </cell>
          <cell r="E14267" t="str">
            <v>Chirag Dubal</v>
          </cell>
          <cell r="F14267" t="str">
            <v>Shraddha Dighe</v>
          </cell>
          <cell r="G14267">
            <v>46198.722222222219</v>
          </cell>
          <cell r="H14267">
            <v>46205.477083333331</v>
          </cell>
        </row>
        <row r="14268">
          <cell r="A14268" t="str">
            <v>UCW-33468</v>
          </cell>
          <cell r="B14268" t="str">
            <v>New Listings+Lattafa+Perfumes+126349+TCF+23rd June 2026</v>
          </cell>
          <cell r="C14268" t="str">
            <v>CLOSED</v>
          </cell>
          <cell r="D14268" t="str">
            <v>Medium</v>
          </cell>
          <cell r="E14268" t="str">
            <v>Chirag Dubal</v>
          </cell>
          <cell r="F14268" t="str">
            <v>Simi Raichel Zachariah</v>
          </cell>
          <cell r="G14268">
            <v>46198.684027777781</v>
          </cell>
          <cell r="H14268">
            <v>46202.48333333333</v>
          </cell>
        </row>
        <row r="14269">
          <cell r="A14269" t="str">
            <v>UCW-33466</v>
          </cell>
          <cell r="B14269" t="str">
            <v>DMODOT - Footwear - 22/06/2026 - 7 SKUs</v>
          </cell>
          <cell r="C14269" t="str">
            <v>CLOSED</v>
          </cell>
          <cell r="D14269" t="str">
            <v>Medium</v>
          </cell>
          <cell r="E14269" t="str">
            <v>Chirag Dubal</v>
          </cell>
          <cell r="F14269" t="str">
            <v>Shraddha Dighe</v>
          </cell>
          <cell r="G14269">
            <v>46198.678472222222</v>
          </cell>
          <cell r="H14269">
            <v>46203.459027777775</v>
          </cell>
        </row>
        <row r="14270">
          <cell r="A14270" t="str">
            <v>UCW-33457</v>
          </cell>
          <cell r="B14270" t="str">
            <v>ERROR_Tata Cliq Luxury  - New listing - Hermès (02-03-2026)</v>
          </cell>
          <cell r="C14270" t="str">
            <v>CLOSED</v>
          </cell>
          <cell r="D14270" t="str">
            <v>Medium</v>
          </cell>
          <cell r="E14270" t="str">
            <v>netscribes</v>
          </cell>
          <cell r="F14270" t="str">
            <v>Shraddha Dighe</v>
          </cell>
          <cell r="G14270">
            <v>46198.642361111109</v>
          </cell>
          <cell r="H14270">
            <v>46199.487500000003</v>
          </cell>
        </row>
        <row r="14271">
          <cell r="A14271" t="str">
            <v>UCW-33456</v>
          </cell>
          <cell r="B14271" t="str">
            <v>Request to Update New Model Images for Softy Tinty // Tatacliq</v>
          </cell>
          <cell r="C14271" t="str">
            <v>CLOSED</v>
          </cell>
          <cell r="D14271" t="str">
            <v>Medium</v>
          </cell>
          <cell r="E14271" t="str">
            <v>Chirag Dubal</v>
          </cell>
          <cell r="F14271" t="str">
            <v>Shraddha Dighe</v>
          </cell>
          <cell r="G14271">
            <v>46198.640972222223</v>
          </cell>
          <cell r="H14271">
            <v>46199.711111111108</v>
          </cell>
        </row>
        <row r="14272">
          <cell r="A14272" t="str">
            <v>UCW-33454</v>
          </cell>
          <cell r="B14272" t="str">
            <v>2125762 | Hydra zen New listing| TCL</v>
          </cell>
          <cell r="C14272" t="str">
            <v>CLOSED</v>
          </cell>
          <cell r="D14272" t="str">
            <v>Medium</v>
          </cell>
          <cell r="E14272" t="str">
            <v>Chirag Dubal</v>
          </cell>
          <cell r="F14272" t="str">
            <v>Shraddha Dighe</v>
          </cell>
          <cell r="G14272">
            <v>46198.636805555558</v>
          </cell>
          <cell r="H14272">
            <v>46203.472222222219</v>
          </cell>
        </row>
        <row r="14273">
          <cell r="A14273" t="str">
            <v>UCW-33453</v>
          </cell>
          <cell r="B14273" t="str">
            <v>OAP | Glow Powder Primary Image Update |  TATACLIQ - Fashion | Seller Code 125928</v>
          </cell>
          <cell r="C14273" t="str">
            <v>CLOSED</v>
          </cell>
          <cell r="D14273" t="str">
            <v>Medium</v>
          </cell>
          <cell r="E14273" t="str">
            <v>Chirag Dubal</v>
          </cell>
          <cell r="F14273" t="str">
            <v>Shraddha Dighe</v>
          </cell>
          <cell r="G14273">
            <v>46198.633333333331</v>
          </cell>
          <cell r="H14273">
            <v>46199.720138888886</v>
          </cell>
        </row>
        <row r="14274">
          <cell r="A14274" t="str">
            <v>UCW-33452</v>
          </cell>
          <cell r="B14274" t="str">
            <v>PUREARTH NEW PRODUCT LISTING On TATA CLIQ</v>
          </cell>
          <cell r="C14274" t="str">
            <v>CLOSED Due to Inactive/Insufficient Information</v>
          </cell>
          <cell r="D14274" t="str">
            <v>Medium</v>
          </cell>
          <cell r="E14274" t="str">
            <v>Chirag Dubal</v>
          </cell>
          <cell r="F14274" t="str">
            <v>Shraddha Dighe</v>
          </cell>
          <cell r="G14274">
            <v>46198.632638888892</v>
          </cell>
          <cell r="H14274">
            <v>46204.364583333336</v>
          </cell>
        </row>
        <row r="14275">
          <cell r="A14275" t="str">
            <v>UCW-33451</v>
          </cell>
          <cell r="B14275" t="str">
            <v>PUREARTH TATA CLIQ Catalog Update</v>
          </cell>
          <cell r="C14275" t="str">
            <v>CLOSED Due to Inactive/Insufficient Information</v>
          </cell>
          <cell r="D14275" t="str">
            <v>Medium</v>
          </cell>
          <cell r="E14275" t="str">
            <v>Chirag Dubal</v>
          </cell>
          <cell r="F14275" t="str">
            <v>Shraddha Dighe</v>
          </cell>
          <cell r="G14275">
            <v>46198.631249999999</v>
          </cell>
          <cell r="H14275">
            <v>46203.595138888886</v>
          </cell>
        </row>
        <row r="14276">
          <cell r="A14276" t="str">
            <v>UCW-33447</v>
          </cell>
          <cell r="B14276" t="str">
            <v>TQ | Brand: Converse | Catalog Listing | FTWR-FA26.</v>
          </cell>
          <cell r="C14276" t="str">
            <v>CLOSED</v>
          </cell>
          <cell r="D14276" t="str">
            <v>Medium</v>
          </cell>
          <cell r="E14276" t="str">
            <v>Chirag Dubal</v>
          </cell>
          <cell r="F14276" t="str">
            <v>Shloka Chakre</v>
          </cell>
          <cell r="G14276">
            <v>46198.613194444442</v>
          </cell>
          <cell r="H14276">
            <v>46234.995138888888</v>
          </cell>
        </row>
        <row r="14277">
          <cell r="A14277" t="str">
            <v>UCW-33445</v>
          </cell>
          <cell r="B14277" t="str">
            <v>Updated Images for Silver Bars</v>
          </cell>
          <cell r="C14277" t="str">
            <v>CLOSED</v>
          </cell>
          <cell r="D14277" t="str">
            <v>Medium</v>
          </cell>
          <cell r="E14277" t="str">
            <v>Chirag Dubal</v>
          </cell>
          <cell r="F14277" t="str">
            <v>Shraddha Dighe</v>
          </cell>
          <cell r="G14277">
            <v>46198.6</v>
          </cell>
          <cell r="H14277">
            <v>46200.443749999999</v>
          </cell>
        </row>
        <row r="14278">
          <cell r="A14278" t="str">
            <v>UCW-33435</v>
          </cell>
          <cell r="B14278" t="str">
            <v>NEEMANS+FOOTWEAR+ 125173+ 22-06-2026</v>
          </cell>
          <cell r="C14278" t="str">
            <v>CLOSED</v>
          </cell>
          <cell r="D14278" t="str">
            <v>Medium</v>
          </cell>
          <cell r="E14278" t="str">
            <v>Chirag Dubal</v>
          </cell>
          <cell r="F14278" t="str">
            <v>Simi Raichel Zachariah</v>
          </cell>
          <cell r="G14278">
            <v>46198.517361111109</v>
          </cell>
          <cell r="H14278">
            <v>46203.540277777778</v>
          </cell>
        </row>
        <row r="14279">
          <cell r="A14279" t="str">
            <v>UCW-33401</v>
          </cell>
          <cell r="B14279" t="str">
            <v>New Listing - Touch925 (90 SKUs)</v>
          </cell>
          <cell r="C14279" t="str">
            <v>CLOSED</v>
          </cell>
          <cell r="D14279" t="str">
            <v>Medium</v>
          </cell>
          <cell r="E14279" t="str">
            <v>Chirag Dubal</v>
          </cell>
          <cell r="F14279" t="str">
            <v>Shraddha Dighe</v>
          </cell>
          <cell r="G14279">
            <v>46197.822916666664</v>
          </cell>
          <cell r="H14279">
            <v>46205.448611111111</v>
          </cell>
        </row>
        <row r="14280">
          <cell r="A14280" t="str">
            <v>UCW-33388</v>
          </cell>
          <cell r="B14280" t="str">
            <v>New collection-(Jaypore 129240) Apparel/Jewellery 15th June (62 Stylecodes)</v>
          </cell>
          <cell r="C14280" t="str">
            <v>CLOSED</v>
          </cell>
          <cell r="D14280" t="str">
            <v>Medium</v>
          </cell>
          <cell r="E14280" t="str">
            <v>Chirag Dubal</v>
          </cell>
          <cell r="F14280" t="str">
            <v>Shraddha Dighe</v>
          </cell>
          <cell r="G14280">
            <v>46197.765972222223</v>
          </cell>
          <cell r="H14280">
            <v>46205.557638888888</v>
          </cell>
        </row>
        <row r="14281">
          <cell r="A14281" t="str">
            <v>UCW-33373</v>
          </cell>
          <cell r="B14281" t="str">
            <v xml:space="preserve">Gillette Cataloguing - New listings </v>
          </cell>
          <cell r="C14281" t="str">
            <v>CLOSED</v>
          </cell>
          <cell r="D14281" t="str">
            <v>Medium</v>
          </cell>
          <cell r="E14281" t="str">
            <v>Chirag Dubal</v>
          </cell>
          <cell r="F14281" t="str">
            <v>Shraddha Dighe</v>
          </cell>
          <cell r="G14281">
            <v>46197.717361111114</v>
          </cell>
          <cell r="H14281">
            <v>46199.476388888892</v>
          </cell>
        </row>
        <row r="14282">
          <cell r="A14282" t="str">
            <v>UCW-33361</v>
          </cell>
          <cell r="B14282" t="str">
            <v>Diesel + Kenneth Cole + Zegna + EYEWEAR + 126594-OAKOLWH + 19/06/2026</v>
          </cell>
          <cell r="C14282" t="str">
            <v>CLOSED</v>
          </cell>
          <cell r="D14282" t="str">
            <v>Medium</v>
          </cell>
          <cell r="E14282" t="str">
            <v>Chirag Dubal</v>
          </cell>
          <cell r="F14282" t="str">
            <v>Shraddha Dighe</v>
          </cell>
          <cell r="G14282">
            <v>46197.679861111108</v>
          </cell>
          <cell r="H14282">
            <v>46198.527083333334</v>
          </cell>
        </row>
        <row r="14283">
          <cell r="A14283" t="str">
            <v>UCW-33356</v>
          </cell>
          <cell r="B14283" t="str">
            <v>Giva | Silver Jewellery | 125927 | 20-06-2026 (56SKUs)</v>
          </cell>
          <cell r="C14283" t="str">
            <v>CLOSED</v>
          </cell>
          <cell r="D14283" t="str">
            <v>Medium</v>
          </cell>
          <cell r="E14283" t="str">
            <v>Chirag Dubal</v>
          </cell>
          <cell r="F14283" t="str">
            <v>Shraddha Dighe</v>
          </cell>
          <cell r="G14283">
            <v>46197.668055555558</v>
          </cell>
          <cell r="H14283">
            <v>46203.460416666669</v>
          </cell>
        </row>
        <row r="14284">
          <cell r="A14284" t="str">
            <v>UCW-33349</v>
          </cell>
          <cell r="B14284" t="str">
            <v>Elora ll Women_Apparel ll Seller Code :127835-NJSS1 ll 18th June,2026 ll 36 New Styles &amp; Catalogue Sheet for Fresh Listing</v>
          </cell>
          <cell r="C14284" t="str">
            <v>CLOSED</v>
          </cell>
          <cell r="D14284" t="str">
            <v>Medium</v>
          </cell>
          <cell r="E14284" t="str">
            <v>Chirag Dubal</v>
          </cell>
          <cell r="F14284" t="str">
            <v>Shraddha Dighe</v>
          </cell>
          <cell r="G14284">
            <v>46197.643055555556</v>
          </cell>
          <cell r="H14284">
            <v>46202.473611111112</v>
          </cell>
        </row>
        <row r="14285">
          <cell r="A14285" t="str">
            <v>UCW-33330</v>
          </cell>
          <cell r="B14285" t="str">
            <v>Footwear Lot 5 SS26 Skechers -33 SKUs - 13 Style - Marketplace and Luxury - Marketplace seller code - 126948 - Luxury seller code - 128174 - 15.6.2026</v>
          </cell>
          <cell r="C14285" t="str">
            <v>CLOSED</v>
          </cell>
          <cell r="D14285" t="str">
            <v>Medium</v>
          </cell>
          <cell r="E14285" t="str">
            <v>Chirag Dubal</v>
          </cell>
          <cell r="F14285" t="str">
            <v>Shloka Chakre</v>
          </cell>
          <cell r="G14285">
            <v>46197.511111111111</v>
          </cell>
          <cell r="H14285">
            <v>46202.376388888886</v>
          </cell>
        </row>
        <row r="14286">
          <cell r="A14286" t="str">
            <v>UCW-33325</v>
          </cell>
          <cell r="B14286" t="str">
            <v>GK Hair Catalog Required</v>
          </cell>
          <cell r="C14286" t="str">
            <v>CLOSED</v>
          </cell>
          <cell r="D14286" t="str">
            <v>Medium</v>
          </cell>
          <cell r="E14286" t="str">
            <v>Chirag Dubal</v>
          </cell>
          <cell r="F14286" t="str">
            <v>Shraddha Dighe</v>
          </cell>
          <cell r="G14286">
            <v>46197.484027777777</v>
          </cell>
          <cell r="H14286">
            <v>46202.451388888891</v>
          </cell>
        </row>
        <row r="14287">
          <cell r="A14287" t="str">
            <v>UCW-33323</v>
          </cell>
          <cell r="B14287" t="str">
            <v>Tata Interperfum PDP image update</v>
          </cell>
          <cell r="C14287" t="str">
            <v>CLOSED</v>
          </cell>
          <cell r="D14287" t="str">
            <v>Medium</v>
          </cell>
          <cell r="E14287" t="str">
            <v>Chirag Dubal</v>
          </cell>
          <cell r="F14287" t="str">
            <v>Shraddha Dighe</v>
          </cell>
          <cell r="G14287">
            <v>46197.481944444444</v>
          </cell>
          <cell r="H14287">
            <v>46214.969444444447</v>
          </cell>
        </row>
        <row r="14288">
          <cell r="A14288" t="str">
            <v>UCW-33312</v>
          </cell>
          <cell r="B14288" t="str">
            <v>Error_Soch_Apparel_124205-SAS_08/05/2026_340 Styles</v>
          </cell>
          <cell r="C14288" t="str">
            <v>CLOSED</v>
          </cell>
          <cell r="D14288" t="str">
            <v>Medium</v>
          </cell>
          <cell r="E14288" t="str">
            <v>Chirag Dubal</v>
          </cell>
          <cell r="F14288" t="str">
            <v>Reagan D’souza</v>
          </cell>
          <cell r="G14288">
            <v>46196.749305555553</v>
          </cell>
          <cell r="H14288">
            <v>46199.322916666664</v>
          </cell>
        </row>
        <row r="14289">
          <cell r="A14289" t="str">
            <v>UCW-33301</v>
          </cell>
          <cell r="B14289" t="str">
            <v>Content Correction - Moroccanoil - 7290116979489</v>
          </cell>
          <cell r="C14289" t="str">
            <v>CLOSED</v>
          </cell>
          <cell r="D14289" t="str">
            <v>Medium</v>
          </cell>
          <cell r="E14289" t="str">
            <v>Chirag Dubal</v>
          </cell>
          <cell r="F14289" t="str">
            <v>Shraddha Dighe</v>
          </cell>
          <cell r="G14289">
            <v>46196.683333333334</v>
          </cell>
          <cell r="H14289">
            <v>46198.429861111108</v>
          </cell>
        </row>
        <row r="14290">
          <cell r="A14290" t="str">
            <v>UCW-33300</v>
          </cell>
          <cell r="B14290" t="str">
            <v>Request to Update the 1st Image // Tatacliq</v>
          </cell>
          <cell r="C14290" t="str">
            <v>CLOSED</v>
          </cell>
          <cell r="D14290" t="str">
            <v>Medium</v>
          </cell>
          <cell r="E14290" t="str">
            <v>Chirag Dubal</v>
          </cell>
          <cell r="F14290" t="str">
            <v>Shraddha Dighe</v>
          </cell>
          <cell r="G14290">
            <v>46196.679166666669</v>
          </cell>
          <cell r="H14290">
            <v>46198.500694444447</v>
          </cell>
        </row>
        <row r="14291">
          <cell r="A14291" t="str">
            <v>UCW-33297</v>
          </cell>
          <cell r="B14291" t="str">
            <v>Colors Queen || Makeup || 129094 || 19-06-2026</v>
          </cell>
          <cell r="C14291" t="str">
            <v>CLOSED</v>
          </cell>
          <cell r="D14291" t="str">
            <v>Medium</v>
          </cell>
          <cell r="E14291" t="str">
            <v>Chirag Dubal</v>
          </cell>
          <cell r="F14291" t="str">
            <v>Shraddha Dighe</v>
          </cell>
          <cell r="G14291">
            <v>46196.666666666664</v>
          </cell>
          <cell r="H14291">
            <v>46199.600694444445</v>
          </cell>
        </row>
        <row r="14292">
          <cell r="A14292" t="str">
            <v>UCW-33294</v>
          </cell>
          <cell r="B14292" t="str">
            <v>New Listings+Nusuk+Perfumes+126349+TCF+19th June 2026</v>
          </cell>
          <cell r="C14292" t="str">
            <v>CLOSED Due to Inactive/Insufficient Information</v>
          </cell>
          <cell r="D14292" t="str">
            <v>Medium</v>
          </cell>
          <cell r="E14292" t="str">
            <v>Chirag Dubal</v>
          </cell>
          <cell r="F14292" t="str">
            <v>Shraddha Dighe</v>
          </cell>
          <cell r="G14292">
            <v>46196.657638888886</v>
          </cell>
          <cell r="H14292">
            <v>46199.459027777775</v>
          </cell>
        </row>
        <row r="14293">
          <cell r="A14293" t="str">
            <v>UCW-33293</v>
          </cell>
          <cell r="B14293" t="str">
            <v>Tata Cliq - New listing - Fragrance and Bath &amp; Body (20-06-2026)</v>
          </cell>
          <cell r="C14293" t="str">
            <v>CLOSED</v>
          </cell>
          <cell r="D14293" t="str">
            <v>Medium</v>
          </cell>
          <cell r="E14293" t="str">
            <v>Chirag Dubal</v>
          </cell>
          <cell r="F14293" t="str">
            <v>Shraddha Dighe</v>
          </cell>
          <cell r="G14293">
            <v>46196.65625</v>
          </cell>
          <cell r="H14293">
            <v>46198.533333333333</v>
          </cell>
        </row>
        <row r="14294">
          <cell r="A14294" t="str">
            <v>UCW-33291</v>
          </cell>
          <cell r="B14294" t="str">
            <v>Packaging Label Update (Slot 2) - Tata</v>
          </cell>
          <cell r="C14294" t="str">
            <v>CLOSED</v>
          </cell>
          <cell r="D14294" t="str">
            <v>Medium</v>
          </cell>
          <cell r="E14294" t="str">
            <v>Chirag Dubal</v>
          </cell>
          <cell r="F14294" t="str">
            <v>Shraddha Dighe</v>
          </cell>
          <cell r="G14294">
            <v>46196.629166666666</v>
          </cell>
          <cell r="H14294">
            <v>46198.465277777781</v>
          </cell>
        </row>
        <row r="14295">
          <cell r="A14295" t="str">
            <v>UCW-33290</v>
          </cell>
          <cell r="B14295" t="str">
            <v>Onboarding Brand on Tata Cliq_"Rayhaan"</v>
          </cell>
          <cell r="C14295" t="str">
            <v>CLOSED</v>
          </cell>
          <cell r="D14295" t="str">
            <v>Medium</v>
          </cell>
          <cell r="E14295" t="str">
            <v>Chirag Dubal</v>
          </cell>
          <cell r="F14295" t="str">
            <v>Shraddha Dighe</v>
          </cell>
          <cell r="G14295">
            <v>46196.624305555553</v>
          </cell>
          <cell r="H14295">
            <v>46202.373611111114</v>
          </cell>
        </row>
        <row r="14296">
          <cell r="A14296" t="str">
            <v>UCW-33288</v>
          </cell>
          <cell r="B14296" t="str">
            <v>Request for New Product Listing on Tata Cliq</v>
          </cell>
          <cell r="C14296" t="str">
            <v>CLOSED</v>
          </cell>
          <cell r="D14296" t="str">
            <v>Medium</v>
          </cell>
          <cell r="E14296" t="str">
            <v>Chirag Dubal</v>
          </cell>
          <cell r="F14296" t="str">
            <v>Shraddha Dighe</v>
          </cell>
          <cell r="G14296">
            <v>46196.62222222222</v>
          </cell>
          <cell r="H14296">
            <v>46202.374305555553</v>
          </cell>
        </row>
        <row r="14297">
          <cell r="A14297" t="str">
            <v>UCW-33282</v>
          </cell>
          <cell r="B14297" t="str">
            <v>CLONE - New Listing_15th Jan,26_Tatacliq</v>
          </cell>
          <cell r="C14297" t="str">
            <v>CLOSED</v>
          </cell>
          <cell r="D14297" t="str">
            <v>Medium</v>
          </cell>
          <cell r="E14297" t="str">
            <v>netscribes</v>
          </cell>
          <cell r="F14297" t="str">
            <v>netscribes</v>
          </cell>
          <cell r="G14297">
            <v>46196.557638888888</v>
          </cell>
          <cell r="H14297">
            <v>46198.500694444447</v>
          </cell>
        </row>
        <row r="14298">
          <cell r="A14298" t="str">
            <v>UCW-33271</v>
          </cell>
          <cell r="B14298" t="str">
            <v>Fashion Platform Addition - Lux Brand skus</v>
          </cell>
          <cell r="C14298" t="str">
            <v>CLOSED</v>
          </cell>
          <cell r="D14298" t="str">
            <v>Medium</v>
          </cell>
          <cell r="E14298" t="str">
            <v>Chirag Dubal</v>
          </cell>
          <cell r="F14298" t="str">
            <v>Shraddha Dighe</v>
          </cell>
          <cell r="G14298">
            <v>46196.438194444447</v>
          </cell>
          <cell r="H14298">
            <v>46200.719444444447</v>
          </cell>
        </row>
        <row r="14299">
          <cell r="A14299" t="str">
            <v>UCW-33265</v>
          </cell>
          <cell r="B14299" t="str">
            <v>Request to Update Product Details LE51 // Tataliq</v>
          </cell>
          <cell r="C14299" t="str">
            <v>CLOSED</v>
          </cell>
          <cell r="D14299" t="str">
            <v>Medium</v>
          </cell>
          <cell r="E14299" t="str">
            <v>Chirag Dubal</v>
          </cell>
          <cell r="F14299" t="str">
            <v>Shraddha Dighe</v>
          </cell>
          <cell r="G14299">
            <v>46195.798611111109</v>
          </cell>
          <cell r="H14299">
            <v>46197.72152777778</v>
          </cell>
        </row>
        <row r="14300">
          <cell r="A14300" t="str">
            <v>UCW-33263</v>
          </cell>
          <cell r="B14300" t="str">
            <v>127+84+13 Articles || New Articles Listing For INC.5 || TataCliq</v>
          </cell>
          <cell r="C14300" t="str">
            <v>CLOSED</v>
          </cell>
          <cell r="D14300" t="str">
            <v>Medium</v>
          </cell>
          <cell r="E14300" t="str">
            <v>Chirag Dubal</v>
          </cell>
          <cell r="F14300" t="str">
            <v>Shraddha Dighe</v>
          </cell>
          <cell r="G14300">
            <v>46195.796527777777</v>
          </cell>
          <cell r="H14300">
            <v>46198.493055555555</v>
          </cell>
        </row>
        <row r="14301">
          <cell r="A14301" t="str">
            <v>UCW-33262</v>
          </cell>
          <cell r="B14301" t="str">
            <v>New Listings – Request to Make Live</v>
          </cell>
          <cell r="C14301" t="str">
            <v>CLOSED</v>
          </cell>
          <cell r="D14301" t="str">
            <v>Medium</v>
          </cell>
          <cell r="E14301" t="str">
            <v>Chirag Dubal</v>
          </cell>
          <cell r="F14301" t="str">
            <v>Simi Raichel Zachariah</v>
          </cell>
          <cell r="G14301">
            <v>46195.794444444444</v>
          </cell>
          <cell r="H14301">
            <v>46197.552777777775</v>
          </cell>
        </row>
        <row r="14302">
          <cell r="A14302" t="str">
            <v>UCW-33261</v>
          </cell>
          <cell r="B14302" t="str">
            <v>EAN Update - MK Spray conditioner 200ml Tata</v>
          </cell>
          <cell r="C14302" t="str">
            <v>CLOSED</v>
          </cell>
          <cell r="D14302" t="str">
            <v>Medium</v>
          </cell>
          <cell r="E14302" t="str">
            <v>Chirag Dubal</v>
          </cell>
          <cell r="F14302" t="str">
            <v>Shraddha Dighe</v>
          </cell>
          <cell r="G14302">
            <v>46195.788888888892</v>
          </cell>
          <cell r="H14302">
            <v>46199.655555555553</v>
          </cell>
        </row>
        <row r="14303">
          <cell r="A14303" t="str">
            <v>UCW-33260</v>
          </cell>
          <cell r="B14303" t="str">
            <v>TataCliq x O3+ New Launch 17-06-2026</v>
          </cell>
          <cell r="C14303" t="str">
            <v>CLOSED</v>
          </cell>
          <cell r="D14303" t="str">
            <v>Medium</v>
          </cell>
          <cell r="E14303" t="str">
            <v>Chirag Dubal</v>
          </cell>
          <cell r="F14303" t="str">
            <v>Simi Raichel Zachariah</v>
          </cell>
          <cell r="G14303">
            <v>46195.787499999999</v>
          </cell>
          <cell r="H14303">
            <v>46197.548611111109</v>
          </cell>
        </row>
        <row r="14304">
          <cell r="A14304" t="str">
            <v>UCW-33256</v>
          </cell>
          <cell r="B14304" t="str">
            <v>Arrow_USPA_MP_329__124848_17-06-2026</v>
          </cell>
          <cell r="C14304" t="str">
            <v>CLOSED</v>
          </cell>
          <cell r="D14304" t="str">
            <v>Medium</v>
          </cell>
          <cell r="E14304" t="str">
            <v>Chirag Dubal</v>
          </cell>
          <cell r="F14304" t="str">
            <v>Shraddha Dighe</v>
          </cell>
          <cell r="G14304">
            <v>46195.78125</v>
          </cell>
          <cell r="H14304">
            <v>46204.654861111114</v>
          </cell>
        </row>
        <row r="14305">
          <cell r="A14305" t="str">
            <v>UCW-33242</v>
          </cell>
          <cell r="B14305" t="str">
            <v>Tata Cliq Luxury | Brandman Retail | Footwear | 19-06-2026</v>
          </cell>
          <cell r="C14305" t="str">
            <v>CLOSED Due to Inactive/Insufficient Information</v>
          </cell>
          <cell r="D14305" t="str">
            <v>Medium</v>
          </cell>
          <cell r="E14305" t="str">
            <v>Chirag Dubal</v>
          </cell>
          <cell r="F14305" t="str">
            <v>Shloka Chakre</v>
          </cell>
          <cell r="G14305">
            <v>46195.71875</v>
          </cell>
          <cell r="H14305">
            <v>46204.442361111112</v>
          </cell>
        </row>
        <row r="14306">
          <cell r="A14306" t="str">
            <v>UCW-33236</v>
          </cell>
          <cell r="B14306" t="str">
            <v>Asian Footwear Listing 17 Jun 2026</v>
          </cell>
          <cell r="C14306" t="str">
            <v>CLOSED</v>
          </cell>
          <cell r="D14306" t="str">
            <v>Medium</v>
          </cell>
          <cell r="E14306" t="str">
            <v>Chirag Dubal</v>
          </cell>
          <cell r="F14306" t="str">
            <v>Shraddha Dighe</v>
          </cell>
          <cell r="G14306">
            <v>46195.686805555553</v>
          </cell>
          <cell r="H14306">
            <v>46199.615277777775</v>
          </cell>
        </row>
        <row r="14307">
          <cell r="A14307" t="str">
            <v>UCW-33234</v>
          </cell>
          <cell r="B14307" t="str">
            <v>Urban Scottish+ Men Innerwear + 124057-DURATEXMUMBAI+ New Listing + 85+ 17+ 17-06-2026</v>
          </cell>
          <cell r="C14307" t="str">
            <v>CLOSED</v>
          </cell>
          <cell r="D14307" t="str">
            <v>Medium</v>
          </cell>
          <cell r="E14307" t="str">
            <v>Chirag Dubal</v>
          </cell>
          <cell r="F14307" t="str">
            <v>Shraddha Dighe</v>
          </cell>
          <cell r="G14307">
            <v>46195.683333333334</v>
          </cell>
          <cell r="H14307">
            <v>46200.790277777778</v>
          </cell>
        </row>
        <row r="14308">
          <cell r="A14308" t="str">
            <v>UCW-33207</v>
          </cell>
          <cell r="B14308" t="str">
            <v>Sqintalk x Tatacliq : Mediheal Packaging Updates</v>
          </cell>
          <cell r="C14308" t="str">
            <v>CLOSED</v>
          </cell>
          <cell r="D14308" t="str">
            <v>Medium</v>
          </cell>
          <cell r="E14308" t="str">
            <v>Chirag Dubal</v>
          </cell>
          <cell r="F14308" t="str">
            <v>Simi Raichel Zachariah</v>
          </cell>
          <cell r="G14308">
            <v>46193.729166666664</v>
          </cell>
          <cell r="H14308">
            <v>46196.455555555556</v>
          </cell>
        </row>
        <row r="14309">
          <cell r="A14309" t="str">
            <v>UCW-33191</v>
          </cell>
          <cell r="B14309" t="str">
            <v>Tata Cliq Fashion  -  New Image Update - Jacques Bogart (17-06-2026)</v>
          </cell>
          <cell r="C14309" t="str">
            <v>CLOSED</v>
          </cell>
          <cell r="D14309" t="str">
            <v>Medium</v>
          </cell>
          <cell r="E14309" t="str">
            <v>Chirag Dubal</v>
          </cell>
          <cell r="F14309" t="str">
            <v>Simi Raichel Zachariah</v>
          </cell>
          <cell r="G14309">
            <v>46192.750694444447</v>
          </cell>
          <cell r="H14309">
            <v>46200.435416666667</v>
          </cell>
        </row>
        <row r="14310">
          <cell r="A14310" t="str">
            <v>UCW-33186</v>
          </cell>
          <cell r="B14310" t="str">
            <v>Little Surprise Box Kids Gumboots- 128130 - 16-06-2026</v>
          </cell>
          <cell r="C14310" t="str">
            <v>CLOSED Due to Inactive/Insufficient Information</v>
          </cell>
          <cell r="D14310" t="str">
            <v>Medium</v>
          </cell>
          <cell r="E14310" t="str">
            <v>Chirag Dubal</v>
          </cell>
          <cell r="F14310" t="str">
            <v>Simi Raichel Zachariah</v>
          </cell>
          <cell r="G14310">
            <v>46192.740277777775</v>
          </cell>
          <cell r="H14310">
            <v>46197.424305555556</v>
          </cell>
        </row>
        <row r="14311">
          <cell r="A14311" t="str">
            <v>UCW-33181</v>
          </cell>
          <cell r="B14311" t="str">
            <v>CLONE - Tata Cliq Content Sheet - Philips</v>
          </cell>
          <cell r="C14311" t="str">
            <v>CLOSED</v>
          </cell>
          <cell r="D14311" t="str">
            <v>Medium</v>
          </cell>
          <cell r="E14311" t="str">
            <v>netscribes</v>
          </cell>
          <cell r="F14311" t="str">
            <v>netscribes</v>
          </cell>
          <cell r="G14311">
            <v>46192.73333333333</v>
          </cell>
          <cell r="H14311">
            <v>46193.640277777777</v>
          </cell>
        </row>
        <row r="14312">
          <cell r="A14312" t="str">
            <v>UCW-33172</v>
          </cell>
          <cell r="B14312" t="str">
            <v>Skechers Add now catalogue dated 10th June 2026</v>
          </cell>
          <cell r="C14312" t="str">
            <v>CLOSED</v>
          </cell>
          <cell r="D14312" t="str">
            <v>Medium</v>
          </cell>
          <cell r="E14312" t="str">
            <v>Chirag Dubal</v>
          </cell>
          <cell r="F14312" t="str">
            <v>Shloka Chakre</v>
          </cell>
          <cell r="G14312">
            <v>46192.695138888892</v>
          </cell>
          <cell r="H14312">
            <v>46205.734722222223</v>
          </cell>
        </row>
        <row r="14313">
          <cell r="A14313" t="str">
            <v>UCW-33159</v>
          </cell>
          <cell r="B14313" t="str">
            <v>Tata Note Cosmetics PDP Image Update</v>
          </cell>
          <cell r="C14313" t="str">
            <v>CLOSED</v>
          </cell>
          <cell r="D14313" t="str">
            <v>Medium</v>
          </cell>
          <cell r="E14313" t="str">
            <v>Chirag Dubal</v>
          </cell>
          <cell r="F14313" t="str">
            <v>Shraddha Dighe</v>
          </cell>
          <cell r="G14313">
            <v>46192.584722222222</v>
          </cell>
          <cell r="H14313">
            <v>46204.456250000003</v>
          </cell>
        </row>
        <row r="14314">
          <cell r="A14314" t="str">
            <v>UCW-33148</v>
          </cell>
          <cell r="B14314" t="str">
            <v>New Listings+Khadlaj+Perfumes+126349+TCF+15th June 2026</v>
          </cell>
          <cell r="C14314" t="str">
            <v>CLOSED</v>
          </cell>
          <cell r="D14314" t="str">
            <v>Medium</v>
          </cell>
          <cell r="E14314" t="str">
            <v>Chirag Dubal</v>
          </cell>
          <cell r="F14314" t="str">
            <v>Shraddha Dighe</v>
          </cell>
          <cell r="G14314">
            <v>46192.567361111112</v>
          </cell>
          <cell r="H14314">
            <v>46193.643055555556</v>
          </cell>
        </row>
        <row r="14315">
          <cell r="A14315" t="str">
            <v>UCW-33144</v>
          </cell>
          <cell r="B14315" t="str">
            <v>Joules by Radhika - Jewellery - 14/06/26</v>
          </cell>
          <cell r="C14315" t="str">
            <v>CLOSED</v>
          </cell>
          <cell r="D14315" t="str">
            <v>Medium</v>
          </cell>
          <cell r="E14315" t="str">
            <v>Chirag Dubal</v>
          </cell>
          <cell r="F14315" t="str">
            <v>Shloka Chakre</v>
          </cell>
          <cell r="G14315">
            <v>46192.559027777781</v>
          </cell>
          <cell r="H14315">
            <v>46196.561111111114</v>
          </cell>
        </row>
        <row r="14316">
          <cell r="A14316" t="str">
            <v>UCW-33143</v>
          </cell>
          <cell r="B14316" t="str">
            <v>Pitchwai Collection Catalog for Tata Cliq.</v>
          </cell>
          <cell r="C14316" t="str">
            <v>CLOSED</v>
          </cell>
          <cell r="D14316" t="str">
            <v>Medium</v>
          </cell>
          <cell r="E14316" t="str">
            <v>Chirag Dubal</v>
          </cell>
          <cell r="F14316" t="str">
            <v>Shraddha Dighe</v>
          </cell>
          <cell r="G14316">
            <v>46192.558333333334</v>
          </cell>
          <cell r="H14316">
            <v>46195.545138888891</v>
          </cell>
        </row>
        <row r="14317">
          <cell r="A14317" t="str">
            <v>UCW-33141</v>
          </cell>
          <cell r="B14317" t="str">
            <v>Monkstory - FTW - 36 SKUs - 14/06/26</v>
          </cell>
          <cell r="C14317" t="str">
            <v>CLOSED</v>
          </cell>
          <cell r="D14317" t="str">
            <v>Medium</v>
          </cell>
          <cell r="E14317" t="str">
            <v>Chirag Dubal</v>
          </cell>
          <cell r="F14317" t="str">
            <v>Shloka Chakre</v>
          </cell>
          <cell r="G14317">
            <v>46192.551388888889</v>
          </cell>
          <cell r="H14317">
            <v>46195.540972222225</v>
          </cell>
        </row>
        <row r="14318">
          <cell r="A14318" t="str">
            <v>UCW-33129</v>
          </cell>
          <cell r="B14318" t="str">
            <v>Request to Update Images</v>
          </cell>
          <cell r="C14318" t="str">
            <v>CLOSED</v>
          </cell>
          <cell r="D14318" t="str">
            <v>Medium</v>
          </cell>
          <cell r="E14318" t="str">
            <v>Chirag Dubal</v>
          </cell>
          <cell r="F14318" t="str">
            <v>Shraddha Dighe</v>
          </cell>
          <cell r="G14318">
            <v>46192.508333333331</v>
          </cell>
          <cell r="H14318">
            <v>46197.728472222225</v>
          </cell>
        </row>
        <row r="14319">
          <cell r="A14319" t="str">
            <v>UCW-33123</v>
          </cell>
          <cell r="B14319" t="str">
            <v>Colors Queen || Makeup || 129094 || 28-05-2026</v>
          </cell>
          <cell r="C14319" t="str">
            <v>CLOSED</v>
          </cell>
          <cell r="D14319" t="str">
            <v>Medium</v>
          </cell>
          <cell r="E14319" t="str">
            <v>Chirag Dubal</v>
          </cell>
          <cell r="F14319" t="str">
            <v>Shraddha Dighe</v>
          </cell>
          <cell r="G14319">
            <v>46192.489583333336</v>
          </cell>
          <cell r="H14319">
            <v>46193.632638888892</v>
          </cell>
        </row>
        <row r="14320">
          <cell r="A14320" t="str">
            <v>UCW-33122</v>
          </cell>
          <cell r="B14320" t="str">
            <v>Tata Cliq-adidas DTC|Apparel| Attributes_19-06-26</v>
          </cell>
          <cell r="C14320" t="str">
            <v>CLOSED</v>
          </cell>
          <cell r="D14320" t="str">
            <v>Medium</v>
          </cell>
          <cell r="E14320" t="str">
            <v>Chirag Dubal</v>
          </cell>
          <cell r="F14320" t="str">
            <v>Shloka Chakre</v>
          </cell>
          <cell r="G14320">
            <v>46192.431944444441</v>
          </cell>
          <cell r="H14320">
            <v>46205.73333333333</v>
          </cell>
        </row>
        <row r="14321">
          <cell r="A14321" t="str">
            <v>UCW-33117</v>
          </cell>
          <cell r="B14321" t="str">
            <v>TATACLIQ x O3+ Catalog Update 29-05-2026</v>
          </cell>
          <cell r="C14321" t="str">
            <v>CLOSED</v>
          </cell>
          <cell r="D14321" t="str">
            <v>Medium</v>
          </cell>
          <cell r="E14321" t="str">
            <v>Chirag Dubal</v>
          </cell>
          <cell r="F14321" t="str">
            <v>Simi Raichel Zachariah</v>
          </cell>
          <cell r="G14321">
            <v>46191.943749999999</v>
          </cell>
          <cell r="H14321">
            <v>46196.551388888889</v>
          </cell>
        </row>
        <row r="14322">
          <cell r="A14322" t="str">
            <v>UCW-33109</v>
          </cell>
          <cell r="B14322" t="str">
            <v>TataCliq x O3+ New Launch 12-06-2026</v>
          </cell>
          <cell r="C14322" t="str">
            <v>CLOSED</v>
          </cell>
          <cell r="D14322" t="str">
            <v>Medium</v>
          </cell>
          <cell r="E14322" t="str">
            <v>Chirag Dubal</v>
          </cell>
          <cell r="F14322" t="str">
            <v>Simi Raichel Zachariah</v>
          </cell>
          <cell r="G14322">
            <v>46191.916666666664</v>
          </cell>
          <cell r="H14322">
            <v>46193.600694444445</v>
          </cell>
        </row>
        <row r="14323">
          <cell r="A14323" t="str">
            <v>UCW-33106</v>
          </cell>
          <cell r="B14323" t="str">
            <v>ERROR_Catalogue New errors for the Multibrands Agency (Netscribes) 18th June _NC</v>
          </cell>
          <cell r="C14323" t="str">
            <v>CLOSED</v>
          </cell>
          <cell r="D14323" t="str">
            <v>Medium</v>
          </cell>
          <cell r="E14323" t="str">
            <v>netscribes</v>
          </cell>
          <cell r="F14323" t="str">
            <v>Sushma Ram</v>
          </cell>
          <cell r="G14323">
            <v>46191.786111111112</v>
          </cell>
          <cell r="H14323">
            <v>46202.374305555553</v>
          </cell>
        </row>
        <row r="14324">
          <cell r="A14324" t="str">
            <v>UCW-33096</v>
          </cell>
          <cell r="B14324" t="str">
            <v>Tata Cliq Fashion - New listing - Franck Olivier (12-06-2026)</v>
          </cell>
          <cell r="C14324" t="str">
            <v>CLOSED</v>
          </cell>
          <cell r="D14324" t="str">
            <v>Medium</v>
          </cell>
          <cell r="E14324" t="str">
            <v>Chirag Dubal</v>
          </cell>
          <cell r="F14324" t="str">
            <v>Simi Raichel Zachariah</v>
          </cell>
          <cell r="G14324">
            <v>46191.711111111108</v>
          </cell>
          <cell r="H14324">
            <v>46193.540972222225</v>
          </cell>
        </row>
        <row r="14325">
          <cell r="A14325" t="str">
            <v>UCW-33095</v>
          </cell>
          <cell r="B14325" t="str">
            <v>Redchief_Leather Shoes and Open Footwear_123781_120626</v>
          </cell>
          <cell r="C14325" t="str">
            <v>CLOSED</v>
          </cell>
          <cell r="D14325" t="str">
            <v>Medium</v>
          </cell>
          <cell r="E14325" t="str">
            <v>Chirag Dubal</v>
          </cell>
          <cell r="F14325" t="str">
            <v>Shloka Chakre</v>
          </cell>
          <cell r="G14325">
            <v>46191.706944444442</v>
          </cell>
          <cell r="H14325">
            <v>46195.587500000001</v>
          </cell>
        </row>
        <row r="14326">
          <cell r="A14326" t="str">
            <v>UCW-33089</v>
          </cell>
          <cell r="B14326" t="str">
            <v>CLONE - K18 Hair Oil 10ml New Listing</v>
          </cell>
          <cell r="C14326" t="str">
            <v>CLOSED</v>
          </cell>
          <cell r="D14326" t="str">
            <v>Medium</v>
          </cell>
          <cell r="E14326" t="str">
            <v>Chirag Dubal</v>
          </cell>
          <cell r="F14326" t="str">
            <v>Shraddha Dighe</v>
          </cell>
          <cell r="G14326">
            <v>46191.669444444444</v>
          </cell>
          <cell r="H14326">
            <v>46199.590277777781</v>
          </cell>
        </row>
        <row r="14327">
          <cell r="A14327" t="str">
            <v>UCW-33082</v>
          </cell>
          <cell r="B14327" t="str">
            <v>Asics | Footwear | Sell Now Fashion to Luxury | 12-06-2026</v>
          </cell>
          <cell r="C14327" t="str">
            <v>CLOSED</v>
          </cell>
          <cell r="D14327" t="str">
            <v>Medium</v>
          </cell>
          <cell r="E14327" t="str">
            <v>Chirag Dubal</v>
          </cell>
          <cell r="F14327" t="str">
            <v>Shloka Chakre</v>
          </cell>
          <cell r="G14327">
            <v>46191.652083333334</v>
          </cell>
          <cell r="H14327">
            <v>46192.719444444447</v>
          </cell>
        </row>
        <row r="14328">
          <cell r="A14328" t="str">
            <v>UCW-33066</v>
          </cell>
          <cell r="B14328" t="str">
            <v>Palmonas | Fashion Jwellery | 128366 | 17-06-2026 (204 SKUs)</v>
          </cell>
          <cell r="C14328" t="str">
            <v>CLOSED</v>
          </cell>
          <cell r="D14328" t="str">
            <v>Medium</v>
          </cell>
          <cell r="E14328" t="str">
            <v>Chirag Dubal</v>
          </cell>
          <cell r="F14328" t="str">
            <v>Shraddha Dighe</v>
          </cell>
          <cell r="G14328">
            <v>46191.576388888891</v>
          </cell>
          <cell r="H14328">
            <v>46196.556250000001</v>
          </cell>
        </row>
        <row r="14329">
          <cell r="A14329" t="str">
            <v>UCW-33065</v>
          </cell>
          <cell r="B14329" t="str">
            <v>Palmonas | Fashion Jwellery | 128366 | 17-06-2026 (146 SKUs)</v>
          </cell>
          <cell r="C14329" t="str">
            <v>CLOSED</v>
          </cell>
          <cell r="D14329" t="str">
            <v>Medium</v>
          </cell>
          <cell r="E14329" t="str">
            <v>Chirag Dubal</v>
          </cell>
          <cell r="F14329" t="str">
            <v>Shraddha Dighe</v>
          </cell>
          <cell r="G14329">
            <v>46191.574999999997</v>
          </cell>
          <cell r="H14329">
            <v>46196.552083333336</v>
          </cell>
        </row>
        <row r="14330">
          <cell r="A14330" t="str">
            <v>UCW-33063</v>
          </cell>
          <cell r="B14330" t="str">
            <v>Giva | Silver Jewellery | 125927 | 17-06-2026 (113SKUs)</v>
          </cell>
          <cell r="C14330" t="str">
            <v>CLOSED</v>
          </cell>
          <cell r="D14330" t="str">
            <v>Medium</v>
          </cell>
          <cell r="E14330" t="str">
            <v>Chirag Dubal</v>
          </cell>
          <cell r="F14330" t="str">
            <v>Shraddha Dighe</v>
          </cell>
          <cell r="G14330">
            <v>46191.573611111111</v>
          </cell>
          <cell r="H14330">
            <v>46195.501388888886</v>
          </cell>
        </row>
        <row r="14331">
          <cell r="A14331" t="str">
            <v>UCW-33059</v>
          </cell>
          <cell r="B14331" t="str">
            <v>SWEET DREAMS Boys 12-06-2026</v>
          </cell>
          <cell r="C14331" t="str">
            <v>CLOSED</v>
          </cell>
          <cell r="D14331" t="str">
            <v>Medium</v>
          </cell>
          <cell r="E14331" t="str">
            <v>Chirag Dubal</v>
          </cell>
          <cell r="F14331" t="str">
            <v>Shraddha Dighe</v>
          </cell>
          <cell r="G14331">
            <v>46191.564583333333</v>
          </cell>
          <cell r="H14331">
            <v>46193.630555555559</v>
          </cell>
        </row>
        <row r="14332">
          <cell r="A14332" t="str">
            <v>UCW-33058</v>
          </cell>
          <cell r="B14332" t="str">
            <v>SWEET DREAMS Girls 12-06-2026</v>
          </cell>
          <cell r="C14332" t="str">
            <v>CLOSED</v>
          </cell>
          <cell r="D14332" t="str">
            <v>Medium</v>
          </cell>
          <cell r="E14332" t="str">
            <v>Chirag Dubal</v>
          </cell>
          <cell r="F14332" t="str">
            <v>Shraddha Dighe</v>
          </cell>
          <cell r="G14332">
            <v>46191.5625</v>
          </cell>
          <cell r="H14332">
            <v>46193.620138888888</v>
          </cell>
        </row>
        <row r="14333">
          <cell r="A14333" t="str">
            <v>UCW-33057</v>
          </cell>
          <cell r="B14333" t="str">
            <v>SWEET DREAMS Men 12-06-2026</v>
          </cell>
          <cell r="C14333" t="str">
            <v>CLOSED</v>
          </cell>
          <cell r="D14333" t="str">
            <v>Medium</v>
          </cell>
          <cell r="E14333" t="str">
            <v>Chirag Dubal</v>
          </cell>
          <cell r="F14333" t="str">
            <v>Shraddha Dighe</v>
          </cell>
          <cell r="G14333">
            <v>46191.558333333334</v>
          </cell>
          <cell r="H14333">
            <v>46193.614583333336</v>
          </cell>
        </row>
        <row r="14334">
          <cell r="A14334" t="str">
            <v>UCW-33052</v>
          </cell>
          <cell r="B14334" t="str">
            <v xml:space="preserve"> Jeroboam Cataloguing </v>
          </cell>
          <cell r="C14334" t="str">
            <v>CLOSED</v>
          </cell>
          <cell r="D14334" t="str">
            <v>Medium</v>
          </cell>
          <cell r="E14334" t="str">
            <v>Chirag Dubal</v>
          </cell>
          <cell r="F14334" t="str">
            <v>Simi Raichel Zachariah</v>
          </cell>
          <cell r="G14334">
            <v>46191.52847222222</v>
          </cell>
          <cell r="H14334">
            <v>46192.575694444444</v>
          </cell>
        </row>
        <row r="14335">
          <cell r="A14335" t="str">
            <v>UCW-33050</v>
          </cell>
          <cell r="B14335" t="str">
            <v xml:space="preserve">IKONIC - TATA CLIQ  - 8904231015999 - Ultra Light Hair Dryer - Black - IMAGE UPDATE </v>
          </cell>
          <cell r="C14335" t="str">
            <v>CLOSED</v>
          </cell>
          <cell r="D14335" t="str">
            <v>Medium</v>
          </cell>
          <cell r="E14335" t="str">
            <v>Chirag Dubal</v>
          </cell>
          <cell r="F14335" t="str">
            <v>Shraddha Dighe</v>
          </cell>
          <cell r="G14335">
            <v>46191.474305555559</v>
          </cell>
          <cell r="H14335">
            <v>46192.625694444447</v>
          </cell>
        </row>
        <row r="14336">
          <cell r="A14336" t="str">
            <v>UCW-33048</v>
          </cell>
          <cell r="B14336" t="str">
            <v>New listings to create</v>
          </cell>
          <cell r="C14336" t="str">
            <v>CLOSED Due to Inactive/Insufficient Information</v>
          </cell>
          <cell r="D14336" t="str">
            <v>Medium</v>
          </cell>
          <cell r="E14336" t="str">
            <v>Chirag Dubal</v>
          </cell>
          <cell r="F14336" t="str">
            <v>Shraddha Dighe</v>
          </cell>
          <cell r="G14336">
            <v>46191.459027777775</v>
          </cell>
          <cell r="H14336">
            <v>46192.4</v>
          </cell>
        </row>
        <row r="14337">
          <cell r="A14337" t="str">
            <v>UCW-33046</v>
          </cell>
          <cell r="B14337" t="str">
            <v>YSL x Tata Cliq Luxury - New Launch Tracking</v>
          </cell>
          <cell r="C14337" t="str">
            <v>CLOSED</v>
          </cell>
          <cell r="D14337" t="str">
            <v>Medium</v>
          </cell>
          <cell r="E14337" t="str">
            <v>Chirag Dubal</v>
          </cell>
          <cell r="F14337" t="str">
            <v>Shraddha Dighe</v>
          </cell>
          <cell r="G14337">
            <v>46191.455555555556</v>
          </cell>
          <cell r="H14337">
            <v>46192.572222222225</v>
          </cell>
        </row>
        <row r="14338">
          <cell r="A14338" t="str">
            <v>UCW-33043</v>
          </cell>
          <cell r="B14338" t="str">
            <v>Rubans | Jewellery Set , Earings &amp; Bangles | 124272 | SKU :- 184</v>
          </cell>
          <cell r="C14338" t="str">
            <v>CLOSED</v>
          </cell>
          <cell r="D14338" t="str">
            <v>Medium</v>
          </cell>
          <cell r="E14338" t="str">
            <v>Chirag Dubal</v>
          </cell>
          <cell r="F14338" t="str">
            <v>Shraddha Dighe</v>
          </cell>
          <cell r="G14338">
            <v>46191.442361111112</v>
          </cell>
          <cell r="H14338">
            <v>46195.477777777778</v>
          </cell>
        </row>
        <row r="14339">
          <cell r="A14339" t="str">
            <v>UCW-33037</v>
          </cell>
          <cell r="B14339" t="str">
            <v>Puig GWP Cataloguing 09.06.26</v>
          </cell>
          <cell r="C14339" t="str">
            <v>CLOSED</v>
          </cell>
          <cell r="D14339" t="str">
            <v>Medium</v>
          </cell>
          <cell r="E14339" t="str">
            <v>Chirag Dubal</v>
          </cell>
          <cell r="F14339" t="str">
            <v>Simi Raichel Zachariah</v>
          </cell>
          <cell r="G14339">
            <v>46190.76666666667</v>
          </cell>
          <cell r="H14339">
            <v>46192.568749999999</v>
          </cell>
        </row>
        <row r="14340">
          <cell r="A14340" t="str">
            <v>UCW-33035</v>
          </cell>
          <cell r="B14340" t="str">
            <v>2065376_Mist New listing_TCL</v>
          </cell>
          <cell r="C14340" t="str">
            <v>CLOSED</v>
          </cell>
          <cell r="D14340" t="str">
            <v>Medium</v>
          </cell>
          <cell r="E14340" t="str">
            <v>Chirag Dubal</v>
          </cell>
          <cell r="F14340" t="str">
            <v>Shraddha Dighe</v>
          </cell>
          <cell r="G14340">
            <v>46190.756249999999</v>
          </cell>
          <cell r="H14340">
            <v>46195.429861111108</v>
          </cell>
        </row>
        <row r="14341">
          <cell r="A14341" t="str">
            <v>UCW-33028</v>
          </cell>
          <cell r="B14341" t="str">
            <v>Tata Cliq X Sebastian Professional Restage Listings</v>
          </cell>
          <cell r="C14341" t="str">
            <v>CLOSED</v>
          </cell>
          <cell r="D14341" t="str">
            <v>Medium</v>
          </cell>
          <cell r="E14341" t="str">
            <v>Chirag Dubal</v>
          </cell>
          <cell r="F14341" t="str">
            <v>Shraddha Dighe</v>
          </cell>
          <cell r="G14341">
            <v>46190.695833333331</v>
          </cell>
          <cell r="H14341">
            <v>46193.517361111109</v>
          </cell>
        </row>
        <row r="14342">
          <cell r="A14342" t="str">
            <v>UCW-33027</v>
          </cell>
          <cell r="B14342" t="str">
            <v>HA Tint Listing | OAP | Tata Cliq</v>
          </cell>
          <cell r="C14342" t="str">
            <v>CLOSED</v>
          </cell>
          <cell r="D14342" t="str">
            <v>Medium</v>
          </cell>
          <cell r="E14342" t="str">
            <v>Chirag Dubal</v>
          </cell>
          <cell r="F14342" t="str">
            <v>Shraddha Dighe</v>
          </cell>
          <cell r="G14342">
            <v>46190.69027777778</v>
          </cell>
          <cell r="H14342">
            <v>46192.564583333333</v>
          </cell>
        </row>
        <row r="14343">
          <cell r="A14343" t="str">
            <v>UCW-33025</v>
          </cell>
          <cell r="B14343" t="str">
            <v>Ustraa &amp; VLCC - Facial Kit &amp; Hair Serum - 8904223820723 , 8904223818737 , 8907122020201</v>
          </cell>
          <cell r="C14343" t="str">
            <v>CLOSED</v>
          </cell>
          <cell r="D14343" t="str">
            <v>Medium</v>
          </cell>
          <cell r="E14343" t="str">
            <v>Chirag Dubal</v>
          </cell>
          <cell r="F14343" t="str">
            <v>Shraddha Dighe</v>
          </cell>
          <cell r="G14343">
            <v>46190.686111111114</v>
          </cell>
          <cell r="H14343">
            <v>46205.503472222219</v>
          </cell>
        </row>
        <row r="14344">
          <cell r="A14344" t="str">
            <v>UCW-33021</v>
          </cell>
          <cell r="B14344" t="str">
            <v>Tata Cliq  Fashion - New listing - Eze Perfume (New launch)</v>
          </cell>
          <cell r="C14344" t="str">
            <v>CLOSED</v>
          </cell>
          <cell r="D14344" t="str">
            <v>Medium</v>
          </cell>
          <cell r="E14344" t="str">
            <v>Chirag Dubal</v>
          </cell>
          <cell r="F14344" t="str">
            <v>Shraddha Dighe</v>
          </cell>
          <cell r="G14344">
            <v>46190.67291666667</v>
          </cell>
          <cell r="H14344">
            <v>46193.509027777778</v>
          </cell>
        </row>
        <row r="14345">
          <cell r="A14345" t="str">
            <v>UCW-33020</v>
          </cell>
          <cell r="B14345" t="str">
            <v>Tata Cliq Footwear Catalogue | 11-06-2026</v>
          </cell>
          <cell r="C14345" t="str">
            <v>CLOSED</v>
          </cell>
          <cell r="D14345" t="str">
            <v>Medium</v>
          </cell>
          <cell r="E14345" t="str">
            <v>netscribes</v>
          </cell>
          <cell r="F14345" t="str">
            <v>Shraddha Dighe</v>
          </cell>
          <cell r="G14345">
            <v>46190.668055555558</v>
          </cell>
          <cell r="H14345">
            <v>46192.558333333334</v>
          </cell>
        </row>
        <row r="14346">
          <cell r="A14346" t="str">
            <v>UCW-33004</v>
          </cell>
          <cell r="B14346" t="str">
            <v>Silver Rakhi Listing - 11.06.2026</v>
          </cell>
          <cell r="C14346" t="str">
            <v>CLOSED</v>
          </cell>
          <cell r="D14346" t="str">
            <v>Medium</v>
          </cell>
          <cell r="E14346" t="str">
            <v>Chirag Dubal</v>
          </cell>
          <cell r="F14346" t="str">
            <v>Shraddha Dighe</v>
          </cell>
          <cell r="G14346">
            <v>46190.566666666666</v>
          </cell>
          <cell r="H14346">
            <v>46191.583333333336</v>
          </cell>
        </row>
        <row r="14347">
          <cell r="A14347" t="str">
            <v>UCW-33001</v>
          </cell>
          <cell r="B14347" t="str">
            <v>Touch925 | Silver Jewellery | 128759 | 12-06-2026 (37 SKUs)</v>
          </cell>
          <cell r="C14347" t="str">
            <v>CLOSED</v>
          </cell>
          <cell r="D14347" t="str">
            <v>Medium</v>
          </cell>
          <cell r="E14347" t="str">
            <v>Chirag Dubal</v>
          </cell>
          <cell r="F14347" t="str">
            <v>Shraddha Dighe</v>
          </cell>
          <cell r="G14347">
            <v>46190.563888888886</v>
          </cell>
          <cell r="H14347">
            <v>46195.472222222219</v>
          </cell>
        </row>
        <row r="14348">
          <cell r="A14348" t="str">
            <v>UCW-32999</v>
          </cell>
          <cell r="B14348" t="str">
            <v>New Listing for Tata Cliq: Zircon Necklace ( 199 SKUs) – Kushal’s</v>
          </cell>
          <cell r="C14348" t="str">
            <v>CLOSED</v>
          </cell>
          <cell r="D14348" t="str">
            <v>Medium</v>
          </cell>
          <cell r="E14348" t="str">
            <v>Chirag Dubal</v>
          </cell>
          <cell r="F14348" t="str">
            <v>Shraddha Dighe</v>
          </cell>
          <cell r="G14348">
            <v>46190.557638888888</v>
          </cell>
          <cell r="H14348">
            <v>46191.579861111109</v>
          </cell>
        </row>
        <row r="14349">
          <cell r="A14349" t="str">
            <v>UCW-32992</v>
          </cell>
          <cell r="B14349" t="str">
            <v>New Listing | HONASA Lumineve Tata Cliq Luxe</v>
          </cell>
          <cell r="C14349" t="str">
            <v>CLOSED</v>
          </cell>
          <cell r="D14349" t="str">
            <v>Medium</v>
          </cell>
          <cell r="E14349" t="str">
            <v>Chirag Dubal</v>
          </cell>
          <cell r="F14349" t="str">
            <v>Shraddha Dighe</v>
          </cell>
          <cell r="G14349">
            <v>46190.522222222222</v>
          </cell>
          <cell r="H14349">
            <v>46205.484722222223</v>
          </cell>
        </row>
        <row r="14350">
          <cell r="A14350" t="str">
            <v>UCW-32990</v>
          </cell>
          <cell r="B14350" t="str">
            <v>Honasa Updated A+ and E-Commerce Creatives- Tata Cliq</v>
          </cell>
          <cell r="C14350" t="str">
            <v>CLOSED</v>
          </cell>
          <cell r="D14350" t="str">
            <v>Medium</v>
          </cell>
          <cell r="E14350" t="str">
            <v>Chirag Dubal</v>
          </cell>
          <cell r="F14350" t="str">
            <v>Shraddha Dighe</v>
          </cell>
          <cell r="G14350">
            <v>46190.515277777777</v>
          </cell>
          <cell r="H14350">
            <v>46195.512499999997</v>
          </cell>
        </row>
        <row r="14351">
          <cell r="A14351" t="str">
            <v>UCW-32986</v>
          </cell>
          <cell r="B14351" t="str">
            <v>CLONE - CLONE - SOMA ESSENTIAL - Cataloguing</v>
          </cell>
          <cell r="C14351" t="str">
            <v>CLOSED</v>
          </cell>
          <cell r="D14351" t="str">
            <v>Medium</v>
          </cell>
          <cell r="E14351" t="str">
            <v>Chirag Dubal</v>
          </cell>
          <cell r="F14351" t="str">
            <v>Shraddha Dighe</v>
          </cell>
          <cell r="G14351">
            <v>46190.502083333333</v>
          </cell>
          <cell r="H14351">
            <v>46191.567361111112</v>
          </cell>
        </row>
        <row r="14352">
          <cell r="A14352" t="str">
            <v>UCW-32975</v>
          </cell>
          <cell r="B14352" t="str">
            <v>Tata Cliq - New listing - Adidas Vibes &amp; Franck Olivier</v>
          </cell>
          <cell r="C14352" t="str">
            <v>CLOSED</v>
          </cell>
          <cell r="D14352" t="str">
            <v>Medium</v>
          </cell>
          <cell r="E14352" t="str">
            <v>Chirag Dubal</v>
          </cell>
          <cell r="F14352" t="str">
            <v>Shraddha Dighe</v>
          </cell>
          <cell r="G14352">
            <v>46190.481249999997</v>
          </cell>
          <cell r="H14352">
            <v>46192.55</v>
          </cell>
        </row>
        <row r="14353">
          <cell r="A14353" t="str">
            <v>UCW-32973</v>
          </cell>
          <cell r="B14353" t="str">
            <v>Error_FW: Tata Cliq - Cataloguing Templates</v>
          </cell>
          <cell r="C14353" t="str">
            <v>CLOSED</v>
          </cell>
          <cell r="D14353" t="str">
            <v>Medium</v>
          </cell>
          <cell r="E14353" t="str">
            <v>netscribes</v>
          </cell>
          <cell r="F14353" t="str">
            <v>Reagan D’souza</v>
          </cell>
          <cell r="G14353">
            <v>46190.472916666666</v>
          </cell>
          <cell r="H14353">
            <v>46196.461805555555</v>
          </cell>
        </row>
        <row r="14354">
          <cell r="A14354" t="str">
            <v>UCW-32968</v>
          </cell>
          <cell r="B14354" t="str">
            <v>Footwear Lot 6 SS26 Skechers -35 SKUs - 9 Style - Marketplace and Luxury - Marketplace seller code - 126948 - Luxury seller code - 128174 - 16.6.2026</v>
          </cell>
          <cell r="C14354" t="str">
            <v>CLOSED</v>
          </cell>
          <cell r="D14354" t="str">
            <v>Medium</v>
          </cell>
          <cell r="E14354" t="str">
            <v>Chirag Dubal</v>
          </cell>
          <cell r="F14354" t="str">
            <v>Shloka Chakre</v>
          </cell>
          <cell r="G14354">
            <v>46190.447916666664</v>
          </cell>
          <cell r="H14354">
            <v>46191.538888888892</v>
          </cell>
        </row>
        <row r="14355">
          <cell r="A14355" t="str">
            <v>UCW-32965</v>
          </cell>
          <cell r="B14355" t="str">
            <v>Error_Images Not reflecting-Need To re-trigger</v>
          </cell>
          <cell r="C14355" t="str">
            <v>CLOSED</v>
          </cell>
          <cell r="D14355" t="str">
            <v>Medium</v>
          </cell>
          <cell r="E14355" t="str">
            <v>Chirag Dubal</v>
          </cell>
          <cell r="F14355" t="str">
            <v>Reagan D’souza</v>
          </cell>
          <cell r="G14355">
            <v>46190.054861111108</v>
          </cell>
          <cell r="H14355">
            <v>46192.734027777777</v>
          </cell>
        </row>
        <row r="14356">
          <cell r="A14356" t="str">
            <v>UCW-32964</v>
          </cell>
          <cell r="B14356" t="str">
            <v>Error_Styles Migration to Tata Cliq ABFRL Account - 27-05-2026</v>
          </cell>
          <cell r="C14356" t="str">
            <v>CLOSED</v>
          </cell>
          <cell r="D14356" t="str">
            <v>Medium</v>
          </cell>
          <cell r="E14356" t="str">
            <v>netscribes</v>
          </cell>
          <cell r="F14356" t="str">
            <v>Reagan D’souza</v>
          </cell>
          <cell r="G14356">
            <v>46190.034722222219</v>
          </cell>
          <cell r="H14356">
            <v>46198.443055555559</v>
          </cell>
        </row>
        <row r="14357">
          <cell r="A14357" t="str">
            <v>UCW-32963</v>
          </cell>
          <cell r="B14357" t="str">
            <v>ALDO Footwear Catalog Submission (TC&amp;TCL) - 10.06.2025</v>
          </cell>
          <cell r="C14357" t="str">
            <v>CLOSED Due to Inactive/Insufficient Information</v>
          </cell>
          <cell r="D14357" t="str">
            <v>Medium</v>
          </cell>
          <cell r="E14357" t="str">
            <v>Chirag Dubal</v>
          </cell>
          <cell r="F14357" t="str">
            <v>Shloka Chakre</v>
          </cell>
          <cell r="G14357">
            <v>46189.804166666669</v>
          </cell>
          <cell r="H14357">
            <v>46193.37222222222</v>
          </cell>
        </row>
        <row r="14358">
          <cell r="A14358" t="str">
            <v>UCW-32955</v>
          </cell>
          <cell r="B14358" t="str">
            <v>UCW-32178 - Dual listing &amp; sell now - Tata Cliq-adidas DTC|Footwear| Attributes_03-06-26_NC</v>
          </cell>
          <cell r="C14358" t="str">
            <v>CLOSED</v>
          </cell>
          <cell r="D14358" t="str">
            <v>Medium</v>
          </cell>
          <cell r="E14358" t="str">
            <v>Chirag Dubal</v>
          </cell>
          <cell r="F14358" t="str">
            <v>Shloka Chakre</v>
          </cell>
          <cell r="G14358">
            <v>46189.748611111114</v>
          </cell>
          <cell r="H14358">
            <v>46193.893750000003</v>
          </cell>
        </row>
        <row r="14359">
          <cell r="A14359" t="str">
            <v>UCW-32948</v>
          </cell>
          <cell r="B14359" t="str">
            <v>Yufta - New Catalog Link Tatacliq(35 Styles</v>
          </cell>
          <cell r="C14359" t="str">
            <v>CLOSED</v>
          </cell>
          <cell r="D14359" t="str">
            <v>Medium</v>
          </cell>
          <cell r="E14359" t="str">
            <v>Chirag Dubal</v>
          </cell>
          <cell r="F14359" t="str">
            <v>Shraddha Dighe</v>
          </cell>
          <cell r="G14359">
            <v>46189.699305555558</v>
          </cell>
          <cell r="H14359">
            <v>46196.519444444442</v>
          </cell>
        </row>
        <row r="14360">
          <cell r="A14360" t="str">
            <v>UCW-32938</v>
          </cell>
          <cell r="B14360" t="str">
            <v>BERRYLICIOUS + Apparel + Annapurna Impex (128094) + 03/05/2026</v>
          </cell>
          <cell r="C14360" t="str">
            <v>CLOSED Due to Inactive/Insufficient Information</v>
          </cell>
          <cell r="D14360" t="str">
            <v>Medium</v>
          </cell>
          <cell r="E14360" t="str">
            <v>Chirag Dubal</v>
          </cell>
          <cell r="F14360" t="str">
            <v>Shraddha Dighe</v>
          </cell>
          <cell r="G14360">
            <v>46189.663194444445</v>
          </cell>
          <cell r="H14360">
            <v>46212.518750000003</v>
          </cell>
        </row>
        <row r="14361">
          <cell r="A14361" t="str">
            <v>UCW-32933</v>
          </cell>
          <cell r="B14361" t="str">
            <v>Tata Cliq Footwear Catalogue | 12-06-2026</v>
          </cell>
          <cell r="C14361" t="str">
            <v>CLOSED</v>
          </cell>
          <cell r="D14361" t="str">
            <v>Medium</v>
          </cell>
          <cell r="E14361" t="str">
            <v>Chirag Dubal</v>
          </cell>
          <cell r="F14361" t="str">
            <v>Simi Raichel Zachariah</v>
          </cell>
          <cell r="G14361">
            <v>46189.637499999997</v>
          </cell>
          <cell r="H14361">
            <v>46190.673611111109</v>
          </cell>
        </row>
        <row r="14362">
          <cell r="A14362" t="str">
            <v>UCW-32930</v>
          </cell>
          <cell r="B14362" t="str">
            <v>Tinted Serum 7-8 Shade Listing Correction_Infaillible | OAP | Tata Cliq</v>
          </cell>
          <cell r="C14362" t="str">
            <v>CLOSED</v>
          </cell>
          <cell r="D14362" t="str">
            <v>Medium</v>
          </cell>
          <cell r="E14362" t="str">
            <v>Chirag Dubal</v>
          </cell>
          <cell r="F14362" t="str">
            <v>Shraddha Dighe</v>
          </cell>
          <cell r="G14362">
            <v>46189.634722222225</v>
          </cell>
          <cell r="H14362">
            <v>46190.498611111114</v>
          </cell>
        </row>
        <row r="14363">
          <cell r="A14363" t="str">
            <v>UCW-32929</v>
          </cell>
          <cell r="B14363" t="str">
            <v>New Listing for Tata Cliq: Necklaces (231 SKUs) | Kushal’s | 16-06-2026</v>
          </cell>
          <cell r="C14363" t="str">
            <v>CLOSED</v>
          </cell>
          <cell r="D14363" t="str">
            <v>Medium</v>
          </cell>
          <cell r="E14363" t="str">
            <v>Chirag Dubal</v>
          </cell>
          <cell r="F14363" t="str">
            <v>Shraddha Dighe</v>
          </cell>
          <cell r="G14363">
            <v>46189.631249999999</v>
          </cell>
          <cell r="H14363">
            <v>46191.521527777775</v>
          </cell>
        </row>
        <row r="14364">
          <cell r="A14364" t="str">
            <v>UCW-32927</v>
          </cell>
          <cell r="B14364" t="str">
            <v>New Earrings listing-21 SKUS</v>
          </cell>
          <cell r="C14364" t="str">
            <v>CLOSED</v>
          </cell>
          <cell r="D14364" t="str">
            <v>Medium</v>
          </cell>
          <cell r="E14364" t="str">
            <v>Chirag Dubal</v>
          </cell>
          <cell r="F14364" t="str">
            <v>Shraddha Dighe</v>
          </cell>
          <cell r="G14364">
            <v>46189.629166666666</v>
          </cell>
          <cell r="H14364">
            <v>46190.646527777775</v>
          </cell>
        </row>
        <row r="14365">
          <cell r="A14365" t="str">
            <v>UCW-32918</v>
          </cell>
          <cell r="B14365" t="str">
            <v>CLONE - Sora Dora Listing</v>
          </cell>
          <cell r="C14365" t="str">
            <v>CLOSED</v>
          </cell>
          <cell r="D14365" t="str">
            <v>Medium</v>
          </cell>
          <cell r="E14365" t="str">
            <v>Chirag Dubal</v>
          </cell>
          <cell r="F14365" t="str">
            <v>Shraddha Dighe</v>
          </cell>
          <cell r="G14365">
            <v>46189.555555555555</v>
          </cell>
          <cell r="H14365">
            <v>46196.509722222225</v>
          </cell>
        </row>
        <row r="14366">
          <cell r="A14366" t="str">
            <v>UCW-32912</v>
          </cell>
          <cell r="B14366" t="str">
            <v>CLONE-New Listing | Neutrogena UltraSheer Mineral Sunscreen 40 ml</v>
          </cell>
          <cell r="C14366" t="str">
            <v>CLOSED</v>
          </cell>
          <cell r="D14366" t="str">
            <v>Medium</v>
          </cell>
          <cell r="E14366" t="str">
            <v>netscribes</v>
          </cell>
          <cell r="F14366" t="str">
            <v>netscribes</v>
          </cell>
          <cell r="G14366">
            <v>46189.520833333336</v>
          </cell>
          <cell r="H14366">
            <v>46190.642361111109</v>
          </cell>
        </row>
        <row r="14367">
          <cell r="A14367" t="str">
            <v>UCW-32908</v>
          </cell>
          <cell r="B14367" t="str">
            <v>ERROR_Catalogue New errors for the Multibrands Agency (NETSCRIBES) 16th June _NC</v>
          </cell>
          <cell r="C14367" t="str">
            <v>CLOSED</v>
          </cell>
          <cell r="D14367" t="str">
            <v>Medium</v>
          </cell>
          <cell r="E14367" t="str">
            <v>netscribes</v>
          </cell>
          <cell r="F14367" t="str">
            <v>Sushma Ram</v>
          </cell>
          <cell r="G14367">
            <v>46189.490277777775</v>
          </cell>
          <cell r="H14367">
            <v>46193.893750000003</v>
          </cell>
        </row>
        <row r="14368">
          <cell r="A14368" t="str">
            <v>UCW-32907</v>
          </cell>
          <cell r="B14368" t="str">
            <v>Garnier | Color Naturals PDP Update | TATACLIQ</v>
          </cell>
          <cell r="C14368" t="str">
            <v>CLOSED</v>
          </cell>
          <cell r="D14368" t="str">
            <v>Medium</v>
          </cell>
          <cell r="E14368" t="str">
            <v>Chirag Dubal</v>
          </cell>
          <cell r="F14368" t="str">
            <v>Shraddha Dighe</v>
          </cell>
          <cell r="G14368">
            <v>46189.486111111109</v>
          </cell>
          <cell r="H14368">
            <v>46190.496527777781</v>
          </cell>
        </row>
        <row r="14369">
          <cell r="A14369" t="str">
            <v>UCW-32906</v>
          </cell>
          <cell r="B14369" t="str">
            <v>Titan New listings - New EAN</v>
          </cell>
          <cell r="C14369" t="str">
            <v>CLOSED</v>
          </cell>
          <cell r="D14369" t="str">
            <v>Medium</v>
          </cell>
          <cell r="E14369" t="str">
            <v>Chirag Dubal</v>
          </cell>
          <cell r="F14369" t="str">
            <v>Shraddha Dighe</v>
          </cell>
          <cell r="G14369">
            <v>46189.478472222225</v>
          </cell>
          <cell r="H14369">
            <v>46191.477083333331</v>
          </cell>
        </row>
        <row r="14370">
          <cell r="A14370" t="str">
            <v>UCW-32905</v>
          </cell>
          <cell r="B14370" t="str">
            <v xml:space="preserve">Jovoy  Cataloguing </v>
          </cell>
          <cell r="C14370" t="str">
            <v>CLOSED</v>
          </cell>
          <cell r="D14370" t="str">
            <v>Medium</v>
          </cell>
          <cell r="E14370" t="str">
            <v>Chirag Dubal</v>
          </cell>
          <cell r="F14370" t="str">
            <v>Shraddha Dighe</v>
          </cell>
          <cell r="G14370">
            <v>46189.461111111108</v>
          </cell>
          <cell r="H14370">
            <v>46190.636111111111</v>
          </cell>
        </row>
        <row r="14371">
          <cell r="A14371" t="str">
            <v>UCW-32902</v>
          </cell>
          <cell r="B14371" t="str">
            <v>Error_Launch of FEDS Jerseys on 6th Nov’25 – Strict Adherence to Launch Date</v>
          </cell>
          <cell r="C14371" t="str">
            <v>CLOSED Due to Inactive/Insufficient Information</v>
          </cell>
          <cell r="D14371" t="str">
            <v>Medium</v>
          </cell>
          <cell r="E14371" t="str">
            <v>netscribes</v>
          </cell>
          <cell r="F14371" t="str">
            <v>Reagan D’souza</v>
          </cell>
          <cell r="G14371">
            <v>46189.383333333331</v>
          </cell>
          <cell r="H14371">
            <v>46190.386805555558</v>
          </cell>
        </row>
        <row r="14372">
          <cell r="A14372" t="str">
            <v>UCW-32901</v>
          </cell>
          <cell r="B14372" t="str">
            <v>Error_Launch of FEDS Jerseys on 6th Nov’25 – Strict Adherence to Launch Date</v>
          </cell>
          <cell r="C14372" t="str">
            <v>CLOSED</v>
          </cell>
          <cell r="D14372" t="str">
            <v>Highest</v>
          </cell>
          <cell r="E14372" t="str">
            <v>netscribes</v>
          </cell>
          <cell r="F14372" t="str">
            <v>Reagan D’souza</v>
          </cell>
          <cell r="G14372">
            <v>46189.383333333331</v>
          </cell>
          <cell r="H14372">
            <v>46189.634722222225</v>
          </cell>
        </row>
        <row r="14373">
          <cell r="A14373" t="str">
            <v>UCW-32893</v>
          </cell>
          <cell r="B14373" t="str">
            <v xml:space="preserve">Error_NCH_ESC_127776060299901_Wrong product received </v>
          </cell>
          <cell r="C14373" t="str">
            <v>CLOSED</v>
          </cell>
          <cell r="D14373" t="str">
            <v>Medium</v>
          </cell>
          <cell r="E14373" t="str">
            <v>Reagan D’souza</v>
          </cell>
          <cell r="F14373" t="str">
            <v>Reagan D’souza</v>
          </cell>
          <cell r="G14373">
            <v>46188.797222222223</v>
          </cell>
          <cell r="H14373">
            <v>46193.893750000003</v>
          </cell>
        </row>
        <row r="14374">
          <cell r="A14374" t="str">
            <v>UCW-32877</v>
          </cell>
          <cell r="B14374" t="str">
            <v xml:space="preserve">Tatacliq listing </v>
          </cell>
          <cell r="C14374" t="str">
            <v>CLOSED</v>
          </cell>
          <cell r="D14374" t="str">
            <v>Medium</v>
          </cell>
          <cell r="E14374" t="str">
            <v>Chirag Dubal</v>
          </cell>
          <cell r="F14374" t="str">
            <v>Shraddha Dighe</v>
          </cell>
          <cell r="G14374">
            <v>46188.695138888892</v>
          </cell>
          <cell r="H14374">
            <v>46193.607638888891</v>
          </cell>
        </row>
        <row r="14375">
          <cell r="A14375" t="str">
            <v>UCW-32868</v>
          </cell>
          <cell r="B14375" t="str">
            <v>Tinted Serum New Shades Listing_Infaillible | OAP | Tata Cliq</v>
          </cell>
          <cell r="C14375" t="str">
            <v>CLOSED</v>
          </cell>
          <cell r="D14375" t="str">
            <v>Medium</v>
          </cell>
          <cell r="E14375" t="str">
            <v>Chirag Dubal</v>
          </cell>
          <cell r="F14375" t="str">
            <v>Shraddha Dighe</v>
          </cell>
          <cell r="G14375">
            <v>46188.661111111112</v>
          </cell>
          <cell r="H14375">
            <v>46189.538194444445</v>
          </cell>
        </row>
        <row r="14376">
          <cell r="A14376" t="str">
            <v>UCW-32867</v>
          </cell>
          <cell r="B14376" t="str">
            <v>Touch925 | Silver Jewellery | 128759 | 10-06-2026 ( 38 SKUs )</v>
          </cell>
          <cell r="C14376" t="str">
            <v>CLOSED</v>
          </cell>
          <cell r="D14376" t="str">
            <v>Medium</v>
          </cell>
          <cell r="E14376" t="str">
            <v>Chirag Dubal</v>
          </cell>
          <cell r="F14376" t="str">
            <v>Shloka Chakre</v>
          </cell>
          <cell r="G14376">
            <v>46188.660416666666</v>
          </cell>
          <cell r="H14376">
            <v>46189.513888888891</v>
          </cell>
        </row>
        <row r="14377">
          <cell r="A14377" t="str">
            <v>UCW-32860</v>
          </cell>
          <cell r="B14377" t="str">
            <v>Sell now - Tata Cliq-adidas DTC|Footwear| Attributes_03-06-26</v>
          </cell>
          <cell r="C14377" t="str">
            <v>CLOSED</v>
          </cell>
          <cell r="D14377" t="str">
            <v>Medium</v>
          </cell>
          <cell r="E14377" t="str">
            <v>Simi Raichel Zachariah</v>
          </cell>
          <cell r="F14377" t="str">
            <v>netscribes</v>
          </cell>
          <cell r="G14377">
            <v>46188.645138888889</v>
          </cell>
          <cell r="H14377">
            <v>46223.498611111114</v>
          </cell>
        </row>
        <row r="14378">
          <cell r="A14378" t="str">
            <v>UCW-32847</v>
          </cell>
          <cell r="B14378" t="str">
            <v>Bioderma - EAN Code Change</v>
          </cell>
          <cell r="C14378" t="str">
            <v>CLOSED</v>
          </cell>
          <cell r="D14378" t="str">
            <v>Medium</v>
          </cell>
          <cell r="E14378" t="str">
            <v>Chirag Dubal</v>
          </cell>
          <cell r="F14378" t="str">
            <v>Simi Raichel Zachariah</v>
          </cell>
          <cell r="G14378">
            <v>46188.563888888886</v>
          </cell>
          <cell r="H14378">
            <v>46189.449305555558</v>
          </cell>
        </row>
        <row r="14379">
          <cell r="A14379" t="str">
            <v>UCW-32843</v>
          </cell>
          <cell r="B14379" t="str">
            <v>CLONE - 78248680_LANCOME Q2 New Listing_TCL</v>
          </cell>
          <cell r="C14379" t="str">
            <v>CLOSED</v>
          </cell>
          <cell r="D14379" t="str">
            <v>Medium</v>
          </cell>
          <cell r="E14379" t="str">
            <v>netscribes</v>
          </cell>
          <cell r="F14379" t="str">
            <v>netscribes</v>
          </cell>
          <cell r="G14379">
            <v>46188.524305555555</v>
          </cell>
          <cell r="H14379">
            <v>46189.504861111112</v>
          </cell>
        </row>
        <row r="14380">
          <cell r="A14380" t="str">
            <v>UCW-32841</v>
          </cell>
          <cell r="B14380" t="str">
            <v>Pilgrim &lt;&gt; Tata Cliq : New MRP &amp; Image Update</v>
          </cell>
          <cell r="C14380" t="str">
            <v>CLOSED</v>
          </cell>
          <cell r="D14380" t="str">
            <v>Medium</v>
          </cell>
          <cell r="E14380" t="str">
            <v>Chirag Dubal</v>
          </cell>
          <cell r="F14380" t="str">
            <v>Simi Raichel Zachariah</v>
          </cell>
          <cell r="G14380">
            <v>46188.505555555559</v>
          </cell>
          <cell r="H14380">
            <v>46189.442361111112</v>
          </cell>
        </row>
        <row r="14381">
          <cell r="A14381" t="str">
            <v>UCW-32840</v>
          </cell>
          <cell r="B14381" t="str">
            <v xml:space="preserve"> Campus x Tata CliQ ~ New Listings_05.06.2026 Batch-26</v>
          </cell>
          <cell r="C14381" t="str">
            <v>CLOSED Due to Inactive/Insufficient Information</v>
          </cell>
          <cell r="D14381" t="str">
            <v>Medium</v>
          </cell>
          <cell r="E14381" t="str">
            <v>Chirag Dubal</v>
          </cell>
          <cell r="F14381" t="str">
            <v>Simi Raichel Zachariah</v>
          </cell>
          <cell r="G14381">
            <v>46188.502083333333</v>
          </cell>
          <cell r="H14381">
            <v>46199.55972222222</v>
          </cell>
        </row>
        <row r="14382">
          <cell r="A14382" t="str">
            <v>UCW-32826</v>
          </cell>
          <cell r="B14382" t="str">
            <v>E2E - Isharya - Jewellery - 21st May - 28 SKUs</v>
          </cell>
          <cell r="C14382" t="str">
            <v>CLOSED</v>
          </cell>
          <cell r="D14382" t="str">
            <v>Medium</v>
          </cell>
          <cell r="E14382" t="str">
            <v>Chirag Dubal</v>
          </cell>
          <cell r="F14382" t="str">
            <v>Shraddha Dighe</v>
          </cell>
          <cell r="G14382">
            <v>46186.64166666667</v>
          </cell>
          <cell r="H14382">
            <v>46197.662499999999</v>
          </cell>
        </row>
        <row r="14383">
          <cell r="A14383" t="str">
            <v>UCW-32824</v>
          </cell>
          <cell r="B14383" t="str">
            <v>Xtep Footwear 129553, 129560 Listing 156 SKU ( 24 Options ) 10/06/2026.</v>
          </cell>
          <cell r="C14383" t="str">
            <v>CLOSED</v>
          </cell>
          <cell r="D14383" t="str">
            <v>Medium</v>
          </cell>
          <cell r="E14383" t="str">
            <v>Chirag Dubal</v>
          </cell>
          <cell r="F14383" t="str">
            <v>Shraddha Dighe</v>
          </cell>
          <cell r="G14383">
            <v>46186.636111111111</v>
          </cell>
          <cell r="H14383">
            <v>46191.474305555559</v>
          </cell>
        </row>
        <row r="14384">
          <cell r="A14384" t="str">
            <v>UCW-32823</v>
          </cell>
          <cell r="B14384" t="str">
            <v>Sparkles Arias by Lara Dutta 15 Styles</v>
          </cell>
          <cell r="C14384" t="str">
            <v>CLOSED</v>
          </cell>
          <cell r="D14384" t="str">
            <v>Medium</v>
          </cell>
          <cell r="E14384" t="str">
            <v>Chirag Dubal</v>
          </cell>
          <cell r="F14384" t="str">
            <v>Shraddha Dighe</v>
          </cell>
          <cell r="G14384">
            <v>46186.632638888892</v>
          </cell>
          <cell r="H14384">
            <v>46191.445833333331</v>
          </cell>
        </row>
        <row r="14385">
          <cell r="A14385" t="str">
            <v>UCW-32817</v>
          </cell>
          <cell r="B14385" t="str">
            <v>CLONE - Jokerandwitch | Fashion Jewellery | 127801 | 20-05-2026</v>
          </cell>
          <cell r="C14385" t="str">
            <v>CLOSED</v>
          </cell>
          <cell r="D14385" t="str">
            <v>Medium</v>
          </cell>
          <cell r="E14385" t="str">
            <v>netscribes</v>
          </cell>
          <cell r="F14385" t="str">
            <v>netscribes</v>
          </cell>
          <cell r="G14385">
            <v>46186.575694444444</v>
          </cell>
          <cell r="H14385">
            <v>46188.612500000003</v>
          </cell>
        </row>
        <row r="14386">
          <cell r="A14386" t="str">
            <v>UCW-32785</v>
          </cell>
          <cell r="B14386" t="str">
            <v>E2E - Rosso Brunello - FTW - 09/06/26 - 148 SKUs</v>
          </cell>
          <cell r="C14386" t="str">
            <v>CLOSED</v>
          </cell>
          <cell r="D14386" t="str">
            <v>Medium</v>
          </cell>
          <cell r="E14386" t="str">
            <v>Chirag Dubal</v>
          </cell>
          <cell r="F14386" t="str">
            <v>Simi Raichel Zachariah</v>
          </cell>
          <cell r="G14386">
            <v>46185.731249999997</v>
          </cell>
          <cell r="H14386">
            <v>46188.604166666664</v>
          </cell>
        </row>
        <row r="14387">
          <cell r="A14387" t="str">
            <v>UCW-32782</v>
          </cell>
          <cell r="B14387" t="str">
            <v>Anta Footwear S225 127055 &amp; 126934 New listing</v>
          </cell>
          <cell r="C14387" t="str">
            <v>CLOSED</v>
          </cell>
          <cell r="D14387" t="str">
            <v>Medium</v>
          </cell>
          <cell r="E14387" t="str">
            <v>netscribes</v>
          </cell>
          <cell r="F14387" t="str">
            <v>Shraddha Dighe</v>
          </cell>
          <cell r="G14387">
            <v>46185.722222222219</v>
          </cell>
          <cell r="H14387">
            <v>46214.90902777778</v>
          </cell>
        </row>
        <row r="14388">
          <cell r="A14388" t="str">
            <v>UCW-32776</v>
          </cell>
          <cell r="B14388" t="str">
            <v>Accessory+ROWBWH+IDEE+09.06.2026</v>
          </cell>
          <cell r="C14388" t="str">
            <v>CLOSED</v>
          </cell>
          <cell r="D14388" t="str">
            <v>Medium</v>
          </cell>
          <cell r="E14388" t="str">
            <v>Chirag Dubal</v>
          </cell>
          <cell r="F14388" t="str">
            <v>Shraddha Dighe</v>
          </cell>
          <cell r="G14388">
            <v>46185.709027777775</v>
          </cell>
          <cell r="H14388">
            <v>46188.583333333336</v>
          </cell>
        </row>
        <row r="14389">
          <cell r="A14389" t="str">
            <v>UCW-32772</v>
          </cell>
          <cell r="B14389" t="str">
            <v>Tata interperfum cataloguing 1st June'26_pending</v>
          </cell>
          <cell r="C14389" t="str">
            <v>CLOSED</v>
          </cell>
          <cell r="D14389" t="str">
            <v>Medium</v>
          </cell>
          <cell r="E14389" t="str">
            <v>Chirag Dubal</v>
          </cell>
          <cell r="F14389" t="str">
            <v>Shraddha Dighe</v>
          </cell>
          <cell r="G14389">
            <v>46185.702777777777</v>
          </cell>
          <cell r="H14389">
            <v>46190.616666666669</v>
          </cell>
        </row>
        <row r="14390">
          <cell r="A14390" t="str">
            <v>UCW-32759</v>
          </cell>
          <cell r="B14390" t="str">
            <v>Tata Cliq-Multi Brand-Footwear -129236 - 127776 - 09-06-2026</v>
          </cell>
          <cell r="C14390" t="str">
            <v>CLOSED</v>
          </cell>
          <cell r="D14390" t="str">
            <v>Medium</v>
          </cell>
          <cell r="E14390" t="str">
            <v>Chirag Dubal</v>
          </cell>
          <cell r="F14390" t="str">
            <v>Shraddha Dighe</v>
          </cell>
          <cell r="G14390">
            <v>46185.633333333331</v>
          </cell>
          <cell r="H14390">
            <v>46198.591666666667</v>
          </cell>
        </row>
        <row r="14391">
          <cell r="A14391" t="str">
            <v>UCW-32749</v>
          </cell>
          <cell r="B14391" t="str">
            <v>TCL - June Cycle Cataloguing</v>
          </cell>
          <cell r="C14391" t="str">
            <v>CLOSED Due to Inactive/Insufficient Information</v>
          </cell>
          <cell r="D14391" t="str">
            <v>Medium</v>
          </cell>
          <cell r="E14391" t="str">
            <v>netscribes</v>
          </cell>
          <cell r="F14391" t="str">
            <v>Simi Raichel Zachariah</v>
          </cell>
          <cell r="G14391">
            <v>46185.59097222222</v>
          </cell>
          <cell r="H14391">
            <v>46189.84652777778</v>
          </cell>
        </row>
        <row r="14392">
          <cell r="A14392" t="str">
            <v>UCW-32734</v>
          </cell>
          <cell r="B14392" t="str">
            <v>Tata Cliq Luxury - New listing - Juliette has a gun MDP (Powder Love) ( 09-06-2026)</v>
          </cell>
          <cell r="C14392" t="str">
            <v>CLOSED</v>
          </cell>
          <cell r="D14392" t="str">
            <v>Medium</v>
          </cell>
          <cell r="E14392" t="str">
            <v>Chirag Dubal</v>
          </cell>
          <cell r="F14392" t="str">
            <v>Simi Raichel Zachariah</v>
          </cell>
          <cell r="G14392">
            <v>46185.543749999997</v>
          </cell>
          <cell r="H14392">
            <v>46189.486111111109</v>
          </cell>
        </row>
        <row r="14393">
          <cell r="A14393" t="str">
            <v>UCW-32718</v>
          </cell>
          <cell r="B14393" t="str">
            <v>TATA x HUL | Assortment Recommendation</v>
          </cell>
          <cell r="C14393" t="str">
            <v>CLOSED</v>
          </cell>
          <cell r="D14393" t="str">
            <v>Medium</v>
          </cell>
          <cell r="E14393" t="str">
            <v>Chirag Dubal</v>
          </cell>
          <cell r="F14393" t="str">
            <v>Shraddha Dighe</v>
          </cell>
          <cell r="G14393">
            <v>46184.688194444447</v>
          </cell>
          <cell r="H14393">
            <v>46190.561111111114</v>
          </cell>
        </row>
        <row r="14394">
          <cell r="A14394" t="str">
            <v>UCW-32717</v>
          </cell>
          <cell r="B14394" t="str">
            <v>New Listing for Tata Cliq: Earrings ( 266 SKUs) – Kushal’s</v>
          </cell>
          <cell r="C14394" t="str">
            <v>CLOSED</v>
          </cell>
          <cell r="D14394" t="str">
            <v>Medium</v>
          </cell>
          <cell r="E14394" t="str">
            <v>Chirag Dubal</v>
          </cell>
          <cell r="F14394" t="str">
            <v>Shraddha Dighe</v>
          </cell>
          <cell r="G14394">
            <v>46184.681944444441</v>
          </cell>
          <cell r="H14394">
            <v>46186.50277777778</v>
          </cell>
        </row>
        <row r="14395">
          <cell r="A14395" t="str">
            <v>UCW-32716</v>
          </cell>
          <cell r="B14395" t="str">
            <v>Charles &amp; Keith_Footwear_125610_11thJun'26 (Batch 13)</v>
          </cell>
          <cell r="C14395" t="str">
            <v>CLOSED</v>
          </cell>
          <cell r="D14395" t="str">
            <v>Medium</v>
          </cell>
          <cell r="E14395" t="str">
            <v>Chirag Dubal</v>
          </cell>
          <cell r="F14395" t="str">
            <v>Shloka Chakre</v>
          </cell>
          <cell r="G14395">
            <v>46184.679861111108</v>
          </cell>
          <cell r="H14395">
            <v>46188.51458333333</v>
          </cell>
        </row>
        <row r="14396">
          <cell r="A14396" t="str">
            <v>UCW-32702</v>
          </cell>
          <cell r="B14396" t="str">
            <v>Foxtale X Tata Cliq Baked Valina listing</v>
          </cell>
          <cell r="C14396" t="str">
            <v>CLOSED</v>
          </cell>
          <cell r="D14396" t="str">
            <v>Medium</v>
          </cell>
          <cell r="E14396" t="str">
            <v>Chirag Dubal</v>
          </cell>
          <cell r="F14396" t="str">
            <v>Shraddha Dighe</v>
          </cell>
          <cell r="G14396">
            <v>46184.535416666666</v>
          </cell>
          <cell r="H14396">
            <v>46190.556944444441</v>
          </cell>
        </row>
        <row r="14397">
          <cell r="A14397" t="str">
            <v>UCW-32697</v>
          </cell>
          <cell r="B14397" t="str">
            <v>Tata Cliq Content Sheet - Philips</v>
          </cell>
          <cell r="C14397" t="str">
            <v>CLOSED Due to Inactive/Insufficient Information</v>
          </cell>
          <cell r="D14397" t="str">
            <v>Medium</v>
          </cell>
          <cell r="E14397" t="str">
            <v>Chirag Dubal</v>
          </cell>
          <cell r="F14397" t="str">
            <v>Shraddha Dighe</v>
          </cell>
          <cell r="G14397">
            <v>46184.45</v>
          </cell>
          <cell r="H14397">
            <v>46192.782638888886</v>
          </cell>
        </row>
        <row r="14398">
          <cell r="A14398" t="str">
            <v>UCW-32694</v>
          </cell>
          <cell r="B14398" t="str">
            <v>Foxtale X Tatacliq 6 NPI roll-on Listings</v>
          </cell>
          <cell r="C14398" t="str">
            <v>CLOSED</v>
          </cell>
          <cell r="D14398" t="str">
            <v>Medium</v>
          </cell>
          <cell r="E14398" t="str">
            <v>Chirag Dubal</v>
          </cell>
          <cell r="F14398" t="str">
            <v>Shraddha Dighe</v>
          </cell>
          <cell r="G14398">
            <v>46184.441666666666</v>
          </cell>
          <cell r="H14398">
            <v>46190.553472222222</v>
          </cell>
        </row>
        <row r="14399">
          <cell r="A14399" t="str">
            <v>UCW-32687</v>
          </cell>
          <cell r="B14399" t="str">
            <v>CLONE - Clone_Woodland / Footwear / 2714 sku's / 377 Options / 29-04-26</v>
          </cell>
          <cell r="C14399" t="str">
            <v>CLOSED</v>
          </cell>
          <cell r="D14399" t="str">
            <v>Medium</v>
          </cell>
          <cell r="E14399" t="str">
            <v>Chirag Dubal</v>
          </cell>
          <cell r="F14399" t="str">
            <v>netscribes</v>
          </cell>
          <cell r="G14399">
            <v>46183.792361111111</v>
          </cell>
          <cell r="H14399">
            <v>46204.45208333333</v>
          </cell>
        </row>
        <row r="14400">
          <cell r="A14400" t="str">
            <v>UCW-32676</v>
          </cell>
          <cell r="B14400" t="str">
            <v>YSL x Tata Cliq Luxury - New Launch Tracking</v>
          </cell>
          <cell r="C14400" t="str">
            <v>CLOSED Due to Inactive/Insufficient Information</v>
          </cell>
          <cell r="D14400" t="str">
            <v>Medium</v>
          </cell>
          <cell r="E14400" t="str">
            <v>Chirag Dubal</v>
          </cell>
          <cell r="F14400" t="str">
            <v>Shloka Chakre</v>
          </cell>
          <cell r="G14400">
            <v>46183.740972222222</v>
          </cell>
          <cell r="H14400">
            <v>46191.482638888891</v>
          </cell>
        </row>
        <row r="14401">
          <cell r="A14401" t="str">
            <v>UCW-32675</v>
          </cell>
          <cell r="B14401" t="str">
            <v>BIO CODE Range</v>
          </cell>
          <cell r="C14401" t="str">
            <v>CLOSED Due to Inactive/Insufficient Information</v>
          </cell>
          <cell r="D14401" t="str">
            <v>Medium</v>
          </cell>
          <cell r="E14401" t="str">
            <v>Chirag Dubal</v>
          </cell>
          <cell r="F14401" t="str">
            <v>Simi Raichel Zachariah</v>
          </cell>
          <cell r="G14401">
            <v>46183.728472222225</v>
          </cell>
          <cell r="H14401">
            <v>46189.40902777778</v>
          </cell>
        </row>
        <row r="14402">
          <cell r="A14402" t="str">
            <v>UCW-32660</v>
          </cell>
          <cell r="B14402" t="str">
            <v>124246 Luxury New Balance 2000 OR New Listing 10.06.2026</v>
          </cell>
          <cell r="C14402" t="str">
            <v>CLOSED</v>
          </cell>
          <cell r="D14402" t="str">
            <v>Medium</v>
          </cell>
          <cell r="E14402" t="str">
            <v>Chirag Dubal</v>
          </cell>
          <cell r="F14402" t="str">
            <v>Shloka Chakre</v>
          </cell>
          <cell r="G14402">
            <v>46183.568749999999</v>
          </cell>
          <cell r="H14402">
            <v>46184.52847222222</v>
          </cell>
        </row>
        <row r="14403">
          <cell r="A14403" t="str">
            <v>UCW-32654</v>
          </cell>
          <cell r="B14403" t="str">
            <v>CDC - ON Running Listing | 04-06-2026</v>
          </cell>
          <cell r="C14403" t="str">
            <v>CLOSED</v>
          </cell>
          <cell r="D14403" t="str">
            <v>Medium</v>
          </cell>
          <cell r="E14403" t="str">
            <v>Chirag Dubal</v>
          </cell>
          <cell r="F14403" t="str">
            <v>Simi Raichel Zachariah</v>
          </cell>
          <cell r="G14403">
            <v>46183.536805555559</v>
          </cell>
          <cell r="H14403">
            <v>46190.772222222222</v>
          </cell>
        </row>
        <row r="14404">
          <cell r="A14404" t="str">
            <v>UCW-32649</v>
          </cell>
          <cell r="B14404" t="str">
            <v>INSIGHT X TATA : Brand Master : Catalog &amp; Listing</v>
          </cell>
          <cell r="C14404" t="str">
            <v>CLOSED Due to Inactive/Insufficient Information</v>
          </cell>
          <cell r="D14404" t="str">
            <v>Medium</v>
          </cell>
          <cell r="E14404" t="str">
            <v>Chirag Dubal</v>
          </cell>
          <cell r="F14404" t="str">
            <v>Simi Raichel Zachariah</v>
          </cell>
          <cell r="G14404">
            <v>46183.51458333333</v>
          </cell>
          <cell r="H14404">
            <v>46189.394444444442</v>
          </cell>
        </row>
        <row r="14405">
          <cell r="A14405" t="str">
            <v>UCW-32637</v>
          </cell>
          <cell r="B14405" t="str">
            <v>ERROR_Catalogue New errors for the Multibrands Agency (NETSCRIBES) 9th June _NC</v>
          </cell>
          <cell r="C14405" t="str">
            <v>CLOSED</v>
          </cell>
          <cell r="D14405" t="str">
            <v>Medium</v>
          </cell>
          <cell r="E14405" t="str">
            <v>netscribes</v>
          </cell>
          <cell r="F14405" t="str">
            <v>Sushma Ram</v>
          </cell>
          <cell r="G14405">
            <v>46182.986805555556</v>
          </cell>
          <cell r="H14405">
            <v>46184.5</v>
          </cell>
        </row>
        <row r="14406">
          <cell r="A14406" t="str">
            <v>UCW-32614</v>
          </cell>
          <cell r="B14406" t="str">
            <v>Tata Cliq-adidas DTC|Footwear| Attributes_03-06-26</v>
          </cell>
          <cell r="C14406" t="str">
            <v>CLOSED</v>
          </cell>
          <cell r="D14406" t="str">
            <v>Medium</v>
          </cell>
          <cell r="E14406" t="str">
            <v>Chirag Dubal</v>
          </cell>
          <cell r="F14406" t="str">
            <v>Simi Raichel Zachariah</v>
          </cell>
          <cell r="G14406">
            <v>46182.71875</v>
          </cell>
          <cell r="H14406">
            <v>46189.747916666667</v>
          </cell>
        </row>
        <row r="14407">
          <cell r="A14407" t="str">
            <v>UCW-32610</v>
          </cell>
          <cell r="B14407" t="str">
            <v>Red Tape +Footwear+127785+New Listing+956 Skus + 186 Options+ 8 July 2026</v>
          </cell>
          <cell r="C14407" t="str">
            <v>CLOSED</v>
          </cell>
          <cell r="D14407" t="str">
            <v>Medium</v>
          </cell>
          <cell r="E14407" t="str">
            <v>Chirag Dubal</v>
          </cell>
          <cell r="F14407" t="str">
            <v>Simi Raichel Zachariah</v>
          </cell>
          <cell r="G14407">
            <v>46182.668055555558</v>
          </cell>
          <cell r="H14407">
            <v>46184.617361111108</v>
          </cell>
        </row>
        <row r="14408">
          <cell r="A14408" t="str">
            <v>UCW-32606</v>
          </cell>
          <cell r="B14408" t="str">
            <v>Lotto/Footwear UPTO Lot-35/Seller code- 129247/ 05-06-2026</v>
          </cell>
          <cell r="C14408" t="str">
            <v>CLOSED</v>
          </cell>
          <cell r="D14408" t="str">
            <v>Medium</v>
          </cell>
          <cell r="E14408" t="str">
            <v>Chirag Dubal</v>
          </cell>
          <cell r="F14408" t="str">
            <v>Shraddha Dighe</v>
          </cell>
          <cell r="G14408">
            <v>46182.636805555558</v>
          </cell>
          <cell r="H14408">
            <v>46185.801388888889</v>
          </cell>
        </row>
        <row r="14409">
          <cell r="A14409" t="str">
            <v>UCW-32602</v>
          </cell>
          <cell r="B14409" t="str">
            <v>Palmonas | Fashion Jwellery | 128366 | 05-06-2026 (238 SKUs)</v>
          </cell>
          <cell r="C14409" t="str">
            <v>CLOSED</v>
          </cell>
          <cell r="D14409" t="str">
            <v>Medium</v>
          </cell>
          <cell r="E14409" t="str">
            <v>Chirag Dubal</v>
          </cell>
          <cell r="F14409" t="str">
            <v>Shraddha Dighe</v>
          </cell>
          <cell r="G14409">
            <v>46182.554861111108</v>
          </cell>
          <cell r="H14409">
            <v>46191.706250000003</v>
          </cell>
        </row>
        <row r="14410">
          <cell r="A14410" t="str">
            <v>UCW-32600</v>
          </cell>
          <cell r="B14410" t="str">
            <v>Campus x Tata CliQ ~ New Listings_05.06.2026 Batch-25</v>
          </cell>
          <cell r="C14410" t="str">
            <v>CLOSED</v>
          </cell>
          <cell r="D14410" t="str">
            <v>Medium</v>
          </cell>
          <cell r="E14410" t="str">
            <v>Chirag Dubal</v>
          </cell>
          <cell r="F14410" t="str">
            <v>Simi Raichel Zachariah</v>
          </cell>
          <cell r="G14410">
            <v>46182.549305555556</v>
          </cell>
          <cell r="H14410">
            <v>46185.720138888886</v>
          </cell>
        </row>
        <row r="14411">
          <cell r="A14411" t="str">
            <v>UCW-32594</v>
          </cell>
          <cell r="B14411" t="str">
            <v>Tatacliq Footwear  batch 20 (June) _USPA_05-06-2026</v>
          </cell>
          <cell r="C14411" t="str">
            <v>CLOSED</v>
          </cell>
          <cell r="D14411" t="str">
            <v>Medium</v>
          </cell>
          <cell r="E14411" t="str">
            <v>Chirag Dubal</v>
          </cell>
          <cell r="F14411" t="str">
            <v>Simi Raichel Zachariah</v>
          </cell>
          <cell r="G14411">
            <v>46182.542361111111</v>
          </cell>
          <cell r="H14411">
            <v>46184.626388888886</v>
          </cell>
        </row>
        <row r="14412">
          <cell r="A14412" t="str">
            <v>UCW-32579</v>
          </cell>
          <cell r="B14412" t="str">
            <v>Tata Cliq Footwear Catalogue | 01-06-2026</v>
          </cell>
          <cell r="C14412" t="str">
            <v>CLOSED</v>
          </cell>
          <cell r="D14412" t="str">
            <v>Medium</v>
          </cell>
          <cell r="E14412" t="str">
            <v>netscribes</v>
          </cell>
          <cell r="F14412" t="str">
            <v>Mohd Tahir Shaikh</v>
          </cell>
          <cell r="G14412">
            <v>46182.513194444444</v>
          </cell>
          <cell r="H14412">
            <v>46184.568055555559</v>
          </cell>
        </row>
        <row r="14413">
          <cell r="A14413" t="str">
            <v>UCW-32572</v>
          </cell>
          <cell r="B14413" t="str">
            <v>New Catalog For Brand Prolific- Lot-49.</v>
          </cell>
          <cell r="C14413" t="str">
            <v>CLOSED</v>
          </cell>
          <cell r="D14413" t="str">
            <v>Medium</v>
          </cell>
          <cell r="E14413" t="str">
            <v>netscribes</v>
          </cell>
          <cell r="F14413" t="str">
            <v>Mohd Tahir Shaikh</v>
          </cell>
          <cell r="G14413">
            <v>46182.495833333334</v>
          </cell>
          <cell r="H14413">
            <v>46184.552777777775</v>
          </cell>
        </row>
        <row r="14414">
          <cell r="A14414" t="str">
            <v>UCW-32557</v>
          </cell>
          <cell r="B14414" t="str">
            <v>NVR New 196 Style Listing</v>
          </cell>
          <cell r="C14414" t="str">
            <v>CLOSED</v>
          </cell>
          <cell r="D14414" t="str">
            <v>Medium</v>
          </cell>
          <cell r="E14414" t="str">
            <v>Chirag Dubal</v>
          </cell>
          <cell r="F14414" t="str">
            <v>Shraddha Dighe</v>
          </cell>
          <cell r="G14414">
            <v>46181.79583333333</v>
          </cell>
          <cell r="H14414">
            <v>46183.607638888891</v>
          </cell>
        </row>
        <row r="14415">
          <cell r="A14415" t="str">
            <v>UCW-32552</v>
          </cell>
          <cell r="B14415" t="str">
            <v>Data update for existing styles</v>
          </cell>
          <cell r="C14415" t="str">
            <v>CLOSED</v>
          </cell>
          <cell r="D14415" t="str">
            <v>Medium</v>
          </cell>
          <cell r="E14415" t="str">
            <v>Chirag Dubal</v>
          </cell>
          <cell r="F14415" t="str">
            <v>Shraddha Dighe</v>
          </cell>
          <cell r="G14415">
            <v>46181.775000000001</v>
          </cell>
          <cell r="H14415">
            <v>46224.408333333333</v>
          </cell>
        </row>
        <row r="14416">
          <cell r="A14416" t="str">
            <v>UCW-32543</v>
          </cell>
          <cell r="B14416" t="str">
            <v>Giva | Silver Jewellery | 125927 | 06-06-2026 (79Sku)</v>
          </cell>
          <cell r="C14416" t="str">
            <v>CLOSED</v>
          </cell>
          <cell r="D14416" t="str">
            <v>Medium</v>
          </cell>
          <cell r="E14416" t="str">
            <v>Chirag Dubal</v>
          </cell>
          <cell r="F14416" t="str">
            <v>Shraddha Dighe</v>
          </cell>
          <cell r="G14416">
            <v>46181.704861111109</v>
          </cell>
          <cell r="H14416">
            <v>46183.579861111109</v>
          </cell>
        </row>
        <row r="14417">
          <cell r="A14417" t="str">
            <v>UCW-32539</v>
          </cell>
          <cell r="B14417" t="str">
            <v>ZAVERI PEARLS | JEWELLERY | SELLER CODE: 124167 | 06-06-2026 | 53 SKUs</v>
          </cell>
          <cell r="C14417" t="str">
            <v>CLOSED</v>
          </cell>
          <cell r="D14417" t="str">
            <v>Medium</v>
          </cell>
          <cell r="E14417" t="str">
            <v>Chirag Dubal</v>
          </cell>
          <cell r="F14417" t="str">
            <v>Shraddha Dighe</v>
          </cell>
          <cell r="G14417">
            <v>46181.697222222225</v>
          </cell>
          <cell r="H14417">
            <v>46183.56527777778</v>
          </cell>
        </row>
        <row r="14418">
          <cell r="A14418" t="str">
            <v>UCW-32538</v>
          </cell>
          <cell r="B14418" t="str">
            <v>Images Update - OOMPH - 0406.2026 - Fashion Jewellery - TATACLIQ</v>
          </cell>
          <cell r="C14418" t="str">
            <v>CLOSED</v>
          </cell>
          <cell r="D14418" t="str">
            <v>Medium</v>
          </cell>
          <cell r="E14418" t="str">
            <v>Chirag Dubal</v>
          </cell>
          <cell r="F14418" t="str">
            <v>Shraddha Dighe</v>
          </cell>
          <cell r="G14418">
            <v>46181.694444444445</v>
          </cell>
          <cell r="H14418">
            <v>46197.717361111114</v>
          </cell>
        </row>
        <row r="14419">
          <cell r="A14419" t="str">
            <v>UCW-32536</v>
          </cell>
          <cell r="B14419" t="str">
            <v>Sqintalk x Tatacliq : Dr.Reju-All New SKUs</v>
          </cell>
          <cell r="C14419" t="str">
            <v>CLOSED</v>
          </cell>
          <cell r="D14419" t="str">
            <v>Medium</v>
          </cell>
          <cell r="E14419" t="str">
            <v>Chirag Dubal</v>
          </cell>
          <cell r="F14419" t="str">
            <v>Shraddha Dighe</v>
          </cell>
          <cell r="G14419">
            <v>46181.692361111112</v>
          </cell>
          <cell r="H14419">
            <v>46183.55972222222</v>
          </cell>
        </row>
        <row r="14420">
          <cell r="A14420" t="str">
            <v>UCW-32535</v>
          </cell>
          <cell r="B14420" t="str">
            <v>Request to Update Product Images- LE117</v>
          </cell>
          <cell r="C14420" t="str">
            <v>CLOSED</v>
          </cell>
          <cell r="D14420" t="str">
            <v>Medium</v>
          </cell>
          <cell r="E14420" t="str">
            <v>Chirag Dubal</v>
          </cell>
          <cell r="F14420" t="str">
            <v>Shraddha Dighe</v>
          </cell>
          <cell r="G14420">
            <v>46181.689583333333</v>
          </cell>
          <cell r="H14420">
            <v>46183.560416666667</v>
          </cell>
        </row>
        <row r="14421">
          <cell r="A14421" t="str">
            <v>UCW-32534</v>
          </cell>
          <cell r="B14421" t="str">
            <v>Hair &amp; Body Mists listing – Content Sheet Attached: TATA Cliq x HMB</v>
          </cell>
          <cell r="C14421" t="str">
            <v>CLOSED Due to Inactive/Insufficient Information</v>
          </cell>
          <cell r="D14421" t="str">
            <v>Medium</v>
          </cell>
          <cell r="E14421" t="str">
            <v>Chirag Dubal</v>
          </cell>
          <cell r="F14421" t="str">
            <v>Shraddha Dighe</v>
          </cell>
          <cell r="G14421">
            <v>46181.683333333334</v>
          </cell>
          <cell r="H14421">
            <v>46186.421527777777</v>
          </cell>
        </row>
        <row r="14422">
          <cell r="A14422" t="str">
            <v>UCW-32533</v>
          </cell>
          <cell r="B14422" t="str">
            <v xml:space="preserve">Estee Lauder - Listings NPL June'26 </v>
          </cell>
          <cell r="C14422" t="str">
            <v>CLOSED</v>
          </cell>
          <cell r="D14422" t="str">
            <v>Medium</v>
          </cell>
          <cell r="E14422" t="str">
            <v>Chirag Dubal</v>
          </cell>
          <cell r="F14422" t="str">
            <v>Shraddha Dighe</v>
          </cell>
          <cell r="G14422">
            <v>46181.679861111108</v>
          </cell>
          <cell r="H14422">
            <v>46183.537499999999</v>
          </cell>
        </row>
        <row r="14423">
          <cell r="A14423" t="str">
            <v>UCW-32524</v>
          </cell>
          <cell r="B14423" t="str">
            <v>R&amp;B - Apparel - Seller Code 123986 - New Listing - 04-06-2026</v>
          </cell>
          <cell r="C14423" t="str">
            <v>CLOSED</v>
          </cell>
          <cell r="D14423" t="str">
            <v>Medium</v>
          </cell>
          <cell r="E14423" t="str">
            <v>Chirag Dubal</v>
          </cell>
          <cell r="F14423" t="str">
            <v>Shraddha Dighe</v>
          </cell>
          <cell r="G14423">
            <v>46181.631249999999</v>
          </cell>
          <cell r="H14423">
            <v>46188.45416666667</v>
          </cell>
        </row>
        <row r="14424">
          <cell r="A14424" t="str">
            <v>UCW-32523</v>
          </cell>
          <cell r="B14424" t="str">
            <v>Update the new Images on Tata Cliq</v>
          </cell>
          <cell r="C14424" t="str">
            <v>CLOSED</v>
          </cell>
          <cell r="D14424" t="str">
            <v>Medium</v>
          </cell>
          <cell r="E14424" t="str">
            <v>Chirag Dubal</v>
          </cell>
          <cell r="F14424" t="str">
            <v>Simi Raichel Zachariah</v>
          </cell>
          <cell r="G14424">
            <v>46181.629166666666</v>
          </cell>
          <cell r="H14424">
            <v>46193.933333333334</v>
          </cell>
        </row>
        <row r="14425">
          <cell r="A14425" t="str">
            <v>UCW-32517</v>
          </cell>
          <cell r="B14425" t="str">
            <v>Tata Cliq Cataloguing Data (Men Women &amp; Kids)-2nd June'26</v>
          </cell>
          <cell r="C14425" t="str">
            <v>CLOSED</v>
          </cell>
          <cell r="D14425" t="str">
            <v>Medium</v>
          </cell>
          <cell r="E14425" t="str">
            <v>Chirag Dubal</v>
          </cell>
          <cell r="F14425" t="str">
            <v>Simi Raichel Zachariah</v>
          </cell>
          <cell r="G14425">
            <v>46181.546527777777</v>
          </cell>
          <cell r="H14425">
            <v>46188.533333333333</v>
          </cell>
        </row>
        <row r="14426">
          <cell r="A14426" t="str">
            <v>UCW-32504</v>
          </cell>
          <cell r="B14426" t="str">
            <v>Redchief_Sport Shoes_123781_280526</v>
          </cell>
          <cell r="C14426" t="str">
            <v>CLOSED</v>
          </cell>
          <cell r="D14426" t="str">
            <v>Medium</v>
          </cell>
          <cell r="E14426" t="str">
            <v>Chirag Dubal</v>
          </cell>
          <cell r="F14426" t="str">
            <v>Simi Raichel Zachariah</v>
          </cell>
          <cell r="G14426">
            <v>46181.458333333336</v>
          </cell>
          <cell r="H14426">
            <v>46182.615972222222</v>
          </cell>
        </row>
        <row r="14427">
          <cell r="A14427" t="str">
            <v>UCW-32500</v>
          </cell>
          <cell r="B14427" t="str">
            <v>CLONE - Accessorize London X Tata Cliq _Jewellery Catalogue_18_05_2026</v>
          </cell>
          <cell r="C14427" t="str">
            <v>CLOSED</v>
          </cell>
          <cell r="D14427" t="str">
            <v>Medium</v>
          </cell>
          <cell r="E14427" t="str">
            <v>netscribes</v>
          </cell>
          <cell r="F14427" t="str">
            <v>netscribes</v>
          </cell>
          <cell r="G14427">
            <v>46181.409722222219</v>
          </cell>
          <cell r="H14427">
            <v>46182.607638888891</v>
          </cell>
        </row>
        <row r="14428">
          <cell r="A14428" t="str">
            <v>UCW-32499</v>
          </cell>
          <cell r="B14428" t="str">
            <v>CLONE - Accessorize X TataCliq// Women fashion Jewel Catalog_27.01.26</v>
          </cell>
          <cell r="C14428" t="str">
            <v>CLOSED</v>
          </cell>
          <cell r="D14428" t="str">
            <v>Medium</v>
          </cell>
          <cell r="E14428" t="str">
            <v>netscribes</v>
          </cell>
          <cell r="F14428" t="str">
            <v>netscribes</v>
          </cell>
          <cell r="G14428">
            <v>46181.406944444447</v>
          </cell>
          <cell r="H14428">
            <v>46182.728472222225</v>
          </cell>
        </row>
        <row r="14429">
          <cell r="A14429" t="str">
            <v>UCW-32474</v>
          </cell>
          <cell r="B14429" t="str">
            <v>REGAL TATACLIQ TEMPLATE 03.06.2026</v>
          </cell>
          <cell r="C14429" t="str">
            <v>CLOSED</v>
          </cell>
          <cell r="D14429" t="str">
            <v>Medium</v>
          </cell>
          <cell r="E14429" t="str">
            <v>Chirag Dubal</v>
          </cell>
          <cell r="F14429" t="str">
            <v>Shloka Chakre</v>
          </cell>
          <cell r="G14429">
            <v>46179.861111111109</v>
          </cell>
          <cell r="H14429">
            <v>46182.719444444447</v>
          </cell>
        </row>
        <row r="14430">
          <cell r="A14430" t="str">
            <v>UCW-32471</v>
          </cell>
          <cell r="B14430" t="str">
            <v>Tatacliq Footwear  batch 24 (May) _USPA_01-06-2026</v>
          </cell>
          <cell r="C14430" t="str">
            <v>CLOSED</v>
          </cell>
          <cell r="D14430" t="str">
            <v>Medium</v>
          </cell>
          <cell r="E14430" t="str">
            <v>netscribes</v>
          </cell>
          <cell r="F14430" t="str">
            <v>Mohd Tahir Shaikh</v>
          </cell>
          <cell r="G14430">
            <v>46179.595138888886</v>
          </cell>
          <cell r="H14430">
            <v>46186.479166666664</v>
          </cell>
        </row>
        <row r="14431">
          <cell r="A14431" t="str">
            <v>UCW-32468</v>
          </cell>
          <cell r="B14431" t="str">
            <v>Xtep Footwear 129553, 129560 Listing 133 SKU ( 19 Options ) 27/05/2026.</v>
          </cell>
          <cell r="C14431" t="str">
            <v>CLOSED</v>
          </cell>
          <cell r="D14431" t="str">
            <v>Medium</v>
          </cell>
          <cell r="E14431" t="str">
            <v>netscribes</v>
          </cell>
          <cell r="F14431" t="str">
            <v>Mohd Tahir Shaikh</v>
          </cell>
          <cell r="G14431">
            <v>46179.572916666664</v>
          </cell>
          <cell r="H14431">
            <v>46183.522222222222</v>
          </cell>
        </row>
        <row r="14432">
          <cell r="A14432" t="str">
            <v>UCW-32467</v>
          </cell>
          <cell r="B14432" t="str">
            <v>London Rag/Rag &amp; Co + Footwear+ 127227 + New Listing+ 3323+ 7 + 02-06-2026</v>
          </cell>
          <cell r="C14432" t="str">
            <v>CLOSED</v>
          </cell>
          <cell r="D14432" t="str">
            <v>Medium</v>
          </cell>
          <cell r="E14432" t="str">
            <v>netscribes</v>
          </cell>
          <cell r="F14432" t="str">
            <v>Mohd Tahir Shaikh</v>
          </cell>
          <cell r="G14432">
            <v>46179.569444444445</v>
          </cell>
          <cell r="H14432">
            <v>46188.468055555553</v>
          </cell>
        </row>
        <row r="14433">
          <cell r="A14433" t="str">
            <v>UCW-32460</v>
          </cell>
          <cell r="B14433" t="str">
            <v>Tata Cliq Listing_03-06-2026 Lavie Luxe &amp; Lavie Sport Perfume</v>
          </cell>
          <cell r="C14433" t="str">
            <v>CLOSED</v>
          </cell>
          <cell r="D14433" t="str">
            <v>Medium</v>
          </cell>
          <cell r="E14433" t="str">
            <v>Chirag Dubal</v>
          </cell>
          <cell r="F14433" t="str">
            <v>Shraddha Dighe</v>
          </cell>
          <cell r="G14433">
            <v>46178.802777777775</v>
          </cell>
          <cell r="H14433">
            <v>46181.468055555553</v>
          </cell>
        </row>
        <row r="14434">
          <cell r="A14434" t="str">
            <v>UCW-32459</v>
          </cell>
          <cell r="B14434" t="str">
            <v>Regenerating mask 75 ml -PDP update</v>
          </cell>
          <cell r="C14434" t="str">
            <v>CLOSED</v>
          </cell>
          <cell r="D14434" t="str">
            <v>Medium</v>
          </cell>
          <cell r="E14434" t="str">
            <v>Chirag Dubal</v>
          </cell>
          <cell r="F14434" t="str">
            <v>Shraddha Dighe</v>
          </cell>
          <cell r="G14434">
            <v>46178.802083333336</v>
          </cell>
          <cell r="H14434">
            <v>46183.43472222222</v>
          </cell>
        </row>
        <row r="14435">
          <cell r="A14435" t="str">
            <v>UCW-32458</v>
          </cell>
          <cell r="B14435" t="str">
            <v>Giva | Silver Jewellery | 125927 | 04-06-2026 (49Sku)</v>
          </cell>
          <cell r="C14435" t="str">
            <v>CLOSED</v>
          </cell>
          <cell r="D14435" t="str">
            <v>Medium</v>
          </cell>
          <cell r="E14435" t="str">
            <v>Chirag Dubal</v>
          </cell>
          <cell r="F14435" t="str">
            <v>Shraddha Dighe</v>
          </cell>
          <cell r="G14435">
            <v>46178.800694444442</v>
          </cell>
          <cell r="H14435">
            <v>46182.595138888886</v>
          </cell>
        </row>
        <row r="14436">
          <cell r="A14436" t="str">
            <v>UCW-32457</v>
          </cell>
          <cell r="B14436" t="str">
            <v>TQ | Brand: Converse | Catalog Listing | FA26 FTWR Carryover.</v>
          </cell>
          <cell r="C14436" t="str">
            <v>CLOSED</v>
          </cell>
          <cell r="D14436" t="str">
            <v>Medium</v>
          </cell>
          <cell r="E14436" t="str">
            <v>netscribes</v>
          </cell>
          <cell r="F14436" t="str">
            <v>Mohd Tahir Shaikh</v>
          </cell>
          <cell r="G14436">
            <v>46178.797222222223</v>
          </cell>
          <cell r="H14436">
            <v>46182.59097222222</v>
          </cell>
        </row>
        <row r="14437">
          <cell r="A14437" t="str">
            <v>UCW-32448</v>
          </cell>
          <cell r="B14437" t="str">
            <v>New Launch Catalouge format</v>
          </cell>
          <cell r="C14437" t="str">
            <v>CLOSED</v>
          </cell>
          <cell r="D14437" t="str">
            <v>Medium</v>
          </cell>
          <cell r="E14437" t="str">
            <v>Chirag Dubal</v>
          </cell>
          <cell r="F14437" t="str">
            <v>Shraddha Dighe</v>
          </cell>
          <cell r="G14437">
            <v>46178.780555555553</v>
          </cell>
          <cell r="H14437">
            <v>46182.572222222225</v>
          </cell>
        </row>
        <row r="14438">
          <cell r="A14438" t="str">
            <v>UCW-32436</v>
          </cell>
          <cell r="B14438" t="str">
            <v>PDP Update | TATACLIQ</v>
          </cell>
          <cell r="C14438" t="str">
            <v>CLOSED</v>
          </cell>
          <cell r="D14438" t="str">
            <v>Medium</v>
          </cell>
          <cell r="E14438" t="str">
            <v>Chirag Dubal</v>
          </cell>
          <cell r="F14438" t="str">
            <v>Simi Raichel Zachariah</v>
          </cell>
          <cell r="G14438">
            <v>46178.750694444447</v>
          </cell>
          <cell r="H14438">
            <v>46234.642361111109</v>
          </cell>
        </row>
        <row r="14439">
          <cell r="A14439" t="str">
            <v>UCW-32432</v>
          </cell>
          <cell r="B14439" t="str">
            <v>Eego Italy Footwear New Catalog // Tata Cliq Seller Code - 128558 // Dated 01-06-2026</v>
          </cell>
          <cell r="C14439" t="str">
            <v>CLOSED</v>
          </cell>
          <cell r="D14439" t="str">
            <v>Medium</v>
          </cell>
          <cell r="E14439" t="str">
            <v>netscribes</v>
          </cell>
          <cell r="F14439" t="str">
            <v>Mohd Tahir Shaikh</v>
          </cell>
          <cell r="G14439">
            <v>46178.744444444441</v>
          </cell>
          <cell r="H14439">
            <v>46183.470833333333</v>
          </cell>
        </row>
        <row r="14440">
          <cell r="A14440" t="str">
            <v>UCW-32429</v>
          </cell>
          <cell r="B14440" t="str">
            <v>Arata X Tata Cliq - Catalogue Revision - 1 June</v>
          </cell>
          <cell r="C14440" t="str">
            <v>CLOSED</v>
          </cell>
          <cell r="D14440" t="str">
            <v>Medium</v>
          </cell>
          <cell r="E14440" t="str">
            <v>Chirag Dubal</v>
          </cell>
          <cell r="F14440" t="str">
            <v>Shraddha Dighe</v>
          </cell>
          <cell r="G14440">
            <v>46178.739583333336</v>
          </cell>
          <cell r="H14440">
            <v>46190.573611111111</v>
          </cell>
        </row>
        <row r="14441">
          <cell r="A14441" t="str">
            <v>UCW-32428</v>
          </cell>
          <cell r="B14441" t="str">
            <v>IKONIC  - TATA CLIQ  - Black Beauty Hair Straightener Image Update</v>
          </cell>
          <cell r="C14441" t="str">
            <v>CLOSED</v>
          </cell>
          <cell r="D14441" t="str">
            <v>Medium</v>
          </cell>
          <cell r="E14441" t="str">
            <v>Chirag Dubal</v>
          </cell>
          <cell r="F14441" t="str">
            <v>Shraddha Dighe</v>
          </cell>
          <cell r="G14441">
            <v>46178.736805555556</v>
          </cell>
          <cell r="H14441">
            <v>46179.537499999999</v>
          </cell>
        </row>
        <row r="14442">
          <cell r="A14442" t="str">
            <v>UCW-32418</v>
          </cell>
          <cell r="B14442" t="str">
            <v>ALDO Footwear Catalog Submission (TC&amp;TCL) - 01.06.2025</v>
          </cell>
          <cell r="C14442" t="str">
            <v>CLOSED</v>
          </cell>
          <cell r="D14442" t="str">
            <v>Medium</v>
          </cell>
          <cell r="E14442" t="str">
            <v>netscribes</v>
          </cell>
          <cell r="F14442" t="str">
            <v>Mohd Tahir Shaikh</v>
          </cell>
          <cell r="G14442">
            <v>46178.722222222219</v>
          </cell>
          <cell r="H14442">
            <v>46183.44027777778</v>
          </cell>
        </row>
        <row r="14443">
          <cell r="A14443" t="str">
            <v>UCW-32408</v>
          </cell>
          <cell r="B14443" t="str">
            <v>Silvostyle | Multi-category | Seller Code | 06/06/2026 (231)</v>
          </cell>
          <cell r="C14443" t="str">
            <v>CLOSED Due to Inactive/Insufficient Information</v>
          </cell>
          <cell r="D14443" t="str">
            <v>Medium</v>
          </cell>
          <cell r="E14443" t="str">
            <v>Chirag Dubal</v>
          </cell>
          <cell r="F14443" t="str">
            <v>Shraddha Dighe</v>
          </cell>
          <cell r="G14443">
            <v>46178.688888888886</v>
          </cell>
          <cell r="H14443">
            <v>46178.700694444444</v>
          </cell>
        </row>
        <row r="14444">
          <cell r="A14444" t="str">
            <v>UCW-32407</v>
          </cell>
          <cell r="B14444" t="str">
            <v>Libas Apparel 127532 03-06-2026 (SIZE ADDITION)</v>
          </cell>
          <cell r="C14444" t="str">
            <v>CLOSED</v>
          </cell>
          <cell r="D14444" t="str">
            <v>Medium</v>
          </cell>
          <cell r="E14444" t="str">
            <v>Chirag Dubal</v>
          </cell>
          <cell r="F14444" t="str">
            <v>Shraddha Dighe</v>
          </cell>
          <cell r="G14444">
            <v>46178.688194444447</v>
          </cell>
          <cell r="H14444">
            <v>46179.521527777775</v>
          </cell>
        </row>
        <row r="14445">
          <cell r="A14445" t="str">
            <v>UCW-32402</v>
          </cell>
          <cell r="B14445" t="str">
            <v>Tata interperfum cataloguing 1st June'26</v>
          </cell>
          <cell r="C14445" t="str">
            <v>CLOSED</v>
          </cell>
          <cell r="D14445" t="str">
            <v>Medium</v>
          </cell>
          <cell r="E14445" t="str">
            <v>Chirag Dubal</v>
          </cell>
          <cell r="F14445" t="str">
            <v>Shraddha Dighe</v>
          </cell>
          <cell r="G14445">
            <v>46178.674305555556</v>
          </cell>
          <cell r="H14445">
            <v>46185.671527777777</v>
          </cell>
        </row>
        <row r="14446">
          <cell r="A14446" t="str">
            <v>UCW-32398</v>
          </cell>
          <cell r="B14446" t="str">
            <v>Cetaphil - new listings batch 3</v>
          </cell>
          <cell r="C14446" t="str">
            <v>CLOSED Due to Inactive/Insufficient Information</v>
          </cell>
          <cell r="D14446" t="str">
            <v>Medium</v>
          </cell>
          <cell r="E14446" t="str">
            <v>Chirag Dubal</v>
          </cell>
          <cell r="F14446" t="str">
            <v>Shraddha Dighe</v>
          </cell>
          <cell r="G14446">
            <v>46178.667361111111</v>
          </cell>
          <cell r="H14446">
            <v>46183.438888888886</v>
          </cell>
        </row>
        <row r="14447">
          <cell r="A14447" t="str">
            <v>UCW-32392</v>
          </cell>
          <cell r="B14447" t="str">
            <v>Tata Cliq - New Listing - Fragrance GWP (MDP &amp; Bvlgari)</v>
          </cell>
          <cell r="C14447" t="str">
            <v>CLOSED</v>
          </cell>
          <cell r="D14447" t="str">
            <v>Medium</v>
          </cell>
          <cell r="E14447" t="str">
            <v>Chirag Dubal</v>
          </cell>
          <cell r="F14447" t="str">
            <v>Shraddha Dighe</v>
          </cell>
          <cell r="G14447">
            <v>46178.661111111112</v>
          </cell>
          <cell r="H14447">
            <v>46181.453472222223</v>
          </cell>
        </row>
        <row r="14448">
          <cell r="A14448" t="str">
            <v>UCW-32386</v>
          </cell>
          <cell r="B14448" t="str">
            <v>New Listing | Neutrogena UltraSheer Mineral Sunscreen 40 ml</v>
          </cell>
          <cell r="C14448" t="str">
            <v>CLOSED Due to Inactive/Insufficient Information</v>
          </cell>
          <cell r="D14448" t="str">
            <v>Medium</v>
          </cell>
          <cell r="E14448" t="str">
            <v>Chirag Dubal</v>
          </cell>
          <cell r="F14448" t="str">
            <v>Simi Raichel Zachariah</v>
          </cell>
          <cell r="G14448">
            <v>46178.647916666669</v>
          </cell>
          <cell r="H14448">
            <v>46189.520833333336</v>
          </cell>
        </row>
        <row r="14449">
          <cell r="A14449" t="str">
            <v>UCW-32381</v>
          </cell>
          <cell r="B14449" t="str">
            <v>Request to Update the Correct Title &amp; Gm for LH Sindoor RED &lt;&gt; TataCliq</v>
          </cell>
          <cell r="C14449" t="str">
            <v>CLOSED</v>
          </cell>
          <cell r="D14449" t="str">
            <v>Medium</v>
          </cell>
          <cell r="E14449" t="str">
            <v>Chirag Dubal</v>
          </cell>
          <cell r="F14449" t="str">
            <v>Shraddha Dighe</v>
          </cell>
          <cell r="G14449">
            <v>46178.634027777778</v>
          </cell>
          <cell r="H14449">
            <v>46179.477777777778</v>
          </cell>
        </row>
        <row r="14450">
          <cell r="A14450" t="str">
            <v>UCW-32358</v>
          </cell>
          <cell r="B14450" t="str">
            <v xml:space="preserve">Bobbi Brown - VEFB Headband Cataloging |125928 | OR </v>
          </cell>
          <cell r="C14450" t="str">
            <v>CLOSED</v>
          </cell>
          <cell r="D14450" t="str">
            <v>Medium</v>
          </cell>
          <cell r="E14450" t="str">
            <v>Chirag Dubal</v>
          </cell>
          <cell r="F14450" t="str">
            <v>Shraddha Dighe</v>
          </cell>
          <cell r="G14450">
            <v>46178.550694444442</v>
          </cell>
          <cell r="H14450">
            <v>46185.655555555553</v>
          </cell>
        </row>
        <row r="14451">
          <cell r="A14451" t="str">
            <v>UCW-32357</v>
          </cell>
          <cell r="B14451" t="str">
            <v>(Bioderma x TataCliq) Photoderm X Defense Listing - April 2026</v>
          </cell>
          <cell r="C14451" t="str">
            <v>CLOSED</v>
          </cell>
          <cell r="D14451" t="str">
            <v>Medium</v>
          </cell>
          <cell r="E14451" t="str">
            <v>Chirag Dubal</v>
          </cell>
          <cell r="F14451" t="str">
            <v>Shraddha Dighe</v>
          </cell>
          <cell r="G14451">
            <v>46178.549305555556</v>
          </cell>
          <cell r="H14451">
            <v>46179.558333333334</v>
          </cell>
        </row>
        <row r="14452">
          <cell r="A14452" t="str">
            <v>UCW-32355</v>
          </cell>
          <cell r="B14452" t="str">
            <v>New Listing | Neutrogena Ultra Sheer® Body Mist Sunscreen Broad Spectrum SPF 45</v>
          </cell>
          <cell r="C14452" t="str">
            <v>CLOSED</v>
          </cell>
          <cell r="D14452" t="str">
            <v>Medium</v>
          </cell>
          <cell r="E14452" t="str">
            <v>Chirag Dubal</v>
          </cell>
          <cell r="F14452" t="str">
            <v>Shraddha Dighe</v>
          </cell>
          <cell r="G14452">
            <v>46178.547222222223</v>
          </cell>
          <cell r="H14452">
            <v>46181.443055555559</v>
          </cell>
        </row>
        <row r="14453">
          <cell r="A14453" t="str">
            <v>UCW-32352</v>
          </cell>
          <cell r="B14453" t="str">
            <v>PDP images update light oil 150ml</v>
          </cell>
          <cell r="C14453" t="str">
            <v>CLOSED</v>
          </cell>
          <cell r="D14453" t="str">
            <v>Medium</v>
          </cell>
          <cell r="E14453" t="str">
            <v>Chirag Dubal</v>
          </cell>
          <cell r="F14453" t="str">
            <v>Simi Raichel Zachariah</v>
          </cell>
          <cell r="G14453">
            <v>46178.54583333333</v>
          </cell>
          <cell r="H14453">
            <v>46181.461805555555</v>
          </cell>
        </row>
        <row r="14454">
          <cell r="A14454" t="str">
            <v>UCW-32351</v>
          </cell>
          <cell r="B14454" t="str">
            <v xml:space="preserve">SKU EAN Updates &amp; Stock Activation (Primespot) - L'Occitane Almond Range and others </v>
          </cell>
          <cell r="C14454" t="str">
            <v>CLOSED</v>
          </cell>
          <cell r="D14454" t="str">
            <v>Medium</v>
          </cell>
          <cell r="E14454" t="str">
            <v>Chirag Dubal</v>
          </cell>
          <cell r="F14454" t="str">
            <v>Shraddha Dighe</v>
          </cell>
          <cell r="G14454">
            <v>46178.540972222225</v>
          </cell>
          <cell r="H14454">
            <v>46185.79583333333</v>
          </cell>
        </row>
        <row r="14455">
          <cell r="A14455" t="str">
            <v>UCW-32348</v>
          </cell>
          <cell r="B14455" t="str">
            <v>Tata Cliq-Reebok Brand-Footwear -127776 - 02-06-2026</v>
          </cell>
          <cell r="C14455" t="str">
            <v>CLOSED</v>
          </cell>
          <cell r="D14455" t="str">
            <v>Medium</v>
          </cell>
          <cell r="E14455" t="str">
            <v>netscribes</v>
          </cell>
          <cell r="F14455" t="str">
            <v>Mohd Tahir Shaikh</v>
          </cell>
          <cell r="G14455">
            <v>46178.538194444445</v>
          </cell>
          <cell r="H14455">
            <v>46182.566666666666</v>
          </cell>
        </row>
        <row r="14456">
          <cell r="A14456" t="str">
            <v>UCW-32337</v>
          </cell>
          <cell r="B14456" t="str">
            <v>Upload on TataCliq - 117 Styles - Off Limit</v>
          </cell>
          <cell r="C14456" t="str">
            <v>CLOSED</v>
          </cell>
          <cell r="D14456" t="str">
            <v>Medium</v>
          </cell>
          <cell r="E14456" t="str">
            <v>netscribes</v>
          </cell>
          <cell r="F14456" t="str">
            <v>Mohd Tahir Shaikh</v>
          </cell>
          <cell r="G14456">
            <v>46178.497916666667</v>
          </cell>
          <cell r="H14456">
            <v>46179.547222222223</v>
          </cell>
        </row>
        <row r="14457">
          <cell r="A14457" t="str">
            <v>UCW-32333</v>
          </cell>
          <cell r="B14457" t="str">
            <v>CLONE - Woodland / Footwear / 2714 sku's / 377 Options / 29-04-26</v>
          </cell>
          <cell r="C14457" t="str">
            <v>CLOSED</v>
          </cell>
          <cell r="D14457" t="str">
            <v>Medium</v>
          </cell>
          <cell r="E14457" t="str">
            <v>netscribes</v>
          </cell>
          <cell r="F14457" t="str">
            <v>netscribes</v>
          </cell>
          <cell r="G14457">
            <v>46177.913194444445</v>
          </cell>
          <cell r="H14457">
            <v>46183.793055555558</v>
          </cell>
        </row>
        <row r="14458">
          <cell r="A14458" t="str">
            <v>UCW-32316</v>
          </cell>
          <cell r="B14458" t="str">
            <v>New Listing - 18 SKUs - PEDITEQ</v>
          </cell>
          <cell r="C14458" t="str">
            <v>CLOSED</v>
          </cell>
          <cell r="D14458" t="str">
            <v>Medium</v>
          </cell>
          <cell r="E14458" t="str">
            <v>netscribes</v>
          </cell>
          <cell r="F14458" t="str">
            <v>Mohd Tahir Shaikh</v>
          </cell>
          <cell r="G14458">
            <v>46177.762499999997</v>
          </cell>
          <cell r="H14458">
            <v>46179.535416666666</v>
          </cell>
        </row>
        <row r="14459">
          <cell r="A14459" t="str">
            <v>UCW-32302</v>
          </cell>
          <cell r="B14459" t="str">
            <v>CLONE - SOMA ESSENTIAL - Cataloguing</v>
          </cell>
          <cell r="C14459" t="str">
            <v>CLOSED Due to Inactive/Insufficient Information</v>
          </cell>
          <cell r="D14459" t="str">
            <v>Medium</v>
          </cell>
          <cell r="E14459" t="str">
            <v>Chirag Dubal</v>
          </cell>
          <cell r="F14459" t="str">
            <v>Shraddha Dighe</v>
          </cell>
          <cell r="G14459">
            <v>46177.71875</v>
          </cell>
          <cell r="H14459">
            <v>46190.502083333333</v>
          </cell>
        </row>
        <row r="14460">
          <cell r="A14460" t="str">
            <v>UCW-32300</v>
          </cell>
          <cell r="B14460" t="str">
            <v>Belle Organics | Cataloguing</v>
          </cell>
          <cell r="C14460" t="str">
            <v>CLOSED Due to Inactive/Insufficient Information</v>
          </cell>
          <cell r="D14460" t="str">
            <v>Medium</v>
          </cell>
          <cell r="E14460" t="str">
            <v>Chirag Dubal</v>
          </cell>
          <cell r="F14460" t="str">
            <v>Shraddha Dighe</v>
          </cell>
          <cell r="G14460">
            <v>46177.717361111114</v>
          </cell>
          <cell r="H14460">
            <v>46202.585416666669</v>
          </cell>
        </row>
        <row r="14461">
          <cell r="A14461" t="str">
            <v>UCW-32283</v>
          </cell>
          <cell r="B14461" t="str">
            <v>Hoversoul Listing - CS Enterprise  02 Jun 2026 Men Monk Shoe</v>
          </cell>
          <cell r="C14461" t="str">
            <v>CLOSED</v>
          </cell>
          <cell r="D14461" t="str">
            <v>Medium</v>
          </cell>
          <cell r="E14461" t="str">
            <v>netscribes</v>
          </cell>
          <cell r="F14461" t="str">
            <v>Mohd Tahir Shaikh</v>
          </cell>
          <cell r="G14461">
            <v>46177.657638888886</v>
          </cell>
          <cell r="H14461">
            <v>46182.543749999997</v>
          </cell>
        </row>
        <row r="14462">
          <cell r="A14462" t="str">
            <v>UCW-32254</v>
          </cell>
          <cell r="B14462" t="str">
            <v>Saint G - 27-05-2026 - 128537 - Party &amp; Club Wear Men Boots SS26</v>
          </cell>
          <cell r="C14462" t="str">
            <v>CLOSED</v>
          </cell>
          <cell r="D14462" t="str">
            <v>Medium</v>
          </cell>
          <cell r="E14462" t="str">
            <v>netscribes</v>
          </cell>
          <cell r="F14462" t="str">
            <v>Mohd Tahir Shaikh</v>
          </cell>
          <cell r="G14462">
            <v>46177.55</v>
          </cell>
          <cell r="H14462">
            <v>46177.581250000003</v>
          </cell>
        </row>
        <row r="14463">
          <cell r="A14463" t="str">
            <v>UCW-32251</v>
          </cell>
          <cell r="B14463" t="str">
            <v>CLONE - PUMA Footwear 124130 &amp; 125381 New Listing 06-05-2026</v>
          </cell>
          <cell r="C14463" t="str">
            <v>CLOSED</v>
          </cell>
          <cell r="D14463" t="str">
            <v>Medium</v>
          </cell>
          <cell r="E14463" t="str">
            <v>netscribes</v>
          </cell>
          <cell r="F14463" t="str">
            <v>netscribes</v>
          </cell>
          <cell r="G14463">
            <v>46177.532638888886</v>
          </cell>
          <cell r="H14463">
            <v>46178.560416666667</v>
          </cell>
        </row>
        <row r="14464">
          <cell r="A14464" t="str">
            <v>UCW-32248</v>
          </cell>
          <cell r="B14464" t="str">
            <v>Sell now - Tata Cliq-adidas DTC|Footwear| Attributes_03-06-26</v>
          </cell>
          <cell r="C14464" t="str">
            <v>CLOSED</v>
          </cell>
          <cell r="D14464" t="str">
            <v>Medium</v>
          </cell>
          <cell r="E14464" t="str">
            <v>Chirag Dubal</v>
          </cell>
          <cell r="F14464" t="str">
            <v>netscribes</v>
          </cell>
          <cell r="G14464">
            <v>46177.523611111108</v>
          </cell>
          <cell r="H14464">
            <v>46223.498611111114</v>
          </cell>
        </row>
        <row r="14465">
          <cell r="A14465" t="str">
            <v>UCW-32234</v>
          </cell>
          <cell r="B14465" t="str">
            <v>Saint G - 27-05-2026 - 128537 - Party &amp; Club Wear Women Heels</v>
          </cell>
          <cell r="C14465" t="str">
            <v>CLOSED</v>
          </cell>
          <cell r="D14465" t="str">
            <v>Medium</v>
          </cell>
          <cell r="E14465" t="str">
            <v>netscribes</v>
          </cell>
          <cell r="F14465" t="str">
            <v>Mohd Tahir Shaikh</v>
          </cell>
          <cell r="G14465">
            <v>46177.479166666664</v>
          </cell>
          <cell r="H14465">
            <v>46177.541666666664</v>
          </cell>
        </row>
        <row r="14466">
          <cell r="A14466" t="str">
            <v>UCW-32230</v>
          </cell>
          <cell r="B14466" t="str">
            <v>Sell now - Bata KIDs footwear - New listing on Seller code: 100243 and 127887 - 122 SKus_88 Options - 19-05-2026</v>
          </cell>
          <cell r="C14466" t="str">
            <v>CLOSED</v>
          </cell>
          <cell r="D14466" t="str">
            <v>Medium</v>
          </cell>
          <cell r="E14466" t="str">
            <v>netscribes</v>
          </cell>
          <cell r="F14466" t="str">
            <v>netscribes</v>
          </cell>
          <cell r="G14466">
            <v>46177.465277777781</v>
          </cell>
          <cell r="H14466">
            <v>46223.499305555553</v>
          </cell>
        </row>
        <row r="14467">
          <cell r="A14467" t="str">
            <v>UCW-32225</v>
          </cell>
          <cell r="B14467" t="str">
            <v>Palmonas | Fashion Jwellery | 128366 | 02-06-2026 (237 SKUs)</v>
          </cell>
          <cell r="C14467" t="str">
            <v>CLOSED</v>
          </cell>
          <cell r="D14467" t="str">
            <v>Medium</v>
          </cell>
          <cell r="E14467" t="str">
            <v>Chirag Dubal</v>
          </cell>
          <cell r="F14467" t="str">
            <v>Shraddha Dighe</v>
          </cell>
          <cell r="G14467">
            <v>46177.45208333333</v>
          </cell>
          <cell r="H14467">
            <v>46179.525000000001</v>
          </cell>
        </row>
        <row r="14468">
          <cell r="A14468" t="str">
            <v>UCW-32224</v>
          </cell>
          <cell r="B14468" t="str">
            <v>WHP Jewellers | Silver Rakhi | 43 SKU | 126291-WHPJ1 | 28-05-2026</v>
          </cell>
          <cell r="C14468" t="str">
            <v>CLOSED</v>
          </cell>
          <cell r="D14468" t="str">
            <v>Medium</v>
          </cell>
          <cell r="E14468" t="str">
            <v>Chirag Dubal</v>
          </cell>
          <cell r="F14468" t="str">
            <v>Shraddha Dighe</v>
          </cell>
          <cell r="G14468">
            <v>46177.445138888892</v>
          </cell>
          <cell r="H14468">
            <v>46178.551388888889</v>
          </cell>
        </row>
        <row r="14469">
          <cell r="A14469" t="str">
            <v>UCW-32222</v>
          </cell>
          <cell r="B14469" t="str">
            <v>Giva | Silver Jewellery | 125927 | 26-05-2026 (42 Sku)</v>
          </cell>
          <cell r="C14469" t="str">
            <v>CLOSED</v>
          </cell>
          <cell r="D14469" t="str">
            <v>Medium</v>
          </cell>
          <cell r="E14469" t="str">
            <v>Chirag Dubal</v>
          </cell>
          <cell r="F14469" t="str">
            <v>Shraddha Dighe</v>
          </cell>
          <cell r="G14469">
            <v>46177.438888888886</v>
          </cell>
          <cell r="H14469">
            <v>46179.444444444445</v>
          </cell>
        </row>
        <row r="14470">
          <cell r="A14470" t="str">
            <v>UCW-32217</v>
          </cell>
          <cell r="B14470" t="str">
            <v>ERROR_Catalogue New errors for the Multibrands Agency (NETSCRIBES) 3rd June _NC</v>
          </cell>
          <cell r="C14470" t="str">
            <v>CLOSED</v>
          </cell>
          <cell r="D14470" t="str">
            <v>Medium</v>
          </cell>
          <cell r="E14470" t="str">
            <v>netscribes</v>
          </cell>
          <cell r="F14470" t="str">
            <v>Sushma Ram</v>
          </cell>
          <cell r="G14470">
            <v>46176.803472222222</v>
          </cell>
          <cell r="H14470">
            <v>46178.724999999999</v>
          </cell>
        </row>
        <row r="14471">
          <cell r="A14471" t="str">
            <v>UCW-32208</v>
          </cell>
          <cell r="B14471" t="str">
            <v>New Listing Template : - 28-05-2026</v>
          </cell>
          <cell r="C14471" t="str">
            <v>CLOSED</v>
          </cell>
          <cell r="D14471" t="str">
            <v>Medium</v>
          </cell>
          <cell r="E14471" t="str">
            <v>netscribes</v>
          </cell>
          <cell r="F14471" t="str">
            <v>netscribes</v>
          </cell>
          <cell r="G14471">
            <v>46176.686805555553</v>
          </cell>
          <cell r="H14471">
            <v>46178.538888888892</v>
          </cell>
        </row>
        <row r="14472">
          <cell r="A14472" t="str">
            <v>UCW-32206</v>
          </cell>
          <cell r="B14472" t="str">
            <v>Shoe New Listing shared on 26-05-2026</v>
          </cell>
          <cell r="C14472" t="str">
            <v>CLOSED</v>
          </cell>
          <cell r="D14472" t="str">
            <v>Medium</v>
          </cell>
          <cell r="E14472" t="str">
            <v>netscribes</v>
          </cell>
          <cell r="F14472" t="str">
            <v>Mohd Tahir Shaikh</v>
          </cell>
          <cell r="G14472">
            <v>46176.670138888891</v>
          </cell>
          <cell r="H14472">
            <v>46182.522916666669</v>
          </cell>
        </row>
        <row r="14473">
          <cell r="A14473" t="str">
            <v>UCW-32192</v>
          </cell>
          <cell r="B14473" t="str">
            <v>JC - PINK BLUE - 5 STD - TATA - 28/05/26</v>
          </cell>
          <cell r="C14473" t="str">
            <v>CLOSED</v>
          </cell>
          <cell r="D14473" t="str">
            <v>Medium</v>
          </cell>
          <cell r="E14473" t="str">
            <v>Chirag Dubal</v>
          </cell>
          <cell r="F14473" t="str">
            <v>Shraddha Dighe</v>
          </cell>
          <cell r="G14473">
            <v>46176.538888888892</v>
          </cell>
          <cell r="H14473">
            <v>46177.62777777778</v>
          </cell>
        </row>
        <row r="14474">
          <cell r="A14474" t="str">
            <v>UCW-32190</v>
          </cell>
          <cell r="B14474" t="str">
            <v>Request for New Product Listing on Tata Cliq</v>
          </cell>
          <cell r="C14474" t="str">
            <v>CLOSED</v>
          </cell>
          <cell r="D14474" t="str">
            <v>Medium</v>
          </cell>
          <cell r="E14474" t="str">
            <v>Chirag Dubal</v>
          </cell>
          <cell r="F14474" t="str">
            <v>Shraddha Dighe</v>
          </cell>
          <cell r="G14474">
            <v>46176.53402777778</v>
          </cell>
          <cell r="H14474">
            <v>46177.622916666667</v>
          </cell>
        </row>
        <row r="14475">
          <cell r="A14475" t="str">
            <v>UCW-32188</v>
          </cell>
          <cell r="B14475" t="str">
            <v>L'Occi X TataCliq_GWP New Listings</v>
          </cell>
          <cell r="C14475" t="str">
            <v>CLOSED Due to Inactive/Insufficient Information</v>
          </cell>
          <cell r="D14475" t="str">
            <v>Medium</v>
          </cell>
          <cell r="E14475" t="str">
            <v>Chirag Dubal</v>
          </cell>
          <cell r="F14475" t="str">
            <v>Shraddha Dighe</v>
          </cell>
          <cell r="G14475">
            <v>46176.527777777781</v>
          </cell>
          <cell r="H14475">
            <v>46176.560416666667</v>
          </cell>
        </row>
        <row r="14476">
          <cell r="A14476" t="str">
            <v>UCW-32187</v>
          </cell>
          <cell r="B14476" t="str">
            <v xml:space="preserve">Tata Cliq  - New listing - L'Occitane GWP (28-05-2026) </v>
          </cell>
          <cell r="C14476" t="str">
            <v>CLOSED</v>
          </cell>
          <cell r="D14476" t="str">
            <v>Medium</v>
          </cell>
          <cell r="E14476" t="str">
            <v>Chirag Dubal</v>
          </cell>
          <cell r="F14476" t="str">
            <v>Shraddha Dighe</v>
          </cell>
          <cell r="G14476">
            <v>46176.525694444441</v>
          </cell>
          <cell r="H14476">
            <v>46177.59097222222</v>
          </cell>
        </row>
        <row r="14477">
          <cell r="A14477" t="str">
            <v>UCW-32179</v>
          </cell>
          <cell r="B14477" t="str">
            <v>Tata Cliq-adidas DTC|Apparel| Attributes_03-06-26</v>
          </cell>
          <cell r="C14477" t="str">
            <v>CLOSED</v>
          </cell>
          <cell r="D14477" t="str">
            <v>Medium</v>
          </cell>
          <cell r="E14477" t="str">
            <v>netscribes</v>
          </cell>
          <cell r="F14477" t="str">
            <v>Mohd Tahir Shaikh</v>
          </cell>
          <cell r="G14477">
            <v>46176.451388888891</v>
          </cell>
          <cell r="H14477">
            <v>46177.782638888886</v>
          </cell>
        </row>
        <row r="14478">
          <cell r="A14478" t="str">
            <v>UCW-32178</v>
          </cell>
          <cell r="B14478" t="str">
            <v>Tata Cliq-adidas DTC|Footwear| Attributes_03-06-26</v>
          </cell>
          <cell r="C14478" t="str">
            <v>CLOSED</v>
          </cell>
          <cell r="D14478" t="str">
            <v>Medium</v>
          </cell>
          <cell r="E14478" t="str">
            <v>netscribes</v>
          </cell>
          <cell r="F14478" t="str">
            <v>Mohd Tahir Shaikh</v>
          </cell>
          <cell r="G14478">
            <v>46176.446527777778</v>
          </cell>
          <cell r="H14478">
            <v>46196.477777777778</v>
          </cell>
        </row>
        <row r="14479">
          <cell r="A14479" t="str">
            <v>UCW-32171</v>
          </cell>
          <cell r="B14479" t="str">
            <v>Sri Jagdamba Pearls | Fine Jewelry | 124314 | 29-05, 33 SKUs</v>
          </cell>
          <cell r="C14479" t="str">
            <v>CLOSED</v>
          </cell>
          <cell r="D14479" t="str">
            <v>Medium</v>
          </cell>
          <cell r="E14479" t="str">
            <v>Chirag Dubal</v>
          </cell>
          <cell r="F14479" t="str">
            <v>Shraddha Dighe</v>
          </cell>
          <cell r="G14479">
            <v>46175.750694444447</v>
          </cell>
          <cell r="H14479">
            <v>46178.484027777777</v>
          </cell>
        </row>
        <row r="14480">
          <cell r="A14480" t="str">
            <v>UCW-32170</v>
          </cell>
          <cell r="B14480" t="str">
            <v>Migration Request for Newly Generated Listing IDs</v>
          </cell>
          <cell r="C14480" t="str">
            <v>CLOSED</v>
          </cell>
          <cell r="D14480" t="str">
            <v>Medium</v>
          </cell>
          <cell r="E14480" t="str">
            <v>Chirag Dubal</v>
          </cell>
          <cell r="F14480" t="str">
            <v>Shraddha Dighe</v>
          </cell>
          <cell r="G14480">
            <v>46175.74722222222</v>
          </cell>
          <cell r="H14480">
            <v>46178.532638888886</v>
          </cell>
        </row>
        <row r="14481">
          <cell r="A14481" t="str">
            <v>UCW-32163</v>
          </cell>
          <cell r="B14481" t="str">
            <v>Clinique Chubby Duffle &amp; Make-up box - Local GWP | Tatacliq | June cycle GWP</v>
          </cell>
          <cell r="C14481" t="str">
            <v>CLOSED</v>
          </cell>
          <cell r="D14481" t="str">
            <v>Medium</v>
          </cell>
          <cell r="E14481" t="str">
            <v>Chirag Dubal</v>
          </cell>
          <cell r="F14481" t="str">
            <v>Shraddha Dighe</v>
          </cell>
          <cell r="G14481">
            <v>46175.734722222223</v>
          </cell>
          <cell r="H14481">
            <v>46186.427777777775</v>
          </cell>
        </row>
        <row r="14482">
          <cell r="A14482" t="str">
            <v>UCW-32159</v>
          </cell>
          <cell r="B14482" t="str">
            <v>Sell now for seller 129577</v>
          </cell>
          <cell r="C14482" t="str">
            <v>CLOSED</v>
          </cell>
          <cell r="D14482" t="str">
            <v>Medium</v>
          </cell>
          <cell r="E14482" t="str">
            <v>Mohd Tahir Shaikh</v>
          </cell>
          <cell r="F14482" t="str">
            <v>Shraddha Dighe</v>
          </cell>
          <cell r="G14482">
            <v>46175.727777777778</v>
          </cell>
          <cell r="H14482">
            <v>46177.581944444442</v>
          </cell>
        </row>
        <row r="14483">
          <cell r="A14483" t="str">
            <v>UCW-32147</v>
          </cell>
          <cell r="B14483" t="str">
            <v>Rasasi+Listings+Perfumes+126349+TCF+29th May 2026</v>
          </cell>
          <cell r="C14483" t="str">
            <v>CLOSED</v>
          </cell>
          <cell r="D14483" t="str">
            <v>Medium</v>
          </cell>
          <cell r="E14483" t="str">
            <v>Chirag Dubal</v>
          </cell>
          <cell r="F14483" t="str">
            <v>Shraddha Dighe</v>
          </cell>
          <cell r="G14483">
            <v>46175.62222222222</v>
          </cell>
          <cell r="H14483">
            <v>46177.586111111108</v>
          </cell>
        </row>
        <row r="14484">
          <cell r="A14484" t="str">
            <v>UCW-32128</v>
          </cell>
          <cell r="B14484" t="str">
            <v>Need Help To Add SKU on Website</v>
          </cell>
          <cell r="C14484" t="str">
            <v>CLOSED Due to Inactive/Insufficient Information</v>
          </cell>
          <cell r="D14484" t="str">
            <v>Medium</v>
          </cell>
          <cell r="E14484" t="str">
            <v>Chirag Dubal</v>
          </cell>
          <cell r="F14484" t="str">
            <v>Shraddha Dighe</v>
          </cell>
          <cell r="G14484">
            <v>46175.487500000003</v>
          </cell>
          <cell r="H14484">
            <v>46179.759722222225</v>
          </cell>
        </row>
        <row r="14485">
          <cell r="A14485" t="str">
            <v>UCW-32099</v>
          </cell>
          <cell r="B14485" t="str">
            <v>Tata Cliq  -  New Image Update - Giordano (28-05-2026)</v>
          </cell>
          <cell r="C14485" t="str">
            <v>CLOSED</v>
          </cell>
          <cell r="D14485" t="str">
            <v>Medium</v>
          </cell>
          <cell r="E14485" t="str">
            <v>Chirag Dubal</v>
          </cell>
          <cell r="F14485" t="str">
            <v>Shraddha Dighe</v>
          </cell>
          <cell r="G14485">
            <v>46174.806944444441</v>
          </cell>
          <cell r="H14485">
            <v>46175.796527777777</v>
          </cell>
        </row>
        <row r="14486">
          <cell r="A14486" t="str">
            <v>UCW-32096</v>
          </cell>
          <cell r="B14486" t="str">
            <v>F26 Footwear 01-06-2026 Tata Cliq</v>
          </cell>
          <cell r="C14486" t="str">
            <v>CLOSED</v>
          </cell>
          <cell r="D14486" t="str">
            <v>Medium</v>
          </cell>
          <cell r="E14486" t="str">
            <v>netscribes</v>
          </cell>
          <cell r="F14486" t="str">
            <v>Mohd Tahir Shaikh</v>
          </cell>
          <cell r="G14486">
            <v>46174.802083333336</v>
          </cell>
          <cell r="H14486">
            <v>46176.490972222222</v>
          </cell>
        </row>
        <row r="14487">
          <cell r="A14487" t="str">
            <v>UCW-32094</v>
          </cell>
          <cell r="B14487" t="str">
            <v>Palmonas | Fashion Jwellery | 128366 | 27-05-2026 (240 SKUs)</v>
          </cell>
          <cell r="C14487" t="str">
            <v>CLOSED</v>
          </cell>
          <cell r="D14487" t="str">
            <v>Medium</v>
          </cell>
          <cell r="E14487" t="str">
            <v>Chirag Dubal</v>
          </cell>
          <cell r="F14487" t="str">
            <v>Shraddha Dighe</v>
          </cell>
          <cell r="G14487">
            <v>46174.798611111109</v>
          </cell>
          <cell r="H14487">
            <v>46176.479861111111</v>
          </cell>
        </row>
        <row r="14488">
          <cell r="A14488" t="str">
            <v>UCW-32093</v>
          </cell>
          <cell r="B14488" t="str">
            <v>OOMPH | Cataloging | 27.05.2026 | Fashion Jewellery - TATACLIQ</v>
          </cell>
          <cell r="C14488" t="str">
            <v>CLOSED</v>
          </cell>
          <cell r="D14488" t="str">
            <v>Medium</v>
          </cell>
          <cell r="E14488" t="str">
            <v>Chirag Dubal</v>
          </cell>
          <cell r="F14488" t="str">
            <v>Shraddha Dighe</v>
          </cell>
          <cell r="G14488">
            <v>46174.796527777777</v>
          </cell>
          <cell r="H14488">
            <v>46177.56527777778</v>
          </cell>
        </row>
        <row r="14489">
          <cell r="A14489" t="str">
            <v>UCW-32092</v>
          </cell>
          <cell r="B14489" t="str">
            <v>MNY | Sky Tubes Listing | TATACLIQ</v>
          </cell>
          <cell r="C14489" t="str">
            <v>CLOSED</v>
          </cell>
          <cell r="D14489" t="str">
            <v>Medium</v>
          </cell>
          <cell r="E14489" t="str">
            <v>Chirag Dubal</v>
          </cell>
          <cell r="F14489" t="str">
            <v>Shraddha Dighe</v>
          </cell>
          <cell r="G14489">
            <v>46174.793749999997</v>
          </cell>
          <cell r="H14489">
            <v>46176.472222222219</v>
          </cell>
        </row>
        <row r="14490">
          <cell r="A14490" t="str">
            <v>UCW-32090</v>
          </cell>
          <cell r="B14490" t="str">
            <v>Hoversoul Listing - Poplin Full sleeve</v>
          </cell>
          <cell r="C14490" t="str">
            <v>CLOSED</v>
          </cell>
          <cell r="D14490" t="str">
            <v>Medium</v>
          </cell>
          <cell r="E14490" t="str">
            <v>netscribes</v>
          </cell>
          <cell r="F14490" t="str">
            <v>Mohd Tahir Shaikh</v>
          </cell>
          <cell r="G14490">
            <v>46174.789583333331</v>
          </cell>
          <cell r="H14490">
            <v>46177.532638888886</v>
          </cell>
        </row>
        <row r="14491">
          <cell r="A14491" t="str">
            <v>UCW-32088</v>
          </cell>
          <cell r="B14491" t="str">
            <v>Red Tape +Footwear+127785+New Listing+1222 Skus + 230 Options+ 27 May 2026</v>
          </cell>
          <cell r="C14491" t="str">
            <v>CLOSED</v>
          </cell>
          <cell r="D14491" t="str">
            <v>Medium</v>
          </cell>
          <cell r="E14491" t="str">
            <v>netscribes</v>
          </cell>
          <cell r="F14491" t="str">
            <v>Mohd Tahir Shaikh</v>
          </cell>
          <cell r="G14491">
            <v>46174.779861111114</v>
          </cell>
          <cell r="H14491">
            <v>46176.464583333334</v>
          </cell>
        </row>
        <row r="14492">
          <cell r="A14492" t="str">
            <v>UCW-32083</v>
          </cell>
          <cell r="B14492" t="str">
            <v>WHP Jewellers | Anayra Silver Ring, Anayra Silver Pendant Set, Anayra Silver Necklace Set, Anayra Silver Couple Band| 61 SKU | 126291-WHPJ1 | 27-05-2026</v>
          </cell>
          <cell r="C14492" t="str">
            <v>CLOSED</v>
          </cell>
          <cell r="D14492" t="str">
            <v>Medium</v>
          </cell>
          <cell r="E14492" t="str">
            <v>Chirag Dubal</v>
          </cell>
          <cell r="F14492" t="str">
            <v>Shraddha Dighe</v>
          </cell>
          <cell r="G14492">
            <v>46174.748611111114</v>
          </cell>
          <cell r="H14492">
            <v>46177.486111111109</v>
          </cell>
        </row>
        <row r="14493">
          <cell r="A14493" t="str">
            <v>UCW-32036</v>
          </cell>
          <cell r="B14493" t="str">
            <v xml:space="preserve">Footwear Lot 4 SS26 Skechers -422 SKUs - 90 Style - Marketplace and Luxury - Marketplace seller code - 126948 - Luxury seller code - 128174 - 28.5.2026 </v>
          </cell>
          <cell r="C14493" t="str">
            <v>CLOSED</v>
          </cell>
          <cell r="D14493" t="str">
            <v>Medium</v>
          </cell>
          <cell r="E14493" t="str">
            <v>netscribes</v>
          </cell>
          <cell r="F14493" t="str">
            <v>Mohd Tahir Shaikh</v>
          </cell>
          <cell r="G14493">
            <v>46174.463888888888</v>
          </cell>
          <cell r="H14493">
            <v>46196.805555555555</v>
          </cell>
        </row>
        <row r="14494">
          <cell r="A14494" t="str">
            <v>UCW-32016</v>
          </cell>
          <cell r="B14494" t="str">
            <v>Saint G - 26-05-2026 - 128537 - Party &amp; Club Wear Boots SS26</v>
          </cell>
          <cell r="C14494" t="str">
            <v>CLOSED</v>
          </cell>
          <cell r="D14494" t="str">
            <v>Medium</v>
          </cell>
          <cell r="E14494" t="str">
            <v>Chirag Dubal</v>
          </cell>
          <cell r="F14494" t="str">
            <v>Jaibharathi Jagannathan</v>
          </cell>
          <cell r="G14494">
            <v>46172.925694444442</v>
          </cell>
          <cell r="H14494">
            <v>46174.488194444442</v>
          </cell>
        </row>
        <row r="14495">
          <cell r="A14495" t="str">
            <v>UCW-32014</v>
          </cell>
          <cell r="B14495" t="str">
            <v>Bata KIDs footwear - New listing on Seller code: 100243 and 127887 - 122 SKus_88 Options - 19-05-2026</v>
          </cell>
          <cell r="C14495" t="str">
            <v>CLOSED</v>
          </cell>
          <cell r="D14495" t="str">
            <v>Medium</v>
          </cell>
          <cell r="E14495" t="str">
            <v>netscribes</v>
          </cell>
          <cell r="F14495" t="str">
            <v>Mohd Tahir Shaikh</v>
          </cell>
          <cell r="G14495">
            <v>46172.913888888892</v>
          </cell>
          <cell r="H14495">
            <v>46177.463194444441</v>
          </cell>
        </row>
        <row r="14496">
          <cell r="A14496" t="str">
            <v>UCW-32013</v>
          </cell>
          <cell r="B14496" t="str">
            <v>Women Footwear New Styles For Tatacliq (SS'26) - (Styles-20) 26.05.2026</v>
          </cell>
          <cell r="C14496" t="str">
            <v>CLOSED</v>
          </cell>
          <cell r="D14496" t="str">
            <v>Medium</v>
          </cell>
          <cell r="E14496" t="str">
            <v>Chirag Dubal</v>
          </cell>
          <cell r="F14496" t="str">
            <v>Jaibharathi Jagannathan</v>
          </cell>
          <cell r="G14496">
            <v>46172.912499999999</v>
          </cell>
          <cell r="H14496">
            <v>46175.504166666666</v>
          </cell>
        </row>
        <row r="14497">
          <cell r="A14497" t="str">
            <v>UCW-31994</v>
          </cell>
          <cell r="B14497" t="str">
            <v>Nusuk+Listings+Perfumes+126349+TCF+25th May 2026</v>
          </cell>
          <cell r="C14497" t="str">
            <v>CLOSED</v>
          </cell>
          <cell r="D14497" t="str">
            <v>Medium</v>
          </cell>
          <cell r="E14497" t="str">
            <v>netscribes</v>
          </cell>
          <cell r="F14497" t="str">
            <v>Mohd Tahir Shaikh</v>
          </cell>
          <cell r="G14497">
            <v>46172.575694444444</v>
          </cell>
          <cell r="H14497">
            <v>46175.486111111109</v>
          </cell>
        </row>
        <row r="14498">
          <cell r="A14498" t="str">
            <v>UCW-31992</v>
          </cell>
          <cell r="B14498" t="str">
            <v>E2E - Jewellery - Polki Stories by Raniwala - 40 SKUs</v>
          </cell>
          <cell r="C14498" t="str">
            <v>CLOSED</v>
          </cell>
          <cell r="D14498" t="str">
            <v>Medium</v>
          </cell>
          <cell r="E14498" t="str">
            <v>netscribes</v>
          </cell>
          <cell r="F14498" t="str">
            <v>Mohd Tahir Shaikh</v>
          </cell>
          <cell r="G14498">
            <v>46172.552777777775</v>
          </cell>
          <cell r="H14498">
            <v>46176.456944444442</v>
          </cell>
        </row>
        <row r="14499">
          <cell r="A14499" t="str">
            <v>UCW-31981</v>
          </cell>
          <cell r="B14499" t="str">
            <v>E2E - Vanilla Moon - FTW - 19th May - 492 SKUs</v>
          </cell>
          <cell r="C14499" t="str">
            <v>CLOSED</v>
          </cell>
          <cell r="D14499" t="str">
            <v>Medium</v>
          </cell>
          <cell r="E14499" t="str">
            <v>netscribes</v>
          </cell>
          <cell r="F14499" t="str">
            <v>Mohd Tahir Shaikh</v>
          </cell>
          <cell r="G14499">
            <v>46171.724999999999</v>
          </cell>
          <cell r="H14499">
            <v>46177.441666666666</v>
          </cell>
        </row>
        <row r="14500">
          <cell r="A14500" t="str">
            <v>UCW-31980</v>
          </cell>
          <cell r="B14500" t="str">
            <v>CLONE - [External] - Fw: Urgent - Listing Required</v>
          </cell>
          <cell r="C14500" t="str">
            <v>CLOSED</v>
          </cell>
          <cell r="D14500" t="str">
            <v>Medium</v>
          </cell>
          <cell r="E14500" t="str">
            <v>netscribes</v>
          </cell>
          <cell r="F14500" t="str">
            <v>netscribes</v>
          </cell>
          <cell r="G14500">
            <v>46171.708333333336</v>
          </cell>
          <cell r="H14500">
            <v>46172.572222222225</v>
          </cell>
        </row>
        <row r="14501">
          <cell r="A14501" t="str">
            <v>UCW-31978</v>
          </cell>
          <cell r="B14501" t="str">
            <v>Country name addition - FIFA Jersey</v>
          </cell>
          <cell r="C14501" t="str">
            <v>CLOSED</v>
          </cell>
          <cell r="D14501" t="str">
            <v>Medium</v>
          </cell>
          <cell r="E14501" t="str">
            <v>netscribes</v>
          </cell>
          <cell r="F14501" t="str">
            <v>Mohd Tahir Shaikh</v>
          </cell>
          <cell r="G14501">
            <v>46171.681944444441</v>
          </cell>
          <cell r="H14501">
            <v>46174.422222222223</v>
          </cell>
        </row>
        <row r="14502">
          <cell r="A14502" t="str">
            <v>UCW-31962</v>
          </cell>
          <cell r="B14502" t="str">
            <v>Swiss Arabian+Listings+Perfume+126349+TCF+26th May</v>
          </cell>
          <cell r="C14502" t="str">
            <v>CLOSED</v>
          </cell>
          <cell r="D14502" t="str">
            <v>Medium</v>
          </cell>
          <cell r="E14502" t="str">
            <v>Chirag Dubal</v>
          </cell>
          <cell r="F14502" t="str">
            <v>Simi Raichel Zachariah</v>
          </cell>
          <cell r="G14502">
            <v>46170.594444444447</v>
          </cell>
          <cell r="H14502">
            <v>46174.78402777778</v>
          </cell>
        </row>
        <row r="14503">
          <cell r="A14503" t="str">
            <v>UCW-31961</v>
          </cell>
          <cell r="B14503" t="str">
            <v>Vaseline Gluta Hya Lip Serum code creation</v>
          </cell>
          <cell r="C14503" t="str">
            <v>CLOSED</v>
          </cell>
          <cell r="D14503" t="str">
            <v>Medium</v>
          </cell>
          <cell r="E14503" t="str">
            <v>Chirag Dubal</v>
          </cell>
          <cell r="F14503" t="str">
            <v>Simi Raichel Zachariah</v>
          </cell>
          <cell r="G14503">
            <v>46170.590277777781</v>
          </cell>
          <cell r="H14503">
            <v>46172.578472222223</v>
          </cell>
        </row>
        <row r="14504">
          <cell r="A14504" t="str">
            <v>UCW-31960</v>
          </cell>
          <cell r="B14504" t="str">
            <v>CLONE - Foxtale X Tata Cliq Brightening Moisturizer 50ml Listing</v>
          </cell>
          <cell r="C14504" t="str">
            <v>CLOSED</v>
          </cell>
          <cell r="D14504" t="str">
            <v>Medium</v>
          </cell>
          <cell r="E14504" t="str">
            <v>netscribes</v>
          </cell>
          <cell r="F14504" t="str">
            <v>netscribes</v>
          </cell>
          <cell r="G14504">
            <v>46170.571527777778</v>
          </cell>
          <cell r="H14504">
            <v>46171.839583333334</v>
          </cell>
        </row>
        <row r="14505">
          <cell r="A14505" t="str">
            <v>UCW-31941</v>
          </cell>
          <cell r="B14505" t="str">
            <v>ERROR_Fame Forever by Lifestyle Size Missing for Shorts</v>
          </cell>
          <cell r="C14505" t="str">
            <v>CLOSED</v>
          </cell>
          <cell r="D14505" t="str">
            <v>Medium</v>
          </cell>
          <cell r="E14505" t="str">
            <v>netscribes</v>
          </cell>
          <cell r="F14505" t="str">
            <v>Sushma Ram</v>
          </cell>
          <cell r="G14505">
            <v>46169.786805555559</v>
          </cell>
          <cell r="H14505">
            <v>46172.494444444441</v>
          </cell>
        </row>
        <row r="14506">
          <cell r="A14506" t="str">
            <v>UCW-31939</v>
          </cell>
          <cell r="B14506" t="str">
            <v>ERROR_Fame Forever by Lifestyle Size Missing for Joggers.</v>
          </cell>
          <cell r="C14506" t="str">
            <v>CLOSED</v>
          </cell>
          <cell r="D14506" t="str">
            <v>High</v>
          </cell>
          <cell r="E14506" t="str">
            <v>netscribes</v>
          </cell>
          <cell r="F14506" t="str">
            <v>Sushma Ram</v>
          </cell>
          <cell r="G14506">
            <v>46169.769444444442</v>
          </cell>
          <cell r="H14506">
            <v>46172.493750000001</v>
          </cell>
        </row>
        <row r="14507">
          <cell r="A14507" t="str">
            <v>UCW-31931</v>
          </cell>
          <cell r="B14507" t="str">
            <v>CLONE - New Listing / Tata Cliq / 09.04.2026</v>
          </cell>
          <cell r="C14507" t="str">
            <v>CLOSED</v>
          </cell>
          <cell r="D14507" t="str">
            <v>Medium</v>
          </cell>
          <cell r="E14507" t="str">
            <v>netscribes</v>
          </cell>
          <cell r="F14507" t="str">
            <v>netscribes</v>
          </cell>
          <cell r="G14507">
            <v>46169.706250000003</v>
          </cell>
          <cell r="H14507">
            <v>46171.765277777777</v>
          </cell>
        </row>
        <row r="14508">
          <cell r="A14508" t="str">
            <v>UCW-31910</v>
          </cell>
          <cell r="B14508" t="str">
            <v>Clone - PUMA Apparel 124130 &amp; 125381 New Listing 04-02-2026</v>
          </cell>
          <cell r="C14508" t="str">
            <v>CLOSED</v>
          </cell>
          <cell r="D14508" t="str">
            <v>Medium</v>
          </cell>
          <cell r="E14508" t="str">
            <v>Chirag Dubal</v>
          </cell>
          <cell r="F14508" t="str">
            <v>netscribes</v>
          </cell>
          <cell r="G14508">
            <v>46169.553472222222</v>
          </cell>
          <cell r="H14508">
            <v>46183.392361111109</v>
          </cell>
        </row>
        <row r="14509">
          <cell r="A14509" t="str">
            <v>UCW-31902</v>
          </cell>
          <cell r="B14509" t="str">
            <v>CLONE: E2E - Monkstory - FTW - 21st May - 36 SKUs</v>
          </cell>
          <cell r="C14509" t="str">
            <v>CLOSED</v>
          </cell>
          <cell r="D14509" t="str">
            <v>Medium</v>
          </cell>
          <cell r="E14509" t="str">
            <v>netscribes</v>
          </cell>
          <cell r="F14509" t="str">
            <v>netscribes</v>
          </cell>
          <cell r="G14509">
            <v>46169.513194444444</v>
          </cell>
          <cell r="H14509">
            <v>46172.436805555553</v>
          </cell>
        </row>
        <row r="14510">
          <cell r="A14510" t="str">
            <v>UCW-31900</v>
          </cell>
          <cell r="B14510" t="str">
            <v xml:space="preserve"> New catalogue for listing  25.05.2026</v>
          </cell>
          <cell r="C14510" t="str">
            <v>CLOSED</v>
          </cell>
          <cell r="D14510" t="str">
            <v>Medium</v>
          </cell>
          <cell r="E14510" t="str">
            <v>netscribes</v>
          </cell>
          <cell r="F14510" t="str">
            <v>Mohd Tahir Shaikh</v>
          </cell>
          <cell r="G14510">
            <v>46169.509027777778</v>
          </cell>
          <cell r="H14510">
            <v>46176.425694444442</v>
          </cell>
        </row>
        <row r="14511">
          <cell r="A14511" t="str">
            <v>UCW-31892</v>
          </cell>
          <cell r="B14511" t="str">
            <v>CDG Style A09878C, A09870C Migration on Tata Cliq Luxury.</v>
          </cell>
          <cell r="C14511" t="str">
            <v>CLOSED Due to Inactive/Insufficient Information</v>
          </cell>
          <cell r="D14511" t="str">
            <v>Medium</v>
          </cell>
          <cell r="E14511" t="str">
            <v>netscribes</v>
          </cell>
          <cell r="F14511" t="str">
            <v>Mohd Tahir Shaikh</v>
          </cell>
          <cell r="G14511">
            <v>46168.790277777778</v>
          </cell>
          <cell r="H14511">
            <v>46170.488888888889</v>
          </cell>
        </row>
        <row r="14512">
          <cell r="A14512" t="str">
            <v>UCW-31875</v>
          </cell>
          <cell r="B14512" t="str">
            <v>Urgent - Under Armour Footwear (128047)-25/05/2026</v>
          </cell>
          <cell r="C14512" t="str">
            <v>CLOSED</v>
          </cell>
          <cell r="D14512" t="str">
            <v>Medium</v>
          </cell>
          <cell r="E14512" t="str">
            <v>netscribes</v>
          </cell>
          <cell r="F14512" t="str">
            <v>Mohd Tahir Shaikh</v>
          </cell>
          <cell r="G14512">
            <v>46168.728472222225</v>
          </cell>
          <cell r="H14512">
            <v>46175.472916666666</v>
          </cell>
        </row>
        <row r="14513">
          <cell r="A14513" t="str">
            <v>UCW-31872</v>
          </cell>
          <cell r="B14513" t="str">
            <v>CLONE - Hoversoul Listing   - Nityanikar 09 Dec 2025</v>
          </cell>
          <cell r="C14513" t="str">
            <v>CLOSED</v>
          </cell>
          <cell r="D14513" t="str">
            <v>Medium</v>
          </cell>
          <cell r="E14513" t="str">
            <v>netscribes</v>
          </cell>
          <cell r="F14513" t="str">
            <v>netscribes</v>
          </cell>
          <cell r="G14513">
            <v>46168.726388888892</v>
          </cell>
          <cell r="H14513">
            <v>46171.759722222225</v>
          </cell>
        </row>
        <row r="14514">
          <cell r="A14514" t="str">
            <v>UCW-31870</v>
          </cell>
          <cell r="B14514" t="str">
            <v>Asian Footwear Listing 25 May 2026</v>
          </cell>
          <cell r="C14514" t="str">
            <v>CLOSED</v>
          </cell>
          <cell r="D14514" t="str">
            <v>Medium</v>
          </cell>
          <cell r="E14514" t="str">
            <v>netscribes</v>
          </cell>
          <cell r="F14514" t="str">
            <v>Mohd Tahir Shaikh</v>
          </cell>
          <cell r="G14514">
            <v>46168.707638888889</v>
          </cell>
          <cell r="H14514">
            <v>46171.728472222225</v>
          </cell>
        </row>
        <row r="14515">
          <cell r="A14515" t="str">
            <v>UCW-31862</v>
          </cell>
          <cell r="B14515" t="str">
            <v>CLONE - Woodland / Footwear / 2714 sku's / 377 Options / 29-04-26</v>
          </cell>
          <cell r="C14515" t="str">
            <v>CLOSED</v>
          </cell>
          <cell r="D14515" t="str">
            <v>Medium</v>
          </cell>
          <cell r="E14515" t="str">
            <v>netscribes</v>
          </cell>
          <cell r="F14515" t="str">
            <v>netscribes</v>
          </cell>
          <cell r="G14515">
            <v>46168.678472222222</v>
          </cell>
          <cell r="H14515">
            <v>46177.914583333331</v>
          </cell>
        </row>
        <row r="14516">
          <cell r="A14516" t="str">
            <v>UCW-31849</v>
          </cell>
          <cell r="B14516" t="str">
            <v>E2E - Monkstory - FTW - 21st May - 36 SKUs</v>
          </cell>
          <cell r="C14516" t="str">
            <v>CLOSED</v>
          </cell>
          <cell r="D14516" t="str">
            <v>Medium</v>
          </cell>
          <cell r="E14516" t="str">
            <v>Chirag Dubal</v>
          </cell>
          <cell r="F14516" t="str">
            <v>Shloka Chakre</v>
          </cell>
          <cell r="G14516">
            <v>46168.631944444445</v>
          </cell>
          <cell r="H14516">
            <v>46172.5</v>
          </cell>
        </row>
        <row r="14517">
          <cell r="A14517" t="str">
            <v>UCW-31831</v>
          </cell>
          <cell r="B14517" t="str">
            <v>Request to Latch Attached SKUs on TCL - 22.5.2026</v>
          </cell>
          <cell r="C14517" t="str">
            <v>CLOSED</v>
          </cell>
          <cell r="D14517" t="str">
            <v>Medium</v>
          </cell>
          <cell r="E14517" t="str">
            <v>netscribes</v>
          </cell>
          <cell r="F14517" t="str">
            <v>Mohd Tahir Shaikh</v>
          </cell>
          <cell r="G14517">
            <v>46168.493750000001</v>
          </cell>
          <cell r="H14517">
            <v>46178.520833333336</v>
          </cell>
        </row>
        <row r="14518">
          <cell r="A14518" t="str">
            <v>UCW-31820</v>
          </cell>
          <cell r="B14518" t="str">
            <v>ERROR_Catalogue New errors for the Multibrands Agency (NETSCRIBES) 25th MAY_NC</v>
          </cell>
          <cell r="C14518" t="str">
            <v>CLOSED</v>
          </cell>
          <cell r="D14518" t="str">
            <v>Medium</v>
          </cell>
          <cell r="E14518" t="str">
            <v>netscribes</v>
          </cell>
          <cell r="F14518" t="str">
            <v>Sushma Ram</v>
          </cell>
          <cell r="G14518">
            <v>46167.780555555553</v>
          </cell>
          <cell r="H14518">
            <v>46192.470138888886</v>
          </cell>
        </row>
        <row r="14519">
          <cell r="A14519" t="str">
            <v>UCW-31816</v>
          </cell>
          <cell r="B14519" t="str">
            <v>CLONE-Vantier Shoes - 7th April 26 - 129308 - New collection - Luxury</v>
          </cell>
          <cell r="C14519" t="str">
            <v>CLOSED</v>
          </cell>
          <cell r="D14519" t="str">
            <v>Medium</v>
          </cell>
          <cell r="E14519" t="str">
            <v>netscribes</v>
          </cell>
          <cell r="F14519" t="str">
            <v>netscribes</v>
          </cell>
          <cell r="G14519">
            <v>46167.765972222223</v>
          </cell>
          <cell r="H14519">
            <v>46168.526388888888</v>
          </cell>
        </row>
        <row r="14520">
          <cell r="A14520" t="str">
            <v>UCW-31811</v>
          </cell>
          <cell r="B14520" t="str">
            <v>TCL X FLEXNEST - NEW LISTINGS - URGENT</v>
          </cell>
          <cell r="C14520" t="str">
            <v>CLOSED</v>
          </cell>
          <cell r="D14520" t="str">
            <v>Medium</v>
          </cell>
          <cell r="E14520" t="str">
            <v>netscribes</v>
          </cell>
          <cell r="F14520" t="str">
            <v>Mohd Tahir Shaikh</v>
          </cell>
          <cell r="G14520">
            <v>46167.75</v>
          </cell>
          <cell r="H14520">
            <v>46169.505555555559</v>
          </cell>
        </row>
        <row r="14521">
          <cell r="A14521" t="str">
            <v>UCW-31805</v>
          </cell>
          <cell r="B14521" t="str">
            <v>Lattafa+Listing+Perfumes+126349+TCF+21st May 2026</v>
          </cell>
          <cell r="C14521" t="str">
            <v>CLOSED</v>
          </cell>
          <cell r="D14521" t="str">
            <v>Medium</v>
          </cell>
          <cell r="E14521" t="str">
            <v>Chirag Dubal</v>
          </cell>
          <cell r="F14521" t="str">
            <v>Shraddha Dighe</v>
          </cell>
          <cell r="G14521">
            <v>46167.731249999997</v>
          </cell>
          <cell r="H14521">
            <v>46171.716666666667</v>
          </cell>
        </row>
        <row r="14522">
          <cell r="A14522" t="str">
            <v>UCW-31802</v>
          </cell>
          <cell r="B14522" t="str">
            <v>Transition Details | Tata CliQ</v>
          </cell>
          <cell r="C14522" t="str">
            <v>CLOSED Due to Inactive/Insufficient Information</v>
          </cell>
          <cell r="D14522" t="str">
            <v>Medium</v>
          </cell>
          <cell r="E14522" t="str">
            <v>Chirag Dubal</v>
          </cell>
          <cell r="F14522" t="str">
            <v>Shraddha Dighe</v>
          </cell>
          <cell r="G14522">
            <v>46167.716666666667</v>
          </cell>
          <cell r="H14522">
            <v>46171.941666666666</v>
          </cell>
        </row>
        <row r="14523">
          <cell r="A14523" t="str">
            <v>UCW-31799</v>
          </cell>
          <cell r="B14523" t="str">
            <v>Gritti Cataloging</v>
          </cell>
          <cell r="C14523" t="str">
            <v>CLOSED</v>
          </cell>
          <cell r="D14523" t="str">
            <v>Medium</v>
          </cell>
          <cell r="E14523" t="str">
            <v>Chirag Dubal</v>
          </cell>
          <cell r="F14523" t="str">
            <v>Shraddha Dighe</v>
          </cell>
          <cell r="G14523">
            <v>46167.706944444442</v>
          </cell>
          <cell r="H14523">
            <v>46169.497916666667</v>
          </cell>
        </row>
        <row r="14524">
          <cell r="A14524" t="str">
            <v>UCW-31795</v>
          </cell>
          <cell r="B14524" t="str">
            <v>New Listings_Riiffs Parfums</v>
          </cell>
          <cell r="C14524" t="str">
            <v>CLOSED Due to Inactive/Insufficient Information</v>
          </cell>
          <cell r="D14524" t="str">
            <v>Medium</v>
          </cell>
          <cell r="E14524" t="str">
            <v>Chirag Dubal</v>
          </cell>
          <cell r="F14524" t="str">
            <v>Shraddha Dighe</v>
          </cell>
          <cell r="G14524">
            <v>46167.699305555558</v>
          </cell>
          <cell r="H14524">
            <v>46167.8125</v>
          </cell>
        </row>
        <row r="14525">
          <cell r="A14525" t="str">
            <v>UCW-31788</v>
          </cell>
          <cell r="B14525" t="str">
            <v>Woodland / Footwear / 2714 sku's / 377 Options / 29-04-26</v>
          </cell>
          <cell r="C14525" t="str">
            <v>CLOSED</v>
          </cell>
          <cell r="D14525" t="str">
            <v>Medium</v>
          </cell>
          <cell r="E14525" t="str">
            <v>Chirag Dubal</v>
          </cell>
          <cell r="F14525" t="str">
            <v>Shloka Chakre</v>
          </cell>
          <cell r="G14525">
            <v>46167.664583333331</v>
          </cell>
          <cell r="H14525">
            <v>46177.914583333331</v>
          </cell>
        </row>
        <row r="14526">
          <cell r="A14526" t="str">
            <v>UCW-31767</v>
          </cell>
          <cell r="B14526" t="str">
            <v>CLONE - Soulflower x TataCliq Connect</v>
          </cell>
          <cell r="C14526" t="str">
            <v>CLOSED</v>
          </cell>
          <cell r="D14526" t="str">
            <v>Medium</v>
          </cell>
          <cell r="E14526" t="str">
            <v>Chirag Dubal</v>
          </cell>
          <cell r="F14526" t="str">
            <v>Shraddha Dighe</v>
          </cell>
          <cell r="G14526">
            <v>46167.470138888886</v>
          </cell>
          <cell r="H14526">
            <v>46171.45416666667</v>
          </cell>
        </row>
        <row r="14527">
          <cell r="A14527" t="str">
            <v>UCW-31766</v>
          </cell>
          <cell r="B14527" t="str">
            <v>Luxury Platform Addition - Embryolisse</v>
          </cell>
          <cell r="C14527" t="str">
            <v>CLOSED Due to Inactive/Insufficient Information</v>
          </cell>
          <cell r="D14527" t="str">
            <v>Medium</v>
          </cell>
          <cell r="E14527" t="str">
            <v>Chirag Dubal</v>
          </cell>
          <cell r="F14527" t="str">
            <v>Shraddha Dighe</v>
          </cell>
          <cell r="G14527">
            <v>46167.453472222223</v>
          </cell>
          <cell r="H14527">
            <v>46171.84375</v>
          </cell>
        </row>
        <row r="14528">
          <cell r="A14528" t="str">
            <v>UCW-31765</v>
          </cell>
          <cell r="B14528" t="str">
            <v>Embryolisse : Catalog Update</v>
          </cell>
          <cell r="C14528" t="str">
            <v>CLOSED</v>
          </cell>
          <cell r="D14528" t="str">
            <v>Medium</v>
          </cell>
          <cell r="E14528" t="str">
            <v>Mohd Tahir Shaikh</v>
          </cell>
          <cell r="F14528" t="str">
            <v>Shraddha Dighe</v>
          </cell>
          <cell r="G14528">
            <v>46167.450694444444</v>
          </cell>
          <cell r="H14528">
            <v>46171.836805555555</v>
          </cell>
        </row>
        <row r="14529">
          <cell r="A14529" t="str">
            <v>UCW-31760</v>
          </cell>
          <cell r="B14529" t="str">
            <v>Jokerandwitch | Fashion Jewellery | 127801 | 20-05-2026</v>
          </cell>
          <cell r="C14529" t="str">
            <v>CLOSED Due to Inactive/Insufficient Information</v>
          </cell>
          <cell r="D14529" t="str">
            <v>Medium</v>
          </cell>
          <cell r="E14529" t="str">
            <v>Chirag Dubal</v>
          </cell>
          <cell r="F14529" t="str">
            <v>Shraddha Dighe</v>
          </cell>
          <cell r="G14529">
            <v>46166.738194444442</v>
          </cell>
          <cell r="H14529">
            <v>46186.575694444444</v>
          </cell>
        </row>
        <row r="14530">
          <cell r="A14530" t="str">
            <v>UCW-31758</v>
          </cell>
          <cell r="B14530" t="str">
            <v>ERROR_New Listings_Rasasi</v>
          </cell>
          <cell r="C14530" t="str">
            <v>CLOSED</v>
          </cell>
          <cell r="D14530" t="str">
            <v>Medium</v>
          </cell>
          <cell r="E14530" t="str">
            <v>Chirag Dubal</v>
          </cell>
          <cell r="F14530" t="str">
            <v>Shraddha Dighe</v>
          </cell>
          <cell r="G14530">
            <v>46166.732638888891</v>
          </cell>
          <cell r="H14530">
            <v>46171.804861111108</v>
          </cell>
        </row>
        <row r="14531">
          <cell r="A14531" t="str">
            <v>UCW-31757</v>
          </cell>
          <cell r="B14531" t="str">
            <v>Colors Queen || Makeup || 129094 || 22-05-2026</v>
          </cell>
          <cell r="C14531" t="str">
            <v>CLOSED</v>
          </cell>
          <cell r="D14531" t="str">
            <v>Medium</v>
          </cell>
          <cell r="E14531" t="str">
            <v>Chirag Dubal</v>
          </cell>
          <cell r="F14531" t="str">
            <v>Shraddha Dighe</v>
          </cell>
          <cell r="G14531">
            <v>46166.731249999997</v>
          </cell>
          <cell r="H14531">
            <v>46175.502083333333</v>
          </cell>
        </row>
        <row r="14532">
          <cell r="A14532" t="str">
            <v>UCW-31756</v>
          </cell>
          <cell r="B14532" t="str">
            <v>Request for Image Update || 21/05/2026</v>
          </cell>
          <cell r="C14532" t="str">
            <v>CLOSED</v>
          </cell>
          <cell r="D14532" t="str">
            <v>Medium</v>
          </cell>
          <cell r="E14532" t="str">
            <v>Chirag Dubal</v>
          </cell>
          <cell r="F14532" t="str">
            <v>Shraddha Dighe</v>
          </cell>
          <cell r="G14532">
            <v>46166.725694444445</v>
          </cell>
          <cell r="H14532">
            <v>46168.618750000001</v>
          </cell>
        </row>
        <row r="14533">
          <cell r="A14533" t="str">
            <v>UCW-31754</v>
          </cell>
          <cell r="B14533" t="str">
            <v>Image Update On Tatacliq (Brand Name - Globus) (13.10.2025) (Ethnic Wear)</v>
          </cell>
          <cell r="C14533" t="str">
            <v>CLOSED</v>
          </cell>
          <cell r="D14533" t="str">
            <v>Medium</v>
          </cell>
          <cell r="E14533" t="str">
            <v>Chirag Dubal</v>
          </cell>
          <cell r="F14533" t="str">
            <v>Shraddha Dighe</v>
          </cell>
          <cell r="G14533">
            <v>46166.722222222219</v>
          </cell>
          <cell r="H14533">
            <v>46169.559027777781</v>
          </cell>
        </row>
        <row r="14534">
          <cell r="A14534" t="str">
            <v>UCW-31749</v>
          </cell>
          <cell r="B14534" t="str">
            <v>Tata Cliq - Hermès Images update</v>
          </cell>
          <cell r="C14534" t="str">
            <v>CLOSED</v>
          </cell>
          <cell r="D14534" t="str">
            <v>Medium</v>
          </cell>
          <cell r="E14534" t="str">
            <v>Chirag Dubal</v>
          </cell>
          <cell r="F14534" t="str">
            <v>Shraddha Dighe</v>
          </cell>
          <cell r="G14534">
            <v>46166.693055555559</v>
          </cell>
          <cell r="H14534">
            <v>46171.649305555555</v>
          </cell>
        </row>
        <row r="14535">
          <cell r="A14535" t="str">
            <v>UCW-31746</v>
          </cell>
          <cell r="B14535" t="str">
            <v>RC JC - MRP Update</v>
          </cell>
          <cell r="C14535" t="str">
            <v>CLOSED Due to Inactive/Insufficient Information</v>
          </cell>
          <cell r="D14535" t="str">
            <v>Medium</v>
          </cell>
          <cell r="E14535" t="str">
            <v>Chirag Dubal</v>
          </cell>
          <cell r="F14535" t="str">
            <v>Shraddha Dighe</v>
          </cell>
          <cell r="G14535">
            <v>46166.65625</v>
          </cell>
          <cell r="H14535">
            <v>46168.600694444445</v>
          </cell>
        </row>
        <row r="14536">
          <cell r="A14536" t="str">
            <v>UCW-31745</v>
          </cell>
          <cell r="B14536" t="str">
            <v>H K JEWELS | MIX COLLECTION | 124197 | 21-05-2026</v>
          </cell>
          <cell r="C14536" t="str">
            <v>CLOSED</v>
          </cell>
          <cell r="D14536" t="str">
            <v>Medium</v>
          </cell>
          <cell r="E14536" t="str">
            <v>Chirag Dubal</v>
          </cell>
          <cell r="F14536" t="str">
            <v>Shraddha Dighe</v>
          </cell>
          <cell r="G14536">
            <v>46166.651388888888</v>
          </cell>
          <cell r="H14536">
            <v>46169.466666666667</v>
          </cell>
        </row>
        <row r="14537">
          <cell r="A14537" t="str">
            <v>UCW-31739</v>
          </cell>
          <cell r="B14537" t="str">
            <v>Tata Cliq Product Listing</v>
          </cell>
          <cell r="C14537" t="str">
            <v>CLOSED</v>
          </cell>
          <cell r="D14537" t="str">
            <v>Medium</v>
          </cell>
          <cell r="E14537" t="str">
            <v>Chirag Dubal</v>
          </cell>
          <cell r="F14537" t="str">
            <v>Shraddha Dighe</v>
          </cell>
          <cell r="G14537">
            <v>46165.712500000001</v>
          </cell>
          <cell r="H14537">
            <v>46188.714583333334</v>
          </cell>
        </row>
        <row r="14538">
          <cell r="A14538" t="str">
            <v>UCW-31736</v>
          </cell>
          <cell r="B14538" t="str">
            <v>Riffs+Listings+Perfumes+126349+TCF+20th May 2026</v>
          </cell>
          <cell r="C14538" t="str">
            <v>CLOSED</v>
          </cell>
          <cell r="D14538" t="str">
            <v>Medium</v>
          </cell>
          <cell r="E14538" t="str">
            <v>Chirag Dubal</v>
          </cell>
          <cell r="F14538" t="str">
            <v>Shraddha Dighe</v>
          </cell>
          <cell r="G14538">
            <v>46165.7</v>
          </cell>
          <cell r="H14538">
            <v>46168.461111111108</v>
          </cell>
        </row>
        <row r="14539">
          <cell r="A14539" t="str">
            <v>UCW-31734</v>
          </cell>
          <cell r="B14539" t="str">
            <v>Meghante Listing _ Size change_Revised images also shared _Seller ID 128830</v>
          </cell>
          <cell r="C14539" t="str">
            <v>CLOSED</v>
          </cell>
          <cell r="D14539" t="str">
            <v>Medium</v>
          </cell>
          <cell r="E14539" t="str">
            <v>Chirag Dubal</v>
          </cell>
          <cell r="F14539" t="str">
            <v>Shraddha Dighe</v>
          </cell>
          <cell r="G14539">
            <v>46165.696527777778</v>
          </cell>
          <cell r="H14539">
            <v>46169.544444444444</v>
          </cell>
        </row>
        <row r="14540">
          <cell r="A14540" t="str">
            <v>UCW-31732</v>
          </cell>
          <cell r="B14540" t="str">
            <v>Packaging Label Update - Tata</v>
          </cell>
          <cell r="C14540" t="str">
            <v>CLOSED</v>
          </cell>
          <cell r="D14540" t="str">
            <v>Medium</v>
          </cell>
          <cell r="E14540" t="str">
            <v>Chirag Dubal</v>
          </cell>
          <cell r="F14540" t="str">
            <v>Shraddha Dighe</v>
          </cell>
          <cell r="G14540">
            <v>46165.691666666666</v>
          </cell>
          <cell r="H14540">
            <v>46169.537499999999</v>
          </cell>
        </row>
        <row r="14541">
          <cell r="A14541" t="str">
            <v>UCW-31729</v>
          </cell>
          <cell r="B14541" t="str">
            <v>Tata Playboy cataloguing 18th May</v>
          </cell>
          <cell r="C14541" t="str">
            <v>CLOSED</v>
          </cell>
          <cell r="D14541" t="str">
            <v>Medium</v>
          </cell>
          <cell r="E14541" t="str">
            <v>Chirag Dubal</v>
          </cell>
          <cell r="F14541" t="str">
            <v>Shraddha Dighe</v>
          </cell>
          <cell r="G14541">
            <v>46165.677777777775</v>
          </cell>
          <cell r="H14541">
            <v>46167.606249999997</v>
          </cell>
        </row>
        <row r="14542">
          <cell r="A14542" t="str">
            <v>UCW-31728</v>
          </cell>
          <cell r="B14542" t="str">
            <v>Libas Apparel 127532 21-05-2026 (SIZE ADDITION)</v>
          </cell>
          <cell r="C14542" t="str">
            <v>CLOSED</v>
          </cell>
          <cell r="D14542" t="str">
            <v>Medium</v>
          </cell>
          <cell r="E14542" t="str">
            <v>Chirag Dubal</v>
          </cell>
          <cell r="F14542" t="str">
            <v>Shraddha Dighe</v>
          </cell>
          <cell r="G14542">
            <v>46165.675694444442</v>
          </cell>
          <cell r="H14542">
            <v>46168.459027777775</v>
          </cell>
        </row>
        <row r="14543">
          <cell r="A14543" t="str">
            <v>UCW-31714</v>
          </cell>
          <cell r="B14543" t="str">
            <v>BRAND DAALI -DISCRIPTION CHANGE</v>
          </cell>
          <cell r="C14543" t="str">
            <v>CLOSED</v>
          </cell>
          <cell r="D14543" t="str">
            <v>Medium</v>
          </cell>
          <cell r="E14543" t="str">
            <v>netscribes</v>
          </cell>
          <cell r="F14543" t="str">
            <v>Mohd Tahir Shaikh</v>
          </cell>
          <cell r="G14543">
            <v>46164.785416666666</v>
          </cell>
          <cell r="H14543">
            <v>46167.425000000003</v>
          </cell>
        </row>
        <row r="14544">
          <cell r="A14544" t="str">
            <v>UCW-31710</v>
          </cell>
          <cell r="B14544" t="str">
            <v>GNC: New Listing</v>
          </cell>
          <cell r="C14544" t="str">
            <v>CLOSED</v>
          </cell>
          <cell r="D14544" t="str">
            <v>Medium</v>
          </cell>
          <cell r="E14544" t="str">
            <v>netscribes</v>
          </cell>
          <cell r="F14544" t="str">
            <v>Mohd Tahir Shaikh</v>
          </cell>
          <cell r="G14544">
            <v>46164.749305555553</v>
          </cell>
          <cell r="H14544">
            <v>46171.436805555553</v>
          </cell>
        </row>
        <row r="14545">
          <cell r="A14545" t="str">
            <v>UCW-31707</v>
          </cell>
          <cell r="B14545" t="str">
            <v>Nexxus GWP | Listing Details</v>
          </cell>
          <cell r="C14545" t="str">
            <v>CLOSED</v>
          </cell>
          <cell r="D14545" t="str">
            <v>Medium</v>
          </cell>
          <cell r="E14545" t="str">
            <v>Chirag Dubal</v>
          </cell>
          <cell r="F14545" t="str">
            <v>Shraddha Dighe</v>
          </cell>
          <cell r="G14545">
            <v>46164.730555555558</v>
          </cell>
          <cell r="H14545">
            <v>46165.647916666669</v>
          </cell>
        </row>
        <row r="14546">
          <cell r="A14546" t="str">
            <v>UCW-31705</v>
          </cell>
          <cell r="B14546" t="str">
            <v>Lot 1 SS26 Skechers -2080 SKUs - 278 Style - Marketplace and Luxury - Marketplace seller code - 126948 - Luxury seller code - 128174 - Footwear - 19.5.2026</v>
          </cell>
          <cell r="C14546" t="str">
            <v>CLOSED</v>
          </cell>
          <cell r="D14546" t="str">
            <v>Medium</v>
          </cell>
          <cell r="E14546" t="str">
            <v>netscribes</v>
          </cell>
          <cell r="F14546" t="str">
            <v>Mohd Tahir Shaikh</v>
          </cell>
          <cell r="G14546">
            <v>46164.716666666667</v>
          </cell>
          <cell r="H14546">
            <v>46171.561111111114</v>
          </cell>
        </row>
        <row r="14547">
          <cell r="A14547" t="str">
            <v>UCW-31702</v>
          </cell>
          <cell r="B14547" t="str">
            <v>Sell now - Tata Cliq-adidas DTC Apparel  Attributes_18-03-26</v>
          </cell>
          <cell r="C14547" t="str">
            <v>CLOSED</v>
          </cell>
          <cell r="D14547" t="str">
            <v>Medium</v>
          </cell>
          <cell r="E14547" t="str">
            <v>Chirag Dubal</v>
          </cell>
          <cell r="F14547" t="str">
            <v>netscribes</v>
          </cell>
          <cell r="G14547">
            <v>46164.692361111112</v>
          </cell>
          <cell r="H14547">
            <v>46223.501388888886</v>
          </cell>
        </row>
        <row r="14548">
          <cell r="A14548" t="str">
            <v>UCW-31699</v>
          </cell>
          <cell r="B14548" t="str">
            <v>CLONE - New lisitng Tatacliq : TOTAPARI | JEWELLERY | 128997 | 09-MAY-2026( 64 SKU )</v>
          </cell>
          <cell r="C14548" t="str">
            <v>CLOSED</v>
          </cell>
          <cell r="D14548" t="str">
            <v>Medium</v>
          </cell>
          <cell r="E14548" t="str">
            <v>Chirag Dubal</v>
          </cell>
          <cell r="F14548" t="str">
            <v>Shraddha Dighe</v>
          </cell>
          <cell r="G14548">
            <v>46164.683333333334</v>
          </cell>
          <cell r="H14548">
            <v>46165.59652777778</v>
          </cell>
        </row>
        <row r="14549">
          <cell r="A14549" t="str">
            <v>UCW-31695</v>
          </cell>
          <cell r="B14549" t="str">
            <v>Tatacliq listings new batch 22-05</v>
          </cell>
          <cell r="C14549" t="str">
            <v>CLOSED</v>
          </cell>
          <cell r="D14549" t="str">
            <v>Medium</v>
          </cell>
          <cell r="E14549" t="str">
            <v>Chirag Dubal</v>
          </cell>
          <cell r="F14549" t="str">
            <v>Shraddha Dighe</v>
          </cell>
          <cell r="G14549">
            <v>46164.668749999997</v>
          </cell>
          <cell r="H14549">
            <v>46167.586111111108</v>
          </cell>
        </row>
        <row r="14550">
          <cell r="A14550" t="str">
            <v>UCW-31684</v>
          </cell>
          <cell r="B14550" t="str">
            <v>E2E - Rosso Brunello - FTW - 20th May - 242 SKUs</v>
          </cell>
          <cell r="C14550" t="str">
            <v>CLOSED</v>
          </cell>
          <cell r="D14550" t="str">
            <v>Medium</v>
          </cell>
          <cell r="E14550" t="str">
            <v>Chirag Dubal</v>
          </cell>
          <cell r="F14550" t="str">
            <v>Shloka Chakre</v>
          </cell>
          <cell r="G14550">
            <v>46164.556250000001</v>
          </cell>
          <cell r="H14550">
            <v>46167.578472222223</v>
          </cell>
        </row>
        <row r="14551">
          <cell r="A14551" t="str">
            <v>UCW-31683</v>
          </cell>
          <cell r="B14551" t="str">
            <v>Puma + footwear + 124055+ mapping (14-05-2026)</v>
          </cell>
          <cell r="C14551" t="str">
            <v>CLOSED</v>
          </cell>
          <cell r="D14551" t="str">
            <v>Medium</v>
          </cell>
          <cell r="E14551" t="str">
            <v>Chirag Dubal</v>
          </cell>
          <cell r="F14551" t="str">
            <v>netscribes</v>
          </cell>
          <cell r="G14551">
            <v>46164.550694444442</v>
          </cell>
          <cell r="H14551">
            <v>46223.501388888886</v>
          </cell>
        </row>
        <row r="14552">
          <cell r="A14552" t="str">
            <v>UCW-31678</v>
          </cell>
          <cell r="B14552" t="str">
            <v>ERROR_Catalogue New errors for the brand Soch Agency (NETSCRIBES) 22ND MAY_NC</v>
          </cell>
          <cell r="C14552" t="str">
            <v>CLOSED</v>
          </cell>
          <cell r="D14552" t="str">
            <v>Medium</v>
          </cell>
          <cell r="E14552" t="str">
            <v>netscribes</v>
          </cell>
          <cell r="F14552" t="str">
            <v>Sushma Ram</v>
          </cell>
          <cell r="G14552">
            <v>46164.53125</v>
          </cell>
          <cell r="H14552">
            <v>46196.749305555553</v>
          </cell>
        </row>
        <row r="14553">
          <cell r="A14553" t="str">
            <v>UCW-31658</v>
          </cell>
          <cell r="B14553" t="str">
            <v>Clone-Tata lux New latching - 07_05</v>
          </cell>
          <cell r="C14553" t="str">
            <v>CLOSED</v>
          </cell>
          <cell r="D14553" t="str">
            <v>Medium</v>
          </cell>
          <cell r="E14553" t="str">
            <v>Chirag Dubal</v>
          </cell>
          <cell r="F14553" t="str">
            <v>netscribes</v>
          </cell>
          <cell r="G14553">
            <v>46163.780555555553</v>
          </cell>
          <cell r="H14553">
            <v>46172.795138888891</v>
          </cell>
        </row>
        <row r="14554">
          <cell r="A14554" t="str">
            <v>UCW-31642</v>
          </cell>
          <cell r="B14554" t="str">
            <v>Garnier | PDP Serum Cleanser Update | TATACLIQ</v>
          </cell>
          <cell r="C14554" t="str">
            <v>CLOSED</v>
          </cell>
          <cell r="D14554" t="str">
            <v>Medium</v>
          </cell>
          <cell r="E14554" t="str">
            <v>Chirag Dubal</v>
          </cell>
          <cell r="F14554" t="str">
            <v>Shraddha Dighe</v>
          </cell>
          <cell r="G14554">
            <v>46163.707638888889</v>
          </cell>
          <cell r="H14554">
            <v>46165.5625</v>
          </cell>
        </row>
        <row r="14555">
          <cell r="A14555" t="str">
            <v>UCW-31641</v>
          </cell>
          <cell r="B14555" t="str">
            <v>Content Sheet</v>
          </cell>
          <cell r="C14555" t="str">
            <v>CLOSED Due to Inactive/Insufficient Information</v>
          </cell>
          <cell r="D14555" t="str">
            <v>Medium</v>
          </cell>
          <cell r="E14555" t="str">
            <v>Chirag Dubal</v>
          </cell>
          <cell r="F14555" t="str">
            <v>Shraddha Dighe</v>
          </cell>
          <cell r="G14555">
            <v>46163.7</v>
          </cell>
          <cell r="H14555">
            <v>46198.92291666667</v>
          </cell>
        </row>
        <row r="14556">
          <cell r="A14556" t="str">
            <v>UCW-31639</v>
          </cell>
          <cell r="B14556" t="str">
            <v>Colors Queen || Makeup || 129094 || 17-03-2026</v>
          </cell>
          <cell r="C14556" t="str">
            <v>CLOSED</v>
          </cell>
          <cell r="D14556" t="str">
            <v>Medium</v>
          </cell>
          <cell r="E14556" t="str">
            <v>Chirag Dubal</v>
          </cell>
          <cell r="F14556" t="str">
            <v>Shraddha Dighe</v>
          </cell>
          <cell r="G14556">
            <v>46163.695138888892</v>
          </cell>
          <cell r="H14556">
            <v>46165.797222222223</v>
          </cell>
        </row>
        <row r="14557">
          <cell r="A14557" t="str">
            <v>UCW-31604</v>
          </cell>
          <cell r="B14557" t="str">
            <v>Sell Now - Tata Cliq-adidas DTC|Footwear| Attributes_24-03-26</v>
          </cell>
          <cell r="C14557" t="str">
            <v>CLOSED</v>
          </cell>
          <cell r="D14557" t="str">
            <v>Medium</v>
          </cell>
          <cell r="E14557" t="str">
            <v>Chirag Dubal</v>
          </cell>
          <cell r="F14557" t="str">
            <v>netscribes</v>
          </cell>
          <cell r="G14557">
            <v>46162.836805555555</v>
          </cell>
          <cell r="H14557">
            <v>46223.501388888886</v>
          </cell>
        </row>
        <row r="14558">
          <cell r="A14558" t="str">
            <v>UCW-31591</v>
          </cell>
          <cell r="B14558" t="str">
            <v>NPI- Mamaearth x Tata Cliq | May'26</v>
          </cell>
          <cell r="C14558" t="str">
            <v>CLOSED</v>
          </cell>
          <cell r="D14558" t="str">
            <v>Medium</v>
          </cell>
          <cell r="E14558" t="str">
            <v>Chirag Dubal</v>
          </cell>
          <cell r="F14558" t="str">
            <v>Shraddha Dighe</v>
          </cell>
          <cell r="G14558">
            <v>46162.761111111111</v>
          </cell>
          <cell r="H14558">
            <v>46172.504166666666</v>
          </cell>
        </row>
        <row r="14559">
          <cell r="A14559" t="str">
            <v>UCW-31588</v>
          </cell>
          <cell r="B14559" t="str">
            <v>Request to Replace Old Images with New Images</v>
          </cell>
          <cell r="C14559" t="str">
            <v>CLOSED</v>
          </cell>
          <cell r="D14559" t="str">
            <v>Medium</v>
          </cell>
          <cell r="E14559" t="str">
            <v>Chirag Dubal</v>
          </cell>
          <cell r="F14559" t="str">
            <v>Shraddha Dighe</v>
          </cell>
          <cell r="G14559">
            <v>46162.752083333333</v>
          </cell>
          <cell r="H14559">
            <v>46171.534722222219</v>
          </cell>
        </row>
        <row r="14560">
          <cell r="A14560" t="str">
            <v>UCW-31562</v>
          </cell>
          <cell r="B14560" t="str">
            <v>The Souled Store Footwear 123858 18-05-2026</v>
          </cell>
          <cell r="C14560" t="str">
            <v>CLOSED</v>
          </cell>
          <cell r="D14560" t="str">
            <v>Medium</v>
          </cell>
          <cell r="E14560" t="str">
            <v>netscribes</v>
          </cell>
          <cell r="F14560" t="str">
            <v>Mohd Tahir Shaikh</v>
          </cell>
          <cell r="G14560">
            <v>46162.663194444445</v>
          </cell>
          <cell r="H14560">
            <v>46165.509722222225</v>
          </cell>
        </row>
        <row r="14561">
          <cell r="A14561" t="str">
            <v>UCW-31552</v>
          </cell>
          <cell r="B14561" t="str">
            <v>Accessorize London X Tata Cliq _Jewellery Catalogue_18_05_2026</v>
          </cell>
          <cell r="C14561" t="str">
            <v>CLOSED</v>
          </cell>
          <cell r="D14561" t="str">
            <v>Medium</v>
          </cell>
          <cell r="E14561" t="str">
            <v>Chirag Dubal</v>
          </cell>
          <cell r="F14561" t="str">
            <v>Shraddha Dighe</v>
          </cell>
          <cell r="G14561">
            <v>46162.631249999999</v>
          </cell>
          <cell r="H14561">
            <v>46181.409722222219</v>
          </cell>
        </row>
        <row r="14562">
          <cell r="A14562" t="str">
            <v>UCW-31546</v>
          </cell>
          <cell r="B14562" t="str">
            <v>Tata Cliq Footwear Catalogue | 18-05-2026</v>
          </cell>
          <cell r="C14562" t="str">
            <v>CLOSED</v>
          </cell>
          <cell r="D14562" t="str">
            <v>Medium</v>
          </cell>
          <cell r="E14562" t="str">
            <v>netscribes</v>
          </cell>
          <cell r="F14562" t="str">
            <v>Mohd Tahir Shaikh</v>
          </cell>
          <cell r="G14562">
            <v>46162.618750000001</v>
          </cell>
          <cell r="H14562">
            <v>46164.760416666664</v>
          </cell>
        </row>
        <row r="14563">
          <cell r="A14563" t="str">
            <v>UCW-31543</v>
          </cell>
          <cell r="B14563" t="str">
            <v>Lotto/Footwear UPTO Lot-34/Seller code- 129247/ 18-05-2026</v>
          </cell>
          <cell r="C14563" t="str">
            <v>CLOSED</v>
          </cell>
          <cell r="D14563" t="str">
            <v>Medium</v>
          </cell>
          <cell r="E14563" t="str">
            <v>netscribes</v>
          </cell>
          <cell r="F14563" t="str">
            <v>Mohd Tahir Shaikh</v>
          </cell>
          <cell r="G14563">
            <v>46162.581250000003</v>
          </cell>
          <cell r="H14563">
            <v>46165.536805555559</v>
          </cell>
        </row>
        <row r="14564">
          <cell r="A14564" t="str">
            <v>UCW-31542</v>
          </cell>
          <cell r="B14564" t="str">
            <v>Sell Now - MASTER DATA STOCKFOR OFFER</v>
          </cell>
          <cell r="C14564" t="str">
            <v>CLOSED</v>
          </cell>
          <cell r="D14564" t="str">
            <v>Medium</v>
          </cell>
          <cell r="E14564" t="str">
            <v>Chirag Dubal</v>
          </cell>
          <cell r="F14564" t="str">
            <v>netscribes</v>
          </cell>
          <cell r="G14564">
            <v>46162.574305555558</v>
          </cell>
          <cell r="H14564">
            <v>46223.502083333333</v>
          </cell>
        </row>
        <row r="14565">
          <cell r="A14565" t="str">
            <v>UCW-31539</v>
          </cell>
          <cell r="B14565" t="str">
            <v>Ustraa Cologne Images Update on Tata Cliq due to Pacakging Change</v>
          </cell>
          <cell r="C14565" t="str">
            <v>CLOSED</v>
          </cell>
          <cell r="D14565" t="str">
            <v>Medium</v>
          </cell>
          <cell r="E14565" t="str">
            <v>netscribes</v>
          </cell>
          <cell r="F14565" t="str">
            <v>Mohd Tahir Shaikh</v>
          </cell>
          <cell r="G14565">
            <v>46162.568055555559</v>
          </cell>
          <cell r="H14565">
            <v>46164.663888888892</v>
          </cell>
        </row>
        <row r="14566">
          <cell r="A14566" t="str">
            <v>UCW-31533</v>
          </cell>
          <cell r="B14566" t="str">
            <v>CLONE - Tata Cliq-Reebok Brand-Footwear -127776 - 07-05-2026</v>
          </cell>
          <cell r="C14566" t="str">
            <v>CLOSED</v>
          </cell>
          <cell r="D14566" t="str">
            <v>Medium</v>
          </cell>
          <cell r="E14566" t="str">
            <v>Chirag Dubal</v>
          </cell>
          <cell r="F14566" t="str">
            <v>netscribes</v>
          </cell>
          <cell r="G14566">
            <v>46162.520833333336</v>
          </cell>
          <cell r="H14566">
            <v>46172.506249999999</v>
          </cell>
        </row>
        <row r="14567">
          <cell r="A14567" t="str">
            <v>UCW-31527</v>
          </cell>
          <cell r="B14567" t="str">
            <v>WHP Jewellers | Anayra Silver Bracelet, Anayra Silver Earring| 219 SKU | 126291-WHPJ1 | 16-05-2026</v>
          </cell>
          <cell r="C14567" t="str">
            <v>CLOSED</v>
          </cell>
          <cell r="D14567" t="str">
            <v>Medium</v>
          </cell>
          <cell r="E14567" t="str">
            <v>Chirag Dubal</v>
          </cell>
          <cell r="F14567" t="str">
            <v>Shraddha Dighe</v>
          </cell>
          <cell r="G14567">
            <v>46162.504166666666</v>
          </cell>
          <cell r="H14567">
            <v>46167.531944444447</v>
          </cell>
        </row>
        <row r="14568">
          <cell r="A14568" t="str">
            <v>UCW-31526</v>
          </cell>
          <cell r="B14568" t="str">
            <v>ENRICH_Request for Image Update || 16/05/2026</v>
          </cell>
          <cell r="C14568" t="str">
            <v>CLOSED</v>
          </cell>
          <cell r="D14568" t="str">
            <v>Medium</v>
          </cell>
          <cell r="E14568" t="str">
            <v>Chirag Dubal</v>
          </cell>
          <cell r="F14568" t="str">
            <v>Shraddha Dighe</v>
          </cell>
          <cell r="G14568">
            <v>46162.502083333333</v>
          </cell>
          <cell r="H14568">
            <v>46164.656944444447</v>
          </cell>
        </row>
        <row r="14569">
          <cell r="A14569" t="str">
            <v>UCW-31521</v>
          </cell>
          <cell r="B14569" t="str">
            <v>ERROR_Calvin Klein | Size Chart Mismatch | Customer escalation_NC</v>
          </cell>
          <cell r="C14569" t="str">
            <v>CLOSED</v>
          </cell>
          <cell r="D14569" t="str">
            <v>Medium</v>
          </cell>
          <cell r="E14569" t="str">
            <v>netscribes</v>
          </cell>
          <cell r="F14569" t="str">
            <v>Sushma Ram</v>
          </cell>
          <cell r="G14569">
            <v>46162.472916666666</v>
          </cell>
          <cell r="H14569">
            <v>46172.515277777777</v>
          </cell>
        </row>
        <row r="14570">
          <cell r="A14570" t="str">
            <v>UCW-31512</v>
          </cell>
          <cell r="B14570" t="str">
            <v>ENRICH_Libas Apparel 127532 16-05-2026 (IMAGE REPLACE)</v>
          </cell>
          <cell r="C14570" t="str">
            <v>CLOSED</v>
          </cell>
          <cell r="D14570" t="str">
            <v>Medium</v>
          </cell>
          <cell r="E14570" t="str">
            <v>Chirag Dubal</v>
          </cell>
          <cell r="F14570" t="str">
            <v>Shraddha Dighe</v>
          </cell>
          <cell r="G14570">
            <v>46162.436805555553</v>
          </cell>
          <cell r="H14570">
            <v>46165.508333333331</v>
          </cell>
        </row>
        <row r="14571">
          <cell r="A14571" t="str">
            <v>UCW-31506</v>
          </cell>
          <cell r="B14571" t="str">
            <v>Garnier | AFGC PDP Image Update | TATACLIQ</v>
          </cell>
          <cell r="C14571" t="str">
            <v>CLOSED</v>
          </cell>
          <cell r="D14571" t="str">
            <v>Medium</v>
          </cell>
          <cell r="E14571" t="str">
            <v>Chirag Dubal</v>
          </cell>
          <cell r="F14571" t="str">
            <v>Simi Raichel Zachariah</v>
          </cell>
          <cell r="G14571">
            <v>46161.813888888886</v>
          </cell>
          <cell r="H14571">
            <v>46172.506944444445</v>
          </cell>
        </row>
        <row r="14572">
          <cell r="A14572" t="str">
            <v>UCW-31495</v>
          </cell>
          <cell r="B14572" t="str">
            <v>Libas Apparel 127532 16-05-2026 (SIZE ADDITION)</v>
          </cell>
          <cell r="C14572" t="str">
            <v>CLOSED</v>
          </cell>
          <cell r="D14572" t="str">
            <v>Medium</v>
          </cell>
          <cell r="E14572" t="str">
            <v>Chirag Dubal</v>
          </cell>
          <cell r="F14572" t="str">
            <v>Shraddha Dighe</v>
          </cell>
          <cell r="G14572">
            <v>46161.774305555555</v>
          </cell>
          <cell r="H14572">
            <v>46172.507638888892</v>
          </cell>
        </row>
        <row r="14573">
          <cell r="A14573" t="str">
            <v>UCW-31494</v>
          </cell>
          <cell r="B14573" t="str">
            <v>ENRICH_Request to Update the Details Only(22+) | Men | Tata Cliq Fashion | Seller Code - 127381 | 16-05-2026</v>
          </cell>
          <cell r="C14573" t="str">
            <v>CLOSED</v>
          </cell>
          <cell r="D14573" t="str">
            <v>Medium</v>
          </cell>
          <cell r="E14573" t="str">
            <v>Chirag Dubal</v>
          </cell>
          <cell r="F14573" t="str">
            <v>Shraddha Dighe</v>
          </cell>
          <cell r="G14573">
            <v>46161.772222222222</v>
          </cell>
          <cell r="H14573">
            <v>46171.574999999997</v>
          </cell>
        </row>
        <row r="14574">
          <cell r="A14574" t="str">
            <v>UCW-31493</v>
          </cell>
          <cell r="B14574" t="str">
            <v>ENRICH_Request to Update the Images Only(22+) | Women | Tata Cliq Fashion | Seller Code - 127381 | 16-05-2026</v>
          </cell>
          <cell r="C14574" t="str">
            <v>CLOSED</v>
          </cell>
          <cell r="D14574" t="str">
            <v>Medium</v>
          </cell>
          <cell r="E14574" t="str">
            <v>Chirag Dubal</v>
          </cell>
          <cell r="F14574" t="str">
            <v>Shraddha Dighe</v>
          </cell>
          <cell r="G14574">
            <v>46161.770138888889</v>
          </cell>
          <cell r="H14574">
            <v>46164.646527777775</v>
          </cell>
        </row>
        <row r="14575">
          <cell r="A14575" t="str">
            <v>UCW-31491</v>
          </cell>
          <cell r="B14575" t="str">
            <v>ENRICH_Request to Update the Images Only(22+) | Men | Tata Cliq Fashion | Seller Code - 127381 | 16-05-2026</v>
          </cell>
          <cell r="C14575" t="str">
            <v>CLOSED</v>
          </cell>
          <cell r="D14575" t="str">
            <v>Medium</v>
          </cell>
          <cell r="E14575" t="str">
            <v>Chirag Dubal</v>
          </cell>
          <cell r="F14575" t="str">
            <v>Shraddha Dighe</v>
          </cell>
          <cell r="G14575">
            <v>46161.768750000003</v>
          </cell>
          <cell r="H14575">
            <v>46165.526388888888</v>
          </cell>
        </row>
        <row r="14576">
          <cell r="A14576" t="str">
            <v>UCW-31490</v>
          </cell>
          <cell r="B14576" t="str">
            <v>ENRICH_Request to Update the Images Only(22+) | Kids | Tata Cliq Fashion | Seller Code - 127381 | 16-05-2026</v>
          </cell>
          <cell r="C14576" t="str">
            <v>CLOSED</v>
          </cell>
          <cell r="D14576" t="str">
            <v>Medium</v>
          </cell>
          <cell r="E14576" t="str">
            <v>Chirag Dubal</v>
          </cell>
          <cell r="F14576" t="str">
            <v>Shraddha Dighe</v>
          </cell>
          <cell r="G14576">
            <v>46161.767361111109</v>
          </cell>
          <cell r="H14576">
            <v>46164.490972222222</v>
          </cell>
        </row>
        <row r="14577">
          <cell r="A14577" t="str">
            <v>UCW-31485</v>
          </cell>
          <cell r="B14577" t="str">
            <v>CLONE - Tata Cliq-adidas DTC|Footwear| Attributes_24-03-26</v>
          </cell>
          <cell r="C14577" t="str">
            <v>CLOSED</v>
          </cell>
          <cell r="D14577" t="str">
            <v>Medium</v>
          </cell>
          <cell r="E14577" t="str">
            <v>netscribes</v>
          </cell>
          <cell r="F14577" t="str">
            <v>netscribes</v>
          </cell>
          <cell r="G14577">
            <v>46161.743055555555</v>
          </cell>
          <cell r="H14577">
            <v>46172.508333333331</v>
          </cell>
        </row>
        <row r="14578">
          <cell r="A14578" t="str">
            <v>UCW-31482</v>
          </cell>
          <cell r="B14578" t="str">
            <v>Sell Now - Tata Cliq-Multi Brand-Footwear-129236,127776 - 13-05-2026</v>
          </cell>
          <cell r="C14578" t="str">
            <v>CLOSED</v>
          </cell>
          <cell r="D14578" t="str">
            <v>Medium</v>
          </cell>
          <cell r="E14578" t="str">
            <v>Chirag Dubal</v>
          </cell>
          <cell r="F14578" t="str">
            <v>netscribes</v>
          </cell>
          <cell r="G14578">
            <v>46161.738194444442</v>
          </cell>
          <cell r="H14578">
            <v>46228.904166666667</v>
          </cell>
        </row>
        <row r="14579">
          <cell r="A14579" t="str">
            <v>UCW-31469</v>
          </cell>
          <cell r="B14579" t="str">
            <v>Additions Shaya Everyday, Plumes &amp; Nitya Collection Catalog for Tata Cliq.</v>
          </cell>
          <cell r="C14579" t="str">
            <v>CLOSED</v>
          </cell>
          <cell r="D14579" t="str">
            <v>Medium</v>
          </cell>
          <cell r="E14579" t="str">
            <v>Chirag Dubal</v>
          </cell>
          <cell r="F14579" t="str">
            <v>Shraddha Dighe</v>
          </cell>
          <cell r="G14579">
            <v>46161.677083333336</v>
          </cell>
          <cell r="H14579">
            <v>46172.509027777778</v>
          </cell>
        </row>
        <row r="14580">
          <cell r="A14580" t="str">
            <v>UCW-31468</v>
          </cell>
          <cell r="B14580" t="str">
            <v>ZAVERI PEARLS | JEWELLERY | SELLER CODE: 124167 | 15-05-2026 | 135 SKUs</v>
          </cell>
          <cell r="C14580" t="str">
            <v>CLOSED</v>
          </cell>
          <cell r="D14580" t="str">
            <v>Medium</v>
          </cell>
          <cell r="E14580" t="str">
            <v>Chirag Dubal</v>
          </cell>
          <cell r="F14580" t="str">
            <v>Shraddha Dighe</v>
          </cell>
          <cell r="G14580">
            <v>46161.673611111109</v>
          </cell>
          <cell r="H14580">
            <v>46164.746527777781</v>
          </cell>
        </row>
        <row r="14581">
          <cell r="A14581" t="str">
            <v>UCW-31457</v>
          </cell>
          <cell r="B14581" t="str">
            <v xml:space="preserve">Enrich_PDP Update - TCL </v>
          </cell>
          <cell r="C14581" t="str">
            <v>CLOSED</v>
          </cell>
          <cell r="D14581" t="str">
            <v>Medium</v>
          </cell>
          <cell r="E14581" t="str">
            <v>Chirag Dubal</v>
          </cell>
          <cell r="F14581" t="str">
            <v>netscribes</v>
          </cell>
          <cell r="G14581">
            <v>46161.615972222222</v>
          </cell>
          <cell r="H14581">
            <v>46223.506249999999</v>
          </cell>
        </row>
        <row r="14582">
          <cell r="A14582" t="str">
            <v>UCW-31456</v>
          </cell>
          <cell r="B14582" t="str">
            <v>CLONE - CLONE - Tata CLIQ(Fashion+Luxury) |adidas DTC| Footwear Attributes for Listing_28-10-25</v>
          </cell>
          <cell r="C14582" t="str">
            <v>CLOSED Due to Inactive/Insufficient Information</v>
          </cell>
          <cell r="D14582" t="str">
            <v>Medium</v>
          </cell>
          <cell r="E14582" t="str">
            <v>netscribes</v>
          </cell>
          <cell r="F14582" t="str">
            <v>Reagan D’souza</v>
          </cell>
          <cell r="G14582">
            <v>46161.606944444444</v>
          </cell>
          <cell r="H14582">
            <v>46163.638194444444</v>
          </cell>
        </row>
        <row r="14583">
          <cell r="A14583" t="str">
            <v>UCW-31442</v>
          </cell>
          <cell r="B14583" t="str">
            <v>Puig 2026 H1 cataloguing</v>
          </cell>
          <cell r="C14583" t="str">
            <v>CLOSED</v>
          </cell>
          <cell r="D14583" t="str">
            <v>Medium</v>
          </cell>
          <cell r="E14583" t="str">
            <v>Chirag Dubal</v>
          </cell>
          <cell r="F14583" t="str">
            <v>Shraddha Dighe</v>
          </cell>
          <cell r="G14583">
            <v>46161.576388888891</v>
          </cell>
          <cell r="H14583">
            <v>46164.740972222222</v>
          </cell>
        </row>
        <row r="14584">
          <cell r="A14584" t="str">
            <v>UCW-31426</v>
          </cell>
          <cell r="B14584" t="str">
            <v>Catalogue Format</v>
          </cell>
          <cell r="C14584" t="str">
            <v>CLOSED Due to Inactive/Insufficient Information</v>
          </cell>
          <cell r="D14584" t="str">
            <v>Medium</v>
          </cell>
          <cell r="E14584" t="str">
            <v>Chirag Dubal</v>
          </cell>
          <cell r="F14584" t="str">
            <v>Simi Raichel Zachariah</v>
          </cell>
          <cell r="G14584">
            <v>46161.486111111109</v>
          </cell>
          <cell r="H14584">
            <v>46167.818749999999</v>
          </cell>
        </row>
        <row r="14585">
          <cell r="A14585" t="str">
            <v>UCW-31421</v>
          </cell>
          <cell r="B14585" t="str">
            <v>Pending Listing File for Top Performing Product – Sanfe</v>
          </cell>
          <cell r="C14585" t="str">
            <v>CLOSED</v>
          </cell>
          <cell r="D14585" t="str">
            <v>Medium</v>
          </cell>
          <cell r="E14585" t="str">
            <v>Chirag Dubal</v>
          </cell>
          <cell r="F14585" t="str">
            <v>Shraddha Dighe</v>
          </cell>
          <cell r="G14585">
            <v>46161.474305555559</v>
          </cell>
          <cell r="H14585">
            <v>46167.490972222222</v>
          </cell>
        </row>
        <row r="14586">
          <cell r="A14586" t="str">
            <v>UCW-31409</v>
          </cell>
          <cell r="B14586" t="str">
            <v>MASTER DATA STOCKFOR OFFER</v>
          </cell>
          <cell r="C14586" t="str">
            <v>CLOSED</v>
          </cell>
          <cell r="D14586" t="str">
            <v>Medium</v>
          </cell>
          <cell r="E14586" t="str">
            <v>Chirag Dubal</v>
          </cell>
          <cell r="F14586" t="str">
            <v>netscribes</v>
          </cell>
          <cell r="G14586">
            <v>46160.800000000003</v>
          </cell>
          <cell r="H14586">
            <v>46223.506944444445</v>
          </cell>
        </row>
        <row r="14587">
          <cell r="A14587" t="str">
            <v>UCW-31407</v>
          </cell>
          <cell r="B14587" t="str">
            <v>TATACLIQ x O3+ Catalog Update 21-03-2026</v>
          </cell>
          <cell r="C14587" t="str">
            <v>CLOSED</v>
          </cell>
          <cell r="D14587" t="str">
            <v>Medium</v>
          </cell>
          <cell r="E14587" t="str">
            <v>Chirag Dubal</v>
          </cell>
          <cell r="F14587" t="str">
            <v>Simi Raichel Zachariah</v>
          </cell>
          <cell r="G14587">
            <v>46160.784722222219</v>
          </cell>
          <cell r="H14587">
            <v>46164.508333333331</v>
          </cell>
        </row>
        <row r="14588">
          <cell r="A14588" t="str">
            <v>UCW-31401</v>
          </cell>
          <cell r="B14588" t="str">
            <v>MNY &amp; OAP | Glow Powder, Shine Shopper, Tinted Serum, Lifter Gel Lip Oil, Sky High Mascara | TATACLIQ</v>
          </cell>
          <cell r="C14588" t="str">
            <v>CLOSED</v>
          </cell>
          <cell r="D14588" t="str">
            <v>Medium</v>
          </cell>
          <cell r="E14588" t="str">
            <v>Chirag Dubal</v>
          </cell>
          <cell r="F14588" t="str">
            <v>Simi Raichel Zachariah</v>
          </cell>
          <cell r="G14588">
            <v>46160.770138888889</v>
          </cell>
          <cell r="H14588">
            <v>46172.513194444444</v>
          </cell>
        </row>
        <row r="14589">
          <cell r="A14589" t="str">
            <v>UCW-31400</v>
          </cell>
          <cell r="B14589" t="str">
            <v>ENRICH_Biba_size addition_13-05-26</v>
          </cell>
          <cell r="C14589" t="str">
            <v>CLOSED</v>
          </cell>
          <cell r="D14589" t="str">
            <v>Medium</v>
          </cell>
          <cell r="E14589" t="str">
            <v>Chirag Dubal</v>
          </cell>
          <cell r="F14589" t="str">
            <v>Shraddha Dighe</v>
          </cell>
          <cell r="G14589">
            <v>46160.769444444442</v>
          </cell>
          <cell r="H14589">
            <v>46172.51458333333</v>
          </cell>
        </row>
        <row r="14590">
          <cell r="A14590" t="str">
            <v>UCW-31396</v>
          </cell>
          <cell r="B14590" t="str">
            <v>ESGEE SLIDE MASTER DATA &amp; IMAGES for CATALOGING</v>
          </cell>
          <cell r="C14590" t="str">
            <v>CLOSED</v>
          </cell>
          <cell r="D14590" t="str">
            <v>Medium</v>
          </cell>
          <cell r="E14590" t="str">
            <v>Chirag Dubal</v>
          </cell>
          <cell r="F14590" t="str">
            <v>netscribes</v>
          </cell>
          <cell r="G14590">
            <v>46160.75</v>
          </cell>
          <cell r="H14590">
            <v>46223.506944444445</v>
          </cell>
        </row>
        <row r="14591">
          <cell r="A14591" t="str">
            <v>UCW-31393</v>
          </cell>
          <cell r="B14591" t="str">
            <v>Error_U.S. Polo Assn. ( Sizes Uploaded with Alpha numeric code )_NC</v>
          </cell>
          <cell r="C14591" t="str">
            <v>CLOSED</v>
          </cell>
          <cell r="D14591" t="str">
            <v>Medium</v>
          </cell>
          <cell r="E14591" t="str">
            <v>netscribes</v>
          </cell>
          <cell r="F14591" t="str">
            <v>Sushma Ram</v>
          </cell>
          <cell r="G14591">
            <v>46160.679861111108</v>
          </cell>
          <cell r="H14591">
            <v>46172.520138888889</v>
          </cell>
        </row>
        <row r="14592">
          <cell r="A14592" t="str">
            <v>UCW-31386</v>
          </cell>
          <cell r="B14592" t="str">
            <v>Tata CLiq listing file for women &amp; Mens 15-05-2026</v>
          </cell>
          <cell r="C14592" t="str">
            <v>CLOSED</v>
          </cell>
          <cell r="D14592" t="str">
            <v>Medium</v>
          </cell>
          <cell r="E14592" t="str">
            <v>Chirag Dubal</v>
          </cell>
          <cell r="F14592" t="str">
            <v>Simi Raichel Zachariah</v>
          </cell>
          <cell r="G14592">
            <v>46160.624305555553</v>
          </cell>
          <cell r="H14592">
            <v>46163.524305555555</v>
          </cell>
        </row>
        <row r="14593">
          <cell r="A14593" t="str">
            <v>UCW-31376</v>
          </cell>
          <cell r="B14593" t="str">
            <v xml:space="preserve">Tatacliq Lifestyle Catalogue Template-Lot -151_13.05.2026 </v>
          </cell>
          <cell r="C14593" t="str">
            <v>CLOSED</v>
          </cell>
          <cell r="D14593" t="str">
            <v>Medium</v>
          </cell>
          <cell r="E14593" t="str">
            <v>netscribes</v>
          </cell>
          <cell r="F14593" t="str">
            <v>Shraddha Dighe</v>
          </cell>
          <cell r="G14593">
            <v>46160.543749999997</v>
          </cell>
          <cell r="H14593">
            <v>46172.51666666667</v>
          </cell>
        </row>
        <row r="14594">
          <cell r="A14594" t="str">
            <v>UCW-31372</v>
          </cell>
          <cell r="B14594" t="str">
            <v>E2E - Cordwainers - FTW - 14th May'26 - 126 SKUs</v>
          </cell>
          <cell r="C14594" t="str">
            <v>CLOSED</v>
          </cell>
          <cell r="D14594" t="str">
            <v>Medium</v>
          </cell>
          <cell r="E14594" t="str">
            <v>Chirag Dubal</v>
          </cell>
          <cell r="F14594" t="str">
            <v>Shloka Chakre</v>
          </cell>
          <cell r="G14594">
            <v>46160.529166666667</v>
          </cell>
          <cell r="H14594">
            <v>46172.518055555556</v>
          </cell>
        </row>
        <row r="14595">
          <cell r="A14595" t="str">
            <v>UCW-31371</v>
          </cell>
          <cell r="B14595" t="str">
            <v>Sell now request - TUL 125928</v>
          </cell>
          <cell r="C14595" t="str">
            <v>CLOSED</v>
          </cell>
          <cell r="D14595" t="str">
            <v>Medium</v>
          </cell>
          <cell r="E14595" t="str">
            <v>Chirag Dubal</v>
          </cell>
          <cell r="F14595" t="str">
            <v>Shraddha Dighe</v>
          </cell>
          <cell r="G14595">
            <v>46160.525000000001</v>
          </cell>
          <cell r="H14595">
            <v>46162.772916666669</v>
          </cell>
        </row>
        <row r="14596">
          <cell r="A14596" t="str">
            <v>UCW-31357</v>
          </cell>
          <cell r="B14596" t="str">
            <v>Prepack - BIOTOP Listing</v>
          </cell>
          <cell r="C14596" t="str">
            <v>CLOSED</v>
          </cell>
          <cell r="D14596" t="str">
            <v>Medium</v>
          </cell>
          <cell r="E14596" t="str">
            <v>Chirag Dubal</v>
          </cell>
          <cell r="F14596" t="str">
            <v>netscribes</v>
          </cell>
          <cell r="G14596">
            <v>46160.453472222223</v>
          </cell>
          <cell r="H14596">
            <v>46223.508333333331</v>
          </cell>
        </row>
        <row r="14597">
          <cell r="A14597" t="str">
            <v>UCW-31355</v>
          </cell>
          <cell r="B14597" t="str">
            <v>Sell now - Error_Tata Cliq-adidas DTC|Footwear| Attributes_18-02-26_NC</v>
          </cell>
          <cell r="C14597" t="str">
            <v>CLOSED Due to Inactive/Insufficient Information</v>
          </cell>
          <cell r="D14597" t="str">
            <v>Medium</v>
          </cell>
          <cell r="E14597" t="str">
            <v>Chirag Dubal</v>
          </cell>
          <cell r="F14597" t="str">
            <v>netscribes</v>
          </cell>
          <cell r="G14597">
            <v>46159.313888888886</v>
          </cell>
          <cell r="H14597">
            <v>46223.508333333331</v>
          </cell>
        </row>
        <row r="14598">
          <cell r="A14598" t="str">
            <v>UCW-31353</v>
          </cell>
          <cell r="B14598" t="str">
            <v>CLONE- 75 Articles || New Listing For INC.5 || TataCliq</v>
          </cell>
          <cell r="C14598" t="str">
            <v>CLOSED</v>
          </cell>
          <cell r="D14598" t="str">
            <v>Medium</v>
          </cell>
          <cell r="E14598" t="str">
            <v>Chirag Dubal</v>
          </cell>
          <cell r="F14598" t="str">
            <v>netscribes</v>
          </cell>
          <cell r="G14598">
            <v>46158.63958333333</v>
          </cell>
          <cell r="H14598">
            <v>46172.518750000003</v>
          </cell>
        </row>
        <row r="14599">
          <cell r="A14599" t="str">
            <v>UCW-31350</v>
          </cell>
          <cell r="B14599" t="str">
            <v>Women Footwear New Styles For Tatacliq (SS'26) - (Styles-20) 14.05.2026</v>
          </cell>
          <cell r="C14599" t="str">
            <v>CLOSED</v>
          </cell>
          <cell r="D14599" t="str">
            <v>Medium</v>
          </cell>
          <cell r="E14599" t="str">
            <v>netscribes</v>
          </cell>
          <cell r="F14599" t="str">
            <v>Mohd Tahir Shaikh</v>
          </cell>
          <cell r="G14599">
            <v>46158.620138888888</v>
          </cell>
          <cell r="H14599">
            <v>46161.754861111112</v>
          </cell>
        </row>
        <row r="14600">
          <cell r="A14600" t="str">
            <v>UCW-31346</v>
          </cell>
          <cell r="B14600" t="str">
            <v>Puma + footwear + 124055+ mapping (14-05-2026)</v>
          </cell>
          <cell r="C14600" t="str">
            <v>CLOSED</v>
          </cell>
          <cell r="D14600" t="str">
            <v>Medium</v>
          </cell>
          <cell r="E14600" t="str">
            <v>netscribes</v>
          </cell>
          <cell r="F14600" t="str">
            <v>Mohd Tahir Shaikh</v>
          </cell>
          <cell r="G14600">
            <v>46158.593055555553</v>
          </cell>
          <cell r="H14600">
            <v>46168.463194444441</v>
          </cell>
        </row>
        <row r="14601">
          <cell r="A14601" t="str">
            <v>UCW-31345</v>
          </cell>
          <cell r="B14601" t="str">
            <v>CLONE - Asics Footwear- New listing I Seller Code- 128139 I 127 Skus I 20 Options I 24-04-2026</v>
          </cell>
          <cell r="C14601" t="str">
            <v>CLOSED</v>
          </cell>
          <cell r="D14601" t="str">
            <v>Medium</v>
          </cell>
          <cell r="E14601" t="str">
            <v>netscribes</v>
          </cell>
          <cell r="F14601" t="str">
            <v>netscribes</v>
          </cell>
          <cell r="G14601">
            <v>46158.448611111111</v>
          </cell>
          <cell r="H14601">
            <v>46172.520138888889</v>
          </cell>
        </row>
        <row r="14602">
          <cell r="A14602" t="str">
            <v>UCW-31335</v>
          </cell>
          <cell r="B14602" t="str">
            <v>ADIDAS Add now catalogue dated 9th May 2026</v>
          </cell>
          <cell r="C14602" t="str">
            <v>CLOSED</v>
          </cell>
          <cell r="D14602" t="str">
            <v>Medium</v>
          </cell>
          <cell r="E14602" t="str">
            <v>Chirag Dubal</v>
          </cell>
          <cell r="F14602" t="str">
            <v>netscribes</v>
          </cell>
          <cell r="G14602">
            <v>46157.739583333336</v>
          </cell>
          <cell r="H14602">
            <v>46223.508333333331</v>
          </cell>
        </row>
        <row r="14603">
          <cell r="A14603" t="str">
            <v>UCW-31328</v>
          </cell>
          <cell r="B14603" t="str">
            <v>CLONE - CLONE - Tatacliq Footwear MP-62_Arrow_USPA_14-04-2026</v>
          </cell>
          <cell r="C14603" t="str">
            <v>CLOSED</v>
          </cell>
          <cell r="D14603" t="str">
            <v>Medium</v>
          </cell>
          <cell r="E14603" t="str">
            <v>netscribes</v>
          </cell>
          <cell r="F14603" t="str">
            <v>netscribes</v>
          </cell>
          <cell r="G14603">
            <v>46157.71597222222</v>
          </cell>
          <cell r="H14603">
            <v>46172.520833333336</v>
          </cell>
        </row>
        <row r="14604">
          <cell r="A14604" t="str">
            <v>UCW-31319</v>
          </cell>
          <cell r="B14604" t="str">
            <v>CLONE - Footwear New Listing 05-05-2026 ( 288 EANs)</v>
          </cell>
          <cell r="C14604" t="str">
            <v>CLOSED</v>
          </cell>
          <cell r="D14604" t="str">
            <v>Medium</v>
          </cell>
          <cell r="E14604" t="str">
            <v>netscribes</v>
          </cell>
          <cell r="F14604" t="str">
            <v>netscribes</v>
          </cell>
          <cell r="G14604">
            <v>46157.65902777778</v>
          </cell>
          <cell r="H14604">
            <v>46172.489583333336</v>
          </cell>
        </row>
        <row r="14605">
          <cell r="A14605" t="str">
            <v>UCW-31315</v>
          </cell>
          <cell r="B14605" t="str">
            <v>Puma Add now catalogue dated 30th April 2026</v>
          </cell>
          <cell r="C14605" t="str">
            <v>CLOSED</v>
          </cell>
          <cell r="D14605" t="str">
            <v>Medium</v>
          </cell>
          <cell r="E14605" t="str">
            <v>Chirag Dubal</v>
          </cell>
          <cell r="F14605" t="str">
            <v>netscribes</v>
          </cell>
          <cell r="G14605">
            <v>46157.645833333336</v>
          </cell>
          <cell r="H14605">
            <v>46196.46597222222</v>
          </cell>
        </row>
        <row r="14606">
          <cell r="A14606" t="str">
            <v>UCW-31301</v>
          </cell>
          <cell r="B14606" t="str">
            <v>Image Update: Versace Eau Fraiche</v>
          </cell>
          <cell r="C14606" t="str">
            <v>CLOSED</v>
          </cell>
          <cell r="D14606" t="str">
            <v>Medium</v>
          </cell>
          <cell r="E14606" t="str">
            <v>Chirag Dubal</v>
          </cell>
          <cell r="F14606" t="str">
            <v>Simi Raichel Zachariah</v>
          </cell>
          <cell r="G14606">
            <v>46157.486111111109</v>
          </cell>
          <cell r="H14606">
            <v>46161.759027777778</v>
          </cell>
        </row>
        <row r="14607">
          <cell r="A14607" t="str">
            <v>UCW-31292</v>
          </cell>
          <cell r="B14607" t="str">
            <v>New Listing - 12-05-2026</v>
          </cell>
          <cell r="C14607" t="str">
            <v>CLOSED</v>
          </cell>
          <cell r="D14607" t="str">
            <v>Medium</v>
          </cell>
          <cell r="E14607" t="str">
            <v>Chirag Dubal</v>
          </cell>
          <cell r="F14607" t="str">
            <v>Shraddha Dighe</v>
          </cell>
          <cell r="G14607">
            <v>46157.442361111112</v>
          </cell>
          <cell r="H14607">
            <v>46172.538194444445</v>
          </cell>
        </row>
        <row r="14608">
          <cell r="A14608" t="str">
            <v>UCW-31289</v>
          </cell>
          <cell r="B14608" t="str">
            <v>P.C.Chandra Jewellers | Fine Jewellery | 124792 | 9-05-2025 (97 SKUs)</v>
          </cell>
          <cell r="C14608" t="str">
            <v>CLOSED</v>
          </cell>
          <cell r="D14608" t="str">
            <v>Medium</v>
          </cell>
          <cell r="E14608" t="str">
            <v>Chirag Dubal</v>
          </cell>
          <cell r="F14608" t="str">
            <v>Shraddha Dighe</v>
          </cell>
          <cell r="G14608">
            <v>46157.427083333336</v>
          </cell>
          <cell r="H14608">
            <v>46172.490277777775</v>
          </cell>
        </row>
        <row r="14609">
          <cell r="A14609" t="str">
            <v>UCW-31279</v>
          </cell>
          <cell r="B14609" t="str">
            <v>ENRICH_Garnier | Cooling Gel PDP Revamp | TATACLIQ</v>
          </cell>
          <cell r="C14609" t="str">
            <v>CLOSED</v>
          </cell>
          <cell r="D14609" t="str">
            <v>Medium</v>
          </cell>
          <cell r="E14609" t="str">
            <v>Mohd Tahir Shaikh</v>
          </cell>
          <cell r="F14609" t="str">
            <v>Shraddha Dighe</v>
          </cell>
          <cell r="G14609">
            <v>46156.783333333333</v>
          </cell>
          <cell r="H14609">
            <v>46161.754166666666</v>
          </cell>
        </row>
        <row r="14610">
          <cell r="A14610" t="str">
            <v>UCW-31276</v>
          </cell>
          <cell r="B14610" t="str">
            <v>Pantaloons/Kids/Non Apparel Footwear/New Listing/SKU 48/Options 8| 13th April'2026</v>
          </cell>
          <cell r="C14610" t="str">
            <v>CLOSED</v>
          </cell>
          <cell r="D14610" t="str">
            <v>Medium</v>
          </cell>
          <cell r="E14610" t="str">
            <v>Chirag Dubal</v>
          </cell>
          <cell r="F14610" t="str">
            <v>Simi Raichel Zachariah</v>
          </cell>
          <cell r="G14610">
            <v>46156.779861111114</v>
          </cell>
          <cell r="H14610">
            <v>46172.536805555559</v>
          </cell>
        </row>
        <row r="14611">
          <cell r="A14611" t="str">
            <v>UCW-31271</v>
          </cell>
          <cell r="B14611" t="str">
            <v>Vaseline Lip Oil - Tata Cliq</v>
          </cell>
          <cell r="C14611" t="str">
            <v>CLOSED</v>
          </cell>
          <cell r="D14611" t="str">
            <v>Medium</v>
          </cell>
          <cell r="E14611" t="str">
            <v>Chirag Dubal</v>
          </cell>
          <cell r="F14611" t="str">
            <v>Shraddha Dighe</v>
          </cell>
          <cell r="G14611">
            <v>46156.76666666667</v>
          </cell>
          <cell r="H14611">
            <v>46163.498611111114</v>
          </cell>
        </row>
        <row r="14612">
          <cell r="A14612" t="str">
            <v>UCW-31258</v>
          </cell>
          <cell r="B14612" t="str">
            <v xml:space="preserve">Kickers New articles product detail </v>
          </cell>
          <cell r="C14612" t="str">
            <v>CLOSED</v>
          </cell>
          <cell r="D14612" t="str">
            <v>Medium</v>
          </cell>
          <cell r="E14612" t="str">
            <v>netscribes</v>
          </cell>
          <cell r="F14612" t="str">
            <v>Mohd Tahir Shaikh</v>
          </cell>
          <cell r="G14612">
            <v>46156.714583333334</v>
          </cell>
          <cell r="H14612">
            <v>46158.606944444444</v>
          </cell>
        </row>
        <row r="14613">
          <cell r="A14613" t="str">
            <v>UCW-31257</v>
          </cell>
          <cell r="B14613" t="str">
            <v>ENRICH_IMAGE REPLACEMENT - Daali - 1 Style</v>
          </cell>
          <cell r="C14613" t="str">
            <v>CLOSED</v>
          </cell>
          <cell r="D14613" t="str">
            <v>Medium</v>
          </cell>
          <cell r="E14613" t="str">
            <v>netscribes</v>
          </cell>
          <cell r="F14613" t="str">
            <v>Mohd Tahir Shaikh</v>
          </cell>
          <cell r="G14613">
            <v>46156.706250000003</v>
          </cell>
          <cell r="H14613">
            <v>46161.747916666667</v>
          </cell>
        </row>
        <row r="14614">
          <cell r="A14614" t="str">
            <v>UCW-31254</v>
          </cell>
          <cell r="B14614" t="str">
            <v>Tata Cliq-Multi Brand-Footwear-129236,127776 - 13-05-2026</v>
          </cell>
          <cell r="C14614" t="str">
            <v>CLOSED</v>
          </cell>
          <cell r="D14614" t="str">
            <v>Medium</v>
          </cell>
          <cell r="E14614" t="str">
            <v>netscribes</v>
          </cell>
          <cell r="F14614" t="str">
            <v>Mohd Tahir Shaikh</v>
          </cell>
          <cell r="G14614">
            <v>46156.684027777781</v>
          </cell>
          <cell r="H14614">
            <v>46172.536111111112</v>
          </cell>
        </row>
        <row r="14615">
          <cell r="A14615" t="str">
            <v>UCW-31246</v>
          </cell>
          <cell r="B14615" t="str">
            <v>Request for Toner Listing</v>
          </cell>
          <cell r="C14615" t="str">
            <v>CLOSED</v>
          </cell>
          <cell r="D14615" t="str">
            <v>Medium</v>
          </cell>
          <cell r="E14615" t="str">
            <v>Chirag Dubal</v>
          </cell>
          <cell r="F14615" t="str">
            <v>Shraddha Dighe</v>
          </cell>
          <cell r="G14615">
            <v>46156.618750000001</v>
          </cell>
          <cell r="H14615">
            <v>46172.538888888892</v>
          </cell>
        </row>
        <row r="14616">
          <cell r="A14616" t="str">
            <v>UCW-31245</v>
          </cell>
          <cell r="B14616" t="str">
            <v>EAN Update TATA X SKP</v>
          </cell>
          <cell r="C14616" t="str">
            <v>CLOSED</v>
          </cell>
          <cell r="D14616" t="str">
            <v>Medium</v>
          </cell>
          <cell r="E14616" t="str">
            <v>Chirag Dubal</v>
          </cell>
          <cell r="F14616" t="str">
            <v>Shraddha Dighe</v>
          </cell>
          <cell r="G14616">
            <v>46156.617361111108</v>
          </cell>
          <cell r="H14616">
            <v>46172.506249999999</v>
          </cell>
        </row>
        <row r="14617">
          <cell r="A14617" t="str">
            <v>UCW-31244</v>
          </cell>
          <cell r="B14617" t="str">
            <v>Tata lux New latching - 07_05</v>
          </cell>
          <cell r="C14617" t="str">
            <v>CLOSED</v>
          </cell>
          <cell r="D14617" t="str">
            <v>Medium</v>
          </cell>
          <cell r="E14617" t="str">
            <v>netscribes</v>
          </cell>
          <cell r="F14617" t="str">
            <v>Mohd Tahir Shaikh</v>
          </cell>
          <cell r="G14617">
            <v>46156.587500000001</v>
          </cell>
          <cell r="H14617">
            <v>46168.65</v>
          </cell>
        </row>
        <row r="14618">
          <cell r="A14618" t="str">
            <v>UCW-31227</v>
          </cell>
          <cell r="B14618" t="str">
            <v>Lot 3 SS26 Skechers Footwear-7 SKUs 1 options 13.5.2026</v>
          </cell>
          <cell r="C14618" t="str">
            <v>CLOSED</v>
          </cell>
          <cell r="D14618" t="str">
            <v>Medium</v>
          </cell>
          <cell r="E14618" t="str">
            <v>netscribes</v>
          </cell>
          <cell r="F14618" t="str">
            <v>Mohd Tahir Shaikh</v>
          </cell>
          <cell r="G14618">
            <v>46156.539583333331</v>
          </cell>
          <cell r="H14618">
            <v>46172.506944444445</v>
          </cell>
        </row>
        <row r="14619">
          <cell r="A14619" t="str">
            <v>UCW-31218</v>
          </cell>
          <cell r="B14619" t="str">
            <v>CLONE -  Soch_Apparel_124205-SAS_08/05/2026_340 Styles</v>
          </cell>
          <cell r="C14619" t="str">
            <v>CLOSED</v>
          </cell>
          <cell r="D14619" t="str">
            <v>Medium</v>
          </cell>
          <cell r="E14619" t="str">
            <v>netscribes</v>
          </cell>
          <cell r="F14619" t="str">
            <v>netscribes</v>
          </cell>
          <cell r="G14619">
            <v>46156.425000000003</v>
          </cell>
          <cell r="H14619">
            <v>46172.507638888892</v>
          </cell>
        </row>
        <row r="14620">
          <cell r="A14620" t="str">
            <v>UCW-31203</v>
          </cell>
          <cell r="B14620" t="str">
            <v>Tata Cliq Footwear Catalogue | 12-05-2026</v>
          </cell>
          <cell r="C14620" t="str">
            <v>CLOSED</v>
          </cell>
          <cell r="D14620" t="str">
            <v>Medium</v>
          </cell>
          <cell r="E14620" t="str">
            <v>netscribes</v>
          </cell>
          <cell r="F14620" t="str">
            <v>Mohd Tahir Shaikh</v>
          </cell>
          <cell r="G14620">
            <v>46155.760416666664</v>
          </cell>
          <cell r="H14620">
            <v>46172.540277777778</v>
          </cell>
        </row>
        <row r="14621">
          <cell r="A14621" t="str">
            <v>UCW-31197</v>
          </cell>
          <cell r="B14621" t="str">
            <v>Puma New Listing 12-05-2026</v>
          </cell>
          <cell r="C14621" t="str">
            <v>CLOSED Due to Inactive/Insufficient Information</v>
          </cell>
          <cell r="D14621" t="str">
            <v>Medium</v>
          </cell>
          <cell r="E14621" t="str">
            <v>netscribes</v>
          </cell>
          <cell r="F14621" t="str">
            <v>Mohd Tahir Shaikh</v>
          </cell>
          <cell r="G14621">
            <v>46155.750694444447</v>
          </cell>
          <cell r="H14621">
            <v>46161.570138888892</v>
          </cell>
        </row>
        <row r="14622">
          <cell r="A14622" t="str">
            <v>UCW-31195</v>
          </cell>
          <cell r="B14622" t="str">
            <v>Shaya Everyday, Plumes &amp; Nitya Collection Catalog for Tata Cliq.</v>
          </cell>
          <cell r="C14622" t="str">
            <v>CLOSED</v>
          </cell>
          <cell r="D14622" t="str">
            <v>Medium</v>
          </cell>
          <cell r="E14622" t="str">
            <v>Chirag Dubal</v>
          </cell>
          <cell r="F14622" t="str">
            <v>Shraddha Dighe</v>
          </cell>
          <cell r="G14622">
            <v>46155.748611111114</v>
          </cell>
          <cell r="H14622">
            <v>46158.598611111112</v>
          </cell>
        </row>
        <row r="14623">
          <cell r="A14623" t="str">
            <v>UCW-31193</v>
          </cell>
          <cell r="B14623" t="str">
            <v>WHP Jewellers | Dia Bracelet, Dia Earring, Dia Pendant, Dia Ring, Dia Nosepin, Dia Mang Pendant | 126291-WHPJ1 | 12-05-2026</v>
          </cell>
          <cell r="C14623" t="str">
            <v>CLOSED</v>
          </cell>
          <cell r="D14623" t="str">
            <v>Medium</v>
          </cell>
          <cell r="E14623" t="str">
            <v>Chirag Dubal</v>
          </cell>
          <cell r="F14623" t="str">
            <v>Shraddha Dighe</v>
          </cell>
          <cell r="G14623">
            <v>46155.743750000001</v>
          </cell>
          <cell r="H14623">
            <v>46158.582638888889</v>
          </cell>
        </row>
        <row r="14624">
          <cell r="A14624" t="str">
            <v>UCW-31191</v>
          </cell>
          <cell r="B14624" t="str">
            <v>Puma + footwear + 124055+ mapping (12-05-2026)</v>
          </cell>
          <cell r="C14624" t="str">
            <v>CLOSED</v>
          </cell>
          <cell r="D14624" t="str">
            <v>Medium</v>
          </cell>
          <cell r="E14624" t="str">
            <v>netscribes</v>
          </cell>
          <cell r="F14624" t="str">
            <v>Mohd Tahir Shaikh</v>
          </cell>
          <cell r="G14624">
            <v>46155.743750000001</v>
          </cell>
          <cell r="H14624">
            <v>46171.709027777775</v>
          </cell>
        </row>
        <row r="14625">
          <cell r="A14625" t="str">
            <v>UCW-31190</v>
          </cell>
          <cell r="B14625" t="str">
            <v>WHP Jewellers | Bracelet, Chain, Earring, Pendant, Ring | 126291-WHPJ1 | 13-05-2026</v>
          </cell>
          <cell r="C14625" t="str">
            <v>CLOSED</v>
          </cell>
          <cell r="D14625" t="str">
            <v>Medium</v>
          </cell>
          <cell r="E14625" t="str">
            <v>Chirag Dubal</v>
          </cell>
          <cell r="F14625" t="str">
            <v>Shraddha Dighe</v>
          </cell>
          <cell r="G14625">
            <v>46155.740277777775</v>
          </cell>
          <cell r="H14625">
            <v>46158.57916666667</v>
          </cell>
        </row>
        <row r="14626">
          <cell r="A14626" t="str">
            <v>UCW-31168</v>
          </cell>
          <cell r="B14626" t="str">
            <v>ERROR_Cataloging File - Palladium</v>
          </cell>
          <cell r="C14626" t="str">
            <v>CLOSED</v>
          </cell>
          <cell r="D14626" t="str">
            <v>Medium</v>
          </cell>
          <cell r="E14626" t="str">
            <v>netscribes</v>
          </cell>
          <cell r="F14626" t="str">
            <v>Mohd Tahir Shaikh</v>
          </cell>
          <cell r="G14626">
            <v>46155.640277777777</v>
          </cell>
          <cell r="H14626">
            <v>46165.584027777775</v>
          </cell>
        </row>
        <row r="14627">
          <cell r="A14627" t="str">
            <v>UCW-31162</v>
          </cell>
          <cell r="B14627" t="str">
            <v>E2E - Rosso Brunello - FTW - 12th May - 127 SKUs</v>
          </cell>
          <cell r="C14627" t="str">
            <v>CLOSED</v>
          </cell>
          <cell r="D14627" t="str">
            <v>Medium</v>
          </cell>
          <cell r="E14627" t="str">
            <v>netscribes</v>
          </cell>
          <cell r="F14627" t="str">
            <v>Mohd Tahir Shaikh</v>
          </cell>
          <cell r="G14627">
            <v>46155.602083333331</v>
          </cell>
          <cell r="H14627">
            <v>46172.508333333331</v>
          </cell>
        </row>
        <row r="14628">
          <cell r="A14628" t="str">
            <v>UCW-31160</v>
          </cell>
          <cell r="B14628" t="str">
            <v xml:space="preserve"> TC LUX Asics Footwear 129537 | 06-05-2026</v>
          </cell>
          <cell r="C14628" t="str">
            <v>CLOSED</v>
          </cell>
          <cell r="D14628" t="str">
            <v>Medium</v>
          </cell>
          <cell r="E14628" t="str">
            <v>netscribes</v>
          </cell>
          <cell r="F14628" t="str">
            <v>Mohd Tahir Shaikh</v>
          </cell>
          <cell r="G14628">
            <v>46155.552777777775</v>
          </cell>
          <cell r="H14628">
            <v>46158.574999999997</v>
          </cell>
        </row>
        <row r="14629">
          <cell r="A14629" t="str">
            <v>UCW-31158</v>
          </cell>
          <cell r="B14629" t="str">
            <v>Bacca Bucci + Men Footwear + 124878 + New Listing + 77 SKUs + 14 Options + 11-March-2026</v>
          </cell>
          <cell r="C14629" t="str">
            <v>CLOSED</v>
          </cell>
          <cell r="D14629" t="str">
            <v>Medium</v>
          </cell>
          <cell r="E14629" t="str">
            <v>netscribes</v>
          </cell>
          <cell r="F14629" t="str">
            <v>Mohd Tahir Shaikh</v>
          </cell>
          <cell r="G14629">
            <v>46155.543055555558</v>
          </cell>
          <cell r="H14629">
            <v>46172.509027777778</v>
          </cell>
        </row>
        <row r="14630">
          <cell r="A14630" t="str">
            <v>UCW-31153</v>
          </cell>
          <cell r="B14630" t="str">
            <v>Asian Footwear Listing 11 May 2026</v>
          </cell>
          <cell r="C14630" t="str">
            <v>CLOSED</v>
          </cell>
          <cell r="D14630" t="str">
            <v>Medium</v>
          </cell>
          <cell r="E14630" t="str">
            <v>netscribes</v>
          </cell>
          <cell r="F14630" t="str">
            <v>Mohd Tahir Shaikh</v>
          </cell>
          <cell r="G14630">
            <v>46155.525000000001</v>
          </cell>
          <cell r="H14630">
            <v>46172.509027777778</v>
          </cell>
        </row>
        <row r="14631">
          <cell r="A14631" t="str">
            <v>UCW-31141</v>
          </cell>
          <cell r="B14631" t="str">
            <v>GAS SS'26 - Catalogue (73 options)</v>
          </cell>
          <cell r="C14631" t="str">
            <v>CLOSED</v>
          </cell>
          <cell r="D14631" t="str">
            <v>Medium</v>
          </cell>
          <cell r="E14631" t="str">
            <v>netscribes</v>
          </cell>
          <cell r="F14631" t="str">
            <v>Mohd Tahir Shaikh</v>
          </cell>
          <cell r="G14631">
            <v>46155.474999999999</v>
          </cell>
          <cell r="H14631">
            <v>46172.509722222225</v>
          </cell>
        </row>
        <row r="14632">
          <cell r="A14632" t="str">
            <v>UCW-31134</v>
          </cell>
          <cell r="B14632" t="str">
            <v>Foxtale X Tata Cliq Brightening Moisturizer 50ml Listing</v>
          </cell>
          <cell r="C14632" t="str">
            <v>CLOSED Due to Inactive/Insufficient Information</v>
          </cell>
          <cell r="D14632" t="str">
            <v>Medium</v>
          </cell>
          <cell r="E14632" t="str">
            <v>Chirag Dubal</v>
          </cell>
          <cell r="F14632" t="str">
            <v>Shraddha Dighe</v>
          </cell>
          <cell r="G14632">
            <v>46154.811111111114</v>
          </cell>
          <cell r="H14632">
            <v>46170.571527777778</v>
          </cell>
        </row>
        <row r="14633">
          <cell r="A14633" t="str">
            <v>UCW-31132</v>
          </cell>
          <cell r="B14633" t="str">
            <v>New Lot (Carpet and Runner 166) for Listings OBSESSIONS | 128877 | 11-May-2026</v>
          </cell>
          <cell r="C14633" t="str">
            <v>CLOSED</v>
          </cell>
          <cell r="D14633" t="str">
            <v>Medium</v>
          </cell>
          <cell r="E14633" t="str">
            <v>Chirag Dubal</v>
          </cell>
          <cell r="F14633" t="str">
            <v>Shraddha Dighe</v>
          </cell>
          <cell r="G14633">
            <v>46154.807638888888</v>
          </cell>
          <cell r="H14633">
            <v>46172.509722222225</v>
          </cell>
        </row>
        <row r="14634">
          <cell r="A14634" t="str">
            <v>UCW-31131</v>
          </cell>
          <cell r="B14634" t="str">
            <v>Recode+ New request + Beauty + 127931+ 11 May'26</v>
          </cell>
          <cell r="C14634" t="str">
            <v>CLOSED Due to Inactive/Insufficient Information</v>
          </cell>
          <cell r="D14634" t="str">
            <v>Medium</v>
          </cell>
          <cell r="E14634" t="str">
            <v>Chirag Dubal</v>
          </cell>
          <cell r="F14634" t="str">
            <v>Shraddha Dighe</v>
          </cell>
          <cell r="G14634">
            <v>46154.805555555555</v>
          </cell>
          <cell r="H14634">
            <v>46162.54791666667</v>
          </cell>
        </row>
        <row r="14635">
          <cell r="A14635" t="str">
            <v>UCW-31128</v>
          </cell>
          <cell r="B14635" t="str">
            <v>Skinn|Fastrack X perfume X 125928 X TCF X 11.05.2026</v>
          </cell>
          <cell r="C14635" t="str">
            <v>CLOSED</v>
          </cell>
          <cell r="D14635" t="str">
            <v>Medium</v>
          </cell>
          <cell r="E14635" t="str">
            <v>Chirag Dubal</v>
          </cell>
          <cell r="F14635" t="str">
            <v>Shraddha Dighe</v>
          </cell>
          <cell r="G14635">
            <v>46154.798611111109</v>
          </cell>
          <cell r="H14635">
            <v>46172.542361111111</v>
          </cell>
        </row>
        <row r="14636">
          <cell r="A14636" t="str">
            <v>UCW-31127</v>
          </cell>
          <cell r="B14636" t="str">
            <v>Diam Beauty + New Request + Beauty + 128440 + 11 May</v>
          </cell>
          <cell r="C14636" t="str">
            <v>CLOSED</v>
          </cell>
          <cell r="D14636" t="str">
            <v>Medium</v>
          </cell>
          <cell r="E14636" t="str">
            <v>Chirag Dubal</v>
          </cell>
          <cell r="F14636" t="str">
            <v>Simi Raichel Zachariah</v>
          </cell>
          <cell r="G14636">
            <v>46154.798611111109</v>
          </cell>
          <cell r="H14636">
            <v>46172.510416666664</v>
          </cell>
        </row>
        <row r="14637">
          <cell r="A14637" t="str">
            <v>UCW-31119</v>
          </cell>
          <cell r="B14637" t="str">
            <v>Enrich_TCR Image update 11.05.26</v>
          </cell>
          <cell r="C14637" t="str">
            <v>CLOSED</v>
          </cell>
          <cell r="D14637" t="str">
            <v>Medium</v>
          </cell>
          <cell r="E14637" t="str">
            <v>Chirag Dubal</v>
          </cell>
          <cell r="F14637" t="str">
            <v>Simi Raichel Zachariah</v>
          </cell>
          <cell r="G14637">
            <v>46154.779861111114</v>
          </cell>
          <cell r="H14637">
            <v>46193.933333333334</v>
          </cell>
        </row>
        <row r="14638">
          <cell r="A14638" t="str">
            <v>UCW-31115</v>
          </cell>
          <cell r="B14638" t="str">
            <v>New listing Tata Cliq - 11th May</v>
          </cell>
          <cell r="C14638" t="str">
            <v>CLOSED</v>
          </cell>
          <cell r="D14638" t="str">
            <v>Medium</v>
          </cell>
          <cell r="E14638" t="str">
            <v>Chirag Dubal</v>
          </cell>
          <cell r="F14638" t="str">
            <v>Simi Raichel Zachariah</v>
          </cell>
          <cell r="G14638">
            <v>46154.774305555555</v>
          </cell>
          <cell r="H14638">
            <v>46172.543055555558</v>
          </cell>
        </row>
        <row r="14639">
          <cell r="A14639" t="str">
            <v>UCW-31111</v>
          </cell>
          <cell r="B14639" t="str">
            <v>SKU EAN Updates &amp; Stock Activation (Primespot) - L'Occitane Shea Range</v>
          </cell>
          <cell r="C14639" t="str">
            <v>CLOSED</v>
          </cell>
          <cell r="D14639" t="str">
            <v>Medium</v>
          </cell>
          <cell r="E14639" t="str">
            <v>Chirag Dubal</v>
          </cell>
          <cell r="F14639" t="str">
            <v>Shraddha Dighe</v>
          </cell>
          <cell r="G14639">
            <v>46154.750694444447</v>
          </cell>
          <cell r="H14639">
            <v>46172.544444444444</v>
          </cell>
        </row>
        <row r="14640">
          <cell r="A14640" t="str">
            <v>UCW-31092</v>
          </cell>
          <cell r="B14640" t="str">
            <v>Hermès - E-commerce storechecks - Tatacliq</v>
          </cell>
          <cell r="C14640" t="str">
            <v>CLOSED</v>
          </cell>
          <cell r="D14640" t="str">
            <v>Medium</v>
          </cell>
          <cell r="E14640" t="str">
            <v>Chirag Dubal</v>
          </cell>
          <cell r="F14640" t="str">
            <v>Shraddha Dighe</v>
          </cell>
          <cell r="G14640">
            <v>46154.684027777781</v>
          </cell>
          <cell r="H14640">
            <v>46169.750694444447</v>
          </cell>
        </row>
        <row r="14641">
          <cell r="A14641" t="str">
            <v>UCW-31087</v>
          </cell>
          <cell r="B14641" t="str">
            <v>Enrich_78403051_PDP Update_Idole Power | TCL</v>
          </cell>
          <cell r="C14641" t="str">
            <v>CLOSED</v>
          </cell>
          <cell r="D14641" t="str">
            <v>Medium</v>
          </cell>
          <cell r="E14641" t="str">
            <v>Chirag Dubal</v>
          </cell>
          <cell r="F14641" t="str">
            <v>Shraddha Dighe</v>
          </cell>
          <cell r="G14641">
            <v>46154.675000000003</v>
          </cell>
          <cell r="H14641">
            <v>46161.710416666669</v>
          </cell>
        </row>
        <row r="14642">
          <cell r="A14642" t="str">
            <v>UCW-31086</v>
          </cell>
          <cell r="B14642" t="str">
            <v>ENRICH_Tata Cliq Image change Req</v>
          </cell>
          <cell r="C14642" t="str">
            <v>CLOSED</v>
          </cell>
          <cell r="D14642" t="str">
            <v>Medium</v>
          </cell>
          <cell r="E14642" t="str">
            <v>Chirag Dubal</v>
          </cell>
          <cell r="F14642" t="str">
            <v>Shraddha Dighe</v>
          </cell>
          <cell r="G14642">
            <v>46154.67083333333</v>
          </cell>
          <cell r="H14642">
            <v>46162.527083333334</v>
          </cell>
        </row>
        <row r="14643">
          <cell r="A14643" t="str">
            <v>UCW-31083</v>
          </cell>
          <cell r="B14643" t="str">
            <v>ENRICH_Esskay Beauty | Rica Image Update</v>
          </cell>
          <cell r="C14643" t="str">
            <v>CLOSED</v>
          </cell>
          <cell r="D14643" t="str">
            <v>Medium</v>
          </cell>
          <cell r="E14643" t="str">
            <v>Chirag Dubal</v>
          </cell>
          <cell r="F14643" t="str">
            <v>Shraddha Dighe</v>
          </cell>
          <cell r="G14643">
            <v>46154.662499999999</v>
          </cell>
          <cell r="H14643">
            <v>46163.769444444442</v>
          </cell>
        </row>
        <row r="14644">
          <cell r="A14644" t="str">
            <v>UCW-31081</v>
          </cell>
          <cell r="B14644" t="str">
            <v>Request for New Product Listing – Love Earth Liquid Mousse Lipstick 3.0 (Single shade)</v>
          </cell>
          <cell r="C14644" t="str">
            <v>CLOSED</v>
          </cell>
          <cell r="D14644" t="str">
            <v>Medium</v>
          </cell>
          <cell r="E14644" t="str">
            <v>Chirag Dubal</v>
          </cell>
          <cell r="F14644" t="str">
            <v>Shraddha Dighe</v>
          </cell>
          <cell r="G14644">
            <v>46154.656944444447</v>
          </cell>
          <cell r="H14644">
            <v>46172.511805555558</v>
          </cell>
        </row>
        <row r="14645">
          <cell r="A14645" t="str">
            <v>UCW-31080</v>
          </cell>
          <cell r="B14645" t="str">
            <v>Tiny bugs-E2E-Footwear May New Line Sheet 2026-127032</v>
          </cell>
          <cell r="C14645" t="str">
            <v>CLOSED</v>
          </cell>
          <cell r="D14645" t="str">
            <v>Medium</v>
          </cell>
          <cell r="E14645" t="str">
            <v>netscribes</v>
          </cell>
          <cell r="F14645" t="str">
            <v>Mohd Tahir Shaikh</v>
          </cell>
          <cell r="G14645">
            <v>46154.652083333334</v>
          </cell>
          <cell r="H14645">
            <v>46172.54583333333</v>
          </cell>
        </row>
        <row r="14646">
          <cell r="A14646" t="str">
            <v>UCW-31072</v>
          </cell>
          <cell r="B14646" t="str">
            <v>CLONE - Pantaloons/Men Women/Non Apparel Footwear/New Listing/SKU 194/Options 33| 13th Jan'2026</v>
          </cell>
          <cell r="C14646" t="str">
            <v>CLOSED</v>
          </cell>
          <cell r="D14646" t="str">
            <v>Medium</v>
          </cell>
          <cell r="E14646" t="str">
            <v>Chirag Dubal</v>
          </cell>
          <cell r="F14646" t="str">
            <v>netscribes</v>
          </cell>
          <cell r="G14646">
            <v>46154.59652777778</v>
          </cell>
          <cell r="H14646">
            <v>46172.499305555553</v>
          </cell>
        </row>
        <row r="14647">
          <cell r="A14647" t="str">
            <v>UCW-31063</v>
          </cell>
          <cell r="B14647" t="str">
            <v>Aria Nica Kids &amp; Tao Paris Womens Footwear Listing SS-26</v>
          </cell>
          <cell r="C14647" t="str">
            <v>CLOSED</v>
          </cell>
          <cell r="D14647" t="str">
            <v>Medium</v>
          </cell>
          <cell r="E14647" t="str">
            <v>netscribes</v>
          </cell>
          <cell r="F14647" t="str">
            <v>Mohd Tahir Shaikh</v>
          </cell>
          <cell r="G14647">
            <v>46154.540277777778</v>
          </cell>
          <cell r="H14647">
            <v>46172.5</v>
          </cell>
        </row>
        <row r="14648">
          <cell r="A14648" t="str">
            <v>UCW-31054</v>
          </cell>
          <cell r="B14648" t="str">
            <v>Kindlife | Luxury Platform addition</v>
          </cell>
          <cell r="C14648" t="str">
            <v>CLOSED</v>
          </cell>
          <cell r="D14648" t="str">
            <v>Medium</v>
          </cell>
          <cell r="E14648" t="str">
            <v>Chirag Dubal</v>
          </cell>
          <cell r="F14648" t="str">
            <v>Shraddha Dighe</v>
          </cell>
          <cell r="G14648">
            <v>46154.511805555558</v>
          </cell>
          <cell r="H14648">
            <v>46155.706944444442</v>
          </cell>
        </row>
        <row r="14649">
          <cell r="A14649" t="str">
            <v>UCW-31050</v>
          </cell>
          <cell r="B14649" t="str">
            <v>New lisitng Tatacliq : TOTAPARI | JEWELLERY | 128997 | 09-MAY-2026( 64 SKU )</v>
          </cell>
          <cell r="C14649" t="str">
            <v>CLOSED Due to Inactive/Insufficient Information</v>
          </cell>
          <cell r="D14649" t="str">
            <v>Medium</v>
          </cell>
          <cell r="E14649" t="str">
            <v>Chirag Dubal</v>
          </cell>
          <cell r="F14649" t="str">
            <v>Shraddha Dighe</v>
          </cell>
          <cell r="G14649">
            <v>46154.479166666664</v>
          </cell>
          <cell r="H14649">
            <v>46164.770138888889</v>
          </cell>
        </row>
        <row r="14650">
          <cell r="A14650" t="str">
            <v>UCW-31049</v>
          </cell>
          <cell r="B14650" t="str">
            <v>CLONE - New Listing | Globus x TataCliq | 23th Jan 2026</v>
          </cell>
          <cell r="C14650" t="str">
            <v>CLOSED Due to Inactive/Insufficient Information</v>
          </cell>
          <cell r="D14650" t="str">
            <v>Medium</v>
          </cell>
          <cell r="E14650" t="str">
            <v>netscribes</v>
          </cell>
          <cell r="F14650" t="str">
            <v>netscribes</v>
          </cell>
          <cell r="G14650">
            <v>46154.467361111114</v>
          </cell>
          <cell r="H14650">
            <v>46155.673611111109</v>
          </cell>
        </row>
        <row r="14651">
          <cell r="A14651" t="str">
            <v>UCW-31048</v>
          </cell>
          <cell r="B14651" t="str">
            <v>Pending DeDup SKus - UCW-26101</v>
          </cell>
          <cell r="C14651" t="str">
            <v>CLOSED</v>
          </cell>
          <cell r="D14651" t="str">
            <v>Medium</v>
          </cell>
          <cell r="E14651" t="str">
            <v>netscribes</v>
          </cell>
          <cell r="F14651" t="str">
            <v>Simi Raichel Zachariah</v>
          </cell>
          <cell r="G14651">
            <v>46154.465277777781</v>
          </cell>
          <cell r="H14651">
            <v>46163.493055555555</v>
          </cell>
        </row>
        <row r="14652">
          <cell r="A14652" t="str">
            <v>UCW-31044</v>
          </cell>
          <cell r="B14652" t="str">
            <v>CLONE - CLONE - Tata CLIQ(Fashion+Luxury) |adidas DTC| Footwear Attributes for Listing_28-10-25</v>
          </cell>
          <cell r="C14652" t="str">
            <v>CLOSED</v>
          </cell>
          <cell r="D14652" t="str">
            <v>Medium</v>
          </cell>
          <cell r="E14652" t="str">
            <v>netscribes</v>
          </cell>
          <cell r="F14652" t="str">
            <v>Reagan D’souza</v>
          </cell>
          <cell r="G14652">
            <v>46154.448611111111</v>
          </cell>
          <cell r="H14652">
            <v>46158.647916666669</v>
          </cell>
        </row>
        <row r="14653">
          <cell r="A14653" t="str">
            <v>UCW-31043</v>
          </cell>
          <cell r="B14653" t="str">
            <v>Enrichment_Tata CLIQ(Fashion+Luxury) |adidas DTC| Footwear Attributes for Listing_28-10-25</v>
          </cell>
          <cell r="C14653" t="str">
            <v>CLOSED</v>
          </cell>
          <cell r="D14653" t="str">
            <v>Highest</v>
          </cell>
          <cell r="E14653" t="str">
            <v>Ataur Rahman</v>
          </cell>
          <cell r="F14653" t="str">
            <v>Reagan D’souza</v>
          </cell>
          <cell r="G14653">
            <v>46154.448611111111</v>
          </cell>
          <cell r="H14653">
            <v>46161.918749999997</v>
          </cell>
        </row>
        <row r="14654">
          <cell r="A14654" t="str">
            <v>UCW-31042</v>
          </cell>
          <cell r="B14654" t="str">
            <v>Tata Cliq-Reebok Brand-Footwear -127776 - 07-05-2026</v>
          </cell>
          <cell r="C14654" t="str">
            <v>CLOSED Due to Inactive/Insufficient Information</v>
          </cell>
          <cell r="D14654" t="str">
            <v>Medium</v>
          </cell>
          <cell r="E14654" t="str">
            <v>Chirag Dubal</v>
          </cell>
          <cell r="F14654" t="str">
            <v>Simi Raichel Zachariah</v>
          </cell>
          <cell r="G14654">
            <v>46154.44027777778</v>
          </cell>
          <cell r="H14654">
            <v>46162.520833333336</v>
          </cell>
        </row>
        <row r="14655">
          <cell r="A14655" t="str">
            <v>UCW-31027</v>
          </cell>
          <cell r="B14655" t="str">
            <v>ENRICH_milk_shake + Adhoc Image Updation + Beauty - Haircare + Seller Code+ Date.</v>
          </cell>
          <cell r="C14655" t="str">
            <v>CLOSED</v>
          </cell>
          <cell r="D14655" t="str">
            <v>Medium</v>
          </cell>
          <cell r="E14655" t="str">
            <v>Chirag Dubal</v>
          </cell>
          <cell r="F14655" t="str">
            <v>Shraddha Dighe</v>
          </cell>
          <cell r="G14655">
            <v>46153.777777777781</v>
          </cell>
          <cell r="H14655">
            <v>46161.635416666664</v>
          </cell>
        </row>
        <row r="14656">
          <cell r="A14656" t="str">
            <v>UCW-31025</v>
          </cell>
          <cell r="B14656" t="str">
            <v>Enrich_Real Effect London | Purity Concern for Silver Jewellery</v>
          </cell>
          <cell r="C14656" t="str">
            <v>CLOSED</v>
          </cell>
          <cell r="D14656" t="str">
            <v>Medium</v>
          </cell>
          <cell r="E14656" t="str">
            <v>Chirag Dubal</v>
          </cell>
          <cell r="F14656" t="str">
            <v>Shraddha Dighe</v>
          </cell>
          <cell r="G14656">
            <v>46153.775694444441</v>
          </cell>
          <cell r="H14656">
            <v>46168.826388888891</v>
          </cell>
        </row>
        <row r="14657">
          <cell r="A14657" t="str">
            <v>UCW-31020</v>
          </cell>
          <cell r="B14657" t="str">
            <v>ENRICH_Updating Images (milk_shake lifestyling _2 &amp; No Frizz)</v>
          </cell>
          <cell r="C14657" t="str">
            <v>CLOSED</v>
          </cell>
          <cell r="D14657" t="str">
            <v>Medium</v>
          </cell>
          <cell r="E14657" t="str">
            <v>Chirag Dubal</v>
          </cell>
          <cell r="F14657" t="str">
            <v>Shraddha Dighe</v>
          </cell>
          <cell r="G14657">
            <v>46153.762499999997</v>
          </cell>
          <cell r="H14657">
            <v>46161.625694444447</v>
          </cell>
        </row>
        <row r="14658">
          <cell r="A14658" t="str">
            <v>UCW-31011</v>
          </cell>
          <cell r="B14658" t="str">
            <v>ERROR_Catalogue New errors for the Multibrands Agency (NETSCRIBES) 11th MAY_NC</v>
          </cell>
          <cell r="C14658" t="str">
            <v>CLOSED</v>
          </cell>
          <cell r="D14658" t="str">
            <v>Medium</v>
          </cell>
          <cell r="E14658" t="str">
            <v>netscribes</v>
          </cell>
          <cell r="F14658" t="str">
            <v>Sushma Ram</v>
          </cell>
          <cell r="G14658">
            <v>46153.723611111112</v>
          </cell>
          <cell r="H14658">
            <v>46164.755555555559</v>
          </cell>
        </row>
        <row r="14659">
          <cell r="A14659" t="str">
            <v>UCW-31010</v>
          </cell>
          <cell r="B14659" t="str">
            <v>footwear catalogue for listing tatacliq</v>
          </cell>
          <cell r="C14659" t="str">
            <v>CLOSED Due to Inactive/Insufficient Information</v>
          </cell>
          <cell r="D14659" t="str">
            <v>Medium</v>
          </cell>
          <cell r="E14659" t="str">
            <v>Chirag Dubal</v>
          </cell>
          <cell r="F14659" t="str">
            <v>Shloka Chakre</v>
          </cell>
          <cell r="G14659">
            <v>46153.722222222219</v>
          </cell>
          <cell r="H14659">
            <v>46218.561111111114</v>
          </cell>
        </row>
        <row r="14660">
          <cell r="A14660" t="str">
            <v>UCW-30997</v>
          </cell>
          <cell r="B14660" t="str">
            <v>Palladium Footwear 129553, 129560 Listing 16 SKU ( 3 Options ) 05/05/2026.</v>
          </cell>
          <cell r="C14660" t="str">
            <v>CLOSED</v>
          </cell>
          <cell r="D14660" t="str">
            <v>Medium</v>
          </cell>
          <cell r="E14660" t="str">
            <v>netscribes</v>
          </cell>
          <cell r="F14660" t="str">
            <v>Mohd Tahir Shaikh</v>
          </cell>
          <cell r="G14660">
            <v>46153.644444444442</v>
          </cell>
          <cell r="H14660">
            <v>46172.500694444447</v>
          </cell>
        </row>
        <row r="14661">
          <cell r="A14661" t="str">
            <v>UCW-30995</v>
          </cell>
          <cell r="B14661" t="str">
            <v>Inc.5 || New Listing (E2E/Adhoc/Enrich) || 142 Article Footwear || Seller Code :- 100149 || 08-May-2026 || TATACLIQ</v>
          </cell>
          <cell r="C14661" t="str">
            <v>CLOSED</v>
          </cell>
          <cell r="D14661" t="str">
            <v>Medium</v>
          </cell>
          <cell r="E14661" t="str">
            <v>netscribes</v>
          </cell>
          <cell r="F14661" t="str">
            <v>Mohd Tahir Shaikh</v>
          </cell>
          <cell r="G14661">
            <v>46153.638888888891</v>
          </cell>
          <cell r="H14661">
            <v>46172.504166666666</v>
          </cell>
        </row>
        <row r="14662">
          <cell r="A14662" t="str">
            <v>UCW-30993</v>
          </cell>
          <cell r="B14662" t="str">
            <v>Libas Apparel 127532 08-05-2026 (NEW CATALOGUE)</v>
          </cell>
          <cell r="C14662" t="str">
            <v>CLOSED</v>
          </cell>
          <cell r="D14662" t="str">
            <v>Medium</v>
          </cell>
          <cell r="E14662" t="str">
            <v>Chirag Dubal</v>
          </cell>
          <cell r="F14662" t="str">
            <v>Shraddha Dighe</v>
          </cell>
          <cell r="G14662">
            <v>46153.611805555556</v>
          </cell>
          <cell r="H14662">
            <v>46172.50277777778</v>
          </cell>
        </row>
        <row r="14663">
          <cell r="A14663" t="str">
            <v>UCW-30992</v>
          </cell>
          <cell r="B14663" t="str">
            <v>Enrich_Soch Image correction-5 Styles -Tatacliq</v>
          </cell>
          <cell r="C14663" t="str">
            <v>CLOSED</v>
          </cell>
          <cell r="D14663" t="str">
            <v>Medium</v>
          </cell>
          <cell r="E14663" t="str">
            <v>Chirag Dubal</v>
          </cell>
          <cell r="F14663" t="str">
            <v>Shraddha Dighe</v>
          </cell>
          <cell r="G14663">
            <v>46153.604861111111</v>
          </cell>
          <cell r="H14663">
            <v>46161.583333333336</v>
          </cell>
        </row>
        <row r="14664">
          <cell r="A14664" t="str">
            <v>UCW-30991</v>
          </cell>
          <cell r="B14664" t="str">
            <v>ENRICH_Update Required: Ingredients &amp; Product Images</v>
          </cell>
          <cell r="C14664" t="str">
            <v>CLOSED</v>
          </cell>
          <cell r="D14664" t="str">
            <v>Medium</v>
          </cell>
          <cell r="E14664" t="str">
            <v>Chirag Dubal</v>
          </cell>
          <cell r="F14664" t="str">
            <v>Shraddha Dighe</v>
          </cell>
          <cell r="G14664">
            <v>46153.599305555559</v>
          </cell>
          <cell r="H14664">
            <v>46162.756944444445</v>
          </cell>
        </row>
        <row r="14665">
          <cell r="A14665" t="str">
            <v>UCW-30990</v>
          </cell>
          <cell r="B14665" t="str">
            <v xml:space="preserve">ENRICH_Request for Image Update - SKU BGLB502 </v>
          </cell>
          <cell r="C14665" t="str">
            <v>CLOSED</v>
          </cell>
          <cell r="D14665" t="str">
            <v>Medium</v>
          </cell>
          <cell r="E14665" t="str">
            <v>Chirag Dubal</v>
          </cell>
          <cell r="F14665" t="str">
            <v>Shraddha Dighe</v>
          </cell>
          <cell r="G14665">
            <v>46153.592361111114</v>
          </cell>
          <cell r="H14665">
            <v>46161.571527777778</v>
          </cell>
        </row>
        <row r="14666">
          <cell r="A14666" t="str">
            <v>UCW-30985</v>
          </cell>
          <cell r="B14666" t="str">
            <v>CLONE - PUMA Accessories_Footwear_Apparel 124130 &amp; 125381 New Listing 12-02-2026</v>
          </cell>
          <cell r="C14666" t="str">
            <v>CLOSED</v>
          </cell>
          <cell r="D14666" t="str">
            <v>Medium</v>
          </cell>
          <cell r="E14666" t="str">
            <v>Chirag Dubal</v>
          </cell>
          <cell r="F14666" t="str">
            <v>netscribes</v>
          </cell>
          <cell r="G14666">
            <v>46153.563194444447</v>
          </cell>
          <cell r="H14666">
            <v>46172.50277777778</v>
          </cell>
        </row>
        <row r="14667">
          <cell r="A14667" t="str">
            <v>UCW-30983</v>
          </cell>
          <cell r="B14667" t="str">
            <v>ADIDAS Add now catalogue dated 9th May 2026</v>
          </cell>
          <cell r="C14667" t="str">
            <v>CLOSED</v>
          </cell>
          <cell r="D14667" t="str">
            <v>Medium</v>
          </cell>
          <cell r="E14667" t="str">
            <v>netscribes</v>
          </cell>
          <cell r="F14667" t="str">
            <v>Mohd Tahir Shaikh</v>
          </cell>
          <cell r="G14667">
            <v>46153.554166666669</v>
          </cell>
          <cell r="H14667">
            <v>46198.79791666667</v>
          </cell>
        </row>
        <row r="14668">
          <cell r="A14668" t="str">
            <v>UCW-30972</v>
          </cell>
          <cell r="B14668" t="str">
            <v>Request to Update Product Images &amp; Information on Tata Cliq</v>
          </cell>
          <cell r="C14668" t="str">
            <v>CLOSED Due to Inactive/Insufficient Information</v>
          </cell>
          <cell r="D14668" t="str">
            <v>Medium</v>
          </cell>
          <cell r="E14668" t="str">
            <v>Chirag Dubal</v>
          </cell>
          <cell r="F14668" t="str">
            <v>Shraddha Dighe</v>
          </cell>
          <cell r="G14668">
            <v>46153.467361111114</v>
          </cell>
          <cell r="H14668">
            <v>46165.418055555558</v>
          </cell>
        </row>
        <row r="14669">
          <cell r="A14669" t="str">
            <v>UCW-30970</v>
          </cell>
          <cell r="B14669" t="str">
            <v>Clone - PUMA Apparel 124130 &amp; 125381 New Listing 04-02-2026</v>
          </cell>
          <cell r="C14669" t="str">
            <v>CLOSED</v>
          </cell>
          <cell r="D14669" t="str">
            <v>Medium</v>
          </cell>
          <cell r="E14669" t="str">
            <v>netscribes</v>
          </cell>
          <cell r="F14669" t="str">
            <v>netscribes</v>
          </cell>
          <cell r="G14669">
            <v>46153.453472222223</v>
          </cell>
          <cell r="H14669">
            <v>46169.554166666669</v>
          </cell>
        </row>
        <row r="14670">
          <cell r="A14670" t="str">
            <v>UCW-30958</v>
          </cell>
          <cell r="B14670" t="str">
            <v>ENRICH_Wella X Tata Cliq Legal Metrology (CO) Update</v>
          </cell>
          <cell r="C14670" t="str">
            <v>CLOSED</v>
          </cell>
          <cell r="D14670" t="str">
            <v>Medium</v>
          </cell>
          <cell r="E14670" t="str">
            <v>netscribes</v>
          </cell>
          <cell r="F14670" t="str">
            <v>Shraddha Dighe</v>
          </cell>
          <cell r="G14670">
            <v>46152.493055555555</v>
          </cell>
          <cell r="H14670">
            <v>46164.47152777778</v>
          </cell>
        </row>
        <row r="14671">
          <cell r="A14671" t="str">
            <v>UCW-30955</v>
          </cell>
          <cell r="B14671" t="str">
            <v>Clone -The Souled Store Footwear 123858 20-04-2026</v>
          </cell>
          <cell r="C14671" t="str">
            <v>CLOSED</v>
          </cell>
          <cell r="D14671" t="str">
            <v>Medium</v>
          </cell>
          <cell r="E14671" t="str">
            <v>netscribes</v>
          </cell>
          <cell r="F14671" t="str">
            <v>netscribes</v>
          </cell>
          <cell r="G14671">
            <v>46151.602083333331</v>
          </cell>
          <cell r="H14671">
            <v>46153.656944444447</v>
          </cell>
        </row>
        <row r="14672">
          <cell r="A14672" t="str">
            <v>UCW-30951</v>
          </cell>
          <cell r="B14672" t="str">
            <v>ERROR_Tata CLIQ(Fashion+Luxury) |adidas DTC| Footwear Attributes for Listing_28-10-25_NC</v>
          </cell>
          <cell r="C14672" t="str">
            <v>CLOSED</v>
          </cell>
          <cell r="D14672" t="str">
            <v>Highest</v>
          </cell>
          <cell r="E14672" t="str">
            <v>netscribes</v>
          </cell>
          <cell r="F14672" t="str">
            <v>Mohd Tahir Shaikh</v>
          </cell>
          <cell r="G14672">
            <v>46151.525694444441</v>
          </cell>
          <cell r="H14672">
            <v>46157.456250000003</v>
          </cell>
        </row>
        <row r="14673">
          <cell r="A14673" t="str">
            <v>UCW-30936</v>
          </cell>
          <cell r="B14673" t="str">
            <v>Palmonas | Fashion Jewellery | 128366 | 7-05-2026 (251 SKUs)</v>
          </cell>
          <cell r="C14673" t="str">
            <v>CLOSED</v>
          </cell>
          <cell r="D14673" t="str">
            <v>Medium</v>
          </cell>
          <cell r="E14673" t="str">
            <v>Chirag Dubal</v>
          </cell>
          <cell r="F14673" t="str">
            <v>Shraddha Dighe</v>
          </cell>
          <cell r="G14673">
            <v>46150.84097222222</v>
          </cell>
          <cell r="H14673">
            <v>46155.784722222219</v>
          </cell>
        </row>
        <row r="14674">
          <cell r="A14674" t="str">
            <v>UCW-30935</v>
          </cell>
          <cell r="B14674" t="str">
            <v>Palmonas | Fashion Jewellery | 128366 | 7-05-2026 (243 SKUs)</v>
          </cell>
          <cell r="C14674" t="str">
            <v>CLOSED</v>
          </cell>
          <cell r="D14674" t="str">
            <v>Medium</v>
          </cell>
          <cell r="E14674" t="str">
            <v>Chirag Dubal</v>
          </cell>
          <cell r="F14674" t="str">
            <v>Shraddha Dighe</v>
          </cell>
          <cell r="G14674">
            <v>46150.834027777775</v>
          </cell>
          <cell r="H14674">
            <v>46155.777083333334</v>
          </cell>
        </row>
        <row r="14675">
          <cell r="A14675" t="str">
            <v>UCW-30933</v>
          </cell>
          <cell r="B14675" t="str">
            <v>Lotto/Footwear UPTO Lot-33/Seller code- 129247/ 06-05-2026</v>
          </cell>
          <cell r="C14675" t="str">
            <v>CLOSED</v>
          </cell>
          <cell r="D14675" t="str">
            <v>Medium</v>
          </cell>
          <cell r="E14675" t="str">
            <v>netscribes</v>
          </cell>
          <cell r="F14675" t="str">
            <v>Mohd Tahir Shaikh</v>
          </cell>
          <cell r="G14675">
            <v>46150.791666666664</v>
          </cell>
          <cell r="H14675">
            <v>46172.506249999999</v>
          </cell>
        </row>
        <row r="14676">
          <cell r="A14676" t="str">
            <v>UCW-30932</v>
          </cell>
          <cell r="B14676" t="str">
            <v>Tatacliq Footwear  batch 23 (May) _USPA_06-05-2026</v>
          </cell>
          <cell r="C14676" t="str">
            <v>CLOSED</v>
          </cell>
          <cell r="D14676" t="str">
            <v>Medium</v>
          </cell>
          <cell r="E14676" t="str">
            <v>netscribes</v>
          </cell>
          <cell r="F14676" t="str">
            <v>Mohd Tahir Shaikh</v>
          </cell>
          <cell r="G14676">
            <v>46150.770833333336</v>
          </cell>
          <cell r="H14676">
            <v>46172.506249999999</v>
          </cell>
        </row>
        <row r="14677">
          <cell r="A14677" t="str">
            <v>UCW-30931</v>
          </cell>
          <cell r="B14677" t="str">
            <v>Oroh - Footwear - Sneaker - (128691-11) - New Listing 05-06-2026</v>
          </cell>
          <cell r="C14677" t="str">
            <v>CLOSED</v>
          </cell>
          <cell r="D14677" t="str">
            <v>Medium</v>
          </cell>
          <cell r="E14677" t="str">
            <v>netscribes</v>
          </cell>
          <cell r="F14677" t="str">
            <v>Mohd Tahir Shaikh</v>
          </cell>
          <cell r="G14677">
            <v>46150.760416666664</v>
          </cell>
          <cell r="H14677">
            <v>46154.554166666669</v>
          </cell>
        </row>
        <row r="14678">
          <cell r="A14678" t="str">
            <v>UCW-30929</v>
          </cell>
          <cell r="B14678" t="str">
            <v xml:space="preserve"> Soch_Apparel_124205-SAS_08/05/2026_340 Styles</v>
          </cell>
          <cell r="C14678" t="str">
            <v>CLOSED</v>
          </cell>
          <cell r="D14678" t="str">
            <v>Medium</v>
          </cell>
          <cell r="E14678" t="str">
            <v>Chirag Dubal</v>
          </cell>
          <cell r="F14678" t="str">
            <v>Simi Raichel Zachariah</v>
          </cell>
          <cell r="G14678">
            <v>46150.727777777778</v>
          </cell>
          <cell r="H14678">
            <v>46197.46597222222</v>
          </cell>
        </row>
        <row r="14679">
          <cell r="A14679" t="str">
            <v>UCW-30924</v>
          </cell>
          <cell r="B14679" t="str">
            <v>Under Armour Footwear (128047)-06/05/2026</v>
          </cell>
          <cell r="C14679" t="str">
            <v>CLOSED</v>
          </cell>
          <cell r="D14679" t="str">
            <v>Medium</v>
          </cell>
          <cell r="E14679" t="str">
            <v>netscribes</v>
          </cell>
          <cell r="F14679" t="str">
            <v>Mohd Tahir Shaikh</v>
          </cell>
          <cell r="G14679">
            <v>46150.678472222222</v>
          </cell>
          <cell r="H14679">
            <v>46172.510416666664</v>
          </cell>
        </row>
        <row r="14680">
          <cell r="A14680" t="str">
            <v>UCW-30915</v>
          </cell>
          <cell r="B14680" t="str">
            <v>CLONE - Baby Catalog</v>
          </cell>
          <cell r="C14680" t="str">
            <v>CLOSED</v>
          </cell>
          <cell r="D14680" t="str">
            <v>Medium</v>
          </cell>
          <cell r="E14680" t="str">
            <v>netscribes</v>
          </cell>
          <cell r="F14680" t="str">
            <v>netscribes</v>
          </cell>
          <cell r="G14680">
            <v>46150.652083333334</v>
          </cell>
          <cell r="H14680">
            <v>46172.510416666664</v>
          </cell>
        </row>
        <row r="14681">
          <cell r="A14681" t="str">
            <v>UCW-30892</v>
          </cell>
          <cell r="B14681" t="str">
            <v>Enrich_78403051_PDP Update_Idole Power | TCL</v>
          </cell>
          <cell r="C14681" t="str">
            <v>CLOSED</v>
          </cell>
          <cell r="D14681" t="str">
            <v>Medium</v>
          </cell>
          <cell r="E14681" t="str">
            <v>Chirag Dubal</v>
          </cell>
          <cell r="F14681" t="str">
            <v>Simi Raichel Zachariah</v>
          </cell>
          <cell r="G14681">
            <v>46149.806250000001</v>
          </cell>
          <cell r="H14681">
            <v>46156.555555555555</v>
          </cell>
        </row>
        <row r="14682">
          <cell r="A14682" t="str">
            <v>UCW-30886</v>
          </cell>
          <cell r="B14682" t="str">
            <v>ENRICH_TataCliq: LSRG-Category Articles Image Updation</v>
          </cell>
          <cell r="C14682" t="str">
            <v>CLOSED</v>
          </cell>
          <cell r="D14682" t="str">
            <v>Medium</v>
          </cell>
          <cell r="E14682" t="str">
            <v>Chirag Dubal</v>
          </cell>
          <cell r="F14682" t="str">
            <v>Shraddha Dighe</v>
          </cell>
          <cell r="G14682">
            <v>46149.784722222219</v>
          </cell>
          <cell r="H14682">
            <v>46161.572916666664</v>
          </cell>
        </row>
        <row r="14683">
          <cell r="A14683" t="str">
            <v>UCW-30884</v>
          </cell>
          <cell r="B14683" t="str">
            <v>SCL Steelo + Home +Lunch Box + 128907+ 05.05.2026</v>
          </cell>
          <cell r="C14683" t="str">
            <v>CLOSED</v>
          </cell>
          <cell r="D14683" t="str">
            <v>Medium</v>
          </cell>
          <cell r="E14683" t="str">
            <v>Chirag Dubal</v>
          </cell>
          <cell r="F14683" t="str">
            <v>Shraddha Dighe</v>
          </cell>
          <cell r="G14683">
            <v>46149.780555555553</v>
          </cell>
          <cell r="H14683">
            <v>46155.715277777781</v>
          </cell>
        </row>
        <row r="14684">
          <cell r="A14684" t="str">
            <v>UCW-30879</v>
          </cell>
          <cell r="B14684" t="str">
            <v>ENRICH_Yves Saint Laurent &amp; Lancome SKU list | Removal of Authenticity Certificate</v>
          </cell>
          <cell r="C14684" t="str">
            <v>CLOSED</v>
          </cell>
          <cell r="D14684" t="str">
            <v>Medium</v>
          </cell>
          <cell r="E14684" t="str">
            <v>Chirag Dubal</v>
          </cell>
          <cell r="F14684" t="str">
            <v>Shraddha Dighe</v>
          </cell>
          <cell r="G14684">
            <v>46149.765972222223</v>
          </cell>
          <cell r="H14684">
            <v>46171.650694444441</v>
          </cell>
        </row>
        <row r="14685">
          <cell r="A14685" t="str">
            <v>UCW-30876</v>
          </cell>
          <cell r="B14685" t="str">
            <v xml:space="preserve">New Listings : Purearth </v>
          </cell>
          <cell r="C14685" t="str">
            <v>CLOSED Due to Inactive/Insufficient Information</v>
          </cell>
          <cell r="D14685" t="str">
            <v>Medium</v>
          </cell>
          <cell r="E14685" t="str">
            <v>Chirag Dubal</v>
          </cell>
          <cell r="F14685" t="str">
            <v>Simi Raichel Zachariah</v>
          </cell>
          <cell r="G14685">
            <v>46149.745833333334</v>
          </cell>
          <cell r="H14685">
            <v>46176.43472222222</v>
          </cell>
        </row>
        <row r="14686">
          <cell r="A14686" t="str">
            <v>UCW-30874</v>
          </cell>
          <cell r="B14686" t="str">
            <v>Tata Cliq  - New listing - Banderas Seduction In Black (05-05-2026)</v>
          </cell>
          <cell r="C14686" t="str">
            <v>CLOSED</v>
          </cell>
          <cell r="D14686" t="str">
            <v>Medium</v>
          </cell>
          <cell r="E14686" t="str">
            <v>Chirag Dubal</v>
          </cell>
          <cell r="F14686" t="str">
            <v>Shraddha Dighe</v>
          </cell>
          <cell r="G14686">
            <v>46149.742361111108</v>
          </cell>
          <cell r="H14686">
            <v>46172.511805555558</v>
          </cell>
        </row>
        <row r="14687">
          <cell r="A14687" t="str">
            <v>UCW-30872</v>
          </cell>
          <cell r="B14687" t="str">
            <v>Enrich_Tata Cliq  - Image Update - Giordano (06-05-2026)</v>
          </cell>
          <cell r="C14687" t="str">
            <v>CLOSED</v>
          </cell>
          <cell r="D14687" t="str">
            <v>Medium</v>
          </cell>
          <cell r="E14687" t="str">
            <v>Chirag Dubal</v>
          </cell>
          <cell r="F14687" t="str">
            <v>Simi Raichel Zachariah</v>
          </cell>
          <cell r="G14687">
            <v>46149.729166666664</v>
          </cell>
          <cell r="H14687">
            <v>46156.560416666667</v>
          </cell>
        </row>
        <row r="14688">
          <cell r="A14688" t="str">
            <v>UCW-30868</v>
          </cell>
          <cell r="B14688" t="str">
            <v>TUL Omni Catalogue || MBL || 02-May-2026</v>
          </cell>
          <cell r="C14688" t="str">
            <v>CLOSED</v>
          </cell>
          <cell r="D14688" t="str">
            <v>Medium</v>
          </cell>
          <cell r="E14688" t="str">
            <v>netscribes</v>
          </cell>
          <cell r="F14688" t="str">
            <v>Mohd Tahir Shaikh</v>
          </cell>
          <cell r="G14688">
            <v>46149.695138888892</v>
          </cell>
          <cell r="H14688">
            <v>46172.512499999997</v>
          </cell>
        </row>
        <row r="14689">
          <cell r="A14689" t="str">
            <v>UCW-30861</v>
          </cell>
          <cell r="B14689" t="str">
            <v>79057909_Sonam Glow Kit_Lancome | TCL</v>
          </cell>
          <cell r="C14689" t="str">
            <v>CLOSED</v>
          </cell>
          <cell r="D14689" t="str">
            <v>Medium</v>
          </cell>
          <cell r="E14689" t="str">
            <v>Chirag Dubal</v>
          </cell>
          <cell r="F14689" t="str">
            <v>Simi Raichel Zachariah</v>
          </cell>
          <cell r="G14689">
            <v>46149.563194444447</v>
          </cell>
          <cell r="H14689">
            <v>46172.512499999997</v>
          </cell>
        </row>
        <row r="14690">
          <cell r="A14690" t="str">
            <v>UCW-30855</v>
          </cell>
          <cell r="B14690" t="str">
            <v>Glam21+ New request + Beauty + 128383 + 4 May'26</v>
          </cell>
          <cell r="C14690" t="str">
            <v>CLOSED</v>
          </cell>
          <cell r="D14690" t="str">
            <v>Medium</v>
          </cell>
          <cell r="E14690" t="str">
            <v>Chirag Dubal</v>
          </cell>
          <cell r="F14690" t="str">
            <v>Shraddha Dighe</v>
          </cell>
          <cell r="G14690">
            <v>46149.535416666666</v>
          </cell>
          <cell r="H14690">
            <v>46172.513194444444</v>
          </cell>
        </row>
        <row r="14691">
          <cell r="A14691" t="str">
            <v>UCW-30848</v>
          </cell>
          <cell r="B14691" t="str">
            <v>Saree Catalouge 05-May - Meena Bazaar</v>
          </cell>
          <cell r="C14691" t="str">
            <v>CLOSED</v>
          </cell>
          <cell r="D14691" t="str">
            <v>Medium</v>
          </cell>
          <cell r="E14691" t="str">
            <v>Chirag Dubal</v>
          </cell>
          <cell r="F14691" t="str">
            <v>Shraddha Dighe</v>
          </cell>
          <cell r="G14691">
            <v>46149.472916666666</v>
          </cell>
          <cell r="H14691">
            <v>46172.513194444444</v>
          </cell>
        </row>
        <row r="14692">
          <cell r="A14692" t="str">
            <v>UCW-30846</v>
          </cell>
          <cell r="B14692" t="str">
            <v>Unstitched Catalouge- 05-May - Meena Bazaar</v>
          </cell>
          <cell r="C14692" t="str">
            <v>CLOSED</v>
          </cell>
          <cell r="D14692" t="str">
            <v>Medium</v>
          </cell>
          <cell r="E14692" t="str">
            <v>Chirag Dubal</v>
          </cell>
          <cell r="F14692" t="str">
            <v>Shraddha Dighe</v>
          </cell>
          <cell r="G14692">
            <v>46149.470138888886</v>
          </cell>
          <cell r="H14692">
            <v>46172.513888888891</v>
          </cell>
        </row>
        <row r="14693">
          <cell r="A14693" t="str">
            <v>UCW-30841</v>
          </cell>
          <cell r="B14693" t="str">
            <v>Hoversoul Listing - Exo Footwear  06 May 2026</v>
          </cell>
          <cell r="C14693" t="str">
            <v>CLOSED</v>
          </cell>
          <cell r="D14693" t="str">
            <v>Medium</v>
          </cell>
          <cell r="E14693" t="str">
            <v>netscribes</v>
          </cell>
          <cell r="F14693" t="str">
            <v>Mohd Tahir Shaikh</v>
          </cell>
          <cell r="G14693">
            <v>46149.449305555558</v>
          </cell>
          <cell r="H14693">
            <v>46172.51458333333</v>
          </cell>
        </row>
        <row r="14694">
          <cell r="A14694" t="str">
            <v>UCW-30839</v>
          </cell>
          <cell r="B14694" t="str">
            <v>ERROR_Hoversoul - cataloging  Batch -5_NC</v>
          </cell>
          <cell r="C14694" t="str">
            <v>CLOSED</v>
          </cell>
          <cell r="D14694" t="str">
            <v>Medium</v>
          </cell>
          <cell r="E14694" t="str">
            <v>netscribes</v>
          </cell>
          <cell r="F14694" t="str">
            <v>Mohd Tahir Shaikh</v>
          </cell>
          <cell r="G14694">
            <v>46149.444444444445</v>
          </cell>
          <cell r="H14694">
            <v>46172.518055555556</v>
          </cell>
        </row>
        <row r="14695">
          <cell r="A14695" t="str">
            <v>UCW-30836</v>
          </cell>
          <cell r="B14695" t="str">
            <v>PUMA Footwear 124130 &amp; 125381 New Listing 06-05-2026</v>
          </cell>
          <cell r="C14695" t="str">
            <v>CLOSED Due to Inactive/Insufficient Information</v>
          </cell>
          <cell r="D14695" t="str">
            <v>Medium</v>
          </cell>
          <cell r="E14695" t="str">
            <v>netscribes</v>
          </cell>
          <cell r="F14695" t="str">
            <v>Mohd Tahir Shaikh</v>
          </cell>
          <cell r="G14695">
            <v>46148.8125</v>
          </cell>
          <cell r="H14695">
            <v>46177.532638888886</v>
          </cell>
        </row>
        <row r="14696">
          <cell r="A14696" t="str">
            <v>UCW-30830</v>
          </cell>
          <cell r="B14696" t="str">
            <v>Tata - New Listing</v>
          </cell>
          <cell r="C14696" t="str">
            <v>CLOSED</v>
          </cell>
          <cell r="D14696" t="str">
            <v>Medium</v>
          </cell>
          <cell r="E14696" t="str">
            <v>Chirag Dubal</v>
          </cell>
          <cell r="F14696" t="str">
            <v>Shraddha Dighe</v>
          </cell>
          <cell r="G14696">
            <v>46148.783333333333</v>
          </cell>
          <cell r="H14696">
            <v>46172.613888888889</v>
          </cell>
        </row>
        <row r="14697">
          <cell r="A14697" t="str">
            <v>UCW-30829</v>
          </cell>
          <cell r="B14697" t="str">
            <v>MASTER DATA RS SUPERSTAR - Tatacliq</v>
          </cell>
          <cell r="C14697" t="str">
            <v>CLOSED</v>
          </cell>
          <cell r="D14697" t="str">
            <v>Medium</v>
          </cell>
          <cell r="E14697" t="str">
            <v>Chirag Dubal</v>
          </cell>
          <cell r="F14697" t="str">
            <v>Shloka Chakre</v>
          </cell>
          <cell r="G14697">
            <v>46148.77847222222</v>
          </cell>
          <cell r="H14697">
            <v>46172.614583333336</v>
          </cell>
        </row>
        <row r="14698">
          <cell r="A14698" t="str">
            <v>UCW-30828</v>
          </cell>
          <cell r="B14698" t="str">
            <v>ENRICH_Request for Image Update || 04/05/2026</v>
          </cell>
          <cell r="C14698" t="str">
            <v>CLOSED</v>
          </cell>
          <cell r="D14698" t="str">
            <v>Medium</v>
          </cell>
          <cell r="E14698" t="str">
            <v>Chirag Dubal</v>
          </cell>
          <cell r="F14698" t="str">
            <v>Shraddha Dighe</v>
          </cell>
          <cell r="G14698">
            <v>46148.777777777781</v>
          </cell>
          <cell r="H14698">
            <v>46158.561111111114</v>
          </cell>
        </row>
        <row r="14699">
          <cell r="A14699" t="str">
            <v>UCW-30826</v>
          </cell>
          <cell r="B14699" t="str">
            <v>Prepack - BIOTOP Listing</v>
          </cell>
          <cell r="C14699" t="str">
            <v>CLOSED</v>
          </cell>
          <cell r="D14699" t="str">
            <v>Medium</v>
          </cell>
          <cell r="E14699" t="str">
            <v>Chirag Dubal</v>
          </cell>
          <cell r="F14699" t="str">
            <v>Simi Raichel Zachariah</v>
          </cell>
          <cell r="G14699">
            <v>46148.769444444442</v>
          </cell>
          <cell r="H14699">
            <v>46172.614583333336</v>
          </cell>
        </row>
        <row r="14700">
          <cell r="A14700" t="str">
            <v>UCW-30818</v>
          </cell>
          <cell r="B14700" t="str">
            <v>CLONE - Tata CLIQ(Fashion+Luxury) |adidas DTC| Footwear Attributes for Listing_28-10-25</v>
          </cell>
          <cell r="C14700" t="str">
            <v>CLOSED Due to Inactive/Insufficient Information</v>
          </cell>
          <cell r="D14700" t="str">
            <v>Medium</v>
          </cell>
          <cell r="E14700" t="str">
            <v>netscribes</v>
          </cell>
          <cell r="F14700" t="str">
            <v>Reagan D’souza</v>
          </cell>
          <cell r="G14700">
            <v>46148.726388888892</v>
          </cell>
          <cell r="H14700">
            <v>46161.606944444444</v>
          </cell>
        </row>
        <row r="14701">
          <cell r="A14701" t="str">
            <v>UCW-30817</v>
          </cell>
          <cell r="B14701" t="str">
            <v>Error_Tata CLIQ(Fashion+Luxury) |adidas DTC| Footwear Attributes for Listing_28-10-25</v>
          </cell>
          <cell r="C14701" t="str">
            <v>CLOSED</v>
          </cell>
          <cell r="D14701" t="str">
            <v>Highest</v>
          </cell>
          <cell r="E14701" t="str">
            <v>netscribes</v>
          </cell>
          <cell r="F14701" t="str">
            <v>Reagan D’souza</v>
          </cell>
          <cell r="G14701">
            <v>46148.726388888892</v>
          </cell>
          <cell r="H14701">
            <v>46161.606944444444</v>
          </cell>
        </row>
        <row r="14702">
          <cell r="A14702" t="str">
            <v>UCW-30813</v>
          </cell>
          <cell r="B14702" t="str">
            <v>ENRICH_Tata Cliq_Revised Image &amp; Content Update due to packaging change</v>
          </cell>
          <cell r="C14702" t="str">
            <v>CLOSED</v>
          </cell>
          <cell r="D14702" t="str">
            <v>Medium</v>
          </cell>
          <cell r="E14702" t="str">
            <v>Chirag Dubal</v>
          </cell>
          <cell r="F14702" t="str">
            <v>Shraddha Dighe</v>
          </cell>
          <cell r="G14702">
            <v>46148.719444444447</v>
          </cell>
          <cell r="H14702">
            <v>46155.941666666666</v>
          </cell>
        </row>
        <row r="14703">
          <cell r="A14703" t="str">
            <v>UCW-30808</v>
          </cell>
          <cell r="B14703" t="str">
            <v>Footwear New Listing 05-05-2026 ( 288 EANs)</v>
          </cell>
          <cell r="C14703" t="str">
            <v>CLOSED Due to Inactive/Insufficient Information</v>
          </cell>
          <cell r="D14703" t="str">
            <v>Medium</v>
          </cell>
          <cell r="E14703" t="str">
            <v>Chirag Dubal</v>
          </cell>
          <cell r="F14703" t="str">
            <v>Shloka Chakre</v>
          </cell>
          <cell r="G14703">
            <v>46148.700694444444</v>
          </cell>
          <cell r="H14703">
            <v>46157.754861111112</v>
          </cell>
        </row>
        <row r="14704">
          <cell r="A14704" t="str">
            <v>UCW-30798</v>
          </cell>
          <cell r="B14704" t="str">
            <v>MJ Murakami - 4 STD - New Listing - TATA - 05-05-2026</v>
          </cell>
          <cell r="C14704" t="str">
            <v>CLOSED</v>
          </cell>
          <cell r="D14704" t="str">
            <v>Medium</v>
          </cell>
          <cell r="E14704" t="str">
            <v>Chirag Dubal</v>
          </cell>
          <cell r="F14704" t="str">
            <v>Simi Raichel Zachariah</v>
          </cell>
          <cell r="G14704">
            <v>46148.663194444445</v>
          </cell>
          <cell r="H14704">
            <v>46163.48333333333</v>
          </cell>
        </row>
        <row r="14705">
          <cell r="A14705" t="str">
            <v>UCW-30797</v>
          </cell>
          <cell r="B14705" t="str">
            <v>ERROR_Hoversoul Batch -9_NC</v>
          </cell>
          <cell r="C14705" t="str">
            <v>CLOSED</v>
          </cell>
          <cell r="D14705" t="str">
            <v>Medium</v>
          </cell>
          <cell r="E14705" t="str">
            <v>netscribes</v>
          </cell>
          <cell r="F14705" t="str">
            <v>Mohd Tahir Shaikh</v>
          </cell>
          <cell r="G14705">
            <v>46148.662499999999</v>
          </cell>
          <cell r="H14705">
            <v>46155.681250000001</v>
          </cell>
        </row>
        <row r="14706">
          <cell r="A14706" t="str">
            <v>UCW-30783</v>
          </cell>
          <cell r="B14706" t="str">
            <v>Listing details required | Tata CLiQ x O3+ (New Launch)</v>
          </cell>
          <cell r="C14706" t="str">
            <v>CLOSED</v>
          </cell>
          <cell r="D14706" t="str">
            <v>Medium</v>
          </cell>
          <cell r="E14706" t="str">
            <v>Chirag Dubal</v>
          </cell>
          <cell r="F14706" t="str">
            <v>Shraddha Dighe</v>
          </cell>
          <cell r="G14706">
            <v>46148.629166666666</v>
          </cell>
          <cell r="H14706">
            <v>46171.511111111111</v>
          </cell>
        </row>
        <row r="14707">
          <cell r="A14707" t="str">
            <v>UCW-30774</v>
          </cell>
          <cell r="B14707" t="str">
            <v>Tata Cliq Shoes, Caps, Wallet Catalog Dated on 05-05-2026</v>
          </cell>
          <cell r="C14707" t="str">
            <v>CLOSED</v>
          </cell>
          <cell r="D14707" t="str">
            <v>Medium</v>
          </cell>
          <cell r="E14707" t="str">
            <v>netscribes</v>
          </cell>
          <cell r="F14707" t="str">
            <v>Mohd Tahir Shaikh</v>
          </cell>
          <cell r="G14707">
            <v>46148.580555555556</v>
          </cell>
          <cell r="H14707">
            <v>46172.615277777775</v>
          </cell>
        </row>
        <row r="14708">
          <cell r="A14708" t="str">
            <v>UCW-30770</v>
          </cell>
          <cell r="B14708" t="str">
            <v>New Product Listing</v>
          </cell>
          <cell r="C14708" t="str">
            <v>CLOSED</v>
          </cell>
          <cell r="D14708" t="str">
            <v>Medium</v>
          </cell>
          <cell r="E14708" t="str">
            <v>Chirag Dubal</v>
          </cell>
          <cell r="F14708" t="str">
            <v>Shraddha Dighe</v>
          </cell>
          <cell r="G14708">
            <v>46148.5625</v>
          </cell>
          <cell r="H14708">
            <v>46172.615277777775</v>
          </cell>
        </row>
        <row r="14709">
          <cell r="A14709" t="str">
            <v>UCW-30769</v>
          </cell>
          <cell r="B14709" t="str">
            <v>ENRICH_TataCliq: AVI013-JB &amp; LDOF-01 Category Article Image Updation</v>
          </cell>
          <cell r="C14709" t="str">
            <v>CLOSED</v>
          </cell>
          <cell r="D14709" t="str">
            <v>Medium</v>
          </cell>
          <cell r="E14709" t="str">
            <v>netscribes</v>
          </cell>
          <cell r="F14709" t="str">
            <v>Mohd Tahir Shaikh</v>
          </cell>
          <cell r="G14709">
            <v>46148.561111111114</v>
          </cell>
          <cell r="H14709">
            <v>46155.954861111109</v>
          </cell>
        </row>
        <row r="14710">
          <cell r="A14710" t="str">
            <v>UCW-30763</v>
          </cell>
          <cell r="B14710" t="str">
            <v>Mapping listing lux to tata - 13 - Styles - Rockport</v>
          </cell>
          <cell r="C14710" t="str">
            <v>CLOSED</v>
          </cell>
          <cell r="D14710" t="str">
            <v>Medium</v>
          </cell>
          <cell r="E14710" t="str">
            <v>netscribes</v>
          </cell>
          <cell r="F14710" t="str">
            <v>Mohd Tahir Shaikh</v>
          </cell>
          <cell r="G14710">
            <v>46148.523611111108</v>
          </cell>
          <cell r="H14710">
            <v>46160.76666666667</v>
          </cell>
        </row>
        <row r="14711">
          <cell r="A14711" t="str">
            <v>UCW-30762</v>
          </cell>
          <cell r="B14711" t="str">
            <v>Aurelia/W/Folksong/Elleven- 45 Style- Summer-2026- 16th April</v>
          </cell>
          <cell r="C14711" t="str">
            <v>CLOSED</v>
          </cell>
          <cell r="D14711" t="str">
            <v>Medium</v>
          </cell>
          <cell r="E14711" t="str">
            <v>Chirag Dubal</v>
          </cell>
          <cell r="F14711" t="str">
            <v>Shraddha Dighe</v>
          </cell>
          <cell r="G14711">
            <v>46148.518750000003</v>
          </cell>
          <cell r="H14711">
            <v>46158.570833333331</v>
          </cell>
        </row>
        <row r="14712">
          <cell r="A14712" t="str">
            <v>UCW-30759</v>
          </cell>
          <cell r="B14712" t="str">
            <v>New listing seller 129577</v>
          </cell>
          <cell r="C14712" t="str">
            <v>CLOSED</v>
          </cell>
          <cell r="D14712" t="str">
            <v>Medium</v>
          </cell>
          <cell r="E14712" t="str">
            <v>Chirag Dubal</v>
          </cell>
          <cell r="F14712" t="str">
            <v>Shraddha Dighe</v>
          </cell>
          <cell r="G14712">
            <v>46148.50277777778</v>
          </cell>
          <cell r="H14712">
            <v>46172.615972222222</v>
          </cell>
        </row>
        <row r="14713">
          <cell r="A14713" t="str">
            <v>UCW-30754</v>
          </cell>
          <cell r="B14713" t="str">
            <v>ENRICH_Tata Euroitala Hygiene check</v>
          </cell>
          <cell r="C14713" t="str">
            <v>CLOSED</v>
          </cell>
          <cell r="D14713" t="str">
            <v>Medium</v>
          </cell>
          <cell r="E14713" t="str">
            <v>Chirag Dubal</v>
          </cell>
          <cell r="F14713" t="str">
            <v>Shraddha Dighe</v>
          </cell>
          <cell r="G14713">
            <v>46148.475694444445</v>
          </cell>
          <cell r="H14713">
            <v>46172.677777777775</v>
          </cell>
        </row>
        <row r="14714">
          <cell r="A14714" t="str">
            <v>UCW-30752</v>
          </cell>
          <cell r="B14714" t="str">
            <v>Clone-The Souled Store Footwear 123858 20-03-2026</v>
          </cell>
          <cell r="C14714" t="str">
            <v>CLOSED</v>
          </cell>
          <cell r="D14714" t="str">
            <v>Medium</v>
          </cell>
          <cell r="E14714" t="str">
            <v>netscribes</v>
          </cell>
          <cell r="F14714" t="str">
            <v>netscribes</v>
          </cell>
          <cell r="G14714">
            <v>46148.472222222219</v>
          </cell>
          <cell r="H14714">
            <v>46155.734722222223</v>
          </cell>
        </row>
        <row r="14715">
          <cell r="A14715" t="str">
            <v>UCW-30751</v>
          </cell>
          <cell r="B14715" t="str">
            <v>Miarcus -20 Styles-SS 26- 04 May</v>
          </cell>
          <cell r="C14715" t="str">
            <v>CLOSED</v>
          </cell>
          <cell r="D14715" t="str">
            <v>Medium</v>
          </cell>
          <cell r="E14715" t="str">
            <v>netscribes</v>
          </cell>
          <cell r="F14715" t="str">
            <v>Mohd Tahir Shaikh</v>
          </cell>
          <cell r="G14715">
            <v>46148.470833333333</v>
          </cell>
          <cell r="H14715">
            <v>46172.616666666669</v>
          </cell>
        </row>
        <row r="14716">
          <cell r="A14716" t="str">
            <v>UCW-30748</v>
          </cell>
          <cell r="B14716" t="str">
            <v>Miarcus -17 Styles-SS 26- 05 May</v>
          </cell>
          <cell r="C14716" t="str">
            <v>CLOSED</v>
          </cell>
          <cell r="D14716" t="str">
            <v>Medium</v>
          </cell>
          <cell r="E14716" t="str">
            <v>netscribes</v>
          </cell>
          <cell r="F14716" t="str">
            <v>Mohd Tahir Shaikh</v>
          </cell>
          <cell r="G14716">
            <v>46148.467361111114</v>
          </cell>
          <cell r="H14716">
            <v>46154.52847222222</v>
          </cell>
        </row>
        <row r="14717">
          <cell r="A14717" t="str">
            <v>UCW-30746</v>
          </cell>
          <cell r="B14717" t="str">
            <v>Miarcus -15 Styles-SS 26- 05 May</v>
          </cell>
          <cell r="C14717" t="str">
            <v>CLOSED</v>
          </cell>
          <cell r="D14717" t="str">
            <v>Medium</v>
          </cell>
          <cell r="E14717" t="str">
            <v>netscribes</v>
          </cell>
          <cell r="F14717" t="str">
            <v>Mohd Tahir Shaikh</v>
          </cell>
          <cell r="G14717">
            <v>46148.462500000001</v>
          </cell>
          <cell r="H14717">
            <v>46154.50277777778</v>
          </cell>
        </row>
        <row r="14718">
          <cell r="A14718" t="str">
            <v>UCW-30745</v>
          </cell>
          <cell r="B14718" t="str">
            <v>CLONE - NOYRA - 6 Mar 26 - 126542 - New collection - Luxury</v>
          </cell>
          <cell r="C14718" t="str">
            <v>CLOSED</v>
          </cell>
          <cell r="D14718" t="str">
            <v>Medium</v>
          </cell>
          <cell r="E14718" t="str">
            <v>netscribes</v>
          </cell>
          <cell r="F14718" t="str">
            <v>netscribes</v>
          </cell>
          <cell r="G14718">
            <v>46148.456250000003</v>
          </cell>
          <cell r="H14718">
            <v>46149.729166666664</v>
          </cell>
        </row>
        <row r="14719">
          <cell r="A14719" t="str">
            <v>UCW-30744</v>
          </cell>
          <cell r="B14719" t="str">
            <v>NEEMANS+FOOTWEAR+ 125173+ 04-05-2026</v>
          </cell>
          <cell r="C14719" t="str">
            <v>CLOSED</v>
          </cell>
          <cell r="D14719" t="str">
            <v>Medium</v>
          </cell>
          <cell r="E14719" t="str">
            <v>netscribes</v>
          </cell>
          <cell r="F14719" t="str">
            <v>Mohd Tahir Shaikh</v>
          </cell>
          <cell r="G14719">
            <v>46148.454861111109</v>
          </cell>
          <cell r="H14719">
            <v>46172.616666666669</v>
          </cell>
        </row>
        <row r="14720">
          <cell r="A14720" t="str">
            <v>UCW-30733</v>
          </cell>
          <cell r="B14720" t="str">
            <v>Tata Versace GWP Cataloguing 17th Apr</v>
          </cell>
          <cell r="C14720" t="str">
            <v>CLOSED</v>
          </cell>
          <cell r="D14720" t="str">
            <v>Medium</v>
          </cell>
          <cell r="E14720" t="str">
            <v>Chirag Dubal</v>
          </cell>
          <cell r="F14720" t="str">
            <v>Simi Raichel Zachariah</v>
          </cell>
          <cell r="G14720">
            <v>46147.794444444444</v>
          </cell>
          <cell r="H14720">
            <v>46154.679166666669</v>
          </cell>
        </row>
        <row r="14721">
          <cell r="A14721" t="str">
            <v>UCW-30729</v>
          </cell>
          <cell r="B14721" t="str">
            <v>ENRICH_Kiddopanti Image Change Request 4th_May_2026</v>
          </cell>
          <cell r="C14721" t="str">
            <v>CLOSED</v>
          </cell>
          <cell r="D14721" t="str">
            <v>Medium</v>
          </cell>
          <cell r="E14721" t="str">
            <v>netscribes</v>
          </cell>
          <cell r="F14721" t="str">
            <v>Mohd Tahir Shaikh</v>
          </cell>
          <cell r="G14721">
            <v>46147.785416666666</v>
          </cell>
          <cell r="H14721">
            <v>46153.427777777775</v>
          </cell>
        </row>
        <row r="14722">
          <cell r="A14722" t="str">
            <v>UCW-30723</v>
          </cell>
          <cell r="B14722" t="str">
            <v>YSL Fragrance Listing</v>
          </cell>
          <cell r="C14722" t="str">
            <v>CLOSED</v>
          </cell>
          <cell r="D14722" t="str">
            <v>Medium</v>
          </cell>
          <cell r="E14722" t="str">
            <v>Chirag Dubal</v>
          </cell>
          <cell r="F14722" t="str">
            <v>Simi Raichel Zachariah</v>
          </cell>
          <cell r="G14722">
            <v>46147.760416666664</v>
          </cell>
          <cell r="H14722">
            <v>46163.463888888888</v>
          </cell>
        </row>
        <row r="14723">
          <cell r="A14723" t="str">
            <v>UCW-30719</v>
          </cell>
          <cell r="B14723" t="str">
            <v>New Listings_Khadlaj</v>
          </cell>
          <cell r="C14723" t="str">
            <v>CLOSED</v>
          </cell>
          <cell r="D14723" t="str">
            <v>Medium</v>
          </cell>
          <cell r="E14723" t="str">
            <v>Chirag Dubal</v>
          </cell>
          <cell r="F14723" t="str">
            <v>Simi Raichel Zachariah</v>
          </cell>
          <cell r="G14723">
            <v>46147.74722222222</v>
          </cell>
          <cell r="H14723">
            <v>46231.692361111112</v>
          </cell>
        </row>
        <row r="14724">
          <cell r="A14724" t="str">
            <v>UCW-30698</v>
          </cell>
          <cell r="B14724" t="str">
            <v>Rosso Brunello - FTW - 1/05/26 - 77 SKUs</v>
          </cell>
          <cell r="C14724" t="str">
            <v>CLOSED</v>
          </cell>
          <cell r="D14724" t="str">
            <v>Medium</v>
          </cell>
          <cell r="E14724" t="str">
            <v>netscribes</v>
          </cell>
          <cell r="F14724" t="str">
            <v>Mohd Tahir Shaikh</v>
          </cell>
          <cell r="G14724">
            <v>46147.69027777778</v>
          </cell>
          <cell r="H14724">
            <v>46149.70208333333</v>
          </cell>
        </row>
        <row r="14725">
          <cell r="A14725" t="str">
            <v>UCW-30696</v>
          </cell>
          <cell r="B14725" t="str">
            <v>Guess Footwear Men &amp; Women (New) 31 Options 02-05-2026</v>
          </cell>
          <cell r="C14725" t="str">
            <v>CLOSED</v>
          </cell>
          <cell r="D14725" t="str">
            <v>Medium</v>
          </cell>
          <cell r="E14725" t="str">
            <v>Chirag Dubal</v>
          </cell>
          <cell r="F14725" t="str">
            <v>Shloka Chakre</v>
          </cell>
          <cell r="G14725">
            <v>46147.6875</v>
          </cell>
          <cell r="H14725">
            <v>46155.73541666667</v>
          </cell>
        </row>
        <row r="14726">
          <cell r="A14726" t="str">
            <v>UCW-30690</v>
          </cell>
          <cell r="B14726" t="str">
            <v>Cordwainers - FTW - 01/05/26 - 120 SKUs</v>
          </cell>
          <cell r="C14726" t="str">
            <v>CLOSED</v>
          </cell>
          <cell r="D14726" t="str">
            <v>Medium</v>
          </cell>
          <cell r="E14726" t="str">
            <v>netscribes</v>
          </cell>
          <cell r="F14726" t="str">
            <v>Mohd Tahir Shaikh</v>
          </cell>
          <cell r="G14726">
            <v>46147.680555555555</v>
          </cell>
          <cell r="H14726">
            <v>46172.617361111108</v>
          </cell>
        </row>
        <row r="14727">
          <cell r="A14727" t="str">
            <v>UCW-30686</v>
          </cell>
          <cell r="B14727" t="str">
            <v>CLONE - New Brand Listing - Oteria</v>
          </cell>
          <cell r="C14727" t="str">
            <v>CLOSED</v>
          </cell>
          <cell r="D14727" t="str">
            <v>Medium</v>
          </cell>
          <cell r="E14727" t="str">
            <v>netscribes</v>
          </cell>
          <cell r="F14727" t="str">
            <v>Shraddha Dighe</v>
          </cell>
          <cell r="G14727">
            <v>46147.669444444444</v>
          </cell>
          <cell r="H14727">
            <v>46172.618750000001</v>
          </cell>
        </row>
        <row r="14728">
          <cell r="A14728" t="str">
            <v>UCW-30685</v>
          </cell>
          <cell r="B14728" t="str">
            <v>Puma Add now catalogue dated 30th April 2026</v>
          </cell>
          <cell r="C14728" t="str">
            <v>CLOSED</v>
          </cell>
          <cell r="D14728" t="str">
            <v>Medium</v>
          </cell>
          <cell r="E14728" t="str">
            <v>netscribes</v>
          </cell>
          <cell r="F14728" t="str">
            <v>Mohd Tahir Shaikh</v>
          </cell>
          <cell r="G14728">
            <v>46147.665277777778</v>
          </cell>
          <cell r="H14728">
            <v>46172.618750000001</v>
          </cell>
        </row>
        <row r="14729">
          <cell r="A14729" t="str">
            <v>UCW-30684</v>
          </cell>
          <cell r="B14729" t="str">
            <v>Limese x Tata CLiQ | MOM</v>
          </cell>
          <cell r="C14729" t="str">
            <v>CLOSED</v>
          </cell>
          <cell r="D14729" t="str">
            <v>Medium</v>
          </cell>
          <cell r="E14729" t="str">
            <v>Chirag Dubal</v>
          </cell>
          <cell r="F14729" t="str">
            <v>Shraddha Dighe</v>
          </cell>
          <cell r="G14729">
            <v>46147.664583333331</v>
          </cell>
          <cell r="H14729">
            <v>46172.620138888888</v>
          </cell>
        </row>
        <row r="14730">
          <cell r="A14730" t="str">
            <v>UCW-30678</v>
          </cell>
          <cell r="B14730" t="str">
            <v>Sub task - Tatacliq Footwear MP-62_Arrow_USPA_14-04-2026</v>
          </cell>
          <cell r="C14730" t="str">
            <v>CLOSED</v>
          </cell>
          <cell r="D14730" t="str">
            <v>Medium</v>
          </cell>
          <cell r="E14730" t="str">
            <v>netscribes</v>
          </cell>
          <cell r="F14730" t="str">
            <v>netscribes</v>
          </cell>
          <cell r="G14730">
            <v>46147.601388888892</v>
          </cell>
          <cell r="H14730">
            <v>46172.62222222222</v>
          </cell>
        </row>
        <row r="14731">
          <cell r="A14731" t="str">
            <v>UCW-30677</v>
          </cell>
          <cell r="B14731" t="str">
            <v>CLONE - New Listings @TataCliq_25.04.2026</v>
          </cell>
          <cell r="C14731" t="str">
            <v>CLOSED</v>
          </cell>
          <cell r="D14731" t="str">
            <v>Medium</v>
          </cell>
          <cell r="E14731" t="str">
            <v>netscribes</v>
          </cell>
          <cell r="F14731" t="str">
            <v>netscribes</v>
          </cell>
          <cell r="G14731">
            <v>46147.595138888886</v>
          </cell>
          <cell r="H14731">
            <v>46172.623611111114</v>
          </cell>
        </row>
        <row r="14732">
          <cell r="A14732" t="str">
            <v>UCW-30673</v>
          </cell>
          <cell r="B14732" t="str">
            <v>Colors Queen || Makeup || 129094 || 31-03-2026</v>
          </cell>
          <cell r="C14732" t="str">
            <v>CLOSED</v>
          </cell>
          <cell r="D14732" t="str">
            <v>Medium</v>
          </cell>
          <cell r="E14732" t="str">
            <v>Chirag Dubal</v>
          </cell>
          <cell r="F14732" t="str">
            <v>Shraddha Dighe</v>
          </cell>
          <cell r="G14732">
            <v>46147.56527777778</v>
          </cell>
          <cell r="H14732">
            <v>46172.623611111114</v>
          </cell>
        </row>
        <row r="14733">
          <cell r="A14733" t="str">
            <v>UCW-30670</v>
          </cell>
          <cell r="B14733" t="str">
            <v>Plix - Skincare Pending - UCW-29413</v>
          </cell>
          <cell r="C14733" t="str">
            <v>CLOSED Due to Inactive/Insufficient Information</v>
          </cell>
          <cell r="D14733" t="str">
            <v>Medium</v>
          </cell>
          <cell r="E14733" t="str">
            <v>Chirag Dubal</v>
          </cell>
          <cell r="F14733" t="str">
            <v>Shraddha Dighe</v>
          </cell>
          <cell r="G14733">
            <v>46147.529166666667</v>
          </cell>
          <cell r="H14733">
            <v>46204.527083333334</v>
          </cell>
        </row>
        <row r="14734">
          <cell r="A14734" t="str">
            <v>UCW-30669</v>
          </cell>
          <cell r="B14734" t="str">
            <v>ENRICH_ Update Catalog images of Nutrabay &lt;&gt; TataCliq</v>
          </cell>
          <cell r="C14734" t="str">
            <v>CLOSED</v>
          </cell>
          <cell r="D14734" t="str">
            <v>Medium</v>
          </cell>
          <cell r="E14734" t="str">
            <v>netscribes</v>
          </cell>
          <cell r="F14734" t="str">
            <v>Mohd Tahir Shaikh</v>
          </cell>
          <cell r="G14734">
            <v>46147.52847222222</v>
          </cell>
          <cell r="H14734">
            <v>46153.560416666667</v>
          </cell>
        </row>
        <row r="14735">
          <cell r="A14735" t="str">
            <v>UCW-30661</v>
          </cell>
          <cell r="B14735" t="str">
            <v>ENRICH_ Images Update | Kids Iron Strip | Tata Cliq | Miduty</v>
          </cell>
          <cell r="C14735" t="str">
            <v>CLOSED</v>
          </cell>
          <cell r="D14735" t="str">
            <v>Medium</v>
          </cell>
          <cell r="E14735" t="str">
            <v>netscribes</v>
          </cell>
          <cell r="F14735" t="str">
            <v>Mohd Tahir Shaikh</v>
          </cell>
          <cell r="G14735">
            <v>46147.477083333331</v>
          </cell>
          <cell r="H14735">
            <v>46151.771527777775</v>
          </cell>
        </row>
        <row r="14736">
          <cell r="A14736" t="str">
            <v>UCW-30657</v>
          </cell>
          <cell r="B14736" t="str">
            <v>Bobbi Brown - GWP April'26</v>
          </cell>
          <cell r="C14736" t="str">
            <v>CLOSED</v>
          </cell>
          <cell r="D14736" t="str">
            <v>Medium</v>
          </cell>
          <cell r="E14736" t="str">
            <v>Chirag Dubal</v>
          </cell>
          <cell r="F14736" t="str">
            <v>Shraddha Dighe</v>
          </cell>
          <cell r="G14736">
            <v>46147.470138888886</v>
          </cell>
          <cell r="H14736">
            <v>46172.624305555553</v>
          </cell>
        </row>
        <row r="14737">
          <cell r="A14737" t="str">
            <v>UCW-30656</v>
          </cell>
          <cell r="B14737" t="str">
            <v>ENRICH_PDP Tata X SKP</v>
          </cell>
          <cell r="C14737" t="str">
            <v>CLOSED</v>
          </cell>
          <cell r="D14737" t="str">
            <v>Medium</v>
          </cell>
          <cell r="E14737" t="str">
            <v>Chirag Dubal</v>
          </cell>
          <cell r="F14737" t="str">
            <v>Shraddha Dighe</v>
          </cell>
          <cell r="G14737">
            <v>46147.459027777775</v>
          </cell>
          <cell r="H14737">
            <v>46151.768750000003</v>
          </cell>
        </row>
        <row r="14738">
          <cell r="A14738" t="str">
            <v>UCW-30646</v>
          </cell>
          <cell r="B14738" t="str">
            <v>Charles &amp; Keith_Footwear_125610_30thApr'26 (Batch 12)</v>
          </cell>
          <cell r="C14738" t="str">
            <v>CLOSED</v>
          </cell>
          <cell r="D14738" t="str">
            <v>Medium</v>
          </cell>
          <cell r="E14738" t="str">
            <v>Chirag Dubal</v>
          </cell>
          <cell r="F14738" t="str">
            <v>Shloka Chakre</v>
          </cell>
          <cell r="G14738">
            <v>46146.8</v>
          </cell>
          <cell r="H14738">
            <v>46155.736111111109</v>
          </cell>
        </row>
        <row r="14739">
          <cell r="A14739" t="str">
            <v>UCW-30644</v>
          </cell>
          <cell r="B14739" t="str">
            <v>REGAL TATACLIQ TEMPLATE 21.03.2026</v>
          </cell>
          <cell r="C14739" t="str">
            <v>CLOSED</v>
          </cell>
          <cell r="D14739" t="str">
            <v>Medium</v>
          </cell>
          <cell r="E14739" t="str">
            <v>netscribes</v>
          </cell>
          <cell r="F14739" t="str">
            <v>catalogue_repo</v>
          </cell>
          <cell r="G14739">
            <v>46146.79791666667</v>
          </cell>
          <cell r="H14739">
            <v>46149.769444444442</v>
          </cell>
        </row>
        <row r="14740">
          <cell r="A14740" t="str">
            <v>UCW-30634</v>
          </cell>
          <cell r="B14740" t="str">
            <v>FE x 22162 x GWP (Night Cream Gotu Kola)</v>
          </cell>
          <cell r="C14740" t="str">
            <v>CLOSED</v>
          </cell>
          <cell r="D14740" t="str">
            <v>Medium</v>
          </cell>
          <cell r="E14740" t="str">
            <v>Chirag Dubal</v>
          </cell>
          <cell r="F14740" t="str">
            <v>Simi Raichel Zachariah</v>
          </cell>
          <cell r="G14740">
            <v>46146.75277777778</v>
          </cell>
          <cell r="H14740">
            <v>46172.624305555553</v>
          </cell>
        </row>
        <row r="14741">
          <cell r="A14741" t="str">
            <v>UCW-30631</v>
          </cell>
          <cell r="B14741" t="str">
            <v>Enrich_Updated Product Cards – Ultra Matte Dry Touch Sunscreen 20g</v>
          </cell>
          <cell r="C14741" t="str">
            <v>CLOSED</v>
          </cell>
          <cell r="D14741" t="str">
            <v>Medium</v>
          </cell>
          <cell r="E14741" t="str">
            <v>Chirag Dubal</v>
          </cell>
          <cell r="F14741" t="str">
            <v>Shraddha Dighe</v>
          </cell>
          <cell r="G14741">
            <v>46146.746527777781</v>
          </cell>
          <cell r="H14741">
            <v>46151.763888888891</v>
          </cell>
        </row>
        <row r="14742">
          <cell r="A14742" t="str">
            <v>UCW-30630</v>
          </cell>
          <cell r="B14742" t="str">
            <v>Tata Cliq - April New Listings</v>
          </cell>
          <cell r="C14742" t="str">
            <v>CLOSED</v>
          </cell>
          <cell r="D14742" t="str">
            <v>Medium</v>
          </cell>
          <cell r="E14742" t="str">
            <v>Chirag Dubal</v>
          </cell>
          <cell r="F14742" t="str">
            <v>Shraddha Dighe</v>
          </cell>
          <cell r="G14742">
            <v>46146.745138888888</v>
          </cell>
          <cell r="H14742">
            <v>46154.51458333333</v>
          </cell>
        </row>
        <row r="14743">
          <cell r="A14743" t="str">
            <v>UCW-30629</v>
          </cell>
          <cell r="B14743" t="str">
            <v>New Chapter Series 10ML</v>
          </cell>
          <cell r="C14743" t="str">
            <v>CLOSED</v>
          </cell>
          <cell r="D14743" t="str">
            <v>Medium</v>
          </cell>
          <cell r="E14743" t="str">
            <v>Chirag Dubal</v>
          </cell>
          <cell r="F14743" t="str">
            <v>Shraddha Dighe</v>
          </cell>
          <cell r="G14743">
            <v>46146.740277777775</v>
          </cell>
          <cell r="H14743">
            <v>46155.701388888891</v>
          </cell>
        </row>
        <row r="14744">
          <cell r="A14744" t="str">
            <v>UCW-30622</v>
          </cell>
          <cell r="B14744" t="str">
            <v>CLONE - ENRICH_Arata 3.0 Catalogue Revision - 14 April</v>
          </cell>
          <cell r="C14744" t="str">
            <v>CLOSED</v>
          </cell>
          <cell r="D14744" t="str">
            <v>Medium</v>
          </cell>
          <cell r="E14744" t="str">
            <v>Chirag Dubal</v>
          </cell>
          <cell r="F14744" t="str">
            <v>Shraddha Dighe</v>
          </cell>
          <cell r="G14744">
            <v>46146.701388888891</v>
          </cell>
          <cell r="H14744">
            <v>46178.80972222222</v>
          </cell>
        </row>
        <row r="14745">
          <cell r="A14745" t="str">
            <v>UCW-30619</v>
          </cell>
          <cell r="B14745" t="str">
            <v>Lancome Fragrance Duo Kit_TCL</v>
          </cell>
          <cell r="C14745" t="str">
            <v>CLOSED Due to Inactive/Insufficient Information</v>
          </cell>
          <cell r="D14745" t="str">
            <v>Medium</v>
          </cell>
          <cell r="E14745" t="str">
            <v>Chirag Dubal</v>
          </cell>
          <cell r="F14745" t="str">
            <v>Shraddha Dighe</v>
          </cell>
          <cell r="G14745">
            <v>46146.689583333333</v>
          </cell>
          <cell r="H14745">
            <v>46155.736111111109</v>
          </cell>
        </row>
        <row r="14746">
          <cell r="A14746" t="str">
            <v>UCW-30617</v>
          </cell>
          <cell r="B14746" t="str">
            <v>ENRICH_IMAGE UPDATE.</v>
          </cell>
          <cell r="C14746" t="str">
            <v>CLOSED</v>
          </cell>
          <cell r="D14746" t="str">
            <v>Medium</v>
          </cell>
          <cell r="E14746" t="str">
            <v>Chirag Dubal</v>
          </cell>
          <cell r="F14746" t="str">
            <v>Shraddha Dighe</v>
          </cell>
          <cell r="G14746">
            <v>46146.685416666667</v>
          </cell>
          <cell r="H14746">
            <v>46155.944444444445</v>
          </cell>
        </row>
        <row r="14747">
          <cell r="A14747" t="str">
            <v>UCW-30612</v>
          </cell>
          <cell r="B14747" t="str">
            <v>CLONE - Vantier Shoes - 7th April 26 - 129308 - New collection - Luxury</v>
          </cell>
          <cell r="C14747" t="str">
            <v>CLOSED Due to Inactive/Insufficient Information</v>
          </cell>
          <cell r="D14747" t="str">
            <v>Medium</v>
          </cell>
          <cell r="E14747" t="str">
            <v>netscribes</v>
          </cell>
          <cell r="F14747" t="str">
            <v>netscribes</v>
          </cell>
          <cell r="G14747">
            <v>46146.647916666669</v>
          </cell>
          <cell r="H14747">
            <v>46167.76666666667</v>
          </cell>
        </row>
        <row r="14748">
          <cell r="A14748" t="str">
            <v>UCW-30610</v>
          </cell>
          <cell r="B14748" t="str">
            <v>ERROR_Image update Required 30.04.2026</v>
          </cell>
          <cell r="C14748" t="str">
            <v>CLOSED</v>
          </cell>
          <cell r="D14748" t="str">
            <v>Medium</v>
          </cell>
          <cell r="E14748" t="str">
            <v>Chirag Dubal</v>
          </cell>
          <cell r="F14748" t="str">
            <v>catalogue_repo</v>
          </cell>
          <cell r="G14748">
            <v>46146.645833333336</v>
          </cell>
          <cell r="H14748">
            <v>46162.520138888889</v>
          </cell>
        </row>
        <row r="14749">
          <cell r="A14749" t="str">
            <v>UCW-30609</v>
          </cell>
          <cell r="B14749" t="str">
            <v>Soulflower x TataCliq Connect</v>
          </cell>
          <cell r="C14749" t="str">
            <v>CLOSED Due to Inactive/Insufficient Information</v>
          </cell>
          <cell r="D14749" t="str">
            <v>Medium</v>
          </cell>
          <cell r="E14749" t="str">
            <v>Chirag Dubal</v>
          </cell>
          <cell r="F14749" t="str">
            <v>Shraddha Dighe</v>
          </cell>
          <cell r="G14749">
            <v>46146.632638888892</v>
          </cell>
          <cell r="H14749">
            <v>46167.470138888886</v>
          </cell>
        </row>
        <row r="14750">
          <cell r="A14750" t="str">
            <v>UCW-30607</v>
          </cell>
          <cell r="B14750" t="str">
            <v>ENRICH_The Sleep Company + Mattresses (/Home/Bed/Pillow &amp; Mattresses/Mattresses)+ 127275+ 15th April 2026</v>
          </cell>
          <cell r="C14750" t="str">
            <v>CLOSED</v>
          </cell>
          <cell r="D14750" t="str">
            <v>Medium</v>
          </cell>
          <cell r="E14750" t="str">
            <v>Chirag Dubal</v>
          </cell>
          <cell r="F14750" t="str">
            <v>Shraddha Dighe</v>
          </cell>
          <cell r="G14750">
            <v>46146.627083333333</v>
          </cell>
          <cell r="H14750">
            <v>46151.652083333334</v>
          </cell>
        </row>
        <row r="14751">
          <cell r="A14751" t="str">
            <v>UCW-30605</v>
          </cell>
          <cell r="B14751" t="str">
            <v>ENRICH_The Sleep Company + Furniture (Home /Home / Furniture / Chairs)+127275 -  30th April 2026</v>
          </cell>
          <cell r="C14751" t="str">
            <v>CLOSED</v>
          </cell>
          <cell r="D14751" t="str">
            <v>Medium</v>
          </cell>
          <cell r="E14751" t="str">
            <v>Chirag Dubal</v>
          </cell>
          <cell r="F14751" t="str">
            <v>Shraddha Dighe</v>
          </cell>
          <cell r="G14751">
            <v>46146.624305555553</v>
          </cell>
          <cell r="H14751">
            <v>46151.634027777778</v>
          </cell>
        </row>
        <row r="14752">
          <cell r="A14752" t="str">
            <v>UCW-30603</v>
          </cell>
          <cell r="B14752" t="str">
            <v>3rd Batch for Cataloguing 45 products</v>
          </cell>
          <cell r="C14752" t="str">
            <v>CLOSED</v>
          </cell>
          <cell r="D14752" t="str">
            <v>Medium</v>
          </cell>
          <cell r="E14752" t="str">
            <v>Chirag Dubal</v>
          </cell>
          <cell r="F14752" t="str">
            <v>Shraddha Dighe</v>
          </cell>
          <cell r="G14752">
            <v>46146.618750000001</v>
          </cell>
          <cell r="H14752">
            <v>46172.625</v>
          </cell>
        </row>
        <row r="14753">
          <cell r="A14753" t="str">
            <v>UCW-30602</v>
          </cell>
          <cell r="B14753" t="str">
            <v>Foxtale x Tatacliq Hula Hoop rollon Flora New Listings</v>
          </cell>
          <cell r="C14753" t="str">
            <v>CLOSED</v>
          </cell>
          <cell r="D14753" t="str">
            <v>Medium</v>
          </cell>
          <cell r="E14753" t="str">
            <v>Chirag Dubal</v>
          </cell>
          <cell r="F14753" t="str">
            <v>Shraddha Dighe</v>
          </cell>
          <cell r="G14753">
            <v>46146.616666666669</v>
          </cell>
          <cell r="H14753">
            <v>46164.769444444442</v>
          </cell>
        </row>
        <row r="14754">
          <cell r="A14754" t="str">
            <v>UCW-30599</v>
          </cell>
          <cell r="B14754" t="str">
            <v>ERROR_PUMA Accessories_Footwear_Apparel 124130 &amp; 125381 New Listing 12-02-2026_NC</v>
          </cell>
          <cell r="C14754" t="str">
            <v>CLOSED</v>
          </cell>
          <cell r="D14754" t="str">
            <v>Medium</v>
          </cell>
          <cell r="E14754" t="str">
            <v>netscribes</v>
          </cell>
          <cell r="F14754" t="str">
            <v>netscribes</v>
          </cell>
          <cell r="G14754">
            <v>46146.588888888888</v>
          </cell>
          <cell r="H14754">
            <v>46174.586805555555</v>
          </cell>
        </row>
        <row r="14755">
          <cell r="A14755" t="str">
            <v>UCW-30574</v>
          </cell>
          <cell r="B14755" t="str">
            <v>New Listing | CareVeda x TataCliq | 15th April 2026</v>
          </cell>
          <cell r="C14755" t="str">
            <v>CLOSED</v>
          </cell>
          <cell r="D14755" t="str">
            <v>Medium</v>
          </cell>
          <cell r="E14755" t="str">
            <v>Chirag Dubal</v>
          </cell>
          <cell r="F14755" t="str">
            <v>Shraddha Dighe</v>
          </cell>
          <cell r="G14755">
            <v>46146.53402777778</v>
          </cell>
          <cell r="H14755">
            <v>46172.626388888886</v>
          </cell>
        </row>
        <row r="14756">
          <cell r="A14756" t="str">
            <v>UCW-30557</v>
          </cell>
          <cell r="B14756" t="str">
            <v>Tata Cliq Luxury  - New listing - Fragrance MDP (GWP) 02-05-2026</v>
          </cell>
          <cell r="C14756" t="str">
            <v>CLOSED</v>
          </cell>
          <cell r="D14756" t="str">
            <v>Medium</v>
          </cell>
          <cell r="E14756" t="str">
            <v>Chirag Dubal</v>
          </cell>
          <cell r="F14756" t="str">
            <v>Shraddha Dighe</v>
          </cell>
          <cell r="G14756">
            <v>46146.480555555558</v>
          </cell>
          <cell r="H14756">
            <v>46172.626388888886</v>
          </cell>
        </row>
        <row r="14757">
          <cell r="A14757" t="str">
            <v>UCW-30555</v>
          </cell>
          <cell r="B14757" t="str">
            <v>Error_Andon Cord | Thrice Wrong Product Delivered | Allen Cooper</v>
          </cell>
          <cell r="C14757" t="str">
            <v>CLOSED</v>
          </cell>
          <cell r="D14757" t="str">
            <v>Medium</v>
          </cell>
          <cell r="E14757" t="str">
            <v>Chirag Dubal</v>
          </cell>
          <cell r="F14757" t="str">
            <v>Reagan D’souza</v>
          </cell>
          <cell r="G14757">
            <v>46146.476388888892</v>
          </cell>
          <cell r="H14757">
            <v>46158.538194444445</v>
          </cell>
        </row>
        <row r="14758">
          <cell r="A14758" t="str">
            <v>UCW-30550</v>
          </cell>
          <cell r="B14758" t="str">
            <v>Skechers Add now catalogue dated 15th April 2026</v>
          </cell>
          <cell r="C14758" t="str">
            <v>CLOSED</v>
          </cell>
          <cell r="D14758" t="str">
            <v>Medium</v>
          </cell>
          <cell r="E14758" t="str">
            <v>Chirag Dubal</v>
          </cell>
          <cell r="F14758" t="str">
            <v>netscribes</v>
          </cell>
          <cell r="G14758">
            <v>46144.630555555559</v>
          </cell>
          <cell r="H14758">
            <v>46172.638888888891</v>
          </cell>
        </row>
        <row r="14759">
          <cell r="A14759" t="str">
            <v>UCW-30544</v>
          </cell>
          <cell r="B14759" t="str">
            <v>Error_Hoversoul Batch -9_NC</v>
          </cell>
          <cell r="C14759" t="str">
            <v>CLOSED</v>
          </cell>
          <cell r="D14759" t="str">
            <v>Medium</v>
          </cell>
          <cell r="E14759" t="str">
            <v>Chirag Dubal</v>
          </cell>
          <cell r="F14759" t="str">
            <v>Reagan D’souza</v>
          </cell>
          <cell r="G14759">
            <v>46144.609722222223</v>
          </cell>
          <cell r="H14759">
            <v>46155.662499999999</v>
          </cell>
        </row>
        <row r="14760">
          <cell r="A14760" t="str">
            <v>UCW-30543</v>
          </cell>
          <cell r="B14760" t="str">
            <v>Enrichment_Tata Cliq  - Image Update - Banderas (29-04-2026)</v>
          </cell>
          <cell r="C14760" t="str">
            <v>CLOSED</v>
          </cell>
          <cell r="D14760" t="str">
            <v>Medium</v>
          </cell>
          <cell r="E14760" t="str">
            <v>Chirag Dubal</v>
          </cell>
          <cell r="F14760" t="str">
            <v>Reagan D’souza</v>
          </cell>
          <cell r="G14760">
            <v>46144.603472222225</v>
          </cell>
          <cell r="H14760">
            <v>46161.7</v>
          </cell>
        </row>
        <row r="14761">
          <cell r="A14761" t="str">
            <v>UCW-30537</v>
          </cell>
          <cell r="B14761" t="str">
            <v>ENRICH_Image Update: Charcoal Peel Off Mask // Tatacliq</v>
          </cell>
          <cell r="C14761" t="str">
            <v>CLOSED</v>
          </cell>
          <cell r="D14761" t="str">
            <v>Medium</v>
          </cell>
          <cell r="E14761" t="str">
            <v>Chirag Dubal</v>
          </cell>
          <cell r="F14761" t="str">
            <v>Shraddha Dighe</v>
          </cell>
          <cell r="G14761">
            <v>46143.98333333333</v>
          </cell>
          <cell r="H14761">
            <v>46145.745138888888</v>
          </cell>
        </row>
        <row r="14762">
          <cell r="A14762" t="str">
            <v>UCW-30536</v>
          </cell>
          <cell r="B14762" t="str">
            <v>K18 Hair Oil 10ml New Listing</v>
          </cell>
          <cell r="C14762" t="str">
            <v>CLOSED</v>
          </cell>
          <cell r="D14762" t="str">
            <v>Medium</v>
          </cell>
          <cell r="E14762" t="str">
            <v>Chirag Dubal</v>
          </cell>
          <cell r="F14762" t="str">
            <v>Shraddha Dighe</v>
          </cell>
          <cell r="G14762">
            <v>46143.980555555558</v>
          </cell>
          <cell r="H14762">
            <v>46191.669444444444</v>
          </cell>
        </row>
        <row r="14763">
          <cell r="A14763" t="str">
            <v>UCW-30535</v>
          </cell>
          <cell r="B14763" t="str">
            <v>Globus Women's Wear Apparels -  22 Styles - Batch 132 (Brand - Globus Stores Pvt Ltd) (Ethnic Wear) (27.04.2026)</v>
          </cell>
          <cell r="C14763" t="str">
            <v>CLOSED</v>
          </cell>
          <cell r="D14763" t="str">
            <v>Medium</v>
          </cell>
          <cell r="E14763" t="str">
            <v>Chirag Dubal</v>
          </cell>
          <cell r="F14763" t="str">
            <v>Shraddha Dighe</v>
          </cell>
          <cell r="G14763">
            <v>46143.972916666666</v>
          </cell>
          <cell r="H14763">
            <v>46155.737500000003</v>
          </cell>
        </row>
        <row r="14764">
          <cell r="A14764" t="str">
            <v>UCW-30534</v>
          </cell>
          <cell r="B14764" t="str">
            <v>Support Required for Bulk Category-wise Listing Upload - Rajnandini</v>
          </cell>
          <cell r="C14764" t="str">
            <v>CLOSED</v>
          </cell>
          <cell r="D14764" t="str">
            <v>Medium</v>
          </cell>
          <cell r="E14764" t="str">
            <v>Chirag Dubal</v>
          </cell>
          <cell r="F14764" t="str">
            <v>Shraddha Dighe</v>
          </cell>
          <cell r="G14764">
            <v>46143.969444444447</v>
          </cell>
          <cell r="H14764">
            <v>46150.598611111112</v>
          </cell>
        </row>
        <row r="14765">
          <cell r="A14765" t="str">
            <v>UCW-30533</v>
          </cell>
          <cell r="B14765" t="str">
            <v>22 Pro Listing File ( SS26)</v>
          </cell>
          <cell r="C14765" t="str">
            <v>CLOSED</v>
          </cell>
          <cell r="D14765" t="str">
            <v>Medium</v>
          </cell>
          <cell r="E14765" t="str">
            <v>Chirag Dubal</v>
          </cell>
          <cell r="F14765" t="str">
            <v>Shraddha Dighe</v>
          </cell>
          <cell r="G14765">
            <v>46143.946527777778</v>
          </cell>
          <cell r="H14765">
            <v>46155.737500000003</v>
          </cell>
        </row>
        <row r="14766">
          <cell r="A14766" t="str">
            <v>UCW-30531</v>
          </cell>
          <cell r="B14766" t="str">
            <v>Libas Apparel 127532 29-04-2026 (NEW CATALOGUE)</v>
          </cell>
          <cell r="C14766" t="str">
            <v>CLOSED</v>
          </cell>
          <cell r="D14766" t="str">
            <v>Medium</v>
          </cell>
          <cell r="E14766" t="str">
            <v>Chirag Dubal</v>
          </cell>
          <cell r="F14766" t="str">
            <v>Shraddha Dighe</v>
          </cell>
          <cell r="G14766">
            <v>46143.898611111108</v>
          </cell>
          <cell r="H14766">
            <v>46172.506944444445</v>
          </cell>
        </row>
        <row r="14767">
          <cell r="A14767" t="str">
            <v>UCW-30530</v>
          </cell>
          <cell r="B14767" t="str">
            <v>Inventory Report : Titan || Tata Cliq</v>
          </cell>
          <cell r="C14767" t="str">
            <v>CLOSED</v>
          </cell>
          <cell r="D14767" t="str">
            <v>Medium</v>
          </cell>
          <cell r="E14767" t="str">
            <v>netscribes</v>
          </cell>
          <cell r="F14767" t="str">
            <v>Shraddha Dighe</v>
          </cell>
          <cell r="G14767">
            <v>46143.864583333336</v>
          </cell>
          <cell r="H14767">
            <v>46155.737500000003</v>
          </cell>
        </row>
        <row r="14768">
          <cell r="A14768" t="str">
            <v>UCW-30523</v>
          </cell>
          <cell r="B14768" t="str">
            <v>TQ | Brand: Converse | Catalog Listing | SP26 Elevation Style.</v>
          </cell>
          <cell r="C14768" t="str">
            <v>CLOSED</v>
          </cell>
          <cell r="D14768" t="str">
            <v>Medium</v>
          </cell>
          <cell r="E14768" t="str">
            <v>Chirag Dubal</v>
          </cell>
          <cell r="F14768" t="str">
            <v>Shloka Chakre</v>
          </cell>
          <cell r="G14768">
            <v>46143.80972222222</v>
          </cell>
          <cell r="H14768">
            <v>46147.779861111114</v>
          </cell>
        </row>
        <row r="14769">
          <cell r="A14769" t="str">
            <v>UCW-30497</v>
          </cell>
          <cell r="B14769" t="str">
            <v>Brand Name: SaintG, Category: Footwear, Seller Code: 128447/128537, Listing Type: New Listing, No of SKus:468 No of Options:78 Date:15.04.2026</v>
          </cell>
          <cell r="C14769" t="str">
            <v>CLOSED</v>
          </cell>
          <cell r="D14769" t="str">
            <v>Medium</v>
          </cell>
          <cell r="E14769" t="str">
            <v>netscribes</v>
          </cell>
          <cell r="F14769" t="str">
            <v>Sushma Ram</v>
          </cell>
          <cell r="G14769">
            <v>46143.657638888886</v>
          </cell>
          <cell r="H14769">
            <v>46155.713194444441</v>
          </cell>
        </row>
        <row r="14770">
          <cell r="A14770" t="str">
            <v>UCW-30488</v>
          </cell>
          <cell r="B14770" t="str">
            <v>New Listings For Gold (21/04/2026)</v>
          </cell>
          <cell r="C14770" t="str">
            <v>CLOSED</v>
          </cell>
          <cell r="D14770" t="str">
            <v>Medium</v>
          </cell>
          <cell r="E14770" t="str">
            <v>netscribes</v>
          </cell>
          <cell r="F14770" t="str">
            <v>Sushma Ram</v>
          </cell>
          <cell r="G14770">
            <v>46143.584722222222</v>
          </cell>
          <cell r="H14770">
            <v>46155.713194444441</v>
          </cell>
        </row>
        <row r="14771">
          <cell r="A14771" t="str">
            <v>UCW-30480</v>
          </cell>
          <cell r="B14771" t="str">
            <v>Enrich_Request for Product Image Update</v>
          </cell>
          <cell r="C14771" t="str">
            <v>CLOSED</v>
          </cell>
          <cell r="D14771" t="str">
            <v>Medium</v>
          </cell>
          <cell r="E14771" t="str">
            <v>Chirag Dubal</v>
          </cell>
          <cell r="F14771" t="str">
            <v>Simi Raichel Zachariah</v>
          </cell>
          <cell r="G14771">
            <v>46143.498611111114</v>
          </cell>
          <cell r="H14771">
            <v>46158.65</v>
          </cell>
        </row>
        <row r="14772">
          <cell r="A14772" t="str">
            <v>UCW-30472</v>
          </cell>
          <cell r="B14772" t="str">
            <v>ENRICH_Request for Product Image Update</v>
          </cell>
          <cell r="C14772" t="str">
            <v>CLOSED Due to Inactive/Insufficient Information</v>
          </cell>
          <cell r="D14772" t="str">
            <v>Medium</v>
          </cell>
          <cell r="E14772" t="str">
            <v>netscribes</v>
          </cell>
          <cell r="F14772" t="str">
            <v>Sushma Ram</v>
          </cell>
          <cell r="G14772">
            <v>46143.140972222223</v>
          </cell>
          <cell r="H14772">
            <v>46155.545138888891</v>
          </cell>
        </row>
        <row r="14773">
          <cell r="A14773" t="str">
            <v>UCW-30466</v>
          </cell>
          <cell r="B14773" t="str">
            <v>Necklace category file for Listing in TATA CLIQ</v>
          </cell>
          <cell r="C14773" t="str">
            <v>CLOSED</v>
          </cell>
          <cell r="D14773" t="str">
            <v>Medium</v>
          </cell>
          <cell r="E14773" t="str">
            <v>Sushma Ram</v>
          </cell>
          <cell r="F14773" t="str">
            <v>Sushma Ram</v>
          </cell>
          <cell r="G14773">
            <v>46143.041666666664</v>
          </cell>
          <cell r="H14773">
            <v>46155.713888888888</v>
          </cell>
        </row>
        <row r="14774">
          <cell r="A14774" t="str">
            <v>UCW-30457</v>
          </cell>
          <cell r="B14774" t="str">
            <v>Dyson GWP Listing - May Sale'26</v>
          </cell>
          <cell r="C14774" t="str">
            <v>CLOSED</v>
          </cell>
          <cell r="D14774" t="str">
            <v>Medium</v>
          </cell>
          <cell r="E14774" t="str">
            <v>Chirag Dubal</v>
          </cell>
          <cell r="F14774" t="str">
            <v>Shloka Chakre</v>
          </cell>
          <cell r="G14774">
            <v>46142.795138888891</v>
          </cell>
          <cell r="H14774">
            <v>46155.714583333334</v>
          </cell>
        </row>
        <row r="14775">
          <cell r="A14775" t="str">
            <v>UCW-30456</v>
          </cell>
          <cell r="B14775" t="str">
            <v>CLONE - April New Line Sheet</v>
          </cell>
          <cell r="C14775" t="str">
            <v>CLOSED</v>
          </cell>
          <cell r="D14775" t="str">
            <v>Medium</v>
          </cell>
          <cell r="E14775" t="str">
            <v>netscribes</v>
          </cell>
          <cell r="F14775" t="str">
            <v>Sushma Ram</v>
          </cell>
          <cell r="G14775">
            <v>46142.788194444445</v>
          </cell>
          <cell r="H14775">
            <v>46149.65902777778</v>
          </cell>
        </row>
        <row r="14776">
          <cell r="A14776" t="str">
            <v>UCW-30454</v>
          </cell>
          <cell r="B14776" t="str">
            <v>75 Articles || New Listing For INC.5 || TataCliq</v>
          </cell>
          <cell r="C14776" t="str">
            <v>CLOSED Due to Inactive/Insufficient Information</v>
          </cell>
          <cell r="D14776" t="str">
            <v>Medium</v>
          </cell>
          <cell r="E14776" t="str">
            <v>netscribes</v>
          </cell>
          <cell r="F14776" t="str">
            <v>Sushma Ram</v>
          </cell>
          <cell r="G14776">
            <v>46142.775694444441</v>
          </cell>
          <cell r="H14776">
            <v>46158.63958333333</v>
          </cell>
        </row>
        <row r="14777">
          <cell r="A14777" t="str">
            <v>UCW-30452</v>
          </cell>
          <cell r="B14777" t="str">
            <v>Error_Old Listing – Images Not Reflecting</v>
          </cell>
          <cell r="C14777" t="str">
            <v>CLOSED</v>
          </cell>
          <cell r="D14777" t="str">
            <v>Medium</v>
          </cell>
          <cell r="E14777" t="str">
            <v>Chirag Dubal</v>
          </cell>
          <cell r="F14777" t="str">
            <v>Reagan D’souza</v>
          </cell>
          <cell r="G14777">
            <v>46142.754861111112</v>
          </cell>
          <cell r="H14777">
            <v>46155.683333333334</v>
          </cell>
        </row>
        <row r="14778">
          <cell r="A14778" t="str">
            <v>UCW-30447</v>
          </cell>
          <cell r="B14778" t="str">
            <v>Pantaloons/Men Women/Kids/Non Apparel Footwear/New Listing/SKU 136/Options 23| 28th April'2026</v>
          </cell>
          <cell r="C14778" t="str">
            <v>CLOSED</v>
          </cell>
          <cell r="D14778" t="str">
            <v>Medium</v>
          </cell>
          <cell r="E14778" t="str">
            <v>Chirag Dubal</v>
          </cell>
          <cell r="F14778" t="str">
            <v>Simi Raichel Zachariah</v>
          </cell>
          <cell r="G14778">
            <v>46142.734027777777</v>
          </cell>
          <cell r="H14778">
            <v>46155.71597222222</v>
          </cell>
        </row>
        <row r="14779">
          <cell r="A14779" t="str">
            <v>UCW-30441</v>
          </cell>
          <cell r="B14779" t="str">
            <v>The Souled Store Footwear 123858 20-04-2026</v>
          </cell>
          <cell r="C14779" t="str">
            <v>CLOSED Due to Inactive/Insufficient Information</v>
          </cell>
          <cell r="D14779" t="str">
            <v>Medium</v>
          </cell>
          <cell r="E14779" t="str">
            <v>Chirag Dubal</v>
          </cell>
          <cell r="F14779" t="str">
            <v>Reagan D’souza</v>
          </cell>
          <cell r="G14779">
            <v>46142.67291666667</v>
          </cell>
          <cell r="H14779">
            <v>46151.602083333331</v>
          </cell>
        </row>
        <row r="14780">
          <cell r="A14780" t="str">
            <v>UCW-30438</v>
          </cell>
          <cell r="B14780" t="str">
            <v>Woodland / Footwear / 129 sku's / 19 Options / 29-04-26</v>
          </cell>
          <cell r="C14780" t="str">
            <v>CLOSED</v>
          </cell>
          <cell r="D14780" t="str">
            <v>Medium</v>
          </cell>
          <cell r="E14780" t="str">
            <v>Chirag Dubal</v>
          </cell>
          <cell r="F14780" t="str">
            <v>Reagan D’souza</v>
          </cell>
          <cell r="G14780">
            <v>46142.615277777775</v>
          </cell>
          <cell r="H14780">
            <v>46155.716666666667</v>
          </cell>
        </row>
        <row r="14781">
          <cell r="A14781" t="str">
            <v>UCW-30432</v>
          </cell>
          <cell r="B14781" t="str">
            <v>Tata Cliq New Listing - Sebamed 400 ml shampoo</v>
          </cell>
          <cell r="C14781" t="str">
            <v>CLOSED Due to Inactive/Insufficient Information</v>
          </cell>
          <cell r="D14781" t="str">
            <v>Medium</v>
          </cell>
          <cell r="E14781" t="str">
            <v>Chirag Dubal</v>
          </cell>
          <cell r="F14781" t="str">
            <v>Simi Raichel Zachariah</v>
          </cell>
          <cell r="G14781">
            <v>46142.54791666667</v>
          </cell>
          <cell r="H14781">
            <v>46148.498611111114</v>
          </cell>
        </row>
        <row r="14782">
          <cell r="A14782" t="str">
            <v>UCW-30425</v>
          </cell>
          <cell r="B14782" t="str">
            <v>Enrich_MNY | Cloudtopia Spell Update | TATACLIQ</v>
          </cell>
          <cell r="C14782" t="str">
            <v>CLOSED</v>
          </cell>
          <cell r="D14782" t="str">
            <v>Medium</v>
          </cell>
          <cell r="E14782" t="str">
            <v>Chirag Dubal</v>
          </cell>
          <cell r="F14782" t="str">
            <v>Simi Raichel Zachariah</v>
          </cell>
          <cell r="G14782">
            <v>46142.492361111108</v>
          </cell>
          <cell r="H14782">
            <v>46145.743055555555</v>
          </cell>
        </row>
        <row r="14783">
          <cell r="A14783" t="str">
            <v>UCW-30420</v>
          </cell>
          <cell r="B14783" t="str">
            <v xml:space="preserve">Versace - Platform Addition </v>
          </cell>
          <cell r="C14783" t="str">
            <v>CLOSED</v>
          </cell>
          <cell r="D14783" t="str">
            <v>Medium</v>
          </cell>
          <cell r="E14783" t="str">
            <v>Chirag Dubal</v>
          </cell>
          <cell r="F14783" t="str">
            <v>Simi Raichel Zachariah</v>
          </cell>
          <cell r="G14783">
            <v>46142.427083333336</v>
          </cell>
          <cell r="H14783">
            <v>46155.718055555553</v>
          </cell>
        </row>
        <row r="14784">
          <cell r="A14784" t="str">
            <v>UCW-30418</v>
          </cell>
          <cell r="B14784" t="str">
            <v>CLONE - Footwear Input format - 81 Options - Zeesh</v>
          </cell>
          <cell r="C14784" t="str">
            <v>CLOSED</v>
          </cell>
          <cell r="D14784" t="str">
            <v>Medium</v>
          </cell>
          <cell r="E14784" t="str">
            <v>Chirag Dubal</v>
          </cell>
          <cell r="F14784" t="str">
            <v>netscribes</v>
          </cell>
          <cell r="G14784">
            <v>46142.385416666664</v>
          </cell>
          <cell r="H14784">
            <v>46149.613888888889</v>
          </cell>
        </row>
        <row r="14785">
          <cell r="A14785" t="str">
            <v>UCW-30410</v>
          </cell>
          <cell r="B14785" t="str">
            <v>Tatacliq Footwear  batch 17 (April) _USPA_28-04-2026</v>
          </cell>
          <cell r="C14785" t="str">
            <v>CLOSED</v>
          </cell>
          <cell r="D14785" t="str">
            <v>Medium</v>
          </cell>
          <cell r="E14785" t="str">
            <v>Chirag Dubal</v>
          </cell>
          <cell r="F14785" t="str">
            <v>Reagan D’souza</v>
          </cell>
          <cell r="G14785">
            <v>46141.864583333336</v>
          </cell>
          <cell r="H14785">
            <v>46148.70208333333</v>
          </cell>
        </row>
        <row r="14786">
          <cell r="A14786" t="str">
            <v>UCW-30399</v>
          </cell>
          <cell r="B14786" t="str">
            <v>New Listings @TataCliq_25.04.2026</v>
          </cell>
          <cell r="C14786" t="str">
            <v>CLOSED Due to Inactive/Insufficient Information</v>
          </cell>
          <cell r="D14786" t="str">
            <v>Medium</v>
          </cell>
          <cell r="E14786" t="str">
            <v>Chirag Dubal</v>
          </cell>
          <cell r="F14786" t="str">
            <v>Reagan D’souza</v>
          </cell>
          <cell r="G14786">
            <v>46141.765277777777</v>
          </cell>
          <cell r="H14786">
            <v>46157.616666666669</v>
          </cell>
        </row>
        <row r="14787">
          <cell r="A14787" t="str">
            <v>UCW-30376</v>
          </cell>
          <cell r="B14787" t="str">
            <v>ENRICH_PDP model images to be removed - ABH Luminous Foundation</v>
          </cell>
          <cell r="C14787" t="str">
            <v>CLOSED</v>
          </cell>
          <cell r="D14787" t="str">
            <v>Medium</v>
          </cell>
          <cell r="E14787" t="str">
            <v>Chirag Dubal</v>
          </cell>
          <cell r="F14787" t="str">
            <v>netscribes</v>
          </cell>
          <cell r="G14787">
            <v>46141.68472222222</v>
          </cell>
          <cell r="H14787">
            <v>46145.738194444442</v>
          </cell>
        </row>
        <row r="14788">
          <cell r="A14788" t="str">
            <v>UCW-30366</v>
          </cell>
          <cell r="B14788" t="str">
            <v>UCW-29715 - Skechers Add now catalogue dated 15th April 2026</v>
          </cell>
          <cell r="C14788" t="str">
            <v>CLOSED</v>
          </cell>
          <cell r="D14788" t="str">
            <v>Medium</v>
          </cell>
          <cell r="E14788" t="str">
            <v>Chirag Dubal</v>
          </cell>
          <cell r="F14788" t="str">
            <v>netscribes</v>
          </cell>
          <cell r="G14788">
            <v>46141.633333333331</v>
          </cell>
          <cell r="H14788">
            <v>46228.90347222222</v>
          </cell>
        </row>
        <row r="14789">
          <cell r="A14789" t="str">
            <v>UCW-30365</v>
          </cell>
          <cell r="B14789" t="str">
            <v xml:space="preserve"> Tata Cliq-Reebok Brand-Footwear -127776 - 29-04-2026</v>
          </cell>
          <cell r="C14789" t="str">
            <v>CLOSED</v>
          </cell>
          <cell r="D14789" t="str">
            <v>Medium</v>
          </cell>
          <cell r="E14789" t="str">
            <v>Chirag Dubal</v>
          </cell>
          <cell r="F14789" t="str">
            <v>Simi Raichel Zachariah</v>
          </cell>
          <cell r="G14789">
            <v>46141.629861111112</v>
          </cell>
          <cell r="H14789">
            <v>46172.505555555559</v>
          </cell>
        </row>
        <row r="14790">
          <cell r="A14790" t="str">
            <v>UCW-30359</v>
          </cell>
          <cell r="B14790" t="str">
            <v>CK One Night Essence - 3 STD - New listing - TATA - 28/4/26</v>
          </cell>
          <cell r="C14790" t="str">
            <v>CLOSED</v>
          </cell>
          <cell r="D14790" t="str">
            <v>Medium</v>
          </cell>
          <cell r="E14790" t="str">
            <v>Chirag Dubal</v>
          </cell>
          <cell r="F14790" t="str">
            <v>Simi Raichel Zachariah</v>
          </cell>
          <cell r="G14790">
            <v>46141.574305555558</v>
          </cell>
          <cell r="H14790">
            <v>46155.737500000003</v>
          </cell>
        </row>
        <row r="14791">
          <cell r="A14791" t="str">
            <v>UCW-30328</v>
          </cell>
          <cell r="B14791" t="str">
            <v>( CHARCHIT/CAVIO ) 48 -New Styles Product data sheet and the Google Drive link for the Product images to go live on Tata Cliq</v>
          </cell>
          <cell r="C14791" t="str">
            <v>CLOSED</v>
          </cell>
          <cell r="D14791" t="str">
            <v>Medium</v>
          </cell>
          <cell r="E14791" t="str">
            <v>Chirag Dubal</v>
          </cell>
          <cell r="F14791" t="str">
            <v>Reagan D’souza</v>
          </cell>
          <cell r="G14791">
            <v>46140.919444444444</v>
          </cell>
          <cell r="H14791">
            <v>46147.745138888888</v>
          </cell>
        </row>
        <row r="14792">
          <cell r="A14792" t="str">
            <v>UCW-30324</v>
          </cell>
          <cell r="B14792" t="str">
            <v>Tata Cliq Footwear Catalogue- Asics | 27th April</v>
          </cell>
          <cell r="C14792" t="str">
            <v>CLOSED</v>
          </cell>
          <cell r="D14792" t="str">
            <v>Medium</v>
          </cell>
          <cell r="E14792" t="str">
            <v>Chirag Dubal</v>
          </cell>
          <cell r="F14792" t="str">
            <v>Reagan D’souza</v>
          </cell>
          <cell r="G14792">
            <v>46140.89166666667</v>
          </cell>
          <cell r="H14792">
            <v>46148.634027777778</v>
          </cell>
        </row>
        <row r="14793">
          <cell r="A14793" t="str">
            <v>UCW-30323</v>
          </cell>
          <cell r="B14793" t="str">
            <v>TATA Cliq Fashion - Migration pending</v>
          </cell>
          <cell r="C14793" t="str">
            <v>CLOSED</v>
          </cell>
          <cell r="D14793" t="str">
            <v>Medium</v>
          </cell>
          <cell r="E14793" t="str">
            <v>Chirag Dubal</v>
          </cell>
          <cell r="F14793" t="str">
            <v>Reagan D’souza</v>
          </cell>
          <cell r="G14793">
            <v>46140.882638888892</v>
          </cell>
          <cell r="H14793">
            <v>46155.576388888891</v>
          </cell>
        </row>
        <row r="14794">
          <cell r="A14794" t="str">
            <v>UCW-30315</v>
          </cell>
          <cell r="B14794" t="str">
            <v>Error_Need to update Correct Brand Name - DIESEL</v>
          </cell>
          <cell r="C14794" t="str">
            <v>CLOSED</v>
          </cell>
          <cell r="D14794" t="str">
            <v>Medium</v>
          </cell>
          <cell r="E14794" t="str">
            <v>netscribes</v>
          </cell>
          <cell r="F14794" t="str">
            <v>Sushma Ram</v>
          </cell>
          <cell r="G14794">
            <v>46140.848611111112</v>
          </cell>
          <cell r="H14794">
            <v>46174.777777777781</v>
          </cell>
        </row>
        <row r="14795">
          <cell r="A14795" t="str">
            <v>UCW-30313</v>
          </cell>
          <cell r="B14795" t="str">
            <v>New Balance Men Apparel 127055 &amp; 126934 New listing 26-04-2026</v>
          </cell>
          <cell r="C14795" t="str">
            <v>CLOSED</v>
          </cell>
          <cell r="D14795" t="str">
            <v>Medium</v>
          </cell>
          <cell r="E14795" t="str">
            <v>Chirag Dubal</v>
          </cell>
          <cell r="F14795" t="str">
            <v>Shloka Chakre</v>
          </cell>
          <cell r="G14795">
            <v>46140.845138888886</v>
          </cell>
          <cell r="H14795">
            <v>46177.480555555558</v>
          </cell>
        </row>
        <row r="14796">
          <cell r="A14796" t="str">
            <v>UCW-30310</v>
          </cell>
          <cell r="B14796" t="str">
            <v>New Balance Cricket FTW 127055 &amp; 126934 New listing 27-04-2026</v>
          </cell>
          <cell r="C14796" t="str">
            <v>CLOSED</v>
          </cell>
          <cell r="D14796" t="str">
            <v>Medium</v>
          </cell>
          <cell r="E14796" t="str">
            <v>Chirag Dubal</v>
          </cell>
          <cell r="F14796" t="str">
            <v>Shloka Chakre</v>
          </cell>
          <cell r="G14796">
            <v>46140.833333333336</v>
          </cell>
          <cell r="H14796">
            <v>46155.816666666666</v>
          </cell>
        </row>
        <row r="14797">
          <cell r="A14797" t="str">
            <v>UCW-30304</v>
          </cell>
          <cell r="B14797" t="str">
            <v>RHE Cosmetics and MAKEUP by Siti + New Listing (Adhoc) + Beauty + 129212 + 28 April</v>
          </cell>
          <cell r="C14797" t="str">
            <v>CLOSED Due to Inactive/Insufficient Information</v>
          </cell>
          <cell r="D14797" t="str">
            <v>Medium</v>
          </cell>
          <cell r="E14797" t="str">
            <v>Chirag Dubal</v>
          </cell>
          <cell r="F14797" t="str">
            <v>Simi Raichel Zachariah</v>
          </cell>
          <cell r="G14797">
            <v>46140.818749999999</v>
          </cell>
          <cell r="H14797">
            <v>46155.816666666666</v>
          </cell>
        </row>
        <row r="14798">
          <cell r="A14798" t="str">
            <v>UCW-30302</v>
          </cell>
          <cell r="B14798" t="str">
            <v>Redchief_Sport Shoes_123781_270426</v>
          </cell>
          <cell r="C14798" t="str">
            <v>CLOSED</v>
          </cell>
          <cell r="D14798" t="str">
            <v>Medium</v>
          </cell>
          <cell r="E14798" t="str">
            <v>Chirag Dubal</v>
          </cell>
          <cell r="F14798" t="str">
            <v>Reagan D’souza</v>
          </cell>
          <cell r="G14798">
            <v>46140.814583333333</v>
          </cell>
          <cell r="H14798">
            <v>46172.505555555559</v>
          </cell>
        </row>
        <row r="14799">
          <cell r="A14799" t="str">
            <v>UCW-30299</v>
          </cell>
          <cell r="B14799" t="str">
            <v>Tata Cliq Listing_20-04-2026 Lavie Luxe &amp; Lavie Sport Perfume</v>
          </cell>
          <cell r="C14799" t="str">
            <v>CLOSED</v>
          </cell>
          <cell r="D14799" t="str">
            <v>Medium</v>
          </cell>
          <cell r="E14799" t="str">
            <v>Chirag Dubal</v>
          </cell>
          <cell r="F14799" t="str">
            <v>Simi Raichel Zachariah</v>
          </cell>
          <cell r="G14799">
            <v>46140.801388888889</v>
          </cell>
          <cell r="H14799">
            <v>46149.55972222222</v>
          </cell>
        </row>
        <row r="14800">
          <cell r="A14800" t="str">
            <v>UCW-30295</v>
          </cell>
          <cell r="B14800" t="str">
            <v>Platform Addition - Fashion : Brand- Naturica</v>
          </cell>
          <cell r="C14800" t="str">
            <v>CLOSED</v>
          </cell>
          <cell r="D14800" t="str">
            <v>Medium</v>
          </cell>
          <cell r="E14800" t="str">
            <v>Chirag Dubal</v>
          </cell>
          <cell r="F14800" t="str">
            <v>netscribes</v>
          </cell>
          <cell r="G14800">
            <v>46140.78402777778</v>
          </cell>
          <cell r="H14800">
            <v>46155.672222222223</v>
          </cell>
        </row>
        <row r="14801">
          <cell r="A14801" t="str">
            <v>UCW-30291</v>
          </cell>
          <cell r="B14801" t="str">
            <v>Tata Cliq  - New listing - Elie Saab and Nautica (27-04-2026)</v>
          </cell>
          <cell r="C14801" t="str">
            <v>CLOSED</v>
          </cell>
          <cell r="D14801" t="str">
            <v>Medium</v>
          </cell>
          <cell r="E14801" t="str">
            <v>Chirag Dubal</v>
          </cell>
          <cell r="F14801" t="str">
            <v>Simi Raichel Zachariah</v>
          </cell>
          <cell r="G14801">
            <v>46140.765277777777</v>
          </cell>
          <cell r="H14801">
            <v>46155.817361111112</v>
          </cell>
        </row>
        <row r="14802">
          <cell r="A14802" t="str">
            <v>UCW-30288</v>
          </cell>
          <cell r="B14802" t="str">
            <v>Lot 2 SS26 Skechers Footwear-1242 SKUs 263 options 7.4.2026</v>
          </cell>
          <cell r="C14802" t="str">
            <v>CLOSED</v>
          </cell>
          <cell r="D14802" t="str">
            <v>Medium</v>
          </cell>
          <cell r="E14802" t="str">
            <v>Chirag Dubal</v>
          </cell>
          <cell r="F14802" t="str">
            <v>Reagan D’souza</v>
          </cell>
          <cell r="G14802">
            <v>46140.745138888888</v>
          </cell>
          <cell r="H14802">
            <v>46164.794444444444</v>
          </cell>
        </row>
        <row r="14803">
          <cell r="A14803" t="str">
            <v>UCW-30287</v>
          </cell>
          <cell r="B14803" t="str">
            <v>Hoversoul Listing - CS Enterprise  28 Apr 2026 Men Cork Sandal</v>
          </cell>
          <cell r="C14803" t="str">
            <v>CLOSED</v>
          </cell>
          <cell r="D14803" t="str">
            <v>Medium</v>
          </cell>
          <cell r="E14803" t="str">
            <v>Chirag Dubal</v>
          </cell>
          <cell r="F14803" t="str">
            <v>Reagan D’souza</v>
          </cell>
          <cell r="G14803">
            <v>46140.731944444444</v>
          </cell>
          <cell r="H14803">
            <v>46155.817361111112</v>
          </cell>
        </row>
        <row r="14804">
          <cell r="A14804" t="str">
            <v>UCW-30286</v>
          </cell>
          <cell r="B14804" t="str">
            <v>K18 Hair Oil 10ml New Listing</v>
          </cell>
          <cell r="C14804" t="str">
            <v>CLOSED Due to Inactive/Insufficient Information</v>
          </cell>
          <cell r="D14804" t="str">
            <v>Medium</v>
          </cell>
          <cell r="E14804" t="str">
            <v>Chirag Dubal</v>
          </cell>
          <cell r="F14804" t="str">
            <v>Simi Raichel Zachariah</v>
          </cell>
          <cell r="G14804">
            <v>46140.731249999997</v>
          </cell>
          <cell r="H14804">
            <v>46155.818055555559</v>
          </cell>
        </row>
        <row r="14805">
          <cell r="A14805" t="str">
            <v>UCW-30282</v>
          </cell>
          <cell r="B14805" t="str">
            <v>Pantaloons/Men's wear/Women's Western/Women's Ethnic apparel/New Listing/SKU 807/Options 155| 27th April'2026</v>
          </cell>
          <cell r="C14805" t="str">
            <v>CLOSED</v>
          </cell>
          <cell r="D14805" t="str">
            <v>Medium</v>
          </cell>
          <cell r="E14805" t="str">
            <v>Chirag Dubal</v>
          </cell>
          <cell r="F14805" t="str">
            <v>Simi Raichel Zachariah</v>
          </cell>
          <cell r="G14805">
            <v>46140.724305555559</v>
          </cell>
          <cell r="H14805">
            <v>46155.818749999999</v>
          </cell>
        </row>
        <row r="14806">
          <cell r="A14806" t="str">
            <v>UCW-30275</v>
          </cell>
          <cell r="B14806" t="str">
            <v>New Listings_Ahmed Al Maghribi</v>
          </cell>
          <cell r="C14806" t="str">
            <v>CLOSED</v>
          </cell>
          <cell r="D14806" t="str">
            <v>Medium</v>
          </cell>
          <cell r="E14806" t="str">
            <v>Chirag Dubal</v>
          </cell>
          <cell r="F14806" t="str">
            <v>Simi Raichel Zachariah</v>
          </cell>
          <cell r="G14806">
            <v>46140.706250000003</v>
          </cell>
          <cell r="H14806">
            <v>46147.737500000003</v>
          </cell>
        </row>
        <row r="14807">
          <cell r="A14807" t="str">
            <v>UCW-30272</v>
          </cell>
          <cell r="B14807" t="str">
            <v>New Listings | Moisturizers Freebie</v>
          </cell>
          <cell r="C14807" t="str">
            <v>CLOSED</v>
          </cell>
          <cell r="D14807" t="str">
            <v>Medium</v>
          </cell>
          <cell r="E14807" t="str">
            <v>Chirag Dubal</v>
          </cell>
          <cell r="F14807" t="str">
            <v>Simi Raichel Zachariah</v>
          </cell>
          <cell r="G14807">
            <v>46140.699305555558</v>
          </cell>
          <cell r="H14807">
            <v>46154.667361111111</v>
          </cell>
        </row>
        <row r="14808">
          <cell r="A14808" t="str">
            <v>UCW-30269</v>
          </cell>
          <cell r="B14808" t="str">
            <v>MASTER DATA STOCKFOR OFFER</v>
          </cell>
          <cell r="C14808" t="str">
            <v>CLOSED</v>
          </cell>
          <cell r="D14808" t="str">
            <v>Medium</v>
          </cell>
          <cell r="E14808" t="str">
            <v>Chirag Dubal</v>
          </cell>
          <cell r="F14808" t="str">
            <v>netscribes</v>
          </cell>
          <cell r="G14808">
            <v>46140.693055555559</v>
          </cell>
          <cell r="H14808">
            <v>46162.581944444442</v>
          </cell>
        </row>
        <row r="14809">
          <cell r="A14809" t="str">
            <v>UCW-30252</v>
          </cell>
          <cell r="B14809" t="str">
            <v>Braun New Listing  - Tata CLiq</v>
          </cell>
          <cell r="C14809" t="str">
            <v>CLOSED Due to Inactive/Insufficient Information</v>
          </cell>
          <cell r="D14809" t="str">
            <v>Medium</v>
          </cell>
          <cell r="E14809" t="str">
            <v>Chirag Dubal</v>
          </cell>
          <cell r="F14809" t="str">
            <v>Simi Raichel Zachariah</v>
          </cell>
          <cell r="G14809">
            <v>46140.638194444444</v>
          </cell>
          <cell r="H14809">
            <v>46153.436111111114</v>
          </cell>
        </row>
        <row r="14810">
          <cell r="A14810" t="str">
            <v>UCW-30247</v>
          </cell>
          <cell r="B14810" t="str">
            <v>Re: Campus x Tata CliQ ~ New Listings_25.04.2026 Batch-23</v>
          </cell>
          <cell r="C14810" t="str">
            <v>CLOSED</v>
          </cell>
          <cell r="D14810" t="str">
            <v>Medium</v>
          </cell>
          <cell r="E14810" t="str">
            <v>Chirag Dubal</v>
          </cell>
          <cell r="F14810" t="str">
            <v>Reagan D’souza</v>
          </cell>
          <cell r="G14810">
            <v>46140.616666666669</v>
          </cell>
          <cell r="H14810">
            <v>46155.995833333334</v>
          </cell>
        </row>
        <row r="14811">
          <cell r="A14811" t="str">
            <v>UCW-30245</v>
          </cell>
          <cell r="B14811" t="str">
            <v>bugatti  new listings &lt;&gt; TCL - 25-41-2026</v>
          </cell>
          <cell r="C14811" t="str">
            <v>CLOSED</v>
          </cell>
          <cell r="D14811" t="str">
            <v>Medium</v>
          </cell>
          <cell r="E14811" t="str">
            <v>Chirag Dubal</v>
          </cell>
          <cell r="F14811" t="str">
            <v>Reagan D’souza</v>
          </cell>
          <cell r="G14811">
            <v>46140.607638888891</v>
          </cell>
          <cell r="H14811">
            <v>46155.997916666667</v>
          </cell>
        </row>
        <row r="14812">
          <cell r="A14812" t="str">
            <v>UCW-30243</v>
          </cell>
          <cell r="B14812" t="str">
            <v>Enrich_Request to Update Images and Composition</v>
          </cell>
          <cell r="C14812" t="str">
            <v>CLOSED</v>
          </cell>
          <cell r="D14812" t="str">
            <v>Medium</v>
          </cell>
          <cell r="E14812" t="str">
            <v>Chirag Dubal</v>
          </cell>
          <cell r="F14812" t="str">
            <v>Simi Raichel Zachariah</v>
          </cell>
          <cell r="G14812">
            <v>46140.595833333333</v>
          </cell>
          <cell r="H14812">
            <v>46145.690972222219</v>
          </cell>
        </row>
        <row r="14813">
          <cell r="A14813" t="str">
            <v>UCW-30242</v>
          </cell>
          <cell r="B14813" t="str">
            <v>Woodland / Footwear / 91 sku's / 13 Options / 27-04-26</v>
          </cell>
          <cell r="C14813" t="str">
            <v>CLOSED</v>
          </cell>
          <cell r="D14813" t="str">
            <v>Medium</v>
          </cell>
          <cell r="E14813" t="str">
            <v>Chirag Dubal</v>
          </cell>
          <cell r="F14813" t="str">
            <v>Reagan D’souza</v>
          </cell>
          <cell r="G14813">
            <v>46140.589583333334</v>
          </cell>
          <cell r="H14813">
            <v>46155.998611111114</v>
          </cell>
        </row>
        <row r="14814">
          <cell r="A14814" t="str">
            <v>UCW-30238</v>
          </cell>
          <cell r="B14814" t="str">
            <v>Tatacliq Footwear  batch 22 (April) _USPA_24-04-2026</v>
          </cell>
          <cell r="C14814" t="str">
            <v>CLOSED</v>
          </cell>
          <cell r="D14814" t="str">
            <v>Medium</v>
          </cell>
          <cell r="E14814" t="str">
            <v>Chirag Dubal</v>
          </cell>
          <cell r="F14814" t="str">
            <v>Reagan D’souza</v>
          </cell>
          <cell r="G14814">
            <v>46140.527083333334</v>
          </cell>
          <cell r="H14814">
            <v>46155.672222222223</v>
          </cell>
        </row>
        <row r="14815">
          <cell r="A14815" t="str">
            <v>UCW-30230</v>
          </cell>
          <cell r="B14815" t="str">
            <v>NEEMANS+FOOTWEAR+ 125173+ 22-04-2026</v>
          </cell>
          <cell r="C14815" t="str">
            <v>CLOSED</v>
          </cell>
          <cell r="D14815" t="str">
            <v>Medium</v>
          </cell>
          <cell r="E14815" t="str">
            <v>Chirag Dubal</v>
          </cell>
          <cell r="F14815" t="str">
            <v>Shloka Chakre</v>
          </cell>
          <cell r="G14815">
            <v>46140.48333333333</v>
          </cell>
          <cell r="H14815">
            <v>46143.468055555553</v>
          </cell>
        </row>
        <row r="14816">
          <cell r="A14816" t="str">
            <v>UCW-30229</v>
          </cell>
          <cell r="B14816" t="str">
            <v>Tata Cliq  - New listing - DKNY  ( 24/7 ) 24-04-2026</v>
          </cell>
          <cell r="C14816" t="str">
            <v>CLOSED</v>
          </cell>
          <cell r="D14816" t="str">
            <v>Medium</v>
          </cell>
          <cell r="E14816" t="str">
            <v>Chirag Dubal</v>
          </cell>
          <cell r="F14816" t="str">
            <v>Simi Raichel Zachariah</v>
          </cell>
          <cell r="G14816">
            <v>46140.472222222219</v>
          </cell>
          <cell r="H14816">
            <v>46172.504861111112</v>
          </cell>
        </row>
        <row r="14817">
          <cell r="A14817" t="str">
            <v>UCW-30221</v>
          </cell>
          <cell r="B14817" t="str">
            <v>Enrich_Updated EAN Codes and Packaging Changes for Lador - Tatacliq</v>
          </cell>
          <cell r="C14817" t="str">
            <v>CLOSED</v>
          </cell>
          <cell r="D14817" t="str">
            <v>Medium</v>
          </cell>
          <cell r="E14817" t="str">
            <v>Chirag Dubal</v>
          </cell>
          <cell r="F14817" t="str">
            <v>Simi Raichel Zachariah</v>
          </cell>
          <cell r="G14817">
            <v>46140.429861111108</v>
          </cell>
          <cell r="H14817">
            <v>46161.502083333333</v>
          </cell>
        </row>
        <row r="14818">
          <cell r="A14818" t="str">
            <v>UCW-30217</v>
          </cell>
          <cell r="B14818" t="str">
            <v xml:space="preserve">Enrich_PDP Update - TCL </v>
          </cell>
          <cell r="C14818" t="str">
            <v>CLOSED</v>
          </cell>
          <cell r="D14818" t="str">
            <v>Medium</v>
          </cell>
          <cell r="E14818" t="str">
            <v>Chirag Dubal</v>
          </cell>
          <cell r="F14818" t="str">
            <v>Simi Raichel Zachariah</v>
          </cell>
          <cell r="G14818">
            <v>46139.8</v>
          </cell>
          <cell r="H14818">
            <v>46161.738194444442</v>
          </cell>
        </row>
        <row r="14819">
          <cell r="A14819" t="str">
            <v>UCW-30213</v>
          </cell>
          <cell r="B14819" t="str">
            <v>New Listing Template :- 14-04-2026</v>
          </cell>
          <cell r="C14819" t="str">
            <v>CLOSED</v>
          </cell>
          <cell r="D14819" t="str">
            <v>Medium</v>
          </cell>
          <cell r="E14819" t="str">
            <v>Chirag Dubal</v>
          </cell>
          <cell r="F14819" t="str">
            <v>Shloka Chakre</v>
          </cell>
          <cell r="G14819">
            <v>46139.779166666667</v>
          </cell>
          <cell r="H14819">
            <v>46153.459027777775</v>
          </cell>
        </row>
        <row r="14820">
          <cell r="A14820" t="str">
            <v>UCW-30210</v>
          </cell>
          <cell r="B14820" t="str">
            <v>Tata CLiq listing file for women &amp; Mens 21-04-2026</v>
          </cell>
          <cell r="C14820" t="str">
            <v>CLOSED</v>
          </cell>
          <cell r="D14820" t="str">
            <v>Medium</v>
          </cell>
          <cell r="E14820" t="str">
            <v>Chirag Dubal</v>
          </cell>
          <cell r="F14820" t="str">
            <v>Jaibharathi Jagannathan</v>
          </cell>
          <cell r="G14820">
            <v>46139.76666666667</v>
          </cell>
          <cell r="H14820">
            <v>46156.018055555556</v>
          </cell>
        </row>
        <row r="14821">
          <cell r="A14821" t="str">
            <v>UCW-30209</v>
          </cell>
          <cell r="B14821" t="str">
            <v>New Catalogue Sheet - 127573 (22 April 2026)</v>
          </cell>
          <cell r="C14821" t="str">
            <v>CLOSED</v>
          </cell>
          <cell r="D14821" t="str">
            <v>Medium</v>
          </cell>
          <cell r="E14821" t="str">
            <v>Chirag Dubal</v>
          </cell>
          <cell r="F14821" t="str">
            <v>Jaibharathi Jagannathan</v>
          </cell>
          <cell r="G14821">
            <v>46139.759027777778</v>
          </cell>
          <cell r="H14821">
            <v>46172.503472222219</v>
          </cell>
        </row>
        <row r="14822">
          <cell r="A14822" t="str">
            <v>UCW-30202</v>
          </cell>
          <cell r="B14822" t="str">
            <v>New Listings_Afnan Gift Sets</v>
          </cell>
          <cell r="C14822" t="str">
            <v>CLOSED Due to Inactive/Insufficient Information</v>
          </cell>
          <cell r="D14822" t="str">
            <v>Medium</v>
          </cell>
          <cell r="E14822" t="str">
            <v>Chirag Dubal</v>
          </cell>
          <cell r="F14822" t="str">
            <v>Simi Raichel Zachariah</v>
          </cell>
          <cell r="G14822">
            <v>46139.745833333334</v>
          </cell>
          <cell r="H14822">
            <v>46153.435416666667</v>
          </cell>
        </row>
        <row r="14823">
          <cell r="A14823" t="str">
            <v>UCW-30201</v>
          </cell>
          <cell r="B14823" t="str">
            <v xml:space="preserve"> ERROR_Catalogue New errors for the Multibrands Agency (NETSCRIBES) 27th APRIL_NC</v>
          </cell>
          <cell r="C14823" t="str">
            <v>CLOSED</v>
          </cell>
          <cell r="D14823" t="str">
            <v>Highest</v>
          </cell>
          <cell r="E14823" t="str">
            <v>netscribes</v>
          </cell>
          <cell r="F14823" t="str">
            <v>Sushma Ram</v>
          </cell>
          <cell r="G14823">
            <v>46139.744444444441</v>
          </cell>
          <cell r="H14823">
            <v>46172.655555555553</v>
          </cell>
        </row>
        <row r="14824">
          <cell r="A14824" t="str">
            <v>UCW-30197</v>
          </cell>
          <cell r="B14824" t="str">
            <v>Convertable cargo - Listing</v>
          </cell>
          <cell r="C14824" t="str">
            <v>CLOSED</v>
          </cell>
          <cell r="D14824" t="str">
            <v>Medium</v>
          </cell>
          <cell r="E14824" t="str">
            <v>Chirag Dubal</v>
          </cell>
          <cell r="F14824" t="str">
            <v>Simi Raichel Zachariah</v>
          </cell>
          <cell r="G14824">
            <v>46139.73541666667</v>
          </cell>
          <cell r="H14824">
            <v>46172.502083333333</v>
          </cell>
        </row>
        <row r="14825">
          <cell r="A14825" t="str">
            <v>UCW-30194</v>
          </cell>
          <cell r="B14825" t="str">
            <v>Kama Ayurveda GWP Dummy Ean Code Creation</v>
          </cell>
          <cell r="C14825" t="str">
            <v>CLOSED</v>
          </cell>
          <cell r="D14825" t="str">
            <v>Medium</v>
          </cell>
          <cell r="E14825" t="str">
            <v>Chirag Dubal</v>
          </cell>
          <cell r="F14825" t="str">
            <v>Simi Raichel Zachariah</v>
          </cell>
          <cell r="G14825">
            <v>46139.705555555556</v>
          </cell>
          <cell r="H14825">
            <v>46156.020138888889</v>
          </cell>
        </row>
        <row r="14826">
          <cell r="A14826" t="str">
            <v>UCW-30172</v>
          </cell>
          <cell r="B14826" t="str">
            <v>Giva | Silver Jewellery | 125927 | 23-4-2026 (89 Skus)</v>
          </cell>
          <cell r="C14826" t="str">
            <v>CLOSED</v>
          </cell>
          <cell r="D14826" t="str">
            <v>Medium</v>
          </cell>
          <cell r="E14826" t="str">
            <v>Chirag Dubal</v>
          </cell>
          <cell r="F14826" t="str">
            <v>Simi Raichel Zachariah</v>
          </cell>
          <cell r="G14826">
            <v>46139.561111111114</v>
          </cell>
          <cell r="H14826">
            <v>46156.450694444444</v>
          </cell>
        </row>
        <row r="14827">
          <cell r="A14827" t="str">
            <v>UCW-30157</v>
          </cell>
          <cell r="B14827" t="str">
            <v>New Listing / Tata Cliq / 09.04.2026</v>
          </cell>
          <cell r="C14827" t="str">
            <v>CLOSED Due to Inactive/Insufficient Information</v>
          </cell>
          <cell r="D14827" t="str">
            <v>Medium</v>
          </cell>
          <cell r="E14827" t="str">
            <v>Chirag Dubal</v>
          </cell>
          <cell r="F14827" t="str">
            <v>Shraddha Dighe</v>
          </cell>
          <cell r="G14827">
            <v>46138.931944444441</v>
          </cell>
          <cell r="H14827">
            <v>46169.761111111111</v>
          </cell>
        </row>
        <row r="14828">
          <cell r="A14828" t="str">
            <v>UCW-30149</v>
          </cell>
          <cell r="B14828" t="str">
            <v>New Listing Request ( Saint g )</v>
          </cell>
          <cell r="C14828" t="str">
            <v>CLOSED Due to Inactive/Insufficient Information</v>
          </cell>
          <cell r="D14828" t="str">
            <v>Medium</v>
          </cell>
          <cell r="E14828" t="str">
            <v>Chirag Dubal</v>
          </cell>
          <cell r="F14828" t="str">
            <v>Shloka Chakre</v>
          </cell>
          <cell r="G14828">
            <v>46137.932638888888</v>
          </cell>
          <cell r="H14828">
            <v>46155.709722222222</v>
          </cell>
        </row>
        <row r="14829">
          <cell r="A14829" t="str">
            <v>UCW-30144</v>
          </cell>
          <cell r="B14829" t="str">
            <v>My Embrace Bangles Listing</v>
          </cell>
          <cell r="C14829" t="str">
            <v>CLOSED</v>
          </cell>
          <cell r="D14829" t="str">
            <v>Medium</v>
          </cell>
          <cell r="E14829" t="str">
            <v>Chirag Dubal</v>
          </cell>
          <cell r="F14829" t="str">
            <v>Shloka Chakre</v>
          </cell>
          <cell r="G14829">
            <v>46137.90347222222</v>
          </cell>
          <cell r="H14829">
            <v>46172.501388888886</v>
          </cell>
        </row>
        <row r="14830">
          <cell r="A14830" t="str">
            <v>UCW-30139</v>
          </cell>
          <cell r="B14830" t="str">
            <v>Tatacliq New Listing 17-04-2026</v>
          </cell>
          <cell r="C14830" t="str">
            <v>CLOSED</v>
          </cell>
          <cell r="D14830" t="str">
            <v>Medium</v>
          </cell>
          <cell r="E14830" t="str">
            <v>Chirag Dubal</v>
          </cell>
          <cell r="F14830" t="str">
            <v>Shraddha Dighe</v>
          </cell>
          <cell r="G14830">
            <v>46137.87777777778</v>
          </cell>
          <cell r="H14830">
            <v>46172.5</v>
          </cell>
        </row>
        <row r="14831">
          <cell r="A14831" t="str">
            <v>UCW-30133</v>
          </cell>
          <cell r="B14831" t="str">
            <v>Libas Apparel 127532 16-04-2026 (NEW CATALOGUE)</v>
          </cell>
          <cell r="C14831" t="str">
            <v>CLOSED</v>
          </cell>
          <cell r="D14831" t="str">
            <v>Medium</v>
          </cell>
          <cell r="E14831" t="str">
            <v>Chirag Dubal</v>
          </cell>
          <cell r="F14831" t="str">
            <v>Shraddha Dighe</v>
          </cell>
          <cell r="G14831">
            <v>46137.828472222223</v>
          </cell>
          <cell r="H14831">
            <v>46172.499305555553</v>
          </cell>
        </row>
        <row r="14832">
          <cell r="A14832" t="str">
            <v>UCW-30132</v>
          </cell>
          <cell r="B14832" t="str">
            <v>Asics Footwear- New listing I Seller Code- 128139 I 127 Skus I 20 Options I 24-04-2026</v>
          </cell>
          <cell r="C14832" t="str">
            <v>CLOSED Due to Inactive/Insufficient Information</v>
          </cell>
          <cell r="D14832" t="str">
            <v>High</v>
          </cell>
          <cell r="E14832" t="str">
            <v>netscribes</v>
          </cell>
          <cell r="F14832" t="str">
            <v>Sushma Ram</v>
          </cell>
          <cell r="G14832">
            <v>46137.823611111111</v>
          </cell>
          <cell r="H14832">
            <v>46158.448611111111</v>
          </cell>
        </row>
        <row r="14833">
          <cell r="A14833" t="str">
            <v>UCW-30129</v>
          </cell>
          <cell r="B14833" t="str">
            <v>CLONE - Tatacliq Footwear MP-62_Arrow_USPA_14-04-2026</v>
          </cell>
          <cell r="C14833" t="str">
            <v>CLOSED</v>
          </cell>
          <cell r="D14833" t="str">
            <v>Medium</v>
          </cell>
          <cell r="E14833" t="str">
            <v>netscribes</v>
          </cell>
          <cell r="F14833" t="str">
            <v>Sushma Ram</v>
          </cell>
          <cell r="G14833">
            <v>46137.795138888891</v>
          </cell>
          <cell r="H14833">
            <v>46157.71597222222</v>
          </cell>
        </row>
        <row r="14834">
          <cell r="A14834" t="str">
            <v>UCW-30126</v>
          </cell>
          <cell r="B14834" t="str">
            <v>ENRICH_Request for Image Update || 22/04/2026</v>
          </cell>
          <cell r="C14834" t="str">
            <v>CLOSED</v>
          </cell>
          <cell r="D14834" t="str">
            <v>Medium</v>
          </cell>
          <cell r="E14834" t="str">
            <v>Chirag Dubal</v>
          </cell>
          <cell r="F14834" t="str">
            <v>Shraddha Dighe</v>
          </cell>
          <cell r="G14834">
            <v>46137.788194444445</v>
          </cell>
          <cell r="H14834">
            <v>46154.464583333334</v>
          </cell>
        </row>
        <row r="14835">
          <cell r="A14835" t="str">
            <v>UCW-30114</v>
          </cell>
          <cell r="B14835" t="str">
            <v>Tata Cliq Lux - SU'26 Newness Listing Jewellery (Adonis Kommerce - 127636)</v>
          </cell>
          <cell r="C14835" t="str">
            <v>CLOSED</v>
          </cell>
          <cell r="D14835" t="str">
            <v>Medium</v>
          </cell>
          <cell r="E14835" t="str">
            <v>Chirag Dubal</v>
          </cell>
          <cell r="F14835" t="str">
            <v>Shloka Chakre</v>
          </cell>
          <cell r="G14835">
            <v>46137.723611111112</v>
          </cell>
          <cell r="H14835">
            <v>46155.743055555555</v>
          </cell>
        </row>
        <row r="14836">
          <cell r="A14836" t="str">
            <v>UCW-30110</v>
          </cell>
          <cell r="B14836" t="str">
            <v>Tata Cliq-Reebok Brand-Footwear -127776 - 24-04-2026</v>
          </cell>
          <cell r="C14836" t="str">
            <v>CLOSED</v>
          </cell>
          <cell r="D14836" t="str">
            <v>Medium</v>
          </cell>
          <cell r="E14836" t="str">
            <v>Chirag Dubal</v>
          </cell>
          <cell r="F14836" t="str">
            <v>Simi Raichel Zachariah</v>
          </cell>
          <cell r="G14836">
            <v>46137.702777777777</v>
          </cell>
          <cell r="H14836">
            <v>46155.743750000001</v>
          </cell>
        </row>
        <row r="14837">
          <cell r="A14837" t="str">
            <v>UCW-30091</v>
          </cell>
          <cell r="B14837" t="str">
            <v>Tata Cliq  - New listing - Fragrance and Beauty GWP (22-04-2026)</v>
          </cell>
          <cell r="C14837" t="str">
            <v>CLOSED</v>
          </cell>
          <cell r="D14837" t="str">
            <v>Medium</v>
          </cell>
          <cell r="E14837" t="str">
            <v>Chirag Dubal</v>
          </cell>
          <cell r="F14837" t="str">
            <v>Shraddha Dighe</v>
          </cell>
          <cell r="G14837">
            <v>46137.654861111114</v>
          </cell>
          <cell r="H14837">
            <v>46155.75</v>
          </cell>
        </row>
        <row r="14838">
          <cell r="A14838" t="str">
            <v>UCW-30077</v>
          </cell>
          <cell r="B14838" t="str">
            <v>CLONE - ENRICH_PDP model images to be removed - ABH Luminous Foundation</v>
          </cell>
          <cell r="C14838" t="str">
            <v>CLOSED Due to Inactive/Insufficient Information</v>
          </cell>
          <cell r="D14838" t="str">
            <v>Medium</v>
          </cell>
          <cell r="E14838" t="str">
            <v>Chirag Dubal</v>
          </cell>
          <cell r="F14838" t="str">
            <v>Shraddha Dighe</v>
          </cell>
          <cell r="G14838">
            <v>46137.59652777778</v>
          </cell>
          <cell r="H14838">
            <v>46140.468055555553</v>
          </cell>
        </row>
        <row r="14839">
          <cell r="A14839" t="str">
            <v>UCW-30072</v>
          </cell>
          <cell r="B14839" t="str">
            <v>Tata Cliq New Listing | Sebamed GFC new</v>
          </cell>
          <cell r="C14839" t="str">
            <v>CLOSED</v>
          </cell>
          <cell r="D14839" t="str">
            <v>Medium</v>
          </cell>
          <cell r="E14839" t="str">
            <v>Chirag Dubal</v>
          </cell>
          <cell r="F14839" t="str">
            <v>Shraddha Dighe</v>
          </cell>
          <cell r="G14839">
            <v>46137.56527777778</v>
          </cell>
          <cell r="H14839">
            <v>46172.498611111114</v>
          </cell>
        </row>
        <row r="14840">
          <cell r="A14840" t="str">
            <v>UCW-30071</v>
          </cell>
          <cell r="B14840" t="str">
            <v>Tata Cliq  - New listing - Giordano (Gift Set) 21-04-2026</v>
          </cell>
          <cell r="C14840" t="str">
            <v>CLOSED</v>
          </cell>
          <cell r="D14840" t="str">
            <v>Medium</v>
          </cell>
          <cell r="E14840" t="str">
            <v>Chirag Dubal</v>
          </cell>
          <cell r="F14840" t="str">
            <v>Shraddha Dighe</v>
          </cell>
          <cell r="G14840">
            <v>46137.561805555553</v>
          </cell>
          <cell r="H14840">
            <v>46155.750694444447</v>
          </cell>
        </row>
        <row r="14841">
          <cell r="A14841" t="str">
            <v>UCW-30069</v>
          </cell>
          <cell r="B14841" t="str">
            <v>SOMA ESSENTIAL - Cataloguing</v>
          </cell>
          <cell r="C14841" t="str">
            <v>CLOSED Due to Inactive/Insufficient Information</v>
          </cell>
          <cell r="D14841" t="str">
            <v>Medium</v>
          </cell>
          <cell r="E14841" t="str">
            <v>Chirag Dubal</v>
          </cell>
          <cell r="F14841" t="str">
            <v>Shraddha Dighe</v>
          </cell>
          <cell r="G14841">
            <v>46137.560416666667</v>
          </cell>
          <cell r="H14841">
            <v>46177.71875</v>
          </cell>
        </row>
        <row r="14842">
          <cell r="A14842" t="str">
            <v>UCW-30068</v>
          </cell>
          <cell r="B14842" t="str">
            <v>RWB Sunscreen Listing details</v>
          </cell>
          <cell r="C14842" t="str">
            <v>CLOSED</v>
          </cell>
          <cell r="D14842" t="str">
            <v>Medium</v>
          </cell>
          <cell r="E14842" t="str">
            <v>Chirag Dubal</v>
          </cell>
          <cell r="F14842" t="str">
            <v>Shraddha Dighe</v>
          </cell>
          <cell r="G14842">
            <v>46137.558333333334</v>
          </cell>
          <cell r="H14842">
            <v>46148.490972222222</v>
          </cell>
        </row>
        <row r="14843">
          <cell r="A14843" t="str">
            <v>UCW-30067</v>
          </cell>
          <cell r="B14843" t="str">
            <v xml:space="preserve">NPL - JML PRE PACKS </v>
          </cell>
          <cell r="C14843" t="str">
            <v>CLOSED</v>
          </cell>
          <cell r="D14843" t="str">
            <v>Medium</v>
          </cell>
          <cell r="E14843" t="str">
            <v>Chirag Dubal</v>
          </cell>
          <cell r="F14843" t="str">
            <v>Shraddha Dighe</v>
          </cell>
          <cell r="G14843">
            <v>46137.555555555555</v>
          </cell>
          <cell r="H14843">
            <v>46142.785416666666</v>
          </cell>
        </row>
        <row r="14844">
          <cell r="A14844" t="str">
            <v>UCW-30065</v>
          </cell>
          <cell r="B14844" t="str">
            <v>Mediheal Listings | Sqintalk x Tata CLiQ</v>
          </cell>
          <cell r="C14844" t="str">
            <v>CLOSED</v>
          </cell>
          <cell r="D14844" t="str">
            <v>Medium</v>
          </cell>
          <cell r="E14844" t="str">
            <v>Chirag Dubal</v>
          </cell>
          <cell r="F14844" t="str">
            <v>Shraddha Dighe</v>
          </cell>
          <cell r="G14844">
            <v>46137.543749999997</v>
          </cell>
          <cell r="H14844">
            <v>46150.506249999999</v>
          </cell>
        </row>
        <row r="14845">
          <cell r="A14845" t="str">
            <v>UCW-30061</v>
          </cell>
          <cell r="B14845" t="str">
            <v>CLONE - ENRICH_Product image update request.</v>
          </cell>
          <cell r="C14845" t="str">
            <v>CLOSED</v>
          </cell>
          <cell r="D14845" t="str">
            <v>Medium</v>
          </cell>
          <cell r="E14845" t="str">
            <v>Chirag Dubal</v>
          </cell>
          <cell r="F14845" t="str">
            <v>Shraddha Dighe</v>
          </cell>
          <cell r="G14845">
            <v>46137.527083333334</v>
          </cell>
          <cell r="H14845">
            <v>46145.664583333331</v>
          </cell>
        </row>
        <row r="14846">
          <cell r="A14846" t="str">
            <v>UCW-30059</v>
          </cell>
          <cell r="B14846" t="str">
            <v>New SKU Launch - Tata</v>
          </cell>
          <cell r="C14846" t="str">
            <v>CLOSED</v>
          </cell>
          <cell r="D14846" t="str">
            <v>Medium</v>
          </cell>
          <cell r="E14846" t="str">
            <v>Chirag Dubal</v>
          </cell>
          <cell r="F14846" t="str">
            <v>Shraddha Dighe</v>
          </cell>
          <cell r="G14846">
            <v>46137.517361111109</v>
          </cell>
          <cell r="H14846">
            <v>46155.751388888886</v>
          </cell>
        </row>
        <row r="14847">
          <cell r="A14847" t="str">
            <v>UCW-30050</v>
          </cell>
          <cell r="B14847" t="str">
            <v>Error_GWP - Retrigger_NC</v>
          </cell>
          <cell r="C14847" t="str">
            <v>CLOSED</v>
          </cell>
          <cell r="D14847" t="str">
            <v>Medium</v>
          </cell>
          <cell r="E14847" t="str">
            <v>Chirag Dubal</v>
          </cell>
          <cell r="F14847" t="str">
            <v>Simi Raichel Zachariah</v>
          </cell>
          <cell r="G14847">
            <v>46136.793055555558</v>
          </cell>
          <cell r="H14847">
            <v>46154.468055555553</v>
          </cell>
        </row>
        <row r="14848">
          <cell r="A14848" t="str">
            <v>UCW-30042</v>
          </cell>
          <cell r="B14848" t="str">
            <v>CIS SS26 Footwear Catalog Submission (TC) - 23.04.2026</v>
          </cell>
          <cell r="C14848" t="str">
            <v>CLOSED</v>
          </cell>
          <cell r="D14848" t="str">
            <v>High</v>
          </cell>
          <cell r="E14848" t="str">
            <v>netscribes</v>
          </cell>
          <cell r="F14848" t="str">
            <v>Sushma Ram</v>
          </cell>
          <cell r="G14848">
            <v>46136.743750000001</v>
          </cell>
          <cell r="H14848">
            <v>46172.507638888892</v>
          </cell>
        </row>
        <row r="14849">
          <cell r="A14849" t="str">
            <v>UCW-30041</v>
          </cell>
          <cell r="B14849" t="str">
            <v>CLONE - ENRICH_Esskay Beauty | Product Title &amp; Images Update for The Brand Naturica 0604</v>
          </cell>
          <cell r="C14849" t="str">
            <v>CLOSED</v>
          </cell>
          <cell r="D14849" t="str">
            <v>Medium</v>
          </cell>
          <cell r="E14849" t="str">
            <v>netscribes</v>
          </cell>
          <cell r="F14849" t="str">
            <v>Shraddha Dighe</v>
          </cell>
          <cell r="G14849">
            <v>46136.738888888889</v>
          </cell>
          <cell r="H14849">
            <v>46142.555555555555</v>
          </cell>
        </row>
        <row r="14850">
          <cell r="A14850" t="str">
            <v>UCW-30040</v>
          </cell>
          <cell r="B14850" t="str">
            <v>Guess Footwear Men &amp; Women (New) 14 Options 17-04-2026</v>
          </cell>
          <cell r="C14850" t="str">
            <v>CLOSED</v>
          </cell>
          <cell r="D14850" t="str">
            <v>Medium</v>
          </cell>
          <cell r="E14850" t="str">
            <v>Chirag Dubal</v>
          </cell>
          <cell r="F14850" t="str">
            <v>Reagan D’souza</v>
          </cell>
          <cell r="G14850">
            <v>46136.736805555556</v>
          </cell>
          <cell r="H14850">
            <v>46155.753472222219</v>
          </cell>
        </row>
        <row r="14851">
          <cell r="A14851" t="str">
            <v>UCW-30025</v>
          </cell>
          <cell r="B14851" t="str">
            <v>Palladium Footwear 129560 New Listing 36 SKU ( 6 Options ) 15/04/2026.</v>
          </cell>
          <cell r="C14851" t="str">
            <v>CLOSED</v>
          </cell>
          <cell r="D14851" t="str">
            <v>Medium</v>
          </cell>
          <cell r="E14851" t="str">
            <v>Chirag Dubal</v>
          </cell>
          <cell r="F14851" t="str">
            <v>Shloka Chakre</v>
          </cell>
          <cell r="G14851">
            <v>46136.521527777775</v>
          </cell>
          <cell r="H14851">
            <v>46172.508333333331</v>
          </cell>
        </row>
        <row r="14852">
          <cell r="A14852" t="str">
            <v>UCW-29996</v>
          </cell>
          <cell r="B14852" t="str">
            <v>Hoversoul Listing - Handworks Reatail  23 Apr 2026 Women Footwear</v>
          </cell>
          <cell r="C14852" t="str">
            <v>CLOSED</v>
          </cell>
          <cell r="D14852" t="str">
            <v>Medium</v>
          </cell>
          <cell r="E14852" t="str">
            <v>Chirag Dubal</v>
          </cell>
          <cell r="F14852" t="str">
            <v>Shraddha Dighe</v>
          </cell>
          <cell r="G14852">
            <v>46135.689583333333</v>
          </cell>
          <cell r="H14852">
            <v>46155.756944444445</v>
          </cell>
        </row>
        <row r="14853">
          <cell r="A14853" t="str">
            <v>UCW-29991</v>
          </cell>
          <cell r="B14853" t="str">
            <v>Bata Kids footwear new listing on Seller code: 100243 and 127887 - 416 SKus_140 Options - 18-03-2026</v>
          </cell>
          <cell r="C14853" t="str">
            <v>CLOSED</v>
          </cell>
          <cell r="D14853" t="str">
            <v>Medium</v>
          </cell>
          <cell r="E14853" t="str">
            <v>Chirag Dubal</v>
          </cell>
          <cell r="F14853" t="str">
            <v>netscribes</v>
          </cell>
          <cell r="G14853">
            <v>46135.644444444442</v>
          </cell>
          <cell r="H14853">
            <v>46209.769444444442</v>
          </cell>
        </row>
        <row r="14854">
          <cell r="A14854" t="str">
            <v>UCW-29987</v>
          </cell>
          <cell r="B14854" t="str">
            <v xml:space="preserve">CLONE - Hoversoul Batch -8 one style </v>
          </cell>
          <cell r="C14854" t="str">
            <v>CLOSED</v>
          </cell>
          <cell r="D14854" t="str">
            <v>Medium</v>
          </cell>
          <cell r="E14854" t="str">
            <v>netscribes</v>
          </cell>
          <cell r="F14854" t="str">
            <v>netscribes</v>
          </cell>
          <cell r="G14854">
            <v>46135.574999999997</v>
          </cell>
          <cell r="H14854">
            <v>46172.509027777778</v>
          </cell>
        </row>
        <row r="14855">
          <cell r="A14855" t="str">
            <v>UCW-29971</v>
          </cell>
          <cell r="B14855" t="str">
            <v xml:space="preserve">New Listings_Lattafa Pride </v>
          </cell>
          <cell r="C14855" t="str">
            <v>CLOSED</v>
          </cell>
          <cell r="D14855" t="str">
            <v>Medium</v>
          </cell>
          <cell r="E14855" t="str">
            <v>Chirag Dubal</v>
          </cell>
          <cell r="F14855" t="str">
            <v>Shraddha Dighe</v>
          </cell>
          <cell r="G14855">
            <v>46135.451388888891</v>
          </cell>
          <cell r="H14855">
            <v>46147.544444444444</v>
          </cell>
        </row>
        <row r="14856">
          <cell r="A14856" t="str">
            <v>UCW-29966</v>
          </cell>
          <cell r="B14856" t="str">
            <v>New Listing combo coins &amp; Bar</v>
          </cell>
          <cell r="C14856" t="str">
            <v>CLOSED</v>
          </cell>
          <cell r="D14856" t="str">
            <v>Medium</v>
          </cell>
          <cell r="E14856" t="str">
            <v>Chirag Dubal</v>
          </cell>
          <cell r="F14856" t="str">
            <v>Shraddha Dighe</v>
          </cell>
          <cell r="G14856">
            <v>46134.90902777778</v>
          </cell>
          <cell r="H14856">
            <v>46155.759722222225</v>
          </cell>
        </row>
        <row r="14857">
          <cell r="A14857" t="str">
            <v>UCW-29965</v>
          </cell>
          <cell r="B14857" t="str">
            <v>ENRICH_Request for Image Update || 21/04/2026</v>
          </cell>
          <cell r="C14857" t="str">
            <v>CLOSED</v>
          </cell>
          <cell r="D14857" t="str">
            <v>Medium</v>
          </cell>
          <cell r="E14857" t="str">
            <v>Chirag Dubal</v>
          </cell>
          <cell r="F14857" t="str">
            <v>Shraddha Dighe</v>
          </cell>
          <cell r="G14857">
            <v>46134.896527777775</v>
          </cell>
          <cell r="H14857">
            <v>46150.806944444441</v>
          </cell>
        </row>
        <row r="14858">
          <cell r="A14858" t="str">
            <v>UCW-29954</v>
          </cell>
          <cell r="B14858" t="str">
            <v>ENRICH_Libas Apparel 127532 06-04-2026 (INFLUENCER IMAGE ADDITION)</v>
          </cell>
          <cell r="C14858" t="str">
            <v>CLOSED</v>
          </cell>
          <cell r="D14858" t="str">
            <v>Medium</v>
          </cell>
          <cell r="E14858" t="str">
            <v>Chirag Dubal</v>
          </cell>
          <cell r="F14858" t="str">
            <v>Shraddha Dighe</v>
          </cell>
          <cell r="G14858">
            <v>46134.771527777775</v>
          </cell>
          <cell r="H14858">
            <v>46150.808333333334</v>
          </cell>
        </row>
        <row r="14859">
          <cell r="A14859" t="str">
            <v>UCW-29953</v>
          </cell>
          <cell r="B14859" t="str">
            <v>ENRICH_Libas Apparel 127532 15-04-2026 (CAMPAIGN IMAGE ADDITION)</v>
          </cell>
          <cell r="C14859" t="str">
            <v>CLOSED</v>
          </cell>
          <cell r="D14859" t="str">
            <v>Medium</v>
          </cell>
          <cell r="E14859" t="str">
            <v>Chirag Dubal</v>
          </cell>
          <cell r="F14859" t="str">
            <v>Shraddha Dighe</v>
          </cell>
          <cell r="G14859">
            <v>46134.769444444442</v>
          </cell>
          <cell r="H14859">
            <v>46136.65347222222</v>
          </cell>
        </row>
        <row r="14860">
          <cell r="A14860" t="str">
            <v>UCW-29952</v>
          </cell>
          <cell r="B14860" t="str">
            <v>ENRICH_Tatacliq Image Replace 17-04-2026</v>
          </cell>
          <cell r="C14860" t="str">
            <v>CLOSED</v>
          </cell>
          <cell r="D14860" t="str">
            <v>Medium</v>
          </cell>
          <cell r="E14860" t="str">
            <v>Chirag Dubal</v>
          </cell>
          <cell r="F14860" t="str">
            <v>Shraddha Dighe</v>
          </cell>
          <cell r="G14860">
            <v>46134.76666666667</v>
          </cell>
          <cell r="H14860">
            <v>46155.495138888888</v>
          </cell>
        </row>
        <row r="14861">
          <cell r="A14861" t="str">
            <v>UCW-29950</v>
          </cell>
          <cell r="B14861" t="str">
            <v>ENRICH_Libas Apparel 127532 20-4-26 (IMAGE REPLACE)</v>
          </cell>
          <cell r="C14861" t="str">
            <v>CLOSED</v>
          </cell>
          <cell r="D14861" t="str">
            <v>Medium</v>
          </cell>
          <cell r="E14861" t="str">
            <v>Chirag Dubal</v>
          </cell>
          <cell r="F14861" t="str">
            <v>Shraddha Dighe</v>
          </cell>
          <cell r="G14861">
            <v>46134.762499999997</v>
          </cell>
          <cell r="H14861">
            <v>46154.583333333336</v>
          </cell>
        </row>
        <row r="14862">
          <cell r="A14862" t="str">
            <v>UCW-29947</v>
          </cell>
          <cell r="B14862" t="str">
            <v>Sell now - Aurelia/W/Folksong/Elleven/Wishful- 102 Style- Summer-2026- 08th April</v>
          </cell>
          <cell r="C14862" t="str">
            <v>CLOSED</v>
          </cell>
          <cell r="D14862" t="str">
            <v>Medium</v>
          </cell>
          <cell r="E14862" t="str">
            <v>netscribes</v>
          </cell>
          <cell r="F14862" t="str">
            <v>Shraddha Dighe</v>
          </cell>
          <cell r="G14862">
            <v>46134.754861111112</v>
          </cell>
          <cell r="H14862">
            <v>46156.831250000003</v>
          </cell>
        </row>
        <row r="14863">
          <cell r="A14863" t="str">
            <v>UCW-29933</v>
          </cell>
          <cell r="B14863" t="str">
            <v>ERROR_Aurelia/W/Folksong- 43 Style- Summer-2026- 31st March</v>
          </cell>
          <cell r="C14863" t="str">
            <v>CLOSED Due to Inactive/Insufficient Information</v>
          </cell>
          <cell r="D14863" t="str">
            <v>Medium</v>
          </cell>
          <cell r="E14863" t="str">
            <v>netscribes</v>
          </cell>
          <cell r="F14863" t="str">
            <v>Shraddha Dighe</v>
          </cell>
          <cell r="G14863">
            <v>46134.702777777777</v>
          </cell>
          <cell r="H14863">
            <v>46155.688888888886</v>
          </cell>
        </row>
        <row r="14864">
          <cell r="A14864" t="str">
            <v>UCW-29932</v>
          </cell>
          <cell r="B14864" t="str">
            <v>Enrich_Palladium Footwear 129560 Image Update/Change 210 SKU ( 38 Options ) 21/04/2026.</v>
          </cell>
          <cell r="C14864" t="str">
            <v>CLOSED</v>
          </cell>
          <cell r="D14864" t="str">
            <v>Medium</v>
          </cell>
          <cell r="E14864" t="str">
            <v>Chirag Dubal</v>
          </cell>
          <cell r="F14864" t="str">
            <v>Simi Raichel Zachariah</v>
          </cell>
          <cell r="G14864">
            <v>46134.696527777778</v>
          </cell>
          <cell r="H14864">
            <v>46165.561805555553</v>
          </cell>
        </row>
        <row r="14865">
          <cell r="A14865" t="str">
            <v>UCW-29930</v>
          </cell>
          <cell r="B14865" t="str">
            <v>Tata Cliq - New listing- Fragrance 21st April, 2026</v>
          </cell>
          <cell r="C14865" t="str">
            <v>CLOSED</v>
          </cell>
          <cell r="D14865" t="str">
            <v>Medium</v>
          </cell>
          <cell r="E14865" t="str">
            <v>Chirag Dubal</v>
          </cell>
          <cell r="F14865" t="str">
            <v>Shraddha Dighe</v>
          </cell>
          <cell r="G14865">
            <v>46134.693055555559</v>
          </cell>
          <cell r="H14865">
            <v>46172.509722222225</v>
          </cell>
        </row>
        <row r="14866">
          <cell r="A14866" t="str">
            <v>UCW-29929</v>
          </cell>
          <cell r="B14866" t="str">
            <v>79694905_April Listing FG's_Lancome | TCL</v>
          </cell>
          <cell r="C14866" t="str">
            <v>CLOSED Due to Inactive/Insufficient Information</v>
          </cell>
          <cell r="D14866" t="str">
            <v>Medium</v>
          </cell>
          <cell r="E14866" t="str">
            <v>Chirag Dubal</v>
          </cell>
          <cell r="F14866" t="str">
            <v>Shraddha Dighe</v>
          </cell>
          <cell r="G14866">
            <v>46134.689583333333</v>
          </cell>
          <cell r="H14866">
            <v>46167.755555555559</v>
          </cell>
        </row>
        <row r="14867">
          <cell r="A14867" t="str">
            <v>UCW-29928</v>
          </cell>
          <cell r="B14867" t="str">
            <v>Tata Cliq Cataloguing</v>
          </cell>
          <cell r="C14867" t="str">
            <v>CLOSED</v>
          </cell>
          <cell r="D14867" t="str">
            <v>Medium</v>
          </cell>
          <cell r="E14867" t="str">
            <v>Chirag Dubal</v>
          </cell>
          <cell r="F14867" t="str">
            <v>Shraddha Dighe</v>
          </cell>
          <cell r="G14867">
            <v>46134.686805555553</v>
          </cell>
          <cell r="H14867">
            <v>46149.49722222222</v>
          </cell>
        </row>
        <row r="14868">
          <cell r="A14868" t="str">
            <v>UCW-29927</v>
          </cell>
          <cell r="B14868" t="str">
            <v>Error_Tata Cliq-adidas DTC|Footwear| Attributes_18-02-26_NC</v>
          </cell>
          <cell r="C14868" t="str">
            <v>CLOSED</v>
          </cell>
          <cell r="D14868" t="str">
            <v>Medium</v>
          </cell>
          <cell r="E14868" t="str">
            <v>netscribes</v>
          </cell>
          <cell r="F14868" t="str">
            <v>Reagan D’souza</v>
          </cell>
          <cell r="G14868">
            <v>46134.681250000001</v>
          </cell>
          <cell r="H14868">
            <v>46172.643750000003</v>
          </cell>
        </row>
        <row r="14869">
          <cell r="A14869" t="str">
            <v>UCW-29926</v>
          </cell>
          <cell r="B14869" t="str">
            <v>SQ'25 DQ'25 MQ'25 | Pending New Launches Cataloging Details</v>
          </cell>
          <cell r="C14869" t="str">
            <v>CLOSED</v>
          </cell>
          <cell r="D14869" t="str">
            <v>Medium</v>
          </cell>
          <cell r="E14869" t="str">
            <v>Chirag Dubal</v>
          </cell>
          <cell r="F14869" t="str">
            <v>Shraddha Dighe</v>
          </cell>
          <cell r="G14869">
            <v>46134.675000000003</v>
          </cell>
          <cell r="H14869">
            <v>46153.429166666669</v>
          </cell>
        </row>
        <row r="14870">
          <cell r="A14870" t="str">
            <v>UCW-29921</v>
          </cell>
          <cell r="B14870" t="str">
            <v>CLONE - 77354547_New GWP Listing_TCL</v>
          </cell>
          <cell r="C14870" t="str">
            <v>CLOSED</v>
          </cell>
          <cell r="D14870" t="str">
            <v>Medium</v>
          </cell>
          <cell r="E14870" t="str">
            <v>netscribes</v>
          </cell>
          <cell r="F14870" t="str">
            <v>Shraddha Dighe</v>
          </cell>
          <cell r="G14870">
            <v>46134.604861111111</v>
          </cell>
          <cell r="H14870">
            <v>46140.748611111114</v>
          </cell>
        </row>
        <row r="14871">
          <cell r="A14871" t="str">
            <v>UCW-29910</v>
          </cell>
          <cell r="B14871" t="str">
            <v>Error_Miss Chase-441 Styles-SS'25-27-12-2024_NC</v>
          </cell>
          <cell r="C14871" t="str">
            <v>CLOSED</v>
          </cell>
          <cell r="D14871" t="str">
            <v>Medium</v>
          </cell>
          <cell r="E14871" t="str">
            <v>netscribes</v>
          </cell>
          <cell r="F14871" t="str">
            <v>Reagan D’souza</v>
          </cell>
          <cell r="G14871">
            <v>46134.489583333336</v>
          </cell>
          <cell r="H14871">
            <v>46155.718055555553</v>
          </cell>
        </row>
        <row r="14872">
          <cell r="A14872" t="str">
            <v>UCW-29909</v>
          </cell>
          <cell r="B14872" t="str">
            <v>ENRICH_MNY | BB Cream PDP and A+ Update | TATACLIQ</v>
          </cell>
          <cell r="C14872" t="str">
            <v>CLOSED</v>
          </cell>
          <cell r="D14872" t="str">
            <v>Medium</v>
          </cell>
          <cell r="E14872" t="str">
            <v>Chirag Dubal</v>
          </cell>
          <cell r="F14872" t="str">
            <v>Shraddha Dighe</v>
          </cell>
          <cell r="G14872">
            <v>46134.470833333333</v>
          </cell>
          <cell r="H14872">
            <v>46140.555555555555</v>
          </cell>
        </row>
        <row r="14873">
          <cell r="A14873" t="str">
            <v>UCW-29907</v>
          </cell>
          <cell r="B14873" t="str">
            <v>ENRICH_MNY | SSLM Tube Kiara PDP Update | TATACLIQ</v>
          </cell>
          <cell r="C14873" t="str">
            <v>CLOSED</v>
          </cell>
          <cell r="D14873" t="str">
            <v>Medium</v>
          </cell>
          <cell r="E14873" t="str">
            <v>Chirag Dubal</v>
          </cell>
          <cell r="F14873" t="str">
            <v>Shraddha Dighe</v>
          </cell>
          <cell r="G14873">
            <v>46134.436805555553</v>
          </cell>
          <cell r="H14873">
            <v>46141.744444444441</v>
          </cell>
        </row>
        <row r="14874">
          <cell r="A14874" t="str">
            <v>UCW-29906</v>
          </cell>
          <cell r="B14874" t="str">
            <v>Estee Lauder - GWP Listings April'26</v>
          </cell>
          <cell r="C14874" t="str">
            <v>CLOSED</v>
          </cell>
          <cell r="D14874" t="str">
            <v>Medium</v>
          </cell>
          <cell r="E14874" t="str">
            <v>Chirag Dubal</v>
          </cell>
          <cell r="F14874" t="str">
            <v>Shraddha Dighe</v>
          </cell>
          <cell r="G14874">
            <v>46134.433333333334</v>
          </cell>
          <cell r="H14874">
            <v>46172.511111111111</v>
          </cell>
        </row>
        <row r="14875">
          <cell r="A14875" t="str">
            <v>UCW-29905</v>
          </cell>
          <cell r="B14875" t="str">
            <v>GWP Platform Addition - Forest Essentials</v>
          </cell>
          <cell r="C14875" t="str">
            <v>CLOSED</v>
          </cell>
          <cell r="D14875" t="str">
            <v>Medium</v>
          </cell>
          <cell r="E14875" t="str">
            <v>Chirag Dubal</v>
          </cell>
          <cell r="F14875" t="str">
            <v>Shraddha Dighe</v>
          </cell>
          <cell r="G14875">
            <v>46134.430555555555</v>
          </cell>
          <cell r="H14875">
            <v>46156.834722222222</v>
          </cell>
        </row>
        <row r="14876">
          <cell r="A14876" t="str">
            <v>UCW-29903</v>
          </cell>
          <cell r="B14876" t="str">
            <v>Error_Woodland Catalogue-580 Styles_NC</v>
          </cell>
          <cell r="C14876" t="str">
            <v>CLOSED Due to Inactive/Insufficient Information</v>
          </cell>
          <cell r="D14876" t="str">
            <v>Medium</v>
          </cell>
          <cell r="E14876" t="str">
            <v>netscribes</v>
          </cell>
          <cell r="F14876" t="str">
            <v>Reagan D’souza</v>
          </cell>
          <cell r="G14876">
            <v>46133.999305555553</v>
          </cell>
          <cell r="H14876">
            <v>46155.668055555558</v>
          </cell>
        </row>
        <row r="14877">
          <cell r="A14877" t="str">
            <v>UCW-29889</v>
          </cell>
          <cell r="B14877" t="str">
            <v>Label Rtiu Kumar SS-26 2nd Drop Cataloging</v>
          </cell>
          <cell r="C14877" t="str">
            <v>CLOSED</v>
          </cell>
          <cell r="D14877" t="str">
            <v>Medium</v>
          </cell>
          <cell r="E14877" t="str">
            <v>Chirag Dubal</v>
          </cell>
          <cell r="F14877" t="str">
            <v>Shloka Chakre</v>
          </cell>
          <cell r="G14877">
            <v>46133.793055555558</v>
          </cell>
          <cell r="H14877">
            <v>46172.511805555558</v>
          </cell>
        </row>
        <row r="14878">
          <cell r="A14878" t="str">
            <v>UCW-29879</v>
          </cell>
          <cell r="B14878" t="str">
            <v>Hoversoul Batch -9</v>
          </cell>
          <cell r="C14878" t="str">
            <v>CLOSED</v>
          </cell>
          <cell r="D14878" t="str">
            <v>Medium</v>
          </cell>
          <cell r="E14878" t="str">
            <v>Chirag Dubal</v>
          </cell>
          <cell r="F14878" t="str">
            <v>Simi Raichel Zachariah</v>
          </cell>
          <cell r="G14878">
            <v>46133.753472222219</v>
          </cell>
          <cell r="H14878">
            <v>46172.512499999997</v>
          </cell>
        </row>
        <row r="14879">
          <cell r="A14879" t="str">
            <v>UCW-29871</v>
          </cell>
          <cell r="B14879" t="str">
            <v>CLONE - 78248680_LANCOME Q2 New Listing_TCL</v>
          </cell>
          <cell r="C14879" t="str">
            <v>CLOSED Due to Inactive/Insufficient Information</v>
          </cell>
          <cell r="D14879" t="str">
            <v>Medium</v>
          </cell>
          <cell r="E14879" t="str">
            <v>netscribes</v>
          </cell>
          <cell r="F14879" t="str">
            <v>Shraddha Dighe</v>
          </cell>
          <cell r="G14879">
            <v>46133.699305555558</v>
          </cell>
          <cell r="H14879">
            <v>46146.397222222222</v>
          </cell>
        </row>
        <row r="14880">
          <cell r="A14880" t="str">
            <v>UCW-29827</v>
          </cell>
          <cell r="B14880" t="str">
            <v>Subtask - Hoversoul - cataloging  Batch -5</v>
          </cell>
          <cell r="C14880" t="str">
            <v>CLOSED</v>
          </cell>
          <cell r="D14880" t="str">
            <v>Medium</v>
          </cell>
          <cell r="E14880" t="str">
            <v>Chirag Dubal</v>
          </cell>
          <cell r="F14880" t="str">
            <v>netscribes</v>
          </cell>
          <cell r="G14880">
            <v>46133.365972222222</v>
          </cell>
          <cell r="H14880">
            <v>46157.564583333333</v>
          </cell>
        </row>
        <row r="14881">
          <cell r="A14881" t="str">
            <v>UCW-29818</v>
          </cell>
          <cell r="B14881" t="str">
            <v>Assortment Gap - Luxury Beauty | Mar'26</v>
          </cell>
          <cell r="C14881" t="str">
            <v>CLOSED Due to Inactive/Insufficient Information</v>
          </cell>
          <cell r="D14881" t="str">
            <v>Medium</v>
          </cell>
          <cell r="E14881" t="str">
            <v>Chirag Dubal</v>
          </cell>
          <cell r="F14881" t="str">
            <v>Shraddha Dighe</v>
          </cell>
          <cell r="G14881">
            <v>46132.759027777778</v>
          </cell>
          <cell r="H14881">
            <v>46196.625694444447</v>
          </cell>
        </row>
        <row r="14882">
          <cell r="A14882" t="str">
            <v>UCW-29814</v>
          </cell>
          <cell r="B14882" t="str">
            <v>Monkstory - 2Mar 26 - 125608 - New collection - Luxury</v>
          </cell>
          <cell r="C14882" t="str">
            <v>CLOSED</v>
          </cell>
          <cell r="D14882" t="str">
            <v>Medium</v>
          </cell>
          <cell r="E14882" t="str">
            <v>Chirag Dubal</v>
          </cell>
          <cell r="F14882" t="str">
            <v>netscribes</v>
          </cell>
          <cell r="G14882">
            <v>46132.74722222222</v>
          </cell>
          <cell r="H14882">
            <v>46155.774305555555</v>
          </cell>
        </row>
        <row r="14883">
          <cell r="A14883" t="str">
            <v>UCW-29811</v>
          </cell>
          <cell r="B14883" t="str">
            <v>CLONE - Enrich_Sohnaa - Jewellery - 129045 - 20022026 - Zoomed Images Correction</v>
          </cell>
          <cell r="C14883" t="str">
            <v>CLOSED</v>
          </cell>
          <cell r="D14883" t="str">
            <v>Medium</v>
          </cell>
          <cell r="E14883" t="str">
            <v>Chirag Dubal</v>
          </cell>
          <cell r="F14883" t="str">
            <v>Shraddha Dighe</v>
          </cell>
          <cell r="G14883">
            <v>46132.71875</v>
          </cell>
          <cell r="H14883">
            <v>46141.728472222225</v>
          </cell>
        </row>
        <row r="14884">
          <cell r="A14884" t="str">
            <v>UCW-29785</v>
          </cell>
          <cell r="B14884" t="str">
            <v>Subtask - Aurelia/W/Folksong- 43 Style- Summer-2026- 31st March</v>
          </cell>
          <cell r="C14884" t="str">
            <v>CLOSED</v>
          </cell>
          <cell r="D14884" t="str">
            <v>Medium</v>
          </cell>
          <cell r="E14884" t="str">
            <v>netscribes</v>
          </cell>
          <cell r="F14884" t="str">
            <v>netscribes</v>
          </cell>
          <cell r="G14884">
            <v>46132.644444444442</v>
          </cell>
          <cell r="H14884">
            <v>46156.816666666666</v>
          </cell>
        </row>
        <row r="14885">
          <cell r="A14885" t="str">
            <v>UCW-29765</v>
          </cell>
          <cell r="B14885" t="str">
            <v>ENRICH_Colors Queen || Makeup || 129094 || 16-04-2026</v>
          </cell>
          <cell r="C14885" t="str">
            <v>CLOSED</v>
          </cell>
          <cell r="D14885" t="str">
            <v>Medium</v>
          </cell>
          <cell r="E14885" t="str">
            <v>Chirag Dubal</v>
          </cell>
          <cell r="F14885" t="str">
            <v>Shraddha Dighe</v>
          </cell>
          <cell r="G14885">
            <v>46132.45416666667</v>
          </cell>
          <cell r="H14885">
            <v>46141.686111111114</v>
          </cell>
        </row>
        <row r="14886">
          <cell r="A14886" t="str">
            <v>UCW-29757</v>
          </cell>
          <cell r="B14886" t="str">
            <v>Pantaloons/Men Women/Non Apparel Footwear/New Listing/SKU 64/Options 11| 16th April'2026</v>
          </cell>
          <cell r="C14886" t="str">
            <v>CLOSED</v>
          </cell>
          <cell r="D14886" t="str">
            <v>Medium</v>
          </cell>
          <cell r="E14886" t="str">
            <v>Chirag Dubal</v>
          </cell>
          <cell r="F14886" t="str">
            <v>Simi Raichel Zachariah</v>
          </cell>
          <cell r="G14886">
            <v>46132.008333333331</v>
          </cell>
          <cell r="H14886">
            <v>46172.513194444444</v>
          </cell>
        </row>
        <row r="14887">
          <cell r="A14887" t="str">
            <v>UCW-29753</v>
          </cell>
          <cell r="B14887" t="str">
            <v>Tata Cliq (April) - New Product Listing - (18-04-2026)</v>
          </cell>
          <cell r="C14887" t="str">
            <v>CLOSED</v>
          </cell>
          <cell r="D14887" t="str">
            <v>Medium</v>
          </cell>
          <cell r="E14887" t="str">
            <v>Chirag Dubal</v>
          </cell>
          <cell r="F14887" t="str">
            <v>Shraddha Dighe</v>
          </cell>
          <cell r="G14887">
            <v>46131.964583333334</v>
          </cell>
          <cell r="H14887">
            <v>46172.507638888892</v>
          </cell>
        </row>
        <row r="14888">
          <cell r="A14888" t="str">
            <v>UCW-29752</v>
          </cell>
          <cell r="B14888" t="str">
            <v>Giva | Silver Jewellery | 125927 | 18-4-2026 (87 Skus)</v>
          </cell>
          <cell r="C14888" t="str">
            <v>CLOSED</v>
          </cell>
          <cell r="D14888" t="str">
            <v>Medium</v>
          </cell>
          <cell r="E14888" t="str">
            <v>Chirag Dubal</v>
          </cell>
          <cell r="F14888" t="str">
            <v>Shraddha Dighe</v>
          </cell>
          <cell r="G14888">
            <v>46131.961111111108</v>
          </cell>
          <cell r="H14888">
            <v>46172.508333333331</v>
          </cell>
        </row>
        <row r="14889">
          <cell r="A14889" t="str">
            <v>UCW-29751</v>
          </cell>
          <cell r="B14889" t="str">
            <v>ENRICH_OAP | Infallible Concealer - Grammage Change + PDP Image Change | TATACLIQ</v>
          </cell>
          <cell r="C14889" t="str">
            <v>CLOSED</v>
          </cell>
          <cell r="D14889" t="str">
            <v>Medium</v>
          </cell>
          <cell r="E14889" t="str">
            <v>Chirag Dubal</v>
          </cell>
          <cell r="F14889" t="str">
            <v>Shraddha Dighe</v>
          </cell>
          <cell r="G14889">
            <v>46131.959027777775</v>
          </cell>
          <cell r="H14889">
            <v>46139.745138888888</v>
          </cell>
        </row>
        <row r="14890">
          <cell r="A14890" t="str">
            <v>UCW-29740</v>
          </cell>
          <cell r="B14890" t="str">
            <v>New Balance Listing For OR (Tatacliq Luxury) | LOT 2</v>
          </cell>
          <cell r="C14890" t="str">
            <v>CLOSED</v>
          </cell>
          <cell r="D14890" t="str">
            <v>Medium</v>
          </cell>
          <cell r="E14890" t="str">
            <v>netscribes</v>
          </cell>
          <cell r="F14890" t="str">
            <v>Mohd Tahir Shaikh</v>
          </cell>
          <cell r="G14890">
            <v>46131.935416666667</v>
          </cell>
          <cell r="H14890">
            <v>46155.787499999999</v>
          </cell>
        </row>
        <row r="14891">
          <cell r="A14891" t="str">
            <v>UCW-29739</v>
          </cell>
          <cell r="B14891" t="str">
            <v>RC JC - 6 STD - New Listing - TATA - 7-4-26</v>
          </cell>
          <cell r="C14891" t="str">
            <v>CLOSED</v>
          </cell>
          <cell r="D14891" t="str">
            <v>Medium</v>
          </cell>
          <cell r="E14891" t="str">
            <v>Chirag Dubal</v>
          </cell>
          <cell r="F14891" t="str">
            <v>Shraddha Dighe</v>
          </cell>
          <cell r="G14891">
            <v>46131.934027777781</v>
          </cell>
          <cell r="H14891">
            <v>46172.508333333331</v>
          </cell>
        </row>
        <row r="14892">
          <cell r="A14892" t="str">
            <v>UCW-29738</v>
          </cell>
          <cell r="B14892" t="str">
            <v>ABH New launch: Feb'26</v>
          </cell>
          <cell r="C14892" t="str">
            <v>CLOSED</v>
          </cell>
          <cell r="D14892" t="str">
            <v>Medium</v>
          </cell>
          <cell r="E14892" t="str">
            <v>Chirag Dubal</v>
          </cell>
          <cell r="F14892" t="str">
            <v>Shraddha Dighe</v>
          </cell>
          <cell r="G14892">
            <v>46131.932638888888</v>
          </cell>
          <cell r="H14892">
            <v>46141.534722222219</v>
          </cell>
        </row>
        <row r="14893">
          <cell r="A14893" t="str">
            <v>UCW-29735</v>
          </cell>
          <cell r="B14893" t="str">
            <v>Cataloguing details for Vials</v>
          </cell>
          <cell r="C14893" t="str">
            <v>CLOSED</v>
          </cell>
          <cell r="D14893" t="str">
            <v>Medium</v>
          </cell>
          <cell r="E14893" t="str">
            <v>Chirag Dubal</v>
          </cell>
          <cell r="F14893" t="str">
            <v>Shraddha Dighe</v>
          </cell>
          <cell r="G14893">
            <v>46131.909722222219</v>
          </cell>
          <cell r="H14893">
            <v>46172.508333333331</v>
          </cell>
        </row>
        <row r="14894">
          <cell r="A14894" t="str">
            <v>UCW-29734</v>
          </cell>
          <cell r="B14894" t="str">
            <v>New listings 125g Conditioners</v>
          </cell>
          <cell r="C14894" t="str">
            <v>CLOSED</v>
          </cell>
          <cell r="D14894" t="str">
            <v>Medium</v>
          </cell>
          <cell r="E14894" t="str">
            <v>Chirag Dubal</v>
          </cell>
          <cell r="F14894" t="str">
            <v>Shraddha Dighe</v>
          </cell>
          <cell r="G14894">
            <v>46131.906944444447</v>
          </cell>
          <cell r="H14894">
            <v>46141.540277777778</v>
          </cell>
        </row>
        <row r="14895">
          <cell r="A14895" t="str">
            <v>UCW-29733</v>
          </cell>
          <cell r="B14895" t="str">
            <v>Body Mist Cataloging - ajmal &amp; sons</v>
          </cell>
          <cell r="C14895" t="str">
            <v>CLOSED</v>
          </cell>
          <cell r="D14895" t="str">
            <v>Medium</v>
          </cell>
          <cell r="E14895" t="str">
            <v>Chirag Dubal</v>
          </cell>
          <cell r="F14895" t="str">
            <v>Shraddha Dighe</v>
          </cell>
          <cell r="G14895">
            <v>46131.905555555553</v>
          </cell>
          <cell r="H14895">
            <v>46172.509027777778</v>
          </cell>
        </row>
        <row r="14896">
          <cell r="A14896" t="str">
            <v>UCW-29732</v>
          </cell>
          <cell r="B14896" t="str">
            <v>New Listings_Rasasi</v>
          </cell>
          <cell r="C14896" t="str">
            <v>CLOSED</v>
          </cell>
          <cell r="D14896" t="str">
            <v>Medium</v>
          </cell>
          <cell r="E14896" t="str">
            <v>Chirag Dubal</v>
          </cell>
          <cell r="F14896" t="str">
            <v>Shraddha Dighe</v>
          </cell>
          <cell r="G14896">
            <v>46131.763194444444</v>
          </cell>
          <cell r="H14896">
            <v>46166.732638888891</v>
          </cell>
        </row>
        <row r="14897">
          <cell r="A14897" t="str">
            <v>UCW-29731</v>
          </cell>
          <cell r="B14897" t="str">
            <v>ENRICH_Arata 3.0 Catalogue Revision - 14 April</v>
          </cell>
          <cell r="C14897" t="str">
            <v>CLOSED Due to Inactive/Insufficient Information</v>
          </cell>
          <cell r="D14897" t="str">
            <v>Medium</v>
          </cell>
          <cell r="E14897" t="str">
            <v>Chirag Dubal</v>
          </cell>
          <cell r="F14897" t="str">
            <v>Shraddha Dighe</v>
          </cell>
          <cell r="G14897">
            <v>46131.761111111111</v>
          </cell>
          <cell r="H14897">
            <v>46146.701388888891</v>
          </cell>
        </row>
        <row r="14898">
          <cell r="A14898" t="str">
            <v>UCW-29729</v>
          </cell>
          <cell r="B14898" t="str">
            <v>Olay Arya | New Listing | Tata Cliq</v>
          </cell>
          <cell r="C14898" t="str">
            <v>CLOSED</v>
          </cell>
          <cell r="D14898" t="str">
            <v>Medium</v>
          </cell>
          <cell r="E14898" t="str">
            <v>Chirag Dubal</v>
          </cell>
          <cell r="F14898" t="str">
            <v>Shraddha Dighe</v>
          </cell>
          <cell r="G14898">
            <v>46131.745138888888</v>
          </cell>
          <cell r="H14898">
            <v>46172.509027777778</v>
          </cell>
        </row>
        <row r="14899">
          <cell r="A14899" t="str">
            <v>UCW-29728</v>
          </cell>
          <cell r="B14899" t="str">
            <v>Plum x Tata CLiQ | New Launches - Lip Balm</v>
          </cell>
          <cell r="C14899" t="str">
            <v>CLOSED Due to Inactive/Insufficient Information</v>
          </cell>
          <cell r="D14899" t="str">
            <v>Medium</v>
          </cell>
          <cell r="E14899" t="str">
            <v>Chirag Dubal</v>
          </cell>
          <cell r="F14899" t="str">
            <v>Shraddha Dighe</v>
          </cell>
          <cell r="G14899">
            <v>46131.742361111108</v>
          </cell>
          <cell r="H14899">
            <v>46155.788194444445</v>
          </cell>
        </row>
        <row r="14900">
          <cell r="A14900" t="str">
            <v>UCW-29727</v>
          </cell>
          <cell r="B14900" t="str">
            <v>TCL - May Cataloguing 2nd Lot</v>
          </cell>
          <cell r="C14900" t="str">
            <v>CLOSED</v>
          </cell>
          <cell r="D14900" t="str">
            <v>Medium</v>
          </cell>
          <cell r="E14900" t="str">
            <v>Chirag Dubal</v>
          </cell>
          <cell r="F14900" t="str">
            <v>Shraddha Dighe</v>
          </cell>
          <cell r="G14900">
            <v>46131.739583333336</v>
          </cell>
          <cell r="H14900">
            <v>46172.509027777778</v>
          </cell>
        </row>
        <row r="14901">
          <cell r="A14901" t="str">
            <v>UCW-29726</v>
          </cell>
          <cell r="B14901" t="str">
            <v>New Listings - Embryolisse &amp; Temptu ( NPD)</v>
          </cell>
          <cell r="C14901" t="str">
            <v>CLOSED</v>
          </cell>
          <cell r="D14901" t="str">
            <v>Medium</v>
          </cell>
          <cell r="E14901" t="str">
            <v>Chirag Dubal</v>
          </cell>
          <cell r="F14901" t="str">
            <v>Shraddha Dighe</v>
          </cell>
          <cell r="G14901">
            <v>46131.737500000003</v>
          </cell>
          <cell r="H14901">
            <v>46155.788888888892</v>
          </cell>
        </row>
        <row r="14902">
          <cell r="A14902" t="str">
            <v>UCW-29724</v>
          </cell>
          <cell r="B14902" t="str">
            <v>Tata Cliq - New listing- Giordano (20ml)</v>
          </cell>
          <cell r="C14902" t="str">
            <v>CLOSED</v>
          </cell>
          <cell r="D14902" t="str">
            <v>Medium</v>
          </cell>
          <cell r="E14902" t="str">
            <v>Chirag Dubal</v>
          </cell>
          <cell r="F14902" t="str">
            <v>Shraddha Dighe</v>
          </cell>
          <cell r="G14902">
            <v>46131.730555555558</v>
          </cell>
          <cell r="H14902">
            <v>46172.509722222225</v>
          </cell>
        </row>
        <row r="14903">
          <cell r="A14903" t="str">
            <v>UCW-29723</v>
          </cell>
          <cell r="B14903" t="str">
            <v>Tata Cliq  - New listing -  Fragrance and Fragrance Gift Set (14-04-2026)</v>
          </cell>
          <cell r="C14903" t="str">
            <v>CLOSED</v>
          </cell>
          <cell r="D14903" t="str">
            <v>Medium</v>
          </cell>
          <cell r="E14903" t="str">
            <v>Chirag Dubal</v>
          </cell>
          <cell r="F14903" t="str">
            <v>Shraddha Dighe</v>
          </cell>
          <cell r="G14903">
            <v>46131.729166666664</v>
          </cell>
          <cell r="H14903">
            <v>46155.790972222225</v>
          </cell>
        </row>
        <row r="14904">
          <cell r="A14904" t="str">
            <v>UCW-29722</v>
          </cell>
          <cell r="B14904" t="str">
            <v>New listing - 126397</v>
          </cell>
          <cell r="C14904" t="str">
            <v>CLOSED</v>
          </cell>
          <cell r="D14904" t="str">
            <v>Medium</v>
          </cell>
          <cell r="E14904" t="str">
            <v>Chirag Dubal</v>
          </cell>
          <cell r="F14904" t="str">
            <v>Shraddha Dighe</v>
          </cell>
          <cell r="G14904">
            <v>46131.727083333331</v>
          </cell>
          <cell r="H14904">
            <v>46172.509722222225</v>
          </cell>
        </row>
        <row r="14905">
          <cell r="A14905" t="str">
            <v>UCW-29715</v>
          </cell>
          <cell r="B14905" t="str">
            <v>Skechers Add now catalogue dated 15th April 2026</v>
          </cell>
          <cell r="C14905" t="str">
            <v>CLOSED</v>
          </cell>
          <cell r="D14905" t="str">
            <v>Medium</v>
          </cell>
          <cell r="E14905" t="str">
            <v>netscribes</v>
          </cell>
          <cell r="F14905" t="str">
            <v>Mohd Tahir Shaikh</v>
          </cell>
          <cell r="G14905">
            <v>46131.036111111112</v>
          </cell>
          <cell r="H14905">
            <v>46155.791666666664</v>
          </cell>
        </row>
        <row r="14906">
          <cell r="A14906" t="str">
            <v>UCW-29707</v>
          </cell>
          <cell r="B14906" t="str">
            <v>ALDO SS26 Footwear Catalog Submission (TC&amp;TCL) - 15.04.2026</v>
          </cell>
          <cell r="C14906" t="str">
            <v>CLOSED</v>
          </cell>
          <cell r="D14906" t="str">
            <v>Medium</v>
          </cell>
          <cell r="E14906" t="str">
            <v>netscribes</v>
          </cell>
          <cell r="F14906" t="str">
            <v>Mohd Tahir Shaikh</v>
          </cell>
          <cell r="G14906">
            <v>46131.018750000003</v>
          </cell>
          <cell r="H14906">
            <v>46172.506944444445</v>
          </cell>
        </row>
        <row r="14907">
          <cell r="A14907" t="str">
            <v>UCW-29700</v>
          </cell>
          <cell r="B14907" t="str">
            <v>ENRICH_USPA x Tata Cliq Moodshot (Batch-3)</v>
          </cell>
          <cell r="C14907" t="str">
            <v>CLOSED</v>
          </cell>
          <cell r="D14907" t="str">
            <v>Medium</v>
          </cell>
          <cell r="E14907" t="str">
            <v>netscribes</v>
          </cell>
          <cell r="F14907" t="str">
            <v>Mohd Tahir Shaikh</v>
          </cell>
          <cell r="G14907">
            <v>46130.635416666664</v>
          </cell>
          <cell r="H14907">
            <v>46141.665972222225</v>
          </cell>
        </row>
        <row r="14908">
          <cell r="A14908" t="str">
            <v>UCW-29692</v>
          </cell>
          <cell r="B14908" t="str">
            <v>ALDO SS26 Footwear Catalog Submission (TC&amp;TCL) - 14.04.2025`</v>
          </cell>
          <cell r="C14908" t="str">
            <v>CLOSED</v>
          </cell>
          <cell r="D14908" t="str">
            <v>Medium</v>
          </cell>
          <cell r="E14908" t="str">
            <v>netscribes</v>
          </cell>
          <cell r="F14908" t="str">
            <v>Mohd Tahir Shaikh</v>
          </cell>
          <cell r="G14908">
            <v>46130.604166666664</v>
          </cell>
          <cell r="H14908">
            <v>46172.507638888892</v>
          </cell>
        </row>
        <row r="14909">
          <cell r="A14909" t="str">
            <v>UCW-29689</v>
          </cell>
          <cell r="B14909" t="str">
            <v>New Listings 14/04/2026</v>
          </cell>
          <cell r="C14909" t="str">
            <v>CLOSED</v>
          </cell>
          <cell r="D14909" t="str">
            <v>Medium</v>
          </cell>
          <cell r="E14909" t="str">
            <v>netscribes</v>
          </cell>
          <cell r="F14909" t="str">
            <v>Mohd Tahir Shaikh</v>
          </cell>
          <cell r="G14909">
            <v>46130.584027777775</v>
          </cell>
          <cell r="H14909">
            <v>46146.840277777781</v>
          </cell>
        </row>
        <row r="14910">
          <cell r="A14910" t="str">
            <v>UCW-29688</v>
          </cell>
          <cell r="B14910" t="str">
            <v>Red Tape Tata CLiQ Footwear Catalog</v>
          </cell>
          <cell r="C14910" t="str">
            <v>CLOSED</v>
          </cell>
          <cell r="D14910" t="str">
            <v>Medium</v>
          </cell>
          <cell r="E14910" t="str">
            <v>netscribes</v>
          </cell>
          <cell r="F14910" t="str">
            <v>Mohd Tahir Shaikh</v>
          </cell>
          <cell r="G14910">
            <v>46130.578472222223</v>
          </cell>
          <cell r="H14910">
            <v>46172.506944444445</v>
          </cell>
        </row>
        <row r="14911">
          <cell r="A14911" t="str">
            <v>UCW-29686</v>
          </cell>
          <cell r="B14911" t="str">
            <v>Tata Cliq | USPA | Footwear Listing</v>
          </cell>
          <cell r="C14911" t="str">
            <v>CLOSED</v>
          </cell>
          <cell r="D14911" t="str">
            <v>Medium</v>
          </cell>
          <cell r="E14911" t="str">
            <v>netscribes</v>
          </cell>
          <cell r="F14911" t="str">
            <v>Mohd Tahir Shaikh</v>
          </cell>
          <cell r="G14911">
            <v>46130.567361111112</v>
          </cell>
          <cell r="H14911">
            <v>46172.510416666664</v>
          </cell>
        </row>
        <row r="14912">
          <cell r="A14912" t="str">
            <v>UCW-29684</v>
          </cell>
          <cell r="B14912" t="str">
            <v>ERROR_PUMA Apparel 124130 &amp; 125381 New Listing 12-03-2026</v>
          </cell>
          <cell r="C14912" t="str">
            <v>CLOSED</v>
          </cell>
          <cell r="D14912" t="str">
            <v>Medium</v>
          </cell>
          <cell r="E14912" t="str">
            <v>netscribes</v>
          </cell>
          <cell r="F14912" t="str">
            <v>Mohd Tahir Shaikh</v>
          </cell>
          <cell r="G14912">
            <v>46130.51666666667</v>
          </cell>
          <cell r="H14912">
            <v>46175.592361111114</v>
          </cell>
        </row>
        <row r="14913">
          <cell r="A14913" t="str">
            <v>UCW-29680</v>
          </cell>
          <cell r="B14913" t="str">
            <v>Bacca Bucci + Women Footwear + 124878 + New Listing + 318 SKUs + 53 Options + 10-April-2026</v>
          </cell>
          <cell r="C14913" t="str">
            <v>CLOSED Due to Inactive/Insufficient Information</v>
          </cell>
          <cell r="D14913" t="str">
            <v>Medium</v>
          </cell>
          <cell r="E14913" t="str">
            <v>netscribes</v>
          </cell>
          <cell r="F14913" t="str">
            <v>Mohd Tahir Shaikh</v>
          </cell>
          <cell r="G14913">
            <v>46129.719444444447</v>
          </cell>
          <cell r="H14913">
            <v>46141.775694444441</v>
          </cell>
        </row>
        <row r="14914">
          <cell r="A14914" t="str">
            <v>UCW-29679</v>
          </cell>
          <cell r="B14914" t="str">
            <v xml:space="preserve"> Pantaloons/Kids/Non Apparel Footwear/New Listing/SKU 108/Options 18| 16th April'2026</v>
          </cell>
          <cell r="C14914" t="str">
            <v>CLOSED</v>
          </cell>
          <cell r="D14914" t="str">
            <v>Medium</v>
          </cell>
          <cell r="E14914" t="str">
            <v>Chirag Dubal</v>
          </cell>
          <cell r="F14914" t="str">
            <v>Simi Raichel Zachariah</v>
          </cell>
          <cell r="G14914">
            <v>46129.711111111108</v>
          </cell>
          <cell r="H14914">
            <v>46172.511111111111</v>
          </cell>
        </row>
        <row r="14915">
          <cell r="A14915" t="str">
            <v>UCW-29673</v>
          </cell>
          <cell r="B14915" t="str">
            <v>Tata Cliq (April) - New Product Listing - (13-04-2026)</v>
          </cell>
          <cell r="C14915" t="str">
            <v>CLOSED</v>
          </cell>
          <cell r="D14915" t="str">
            <v>Medium</v>
          </cell>
          <cell r="E14915" t="str">
            <v>Chirag Dubal</v>
          </cell>
          <cell r="F14915" t="str">
            <v>Shraddha Dighe</v>
          </cell>
          <cell r="G14915">
            <v>46129.690972222219</v>
          </cell>
          <cell r="H14915">
            <v>46156.454861111109</v>
          </cell>
        </row>
        <row r="14916">
          <cell r="A14916" t="str">
            <v>UCW-29669</v>
          </cell>
          <cell r="B14916" t="str">
            <v>ENRICH_OAP | PDP Update Shade 4.25 | TATACLIQ</v>
          </cell>
          <cell r="C14916" t="str">
            <v>CLOSED</v>
          </cell>
          <cell r="D14916" t="str">
            <v>Medium</v>
          </cell>
          <cell r="E14916" t="str">
            <v>Chirag Dubal</v>
          </cell>
          <cell r="F14916" t="str">
            <v>Shraddha Dighe</v>
          </cell>
          <cell r="G14916">
            <v>46129.672222222223</v>
          </cell>
          <cell r="H14916">
            <v>46156.567361111112</v>
          </cell>
        </row>
        <row r="14917">
          <cell r="A14917" t="str">
            <v>UCW-29667</v>
          </cell>
          <cell r="B14917" t="str">
            <v>May Cataloguing - TCL</v>
          </cell>
          <cell r="C14917" t="str">
            <v>CLOSED</v>
          </cell>
          <cell r="D14917" t="str">
            <v>Medium</v>
          </cell>
          <cell r="E14917" t="str">
            <v>Chirag Dubal</v>
          </cell>
          <cell r="F14917" t="str">
            <v>Shraddha Dighe</v>
          </cell>
          <cell r="G14917">
            <v>46129.667361111111</v>
          </cell>
          <cell r="H14917">
            <v>46172.511805555558</v>
          </cell>
        </row>
        <row r="14918">
          <cell r="A14918" t="str">
            <v>UCW-29665</v>
          </cell>
          <cell r="B14918" t="str">
            <v>Bobbi Brown NPL Listing - 13th April</v>
          </cell>
          <cell r="C14918" t="str">
            <v>CLOSED</v>
          </cell>
          <cell r="D14918" t="str">
            <v>Medium</v>
          </cell>
          <cell r="E14918" t="str">
            <v>Chirag Dubal</v>
          </cell>
          <cell r="F14918" t="str">
            <v>Shraddha Dighe</v>
          </cell>
          <cell r="G14918">
            <v>46129.665972222225</v>
          </cell>
          <cell r="H14918">
            <v>46172.513888888891</v>
          </cell>
        </row>
        <row r="14919">
          <cell r="A14919" t="str">
            <v>UCW-29653</v>
          </cell>
          <cell r="B14919" t="str">
            <v>ENRICH_Wrong product Images - Himalaya</v>
          </cell>
          <cell r="C14919" t="str">
            <v>CLOSED</v>
          </cell>
          <cell r="D14919" t="str">
            <v>Medium</v>
          </cell>
          <cell r="E14919" t="str">
            <v>netscribes</v>
          </cell>
          <cell r="F14919" t="str">
            <v>Shraddha Dighe</v>
          </cell>
          <cell r="G14919">
            <v>46129.565972222219</v>
          </cell>
          <cell r="H14919">
            <v>46140.493750000001</v>
          </cell>
        </row>
        <row r="14920">
          <cell r="A14920" t="str">
            <v>UCW-29650</v>
          </cell>
          <cell r="B14920" t="str">
            <v>New Brand Listing - Oteria</v>
          </cell>
          <cell r="C14920" t="str">
            <v>CLOSED Due to Inactive/Insufficient Information</v>
          </cell>
          <cell r="D14920" t="str">
            <v>Medium</v>
          </cell>
          <cell r="E14920" t="str">
            <v>netscribes</v>
          </cell>
          <cell r="F14920" t="str">
            <v>Shraddha Dighe</v>
          </cell>
          <cell r="G14920">
            <v>46129.5625</v>
          </cell>
          <cell r="H14920">
            <v>46147.669444444444</v>
          </cell>
        </row>
        <row r="14921">
          <cell r="A14921" t="str">
            <v>UCW-29647</v>
          </cell>
          <cell r="B14921" t="str">
            <v>ERROR_Escalation: Incorrect Image Uploaded Without QC and Validation_NC</v>
          </cell>
          <cell r="C14921" t="str">
            <v>CLOSED Due to Inactive/Insufficient Information</v>
          </cell>
          <cell r="D14921" t="str">
            <v>Highest</v>
          </cell>
          <cell r="E14921" t="str">
            <v>netscribes</v>
          </cell>
          <cell r="F14921" t="str">
            <v>Sushma Ram</v>
          </cell>
          <cell r="G14921">
            <v>46129.54791666667</v>
          </cell>
          <cell r="H14921">
            <v>46130.452777777777</v>
          </cell>
        </row>
        <row r="14922">
          <cell r="A14922" t="str">
            <v>UCW-29636</v>
          </cell>
          <cell r="B14922" t="str">
            <v>PUMA Apparel 124130 &amp; 125381 New Listing 15-04-2026</v>
          </cell>
          <cell r="C14922" t="str">
            <v>CLOSED</v>
          </cell>
          <cell r="D14922" t="str">
            <v>Medium</v>
          </cell>
          <cell r="E14922" t="str">
            <v>netscribes</v>
          </cell>
          <cell r="F14922" t="str">
            <v>Mohd Tahir Shaikh</v>
          </cell>
          <cell r="G14922">
            <v>46129.490972222222</v>
          </cell>
          <cell r="H14922">
            <v>46172.51458333333</v>
          </cell>
        </row>
        <row r="14923">
          <cell r="A14923" t="str">
            <v>UCW-29634</v>
          </cell>
          <cell r="B14923" t="str">
            <v>Sell now - Tata Cliq Footwear Catalogue- Asics | 11-Feb</v>
          </cell>
          <cell r="C14923" t="str">
            <v>CLOSED</v>
          </cell>
          <cell r="D14923" t="str">
            <v>Medium</v>
          </cell>
          <cell r="E14923" t="str">
            <v>Chirag Dubal</v>
          </cell>
          <cell r="F14923" t="str">
            <v>netscribes</v>
          </cell>
          <cell r="G14923">
            <v>46129.48333333333</v>
          </cell>
          <cell r="H14923">
            <v>46156.817361111112</v>
          </cell>
        </row>
        <row r="14924">
          <cell r="A14924" t="str">
            <v>UCW-29619</v>
          </cell>
          <cell r="B14924" t="str">
            <v>ERROR_Catalogue New errors for the Multibrands Agency (NETSCRIBES) 16TH APRIL_NC</v>
          </cell>
          <cell r="C14924" t="str">
            <v>CLOSED</v>
          </cell>
          <cell r="D14924" t="str">
            <v>Highest</v>
          </cell>
          <cell r="E14924" t="str">
            <v>netscribes</v>
          </cell>
          <cell r="F14924" t="str">
            <v>Sushma Ram</v>
          </cell>
          <cell r="G14924">
            <v>46128.777777777781</v>
          </cell>
          <cell r="H14924">
            <v>46175.604861111111</v>
          </cell>
        </row>
        <row r="14925">
          <cell r="A14925" t="str">
            <v>UCW-29603</v>
          </cell>
          <cell r="B14925" t="str">
            <v>Monkstory - 9th April 26 - 125608 - New collection - Luxury</v>
          </cell>
          <cell r="C14925" t="str">
            <v>CLOSED</v>
          </cell>
          <cell r="D14925" t="str">
            <v>Medium</v>
          </cell>
          <cell r="E14925" t="str">
            <v>Chirag Dubal</v>
          </cell>
          <cell r="F14925" t="str">
            <v>Shloka Chakre</v>
          </cell>
          <cell r="G14925">
            <v>46128.748611111114</v>
          </cell>
          <cell r="H14925">
            <v>46172.515277777777</v>
          </cell>
        </row>
        <row r="14926">
          <cell r="A14926" t="str">
            <v>UCW-29574</v>
          </cell>
          <cell r="B14926" t="str">
            <v>Error_Dual listiing for Ronal Optiks on TCF_NC</v>
          </cell>
          <cell r="C14926" t="str">
            <v>CLOSED</v>
          </cell>
          <cell r="D14926" t="str">
            <v>Medium</v>
          </cell>
          <cell r="E14926" t="str">
            <v>Chirag Dubal</v>
          </cell>
          <cell r="F14926" t="str">
            <v>Reagan D’souza</v>
          </cell>
          <cell r="G14926">
            <v>46128.594444444447</v>
          </cell>
          <cell r="H14926">
            <v>46155.694444444445</v>
          </cell>
        </row>
        <row r="14927">
          <cell r="A14927" t="str">
            <v>UCW-29573</v>
          </cell>
          <cell r="B14927" t="str">
            <v>MASTER DATA STOCKFOR OFFER</v>
          </cell>
          <cell r="C14927" t="str">
            <v>CLOSED</v>
          </cell>
          <cell r="D14927" t="str">
            <v>Medium</v>
          </cell>
          <cell r="E14927" t="str">
            <v>netscribes</v>
          </cell>
          <cell r="F14927" t="str">
            <v>Mohd Tahir Shaikh</v>
          </cell>
          <cell r="G14927">
            <v>46128.581250000003</v>
          </cell>
          <cell r="H14927">
            <v>46172.51666666667</v>
          </cell>
        </row>
        <row r="14928">
          <cell r="A14928" t="str">
            <v>UCW-29570</v>
          </cell>
          <cell r="B14928" t="str">
            <v>[External] - Fw: Urgent - Listing Required</v>
          </cell>
          <cell r="C14928" t="str">
            <v>CLOSED Due to Inactive/Insufficient Information</v>
          </cell>
          <cell r="D14928" t="str">
            <v>Medium</v>
          </cell>
          <cell r="E14928" t="str">
            <v>netscribes</v>
          </cell>
          <cell r="F14928" t="str">
            <v>Shraddha Dighe</v>
          </cell>
          <cell r="G14928">
            <v>46128.572916666664</v>
          </cell>
          <cell r="H14928">
            <v>46171.722916666666</v>
          </cell>
        </row>
        <row r="14929">
          <cell r="A14929" t="str">
            <v>UCW-29563</v>
          </cell>
          <cell r="B14929" t="str">
            <v xml:space="preserve">Hoversoul Batch -8 one style </v>
          </cell>
          <cell r="C14929" t="str">
            <v>CLOSED Due to Inactive/Insufficient Information</v>
          </cell>
          <cell r="D14929" t="str">
            <v>Medium</v>
          </cell>
          <cell r="E14929" t="str">
            <v>netscribes</v>
          </cell>
          <cell r="F14929" t="str">
            <v>Mohd Tahir Shaikh</v>
          </cell>
          <cell r="G14929">
            <v>46128.540277777778</v>
          </cell>
          <cell r="H14929">
            <v>46156.454861111109</v>
          </cell>
        </row>
        <row r="14930">
          <cell r="A14930" t="str">
            <v>UCW-29536</v>
          </cell>
          <cell r="B14930" t="str">
            <v>Vantier Shoes - 7th April 26 - 129308 - New collection - Luxury</v>
          </cell>
          <cell r="C14930" t="str">
            <v>CLOSED Due to Inactive/Insufficient Information</v>
          </cell>
          <cell r="D14930" t="str">
            <v>Medium</v>
          </cell>
          <cell r="E14930" t="str">
            <v>Chirag Dubal</v>
          </cell>
          <cell r="F14930" t="str">
            <v>Shloka Chakre</v>
          </cell>
          <cell r="G14930">
            <v>46127.811111111114</v>
          </cell>
          <cell r="H14930">
            <v>46146.647916666669</v>
          </cell>
        </row>
        <row r="14931">
          <cell r="A14931" t="str">
            <v>UCW-29523</v>
          </cell>
          <cell r="B14931" t="str">
            <v>Request for Listing – Love Earth Softy Tinty Lipstick // Tatacliq</v>
          </cell>
          <cell r="C14931" t="str">
            <v>CLOSED</v>
          </cell>
          <cell r="D14931" t="str">
            <v>Medium</v>
          </cell>
          <cell r="E14931" t="str">
            <v>netscribes</v>
          </cell>
          <cell r="F14931" t="str">
            <v>Shraddha Dighe</v>
          </cell>
          <cell r="G14931">
            <v>46127.773611111108</v>
          </cell>
          <cell r="H14931">
            <v>46172.529166666667</v>
          </cell>
        </row>
        <row r="14932">
          <cell r="A14932" t="str">
            <v>UCW-29513</v>
          </cell>
          <cell r="B14932" t="str">
            <v>Pending DeDup SKus - UCW-26101</v>
          </cell>
          <cell r="C14932" t="str">
            <v>CLOSED Due to Inactive/Insufficient Information</v>
          </cell>
          <cell r="D14932" t="str">
            <v>Medium</v>
          </cell>
          <cell r="E14932" t="str">
            <v>netscribes</v>
          </cell>
          <cell r="F14932" t="str">
            <v>Shraddha Dighe</v>
          </cell>
          <cell r="G14932">
            <v>46127.674305555556</v>
          </cell>
          <cell r="H14932">
            <v>46156.818055555559</v>
          </cell>
        </row>
        <row r="14933">
          <cell r="A14933" t="str">
            <v>UCW-29511</v>
          </cell>
          <cell r="B14933" t="str">
            <v>ENRICH_Updated First Card Images for Sunscreens</v>
          </cell>
          <cell r="C14933" t="str">
            <v>CLOSED</v>
          </cell>
          <cell r="D14933" t="str">
            <v>Medium</v>
          </cell>
          <cell r="E14933" t="str">
            <v>Chirag Dubal</v>
          </cell>
          <cell r="F14933" t="str">
            <v>Shraddha Dighe</v>
          </cell>
          <cell r="G14933">
            <v>46127.662499999999</v>
          </cell>
          <cell r="H14933">
            <v>46133.682638888888</v>
          </cell>
        </row>
        <row r="14934">
          <cell r="A14934" t="str">
            <v>UCW-29506</v>
          </cell>
          <cell r="B14934" t="str">
            <v>New SKU Listing File</v>
          </cell>
          <cell r="C14934" t="str">
            <v>CLOSED</v>
          </cell>
          <cell r="D14934" t="str">
            <v>Medium</v>
          </cell>
          <cell r="E14934" t="str">
            <v>Chirag Dubal</v>
          </cell>
          <cell r="F14934" t="str">
            <v>Shraddha Dighe</v>
          </cell>
          <cell r="G14934">
            <v>46127.609027777777</v>
          </cell>
          <cell r="H14934">
            <v>46172.529861111114</v>
          </cell>
        </row>
        <row r="14935">
          <cell r="A14935" t="str">
            <v>UCW-29505</v>
          </cell>
          <cell r="B14935" t="str">
            <v>Guidance Required for Listing Product Without EAN/UPC on Tata Cliq</v>
          </cell>
          <cell r="C14935" t="str">
            <v>CLOSED</v>
          </cell>
          <cell r="D14935" t="str">
            <v>Medium</v>
          </cell>
          <cell r="E14935" t="str">
            <v>Chirag Dubal</v>
          </cell>
          <cell r="F14935" t="str">
            <v>Shraddha Dighe</v>
          </cell>
          <cell r="G14935">
            <v>46127.609027777777</v>
          </cell>
          <cell r="H14935">
            <v>46172.530555555553</v>
          </cell>
        </row>
        <row r="14936">
          <cell r="A14936" t="str">
            <v>UCW-29502</v>
          </cell>
          <cell r="B14936" t="str">
            <v>OAP | EAN Update | TATACLIQ</v>
          </cell>
          <cell r="C14936" t="str">
            <v>CLOSED</v>
          </cell>
          <cell r="D14936" t="str">
            <v>Medium</v>
          </cell>
          <cell r="E14936" t="str">
            <v>netscribes</v>
          </cell>
          <cell r="F14936" t="str">
            <v>Shraddha Dighe</v>
          </cell>
          <cell r="G14936">
            <v>46127.599305555559</v>
          </cell>
          <cell r="H14936">
            <v>46156.440972222219</v>
          </cell>
        </row>
        <row r="14937">
          <cell r="A14937" t="str">
            <v>UCW-29501</v>
          </cell>
          <cell r="B14937" t="str">
            <v>79057909_Sonam Glow Kit_Lancome | Tata Cliq Luxury</v>
          </cell>
          <cell r="C14937" t="str">
            <v>CLOSED Due to Inactive/Insufficient Information</v>
          </cell>
          <cell r="D14937" t="str">
            <v>Medium</v>
          </cell>
          <cell r="E14937" t="str">
            <v>Chirag Dubal</v>
          </cell>
          <cell r="F14937" t="str">
            <v>Shraddha Dighe</v>
          </cell>
          <cell r="G14937">
            <v>46127.597916666666</v>
          </cell>
          <cell r="H14937">
            <v>46156.440972222219</v>
          </cell>
        </row>
        <row r="14938">
          <cell r="A14938" t="str">
            <v>UCW-29499</v>
          </cell>
          <cell r="B14938" t="str">
            <v>ENRICH_OAP | EXCELLENCE Reno PDP UPDATE | TATACLIQ</v>
          </cell>
          <cell r="C14938" t="str">
            <v>CLOSED</v>
          </cell>
          <cell r="D14938" t="str">
            <v>Medium</v>
          </cell>
          <cell r="E14938" t="str">
            <v>Chirag Dubal</v>
          </cell>
          <cell r="F14938" t="str">
            <v>Shraddha Dighe</v>
          </cell>
          <cell r="G14938">
            <v>46127.584722222222</v>
          </cell>
          <cell r="H14938">
            <v>46133.666666666664</v>
          </cell>
        </row>
        <row r="14939">
          <cell r="A14939" t="str">
            <v>UCW-29498</v>
          </cell>
          <cell r="B14939" t="str">
            <v>OAP | NEW LISTING EXCELLENCE | TATACLIQ</v>
          </cell>
          <cell r="C14939" t="str">
            <v>CLOSED</v>
          </cell>
          <cell r="D14939" t="str">
            <v>Medium</v>
          </cell>
          <cell r="E14939" t="str">
            <v>Chirag Dubal</v>
          </cell>
          <cell r="F14939" t="str">
            <v>Shraddha Dighe</v>
          </cell>
          <cell r="G14939">
            <v>46127.579861111109</v>
          </cell>
          <cell r="H14939">
            <v>46156.440972222219</v>
          </cell>
        </row>
        <row r="14940">
          <cell r="A14940" t="str">
            <v>UCW-29494</v>
          </cell>
          <cell r="B14940" t="str">
            <v xml:space="preserve">Be BodyWise Cataloguing </v>
          </cell>
          <cell r="C14940" t="str">
            <v>CLOSED Due to Inactive/Insufficient Information</v>
          </cell>
          <cell r="D14940" t="str">
            <v>Medium</v>
          </cell>
          <cell r="E14940" t="str">
            <v>netscribes</v>
          </cell>
          <cell r="F14940" t="str">
            <v>Shraddha Dighe</v>
          </cell>
          <cell r="G14940">
            <v>46127.566666666666</v>
          </cell>
          <cell r="H14940">
            <v>46156.440972222219</v>
          </cell>
        </row>
        <row r="14941">
          <cell r="A14941" t="str">
            <v>UCW-29493</v>
          </cell>
          <cell r="B14941" t="str">
            <v>New Virtual Bundles Listing | WishCare</v>
          </cell>
          <cell r="C14941" t="str">
            <v>CLOSED</v>
          </cell>
          <cell r="D14941" t="str">
            <v>Medium</v>
          </cell>
          <cell r="E14941" t="str">
            <v>Chirag Dubal</v>
          </cell>
          <cell r="F14941" t="str">
            <v>Shraddha Dighe</v>
          </cell>
          <cell r="G14941">
            <v>46127.564583333333</v>
          </cell>
          <cell r="H14941">
            <v>46156.440972222219</v>
          </cell>
        </row>
        <row r="14942">
          <cell r="A14942" t="str">
            <v>UCW-29490</v>
          </cell>
          <cell r="B14942" t="str">
            <v>Baby Catalog</v>
          </cell>
          <cell r="C14942" t="str">
            <v>CLOSED Due to Inactive/Insufficient Information</v>
          </cell>
          <cell r="D14942" t="str">
            <v>Medium</v>
          </cell>
          <cell r="E14942" t="str">
            <v>netscribes</v>
          </cell>
          <cell r="F14942" t="str">
            <v>Shraddha Dighe</v>
          </cell>
          <cell r="G14942">
            <v>46127.556944444441</v>
          </cell>
          <cell r="H14942">
            <v>46150.652083333334</v>
          </cell>
        </row>
        <row r="14943">
          <cell r="A14943" t="str">
            <v>UCW-29489</v>
          </cell>
          <cell r="B14943" t="str">
            <v>Fabindia | Apparel &amp; Footwear | 126453 | 10-03-2026</v>
          </cell>
          <cell r="C14943" t="str">
            <v>CLOSED</v>
          </cell>
          <cell r="D14943" t="str">
            <v>Medium</v>
          </cell>
          <cell r="E14943" t="str">
            <v>Chirag Dubal</v>
          </cell>
          <cell r="F14943" t="str">
            <v>Simi Raichel Zachariah</v>
          </cell>
          <cell r="G14943">
            <v>46127.556250000001</v>
          </cell>
          <cell r="H14943">
            <v>46172.53402777778</v>
          </cell>
        </row>
        <row r="14944">
          <cell r="A14944" t="str">
            <v>UCW-29487</v>
          </cell>
          <cell r="B14944" t="str">
            <v>Fabindia | Apparel_Jewellery_Footwear | 126453 | 16-03-2026</v>
          </cell>
          <cell r="C14944" t="str">
            <v>CLOSED</v>
          </cell>
          <cell r="D14944" t="str">
            <v>Medium</v>
          </cell>
          <cell r="E14944" t="str">
            <v>Chirag Dubal</v>
          </cell>
          <cell r="F14944" t="str">
            <v>Simi Raichel Zachariah</v>
          </cell>
          <cell r="G14944">
            <v>46127.552777777775</v>
          </cell>
          <cell r="H14944">
            <v>46172.645833333336</v>
          </cell>
        </row>
        <row r="14945">
          <cell r="A14945" t="str">
            <v>UCW-29482</v>
          </cell>
          <cell r="B14945" t="str">
            <v>The Alternate - 6th April 26 - 127631 - New collection - Luxury</v>
          </cell>
          <cell r="C14945" t="str">
            <v>CLOSED</v>
          </cell>
          <cell r="D14945" t="str">
            <v>Medium</v>
          </cell>
          <cell r="E14945" t="str">
            <v>Chirag Dubal</v>
          </cell>
          <cell r="F14945" t="str">
            <v>Shloka Chakre</v>
          </cell>
          <cell r="G14945">
            <v>46127.544444444444</v>
          </cell>
          <cell r="H14945">
            <v>46172.5625</v>
          </cell>
        </row>
        <row r="14946">
          <cell r="A14946" t="str">
            <v>UCW-29481</v>
          </cell>
          <cell r="B14946" t="str">
            <v>Cosa Nostraa - New Brooch Collection - 21-02-26</v>
          </cell>
          <cell r="C14946" t="str">
            <v>CLOSED</v>
          </cell>
          <cell r="D14946" t="str">
            <v>Medium</v>
          </cell>
          <cell r="E14946" t="str">
            <v>Chirag Dubal</v>
          </cell>
          <cell r="F14946" t="str">
            <v>Shloka Chakre</v>
          </cell>
          <cell r="G14946">
            <v>46127.532638888886</v>
          </cell>
          <cell r="H14946">
            <v>46139.788194444445</v>
          </cell>
        </row>
        <row r="14947">
          <cell r="A14947" t="str">
            <v>UCW-29471</v>
          </cell>
          <cell r="B14947" t="str">
            <v>ENRICH_Pilgrim - Image Update | Bulk Upload - 15.04.2026</v>
          </cell>
          <cell r="C14947" t="str">
            <v>CLOSED</v>
          </cell>
          <cell r="D14947" t="str">
            <v>Medium</v>
          </cell>
          <cell r="E14947" t="str">
            <v>netscribes</v>
          </cell>
          <cell r="F14947" t="str">
            <v>Shraddha Dighe</v>
          </cell>
          <cell r="G14947">
            <v>46127.503472222219</v>
          </cell>
          <cell r="H14947">
            <v>46137.577777777777</v>
          </cell>
        </row>
        <row r="14948">
          <cell r="A14948" t="str">
            <v>UCW-29465</v>
          </cell>
          <cell r="B14948" t="str">
            <v>ENRICH_Esskay Beauty | Images Update for The SKU CN25 | Brand Mr. Barber</v>
          </cell>
          <cell r="C14948" t="str">
            <v>CLOSED Due to Inactive/Insufficient Information</v>
          </cell>
          <cell r="D14948" t="str">
            <v>Medium</v>
          </cell>
          <cell r="E14948" t="str">
            <v>netscribes</v>
          </cell>
          <cell r="F14948" t="str">
            <v>Shraddha Dighe</v>
          </cell>
          <cell r="G14948">
            <v>46127.486805555556</v>
          </cell>
          <cell r="H14948">
            <v>46137.363888888889</v>
          </cell>
        </row>
        <row r="14949">
          <cell r="A14949" t="str">
            <v>UCW-29464</v>
          </cell>
          <cell r="B14949" t="str">
            <v>ENRICH_Tata Cliq | O.P.I RapiDry Image Update</v>
          </cell>
          <cell r="C14949" t="str">
            <v>CLOSED</v>
          </cell>
          <cell r="D14949" t="str">
            <v>Medium</v>
          </cell>
          <cell r="E14949" t="str">
            <v>netscribes</v>
          </cell>
          <cell r="F14949" t="str">
            <v>Shraddha Dighe</v>
          </cell>
          <cell r="G14949">
            <v>46127.484722222223</v>
          </cell>
          <cell r="H14949">
            <v>46172.646527777775</v>
          </cell>
        </row>
        <row r="14950">
          <cell r="A14950" t="str">
            <v>UCW-29462</v>
          </cell>
          <cell r="B14950" t="str">
            <v>New Listings | Hair Mask &amp; Hair Growth Serum (60 ml)</v>
          </cell>
          <cell r="C14950" t="str">
            <v>CLOSED</v>
          </cell>
          <cell r="D14950" t="str">
            <v>Medium</v>
          </cell>
          <cell r="E14950" t="str">
            <v>Chirag Dubal</v>
          </cell>
          <cell r="F14950" t="str">
            <v>Shraddha Dighe</v>
          </cell>
          <cell r="G14950">
            <v>46127.481249999997</v>
          </cell>
          <cell r="H14950">
            <v>46172.564583333333</v>
          </cell>
        </row>
        <row r="14951">
          <cell r="A14951" t="str">
            <v>UCW-29461</v>
          </cell>
          <cell r="B14951" t="str">
            <v>Benetton apparel-TataCliq LID's details for mapping</v>
          </cell>
          <cell r="C14951" t="str">
            <v>CLOSED</v>
          </cell>
          <cell r="D14951" t="str">
            <v>Medium</v>
          </cell>
          <cell r="E14951" t="str">
            <v>netscribes</v>
          </cell>
          <cell r="F14951" t="str">
            <v>Mohd Tahir Shaikh</v>
          </cell>
          <cell r="G14951">
            <v>46127.479166666664</v>
          </cell>
          <cell r="H14951">
            <v>46156.454861111109</v>
          </cell>
        </row>
        <row r="14952">
          <cell r="A14952" t="str">
            <v>UCW-29453</v>
          </cell>
          <cell r="B14952" t="str">
            <v>Netscribes_CK MP Seller Code Interchange Between Lux and Mall</v>
          </cell>
          <cell r="C14952" t="str">
            <v>CLOSED</v>
          </cell>
          <cell r="D14952" t="str">
            <v>Medium</v>
          </cell>
          <cell r="E14952" t="str">
            <v>Chirag Dubal</v>
          </cell>
          <cell r="F14952" t="str">
            <v>Shloka Chakre</v>
          </cell>
          <cell r="G14952">
            <v>46126.960416666669</v>
          </cell>
          <cell r="H14952">
            <v>46156.454861111109</v>
          </cell>
        </row>
        <row r="14953">
          <cell r="A14953" t="str">
            <v>UCW-29447</v>
          </cell>
          <cell r="B14953" t="str">
            <v>Guess Footwear Men (New) 31 Options 06-04-2026</v>
          </cell>
          <cell r="C14953" t="str">
            <v>CLOSED</v>
          </cell>
          <cell r="D14953" t="str">
            <v>Medium</v>
          </cell>
          <cell r="E14953" t="str">
            <v>Chirag Dubal</v>
          </cell>
          <cell r="F14953" t="str">
            <v>Shloka Chakre</v>
          </cell>
          <cell r="G14953">
            <v>46126.927777777775</v>
          </cell>
          <cell r="H14953">
            <v>46172.565972222219</v>
          </cell>
        </row>
        <row r="14954">
          <cell r="A14954" t="str">
            <v>UCW-29446</v>
          </cell>
          <cell r="B14954" t="str">
            <v>ESGEE SLIDE MASTER DATA &amp; IMAGES for CATALOGING</v>
          </cell>
          <cell r="C14954" t="str">
            <v>CLOSED</v>
          </cell>
          <cell r="D14954" t="str">
            <v>Medium</v>
          </cell>
          <cell r="E14954" t="str">
            <v>Chirag Dubal</v>
          </cell>
          <cell r="F14954" t="str">
            <v>Shloka Chakre</v>
          </cell>
          <cell r="G14954">
            <v>46126.90902777778</v>
          </cell>
          <cell r="H14954">
            <v>46162.593055555553</v>
          </cell>
        </row>
        <row r="14955">
          <cell r="A14955" t="str">
            <v>UCW-29438</v>
          </cell>
          <cell r="B14955" t="str">
            <v>CLONE - Beauty - 129323 - E2E - Cosderma - 117SKUS - 11 Nov</v>
          </cell>
          <cell r="C14955" t="str">
            <v>CLOSED</v>
          </cell>
          <cell r="D14955" t="str">
            <v>Medium</v>
          </cell>
          <cell r="E14955" t="str">
            <v>netscribes</v>
          </cell>
          <cell r="F14955" t="str">
            <v>Shraddha Dighe</v>
          </cell>
          <cell r="G14955">
            <v>46126.867361111108</v>
          </cell>
          <cell r="H14955">
            <v>46172.567361111112</v>
          </cell>
        </row>
        <row r="14956">
          <cell r="A14956" t="str">
            <v>UCW-29429</v>
          </cell>
          <cell r="B14956" t="str">
            <v>Sell now - MASTER DATA Non-BIS Footwear Inventory</v>
          </cell>
          <cell r="C14956" t="str">
            <v>CLOSED Due to Inactive/Insufficient Information</v>
          </cell>
          <cell r="D14956" t="str">
            <v>Medium</v>
          </cell>
          <cell r="E14956" t="str">
            <v>Chirag Dubal</v>
          </cell>
          <cell r="F14956" t="str">
            <v>netscribes</v>
          </cell>
          <cell r="G14956">
            <v>46126.756249999999</v>
          </cell>
          <cell r="H14956">
            <v>46156.818749999999</v>
          </cell>
        </row>
        <row r="14957">
          <cell r="A14957" t="str">
            <v>UCW-29427</v>
          </cell>
          <cell r="B14957" t="str">
            <v>Bata Men's footwear new listing on Seller code: 100243 and 127887 - 556 SKus_86 Options - 18-03-2026</v>
          </cell>
          <cell r="C14957" t="str">
            <v>CLOSED</v>
          </cell>
          <cell r="D14957" t="str">
            <v>Medium</v>
          </cell>
          <cell r="E14957" t="str">
            <v>netscribes</v>
          </cell>
          <cell r="F14957" t="str">
            <v>netscribes</v>
          </cell>
          <cell r="G14957">
            <v>46126.720138888886</v>
          </cell>
          <cell r="H14957">
            <v>46156.819444444445</v>
          </cell>
        </row>
        <row r="14958">
          <cell r="A14958" t="str">
            <v>UCW-29426</v>
          </cell>
          <cell r="B14958" t="str">
            <v>Tata Miu Miu GWP Cataloguing 4th Apr'26</v>
          </cell>
          <cell r="C14958" t="str">
            <v>CLOSED</v>
          </cell>
          <cell r="D14958" t="str">
            <v>Medium</v>
          </cell>
          <cell r="E14958" t="str">
            <v>Chirag Dubal</v>
          </cell>
          <cell r="F14958" t="str">
            <v>Shraddha Dighe</v>
          </cell>
          <cell r="G14958">
            <v>46126.713888888888</v>
          </cell>
          <cell r="H14958">
            <v>46133.636111111111</v>
          </cell>
        </row>
        <row r="14959">
          <cell r="A14959" t="str">
            <v>UCW-29425</v>
          </cell>
          <cell r="B14959" t="str">
            <v xml:space="preserve">Enrich_Need to change images </v>
          </cell>
          <cell r="C14959" t="str">
            <v>CLOSED</v>
          </cell>
          <cell r="D14959" t="str">
            <v>Medium</v>
          </cell>
          <cell r="E14959" t="str">
            <v>Chirag Dubal</v>
          </cell>
          <cell r="F14959" t="str">
            <v>Simi Raichel Zachariah</v>
          </cell>
          <cell r="G14959">
            <v>46126.706944444442</v>
          </cell>
          <cell r="H14959">
            <v>46130.517361111109</v>
          </cell>
        </row>
        <row r="14960">
          <cell r="A14960" t="str">
            <v>UCW-29422</v>
          </cell>
          <cell r="B14960" t="str">
            <v>Bata Women's footwear new listing on Seller code: 100243 and 127887 - 77 SKus_470 Options - 18-03-2026</v>
          </cell>
          <cell r="C14960" t="str">
            <v>CLOSED</v>
          </cell>
          <cell r="D14960" t="str">
            <v>Medium</v>
          </cell>
          <cell r="E14960" t="str">
            <v>netscribes</v>
          </cell>
          <cell r="F14960" t="str">
            <v>netscribes</v>
          </cell>
          <cell r="G14960">
            <v>46126.697916666664</v>
          </cell>
          <cell r="H14960">
            <v>46156.820138888892</v>
          </cell>
        </row>
        <row r="14961">
          <cell r="A14961" t="str">
            <v>UCW-29421</v>
          </cell>
          <cell r="B14961" t="str">
            <v>ENRICH_PUMA Apparel Title Update</v>
          </cell>
          <cell r="C14961" t="str">
            <v>CLOSED</v>
          </cell>
          <cell r="D14961" t="str">
            <v>Medium</v>
          </cell>
          <cell r="E14961" t="str">
            <v>netscribes</v>
          </cell>
          <cell r="F14961" t="str">
            <v>Mohd Tahir Shaikh</v>
          </cell>
          <cell r="G14961">
            <v>46126.696527777778</v>
          </cell>
          <cell r="H14961">
            <v>46172.569444444445</v>
          </cell>
        </row>
        <row r="14962">
          <cell r="A14962" t="str">
            <v>UCW-29419</v>
          </cell>
          <cell r="B14962" t="str">
            <v>Styli Men Footwear | Lot-55 | 08-04-2026</v>
          </cell>
          <cell r="C14962" t="str">
            <v>CLOSED</v>
          </cell>
          <cell r="D14962" t="str">
            <v>Medium</v>
          </cell>
          <cell r="E14962" t="str">
            <v>netscribes</v>
          </cell>
          <cell r="F14962" t="str">
            <v>Mohd Tahir Shaikh</v>
          </cell>
          <cell r="G14962">
            <v>46126.689583333333</v>
          </cell>
          <cell r="H14962">
            <v>46172.576388888891</v>
          </cell>
        </row>
        <row r="14963">
          <cell r="A14963" t="str">
            <v>UCW-29418</v>
          </cell>
          <cell r="B14963" t="str">
            <v xml:space="preserve">Tatacliq Overall Pending InProgress Options List(Lifestyle X Tata Catalogue )_3rd April </v>
          </cell>
          <cell r="C14963" t="str">
            <v>CLOSED</v>
          </cell>
          <cell r="D14963" t="str">
            <v>Medium</v>
          </cell>
          <cell r="E14963" t="str">
            <v>Chirag Dubal</v>
          </cell>
          <cell r="F14963" t="str">
            <v>Simi Raichel Zachariah</v>
          </cell>
          <cell r="G14963">
            <v>46126.67291666667</v>
          </cell>
          <cell r="H14963">
            <v>46172.648611111108</v>
          </cell>
        </row>
        <row r="14964">
          <cell r="A14964" t="str">
            <v>UCW-29417</v>
          </cell>
          <cell r="B14964" t="str">
            <v>ENRICH_Tata Cliq : Image Update</v>
          </cell>
          <cell r="C14964" t="str">
            <v>CLOSED</v>
          </cell>
          <cell r="D14964" t="str">
            <v>Medium</v>
          </cell>
          <cell r="E14964" t="str">
            <v>Chirag Dubal</v>
          </cell>
          <cell r="F14964" t="str">
            <v>Shraddha Dighe</v>
          </cell>
          <cell r="G14964">
            <v>46126.665277777778</v>
          </cell>
          <cell r="H14964">
            <v>46129.356944444444</v>
          </cell>
        </row>
        <row r="14965">
          <cell r="A14965" t="str">
            <v>UCW-29413</v>
          </cell>
          <cell r="B14965" t="str">
            <v>Plix Cataloguing | Skin &amp; Hair New Listings</v>
          </cell>
          <cell r="C14965" t="str">
            <v>CLOSED</v>
          </cell>
          <cell r="D14965" t="str">
            <v>Medium</v>
          </cell>
          <cell r="E14965" t="str">
            <v>netscribes</v>
          </cell>
          <cell r="F14965" t="str">
            <v>Shraddha Dighe</v>
          </cell>
          <cell r="G14965">
            <v>46126.65625</v>
          </cell>
          <cell r="H14965">
            <v>46172.61041666667</v>
          </cell>
        </row>
        <row r="14966">
          <cell r="A14966" t="str">
            <v>UCW-29412</v>
          </cell>
          <cell r="B14966" t="str">
            <v>Sell Now HANDWORKS RETAIL (129573) Hoversoul</v>
          </cell>
          <cell r="C14966" t="str">
            <v>CLOSED</v>
          </cell>
          <cell r="D14966" t="str">
            <v>Medium</v>
          </cell>
          <cell r="E14966" t="str">
            <v>netscribes</v>
          </cell>
          <cell r="F14966" t="str">
            <v>Mohd Tahir Shaikh</v>
          </cell>
          <cell r="G14966">
            <v>46126.654861111114</v>
          </cell>
          <cell r="H14966">
            <v>46156.466666666667</v>
          </cell>
        </row>
        <row r="14967">
          <cell r="A14967" t="str">
            <v>UCW-29411</v>
          </cell>
          <cell r="B14967" t="str">
            <v>OAP | NEW LISTING EXCELLENCE MINI | TATACLIQ</v>
          </cell>
          <cell r="C14967" t="str">
            <v>CLOSED</v>
          </cell>
          <cell r="D14967" t="str">
            <v>Medium</v>
          </cell>
          <cell r="E14967" t="str">
            <v>netscribes</v>
          </cell>
          <cell r="F14967" t="str">
            <v>Shraddha Dighe</v>
          </cell>
          <cell r="G14967">
            <v>46126.654861111114</v>
          </cell>
          <cell r="H14967">
            <v>46156.466666666667</v>
          </cell>
        </row>
        <row r="14968">
          <cell r="A14968" t="str">
            <v>UCW-29406</v>
          </cell>
          <cell r="B14968" t="str">
            <v>Sell now - Tata Cliq-Multi Brand-Footwear-129236,127776 - 12-03-202</v>
          </cell>
          <cell r="C14968" t="str">
            <v>CLOSED</v>
          </cell>
          <cell r="D14968" t="str">
            <v>Medium</v>
          </cell>
          <cell r="E14968" t="str">
            <v>netscribes</v>
          </cell>
          <cell r="F14968" t="str">
            <v>netscribes</v>
          </cell>
          <cell r="G14968">
            <v>46126.620138888888</v>
          </cell>
          <cell r="H14968">
            <v>46169.679166666669</v>
          </cell>
        </row>
        <row r="14969">
          <cell r="A14969" t="str">
            <v>UCW-29398</v>
          </cell>
          <cell r="B14969" t="str">
            <v>78402067_GENIFIQUE 7ML GWP LISTING_TCL| Lancome</v>
          </cell>
          <cell r="C14969" t="str">
            <v>CLOSED</v>
          </cell>
          <cell r="D14969" t="str">
            <v>Medium</v>
          </cell>
          <cell r="E14969" t="str">
            <v>Rubick.ai</v>
          </cell>
          <cell r="F14969" t="str">
            <v>Shraddha Dighe</v>
          </cell>
          <cell r="G14969">
            <v>46126.574305555558</v>
          </cell>
          <cell r="H14969">
            <v>46136.581250000003</v>
          </cell>
        </row>
        <row r="14970">
          <cell r="A14970" t="str">
            <v>UCW-29390</v>
          </cell>
          <cell r="B14970" t="str">
            <v xml:space="preserve"> Club York Men Catalogue 9th April</v>
          </cell>
          <cell r="C14970" t="str">
            <v>CLOSED</v>
          </cell>
          <cell r="D14970" t="str">
            <v>Medium</v>
          </cell>
          <cell r="E14970" t="str">
            <v>Chirag Dubal</v>
          </cell>
          <cell r="F14970" t="str">
            <v>Simi Raichel Zachariah</v>
          </cell>
          <cell r="G14970">
            <v>46126.548611111109</v>
          </cell>
          <cell r="H14970">
            <v>46139.629861111112</v>
          </cell>
        </row>
        <row r="14971">
          <cell r="A14971" t="str">
            <v>UCW-29389</v>
          </cell>
          <cell r="B14971" t="str">
            <v>TATACLIQ - LISTING FILE- 11042026</v>
          </cell>
          <cell r="C14971" t="str">
            <v>CLOSED</v>
          </cell>
          <cell r="D14971" t="str">
            <v>Medium</v>
          </cell>
          <cell r="E14971" t="str">
            <v>Chirag Dubal</v>
          </cell>
          <cell r="F14971" t="str">
            <v>Simi Raichel Zachariah</v>
          </cell>
          <cell r="G14971">
            <v>46126.546527777777</v>
          </cell>
          <cell r="H14971">
            <v>46156.463194444441</v>
          </cell>
        </row>
        <row r="14972">
          <cell r="A14972" t="str">
            <v>UCW-29388</v>
          </cell>
          <cell r="B14972" t="str">
            <v>Kids Footwear New Styles For Tatacliq (SS-26) - (Styles-07) 10.04.2026</v>
          </cell>
          <cell r="C14972" t="str">
            <v>CLOSED</v>
          </cell>
          <cell r="D14972" t="str">
            <v>Medium</v>
          </cell>
          <cell r="E14972" t="str">
            <v>netscribes</v>
          </cell>
          <cell r="F14972" t="str">
            <v>Mohd Tahir Shaikh</v>
          </cell>
          <cell r="G14972">
            <v>46126.544444444444</v>
          </cell>
          <cell r="H14972">
            <v>46172.631944444445</v>
          </cell>
        </row>
        <row r="14973">
          <cell r="A14973" t="str">
            <v>UCW-29382</v>
          </cell>
          <cell r="B14973" t="str">
            <v>Women Footwear New Styles For Tatacliq (SS'26) - (Styles-24) 04.04.2026</v>
          </cell>
          <cell r="C14973" t="str">
            <v>CLOSED</v>
          </cell>
          <cell r="D14973" t="str">
            <v>Medium</v>
          </cell>
          <cell r="E14973" t="str">
            <v>netscribes</v>
          </cell>
          <cell r="F14973" t="str">
            <v>Mohd Tahir Shaikh</v>
          </cell>
          <cell r="G14973">
            <v>46126.525694444441</v>
          </cell>
          <cell r="H14973">
            <v>46132.700694444444</v>
          </cell>
        </row>
        <row r="14974">
          <cell r="A14974" t="str">
            <v>UCW-29378</v>
          </cell>
          <cell r="B14974" t="str">
            <v>Hoversoul Listing - Exo Footwear 02 Dec 2025 Ballerinas</v>
          </cell>
          <cell r="C14974" t="str">
            <v>CLOSED</v>
          </cell>
          <cell r="D14974" t="str">
            <v>Medium</v>
          </cell>
          <cell r="E14974" t="str">
            <v>netscribes</v>
          </cell>
          <cell r="F14974" t="str">
            <v>Mohd Tahir Shaikh</v>
          </cell>
          <cell r="G14974">
            <v>46126.515972222223</v>
          </cell>
          <cell r="H14974">
            <v>46172.649305555555</v>
          </cell>
        </row>
        <row r="14975">
          <cell r="A14975" t="str">
            <v>UCW-29376</v>
          </cell>
          <cell r="B14975" t="str">
            <v>Netscribes_CK MP Seller Code Interchange Between Lux and Mall</v>
          </cell>
          <cell r="C14975" t="str">
            <v>CLOSED Due to Inactive/Insufficient Information</v>
          </cell>
          <cell r="D14975" t="str">
            <v>Medium</v>
          </cell>
          <cell r="E14975" t="str">
            <v>Chirag Dubal</v>
          </cell>
          <cell r="F14975" t="str">
            <v>Shloka Chakre</v>
          </cell>
          <cell r="G14975">
            <v>46126.504861111112</v>
          </cell>
          <cell r="H14975">
            <v>46156.463888888888</v>
          </cell>
        </row>
        <row r="14976">
          <cell r="A14976" t="str">
            <v>UCW-29369</v>
          </cell>
          <cell r="B14976" t="str">
            <v>GAS SS'26 - Catalogue (19 options)</v>
          </cell>
          <cell r="C14976" t="str">
            <v>CLOSED</v>
          </cell>
          <cell r="D14976" t="str">
            <v>Medium</v>
          </cell>
          <cell r="E14976" t="str">
            <v>netscribes</v>
          </cell>
          <cell r="F14976" t="str">
            <v>Mohd Tahir Shaikh</v>
          </cell>
          <cell r="G14976">
            <v>46126.478472222225</v>
          </cell>
          <cell r="H14976">
            <v>46162.51666666667</v>
          </cell>
        </row>
        <row r="14977">
          <cell r="A14977" t="str">
            <v>UCW-29367</v>
          </cell>
          <cell r="B14977" t="str">
            <v>LUSH - Cataloguing Thread Batch-2_97 products</v>
          </cell>
          <cell r="C14977" t="str">
            <v>CLOSED</v>
          </cell>
          <cell r="D14977" t="str">
            <v>Medium</v>
          </cell>
          <cell r="E14977" t="str">
            <v>netscribes</v>
          </cell>
          <cell r="F14977" t="str">
            <v>Shraddha Dighe</v>
          </cell>
          <cell r="G14977">
            <v>46126.474305555559</v>
          </cell>
          <cell r="H14977">
            <v>46172.649305555555</v>
          </cell>
        </row>
        <row r="14978">
          <cell r="A14978" t="str">
            <v>UCW-29358</v>
          </cell>
          <cell r="B14978" t="str">
            <v>CLONE - LUSH - Cataloguing Thread Feb'26</v>
          </cell>
          <cell r="C14978" t="str">
            <v>CLOSED</v>
          </cell>
          <cell r="D14978" t="str">
            <v>Medium</v>
          </cell>
          <cell r="E14978" t="str">
            <v>netscribes</v>
          </cell>
          <cell r="F14978" t="str">
            <v>Shraddha Dighe</v>
          </cell>
          <cell r="G14978">
            <v>46126.429166666669</v>
          </cell>
          <cell r="H14978">
            <v>46172.602777777778</v>
          </cell>
        </row>
        <row r="14979">
          <cell r="A14979" t="str">
            <v>UCW-29349</v>
          </cell>
          <cell r="B14979" t="str">
            <v>ERROR_Hoversoul Listing - Exo Footwear 02 Dec 2025 Ballerinas_NC</v>
          </cell>
          <cell r="C14979" t="str">
            <v>CLOSED</v>
          </cell>
          <cell r="D14979" t="str">
            <v>Medium</v>
          </cell>
          <cell r="E14979" t="str">
            <v>netscribes</v>
          </cell>
          <cell r="F14979" t="str">
            <v>Mohd Tahir Shaikh</v>
          </cell>
          <cell r="G14979">
            <v>46125.818055555559</v>
          </cell>
          <cell r="H14979">
            <v>46156.820833333331</v>
          </cell>
        </row>
        <row r="14980">
          <cell r="A14980" t="str">
            <v>UCW-29348</v>
          </cell>
          <cell r="B14980" t="str">
            <v>Hidesign LUMA Freebie - Tatacliq - 10-04-2026  </v>
          </cell>
          <cell r="C14980" t="str">
            <v>CLOSED</v>
          </cell>
          <cell r="D14980" t="str">
            <v>Medium</v>
          </cell>
          <cell r="E14980" t="str">
            <v>netscribes</v>
          </cell>
          <cell r="F14980" t="str">
            <v>Mohd Tahir Shaikh</v>
          </cell>
          <cell r="G14980">
            <v>46125.761805555558</v>
          </cell>
          <cell r="H14980">
            <v>46172.595138888886</v>
          </cell>
        </row>
        <row r="14981">
          <cell r="A14981" t="str">
            <v>UCW-29345</v>
          </cell>
          <cell r="B14981" t="str">
            <v>Request to List 35 New Launch Styles</v>
          </cell>
          <cell r="C14981" t="str">
            <v>CLOSED</v>
          </cell>
          <cell r="D14981" t="str">
            <v>Medium</v>
          </cell>
          <cell r="E14981" t="str">
            <v>netscribes</v>
          </cell>
          <cell r="F14981" t="str">
            <v>Shraddha Dighe</v>
          </cell>
          <cell r="G14981">
            <v>46125.750694444447</v>
          </cell>
          <cell r="H14981">
            <v>46134.892361111109</v>
          </cell>
        </row>
        <row r="14982">
          <cell r="A14982" t="str">
            <v>UCW-29338</v>
          </cell>
          <cell r="B14982" t="str">
            <v>ENRICH_Libas Apparel 127532 10-04-2026 (IMAGE REPLACE)</v>
          </cell>
          <cell r="C14982" t="str">
            <v>CLOSED</v>
          </cell>
          <cell r="D14982" t="str">
            <v>Medium</v>
          </cell>
          <cell r="E14982" t="str">
            <v>netscribes</v>
          </cell>
          <cell r="F14982" t="str">
            <v>Shraddha Dighe</v>
          </cell>
          <cell r="G14982">
            <v>46125.726388888892</v>
          </cell>
          <cell r="H14982">
            <v>46137.546527777777</v>
          </cell>
        </row>
        <row r="14983">
          <cell r="A14983" t="str">
            <v>UCW-29337</v>
          </cell>
          <cell r="B14983" t="str">
            <v>New Balance catalog file</v>
          </cell>
          <cell r="C14983" t="str">
            <v>CLOSED</v>
          </cell>
          <cell r="D14983" t="str">
            <v>Medium</v>
          </cell>
          <cell r="E14983" t="str">
            <v>netscribes</v>
          </cell>
          <cell r="F14983" t="str">
            <v>netscribes</v>
          </cell>
          <cell r="G14983">
            <v>46125.71875</v>
          </cell>
          <cell r="H14983">
            <v>46156.821527777778</v>
          </cell>
        </row>
        <row r="14984">
          <cell r="A14984" t="str">
            <v>UCW-29324</v>
          </cell>
          <cell r="B14984" t="str">
            <v>New Listing for Tata Cliq Cataloguing (50 SKUs) - Kushal's</v>
          </cell>
          <cell r="C14984" t="str">
            <v>CLOSED</v>
          </cell>
          <cell r="D14984" t="str">
            <v>Medium</v>
          </cell>
          <cell r="E14984" t="str">
            <v>netscribes</v>
          </cell>
          <cell r="F14984" t="str">
            <v>Shraddha Dighe</v>
          </cell>
          <cell r="G14984">
            <v>46125.657638888886</v>
          </cell>
          <cell r="H14984">
            <v>46128.741666666669</v>
          </cell>
        </row>
        <row r="14985">
          <cell r="A14985" t="str">
            <v>UCW-29320</v>
          </cell>
          <cell r="B14985" t="str">
            <v>ENRICH_TataCliq LID details for AI image addtion</v>
          </cell>
          <cell r="C14985" t="str">
            <v>CLOSED</v>
          </cell>
          <cell r="D14985" t="str">
            <v>Medium</v>
          </cell>
          <cell r="E14985" t="str">
            <v>netscribes</v>
          </cell>
          <cell r="F14985" t="str">
            <v>Mohd Tahir Shaikh</v>
          </cell>
          <cell r="G14985">
            <v>46125.632638888892</v>
          </cell>
          <cell r="H14985">
            <v>46151.654861111114</v>
          </cell>
        </row>
        <row r="14986">
          <cell r="A14986" t="str">
            <v>UCW-29315</v>
          </cell>
          <cell r="B14986" t="str">
            <v>Campus x Tata CliQ ~ New Listings_10.04.2026 Batch-22</v>
          </cell>
          <cell r="C14986" t="str">
            <v>CLOSED</v>
          </cell>
          <cell r="D14986" t="str">
            <v>Medium</v>
          </cell>
          <cell r="E14986" t="str">
            <v>netscribes</v>
          </cell>
          <cell r="F14986" t="str">
            <v>Mohd Tahir Shaikh</v>
          </cell>
          <cell r="G14986">
            <v>46125.533333333333</v>
          </cell>
          <cell r="H14986">
            <v>46172.535416666666</v>
          </cell>
        </row>
        <row r="14987">
          <cell r="A14987" t="str">
            <v>UCW-29312</v>
          </cell>
          <cell r="B14987" t="str">
            <v>PUMA Apparel 124130 &amp; 125381 New Listing 09-04-2026</v>
          </cell>
          <cell r="C14987" t="str">
            <v>CLOSED</v>
          </cell>
          <cell r="D14987" t="str">
            <v>Medium</v>
          </cell>
          <cell r="E14987" t="str">
            <v>netscribes</v>
          </cell>
          <cell r="F14987" t="str">
            <v>Mohd Tahir Shaikh</v>
          </cell>
          <cell r="G14987">
            <v>46125.501388888886</v>
          </cell>
          <cell r="H14987">
            <v>46172.589583333334</v>
          </cell>
        </row>
        <row r="14988">
          <cell r="A14988" t="str">
            <v>UCW-29307</v>
          </cell>
          <cell r="B14988" t="str">
            <v>Woodland / Footwear / 1688 sku's / 235 Options / 07-02-26</v>
          </cell>
          <cell r="C14988" t="str">
            <v>CLOSED</v>
          </cell>
          <cell r="D14988" t="str">
            <v>Medium</v>
          </cell>
          <cell r="E14988" t="str">
            <v>netscribes</v>
          </cell>
          <cell r="F14988" t="str">
            <v>Mohd Tahir Shaikh</v>
          </cell>
          <cell r="G14988">
            <v>46125.488888888889</v>
          </cell>
          <cell r="H14988">
            <v>46172.543749999997</v>
          </cell>
        </row>
        <row r="14989">
          <cell r="A14989" t="str">
            <v>UCW-29305</v>
          </cell>
          <cell r="B14989" t="str">
            <v>Hoversoul Cataloging - Batch -7</v>
          </cell>
          <cell r="C14989" t="str">
            <v>CLOSED</v>
          </cell>
          <cell r="D14989" t="str">
            <v>Medium</v>
          </cell>
          <cell r="E14989" t="str">
            <v>netscribes</v>
          </cell>
          <cell r="F14989" t="str">
            <v>Mohd Tahir Shaikh</v>
          </cell>
          <cell r="G14989">
            <v>46125.479861111111</v>
          </cell>
          <cell r="H14989">
            <v>46156.470833333333</v>
          </cell>
        </row>
        <row r="14990">
          <cell r="A14990" t="str">
            <v>UCW-29302</v>
          </cell>
          <cell r="B14990" t="str">
            <v>Sugar Cosmetics Cataloguing Request | 227677</v>
          </cell>
          <cell r="C14990" t="str">
            <v>CLOSED</v>
          </cell>
          <cell r="D14990" t="str">
            <v>Medium</v>
          </cell>
          <cell r="E14990" t="str">
            <v>netscribes</v>
          </cell>
          <cell r="F14990" t="str">
            <v>Shraddha Dighe</v>
          </cell>
          <cell r="G14990">
            <v>46125.443055555559</v>
          </cell>
          <cell r="H14990">
            <v>46139.615277777775</v>
          </cell>
        </row>
        <row r="14991">
          <cell r="A14991" t="str">
            <v>UCW-29299</v>
          </cell>
          <cell r="B14991" t="str">
            <v>ERROR_Catalogue New errors for the Multibrands Agency (NETSCRIBES) 12TH APRIL_NC</v>
          </cell>
          <cell r="C14991" t="str">
            <v>CLOSED</v>
          </cell>
          <cell r="D14991" t="str">
            <v>Highest</v>
          </cell>
          <cell r="E14991" t="str">
            <v>netscribes</v>
          </cell>
          <cell r="F14991" t="str">
            <v>Sushma Ram</v>
          </cell>
          <cell r="G14991">
            <v>46124.974305555559</v>
          </cell>
          <cell r="H14991">
            <v>46128.487500000003</v>
          </cell>
        </row>
        <row r="14992">
          <cell r="A14992" t="str">
            <v>UCW-29282</v>
          </cell>
          <cell r="B14992" t="str">
            <v>Miarcus -14 Styles-SS 26- 2 April</v>
          </cell>
          <cell r="C14992" t="str">
            <v>CLOSED</v>
          </cell>
          <cell r="D14992" t="str">
            <v>Medium</v>
          </cell>
          <cell r="E14992" t="str">
            <v>netscribes</v>
          </cell>
          <cell r="F14992" t="str">
            <v>Mohd Tahir Shaikh</v>
          </cell>
          <cell r="G14992">
            <v>46123.788888888892</v>
          </cell>
          <cell r="H14992">
            <v>46165.484722222223</v>
          </cell>
        </row>
        <row r="14993">
          <cell r="A14993" t="str">
            <v>UCW-29278</v>
          </cell>
          <cell r="B14993" t="str">
            <v>Tata Cliq (March) - New Product Listing - (13-03-2026) - Pending 1</v>
          </cell>
          <cell r="C14993" t="str">
            <v>CLOSED Due to Inactive/Insufficient Information</v>
          </cell>
          <cell r="D14993" t="str">
            <v>Medium</v>
          </cell>
          <cell r="E14993" t="str">
            <v>netscribes</v>
          </cell>
          <cell r="F14993" t="str">
            <v>Shraddha Dighe</v>
          </cell>
          <cell r="G14993">
            <v>46123.723611111112</v>
          </cell>
          <cell r="H14993">
            <v>46156.822222222225</v>
          </cell>
        </row>
        <row r="14994">
          <cell r="A14994" t="str">
            <v>UCW-29277</v>
          </cell>
          <cell r="B14994" t="str">
            <v>Enrich_Seller- 127394-Titan-My Embrace Product Image Updation- 10-04-2026</v>
          </cell>
          <cell r="C14994" t="str">
            <v>CLOSED</v>
          </cell>
          <cell r="D14994" t="str">
            <v>Medium</v>
          </cell>
          <cell r="E14994" t="str">
            <v>netscribes</v>
          </cell>
          <cell r="F14994" t="str">
            <v>Simi Raichel Zachariah</v>
          </cell>
          <cell r="G14994">
            <v>46123.57916666667</v>
          </cell>
          <cell r="H14994">
            <v>46129.35833333333</v>
          </cell>
        </row>
        <row r="14995">
          <cell r="A14995" t="str">
            <v>UCW-29273</v>
          </cell>
          <cell r="B14995" t="str">
            <v>CIS SS26 Footwear Catalog Submission (TC) - 02.04.2025</v>
          </cell>
          <cell r="C14995" t="str">
            <v>CLOSED</v>
          </cell>
          <cell r="D14995" t="str">
            <v>Medium</v>
          </cell>
          <cell r="E14995" t="str">
            <v>netscribes</v>
          </cell>
          <cell r="F14995" t="str">
            <v>Mohd Tahir Shaikh</v>
          </cell>
          <cell r="G14995">
            <v>46123.475694444445</v>
          </cell>
          <cell r="H14995">
            <v>46134.864583333336</v>
          </cell>
        </row>
        <row r="14996">
          <cell r="A14996" t="str">
            <v>UCW-29272</v>
          </cell>
          <cell r="B14996" t="str">
            <v xml:space="preserve">New Catalogue for Men's Footwear category " Metro Brands " </v>
          </cell>
          <cell r="C14996" t="str">
            <v>CLOSED</v>
          </cell>
          <cell r="D14996" t="str">
            <v>Medium</v>
          </cell>
          <cell r="E14996" t="str">
            <v>netscribes</v>
          </cell>
          <cell r="F14996" t="str">
            <v>Mohd Tahir Shaikh</v>
          </cell>
          <cell r="G14996">
            <v>46123.462500000001</v>
          </cell>
          <cell r="H14996">
            <v>46172.54583333333</v>
          </cell>
        </row>
        <row r="14997">
          <cell r="A14997" t="str">
            <v>UCW-29271</v>
          </cell>
          <cell r="B14997" t="str">
            <v xml:space="preserve">New Catalogue for Women's Footwear category " Metro Brands " </v>
          </cell>
          <cell r="C14997" t="str">
            <v>CLOSED</v>
          </cell>
          <cell r="D14997" t="str">
            <v>Medium</v>
          </cell>
          <cell r="E14997" t="str">
            <v>netscribes</v>
          </cell>
          <cell r="F14997" t="str">
            <v>Mohd Tahir Shaikh</v>
          </cell>
          <cell r="G14997">
            <v>46123.459722222222</v>
          </cell>
          <cell r="H14997">
            <v>46176.563194444447</v>
          </cell>
        </row>
        <row r="14998">
          <cell r="A14998" t="str">
            <v>UCW-29260</v>
          </cell>
          <cell r="B14998" t="str">
            <v>TATACLIQ_Indilux | VIVIBLU-129191 | NEW CATALOG - Footwear - 24-03-26</v>
          </cell>
          <cell r="C14998" t="str">
            <v>CLOSED</v>
          </cell>
          <cell r="D14998" t="str">
            <v>Medium</v>
          </cell>
          <cell r="E14998" t="str">
            <v>Chirag Dubal</v>
          </cell>
          <cell r="F14998" t="str">
            <v>Shloka Chakre</v>
          </cell>
          <cell r="G14998">
            <v>46122.981944444444</v>
          </cell>
          <cell r="H14998">
            <v>46132.695138888892</v>
          </cell>
        </row>
        <row r="14999">
          <cell r="A14999" t="str">
            <v>UCW-29256</v>
          </cell>
          <cell r="B14999" t="str">
            <v>TATACLIQ_Indilux | VIVIBLU-128537 | NEW CATALOG - Footwear - 24-03-26</v>
          </cell>
          <cell r="C14999" t="str">
            <v>CLOSED</v>
          </cell>
          <cell r="D14999" t="str">
            <v>Medium</v>
          </cell>
          <cell r="E14999" t="str">
            <v>Chirag Dubal</v>
          </cell>
          <cell r="F14999" t="str">
            <v>Shloka Chakre</v>
          </cell>
          <cell r="G14999">
            <v>46122.952777777777</v>
          </cell>
          <cell r="H14999">
            <v>46156.472916666666</v>
          </cell>
        </row>
        <row r="15000">
          <cell r="A15000" t="str">
            <v>UCW-29246</v>
          </cell>
          <cell r="B15000" t="str">
            <v>Pantaloons/Specimen/Non Apparel/New Listing/SKU 37/Options 32| 8th April'2026</v>
          </cell>
          <cell r="C15000" t="str">
            <v>CLOSED</v>
          </cell>
          <cell r="D15000" t="str">
            <v>Medium</v>
          </cell>
          <cell r="E15000" t="str">
            <v>Chirag Dubal</v>
          </cell>
          <cell r="F15000" t="str">
            <v>Simi Raichel Zachariah</v>
          </cell>
          <cell r="G15000">
            <v>46122.881944444445</v>
          </cell>
          <cell r="H15000">
            <v>46156.473611111112</v>
          </cell>
        </row>
        <row r="15001">
          <cell r="A15001" t="str">
            <v>UCW-29242</v>
          </cell>
          <cell r="B15001" t="str">
            <v>New Listing File ( 71 Items )</v>
          </cell>
          <cell r="C15001" t="str">
            <v>CLOSED</v>
          </cell>
          <cell r="D15001" t="str">
            <v>Medium</v>
          </cell>
          <cell r="E15001" t="str">
            <v>netscribes</v>
          </cell>
          <cell r="F15001" t="str">
            <v>Shraddha Dighe</v>
          </cell>
          <cell r="G15001">
            <v>46122.775694444441</v>
          </cell>
          <cell r="H15001">
            <v>46126.798611111109</v>
          </cell>
        </row>
        <row r="15002">
          <cell r="A15002" t="str">
            <v>UCW-29237</v>
          </cell>
          <cell r="B15002" t="str">
            <v>ENRICH_Images Update - OOMPH - 03.04.2026 - Fashion Jewellery - TATACLIQ</v>
          </cell>
          <cell r="C15002" t="str">
            <v>CLOSED</v>
          </cell>
          <cell r="D15002" t="str">
            <v>Medium</v>
          </cell>
          <cell r="E15002" t="str">
            <v>netscribes</v>
          </cell>
          <cell r="F15002" t="str">
            <v>Shraddha Dighe</v>
          </cell>
          <cell r="G15002">
            <v>46122.743055555555</v>
          </cell>
          <cell r="H15002">
            <v>46142.465277777781</v>
          </cell>
        </row>
        <row r="15003">
          <cell r="A15003" t="str">
            <v>UCW-29236</v>
          </cell>
          <cell r="B15003" t="str">
            <v>ENRICH_Images Update - OOMPH - 27.03.2026 - Fashion Jewellery - TATACLIQ</v>
          </cell>
          <cell r="C15003" t="str">
            <v>CLOSED</v>
          </cell>
          <cell r="D15003" t="str">
            <v>Medium</v>
          </cell>
          <cell r="E15003" t="str">
            <v>netscribes</v>
          </cell>
          <cell r="F15003" t="str">
            <v>Shraddha Dighe</v>
          </cell>
          <cell r="G15003">
            <v>46122.740972222222</v>
          </cell>
          <cell r="H15003">
            <v>46141.590277777781</v>
          </cell>
        </row>
        <row r="15004">
          <cell r="A15004" t="str">
            <v>UCW-29230</v>
          </cell>
          <cell r="B15004" t="str">
            <v>&lt;Urgent&gt; Mia Sunkissed Collections (Akshaya tritiya)</v>
          </cell>
          <cell r="C15004" t="str">
            <v>CLOSED</v>
          </cell>
          <cell r="D15004" t="str">
            <v>Medium</v>
          </cell>
          <cell r="E15004" t="str">
            <v>netscribes</v>
          </cell>
          <cell r="F15004" t="str">
            <v>Shraddha Dighe</v>
          </cell>
          <cell r="G15004">
            <v>46122.669444444444</v>
          </cell>
          <cell r="H15004">
            <v>46156.474999999999</v>
          </cell>
        </row>
        <row r="15005">
          <cell r="A15005" t="str">
            <v>UCW-29227</v>
          </cell>
          <cell r="B15005" t="str">
            <v>Tata Cliq Footwear Catalogue | 07-04-2026</v>
          </cell>
          <cell r="C15005" t="str">
            <v>CLOSED</v>
          </cell>
          <cell r="D15005" t="str">
            <v>Medium</v>
          </cell>
          <cell r="E15005" t="str">
            <v>netscribes</v>
          </cell>
          <cell r="F15005" t="str">
            <v>Mohd Tahir Shaikh</v>
          </cell>
          <cell r="G15005">
            <v>46122.659722222219</v>
          </cell>
          <cell r="H15005">
            <v>46172.554861111108</v>
          </cell>
        </row>
        <row r="15006">
          <cell r="A15006" t="str">
            <v>UCW-29220</v>
          </cell>
          <cell r="B15006" t="str">
            <v>3DM Lifestyle - 26th March 26 - 128011 - New collection - Luxury</v>
          </cell>
          <cell r="C15006" t="str">
            <v>CLOSED</v>
          </cell>
          <cell r="D15006" t="str">
            <v>Medium</v>
          </cell>
          <cell r="E15006" t="str">
            <v>Chirag Dubal</v>
          </cell>
          <cell r="F15006" t="str">
            <v>Shloka Chakre</v>
          </cell>
          <cell r="G15006">
            <v>46122.619444444441</v>
          </cell>
          <cell r="H15006">
            <v>46133.573611111111</v>
          </cell>
        </row>
        <row r="15007">
          <cell r="A15007" t="str">
            <v>UCW-29216</v>
          </cell>
          <cell r="B15007" t="str">
            <v>Tangerine - 26th March 26 - 128268 - New collection - Luxury</v>
          </cell>
          <cell r="C15007" t="str">
            <v>CLOSED Due to Inactive/Insufficient Information</v>
          </cell>
          <cell r="D15007" t="str">
            <v>Medium</v>
          </cell>
          <cell r="E15007" t="str">
            <v>Chirag Dubal</v>
          </cell>
          <cell r="F15007" t="str">
            <v>Shloka Chakre</v>
          </cell>
          <cell r="G15007">
            <v>46122.605555555558</v>
          </cell>
          <cell r="H15007">
            <v>46134.904861111114</v>
          </cell>
        </row>
        <row r="15008">
          <cell r="A15008" t="str">
            <v>UCW-29210</v>
          </cell>
          <cell r="B15008" t="str">
            <v>Subtask - Pantaloons/Kids wear/apparel/New Listing/SKU 1510/Options 285| 16th Feb'2026</v>
          </cell>
          <cell r="C15008" t="str">
            <v>CLOSED</v>
          </cell>
          <cell r="D15008" t="str">
            <v>Medium</v>
          </cell>
          <cell r="E15008" t="str">
            <v>Chirag Dubal</v>
          </cell>
          <cell r="F15008" t="str">
            <v>netscribes</v>
          </cell>
          <cell r="G15008">
            <v>46122.581250000003</v>
          </cell>
          <cell r="H15008">
            <v>46172.558333333334</v>
          </cell>
        </row>
        <row r="15009">
          <cell r="A15009" t="str">
            <v>UCW-29209</v>
          </cell>
          <cell r="B15009" t="str">
            <v>Subtask - Pantaloons/Men's wear/apparel/New Listing/SKU 1022/Options 199| 16th Feb'2026</v>
          </cell>
          <cell r="C15009" t="str">
            <v>CLOSED</v>
          </cell>
          <cell r="D15009" t="str">
            <v>Medium</v>
          </cell>
          <cell r="E15009" t="str">
            <v>Chirag Dubal</v>
          </cell>
          <cell r="F15009" t="str">
            <v>netscribes</v>
          </cell>
          <cell r="G15009">
            <v>46122.579861111109</v>
          </cell>
          <cell r="H15009">
            <v>46172.582638888889</v>
          </cell>
        </row>
        <row r="15010">
          <cell r="A15010" t="str">
            <v>UCW-29186</v>
          </cell>
          <cell r="B15010" t="str">
            <v>Error_Bluesky Listing Tatacliq</v>
          </cell>
          <cell r="C15010" t="str">
            <v>CLOSED</v>
          </cell>
          <cell r="D15010" t="str">
            <v>Medium</v>
          </cell>
          <cell r="E15010" t="str">
            <v>netscribes</v>
          </cell>
          <cell r="F15010" t="str">
            <v>Reagan D’souza</v>
          </cell>
          <cell r="G15010">
            <v>46121.834027777775</v>
          </cell>
          <cell r="H15010">
            <v>46155.668055555558</v>
          </cell>
        </row>
        <row r="15011">
          <cell r="A15011" t="str">
            <v>UCW-29182</v>
          </cell>
          <cell r="B15011" t="str">
            <v>Footwear Input format - 81 Options - Zeesh</v>
          </cell>
          <cell r="C15011" t="str">
            <v>CLOSED</v>
          </cell>
          <cell r="D15011" t="str">
            <v>Medium</v>
          </cell>
          <cell r="E15011" t="str">
            <v>netscribes</v>
          </cell>
          <cell r="F15011" t="str">
            <v>Mohd Tahir Shaikh</v>
          </cell>
          <cell r="G15011">
            <v>46121.801388888889</v>
          </cell>
          <cell r="H15011">
            <v>46142.385416666664</v>
          </cell>
        </row>
        <row r="15012">
          <cell r="A15012" t="str">
            <v>UCW-29164</v>
          </cell>
          <cell r="B15012" t="str">
            <v xml:space="preserve"> ERROR_Catalogue New errors for the Multibrands Agency (NETSCRIBES) 9TH APRIL_NC</v>
          </cell>
          <cell r="C15012" t="str">
            <v>CLOSED</v>
          </cell>
          <cell r="D15012" t="str">
            <v>Highest</v>
          </cell>
          <cell r="E15012" t="str">
            <v>netscribes</v>
          </cell>
          <cell r="F15012" t="str">
            <v>Sushma Ram</v>
          </cell>
          <cell r="G15012">
            <v>46121.736111111109</v>
          </cell>
          <cell r="H15012">
            <v>46175.600694444445</v>
          </cell>
        </row>
        <row r="15013">
          <cell r="A15013" t="str">
            <v>UCW-29163</v>
          </cell>
          <cell r="B15013" t="str">
            <v>New Catalog 57 Women_Rangriti_08-04-2026</v>
          </cell>
          <cell r="C15013" t="str">
            <v>CLOSED</v>
          </cell>
          <cell r="D15013" t="str">
            <v>Medium</v>
          </cell>
          <cell r="E15013" t="str">
            <v>netscribes</v>
          </cell>
          <cell r="F15013" t="str">
            <v>Shraddha Dighe</v>
          </cell>
          <cell r="G15013">
            <v>46121.73541666667</v>
          </cell>
          <cell r="H15013">
            <v>46164.527777777781</v>
          </cell>
        </row>
        <row r="15014">
          <cell r="A15014" t="str">
            <v>UCW-29159</v>
          </cell>
          <cell r="B15014" t="str">
            <v>Aurelia/W/Folksong/Elleven/Wishful- 102 Style- Summer-2026- 08th April</v>
          </cell>
          <cell r="C15014" t="str">
            <v>CLOSED</v>
          </cell>
          <cell r="D15014" t="str">
            <v>Medium</v>
          </cell>
          <cell r="E15014" t="str">
            <v>netscribes</v>
          </cell>
          <cell r="F15014" t="str">
            <v>Shraddha Dighe</v>
          </cell>
          <cell r="G15014">
            <v>46121.723611111112</v>
          </cell>
          <cell r="H15014">
            <v>46172.57708333333</v>
          </cell>
        </row>
        <row r="15015">
          <cell r="A15015" t="str">
            <v>UCW-29158</v>
          </cell>
          <cell r="B15015" t="str">
            <v>Tatacliq issue - Stylo Bug - 878 Styles</v>
          </cell>
          <cell r="C15015" t="str">
            <v>CLOSED</v>
          </cell>
          <cell r="D15015" t="str">
            <v>Medium</v>
          </cell>
          <cell r="E15015" t="str">
            <v>netscribes</v>
          </cell>
          <cell r="F15015" t="str">
            <v>Mohd Tahir Shaikh</v>
          </cell>
          <cell r="G15015">
            <v>46121.722916666666</v>
          </cell>
          <cell r="H15015">
            <v>46125.443055555559</v>
          </cell>
        </row>
        <row r="15016">
          <cell r="A15016" t="str">
            <v>UCW-29152</v>
          </cell>
          <cell r="B15016" t="str">
            <v>94 Articles || New Listing For INC5 || TataCliq</v>
          </cell>
          <cell r="C15016" t="str">
            <v>CLOSED</v>
          </cell>
          <cell r="D15016" t="str">
            <v>Medium</v>
          </cell>
          <cell r="E15016" t="str">
            <v>netscribes</v>
          </cell>
          <cell r="F15016" t="str">
            <v>Mohd Tahir Shaikh</v>
          </cell>
          <cell r="G15016">
            <v>46121.706944444442</v>
          </cell>
          <cell r="H15016">
            <v>46156.463194444441</v>
          </cell>
        </row>
        <row r="15017">
          <cell r="A15017" t="str">
            <v>UCW-29143</v>
          </cell>
          <cell r="B15017" t="str">
            <v>VLCC - Sunscreen - 8907122017034, 8907122018635, 8907122018659, 8907122018673 - 12 March 2026</v>
          </cell>
          <cell r="C15017" t="str">
            <v>CLOSED</v>
          </cell>
          <cell r="D15017" t="str">
            <v>Medium</v>
          </cell>
          <cell r="E15017" t="str">
            <v>netscribes</v>
          </cell>
          <cell r="F15017" t="str">
            <v>Shraddha Dighe</v>
          </cell>
          <cell r="G15017">
            <v>46121.645833333336</v>
          </cell>
          <cell r="H15017">
            <v>46127.75</v>
          </cell>
        </row>
        <row r="15018">
          <cell r="A15018" t="str">
            <v>UCW-29138</v>
          </cell>
          <cell r="B15018" t="str">
            <v>Tata Cliq | New OPICons (Spring 26 Collection) Listing</v>
          </cell>
          <cell r="C15018" t="str">
            <v>CLOSED</v>
          </cell>
          <cell r="D15018" t="str">
            <v>Medium</v>
          </cell>
          <cell r="E15018" t="str">
            <v>netscribes</v>
          </cell>
          <cell r="F15018" t="str">
            <v>Shraddha Dighe</v>
          </cell>
          <cell r="G15018">
            <v>46121.624305555553</v>
          </cell>
          <cell r="H15018">
            <v>46127.729861111111</v>
          </cell>
        </row>
        <row r="15019">
          <cell r="A15019" t="str">
            <v>UCW-29127</v>
          </cell>
          <cell r="B15019" t="str">
            <v>ENRICH_Pilgrim&lt;&gt;Tata Cliq: Image Update</v>
          </cell>
          <cell r="C15019" t="str">
            <v>CLOSED</v>
          </cell>
          <cell r="D15019" t="str">
            <v>Medium</v>
          </cell>
          <cell r="E15019" t="str">
            <v>netscribes</v>
          </cell>
          <cell r="F15019" t="str">
            <v>Shraddha Dighe</v>
          </cell>
          <cell r="G15019">
            <v>46121.568055555559</v>
          </cell>
          <cell r="H15019">
            <v>46123.582638888889</v>
          </cell>
        </row>
        <row r="15020">
          <cell r="A15020" t="str">
            <v>UCW-29118</v>
          </cell>
          <cell r="B15020" t="str">
            <v>NEW 110 SKUS FOR UPLOADING.</v>
          </cell>
          <cell r="C15020" t="str">
            <v>CLOSED</v>
          </cell>
          <cell r="D15020" t="str">
            <v>Medium</v>
          </cell>
          <cell r="E15020" t="str">
            <v>netscribes</v>
          </cell>
          <cell r="F15020" t="str">
            <v>Shraddha Dighe</v>
          </cell>
          <cell r="G15020">
            <v>46121.49722222222</v>
          </cell>
          <cell r="H15020">
            <v>46156.464583333334</v>
          </cell>
        </row>
        <row r="15021">
          <cell r="A15021" t="str">
            <v>UCW-29111</v>
          </cell>
          <cell r="B15021" t="str">
            <v>ENRICH_Kimirica Image Update - Tata Cliq</v>
          </cell>
          <cell r="C15021" t="str">
            <v>CLOSED</v>
          </cell>
          <cell r="D15021" t="str">
            <v>Medium</v>
          </cell>
          <cell r="E15021" t="str">
            <v>netscribes</v>
          </cell>
          <cell r="F15021" t="str">
            <v>Shraddha Dighe</v>
          </cell>
          <cell r="G15021">
            <v>46121.472916666666</v>
          </cell>
          <cell r="H15021">
            <v>46123.52847222222</v>
          </cell>
        </row>
        <row r="15022">
          <cell r="A15022" t="str">
            <v>UCW-29109</v>
          </cell>
          <cell r="B15022" t="str">
            <v>78974572_10 ML IDOLE LISTING_Tata Cliq Luxury</v>
          </cell>
          <cell r="C15022" t="str">
            <v>CLOSED Due to Inactive/Insufficient Information</v>
          </cell>
          <cell r="D15022" t="str">
            <v>Medium</v>
          </cell>
          <cell r="E15022" t="str">
            <v>netscribes</v>
          </cell>
          <cell r="F15022" t="str">
            <v>Shraddha Dighe</v>
          </cell>
          <cell r="G15022">
            <v>46121.46597222222</v>
          </cell>
          <cell r="H15022">
            <v>46126.48333333333</v>
          </cell>
        </row>
        <row r="15023">
          <cell r="A15023" t="str">
            <v>UCW-29107</v>
          </cell>
          <cell r="B15023" t="str">
            <v>Moroccanoil GWP Listing Request</v>
          </cell>
          <cell r="C15023" t="str">
            <v>CLOSED</v>
          </cell>
          <cell r="D15023" t="str">
            <v>Medium</v>
          </cell>
          <cell r="E15023" t="str">
            <v>netscribes</v>
          </cell>
          <cell r="F15023" t="str">
            <v>Shraddha Dighe</v>
          </cell>
          <cell r="G15023">
            <v>46121.454861111109</v>
          </cell>
          <cell r="H15023">
            <v>46125.794444444444</v>
          </cell>
        </row>
        <row r="15024">
          <cell r="A15024" t="str">
            <v>UCW-29102</v>
          </cell>
          <cell r="B15024" t="str">
            <v>ENRICH_Model Image - Guess - IDEE - 243 SKUs</v>
          </cell>
          <cell r="C15024" t="str">
            <v>CLOSED</v>
          </cell>
          <cell r="D15024" t="str">
            <v>Medium</v>
          </cell>
          <cell r="E15024" t="str">
            <v>netscribes</v>
          </cell>
          <cell r="F15024" t="str">
            <v>Mohd Tahir Shaikh</v>
          </cell>
          <cell r="G15024">
            <v>46121.43472222222</v>
          </cell>
          <cell r="H15024">
            <v>46135.690972222219</v>
          </cell>
        </row>
        <row r="15025">
          <cell r="A15025" t="str">
            <v>UCW-29089</v>
          </cell>
          <cell r="B15025" t="str">
            <v>ERROR_UCW-28013 (Pending)</v>
          </cell>
          <cell r="C15025" t="str">
            <v>CLOSED</v>
          </cell>
          <cell r="D15025" t="str">
            <v>Medium</v>
          </cell>
          <cell r="E15025" t="str">
            <v>netscribes</v>
          </cell>
          <cell r="F15025" t="str">
            <v>Shraddha Dighe</v>
          </cell>
          <cell r="G15025">
            <v>46120.959027777775</v>
          </cell>
          <cell r="H15025">
            <v>46156.823611111111</v>
          </cell>
        </row>
        <row r="15026">
          <cell r="A15026" t="str">
            <v>UCW-29086</v>
          </cell>
          <cell r="B15026" t="str">
            <v>ENRICH_MNY | Sunkisser Highlighter + Blush PDP Updation | TATACLIQ</v>
          </cell>
          <cell r="C15026" t="str">
            <v>CLOSED</v>
          </cell>
          <cell r="D15026" t="str">
            <v>Medium</v>
          </cell>
          <cell r="E15026" t="str">
            <v>netscribes</v>
          </cell>
          <cell r="F15026" t="str">
            <v>Shraddha Dighe</v>
          </cell>
          <cell r="G15026">
            <v>46120.945138888892</v>
          </cell>
          <cell r="H15026">
            <v>46125.444444444445</v>
          </cell>
        </row>
        <row r="15027">
          <cell r="A15027" t="str">
            <v>UCW-29081</v>
          </cell>
          <cell r="B15027" t="str">
            <v>ENRICH_Esskay Beauty | Product Title &amp; Images Update for The Brand Naturica 0604</v>
          </cell>
          <cell r="C15027" t="str">
            <v>CLOSED</v>
          </cell>
          <cell r="D15027" t="str">
            <v>Medium</v>
          </cell>
          <cell r="E15027" t="str">
            <v>netscribes</v>
          </cell>
          <cell r="F15027" t="str">
            <v>Shraddha Dighe</v>
          </cell>
          <cell r="G15027">
            <v>46120.914583333331</v>
          </cell>
          <cell r="H15027">
            <v>46136.738888888889</v>
          </cell>
        </row>
        <row r="15028">
          <cell r="A15028" t="str">
            <v>UCW-29080</v>
          </cell>
          <cell r="B15028" t="str">
            <v>Pantaloons/Kids/Non Apparel Footwear/New Listing/SKU 144/Options 24| 18th Feb'2026</v>
          </cell>
          <cell r="C15028" t="str">
            <v>CLOSED</v>
          </cell>
          <cell r="D15028" t="str">
            <v>Medium</v>
          </cell>
          <cell r="E15028" t="str">
            <v>Chirag Dubal</v>
          </cell>
          <cell r="F15028" t="str">
            <v>netscribes</v>
          </cell>
          <cell r="G15028">
            <v>46120.840277777781</v>
          </cell>
          <cell r="H15028">
            <v>46172.59097222222</v>
          </cell>
        </row>
        <row r="15029">
          <cell r="A15029" t="str">
            <v>UCW-29062</v>
          </cell>
          <cell r="B15029" t="str">
            <v>Error_New FW Sku addition Tata - 106 articles</v>
          </cell>
          <cell r="C15029" t="str">
            <v>CLOSED</v>
          </cell>
          <cell r="D15029" t="str">
            <v>Medium</v>
          </cell>
          <cell r="E15029" t="str">
            <v>netscribes</v>
          </cell>
          <cell r="F15029" t="str">
            <v>Reagan D’souza</v>
          </cell>
          <cell r="G15029">
            <v>46120.765277777777</v>
          </cell>
          <cell r="H15029">
            <v>46155.661111111112</v>
          </cell>
        </row>
        <row r="15030">
          <cell r="A15030" t="str">
            <v>UCW-29054</v>
          </cell>
          <cell r="B15030" t="str">
            <v>Pantaloons/Kids/Non Apparel Footwear/New Listing/SKU 36/Options 6| 1st April'2026</v>
          </cell>
          <cell r="C15030" t="str">
            <v>CLOSED</v>
          </cell>
          <cell r="D15030" t="str">
            <v>Medium</v>
          </cell>
          <cell r="E15030" t="str">
            <v>Chirag Dubal</v>
          </cell>
          <cell r="F15030" t="str">
            <v>Simi Raichel Zachariah</v>
          </cell>
          <cell r="G15030">
            <v>46120.745138888888</v>
          </cell>
          <cell r="H15030">
            <v>46155.775694444441</v>
          </cell>
        </row>
        <row r="15031">
          <cell r="A15031" t="str">
            <v>UCW-29051</v>
          </cell>
          <cell r="B15031" t="str">
            <v>Bluesky Weekly Polish - Listing Tatacliq</v>
          </cell>
          <cell r="C15031" t="str">
            <v>CLOSED</v>
          </cell>
          <cell r="D15031" t="str">
            <v>Medium</v>
          </cell>
          <cell r="E15031" t="str">
            <v>netscribes</v>
          </cell>
          <cell r="F15031" t="str">
            <v>Shraddha Dighe</v>
          </cell>
          <cell r="G15031">
            <v>46120.729861111111</v>
          </cell>
          <cell r="H15031">
            <v>46125.756249999999</v>
          </cell>
        </row>
        <row r="15032">
          <cell r="A15032" t="str">
            <v>UCW-29046</v>
          </cell>
          <cell r="B15032" t="str">
            <v>Rosso Brunello - 7th April 26 - 128418 - New collection - Luxury</v>
          </cell>
          <cell r="C15032" t="str">
            <v>CLOSED</v>
          </cell>
          <cell r="D15032" t="str">
            <v>Medium</v>
          </cell>
          <cell r="E15032" t="str">
            <v>Chirag Dubal</v>
          </cell>
          <cell r="F15032" t="str">
            <v>Shloka Chakre</v>
          </cell>
          <cell r="G15032">
            <v>46120.725694444445</v>
          </cell>
          <cell r="H15032">
            <v>46155.776388888888</v>
          </cell>
        </row>
        <row r="15033">
          <cell r="A15033" t="str">
            <v>UCW-29041</v>
          </cell>
          <cell r="B15033" t="str">
            <v>Rosso Brunello - 24th March 26 - 128418 - New collection - Luxury</v>
          </cell>
          <cell r="C15033" t="str">
            <v>CLOSED</v>
          </cell>
          <cell r="D15033" t="str">
            <v>Medium</v>
          </cell>
          <cell r="E15033" t="str">
            <v>Chirag Dubal</v>
          </cell>
          <cell r="F15033" t="str">
            <v>Shloka Chakre</v>
          </cell>
          <cell r="G15033">
            <v>46120.698611111111</v>
          </cell>
          <cell r="H15033">
            <v>46155.776388888888</v>
          </cell>
        </row>
        <row r="15034">
          <cell r="A15034" t="str">
            <v>UCW-29028</v>
          </cell>
          <cell r="B15034" t="str">
            <v>Enrich_Sohnaa - Jewellery - 129045 - 20022026 - Zoomed Images Correction</v>
          </cell>
          <cell r="C15034" t="str">
            <v>CLOSED Due to Inactive/Insufficient Information</v>
          </cell>
          <cell r="D15034" t="str">
            <v>Medium</v>
          </cell>
          <cell r="E15034" t="str">
            <v>Chirag Dubal</v>
          </cell>
          <cell r="F15034" t="str">
            <v>Shloka Chakre</v>
          </cell>
          <cell r="G15034">
            <v>46120.638888888891</v>
          </cell>
          <cell r="H15034">
            <v>46132.71875</v>
          </cell>
        </row>
        <row r="15035">
          <cell r="A15035" t="str">
            <v>UCW-29026</v>
          </cell>
          <cell r="B15035" t="str">
            <v>[External] - New Listings - Unilever International</v>
          </cell>
          <cell r="C15035" t="str">
            <v>CLOSED Due to Inactive/Insufficient Information</v>
          </cell>
          <cell r="D15035" t="str">
            <v>Medium</v>
          </cell>
          <cell r="E15035" t="str">
            <v>netscribes</v>
          </cell>
          <cell r="F15035" t="str">
            <v>Shraddha Dighe</v>
          </cell>
          <cell r="G15035">
            <v>46120.585416666669</v>
          </cell>
          <cell r="H15035">
            <v>46155.776388888888</v>
          </cell>
        </row>
        <row r="15036">
          <cell r="A15036" t="str">
            <v>UCW-29000</v>
          </cell>
          <cell r="B15036" t="str">
            <v>New Content Sheet (March 26)</v>
          </cell>
          <cell r="C15036" t="str">
            <v>CLOSED</v>
          </cell>
          <cell r="D15036" t="str">
            <v>Medium</v>
          </cell>
          <cell r="E15036" t="str">
            <v>netscribes</v>
          </cell>
          <cell r="F15036" t="str">
            <v>Mohd Tahir Shaikh</v>
          </cell>
          <cell r="G15036">
            <v>46120.472222222219</v>
          </cell>
          <cell r="H15036">
            <v>46129.741666666669</v>
          </cell>
        </row>
        <row r="15037">
          <cell r="A15037" t="str">
            <v>UCW-28996</v>
          </cell>
          <cell r="B15037" t="str">
            <v>CLONE - Sqintalk x Tatacliq : New Brand Onboarding Request</v>
          </cell>
          <cell r="C15037" t="str">
            <v>CLOSED</v>
          </cell>
          <cell r="D15037" t="str">
            <v>Medium</v>
          </cell>
          <cell r="E15037" t="str">
            <v>netscribes</v>
          </cell>
          <cell r="F15037" t="str">
            <v>Shraddha Dighe</v>
          </cell>
          <cell r="G15037">
            <v>46120.461111111108</v>
          </cell>
          <cell r="H15037">
            <v>46155.677777777775</v>
          </cell>
        </row>
        <row r="15038">
          <cell r="A15038" t="str">
            <v>UCW-28985</v>
          </cell>
          <cell r="B15038" t="str">
            <v>ENRICH_Tatcliq Uploadings</v>
          </cell>
          <cell r="C15038" t="str">
            <v>CLOSED</v>
          </cell>
          <cell r="D15038" t="str">
            <v>Medium</v>
          </cell>
          <cell r="E15038" t="str">
            <v>netscribes</v>
          </cell>
          <cell r="F15038" t="str">
            <v>Shraddha Dighe</v>
          </cell>
          <cell r="G15038">
            <v>46119.784722222219</v>
          </cell>
          <cell r="H15038">
            <v>46130.658333333333</v>
          </cell>
        </row>
        <row r="27077">
          <cell r="A27077" t="str">
            <v>Key</v>
          </cell>
          <cell r="B27077" t="str">
            <v>Summary</v>
          </cell>
          <cell r="C27077" t="str">
            <v>Status</v>
          </cell>
          <cell r="D27077" t="str">
            <v>Priority</v>
          </cell>
          <cell r="E27077" t="str">
            <v>Assignee</v>
          </cell>
          <cell r="F27077" t="str">
            <v>Reporter</v>
          </cell>
          <cell r="G27077" t="str">
            <v>Created</v>
          </cell>
          <cell r="H27077" t="str">
            <v>Updated</v>
          </cell>
        </row>
        <row r="27078">
          <cell r="A27078" t="str">
            <v>UCW-37216</v>
          </cell>
          <cell r="B27078" t="str">
            <v>Request for Catalogue File Upload -KOZASKO</v>
          </cell>
          <cell r="C27078" t="str">
            <v>Brand to Resolve Queries</v>
          </cell>
          <cell r="D27078" t="str">
            <v>Medium</v>
          </cell>
          <cell r="E27078" t="str">
            <v>Chirag Dubal</v>
          </cell>
          <cell r="F27078" t="str">
            <v>Simi Raichel Zachariah</v>
          </cell>
          <cell r="G27078">
            <v>46269.761805555558</v>
          </cell>
          <cell r="H27078">
            <v>46270.456944444442</v>
          </cell>
        </row>
        <row r="27079">
          <cell r="A27079" t="str">
            <v>UCW-37213</v>
          </cell>
          <cell r="B27079" t="str">
            <v>NEEMANS+FOOTWEAR+ 125173+ 03-09-2026</v>
          </cell>
          <cell r="C27079" t="str">
            <v>Agency PREPROCESS</v>
          </cell>
          <cell r="D27079" t="str">
            <v>Medium</v>
          </cell>
          <cell r="E27079" t="str">
            <v>Chirag Dubal</v>
          </cell>
          <cell r="F27079" t="str">
            <v>Shloka Chakre</v>
          </cell>
          <cell r="G27079">
            <v>46269.728472222225</v>
          </cell>
          <cell r="H27079">
            <v>46270.474305555559</v>
          </cell>
        </row>
        <row r="27080">
          <cell r="A27080" t="str">
            <v>UCW-37208</v>
          </cell>
          <cell r="B27080" t="str">
            <v>New Listing Template :- 02-09-2026</v>
          </cell>
          <cell r="C27080" t="str">
            <v>Agency PREPROCESS</v>
          </cell>
          <cell r="D27080" t="str">
            <v>Medium</v>
          </cell>
          <cell r="E27080" t="str">
            <v>Chirag Dubal</v>
          </cell>
          <cell r="F27080" t="str">
            <v>Shloka Chakre</v>
          </cell>
          <cell r="G27080">
            <v>46269.709027777775</v>
          </cell>
          <cell r="H27080">
            <v>46270.453472222223</v>
          </cell>
        </row>
        <row r="27081">
          <cell r="A27081" t="str">
            <v>UCW-37206</v>
          </cell>
          <cell r="B27081" t="str">
            <v xml:space="preserve"> Request for Strobe Cream Product Listing // Tatacliq</v>
          </cell>
          <cell r="C27081" t="str">
            <v>Ticket Raised</v>
          </cell>
          <cell r="D27081" t="str">
            <v>Medium</v>
          </cell>
          <cell r="E27081" t="str">
            <v>Chirag Dubal</v>
          </cell>
          <cell r="F27081" t="str">
            <v>Simi Raichel Zachariah</v>
          </cell>
          <cell r="G27081">
            <v>46269.702777777777</v>
          </cell>
          <cell r="H27081">
            <v>46269.702777777777</v>
          </cell>
        </row>
        <row r="27082">
          <cell r="A27082" t="str">
            <v>UCW-37199</v>
          </cell>
          <cell r="B27082" t="str">
            <v>New products listing, House Of CDC Fashion Pvt Ltd</v>
          </cell>
          <cell r="C27082" t="str">
            <v>Ticket Raised</v>
          </cell>
          <cell r="D27082" t="str">
            <v>Medium</v>
          </cell>
          <cell r="E27082" t="str">
            <v>Chirag Dubal</v>
          </cell>
          <cell r="F27082" t="str">
            <v>Shloka Chakre</v>
          </cell>
          <cell r="G27082">
            <v>46269.681944444441</v>
          </cell>
          <cell r="H27082">
            <v>46269.681944444441</v>
          </cell>
        </row>
        <row r="27083">
          <cell r="A27083" t="str">
            <v>UCW-37192</v>
          </cell>
          <cell r="B27083" t="str">
            <v>Request for New Product Listing – Liquid Mousse Matte Lipstick -More-Pack of 3</v>
          </cell>
          <cell r="C27083" t="str">
            <v>Ticket Raised</v>
          </cell>
          <cell r="D27083" t="str">
            <v>Medium</v>
          </cell>
          <cell r="E27083" t="str">
            <v>Chirag Dubal</v>
          </cell>
          <cell r="F27083" t="str">
            <v>Simi Raichel Zachariah</v>
          </cell>
          <cell r="G27083">
            <v>46269.640277777777</v>
          </cell>
          <cell r="H27083">
            <v>46269.640277777777</v>
          </cell>
        </row>
        <row r="27084">
          <cell r="A27084" t="str">
            <v>UCW-37190</v>
          </cell>
          <cell r="B27084" t="str">
            <v>Giva | Silver Jewellery | 125927 | 27-08-2026 &amp; 28-08-2026 (88SKUs)</v>
          </cell>
          <cell r="C27084" t="str">
            <v>Ticket Raised</v>
          </cell>
          <cell r="D27084" t="str">
            <v>Medium</v>
          </cell>
          <cell r="E27084" t="str">
            <v>Chirag Dubal</v>
          </cell>
          <cell r="F27084" t="str">
            <v>Shloka Chakre</v>
          </cell>
          <cell r="G27084">
            <v>46269.635416666664</v>
          </cell>
          <cell r="H27084">
            <v>46269.635416666664</v>
          </cell>
        </row>
        <row r="27085">
          <cell r="A27085" t="str">
            <v>UCW-37181</v>
          </cell>
          <cell r="B27085" t="str">
            <v>Pepe -Jeans - 102-17-02-09-2026</v>
          </cell>
          <cell r="C27085" t="str">
            <v>Agency Production QC</v>
          </cell>
          <cell r="D27085" t="str">
            <v>Medium</v>
          </cell>
          <cell r="E27085" t="str">
            <v>Chirag Dubal</v>
          </cell>
          <cell r="F27085" t="str">
            <v>Simi Raichel Zachariah</v>
          </cell>
          <cell r="G27085">
            <v>46269.595138888886</v>
          </cell>
          <cell r="H27085">
            <v>46270.506944444445</v>
          </cell>
        </row>
        <row r="27086">
          <cell r="A27086" t="str">
            <v>UCW-37178</v>
          </cell>
          <cell r="B27086" t="str">
            <v xml:space="preserve"> Sora Dora New Skus Listing</v>
          </cell>
          <cell r="C27086" t="str">
            <v>Ticket Raised</v>
          </cell>
          <cell r="D27086" t="str">
            <v>Medium</v>
          </cell>
          <cell r="E27086" t="str">
            <v>Chirag Dubal</v>
          </cell>
          <cell r="F27086" t="str">
            <v>Simi Raichel Zachariah</v>
          </cell>
          <cell r="G27086">
            <v>46269.55972222222</v>
          </cell>
          <cell r="H27086">
            <v>46269.55972222222</v>
          </cell>
        </row>
        <row r="27087">
          <cell r="A27087" t="str">
            <v>UCW-37173</v>
          </cell>
          <cell r="B27087" t="str">
            <v xml:space="preserve"> Tata Cliq X Wella Ultimate Color Listings</v>
          </cell>
          <cell r="C27087" t="str">
            <v>Ticket Raised</v>
          </cell>
          <cell r="D27087" t="str">
            <v>Medium</v>
          </cell>
          <cell r="E27087" t="str">
            <v>Chirag Dubal</v>
          </cell>
          <cell r="F27087" t="str">
            <v>Simi Raichel Zachariah</v>
          </cell>
          <cell r="G27087">
            <v>46269.537499999999</v>
          </cell>
          <cell r="H27087">
            <v>46269.537499999999</v>
          </cell>
        </row>
        <row r="27088">
          <cell r="A27088" t="str">
            <v>UCW-37169</v>
          </cell>
          <cell r="B27088" t="str">
            <v>MNY | Expired Model Images Removal PDP |  Tata Cliq Fashion | 125928  | 3069913</v>
          </cell>
          <cell r="C27088" t="str">
            <v>Ticket Raised</v>
          </cell>
          <cell r="D27088" t="str">
            <v>Medium</v>
          </cell>
          <cell r="E27088" t="str">
            <v>Chirag Dubal</v>
          </cell>
          <cell r="F27088" t="str">
            <v>Simi Raichel Zachariah</v>
          </cell>
          <cell r="G27088">
            <v>46269.520138888889</v>
          </cell>
          <cell r="H27088">
            <v>46269.520138888889</v>
          </cell>
        </row>
        <row r="27089">
          <cell r="A27089" t="str">
            <v>UCW-37138</v>
          </cell>
          <cell r="B27089" t="str">
            <v>Noise Band | Gadgets | New Listing - 2nd Sep'26</v>
          </cell>
          <cell r="C27089" t="str">
            <v>Agency PREPROCESS</v>
          </cell>
          <cell r="D27089" t="str">
            <v>Medium</v>
          </cell>
          <cell r="E27089" t="str">
            <v>Chirag Dubal</v>
          </cell>
          <cell r="F27089" t="str">
            <v>Simi Raichel Zachariah</v>
          </cell>
          <cell r="G27089">
            <v>46268.704861111109</v>
          </cell>
          <cell r="H27089">
            <v>46270.473611111112</v>
          </cell>
        </row>
        <row r="27090">
          <cell r="A27090" t="str">
            <v>UCW-37136</v>
          </cell>
          <cell r="B27090" t="str">
            <v>Tata Cliq - New listing - Chopard Malaki Tobacco &amp; Diesel Only Desire</v>
          </cell>
          <cell r="C27090" t="str">
            <v>Ticket Raised</v>
          </cell>
          <cell r="D27090" t="str">
            <v>Medium</v>
          </cell>
          <cell r="E27090" t="str">
            <v>Chirag Dubal</v>
          </cell>
          <cell r="F27090" t="str">
            <v>Simi Raichel Zachariah</v>
          </cell>
          <cell r="G27090">
            <v>46268.675694444442</v>
          </cell>
          <cell r="H27090">
            <v>46268.675694444442</v>
          </cell>
        </row>
        <row r="27091">
          <cell r="A27091" t="str">
            <v>UCW-37135</v>
          </cell>
          <cell r="B27091" t="str">
            <v>Tata Prada Zendaya PDP Image Update - 26th August 26</v>
          </cell>
          <cell r="C27091" t="str">
            <v>Ticket Raised</v>
          </cell>
          <cell r="D27091" t="str">
            <v>Medium</v>
          </cell>
          <cell r="E27091" t="str">
            <v>Chirag Dubal</v>
          </cell>
          <cell r="F27091" t="str">
            <v>Simi Raichel Zachariah</v>
          </cell>
          <cell r="G27091">
            <v>46268.634722222225</v>
          </cell>
          <cell r="H27091">
            <v>46268.634722222225</v>
          </cell>
        </row>
        <row r="27092">
          <cell r="A27092" t="str">
            <v>UCW-37134</v>
          </cell>
          <cell r="B27092" t="str">
            <v xml:space="preserve"> Idole_TCL listing_3530014</v>
          </cell>
          <cell r="C27092" t="str">
            <v>Ticket Raised</v>
          </cell>
          <cell r="D27092" t="str">
            <v>Medium</v>
          </cell>
          <cell r="E27092" t="str">
            <v>Chirag Dubal</v>
          </cell>
          <cell r="F27092" t="str">
            <v>Simi Raichel Zachariah</v>
          </cell>
          <cell r="G27092">
            <v>46268.628472222219</v>
          </cell>
          <cell r="H27092">
            <v>46268.628472222219</v>
          </cell>
        </row>
        <row r="27093">
          <cell r="A27093" t="str">
            <v>UCW-37133</v>
          </cell>
          <cell r="B27093" t="str">
            <v>New Listing_Satya Paul_Womenswear_129526_67 Styles_130 SKUs_01Sep2026</v>
          </cell>
          <cell r="C27093" t="str">
            <v>Ticket Raised</v>
          </cell>
          <cell r="D27093" t="str">
            <v>Medium</v>
          </cell>
          <cell r="E27093" t="str">
            <v>Chirag Dubal</v>
          </cell>
          <cell r="F27093" t="str">
            <v>Simi Raichel Zachariah</v>
          </cell>
          <cell r="G27093">
            <v>46268.623611111114</v>
          </cell>
          <cell r="H27093">
            <v>46269.538888888892</v>
          </cell>
        </row>
        <row r="27094">
          <cell r="A27094" t="str">
            <v>UCW-37125</v>
          </cell>
          <cell r="B27094" t="str">
            <v xml:space="preserve">GWP Offer Redwood International July 2026 </v>
          </cell>
          <cell r="C27094" t="str">
            <v>Brand to Resolve Queries</v>
          </cell>
          <cell r="D27094" t="str">
            <v>Medium</v>
          </cell>
          <cell r="E27094" t="str">
            <v>Chirag Dubal</v>
          </cell>
          <cell r="F27094" t="str">
            <v>Shloka Chakre</v>
          </cell>
          <cell r="G27094">
            <v>46268.563888888886</v>
          </cell>
          <cell r="H27094">
            <v>46270.495833333334</v>
          </cell>
        </row>
        <row r="27095">
          <cell r="A27095" t="str">
            <v>UCW-37112</v>
          </cell>
          <cell r="B27095" t="str">
            <v xml:space="preserve"> Ted Baker_Jewellery_21 Styles_Xmass_28/08/2026</v>
          </cell>
          <cell r="C27095" t="str">
            <v>Brand to Resolve Queries</v>
          </cell>
          <cell r="D27095" t="str">
            <v>Medium</v>
          </cell>
          <cell r="E27095" t="str">
            <v>Chirag Dubal</v>
          </cell>
          <cell r="F27095" t="str">
            <v>Simi Raichel Zachariah</v>
          </cell>
          <cell r="G27095">
            <v>46268.511111111111</v>
          </cell>
          <cell r="H27095">
            <v>46270.477083333331</v>
          </cell>
        </row>
        <row r="27096">
          <cell r="A27096" t="str">
            <v>UCW-37106</v>
          </cell>
          <cell r="B27096" t="str">
            <v>MNY | Serum Lipstick PDP |  Tata Cliq Fashion | 125928 | 3446736</v>
          </cell>
          <cell r="C27096" t="str">
            <v>Ticket Raised</v>
          </cell>
          <cell r="D27096" t="str">
            <v>Medium</v>
          </cell>
          <cell r="E27096" t="str">
            <v>Chirag Dubal</v>
          </cell>
          <cell r="F27096" t="str">
            <v>Simi Raichel Zachariah</v>
          </cell>
          <cell r="G27096">
            <v>46268.477083333331</v>
          </cell>
          <cell r="H27096">
            <v>46268.790277777778</v>
          </cell>
        </row>
        <row r="27097">
          <cell r="A27097" t="str">
            <v>UCW-37105</v>
          </cell>
          <cell r="B27097" t="str">
            <v>Piccolo Rakhi Collection( 27-08-2026)</v>
          </cell>
          <cell r="C27097" t="str">
            <v>Brand to Resolve Queries</v>
          </cell>
          <cell r="D27097" t="str">
            <v>Medium</v>
          </cell>
          <cell r="E27097" t="str">
            <v>Chirag Dubal</v>
          </cell>
          <cell r="F27097" t="str">
            <v>Simi Raichel Zachariah</v>
          </cell>
          <cell r="G27097">
            <v>46268.474999999999</v>
          </cell>
          <cell r="H27097">
            <v>46268.866666666669</v>
          </cell>
        </row>
        <row r="27098">
          <cell r="A27098" t="str">
            <v>UCW-37103</v>
          </cell>
          <cell r="B27098" t="str">
            <v>MNY | Sky High Mascara New Shade Listing |  Tata Cliq Fashion | 125928 | 3210628</v>
          </cell>
          <cell r="C27098" t="str">
            <v>Agency Production QC</v>
          </cell>
          <cell r="D27098" t="str">
            <v>Medium</v>
          </cell>
          <cell r="E27098" t="str">
            <v>Chirag Dubal</v>
          </cell>
          <cell r="F27098" t="str">
            <v>Simi Raichel Zachariah</v>
          </cell>
          <cell r="G27098">
            <v>46268.468055555553</v>
          </cell>
          <cell r="H27098">
            <v>46268.898611111108</v>
          </cell>
        </row>
        <row r="27099">
          <cell r="A27099" t="str">
            <v>UCW-37101</v>
          </cell>
          <cell r="B27099" t="str">
            <v>CLONE - Pantaloons/Men/Women/Kid's/Specimen/New Listing/SKU 1239/Options 329| 12th Aug'2026</v>
          </cell>
          <cell r="C27099" t="str">
            <v>Ticket Raised</v>
          </cell>
          <cell r="D27099" t="str">
            <v>Medium</v>
          </cell>
          <cell r="E27099" t="str">
            <v>netscribes</v>
          </cell>
          <cell r="F27099" t="str">
            <v>Sushma Ram</v>
          </cell>
          <cell r="G27099">
            <v>46268.464583333334</v>
          </cell>
          <cell r="H27099">
            <v>46268.470138888886</v>
          </cell>
        </row>
        <row r="27100">
          <cell r="A27100" t="str">
            <v>UCW-37100</v>
          </cell>
          <cell r="B27100" t="str">
            <v>Andamen image Update RRT/OSM Dual Platform Tata Fashion &amp; Tata Luxury</v>
          </cell>
          <cell r="C27100" t="str">
            <v>Ticket Raised</v>
          </cell>
          <cell r="D27100" t="str">
            <v>Medium</v>
          </cell>
          <cell r="E27100" t="str">
            <v>Chirag Dubal</v>
          </cell>
          <cell r="F27100" t="str">
            <v>Simi Raichel Zachariah</v>
          </cell>
          <cell r="G27100">
            <v>46268.464583333334</v>
          </cell>
          <cell r="H27100">
            <v>46268.464583333334</v>
          </cell>
        </row>
        <row r="27101">
          <cell r="A27101" t="str">
            <v>UCW-37099</v>
          </cell>
          <cell r="B27101" t="str">
            <v>TATACLIQ x O3+ Catalog Update 01-09-2026</v>
          </cell>
          <cell r="C27101" t="str">
            <v>Agency Production QC</v>
          </cell>
          <cell r="D27101" t="str">
            <v>Medium</v>
          </cell>
          <cell r="E27101" t="str">
            <v>Chirag Dubal</v>
          </cell>
          <cell r="F27101" t="str">
            <v>Simi Raichel Zachariah</v>
          </cell>
          <cell r="G27101">
            <v>46268.459722222222</v>
          </cell>
          <cell r="H27101">
            <v>46270.503472222219</v>
          </cell>
        </row>
        <row r="27102">
          <cell r="A27102" t="str">
            <v>UCW-37096</v>
          </cell>
          <cell r="B27102" t="str">
            <v xml:space="preserve"> Listing ids for Catalogue on Tata CliQ fashion</v>
          </cell>
          <cell r="C27102" t="str">
            <v>Ticket Raised</v>
          </cell>
          <cell r="D27102" t="str">
            <v>Medium</v>
          </cell>
          <cell r="E27102" t="str">
            <v>Chirag Dubal</v>
          </cell>
          <cell r="F27102" t="str">
            <v>Simi Raichel Zachariah</v>
          </cell>
          <cell r="G27102">
            <v>46268.448611111111</v>
          </cell>
          <cell r="H27102">
            <v>46269.457638888889</v>
          </cell>
        </row>
        <row r="27103">
          <cell r="A27103" t="str">
            <v>UCW-37071</v>
          </cell>
          <cell r="B27103" t="str">
            <v>Tata Prada Paradigme PDP Image Update - 01st August 26</v>
          </cell>
          <cell r="C27103" t="str">
            <v>Uploaded/Retriggered</v>
          </cell>
          <cell r="D27103" t="str">
            <v>Medium</v>
          </cell>
          <cell r="E27103" t="str">
            <v>Chirag Dubal</v>
          </cell>
          <cell r="F27103" t="str">
            <v>Simi Raichel Zachariah</v>
          </cell>
          <cell r="G27103">
            <v>46267.649305555555</v>
          </cell>
          <cell r="H27103">
            <v>46268.811111111114</v>
          </cell>
        </row>
        <row r="27104">
          <cell r="A27104" t="str">
            <v>UCW-37069</v>
          </cell>
          <cell r="B27104" t="str">
            <v>Lotto/Footwear UPTO Lot-41A/Seller code- 129247/ 02-09-2026</v>
          </cell>
          <cell r="C27104" t="str">
            <v>Uploaded/Retriggered</v>
          </cell>
          <cell r="D27104" t="str">
            <v>Medium</v>
          </cell>
          <cell r="E27104" t="str">
            <v>Chirag Dubal</v>
          </cell>
          <cell r="F27104" t="str">
            <v>Simi Raichel Zachariah</v>
          </cell>
          <cell r="G27104">
            <v>46267.632638888892</v>
          </cell>
          <cell r="H27104">
            <v>46268.664583333331</v>
          </cell>
        </row>
        <row r="27105">
          <cell r="A27105" t="str">
            <v>UCW-37068</v>
          </cell>
          <cell r="B27105" t="str">
            <v>Voylla | Fashion Jewelry | 128973 | 26.08.2026 (86 skus)</v>
          </cell>
          <cell r="C27105" t="str">
            <v>Code Created- Agency Production QC</v>
          </cell>
          <cell r="D27105" t="str">
            <v>Medium</v>
          </cell>
          <cell r="E27105" t="str">
            <v>Chirag Dubal</v>
          </cell>
          <cell r="F27105" t="str">
            <v>Simi Raichel Zachariah</v>
          </cell>
          <cell r="G27105">
            <v>46267.618750000001</v>
          </cell>
          <cell r="H27105">
            <v>46269.623611111114</v>
          </cell>
        </row>
        <row r="27106">
          <cell r="A27106" t="str">
            <v>UCW-37060</v>
          </cell>
          <cell r="B27106" t="str">
            <v>ZAVERI PEARLS | JEWELLERY | SELLER CODE: 124167 | 02-09-2026 | 118 SKU</v>
          </cell>
          <cell r="C27106" t="str">
            <v>Uploaded/Retriggered</v>
          </cell>
          <cell r="D27106" t="str">
            <v>Medium</v>
          </cell>
          <cell r="E27106" t="str">
            <v>Chirag Dubal</v>
          </cell>
          <cell r="F27106" t="str">
            <v>Simi Raichel Zachariah</v>
          </cell>
          <cell r="G27106">
            <v>46267.522222222222</v>
          </cell>
          <cell r="H27106">
            <v>46269.173611111109</v>
          </cell>
        </row>
        <row r="27107">
          <cell r="A27107" t="str">
            <v>UCW-37055</v>
          </cell>
          <cell r="B27107" t="str">
            <v>Urgent: Correction Required in Listing Images</v>
          </cell>
          <cell r="C27107" t="str">
            <v>Uploaded/Retriggered</v>
          </cell>
          <cell r="D27107" t="str">
            <v>Medium</v>
          </cell>
          <cell r="E27107" t="str">
            <v>Chirag Dubal</v>
          </cell>
          <cell r="F27107" t="str">
            <v>Simi Raichel Zachariah</v>
          </cell>
          <cell r="G27107">
            <v>46267.46875</v>
          </cell>
          <cell r="H27107">
            <v>46268.806250000001</v>
          </cell>
        </row>
        <row r="27108">
          <cell r="A27108" t="str">
            <v>UCW-37033</v>
          </cell>
          <cell r="B27108" t="str">
            <v>Aqualogica | EAN Change- Refresh+ Body Care Set Sun Kissed Vanilla</v>
          </cell>
          <cell r="C27108" t="str">
            <v>Brand to Resolve Queries</v>
          </cell>
          <cell r="D27108" t="str">
            <v>Medium</v>
          </cell>
          <cell r="E27108" t="str">
            <v>Chirag Dubal</v>
          </cell>
          <cell r="F27108" t="str">
            <v>Simi Raichel Zachariah</v>
          </cell>
          <cell r="G27108">
            <v>46266.760416666664</v>
          </cell>
          <cell r="H27108">
            <v>46270.490972222222</v>
          </cell>
        </row>
        <row r="27109">
          <cell r="A27109" t="str">
            <v>UCW-37018</v>
          </cell>
          <cell r="B27109" t="str">
            <v>Reebok + Footwear + 124055 + 06-07-2026</v>
          </cell>
          <cell r="C27109" t="str">
            <v>Uploaded/Retriggered</v>
          </cell>
          <cell r="D27109" t="str">
            <v>Medium</v>
          </cell>
          <cell r="E27109" t="str">
            <v>Chirag Dubal</v>
          </cell>
          <cell r="F27109" t="str">
            <v>Sneha Nadar</v>
          </cell>
          <cell r="G27109">
            <v>46266.684027777781</v>
          </cell>
          <cell r="H27109">
            <v>46268.726388888892</v>
          </cell>
        </row>
        <row r="27110">
          <cell r="A27110" t="str">
            <v>UCW-37017</v>
          </cell>
          <cell r="B27110" t="str">
            <v>new catalog 179 sku 25/08/2026</v>
          </cell>
          <cell r="C27110" t="str">
            <v>Uploaded/Retriggered</v>
          </cell>
          <cell r="D27110" t="str">
            <v>Medium</v>
          </cell>
          <cell r="E27110" t="str">
            <v>Chirag Dubal</v>
          </cell>
          <cell r="F27110" t="str">
            <v>Sneha Nadar</v>
          </cell>
          <cell r="G27110">
            <v>46266.679166666669</v>
          </cell>
          <cell r="H27110">
            <v>46268.62777777778</v>
          </cell>
        </row>
        <row r="27111">
          <cell r="A27111" t="str">
            <v>UCW-37011</v>
          </cell>
          <cell r="B27111" t="str">
            <v>Accessorize London X Tata Cliq _Bag Catalogue_31-08-2026</v>
          </cell>
          <cell r="C27111" t="str">
            <v>Brand to Resolve Queries</v>
          </cell>
          <cell r="D27111" t="str">
            <v>Medium</v>
          </cell>
          <cell r="E27111" t="str">
            <v>Chirag Dubal</v>
          </cell>
          <cell r="F27111" t="str">
            <v>Simi Raichel Zachariah</v>
          </cell>
          <cell r="G27111">
            <v>46266.663888888892</v>
          </cell>
          <cell r="H27111">
            <v>46268.789583333331</v>
          </cell>
        </row>
        <row r="27112">
          <cell r="A27112" t="str">
            <v>UCW-36994</v>
          </cell>
          <cell r="B27112" t="str">
            <v>PNG Jewellers_New | Batch-223 Silver_Pooja_Articles_240826 | seller code - 124260 | Total SKUs - 18</v>
          </cell>
          <cell r="C27112" t="str">
            <v>CLOSED</v>
          </cell>
          <cell r="D27112" t="str">
            <v>Medium</v>
          </cell>
          <cell r="E27112" t="str">
            <v>Chirag Dubal</v>
          </cell>
          <cell r="F27112" t="str">
            <v>Sneha Nadar</v>
          </cell>
          <cell r="G27112">
            <v>46266.546527777777</v>
          </cell>
          <cell r="H27112">
            <v>46267.888888888891</v>
          </cell>
        </row>
        <row r="27113">
          <cell r="A27113" t="str">
            <v>UCW-36987</v>
          </cell>
          <cell r="B27113" t="str">
            <v>Tata Cliq Footwear Catalogue - Asics | 31-08-2026</v>
          </cell>
          <cell r="C27113" t="str">
            <v>CLOSED</v>
          </cell>
          <cell r="D27113" t="str">
            <v>Medium</v>
          </cell>
          <cell r="E27113" t="str">
            <v>Chirag Dubal</v>
          </cell>
          <cell r="F27113" t="str">
            <v>Shloka Chakre</v>
          </cell>
          <cell r="G27113">
            <v>46266.524305555555</v>
          </cell>
          <cell r="H27113">
            <v>46267.884722222225</v>
          </cell>
        </row>
        <row r="27114">
          <cell r="A27114" t="str">
            <v>UCW-36983</v>
          </cell>
          <cell r="B27114" t="str">
            <v>Palladium Footwear 129553, 129560 Image Update/Change 225 SKU ( 39 Options ) 28/08/2026.</v>
          </cell>
          <cell r="C27114" t="str">
            <v>Agency Production QC</v>
          </cell>
          <cell r="D27114" t="str">
            <v>Medium</v>
          </cell>
          <cell r="E27114" t="str">
            <v>Chirag Dubal</v>
          </cell>
          <cell r="F27114" t="str">
            <v>Sneha Nadar</v>
          </cell>
          <cell r="G27114">
            <v>46266.51666666667</v>
          </cell>
          <cell r="H27114">
            <v>46267.547222222223</v>
          </cell>
        </row>
        <row r="27115">
          <cell r="A27115" t="str">
            <v>UCW-36982</v>
          </cell>
          <cell r="B27115" t="str">
            <v>Guess Footwear Men &amp; Women (New) 2 Options 31-08-2026</v>
          </cell>
          <cell r="C27115" t="str">
            <v>CLOSED</v>
          </cell>
          <cell r="D27115" t="str">
            <v>Medium</v>
          </cell>
          <cell r="E27115" t="str">
            <v>Chirag Dubal</v>
          </cell>
          <cell r="F27115" t="str">
            <v>Shloka Chakre</v>
          </cell>
          <cell r="G27115">
            <v>46266.513888888891</v>
          </cell>
          <cell r="H27115">
            <v>46268.49722222222</v>
          </cell>
        </row>
        <row r="27116">
          <cell r="A27116" t="str">
            <v>UCW-36978</v>
          </cell>
          <cell r="B27116" t="str">
            <v>AsiaN Footwear Listing 31 Aug 2026</v>
          </cell>
          <cell r="C27116" t="str">
            <v>Uploaded/Retriggered</v>
          </cell>
          <cell r="D27116" t="str">
            <v>Medium</v>
          </cell>
          <cell r="E27116" t="str">
            <v>Chirag Dubal</v>
          </cell>
          <cell r="F27116" t="str">
            <v>Sneha Nadar</v>
          </cell>
          <cell r="G27116">
            <v>46266.49722222222</v>
          </cell>
          <cell r="H27116">
            <v>46268.488888888889</v>
          </cell>
        </row>
        <row r="27117">
          <cell r="A27117" t="str">
            <v>UCW-36977</v>
          </cell>
          <cell r="B27117" t="str">
            <v>Lotto/Footwear UPTO Lot-41/Seller code- 129247/ 31-08-2026</v>
          </cell>
          <cell r="C27117" t="str">
            <v>CLOSED</v>
          </cell>
          <cell r="D27117" t="str">
            <v>Medium</v>
          </cell>
          <cell r="E27117" t="str">
            <v>Chirag Dubal</v>
          </cell>
          <cell r="F27117" t="str">
            <v>Simi Raichel Zachariah</v>
          </cell>
          <cell r="G27117">
            <v>46266.484722222223</v>
          </cell>
          <cell r="H27117">
            <v>46268.480555555558</v>
          </cell>
        </row>
        <row r="27118">
          <cell r="A27118" t="str">
            <v>UCW-36976</v>
          </cell>
          <cell r="B27118" t="str">
            <v>New Launch SNC (15g &amp; 50g) - Tata</v>
          </cell>
          <cell r="C27118" t="str">
            <v>Agency Production QC</v>
          </cell>
          <cell r="D27118" t="str">
            <v>Medium</v>
          </cell>
          <cell r="E27118" t="str">
            <v>Chirag Dubal</v>
          </cell>
          <cell r="F27118" t="str">
            <v>Simi Raichel Zachariah</v>
          </cell>
          <cell r="G27118">
            <v>46266.481944444444</v>
          </cell>
          <cell r="H27118">
            <v>46268.756944444445</v>
          </cell>
        </row>
        <row r="27119">
          <cell r="A27119" t="str">
            <v>UCW-36974</v>
          </cell>
          <cell r="B27119" t="str">
            <v>Updated Product Images</v>
          </cell>
          <cell r="C27119" t="str">
            <v>Agency Production QC</v>
          </cell>
          <cell r="D27119" t="str">
            <v>Medium</v>
          </cell>
          <cell r="E27119" t="str">
            <v>Chirag Dubal</v>
          </cell>
          <cell r="F27119" t="str">
            <v>Sneha Nadar</v>
          </cell>
          <cell r="G27119">
            <v>46266.463888888888</v>
          </cell>
          <cell r="H27119">
            <v>46267.508333333331</v>
          </cell>
        </row>
        <row r="27120">
          <cell r="A27120" t="str">
            <v>UCW-36973</v>
          </cell>
          <cell r="B27120" t="str">
            <v>CLONE - TataCliq X Bewakoof II Size Chart UpdateII 12-08-2026</v>
          </cell>
          <cell r="C27120" t="str">
            <v>Tech Error</v>
          </cell>
          <cell r="D27120" t="str">
            <v>Medium</v>
          </cell>
          <cell r="E27120" t="str">
            <v>Chirag Dubal</v>
          </cell>
          <cell r="F27120" t="str">
            <v>netscribes</v>
          </cell>
          <cell r="G27120">
            <v>46266.451388888891</v>
          </cell>
          <cell r="H27120">
            <v>46266.452777777777</v>
          </cell>
        </row>
        <row r="27121">
          <cell r="A27121" t="str">
            <v>UCW-36972</v>
          </cell>
          <cell r="B27121" t="str">
            <v>Multiple Collection Catalog for Tata Cliq.</v>
          </cell>
          <cell r="C27121" t="str">
            <v>Uploaded/Retriggered</v>
          </cell>
          <cell r="D27121" t="str">
            <v>Medium</v>
          </cell>
          <cell r="E27121" t="str">
            <v>Chirag Dubal</v>
          </cell>
          <cell r="F27121" t="str">
            <v>Simi Raichel Zachariah</v>
          </cell>
          <cell r="G27121">
            <v>46266.438194444447</v>
          </cell>
          <cell r="H27121">
            <v>46269.104166666664</v>
          </cell>
        </row>
        <row r="27122">
          <cell r="A27122" t="str">
            <v>UCW-36968</v>
          </cell>
          <cell r="B27122" t="str">
            <v>TCL- New listing - Memo Paris Darling point</v>
          </cell>
          <cell r="C27122" t="str">
            <v>Agency Production QC</v>
          </cell>
          <cell r="D27122" t="str">
            <v>Medium</v>
          </cell>
          <cell r="E27122" t="str">
            <v>Chirag Dubal</v>
          </cell>
          <cell r="F27122" t="str">
            <v>Simi Raichel Zachariah</v>
          </cell>
          <cell r="G27122">
            <v>46266.412499999999</v>
          </cell>
          <cell r="H27122">
            <v>46268.756249999999</v>
          </cell>
        </row>
        <row r="27123">
          <cell r="A27123" t="str">
            <v>UCW-36959</v>
          </cell>
          <cell r="B27123" t="str">
            <v>Tata Shiseido GWP - 27th August 26</v>
          </cell>
          <cell r="C27123" t="str">
            <v>Uploaded/Retriggered</v>
          </cell>
          <cell r="D27123" t="str">
            <v>Medium</v>
          </cell>
          <cell r="E27123" t="str">
            <v>Chirag Dubal</v>
          </cell>
          <cell r="F27123" t="str">
            <v>Simi Raichel Zachariah</v>
          </cell>
          <cell r="G27123">
            <v>46265.803472222222</v>
          </cell>
          <cell r="H27123">
            <v>46268.902777777781</v>
          </cell>
        </row>
        <row r="27124">
          <cell r="A27124" t="str">
            <v>UCW-36949</v>
          </cell>
          <cell r="B27124" t="str">
            <v>GAR | Turbo Bright PDP | Tata Cliq Fashion | 125928 | 1357887</v>
          </cell>
          <cell r="C27124" t="str">
            <v>CLOSED</v>
          </cell>
          <cell r="D27124" t="str">
            <v>Medium</v>
          </cell>
          <cell r="E27124" t="str">
            <v>Chirag Dubal</v>
          </cell>
          <cell r="F27124" t="str">
            <v>Sneha Nadar</v>
          </cell>
          <cell r="G27124">
            <v>46265.754166666666</v>
          </cell>
          <cell r="H27124">
            <v>46268.777777777781</v>
          </cell>
        </row>
        <row r="27125">
          <cell r="A27125" t="str">
            <v>UCW-36937</v>
          </cell>
          <cell r="B27125" t="str">
            <v>Tata CLIQ(Fashion+Luxury) |adidas DTC| Apparel Attributes for Listing_10-07-25</v>
          </cell>
          <cell r="C27125" t="str">
            <v>Brand to Resolve Queries</v>
          </cell>
          <cell r="D27125" t="str">
            <v>Medium</v>
          </cell>
          <cell r="E27125" t="str">
            <v>Chirag Dubal</v>
          </cell>
          <cell r="F27125" t="str">
            <v>Reagan D’souza</v>
          </cell>
          <cell r="G27125">
            <v>46265.613194444442</v>
          </cell>
          <cell r="H27125">
            <v>46266.620833333334</v>
          </cell>
        </row>
        <row r="27126">
          <cell r="A27126" t="str">
            <v>UCW-36935</v>
          </cell>
          <cell r="B27126" t="str">
            <v>CLONE - Pantaloons /Men's/Kid's/Women's Western/Women's Ethnic apparel/ New Listing/SKU 813/Options 158| 14th Julyl'2026</v>
          </cell>
          <cell r="C27126" t="str">
            <v>CLOSED</v>
          </cell>
          <cell r="D27126" t="str">
            <v>Medium</v>
          </cell>
          <cell r="E27126" t="str">
            <v>netscribes</v>
          </cell>
          <cell r="F27126" t="str">
            <v>netscribes</v>
          </cell>
          <cell r="G27126">
            <v>46265.607638888891</v>
          </cell>
          <cell r="H27126">
            <v>46268.426388888889</v>
          </cell>
        </row>
        <row r="27127">
          <cell r="A27127" t="str">
            <v>UCW-36929</v>
          </cell>
          <cell r="B27127" t="str">
            <v xml:space="preserve">Initiating Introduction with TataCliq &amp; Their Onboarding Processay, </v>
          </cell>
          <cell r="C27127" t="str">
            <v>Brand to Resolve Queries</v>
          </cell>
          <cell r="D27127" t="str">
            <v>Medium</v>
          </cell>
          <cell r="E27127" t="str">
            <v>Chirag Dubal</v>
          </cell>
          <cell r="F27127" t="str">
            <v>Sneha Nadar</v>
          </cell>
          <cell r="G27127">
            <v>46265.508333333331</v>
          </cell>
          <cell r="H27127">
            <v>46266.806250000001</v>
          </cell>
        </row>
        <row r="27128">
          <cell r="A27128" t="str">
            <v>UCW-36921</v>
          </cell>
          <cell r="B27128" t="str">
            <v>Voylla Precious | Fine Jewelry | 128973 | 24.08.2026 (21 skus)</v>
          </cell>
          <cell r="C27128" t="str">
            <v>CLOSED Due to Inactive/Insufficient Information</v>
          </cell>
          <cell r="D27128" t="str">
            <v>Medium</v>
          </cell>
          <cell r="E27128" t="str">
            <v>Chirag Dubal</v>
          </cell>
          <cell r="F27128" t="str">
            <v>Sneha Nadar</v>
          </cell>
          <cell r="G27128">
            <v>46262.93472222222</v>
          </cell>
          <cell r="H27128">
            <v>46266.480555555558</v>
          </cell>
        </row>
        <row r="27129">
          <cell r="A27129" t="str">
            <v>UCW-36912</v>
          </cell>
          <cell r="B27129" t="str">
            <v>CLONE - Error_Weekly Consolidated QC Report (1 July – 13 July) | Agency Name -  Netscribes</v>
          </cell>
          <cell r="C27129" t="str">
            <v>CLOSED</v>
          </cell>
          <cell r="D27129" t="str">
            <v>Medium</v>
          </cell>
          <cell r="E27129" t="str">
            <v>Chirag Dubal</v>
          </cell>
          <cell r="F27129" t="str">
            <v>Swati Shukla</v>
          </cell>
          <cell r="G27129">
            <v>46262.784722222219</v>
          </cell>
          <cell r="H27129">
            <v>46268.59097222222</v>
          </cell>
        </row>
        <row r="27130">
          <cell r="A27130" t="str">
            <v>UCW-36902</v>
          </cell>
          <cell r="B27130" t="str">
            <v>New Listing - Gold Jewellery 06 Aug - 2026</v>
          </cell>
          <cell r="C27130" t="str">
            <v>Uploaded/Retriggered</v>
          </cell>
          <cell r="D27130" t="str">
            <v>Medium</v>
          </cell>
          <cell r="E27130" t="str">
            <v>Chirag Dubal</v>
          </cell>
          <cell r="F27130" t="str">
            <v>Simi Raichel Zachariah</v>
          </cell>
          <cell r="G27130">
            <v>46262.709722222222</v>
          </cell>
          <cell r="H27130">
            <v>46268.817361111112</v>
          </cell>
        </row>
        <row r="27131">
          <cell r="A27131" t="str">
            <v>UCW-36897</v>
          </cell>
          <cell r="B27131" t="str">
            <v>URGENT - Request to Update Images &amp; Color</v>
          </cell>
          <cell r="C27131" t="str">
            <v>CLOSED</v>
          </cell>
          <cell r="D27131" t="str">
            <v>Medium</v>
          </cell>
          <cell r="E27131" t="str">
            <v>Chirag Dubal</v>
          </cell>
          <cell r="F27131" t="str">
            <v>Simi Raichel Zachariah</v>
          </cell>
          <cell r="G27131">
            <v>46262.677777777775</v>
          </cell>
          <cell r="H27131">
            <v>46268.716666666667</v>
          </cell>
        </row>
        <row r="27132">
          <cell r="A27132" t="str">
            <v>UCW-36895</v>
          </cell>
          <cell r="B27132" t="str">
            <v>PNG Jewellers_New | Batch_202_SilverArticles_060426 | seller code - 124260 | Total SKUs - 5</v>
          </cell>
          <cell r="C27132" t="str">
            <v>SFA Stage</v>
          </cell>
          <cell r="D27132" t="str">
            <v>Medium</v>
          </cell>
          <cell r="E27132" t="str">
            <v>Chirag Dubal</v>
          </cell>
          <cell r="F27132" t="str">
            <v>Sneha Nadar</v>
          </cell>
          <cell r="G27132">
            <v>46262.674305555556</v>
          </cell>
          <cell r="H27132">
            <v>46267.801388888889</v>
          </cell>
        </row>
        <row r="27133">
          <cell r="A27133" t="str">
            <v>UCW-36891</v>
          </cell>
          <cell r="B27133" t="str">
            <v>Saint G - Footwear - 27/08/2026 - 45 SKUs</v>
          </cell>
          <cell r="C27133" t="str">
            <v>CLOSED</v>
          </cell>
          <cell r="D27133" t="str">
            <v>Medium</v>
          </cell>
          <cell r="E27133" t="str">
            <v>Chirag Dubal</v>
          </cell>
          <cell r="F27133" t="str">
            <v>Shloka Chakre</v>
          </cell>
          <cell r="G27133">
            <v>46262.663194444445</v>
          </cell>
          <cell r="H27133">
            <v>46266.711111111108</v>
          </cell>
        </row>
        <row r="27134">
          <cell r="A27134" t="str">
            <v>UCW-36865</v>
          </cell>
          <cell r="B27134" t="str">
            <v xml:space="preserve"> L’Oréal Paris | Shade Card PDP | Tata Cliq Fashion | 125928</v>
          </cell>
          <cell r="C27134" t="str">
            <v>CLOSED</v>
          </cell>
          <cell r="D27134" t="str">
            <v>Medium</v>
          </cell>
          <cell r="E27134" t="str">
            <v>Chirag Dubal</v>
          </cell>
          <cell r="F27134" t="str">
            <v>Simi Raichel Zachariah</v>
          </cell>
          <cell r="G27134">
            <v>46262.552777777775</v>
          </cell>
          <cell r="H27134">
            <v>46268.577777777777</v>
          </cell>
        </row>
        <row r="27135">
          <cell r="A27135" t="str">
            <v>UCW-36863</v>
          </cell>
          <cell r="B27135" t="str">
            <v>ALDO Footwear Catalog Submission (TC&amp;TCL) - 27.08.2026</v>
          </cell>
          <cell r="C27135" t="str">
            <v>Uploaded/Retriggered</v>
          </cell>
          <cell r="D27135" t="str">
            <v>Medium</v>
          </cell>
          <cell r="E27135" t="str">
            <v>Chirag Dubal</v>
          </cell>
          <cell r="F27135" t="str">
            <v>Shloka Chakre</v>
          </cell>
          <cell r="G27135">
            <v>46262.54791666667</v>
          </cell>
          <cell r="H27135">
            <v>46268.560416666667</v>
          </cell>
        </row>
        <row r="27136">
          <cell r="A27136" t="str">
            <v>UCW-36857</v>
          </cell>
          <cell r="B27136" t="str">
            <v>3259901_LVEB Vanille Nude_TCL</v>
          </cell>
          <cell r="C27136" t="str">
            <v>Uploaded/Retriggered</v>
          </cell>
          <cell r="D27136" t="str">
            <v>Medium</v>
          </cell>
          <cell r="E27136" t="str">
            <v>Chirag Dubal</v>
          </cell>
          <cell r="F27136" t="str">
            <v>Shloka Chakre</v>
          </cell>
          <cell r="G27136">
            <v>46262.523611111108</v>
          </cell>
          <cell r="H27136">
            <v>46268.895138888889</v>
          </cell>
        </row>
        <row r="27137">
          <cell r="A27137" t="str">
            <v>UCW-36855</v>
          </cell>
          <cell r="B27137" t="str">
            <v xml:space="preserve"> Tata Shiseido Portfolio – Launch &amp; Operational Alignment </v>
          </cell>
          <cell r="C27137" t="str">
            <v>Uploaded/Retriggered</v>
          </cell>
          <cell r="D27137" t="str">
            <v>Medium</v>
          </cell>
          <cell r="E27137" t="str">
            <v>Chirag Dubal</v>
          </cell>
          <cell r="F27137" t="str">
            <v>Simi Raichel Zachariah</v>
          </cell>
          <cell r="G27137">
            <v>46262.520138888889</v>
          </cell>
          <cell r="H27137">
            <v>46266.46875</v>
          </cell>
        </row>
        <row r="27138">
          <cell r="A27138" t="str">
            <v>UCW-36853</v>
          </cell>
          <cell r="B27138" t="str">
            <v xml:space="preserve"> Tata Shiseido Portfolio – Launch &amp; Operational Alignment </v>
          </cell>
          <cell r="C27138" t="str">
            <v>CLOSED</v>
          </cell>
          <cell r="D27138" t="str">
            <v>Medium</v>
          </cell>
          <cell r="E27138" t="str">
            <v>Chirag Dubal</v>
          </cell>
          <cell r="F27138" t="str">
            <v>Simi Raichel Zachariah</v>
          </cell>
          <cell r="G27138">
            <v>46262.518055555556</v>
          </cell>
          <cell r="H27138">
            <v>46268.582638888889</v>
          </cell>
        </row>
        <row r="27139">
          <cell r="A27139" t="str">
            <v>UCW-36849</v>
          </cell>
          <cell r="B27139" t="str">
            <v>L'Oreal Paris | Infallible Matte Resistance Listing |  Tata Cliq Fashion | 125928</v>
          </cell>
          <cell r="C27139" t="str">
            <v>CLOSED</v>
          </cell>
          <cell r="D27139" t="str">
            <v>Medium</v>
          </cell>
          <cell r="E27139" t="str">
            <v>Chirag Dubal</v>
          </cell>
          <cell r="F27139" t="str">
            <v>Simi Raichel Zachariah</v>
          </cell>
          <cell r="G27139">
            <v>46262.496527777781</v>
          </cell>
          <cell r="H27139">
            <v>46266.727083333331</v>
          </cell>
        </row>
        <row r="27140">
          <cell r="A27140" t="str">
            <v>UCW-36845</v>
          </cell>
          <cell r="B27140" t="str">
            <v>Packaging Label Update - Slot 4 - Tata</v>
          </cell>
          <cell r="C27140" t="str">
            <v>CLOSED</v>
          </cell>
          <cell r="D27140" t="str">
            <v>Medium</v>
          </cell>
          <cell r="E27140" t="str">
            <v>Chirag Dubal</v>
          </cell>
          <cell r="F27140" t="str">
            <v>Simi Raichel Zachariah</v>
          </cell>
          <cell r="G27140">
            <v>46262.477777777778</v>
          </cell>
          <cell r="H27140">
            <v>46268.772222222222</v>
          </cell>
        </row>
        <row r="27141">
          <cell r="A27141" t="str">
            <v>UCW-36842</v>
          </cell>
          <cell r="B27141" t="str">
            <v xml:space="preserve">New Listing details </v>
          </cell>
          <cell r="C27141" t="str">
            <v>CLOSED</v>
          </cell>
          <cell r="D27141" t="str">
            <v>Medium</v>
          </cell>
          <cell r="E27141" t="str">
            <v>Chirag Dubal</v>
          </cell>
          <cell r="F27141" t="str">
            <v>Simi Raichel Zachariah</v>
          </cell>
          <cell r="G27141">
            <v>46262.46597222222</v>
          </cell>
          <cell r="H27141">
            <v>46267.829861111109</v>
          </cell>
        </row>
        <row r="27142">
          <cell r="A27142" t="str">
            <v>UCW-36840</v>
          </cell>
          <cell r="B27142" t="str">
            <v xml:space="preserve"> L'Occi X TatacliQ New GWP EAN Updates</v>
          </cell>
          <cell r="C27142" t="str">
            <v>CLOSED</v>
          </cell>
          <cell r="D27142" t="str">
            <v>Medium</v>
          </cell>
          <cell r="E27142" t="str">
            <v>Chirag Dubal</v>
          </cell>
          <cell r="F27142" t="str">
            <v>Simi Raichel Zachariah</v>
          </cell>
          <cell r="G27142">
            <v>46262.453472222223</v>
          </cell>
          <cell r="H27142">
            <v>46266.50277777778</v>
          </cell>
        </row>
        <row r="27143">
          <cell r="A27143" t="str">
            <v>UCW-36838</v>
          </cell>
          <cell r="B27143" t="str">
            <v>Tata Cliq  - New listing - Images update</v>
          </cell>
          <cell r="C27143" t="str">
            <v>CLOSED</v>
          </cell>
          <cell r="D27143" t="str">
            <v>Medium</v>
          </cell>
          <cell r="E27143" t="str">
            <v>Chirag Dubal</v>
          </cell>
          <cell r="F27143" t="str">
            <v>netscribes</v>
          </cell>
          <cell r="G27143">
            <v>46262.446527777778</v>
          </cell>
          <cell r="H27143">
            <v>46267.629166666666</v>
          </cell>
        </row>
        <row r="27144">
          <cell r="A27144" t="str">
            <v>UCW-36834</v>
          </cell>
          <cell r="B27144" t="str">
            <v>Images for Provided Listing IDs</v>
          </cell>
          <cell r="C27144" t="str">
            <v>CLOSED</v>
          </cell>
          <cell r="D27144" t="str">
            <v>Medium</v>
          </cell>
          <cell r="E27144" t="str">
            <v>Chirag Dubal</v>
          </cell>
          <cell r="F27144" t="str">
            <v>Simi Raichel Zachariah</v>
          </cell>
          <cell r="G27144">
            <v>46262.425694444442</v>
          </cell>
          <cell r="H27144">
            <v>46268.765277777777</v>
          </cell>
        </row>
        <row r="27145">
          <cell r="A27145" t="str">
            <v>UCW-36832</v>
          </cell>
          <cell r="B27145" t="str">
            <v>Forevermark- 126412-14-08-2026-New Listings</v>
          </cell>
          <cell r="C27145" t="str">
            <v>Brand to Resolve Queries</v>
          </cell>
          <cell r="D27145" t="str">
            <v>Medium</v>
          </cell>
          <cell r="E27145" t="str">
            <v>Chirag Dubal</v>
          </cell>
          <cell r="F27145" t="str">
            <v>Sneha Nadar</v>
          </cell>
          <cell r="G27145">
            <v>46262.418749999997</v>
          </cell>
          <cell r="H27145">
            <v>46270.49722222222</v>
          </cell>
        </row>
        <row r="27146">
          <cell r="A27146" t="str">
            <v>UCW-36829</v>
          </cell>
          <cell r="B27146" t="str">
            <v>Request for Listing of New Products – NEESH Perfumes | Seller ID 127911</v>
          </cell>
          <cell r="C27146" t="str">
            <v>CLOSED</v>
          </cell>
          <cell r="D27146" t="str">
            <v>Medium</v>
          </cell>
          <cell r="E27146" t="str">
            <v>Chirag Dubal</v>
          </cell>
          <cell r="F27146" t="str">
            <v>Sushma Ram</v>
          </cell>
          <cell r="G27146">
            <v>46262.400000000001</v>
          </cell>
          <cell r="H27146">
            <v>46266.740277777775</v>
          </cell>
        </row>
        <row r="27147">
          <cell r="A27147" t="str">
            <v>UCW-36828</v>
          </cell>
          <cell r="B27147" t="str">
            <v>Tata CliQ x GNIST | Marketing Plan</v>
          </cell>
          <cell r="C27147" t="str">
            <v>Uploaded/Retriggered</v>
          </cell>
          <cell r="D27147" t="str">
            <v>Medium</v>
          </cell>
          <cell r="E27147" t="str">
            <v>Chirag Dubal</v>
          </cell>
          <cell r="F27147" t="str">
            <v>Sneha Nadar</v>
          </cell>
          <cell r="G27147">
            <v>46262.400000000001</v>
          </cell>
          <cell r="H27147">
            <v>46268.709722222222</v>
          </cell>
        </row>
        <row r="27148">
          <cell r="A27148" t="str">
            <v>UCW-36827</v>
          </cell>
          <cell r="B27148" t="str">
            <v>New Listing - 24-08-2026</v>
          </cell>
          <cell r="C27148" t="str">
            <v>CLOSED</v>
          </cell>
          <cell r="D27148" t="str">
            <v>Medium</v>
          </cell>
          <cell r="E27148" t="str">
            <v>Chirag Dubal</v>
          </cell>
          <cell r="F27148" t="str">
            <v>Sushma Ram</v>
          </cell>
          <cell r="G27148">
            <v>46262.394444444442</v>
          </cell>
          <cell r="H27148">
            <v>46267.879861111112</v>
          </cell>
        </row>
        <row r="27149">
          <cell r="A27149" t="str">
            <v>UCW-36825</v>
          </cell>
          <cell r="B27149" t="str">
            <v>Tata Cliq - New listing - Guess Iconic Sublime</v>
          </cell>
          <cell r="C27149" t="str">
            <v>CLOSED</v>
          </cell>
          <cell r="D27149" t="str">
            <v>Medium</v>
          </cell>
          <cell r="E27149" t="str">
            <v>Chirag Dubal</v>
          </cell>
          <cell r="F27149" t="str">
            <v>Sushma Ram</v>
          </cell>
          <cell r="G27149">
            <v>46262.38958333333</v>
          </cell>
          <cell r="H27149">
            <v>46266.745138888888</v>
          </cell>
        </row>
        <row r="27150">
          <cell r="A27150" t="str">
            <v>UCW-36817</v>
          </cell>
          <cell r="B27150" t="str">
            <v>Tata LID New Cataloguing - 18th August 26</v>
          </cell>
          <cell r="C27150" t="str">
            <v>Uploaded/Retriggered</v>
          </cell>
          <cell r="D27150" t="str">
            <v>Medium</v>
          </cell>
          <cell r="E27150" t="str">
            <v>Chirag Dubal</v>
          </cell>
          <cell r="F27150" t="str">
            <v>Sneha Nadar</v>
          </cell>
          <cell r="G27150">
            <v>46262.325694444444</v>
          </cell>
          <cell r="H27150">
            <v>46268.87777777778</v>
          </cell>
        </row>
        <row r="27151">
          <cell r="A27151" t="str">
            <v>UCW-36814</v>
          </cell>
          <cell r="B27151" t="str">
            <v>GAR | Micellar PDP | Tata Cliq Fashion | 125928  | 3388924</v>
          </cell>
          <cell r="C27151" t="str">
            <v>CLOSED</v>
          </cell>
          <cell r="D27151" t="str">
            <v>Medium</v>
          </cell>
          <cell r="E27151" t="str">
            <v>Chirag Dubal</v>
          </cell>
          <cell r="F27151" t="str">
            <v>Simi Raichel Zachariah</v>
          </cell>
          <cell r="G27151">
            <v>46261.794444444444</v>
          </cell>
          <cell r="H27151">
            <v>46268.79791666667</v>
          </cell>
        </row>
        <row r="27152">
          <cell r="A27152" t="str">
            <v>UCW-36813</v>
          </cell>
          <cell r="B27152" t="str">
            <v>MNY | Vinyl Mitha Giftkit Listing | Tata Cliq Fashion | 125928 | 3298571</v>
          </cell>
          <cell r="C27152" t="str">
            <v>CLOSED</v>
          </cell>
          <cell r="D27152" t="str">
            <v>Medium</v>
          </cell>
          <cell r="E27152" t="str">
            <v>Chirag Dubal</v>
          </cell>
          <cell r="F27152" t="str">
            <v>Simi Raichel Zachariah</v>
          </cell>
          <cell r="G27152">
            <v>46261.792361111111</v>
          </cell>
          <cell r="H27152">
            <v>46266.776388888888</v>
          </cell>
        </row>
        <row r="27153">
          <cell r="A27153" t="str">
            <v>UCW-36812</v>
          </cell>
          <cell r="B27153" t="str">
            <v>2258610_GWP LISTING JUNEn 2026_TCL</v>
          </cell>
          <cell r="C27153" t="str">
            <v>CLOSED</v>
          </cell>
          <cell r="D27153" t="str">
            <v>Medium</v>
          </cell>
          <cell r="E27153" t="str">
            <v>Chirag Dubal</v>
          </cell>
          <cell r="F27153" t="str">
            <v>Sneha Nadar</v>
          </cell>
          <cell r="G27153">
            <v>46261.792361111111</v>
          </cell>
          <cell r="H27153">
            <v>46266.781944444447</v>
          </cell>
        </row>
        <row r="27154">
          <cell r="A27154" t="str">
            <v>UCW-36811</v>
          </cell>
          <cell r="B27154" t="str">
            <v>Outzidr – Batch 18 – 24 Styles – SS26 – 27th August 2026</v>
          </cell>
          <cell r="C27154" t="str">
            <v>CLOSED</v>
          </cell>
          <cell r="D27154" t="str">
            <v>Medium</v>
          </cell>
          <cell r="E27154" t="str">
            <v>Chirag Dubal</v>
          </cell>
          <cell r="F27154" t="str">
            <v>Simi Raichel Zachariah</v>
          </cell>
          <cell r="G27154">
            <v>46261.790972222225</v>
          </cell>
          <cell r="H27154">
            <v>46266.787499999999</v>
          </cell>
        </row>
        <row r="27155">
          <cell r="A27155" t="str">
            <v>UCW-36807</v>
          </cell>
          <cell r="B27155" t="str">
            <v>Abdesigns | Fashion Jewellery | Seller code: 128699 | Tatacliq | 27-Aug-2026 | No of SKU 395</v>
          </cell>
          <cell r="C27155" t="str">
            <v>Uploaded/Retriggered</v>
          </cell>
          <cell r="D27155" t="str">
            <v>Medium</v>
          </cell>
          <cell r="E27155" t="str">
            <v>Chirag Dubal</v>
          </cell>
          <cell r="F27155" t="str">
            <v>Simi Raichel Zachariah</v>
          </cell>
          <cell r="G27155">
            <v>46261.775000000001</v>
          </cell>
          <cell r="H27155">
            <v>46268.69027777778</v>
          </cell>
        </row>
        <row r="27156">
          <cell r="A27156" t="str">
            <v>UCW-36805</v>
          </cell>
          <cell r="B27156" t="str">
            <v xml:space="preserve">Scentologia cataloguing </v>
          </cell>
          <cell r="C27156" t="str">
            <v>CLOSED Due to Inactive/Insufficient Information</v>
          </cell>
          <cell r="D27156" t="str">
            <v>Medium</v>
          </cell>
          <cell r="E27156" t="str">
            <v>Chirag Dubal</v>
          </cell>
          <cell r="F27156" t="str">
            <v>Sushma Ram</v>
          </cell>
          <cell r="G27156">
            <v>46261.772222222222</v>
          </cell>
          <cell r="H27156">
            <v>46265.965277777781</v>
          </cell>
        </row>
        <row r="27157">
          <cell r="A27157" t="str">
            <v>UCW-36804</v>
          </cell>
          <cell r="B27157" t="str">
            <v xml:space="preserve"> TCL- Bvlgari Image and details update</v>
          </cell>
          <cell r="C27157" t="str">
            <v>Query To CCMT</v>
          </cell>
          <cell r="D27157" t="str">
            <v>Medium</v>
          </cell>
          <cell r="E27157" t="str">
            <v>Chirag Dubal</v>
          </cell>
          <cell r="F27157" t="str">
            <v>Simi Raichel Zachariah</v>
          </cell>
          <cell r="G27157">
            <v>46261.770138888889</v>
          </cell>
          <cell r="H27157">
            <v>46268.548611111109</v>
          </cell>
        </row>
        <row r="27158">
          <cell r="A27158" t="str">
            <v>UCW-36801</v>
          </cell>
          <cell r="B27158" t="str">
            <v>Error_Weekly Consolidated QC Report (1 July – 13 July) | Agency Name -  Netscribes</v>
          </cell>
          <cell r="C27158" t="str">
            <v>Uploaded/Retriggered</v>
          </cell>
          <cell r="D27158" t="str">
            <v>Medium</v>
          </cell>
          <cell r="E27158" t="str">
            <v>Chirag Dubal</v>
          </cell>
          <cell r="F27158" t="str">
            <v>Swati Shukla</v>
          </cell>
          <cell r="G27158">
            <v>46261.76458333333</v>
          </cell>
          <cell r="H27158">
            <v>46265.512499999997</v>
          </cell>
        </row>
        <row r="27159">
          <cell r="A27159" t="str">
            <v>UCW-36796</v>
          </cell>
          <cell r="B27159" t="str">
            <v>New Listings on Tatacliq [10 Aug 26 ]</v>
          </cell>
          <cell r="C27159" t="str">
            <v>Uploaded/Retriggered</v>
          </cell>
          <cell r="D27159" t="str">
            <v>Medium</v>
          </cell>
          <cell r="E27159" t="str">
            <v>Chirag Dubal</v>
          </cell>
          <cell r="F27159" t="str">
            <v>Shloka Chakre</v>
          </cell>
          <cell r="G27159">
            <v>46261.75</v>
          </cell>
          <cell r="H27159">
            <v>46269.01458333333</v>
          </cell>
        </row>
        <row r="27160">
          <cell r="A27160" t="str">
            <v>UCW-36782</v>
          </cell>
          <cell r="B27160" t="str">
            <v>ABH New launch -Kiss Theory Listing details</v>
          </cell>
          <cell r="C27160" t="str">
            <v>Uploaded/Retriggered</v>
          </cell>
          <cell r="D27160" t="str">
            <v>Medium</v>
          </cell>
          <cell r="E27160" t="str">
            <v>Chirag Dubal</v>
          </cell>
          <cell r="F27160" t="str">
            <v>Simi Raichel Zachariah</v>
          </cell>
          <cell r="G27160">
            <v>46261.711111111108</v>
          </cell>
          <cell r="H27160">
            <v>46268.84652777778</v>
          </cell>
        </row>
        <row r="27161">
          <cell r="A27161" t="str">
            <v>UCW-36778</v>
          </cell>
          <cell r="B27161" t="str">
            <v>Tatacliq Footwear Batch 25 &amp; 26 (August) _USPA_25-08-2026</v>
          </cell>
          <cell r="C27161" t="str">
            <v>Uploaded/Retriggered</v>
          </cell>
          <cell r="D27161" t="str">
            <v>Medium</v>
          </cell>
          <cell r="E27161" t="str">
            <v>Chirag Dubal</v>
          </cell>
          <cell r="F27161" t="str">
            <v>Sneha Nadar</v>
          </cell>
          <cell r="G27161">
            <v>46261.689583333333</v>
          </cell>
          <cell r="H27161">
            <v>46268.86041666667</v>
          </cell>
        </row>
        <row r="27162">
          <cell r="A27162" t="str">
            <v>UCW-36777</v>
          </cell>
          <cell r="B27162" t="str">
            <v>Tata Cliq Fashion  - New Listing - Eze Perfume ( City Collection Travel Pack Discovery ) Gift Set</v>
          </cell>
          <cell r="C27162" t="str">
            <v>CLOSED</v>
          </cell>
          <cell r="D27162" t="str">
            <v>Medium</v>
          </cell>
          <cell r="E27162" t="str">
            <v>Chirag Dubal</v>
          </cell>
          <cell r="F27162" t="str">
            <v>Shloka Chakre</v>
          </cell>
          <cell r="G27162">
            <v>46261.688888888886</v>
          </cell>
          <cell r="H27162">
            <v>46266.792361111111</v>
          </cell>
        </row>
        <row r="27163">
          <cell r="A27163" t="str">
            <v>UCW-36773</v>
          </cell>
          <cell r="B27163" t="str">
            <v>Colors Queen || Makeup || 129094 || 24-08-2026</v>
          </cell>
          <cell r="C27163" t="str">
            <v>CLOSED</v>
          </cell>
          <cell r="D27163" t="str">
            <v>Medium</v>
          </cell>
          <cell r="E27163" t="str">
            <v>Chirag Dubal</v>
          </cell>
          <cell r="F27163" t="str">
            <v>Simi Raichel Zachariah</v>
          </cell>
          <cell r="G27163">
            <v>46261.681250000001</v>
          </cell>
          <cell r="H27163">
            <v>46266.849305555559</v>
          </cell>
        </row>
        <row r="27164">
          <cell r="A27164" t="str">
            <v>UCW-36767</v>
          </cell>
          <cell r="B27164" t="str">
            <v>Redchief_Sport Shoes_123781_260826</v>
          </cell>
          <cell r="C27164" t="str">
            <v>CLOSED</v>
          </cell>
          <cell r="D27164" t="str">
            <v>Medium</v>
          </cell>
          <cell r="E27164" t="str">
            <v>Chirag Dubal</v>
          </cell>
          <cell r="F27164" t="str">
            <v>Shloka Chakre</v>
          </cell>
          <cell r="G27164">
            <v>46261.665277777778</v>
          </cell>
          <cell r="H27164">
            <v>46267.795138888891</v>
          </cell>
        </row>
        <row r="27165">
          <cell r="A27165" t="str">
            <v>UCW-36764</v>
          </cell>
          <cell r="B27165" t="str">
            <v xml:space="preserve">Need to update Title - Description 19th Aug </v>
          </cell>
          <cell r="C27165" t="str">
            <v>Ticket Raised</v>
          </cell>
          <cell r="D27165" t="str">
            <v>Medium</v>
          </cell>
          <cell r="E27165" t="str">
            <v>Chirag Dubal</v>
          </cell>
          <cell r="F27165" t="str">
            <v>Simi Raichel Zachariah</v>
          </cell>
          <cell r="G27165">
            <v>46261.65625</v>
          </cell>
          <cell r="H27165">
            <v>46266.81527777778</v>
          </cell>
        </row>
        <row r="27166">
          <cell r="A27166" t="str">
            <v>UCW-36760</v>
          </cell>
          <cell r="B27166" t="str">
            <v>SEPT ADDITIONAL SKUS</v>
          </cell>
          <cell r="C27166" t="str">
            <v>Uploaded/Retriggered</v>
          </cell>
          <cell r="D27166" t="str">
            <v>Medium</v>
          </cell>
          <cell r="E27166" t="str">
            <v>Chirag Dubal</v>
          </cell>
          <cell r="F27166" t="str">
            <v>Simi Raichel Zachariah</v>
          </cell>
          <cell r="G27166">
            <v>46261.631249999999</v>
          </cell>
          <cell r="H27166">
            <v>46268.824305555558</v>
          </cell>
        </row>
        <row r="27167">
          <cell r="A27167" t="str">
            <v>UCW-36758</v>
          </cell>
          <cell r="B27167" t="str">
            <v>SKU Transition-New Packaging</v>
          </cell>
          <cell r="C27167" t="str">
            <v>CLOSED</v>
          </cell>
          <cell r="D27167" t="str">
            <v>Medium</v>
          </cell>
          <cell r="E27167" t="str">
            <v>Chirag Dubal</v>
          </cell>
          <cell r="F27167" t="str">
            <v>Simi Raichel Zachariah</v>
          </cell>
          <cell r="G27167">
            <v>46261.593055555553</v>
          </cell>
          <cell r="H27167">
            <v>46268.750694444447</v>
          </cell>
        </row>
        <row r="27168">
          <cell r="A27168" t="str">
            <v>UCW-36754</v>
          </cell>
          <cell r="B27168" t="str">
            <v>PNG Jewellers | Listed Tata Products | Code - 124260 | Total SKUs - 2465</v>
          </cell>
          <cell r="C27168" t="str">
            <v>CLOSED</v>
          </cell>
          <cell r="D27168" t="str">
            <v>Medium</v>
          </cell>
          <cell r="E27168" t="str">
            <v>Chirag Dubal</v>
          </cell>
          <cell r="F27168" t="str">
            <v>Simi Raichel Zachariah</v>
          </cell>
          <cell r="G27168">
            <v>46261.579861111109</v>
          </cell>
          <cell r="H27168">
            <v>46266.480555555558</v>
          </cell>
        </row>
        <row r="27169">
          <cell r="A27169" t="str">
            <v>UCW-36753</v>
          </cell>
          <cell r="B27169" t="str">
            <v>Clone: New Sku Listing - Nuna (Aarete Marketing LLP 128412-AAR001)</v>
          </cell>
          <cell r="C27169" t="str">
            <v>CLOSED</v>
          </cell>
          <cell r="D27169" t="str">
            <v>Medium</v>
          </cell>
          <cell r="E27169" t="str">
            <v>netscribes</v>
          </cell>
          <cell r="F27169" t="str">
            <v>netscribes</v>
          </cell>
          <cell r="G27169">
            <v>46261.57916666667</v>
          </cell>
          <cell r="H27169">
            <v>46263.415277777778</v>
          </cell>
        </row>
        <row r="27170">
          <cell r="A27170" t="str">
            <v>UCW-36746</v>
          </cell>
          <cell r="B27170" t="str">
            <v>Palm Angels Catalog Update Request - 27-08-2026</v>
          </cell>
          <cell r="C27170" t="str">
            <v>Uploaded/Retriggered</v>
          </cell>
          <cell r="D27170" t="str">
            <v>Medium</v>
          </cell>
          <cell r="E27170" t="str">
            <v>Chirag Dubal</v>
          </cell>
          <cell r="F27170" t="str">
            <v>Shloka Chakre</v>
          </cell>
          <cell r="G27170">
            <v>46261.542361111111</v>
          </cell>
          <cell r="H27170">
            <v>46266.731944444444</v>
          </cell>
        </row>
        <row r="27171">
          <cell r="A27171" t="str">
            <v>UCW-36739</v>
          </cell>
          <cell r="B27171" t="str">
            <v>D&amp;G: Platform Addition | P0 Priority</v>
          </cell>
          <cell r="C27171" t="str">
            <v>CLOSED</v>
          </cell>
          <cell r="D27171" t="str">
            <v>Medium</v>
          </cell>
          <cell r="E27171" t="str">
            <v>Chirag Dubal</v>
          </cell>
          <cell r="F27171" t="str">
            <v>Sushma Ram</v>
          </cell>
          <cell r="G27171">
            <v>46261.522222222222</v>
          </cell>
          <cell r="H27171">
            <v>46270.497916666667</v>
          </cell>
        </row>
        <row r="27172">
          <cell r="A27172" t="str">
            <v>UCW-36738</v>
          </cell>
          <cell r="B27172" t="str">
            <v>YSL SKUs Retrigger - TCF</v>
          </cell>
          <cell r="C27172" t="str">
            <v>CLOSED</v>
          </cell>
          <cell r="D27172" t="str">
            <v>Medium</v>
          </cell>
          <cell r="E27172" t="str">
            <v>Chirag Dubal</v>
          </cell>
          <cell r="F27172" t="str">
            <v>Simi Raichel Zachariah</v>
          </cell>
          <cell r="G27172">
            <v>46261.511111111111</v>
          </cell>
          <cell r="H27172">
            <v>46267.742361111108</v>
          </cell>
        </row>
        <row r="27173">
          <cell r="A27173" t="str">
            <v>UCW-36736</v>
          </cell>
          <cell r="B27173" t="str">
            <v xml:space="preserve">Product Creation Lot 2 2026 Slot 3 (Volar Fashion-127227-Footwear) </v>
          </cell>
          <cell r="C27173" t="str">
            <v>CLOSED</v>
          </cell>
          <cell r="D27173" t="str">
            <v>Medium</v>
          </cell>
          <cell r="E27173" t="str">
            <v>Chirag Dubal</v>
          </cell>
          <cell r="F27173" t="str">
            <v>Simi Raichel Zachariah</v>
          </cell>
          <cell r="G27173">
            <v>46261.477777777778</v>
          </cell>
          <cell r="H27173">
            <v>46268.591666666667</v>
          </cell>
        </row>
        <row r="27174">
          <cell r="A27174" t="str">
            <v>UCW-36726</v>
          </cell>
          <cell r="B27174" t="str">
            <v>L'Oreal Paris | Laque Resistance Liquid Lipstick Listing | Tata Cliq Fashion  |125928</v>
          </cell>
          <cell r="C27174" t="str">
            <v>Uploaded/Retriggered</v>
          </cell>
          <cell r="D27174" t="str">
            <v>Medium</v>
          </cell>
          <cell r="E27174" t="str">
            <v>Chirag Dubal</v>
          </cell>
          <cell r="F27174" t="str">
            <v>Sushma Ram</v>
          </cell>
          <cell r="G27174">
            <v>46260.960416666669</v>
          </cell>
          <cell r="H27174">
            <v>46268.811111111114</v>
          </cell>
        </row>
        <row r="27175">
          <cell r="A27175" t="str">
            <v>UCW-36725</v>
          </cell>
          <cell r="B27175" t="str">
            <v>Tata Cliq X O.P.I Fall Collection 2027 Listing</v>
          </cell>
          <cell r="C27175" t="str">
            <v>CLOSED</v>
          </cell>
          <cell r="D27175" t="str">
            <v>Medium</v>
          </cell>
          <cell r="E27175" t="str">
            <v>Chirag Dubal</v>
          </cell>
          <cell r="F27175" t="str">
            <v>Sushma Ram</v>
          </cell>
          <cell r="G27175">
            <v>46260.938194444447</v>
          </cell>
          <cell r="H27175">
            <v>46267.876388888886</v>
          </cell>
        </row>
        <row r="27176">
          <cell r="A27176" t="str">
            <v>UCW-36721</v>
          </cell>
          <cell r="B27176" t="str">
            <v xml:space="preserve">Matiere Premiere Catalogiung </v>
          </cell>
          <cell r="C27176" t="str">
            <v>CLOSED</v>
          </cell>
          <cell r="D27176" t="str">
            <v>Medium</v>
          </cell>
          <cell r="E27176" t="str">
            <v>Chirag Dubal</v>
          </cell>
          <cell r="F27176" t="str">
            <v>Reagan D’souza</v>
          </cell>
          <cell r="G27176">
            <v>46260.870138888888</v>
          </cell>
          <cell r="H27176">
            <v>46267.87222222222</v>
          </cell>
        </row>
        <row r="27177">
          <cell r="A27177" t="str">
            <v>UCW-36720</v>
          </cell>
          <cell r="B27177" t="str">
            <v>New listing of KAHI</v>
          </cell>
          <cell r="C27177" t="str">
            <v>CLOSED Due to Inactive/Insufficient Information</v>
          </cell>
          <cell r="D27177" t="str">
            <v>Medium</v>
          </cell>
          <cell r="E27177" t="str">
            <v>Chirag Dubal</v>
          </cell>
          <cell r="F27177" t="str">
            <v>Reagan D’souza</v>
          </cell>
          <cell r="G27177">
            <v>46260.865277777775</v>
          </cell>
          <cell r="H27177">
            <v>46263.447222222225</v>
          </cell>
        </row>
        <row r="27178">
          <cell r="A27178" t="str">
            <v>UCW-36718</v>
          </cell>
          <cell r="B27178" t="str">
            <v>New listing of HEVEBLUE</v>
          </cell>
          <cell r="C27178" t="str">
            <v>CLOSED Due to Inactive/Insufficient Information</v>
          </cell>
          <cell r="D27178" t="str">
            <v>Medium</v>
          </cell>
          <cell r="E27178" t="str">
            <v>Chirag Dubal</v>
          </cell>
          <cell r="F27178" t="str">
            <v>Reagan D’souza</v>
          </cell>
          <cell r="G27178">
            <v>46260.847916666666</v>
          </cell>
          <cell r="H27178">
            <v>46263.446527777778</v>
          </cell>
        </row>
        <row r="27179">
          <cell r="A27179" t="str">
            <v>UCW-36716</v>
          </cell>
          <cell r="B27179" t="str">
            <v>Garnier | Color Naturals - PDP and A+ update | Tata Cliq Fashion | 125928</v>
          </cell>
          <cell r="C27179" t="str">
            <v>CLOSED</v>
          </cell>
          <cell r="D27179" t="str">
            <v>Medium</v>
          </cell>
          <cell r="E27179" t="str">
            <v>Chirag Dubal</v>
          </cell>
          <cell r="F27179" t="str">
            <v>Reagan D’souza</v>
          </cell>
          <cell r="G27179">
            <v>46260.842361111114</v>
          </cell>
          <cell r="H27179">
            <v>46268.738194444442</v>
          </cell>
        </row>
        <row r="27180">
          <cell r="A27180" t="str">
            <v>UCW-36715</v>
          </cell>
          <cell r="B27180" t="str">
            <v>New Listing | Milkshake MMD 1000ml + Travel size.</v>
          </cell>
          <cell r="C27180" t="str">
            <v>Uploaded/Retriggered</v>
          </cell>
          <cell r="D27180" t="str">
            <v>Medium</v>
          </cell>
          <cell r="E27180" t="str">
            <v>Chirag Dubal</v>
          </cell>
          <cell r="F27180" t="str">
            <v>Reagan D’souza</v>
          </cell>
          <cell r="G27180">
            <v>46260.837500000001</v>
          </cell>
          <cell r="H27180">
            <v>46268.759722222225</v>
          </cell>
        </row>
        <row r="27181">
          <cell r="A27181" t="str">
            <v>UCW-36713</v>
          </cell>
          <cell r="B27181" t="str">
            <v>MNY | Fit Me Loose powder listing | Tata Cliq Fashion | 125928</v>
          </cell>
          <cell r="C27181" t="str">
            <v>CLOSED</v>
          </cell>
          <cell r="D27181" t="str">
            <v>Medium</v>
          </cell>
          <cell r="E27181" t="str">
            <v>Chirag Dubal</v>
          </cell>
          <cell r="F27181" t="str">
            <v>Reagan D’souza</v>
          </cell>
          <cell r="G27181">
            <v>46260.831944444442</v>
          </cell>
          <cell r="H27181">
            <v>46267.868055555555</v>
          </cell>
        </row>
        <row r="27182">
          <cell r="A27182" t="str">
            <v>UCW-36706</v>
          </cell>
          <cell r="B27182" t="str">
            <v>Batch 10 - Listing</v>
          </cell>
          <cell r="C27182" t="str">
            <v>CLOSED Due to Inactive/Insufficient Information</v>
          </cell>
          <cell r="D27182" t="str">
            <v>Medium</v>
          </cell>
          <cell r="E27182" t="str">
            <v>Chirag Dubal</v>
          </cell>
          <cell r="F27182" t="str">
            <v>Simi Raichel Zachariah</v>
          </cell>
          <cell r="G27182">
            <v>46260.808333333334</v>
          </cell>
          <cell r="H27182">
            <v>46270.484027777777</v>
          </cell>
        </row>
        <row r="27183">
          <cell r="A27183" t="str">
            <v>UCW-36704</v>
          </cell>
          <cell r="B27183" t="str">
            <v>Tata Cliq-adidas DTC|Footwear| Attributes_26-08-26</v>
          </cell>
          <cell r="C27183" t="str">
            <v>SFA Stage</v>
          </cell>
          <cell r="D27183" t="str">
            <v>Medium</v>
          </cell>
          <cell r="E27183" t="str">
            <v>Chirag Dubal</v>
          </cell>
          <cell r="F27183" t="str">
            <v>Sneha Nadar</v>
          </cell>
          <cell r="G27183">
            <v>46260.805555555555</v>
          </cell>
          <cell r="H27183">
            <v>46267.84375</v>
          </cell>
        </row>
        <row r="27184">
          <cell r="A27184" t="str">
            <v>UCW-36702</v>
          </cell>
          <cell r="B27184" t="str">
            <v>Tata Cliq: Images &amp; Tittle Updates</v>
          </cell>
          <cell r="C27184" t="str">
            <v>CLOSED</v>
          </cell>
          <cell r="D27184" t="str">
            <v>Medium</v>
          </cell>
          <cell r="E27184" t="str">
            <v>Chirag Dubal</v>
          </cell>
          <cell r="F27184" t="str">
            <v>Shloka Chakre</v>
          </cell>
          <cell r="G27184">
            <v>46260.801388888889</v>
          </cell>
          <cell r="H27184">
            <v>46268.705555555556</v>
          </cell>
        </row>
        <row r="27185">
          <cell r="A27185" t="str">
            <v>UCW-36693</v>
          </cell>
          <cell r="B27185" t="str">
            <v>Anta Men's Listing Template</v>
          </cell>
          <cell r="C27185" t="str">
            <v>CLOSED</v>
          </cell>
          <cell r="D27185" t="str">
            <v>Medium</v>
          </cell>
          <cell r="E27185" t="str">
            <v>Chirag Dubal</v>
          </cell>
          <cell r="F27185" t="str">
            <v>Shloka Chakre</v>
          </cell>
          <cell r="G27185">
            <v>46260.784722222219</v>
          </cell>
          <cell r="H27185">
            <v>46267.861805555556</v>
          </cell>
        </row>
        <row r="27186">
          <cell r="A27186" t="str">
            <v>UCW-36692</v>
          </cell>
          <cell r="B27186" t="str">
            <v>CLONE - CLONE - Catalog File | IXIA by GIVA | 8/17/2026</v>
          </cell>
          <cell r="C27186" t="str">
            <v>CLOSED</v>
          </cell>
          <cell r="D27186" t="str">
            <v>Medium</v>
          </cell>
          <cell r="E27186" t="str">
            <v>netscribes</v>
          </cell>
          <cell r="F27186" t="str">
            <v>netscribes</v>
          </cell>
          <cell r="G27186">
            <v>46260.78402777778</v>
          </cell>
          <cell r="H27186">
            <v>46268.522916666669</v>
          </cell>
        </row>
        <row r="27187">
          <cell r="A27187" t="str">
            <v>UCW-36689</v>
          </cell>
          <cell r="B27187" t="str">
            <v>CLONE - Tata Cliq Partnership for OnnMe</v>
          </cell>
          <cell r="C27187" t="str">
            <v>CLOSED</v>
          </cell>
          <cell r="D27187" t="str">
            <v>Medium</v>
          </cell>
          <cell r="E27187" t="str">
            <v>netscribes</v>
          </cell>
          <cell r="F27187" t="str">
            <v>netscribes</v>
          </cell>
          <cell r="G27187">
            <v>46260.779861111114</v>
          </cell>
          <cell r="H27187">
            <v>46268.511111111111</v>
          </cell>
        </row>
        <row r="27188">
          <cell r="A27188" t="str">
            <v>UCW-36687</v>
          </cell>
          <cell r="B27188" t="str">
            <v>Giva | Silver Jewellery | 125927 | 20-08-2026 &amp; 21-08-2026 (74SKUs)</v>
          </cell>
          <cell r="C27188" t="str">
            <v>CLOSED</v>
          </cell>
          <cell r="D27188" t="str">
            <v>Medium</v>
          </cell>
          <cell r="E27188" t="str">
            <v>Chirag Dubal</v>
          </cell>
          <cell r="F27188" t="str">
            <v>Shloka Chakre</v>
          </cell>
          <cell r="G27188">
            <v>46260.776388888888</v>
          </cell>
          <cell r="H27188">
            <v>46268.678472222222</v>
          </cell>
        </row>
        <row r="27189">
          <cell r="A27189" t="str">
            <v>UCW-36667</v>
          </cell>
          <cell r="B27189" t="str">
            <v>GAS AW'26 - Catalogue (67 options)</v>
          </cell>
          <cell r="C27189" t="str">
            <v>CLOSED</v>
          </cell>
          <cell r="D27189" t="str">
            <v>Medium</v>
          </cell>
          <cell r="E27189" t="str">
            <v>Chirag Dubal</v>
          </cell>
          <cell r="F27189" t="str">
            <v>Sneha Nadar</v>
          </cell>
          <cell r="G27189">
            <v>46260.719444444447</v>
          </cell>
          <cell r="H27189">
            <v>46268.531944444447</v>
          </cell>
        </row>
        <row r="27190">
          <cell r="A27190" t="str">
            <v>UCW-36662</v>
          </cell>
          <cell r="B27190" t="str">
            <v>RWB foam 30ml listing details</v>
          </cell>
          <cell r="C27190" t="str">
            <v>CLOSED</v>
          </cell>
          <cell r="D27190" t="str">
            <v>Medium</v>
          </cell>
          <cell r="E27190" t="str">
            <v>Chirag Dubal</v>
          </cell>
          <cell r="F27190" t="str">
            <v>Sneha Nadar</v>
          </cell>
          <cell r="G27190">
            <v>46260.710416666669</v>
          </cell>
          <cell r="H27190">
            <v>46267.855555555558</v>
          </cell>
        </row>
        <row r="27191">
          <cell r="A27191" t="str">
            <v>UCW-36658</v>
          </cell>
          <cell r="B27191" t="str">
            <v>CLONE - Error_Weekly Consolidated QC Report (1 July – 13 July) | Agency Name -  Netscribes</v>
          </cell>
          <cell r="C27191" t="str">
            <v>CLOSED</v>
          </cell>
          <cell r="D27191" t="str">
            <v>Medium</v>
          </cell>
          <cell r="E27191" t="str">
            <v>Chirag Dubal</v>
          </cell>
          <cell r="F27191" t="str">
            <v>Swati Shukla</v>
          </cell>
          <cell r="G27191">
            <v>46260.701388888891</v>
          </cell>
          <cell r="H27191">
            <v>46265.496527777781</v>
          </cell>
        </row>
        <row r="27192">
          <cell r="A27192" t="str">
            <v>UCW-36651</v>
          </cell>
          <cell r="B27192" t="str">
            <v>Puig GWP Cataloguing 20.8.26</v>
          </cell>
          <cell r="C27192" t="str">
            <v>SFA Stage</v>
          </cell>
          <cell r="D27192" t="str">
            <v>Medium</v>
          </cell>
          <cell r="E27192" t="str">
            <v>Chirag Dubal</v>
          </cell>
          <cell r="F27192" t="str">
            <v>Simi Raichel Zachariah</v>
          </cell>
          <cell r="G27192">
            <v>46260.69027777778</v>
          </cell>
          <cell r="H27192">
            <v>46267.790972222225</v>
          </cell>
        </row>
        <row r="27193">
          <cell r="A27193" t="str">
            <v>UCW-36643</v>
          </cell>
          <cell r="B27193" t="str">
            <v>TQ | Brand: Converse | Catalog Listing | App-Acc FA26-Ftwr Lot-2.</v>
          </cell>
          <cell r="C27193" t="str">
            <v>Uploaded/Retriggered</v>
          </cell>
          <cell r="D27193" t="str">
            <v>Medium</v>
          </cell>
          <cell r="E27193" t="str">
            <v>Chirag Dubal</v>
          </cell>
          <cell r="F27193" t="str">
            <v>Reagan D’souza</v>
          </cell>
          <cell r="G27193">
            <v>46260.674305555556</v>
          </cell>
          <cell r="H27193">
            <v>46268.872916666667</v>
          </cell>
        </row>
        <row r="27194">
          <cell r="A27194" t="str">
            <v>UCW-36633</v>
          </cell>
          <cell r="B27194" t="str">
            <v>15 New Articles - Gifts &amp; Other products</v>
          </cell>
          <cell r="C27194" t="str">
            <v>Brand to Resolve Queries</v>
          </cell>
          <cell r="D27194" t="str">
            <v>Medium</v>
          </cell>
          <cell r="E27194" t="str">
            <v>Chirag Dubal</v>
          </cell>
          <cell r="F27194" t="str">
            <v>Reagan D’souza</v>
          </cell>
          <cell r="G27194">
            <v>46260.634027777778</v>
          </cell>
          <cell r="H27194">
            <v>46266.744444444441</v>
          </cell>
        </row>
        <row r="27195">
          <cell r="A27195" t="str">
            <v>UCW-36628</v>
          </cell>
          <cell r="B27195" t="str">
            <v>New Catalogue Sheet - 20 Aug</v>
          </cell>
          <cell r="C27195" t="str">
            <v>SFA Stage</v>
          </cell>
          <cell r="D27195" t="str">
            <v>Medium</v>
          </cell>
          <cell r="E27195" t="str">
            <v>Chirag Dubal</v>
          </cell>
          <cell r="F27195" t="str">
            <v>Sneha Nadar</v>
          </cell>
          <cell r="G27195">
            <v>46260.615972222222</v>
          </cell>
          <cell r="H27195">
            <v>46267.757638888892</v>
          </cell>
        </row>
        <row r="27196">
          <cell r="A27196" t="str">
            <v>UCW-36623</v>
          </cell>
          <cell r="B27196" t="str">
            <v xml:space="preserve">TCL- New listing - Memo Paris &amp; Juliette Has A Gun GWP </v>
          </cell>
          <cell r="C27196" t="str">
            <v>SFA Stage</v>
          </cell>
          <cell r="D27196" t="str">
            <v>Medium</v>
          </cell>
          <cell r="E27196" t="str">
            <v>Chirag Dubal</v>
          </cell>
          <cell r="F27196" t="str">
            <v>Sneha Nadar</v>
          </cell>
          <cell r="G27196">
            <v>46260.595833333333</v>
          </cell>
          <cell r="H27196">
            <v>46267.853472222225</v>
          </cell>
        </row>
        <row r="27197">
          <cell r="A27197" t="str">
            <v>UCW-36619</v>
          </cell>
          <cell r="B27197" t="str">
            <v>Men&amp;Women Footwear New Styles For Tatacliq (SS'26 &amp; AW'26) - (Styles-27) 24.08.2026</v>
          </cell>
          <cell r="C27197" t="str">
            <v>CLOSED</v>
          </cell>
          <cell r="D27197" t="str">
            <v>Medium</v>
          </cell>
          <cell r="E27197" t="str">
            <v>Chirag Dubal</v>
          </cell>
          <cell r="F27197" t="str">
            <v>Shloka Chakre</v>
          </cell>
          <cell r="G27197">
            <v>46260.581944444442</v>
          </cell>
          <cell r="H27197">
            <v>46261.492361111108</v>
          </cell>
        </row>
        <row r="27198">
          <cell r="A27198" t="str">
            <v>UCW-36615</v>
          </cell>
          <cell r="B27198" t="str">
            <v>Tata Cliq New Listing_Eego Italy _Gur Overseas_Footwear_Seller ID 128558_Style 44_SKU 269_26-08-2026</v>
          </cell>
          <cell r="C27198" t="str">
            <v>CLOSED</v>
          </cell>
          <cell r="D27198" t="str">
            <v>Medium</v>
          </cell>
          <cell r="E27198" t="str">
            <v>Chirag Dubal</v>
          </cell>
          <cell r="F27198" t="str">
            <v>Shloka Chakre</v>
          </cell>
          <cell r="G27198">
            <v>46260.572916666664</v>
          </cell>
          <cell r="H27198">
            <v>46261.5</v>
          </cell>
        </row>
        <row r="27199">
          <cell r="A27199" t="str">
            <v>UCW-36609</v>
          </cell>
          <cell r="B27199" t="str">
            <v>Monkstory - Footwear - 20/08/2026 - 21 SKUs</v>
          </cell>
          <cell r="C27199" t="str">
            <v>CLOSED</v>
          </cell>
          <cell r="D27199" t="str">
            <v>Medium</v>
          </cell>
          <cell r="E27199" t="str">
            <v>Chirag Dubal</v>
          </cell>
          <cell r="F27199" t="str">
            <v>Sushma Ram</v>
          </cell>
          <cell r="G27199">
            <v>46260.561111111114</v>
          </cell>
          <cell r="H27199">
            <v>46270.486805555556</v>
          </cell>
        </row>
        <row r="27200">
          <cell r="A27200" t="str">
            <v>UCW-36604</v>
          </cell>
          <cell r="B27200" t="str">
            <v>Seller code - 128628 Platform - TCF</v>
          </cell>
          <cell r="C27200" t="str">
            <v>CLOSED</v>
          </cell>
          <cell r="D27200" t="str">
            <v>Medium</v>
          </cell>
          <cell r="E27200" t="str">
            <v>Chirag Dubal</v>
          </cell>
          <cell r="F27200" t="str">
            <v>Sneha Nadar</v>
          </cell>
          <cell r="G27200">
            <v>46260.556250000001</v>
          </cell>
          <cell r="H27200">
            <v>46268.697916666664</v>
          </cell>
        </row>
        <row r="27201">
          <cell r="A27201" t="str">
            <v>UCW-36600</v>
          </cell>
          <cell r="B27201" t="str">
            <v>New Listing_Multi Brand_Mens-Womens Footwear_129236,127776_68 Styles_407 SKUs_21-08-2026</v>
          </cell>
          <cell r="C27201" t="str">
            <v>Tech Error</v>
          </cell>
          <cell r="D27201" t="str">
            <v>Medium</v>
          </cell>
          <cell r="E27201" t="str">
            <v>Chirag Dubal</v>
          </cell>
          <cell r="F27201" t="str">
            <v>Sneha Nadar</v>
          </cell>
          <cell r="G27201">
            <v>46260.544444444444</v>
          </cell>
          <cell r="H27201">
            <v>46267.777083333334</v>
          </cell>
        </row>
        <row r="27202">
          <cell r="A27202" t="str">
            <v>UCW-36599</v>
          </cell>
          <cell r="B27202" t="str">
            <v>CLONE -  Tata Cliq Luxury - New listing - Carner Barcelona (MDP)</v>
          </cell>
          <cell r="C27202" t="str">
            <v>CLOSED Due to Inactive/Insufficient Information</v>
          </cell>
          <cell r="D27202" t="str">
            <v>Medium</v>
          </cell>
          <cell r="E27202" t="str">
            <v>Chirag Dubal</v>
          </cell>
          <cell r="F27202" t="str">
            <v>Simi Raichel Zachariah</v>
          </cell>
          <cell r="G27202">
            <v>46260.540972222225</v>
          </cell>
          <cell r="H27202">
            <v>46263.444444444445</v>
          </cell>
        </row>
        <row r="27203">
          <cell r="A27203" t="str">
            <v>UCW-36591</v>
          </cell>
          <cell r="B27203" t="str">
            <v>Baer Shoes | Footwear | 129637 | New Listings 25.08.2026</v>
          </cell>
          <cell r="C27203" t="str">
            <v>CLOSED</v>
          </cell>
          <cell r="D27203" t="str">
            <v>Medium</v>
          </cell>
          <cell r="E27203" t="str">
            <v>Chirag Dubal</v>
          </cell>
          <cell r="F27203" t="str">
            <v>Shloka Chakre</v>
          </cell>
          <cell r="G27203">
            <v>46260.509027777778</v>
          </cell>
          <cell r="H27203">
            <v>46261.833333333336</v>
          </cell>
        </row>
        <row r="27204">
          <cell r="A27204" t="str">
            <v>UCW-36589</v>
          </cell>
          <cell r="B27204" t="str">
            <v>Request to Update HSN Code, Dimensions &amp; Weight</v>
          </cell>
          <cell r="C27204" t="str">
            <v>Ticket Raised</v>
          </cell>
          <cell r="D27204" t="str">
            <v>Medium</v>
          </cell>
          <cell r="E27204" t="str">
            <v>Simi Raichel Zachariah</v>
          </cell>
          <cell r="F27204" t="str">
            <v>Simi Raichel Zachariah</v>
          </cell>
          <cell r="G27204">
            <v>46260.497916666667</v>
          </cell>
          <cell r="H27204">
            <v>46266.816666666666</v>
          </cell>
        </row>
        <row r="27205">
          <cell r="A27205" t="str">
            <v>UCW-36578</v>
          </cell>
          <cell r="B27205" t="str">
            <v>Clone - Guess Footwear Men &amp; Women (New) 15 Options 20-08-2026</v>
          </cell>
          <cell r="C27205" t="str">
            <v>CLOSED</v>
          </cell>
          <cell r="D27205" t="str">
            <v>Medium</v>
          </cell>
          <cell r="E27205" t="str">
            <v>Chirag Dubal</v>
          </cell>
          <cell r="F27205" t="str">
            <v>netscribes</v>
          </cell>
          <cell r="G27205">
            <v>46259.79791666667</v>
          </cell>
          <cell r="H27205">
            <v>46261.477777777778</v>
          </cell>
        </row>
        <row r="27206">
          <cell r="A27206" t="str">
            <v>UCW-36558</v>
          </cell>
          <cell r="B27206" t="str">
            <v>CLONE - Saucony men's Listing Template</v>
          </cell>
          <cell r="C27206" t="str">
            <v>CLOSED</v>
          </cell>
          <cell r="D27206" t="str">
            <v>Medium</v>
          </cell>
          <cell r="E27206" t="str">
            <v>Chirag Dubal</v>
          </cell>
          <cell r="F27206" t="str">
            <v>Simi Raichel Zachariah</v>
          </cell>
          <cell r="G27206">
            <v>46259.751388888886</v>
          </cell>
          <cell r="H27206">
            <v>46266.767361111109</v>
          </cell>
        </row>
        <row r="27207">
          <cell r="A27207" t="str">
            <v>UCW-36555</v>
          </cell>
          <cell r="B27207" t="str">
            <v>CLONE - MNY | Super Stay Matte Ink PDP | Tata Cliq Fashion | 125928 | 2638337</v>
          </cell>
          <cell r="C27207" t="str">
            <v>CLOSED</v>
          </cell>
          <cell r="D27207" t="str">
            <v>Medium</v>
          </cell>
          <cell r="E27207" t="str">
            <v>Chirag Dubal</v>
          </cell>
          <cell r="F27207" t="str">
            <v>Simi Raichel Zachariah</v>
          </cell>
          <cell r="G27207">
            <v>46259.748611111114</v>
          </cell>
          <cell r="H27207">
            <v>46266.690972222219</v>
          </cell>
        </row>
        <row r="27208">
          <cell r="A27208" t="str">
            <v>UCW-36554</v>
          </cell>
          <cell r="B27208" t="str">
            <v>CLONE - MNY | Serum Lipstick EXT Listing | Tata Cliq Fashion 125928 | 2775297</v>
          </cell>
          <cell r="C27208" t="str">
            <v>CLOSED</v>
          </cell>
          <cell r="D27208" t="str">
            <v>Medium</v>
          </cell>
          <cell r="E27208" t="str">
            <v>Chirag Dubal</v>
          </cell>
          <cell r="F27208" t="str">
            <v>Simi Raichel Zachariah</v>
          </cell>
          <cell r="G27208">
            <v>46259.74722222222</v>
          </cell>
          <cell r="H27208">
            <v>46270.481944444444</v>
          </cell>
        </row>
        <row r="27209">
          <cell r="A27209" t="str">
            <v>UCW-36553</v>
          </cell>
          <cell r="B27209" t="str">
            <v>TOP MGMT ESC- 129589061939372- Delayed Delivery Pre Hotc</v>
          </cell>
          <cell r="C27209" t="str">
            <v>CLOSED</v>
          </cell>
          <cell r="D27209" t="str">
            <v>Medium</v>
          </cell>
          <cell r="E27209" t="str">
            <v>Chirag Dubal</v>
          </cell>
          <cell r="F27209" t="str">
            <v>Swati Shukla</v>
          </cell>
          <cell r="G27209">
            <v>46259.745833333334</v>
          </cell>
          <cell r="H27209">
            <v>46261.660416666666</v>
          </cell>
        </row>
        <row r="27210">
          <cell r="A27210" t="str">
            <v>UCW-36536</v>
          </cell>
          <cell r="B27210" t="str">
            <v>CLONE -  Bitiya by bhama - New catalog</v>
          </cell>
          <cell r="C27210" t="str">
            <v>SFA Stage</v>
          </cell>
          <cell r="D27210" t="str">
            <v>Medium</v>
          </cell>
          <cell r="E27210" t="str">
            <v>Chirag Dubal</v>
          </cell>
          <cell r="F27210" t="str">
            <v>Simi Raichel Zachariah</v>
          </cell>
          <cell r="G27210">
            <v>46259.694444444445</v>
          </cell>
          <cell r="H27210">
            <v>46263.638888888891</v>
          </cell>
        </row>
        <row r="27211">
          <cell r="A27211" t="str">
            <v>UCW-36531</v>
          </cell>
          <cell r="B27211" t="str">
            <v xml:space="preserve"> Tata Cliq-Multi Brand-Footwear -129236,127776 - 13-08-2026</v>
          </cell>
          <cell r="C27211" t="str">
            <v>CLOSED</v>
          </cell>
          <cell r="D27211" t="str">
            <v>Medium</v>
          </cell>
          <cell r="E27211" t="str">
            <v>Chirag Dubal</v>
          </cell>
          <cell r="F27211" t="str">
            <v>Simi Raichel Zachariah</v>
          </cell>
          <cell r="G27211">
            <v>46259.676388888889</v>
          </cell>
          <cell r="H27211">
            <v>46270.496527777781</v>
          </cell>
        </row>
        <row r="27212">
          <cell r="A27212" t="str">
            <v>UCW-36521</v>
          </cell>
          <cell r="B27212" t="str">
            <v>Guess Footwear Men &amp; Women (New) 15 Options 20-08-2026</v>
          </cell>
          <cell r="C27212" t="str">
            <v>FAILED</v>
          </cell>
          <cell r="D27212" t="str">
            <v>Medium</v>
          </cell>
          <cell r="E27212" t="str">
            <v>Chirag Dubal</v>
          </cell>
          <cell r="F27212" t="str">
            <v>Shloka Chakre</v>
          </cell>
          <cell r="G27212">
            <v>46259.631249999999</v>
          </cell>
          <cell r="H27212">
            <v>46259.791666666664</v>
          </cell>
        </row>
        <row r="27213">
          <cell r="A27213" t="str">
            <v>UCW-36520</v>
          </cell>
          <cell r="B27213" t="str">
            <v>Updated Images x Aloe Vera &amp; Neem x Tata</v>
          </cell>
          <cell r="C27213" t="str">
            <v>CLOSED</v>
          </cell>
          <cell r="D27213" t="str">
            <v>Medium</v>
          </cell>
          <cell r="E27213" t="str">
            <v>Chirag Dubal</v>
          </cell>
          <cell r="F27213" t="str">
            <v>Simi Raichel Zachariah</v>
          </cell>
          <cell r="G27213">
            <v>46259.620138888888</v>
          </cell>
          <cell r="H27213">
            <v>46266.59097222222</v>
          </cell>
        </row>
        <row r="27214">
          <cell r="A27214" t="str">
            <v>UCW-36490</v>
          </cell>
          <cell r="B27214" t="str">
            <v>The Souled Store Footwear 123858 19-08-2026</v>
          </cell>
          <cell r="C27214" t="str">
            <v>CLOSED</v>
          </cell>
          <cell r="D27214" t="str">
            <v>Medium</v>
          </cell>
          <cell r="E27214" t="str">
            <v>Chirag Dubal</v>
          </cell>
          <cell r="F27214" t="str">
            <v>Simi Raichel Zachariah</v>
          </cell>
          <cell r="G27214">
            <v>46259.456250000003</v>
          </cell>
          <cell r="H27214">
            <v>46261.46875</v>
          </cell>
        </row>
        <row r="27215">
          <cell r="A27215" t="str">
            <v>UCW-36487</v>
          </cell>
          <cell r="B27215" t="str">
            <v>CLONE - CLONE - New Listing Template :- 01-08-2026</v>
          </cell>
          <cell r="C27215" t="str">
            <v>SFA Stage</v>
          </cell>
          <cell r="D27215" t="str">
            <v>Medium</v>
          </cell>
          <cell r="E27215" t="str">
            <v>Chirag Dubal</v>
          </cell>
          <cell r="F27215" t="str">
            <v>Simi Raichel Zachariah</v>
          </cell>
          <cell r="G27215">
            <v>46259.443749999999</v>
          </cell>
          <cell r="H27215">
            <v>46265.707638888889</v>
          </cell>
        </row>
        <row r="27216">
          <cell r="A27216" t="str">
            <v>UCW-36481</v>
          </cell>
          <cell r="B27216" t="str">
            <v>Error_Weekly Consolidated QC Report (1 July – 13 July) | Agency Name -  Netscribes</v>
          </cell>
          <cell r="C27216" t="str">
            <v>CLOSED</v>
          </cell>
          <cell r="D27216" t="str">
            <v>Medium</v>
          </cell>
          <cell r="E27216" t="str">
            <v>Reagan D’souza</v>
          </cell>
          <cell r="F27216" t="str">
            <v>Swati Shukla</v>
          </cell>
          <cell r="G27216">
            <v>46258.800694444442</v>
          </cell>
          <cell r="H27216">
            <v>46260.412499999999</v>
          </cell>
        </row>
        <row r="27217">
          <cell r="A27217" t="str">
            <v>UCW-36465</v>
          </cell>
          <cell r="B27217" t="str">
            <v>La Prairie x TCL - 2026 2H New Launches Details &amp; Cataloguing</v>
          </cell>
          <cell r="C27217" t="str">
            <v>CLOSED Due to Inactive/Insufficient Information</v>
          </cell>
          <cell r="D27217" t="str">
            <v>Medium</v>
          </cell>
          <cell r="E27217" t="str">
            <v>Chirag Dubal</v>
          </cell>
          <cell r="F27217" t="str">
            <v>Shloka Chakre</v>
          </cell>
          <cell r="G27217">
            <v>46258.756249999999</v>
          </cell>
          <cell r="H27217">
            <v>46263.409722222219</v>
          </cell>
        </row>
        <row r="27218">
          <cell r="A27218" t="str">
            <v>UCW-36454</v>
          </cell>
          <cell r="B27218" t="str">
            <v>[EXT] Fw: TATA EAN Update</v>
          </cell>
          <cell r="C27218" t="str">
            <v>CLOSED</v>
          </cell>
          <cell r="D27218" t="str">
            <v>Medium</v>
          </cell>
          <cell r="E27218" t="str">
            <v>Chirag Dubal</v>
          </cell>
          <cell r="F27218" t="str">
            <v>Simi Raichel Zachariah</v>
          </cell>
          <cell r="G27218">
            <v>46258.725694444445</v>
          </cell>
          <cell r="H27218">
            <v>46268.743055555555</v>
          </cell>
        </row>
        <row r="27219">
          <cell r="A27219" t="str">
            <v>UCW-36450</v>
          </cell>
          <cell r="B27219" t="str">
            <v>September'26 Order Cycle - Fragrances - Samples + NPLs + GWPs: TCL</v>
          </cell>
          <cell r="C27219" t="str">
            <v>CLOSED</v>
          </cell>
          <cell r="D27219" t="str">
            <v>Medium</v>
          </cell>
          <cell r="E27219" t="str">
            <v>Chirag Dubal</v>
          </cell>
          <cell r="F27219" t="str">
            <v>Simi Raichel Zachariah</v>
          </cell>
          <cell r="G27219">
            <v>46258.674305555556</v>
          </cell>
          <cell r="H27219">
            <v>46270.465277777781</v>
          </cell>
        </row>
        <row r="27220">
          <cell r="A27220" t="str">
            <v>UCW-36440</v>
          </cell>
          <cell r="B27220" t="str">
            <v>Accessorize London X Tata Cliq _Jewellery Catalogue_19-08-2026</v>
          </cell>
          <cell r="C27220" t="str">
            <v>CLOSED</v>
          </cell>
          <cell r="D27220" t="str">
            <v>Medium</v>
          </cell>
          <cell r="E27220" t="str">
            <v>Mohd Tahir Shaikh</v>
          </cell>
          <cell r="F27220" t="str">
            <v>Simi Raichel Zachariah</v>
          </cell>
          <cell r="G27220">
            <v>46258.628472222219</v>
          </cell>
          <cell r="H27220">
            <v>46270.475694444445</v>
          </cell>
        </row>
        <row r="27221">
          <cell r="A27221" t="str">
            <v>UCW-36439</v>
          </cell>
          <cell r="B27221" t="str">
            <v>Palmonas | Fashion Jwellery | 128366 | 20-08-2026, 20 GIFT BOX</v>
          </cell>
          <cell r="C27221" t="str">
            <v>CLOSED Due to Inactive/Insufficient Information</v>
          </cell>
          <cell r="D27221" t="str">
            <v>Medium</v>
          </cell>
          <cell r="E27221" t="str">
            <v>Chirag Dubal</v>
          </cell>
          <cell r="F27221" t="str">
            <v>Simi Raichel Zachariah</v>
          </cell>
          <cell r="G27221">
            <v>46258.625</v>
          </cell>
          <cell r="H27221">
            <v>46260.745138888888</v>
          </cell>
        </row>
        <row r="27222">
          <cell r="A27222" t="str">
            <v>UCW-36437</v>
          </cell>
          <cell r="B27222" t="str">
            <v>CLONE -  Amouage Launch | TCL - Cataloguing Details | July 2026</v>
          </cell>
          <cell r="C27222" t="str">
            <v>CLOSED</v>
          </cell>
          <cell r="D27222" t="str">
            <v>Medium</v>
          </cell>
          <cell r="E27222" t="str">
            <v>netscribes</v>
          </cell>
          <cell r="F27222" t="str">
            <v>netscribes</v>
          </cell>
          <cell r="G27222">
            <v>46258.617361111108</v>
          </cell>
          <cell r="H27222">
            <v>46260.379861111112</v>
          </cell>
        </row>
        <row r="27223">
          <cell r="A27223" t="str">
            <v>UCW-36433</v>
          </cell>
          <cell r="B27223" t="str">
            <v xml:space="preserve">Seller ID :126768 &amp; 127197  - Images Updation </v>
          </cell>
          <cell r="C27223" t="str">
            <v>CLOSED</v>
          </cell>
          <cell r="D27223" t="str">
            <v>Medium</v>
          </cell>
          <cell r="E27223" t="str">
            <v>Chirag Dubal</v>
          </cell>
          <cell r="F27223" t="str">
            <v>Simi Raichel Zachariah</v>
          </cell>
          <cell r="G27223">
            <v>46258.584027777775</v>
          </cell>
          <cell r="H27223">
            <v>46268.674305555556</v>
          </cell>
        </row>
        <row r="27224">
          <cell r="A27224" t="str">
            <v>UCW-36431</v>
          </cell>
          <cell r="B27224" t="str">
            <v xml:space="preserve">BAGATT - Bugatti Size addition template </v>
          </cell>
          <cell r="C27224" t="str">
            <v>SFA Stage</v>
          </cell>
          <cell r="D27224" t="str">
            <v>Medium</v>
          </cell>
          <cell r="E27224" t="str">
            <v>Chirag Dubal</v>
          </cell>
          <cell r="F27224" t="str">
            <v>Shloka Chakre</v>
          </cell>
          <cell r="G27224">
            <v>46258.57916666667</v>
          </cell>
          <cell r="H27224">
            <v>46265.765972222223</v>
          </cell>
        </row>
        <row r="27225">
          <cell r="A27225" t="str">
            <v>UCW-36426</v>
          </cell>
          <cell r="B27225" t="str">
            <v>TataCliq X Bewakoof II Size Chart UpdateII 12-08-2026</v>
          </cell>
          <cell r="C27225" t="str">
            <v>CLOSED</v>
          </cell>
          <cell r="D27225" t="str">
            <v>Medium</v>
          </cell>
          <cell r="E27225" t="str">
            <v>Chirag Dubal</v>
          </cell>
          <cell r="F27225" t="str">
            <v>Simi Raichel Zachariah</v>
          </cell>
          <cell r="G27225">
            <v>46258.561111111114</v>
          </cell>
          <cell r="H27225">
            <v>46266.451388888891</v>
          </cell>
        </row>
        <row r="27226">
          <cell r="A27226" t="str">
            <v>UCW-36423</v>
          </cell>
          <cell r="B27226" t="str">
            <v>CLONE - MAC NPL Listing July'26</v>
          </cell>
          <cell r="C27226" t="str">
            <v>CLOSED</v>
          </cell>
          <cell r="D27226" t="str">
            <v>Medium</v>
          </cell>
          <cell r="E27226" t="str">
            <v>Chirag Dubal</v>
          </cell>
          <cell r="F27226" t="str">
            <v>Simi Raichel Zachariah</v>
          </cell>
          <cell r="G27226">
            <v>46258.544444444444</v>
          </cell>
          <cell r="H27226">
            <v>46268.720138888886</v>
          </cell>
        </row>
        <row r="27227">
          <cell r="A27227" t="str">
            <v>UCW-36417</v>
          </cell>
          <cell r="B27227" t="str">
            <v>Diwali Box| 2733568|TCL</v>
          </cell>
          <cell r="C27227" t="str">
            <v>CLOSED</v>
          </cell>
          <cell r="D27227" t="str">
            <v>Medium</v>
          </cell>
          <cell r="E27227" t="str">
            <v>Chirag Dubal</v>
          </cell>
          <cell r="F27227" t="str">
            <v>Simi Raichel Zachariah</v>
          </cell>
          <cell r="G27227">
            <v>46258.535416666666</v>
          </cell>
          <cell r="H27227">
            <v>46268.697222222225</v>
          </cell>
        </row>
        <row r="27228">
          <cell r="A27228" t="str">
            <v>UCW-36415</v>
          </cell>
          <cell r="B27228" t="str">
            <v>Sebastian Image Correction</v>
          </cell>
          <cell r="C27228" t="str">
            <v>Uploaded/Retriggered</v>
          </cell>
          <cell r="D27228" t="str">
            <v>Medium</v>
          </cell>
          <cell r="E27228" t="str">
            <v>Chirag Dubal</v>
          </cell>
          <cell r="F27228" t="str">
            <v>Simi Raichel Zachariah</v>
          </cell>
          <cell r="G27228">
            <v>46258.511805555558</v>
          </cell>
          <cell r="H27228">
            <v>46260.663194444445</v>
          </cell>
        </row>
        <row r="27229">
          <cell r="A27229" t="str">
            <v>UCW-36414</v>
          </cell>
          <cell r="B27229" t="str">
            <v>CLONE - Limese X SOR - ANUA Listing sheet</v>
          </cell>
          <cell r="C27229" t="str">
            <v>Uploaded/Retriggered</v>
          </cell>
          <cell r="D27229" t="str">
            <v>Medium</v>
          </cell>
          <cell r="E27229" t="str">
            <v>netscribes</v>
          </cell>
          <cell r="F27229" t="str">
            <v>netscribes</v>
          </cell>
          <cell r="G27229">
            <v>46258.511805555558</v>
          </cell>
          <cell r="H27229">
            <v>46270.460416666669</v>
          </cell>
        </row>
        <row r="27230">
          <cell r="A27230" t="str">
            <v>UCW-36411</v>
          </cell>
          <cell r="B27230" t="str">
            <v>Request for MRP, EAN, Images &amp; Manufacturer Details Update</v>
          </cell>
          <cell r="C27230" t="str">
            <v>Tech Error</v>
          </cell>
          <cell r="D27230" t="str">
            <v>Medium</v>
          </cell>
          <cell r="E27230" t="str">
            <v>Chirag Dubal</v>
          </cell>
          <cell r="F27230" t="str">
            <v>Simi Raichel Zachariah</v>
          </cell>
          <cell r="G27230">
            <v>46258.502083333333</v>
          </cell>
          <cell r="H27230">
            <v>46259.453472222223</v>
          </cell>
        </row>
        <row r="27231">
          <cell r="A27231" t="str">
            <v>UCW-36404</v>
          </cell>
          <cell r="B27231" t="str">
            <v>Gift Boxes listing – Content Sheet Attached: TATA Cliq x HMB</v>
          </cell>
          <cell r="C27231" t="str">
            <v>CLOSED</v>
          </cell>
          <cell r="D27231" t="str">
            <v>Medium</v>
          </cell>
          <cell r="E27231" t="str">
            <v>Chirag Dubal</v>
          </cell>
          <cell r="F27231" t="str">
            <v>Simi Raichel Zachariah</v>
          </cell>
          <cell r="G27231">
            <v>46258.455555555556</v>
          </cell>
          <cell r="H27231">
            <v>46268.665972222225</v>
          </cell>
        </row>
        <row r="27232">
          <cell r="A27232" t="str">
            <v>UCW-36403</v>
          </cell>
          <cell r="B27232" t="str">
            <v xml:space="preserve"> Images update | Tata Cliq | Miduty</v>
          </cell>
          <cell r="C27232" t="str">
            <v>CLOSED</v>
          </cell>
          <cell r="D27232" t="str">
            <v>Medium</v>
          </cell>
          <cell r="E27232" t="str">
            <v>Chirag Dubal</v>
          </cell>
          <cell r="F27232" t="str">
            <v>Simi Raichel Zachariah</v>
          </cell>
          <cell r="G27232">
            <v>46258.452777777777</v>
          </cell>
          <cell r="H27232">
            <v>46258.763888888891</v>
          </cell>
        </row>
        <row r="27233">
          <cell r="A27233" t="str">
            <v>UCW-36399</v>
          </cell>
          <cell r="B27233" t="str">
            <v>Tata Cliq Luxury  - New listing - Bvlgari and Hermès (GWP) 17-08-2026</v>
          </cell>
          <cell r="C27233" t="str">
            <v>CLOSED</v>
          </cell>
          <cell r="D27233" t="str">
            <v>Medium</v>
          </cell>
          <cell r="E27233" t="str">
            <v>Chirag Dubal</v>
          </cell>
          <cell r="F27233" t="str">
            <v>Simi Raichel Zachariah</v>
          </cell>
          <cell r="G27233">
            <v>46258.434027777781</v>
          </cell>
          <cell r="H27233">
            <v>46268.661111111112</v>
          </cell>
        </row>
        <row r="27234">
          <cell r="A27234" t="str">
            <v>UCW-36398</v>
          </cell>
          <cell r="B27234" t="str">
            <v>Tata Cliq - New listing - Kylie Minogue &amp; Stetson(New launch)</v>
          </cell>
          <cell r="C27234" t="str">
            <v>CLOSED Due to Inactive/Insufficient Information</v>
          </cell>
          <cell r="D27234" t="str">
            <v>Medium</v>
          </cell>
          <cell r="E27234" t="str">
            <v>Chirag Dubal</v>
          </cell>
          <cell r="F27234" t="str">
            <v>Simi Raichel Zachariah</v>
          </cell>
          <cell r="G27234">
            <v>46258.431944444441</v>
          </cell>
          <cell r="H27234">
            <v>46263.443055555559</v>
          </cell>
        </row>
        <row r="27235">
          <cell r="A27235" t="str">
            <v>UCW-36397</v>
          </cell>
          <cell r="B27235" t="str">
            <v xml:space="preserve"> Tata Cliq - New Listing - Ferragamo ( Fiamma Assoluta )</v>
          </cell>
          <cell r="C27235" t="str">
            <v>CLOSED</v>
          </cell>
          <cell r="D27235" t="str">
            <v>Medium</v>
          </cell>
          <cell r="E27235" t="str">
            <v>Chirag Dubal</v>
          </cell>
          <cell r="F27235" t="str">
            <v>Simi Raichel Zachariah</v>
          </cell>
          <cell r="G27235">
            <v>46258.429166666669</v>
          </cell>
          <cell r="H27235">
            <v>46268.65625</v>
          </cell>
        </row>
        <row r="27236">
          <cell r="A27236" t="str">
            <v>UCW-36388</v>
          </cell>
          <cell r="B27236" t="str">
            <v xml:space="preserve"> Error_Weekly Consolidated QC Report (1 July – 13 July) | Agency Name -  Netscribes</v>
          </cell>
          <cell r="C27236" t="str">
            <v>CLOSED</v>
          </cell>
          <cell r="D27236" t="str">
            <v>Medium</v>
          </cell>
          <cell r="E27236" t="str">
            <v>Reagan D’souza</v>
          </cell>
          <cell r="F27236" t="str">
            <v>Swati Shukla</v>
          </cell>
          <cell r="G27236">
            <v>46256.948611111111</v>
          </cell>
          <cell r="H27236">
            <v>46268.583333333336</v>
          </cell>
        </row>
        <row r="27237">
          <cell r="A27237" t="str">
            <v>UCW-36384</v>
          </cell>
          <cell r="B27237" t="str">
            <v xml:space="preserve">Cloned-Cin Cin - 07-08-2026 - 128398 - Daily Wear </v>
          </cell>
          <cell r="C27237" t="str">
            <v>CLOSED</v>
          </cell>
          <cell r="D27237" t="str">
            <v>Medium</v>
          </cell>
          <cell r="E27237" t="str">
            <v>Chirag Dubal</v>
          </cell>
          <cell r="F27237" t="str">
            <v>netscribes</v>
          </cell>
          <cell r="G27237">
            <v>46256.656944444447</v>
          </cell>
          <cell r="H27237">
            <v>46261.460416666669</v>
          </cell>
        </row>
        <row r="27238">
          <cell r="A27238" t="str">
            <v>UCW-36379</v>
          </cell>
          <cell r="B27238" t="str">
            <v>Superyou - Pouch to Jar Transition - 500g Packs</v>
          </cell>
          <cell r="C27238" t="str">
            <v>FAILED</v>
          </cell>
          <cell r="D27238" t="str">
            <v>Medium</v>
          </cell>
          <cell r="E27238" t="str">
            <v>Chirag Dubal</v>
          </cell>
          <cell r="F27238" t="str">
            <v>Simi Raichel Zachariah</v>
          </cell>
          <cell r="G27238">
            <v>46255.991666666669</v>
          </cell>
          <cell r="H27238">
            <v>46255.991666666669</v>
          </cell>
        </row>
        <row r="27239">
          <cell r="A27239" t="str">
            <v>UCW-36372</v>
          </cell>
          <cell r="B27239" t="str">
            <v>Error_Weekly Consolidated QC Report (1 July – 13 July) | Agency Name -  Netscribes</v>
          </cell>
          <cell r="C27239" t="str">
            <v>CLOSED</v>
          </cell>
          <cell r="D27239" t="str">
            <v>Medium</v>
          </cell>
          <cell r="E27239" t="str">
            <v>Reagan D’souza</v>
          </cell>
          <cell r="F27239" t="str">
            <v>Swati Shukla</v>
          </cell>
          <cell r="G27239">
            <v>46255.799305555556</v>
          </cell>
          <cell r="H27239">
            <v>46260.411805555559</v>
          </cell>
        </row>
        <row r="27240">
          <cell r="A27240" t="str">
            <v>UCW-36367</v>
          </cell>
          <cell r="B27240" t="str">
            <v>SKP Spa Essence New Launch - Tata</v>
          </cell>
          <cell r="C27240" t="str">
            <v>CLOSED</v>
          </cell>
          <cell r="D27240" t="str">
            <v>Medium</v>
          </cell>
          <cell r="E27240" t="str">
            <v>Chirag Dubal</v>
          </cell>
          <cell r="F27240" t="str">
            <v>Simi Raichel Zachariah</v>
          </cell>
          <cell r="G27240">
            <v>46255.76458333333</v>
          </cell>
          <cell r="H27240">
            <v>46268.646527777775</v>
          </cell>
        </row>
        <row r="27241">
          <cell r="A27241" t="str">
            <v>UCW-36364</v>
          </cell>
          <cell r="B27241" t="str">
            <v>SEPT NPL Cataloguing TCL</v>
          </cell>
          <cell r="C27241" t="str">
            <v>CLOSED Due to Inactive/Insufficient Information</v>
          </cell>
          <cell r="D27241" t="str">
            <v>Medium</v>
          </cell>
          <cell r="E27241" t="str">
            <v>Chirag Dubal</v>
          </cell>
          <cell r="F27241" t="str">
            <v>Simi Raichel Zachariah</v>
          </cell>
          <cell r="G27241">
            <v>46255.740972222222</v>
          </cell>
          <cell r="H27241">
            <v>46262.451388888891</v>
          </cell>
        </row>
        <row r="27242">
          <cell r="A27242" t="str">
            <v>UCW-36361</v>
          </cell>
          <cell r="B27242" t="str">
            <v xml:space="preserve">Rabanne Million RE26 Cataloguing </v>
          </cell>
          <cell r="C27242" t="str">
            <v>CLOSED</v>
          </cell>
          <cell r="D27242" t="str">
            <v>Medium</v>
          </cell>
          <cell r="E27242" t="str">
            <v>Chirag Dubal</v>
          </cell>
          <cell r="F27242" t="str">
            <v>Simi Raichel Zachariah</v>
          </cell>
          <cell r="G27242">
            <v>46255.729861111111</v>
          </cell>
          <cell r="H27242">
            <v>46268.642361111109</v>
          </cell>
        </row>
        <row r="27243">
          <cell r="A27243" t="str">
            <v>UCW-36360</v>
          </cell>
          <cell r="B27243" t="str">
            <v>Puig NPD Cataloguing 12.08.26</v>
          </cell>
          <cell r="C27243" t="str">
            <v>CLOSED</v>
          </cell>
          <cell r="D27243" t="str">
            <v>Medium</v>
          </cell>
          <cell r="E27243" t="str">
            <v>Chirag Dubal</v>
          </cell>
          <cell r="F27243" t="str">
            <v>Simi Raichel Zachariah</v>
          </cell>
          <cell r="G27243">
            <v>46255.723611111112</v>
          </cell>
          <cell r="H27243">
            <v>46260.436111111114</v>
          </cell>
        </row>
        <row r="27244">
          <cell r="A27244" t="str">
            <v>UCW-36355</v>
          </cell>
          <cell r="B27244" t="str">
            <v>Under Armour Listing (128047)-14/08/2026</v>
          </cell>
          <cell r="C27244" t="str">
            <v>CLOSED</v>
          </cell>
          <cell r="D27244" t="str">
            <v>Medium</v>
          </cell>
          <cell r="E27244" t="str">
            <v>Chirag Dubal</v>
          </cell>
          <cell r="F27244" t="str">
            <v>Simi Raichel Zachariah</v>
          </cell>
          <cell r="G27244">
            <v>46255.698611111111</v>
          </cell>
          <cell r="H27244">
            <v>46258.774305555555</v>
          </cell>
        </row>
        <row r="27245">
          <cell r="A27245" t="str">
            <v>UCW-36353</v>
          </cell>
          <cell r="B27245" t="str">
            <v>Koskii - 12-08-2026 - 129333 - Festive Wear</v>
          </cell>
          <cell r="C27245" t="str">
            <v>CLOSED</v>
          </cell>
          <cell r="D27245" t="str">
            <v>Medium</v>
          </cell>
          <cell r="E27245" t="str">
            <v>Chirag Dubal</v>
          </cell>
          <cell r="F27245" t="str">
            <v>Simi Raichel Zachariah</v>
          </cell>
          <cell r="G27245">
            <v>46255.690972222219</v>
          </cell>
          <cell r="H27245">
            <v>46260.443749999999</v>
          </cell>
        </row>
        <row r="27246">
          <cell r="A27246" t="str">
            <v>UCW-36340</v>
          </cell>
          <cell r="B27246" t="str">
            <v>ONLY AW26 (LOT-1) (TATA CLIQ Template)-17.08.2026</v>
          </cell>
          <cell r="C27246" t="str">
            <v>CLOSED</v>
          </cell>
          <cell r="D27246" t="str">
            <v>Medium</v>
          </cell>
          <cell r="E27246" t="str">
            <v>Chirag Dubal</v>
          </cell>
          <cell r="F27246" t="str">
            <v>Simi Raichel Zachariah</v>
          </cell>
          <cell r="G27246">
            <v>46255.584722222222</v>
          </cell>
          <cell r="H27246">
            <v>46263.668055555558</v>
          </cell>
        </row>
        <row r="27247">
          <cell r="A27247" t="str">
            <v>UCW-36338</v>
          </cell>
          <cell r="B27247" t="str">
            <v>CLONE - Changes In The Products - HOUSE OF CDC FASHION PVT LTD</v>
          </cell>
          <cell r="C27247" t="str">
            <v>CLOSED</v>
          </cell>
          <cell r="D27247" t="str">
            <v>Medium</v>
          </cell>
          <cell r="E27247" t="str">
            <v>netscribes</v>
          </cell>
          <cell r="F27247" t="str">
            <v>netscribes</v>
          </cell>
          <cell r="G27247">
            <v>46255.548611111109</v>
          </cell>
          <cell r="H27247">
            <v>46258.597916666666</v>
          </cell>
        </row>
        <row r="27248">
          <cell r="A27248" t="str">
            <v>UCW-36336</v>
          </cell>
          <cell r="B27248" t="str">
            <v xml:space="preserve"> [EXTERNAL] RE: PI Tata Cliq - 14th July</v>
          </cell>
          <cell r="C27248" t="str">
            <v>CLOSED</v>
          </cell>
          <cell r="D27248" t="str">
            <v>Medium</v>
          </cell>
          <cell r="E27248" t="str">
            <v>Chirag Dubal</v>
          </cell>
          <cell r="F27248" t="str">
            <v>Simi Raichel Zachariah</v>
          </cell>
          <cell r="G27248">
            <v>46255.540277777778</v>
          </cell>
          <cell r="H27248">
            <v>46261.451388888891</v>
          </cell>
        </row>
        <row r="27249">
          <cell r="A27249" t="str">
            <v>UCW-36323</v>
          </cell>
          <cell r="B27249" t="str">
            <v>CLONE - CLONE - CLONE - CLONE - CLONE - Error_Weekly Consolidated QC Report (1 July – 13 July) | Agency Name -  Netscribes</v>
          </cell>
          <cell r="C27249" t="str">
            <v>CLOSED</v>
          </cell>
          <cell r="D27249" t="str">
            <v>Medium</v>
          </cell>
          <cell r="E27249" t="str">
            <v>Chirag Dubal</v>
          </cell>
          <cell r="F27249" t="str">
            <v>Swati Shukla</v>
          </cell>
          <cell r="G27249">
            <v>46254.800694444442</v>
          </cell>
          <cell r="H27249">
            <v>46265.466666666667</v>
          </cell>
        </row>
        <row r="27250">
          <cell r="A27250" t="str">
            <v>UCW-36312</v>
          </cell>
          <cell r="B27250" t="str">
            <v>MAC Cataloguing - Aug'26</v>
          </cell>
          <cell r="C27250" t="str">
            <v>CLOSED</v>
          </cell>
          <cell r="D27250" t="str">
            <v>Medium</v>
          </cell>
          <cell r="E27250" t="str">
            <v>Chirag Dubal</v>
          </cell>
          <cell r="F27250" t="str">
            <v>Simi Raichel Zachariah</v>
          </cell>
          <cell r="G27250">
            <v>46254.727083333331</v>
          </cell>
          <cell r="H27250">
            <v>46260.504861111112</v>
          </cell>
        </row>
        <row r="27251">
          <cell r="A27251" t="str">
            <v>UCW-36311</v>
          </cell>
          <cell r="B27251" t="str">
            <v>L'Occi X TataCliQ_New Listings</v>
          </cell>
          <cell r="C27251" t="str">
            <v>CLOSED</v>
          </cell>
          <cell r="D27251" t="str">
            <v>Medium</v>
          </cell>
          <cell r="E27251" t="str">
            <v>Chirag Dubal</v>
          </cell>
          <cell r="F27251" t="str">
            <v>Simi Raichel Zachariah</v>
          </cell>
          <cell r="G27251">
            <v>46254.724305555559</v>
          </cell>
          <cell r="H27251">
            <v>46268.636111111111</v>
          </cell>
        </row>
        <row r="27252">
          <cell r="A27252" t="str">
            <v>UCW-36307</v>
          </cell>
          <cell r="B27252" t="str">
            <v>Fabindia – Apparel | Jewellery – Seller Code-126453 – SKU Count-1199 – Style Count-448 – 13-08-2026</v>
          </cell>
          <cell r="C27252" t="str">
            <v>CLOSED</v>
          </cell>
          <cell r="D27252" t="str">
            <v>Medium</v>
          </cell>
          <cell r="E27252" t="str">
            <v>Chirag Dubal</v>
          </cell>
          <cell r="F27252" t="str">
            <v>Simi Raichel Zachariah</v>
          </cell>
          <cell r="G27252">
            <v>46254.688888888886</v>
          </cell>
          <cell r="H27252">
            <v>46268.742361111108</v>
          </cell>
        </row>
        <row r="27253">
          <cell r="A27253" t="str">
            <v>UCW-36304</v>
          </cell>
          <cell r="B27253" t="str">
            <v xml:space="preserve"> Palmonas | Fashion Jwellery | 128366 | 19-08-2026, 37 SKUs Rakhi and Rakhi combos</v>
          </cell>
          <cell r="C27253" t="str">
            <v>CLOSED</v>
          </cell>
          <cell r="D27253" t="str">
            <v>Medium</v>
          </cell>
          <cell r="E27253" t="str">
            <v>Chirag Dubal</v>
          </cell>
          <cell r="F27253" t="str">
            <v>Simi Raichel Zachariah</v>
          </cell>
          <cell r="G27253">
            <v>46254.62777777778</v>
          </cell>
          <cell r="H27253">
            <v>46258.657638888886</v>
          </cell>
        </row>
        <row r="27254">
          <cell r="A27254" t="str">
            <v>UCW-36303</v>
          </cell>
          <cell r="B27254" t="str">
            <v>Image Update - MP000000031301062 -WONDERCHEF- IMAGE UPDATE</v>
          </cell>
          <cell r="C27254" t="str">
            <v>CLOSED</v>
          </cell>
          <cell r="D27254" t="str">
            <v>Medium</v>
          </cell>
          <cell r="E27254" t="str">
            <v>Chirag Dubal</v>
          </cell>
          <cell r="F27254" t="str">
            <v>Simi Raichel Zachariah</v>
          </cell>
          <cell r="G27254">
            <v>46254.626388888886</v>
          </cell>
          <cell r="H27254">
            <v>46263.640277777777</v>
          </cell>
        </row>
        <row r="27255">
          <cell r="A27255" t="str">
            <v>UCW-36295</v>
          </cell>
          <cell r="B27255" t="str">
            <v>CLONE - Catalog File | IXIA by GIVA | 8/17/2026</v>
          </cell>
          <cell r="C27255" t="str">
            <v>CLOSED Due to Inactive/Insufficient Information</v>
          </cell>
          <cell r="D27255" t="str">
            <v>Medium</v>
          </cell>
          <cell r="E27255" t="str">
            <v>Chirag Dubal</v>
          </cell>
          <cell r="F27255" t="str">
            <v>Simi Raichel Zachariah</v>
          </cell>
          <cell r="G27255">
            <v>46254.506944444445</v>
          </cell>
          <cell r="H27255">
            <v>46260.78402777778</v>
          </cell>
        </row>
        <row r="27256">
          <cell r="A27256" t="str">
            <v>UCW-36291</v>
          </cell>
          <cell r="B27256" t="str">
            <v>( CHARCHIT/CAVIO ) 25 -New Styles Product data sheet to go live on Tata Cliq</v>
          </cell>
          <cell r="C27256" t="str">
            <v>CLOSED</v>
          </cell>
          <cell r="D27256" t="str">
            <v>Medium</v>
          </cell>
          <cell r="E27256" t="str">
            <v>Chirag Dubal</v>
          </cell>
          <cell r="F27256" t="str">
            <v>Simi Raichel Zachariah</v>
          </cell>
          <cell r="G27256">
            <v>46254.447222222225</v>
          </cell>
          <cell r="H27256">
            <v>46261.435416666667</v>
          </cell>
        </row>
        <row r="27257">
          <cell r="A27257" t="str">
            <v>UCW-36289</v>
          </cell>
          <cell r="B27257" t="str">
            <v>Saucony Women's Listing Template</v>
          </cell>
          <cell r="C27257" t="str">
            <v>CLOSED</v>
          </cell>
          <cell r="D27257" t="str">
            <v>Medium</v>
          </cell>
          <cell r="E27257" t="str">
            <v>Chirag Dubal</v>
          </cell>
          <cell r="F27257" t="str">
            <v>Jaibharathi Jagannathan</v>
          </cell>
          <cell r="G27257">
            <v>46253.995138888888</v>
          </cell>
          <cell r="H27257">
            <v>46256.48541666667</v>
          </cell>
        </row>
        <row r="27258">
          <cell r="A27258" t="str">
            <v>UCW-36287</v>
          </cell>
          <cell r="B27258" t="str">
            <v>MP000000023232174 - Image Update</v>
          </cell>
          <cell r="C27258" t="str">
            <v>CLOSED</v>
          </cell>
          <cell r="D27258" t="str">
            <v>Medium</v>
          </cell>
          <cell r="E27258" t="str">
            <v>Chirag Dubal</v>
          </cell>
          <cell r="F27258" t="str">
            <v>Simi Raichel Zachariah</v>
          </cell>
          <cell r="G27258">
            <v>46253.821527777778</v>
          </cell>
          <cell r="H27258">
            <v>46255.597222222219</v>
          </cell>
        </row>
        <row r="27259">
          <cell r="A27259" t="str">
            <v>UCW-36283</v>
          </cell>
          <cell r="B27259" t="str">
            <v xml:space="preserve"> Nicobar + Apparel + Jewellery + 129226 + 18th Aug26 (Godavari)</v>
          </cell>
          <cell r="C27259" t="str">
            <v>CLOSED</v>
          </cell>
          <cell r="D27259" t="str">
            <v>Medium</v>
          </cell>
          <cell r="E27259" t="str">
            <v>Chirag Dubal</v>
          </cell>
          <cell r="F27259" t="str">
            <v>Simi Raichel Zachariah</v>
          </cell>
          <cell r="G27259">
            <v>46253.793749999997</v>
          </cell>
          <cell r="H27259">
            <v>46268.62222222222</v>
          </cell>
        </row>
        <row r="27260">
          <cell r="A27260" t="str">
            <v>UCW-36281</v>
          </cell>
          <cell r="B27260" t="str">
            <v>CLONE - New Catalog Jewellery_Biba_11-08-2026</v>
          </cell>
          <cell r="C27260" t="str">
            <v>CLOSED</v>
          </cell>
          <cell r="D27260" t="str">
            <v>Medium</v>
          </cell>
          <cell r="E27260" t="str">
            <v>Chirag Dubal</v>
          </cell>
          <cell r="F27260" t="str">
            <v>Simi Raichel Zachariah</v>
          </cell>
          <cell r="G27260">
            <v>46253.789583333331</v>
          </cell>
          <cell r="H27260">
            <v>46259.48541666667</v>
          </cell>
        </row>
        <row r="27261">
          <cell r="A27261" t="str">
            <v>UCW-36280</v>
          </cell>
          <cell r="B27261" t="str">
            <v>CLONE - CLONE - CLONE - CLONE - Error_Weekly Consolidated QC Report (1 July – 13 July) | Agency Name -  Netscribes</v>
          </cell>
          <cell r="C27261" t="str">
            <v>CLOSED</v>
          </cell>
          <cell r="D27261" t="str">
            <v>Medium</v>
          </cell>
          <cell r="E27261" t="str">
            <v>Chirag Dubal</v>
          </cell>
          <cell r="F27261" t="str">
            <v>Swati Shukla</v>
          </cell>
          <cell r="G27261">
            <v>46253.787499999999</v>
          </cell>
          <cell r="H27261">
            <v>46265.455555555556</v>
          </cell>
        </row>
        <row r="27262">
          <cell r="A27262" t="str">
            <v>UCW-36278</v>
          </cell>
          <cell r="B27262" t="str">
            <v>PNG Jewellers | Silver Rakhi Revised Images | Code - 124260 | Total SKUs - 98</v>
          </cell>
          <cell r="C27262" t="str">
            <v>CLOSED Due to Inactive/Insufficient Information</v>
          </cell>
          <cell r="D27262" t="str">
            <v>Medium</v>
          </cell>
          <cell r="E27262" t="str">
            <v>Chirag Dubal</v>
          </cell>
          <cell r="F27262" t="str">
            <v>Simi Raichel Zachariah</v>
          </cell>
          <cell r="G27262">
            <v>46253.782638888886</v>
          </cell>
          <cell r="H27262">
            <v>46260.426388888889</v>
          </cell>
        </row>
        <row r="27263">
          <cell r="A27263" t="str">
            <v>UCW-36263</v>
          </cell>
          <cell r="B27263" t="str">
            <v xml:space="preserve"> CK 100 Rem - 4 std 3 GWP - TATA - 17/08/26</v>
          </cell>
          <cell r="C27263" t="str">
            <v>CLOSED</v>
          </cell>
          <cell r="D27263" t="str">
            <v>Medium</v>
          </cell>
          <cell r="E27263" t="str">
            <v>Chirag Dubal</v>
          </cell>
          <cell r="F27263" t="str">
            <v>Simi Raichel Zachariah</v>
          </cell>
          <cell r="G27263">
            <v>46253.736805555556</v>
          </cell>
          <cell r="H27263">
            <v>46260.499305555553</v>
          </cell>
        </row>
        <row r="27264">
          <cell r="A27264" t="str">
            <v>UCW-36261</v>
          </cell>
          <cell r="B27264" t="str">
            <v>Davidoff 3 EAN Update - TATA - 12/08/26</v>
          </cell>
          <cell r="C27264" t="str">
            <v>CLOSED</v>
          </cell>
          <cell r="D27264" t="str">
            <v>Medium</v>
          </cell>
          <cell r="E27264" t="str">
            <v>Chirag Dubal</v>
          </cell>
          <cell r="F27264" t="str">
            <v>Simi Raichel Zachariah</v>
          </cell>
          <cell r="G27264">
            <v>46253.729166666664</v>
          </cell>
          <cell r="H27264">
            <v>46258.576388888891</v>
          </cell>
        </row>
        <row r="27265">
          <cell r="A27265" t="str">
            <v>UCW-36255</v>
          </cell>
          <cell r="B27265" t="str">
            <v>Floris London cherry blossom intense</v>
          </cell>
          <cell r="C27265" t="str">
            <v>CLOSED</v>
          </cell>
          <cell r="D27265" t="str">
            <v>Medium</v>
          </cell>
          <cell r="E27265" t="str">
            <v>Chirag Dubal</v>
          </cell>
          <cell r="F27265" t="str">
            <v>Simi Raichel Zachariah</v>
          </cell>
          <cell r="G27265">
            <v>46253.667361111111</v>
          </cell>
          <cell r="H27265">
            <v>46256.529166666667</v>
          </cell>
        </row>
        <row r="27266">
          <cell r="A27266" t="str">
            <v>UCW-36253</v>
          </cell>
          <cell r="B27266" t="str">
            <v>Giva | Silver Jewellery | 125927 | 06-08-2026 (32SKUs)</v>
          </cell>
          <cell r="C27266" t="str">
            <v>CLOSED</v>
          </cell>
          <cell r="D27266" t="str">
            <v>Medium</v>
          </cell>
          <cell r="E27266" t="str">
            <v>Chirag Dubal</v>
          </cell>
          <cell r="F27266" t="str">
            <v>Simi Raichel Zachariah</v>
          </cell>
          <cell r="G27266">
            <v>46253.65902777778</v>
          </cell>
          <cell r="H27266">
            <v>46255.604166666664</v>
          </cell>
        </row>
        <row r="27267">
          <cell r="A27267" t="str">
            <v>UCW-36251</v>
          </cell>
          <cell r="B27267" t="str">
            <v>House of Chikankari - 10-08-2026 - 128604 - Festive Collection</v>
          </cell>
          <cell r="C27267" t="str">
            <v>CLOSED</v>
          </cell>
          <cell r="D27267" t="str">
            <v>Medium</v>
          </cell>
          <cell r="E27267" t="str">
            <v>Chirag Dubal</v>
          </cell>
          <cell r="F27267" t="str">
            <v>Simi Raichel Zachariah</v>
          </cell>
          <cell r="G27267">
            <v>46253.648611111108</v>
          </cell>
          <cell r="H27267">
            <v>46268.703472222223</v>
          </cell>
        </row>
        <row r="27268">
          <cell r="A27268" t="str">
            <v>UCW-36250</v>
          </cell>
          <cell r="B27268" t="str">
            <v xml:space="preserve"> Image Update - MP000000026620493</v>
          </cell>
          <cell r="C27268" t="str">
            <v>CLOSED</v>
          </cell>
          <cell r="D27268" t="str">
            <v>Medium</v>
          </cell>
          <cell r="E27268" t="str">
            <v>Chirag Dubal</v>
          </cell>
          <cell r="F27268" t="str">
            <v>Simi Raichel Zachariah</v>
          </cell>
          <cell r="G27268">
            <v>46253.646527777775</v>
          </cell>
          <cell r="H27268">
            <v>46263.755555555559</v>
          </cell>
        </row>
        <row r="27269">
          <cell r="A27269" t="str">
            <v>UCW-36248</v>
          </cell>
          <cell r="B27269" t="str">
            <v>Images update | Tata Cliq | Kids progrow+ | Miduty</v>
          </cell>
          <cell r="C27269" t="str">
            <v>CLOSED</v>
          </cell>
          <cell r="D27269" t="str">
            <v>Medium</v>
          </cell>
          <cell r="E27269" t="str">
            <v>Chirag Dubal</v>
          </cell>
          <cell r="F27269" t="str">
            <v>Simi Raichel Zachariah</v>
          </cell>
          <cell r="G27269">
            <v>46253.63958333333</v>
          </cell>
          <cell r="H27269">
            <v>46254.659722222219</v>
          </cell>
        </row>
        <row r="27270">
          <cell r="A27270" t="str">
            <v>UCW-36246</v>
          </cell>
          <cell r="B27270" t="str">
            <v xml:space="preserve"> [External] - Re: Lakme | EAN-CIC Mismatch Transitions</v>
          </cell>
          <cell r="C27270" t="str">
            <v>CLOSED</v>
          </cell>
          <cell r="D27270" t="str">
            <v>Medium</v>
          </cell>
          <cell r="E27270" t="str">
            <v>Chirag Dubal</v>
          </cell>
          <cell r="F27270" t="str">
            <v>Simi Raichel Zachariah</v>
          </cell>
          <cell r="G27270">
            <v>46253.612500000003</v>
          </cell>
          <cell r="H27270">
            <v>46268.518750000003</v>
          </cell>
        </row>
        <row r="27271">
          <cell r="A27271" t="str">
            <v>UCW-36244</v>
          </cell>
          <cell r="B27271" t="str">
            <v>CLONE - Cava Image updation</v>
          </cell>
          <cell r="C27271" t="str">
            <v>CLOSED</v>
          </cell>
          <cell r="D27271" t="str">
            <v>Medium</v>
          </cell>
          <cell r="E27271" t="str">
            <v>netscribes</v>
          </cell>
          <cell r="F27271" t="str">
            <v>netscribes</v>
          </cell>
          <cell r="G27271">
            <v>46253.598611111112</v>
          </cell>
          <cell r="H27271">
            <v>46255.453472222223</v>
          </cell>
        </row>
        <row r="27272">
          <cell r="A27272" t="str">
            <v>UCW-36239</v>
          </cell>
          <cell r="B27272" t="str">
            <v>CLONE - Fabindia – Apparel | Jewellery &amp; Footwear– Seller Code-126453 – SKU Count-936 – Style Count-330 – 27-07-2026</v>
          </cell>
          <cell r="C27272" t="str">
            <v>CLOSED</v>
          </cell>
          <cell r="D27272" t="str">
            <v>Medium</v>
          </cell>
          <cell r="E27272" t="str">
            <v>netscribes</v>
          </cell>
          <cell r="F27272" t="str">
            <v>netscribes</v>
          </cell>
          <cell r="G27272">
            <v>46253.55972222222</v>
          </cell>
          <cell r="H27272">
            <v>46253.813194444447</v>
          </cell>
        </row>
        <row r="27273">
          <cell r="A27273" t="str">
            <v>UCW-36231</v>
          </cell>
          <cell r="B27273" t="str">
            <v>CLONE - Tata Shiseido Portfolio – Launch &amp; Operational Alignment</v>
          </cell>
          <cell r="C27273" t="str">
            <v>CLOSED</v>
          </cell>
          <cell r="D27273" t="str">
            <v>Medium</v>
          </cell>
          <cell r="E27273" t="str">
            <v>Chirag Dubal</v>
          </cell>
          <cell r="F27273" t="str">
            <v>netscribes</v>
          </cell>
          <cell r="G27273">
            <v>46253.463194444441</v>
          </cell>
          <cell r="H27273">
            <v>46255.55</v>
          </cell>
        </row>
        <row r="27274">
          <cell r="A27274" t="str">
            <v>UCW-36227</v>
          </cell>
          <cell r="B27274" t="str">
            <v>ALDO Footwear Catalog Submission (TC&amp;TCL) - 03.08.2025</v>
          </cell>
          <cell r="C27274" t="str">
            <v>CLOSED</v>
          </cell>
          <cell r="D27274" t="str">
            <v>Medium</v>
          </cell>
          <cell r="E27274" t="str">
            <v>Chirag Dubal</v>
          </cell>
          <cell r="F27274" t="str">
            <v>Jaibharathi Jagannathan</v>
          </cell>
          <cell r="G27274">
            <v>46252.938888888886</v>
          </cell>
          <cell r="H27274">
            <v>46262.779861111114</v>
          </cell>
        </row>
        <row r="27275">
          <cell r="A27275" t="str">
            <v>UCW-36223</v>
          </cell>
          <cell r="B27275" t="str">
            <v>La Vie En Rose style gap</v>
          </cell>
          <cell r="C27275" t="str">
            <v>CLOSED Due to Inactive/Insufficient Information</v>
          </cell>
          <cell r="D27275" t="str">
            <v>Medium</v>
          </cell>
          <cell r="E27275" t="str">
            <v>Chirag Dubal</v>
          </cell>
          <cell r="F27275" t="str">
            <v>Simi Raichel Zachariah</v>
          </cell>
          <cell r="G27275">
            <v>46252.78125</v>
          </cell>
          <cell r="H27275">
            <v>46255.909722222219</v>
          </cell>
        </row>
        <row r="27276">
          <cell r="A27276" t="str">
            <v>UCW-36218</v>
          </cell>
          <cell r="B27276" t="str">
            <v>CLONE - CLONE - CLONE - Error_Weekly Consolidated QC Report (1 July – 13 July) | Agency Name -  Netscribes</v>
          </cell>
          <cell r="C27276" t="str">
            <v>CLOSED</v>
          </cell>
          <cell r="D27276" t="str">
            <v>Medium</v>
          </cell>
          <cell r="E27276" t="str">
            <v>Chirag Dubal</v>
          </cell>
          <cell r="F27276" t="str">
            <v>Swati Shukla</v>
          </cell>
          <cell r="G27276">
            <v>46252.759027777778</v>
          </cell>
          <cell r="H27276">
            <v>46258.597916666666</v>
          </cell>
        </row>
        <row r="27277">
          <cell r="A27277" t="str">
            <v>UCW-36216</v>
          </cell>
          <cell r="B27277" t="str">
            <v>Tata CliQ &lt;&gt; New Product Listing Request- (Floe-371),(Floe-372),(Floe-373-375),(PU-149),(PU-120),(PU-123),(PU-124),(PU-125)</v>
          </cell>
          <cell r="C27277" t="str">
            <v>CLOSED</v>
          </cell>
          <cell r="D27277" t="str">
            <v>Medium</v>
          </cell>
          <cell r="E27277" t="str">
            <v>Chirag Dubal</v>
          </cell>
          <cell r="F27277" t="str">
            <v>Simi Raichel Zachariah</v>
          </cell>
          <cell r="G27277">
            <v>46252.742361111108</v>
          </cell>
          <cell r="H27277">
            <v>46260.492361111108</v>
          </cell>
        </row>
        <row r="27278">
          <cell r="A27278" t="str">
            <v>UCW-36202</v>
          </cell>
          <cell r="B27278" t="str">
            <v>Voylla | Fashion Jewelry | 128973 | 13.08.2026 (31 skus)</v>
          </cell>
          <cell r="C27278" t="str">
            <v>CLOSED</v>
          </cell>
          <cell r="D27278" t="str">
            <v>Medium</v>
          </cell>
          <cell r="E27278" t="str">
            <v>Chirag Dubal</v>
          </cell>
          <cell r="F27278" t="str">
            <v>Simi Raichel Zachariah</v>
          </cell>
          <cell r="G27278">
            <v>46252.654166666667</v>
          </cell>
          <cell r="H27278">
            <v>46255.599305555559</v>
          </cell>
        </row>
        <row r="27279">
          <cell r="A27279" t="str">
            <v>UCW-36201</v>
          </cell>
          <cell r="B27279" t="str">
            <v>Sri Jagdamba Pearls | Fashion Category| 124314-SJPS1 | 14-08-26(31 SKUS)</v>
          </cell>
          <cell r="C27279" t="str">
            <v>CLOSED</v>
          </cell>
          <cell r="D27279" t="str">
            <v>Medium</v>
          </cell>
          <cell r="E27279" t="str">
            <v>Chirag Dubal</v>
          </cell>
          <cell r="F27279" t="str">
            <v>Simi Raichel Zachariah</v>
          </cell>
          <cell r="G27279">
            <v>46252.650694444441</v>
          </cell>
          <cell r="H27279">
            <v>46255.592361111114</v>
          </cell>
        </row>
        <row r="27280">
          <cell r="A27280" t="str">
            <v>UCW-36199</v>
          </cell>
          <cell r="B27280" t="str">
            <v>New Earring Collection Catalog for Upload 14.08.2026</v>
          </cell>
          <cell r="C27280" t="str">
            <v>CLOSED</v>
          </cell>
          <cell r="D27280" t="str">
            <v>Medium</v>
          </cell>
          <cell r="E27280" t="str">
            <v>Chirag Dubal</v>
          </cell>
          <cell r="F27280" t="str">
            <v>Simi Raichel Zachariah</v>
          </cell>
          <cell r="G27280">
            <v>46252.647222222222</v>
          </cell>
          <cell r="H27280">
            <v>46255.584027777775</v>
          </cell>
        </row>
        <row r="27281">
          <cell r="A27281" t="str">
            <v>UCW-36197</v>
          </cell>
          <cell r="B27281" t="str">
            <v>L’Oréal Paris | Tinted Serum grouping  | Tatacliq</v>
          </cell>
          <cell r="C27281" t="str">
            <v>CLOSED</v>
          </cell>
          <cell r="D27281" t="str">
            <v>Medium</v>
          </cell>
          <cell r="E27281" t="str">
            <v>netscribes</v>
          </cell>
          <cell r="F27281" t="str">
            <v>Shweta Phadtare</v>
          </cell>
          <cell r="G27281">
            <v>46252.642361111109</v>
          </cell>
          <cell r="H27281">
            <v>46255.605555555558</v>
          </cell>
        </row>
        <row r="27282">
          <cell r="A27282" t="str">
            <v>UCW-36189</v>
          </cell>
          <cell r="B27282" t="str">
            <v>Giva | Silver Jewellery | 125927 | RAKHI COMBO (35 SKUs)</v>
          </cell>
          <cell r="C27282" t="str">
            <v>CLOSED</v>
          </cell>
          <cell r="D27282" t="str">
            <v>Medium</v>
          </cell>
          <cell r="E27282" t="str">
            <v>Chirag Dubal</v>
          </cell>
          <cell r="F27282" t="str">
            <v>Jaibharathi Jagannathan</v>
          </cell>
          <cell r="G27282">
            <v>46252.557638888888</v>
          </cell>
          <cell r="H27282">
            <v>46254.529861111114</v>
          </cell>
        </row>
        <row r="27283">
          <cell r="A27283" t="str">
            <v>UCW-36176</v>
          </cell>
          <cell r="B27283" t="str">
            <v>CLONE - CLONE - Error_Weekly Consolidated QC Report (1 July – 13 July) | Agency Name -  Netscribes</v>
          </cell>
          <cell r="C27283" t="str">
            <v>CLOSED</v>
          </cell>
          <cell r="D27283" t="str">
            <v>Medium</v>
          </cell>
          <cell r="E27283" t="str">
            <v>Chirag Dubal</v>
          </cell>
          <cell r="F27283" t="str">
            <v>Swati Shukla</v>
          </cell>
          <cell r="G27283">
            <v>46251.793055555558</v>
          </cell>
          <cell r="H27283">
            <v>46260.411805555559</v>
          </cell>
        </row>
        <row r="27284">
          <cell r="A27284" t="str">
            <v>UCW-36171</v>
          </cell>
          <cell r="B27284" t="str">
            <v>CLONE - New Rakhi Collection Catalog for Upload Lot 2 11.08.2026</v>
          </cell>
          <cell r="C27284" t="str">
            <v>CLOSED</v>
          </cell>
          <cell r="D27284" t="str">
            <v>Medium</v>
          </cell>
          <cell r="E27284" t="str">
            <v>Chirag Dubal</v>
          </cell>
          <cell r="F27284" t="str">
            <v>Simi Raichel Zachariah</v>
          </cell>
          <cell r="G27284">
            <v>46251.752083333333</v>
          </cell>
          <cell r="H27284">
            <v>46255.557638888888</v>
          </cell>
        </row>
        <row r="27285">
          <cell r="A27285" t="str">
            <v>UCW-36169</v>
          </cell>
          <cell r="B27285" t="str">
            <v>CLONE - Italian Shoe Co | New Brand Launch - Catalogue listing</v>
          </cell>
          <cell r="C27285" t="str">
            <v>CLOSED</v>
          </cell>
          <cell r="D27285" t="str">
            <v>Medium</v>
          </cell>
          <cell r="E27285" t="str">
            <v>netscribes</v>
          </cell>
          <cell r="F27285" t="str">
            <v>netscribes</v>
          </cell>
          <cell r="G27285">
            <v>46251.731249999997</v>
          </cell>
          <cell r="H27285">
            <v>46255.515972222223</v>
          </cell>
        </row>
        <row r="27286">
          <cell r="A27286" t="str">
            <v>UCW-36168</v>
          </cell>
          <cell r="B27286" t="str">
            <v>CLONE - CLONE - UPDATED Beauty New Listing Format Submission – Zoha / Correlation / Pepper Tree</v>
          </cell>
          <cell r="C27286" t="str">
            <v>CLOSED Due to Inactive/Insufficient Information</v>
          </cell>
          <cell r="D27286" t="str">
            <v>Medium</v>
          </cell>
          <cell r="E27286" t="str">
            <v>Chirag Dubal</v>
          </cell>
          <cell r="F27286" t="str">
            <v>Simi Raichel Zachariah</v>
          </cell>
          <cell r="G27286">
            <v>46251.727083333331</v>
          </cell>
          <cell r="H27286">
            <v>46255.714583333334</v>
          </cell>
        </row>
        <row r="27287">
          <cell r="A27287" t="str">
            <v>UCW-36167</v>
          </cell>
          <cell r="B27287" t="str">
            <v>Platform Addition Request - Torriden</v>
          </cell>
          <cell r="C27287" t="str">
            <v>CLOSED</v>
          </cell>
          <cell r="D27287" t="str">
            <v>Medium</v>
          </cell>
          <cell r="E27287" t="str">
            <v>Chirag Dubal</v>
          </cell>
          <cell r="F27287" t="str">
            <v>Shloka Chakre</v>
          </cell>
          <cell r="G27287">
            <v>46251.723611111112</v>
          </cell>
          <cell r="H27287">
            <v>46253.707638888889</v>
          </cell>
        </row>
        <row r="27288">
          <cell r="A27288" t="str">
            <v>UCW-36159</v>
          </cell>
          <cell r="B27288" t="str">
            <v>NPI Listings - Tata Cliq (OR)&lt;&gt;Honasa</v>
          </cell>
          <cell r="C27288" t="str">
            <v>CLOSED Due to Inactive/Insufficient Information</v>
          </cell>
          <cell r="D27288" t="str">
            <v>Medium</v>
          </cell>
          <cell r="E27288" t="str">
            <v>Chirag Dubal</v>
          </cell>
          <cell r="F27288" t="str">
            <v>Simi Raichel Zachariah</v>
          </cell>
          <cell r="G27288">
            <v>46251.634722222225</v>
          </cell>
          <cell r="H27288">
            <v>46258.482638888891</v>
          </cell>
        </row>
        <row r="27289">
          <cell r="A27289" t="str">
            <v>UCW-36157</v>
          </cell>
          <cell r="B27289" t="str">
            <v>Tatacliq Footwear Batch 25 (July) _USPA_23-07-2026</v>
          </cell>
          <cell r="C27289" t="str">
            <v>CLOSED Due to Inactive/Insufficient Information</v>
          </cell>
          <cell r="D27289" t="str">
            <v>Medium</v>
          </cell>
          <cell r="E27289" t="str">
            <v>Chirag Dubal</v>
          </cell>
          <cell r="F27289" t="str">
            <v>Simi Raichel Zachariah</v>
          </cell>
          <cell r="G27289">
            <v>46251.566666666666</v>
          </cell>
          <cell r="H27289">
            <v>46253.781944444447</v>
          </cell>
        </row>
        <row r="27290">
          <cell r="A27290" t="str">
            <v>UCW-36156</v>
          </cell>
          <cell r="B27290" t="str">
            <v>PUMA FOOTWEAR 124130 &amp; 125381 New Listings 14-08-2026</v>
          </cell>
          <cell r="C27290" t="str">
            <v>CLOSED</v>
          </cell>
          <cell r="D27290" t="str">
            <v>Medium</v>
          </cell>
          <cell r="E27290" t="str">
            <v>Chirag Dubal</v>
          </cell>
          <cell r="F27290" t="str">
            <v>Shloka Chakre</v>
          </cell>
          <cell r="G27290">
            <v>46251.565972222219</v>
          </cell>
          <cell r="H27290">
            <v>46252.509722222225</v>
          </cell>
        </row>
        <row r="27291">
          <cell r="A27291" t="str">
            <v>UCW-36148</v>
          </cell>
          <cell r="B27291" t="str">
            <v>PUMA FOOTWEAR 124130 &amp; 125381 New Listings 12-08-2026</v>
          </cell>
          <cell r="C27291" t="str">
            <v>CLOSED</v>
          </cell>
          <cell r="D27291" t="str">
            <v>Medium</v>
          </cell>
          <cell r="E27291" t="str">
            <v>Chirag Dubal</v>
          </cell>
          <cell r="F27291" t="str">
            <v>Shloka Chakre</v>
          </cell>
          <cell r="G27291">
            <v>46251.53402777778</v>
          </cell>
          <cell r="H27291">
            <v>46255.731944444444</v>
          </cell>
        </row>
        <row r="27292">
          <cell r="A27292" t="str">
            <v>UCW-36130</v>
          </cell>
          <cell r="B27292" t="str">
            <v>CLONE - Error_Weekly Consolidated QC Report (1 July – 13 July) | Agency Name -  Netscribes</v>
          </cell>
          <cell r="C27292" t="str">
            <v>CLOSED</v>
          </cell>
          <cell r="D27292" t="str">
            <v>Medium</v>
          </cell>
          <cell r="E27292" t="str">
            <v>Chirag Dubal</v>
          </cell>
          <cell r="F27292" t="str">
            <v>Swati Shukla</v>
          </cell>
          <cell r="G27292">
            <v>46249.859722222223</v>
          </cell>
          <cell r="H27292">
            <v>46252.5</v>
          </cell>
        </row>
        <row r="27293">
          <cell r="A27293" t="str">
            <v>UCW-36126</v>
          </cell>
          <cell r="B27293" t="str">
            <v>CLONE - MMTC | Product Details and Images for Pendants | Addoc | 3skus</v>
          </cell>
          <cell r="C27293" t="str">
            <v>CLOSED</v>
          </cell>
          <cell r="D27293" t="str">
            <v>Medium</v>
          </cell>
          <cell r="E27293" t="str">
            <v>Chirag Dubal</v>
          </cell>
          <cell r="F27293" t="str">
            <v>Simi Raichel Zachariah</v>
          </cell>
          <cell r="G27293">
            <v>46248.782638888886</v>
          </cell>
          <cell r="H27293">
            <v>46255.588888888888</v>
          </cell>
        </row>
        <row r="27294">
          <cell r="A27294" t="str">
            <v>UCW-36122</v>
          </cell>
          <cell r="B27294" t="str">
            <v>Error_Weekly Consolidated QC Report (1 July – 13 July) | Agency Name -  Netscribes</v>
          </cell>
          <cell r="C27294" t="str">
            <v>CLOSED</v>
          </cell>
          <cell r="D27294" t="str">
            <v>Medium</v>
          </cell>
          <cell r="E27294" t="str">
            <v>Chirag Dubal</v>
          </cell>
          <cell r="F27294" t="str">
            <v>Swati Shukla</v>
          </cell>
          <cell r="G27294">
            <v>46248.751388888886</v>
          </cell>
          <cell r="H27294">
            <v>46252.493750000001</v>
          </cell>
        </row>
        <row r="27295">
          <cell r="A27295" t="str">
            <v>UCW-36113</v>
          </cell>
          <cell r="B27295" t="str">
            <v xml:space="preserve">Puig GWP Cataloguing 12.08.26 </v>
          </cell>
          <cell r="C27295" t="str">
            <v>CLOSED</v>
          </cell>
          <cell r="D27295" t="str">
            <v>Medium</v>
          </cell>
          <cell r="E27295" t="str">
            <v>Chirag Dubal</v>
          </cell>
          <cell r="F27295" t="str">
            <v>Simi Raichel Zachariah</v>
          </cell>
          <cell r="G27295">
            <v>46248.736111111109</v>
          </cell>
          <cell r="H27295">
            <v>46254.776388888888</v>
          </cell>
        </row>
        <row r="27296">
          <cell r="A27296" t="str">
            <v>UCW-36110</v>
          </cell>
          <cell r="B27296" t="str">
            <v xml:space="preserve"> Lakme - Buying Listings - 25 June 2026</v>
          </cell>
          <cell r="C27296" t="str">
            <v>CLOSED</v>
          </cell>
          <cell r="D27296" t="str">
            <v>Medium</v>
          </cell>
          <cell r="E27296" t="str">
            <v>Chirag Dubal</v>
          </cell>
          <cell r="F27296" t="str">
            <v>Simi Raichel Zachariah</v>
          </cell>
          <cell r="G27296">
            <v>46248.700694444444</v>
          </cell>
          <cell r="H27296">
            <v>46254.584722222222</v>
          </cell>
        </row>
        <row r="27297">
          <cell r="A27297" t="str">
            <v>UCW-36107</v>
          </cell>
          <cell r="B27297" t="str">
            <v>Urgent EAN change Request</v>
          </cell>
          <cell r="C27297" t="str">
            <v>CLOSED</v>
          </cell>
          <cell r="D27297" t="str">
            <v>Medium</v>
          </cell>
          <cell r="E27297" t="str">
            <v>Chirag Dubal</v>
          </cell>
          <cell r="F27297" t="str">
            <v>Simi Raichel Zachariah</v>
          </cell>
          <cell r="G27297">
            <v>46248.695833333331</v>
          </cell>
          <cell r="H27297">
            <v>46261.648611111108</v>
          </cell>
        </row>
        <row r="27298">
          <cell r="A27298" t="str">
            <v>UCW-36104</v>
          </cell>
          <cell r="B27298" t="str">
            <v>Benetton Tata CLiQ  Apparel Templates - Request to Go Live</v>
          </cell>
          <cell r="C27298" t="str">
            <v>CLOSED</v>
          </cell>
          <cell r="D27298" t="str">
            <v>Medium</v>
          </cell>
          <cell r="E27298" t="str">
            <v>Chirag Dubal</v>
          </cell>
          <cell r="F27298" t="str">
            <v>Simi Raichel Zachariah</v>
          </cell>
          <cell r="G27298">
            <v>46248.682638888888</v>
          </cell>
          <cell r="H27298">
            <v>46253.619444444441</v>
          </cell>
        </row>
        <row r="27299">
          <cell r="A27299" t="str">
            <v>UCW-36103</v>
          </cell>
          <cell r="B27299" t="str">
            <v>Tata-cliq polki file</v>
          </cell>
          <cell r="C27299" t="str">
            <v>CLOSED</v>
          </cell>
          <cell r="D27299" t="str">
            <v>Medium</v>
          </cell>
          <cell r="E27299" t="str">
            <v>Chirag Dubal</v>
          </cell>
          <cell r="F27299" t="str">
            <v>Shloka Chakre</v>
          </cell>
          <cell r="G27299">
            <v>46248.681944444441</v>
          </cell>
          <cell r="H27299">
            <v>46252.54583333333</v>
          </cell>
        </row>
        <row r="27300">
          <cell r="A27300" t="str">
            <v>UCW-36093</v>
          </cell>
          <cell r="B27300" t="str">
            <v>Fragrance Du Bois Catalogiung</v>
          </cell>
          <cell r="C27300" t="str">
            <v>CLOSED</v>
          </cell>
          <cell r="D27300" t="str">
            <v>Medium</v>
          </cell>
          <cell r="E27300" t="str">
            <v>Chirag Dubal</v>
          </cell>
          <cell r="F27300" t="str">
            <v>Shloka Chakre</v>
          </cell>
          <cell r="G27300">
            <v>46248.525694444441</v>
          </cell>
          <cell r="H27300">
            <v>46254.557638888888</v>
          </cell>
        </row>
        <row r="27301">
          <cell r="A27301" t="str">
            <v>UCW-36087</v>
          </cell>
          <cell r="B27301" t="str">
            <v>Error_Weekly Consolidated QC Report (1 July – 13 July) | Agency Name -  Netscribes</v>
          </cell>
          <cell r="C27301" t="str">
            <v>CLOSED</v>
          </cell>
          <cell r="D27301" t="str">
            <v>Medium</v>
          </cell>
          <cell r="E27301" t="str">
            <v>Chirag Dubal</v>
          </cell>
          <cell r="F27301" t="str">
            <v>Swati Shukla</v>
          </cell>
          <cell r="G27301">
            <v>46247.987500000003</v>
          </cell>
          <cell r="H27301">
            <v>46268.563194444447</v>
          </cell>
        </row>
        <row r="27302">
          <cell r="A27302" t="str">
            <v>UCW-36081</v>
          </cell>
          <cell r="B27302" t="str">
            <v>Charles &amp; Keith_Footwear_125610_11thAug'26 (Batch 16)</v>
          </cell>
          <cell r="C27302" t="str">
            <v>CLOSED</v>
          </cell>
          <cell r="D27302" t="str">
            <v>Medium</v>
          </cell>
          <cell r="E27302" t="str">
            <v>Chirag Dubal</v>
          </cell>
          <cell r="F27302" t="str">
            <v>Simi Raichel Zachariah</v>
          </cell>
          <cell r="G27302">
            <v>46247.81527777778</v>
          </cell>
          <cell r="H27302">
            <v>46252.538888888892</v>
          </cell>
        </row>
        <row r="27303">
          <cell r="A27303" t="str">
            <v>UCW-36076</v>
          </cell>
          <cell r="B27303" t="str">
            <v>Silver Rakhi</v>
          </cell>
          <cell r="C27303" t="str">
            <v>CLOSED Due to Inactive/Insufficient Information</v>
          </cell>
          <cell r="D27303" t="str">
            <v>Medium</v>
          </cell>
          <cell r="E27303" t="str">
            <v>Chirag Dubal</v>
          </cell>
          <cell r="F27303" t="str">
            <v>Simi Raichel Zachariah</v>
          </cell>
          <cell r="G27303">
            <v>46247.790972222225</v>
          </cell>
          <cell r="H27303">
            <v>46251.601388888892</v>
          </cell>
        </row>
        <row r="27304">
          <cell r="A27304" t="str">
            <v>UCW-36073</v>
          </cell>
          <cell r="B27304" t="str">
            <v>CLONE - Sub task - Seller Code: 129357 | Brand: Converse | Request for Size Addition to Existing Style Code</v>
          </cell>
          <cell r="C27304" t="str">
            <v>CLOSED</v>
          </cell>
          <cell r="D27304" t="str">
            <v>Medium</v>
          </cell>
          <cell r="E27304" t="str">
            <v>Chirag Dubal</v>
          </cell>
          <cell r="F27304" t="str">
            <v>Reagan D’souza</v>
          </cell>
          <cell r="G27304">
            <v>46247.6875</v>
          </cell>
          <cell r="H27304">
            <v>46247.806250000001</v>
          </cell>
        </row>
        <row r="27305">
          <cell r="A27305" t="str">
            <v>UCW-36072</v>
          </cell>
          <cell r="B27305" t="str">
            <v>Error_Seller Code: 129357 | Brand: Converse | Request for Size Addition to Existing Style Code</v>
          </cell>
          <cell r="C27305" t="str">
            <v>CLOSED</v>
          </cell>
          <cell r="D27305" t="str">
            <v>Medium</v>
          </cell>
          <cell r="E27305" t="str">
            <v>Chirag Dubal</v>
          </cell>
          <cell r="F27305" t="str">
            <v>Reagan D’souza</v>
          </cell>
          <cell r="G27305">
            <v>46247.6875</v>
          </cell>
          <cell r="H27305">
            <v>46258.597222222219</v>
          </cell>
        </row>
        <row r="27306">
          <cell r="A27306" t="str">
            <v>UCW-36068</v>
          </cell>
          <cell r="B27306" t="str">
            <v>URGENT IMAGE UPDATION - D&amp;G</v>
          </cell>
          <cell r="C27306" t="str">
            <v>CLOSED</v>
          </cell>
          <cell r="D27306" t="str">
            <v>Medium</v>
          </cell>
          <cell r="E27306" t="str">
            <v>Chirag Dubal</v>
          </cell>
          <cell r="F27306" t="str">
            <v>Shraddha Dighe</v>
          </cell>
          <cell r="G27306">
            <v>46247.604166666664</v>
          </cell>
          <cell r="H27306">
            <v>46251.813194444447</v>
          </cell>
        </row>
        <row r="27307">
          <cell r="A27307" t="str">
            <v>UCW-36063</v>
          </cell>
          <cell r="B27307" t="str">
            <v>TataCliq: New 18 Women's Sandals Category Articles</v>
          </cell>
          <cell r="C27307" t="str">
            <v>CLOSED</v>
          </cell>
          <cell r="D27307" t="str">
            <v>Medium</v>
          </cell>
          <cell r="E27307" t="str">
            <v>Chirag Dubal</v>
          </cell>
          <cell r="F27307" t="str">
            <v>Shraddha Dighe</v>
          </cell>
          <cell r="G27307">
            <v>46247.552777777775</v>
          </cell>
          <cell r="H27307">
            <v>46248.692361111112</v>
          </cell>
        </row>
        <row r="27308">
          <cell r="A27308" t="str">
            <v>UCW-36053</v>
          </cell>
          <cell r="B27308" t="str">
            <v>CLONE - Campus x Tatacliq ~ New Listing_24.07.2026</v>
          </cell>
          <cell r="C27308" t="str">
            <v>CLOSED</v>
          </cell>
          <cell r="D27308" t="str">
            <v>Medium</v>
          </cell>
          <cell r="E27308" t="str">
            <v>Chirag Dubal</v>
          </cell>
          <cell r="F27308" t="str">
            <v>Simi Raichel Zachariah</v>
          </cell>
          <cell r="G27308">
            <v>46247.511805555558</v>
          </cell>
          <cell r="H27308">
            <v>46248.511805555558</v>
          </cell>
        </row>
        <row r="27309">
          <cell r="A27309" t="str">
            <v>UCW-36047</v>
          </cell>
          <cell r="B27309" t="str">
            <v>Puma | Title &amp; Images Mismatch | Sneakers</v>
          </cell>
          <cell r="C27309" t="str">
            <v>CLOSED</v>
          </cell>
          <cell r="D27309" t="str">
            <v>Medium</v>
          </cell>
          <cell r="E27309" t="str">
            <v>netscribes</v>
          </cell>
          <cell r="F27309" t="str">
            <v>Addrita Mukherjee</v>
          </cell>
          <cell r="G27309">
            <v>46247.396527777775</v>
          </cell>
          <cell r="H27309">
            <v>46266.59375</v>
          </cell>
        </row>
        <row r="27310">
          <cell r="A27310" t="str">
            <v>UCW-36037</v>
          </cell>
          <cell r="B27310" t="str">
            <v>New Listing Details – Re'equil Moisturisers (50 g)</v>
          </cell>
          <cell r="C27310" t="str">
            <v>CLOSED</v>
          </cell>
          <cell r="D27310" t="str">
            <v>Medium</v>
          </cell>
          <cell r="E27310" t="str">
            <v>Chirag Dubal</v>
          </cell>
          <cell r="F27310" t="str">
            <v>Simi Raichel Zachariah</v>
          </cell>
          <cell r="G27310">
            <v>46246.779166666667</v>
          </cell>
          <cell r="H27310">
            <v>46254.54791666667</v>
          </cell>
        </row>
        <row r="27311">
          <cell r="A27311" t="str">
            <v>UCW-36032</v>
          </cell>
          <cell r="B27311" t="str">
            <v>SKU EAN Updates &amp; Stock Activation (Primespot) - L'Occitane (New) Pending SKUs</v>
          </cell>
          <cell r="C27311" t="str">
            <v>CLOSED Due to Inactive/Insufficient Information</v>
          </cell>
          <cell r="D27311" t="str">
            <v>Medium</v>
          </cell>
          <cell r="E27311" t="str">
            <v>Chirag Dubal</v>
          </cell>
          <cell r="F27311" t="str">
            <v>Simi Raichel Zachariah</v>
          </cell>
          <cell r="G27311">
            <v>46246.684027777781</v>
          </cell>
          <cell r="H27311">
            <v>46256.383333333331</v>
          </cell>
        </row>
        <row r="27312">
          <cell r="A27312" t="str">
            <v>UCW-36031</v>
          </cell>
          <cell r="B27312" t="str">
            <v>Health and Wellness - Luxury Platform Addition Task</v>
          </cell>
          <cell r="C27312" t="str">
            <v>CLOSED</v>
          </cell>
          <cell r="D27312" t="str">
            <v>Medium</v>
          </cell>
          <cell r="E27312" t="str">
            <v>Chirag Dubal</v>
          </cell>
          <cell r="F27312" t="str">
            <v>Shraddha Dighe</v>
          </cell>
          <cell r="G27312">
            <v>46246.680555555555</v>
          </cell>
          <cell r="H27312">
            <v>46253.577777777777</v>
          </cell>
        </row>
        <row r="27313">
          <cell r="A27313" t="str">
            <v>UCW-36029</v>
          </cell>
          <cell r="B27313" t="str">
            <v>Pepe Jeans -48-8-Aw26 - 11-08-2026</v>
          </cell>
          <cell r="C27313" t="str">
            <v>CLOSED</v>
          </cell>
          <cell r="D27313" t="str">
            <v>Medium</v>
          </cell>
          <cell r="E27313" t="str">
            <v>Chirag Dubal</v>
          </cell>
          <cell r="F27313" t="str">
            <v>Simi Raichel Zachariah</v>
          </cell>
          <cell r="G27313">
            <v>46246.67083333333</v>
          </cell>
          <cell r="H27313">
            <v>46248.685416666667</v>
          </cell>
        </row>
        <row r="27314">
          <cell r="A27314" t="str">
            <v>UCW-36023</v>
          </cell>
          <cell r="B27314" t="str">
            <v>D&amp;G - PDP Content &amp; Hybrid Mock</v>
          </cell>
          <cell r="C27314" t="str">
            <v>CLOSED</v>
          </cell>
          <cell r="D27314" t="str">
            <v>Medium</v>
          </cell>
          <cell r="E27314" t="str">
            <v>netscribes</v>
          </cell>
          <cell r="F27314" t="str">
            <v>Shraddha Dighe</v>
          </cell>
          <cell r="G27314">
            <v>46246.560416666667</v>
          </cell>
          <cell r="H27314">
            <v>46247.40902777778</v>
          </cell>
        </row>
        <row r="27315">
          <cell r="A27315" t="str">
            <v>UCW-36022</v>
          </cell>
          <cell r="B27315" t="str">
            <v>D&amp;G Certificate Updation</v>
          </cell>
          <cell r="C27315" t="str">
            <v>CLOSED</v>
          </cell>
          <cell r="D27315" t="str">
            <v>Medium</v>
          </cell>
          <cell r="E27315" t="str">
            <v>Chirag Dubal</v>
          </cell>
          <cell r="F27315" t="str">
            <v>Shraddha Dighe</v>
          </cell>
          <cell r="G27315">
            <v>46246.547222222223</v>
          </cell>
          <cell r="H27315">
            <v>46268.86041666667</v>
          </cell>
        </row>
        <row r="27316">
          <cell r="A27316" t="str">
            <v>UCW-36017</v>
          </cell>
          <cell r="B27316" t="str">
            <v>CLONE - Autumnlane - 15-07-2026 - 128336 - Casual Wear</v>
          </cell>
          <cell r="C27316" t="str">
            <v>CLOSED</v>
          </cell>
          <cell r="D27316" t="str">
            <v>Medium</v>
          </cell>
          <cell r="E27316" t="str">
            <v>Chirag Dubal</v>
          </cell>
          <cell r="F27316" t="str">
            <v>netscribes</v>
          </cell>
          <cell r="G27316">
            <v>46246.449305555558</v>
          </cell>
          <cell r="H27316">
            <v>46253.669444444444</v>
          </cell>
        </row>
        <row r="27317">
          <cell r="A27317" t="str">
            <v>UCW-36014</v>
          </cell>
          <cell r="B27317" t="str">
            <v>New Sku Listing - Nuna (Aarete Marketing LLP 128412-AAR001)</v>
          </cell>
          <cell r="C27317" t="str">
            <v>CLOSED Due to Inactive/Insufficient Information</v>
          </cell>
          <cell r="D27317" t="str">
            <v>Medium</v>
          </cell>
          <cell r="E27317" t="str">
            <v>Chirag Dubal</v>
          </cell>
          <cell r="F27317" t="str">
            <v>Simi Raichel Zachariah</v>
          </cell>
          <cell r="G27317">
            <v>46245.770138888889</v>
          </cell>
          <cell r="H27317">
            <v>46263.415277777778</v>
          </cell>
        </row>
        <row r="27318">
          <cell r="A27318" t="str">
            <v>UCW-36011</v>
          </cell>
          <cell r="B27318" t="str">
            <v>Title &amp; Image Update | Alexandre Christie | 127506 | 11.08.2026</v>
          </cell>
          <cell r="C27318" t="str">
            <v>CLOSED</v>
          </cell>
          <cell r="D27318" t="str">
            <v>Medium</v>
          </cell>
          <cell r="E27318" t="str">
            <v>Chirag Dubal</v>
          </cell>
          <cell r="F27318" t="str">
            <v>Shraddha Dighe</v>
          </cell>
          <cell r="G27318">
            <v>46245.761111111111</v>
          </cell>
          <cell r="H27318">
            <v>46251.796527777777</v>
          </cell>
        </row>
        <row r="27319">
          <cell r="A27319" t="str">
            <v>UCW-36009</v>
          </cell>
          <cell r="B27319" t="str">
            <v>Asian Footwear listing 11 Aug 2026</v>
          </cell>
          <cell r="C27319" t="str">
            <v>CLOSED</v>
          </cell>
          <cell r="D27319" t="str">
            <v>Medium</v>
          </cell>
          <cell r="E27319" t="str">
            <v>Chirag Dubal</v>
          </cell>
          <cell r="F27319" t="str">
            <v>Shraddha Dighe</v>
          </cell>
          <cell r="G27319">
            <v>46245.750694444447</v>
          </cell>
          <cell r="H27319">
            <v>46259.406944444447</v>
          </cell>
        </row>
        <row r="27320">
          <cell r="A27320" t="str">
            <v>UCW-36005</v>
          </cell>
          <cell r="B27320" t="str">
            <v>New Listing - Touch925 (63 SKUs)</v>
          </cell>
          <cell r="C27320" t="str">
            <v>CLOSED</v>
          </cell>
          <cell r="D27320" t="str">
            <v>Medium</v>
          </cell>
          <cell r="E27320" t="str">
            <v>Chirag Dubal</v>
          </cell>
          <cell r="F27320" t="str">
            <v>Simi Raichel Zachariah</v>
          </cell>
          <cell r="G27320">
            <v>46245.734027777777</v>
          </cell>
          <cell r="H27320">
            <v>46248.677083333336</v>
          </cell>
        </row>
        <row r="27321">
          <cell r="A27321" t="str">
            <v>UCW-36003</v>
          </cell>
          <cell r="B27321" t="str">
            <v>New Catalog Jewellery_Biba_11-08-2026</v>
          </cell>
          <cell r="C27321" t="str">
            <v>CLOSED Due to Inactive/Insufficient Information</v>
          </cell>
          <cell r="D27321" t="str">
            <v>Medium</v>
          </cell>
          <cell r="E27321" t="str">
            <v>Chirag Dubal</v>
          </cell>
          <cell r="F27321" t="str">
            <v>Shraddha Dighe</v>
          </cell>
          <cell r="G27321">
            <v>46245.722222222219</v>
          </cell>
          <cell r="H27321">
            <v>46253.789583333331</v>
          </cell>
        </row>
        <row r="27322">
          <cell r="A27322" t="str">
            <v>UCW-35989</v>
          </cell>
          <cell r="B27322" t="str">
            <v>Tata Cliq: Rosemary Shampoo &amp; Rosemary Serum Update details</v>
          </cell>
          <cell r="C27322" t="str">
            <v>CLOSED</v>
          </cell>
          <cell r="D27322" t="str">
            <v>Medium</v>
          </cell>
          <cell r="E27322" t="str">
            <v>Chirag Dubal</v>
          </cell>
          <cell r="F27322" t="str">
            <v>Simi Raichel Zachariah</v>
          </cell>
          <cell r="G27322">
            <v>46245.683333333334</v>
          </cell>
          <cell r="H27322">
            <v>46251.788888888892</v>
          </cell>
        </row>
        <row r="27323">
          <cell r="A27323" t="str">
            <v>UCW-35987</v>
          </cell>
          <cell r="B27323" t="str">
            <v xml:space="preserve">CH La Bomba Cataloguing  </v>
          </cell>
          <cell r="C27323" t="str">
            <v>CLOSED Due to Inactive/Insufficient Information</v>
          </cell>
          <cell r="D27323" t="str">
            <v>Medium</v>
          </cell>
          <cell r="E27323" t="str">
            <v>Chirag Dubal</v>
          </cell>
          <cell r="F27323" t="str">
            <v>Simi Raichel Zachariah</v>
          </cell>
          <cell r="G27323">
            <v>46245.670138888891</v>
          </cell>
          <cell r="H27323">
            <v>46246.602777777778</v>
          </cell>
        </row>
        <row r="27324">
          <cell r="A27324" t="str">
            <v>UCW-35985</v>
          </cell>
          <cell r="B27324" t="str">
            <v>Libas Apparel 127532 07-08-2026 ( 2026_07_13_AW'26  Campaign _ catalogue )</v>
          </cell>
          <cell r="C27324" t="str">
            <v>CLOSED</v>
          </cell>
          <cell r="D27324" t="str">
            <v>Medium</v>
          </cell>
          <cell r="E27324" t="str">
            <v>Chirag Dubal</v>
          </cell>
          <cell r="F27324" t="str">
            <v>Shraddha Dighe</v>
          </cell>
          <cell r="G27324">
            <v>46245.65347222222</v>
          </cell>
          <cell r="H27324">
            <v>46251.78125</v>
          </cell>
        </row>
        <row r="27325">
          <cell r="A27325" t="str">
            <v>UCW-35984</v>
          </cell>
          <cell r="B27325" t="str">
            <v>CLONE - Request for for New Product Listing</v>
          </cell>
          <cell r="C27325" t="str">
            <v>CLOSED</v>
          </cell>
          <cell r="D27325" t="str">
            <v>Medium</v>
          </cell>
          <cell r="E27325" t="str">
            <v>netscribes</v>
          </cell>
          <cell r="F27325" t="str">
            <v>netscribes</v>
          </cell>
          <cell r="G27325">
            <v>46245.652083333334</v>
          </cell>
          <cell r="H27325">
            <v>46248.665277777778</v>
          </cell>
        </row>
        <row r="27326">
          <cell r="A27326" t="str">
            <v>UCW-35974</v>
          </cell>
          <cell r="B27326" t="str">
            <v>Amouage: New EAN's (Cataloging information retriggering)</v>
          </cell>
          <cell r="C27326" t="str">
            <v>CLOSED</v>
          </cell>
          <cell r="D27326" t="str">
            <v>Medium</v>
          </cell>
          <cell r="E27326" t="str">
            <v>Chirag Dubal</v>
          </cell>
          <cell r="F27326" t="str">
            <v>Shraddha Dighe</v>
          </cell>
          <cell r="G27326">
            <v>46245.61041666667</v>
          </cell>
          <cell r="H27326">
            <v>46251.517361111109</v>
          </cell>
        </row>
        <row r="27327">
          <cell r="A27327" t="str">
            <v>UCW-35972</v>
          </cell>
          <cell r="B27327" t="str">
            <v>AW'26 Footwear Templates for Fresh Listing - Onitsuka Tiger ( Lot-2 )</v>
          </cell>
          <cell r="C27327" t="str">
            <v>CLOSED</v>
          </cell>
          <cell r="D27327" t="str">
            <v>Medium</v>
          </cell>
          <cell r="E27327" t="str">
            <v>Chirag Dubal</v>
          </cell>
          <cell r="F27327" t="str">
            <v>Simi Raichel Zachariah</v>
          </cell>
          <cell r="G27327">
            <v>46245.605555555558</v>
          </cell>
          <cell r="H27327">
            <v>46247.786805555559</v>
          </cell>
        </row>
        <row r="27328">
          <cell r="A27328" t="str">
            <v>UCW-35967</v>
          </cell>
          <cell r="B27328" t="str">
            <v>TATA Armaf Cataloguing 10th Aug'26</v>
          </cell>
          <cell r="C27328" t="str">
            <v>CLOSED</v>
          </cell>
          <cell r="D27328" t="str">
            <v>Medium</v>
          </cell>
          <cell r="E27328" t="str">
            <v>Chirag Dubal</v>
          </cell>
          <cell r="F27328" t="str">
            <v>Simi Raichel Zachariah</v>
          </cell>
          <cell r="G27328">
            <v>46245.570833333331</v>
          </cell>
          <cell r="H27328">
            <v>46247.776388888888</v>
          </cell>
        </row>
        <row r="27329">
          <cell r="A27329" t="str">
            <v>UCW-35966</v>
          </cell>
          <cell r="B27329" t="str">
            <v>Tara C Tara - 126313 - 10-08-2026 - Co-ord set &amp; Suit Sets Collection</v>
          </cell>
          <cell r="C27329" t="str">
            <v>FAILED</v>
          </cell>
          <cell r="D27329" t="str">
            <v>Medium</v>
          </cell>
          <cell r="E27329" t="str">
            <v>Chirag Dubal</v>
          </cell>
          <cell r="F27329" t="str">
            <v>Shraddha Dighe</v>
          </cell>
          <cell r="G27329">
            <v>46245.570138888892</v>
          </cell>
          <cell r="H27329">
            <v>46248.484722222223</v>
          </cell>
        </row>
        <row r="27330">
          <cell r="A27330" t="str">
            <v>UCW-35960</v>
          </cell>
          <cell r="B27330" t="str">
            <v>New Rakhi Catalogue - 10-08-2026</v>
          </cell>
          <cell r="C27330" t="str">
            <v>CLOSED</v>
          </cell>
          <cell r="D27330" t="str">
            <v>Medium</v>
          </cell>
          <cell r="E27330" t="str">
            <v>Chirag Dubal</v>
          </cell>
          <cell r="F27330" t="str">
            <v>Shraddha Dighe</v>
          </cell>
          <cell r="G27330">
            <v>46245.540972222225</v>
          </cell>
          <cell r="H27330">
            <v>46246.600694444445</v>
          </cell>
        </row>
        <row r="27331">
          <cell r="A27331" t="str">
            <v>UCW-35955</v>
          </cell>
          <cell r="B27331" t="str">
            <v>Women's Bra , Panty, Loungewear – “Clovia” – 8 August , 2026 - Tatacliq Catalog</v>
          </cell>
          <cell r="C27331" t="str">
            <v>CLOSED</v>
          </cell>
          <cell r="D27331" t="str">
            <v>Medium</v>
          </cell>
          <cell r="E27331" t="str">
            <v>Chirag Dubal</v>
          </cell>
          <cell r="F27331" t="str">
            <v>Shraddha Dighe</v>
          </cell>
          <cell r="G27331">
            <v>46245.524305555555</v>
          </cell>
          <cell r="H27331">
            <v>46252.53125</v>
          </cell>
        </row>
        <row r="27332">
          <cell r="A27332" t="str">
            <v>UCW-35950</v>
          </cell>
          <cell r="B27332" t="str">
            <v>Lakme | EAN-CIC Mismatch Transitions</v>
          </cell>
          <cell r="C27332" t="str">
            <v>CLOSED Due to Inactive/Insufficient Information</v>
          </cell>
          <cell r="D27332" t="str">
            <v>Medium</v>
          </cell>
          <cell r="E27332" t="str">
            <v>Chirag Dubal</v>
          </cell>
          <cell r="F27332" t="str">
            <v>Shraddha Dighe</v>
          </cell>
          <cell r="G27332">
            <v>46245.5</v>
          </cell>
          <cell r="H27332">
            <v>46251.572222222225</v>
          </cell>
        </row>
        <row r="27333">
          <cell r="A27333" t="str">
            <v>UCW-35949</v>
          </cell>
          <cell r="B27333" t="str">
            <v>Image update</v>
          </cell>
          <cell r="C27333" t="str">
            <v>CLOSED</v>
          </cell>
          <cell r="D27333" t="str">
            <v>Medium</v>
          </cell>
          <cell r="E27333" t="str">
            <v>Chirag Dubal</v>
          </cell>
          <cell r="F27333" t="str">
            <v>Shraddha Dighe</v>
          </cell>
          <cell r="G27333">
            <v>46245.493055555555</v>
          </cell>
          <cell r="H27333">
            <v>46252.705555555556</v>
          </cell>
        </row>
        <row r="27334">
          <cell r="A27334" t="str">
            <v>UCW-35947</v>
          </cell>
          <cell r="B27334" t="str">
            <v>GNC new listings</v>
          </cell>
          <cell r="C27334" t="str">
            <v>CLOSED</v>
          </cell>
          <cell r="D27334" t="str">
            <v>Medium</v>
          </cell>
          <cell r="E27334" t="str">
            <v>Chirag Dubal</v>
          </cell>
          <cell r="F27334" t="str">
            <v>Simi Raichel Zachariah</v>
          </cell>
          <cell r="G27334">
            <v>46245.477777777778</v>
          </cell>
          <cell r="H27334">
            <v>46250.774305555555</v>
          </cell>
        </row>
        <row r="27335">
          <cell r="A27335" t="str">
            <v>UCW-35944</v>
          </cell>
          <cell r="B27335" t="str">
            <v>Tata Shiseido Portfolio – Launch &amp; Operational Alignment</v>
          </cell>
          <cell r="C27335" t="str">
            <v>CLOSED Due to Inactive/Insufficient Information</v>
          </cell>
          <cell r="D27335" t="str">
            <v>Medium</v>
          </cell>
          <cell r="E27335" t="str">
            <v>Chirag Dubal</v>
          </cell>
          <cell r="F27335" t="str">
            <v>Simi Raichel Zachariah</v>
          </cell>
          <cell r="G27335">
            <v>46245.474305555559</v>
          </cell>
          <cell r="H27335">
            <v>46253.463194444441</v>
          </cell>
        </row>
        <row r="27336">
          <cell r="A27336" t="str">
            <v>UCW-35939</v>
          </cell>
          <cell r="B27336" t="str">
            <v>ADHOC-VANTIER SHOES - Footwear - 10/07/2026 - 200 SKUs</v>
          </cell>
          <cell r="C27336" t="str">
            <v>CLOSED</v>
          </cell>
          <cell r="D27336" t="str">
            <v>Medium</v>
          </cell>
          <cell r="E27336" t="str">
            <v>Chirag Dubal</v>
          </cell>
          <cell r="F27336" t="str">
            <v>netscribes</v>
          </cell>
          <cell r="G27336">
            <v>46245.451388888891</v>
          </cell>
          <cell r="H27336">
            <v>46252.676388888889</v>
          </cell>
        </row>
        <row r="27337">
          <cell r="A27337" t="str">
            <v>UCW-35938</v>
          </cell>
          <cell r="B27337" t="str">
            <v>CLONED-VANTIER SHOES - Footwear - 10/07/2026 - 200 SKUs</v>
          </cell>
          <cell r="C27337" t="str">
            <v>CLOSED</v>
          </cell>
          <cell r="D27337" t="str">
            <v>Medium</v>
          </cell>
          <cell r="E27337" t="str">
            <v>Chirag Dubal</v>
          </cell>
          <cell r="F27337" t="str">
            <v>netscribes</v>
          </cell>
          <cell r="G27337">
            <v>46245.447916666664</v>
          </cell>
          <cell r="H27337">
            <v>46247.769444444442</v>
          </cell>
        </row>
        <row r="27338">
          <cell r="A27338" t="str">
            <v>UCW-35922</v>
          </cell>
          <cell r="B27338" t="str">
            <v>Tatacliq - 101 BIOTOP</v>
          </cell>
          <cell r="C27338" t="str">
            <v>CLOSED</v>
          </cell>
          <cell r="D27338" t="str">
            <v>Medium</v>
          </cell>
          <cell r="E27338" t="str">
            <v>Chirag Dubal</v>
          </cell>
          <cell r="F27338" t="str">
            <v>Shraddha Dighe</v>
          </cell>
          <cell r="G27338">
            <v>46244.767361111109</v>
          </cell>
          <cell r="H27338">
            <v>46255.745138888888</v>
          </cell>
        </row>
        <row r="27339">
          <cell r="A27339" t="str">
            <v>UCW-35920</v>
          </cell>
          <cell r="B27339" t="str">
            <v>Outzidr – Batch 16 – 39 Styles – SS26 – 10th August 2026</v>
          </cell>
          <cell r="C27339" t="str">
            <v>CLOSED</v>
          </cell>
          <cell r="D27339" t="str">
            <v>Medium</v>
          </cell>
          <cell r="E27339" t="str">
            <v>Chirag Dubal</v>
          </cell>
          <cell r="F27339" t="str">
            <v>Shraddha Dighe</v>
          </cell>
          <cell r="G27339">
            <v>46244.763888888891</v>
          </cell>
          <cell r="H27339">
            <v>46252.513194444444</v>
          </cell>
        </row>
        <row r="27340">
          <cell r="A27340" t="str">
            <v>UCW-35917</v>
          </cell>
          <cell r="B27340" t="str">
            <v>New Listing - Touch925 (176 SKUs)</v>
          </cell>
          <cell r="C27340" t="str">
            <v>CLOSED</v>
          </cell>
          <cell r="D27340" t="str">
            <v>Medium</v>
          </cell>
          <cell r="E27340" t="str">
            <v>Chirag Dubal</v>
          </cell>
          <cell r="F27340" t="str">
            <v>Simi Raichel Zachariah</v>
          </cell>
          <cell r="G27340">
            <v>46244.754166666666</v>
          </cell>
          <cell r="H27340">
            <v>46248.65902777778</v>
          </cell>
        </row>
        <row r="27341">
          <cell r="A27341" t="str">
            <v>UCW-35915</v>
          </cell>
          <cell r="B27341" t="str">
            <v>New Catalogue Sheet- 10 Aug</v>
          </cell>
          <cell r="C27341" t="str">
            <v>CLOSED</v>
          </cell>
          <cell r="D27341" t="str">
            <v>Medium</v>
          </cell>
          <cell r="E27341" t="str">
            <v>Chirag Dubal</v>
          </cell>
          <cell r="F27341" t="str">
            <v>Simi Raichel Zachariah</v>
          </cell>
          <cell r="G27341">
            <v>46244.74722222222</v>
          </cell>
          <cell r="H27341">
            <v>46247.763194444444</v>
          </cell>
        </row>
        <row r="27342">
          <cell r="A27342" t="str">
            <v>UCW-35910</v>
          </cell>
          <cell r="B27342" t="str">
            <v>CLONE - CLONE - Nap Chief_Tata Cliq_Size addition Request_01.08.2026</v>
          </cell>
          <cell r="C27342" t="str">
            <v>CLOSED</v>
          </cell>
          <cell r="D27342" t="str">
            <v>Medium</v>
          </cell>
          <cell r="E27342" t="str">
            <v>Chirag Dubal</v>
          </cell>
          <cell r="F27342" t="str">
            <v>Shraddha Dighe</v>
          </cell>
          <cell r="G27342">
            <v>46244.734027777777</v>
          </cell>
          <cell r="H27342">
            <v>46246.493750000001</v>
          </cell>
        </row>
        <row r="27343">
          <cell r="A27343" t="str">
            <v>UCW-35907</v>
          </cell>
          <cell r="B27343" t="str">
            <v>NEEMANS+FOOTWEAR+ 125173+ 10-08-2026</v>
          </cell>
          <cell r="C27343" t="str">
            <v>CLOSED</v>
          </cell>
          <cell r="D27343" t="str">
            <v>Medium</v>
          </cell>
          <cell r="E27343" t="str">
            <v>Chirag Dubal</v>
          </cell>
          <cell r="F27343" t="str">
            <v>Simi Raichel Zachariah</v>
          </cell>
          <cell r="G27343">
            <v>46244.718055555553</v>
          </cell>
          <cell r="H27343">
            <v>46248.636805555558</v>
          </cell>
        </row>
        <row r="27344">
          <cell r="A27344" t="str">
            <v>UCW-35897</v>
          </cell>
          <cell r="B27344" t="str">
            <v>CLONE - TataCliq: New NRGCT, LSFX-New Variants, VS-New Category, BH03, FL09 &amp; WG01 Sandals &amp; Formal Shoes</v>
          </cell>
          <cell r="C27344" t="str">
            <v>CLOSED</v>
          </cell>
          <cell r="D27344" t="str">
            <v>Medium</v>
          </cell>
          <cell r="E27344" t="str">
            <v>Chirag Dubal</v>
          </cell>
          <cell r="F27344" t="str">
            <v>Shraddha Dighe</v>
          </cell>
          <cell r="G27344">
            <v>46244.644444444442</v>
          </cell>
          <cell r="H27344">
            <v>46248.629166666666</v>
          </cell>
        </row>
        <row r="27345">
          <cell r="A27345" t="str">
            <v>UCW-35896</v>
          </cell>
          <cell r="B27345" t="str">
            <v>CLONE - Palladium Footwear 129553, 129560 New Listing 68 SKU ( 11 Options ) 29/07/2026.</v>
          </cell>
          <cell r="C27345" t="str">
            <v>CLOSED</v>
          </cell>
          <cell r="D27345" t="str">
            <v>Medium</v>
          </cell>
          <cell r="E27345" t="str">
            <v>Chirag Dubal</v>
          </cell>
          <cell r="F27345" t="str">
            <v>Shraddha Dighe</v>
          </cell>
          <cell r="G27345">
            <v>46244.64166666667</v>
          </cell>
          <cell r="H27345">
            <v>46248.618750000001</v>
          </cell>
        </row>
        <row r="27346">
          <cell r="A27346" t="str">
            <v>UCW-35887</v>
          </cell>
          <cell r="B27346" t="str">
            <v>Request to Update New Images for the Shared IDs (LE21 &amp; LE42)</v>
          </cell>
          <cell r="C27346" t="str">
            <v>CLOSED</v>
          </cell>
          <cell r="D27346" t="str">
            <v>Medium</v>
          </cell>
          <cell r="E27346" t="str">
            <v>Chirag Dubal</v>
          </cell>
          <cell r="F27346" t="str">
            <v>Simi Raichel Zachariah</v>
          </cell>
          <cell r="G27346">
            <v>46244.613194444442</v>
          </cell>
          <cell r="H27346">
            <v>46253.59652777778</v>
          </cell>
        </row>
        <row r="27347">
          <cell r="A27347" t="str">
            <v>UCW-35875</v>
          </cell>
          <cell r="B27347" t="str">
            <v>Colors Queen || Makeup || 129094 || 04-08-2026</v>
          </cell>
          <cell r="C27347" t="str">
            <v>CLOSED</v>
          </cell>
          <cell r="D27347" t="str">
            <v>Medium</v>
          </cell>
          <cell r="E27347" t="str">
            <v>Chirag Dubal</v>
          </cell>
          <cell r="F27347" t="str">
            <v>Simi Raichel Zachariah</v>
          </cell>
          <cell r="G27347">
            <v>46244.551388888889</v>
          </cell>
          <cell r="H27347">
            <v>46247.757638888892</v>
          </cell>
        </row>
        <row r="27348">
          <cell r="A27348" t="str">
            <v>UCW-35874</v>
          </cell>
          <cell r="B27348" t="str">
            <v>CLONE -  Image Replacement 146 options 30.07.2026</v>
          </cell>
          <cell r="C27348" t="str">
            <v>CLOSED</v>
          </cell>
          <cell r="D27348" t="str">
            <v>Medium</v>
          </cell>
          <cell r="E27348" t="str">
            <v>Chirag Dubal</v>
          </cell>
          <cell r="F27348" t="str">
            <v>Shraddha Dighe</v>
          </cell>
          <cell r="G27348">
            <v>46244.537499999999</v>
          </cell>
          <cell r="H27348">
            <v>46248.813194444447</v>
          </cell>
        </row>
        <row r="27349">
          <cell r="A27349" t="str">
            <v>UCW-35873</v>
          </cell>
          <cell r="B27349" t="str">
            <v xml:space="preserve"> Tata Cliq Fashion -  New Image Update - Franck Olivier </v>
          </cell>
          <cell r="C27349" t="str">
            <v>CLOSED Due to Inactive/Insufficient Information</v>
          </cell>
          <cell r="D27349" t="str">
            <v>Medium</v>
          </cell>
          <cell r="E27349" t="str">
            <v>Chirag Dubal</v>
          </cell>
          <cell r="F27349" t="str">
            <v>netscribes</v>
          </cell>
          <cell r="G27349">
            <v>46244.520138888889</v>
          </cell>
          <cell r="H27349">
            <v>46258.595138888886</v>
          </cell>
        </row>
        <row r="27350">
          <cell r="A27350" t="str">
            <v>UCW-35872</v>
          </cell>
          <cell r="B27350" t="str">
            <v>New Listing - Catalog Sheet | 5 August 2026</v>
          </cell>
          <cell r="C27350" t="str">
            <v>CLOSED</v>
          </cell>
          <cell r="D27350" t="str">
            <v>Medium</v>
          </cell>
          <cell r="E27350" t="str">
            <v>Chirag Dubal</v>
          </cell>
          <cell r="F27350" t="str">
            <v>Shraddha Dighe</v>
          </cell>
          <cell r="G27350">
            <v>46244.515277777777</v>
          </cell>
          <cell r="H27350">
            <v>46252.474305555559</v>
          </cell>
        </row>
        <row r="27351">
          <cell r="A27351" t="str">
            <v>UCW-35869</v>
          </cell>
          <cell r="B27351" t="str">
            <v>New Catalogue For Rakhi: 03-08-2026</v>
          </cell>
          <cell r="C27351" t="str">
            <v>CLOSED</v>
          </cell>
          <cell r="D27351" t="str">
            <v>Medium</v>
          </cell>
          <cell r="E27351" t="str">
            <v>Chirag Dubal</v>
          </cell>
          <cell r="F27351" t="str">
            <v>Shraddha Dighe</v>
          </cell>
          <cell r="G27351">
            <v>46244.438888888886</v>
          </cell>
          <cell r="H27351">
            <v>46244.465277777781</v>
          </cell>
        </row>
        <row r="27352">
          <cell r="A27352" t="str">
            <v>UCW-35868</v>
          </cell>
          <cell r="B27352" t="str">
            <v>Mia Rakhi Collection</v>
          </cell>
          <cell r="C27352" t="str">
            <v>CLOSED</v>
          </cell>
          <cell r="D27352" t="str">
            <v>Medium</v>
          </cell>
          <cell r="E27352" t="str">
            <v>Chirag Dubal</v>
          </cell>
          <cell r="F27352" t="str">
            <v>Shraddha Dighe</v>
          </cell>
          <cell r="G27352">
            <v>46244.435416666667</v>
          </cell>
          <cell r="H27352">
            <v>46245.457638888889</v>
          </cell>
        </row>
        <row r="27353">
          <cell r="A27353" t="str">
            <v>UCW-35867</v>
          </cell>
          <cell r="B27353" t="str">
            <v>Sub task - Seller Code: 129357 | Brand: Converse | Request for Size Addition to Existing Style Code</v>
          </cell>
          <cell r="C27353" t="str">
            <v>CLOSED</v>
          </cell>
          <cell r="D27353" t="str">
            <v>Medium</v>
          </cell>
          <cell r="E27353" t="str">
            <v>Chirag Dubal</v>
          </cell>
          <cell r="F27353" t="str">
            <v>netscribes</v>
          </cell>
          <cell r="G27353">
            <v>46244.423611111109</v>
          </cell>
          <cell r="H27353">
            <v>46248.538194444445</v>
          </cell>
        </row>
        <row r="27354">
          <cell r="A27354" t="str">
            <v>UCW-35866</v>
          </cell>
          <cell r="B27354" t="str">
            <v>CLONE - ALDO Footwear Catalog Submission (TC&amp;TCL) - 16.07.2025</v>
          </cell>
          <cell r="C27354" t="str">
            <v>CLOSED</v>
          </cell>
          <cell r="D27354" t="str">
            <v>Medium</v>
          </cell>
          <cell r="E27354" t="str">
            <v>netscribes</v>
          </cell>
          <cell r="F27354" t="str">
            <v>netscribes</v>
          </cell>
          <cell r="G27354">
            <v>46244.400694444441</v>
          </cell>
          <cell r="H27354">
            <v>46244.722916666666</v>
          </cell>
        </row>
        <row r="27355">
          <cell r="A27355" t="str">
            <v>UCW-35862</v>
          </cell>
          <cell r="B27355" t="str">
            <v>Handme - 23-06-2026 - 128668 - Fusion Wear</v>
          </cell>
          <cell r="C27355" t="str">
            <v>CLOSED Due to Inactive/Insufficient Information</v>
          </cell>
          <cell r="D27355" t="str">
            <v>Medium</v>
          </cell>
          <cell r="E27355" t="str">
            <v>Chirag Dubal</v>
          </cell>
          <cell r="F27355" t="str">
            <v>Shraddha Dighe</v>
          </cell>
          <cell r="G27355">
            <v>46243.930555555555</v>
          </cell>
          <cell r="H27355">
            <v>46256.381944444445</v>
          </cell>
        </row>
        <row r="27356">
          <cell r="A27356" t="str">
            <v>UCW-35856</v>
          </cell>
          <cell r="B27356" t="str">
            <v>R&amp;B - Apparel - Seller Code 123986 - New Listing - 07-08-2026 (Lot 12)</v>
          </cell>
          <cell r="C27356" t="str">
            <v>CLOSED</v>
          </cell>
          <cell r="D27356" t="str">
            <v>Medium</v>
          </cell>
          <cell r="E27356" t="str">
            <v>Chirag Dubal</v>
          </cell>
          <cell r="F27356" t="str">
            <v>Shraddha Dighe</v>
          </cell>
          <cell r="G27356">
            <v>46243.705555555556</v>
          </cell>
          <cell r="H27356">
            <v>46254.480555555558</v>
          </cell>
        </row>
        <row r="27357">
          <cell r="A27357" t="str">
            <v>UCW-35854</v>
          </cell>
          <cell r="B27357" t="str">
            <v>Libas Apparel 127532 07-08-2026 (SIZE ADDITION)</v>
          </cell>
          <cell r="C27357" t="str">
            <v>CLOSED</v>
          </cell>
          <cell r="D27357" t="str">
            <v>Medium</v>
          </cell>
          <cell r="E27357" t="str">
            <v>Chirag Dubal</v>
          </cell>
          <cell r="F27357" t="str">
            <v>Shraddha Dighe</v>
          </cell>
          <cell r="G27357">
            <v>46243.697916666664</v>
          </cell>
          <cell r="H27357">
            <v>46246.426388888889</v>
          </cell>
        </row>
        <row r="27358">
          <cell r="A27358" t="str">
            <v>UCW-35853</v>
          </cell>
          <cell r="B27358" t="str">
            <v>New Lot 2 2026 Slot 1 Listing Creation (Volar Fashion-127227-Footwear)</v>
          </cell>
          <cell r="C27358" t="str">
            <v>CLOSED</v>
          </cell>
          <cell r="D27358" t="str">
            <v>Medium</v>
          </cell>
          <cell r="E27358" t="str">
            <v>Chirag Dubal</v>
          </cell>
          <cell r="F27358" t="str">
            <v>Shraddha Dighe</v>
          </cell>
          <cell r="G27358">
            <v>46243.695833333331</v>
          </cell>
          <cell r="H27358">
            <v>46247.752083333333</v>
          </cell>
        </row>
        <row r="27359">
          <cell r="A27359" t="str">
            <v>UCW-35847</v>
          </cell>
          <cell r="B27359" t="str">
            <v xml:space="preserve">Cin Cin - 07-08-2026 - 128398 - Daily Wear </v>
          </cell>
          <cell r="C27359" t="str">
            <v>CLOSED Due to Inactive/Insufficient Information</v>
          </cell>
          <cell r="D27359" t="str">
            <v>Medium</v>
          </cell>
          <cell r="E27359" t="str">
            <v>Chirag Dubal</v>
          </cell>
          <cell r="F27359" t="str">
            <v>Shraddha Dighe</v>
          </cell>
          <cell r="G27359">
            <v>46243.675000000003</v>
          </cell>
          <cell r="H27359">
            <v>46260.808333333334</v>
          </cell>
        </row>
        <row r="27360">
          <cell r="A27360" t="str">
            <v>UCW-35845</v>
          </cell>
          <cell r="B27360" t="str">
            <v xml:space="preserve">Andamen Rise collection - Dual listings </v>
          </cell>
          <cell r="C27360" t="str">
            <v>CLOSED</v>
          </cell>
          <cell r="D27360" t="str">
            <v>Medium</v>
          </cell>
          <cell r="E27360" t="str">
            <v>Chirag Dubal</v>
          </cell>
          <cell r="F27360" t="str">
            <v>Shraddha Dighe</v>
          </cell>
          <cell r="G27360">
            <v>46243.670138888891</v>
          </cell>
          <cell r="H27360">
            <v>46247.551388888889</v>
          </cell>
        </row>
        <row r="27361">
          <cell r="A27361" t="str">
            <v>UCW-35841</v>
          </cell>
          <cell r="B27361" t="str">
            <v>Bioderma - EAN change</v>
          </cell>
          <cell r="C27361" t="str">
            <v>CLOSED</v>
          </cell>
          <cell r="D27361" t="str">
            <v>Medium</v>
          </cell>
          <cell r="E27361" t="str">
            <v>Chirag Dubal</v>
          </cell>
          <cell r="F27361" t="str">
            <v>Simi Raichel Zachariah</v>
          </cell>
          <cell r="G27361">
            <v>46243.654166666667</v>
          </cell>
          <cell r="H27361">
            <v>46246.847916666666</v>
          </cell>
        </row>
        <row r="27362">
          <cell r="A27362" t="str">
            <v>UCW-35837</v>
          </cell>
          <cell r="B27362" t="str">
            <v>Clinique Diwali Honey Local GWPs | TataCliq | Aug GWP</v>
          </cell>
          <cell r="C27362" t="str">
            <v>CLOSED</v>
          </cell>
          <cell r="D27362" t="str">
            <v>Medium</v>
          </cell>
          <cell r="E27362" t="str">
            <v>Chirag Dubal</v>
          </cell>
          <cell r="F27362" t="str">
            <v>Simi Raichel Zachariah</v>
          </cell>
          <cell r="G27362">
            <v>46243.640277777777</v>
          </cell>
          <cell r="H27362">
            <v>46246.595138888886</v>
          </cell>
        </row>
        <row r="27363">
          <cell r="A27363" t="str">
            <v>UCW-35836</v>
          </cell>
          <cell r="B27363" t="str">
            <v>New Catalogue Sheet- 7 Aug</v>
          </cell>
          <cell r="C27363" t="str">
            <v>CLOSED</v>
          </cell>
          <cell r="D27363" t="str">
            <v>Medium</v>
          </cell>
          <cell r="E27363" t="str">
            <v>Chirag Dubal</v>
          </cell>
          <cell r="F27363" t="str">
            <v>Shraddha Dighe</v>
          </cell>
          <cell r="G27363">
            <v>46243.640277777777</v>
          </cell>
          <cell r="H27363">
            <v>46250.758333333331</v>
          </cell>
        </row>
        <row r="27364">
          <cell r="A27364" t="str">
            <v>UCW-35834</v>
          </cell>
          <cell r="B27364" t="str">
            <v>Cava Image updation</v>
          </cell>
          <cell r="C27364" t="str">
            <v>CLOSED Due to Inactive/Insufficient Information</v>
          </cell>
          <cell r="D27364" t="str">
            <v>Medium</v>
          </cell>
          <cell r="E27364" t="str">
            <v>Chirag Dubal</v>
          </cell>
          <cell r="F27364" t="str">
            <v>Simi Raichel Zachariah</v>
          </cell>
          <cell r="G27364">
            <v>46243.628472222219</v>
          </cell>
          <cell r="H27364">
            <v>46253.598611111112</v>
          </cell>
        </row>
        <row r="27365">
          <cell r="A27365" t="str">
            <v>UCW-35832</v>
          </cell>
          <cell r="B27365" t="str">
            <v>Tata Cliq  - New listing - Images update</v>
          </cell>
          <cell r="C27365" t="str">
            <v>CLOSED Due to Inactive/Insufficient Information</v>
          </cell>
          <cell r="D27365" t="str">
            <v>Medium</v>
          </cell>
          <cell r="E27365" t="str">
            <v>Chirag Dubal</v>
          </cell>
          <cell r="F27365" t="str">
            <v>Shraddha Dighe</v>
          </cell>
          <cell r="G27365">
            <v>46243.609722222223</v>
          </cell>
          <cell r="H27365">
            <v>46262.446527777778</v>
          </cell>
        </row>
        <row r="27366">
          <cell r="A27366" t="str">
            <v>UCW-35831</v>
          </cell>
          <cell r="B27366" t="str">
            <v>New Airwrap Limited Edition- Ceramic Khaki</v>
          </cell>
          <cell r="C27366" t="str">
            <v>CLOSED</v>
          </cell>
          <cell r="D27366" t="str">
            <v>Medium</v>
          </cell>
          <cell r="E27366" t="str">
            <v>Chirag Dubal</v>
          </cell>
          <cell r="F27366" t="str">
            <v>Shraddha Dighe</v>
          </cell>
          <cell r="G27366">
            <v>46243.56527777778</v>
          </cell>
          <cell r="H27366">
            <v>46245.488194444442</v>
          </cell>
        </row>
        <row r="27367">
          <cell r="A27367" t="str">
            <v>UCW-35829</v>
          </cell>
          <cell r="B27367" t="str">
            <v>Giva | Silver Jewellery | 125927 | 30-07-2026 (51SKUs)</v>
          </cell>
          <cell r="C27367" t="str">
            <v>CLOSED</v>
          </cell>
          <cell r="D27367" t="str">
            <v>Medium</v>
          </cell>
          <cell r="E27367" t="str">
            <v>Chirag Dubal</v>
          </cell>
          <cell r="F27367" t="str">
            <v>Shraddha Dighe</v>
          </cell>
          <cell r="G27367">
            <v>46243.556250000001</v>
          </cell>
          <cell r="H27367">
            <v>46247.745138888888</v>
          </cell>
        </row>
        <row r="27368">
          <cell r="A27368" t="str">
            <v>UCW-35827</v>
          </cell>
          <cell r="B27368" t="str">
            <v>Joules by Radhika - Jewelry - 07/08/2026 - 177 SKUs</v>
          </cell>
          <cell r="C27368" t="str">
            <v>CLOSED Due to Inactive/Insufficient Information</v>
          </cell>
          <cell r="D27368" t="str">
            <v>Medium</v>
          </cell>
          <cell r="E27368" t="str">
            <v>Chirag Dubal</v>
          </cell>
          <cell r="F27368" t="str">
            <v>Shraddha Dighe</v>
          </cell>
          <cell r="G27368">
            <v>46243.549305555556</v>
          </cell>
          <cell r="H27368">
            <v>46246.925000000003</v>
          </cell>
        </row>
        <row r="27369">
          <cell r="A27369" t="str">
            <v>UCW-35826</v>
          </cell>
          <cell r="B27369" t="str">
            <v>CLONE - CLONE - CLONE - Beauty - New brand cataloguing - Forest Hill - 1 Aug</v>
          </cell>
          <cell r="C27369" t="str">
            <v>CLOSED</v>
          </cell>
          <cell r="D27369" t="str">
            <v>High</v>
          </cell>
          <cell r="E27369" t="str">
            <v>netscribes</v>
          </cell>
          <cell r="F27369" t="str">
            <v>Shraddha Dighe</v>
          </cell>
          <cell r="G27369">
            <v>46243.544444444444</v>
          </cell>
          <cell r="H27369">
            <v>46245.501388888886</v>
          </cell>
        </row>
        <row r="27370">
          <cell r="A27370" t="str">
            <v>UCW-35825</v>
          </cell>
          <cell r="B27370" t="str">
            <v>color error rectify images for MP000000028489563</v>
          </cell>
          <cell r="C27370" t="str">
            <v>CLOSED</v>
          </cell>
          <cell r="D27370" t="str">
            <v>Medium</v>
          </cell>
          <cell r="E27370" t="str">
            <v>Chirag Dubal</v>
          </cell>
          <cell r="F27370" t="str">
            <v>Shraddha Dighe</v>
          </cell>
          <cell r="G27370">
            <v>46243.023611111108</v>
          </cell>
          <cell r="H27370">
            <v>46246.84375</v>
          </cell>
        </row>
        <row r="27371">
          <cell r="A27371" t="str">
            <v>UCW-35821</v>
          </cell>
          <cell r="B27371" t="str">
            <v>Request to Review and Update New Product Listing Details</v>
          </cell>
          <cell r="C27371" t="str">
            <v>CLOSED Due to Inactive/Insufficient Information</v>
          </cell>
          <cell r="D27371" t="str">
            <v>Medium</v>
          </cell>
          <cell r="E27371" t="str">
            <v>Chirag Dubal</v>
          </cell>
          <cell r="F27371" t="str">
            <v>Shraddha Dighe</v>
          </cell>
          <cell r="G27371">
            <v>46242.998611111114</v>
          </cell>
          <cell r="H27371">
            <v>46248.761111111111</v>
          </cell>
        </row>
        <row r="27372">
          <cell r="A27372" t="str">
            <v>UCW-35817</v>
          </cell>
          <cell r="B27372" t="str">
            <v>Women Footwear New Styles For Tatacliq (SS'26) - (Styles-24) 03.08.2026</v>
          </cell>
          <cell r="C27372" t="str">
            <v>CLOSED</v>
          </cell>
          <cell r="D27372" t="str">
            <v>Medium</v>
          </cell>
          <cell r="E27372" t="str">
            <v>Chirag Dubal</v>
          </cell>
          <cell r="F27372" t="str">
            <v>Shloka Chakre</v>
          </cell>
          <cell r="G27372">
            <v>46242.927083333336</v>
          </cell>
          <cell r="H27372">
            <v>46244.5625</v>
          </cell>
        </row>
        <row r="27373">
          <cell r="A27373" t="str">
            <v>UCW-35793</v>
          </cell>
          <cell r="B27373" t="str">
            <v>Women Footwear New Styles For Tatacliq (SS'26) - (Styles-24) 03.08.2026</v>
          </cell>
          <cell r="C27373" t="str">
            <v>CLOSED</v>
          </cell>
          <cell r="D27373" t="str">
            <v>Medium</v>
          </cell>
          <cell r="E27373" t="str">
            <v>Chirag Dubal</v>
          </cell>
          <cell r="F27373" t="str">
            <v>Simi Raichel Zachariah</v>
          </cell>
          <cell r="G27373">
            <v>46242.76666666667</v>
          </cell>
          <cell r="H27373">
            <v>46258.592361111114</v>
          </cell>
        </row>
        <row r="27374">
          <cell r="A27374" t="str">
            <v>UCW-35791</v>
          </cell>
          <cell r="B27374" t="str">
            <v>FM_USPA_Arrow_MP_104_Batch-21, 22 &amp; Lot-80 (AW26)_124848_06-08-2026</v>
          </cell>
          <cell r="C27374" t="str">
            <v>SFA Stage</v>
          </cell>
          <cell r="D27374" t="str">
            <v>Medium</v>
          </cell>
          <cell r="E27374" t="str">
            <v>Chirag Dubal</v>
          </cell>
          <cell r="F27374" t="str">
            <v>Simi Raichel Zachariah</v>
          </cell>
          <cell r="G27374">
            <v>46242.763194444444</v>
          </cell>
          <cell r="H27374">
            <v>46263.495138888888</v>
          </cell>
        </row>
        <row r="27375">
          <cell r="A27375" t="str">
            <v>UCW-35788</v>
          </cell>
          <cell r="B27375" t="str">
            <v>Colors Queen || Makeup || 129094 || 22-05-2026</v>
          </cell>
          <cell r="C27375" t="str">
            <v>CLOSED</v>
          </cell>
          <cell r="D27375" t="str">
            <v>Medium</v>
          </cell>
          <cell r="E27375" t="str">
            <v>Chirag Dubal</v>
          </cell>
          <cell r="F27375" t="str">
            <v>Simi Raichel Zachariah</v>
          </cell>
          <cell r="G27375">
            <v>46242.753472222219</v>
          </cell>
          <cell r="H27375">
            <v>46252.643750000003</v>
          </cell>
        </row>
        <row r="27376">
          <cell r="A27376" t="str">
            <v>UCW-35786</v>
          </cell>
          <cell r="B27376" t="str">
            <v>New Catalogue Sheet - 127573-4 August</v>
          </cell>
          <cell r="C27376" t="str">
            <v>CLOSED</v>
          </cell>
          <cell r="D27376" t="str">
            <v>Medium</v>
          </cell>
          <cell r="E27376" t="str">
            <v>Chirag Dubal</v>
          </cell>
          <cell r="F27376" t="str">
            <v>Simi Raichel Zachariah</v>
          </cell>
          <cell r="G27376">
            <v>46242.75</v>
          </cell>
          <cell r="H27376">
            <v>46258.583333333336</v>
          </cell>
        </row>
        <row r="27377">
          <cell r="A27377" t="str">
            <v>UCW-35784</v>
          </cell>
          <cell r="B27377" t="str">
            <v>AW26 Lot 3 ||  Tata Cliq || (60 Style's) Prioritize Listing</v>
          </cell>
          <cell r="C27377" t="str">
            <v>CLOSED</v>
          </cell>
          <cell r="D27377" t="str">
            <v>Medium</v>
          </cell>
          <cell r="E27377" t="str">
            <v>Chirag Dubal</v>
          </cell>
          <cell r="F27377" t="str">
            <v>Simi Raichel Zachariah</v>
          </cell>
          <cell r="G27377">
            <v>46242.738194444442</v>
          </cell>
          <cell r="H27377">
            <v>46255.531944444447</v>
          </cell>
        </row>
        <row r="27378">
          <cell r="A27378" t="str">
            <v>UCW-35778</v>
          </cell>
          <cell r="B27378" t="str">
            <v>Products for listing - House Of CDC Fashion Pvt Ltd.</v>
          </cell>
          <cell r="C27378" t="str">
            <v>CLOSED Due to Inactive/Insufficient Information</v>
          </cell>
          <cell r="D27378" t="str">
            <v>Medium</v>
          </cell>
          <cell r="E27378" t="str">
            <v>Chirag Dubal</v>
          </cell>
          <cell r="F27378" t="str">
            <v>Shloka Chakre</v>
          </cell>
          <cell r="G27378">
            <v>46242.724999999999</v>
          </cell>
          <cell r="H27378">
            <v>46245.508333333331</v>
          </cell>
        </row>
        <row r="27379">
          <cell r="A27379" t="str">
            <v>UCW-35776</v>
          </cell>
          <cell r="B27379" t="str">
            <v>To Update weight details</v>
          </cell>
          <cell r="C27379" t="str">
            <v>CLOSED</v>
          </cell>
          <cell r="D27379" t="str">
            <v>Medium</v>
          </cell>
          <cell r="E27379" t="str">
            <v>Chirag Dubal</v>
          </cell>
          <cell r="F27379" t="str">
            <v>Simi Raichel Zachariah</v>
          </cell>
          <cell r="G27379">
            <v>46242.72152777778</v>
          </cell>
          <cell r="H27379">
            <v>46246.679166666669</v>
          </cell>
        </row>
        <row r="27380">
          <cell r="A27380" t="str">
            <v>UCW-35771</v>
          </cell>
          <cell r="B27380" t="str">
            <v>CLONE -  Sonam Faves| 2890417| TCL</v>
          </cell>
          <cell r="C27380" t="str">
            <v>CLOSED</v>
          </cell>
          <cell r="D27380" t="str">
            <v>Medium</v>
          </cell>
          <cell r="E27380" t="str">
            <v>Chirag Dubal</v>
          </cell>
          <cell r="F27380" t="str">
            <v>Simi Raichel Zachariah</v>
          </cell>
          <cell r="G27380">
            <v>46242.674305555556</v>
          </cell>
          <cell r="H27380">
            <v>46247.791666666664</v>
          </cell>
        </row>
        <row r="27381">
          <cell r="A27381" t="str">
            <v>UCW-35762</v>
          </cell>
          <cell r="B27381" t="str">
            <v>Puig Giftsets Cataloguing 03.08.26</v>
          </cell>
          <cell r="C27381" t="str">
            <v>CLOSED</v>
          </cell>
          <cell r="D27381" t="str">
            <v>Medium</v>
          </cell>
          <cell r="E27381" t="str">
            <v>Chirag Dubal</v>
          </cell>
          <cell r="F27381" t="str">
            <v>Simi Raichel Zachariah</v>
          </cell>
          <cell r="G27381">
            <v>46242.093055555553</v>
          </cell>
          <cell r="H27381">
            <v>46247.738194444442</v>
          </cell>
        </row>
        <row r="27382">
          <cell r="A27382" t="str">
            <v>UCW-35761</v>
          </cell>
          <cell r="B27382" t="str">
            <v xml:space="preserve">New Listings - Contraband </v>
          </cell>
          <cell r="C27382" t="str">
            <v>CLOSED</v>
          </cell>
          <cell r="D27382" t="str">
            <v>Medium</v>
          </cell>
          <cell r="E27382" t="str">
            <v>Chirag Dubal</v>
          </cell>
          <cell r="F27382" t="str">
            <v>Simi Raichel Zachariah</v>
          </cell>
          <cell r="G27382">
            <v>46242.088888888888</v>
          </cell>
          <cell r="H27382">
            <v>46252.47152777778</v>
          </cell>
        </row>
        <row r="27383">
          <cell r="A27383" t="str">
            <v>UCW-35760</v>
          </cell>
          <cell r="B27383" t="str">
            <v>Kenzo Image updation.</v>
          </cell>
          <cell r="C27383" t="str">
            <v>CLOSED</v>
          </cell>
          <cell r="D27383" t="str">
            <v>Medium</v>
          </cell>
          <cell r="E27383" t="str">
            <v>Chirag Dubal</v>
          </cell>
          <cell r="F27383" t="str">
            <v>Simi Raichel Zachariah</v>
          </cell>
          <cell r="G27383">
            <v>46242.081944444442</v>
          </cell>
          <cell r="H27383">
            <v>46258.583333333336</v>
          </cell>
        </row>
        <row r="27384">
          <cell r="A27384" t="str">
            <v>UCW-35758</v>
          </cell>
          <cell r="B27384" t="str">
            <v>Request to Update MRP &amp; Size for Existing Products – LuxaDerme</v>
          </cell>
          <cell r="C27384" t="str">
            <v>CLOSED</v>
          </cell>
          <cell r="D27384" t="str">
            <v>Medium</v>
          </cell>
          <cell r="E27384" t="str">
            <v>Chirag Dubal</v>
          </cell>
          <cell r="F27384" t="str">
            <v>Simi Raichel Zachariah</v>
          </cell>
          <cell r="G27384">
            <v>46242.064583333333</v>
          </cell>
          <cell r="H27384">
            <v>46253.597222222219</v>
          </cell>
        </row>
        <row r="27385">
          <cell r="A27385" t="str">
            <v>UCW-35754</v>
          </cell>
          <cell r="B27385" t="str">
            <v>CLONE - UPDATED Beauty New Listing Format Submission – Zoha / Correlation / Pepper Tree</v>
          </cell>
          <cell r="C27385" t="str">
            <v>CLOSED Due to Inactive/Insufficient Information</v>
          </cell>
          <cell r="D27385" t="str">
            <v>Medium</v>
          </cell>
          <cell r="E27385" t="str">
            <v>Chirag Dubal</v>
          </cell>
          <cell r="F27385" t="str">
            <v>Simi Raichel Zachariah</v>
          </cell>
          <cell r="G27385">
            <v>46242.040277777778</v>
          </cell>
          <cell r="H27385">
            <v>46251.727083333331</v>
          </cell>
        </row>
        <row r="27386">
          <cell r="A27386" t="str">
            <v>UCW-35751</v>
          </cell>
          <cell r="B27386" t="str">
            <v>Limese X SOR - ANUA Listing sheet</v>
          </cell>
          <cell r="C27386" t="str">
            <v>CLOSED Due to Inactive/Insufficient Information</v>
          </cell>
          <cell r="D27386" t="str">
            <v>Medium</v>
          </cell>
          <cell r="E27386" t="str">
            <v>Chirag Dubal</v>
          </cell>
          <cell r="F27386" t="str">
            <v>Simi Raichel Zachariah</v>
          </cell>
          <cell r="G27386">
            <v>46242.031944444447</v>
          </cell>
          <cell r="H27386">
            <v>46258.511805555558</v>
          </cell>
        </row>
        <row r="27387">
          <cell r="A27387" t="str">
            <v>UCW-35748</v>
          </cell>
          <cell r="B27387" t="str">
            <v>Sangeeta Boochra - Jewelry - 05/08/2026 - 37 SKUs</v>
          </cell>
          <cell r="C27387" t="str">
            <v>CLOSED</v>
          </cell>
          <cell r="D27387" t="str">
            <v>Medium</v>
          </cell>
          <cell r="E27387" t="str">
            <v>Chirag Dubal</v>
          </cell>
          <cell r="F27387" t="str">
            <v>Shloka Chakre</v>
          </cell>
          <cell r="G27387">
            <v>46242.017361111109</v>
          </cell>
          <cell r="H27387">
            <v>46246.588888888888</v>
          </cell>
        </row>
        <row r="27388">
          <cell r="A27388" t="str">
            <v>UCW-35741</v>
          </cell>
          <cell r="B27388" t="str">
            <v>New Toe Ring Collection Catalog for Upload 06.08.2026</v>
          </cell>
          <cell r="C27388" t="str">
            <v>CLOSED</v>
          </cell>
          <cell r="D27388" t="str">
            <v>Medium</v>
          </cell>
          <cell r="E27388" t="str">
            <v>Chirag Dubal</v>
          </cell>
          <cell r="F27388" t="str">
            <v>Simi Raichel Zachariah</v>
          </cell>
          <cell r="G27388">
            <v>46241.992361111108</v>
          </cell>
          <cell r="H27388">
            <v>46246.564583333333</v>
          </cell>
        </row>
        <row r="27389">
          <cell r="A27389" t="str">
            <v>UCW-35731</v>
          </cell>
          <cell r="B27389" t="str">
            <v>TCL | Under Armour | Image update</v>
          </cell>
          <cell r="C27389" t="str">
            <v>CLOSED Due to Inactive/Insufficient Information</v>
          </cell>
          <cell r="D27389" t="str">
            <v>Medium</v>
          </cell>
          <cell r="E27389" t="str">
            <v>Chirag Dubal</v>
          </cell>
          <cell r="F27389" t="str">
            <v>Shloka Chakre</v>
          </cell>
          <cell r="G27389">
            <v>46241.919444444444</v>
          </cell>
          <cell r="H27389">
            <v>46246.395138888889</v>
          </cell>
        </row>
        <row r="27390">
          <cell r="A27390" t="str">
            <v>UCW-35715</v>
          </cell>
          <cell r="B27390" t="str">
            <v>New launch cataloguing details of Kenzo(LE ROUGE &amp; L'EAU AMBRÉE)_Fragrance for TCL _06_Aug_2026.</v>
          </cell>
          <cell r="C27390" t="str">
            <v>CLOSED</v>
          </cell>
          <cell r="D27390" t="str">
            <v>Medium</v>
          </cell>
          <cell r="E27390" t="str">
            <v>Chirag Dubal</v>
          </cell>
          <cell r="F27390" t="str">
            <v>Simi Raichel Zachariah</v>
          </cell>
          <cell r="G27390">
            <v>46241.793749999997</v>
          </cell>
          <cell r="H27390">
            <v>46245.515972222223</v>
          </cell>
        </row>
        <row r="27391">
          <cell r="A27391" t="str">
            <v>UCW-35707</v>
          </cell>
          <cell r="B27391" t="str">
            <v>Fabindia – Apparel | Jewellery &amp; Footwear– Seller Code-126453 – SKU Count-936 – Style Count-330 – 27-07-2026</v>
          </cell>
          <cell r="C27391" t="str">
            <v>CLOSED</v>
          </cell>
          <cell r="D27391" t="str">
            <v>Medium</v>
          </cell>
          <cell r="E27391" t="str">
            <v>Chirag Dubal</v>
          </cell>
          <cell r="F27391" t="str">
            <v>Simi Raichel Zachariah</v>
          </cell>
          <cell r="G27391">
            <v>46241.737500000003</v>
          </cell>
          <cell r="H27391">
            <v>46253.813194444447</v>
          </cell>
        </row>
        <row r="27392">
          <cell r="A27392" t="str">
            <v>UCW-35705</v>
          </cell>
          <cell r="B27392" t="str">
            <v>TFS new GWP listing details</v>
          </cell>
          <cell r="C27392" t="str">
            <v>CLOSED</v>
          </cell>
          <cell r="D27392" t="str">
            <v>Medium</v>
          </cell>
          <cell r="E27392" t="str">
            <v>Chirag Dubal</v>
          </cell>
          <cell r="F27392" t="str">
            <v>Shloka Chakre</v>
          </cell>
          <cell r="G27392">
            <v>46241.731944444444</v>
          </cell>
          <cell r="H27392">
            <v>46242.642361111109</v>
          </cell>
        </row>
        <row r="27393">
          <cell r="A27393" t="str">
            <v>UCW-35704</v>
          </cell>
          <cell r="B27393" t="str">
            <v>Isharya-Tata Cliq-Rakhi Linesheet</v>
          </cell>
          <cell r="C27393" t="str">
            <v>CLOSED</v>
          </cell>
          <cell r="D27393" t="str">
            <v>Medium</v>
          </cell>
          <cell r="E27393" t="str">
            <v>Chirag Dubal</v>
          </cell>
          <cell r="F27393" t="str">
            <v>Simi Raichel Zachariah</v>
          </cell>
          <cell r="G27393">
            <v>46241.731249999997</v>
          </cell>
          <cell r="H27393">
            <v>46245.521527777775</v>
          </cell>
        </row>
        <row r="27394">
          <cell r="A27394" t="str">
            <v>UCW-35699</v>
          </cell>
          <cell r="B27394" t="str">
            <v>CLONE -  Ganga Fashions - 128220 - 28-07-2026 - Festive 2026 collection</v>
          </cell>
          <cell r="C27394" t="str">
            <v>CLOSED</v>
          </cell>
          <cell r="D27394" t="str">
            <v>Medium</v>
          </cell>
          <cell r="E27394" t="str">
            <v>Chirag Dubal</v>
          </cell>
          <cell r="F27394" t="str">
            <v>Simi Raichel Zachariah</v>
          </cell>
          <cell r="G27394">
            <v>46241.720833333333</v>
          </cell>
          <cell r="H27394">
            <v>46259.800694444442</v>
          </cell>
        </row>
        <row r="27395">
          <cell r="A27395" t="str">
            <v>UCW-35693</v>
          </cell>
          <cell r="B27395" t="str">
            <v>Tata Cliq-Multi Brand-Footwear -129236 - 127776 - 20-07-2026</v>
          </cell>
          <cell r="C27395" t="str">
            <v>CLOSED</v>
          </cell>
          <cell r="D27395" t="str">
            <v>Medium</v>
          </cell>
          <cell r="E27395" t="str">
            <v>Chirag Dubal</v>
          </cell>
          <cell r="F27395" t="str">
            <v>Simi Raichel Zachariah</v>
          </cell>
          <cell r="G27395">
            <v>46241.695833333331</v>
          </cell>
          <cell r="H27395">
            <v>46245.533333333333</v>
          </cell>
        </row>
        <row r="27396">
          <cell r="A27396" t="str">
            <v>UCW-35692</v>
          </cell>
          <cell r="B27396" t="str">
            <v>Tata Cliq-Multi Brand-Footwear -129236 - 127776 - 04-08-2026</v>
          </cell>
          <cell r="C27396" t="str">
            <v>CLOSED</v>
          </cell>
          <cell r="D27396" t="str">
            <v>Medium</v>
          </cell>
          <cell r="E27396" t="str">
            <v>Chirag Dubal</v>
          </cell>
          <cell r="F27396" t="str">
            <v>Simi Raichel Zachariah</v>
          </cell>
          <cell r="G27396">
            <v>46241.693749999999</v>
          </cell>
          <cell r="H27396">
            <v>46246.559027777781</v>
          </cell>
        </row>
        <row r="27397">
          <cell r="A27397" t="str">
            <v>UCW-35690</v>
          </cell>
          <cell r="B27397" t="str">
            <v>Tata Cliq-Multi Brand-Footwear -129236,127776 - 06-08-2026</v>
          </cell>
          <cell r="C27397" t="str">
            <v>CLOSED</v>
          </cell>
          <cell r="D27397" t="str">
            <v>Medium</v>
          </cell>
          <cell r="E27397" t="str">
            <v>Chirag Dubal</v>
          </cell>
          <cell r="F27397" t="str">
            <v>Simi Raichel Zachariah</v>
          </cell>
          <cell r="G27397">
            <v>46241.690972222219</v>
          </cell>
          <cell r="H27397">
            <v>46247.724999999999</v>
          </cell>
        </row>
        <row r="27398">
          <cell r="A27398" t="str">
            <v>UCW-35685</v>
          </cell>
          <cell r="B27398" t="str">
            <v>NEEMANS+FOOTWEAR+ 125173+ 15-07-2026</v>
          </cell>
          <cell r="C27398" t="str">
            <v>CLOSED</v>
          </cell>
          <cell r="D27398" t="str">
            <v>Medium</v>
          </cell>
          <cell r="E27398" t="str">
            <v>Chirag Dubal</v>
          </cell>
          <cell r="F27398" t="str">
            <v>Simi Raichel Zachariah</v>
          </cell>
          <cell r="G27398">
            <v>46241.677777777775</v>
          </cell>
          <cell r="H27398">
            <v>46242.552777777775</v>
          </cell>
        </row>
        <row r="27399">
          <cell r="A27399" t="str">
            <v>UCW-35682</v>
          </cell>
          <cell r="B27399" t="str">
            <v>GWP &amp; Samples</v>
          </cell>
          <cell r="C27399" t="str">
            <v>CLOSED</v>
          </cell>
          <cell r="D27399" t="str">
            <v>Medium</v>
          </cell>
          <cell r="E27399" t="str">
            <v>Chirag Dubal</v>
          </cell>
          <cell r="F27399" t="str">
            <v>Simi Raichel Zachariah</v>
          </cell>
          <cell r="G27399">
            <v>46241.661805555559</v>
          </cell>
          <cell r="H27399">
            <v>46258.582638888889</v>
          </cell>
        </row>
        <row r="27400">
          <cell r="A27400" t="str">
            <v>UCW-35681</v>
          </cell>
          <cell r="B27400" t="str">
            <v>D&amp;G - PDP Content &amp; Hybrid Mock</v>
          </cell>
          <cell r="C27400" t="str">
            <v>CLOSED</v>
          </cell>
          <cell r="D27400" t="str">
            <v>Medium</v>
          </cell>
          <cell r="E27400" t="str">
            <v>Chirag Dubal</v>
          </cell>
          <cell r="F27400" t="str">
            <v>Simi Raichel Zachariah</v>
          </cell>
          <cell r="G27400">
            <v>46241.648611111108</v>
          </cell>
          <cell r="H27400">
            <v>46246.560416666667</v>
          </cell>
        </row>
        <row r="27401">
          <cell r="A27401" t="str">
            <v>UCW-35680</v>
          </cell>
          <cell r="B27401" t="str">
            <v xml:space="preserve"> Amouage Launch | TCL - Cataloguing Details | July 2026</v>
          </cell>
          <cell r="C27401" t="str">
            <v>CLOSED</v>
          </cell>
          <cell r="D27401" t="str">
            <v>Medium</v>
          </cell>
          <cell r="E27401" t="str">
            <v>Chirag Dubal</v>
          </cell>
          <cell r="F27401" t="str">
            <v>Simi Raichel Zachariah</v>
          </cell>
          <cell r="G27401">
            <v>46241.646527777775</v>
          </cell>
          <cell r="H27401">
            <v>46258.684027777781</v>
          </cell>
        </row>
        <row r="27402">
          <cell r="A27402" t="str">
            <v>UCW-35676</v>
          </cell>
          <cell r="B27402" t="str">
            <v>Update Listing | Tata Cliq | Miduty</v>
          </cell>
          <cell r="C27402" t="str">
            <v>CLOSED</v>
          </cell>
          <cell r="D27402" t="str">
            <v>Medium</v>
          </cell>
          <cell r="E27402" t="str">
            <v>Chirag Dubal</v>
          </cell>
          <cell r="F27402" t="str">
            <v>Simi Raichel Zachariah</v>
          </cell>
          <cell r="G27402">
            <v>46241.613888888889</v>
          </cell>
          <cell r="H27402">
            <v>46258.581250000003</v>
          </cell>
        </row>
        <row r="27403">
          <cell r="A27403" t="str">
            <v>UCW-35675</v>
          </cell>
          <cell r="B27403" t="str">
            <v>The Bear House - New Collection Details- 04-Aug 124388</v>
          </cell>
          <cell r="C27403" t="str">
            <v>CLOSED</v>
          </cell>
          <cell r="D27403" t="str">
            <v>Medium</v>
          </cell>
          <cell r="E27403" t="str">
            <v>Chirag Dubal</v>
          </cell>
          <cell r="F27403" t="str">
            <v>Simi Raichel Zachariah</v>
          </cell>
          <cell r="G27403">
            <v>46241.602083333331</v>
          </cell>
          <cell r="H27403">
            <v>46248.724305555559</v>
          </cell>
        </row>
        <row r="27404">
          <cell r="A27404" t="str">
            <v>UCW-35670</v>
          </cell>
          <cell r="B27404" t="str">
            <v>EAN Addition SPA X Tata</v>
          </cell>
          <cell r="C27404" t="str">
            <v>CLOSED</v>
          </cell>
          <cell r="D27404" t="str">
            <v>Medium</v>
          </cell>
          <cell r="E27404" t="str">
            <v>Chirag Dubal</v>
          </cell>
          <cell r="F27404" t="str">
            <v>Simi Raichel Zachariah</v>
          </cell>
          <cell r="G27404">
            <v>46241.583333333336</v>
          </cell>
          <cell r="H27404">
            <v>46246.835416666669</v>
          </cell>
        </row>
        <row r="27405">
          <cell r="A27405" t="str">
            <v>UCW-35657</v>
          </cell>
          <cell r="B27405" t="str">
            <v xml:space="preserve">Footwear Lot 1 AW26 Skechers -1189 SKUs - 179 Style - Marketplace and Luxury - Marketplace seller code - 126948 - Luxury seller code - 128174 - 3.8.2026 </v>
          </cell>
          <cell r="C27405" t="str">
            <v>CLOSED</v>
          </cell>
          <cell r="D27405" t="str">
            <v>Medium</v>
          </cell>
          <cell r="E27405" t="str">
            <v>Chirag Dubal</v>
          </cell>
          <cell r="F27405" t="str">
            <v>Simi Raichel Zachariah</v>
          </cell>
          <cell r="G27405">
            <v>46240.793749999997</v>
          </cell>
          <cell r="H27405">
            <v>46254.428472222222</v>
          </cell>
        </row>
        <row r="27406">
          <cell r="A27406" t="str">
            <v>UCW-35653</v>
          </cell>
          <cell r="B27406" t="str">
            <v>New Catalogue Sheet - 127573-4 August</v>
          </cell>
          <cell r="C27406" t="str">
            <v>CLOSED</v>
          </cell>
          <cell r="D27406" t="str">
            <v>Medium</v>
          </cell>
          <cell r="E27406" t="str">
            <v>Chirag Dubal</v>
          </cell>
          <cell r="F27406" t="str">
            <v>Simi Raichel Zachariah</v>
          </cell>
          <cell r="G27406">
            <v>46240.754861111112</v>
          </cell>
          <cell r="H27406">
            <v>46244.62222222222</v>
          </cell>
        </row>
        <row r="27407">
          <cell r="A27407" t="str">
            <v>UCW-35641</v>
          </cell>
          <cell r="B27407" t="str">
            <v>RE: GWP Listings - Aug'26 (P0 Priority)</v>
          </cell>
          <cell r="C27407" t="str">
            <v>CLOSED</v>
          </cell>
          <cell r="D27407" t="str">
            <v>Medium</v>
          </cell>
          <cell r="E27407" t="str">
            <v>Chirag Dubal</v>
          </cell>
          <cell r="F27407" t="str">
            <v>Simi Raichel Zachariah</v>
          </cell>
          <cell r="G27407">
            <v>46240.68472222222</v>
          </cell>
          <cell r="H27407">
            <v>46242.636111111111</v>
          </cell>
        </row>
        <row r="27408">
          <cell r="A27408" t="str">
            <v>UCW-35634</v>
          </cell>
          <cell r="B27408" t="str">
            <v>New Rakhi Collection Catalog for Upload Lot 1 01.08.2026</v>
          </cell>
          <cell r="C27408" t="str">
            <v>CLOSED</v>
          </cell>
          <cell r="D27408" t="str">
            <v>Medium</v>
          </cell>
          <cell r="E27408" t="str">
            <v>Chirag Dubal</v>
          </cell>
          <cell r="F27408" t="str">
            <v>Simi Raichel Zachariah</v>
          </cell>
          <cell r="G27408">
            <v>46240.585416666669</v>
          </cell>
          <cell r="H27408">
            <v>46242.631944444445</v>
          </cell>
        </row>
        <row r="27409">
          <cell r="A27409" t="str">
            <v>UCW-35631</v>
          </cell>
          <cell r="B27409" t="str">
            <v>Tatacliq Footwear Batch 26 (July) _Colehaan_28-07-2026</v>
          </cell>
          <cell r="C27409" t="str">
            <v>CLOSED Due to Inactive/Insufficient Information</v>
          </cell>
          <cell r="D27409" t="str">
            <v>Medium</v>
          </cell>
          <cell r="E27409" t="str">
            <v>Chirag Dubal</v>
          </cell>
          <cell r="F27409" t="str">
            <v>Simi Raichel Zachariah</v>
          </cell>
          <cell r="G27409">
            <v>46240.574305555558</v>
          </cell>
          <cell r="H27409">
            <v>46246.813888888886</v>
          </cell>
        </row>
        <row r="27410">
          <cell r="A27410" t="str">
            <v>UCW-35621</v>
          </cell>
          <cell r="B27410" t="str">
            <v>Colors Queen || Makeup || 129094 || 04-08-2026</v>
          </cell>
          <cell r="C27410" t="str">
            <v>CLOSED</v>
          </cell>
          <cell r="D27410" t="str">
            <v>Medium</v>
          </cell>
          <cell r="E27410" t="str">
            <v>Chirag Dubal</v>
          </cell>
          <cell r="F27410" t="str">
            <v>Simi Raichel Zachariah</v>
          </cell>
          <cell r="G27410">
            <v>46240.526388888888</v>
          </cell>
          <cell r="H27410">
            <v>46247.779861111114</v>
          </cell>
        </row>
        <row r="27411">
          <cell r="A27411" t="str">
            <v>UCW-35615</v>
          </cell>
          <cell r="B27411" t="str">
            <v>Calvin Klein Mist Ext - 4 STD - New Listing - TATA - 04/08/26</v>
          </cell>
          <cell r="C27411" t="str">
            <v>CLOSED</v>
          </cell>
          <cell r="D27411" t="str">
            <v>Medium</v>
          </cell>
          <cell r="E27411" t="str">
            <v>Chirag Dubal</v>
          </cell>
          <cell r="F27411" t="str">
            <v>Simi Raichel Zachariah</v>
          </cell>
          <cell r="G27411">
            <v>46240.464583333334</v>
          </cell>
          <cell r="H27411">
            <v>46241.681944444441</v>
          </cell>
        </row>
        <row r="27412">
          <cell r="A27412" t="str">
            <v>UCW-35614</v>
          </cell>
          <cell r="B27412" t="str">
            <v>D&amp;G Cataloguing - Makeup &amp; Skincare (P0 Priority)</v>
          </cell>
          <cell r="C27412" t="str">
            <v>CLOSED</v>
          </cell>
          <cell r="D27412" t="str">
            <v>Medium</v>
          </cell>
          <cell r="E27412" t="str">
            <v>netscribes</v>
          </cell>
          <cell r="F27412" t="str">
            <v>netscribes</v>
          </cell>
          <cell r="G27412">
            <v>46240.443055555559</v>
          </cell>
          <cell r="H27412">
            <v>46240.722916666666</v>
          </cell>
        </row>
        <row r="27413">
          <cell r="A27413" t="str">
            <v>UCW-35606</v>
          </cell>
          <cell r="B27413" t="str">
            <v>MNY | Vinyl Ink Mithai Listing | Tata Cliq Fashion | 125928  (2767246)</v>
          </cell>
          <cell r="C27413" t="str">
            <v>CLOSED</v>
          </cell>
          <cell r="D27413" t="str">
            <v>Medium</v>
          </cell>
          <cell r="E27413" t="str">
            <v>Chirag Dubal</v>
          </cell>
          <cell r="F27413" t="str">
            <v>Simi Raichel Zachariah</v>
          </cell>
          <cell r="G27413">
            <v>46240.011805555558</v>
          </cell>
          <cell r="H27413">
            <v>46241.548611111109</v>
          </cell>
        </row>
        <row r="27414">
          <cell r="A27414" t="str">
            <v>UCW-35593</v>
          </cell>
          <cell r="B27414" t="str">
            <v>add the new listing | foto care | Gadgets | 4th aug</v>
          </cell>
          <cell r="C27414" t="str">
            <v>CLOSED</v>
          </cell>
          <cell r="D27414" t="str">
            <v>Medium</v>
          </cell>
          <cell r="E27414" t="str">
            <v>Chirag Dubal</v>
          </cell>
          <cell r="F27414" t="str">
            <v>Shraddha Dighe</v>
          </cell>
          <cell r="G27414">
            <v>46239.807638888888</v>
          </cell>
          <cell r="H27414">
            <v>46244.612500000003</v>
          </cell>
        </row>
        <row r="27415">
          <cell r="A27415" t="str">
            <v>UCW-35583</v>
          </cell>
          <cell r="B27415" t="str">
            <v>Tata CLiQ Product image change thalgo</v>
          </cell>
          <cell r="C27415" t="str">
            <v>CLOSED</v>
          </cell>
          <cell r="D27415" t="str">
            <v>Medium</v>
          </cell>
          <cell r="E27415" t="str">
            <v>Chirag Dubal</v>
          </cell>
          <cell r="F27415" t="str">
            <v>Shraddha Dighe</v>
          </cell>
          <cell r="G27415">
            <v>46239.745138888888</v>
          </cell>
          <cell r="H27415">
            <v>46245.725694444445</v>
          </cell>
        </row>
        <row r="27416">
          <cell r="A27416" t="str">
            <v>UCW-35574</v>
          </cell>
          <cell r="B27416" t="str">
            <v>StyloBug Kidswear 129303 New Listing 30 SKus 03-Aug-2026</v>
          </cell>
          <cell r="C27416" t="str">
            <v>CLOSED</v>
          </cell>
          <cell r="D27416" t="str">
            <v>Medium</v>
          </cell>
          <cell r="E27416" t="str">
            <v>Chirag Dubal</v>
          </cell>
          <cell r="F27416" t="str">
            <v>Shraddha Dighe</v>
          </cell>
          <cell r="G27416">
            <v>46239.711805555555</v>
          </cell>
          <cell r="H27416">
            <v>46250.748611111114</v>
          </cell>
        </row>
        <row r="27417">
          <cell r="A27417" t="str">
            <v>UCW-35570</v>
          </cell>
          <cell r="B27417" t="str">
            <v>CLONE - L’Oréal Paris | GB Serum Update | TataCliq Fashion  |125928</v>
          </cell>
          <cell r="C27417" t="str">
            <v>CLOSED</v>
          </cell>
          <cell r="D27417" t="str">
            <v>Medium</v>
          </cell>
          <cell r="E27417" t="str">
            <v>netscribes</v>
          </cell>
          <cell r="F27417" t="str">
            <v>Shweta Phadtare</v>
          </cell>
          <cell r="G27417">
            <v>46239.6875</v>
          </cell>
          <cell r="H27417">
            <v>46258.580555555556</v>
          </cell>
        </row>
        <row r="27418">
          <cell r="A27418" t="str">
            <v>UCW-35566</v>
          </cell>
          <cell r="B27418" t="str">
            <v>Kaftanize - 128340 - 03-08-2026 - Daily Wear</v>
          </cell>
          <cell r="C27418" t="str">
            <v>CLOSED</v>
          </cell>
          <cell r="D27418" t="str">
            <v>Medium</v>
          </cell>
          <cell r="E27418" t="str">
            <v>Chirag Dubal</v>
          </cell>
          <cell r="F27418" t="str">
            <v>Shraddha Dighe</v>
          </cell>
          <cell r="G27418">
            <v>46239.542361111111</v>
          </cell>
          <cell r="H27418">
            <v>46247.607638888891</v>
          </cell>
        </row>
        <row r="27419">
          <cell r="A27419" t="str">
            <v>UCW-35565</v>
          </cell>
          <cell r="B27419" t="str">
            <v xml:space="preserve">Smriti Gupta - 03-08-2026 - 128248 - Festive Collection </v>
          </cell>
          <cell r="C27419" t="str">
            <v>CLOSED</v>
          </cell>
          <cell r="D27419" t="str">
            <v>Medium</v>
          </cell>
          <cell r="E27419" t="str">
            <v>Chirag Dubal</v>
          </cell>
          <cell r="F27419" t="str">
            <v>Shraddha Dighe</v>
          </cell>
          <cell r="G27419">
            <v>46239.536805555559</v>
          </cell>
          <cell r="H27419">
            <v>46250.743750000001</v>
          </cell>
        </row>
        <row r="27420">
          <cell r="A27420" t="str">
            <v>UCW-35563</v>
          </cell>
          <cell r="B27420" t="str">
            <v>Rosso Brunello - Footwear - 16/07/2026 - 352 SKUs</v>
          </cell>
          <cell r="C27420" t="str">
            <v>CLOSED</v>
          </cell>
          <cell r="D27420" t="str">
            <v>Medium</v>
          </cell>
          <cell r="E27420" t="str">
            <v>Chirag Dubal</v>
          </cell>
          <cell r="F27420" t="str">
            <v>Shloka Chakre</v>
          </cell>
          <cell r="G27420">
            <v>46239.532638888886</v>
          </cell>
          <cell r="H27420">
            <v>46240.713194444441</v>
          </cell>
        </row>
        <row r="27421">
          <cell r="A27421" t="str">
            <v>UCW-35562</v>
          </cell>
          <cell r="B27421" t="str">
            <v>Tata Cliq Footwear Catalogue | 05-08-2026</v>
          </cell>
          <cell r="C27421" t="str">
            <v>CLOSED</v>
          </cell>
          <cell r="D27421" t="str">
            <v>Medium</v>
          </cell>
          <cell r="E27421" t="str">
            <v>Chirag Dubal</v>
          </cell>
          <cell r="F27421" t="str">
            <v>Simi Raichel Zachariah</v>
          </cell>
          <cell r="G27421">
            <v>46239.527083333334</v>
          </cell>
          <cell r="H27421">
            <v>46244.601388888892</v>
          </cell>
        </row>
        <row r="27422">
          <cell r="A27422" t="str">
            <v>UCW-35560</v>
          </cell>
          <cell r="B27422" t="str">
            <v>Under Armour Listing (128047)-04/08/2026</v>
          </cell>
          <cell r="C27422" t="str">
            <v>CLOSED</v>
          </cell>
          <cell r="D27422" t="str">
            <v>Medium</v>
          </cell>
          <cell r="E27422" t="str">
            <v>Chirag Dubal</v>
          </cell>
          <cell r="F27422" t="str">
            <v>Shloka Chakre</v>
          </cell>
          <cell r="G27422">
            <v>46239.524305555555</v>
          </cell>
          <cell r="H27422">
            <v>46240.754166666666</v>
          </cell>
        </row>
        <row r="27423">
          <cell r="A27423" t="str">
            <v>UCW-35556</v>
          </cell>
          <cell r="B27423" t="str">
            <v>Malabar Weight Updating On Tata Cliq | Adhoc |124274</v>
          </cell>
          <cell r="C27423" t="str">
            <v>CLOSED Due to Inactive/Insufficient Information</v>
          </cell>
          <cell r="D27423" t="str">
            <v>Medium</v>
          </cell>
          <cell r="E27423" t="str">
            <v>Chirag Dubal</v>
          </cell>
          <cell r="F27423" t="str">
            <v>netscribes</v>
          </cell>
          <cell r="G27423">
            <v>46239.47152777778</v>
          </cell>
          <cell r="H27423">
            <v>46252.430555555555</v>
          </cell>
        </row>
        <row r="27424">
          <cell r="A27424" t="str">
            <v>UCW-35549</v>
          </cell>
          <cell r="B27424" t="str">
            <v>Pantaloons/Kid's/New Listing/SKU 565/Options 114| 4th Aug'2026</v>
          </cell>
          <cell r="C27424" t="str">
            <v>CLOSED</v>
          </cell>
          <cell r="D27424" t="str">
            <v>Medium</v>
          </cell>
          <cell r="E27424" t="str">
            <v>Chirag Dubal</v>
          </cell>
          <cell r="F27424" t="str">
            <v>Simi Raichel Zachariah</v>
          </cell>
          <cell r="G27424">
            <v>46238.820138888892</v>
          </cell>
          <cell r="H27424">
            <v>46247.600694444445</v>
          </cell>
        </row>
        <row r="27425">
          <cell r="A27425" t="str">
            <v>UCW-35548</v>
          </cell>
          <cell r="B27425" t="str">
            <v>Lot 1 AW26 Skechers Apparels 123 SKUs - 22 Style -3.8.2026</v>
          </cell>
          <cell r="C27425" t="str">
            <v>CLOSED</v>
          </cell>
          <cell r="D27425" t="str">
            <v>Medium</v>
          </cell>
          <cell r="E27425" t="str">
            <v>Chirag Dubal</v>
          </cell>
          <cell r="F27425" t="str">
            <v>Shraddha Dighe</v>
          </cell>
          <cell r="G27425">
            <v>46238.813888888886</v>
          </cell>
          <cell r="H27425">
            <v>46250.73541666667</v>
          </cell>
        </row>
        <row r="27426">
          <cell r="A27426" t="str">
            <v>UCW-35543</v>
          </cell>
          <cell r="B27426" t="str">
            <v>bareMinerals x TCL – Cataloguing July'26</v>
          </cell>
          <cell r="C27426" t="str">
            <v>CLOSED</v>
          </cell>
          <cell r="D27426" t="str">
            <v>Medium</v>
          </cell>
          <cell r="E27426" t="str">
            <v>Chirag Dubal</v>
          </cell>
          <cell r="F27426" t="str">
            <v>Shraddha Dighe</v>
          </cell>
          <cell r="G27426">
            <v>46238.773611111108</v>
          </cell>
          <cell r="H27426">
            <v>46242.652083333334</v>
          </cell>
        </row>
        <row r="27427">
          <cell r="A27427" t="str">
            <v>UCW-35540</v>
          </cell>
          <cell r="B27427" t="str">
            <v>Accessorize London X Tata Cliq _Jewellery Catalogue_03-08-2026</v>
          </cell>
          <cell r="C27427" t="str">
            <v>CLOSED</v>
          </cell>
          <cell r="D27427" t="str">
            <v>Medium</v>
          </cell>
          <cell r="E27427" t="str">
            <v>Chirag Dubal</v>
          </cell>
          <cell r="F27427" t="str">
            <v>Shraddha Dighe</v>
          </cell>
          <cell r="G27427">
            <v>46238.768750000003</v>
          </cell>
          <cell r="H27427">
            <v>46240.6875</v>
          </cell>
        </row>
        <row r="27428">
          <cell r="A27428" t="str">
            <v>UCW-35539</v>
          </cell>
          <cell r="B27428" t="str">
            <v>L’Oréal Paris | Festive Shade Hair Colour Listing | TataCliq Fashion  |125928</v>
          </cell>
          <cell r="C27428" t="str">
            <v>CLOSED</v>
          </cell>
          <cell r="D27428" t="str">
            <v>Medium</v>
          </cell>
          <cell r="E27428" t="str">
            <v>Chirag Dubal</v>
          </cell>
          <cell r="F27428" t="str">
            <v>Shraddha Dighe</v>
          </cell>
          <cell r="G27428">
            <v>46238.76458333333</v>
          </cell>
          <cell r="H27428">
            <v>46241.539583333331</v>
          </cell>
        </row>
        <row r="27429">
          <cell r="A27429" t="str">
            <v>UCW-35538</v>
          </cell>
          <cell r="B27429" t="str">
            <v>Libas Apparel 127532 31-07-2026 ( IMAGE REPLACE )</v>
          </cell>
          <cell r="C27429" t="str">
            <v>CLOSED</v>
          </cell>
          <cell r="D27429" t="str">
            <v>Medium</v>
          </cell>
          <cell r="E27429" t="str">
            <v>Chirag Dubal</v>
          </cell>
          <cell r="F27429" t="str">
            <v>Shraddha Dighe</v>
          </cell>
          <cell r="G27429">
            <v>46238.763194444444</v>
          </cell>
          <cell r="H27429">
            <v>46244.601388888892</v>
          </cell>
        </row>
        <row r="27430">
          <cell r="A27430" t="str">
            <v>UCW-35534</v>
          </cell>
          <cell r="B27430" t="str">
            <v>Katalysst New Listing TATA CLIQ</v>
          </cell>
          <cell r="C27430" t="str">
            <v>CLOSED</v>
          </cell>
          <cell r="D27430" t="str">
            <v>Medium</v>
          </cell>
          <cell r="E27430" t="str">
            <v>Chirag Dubal</v>
          </cell>
          <cell r="F27430" t="str">
            <v>Shraddha Dighe</v>
          </cell>
          <cell r="G27430">
            <v>46238.686805555553</v>
          </cell>
          <cell r="H27430">
            <v>46246.524305555555</v>
          </cell>
        </row>
        <row r="27431">
          <cell r="A27431" t="str">
            <v>UCW-35531</v>
          </cell>
          <cell r="B27431" t="str">
            <v>New Catalogue For Rakhi: 03-08-2026</v>
          </cell>
          <cell r="C27431" t="str">
            <v>CLOSED</v>
          </cell>
          <cell r="D27431" t="str">
            <v>Medium</v>
          </cell>
          <cell r="E27431" t="str">
            <v>Chirag Dubal</v>
          </cell>
          <cell r="F27431" t="str">
            <v>Shraddha Dighe</v>
          </cell>
          <cell r="G27431">
            <v>46238.654861111114</v>
          </cell>
          <cell r="H27431">
            <v>46244.458333333336</v>
          </cell>
        </row>
        <row r="27432">
          <cell r="A27432" t="str">
            <v>UCW-35527</v>
          </cell>
          <cell r="B27432" t="str">
            <v>Lotto/Footwear UPTO Lot-38/Seller code- 129247/ 17-07-2026</v>
          </cell>
          <cell r="C27432" t="str">
            <v>CLOSED</v>
          </cell>
          <cell r="D27432" t="str">
            <v>Medium</v>
          </cell>
          <cell r="E27432" t="str">
            <v>Chirag Dubal</v>
          </cell>
          <cell r="F27432" t="str">
            <v>Shraddha Dighe</v>
          </cell>
          <cell r="G27432">
            <v>46238.638194444444</v>
          </cell>
          <cell r="H27432">
            <v>46240.699305555558</v>
          </cell>
        </row>
        <row r="27433">
          <cell r="A27433" t="str">
            <v>UCW-35524</v>
          </cell>
          <cell r="B27433" t="str">
            <v>Palmonas | Fashion Jwellery | 128366 | 03-08-2026, 40 SKUs RAKHI</v>
          </cell>
          <cell r="C27433" t="str">
            <v>CLOSED</v>
          </cell>
          <cell r="D27433" t="str">
            <v>Medium</v>
          </cell>
          <cell r="E27433" t="str">
            <v>Chirag Dubal</v>
          </cell>
          <cell r="F27433" t="str">
            <v>Shraddha Dighe</v>
          </cell>
          <cell r="G27433">
            <v>46238.632638888892</v>
          </cell>
          <cell r="H27433">
            <v>46242.611805555556</v>
          </cell>
        </row>
        <row r="27434">
          <cell r="A27434" t="str">
            <v>UCW-35523</v>
          </cell>
          <cell r="B27434" t="str">
            <v>Tatacliq x Mini Stitch wedding Catalog-(129146-WH)-03-08-26</v>
          </cell>
          <cell r="C27434" t="str">
            <v>CLOSED</v>
          </cell>
          <cell r="D27434" t="str">
            <v>Medium</v>
          </cell>
          <cell r="E27434" t="str">
            <v>Chirag Dubal</v>
          </cell>
          <cell r="F27434" t="str">
            <v>Shraddha Dighe</v>
          </cell>
          <cell r="G27434">
            <v>46238.629861111112</v>
          </cell>
          <cell r="H27434">
            <v>46245.591666666667</v>
          </cell>
        </row>
        <row r="27435">
          <cell r="A27435" t="str">
            <v>UCW-35520</v>
          </cell>
          <cell r="B27435" t="str">
            <v>Ben Sherman Apparel Listing</v>
          </cell>
          <cell r="C27435" t="str">
            <v>CLOSED</v>
          </cell>
          <cell r="D27435" t="str">
            <v>Medium</v>
          </cell>
          <cell r="E27435" t="str">
            <v>Chirag Dubal</v>
          </cell>
          <cell r="F27435" t="str">
            <v>Shraddha Dighe</v>
          </cell>
          <cell r="G27435">
            <v>46238.617361111108</v>
          </cell>
          <cell r="H27435">
            <v>46247.537499999999</v>
          </cell>
        </row>
        <row r="27436">
          <cell r="A27436" t="str">
            <v>UCW-35517</v>
          </cell>
          <cell r="B27436" t="str">
            <v>Image Update for Rakhi Product: 29.07.2026</v>
          </cell>
          <cell r="C27436" t="str">
            <v>CLOSED</v>
          </cell>
          <cell r="D27436" t="str">
            <v>Medium</v>
          </cell>
          <cell r="E27436" t="str">
            <v>Chirag Dubal</v>
          </cell>
          <cell r="F27436" t="str">
            <v>Simi Raichel Zachariah</v>
          </cell>
          <cell r="G27436">
            <v>46238.59375</v>
          </cell>
          <cell r="H27436">
            <v>46244.602777777778</v>
          </cell>
        </row>
        <row r="27437">
          <cell r="A27437" t="str">
            <v>UCW-35515</v>
          </cell>
          <cell r="B27437" t="str">
            <v>listing to add ANIK (124849) 29-07-2026</v>
          </cell>
          <cell r="C27437" t="str">
            <v>CLOSED</v>
          </cell>
          <cell r="D27437" t="str">
            <v>Medium</v>
          </cell>
          <cell r="E27437" t="str">
            <v>Chirag Dubal</v>
          </cell>
          <cell r="F27437" t="str">
            <v>Shraddha Dighe</v>
          </cell>
          <cell r="G27437">
            <v>46238.584027777775</v>
          </cell>
          <cell r="H27437">
            <v>46261.428472222222</v>
          </cell>
        </row>
        <row r="27438">
          <cell r="A27438" t="str">
            <v>UCW-35493</v>
          </cell>
          <cell r="B27438" t="str">
            <v>BB Skin Enhancer July'26</v>
          </cell>
          <cell r="C27438" t="str">
            <v>CLOSED</v>
          </cell>
          <cell r="D27438" t="str">
            <v>Medium</v>
          </cell>
          <cell r="E27438" t="str">
            <v>Chirag Dubal</v>
          </cell>
          <cell r="F27438" t="str">
            <v>Simi Raichel Zachariah</v>
          </cell>
          <cell r="G27438">
            <v>46237.793749999997</v>
          </cell>
          <cell r="H27438">
            <v>46240.676388888889</v>
          </cell>
        </row>
        <row r="27439">
          <cell r="A27439" t="str">
            <v>UCW-35492</v>
          </cell>
          <cell r="B27439" t="str">
            <v xml:space="preserve"> Pantaloons/Men/Women/Kids/Non Apparel Footwear/Specimen/New Listing/SKU 523/Options 120| 28th July'2026</v>
          </cell>
          <cell r="C27439" t="str">
            <v>CLOSED</v>
          </cell>
          <cell r="D27439" t="str">
            <v>Medium</v>
          </cell>
          <cell r="E27439" t="str">
            <v>Chirag Dubal</v>
          </cell>
          <cell r="F27439" t="str">
            <v>Simi Raichel Zachariah</v>
          </cell>
          <cell r="G27439">
            <v>46237.790972222225</v>
          </cell>
          <cell r="H27439">
            <v>46242.824999999997</v>
          </cell>
        </row>
        <row r="27440">
          <cell r="A27440" t="str">
            <v>UCW-35491</v>
          </cell>
          <cell r="B27440" t="str">
            <v>New Listings+Khadlaj+Perfumes+126349+TCF+28th July 2026</v>
          </cell>
          <cell r="C27440" t="str">
            <v>CLOSED</v>
          </cell>
          <cell r="D27440" t="str">
            <v>Medium</v>
          </cell>
          <cell r="E27440" t="str">
            <v>Chirag Dubal</v>
          </cell>
          <cell r="F27440" t="str">
            <v>Simi Raichel Zachariah</v>
          </cell>
          <cell r="G27440">
            <v>46237.787499999999</v>
          </cell>
          <cell r="H27440">
            <v>46239.668055555558</v>
          </cell>
        </row>
        <row r="27441">
          <cell r="A27441" t="str">
            <v>UCW-35489</v>
          </cell>
          <cell r="B27441" t="str">
            <v>Davidoff EAN &amp; MRP Update - TATA</v>
          </cell>
          <cell r="C27441" t="str">
            <v>CLOSED</v>
          </cell>
          <cell r="D27441" t="str">
            <v>Medium</v>
          </cell>
          <cell r="E27441" t="str">
            <v>Chirag Dubal</v>
          </cell>
          <cell r="F27441" t="str">
            <v>Simi Raichel Zachariah</v>
          </cell>
          <cell r="G27441">
            <v>46237.784722222219</v>
          </cell>
          <cell r="H27441">
            <v>46240.532638888886</v>
          </cell>
        </row>
        <row r="27442">
          <cell r="A27442" t="str">
            <v>UCW-35488</v>
          </cell>
          <cell r="B27442" t="str">
            <v>Lip tints PDP images update</v>
          </cell>
          <cell r="C27442" t="str">
            <v>CLOSED</v>
          </cell>
          <cell r="D27442" t="str">
            <v>Medium</v>
          </cell>
          <cell r="E27442" t="str">
            <v>Chirag Dubal</v>
          </cell>
          <cell r="F27442" t="str">
            <v>Simi Raichel Zachariah</v>
          </cell>
          <cell r="G27442">
            <v>46237.78125</v>
          </cell>
          <cell r="H27442">
            <v>46245.726388888892</v>
          </cell>
        </row>
        <row r="27443">
          <cell r="A27443" t="str">
            <v>UCW-35487</v>
          </cell>
          <cell r="B27443" t="str">
            <v>PUMA FOOTWEAR, APPARREL &amp; ACCESSORIES 124130 &amp; 125381 New Listings 31-07-2026</v>
          </cell>
          <cell r="C27443" t="str">
            <v>FAILED</v>
          </cell>
          <cell r="D27443" t="str">
            <v>Medium</v>
          </cell>
          <cell r="E27443" t="str">
            <v>Chirag Dubal</v>
          </cell>
          <cell r="F27443" t="str">
            <v>Shraddha Dighe</v>
          </cell>
          <cell r="G27443">
            <v>46237.777777777781</v>
          </cell>
          <cell r="H27443">
            <v>46241.806944444441</v>
          </cell>
        </row>
        <row r="27444">
          <cell r="A27444" t="str">
            <v>UCW-35485</v>
          </cell>
          <cell r="B27444" t="str">
            <v>64 Request to Expedite Catalog Listing</v>
          </cell>
          <cell r="C27444" t="str">
            <v>CLOSED</v>
          </cell>
          <cell r="D27444" t="str">
            <v>Medium</v>
          </cell>
          <cell r="E27444" t="str">
            <v>Chirag Dubal</v>
          </cell>
          <cell r="F27444" t="str">
            <v>Simi Raichel Zachariah</v>
          </cell>
          <cell r="G27444">
            <v>46237.772222222222</v>
          </cell>
          <cell r="H27444">
            <v>46240.566666666666</v>
          </cell>
        </row>
        <row r="27445">
          <cell r="A27445" t="str">
            <v>UCW-35481</v>
          </cell>
          <cell r="B27445" t="str">
            <v>80 Articles || Handbag Articles Listing For INC.5 || TataCliq</v>
          </cell>
          <cell r="C27445" t="str">
            <v>CLOSED</v>
          </cell>
          <cell r="D27445" t="str">
            <v>Medium</v>
          </cell>
          <cell r="E27445" t="str">
            <v>Chirag Dubal</v>
          </cell>
          <cell r="F27445" t="str">
            <v>Shraddha Dighe</v>
          </cell>
          <cell r="G27445">
            <v>46237.761805555558</v>
          </cell>
          <cell r="H27445">
            <v>46241.525694444441</v>
          </cell>
        </row>
        <row r="27446">
          <cell r="A27446" t="str">
            <v>UCW-35475</v>
          </cell>
          <cell r="B27446" t="str">
            <v>Metro Brand Content New Article Listing Issue_NC</v>
          </cell>
          <cell r="C27446" t="str">
            <v>CLOSED</v>
          </cell>
          <cell r="D27446" t="str">
            <v>Medium</v>
          </cell>
          <cell r="E27446" t="str">
            <v>netscribes</v>
          </cell>
          <cell r="F27446" t="str">
            <v>Shloka Chakre</v>
          </cell>
          <cell r="G27446">
            <v>46237.734722222223</v>
          </cell>
          <cell r="H27446">
            <v>46246.530555555553</v>
          </cell>
        </row>
        <row r="27447">
          <cell r="A27447" t="str">
            <v>UCW-35474</v>
          </cell>
          <cell r="B27447" t="str">
            <v>Tata Cliq X Wella Ultimate Repair Listings</v>
          </cell>
          <cell r="C27447" t="str">
            <v>CLOSED</v>
          </cell>
          <cell r="D27447" t="str">
            <v>Medium</v>
          </cell>
          <cell r="E27447" t="str">
            <v>Chirag Dubal</v>
          </cell>
          <cell r="F27447" t="str">
            <v>Shloka Chakre</v>
          </cell>
          <cell r="G27447">
            <v>46237.71875</v>
          </cell>
          <cell r="H27447">
            <v>46239.660416666666</v>
          </cell>
        </row>
        <row r="27448">
          <cell r="A27448" t="str">
            <v>UCW-35470</v>
          </cell>
          <cell r="B27448" t="str">
            <v>Laa Polki Stories - Jewellery - 29th July - 25 SKUs</v>
          </cell>
          <cell r="C27448" t="str">
            <v>CLOSED</v>
          </cell>
          <cell r="D27448" t="str">
            <v>Medium</v>
          </cell>
          <cell r="E27448" t="str">
            <v>Chirag Dubal</v>
          </cell>
          <cell r="F27448" t="str">
            <v>Simi Raichel Zachariah</v>
          </cell>
          <cell r="G27448">
            <v>46237.703472222223</v>
          </cell>
          <cell r="H27448">
            <v>46240.692361111112</v>
          </cell>
        </row>
        <row r="27449">
          <cell r="A27449" t="str">
            <v>UCW-35468</v>
          </cell>
          <cell r="B27449" t="str">
            <v xml:space="preserve"> Isharya - Jewelry - 30/07/2026 - 41 SKUs</v>
          </cell>
          <cell r="C27449" t="str">
            <v>CLOSED</v>
          </cell>
          <cell r="D27449" t="str">
            <v>Medium</v>
          </cell>
          <cell r="E27449" t="str">
            <v>Chirag Dubal</v>
          </cell>
          <cell r="F27449" t="str">
            <v>Simi Raichel Zachariah</v>
          </cell>
          <cell r="G27449">
            <v>46237.699305555558</v>
          </cell>
          <cell r="H27449">
            <v>46240.55972222222</v>
          </cell>
        </row>
        <row r="27450">
          <cell r="A27450" t="str">
            <v>UCW-35463</v>
          </cell>
          <cell r="B27450" t="str">
            <v>Update Cataloge (127167 | 03-08-2026 | INVHOME)</v>
          </cell>
          <cell r="C27450" t="str">
            <v>CLOSED</v>
          </cell>
          <cell r="D27450" t="str">
            <v>Medium</v>
          </cell>
          <cell r="E27450" t="str">
            <v>Chirag Dubal</v>
          </cell>
          <cell r="F27450" t="str">
            <v>Shraddha Dighe</v>
          </cell>
          <cell r="G27450">
            <v>46237.684027777781</v>
          </cell>
          <cell r="H27450">
            <v>46240.511111111111</v>
          </cell>
        </row>
        <row r="27451">
          <cell r="A27451" t="str">
            <v>UCW-35461</v>
          </cell>
          <cell r="B27451" t="str">
            <v>FM_USPA_Arrow_MP_163_Batch-18,19 (AW26) &amp; Lot-79__124848_03-08-2026</v>
          </cell>
          <cell r="C27451" t="str">
            <v>CLOSED</v>
          </cell>
          <cell r="D27451" t="str">
            <v>Medium</v>
          </cell>
          <cell r="E27451" t="str">
            <v>Chirag Dubal</v>
          </cell>
          <cell r="F27451" t="str">
            <v>Shraddha Dighe</v>
          </cell>
          <cell r="G27451">
            <v>46237.677777777775</v>
          </cell>
          <cell r="H27451">
            <v>46245.619444444441</v>
          </cell>
        </row>
        <row r="27452">
          <cell r="A27452" t="str">
            <v>UCW-35458</v>
          </cell>
          <cell r="B27452" t="str">
            <v>Tata Cliq Fashion - New Listing - Eze Perfume ( Saffron Valley &amp; Himalayan Echo )</v>
          </cell>
          <cell r="C27452" t="str">
            <v>CLOSED</v>
          </cell>
          <cell r="D27452" t="str">
            <v>Medium</v>
          </cell>
          <cell r="E27452" t="str">
            <v>Chirag Dubal</v>
          </cell>
          <cell r="F27452" t="str">
            <v>Shraddha Dighe</v>
          </cell>
          <cell r="G27452">
            <v>46237.668055555558</v>
          </cell>
          <cell r="H27452">
            <v>46240.553472222222</v>
          </cell>
        </row>
        <row r="27453">
          <cell r="A27453" t="str">
            <v>UCW-35457</v>
          </cell>
          <cell r="B27453" t="str">
            <v xml:space="preserve">Need to update images 30th July </v>
          </cell>
          <cell r="C27453" t="str">
            <v>CLOSED</v>
          </cell>
          <cell r="D27453" t="str">
            <v>Medium</v>
          </cell>
          <cell r="E27453" t="str">
            <v>Chirag Dubal</v>
          </cell>
          <cell r="F27453" t="str">
            <v>Simi Raichel Zachariah</v>
          </cell>
          <cell r="G27453">
            <v>46237.665972222225</v>
          </cell>
          <cell r="H27453">
            <v>46258.579861111109</v>
          </cell>
        </row>
        <row r="27454">
          <cell r="A27454" t="str">
            <v>UCW-35450</v>
          </cell>
          <cell r="B27454" t="str">
            <v>L'Occi X TataCliQ_New Listings (Gift Sets)</v>
          </cell>
          <cell r="C27454" t="str">
            <v>CLOSED</v>
          </cell>
          <cell r="D27454" t="str">
            <v>Medium</v>
          </cell>
          <cell r="E27454" t="str">
            <v>Chirag Dubal</v>
          </cell>
          <cell r="F27454" t="str">
            <v>Simi Raichel Zachariah</v>
          </cell>
          <cell r="G27454">
            <v>46237.63958333333</v>
          </cell>
          <cell r="H27454">
            <v>46240.540277777778</v>
          </cell>
        </row>
        <row r="27455">
          <cell r="A27455" t="str">
            <v>UCW-35447</v>
          </cell>
          <cell r="B27455" t="str">
            <v>L'Occi X TataCliQ_New Listings (GWPs)</v>
          </cell>
          <cell r="C27455" t="str">
            <v>CLOSED</v>
          </cell>
          <cell r="D27455" t="str">
            <v>Medium</v>
          </cell>
          <cell r="E27455" t="str">
            <v>Chirag Dubal</v>
          </cell>
          <cell r="F27455" t="str">
            <v>Simi Raichel Zachariah</v>
          </cell>
          <cell r="G27455">
            <v>46237.629861111112</v>
          </cell>
          <cell r="H27455">
            <v>46240.535416666666</v>
          </cell>
        </row>
        <row r="27456">
          <cell r="A27456" t="str">
            <v>UCW-35439</v>
          </cell>
          <cell r="B27456" t="str">
            <v>CLONE-CLONE - Tangerine Jewelry</v>
          </cell>
          <cell r="C27456" t="str">
            <v>CLOSED</v>
          </cell>
          <cell r="D27456" t="str">
            <v>Medium</v>
          </cell>
          <cell r="E27456" t="str">
            <v>Chirag Dubal</v>
          </cell>
          <cell r="F27456" t="str">
            <v>netscribes</v>
          </cell>
          <cell r="G27456">
            <v>46237.584027777775</v>
          </cell>
          <cell r="H27456">
            <v>46239.652777777781</v>
          </cell>
        </row>
        <row r="27457">
          <cell r="A27457" t="str">
            <v>UCW-35438</v>
          </cell>
          <cell r="B27457" t="str">
            <v>Foxtale X Tata Cliq Dewy sunscreen PDP and title update</v>
          </cell>
          <cell r="C27457" t="str">
            <v>CLOSED</v>
          </cell>
          <cell r="D27457" t="str">
            <v>Medium</v>
          </cell>
          <cell r="E27457" t="str">
            <v>Chirag Dubal</v>
          </cell>
          <cell r="F27457" t="str">
            <v>Simi Raichel Zachariah</v>
          </cell>
          <cell r="G27457">
            <v>46237.559027777781</v>
          </cell>
          <cell r="H27457">
            <v>46240.563194444447</v>
          </cell>
        </row>
        <row r="27458">
          <cell r="A27458" t="str">
            <v>UCW-35435</v>
          </cell>
          <cell r="B27458" t="str">
            <v>Foxtale X Maccaron Matte Sunscreen PDP and title update</v>
          </cell>
          <cell r="C27458" t="str">
            <v>CLOSED</v>
          </cell>
          <cell r="D27458" t="str">
            <v>Medium</v>
          </cell>
          <cell r="E27458" t="str">
            <v>Chirag Dubal</v>
          </cell>
          <cell r="F27458" t="str">
            <v>Simi Raichel Zachariah</v>
          </cell>
          <cell r="G27458">
            <v>46237.554166666669</v>
          </cell>
          <cell r="H27458">
            <v>46240.588194444441</v>
          </cell>
        </row>
        <row r="27459">
          <cell r="A27459" t="str">
            <v>UCW-35432</v>
          </cell>
          <cell r="B27459" t="str">
            <v>Woodland / Footwear / 1220 SKU's / 169 Options / 17-07-26</v>
          </cell>
          <cell r="C27459" t="str">
            <v>CLOSED</v>
          </cell>
          <cell r="D27459" t="str">
            <v>Medium</v>
          </cell>
          <cell r="E27459" t="str">
            <v>Chirag Dubal</v>
          </cell>
          <cell r="F27459" t="str">
            <v>Shraddha Dighe</v>
          </cell>
          <cell r="G27459">
            <v>46237.551388888889</v>
          </cell>
          <cell r="H27459">
            <v>46240.663888888892</v>
          </cell>
        </row>
        <row r="27460">
          <cell r="A27460" t="str">
            <v>UCW-35431</v>
          </cell>
          <cell r="B27460" t="str">
            <v xml:space="preserve"> Foxtale X Tata Cliq Matte Sunscreen PDP and title update</v>
          </cell>
          <cell r="C27460" t="str">
            <v>CLOSED</v>
          </cell>
          <cell r="D27460" t="str">
            <v>Medium</v>
          </cell>
          <cell r="E27460" t="str">
            <v>Chirag Dubal</v>
          </cell>
          <cell r="F27460" t="str">
            <v>Simi Raichel Zachariah</v>
          </cell>
          <cell r="G27460">
            <v>46237.55</v>
          </cell>
          <cell r="H27460">
            <v>46242.772916666669</v>
          </cell>
        </row>
        <row r="27461">
          <cell r="A27461" t="str">
            <v>UCW-35429</v>
          </cell>
          <cell r="B27461" t="str">
            <v>Malabar Weight Updating On Tata Cliq | Adhoc |124274</v>
          </cell>
          <cell r="C27461" t="str">
            <v>CLOSED</v>
          </cell>
          <cell r="D27461" t="str">
            <v>Medium</v>
          </cell>
          <cell r="E27461" t="str">
            <v>Chirag Dubal</v>
          </cell>
          <cell r="F27461" t="str">
            <v>Shloka Chakre</v>
          </cell>
          <cell r="G27461">
            <v>46237.54583333333</v>
          </cell>
          <cell r="H27461">
            <v>46239.486805555556</v>
          </cell>
        </row>
        <row r="27462">
          <cell r="A27462" t="str">
            <v>UCW-35427</v>
          </cell>
          <cell r="B27462" t="str">
            <v>Fabindia – Apparel | Jewellery – Seller Code-126453 – SKU Count-892 – Style Count-320 – 01-08-2026</v>
          </cell>
          <cell r="C27462" t="str">
            <v>CLOSED</v>
          </cell>
          <cell r="D27462" t="str">
            <v>Medium</v>
          </cell>
          <cell r="E27462" t="str">
            <v>Chirag Dubal</v>
          </cell>
          <cell r="F27462" t="str">
            <v>Shraddha Dighe</v>
          </cell>
          <cell r="G27462">
            <v>46237.543055555558</v>
          </cell>
          <cell r="H27462">
            <v>46239.686805555553</v>
          </cell>
        </row>
        <row r="27463">
          <cell r="A27463" t="str">
            <v>UCW-35421</v>
          </cell>
          <cell r="B27463" t="str">
            <v>Product To List - Seller (129561) House Of CDC Fashion Pvt Ltd</v>
          </cell>
          <cell r="C27463" t="str">
            <v>CLOSED</v>
          </cell>
          <cell r="D27463" t="str">
            <v>Medium</v>
          </cell>
          <cell r="E27463" t="str">
            <v>Chirag Dubal</v>
          </cell>
          <cell r="F27463" t="str">
            <v>Shraddha Dighe</v>
          </cell>
          <cell r="G27463">
            <v>46237.511111111111</v>
          </cell>
          <cell r="H27463">
            <v>46240.629166666666</v>
          </cell>
        </row>
        <row r="27464">
          <cell r="A27464" t="str">
            <v>UCW-35419</v>
          </cell>
          <cell r="B27464" t="str">
            <v>Silvostyle by PNG | New (739) Products SilvoStyle | Code - 129576 | Total SKUs - 739</v>
          </cell>
          <cell r="C27464" t="str">
            <v>CLOSED</v>
          </cell>
          <cell r="D27464" t="str">
            <v>Medium</v>
          </cell>
          <cell r="E27464" t="str">
            <v>Chirag Dubal</v>
          </cell>
          <cell r="F27464" t="str">
            <v>Shloka Chakre</v>
          </cell>
          <cell r="G27464">
            <v>46237.509722222225</v>
          </cell>
          <cell r="H27464">
            <v>46247.521527777775</v>
          </cell>
        </row>
        <row r="27465">
          <cell r="A27465" t="str">
            <v>UCW-35410</v>
          </cell>
          <cell r="B27465" t="str">
            <v>New Catalogue Sheet 31 July 2026</v>
          </cell>
          <cell r="C27465" t="str">
            <v>CLOSED</v>
          </cell>
          <cell r="D27465" t="str">
            <v>Medium</v>
          </cell>
          <cell r="E27465" t="str">
            <v>Chirag Dubal</v>
          </cell>
          <cell r="F27465" t="str">
            <v>Simi Raichel Zachariah</v>
          </cell>
          <cell r="G27465">
            <v>46237.478472222225</v>
          </cell>
          <cell r="H27465">
            <v>46240.580555555556</v>
          </cell>
        </row>
        <row r="27466">
          <cell r="A27466" t="str">
            <v>UCW-35394</v>
          </cell>
          <cell r="B27466" t="str">
            <v>Tatacliq Footwear Batch-1 (July) _Colehaan_29-07-2026</v>
          </cell>
          <cell r="C27466" t="str">
            <v>CLOSED</v>
          </cell>
          <cell r="D27466" t="str">
            <v>Medium</v>
          </cell>
          <cell r="E27466" t="str">
            <v>Chirag Dubal</v>
          </cell>
          <cell r="F27466" t="str">
            <v>Shloka Chakre</v>
          </cell>
          <cell r="G27466">
            <v>46235.87222222222</v>
          </cell>
          <cell r="H27466">
            <v>46239.645138888889</v>
          </cell>
        </row>
        <row r="27467">
          <cell r="A27467" t="str">
            <v>UCW-35393</v>
          </cell>
          <cell r="B27467" t="str">
            <v>Tatacliq Footwear Batch 26 (July) _USPA_28-07-2026</v>
          </cell>
          <cell r="C27467" t="str">
            <v>CLOSED</v>
          </cell>
          <cell r="D27467" t="str">
            <v>Medium</v>
          </cell>
          <cell r="E27467" t="str">
            <v>Chirag Dubal</v>
          </cell>
          <cell r="F27467" t="str">
            <v>Shloka Chakre</v>
          </cell>
          <cell r="G27467">
            <v>46235.86041666667</v>
          </cell>
          <cell r="H27467">
            <v>46241.513888888891</v>
          </cell>
        </row>
        <row r="27468">
          <cell r="A27468" t="str">
            <v>UCW-35387</v>
          </cell>
          <cell r="B27468" t="str">
            <v>New Listings - Superyou</v>
          </cell>
          <cell r="C27468" t="str">
            <v>CLOSED</v>
          </cell>
          <cell r="D27468" t="str">
            <v>Medium</v>
          </cell>
          <cell r="E27468" t="str">
            <v>Chirag Dubal</v>
          </cell>
          <cell r="F27468" t="str">
            <v>Shraddha Dighe</v>
          </cell>
          <cell r="G27468">
            <v>46235.613194444442</v>
          </cell>
          <cell r="H27468">
            <v>46238.515972222223</v>
          </cell>
        </row>
        <row r="27469">
          <cell r="A27469" t="str">
            <v>UCW-35386</v>
          </cell>
          <cell r="B27469" t="str">
            <v>New Listings+Lattafa+Perfumes+126349+TCF+31st July 2026</v>
          </cell>
          <cell r="C27469" t="str">
            <v>CLOSED</v>
          </cell>
          <cell r="D27469" t="str">
            <v>Medium</v>
          </cell>
          <cell r="E27469" t="str">
            <v>Chirag Dubal</v>
          </cell>
          <cell r="F27469" t="str">
            <v>Shraddha Dighe</v>
          </cell>
          <cell r="G27469">
            <v>46235.61041666667</v>
          </cell>
          <cell r="H27469">
            <v>46238.511111111111</v>
          </cell>
        </row>
        <row r="27470">
          <cell r="A27470" t="str">
            <v>UCW-35382</v>
          </cell>
          <cell r="B27470" t="str">
            <v>CLONE - Libas Apparel 127532 13-07-2026 (Request to Update Product Category)</v>
          </cell>
          <cell r="C27470" t="str">
            <v>CLOSED</v>
          </cell>
          <cell r="D27470" t="str">
            <v>Medium</v>
          </cell>
          <cell r="E27470" t="str">
            <v>Chirag Dubal</v>
          </cell>
          <cell r="F27470" t="str">
            <v>Shraddha Dighe</v>
          </cell>
          <cell r="G27470">
            <v>46235.560416666667</v>
          </cell>
          <cell r="H27470">
            <v>46242.76666666667</v>
          </cell>
        </row>
        <row r="27471">
          <cell r="A27471" t="str">
            <v>UCW-35376</v>
          </cell>
          <cell r="B27471" t="str">
            <v>Request to Update Front Images for SKUs</v>
          </cell>
          <cell r="C27471" t="str">
            <v>CLOSED</v>
          </cell>
          <cell r="D27471" t="str">
            <v>Medium</v>
          </cell>
          <cell r="E27471" t="str">
            <v>Chirag Dubal</v>
          </cell>
          <cell r="F27471" t="str">
            <v>Shraddha Dighe</v>
          </cell>
          <cell r="G27471">
            <v>46235.547222222223</v>
          </cell>
          <cell r="H27471">
            <v>46258.579861111109</v>
          </cell>
        </row>
        <row r="27472">
          <cell r="A27472" t="str">
            <v>UCW-35373</v>
          </cell>
          <cell r="B27472" t="str">
            <v>Need to change the product images (Seller Id- 129561)</v>
          </cell>
          <cell r="C27472" t="str">
            <v>CLOSED</v>
          </cell>
          <cell r="D27472" t="str">
            <v>Medium</v>
          </cell>
          <cell r="E27472" t="str">
            <v>Chirag Dubal</v>
          </cell>
          <cell r="F27472" t="str">
            <v>Shraddha Dighe</v>
          </cell>
          <cell r="G27472">
            <v>46235.543749999997</v>
          </cell>
          <cell r="H27472">
            <v>46258.57916666667</v>
          </cell>
        </row>
        <row r="27473">
          <cell r="A27473" t="str">
            <v>UCW-35371</v>
          </cell>
          <cell r="B27473" t="str">
            <v>Error_Weekly Consolidated QC Report (1 July – 13 July) | Agency Name -  Netscribes</v>
          </cell>
          <cell r="C27473" t="str">
            <v>CLOSED</v>
          </cell>
          <cell r="D27473" t="str">
            <v>Medium</v>
          </cell>
          <cell r="E27473" t="str">
            <v>Chirag Dubal</v>
          </cell>
          <cell r="F27473" t="str">
            <v>Swati Shukla</v>
          </cell>
          <cell r="G27473">
            <v>46235.536111111112</v>
          </cell>
          <cell r="H27473">
            <v>46258.577777777777</v>
          </cell>
        </row>
        <row r="27474">
          <cell r="A27474" t="str">
            <v>UCW-35368</v>
          </cell>
          <cell r="B27474" t="str">
            <v>Cloned-Bhima Jewels New Listing - Gold-37</v>
          </cell>
          <cell r="C27474" t="str">
            <v>CLOSED</v>
          </cell>
          <cell r="D27474" t="str">
            <v>Medium</v>
          </cell>
          <cell r="E27474" t="str">
            <v>Chirag Dubal</v>
          </cell>
          <cell r="F27474" t="str">
            <v>netscribes</v>
          </cell>
          <cell r="G27474">
            <v>46235.523611111108</v>
          </cell>
          <cell r="H27474">
            <v>46237.477083333331</v>
          </cell>
        </row>
        <row r="27475">
          <cell r="A27475" t="str">
            <v>UCW-35358</v>
          </cell>
          <cell r="B27475" t="str">
            <v>New Listing Template :- 27-07-2026</v>
          </cell>
          <cell r="C27475" t="str">
            <v>CLOSED</v>
          </cell>
          <cell r="D27475" t="str">
            <v>Medium</v>
          </cell>
          <cell r="E27475" t="str">
            <v>Chirag Dubal</v>
          </cell>
          <cell r="F27475" t="str">
            <v>Simi Raichel Zachariah</v>
          </cell>
          <cell r="G27475">
            <v>46234.772222222222</v>
          </cell>
          <cell r="H27475">
            <v>46238.504861111112</v>
          </cell>
        </row>
        <row r="27476">
          <cell r="A27476" t="str">
            <v>UCW-35357</v>
          </cell>
          <cell r="B27476" t="str">
            <v>Trove Label - Swimwear (13 SKUs) - 30/07/2026</v>
          </cell>
          <cell r="C27476" t="str">
            <v>CLOSED</v>
          </cell>
          <cell r="D27476" t="str">
            <v>Medium</v>
          </cell>
          <cell r="E27476" t="str">
            <v>Chirag Dubal</v>
          </cell>
          <cell r="F27476" t="str">
            <v>Simi Raichel Zachariah</v>
          </cell>
          <cell r="G27476">
            <v>46234.770138888889</v>
          </cell>
          <cell r="H27476">
            <v>46245.561111111114</v>
          </cell>
        </row>
        <row r="27477">
          <cell r="A27477" t="str">
            <v>UCW-35356</v>
          </cell>
          <cell r="B27477" t="str">
            <v>D&amp;G Pending 1 SKU</v>
          </cell>
          <cell r="C27477" t="str">
            <v>CLOSED</v>
          </cell>
          <cell r="D27477" t="str">
            <v>Medium</v>
          </cell>
          <cell r="E27477" t="str">
            <v>Chirag Dubal</v>
          </cell>
          <cell r="F27477" t="str">
            <v>Shraddha Dighe</v>
          </cell>
          <cell r="G27477">
            <v>46234.759027777778</v>
          </cell>
          <cell r="H27477">
            <v>46235.738888888889</v>
          </cell>
        </row>
        <row r="27478">
          <cell r="A27478" t="str">
            <v>UCW-35355</v>
          </cell>
          <cell r="B27478" t="str">
            <v>CLONE - New Master Content Sheet with Image Link</v>
          </cell>
          <cell r="C27478" t="str">
            <v>CLOSED</v>
          </cell>
          <cell r="D27478" t="str">
            <v>Medium</v>
          </cell>
          <cell r="E27478" t="str">
            <v>Chirag Dubal</v>
          </cell>
          <cell r="F27478" t="str">
            <v>Shraddha Dighe</v>
          </cell>
          <cell r="G27478">
            <v>46234.75277777778</v>
          </cell>
          <cell r="H27478">
            <v>46245.553472222222</v>
          </cell>
        </row>
        <row r="27479">
          <cell r="A27479" t="str">
            <v>UCW-35352</v>
          </cell>
          <cell r="B27479" t="str">
            <v>Clone - TQ | Brand: Converse | Catalog Listing | FTWR-FA26.</v>
          </cell>
          <cell r="C27479" t="str">
            <v>CLOSED</v>
          </cell>
          <cell r="D27479" t="str">
            <v>Medium</v>
          </cell>
          <cell r="E27479" t="str">
            <v>netscribes</v>
          </cell>
          <cell r="F27479" t="str">
            <v>netscribes</v>
          </cell>
          <cell r="G27479">
            <v>46234.742361111108</v>
          </cell>
          <cell r="H27479">
            <v>46238.715277777781</v>
          </cell>
        </row>
        <row r="27480">
          <cell r="A27480" t="str">
            <v>UCW-35351</v>
          </cell>
          <cell r="B27480" t="str">
            <v>Seller Code: 129357 | Brand: Converse | Request for Size Addition to Existing Style Code</v>
          </cell>
          <cell r="C27480" t="str">
            <v>CLOSED</v>
          </cell>
          <cell r="D27480" t="str">
            <v>Medium</v>
          </cell>
          <cell r="E27480" t="str">
            <v>Chirag Dubal</v>
          </cell>
          <cell r="F27480" t="str">
            <v>Shloka Chakre</v>
          </cell>
          <cell r="G27480">
            <v>46234.741666666669</v>
          </cell>
          <cell r="H27480">
            <v>46247.6875</v>
          </cell>
        </row>
        <row r="27481">
          <cell r="A27481" t="str">
            <v>UCW-35348</v>
          </cell>
          <cell r="B27481" t="str">
            <v xml:space="preserve"> Tata Cliq Fashion -  New Image Update - Franck Olivier </v>
          </cell>
          <cell r="C27481" t="str">
            <v>CLOSED</v>
          </cell>
          <cell r="D27481" t="str">
            <v>Medium</v>
          </cell>
          <cell r="E27481" t="str">
            <v>Chirag Dubal</v>
          </cell>
          <cell r="F27481" t="str">
            <v>Simi Raichel Zachariah</v>
          </cell>
          <cell r="G27481">
            <v>46234.722916666666</v>
          </cell>
          <cell r="H27481">
            <v>46244.525000000001</v>
          </cell>
        </row>
        <row r="27482">
          <cell r="A27482" t="str">
            <v>UCW-35346</v>
          </cell>
          <cell r="B27482" t="str">
            <v>New GWP Listing (Aug) - Tata</v>
          </cell>
          <cell r="C27482" t="str">
            <v>CLOSED</v>
          </cell>
          <cell r="D27482" t="str">
            <v>Medium</v>
          </cell>
          <cell r="E27482" t="str">
            <v>Chirag Dubal</v>
          </cell>
          <cell r="F27482" t="str">
            <v>Simi Raichel Zachariah</v>
          </cell>
          <cell r="G27482">
            <v>46234.719444444447</v>
          </cell>
          <cell r="H27482">
            <v>46238.498611111114</v>
          </cell>
        </row>
        <row r="27483">
          <cell r="A27483" t="str">
            <v>UCW-35342</v>
          </cell>
          <cell r="B27483" t="str">
            <v>TataCliq X Bewakoof II Mens Wear II 31-07-2026</v>
          </cell>
          <cell r="C27483" t="str">
            <v>CLOSED</v>
          </cell>
          <cell r="D27483" t="str">
            <v>Medium</v>
          </cell>
          <cell r="E27483" t="str">
            <v>Chirag Dubal</v>
          </cell>
          <cell r="F27483" t="str">
            <v>Shraddha Dighe</v>
          </cell>
          <cell r="G27483">
            <v>46234.711111111108</v>
          </cell>
          <cell r="H27483">
            <v>46242.597222222219</v>
          </cell>
        </row>
        <row r="27484">
          <cell r="A27484" t="str">
            <v>UCW-35341</v>
          </cell>
          <cell r="B27484" t="str">
            <v xml:space="preserve"> Image Replacement 146 options 30.07.2026</v>
          </cell>
          <cell r="C27484" t="str">
            <v>CLOSED Due to Inactive/Insufficient Information</v>
          </cell>
          <cell r="D27484" t="str">
            <v>Medium</v>
          </cell>
          <cell r="E27484" t="str">
            <v>Chirag Dubal</v>
          </cell>
          <cell r="F27484" t="str">
            <v>Simi Raichel Zachariah</v>
          </cell>
          <cell r="G27484">
            <v>46234.708333333336</v>
          </cell>
          <cell r="H27484">
            <v>46245.470833333333</v>
          </cell>
        </row>
        <row r="27485">
          <cell r="A27485" t="str">
            <v>UCW-35337</v>
          </cell>
          <cell r="B27485" t="str">
            <v>The Bear House - New Collection Details- 20th July- 124388</v>
          </cell>
          <cell r="C27485" t="str">
            <v>CLOSED</v>
          </cell>
          <cell r="D27485" t="str">
            <v>Medium</v>
          </cell>
          <cell r="E27485" t="str">
            <v>Chirag Dubal</v>
          </cell>
          <cell r="F27485" t="str">
            <v>Simi Raichel Zachariah</v>
          </cell>
          <cell r="G27485">
            <v>46234.697916666664</v>
          </cell>
          <cell r="H27485">
            <v>46239.627083333333</v>
          </cell>
        </row>
        <row r="27486">
          <cell r="A27486" t="str">
            <v>UCW-35328</v>
          </cell>
          <cell r="B27486" t="str">
            <v>New Catalogue Sheet 18 July 2026</v>
          </cell>
          <cell r="C27486" t="str">
            <v>CLOSED</v>
          </cell>
          <cell r="D27486" t="str">
            <v>Medium</v>
          </cell>
          <cell r="E27486" t="str">
            <v>Chirag Dubal</v>
          </cell>
          <cell r="F27486" t="str">
            <v>Shraddha Dighe</v>
          </cell>
          <cell r="G27486">
            <v>46234.679166666669</v>
          </cell>
          <cell r="H27486">
            <v>46237.441666666666</v>
          </cell>
        </row>
        <row r="27487">
          <cell r="A27487" t="str">
            <v>UCW-35316</v>
          </cell>
          <cell r="B27487" t="str">
            <v>Images update | Tata Cliq | Miduty</v>
          </cell>
          <cell r="C27487" t="str">
            <v>CLOSED</v>
          </cell>
          <cell r="D27487" t="str">
            <v>Medium</v>
          </cell>
          <cell r="E27487" t="str">
            <v>Chirag Dubal</v>
          </cell>
          <cell r="F27487" t="str">
            <v>Shraddha Dighe</v>
          </cell>
          <cell r="G27487">
            <v>46234.651388888888</v>
          </cell>
          <cell r="H27487">
            <v>46239.477777777778</v>
          </cell>
        </row>
        <row r="27488">
          <cell r="A27488" t="str">
            <v>UCW-35309</v>
          </cell>
          <cell r="B27488" t="str">
            <v>Update Listing - B12 | Tata Cliq | Miduty</v>
          </cell>
          <cell r="C27488" t="str">
            <v>CLOSED</v>
          </cell>
          <cell r="D27488" t="str">
            <v>Medium</v>
          </cell>
          <cell r="E27488" t="str">
            <v>Chirag Dubal</v>
          </cell>
          <cell r="F27488" t="str">
            <v>Shraddha Dighe</v>
          </cell>
          <cell r="G27488">
            <v>46234.634027777778</v>
          </cell>
          <cell r="H27488">
            <v>46239.544444444444</v>
          </cell>
        </row>
        <row r="27489">
          <cell r="A27489" t="str">
            <v>UCW-35308</v>
          </cell>
          <cell r="B27489" t="str">
            <v>CLONE - TCL- New listing - Bvlgari (Omnia Amethyste )</v>
          </cell>
          <cell r="C27489" t="str">
            <v>CLOSED</v>
          </cell>
          <cell r="D27489" t="str">
            <v>Medium</v>
          </cell>
          <cell r="E27489" t="str">
            <v>Chirag Dubal</v>
          </cell>
          <cell r="F27489" t="str">
            <v>Shraddha Dighe</v>
          </cell>
          <cell r="G27489">
            <v>46234.631944444445</v>
          </cell>
          <cell r="H27489">
            <v>46238.488888888889</v>
          </cell>
        </row>
        <row r="27490">
          <cell r="A27490" t="str">
            <v>UCW-35306</v>
          </cell>
          <cell r="B27490" t="str">
            <v>CLONE - Sept'26 NPL to be ordered in July'26: TCL</v>
          </cell>
          <cell r="C27490" t="str">
            <v>CLOSED</v>
          </cell>
          <cell r="D27490" t="str">
            <v>Medium</v>
          </cell>
          <cell r="E27490" t="str">
            <v>netscribes</v>
          </cell>
          <cell r="F27490" t="str">
            <v>netscribes</v>
          </cell>
          <cell r="G27490">
            <v>46234.627083333333</v>
          </cell>
          <cell r="H27490">
            <v>46235.660416666666</v>
          </cell>
        </row>
        <row r="27491">
          <cell r="A27491" t="str">
            <v>UCW-35305</v>
          </cell>
          <cell r="B27491" t="str">
            <v>[128643] | 2026-06-01 | House of Glenfiddich X Three Sixty Luxury</v>
          </cell>
          <cell r="C27491" t="str">
            <v>CLOSED</v>
          </cell>
          <cell r="D27491" t="str">
            <v>Medium</v>
          </cell>
          <cell r="E27491" t="str">
            <v>Chirag Dubal</v>
          </cell>
          <cell r="F27491" t="str">
            <v>Simi Raichel Zachariah</v>
          </cell>
          <cell r="G27491">
            <v>46234.625</v>
          </cell>
          <cell r="H27491">
            <v>46244.709722222222</v>
          </cell>
        </row>
        <row r="27492">
          <cell r="A27492" t="str">
            <v>UCW-35295</v>
          </cell>
          <cell r="B27492" t="str">
            <v>CLONE - TataCliq: New CGS-Series, D-Series &amp; Oversize T-Shirt Category Articles</v>
          </cell>
          <cell r="C27492" t="str">
            <v>CLOSED</v>
          </cell>
          <cell r="D27492" t="str">
            <v>Medium</v>
          </cell>
          <cell r="E27492" t="str">
            <v>Chirag Dubal</v>
          </cell>
          <cell r="F27492" t="str">
            <v>Shraddha Dighe</v>
          </cell>
          <cell r="G27492">
            <v>46234.527777777781</v>
          </cell>
          <cell r="H27492">
            <v>46242.536805555559</v>
          </cell>
        </row>
        <row r="27493">
          <cell r="A27493" t="str">
            <v>UCW-35291</v>
          </cell>
          <cell r="B27493" t="str">
            <v>SKU and image change of 8809728080231</v>
          </cell>
          <cell r="C27493" t="str">
            <v>CLOSED</v>
          </cell>
          <cell r="D27493" t="str">
            <v>Medium</v>
          </cell>
          <cell r="E27493" t="str">
            <v>Chirag Dubal</v>
          </cell>
          <cell r="F27493" t="str">
            <v>Simi Raichel Zachariah</v>
          </cell>
          <cell r="G27493">
            <v>46234.509027777778</v>
          </cell>
          <cell r="H27493">
            <v>46242.759027777778</v>
          </cell>
        </row>
        <row r="27494">
          <cell r="A27494" t="str">
            <v>UCW-35264</v>
          </cell>
          <cell r="B27494" t="str">
            <v>Benetton kids apparel new catalog details 23-7-2026</v>
          </cell>
          <cell r="C27494" t="str">
            <v>CLOSED</v>
          </cell>
          <cell r="D27494" t="str">
            <v>Medium</v>
          </cell>
          <cell r="E27494" t="str">
            <v>Chirag Dubal</v>
          </cell>
          <cell r="F27494" t="str">
            <v>Simi Raichel Zachariah</v>
          </cell>
          <cell r="G27494">
            <v>46233.765972222223</v>
          </cell>
          <cell r="H27494">
            <v>46242.473611111112</v>
          </cell>
        </row>
        <row r="27495">
          <cell r="A27495" t="str">
            <v>UCW-35247</v>
          </cell>
          <cell r="B27495" t="str">
            <v>MMTC | Product Details and Images for Pendants | Addoc | 3skus</v>
          </cell>
          <cell r="C27495" t="str">
            <v>CLOSED Due to Inactive/Insufficient Information</v>
          </cell>
          <cell r="D27495" t="str">
            <v>Medium</v>
          </cell>
          <cell r="E27495" t="str">
            <v>Chirag Dubal</v>
          </cell>
          <cell r="F27495" t="str">
            <v>Shraddha Dighe</v>
          </cell>
          <cell r="G27495">
            <v>46233.684027777781</v>
          </cell>
          <cell r="H27495">
            <v>46248.782638888886</v>
          </cell>
        </row>
        <row r="27496">
          <cell r="A27496" t="str">
            <v>UCW-35245</v>
          </cell>
          <cell r="B27496" t="str">
            <v>CLONE - Product Listing Request – COOLA Clear Skin Mineral Sunscreen SPF30</v>
          </cell>
          <cell r="C27496" t="str">
            <v>CLOSED</v>
          </cell>
          <cell r="D27496" t="str">
            <v>Medium</v>
          </cell>
          <cell r="E27496" t="str">
            <v>netscribes</v>
          </cell>
          <cell r="F27496" t="str">
            <v>netscribes</v>
          </cell>
          <cell r="G27496">
            <v>46233.679861111108</v>
          </cell>
          <cell r="H27496">
            <v>46234.673611111109</v>
          </cell>
        </row>
        <row r="27497">
          <cell r="A27497" t="str">
            <v>UCW-35230</v>
          </cell>
          <cell r="B27497" t="str">
            <v>Super You Listing dump</v>
          </cell>
          <cell r="C27497" t="str">
            <v>CLOSED</v>
          </cell>
          <cell r="D27497" t="str">
            <v>Medium</v>
          </cell>
          <cell r="E27497" t="str">
            <v>Chirag Dubal</v>
          </cell>
          <cell r="F27497" t="str">
            <v>Shraddha Dighe</v>
          </cell>
          <cell r="G27497">
            <v>46233.531944444447</v>
          </cell>
          <cell r="H27497">
            <v>46238.59097222222</v>
          </cell>
        </row>
        <row r="27498">
          <cell r="A27498" t="str">
            <v>UCW-35221</v>
          </cell>
          <cell r="B27498" t="str">
            <v xml:space="preserve">L’Oréal Paris | GB Serum Update | TataCliq Fashion  |125928 </v>
          </cell>
          <cell r="C27498" t="str">
            <v>CLOSED Due to Inactive/Insufficient Information</v>
          </cell>
          <cell r="D27498" t="str">
            <v>Medium</v>
          </cell>
          <cell r="E27498" t="str">
            <v>Chirag Dubal</v>
          </cell>
          <cell r="F27498" t="str">
            <v>Simi Raichel Zachariah</v>
          </cell>
          <cell r="G27498">
            <v>46232.809027777781</v>
          </cell>
          <cell r="H27498">
            <v>46239.688194444447</v>
          </cell>
        </row>
        <row r="27499">
          <cell r="A27499" t="str">
            <v>UCW-35217</v>
          </cell>
          <cell r="B27499" t="str">
            <v>SKU Change Request : Squintalk</v>
          </cell>
          <cell r="C27499" t="str">
            <v>CLOSED</v>
          </cell>
          <cell r="D27499" t="str">
            <v>Medium</v>
          </cell>
          <cell r="E27499" t="str">
            <v>Chirag Dubal</v>
          </cell>
          <cell r="F27499" t="str">
            <v>Shraddha Dighe</v>
          </cell>
          <cell r="G27499">
            <v>46232.804166666669</v>
          </cell>
          <cell r="H27499">
            <v>46240.504166666666</v>
          </cell>
        </row>
        <row r="27500">
          <cell r="A27500" t="str">
            <v>UCW-35215</v>
          </cell>
          <cell r="B27500" t="str">
            <v>Benetton Footwear Catalog Details 25-7-2026</v>
          </cell>
          <cell r="C27500" t="str">
            <v>CLOSED</v>
          </cell>
          <cell r="D27500" t="str">
            <v>Medium</v>
          </cell>
          <cell r="E27500" t="str">
            <v>Chirag Dubal</v>
          </cell>
          <cell r="F27500" t="str">
            <v>Shraddha Dighe</v>
          </cell>
          <cell r="G27500">
            <v>46232.802777777775</v>
          </cell>
          <cell r="H27500">
            <v>46234.668749999997</v>
          </cell>
        </row>
        <row r="27501">
          <cell r="A27501" t="str">
            <v>UCW-35213</v>
          </cell>
          <cell r="B27501" t="str">
            <v>Libas Apparel 127532 27-07-2026 (SIZE ADDITION)</v>
          </cell>
          <cell r="C27501" t="str">
            <v>CLOSED</v>
          </cell>
          <cell r="D27501" t="str">
            <v>Medium</v>
          </cell>
          <cell r="E27501" t="str">
            <v>Chirag Dubal</v>
          </cell>
          <cell r="F27501" t="str">
            <v>Shraddha Dighe</v>
          </cell>
          <cell r="G27501">
            <v>46232.800694444442</v>
          </cell>
          <cell r="H27501">
            <v>46238.604166666664</v>
          </cell>
        </row>
        <row r="27502">
          <cell r="A27502" t="str">
            <v>UCW-35209</v>
          </cell>
          <cell r="B27502" t="str">
            <v>Auraa Trends - Jewelery - 27/07/2026 - 35 SKUs</v>
          </cell>
          <cell r="C27502" t="str">
            <v>CLOSED</v>
          </cell>
          <cell r="D27502" t="str">
            <v>Medium</v>
          </cell>
          <cell r="E27502" t="str">
            <v>Chirag Dubal</v>
          </cell>
          <cell r="F27502" t="str">
            <v>Simi Raichel Zachariah</v>
          </cell>
          <cell r="G27502">
            <v>46232.790972222225</v>
          </cell>
          <cell r="H27502">
            <v>46234.659722222219</v>
          </cell>
        </row>
        <row r="27503">
          <cell r="A27503" t="str">
            <v>UCW-35199</v>
          </cell>
          <cell r="B27503" t="str">
            <v>EAN JV - 2 STD - New Listing - TATA - 14/07/26</v>
          </cell>
          <cell r="C27503" t="str">
            <v>CLOSED</v>
          </cell>
          <cell r="D27503" t="str">
            <v>Medium</v>
          </cell>
          <cell r="E27503" t="str">
            <v>Chirag Dubal</v>
          </cell>
          <cell r="F27503" t="str">
            <v>Simi Raichel Zachariah</v>
          </cell>
          <cell r="G27503">
            <v>46232.747916666667</v>
          </cell>
          <cell r="H27503">
            <v>46235.645138888889</v>
          </cell>
        </row>
        <row r="27504">
          <cell r="A27504" t="str">
            <v>UCW-35194</v>
          </cell>
          <cell r="B27504" t="str">
            <v>Packaging Label Update - Slot 3 - Tata</v>
          </cell>
          <cell r="C27504" t="str">
            <v>CLOSED Due to Inactive/Insufficient Information</v>
          </cell>
          <cell r="D27504" t="str">
            <v>Medium</v>
          </cell>
          <cell r="E27504" t="str">
            <v>Chirag Dubal</v>
          </cell>
          <cell r="F27504" t="str">
            <v>Shraddha Dighe</v>
          </cell>
          <cell r="G27504">
            <v>46232.726388888892</v>
          </cell>
          <cell r="H27504">
            <v>46242.436111111114</v>
          </cell>
        </row>
        <row r="27505">
          <cell r="A27505" t="str">
            <v>UCW-35191</v>
          </cell>
          <cell r="B27505" t="str">
            <v>Klotthe Pending styles</v>
          </cell>
          <cell r="C27505" t="str">
            <v>CLOSED</v>
          </cell>
          <cell r="D27505" t="str">
            <v>Medium</v>
          </cell>
          <cell r="E27505" t="str">
            <v>Chirag Dubal</v>
          </cell>
          <cell r="F27505" t="str">
            <v>Simi Raichel Zachariah</v>
          </cell>
          <cell r="G27505">
            <v>46232.703472222223</v>
          </cell>
          <cell r="H27505">
            <v>46242.646527777775</v>
          </cell>
        </row>
        <row r="27506">
          <cell r="A27506" t="str">
            <v>UCW-35189</v>
          </cell>
          <cell r="B27506" t="str">
            <v>The Magic Wand Linesheet Festive Collection 3_25 Styles_27.07.2026</v>
          </cell>
          <cell r="C27506" t="str">
            <v>CLOSED</v>
          </cell>
          <cell r="D27506" t="str">
            <v>Medium</v>
          </cell>
          <cell r="E27506" t="str">
            <v>Chirag Dubal</v>
          </cell>
          <cell r="F27506" t="str">
            <v>Shraddha Dighe</v>
          </cell>
          <cell r="G27506">
            <v>46232.7</v>
          </cell>
          <cell r="H27506">
            <v>46240.52847222222</v>
          </cell>
        </row>
        <row r="27507">
          <cell r="A27507" t="str">
            <v>UCW-35186</v>
          </cell>
          <cell r="B27507" t="str">
            <v>Zabella - 06-07-2026 - 129469 - Resort Wear</v>
          </cell>
          <cell r="C27507" t="str">
            <v>CLOSED</v>
          </cell>
          <cell r="D27507" t="str">
            <v>Medium</v>
          </cell>
          <cell r="E27507" t="str">
            <v>Mohd Tahir Shaikh</v>
          </cell>
          <cell r="F27507" t="str">
            <v>Shraddha Dighe</v>
          </cell>
          <cell r="G27507">
            <v>46232.686805555553</v>
          </cell>
          <cell r="H27507">
            <v>46240.519444444442</v>
          </cell>
        </row>
        <row r="27508">
          <cell r="A27508" t="str">
            <v>UCW-35175</v>
          </cell>
          <cell r="B27508" t="str">
            <v>New Catalouge : 24.07.2026</v>
          </cell>
          <cell r="C27508" t="str">
            <v>CLOSED</v>
          </cell>
          <cell r="D27508" t="str">
            <v>Medium</v>
          </cell>
          <cell r="E27508" t="str">
            <v>Chirag Dubal</v>
          </cell>
          <cell r="F27508" t="str">
            <v>Simi Raichel Zachariah</v>
          </cell>
          <cell r="G27508">
            <v>46232.563194444447</v>
          </cell>
          <cell r="H27508">
            <v>46234.654166666667</v>
          </cell>
        </row>
        <row r="27509">
          <cell r="A27509" t="str">
            <v>UCW-35172</v>
          </cell>
          <cell r="B27509" t="str">
            <v>SKU change of Dr. Althea products</v>
          </cell>
          <cell r="C27509" t="str">
            <v>CLOSED</v>
          </cell>
          <cell r="D27509" t="str">
            <v>Medium</v>
          </cell>
          <cell r="E27509" t="str">
            <v>Chirag Dubal</v>
          </cell>
          <cell r="F27509" t="str">
            <v>Shraddha Dighe</v>
          </cell>
          <cell r="G27509">
            <v>46232.558333333334</v>
          </cell>
          <cell r="H27509">
            <v>46235.533333333333</v>
          </cell>
        </row>
        <row r="27510">
          <cell r="A27510" t="str">
            <v>UCW-35150</v>
          </cell>
          <cell r="B27510" t="str">
            <v>TataCliq x O3+ New Launch 25-07-2026</v>
          </cell>
          <cell r="C27510" t="str">
            <v>CLOSED</v>
          </cell>
          <cell r="D27510" t="str">
            <v>Medium</v>
          </cell>
          <cell r="E27510" t="str">
            <v>Chirag Dubal</v>
          </cell>
          <cell r="F27510" t="str">
            <v>Shraddha Dighe</v>
          </cell>
          <cell r="G27510">
            <v>46232.501388888886</v>
          </cell>
          <cell r="H27510">
            <v>46234.65</v>
          </cell>
        </row>
        <row r="27511">
          <cell r="A27511" t="str">
            <v>UCW-35149</v>
          </cell>
          <cell r="B27511" t="str">
            <v>Tata Cliq  -  New Image - Fragrance (25-07-2026)</v>
          </cell>
          <cell r="C27511" t="str">
            <v>CLOSED</v>
          </cell>
          <cell r="D27511" t="str">
            <v>Medium</v>
          </cell>
          <cell r="E27511" t="str">
            <v>Chirag Dubal</v>
          </cell>
          <cell r="F27511" t="str">
            <v>Shraddha Dighe</v>
          </cell>
          <cell r="G27511">
            <v>46232.499305555553</v>
          </cell>
          <cell r="H27511">
            <v>46246.869444444441</v>
          </cell>
        </row>
        <row r="27512">
          <cell r="A27512" t="str">
            <v>UCW-35144</v>
          </cell>
          <cell r="B27512" t="str">
            <v xml:space="preserve"> Image Addition for WROGN Articles</v>
          </cell>
          <cell r="C27512" t="str">
            <v>CLOSED Due to Inactive/Insufficient Information</v>
          </cell>
          <cell r="D27512" t="str">
            <v>Medium</v>
          </cell>
          <cell r="E27512" t="str">
            <v>Chirag Dubal</v>
          </cell>
          <cell r="F27512" t="str">
            <v>Simi Raichel Zachariah</v>
          </cell>
          <cell r="G27512">
            <v>46232.448611111111</v>
          </cell>
          <cell r="H27512">
            <v>46241.479861111111</v>
          </cell>
        </row>
        <row r="27513">
          <cell r="A27513" t="str">
            <v>UCW-35132</v>
          </cell>
          <cell r="B27513" t="str">
            <v>TCL | Converse | Footwear listing from Rs.3999</v>
          </cell>
          <cell r="C27513" t="str">
            <v>CLOSED</v>
          </cell>
          <cell r="D27513" t="str">
            <v>Medium</v>
          </cell>
          <cell r="E27513" t="str">
            <v>Chirag Dubal</v>
          </cell>
          <cell r="F27513" t="str">
            <v>Shloka Chakre</v>
          </cell>
          <cell r="G27513">
            <v>46231.765972222223</v>
          </cell>
          <cell r="H27513">
            <v>46239.573611111111</v>
          </cell>
        </row>
        <row r="27514">
          <cell r="A27514" t="str">
            <v>UCW-35131</v>
          </cell>
          <cell r="B27514" t="str">
            <v>Guess Footwear Men &amp; Women (New) 18 Options 20-07-2026</v>
          </cell>
          <cell r="C27514" t="str">
            <v>CLOSED</v>
          </cell>
          <cell r="D27514" t="str">
            <v>Medium</v>
          </cell>
          <cell r="E27514" t="str">
            <v>Chirag Dubal</v>
          </cell>
          <cell r="F27514" t="str">
            <v>Shloka Chakre</v>
          </cell>
          <cell r="G27514">
            <v>46231.759722222225</v>
          </cell>
          <cell r="H27514">
            <v>46234.643055555556</v>
          </cell>
        </row>
        <row r="27515">
          <cell r="A27515" t="str">
            <v>UCW-35130</v>
          </cell>
          <cell r="B27515" t="str">
            <v>Under Armour Listing (128047)-27/07/2026</v>
          </cell>
          <cell r="C27515" t="str">
            <v>CLOSED</v>
          </cell>
          <cell r="D27515" t="str">
            <v>Medium</v>
          </cell>
          <cell r="E27515" t="str">
            <v>Chirag Dubal</v>
          </cell>
          <cell r="F27515" t="str">
            <v>Simi Raichel Zachariah</v>
          </cell>
          <cell r="G27515">
            <v>46231.75277777778</v>
          </cell>
          <cell r="H27515">
            <v>46235.636805555558</v>
          </cell>
        </row>
        <row r="27516">
          <cell r="A27516" t="str">
            <v>UCW-35129</v>
          </cell>
          <cell r="B27516" t="str">
            <v>AW'26 Footwear Templates for Fresh Listing - Onitsuka Tiger ( Lot-1 )</v>
          </cell>
          <cell r="C27516" t="str">
            <v>CLOSED</v>
          </cell>
          <cell r="D27516" t="str">
            <v>Medium</v>
          </cell>
          <cell r="E27516" t="str">
            <v>Chirag Dubal</v>
          </cell>
          <cell r="F27516" t="str">
            <v>Shloka Chakre</v>
          </cell>
          <cell r="G27516">
            <v>46231.752083333333</v>
          </cell>
          <cell r="H27516">
            <v>46238.472222222219</v>
          </cell>
        </row>
        <row r="27517">
          <cell r="A27517" t="str">
            <v>UCW-35126</v>
          </cell>
          <cell r="B27517" t="str">
            <v>CLONE - 65 Request to Expedite Catalog Listing</v>
          </cell>
          <cell r="C27517" t="str">
            <v>CLOSED</v>
          </cell>
          <cell r="D27517" t="str">
            <v>Medium</v>
          </cell>
          <cell r="E27517" t="str">
            <v>Chirag Dubal</v>
          </cell>
          <cell r="F27517" t="str">
            <v>Shraddha Dighe</v>
          </cell>
          <cell r="G27517">
            <v>46231.740277777775</v>
          </cell>
          <cell r="H27517">
            <v>46239.567361111112</v>
          </cell>
        </row>
        <row r="27518">
          <cell r="A27518" t="str">
            <v>UCW-35125</v>
          </cell>
          <cell r="B27518" t="str">
            <v>CLONE - CLONE - Images Update - OOMPH - 18.07.2026 - Fashion Jewellery - TATACLIQ</v>
          </cell>
          <cell r="C27518" t="str">
            <v>CLOSED</v>
          </cell>
          <cell r="D27518" t="str">
            <v>Medium</v>
          </cell>
          <cell r="E27518" t="str">
            <v>Chirag Dubal</v>
          </cell>
          <cell r="F27518" t="str">
            <v>Shraddha Dighe</v>
          </cell>
          <cell r="G27518">
            <v>46231.731944444444</v>
          </cell>
          <cell r="H27518">
            <v>46234.787499999999</v>
          </cell>
        </row>
        <row r="27519">
          <cell r="A27519" t="str">
            <v>UCW-35124</v>
          </cell>
          <cell r="B27519" t="str">
            <v xml:space="preserve"> Varnika Arora - Jewellery - 22/07/2026 - 35 SKUs</v>
          </cell>
          <cell r="C27519" t="str">
            <v>CLOSED</v>
          </cell>
          <cell r="D27519" t="str">
            <v>Medium</v>
          </cell>
          <cell r="E27519" t="str">
            <v>Chirag Dubal</v>
          </cell>
          <cell r="F27519" t="str">
            <v>Simi Raichel Zachariah</v>
          </cell>
          <cell r="G27519">
            <v>46231.727777777778</v>
          </cell>
          <cell r="H27519">
            <v>46235.623611111114</v>
          </cell>
        </row>
        <row r="27520">
          <cell r="A27520" t="str">
            <v>UCW-35123</v>
          </cell>
          <cell r="B27520" t="str">
            <v>CLONE - Giva | Silver Jewellery | 125927 | 23-07-2026 (27SKUs)</v>
          </cell>
          <cell r="C27520" t="str">
            <v>CLOSED</v>
          </cell>
          <cell r="D27520" t="str">
            <v>Medium</v>
          </cell>
          <cell r="E27520" t="str">
            <v>Chirag Dubal</v>
          </cell>
          <cell r="F27520" t="str">
            <v>Shraddha Dighe</v>
          </cell>
          <cell r="G27520">
            <v>46231.724999999999</v>
          </cell>
          <cell r="H27520">
            <v>46235.618750000001</v>
          </cell>
        </row>
        <row r="27521">
          <cell r="A27521" t="str">
            <v>UCW-35115</v>
          </cell>
          <cell r="B27521" t="str">
            <v>New Catalog Women_Biba_17-07-2026</v>
          </cell>
          <cell r="C27521" t="str">
            <v>CLOSED</v>
          </cell>
          <cell r="D27521" t="str">
            <v>Medium</v>
          </cell>
          <cell r="E27521" t="str">
            <v>Chirag Dubal</v>
          </cell>
          <cell r="F27521" t="str">
            <v>Simi Raichel Zachariah</v>
          </cell>
          <cell r="G27521">
            <v>46231.675694444442</v>
          </cell>
          <cell r="H27521">
            <v>46239.563888888886</v>
          </cell>
        </row>
        <row r="27522">
          <cell r="A27522" t="str">
            <v>UCW-35114</v>
          </cell>
          <cell r="B27522" t="str">
            <v>Tata Cliq - Adidas Hyperboost Listing - 28th July 2026</v>
          </cell>
          <cell r="C27522" t="str">
            <v>CLOSED</v>
          </cell>
          <cell r="D27522" t="str">
            <v>Medium</v>
          </cell>
          <cell r="E27522" t="str">
            <v>Chirag Dubal</v>
          </cell>
          <cell r="F27522" t="str">
            <v>Shloka Chakre</v>
          </cell>
          <cell r="G27522">
            <v>46231.662499999999</v>
          </cell>
          <cell r="H27522">
            <v>46233.524305555555</v>
          </cell>
        </row>
        <row r="27523">
          <cell r="A27523" t="str">
            <v>UCW-35112</v>
          </cell>
          <cell r="B27523" t="str">
            <v>CLONE - DAVIDOFF REP - 5 STD - NEW Listing - TATA - 22/7/26</v>
          </cell>
          <cell r="C27523" t="str">
            <v>CLOSED</v>
          </cell>
          <cell r="D27523" t="str">
            <v>Medium</v>
          </cell>
          <cell r="E27523" t="str">
            <v>Chirag Dubal</v>
          </cell>
          <cell r="F27523" t="str">
            <v>Shraddha Dighe</v>
          </cell>
          <cell r="G27523">
            <v>46231.65</v>
          </cell>
          <cell r="H27523">
            <v>46234.630555555559</v>
          </cell>
        </row>
        <row r="27524">
          <cell r="A27524" t="str">
            <v>UCW-35110</v>
          </cell>
          <cell r="B27524" t="str">
            <v>CLONE - MONKSTORY - Footwear - 16/07/2026 - 69 SKUs</v>
          </cell>
          <cell r="C27524" t="str">
            <v>CLOSED</v>
          </cell>
          <cell r="D27524" t="str">
            <v>Medium</v>
          </cell>
          <cell r="E27524" t="str">
            <v>Chirag Dubal</v>
          </cell>
          <cell r="F27524" t="str">
            <v>Shraddha Dighe</v>
          </cell>
          <cell r="G27524">
            <v>46231.648611111108</v>
          </cell>
          <cell r="H27524">
            <v>46234.62222222222</v>
          </cell>
        </row>
        <row r="27525">
          <cell r="A27525" t="str">
            <v>UCW-35106</v>
          </cell>
          <cell r="B27525" t="str">
            <v>JUSTCAVALLI_JEWELLERY_115 Styles_</v>
          </cell>
          <cell r="C27525" t="str">
            <v>CLOSED</v>
          </cell>
          <cell r="D27525" t="str">
            <v>Medium</v>
          </cell>
          <cell r="E27525" t="str">
            <v>Chirag Dubal</v>
          </cell>
          <cell r="F27525" t="str">
            <v>Simi Raichel Zachariah</v>
          </cell>
          <cell r="G27525">
            <v>46231.640972222223</v>
          </cell>
          <cell r="H27525">
            <v>46234.615972222222</v>
          </cell>
        </row>
        <row r="27526">
          <cell r="A27526" t="str">
            <v>UCW-35105</v>
          </cell>
          <cell r="B27526" t="str">
            <v>Tata Cliq-adidas DTC|Apparel| Attributes_27-07-26</v>
          </cell>
          <cell r="C27526" t="str">
            <v>CLOSED</v>
          </cell>
          <cell r="D27526" t="str">
            <v>Medium</v>
          </cell>
          <cell r="E27526" t="str">
            <v>Chirag Dubal</v>
          </cell>
          <cell r="F27526" t="str">
            <v>Shloka Chakre</v>
          </cell>
          <cell r="G27526">
            <v>46231.636111111111</v>
          </cell>
          <cell r="H27526">
            <v>46238.763194444444</v>
          </cell>
        </row>
        <row r="27527">
          <cell r="A27527" t="str">
            <v>UCW-35103</v>
          </cell>
          <cell r="B27527" t="str">
            <v>Lot 58 Latin Quarters 20-07-2026</v>
          </cell>
          <cell r="C27527" t="str">
            <v>CLOSED</v>
          </cell>
          <cell r="D27527" t="str">
            <v>Medium</v>
          </cell>
          <cell r="E27527" t="str">
            <v>Chirag Dubal</v>
          </cell>
          <cell r="F27527" t="str">
            <v>Simi Raichel Zachariah</v>
          </cell>
          <cell r="G27527">
            <v>46231.623611111114</v>
          </cell>
          <cell r="H27527">
            <v>46239.540277777778</v>
          </cell>
        </row>
        <row r="27528">
          <cell r="A27528" t="str">
            <v>UCW-35098</v>
          </cell>
          <cell r="B27528" t="str">
            <v>Charles &amp; Keith_Footwear_125610_27thJuly'26 (Batch 14)</v>
          </cell>
          <cell r="C27528" t="str">
            <v>CLOSED</v>
          </cell>
          <cell r="D27528" t="str">
            <v>Medium</v>
          </cell>
          <cell r="E27528" t="str">
            <v>Chirag Dubal</v>
          </cell>
          <cell r="F27528" t="str">
            <v>Shloka Chakre</v>
          </cell>
          <cell r="G27528">
            <v>46231.570138888892</v>
          </cell>
          <cell r="H27528">
            <v>46233.507638888892</v>
          </cell>
        </row>
        <row r="27529">
          <cell r="A27529" t="str">
            <v>UCW-35093</v>
          </cell>
          <cell r="B27529" t="str">
            <v>CLONE - Autumnlane - 15-07-2026 - 128336 - Casual Wear</v>
          </cell>
          <cell r="C27529" t="str">
            <v>CLOSED</v>
          </cell>
          <cell r="D27529" t="str">
            <v>Medium</v>
          </cell>
          <cell r="E27529" t="str">
            <v>Chirag Dubal</v>
          </cell>
          <cell r="F27529" t="str">
            <v>Shraddha Dighe</v>
          </cell>
          <cell r="G27529">
            <v>46231.54791666667</v>
          </cell>
          <cell r="H27529">
            <v>46246.470833333333</v>
          </cell>
        </row>
        <row r="27530">
          <cell r="A27530" t="str">
            <v>UCW-35088</v>
          </cell>
          <cell r="B27530" t="str">
            <v>CLONE - Mia new Silver coin</v>
          </cell>
          <cell r="C27530" t="str">
            <v>CLOSED</v>
          </cell>
          <cell r="D27530" t="str">
            <v>Medium</v>
          </cell>
          <cell r="E27530" t="str">
            <v>Chirag Dubal</v>
          </cell>
          <cell r="F27530" t="str">
            <v>Shraddha Dighe</v>
          </cell>
          <cell r="G27530">
            <v>46231.517361111109</v>
          </cell>
          <cell r="H27530">
            <v>46233.645833333336</v>
          </cell>
        </row>
        <row r="27531">
          <cell r="A27531" t="str">
            <v>UCW-35082</v>
          </cell>
          <cell r="B27531" t="str">
            <v>CLONE - NEEMANS+FOOTWEAR+ 125173+ 15-07-2026</v>
          </cell>
          <cell r="C27531" t="str">
            <v>CLOSED</v>
          </cell>
          <cell r="D27531" t="str">
            <v>Medium</v>
          </cell>
          <cell r="E27531" t="str">
            <v>netscribes</v>
          </cell>
          <cell r="F27531" t="str">
            <v>Shraddha Dighe</v>
          </cell>
          <cell r="G27531">
            <v>46231.461111111108</v>
          </cell>
          <cell r="H27531">
            <v>46238.717361111114</v>
          </cell>
        </row>
        <row r="27532">
          <cell r="A27532" t="str">
            <v>UCW-35076</v>
          </cell>
          <cell r="B27532" t="str">
            <v>Tata CLiQ listing file for women &amp; Men's 20-07-2026</v>
          </cell>
          <cell r="C27532" t="str">
            <v>CLOSED Due to Inactive/Insufficient Information</v>
          </cell>
          <cell r="D27532" t="str">
            <v>Medium</v>
          </cell>
          <cell r="E27532" t="str">
            <v>Chirag Dubal</v>
          </cell>
          <cell r="F27532" t="str">
            <v>Simi Raichel Zachariah</v>
          </cell>
          <cell r="G27532">
            <v>46230.76666666667</v>
          </cell>
          <cell r="H27532">
            <v>46234.430555555555</v>
          </cell>
        </row>
        <row r="27533">
          <cell r="A27533" t="str">
            <v>UCW-35073</v>
          </cell>
          <cell r="B27533" t="str">
            <v>Changes In The Products - HOUSE OF CDC FASHION PVT LTD</v>
          </cell>
          <cell r="C27533" t="str">
            <v>CLOSED</v>
          </cell>
          <cell r="D27533" t="str">
            <v>Medium</v>
          </cell>
          <cell r="E27533" t="str">
            <v>Chirag Dubal</v>
          </cell>
          <cell r="F27533" t="str">
            <v>Shloka Chakre</v>
          </cell>
          <cell r="G27533">
            <v>46230.756944444445</v>
          </cell>
          <cell r="H27533">
            <v>46255.550694444442</v>
          </cell>
        </row>
        <row r="27534">
          <cell r="A27534" t="str">
            <v>UCW-35068</v>
          </cell>
          <cell r="B27534" t="str">
            <v>CLONE - New Launch Listing - 3 gram rose pendant</v>
          </cell>
          <cell r="C27534" t="str">
            <v>CLOSED</v>
          </cell>
          <cell r="D27534" t="str">
            <v>Medium</v>
          </cell>
          <cell r="E27534" t="str">
            <v>Chirag Dubal</v>
          </cell>
          <cell r="F27534" t="str">
            <v>Shraddha Dighe</v>
          </cell>
          <cell r="G27534">
            <v>46230.746527777781</v>
          </cell>
          <cell r="H27534">
            <v>46234.519444444442</v>
          </cell>
        </row>
        <row r="27535">
          <cell r="A27535" t="str">
            <v>UCW-35065</v>
          </cell>
          <cell r="B27535" t="str">
            <v>Request for New Product Cataloguing_PENDANTS_KISNA (75skus)</v>
          </cell>
          <cell r="C27535" t="str">
            <v>CLOSED Due to Inactive/Insufficient Information</v>
          </cell>
          <cell r="D27535" t="str">
            <v>Medium</v>
          </cell>
          <cell r="E27535" t="str">
            <v>Chirag Dubal</v>
          </cell>
          <cell r="F27535" t="str">
            <v>Shraddha Dighe</v>
          </cell>
          <cell r="G27535">
            <v>46230.741666666669</v>
          </cell>
          <cell r="H27535">
            <v>46231.536111111112</v>
          </cell>
        </row>
        <row r="27536">
          <cell r="A27536" t="str">
            <v>UCW-35063</v>
          </cell>
          <cell r="B27536" t="str">
            <v>New Listings_18 Styles_24.07.2026</v>
          </cell>
          <cell r="C27536" t="str">
            <v>CLOSED</v>
          </cell>
          <cell r="D27536" t="str">
            <v>Medium</v>
          </cell>
          <cell r="E27536" t="str">
            <v>Chirag Dubal</v>
          </cell>
          <cell r="F27536" t="str">
            <v>Shloka Chakre</v>
          </cell>
          <cell r="G27536">
            <v>46230.734027777777</v>
          </cell>
          <cell r="H27536">
            <v>46238.724999999999</v>
          </cell>
        </row>
        <row r="27537">
          <cell r="A27537" t="str">
            <v>UCW-35061</v>
          </cell>
          <cell r="B27537" t="str">
            <v>Campus x Tatacliq ~ New Listing_24.07.2026</v>
          </cell>
          <cell r="C27537" t="str">
            <v>CLOSED Due to Inactive/Insufficient Information</v>
          </cell>
          <cell r="D27537" t="str">
            <v>Medium</v>
          </cell>
          <cell r="E27537" t="str">
            <v>Chirag Dubal</v>
          </cell>
          <cell r="F27537" t="str">
            <v>Shloka Chakre</v>
          </cell>
          <cell r="G27537">
            <v>46230.727777777778</v>
          </cell>
          <cell r="H27537">
            <v>46247.511805555558</v>
          </cell>
        </row>
        <row r="27538">
          <cell r="A27538" t="str">
            <v>UCW-35058</v>
          </cell>
          <cell r="B27538" t="str">
            <v>New Styles Catalogue - SCENTRA</v>
          </cell>
          <cell r="C27538" t="str">
            <v>CLOSED</v>
          </cell>
          <cell r="D27538" t="str">
            <v>Medium</v>
          </cell>
          <cell r="E27538" t="str">
            <v>Chirag Dubal</v>
          </cell>
          <cell r="F27538" t="str">
            <v>Simi Raichel Zachariah</v>
          </cell>
          <cell r="G27538">
            <v>46230.711111111108</v>
          </cell>
          <cell r="H27538">
            <v>46234.714583333334</v>
          </cell>
        </row>
        <row r="27539">
          <cell r="A27539" t="str">
            <v>UCW-35054</v>
          </cell>
          <cell r="B27539" t="str">
            <v>New Listings+Rasasi+Perfumes+126349+TCF+24th July 2026</v>
          </cell>
          <cell r="C27539" t="str">
            <v>CLOSED</v>
          </cell>
          <cell r="D27539" t="str">
            <v>Medium</v>
          </cell>
          <cell r="E27539" t="str">
            <v>Chirag Dubal</v>
          </cell>
          <cell r="F27539" t="str">
            <v>Shraddha Dighe</v>
          </cell>
          <cell r="G27539">
            <v>46230.668749999997</v>
          </cell>
          <cell r="H27539">
            <v>46233.477083333331</v>
          </cell>
        </row>
        <row r="27540">
          <cell r="A27540" t="str">
            <v>UCW-35052</v>
          </cell>
          <cell r="B27540" t="str">
            <v>New Listings+Afnan+Perfumes+126349+TCF+24th July 2026</v>
          </cell>
          <cell r="C27540" t="str">
            <v>CLOSED</v>
          </cell>
          <cell r="D27540" t="str">
            <v>Medium</v>
          </cell>
          <cell r="E27540" t="str">
            <v>Chirag Dubal</v>
          </cell>
          <cell r="F27540" t="str">
            <v>Shraddha Dighe</v>
          </cell>
          <cell r="G27540">
            <v>46230.664583333331</v>
          </cell>
          <cell r="H27540">
            <v>46233.472916666666</v>
          </cell>
        </row>
        <row r="27541">
          <cell r="A27541" t="str">
            <v>UCW-35050</v>
          </cell>
          <cell r="B27541" t="str">
            <v>CLONE - SKU Change Request</v>
          </cell>
          <cell r="C27541" t="str">
            <v>CLOSED</v>
          </cell>
          <cell r="D27541" t="str">
            <v>Medium</v>
          </cell>
          <cell r="E27541" t="str">
            <v>Chirag Dubal</v>
          </cell>
          <cell r="F27541" t="str">
            <v>Shraddha Dighe</v>
          </cell>
          <cell r="G27541">
            <v>46230.658333333333</v>
          </cell>
          <cell r="H27541">
            <v>46235.559027777781</v>
          </cell>
        </row>
        <row r="27542">
          <cell r="A27542" t="str">
            <v>UCW-35034</v>
          </cell>
          <cell r="B27542" t="str">
            <v>CLONE - July 26' Order cycle - Fragrance - Samples + NPLs : TCL</v>
          </cell>
          <cell r="C27542" t="str">
            <v>CLOSED</v>
          </cell>
          <cell r="D27542" t="str">
            <v>Medium</v>
          </cell>
          <cell r="E27542" t="str">
            <v>Chirag Dubal</v>
          </cell>
          <cell r="F27542" t="str">
            <v>Shraddha Dighe</v>
          </cell>
          <cell r="G27542">
            <v>46230.606944444444</v>
          </cell>
          <cell r="H27542">
            <v>46233.468055555553</v>
          </cell>
        </row>
        <row r="27543">
          <cell r="A27543" t="str">
            <v>UCW-35033</v>
          </cell>
          <cell r="B27543" t="str">
            <v>CLONE - TCL- New listing - Bvlgari &amp; Hermès GWP</v>
          </cell>
          <cell r="C27543" t="str">
            <v>CLOSED</v>
          </cell>
          <cell r="D27543" t="str">
            <v>Medium</v>
          </cell>
          <cell r="E27543" t="str">
            <v>Chirag Dubal</v>
          </cell>
          <cell r="F27543" t="str">
            <v>Shraddha Dighe</v>
          </cell>
          <cell r="G27543">
            <v>46230.604861111111</v>
          </cell>
          <cell r="H27543">
            <v>46233.463194444441</v>
          </cell>
        </row>
        <row r="27544">
          <cell r="A27544" t="str">
            <v>UCW-35030</v>
          </cell>
          <cell r="B27544" t="str">
            <v>Tatacliq Footwear Batch 25 (July) _Colehaan_23-07-2026</v>
          </cell>
          <cell r="C27544" t="str">
            <v>CLOSED</v>
          </cell>
          <cell r="D27544" t="str">
            <v>Medium</v>
          </cell>
          <cell r="E27544" t="str">
            <v>Chirag Dubal</v>
          </cell>
          <cell r="F27544" t="str">
            <v>Jaibharathi Jagannathan</v>
          </cell>
          <cell r="G27544">
            <v>46230.598611111112</v>
          </cell>
          <cell r="H27544">
            <v>46233.460416666669</v>
          </cell>
        </row>
        <row r="27545">
          <cell r="A27545" t="str">
            <v>UCW-35018</v>
          </cell>
          <cell r="B27545" t="str">
            <v>Ben Sherman Men Apparel Listing</v>
          </cell>
          <cell r="C27545" t="str">
            <v>CLOSED</v>
          </cell>
          <cell r="D27545" t="str">
            <v>Medium</v>
          </cell>
          <cell r="E27545" t="str">
            <v>Chirag Dubal</v>
          </cell>
          <cell r="F27545" t="str">
            <v>Simi Raichel Zachariah</v>
          </cell>
          <cell r="G27545">
            <v>46230.547222222223</v>
          </cell>
          <cell r="H27545">
            <v>46233.743055555555</v>
          </cell>
        </row>
        <row r="27546">
          <cell r="A27546" t="str">
            <v>UCW-35017</v>
          </cell>
          <cell r="B27546" t="str">
            <v>Benetton Women's Catalog Details 23-7-2026</v>
          </cell>
          <cell r="C27546" t="str">
            <v>CLOSED</v>
          </cell>
          <cell r="D27546" t="str">
            <v>Medium</v>
          </cell>
          <cell r="E27546" t="str">
            <v>Chirag Dubal</v>
          </cell>
          <cell r="F27546" t="str">
            <v>Simi Raichel Zachariah</v>
          </cell>
          <cell r="G27546">
            <v>46230.54583333333</v>
          </cell>
          <cell r="H27546">
            <v>46234.591666666667</v>
          </cell>
        </row>
        <row r="27547">
          <cell r="A27547" t="str">
            <v>UCW-35013</v>
          </cell>
          <cell r="B27547" t="str">
            <v>CLONE - Ben Sherman Footwear Listing</v>
          </cell>
          <cell r="C27547" t="str">
            <v>CLOSED</v>
          </cell>
          <cell r="D27547" t="str">
            <v>Medium</v>
          </cell>
          <cell r="E27547" t="str">
            <v>Chirag Dubal</v>
          </cell>
          <cell r="F27547" t="str">
            <v>Simi Raichel Zachariah</v>
          </cell>
          <cell r="G27547">
            <v>46230.540972222225</v>
          </cell>
          <cell r="H27547">
            <v>46234.708333333336</v>
          </cell>
        </row>
        <row r="27548">
          <cell r="A27548" t="str">
            <v>UCW-35012</v>
          </cell>
          <cell r="B27548" t="str">
            <v>SKU EAN Updates &amp; Stock Activation (Primespot) - L'Occitane (New)</v>
          </cell>
          <cell r="C27548" t="str">
            <v>CLOSED</v>
          </cell>
          <cell r="D27548" t="str">
            <v>Medium</v>
          </cell>
          <cell r="E27548" t="str">
            <v>Chirag Dubal</v>
          </cell>
          <cell r="F27548" t="str">
            <v>Shraddha Dighe</v>
          </cell>
          <cell r="G27548">
            <v>46230.538888888892</v>
          </cell>
          <cell r="H27548">
            <v>46258.576388888891</v>
          </cell>
        </row>
        <row r="27549">
          <cell r="A27549" t="str">
            <v>UCW-35011</v>
          </cell>
          <cell r="B27549" t="str">
            <v xml:space="preserve">Request to Update Jewelry Terminology- Additional Skus </v>
          </cell>
          <cell r="C27549" t="str">
            <v>CLOSED</v>
          </cell>
          <cell r="D27549" t="str">
            <v>Medium</v>
          </cell>
          <cell r="E27549" t="str">
            <v>Chirag Dubal</v>
          </cell>
          <cell r="F27549" t="str">
            <v>Simi Raichel Zachariah</v>
          </cell>
          <cell r="G27549">
            <v>46230.538194444445</v>
          </cell>
          <cell r="H27549">
            <v>46233.473611111112</v>
          </cell>
        </row>
        <row r="27550">
          <cell r="A27550" t="str">
            <v>UCW-35005</v>
          </cell>
          <cell r="B27550" t="str">
            <v>OLAPLEX H1 2026 - Launch Overview &amp; Next Steps</v>
          </cell>
          <cell r="C27550" t="str">
            <v>CLOSED Due to Inactive/Insufficient Information</v>
          </cell>
          <cell r="D27550" t="str">
            <v>Medium</v>
          </cell>
          <cell r="E27550" t="str">
            <v>Chirag Dubal</v>
          </cell>
          <cell r="F27550" t="str">
            <v>Simi Raichel Zachariah</v>
          </cell>
          <cell r="G27550">
            <v>46230.517361111109</v>
          </cell>
          <cell r="H27550">
            <v>46231.713194444441</v>
          </cell>
        </row>
        <row r="27551">
          <cell r="A27551" t="str">
            <v>UCW-35004</v>
          </cell>
          <cell r="B27551" t="str">
            <v>December'25 Order cycle - Fragrance - Samples + NPLs + GWP : TCL</v>
          </cell>
          <cell r="C27551" t="str">
            <v>CLOSED</v>
          </cell>
          <cell r="D27551" t="str">
            <v>Medium</v>
          </cell>
          <cell r="E27551" t="str">
            <v>Chirag Dubal</v>
          </cell>
          <cell r="F27551" t="str">
            <v>Simi Raichel Zachariah</v>
          </cell>
          <cell r="G27551">
            <v>46230.51458333333</v>
          </cell>
          <cell r="H27551">
            <v>46233.414583333331</v>
          </cell>
        </row>
        <row r="27552">
          <cell r="A27552" t="str">
            <v>UCW-34997</v>
          </cell>
          <cell r="B27552" t="str">
            <v>CLONE - Tangerine Jewelry</v>
          </cell>
          <cell r="C27552" t="str">
            <v>CLOSED Due to Inactive/Insufficient Information</v>
          </cell>
          <cell r="D27552" t="str">
            <v>Medium</v>
          </cell>
          <cell r="E27552" t="str">
            <v>Chirag Dubal</v>
          </cell>
          <cell r="F27552" t="str">
            <v>Shraddha Dighe</v>
          </cell>
          <cell r="G27552">
            <v>46230.461805555555</v>
          </cell>
          <cell r="H27552">
            <v>46234.479861111111</v>
          </cell>
        </row>
        <row r="27553">
          <cell r="A27553" t="str">
            <v>UCW-34995</v>
          </cell>
          <cell r="B27553" t="str">
            <v>Cloned-Honasa Updated A+ and E-Commerce Creatives- Tata Cliq (July-1)</v>
          </cell>
          <cell r="C27553" t="str">
            <v>CLOSED</v>
          </cell>
          <cell r="D27553" t="str">
            <v>Medium</v>
          </cell>
          <cell r="E27553" t="str">
            <v>Chirag Dubal</v>
          </cell>
          <cell r="F27553" t="str">
            <v>netscribes</v>
          </cell>
          <cell r="G27553">
            <v>46230.453472222223</v>
          </cell>
          <cell r="H27553">
            <v>46238.612500000003</v>
          </cell>
        </row>
        <row r="27554">
          <cell r="A27554" t="str">
            <v>UCW-34980</v>
          </cell>
          <cell r="B27554" t="str">
            <v xml:space="preserve"> TATA CLIQ IKM BRUSHES LISTING </v>
          </cell>
          <cell r="C27554" t="str">
            <v>CLOSED</v>
          </cell>
          <cell r="D27554" t="str">
            <v>Medium</v>
          </cell>
          <cell r="E27554" t="str">
            <v>Chirag Dubal</v>
          </cell>
          <cell r="F27554" t="str">
            <v>Simi Raichel Zachariah</v>
          </cell>
          <cell r="G27554">
            <v>46229.779861111114</v>
          </cell>
          <cell r="H27554">
            <v>46232.711111111108</v>
          </cell>
        </row>
        <row r="27555">
          <cell r="A27555" t="str">
            <v>UCW-34976</v>
          </cell>
          <cell r="B27555" t="str">
            <v>Scarf Tie - Cataloguing</v>
          </cell>
          <cell r="C27555" t="str">
            <v>CLOSED</v>
          </cell>
          <cell r="D27555" t="str">
            <v>Medium</v>
          </cell>
          <cell r="E27555" t="str">
            <v>Chirag Dubal</v>
          </cell>
          <cell r="F27555" t="str">
            <v>Simi Raichel Zachariah</v>
          </cell>
          <cell r="G27555">
            <v>46229.770138888889</v>
          </cell>
          <cell r="H27555">
            <v>46232.70416666667</v>
          </cell>
        </row>
        <row r="27556">
          <cell r="A27556" t="str">
            <v>UCW-34966</v>
          </cell>
          <cell r="B27556" t="str">
            <v>CLONE - New Listing - Catalog Sheet</v>
          </cell>
          <cell r="C27556" t="str">
            <v>CLOSED</v>
          </cell>
          <cell r="D27556" t="str">
            <v>Medium</v>
          </cell>
          <cell r="E27556" t="str">
            <v>Chirag Dubal</v>
          </cell>
          <cell r="F27556" t="str">
            <v>Shraddha Dighe</v>
          </cell>
          <cell r="G27556">
            <v>46229.51666666667</v>
          </cell>
          <cell r="H27556">
            <v>46232.697916666664</v>
          </cell>
        </row>
        <row r="27557">
          <cell r="A27557" t="str">
            <v>UCW-34965</v>
          </cell>
          <cell r="B27557" t="str">
            <v>Request for for New Product Listing</v>
          </cell>
          <cell r="C27557" t="str">
            <v>CLOSED Due to Inactive/Insufficient Information</v>
          </cell>
          <cell r="D27557" t="str">
            <v>Medium</v>
          </cell>
          <cell r="E27557" t="str">
            <v>Chirag Dubal</v>
          </cell>
          <cell r="F27557" t="str">
            <v>Shraddha Dighe</v>
          </cell>
          <cell r="G27557">
            <v>46229.515277777777</v>
          </cell>
          <cell r="H27557">
            <v>46247.67291666667</v>
          </cell>
        </row>
        <row r="27558">
          <cell r="A27558" t="str">
            <v>UCW-34964</v>
          </cell>
          <cell r="B27558" t="str">
            <v>CLONE - Tata Cliq  - New Listing - BMW and MAX&amp;CO. (New Brand)</v>
          </cell>
          <cell r="C27558" t="str">
            <v>CLOSED</v>
          </cell>
          <cell r="D27558" t="str">
            <v>Medium</v>
          </cell>
          <cell r="E27558" t="str">
            <v>Chirag Dubal</v>
          </cell>
          <cell r="F27558" t="str">
            <v>Shraddha Dighe</v>
          </cell>
          <cell r="G27558">
            <v>46229.512499999997</v>
          </cell>
          <cell r="H27558">
            <v>46232.69027777778</v>
          </cell>
        </row>
        <row r="27559">
          <cell r="A27559" t="str">
            <v>UCW-34956</v>
          </cell>
          <cell r="B27559" t="str">
            <v>Request for SKU Replacement and Image Update</v>
          </cell>
          <cell r="C27559" t="str">
            <v>CLOSED</v>
          </cell>
          <cell r="D27559" t="str">
            <v>Medium</v>
          </cell>
          <cell r="E27559" t="str">
            <v>Chirag Dubal</v>
          </cell>
          <cell r="F27559" t="str">
            <v>Shraddha Dighe</v>
          </cell>
          <cell r="G27559">
            <v>46229.031944444447</v>
          </cell>
          <cell r="H27559">
            <v>46258.575694444444</v>
          </cell>
        </row>
        <row r="27560">
          <cell r="A27560" t="str">
            <v>UCW-34953</v>
          </cell>
          <cell r="B27560" t="str">
            <v>MNY | Sky Tubes - PDP Update | TATACLIQ - Fashion | Seller Code 125928</v>
          </cell>
          <cell r="C27560" t="str">
            <v>CLOSED</v>
          </cell>
          <cell r="D27560" t="str">
            <v>Medium</v>
          </cell>
          <cell r="E27560" t="str">
            <v>Chirag Dubal</v>
          </cell>
          <cell r="F27560" t="str">
            <v>Shraddha Dighe</v>
          </cell>
          <cell r="G27560">
            <v>46229.027777777781</v>
          </cell>
          <cell r="H27560">
            <v>46258.575694444444</v>
          </cell>
        </row>
        <row r="27561">
          <cell r="A27561" t="str">
            <v>UCW-34944</v>
          </cell>
          <cell r="B27561" t="str">
            <v>ALDO Footwear Catalog Submission (TC&amp;TCL) - 16.07.2025</v>
          </cell>
          <cell r="C27561" t="str">
            <v>CLOSED Due to Inactive/Insufficient Information</v>
          </cell>
          <cell r="D27561" t="str">
            <v>Medium</v>
          </cell>
          <cell r="E27561" t="str">
            <v>Mohd Tahir Shaikh</v>
          </cell>
          <cell r="F27561" t="str">
            <v>Shloka Chakre</v>
          </cell>
          <cell r="G27561">
            <v>46228.993750000001</v>
          </cell>
          <cell r="H27561">
            <v>46244.400694444441</v>
          </cell>
        </row>
        <row r="27562">
          <cell r="A27562" t="str">
            <v>UCW-34943</v>
          </cell>
          <cell r="B27562" t="str">
            <v>Tata Lux TT.BAGATT AW25 Lot 1 styles _Footwear_11 options_126492_21/07/2025</v>
          </cell>
          <cell r="C27562" t="str">
            <v>CLOSED</v>
          </cell>
          <cell r="D27562" t="str">
            <v>Medium</v>
          </cell>
          <cell r="E27562" t="str">
            <v>Chirag Dubal</v>
          </cell>
          <cell r="F27562" t="str">
            <v>Shloka Chakre</v>
          </cell>
          <cell r="G27562">
            <v>46228.98541666667</v>
          </cell>
          <cell r="H27562">
            <v>46234.684027777781</v>
          </cell>
        </row>
        <row r="27563">
          <cell r="A27563" t="str">
            <v>UCW-34942</v>
          </cell>
          <cell r="B27563" t="str">
            <v>Tata Cliq TT.BAGATT AW25 Lot 1 styles _Footwear_11 options_124766_21/07/2025</v>
          </cell>
          <cell r="C27563" t="str">
            <v>CLOSED</v>
          </cell>
          <cell r="D27563" t="str">
            <v>Medium</v>
          </cell>
          <cell r="E27563" t="str">
            <v>Chirag Dubal</v>
          </cell>
          <cell r="F27563" t="str">
            <v>Shloka Chakre</v>
          </cell>
          <cell r="G27563">
            <v>46228.980555555558</v>
          </cell>
          <cell r="H27563">
            <v>46235.430555555555</v>
          </cell>
        </row>
        <row r="27564">
          <cell r="A27564" t="str">
            <v>UCW-34920</v>
          </cell>
          <cell r="B27564" t="str">
            <v xml:space="preserve">CH La Bomba Cataloguing  </v>
          </cell>
          <cell r="C27564" t="str">
            <v>CLOSED</v>
          </cell>
          <cell r="D27564" t="str">
            <v>Medium</v>
          </cell>
          <cell r="E27564" t="str">
            <v>Chirag Dubal</v>
          </cell>
          <cell r="F27564" t="str">
            <v>Simi Raichel Zachariah</v>
          </cell>
          <cell r="G27564">
            <v>46228.73333333333</v>
          </cell>
          <cell r="H27564">
            <v>46232.680555555555</v>
          </cell>
        </row>
        <row r="27565">
          <cell r="A27565" t="str">
            <v>UCW-34917</v>
          </cell>
          <cell r="B27565" t="str">
            <v>Fw: Tata Cliq - Gift box Listings</v>
          </cell>
          <cell r="C27565" t="str">
            <v>CLOSED</v>
          </cell>
          <cell r="D27565" t="str">
            <v>Medium</v>
          </cell>
          <cell r="E27565" t="str">
            <v>Chirag Dubal</v>
          </cell>
          <cell r="F27565" t="str">
            <v>Simi Raichel Zachariah</v>
          </cell>
          <cell r="G27565">
            <v>46228.711805555555</v>
          </cell>
          <cell r="H27565">
            <v>46233.40347222222</v>
          </cell>
        </row>
        <row r="27566">
          <cell r="A27566" t="str">
            <v>UCW-34913</v>
          </cell>
          <cell r="B27566" t="str">
            <v>PDP strip remove</v>
          </cell>
          <cell r="C27566" t="str">
            <v>CLOSED</v>
          </cell>
          <cell r="D27566" t="str">
            <v>Medium</v>
          </cell>
          <cell r="E27566" t="str">
            <v>Chirag Dubal</v>
          </cell>
          <cell r="F27566" t="str">
            <v>Shraddha Dighe</v>
          </cell>
          <cell r="G27566">
            <v>46228.70416666667</v>
          </cell>
          <cell r="H27566">
            <v>46234.776388888888</v>
          </cell>
        </row>
        <row r="27567">
          <cell r="A27567" t="str">
            <v>UCW-34904</v>
          </cell>
          <cell r="B27567" t="str">
            <v>Aapno Rajasthan | Fashion Jewellery | 126205 | 22-07-26 (199skus)</v>
          </cell>
          <cell r="C27567" t="str">
            <v>CLOSED</v>
          </cell>
          <cell r="D27567" t="str">
            <v>Medium</v>
          </cell>
          <cell r="E27567" t="str">
            <v>Chirag Dubal</v>
          </cell>
          <cell r="F27567" t="str">
            <v>Simi Raichel Zachariah</v>
          </cell>
          <cell r="G27567">
            <v>46228.672222222223</v>
          </cell>
          <cell r="H27567">
            <v>46233.397916666669</v>
          </cell>
        </row>
        <row r="27568">
          <cell r="A27568" t="str">
            <v>UCW-34900</v>
          </cell>
          <cell r="B27568" t="str">
            <v>Request to Update Product Images &lt;&gt; Tatacliq</v>
          </cell>
          <cell r="C27568" t="str">
            <v>CLOSED</v>
          </cell>
          <cell r="D27568" t="str">
            <v>Medium</v>
          </cell>
          <cell r="E27568" t="str">
            <v>Chirag Dubal</v>
          </cell>
          <cell r="F27568" t="str">
            <v>Simi Raichel Zachariah</v>
          </cell>
          <cell r="G27568">
            <v>46228.665277777778</v>
          </cell>
          <cell r="H27568">
            <v>46234.8</v>
          </cell>
        </row>
        <row r="27569">
          <cell r="A27569" t="str">
            <v>UCW-34891</v>
          </cell>
          <cell r="B27569" t="str">
            <v>Diwali Box| 2733568|TCL</v>
          </cell>
          <cell r="C27569" t="str">
            <v>CLOSED Due to Inactive/Insufficient Information</v>
          </cell>
          <cell r="D27569" t="str">
            <v>Medium</v>
          </cell>
          <cell r="E27569" t="str">
            <v>Chirag Dubal</v>
          </cell>
          <cell r="F27569" t="str">
            <v>Shraddha Dighe</v>
          </cell>
          <cell r="G27569">
            <v>46228.652083333334</v>
          </cell>
          <cell r="H27569">
            <v>46258.535416666666</v>
          </cell>
        </row>
        <row r="27570">
          <cell r="A27570" t="str">
            <v>UCW-34869</v>
          </cell>
          <cell r="B27570" t="str">
            <v>Guess Footwear Men &amp; Women (New) 13 Options 20-07-2026</v>
          </cell>
          <cell r="C27570" t="str">
            <v>CLOSED</v>
          </cell>
          <cell r="D27570" t="str">
            <v>Medium</v>
          </cell>
          <cell r="E27570" t="str">
            <v>Chirag Dubal</v>
          </cell>
          <cell r="F27570" t="str">
            <v>Shloka Chakre</v>
          </cell>
          <cell r="G27570">
            <v>46228.600694444445</v>
          </cell>
          <cell r="H27570">
            <v>46230.588888888888</v>
          </cell>
        </row>
        <row r="27571">
          <cell r="A27571" t="str">
            <v>UCW-34865</v>
          </cell>
          <cell r="B27571" t="str">
            <v>Tata Cliq Lux - FALL'26 Newness Listing Jewellery (Adonis Kommerce - 127636)</v>
          </cell>
          <cell r="C27571" t="str">
            <v>CLOSED</v>
          </cell>
          <cell r="D27571" t="str">
            <v>Medium</v>
          </cell>
          <cell r="E27571" t="str">
            <v>Chirag Dubal</v>
          </cell>
          <cell r="F27571" t="str">
            <v>Simi Raichel Zachariah</v>
          </cell>
          <cell r="G27571">
            <v>46228.527777777781</v>
          </cell>
          <cell r="H27571">
            <v>46234.447916666664</v>
          </cell>
        </row>
        <row r="27572">
          <cell r="A27572" t="str">
            <v>UCW-34862</v>
          </cell>
          <cell r="B27572" t="str">
            <v>Colors Queen || Makeup || 129094 || 21-07-2026</v>
          </cell>
          <cell r="C27572" t="str">
            <v>CLOSED</v>
          </cell>
          <cell r="D27572" t="str">
            <v>Medium</v>
          </cell>
          <cell r="E27572" t="str">
            <v>Chirag Dubal</v>
          </cell>
          <cell r="F27572" t="str">
            <v>Simi Raichel Zachariah</v>
          </cell>
          <cell r="G27572">
            <v>46228.509722222225</v>
          </cell>
          <cell r="H27572">
            <v>46233.670138888891</v>
          </cell>
        </row>
        <row r="27573">
          <cell r="A27573" t="str">
            <v>UCW-34860</v>
          </cell>
          <cell r="B27573" t="str">
            <v>EL GWP 21st July (Local GWP)</v>
          </cell>
          <cell r="C27573" t="str">
            <v>CLOSED</v>
          </cell>
          <cell r="D27573" t="str">
            <v>Medium</v>
          </cell>
          <cell r="E27573" t="str">
            <v>Chirag Dubal</v>
          </cell>
          <cell r="F27573" t="str">
            <v>Simi Raichel Zachariah</v>
          </cell>
          <cell r="G27573">
            <v>46228.504166666666</v>
          </cell>
          <cell r="H27573">
            <v>46230.581250000003</v>
          </cell>
        </row>
        <row r="27574">
          <cell r="A27574" t="str">
            <v>UCW-34856</v>
          </cell>
          <cell r="B27574" t="str">
            <v>Foxtale X Tata Cliq Clarifying Swirl Mask listing</v>
          </cell>
          <cell r="C27574" t="str">
            <v>CLOSED Due to Inactive/Insufficient Information</v>
          </cell>
          <cell r="D27574" t="str">
            <v>Medium</v>
          </cell>
          <cell r="E27574" t="str">
            <v>Chirag Dubal</v>
          </cell>
          <cell r="F27574" t="str">
            <v>Simi Raichel Zachariah</v>
          </cell>
          <cell r="G27574">
            <v>46228.463888888888</v>
          </cell>
          <cell r="H27574">
            <v>46231.462500000001</v>
          </cell>
        </row>
        <row r="27575">
          <cell r="A27575" t="str">
            <v>UCW-34845</v>
          </cell>
          <cell r="B27575" t="str">
            <v>Kitbag listing file (SC:129280</v>
          </cell>
          <cell r="C27575" t="str">
            <v>CLOSED</v>
          </cell>
          <cell r="D27575" t="str">
            <v>Medium</v>
          </cell>
          <cell r="E27575" t="str">
            <v>Chirag Dubal</v>
          </cell>
          <cell r="F27575" t="str">
            <v>Simi Raichel Zachariah</v>
          </cell>
          <cell r="G27575">
            <v>46227.806944444441</v>
          </cell>
          <cell r="H27575">
            <v>46232.645138888889</v>
          </cell>
        </row>
        <row r="27576">
          <cell r="A27576" t="str">
            <v>UCW-34842</v>
          </cell>
          <cell r="B27576" t="str">
            <v>Woodland / Footwear / 196 SKU's / 28 Options / 17-07-26</v>
          </cell>
          <cell r="C27576" t="str">
            <v>CLOSED</v>
          </cell>
          <cell r="D27576" t="str">
            <v>Medium</v>
          </cell>
          <cell r="E27576" t="str">
            <v>Chirag Dubal</v>
          </cell>
          <cell r="F27576" t="str">
            <v>Sneha Nadar</v>
          </cell>
          <cell r="G27576">
            <v>46227.79583333333</v>
          </cell>
          <cell r="H27576">
            <v>46231.556944444441</v>
          </cell>
        </row>
        <row r="27577">
          <cell r="A27577" t="str">
            <v>UCW-34822</v>
          </cell>
          <cell r="B27577" t="str">
            <v>Auraa Trends - Jewelery - 24/06/2026 - 37 SKUs</v>
          </cell>
          <cell r="C27577" t="str">
            <v>CLOSED</v>
          </cell>
          <cell r="D27577" t="str">
            <v>Medium</v>
          </cell>
          <cell r="E27577" t="str">
            <v>Chirag Dubal</v>
          </cell>
          <cell r="F27577" t="str">
            <v>Shloka Chakre</v>
          </cell>
          <cell r="G27577">
            <v>46227.685416666667</v>
          </cell>
          <cell r="H27577">
            <v>46232.623611111114</v>
          </cell>
        </row>
        <row r="27578">
          <cell r="A27578" t="str">
            <v>UCW-34821</v>
          </cell>
          <cell r="B27578" t="str">
            <v>Muthoot New Listing - Seller ID 128830</v>
          </cell>
          <cell r="C27578" t="str">
            <v>CLOSED</v>
          </cell>
          <cell r="D27578" t="str">
            <v>Medium</v>
          </cell>
          <cell r="E27578" t="str">
            <v>Chirag Dubal</v>
          </cell>
          <cell r="F27578" t="str">
            <v>Shraddha Dighe</v>
          </cell>
          <cell r="G27578">
            <v>46227.681250000001</v>
          </cell>
          <cell r="H27578">
            <v>46232.47152777778</v>
          </cell>
        </row>
        <row r="27579">
          <cell r="A27579" t="str">
            <v>UCW-34818</v>
          </cell>
          <cell r="B27579" t="str">
            <v>PNG Jewellers | Silver Rakhi | Code - 124260 | Total SKUs - 108</v>
          </cell>
          <cell r="C27579" t="str">
            <v>CLOSED</v>
          </cell>
          <cell r="D27579" t="str">
            <v>Medium</v>
          </cell>
          <cell r="E27579" t="str">
            <v>Chirag Dubal</v>
          </cell>
          <cell r="F27579" t="str">
            <v>Shraddha Dighe</v>
          </cell>
          <cell r="G27579">
            <v>46227.67083333333</v>
          </cell>
          <cell r="H27579">
            <v>46233.388194444444</v>
          </cell>
        </row>
        <row r="27580">
          <cell r="A27580" t="str">
            <v>UCW-34815</v>
          </cell>
          <cell r="B27580" t="str">
            <v>Request for New Product Cataloguing_PENDANTS_KISNA</v>
          </cell>
          <cell r="C27580" t="str">
            <v>CLOSED</v>
          </cell>
          <cell r="D27580" t="str">
            <v>Medium</v>
          </cell>
          <cell r="E27580" t="str">
            <v>Chirag Dubal</v>
          </cell>
          <cell r="F27580" t="str">
            <v>Shraddha Dighe</v>
          </cell>
          <cell r="G27580">
            <v>46227.661805555559</v>
          </cell>
          <cell r="H27580">
            <v>46240.73541666667</v>
          </cell>
        </row>
        <row r="27581">
          <cell r="A27581" t="str">
            <v>UCW-34813</v>
          </cell>
          <cell r="B27581" t="str">
            <v>Giva | Silver Jewellery | 125927 | 14-07-2026 &amp; 16-07-2026 (22SKUs) | Rakhi collection 2nd slot</v>
          </cell>
          <cell r="C27581" t="str">
            <v>CLOSED</v>
          </cell>
          <cell r="D27581" t="str">
            <v>Medium</v>
          </cell>
          <cell r="E27581" t="str">
            <v>Chirag Dubal</v>
          </cell>
          <cell r="F27581" t="str">
            <v>Shraddha Dighe</v>
          </cell>
          <cell r="G27581">
            <v>46227.65625</v>
          </cell>
          <cell r="H27581">
            <v>46232.456944444442</v>
          </cell>
        </row>
        <row r="27582">
          <cell r="A27582" t="str">
            <v>UCW-34797</v>
          </cell>
          <cell r="B27582" t="str">
            <v>PDP images update Smart Peeling White Jewel Perle</v>
          </cell>
          <cell r="C27582" t="str">
            <v>CLOSED</v>
          </cell>
          <cell r="D27582" t="str">
            <v>Medium</v>
          </cell>
          <cell r="E27582" t="str">
            <v>Chirag Dubal</v>
          </cell>
          <cell r="F27582" t="str">
            <v>Shraddha Dighe</v>
          </cell>
          <cell r="G27582">
            <v>46227.517361111109</v>
          </cell>
          <cell r="H27582">
            <v>46230.587500000001</v>
          </cell>
        </row>
        <row r="27583">
          <cell r="A27583" t="str">
            <v>UCW-34795</v>
          </cell>
          <cell r="B27583" t="str">
            <v>GWP listing July'26</v>
          </cell>
          <cell r="C27583" t="str">
            <v>CLOSED Due to Inactive/Insufficient Information</v>
          </cell>
          <cell r="D27583" t="str">
            <v>Medium</v>
          </cell>
          <cell r="E27583" t="str">
            <v>netscribes</v>
          </cell>
          <cell r="F27583" t="str">
            <v>Shraddha Dighe</v>
          </cell>
          <cell r="G27583">
            <v>46227.490277777775</v>
          </cell>
          <cell r="H27583">
            <v>46237.835416666669</v>
          </cell>
        </row>
        <row r="27584">
          <cell r="A27584" t="str">
            <v>UCW-34794</v>
          </cell>
          <cell r="B27584" t="str">
            <v>JML: EANS TO BE UPDATED July'26</v>
          </cell>
          <cell r="C27584" t="str">
            <v>CLOSED</v>
          </cell>
          <cell r="D27584" t="str">
            <v>Medium</v>
          </cell>
          <cell r="E27584" t="str">
            <v>Chirag Dubal</v>
          </cell>
          <cell r="F27584" t="str">
            <v>Shraddha Dighe</v>
          </cell>
          <cell r="G27584">
            <v>46227.486805555556</v>
          </cell>
          <cell r="H27584">
            <v>46238.622916666667</v>
          </cell>
        </row>
        <row r="27585">
          <cell r="A27585" t="str">
            <v>UCW-34783</v>
          </cell>
          <cell r="B27585" t="str">
            <v>Kiddopanti Image Change Request 18th_July_2026</v>
          </cell>
          <cell r="C27585" t="str">
            <v>CLOSED</v>
          </cell>
          <cell r="D27585" t="str">
            <v>Medium</v>
          </cell>
          <cell r="E27585" t="str">
            <v>Chirag Dubal</v>
          </cell>
          <cell r="F27585" t="str">
            <v>Shraddha Dighe</v>
          </cell>
          <cell r="G27585">
            <v>46226.774305555555</v>
          </cell>
          <cell r="H27585">
            <v>46228.668055555558</v>
          </cell>
        </row>
        <row r="27586">
          <cell r="A27586" t="str">
            <v>UCW-34782</v>
          </cell>
          <cell r="B27586" t="str">
            <v>TataCliq x O3+ New Launch 18-07-2026</v>
          </cell>
          <cell r="C27586" t="str">
            <v>CLOSED</v>
          </cell>
          <cell r="D27586" t="str">
            <v>Medium</v>
          </cell>
          <cell r="E27586" t="str">
            <v>Chirag Dubal</v>
          </cell>
          <cell r="F27586" t="str">
            <v>Shraddha Dighe</v>
          </cell>
          <cell r="G27586">
            <v>46226.772222222222</v>
          </cell>
          <cell r="H27586">
            <v>46228.620833333334</v>
          </cell>
        </row>
        <row r="27587">
          <cell r="A27587" t="str">
            <v>UCW-34768</v>
          </cell>
          <cell r="B27587" t="str">
            <v>FY27 Diwali GWPs - Cataloguing &amp; Local PO Creation - TCL</v>
          </cell>
          <cell r="C27587" t="str">
            <v>CLOSED</v>
          </cell>
          <cell r="D27587" t="str">
            <v>Medium</v>
          </cell>
          <cell r="E27587" t="str">
            <v>Chirag Dubal</v>
          </cell>
          <cell r="F27587" t="str">
            <v>Shraddha Dighe</v>
          </cell>
          <cell r="G27587">
            <v>46226.668749999997</v>
          </cell>
          <cell r="H27587">
            <v>46230.574999999997</v>
          </cell>
        </row>
        <row r="27588">
          <cell r="A27588" t="str">
            <v>UCW-34765</v>
          </cell>
          <cell r="B27588" t="str">
            <v>Cloned-R&amp;B - Apparel - Seller Code 123986 - New Listing - 01-07-2026 (Lot 11 Women))</v>
          </cell>
          <cell r="C27588" t="str">
            <v>CLOSED</v>
          </cell>
          <cell r="D27588" t="str">
            <v>Medium</v>
          </cell>
          <cell r="E27588" t="str">
            <v>Chirag Dubal</v>
          </cell>
          <cell r="F27588" t="str">
            <v>netscribes</v>
          </cell>
          <cell r="G27588">
            <v>46226.65</v>
          </cell>
          <cell r="H27588">
            <v>46230.569444444445</v>
          </cell>
        </row>
        <row r="27589">
          <cell r="A27589" t="str">
            <v>UCW-34757</v>
          </cell>
          <cell r="B27589" t="str">
            <v>CLONE - Images Update - OOMPH - 18.07.2026 - Fashion Jewellery - TATACLIQ</v>
          </cell>
          <cell r="C27589" t="str">
            <v>CLOSED</v>
          </cell>
          <cell r="D27589" t="str">
            <v>Medium</v>
          </cell>
          <cell r="E27589" t="str">
            <v>Chirag Dubal</v>
          </cell>
          <cell r="F27589" t="str">
            <v>Shraddha Dighe</v>
          </cell>
          <cell r="G27589">
            <v>46226.628472222219</v>
          </cell>
          <cell r="H27589">
            <v>46233.728472222225</v>
          </cell>
        </row>
        <row r="27590">
          <cell r="A27590" t="str">
            <v>UCW-34744</v>
          </cell>
          <cell r="B27590" t="str">
            <v>Tata Cliq  - New Listing - Lolita Lempika and Replay (22-07-2026)</v>
          </cell>
          <cell r="C27590" t="str">
            <v>CLOSED</v>
          </cell>
          <cell r="D27590" t="str">
            <v>Medium</v>
          </cell>
          <cell r="E27590" t="str">
            <v>Chirag Dubal</v>
          </cell>
          <cell r="F27590" t="str">
            <v>Shraddha Dighe</v>
          </cell>
          <cell r="G27590">
            <v>46225.741666666669</v>
          </cell>
          <cell r="H27590">
            <v>46230.527777777781</v>
          </cell>
        </row>
        <row r="27591">
          <cell r="A27591" t="str">
            <v>UCW-34722</v>
          </cell>
          <cell r="B27591" t="str">
            <v>CLONE - Fabindia – Apparel &amp; Jewellery– Seller Code-126453 – SKU Count-486 – Style Count-93 – 09-07-2026</v>
          </cell>
          <cell r="C27591" t="str">
            <v>CLOSED</v>
          </cell>
          <cell r="D27591" t="str">
            <v>Medium</v>
          </cell>
          <cell r="E27591" t="str">
            <v>netscribes</v>
          </cell>
          <cell r="F27591" t="str">
            <v>netscribes</v>
          </cell>
          <cell r="G27591">
            <v>46225.513194444444</v>
          </cell>
          <cell r="H27591">
            <v>46225.561111111114</v>
          </cell>
        </row>
        <row r="27592">
          <cell r="A27592" t="str">
            <v>UCW-34714</v>
          </cell>
          <cell r="B27592" t="str">
            <v>New launch cataloguing details of HUGO BOSS(BOSS BOTTLED BEYOND FOR HIM)_Fragrance for TCL_01_July_26</v>
          </cell>
          <cell r="C27592" t="str">
            <v>CLOSED</v>
          </cell>
          <cell r="D27592" t="str">
            <v>Medium</v>
          </cell>
          <cell r="E27592" t="str">
            <v>netscribes</v>
          </cell>
          <cell r="F27592" t="str">
            <v>Shraddha Dighe</v>
          </cell>
          <cell r="G27592">
            <v>46225.466666666667</v>
          </cell>
          <cell r="H27592">
            <v>46228.643055555556</v>
          </cell>
        </row>
        <row r="27593">
          <cell r="A27593" t="str">
            <v>UCW-34711</v>
          </cell>
          <cell r="B27593" t="str">
            <v>JW BRANDS PVT LTD | JEWELRY | 127801 | 20-07-2026(350)</v>
          </cell>
          <cell r="C27593" t="str">
            <v>CLOSED</v>
          </cell>
          <cell r="D27593" t="str">
            <v>Medium</v>
          </cell>
          <cell r="E27593" t="str">
            <v>Chirag Dubal</v>
          </cell>
          <cell r="F27593" t="str">
            <v>Shraddha Dighe</v>
          </cell>
          <cell r="G27593">
            <v>46224.992361111108</v>
          </cell>
          <cell r="H27593">
            <v>46230.520833333336</v>
          </cell>
        </row>
        <row r="27594">
          <cell r="A27594" t="str">
            <v>UCW-34710</v>
          </cell>
          <cell r="B27594" t="str">
            <v>ZAVERI PEARLS | JEWELLERY | SELLER CODE: 124167 | 20-07-2026 | 69 SKU</v>
          </cell>
          <cell r="C27594" t="str">
            <v>CLOSED</v>
          </cell>
          <cell r="D27594" t="str">
            <v>Medium</v>
          </cell>
          <cell r="E27594" t="str">
            <v>Chirag Dubal</v>
          </cell>
          <cell r="F27594" t="str">
            <v>Shraddha Dighe</v>
          </cell>
          <cell r="G27594">
            <v>46224.988194444442</v>
          </cell>
          <cell r="H27594">
            <v>46230.484027777777</v>
          </cell>
        </row>
        <row r="27595">
          <cell r="A27595" t="str">
            <v>UCW-34709</v>
          </cell>
          <cell r="B27595" t="str">
            <v>Foxtale X tata cliq Brightening moisturizer 100 ml listing</v>
          </cell>
          <cell r="C27595" t="str">
            <v>CLOSED</v>
          </cell>
          <cell r="D27595" t="str">
            <v>Medium</v>
          </cell>
          <cell r="E27595" t="str">
            <v>Chirag Dubal</v>
          </cell>
          <cell r="F27595" t="str">
            <v>Shraddha Dighe</v>
          </cell>
          <cell r="G27595">
            <v>46224.98333333333</v>
          </cell>
          <cell r="H27595">
            <v>46233.379861111112</v>
          </cell>
        </row>
        <row r="27596">
          <cell r="A27596" t="str">
            <v>UCW-34697</v>
          </cell>
          <cell r="B27596" t="str">
            <v>Image Replacement 118 options 16.07.2026</v>
          </cell>
          <cell r="C27596" t="str">
            <v>CLOSED</v>
          </cell>
          <cell r="D27596" t="str">
            <v>Medium</v>
          </cell>
          <cell r="E27596" t="str">
            <v>Chirag Dubal</v>
          </cell>
          <cell r="F27596" t="str">
            <v>Shraddha Dighe</v>
          </cell>
          <cell r="G27596">
            <v>46224.784722222219</v>
          </cell>
          <cell r="H27596">
            <v>46232.810416666667</v>
          </cell>
        </row>
        <row r="27597">
          <cell r="A27597" t="str">
            <v>UCW-34694</v>
          </cell>
          <cell r="B27597" t="str">
            <v>Forevermark X126412 - Millemoi Listing</v>
          </cell>
          <cell r="C27597" t="str">
            <v>CLOSED</v>
          </cell>
          <cell r="D27597" t="str">
            <v>Medium</v>
          </cell>
          <cell r="E27597" t="str">
            <v>Stuti Dube</v>
          </cell>
          <cell r="F27597" t="str">
            <v>Simi Raichel Zachariah</v>
          </cell>
          <cell r="G27597">
            <v>46224.767361111109</v>
          </cell>
          <cell r="H27597">
            <v>46227.622916666667</v>
          </cell>
        </row>
        <row r="27598">
          <cell r="A27598" t="str">
            <v>UCW-34672</v>
          </cell>
          <cell r="B27598" t="str">
            <v>Cloned-Tata Cliq Luxury Footwear Catalogue- Asics | 10th July</v>
          </cell>
          <cell r="C27598" t="str">
            <v>CLOSED</v>
          </cell>
          <cell r="D27598" t="str">
            <v>Medium</v>
          </cell>
          <cell r="E27598" t="str">
            <v>Chirag Dubal</v>
          </cell>
          <cell r="F27598" t="str">
            <v>netscribes</v>
          </cell>
          <cell r="G27598">
            <v>46224.665972222225</v>
          </cell>
          <cell r="H27598">
            <v>46225.640277777777</v>
          </cell>
        </row>
        <row r="27599">
          <cell r="A27599" t="str">
            <v>UCW-34667</v>
          </cell>
          <cell r="B27599" t="str">
            <v>Aug NPL - TFB</v>
          </cell>
          <cell r="C27599" t="str">
            <v>CLOSED</v>
          </cell>
          <cell r="D27599" t="str">
            <v>Medium</v>
          </cell>
          <cell r="E27599" t="str">
            <v>netscribes</v>
          </cell>
          <cell r="F27599" t="str">
            <v>Simi Raichel Zachariah</v>
          </cell>
          <cell r="G27599">
            <v>46224.650694444441</v>
          </cell>
          <cell r="H27599">
            <v>46228.646527777775</v>
          </cell>
        </row>
        <row r="27600">
          <cell r="A27600" t="str">
            <v>UCW-34639</v>
          </cell>
          <cell r="B27600" t="str">
            <v>GWP Catalogue Sheet</v>
          </cell>
          <cell r="C27600" t="str">
            <v>CLOSED Due to Inactive/Insufficient Information</v>
          </cell>
          <cell r="D27600" t="str">
            <v>Medium</v>
          </cell>
          <cell r="E27600" t="str">
            <v>Chirag Dubal</v>
          </cell>
          <cell r="F27600" t="str">
            <v>Shraddha Dighe</v>
          </cell>
          <cell r="G27600">
            <v>46223.769444444442</v>
          </cell>
          <cell r="H27600">
            <v>46225.461805555555</v>
          </cell>
        </row>
        <row r="27601">
          <cell r="A27601" t="str">
            <v>UCW-34637</v>
          </cell>
          <cell r="B27601" t="str">
            <v xml:space="preserve">GAR | Acno Fight PDP | TATACLIQ - Fashion | Seller Code 125928 | PRIORITY </v>
          </cell>
          <cell r="C27601" t="str">
            <v>CLOSED</v>
          </cell>
          <cell r="D27601" t="str">
            <v>Medium</v>
          </cell>
          <cell r="E27601" t="str">
            <v>Chirag Dubal</v>
          </cell>
          <cell r="F27601" t="str">
            <v>Shraddha Dighe</v>
          </cell>
          <cell r="G27601">
            <v>46223.763888888891</v>
          </cell>
          <cell r="H27601">
            <v>46236.892361111109</v>
          </cell>
        </row>
        <row r="27602">
          <cell r="A27602" t="str">
            <v>UCW-34633</v>
          </cell>
          <cell r="B27602" t="str">
            <v>Platform Addition Request - &amp;honey , Dr Athlea on Luxury</v>
          </cell>
          <cell r="C27602" t="str">
            <v>CLOSED</v>
          </cell>
          <cell r="D27602" t="str">
            <v>Medium</v>
          </cell>
          <cell r="E27602" t="str">
            <v>Chirag Dubal</v>
          </cell>
          <cell r="F27602" t="str">
            <v>Shraddha Dighe</v>
          </cell>
          <cell r="G27602">
            <v>46223.753472222219</v>
          </cell>
          <cell r="H27602">
            <v>46228.902083333334</v>
          </cell>
        </row>
        <row r="27603">
          <cell r="A27603" t="str">
            <v>UCW-34628</v>
          </cell>
          <cell r="B27603" t="str">
            <v>New listing of iunik</v>
          </cell>
          <cell r="C27603" t="str">
            <v>CLOSED</v>
          </cell>
          <cell r="D27603" t="str">
            <v>Medium</v>
          </cell>
          <cell r="E27603" t="str">
            <v>Chirag Dubal</v>
          </cell>
          <cell r="F27603" t="str">
            <v>Shraddha Dighe</v>
          </cell>
          <cell r="G27603">
            <v>46223.729861111111</v>
          </cell>
          <cell r="H27603">
            <v>46228.611111111109</v>
          </cell>
        </row>
        <row r="27604">
          <cell r="A27604" t="str">
            <v>UCW-34627</v>
          </cell>
          <cell r="B27604" t="str">
            <v>TCL- New listing - Juliette Has A Gun Banana Rush (MDP)</v>
          </cell>
          <cell r="C27604" t="str">
            <v>CLOSED</v>
          </cell>
          <cell r="D27604" t="str">
            <v>Medium</v>
          </cell>
          <cell r="E27604" t="str">
            <v>Chirag Dubal</v>
          </cell>
          <cell r="F27604" t="str">
            <v>Shraddha Dighe</v>
          </cell>
          <cell r="G27604">
            <v>46223.728472222225</v>
          </cell>
          <cell r="H27604">
            <v>46227.618750000001</v>
          </cell>
        </row>
        <row r="27605">
          <cell r="A27605" t="str">
            <v>UCW-34624</v>
          </cell>
          <cell r="B27605" t="str">
            <v>Sept'26 NPL to be ordered in July'26: TCL</v>
          </cell>
          <cell r="C27605" t="str">
            <v>CLOSED</v>
          </cell>
          <cell r="D27605" t="str">
            <v>Medium</v>
          </cell>
          <cell r="E27605" t="str">
            <v>Chirag Dubal</v>
          </cell>
          <cell r="F27605" t="str">
            <v>Shraddha Dighe</v>
          </cell>
          <cell r="G27605">
            <v>46223.71875</v>
          </cell>
          <cell r="H27605">
            <v>46234.627083333333</v>
          </cell>
        </row>
        <row r="27606">
          <cell r="A27606" t="str">
            <v>UCW-34623</v>
          </cell>
          <cell r="B27606" t="str">
            <v>Tata Cliq Luxury  - New listing - Hermès (Ginseng Biloba)</v>
          </cell>
          <cell r="C27606" t="str">
            <v>CLOSED</v>
          </cell>
          <cell r="D27606" t="str">
            <v>Medium</v>
          </cell>
          <cell r="E27606" t="str">
            <v>Chirag Dubal</v>
          </cell>
          <cell r="F27606" t="str">
            <v>Shraddha Dighe</v>
          </cell>
          <cell r="G27606">
            <v>46223.717361111114</v>
          </cell>
          <cell r="H27606">
            <v>46227.587500000001</v>
          </cell>
        </row>
        <row r="27607">
          <cell r="A27607" t="str">
            <v>UCW-34622</v>
          </cell>
          <cell r="B27607" t="str">
            <v>Ormonde Jayne new skus Listing</v>
          </cell>
          <cell r="C27607" t="str">
            <v>CLOSED</v>
          </cell>
          <cell r="D27607" t="str">
            <v>Medium</v>
          </cell>
          <cell r="E27607" t="str">
            <v>Chirag Dubal</v>
          </cell>
          <cell r="F27607" t="str">
            <v>Shraddha Dighe</v>
          </cell>
          <cell r="G27607">
            <v>46223.716666666667</v>
          </cell>
          <cell r="H27607">
            <v>46228.603472222225</v>
          </cell>
        </row>
        <row r="27608">
          <cell r="A27608" t="str">
            <v>UCW-34619</v>
          </cell>
          <cell r="B27608" t="str">
            <v>GWP Recommendation -Tata Cliq</v>
          </cell>
          <cell r="C27608" t="str">
            <v>CLOSED</v>
          </cell>
          <cell r="D27608" t="str">
            <v>Medium</v>
          </cell>
          <cell r="E27608" t="str">
            <v>Chirag Dubal</v>
          </cell>
          <cell r="F27608" t="str">
            <v>Shraddha Dighe</v>
          </cell>
          <cell r="G27608">
            <v>46223.711805555555</v>
          </cell>
          <cell r="H27608">
            <v>46225.620138888888</v>
          </cell>
        </row>
        <row r="27609">
          <cell r="A27609" t="str">
            <v>UCW-34618</v>
          </cell>
          <cell r="B27609" t="str">
            <v>New listing on TataCliq Platforms</v>
          </cell>
          <cell r="C27609" t="str">
            <v>CLOSED</v>
          </cell>
          <cell r="D27609" t="str">
            <v>Medium</v>
          </cell>
          <cell r="E27609" t="str">
            <v>Chirag Dubal</v>
          </cell>
          <cell r="F27609" t="str">
            <v>Shraddha Dighe</v>
          </cell>
          <cell r="G27609">
            <v>46223.710416666669</v>
          </cell>
          <cell r="H27609">
            <v>46227.572222222225</v>
          </cell>
        </row>
        <row r="27610">
          <cell r="A27610" t="str">
            <v>UCW-34614</v>
          </cell>
          <cell r="B27610" t="str">
            <v>L’Oréal Paris | Cushion Foundation Update | TATACLIQ - Fashion | Seller Code 125928</v>
          </cell>
          <cell r="C27610" t="str">
            <v>CLOSED</v>
          </cell>
          <cell r="D27610" t="str">
            <v>Medium</v>
          </cell>
          <cell r="E27610" t="str">
            <v>Chirag Dubal</v>
          </cell>
          <cell r="F27610" t="str">
            <v>Shraddha Dighe</v>
          </cell>
          <cell r="G27610">
            <v>46223.695833333331</v>
          </cell>
          <cell r="H27610">
            <v>46230.560416666667</v>
          </cell>
        </row>
        <row r="27611">
          <cell r="A27611" t="str">
            <v>UCW-34613</v>
          </cell>
          <cell r="B27611" t="str">
            <v>MNY | Super Stay Matte Max Cushion Foundation Listing | TATACLIQ - Fashion | Seller Code 125928</v>
          </cell>
          <cell r="C27611" t="str">
            <v>CLOSED</v>
          </cell>
          <cell r="D27611" t="str">
            <v>Medium</v>
          </cell>
          <cell r="E27611" t="str">
            <v>Chirag Dubal</v>
          </cell>
          <cell r="F27611" t="str">
            <v>Shraddha Dighe</v>
          </cell>
          <cell r="G27611">
            <v>46223.694444444445</v>
          </cell>
          <cell r="H27611">
            <v>46238.609722222223</v>
          </cell>
        </row>
        <row r="27612">
          <cell r="A27612" t="str">
            <v>UCW-34607</v>
          </cell>
          <cell r="B27612" t="str">
            <v>PUMA FOOTWEAR 124130 &amp; 125381 New Listings 17-07-2026</v>
          </cell>
          <cell r="C27612" t="str">
            <v>CLOSED</v>
          </cell>
          <cell r="D27612" t="str">
            <v>Medium</v>
          </cell>
          <cell r="E27612" t="str">
            <v>Chirag Dubal</v>
          </cell>
          <cell r="F27612" t="str">
            <v>Simi Raichel Zachariah</v>
          </cell>
          <cell r="G27612">
            <v>46223.65347222222</v>
          </cell>
          <cell r="H27612">
            <v>46224.676388888889</v>
          </cell>
        </row>
        <row r="27613">
          <cell r="A27613" t="str">
            <v>UCW-34595</v>
          </cell>
          <cell r="B27613" t="str">
            <v>D&amp;G Cataloguing - Makeup &amp; Skincare (P0 Priority)</v>
          </cell>
          <cell r="C27613" t="str">
            <v>CLOSED</v>
          </cell>
          <cell r="D27613" t="str">
            <v>Medium</v>
          </cell>
          <cell r="E27613" t="str">
            <v>Chirag Dubal</v>
          </cell>
          <cell r="F27613" t="str">
            <v>Shraddha Dighe</v>
          </cell>
          <cell r="G27613">
            <v>46223.61041666667</v>
          </cell>
          <cell r="H27613">
            <v>46240.443055555559</v>
          </cell>
        </row>
        <row r="27614">
          <cell r="A27614" t="str">
            <v>UCW-34590</v>
          </cell>
          <cell r="B27614" t="str">
            <v>Aapno Rajasthan | Fashion Jewellery | 126205 | 18-07-26 (162skus)</v>
          </cell>
          <cell r="C27614" t="str">
            <v>CLOSED</v>
          </cell>
          <cell r="D27614" t="str">
            <v>Medium</v>
          </cell>
          <cell r="E27614" t="str">
            <v>Chirag Dubal</v>
          </cell>
          <cell r="F27614" t="str">
            <v>Shraddha Dighe</v>
          </cell>
          <cell r="G27614">
            <v>46223.543749999997</v>
          </cell>
          <cell r="H27614">
            <v>46227.67291666667</v>
          </cell>
        </row>
        <row r="27615">
          <cell r="A27615" t="str">
            <v>UCW-34587</v>
          </cell>
          <cell r="B27615" t="str">
            <v>PNG Jewellers | Gold Jewelry, Litestyle Products, Diamond Jewelry | Code - 124260 | Total SKUs - 1290</v>
          </cell>
          <cell r="C27615" t="str">
            <v>CLOSED</v>
          </cell>
          <cell r="D27615" t="str">
            <v>Medium</v>
          </cell>
          <cell r="E27615" t="str">
            <v>Chirag Dubal</v>
          </cell>
          <cell r="F27615" t="str">
            <v>Shraddha Dighe</v>
          </cell>
          <cell r="G27615">
            <v>46223.540277777778</v>
          </cell>
          <cell r="H27615">
            <v>46226.625694444447</v>
          </cell>
        </row>
        <row r="27616">
          <cell r="A27616" t="str">
            <v>UCW-34584</v>
          </cell>
          <cell r="B27616" t="str">
            <v>CLONE - Mia Rhapsody of colors</v>
          </cell>
          <cell r="C27616" t="str">
            <v>CLOSED</v>
          </cell>
          <cell r="D27616" t="str">
            <v>Medium</v>
          </cell>
          <cell r="E27616" t="str">
            <v>netscribes</v>
          </cell>
          <cell r="F27616" t="str">
            <v>Shraddha Dighe</v>
          </cell>
          <cell r="G27616">
            <v>46223.53125</v>
          </cell>
          <cell r="H27616">
            <v>46258.574999999997</v>
          </cell>
        </row>
        <row r="27617">
          <cell r="A27617" t="str">
            <v>UCW-34579</v>
          </cell>
          <cell r="B27617" t="str">
            <v>Giva | Silver Jewellery | 125927 | 9-07-2026(138SKUs)</v>
          </cell>
          <cell r="C27617" t="str">
            <v>CLOSED</v>
          </cell>
          <cell r="D27617" t="str">
            <v>Medium</v>
          </cell>
          <cell r="E27617" t="str">
            <v>Chirag Dubal</v>
          </cell>
          <cell r="F27617" t="str">
            <v>Shraddha Dighe</v>
          </cell>
          <cell r="G27617">
            <v>46223.517361111109</v>
          </cell>
          <cell r="H27617">
            <v>46227.56527777778</v>
          </cell>
        </row>
        <row r="27618">
          <cell r="A27618" t="str">
            <v>UCW-34573</v>
          </cell>
          <cell r="B27618" t="str">
            <v>Pantaloons/Men Women/Specimen/Non Apparel Footwear/New Listing/SKU 680/Options 166| 15th July'2026</v>
          </cell>
          <cell r="C27618" t="str">
            <v>CLOSED</v>
          </cell>
          <cell r="D27618" t="str">
            <v>Medium</v>
          </cell>
          <cell r="E27618" t="str">
            <v>Chirag Dubal</v>
          </cell>
          <cell r="F27618" t="str">
            <v>Simi Raichel Zachariah</v>
          </cell>
          <cell r="G27618">
            <v>46223.469444444447</v>
          </cell>
          <cell r="H27618">
            <v>46240.740972222222</v>
          </cell>
        </row>
        <row r="27619">
          <cell r="A27619" t="str">
            <v>UCW-34572</v>
          </cell>
          <cell r="B27619" t="str">
            <v>Bhima Jewels New Listing - Gold-37</v>
          </cell>
          <cell r="C27619" t="str">
            <v>CLOSED Due to Inactive/Insufficient Information</v>
          </cell>
          <cell r="D27619" t="str">
            <v>Medium</v>
          </cell>
          <cell r="E27619" t="str">
            <v>Chirag Dubal</v>
          </cell>
          <cell r="F27619" t="str">
            <v>Shraddha Dighe</v>
          </cell>
          <cell r="G27619">
            <v>46223.469444444447</v>
          </cell>
          <cell r="H27619">
            <v>46236.053472222222</v>
          </cell>
        </row>
        <row r="27620">
          <cell r="A27620" t="str">
            <v>UCW-34547</v>
          </cell>
          <cell r="B27620" t="str">
            <v xml:space="preserve"> TCL- New listing - Hermès Barénia Pleine Fleur</v>
          </cell>
          <cell r="C27620" t="str">
            <v>CLOSED</v>
          </cell>
          <cell r="D27620" t="str">
            <v>Medium</v>
          </cell>
          <cell r="E27620" t="str">
            <v>Chirag Dubal</v>
          </cell>
          <cell r="F27620" t="str">
            <v>Shraddha Dighe</v>
          </cell>
          <cell r="G27620">
            <v>46220.777083333334</v>
          </cell>
          <cell r="H27620">
            <v>46221.708333333336</v>
          </cell>
        </row>
        <row r="27621">
          <cell r="A27621" t="str">
            <v>UCW-34544</v>
          </cell>
          <cell r="B27621" t="str">
            <v>Woodland / Footwear / 1298 SKU's / 166 Options / 11-06-26</v>
          </cell>
          <cell r="C27621" t="str">
            <v>CLOSED</v>
          </cell>
          <cell r="D27621" t="str">
            <v>Medium</v>
          </cell>
          <cell r="E27621" t="str">
            <v>Chirag Dubal</v>
          </cell>
          <cell r="F27621" t="str">
            <v>Shloka Chakre</v>
          </cell>
          <cell r="G27621">
            <v>46220.773611111108</v>
          </cell>
          <cell r="H27621">
            <v>46228.746527777781</v>
          </cell>
        </row>
        <row r="27622">
          <cell r="A27622" t="str">
            <v>UCW-34536</v>
          </cell>
          <cell r="B27622" t="str">
            <v>( CHARCHIT/CAVIO ) 30 -New Styles Product data sheet to go live on Tata Cliq</v>
          </cell>
          <cell r="C27622" t="str">
            <v>CLOSED</v>
          </cell>
          <cell r="D27622" t="str">
            <v>Medium</v>
          </cell>
          <cell r="E27622" t="str">
            <v>Stuti Dube</v>
          </cell>
          <cell r="F27622" t="str">
            <v>Mohd Tahir Shaikh</v>
          </cell>
          <cell r="G27622">
            <v>46220.754166666666</v>
          </cell>
          <cell r="H27622">
            <v>46227.546527777777</v>
          </cell>
        </row>
        <row r="27623">
          <cell r="A27623" t="str">
            <v>UCW-34535</v>
          </cell>
          <cell r="B27623" t="str">
            <v>CLONE - New Listing Tata Cliq Brand - La French &amp; Mancode 2nd July'26.</v>
          </cell>
          <cell r="C27623" t="str">
            <v>CLOSED</v>
          </cell>
          <cell r="D27623" t="str">
            <v>Medium</v>
          </cell>
          <cell r="E27623" t="str">
            <v>Chirag Dubal</v>
          </cell>
          <cell r="F27623" t="str">
            <v>Shraddha Dighe</v>
          </cell>
          <cell r="G27623">
            <v>46220.74722222222</v>
          </cell>
          <cell r="H27623">
            <v>46226.670138888891</v>
          </cell>
        </row>
        <row r="27624">
          <cell r="A27624" t="str">
            <v>UCW-34533</v>
          </cell>
          <cell r="B27624" t="str">
            <v>Updated A+ and E-Commerce Creatives- Honasa</v>
          </cell>
          <cell r="C27624" t="str">
            <v>CLOSED</v>
          </cell>
          <cell r="D27624" t="str">
            <v>Medium</v>
          </cell>
          <cell r="E27624" t="str">
            <v>Chirag Dubal</v>
          </cell>
          <cell r="F27624" t="str">
            <v>Shraddha Dighe</v>
          </cell>
          <cell r="G27624">
            <v>46220.742361111108</v>
          </cell>
          <cell r="H27624">
            <v>46246.685416666667</v>
          </cell>
        </row>
        <row r="27625">
          <cell r="A27625" t="str">
            <v>UCW-34527</v>
          </cell>
          <cell r="B27625" t="str">
            <v>New Chain Pendant and Earring Set listing- 6 SKUS</v>
          </cell>
          <cell r="C27625" t="str">
            <v>CLOSED</v>
          </cell>
          <cell r="D27625" t="str">
            <v>Medium</v>
          </cell>
          <cell r="E27625" t="str">
            <v>netscribes</v>
          </cell>
          <cell r="F27625" t="str">
            <v>Mohd Tahir Shaikh</v>
          </cell>
          <cell r="G27625">
            <v>46220.729166666664</v>
          </cell>
          <cell r="H27625">
            <v>46225.632638888892</v>
          </cell>
        </row>
        <row r="27626">
          <cell r="A27626" t="str">
            <v>UCW-34526</v>
          </cell>
          <cell r="B27626" t="str">
            <v>Listing File for New Shades – Draw Me In Lip Marker</v>
          </cell>
          <cell r="C27626" t="str">
            <v>CLOSED</v>
          </cell>
          <cell r="D27626" t="str">
            <v>Medium</v>
          </cell>
          <cell r="E27626" t="str">
            <v>Chirag Dubal</v>
          </cell>
          <cell r="F27626" t="str">
            <v>Shraddha Dighe</v>
          </cell>
          <cell r="G27626">
            <v>46220.726388888892</v>
          </cell>
          <cell r="H27626">
            <v>46221.65347222222</v>
          </cell>
        </row>
        <row r="27627">
          <cell r="A27627" t="str">
            <v>UCW-34524</v>
          </cell>
          <cell r="B27627" t="str">
            <v xml:space="preserve">Aug Cycle GWPs - Cataloguing </v>
          </cell>
          <cell r="C27627" t="str">
            <v>CLOSED</v>
          </cell>
          <cell r="D27627" t="str">
            <v>Medium</v>
          </cell>
          <cell r="E27627" t="str">
            <v>Chirag Dubal</v>
          </cell>
          <cell r="F27627" t="str">
            <v>Shraddha Dighe</v>
          </cell>
          <cell r="G27627">
            <v>46220.724999999999</v>
          </cell>
          <cell r="H27627">
            <v>46228.459027777775</v>
          </cell>
        </row>
        <row r="27628">
          <cell r="A27628" t="str">
            <v>UCW-34522</v>
          </cell>
          <cell r="B27628" t="str">
            <v>Pantaloons /Men's/Kid's/Women's Western/Women's Ethnic apparel/ New Listing/SKU 813/Options 158| 14th Julyl'2026</v>
          </cell>
          <cell r="C27628" t="str">
            <v>CLOSED</v>
          </cell>
          <cell r="D27628" t="str">
            <v>Medium</v>
          </cell>
          <cell r="E27628" t="str">
            <v>Stuti Dube</v>
          </cell>
          <cell r="F27628" t="str">
            <v>Mohd Tahir Shaikh</v>
          </cell>
          <cell r="G27628">
            <v>46220.720138888886</v>
          </cell>
          <cell r="H27628">
            <v>46265.9</v>
          </cell>
        </row>
        <row r="27629">
          <cell r="A27629" t="str">
            <v>UCW-34521</v>
          </cell>
          <cell r="B27629" t="str">
            <v>Tata Image update_14-07-2026 - Perfume</v>
          </cell>
          <cell r="C27629" t="str">
            <v>CLOSED</v>
          </cell>
          <cell r="D27629" t="str">
            <v>Medium</v>
          </cell>
          <cell r="E27629" t="str">
            <v>Chirag Dubal</v>
          </cell>
          <cell r="F27629" t="str">
            <v>Simi Raichel Zachariah</v>
          </cell>
          <cell r="G27629">
            <v>46220.70208333333</v>
          </cell>
          <cell r="H27629">
            <v>46227.581944444442</v>
          </cell>
        </row>
        <row r="27630">
          <cell r="A27630" t="str">
            <v>UCW-34507</v>
          </cell>
          <cell r="B27630" t="str">
            <v>NPI Listing - Tata Cliq&lt;&gt;Mamaearth</v>
          </cell>
          <cell r="C27630" t="str">
            <v>CLOSED</v>
          </cell>
          <cell r="D27630" t="str">
            <v>Medium</v>
          </cell>
          <cell r="E27630" t="str">
            <v>Chirag Dubal</v>
          </cell>
          <cell r="F27630" t="str">
            <v>Simi Raichel Zachariah</v>
          </cell>
          <cell r="G27630">
            <v>46220.614583333336</v>
          </cell>
          <cell r="H27630">
            <v>46221.584722222222</v>
          </cell>
        </row>
        <row r="27631">
          <cell r="A27631" t="str">
            <v>UCW-34503</v>
          </cell>
          <cell r="B27631" t="str">
            <v>Garnier | Oil Clear PDP Update | TATACLIQ - Fashion | Seller Code 125928</v>
          </cell>
          <cell r="C27631" t="str">
            <v>CLOSED</v>
          </cell>
          <cell r="D27631" t="str">
            <v>Medium</v>
          </cell>
          <cell r="E27631" t="str">
            <v>Chirag Dubal</v>
          </cell>
          <cell r="F27631" t="str">
            <v>Simi Raichel Zachariah</v>
          </cell>
          <cell r="G27631">
            <v>46220.584027777775</v>
          </cell>
          <cell r="H27631">
            <v>46230.50277777778</v>
          </cell>
        </row>
        <row r="27632">
          <cell r="A27632" t="str">
            <v>UCW-34461</v>
          </cell>
          <cell r="B27632" t="str">
            <v>Accessorize London X Tata Cliq _Jewellery Catalogue_13-07-2026</v>
          </cell>
          <cell r="C27632" t="str">
            <v>CLOSED</v>
          </cell>
          <cell r="D27632" t="str">
            <v>Medium</v>
          </cell>
          <cell r="E27632" t="str">
            <v>Chirag Dubal</v>
          </cell>
          <cell r="F27632" t="str">
            <v>Shraddha Dighe</v>
          </cell>
          <cell r="G27632">
            <v>46219.765972222223</v>
          </cell>
          <cell r="H27632">
            <v>46226.595138888886</v>
          </cell>
        </row>
        <row r="27633">
          <cell r="A27633" t="str">
            <v>UCW-34451</v>
          </cell>
          <cell r="B27633" t="str">
            <v>D&amp;G Catalogue 9th July</v>
          </cell>
          <cell r="C27633" t="str">
            <v>CLOSED</v>
          </cell>
          <cell r="D27633" t="str">
            <v>Medium</v>
          </cell>
          <cell r="E27633" t="str">
            <v>netscribes</v>
          </cell>
          <cell r="F27633" t="str">
            <v>Shraddha Dighe</v>
          </cell>
          <cell r="G27633">
            <v>46219.727083333331</v>
          </cell>
          <cell r="H27633">
            <v>46221.576388888891</v>
          </cell>
        </row>
        <row r="27634">
          <cell r="A27634" t="str">
            <v>UCW-34448</v>
          </cell>
          <cell r="B27634" t="str">
            <v>Benetton Footwear Catalog Details 13-7-2026</v>
          </cell>
          <cell r="C27634" t="str">
            <v>CLOSED</v>
          </cell>
          <cell r="D27634" t="str">
            <v>Medium</v>
          </cell>
          <cell r="E27634" t="str">
            <v>netscribes</v>
          </cell>
          <cell r="F27634" t="str">
            <v>Mohd Tahir Shaikh</v>
          </cell>
          <cell r="G27634">
            <v>46219.709722222222</v>
          </cell>
          <cell r="H27634">
            <v>46227.636111111111</v>
          </cell>
        </row>
        <row r="27635">
          <cell r="A27635" t="str">
            <v>UCW-34445</v>
          </cell>
          <cell r="B27635" t="str">
            <v>PNG Jewellers | New (214) PNG_Mangalsutra | Code - 124260 | 90 SKUs</v>
          </cell>
          <cell r="C27635" t="str">
            <v>CLOSED</v>
          </cell>
          <cell r="D27635" t="str">
            <v>Medium</v>
          </cell>
          <cell r="E27635" t="str">
            <v>netscribes</v>
          </cell>
          <cell r="F27635" t="str">
            <v>Mohd Tahir Shaikh</v>
          </cell>
          <cell r="G27635">
            <v>46219.702777777777</v>
          </cell>
          <cell r="H27635">
            <v>46223.527083333334</v>
          </cell>
        </row>
        <row r="27636">
          <cell r="A27636" t="str">
            <v>UCW-34441</v>
          </cell>
          <cell r="B27636" t="str">
            <v>Libas Apparel 127532 13-07-2026 (NEW CATALOGUE)</v>
          </cell>
          <cell r="C27636" t="str">
            <v>CLOSED</v>
          </cell>
          <cell r="D27636" t="str">
            <v>Medium</v>
          </cell>
          <cell r="E27636" t="str">
            <v>Chirag Dubal</v>
          </cell>
          <cell r="F27636" t="str">
            <v>Shraddha Dighe</v>
          </cell>
          <cell r="G27636">
            <v>46219.684027777781</v>
          </cell>
          <cell r="H27636">
            <v>46226.588194444441</v>
          </cell>
        </row>
        <row r="27637">
          <cell r="A27637" t="str">
            <v>UCW-34433</v>
          </cell>
          <cell r="B27637" t="str">
            <v>Libas Apparel 127532 06-07-2026 (NEW CATALOGUE)</v>
          </cell>
          <cell r="C27637" t="str">
            <v>CLOSED</v>
          </cell>
          <cell r="D27637" t="str">
            <v>Medium</v>
          </cell>
          <cell r="E27637" t="str">
            <v>Chirag Dubal</v>
          </cell>
          <cell r="F27637" t="str">
            <v>Shraddha Dighe</v>
          </cell>
          <cell r="G27637">
            <v>46219.611111111109</v>
          </cell>
          <cell r="H27637">
            <v>46226.532638888886</v>
          </cell>
        </row>
        <row r="27638">
          <cell r="A27638" t="str">
            <v>UCW-34430</v>
          </cell>
          <cell r="B27638" t="str">
            <v>Request for Catalogue Listing Format File</v>
          </cell>
          <cell r="C27638" t="str">
            <v>CLOSED</v>
          </cell>
          <cell r="D27638" t="str">
            <v>Medium</v>
          </cell>
          <cell r="E27638" t="str">
            <v>Chirag Dubal</v>
          </cell>
          <cell r="F27638" t="str">
            <v>Shraddha Dighe</v>
          </cell>
          <cell r="G27638">
            <v>46219.595138888886</v>
          </cell>
          <cell r="H27638">
            <v>46226.513194444444</v>
          </cell>
        </row>
        <row r="27639">
          <cell r="A27639" t="str">
            <v>UCW-34423</v>
          </cell>
          <cell r="B27639" t="str">
            <v>New Listings_25 Styles_13.07.2026</v>
          </cell>
          <cell r="C27639" t="str">
            <v>CLOSED</v>
          </cell>
          <cell r="D27639" t="str">
            <v>Medium</v>
          </cell>
          <cell r="E27639" t="str">
            <v>netscribes</v>
          </cell>
          <cell r="F27639" t="str">
            <v>Mohd Tahir Shaikh</v>
          </cell>
          <cell r="G27639">
            <v>46219.531944444447</v>
          </cell>
          <cell r="H27639">
            <v>46227.52847222222</v>
          </cell>
        </row>
        <row r="27640">
          <cell r="A27640" t="str">
            <v>UCW-34414</v>
          </cell>
          <cell r="B27640" t="str">
            <v>Rakhi and Core additions collection catalog for Tata Cliq.</v>
          </cell>
          <cell r="C27640" t="str">
            <v>CLOSED</v>
          </cell>
          <cell r="D27640" t="str">
            <v>Medium</v>
          </cell>
          <cell r="E27640" t="str">
            <v>Chirag Dubal</v>
          </cell>
          <cell r="F27640" t="str">
            <v>Shraddha Dighe</v>
          </cell>
          <cell r="G27640">
            <v>46219.452777777777</v>
          </cell>
          <cell r="H27640">
            <v>46221.718055555553</v>
          </cell>
        </row>
        <row r="27641">
          <cell r="A27641" t="str">
            <v>UCW-34413</v>
          </cell>
          <cell r="B27641" t="str">
            <v>Tata Cliq-adidas DTC|Footwear| Attributes_15-07-26</v>
          </cell>
          <cell r="C27641" t="str">
            <v>CLOSED</v>
          </cell>
          <cell r="D27641" t="str">
            <v>Medium</v>
          </cell>
          <cell r="E27641" t="str">
            <v>Chirag Dubal</v>
          </cell>
          <cell r="F27641" t="str">
            <v>Shloka Chakre</v>
          </cell>
          <cell r="G27641">
            <v>46219.45208333333</v>
          </cell>
          <cell r="H27641">
            <v>46225.62222222222</v>
          </cell>
        </row>
        <row r="27642">
          <cell r="A27642" t="str">
            <v>UCW-34412</v>
          </cell>
          <cell r="B27642" t="str">
            <v>Aapno Rajasthan | Fashion Jewellery | 126205 | 08-07-26 (128skus)</v>
          </cell>
          <cell r="C27642" t="str">
            <v>CLOSED</v>
          </cell>
          <cell r="D27642" t="str">
            <v>Medium</v>
          </cell>
          <cell r="E27642" t="str">
            <v>Chirag Dubal</v>
          </cell>
          <cell r="F27642" t="str">
            <v>Shraddha Dighe</v>
          </cell>
          <cell r="G27642">
            <v>46219.451388888891</v>
          </cell>
          <cell r="H27642">
            <v>46221.567361111112</v>
          </cell>
        </row>
        <row r="27643">
          <cell r="A27643" t="str">
            <v>UCW-34409</v>
          </cell>
          <cell r="B27643" t="str">
            <v>Voylla | Fashion Jewelry | 124186 | 15.07.2026 (32 skus)</v>
          </cell>
          <cell r="C27643" t="str">
            <v>CLOSED</v>
          </cell>
          <cell r="D27643" t="str">
            <v>Medium</v>
          </cell>
          <cell r="E27643" t="str">
            <v>Chirag Dubal</v>
          </cell>
          <cell r="F27643" t="str">
            <v>Shraddha Dighe</v>
          </cell>
          <cell r="G27643">
            <v>46219.427777777775</v>
          </cell>
          <cell r="H27643">
            <v>46221.551388888889</v>
          </cell>
        </row>
        <row r="27644">
          <cell r="A27644" t="str">
            <v>UCW-34400</v>
          </cell>
          <cell r="B27644" t="str">
            <v>New Listing Details – Re'equil Gentle Cleanser Range</v>
          </cell>
          <cell r="C27644" t="str">
            <v>CLOSED</v>
          </cell>
          <cell r="D27644" t="str">
            <v>Medium</v>
          </cell>
          <cell r="E27644" t="str">
            <v>Chirag Dubal</v>
          </cell>
          <cell r="F27644" t="str">
            <v>Shraddha Dighe</v>
          </cell>
          <cell r="G27644">
            <v>46218.757638888892</v>
          </cell>
          <cell r="H27644">
            <v>46220.560416666667</v>
          </cell>
        </row>
        <row r="27645">
          <cell r="A27645" t="str">
            <v>UCW-34399</v>
          </cell>
          <cell r="B27645" t="str">
            <v>CLONE - New listings - Care N Class</v>
          </cell>
          <cell r="C27645" t="str">
            <v>CLOSED</v>
          </cell>
          <cell r="D27645" t="str">
            <v>Medium</v>
          </cell>
          <cell r="E27645" t="str">
            <v>netscribes</v>
          </cell>
          <cell r="F27645" t="str">
            <v>netscribes</v>
          </cell>
          <cell r="G27645">
            <v>46218.751388888886</v>
          </cell>
          <cell r="H27645">
            <v>46220.459027777775</v>
          </cell>
        </row>
        <row r="27646">
          <cell r="A27646" t="str">
            <v>UCW-34394</v>
          </cell>
          <cell r="B27646" t="str">
            <v>Giva | Silver Jewellery | 125927 | 25-06-2026 &amp; 2-07-2026(132SKUs)</v>
          </cell>
          <cell r="C27646" t="str">
            <v>CLOSED</v>
          </cell>
          <cell r="D27646" t="str">
            <v>Medium</v>
          </cell>
          <cell r="E27646" t="str">
            <v>Chirag Dubal</v>
          </cell>
          <cell r="F27646" t="str">
            <v>Shraddha Dighe</v>
          </cell>
          <cell r="G27646">
            <v>46218.717361111114</v>
          </cell>
          <cell r="H27646">
            <v>46220.552083333336</v>
          </cell>
        </row>
        <row r="27647">
          <cell r="A27647" t="str">
            <v>UCW-34393</v>
          </cell>
          <cell r="B27647" t="str">
            <v>Clinique Listing July'26</v>
          </cell>
          <cell r="C27647" t="str">
            <v>CLOSED</v>
          </cell>
          <cell r="D27647" t="str">
            <v>Medium</v>
          </cell>
          <cell r="E27647" t="str">
            <v>Chirag Dubal</v>
          </cell>
          <cell r="F27647" t="str">
            <v>Shraddha Dighe</v>
          </cell>
          <cell r="G27647">
            <v>46218.71597222222</v>
          </cell>
          <cell r="H27647">
            <v>46219.762499999997</v>
          </cell>
        </row>
        <row r="27648">
          <cell r="A27648" t="str">
            <v>UCW-34392</v>
          </cell>
          <cell r="B27648" t="str">
            <v>Clinique GWP Listing - Dropship bag</v>
          </cell>
          <cell r="C27648" t="str">
            <v>CLOSED</v>
          </cell>
          <cell r="D27648" t="str">
            <v>Medium</v>
          </cell>
          <cell r="E27648" t="str">
            <v>Chirag Dubal</v>
          </cell>
          <cell r="F27648" t="str">
            <v>Shraddha Dighe</v>
          </cell>
          <cell r="G27648">
            <v>46218.715277777781</v>
          </cell>
          <cell r="H27648">
            <v>46219.73541666667</v>
          </cell>
        </row>
        <row r="27649">
          <cell r="A27649" t="str">
            <v>UCW-34390</v>
          </cell>
          <cell r="B27649" t="str">
            <v>New Sampler Box Listing - Tata</v>
          </cell>
          <cell r="C27649" t="str">
            <v>CLOSED</v>
          </cell>
          <cell r="D27649" t="str">
            <v>Medium</v>
          </cell>
          <cell r="E27649" t="str">
            <v>Chirag Dubal</v>
          </cell>
          <cell r="F27649" t="str">
            <v>Shraddha Dighe</v>
          </cell>
          <cell r="G27649">
            <v>46218.7</v>
          </cell>
          <cell r="H27649">
            <v>46220.45416666667</v>
          </cell>
        </row>
        <row r="27650">
          <cell r="A27650" t="str">
            <v>UCW-34389</v>
          </cell>
          <cell r="B27650" t="str">
            <v>The Magic Wand Festive Collection Linesheet_33 Styles_10.07.2026</v>
          </cell>
          <cell r="C27650" t="str">
            <v>CLOSED</v>
          </cell>
          <cell r="D27650" t="str">
            <v>Medium</v>
          </cell>
          <cell r="E27650" t="str">
            <v>Chirag Dubal</v>
          </cell>
          <cell r="F27650" t="str">
            <v>Shraddha Dighe</v>
          </cell>
          <cell r="G27650">
            <v>46218.696527777778</v>
          </cell>
          <cell r="H27650">
            <v>46225.626388888886</v>
          </cell>
        </row>
        <row r="27651">
          <cell r="A27651" t="str">
            <v>UCW-34385</v>
          </cell>
          <cell r="B27651" t="str">
            <v>Wrong Image of the product</v>
          </cell>
          <cell r="C27651" t="str">
            <v>CLOSED</v>
          </cell>
          <cell r="D27651" t="str">
            <v>Medium</v>
          </cell>
          <cell r="E27651" t="str">
            <v>netscribes</v>
          </cell>
          <cell r="F27651" t="str">
            <v>Shraddha Dighe</v>
          </cell>
          <cell r="G27651">
            <v>46218.68472222222</v>
          </cell>
          <cell r="H27651">
            <v>46238.57708333333</v>
          </cell>
        </row>
        <row r="27652">
          <cell r="A27652" t="str">
            <v>UCW-34380</v>
          </cell>
          <cell r="B27652" t="str">
            <v>Request to Update Toner Information and Product Image LE82 &amp; LE92</v>
          </cell>
          <cell r="C27652" t="str">
            <v>CLOSED</v>
          </cell>
          <cell r="D27652" t="str">
            <v>Medium</v>
          </cell>
          <cell r="E27652" t="str">
            <v>Chirag Dubal</v>
          </cell>
          <cell r="F27652" t="str">
            <v>Shraddha Dighe</v>
          </cell>
          <cell r="G27652">
            <v>46218.642361111109</v>
          </cell>
          <cell r="H27652">
            <v>46225.611805555556</v>
          </cell>
        </row>
        <row r="27653">
          <cell r="A27653" t="str">
            <v>UCW-34378</v>
          </cell>
          <cell r="B27653" t="str">
            <v>TCL- New listing - Memo Paris Cap Camarat (MDP)</v>
          </cell>
          <cell r="C27653" t="str">
            <v>CLOSED</v>
          </cell>
          <cell r="D27653" t="str">
            <v>Medium</v>
          </cell>
          <cell r="E27653" t="str">
            <v>Chirag Dubal</v>
          </cell>
          <cell r="F27653" t="str">
            <v>Shraddha Dighe</v>
          </cell>
          <cell r="G27653">
            <v>46218.614583333336</v>
          </cell>
          <cell r="H27653">
            <v>46225.619444444441</v>
          </cell>
        </row>
        <row r="27654">
          <cell r="A27654" t="str">
            <v>UCW-34370</v>
          </cell>
          <cell r="B27654" t="str">
            <v>TCL- New listing - Memo Paris Palais Bourbon (MDP)</v>
          </cell>
          <cell r="C27654" t="str">
            <v>CLOSED</v>
          </cell>
          <cell r="D27654" t="str">
            <v>Medium</v>
          </cell>
          <cell r="E27654" t="str">
            <v>netscribes</v>
          </cell>
          <cell r="F27654" t="str">
            <v>Mohd Tahir Shaikh</v>
          </cell>
          <cell r="G27654">
            <v>46218.570833333331</v>
          </cell>
          <cell r="H27654">
            <v>46219.729861111111</v>
          </cell>
        </row>
        <row r="27655">
          <cell r="A27655" t="str">
            <v>UCW-34367</v>
          </cell>
          <cell r="B27655" t="str">
            <v>CLONE: footwear catalogue for listing tatacliq</v>
          </cell>
          <cell r="C27655" t="str">
            <v>CLOSED</v>
          </cell>
          <cell r="D27655" t="str">
            <v>Medium</v>
          </cell>
          <cell r="E27655" t="str">
            <v>netscribes</v>
          </cell>
          <cell r="F27655" t="str">
            <v>netscribes</v>
          </cell>
          <cell r="G27655">
            <v>46218.561111111114</v>
          </cell>
          <cell r="H27655">
            <v>46219.704861111109</v>
          </cell>
        </row>
        <row r="27656">
          <cell r="A27656" t="str">
            <v>UCW-34357</v>
          </cell>
          <cell r="B27656" t="str">
            <v>Tata Cliq Luxury Footwear Catalogue- Asics | 10th July</v>
          </cell>
          <cell r="C27656" t="str">
            <v>CLOSED</v>
          </cell>
          <cell r="D27656" t="str">
            <v>Medium</v>
          </cell>
          <cell r="E27656" t="str">
            <v>netscribes</v>
          </cell>
          <cell r="F27656" t="str">
            <v>Mohd Tahir Shaikh</v>
          </cell>
          <cell r="G27656">
            <v>46218.522222222222</v>
          </cell>
          <cell r="H27656">
            <v>46224.542361111111</v>
          </cell>
        </row>
        <row r="27657">
          <cell r="A27657" t="str">
            <v>UCW-34354</v>
          </cell>
          <cell r="B27657" t="str">
            <v>EL DW GWP Listing - July'26</v>
          </cell>
          <cell r="C27657" t="str">
            <v>CLOSED</v>
          </cell>
          <cell r="D27657" t="str">
            <v>Medium</v>
          </cell>
          <cell r="E27657" t="str">
            <v>Chirag Dubal</v>
          </cell>
          <cell r="F27657" t="str">
            <v>Shraddha Dighe</v>
          </cell>
          <cell r="G27657">
            <v>46218.511805555558</v>
          </cell>
          <cell r="H27657">
            <v>46219.688194444447</v>
          </cell>
        </row>
        <row r="27658">
          <cell r="A27658" t="str">
            <v>UCW-34343</v>
          </cell>
          <cell r="B27658" t="str">
            <v>Onewe India - 09-07-2026 - 128951 - Hathfool Collection</v>
          </cell>
          <cell r="C27658" t="str">
            <v>CLOSED</v>
          </cell>
          <cell r="D27658" t="str">
            <v>Medium</v>
          </cell>
          <cell r="E27658" t="str">
            <v>Chirag Dubal</v>
          </cell>
          <cell r="F27658" t="str">
            <v>Shraddha Dighe</v>
          </cell>
          <cell r="G27658">
            <v>46217.776388888888</v>
          </cell>
          <cell r="H27658">
            <v>46227.509027777778</v>
          </cell>
        </row>
        <row r="27659">
          <cell r="A27659" t="str">
            <v>UCW-34339</v>
          </cell>
          <cell r="B27659" t="str">
            <v>TATA CLIQ - Listing Template Submission</v>
          </cell>
          <cell r="C27659" t="str">
            <v>CLOSED</v>
          </cell>
          <cell r="D27659" t="str">
            <v>Medium</v>
          </cell>
          <cell r="E27659" t="str">
            <v>Chirag Dubal</v>
          </cell>
          <cell r="F27659" t="str">
            <v>Shraddha Dighe</v>
          </cell>
          <cell r="G27659">
            <v>46217.765972222223</v>
          </cell>
          <cell r="H27659">
            <v>46225.446527777778</v>
          </cell>
        </row>
        <row r="27660">
          <cell r="A27660" t="str">
            <v>UCW-34336</v>
          </cell>
          <cell r="B27660" t="str">
            <v>NPI- Mamaearth x Tata Cliq | July'26</v>
          </cell>
          <cell r="C27660" t="str">
            <v>CLOSED</v>
          </cell>
          <cell r="D27660" t="str">
            <v>Medium</v>
          </cell>
          <cell r="E27660" t="str">
            <v>netscribes</v>
          </cell>
          <cell r="F27660" t="str">
            <v>Mohd Tahir Shaikh</v>
          </cell>
          <cell r="G27660">
            <v>46217.73333333333</v>
          </cell>
          <cell r="H27660">
            <v>46220.447916666664</v>
          </cell>
        </row>
        <row r="27661">
          <cell r="A27661" t="str">
            <v>UCW-34329</v>
          </cell>
          <cell r="B27661" t="str">
            <v>VANTIER SHOES - Footwear - 10/07/2026 - 200 SKUs</v>
          </cell>
          <cell r="C27661" t="str">
            <v>CLOSED</v>
          </cell>
          <cell r="D27661" t="str">
            <v>Medium</v>
          </cell>
          <cell r="E27661" t="str">
            <v>netscribes</v>
          </cell>
          <cell r="F27661" t="str">
            <v>Mohd Tahir Shaikh</v>
          </cell>
          <cell r="G27661">
            <v>46217.703472222223</v>
          </cell>
          <cell r="H27661">
            <v>46224.563194444447</v>
          </cell>
        </row>
        <row r="27662">
          <cell r="A27662" t="str">
            <v>UCW-34325</v>
          </cell>
          <cell r="B27662" t="str">
            <v>New articles for Lush brand catalogue</v>
          </cell>
          <cell r="C27662" t="str">
            <v>CLOSED</v>
          </cell>
          <cell r="D27662" t="str">
            <v>Medium</v>
          </cell>
          <cell r="E27662" t="str">
            <v>Chirag Dubal</v>
          </cell>
          <cell r="F27662" t="str">
            <v>Shraddha Dighe</v>
          </cell>
          <cell r="G27662">
            <v>46217.6875</v>
          </cell>
          <cell r="H27662">
            <v>46221.428472222222</v>
          </cell>
        </row>
        <row r="27663">
          <cell r="A27663" t="str">
            <v>UCW-34321</v>
          </cell>
          <cell r="B27663" t="str">
            <v>CLONE - TF: Cataloging Information: March</v>
          </cell>
          <cell r="C27663" t="str">
            <v>CLOSED</v>
          </cell>
          <cell r="D27663" t="str">
            <v>Medium</v>
          </cell>
          <cell r="E27663" t="str">
            <v>netscribes</v>
          </cell>
          <cell r="F27663" t="str">
            <v>Shraddha Dighe</v>
          </cell>
          <cell r="G27663">
            <v>46217.661111111112</v>
          </cell>
          <cell r="H27663">
            <v>46221.543055555558</v>
          </cell>
        </row>
        <row r="27664">
          <cell r="A27664" t="str">
            <v>UCW-34314</v>
          </cell>
          <cell r="B27664" t="str">
            <v>Cloned- Mia Silver coin</v>
          </cell>
          <cell r="C27664" t="str">
            <v>CLOSED</v>
          </cell>
          <cell r="D27664" t="str">
            <v>Medium</v>
          </cell>
          <cell r="E27664" t="str">
            <v>Chirag Dubal</v>
          </cell>
          <cell r="F27664" t="str">
            <v>netscribes</v>
          </cell>
          <cell r="G27664">
            <v>46217.590277777781</v>
          </cell>
          <cell r="H27664">
            <v>46220.47152777778</v>
          </cell>
        </row>
        <row r="27665">
          <cell r="A27665" t="str">
            <v>UCW-34305</v>
          </cell>
          <cell r="B27665" t="str">
            <v>Redchief_Sport Shoes_123781_110726</v>
          </cell>
          <cell r="C27665" t="str">
            <v>CLOSED</v>
          </cell>
          <cell r="D27665" t="str">
            <v>Medium</v>
          </cell>
          <cell r="E27665" t="str">
            <v>netscribes</v>
          </cell>
          <cell r="F27665" t="str">
            <v>Mohd Tahir Shaikh</v>
          </cell>
          <cell r="G27665">
            <v>46217.558333333334</v>
          </cell>
          <cell r="H27665">
            <v>46219.663194444445</v>
          </cell>
        </row>
        <row r="27666">
          <cell r="A27666" t="str">
            <v>UCW-34299</v>
          </cell>
          <cell r="B27666" t="str">
            <v>Kiddopanti Size Addition of Missing SKUs and 21 Skus Options 17 of the Products On 9th July 2026</v>
          </cell>
          <cell r="C27666" t="str">
            <v>CLOSED</v>
          </cell>
          <cell r="D27666" t="str">
            <v>Medium</v>
          </cell>
          <cell r="E27666" t="str">
            <v>Chirag Dubal</v>
          </cell>
          <cell r="F27666" t="str">
            <v>Shraddha Dighe</v>
          </cell>
          <cell r="G27666">
            <v>46217.520833333336</v>
          </cell>
          <cell r="H27666">
            <v>46237.71875</v>
          </cell>
        </row>
        <row r="27667">
          <cell r="A27667" t="str">
            <v>UCW-34297</v>
          </cell>
          <cell r="B27667" t="str">
            <v>Fabindia – Apparel &amp; Jewellery– Seller Code-126453 – SKU Count-486 – Style Count-93 – 09-07-2026</v>
          </cell>
          <cell r="C27667" t="str">
            <v>CLOSED</v>
          </cell>
          <cell r="D27667" t="str">
            <v>Medium</v>
          </cell>
          <cell r="E27667" t="str">
            <v>Chirag Dubal</v>
          </cell>
          <cell r="F27667" t="str">
            <v>Shraddha Dighe</v>
          </cell>
          <cell r="G27667">
            <v>46217.51666666667</v>
          </cell>
          <cell r="H27667">
            <v>46225.51458333333</v>
          </cell>
        </row>
        <row r="27668">
          <cell r="A27668" t="str">
            <v>UCW-34293</v>
          </cell>
          <cell r="B27668" t="str">
            <v>CLONE - Tatacliq Lifestyle Catalog Template-Lot -121_11.08.2025</v>
          </cell>
          <cell r="C27668" t="str">
            <v>CLOSED Due to Inactive/Insufficient Information</v>
          </cell>
          <cell r="D27668" t="str">
            <v>Medium</v>
          </cell>
          <cell r="E27668" t="str">
            <v>Chirag Dubal</v>
          </cell>
          <cell r="F27668" t="str">
            <v>Reagan D’souza</v>
          </cell>
          <cell r="G27668">
            <v>46217.497916666667</v>
          </cell>
          <cell r="H27668">
            <v>46222.349305555559</v>
          </cell>
        </row>
        <row r="27669">
          <cell r="A27669" t="str">
            <v>UCW-34292</v>
          </cell>
          <cell r="B27669" t="str">
            <v>Error_Tatacliq Lifestyle Catalog Template-Lot -121_11.08.2025</v>
          </cell>
          <cell r="C27669" t="str">
            <v>CLOSED</v>
          </cell>
          <cell r="D27669" t="str">
            <v>Medium</v>
          </cell>
          <cell r="E27669" t="str">
            <v>netscribes</v>
          </cell>
          <cell r="F27669" t="str">
            <v>Reagan D’souza</v>
          </cell>
          <cell r="G27669">
            <v>46217.497916666667</v>
          </cell>
          <cell r="H27669">
            <v>46222.349305555559</v>
          </cell>
        </row>
        <row r="27670">
          <cell r="A27670" t="str">
            <v>UCW-34285</v>
          </cell>
          <cell r="B27670" t="str">
            <v>CLONE - Airwrap ID New Colorway- Prussian Blue (TCL Listing)</v>
          </cell>
          <cell r="C27670" t="str">
            <v>CLOSED</v>
          </cell>
          <cell r="D27670" t="str">
            <v>Medium</v>
          </cell>
          <cell r="E27670" t="str">
            <v>Chirag Dubal</v>
          </cell>
          <cell r="F27670" t="str">
            <v>Shraddha Dighe</v>
          </cell>
          <cell r="G27670">
            <v>46217.430555555555</v>
          </cell>
          <cell r="H27670">
            <v>46218.714583333334</v>
          </cell>
        </row>
        <row r="27671">
          <cell r="A27671" t="str">
            <v>UCW-34280</v>
          </cell>
          <cell r="B27671" t="str">
            <v>Lotto/Footwear UPTO Lot-37/Seller code- 129247/ 10-07-2026</v>
          </cell>
          <cell r="C27671" t="str">
            <v>CLOSED</v>
          </cell>
          <cell r="D27671" t="str">
            <v>Medium</v>
          </cell>
          <cell r="E27671" t="str">
            <v>netscribes</v>
          </cell>
          <cell r="F27671" t="str">
            <v>Mohd Tahir Shaikh</v>
          </cell>
          <cell r="G27671">
            <v>46216.78402777778</v>
          </cell>
          <cell r="H27671">
            <v>46219.601388888892</v>
          </cell>
        </row>
        <row r="27672">
          <cell r="A27672" t="str">
            <v>UCW-34271</v>
          </cell>
          <cell r="B27672" t="str">
            <v>Jockey Apparel (New Styles)- 100121 - 08-07-2026</v>
          </cell>
          <cell r="C27672" t="str">
            <v>CLOSED</v>
          </cell>
          <cell r="D27672" t="str">
            <v>Medium</v>
          </cell>
          <cell r="E27672" t="str">
            <v>Chirag Dubal</v>
          </cell>
          <cell r="F27672" t="str">
            <v>Shraddha Dighe</v>
          </cell>
          <cell r="G27672">
            <v>46216.727083333331</v>
          </cell>
          <cell r="H27672">
            <v>46227.463888888888</v>
          </cell>
        </row>
        <row r="27673">
          <cell r="A27673" t="str">
            <v>UCW-34270</v>
          </cell>
          <cell r="B27673" t="str">
            <v>Davidoff 2 - New listing - 6 STD - TATA - 6/7/26</v>
          </cell>
          <cell r="C27673" t="str">
            <v>CLOSED</v>
          </cell>
          <cell r="D27673" t="str">
            <v>Medium</v>
          </cell>
          <cell r="E27673" t="str">
            <v>Chirag Dubal</v>
          </cell>
          <cell r="F27673" t="str">
            <v>Shraddha Dighe</v>
          </cell>
          <cell r="G27673">
            <v>46216.723611111112</v>
          </cell>
          <cell r="H27673">
            <v>46220.444444444445</v>
          </cell>
        </row>
        <row r="27674">
          <cell r="A27674" t="str">
            <v>UCW-34254</v>
          </cell>
          <cell r="B27674" t="str">
            <v>House Of CDC Fashion Private Ltd. (Catalogue Ticket)</v>
          </cell>
          <cell r="C27674" t="str">
            <v>CLOSED</v>
          </cell>
          <cell r="D27674" t="str">
            <v>Medium</v>
          </cell>
          <cell r="E27674" t="str">
            <v>Chirag Dubal</v>
          </cell>
          <cell r="F27674" t="str">
            <v>Shloka Chakre</v>
          </cell>
          <cell r="G27674">
            <v>46216.645833333336</v>
          </cell>
          <cell r="H27674">
            <v>46219.583333333336</v>
          </cell>
        </row>
        <row r="27675">
          <cell r="A27675" t="str">
            <v>UCW-34250</v>
          </cell>
          <cell r="B27675" t="str">
            <v>New Catalogue for Rakhi : 08.07.2026</v>
          </cell>
          <cell r="C27675" t="str">
            <v>CLOSED</v>
          </cell>
          <cell r="D27675" t="str">
            <v>Medium</v>
          </cell>
          <cell r="E27675" t="str">
            <v>Chirag Dubal</v>
          </cell>
          <cell r="F27675" t="str">
            <v>Shraddha Dighe</v>
          </cell>
          <cell r="G27675">
            <v>46216.627083333333</v>
          </cell>
          <cell r="H27675">
            <v>46219.572916666664</v>
          </cell>
        </row>
        <row r="27676">
          <cell r="A27676" t="str">
            <v>UCW-34241</v>
          </cell>
          <cell r="B27676" t="str">
            <v>Tata Cliq Partnership for OnnMe</v>
          </cell>
          <cell r="C27676" t="str">
            <v>CLOSED Due to Inactive/Insufficient Information</v>
          </cell>
          <cell r="D27676" t="str">
            <v>Medium</v>
          </cell>
          <cell r="E27676" t="str">
            <v>Chirag Dubal</v>
          </cell>
          <cell r="F27676" t="str">
            <v>Shraddha Dighe</v>
          </cell>
          <cell r="G27676">
            <v>46216.568749999999</v>
          </cell>
          <cell r="H27676">
            <v>46268.506249999999</v>
          </cell>
        </row>
        <row r="27677">
          <cell r="A27677" t="str">
            <v>UCW-34233</v>
          </cell>
          <cell r="B27677" t="str">
            <v>Mia Rhapsody of colors</v>
          </cell>
          <cell r="C27677" t="str">
            <v>CLOSED</v>
          </cell>
          <cell r="D27677" t="str">
            <v>Medium</v>
          </cell>
          <cell r="E27677" t="str">
            <v>Chirag Dubal</v>
          </cell>
          <cell r="F27677" t="str">
            <v>Shraddha Dighe</v>
          </cell>
          <cell r="G27677">
            <v>46216.535416666666</v>
          </cell>
          <cell r="H27677">
            <v>46223.53125</v>
          </cell>
        </row>
        <row r="27678">
          <cell r="A27678" t="str">
            <v>UCW-34232</v>
          </cell>
          <cell r="B27678" t="str">
            <v>Tata Cliq - Adidas Euphoria Listing - 10th July 2026</v>
          </cell>
          <cell r="C27678" t="str">
            <v>CLOSED</v>
          </cell>
          <cell r="D27678" t="str">
            <v>Medium</v>
          </cell>
          <cell r="E27678" t="str">
            <v>netscribes</v>
          </cell>
          <cell r="F27678" t="str">
            <v>Mohd Tahir Shaikh</v>
          </cell>
          <cell r="G27678">
            <v>46216.531944444447</v>
          </cell>
          <cell r="H27678">
            <v>46217.592361111114</v>
          </cell>
        </row>
        <row r="27679">
          <cell r="A27679" t="str">
            <v>UCW-34228</v>
          </cell>
          <cell r="B27679" t="str">
            <v>Need Update Warranty - 181 SKUs</v>
          </cell>
          <cell r="C27679" t="str">
            <v>CLOSED</v>
          </cell>
          <cell r="D27679" t="str">
            <v>Medium</v>
          </cell>
          <cell r="E27679" t="str">
            <v>netscribes</v>
          </cell>
          <cell r="F27679" t="str">
            <v>Mohd Tahir Shaikh</v>
          </cell>
          <cell r="G27679">
            <v>46216.484722222223</v>
          </cell>
          <cell r="H27679">
            <v>46218.724999999999</v>
          </cell>
        </row>
        <row r="27680">
          <cell r="A27680" t="str">
            <v>UCW-34227</v>
          </cell>
          <cell r="B27680" t="str">
            <v>2447482_New &amp; tester listing_TCL</v>
          </cell>
          <cell r="C27680" t="str">
            <v>CLOSED</v>
          </cell>
          <cell r="D27680" t="str">
            <v>Medium</v>
          </cell>
          <cell r="E27680" t="str">
            <v>netscribes</v>
          </cell>
          <cell r="F27680" t="str">
            <v>Mohd Tahir Shaikh</v>
          </cell>
          <cell r="G27680">
            <v>46216.470833333333</v>
          </cell>
          <cell r="H27680">
            <v>46221.536111111112</v>
          </cell>
        </row>
        <row r="27681">
          <cell r="A27681" t="str">
            <v>UCW-34225</v>
          </cell>
          <cell r="B27681" t="str">
            <v>Forever New Apparels -124687- 11 July</v>
          </cell>
          <cell r="C27681" t="str">
            <v>CLOSED</v>
          </cell>
          <cell r="D27681" t="str">
            <v>Medium</v>
          </cell>
          <cell r="E27681" t="str">
            <v>Chirag Dubal</v>
          </cell>
          <cell r="F27681" t="str">
            <v>Shraddha Dighe</v>
          </cell>
          <cell r="G27681">
            <v>46216.442361111112</v>
          </cell>
          <cell r="H27681">
            <v>46225.786805555559</v>
          </cell>
        </row>
        <row r="27682">
          <cell r="A27682" t="str">
            <v>UCW-34219</v>
          </cell>
          <cell r="B27682" t="str">
            <v>CLONE - Anta Footwear S225 127055 &amp; 126934 New listing</v>
          </cell>
          <cell r="C27682" t="str">
            <v>CLOSED</v>
          </cell>
          <cell r="D27682" t="str">
            <v>Medium</v>
          </cell>
          <cell r="E27682" t="str">
            <v>Chirag Dubal</v>
          </cell>
          <cell r="F27682" t="str">
            <v>netscribes</v>
          </cell>
          <cell r="G27682">
            <v>46214.709722222222</v>
          </cell>
          <cell r="H27682">
            <v>46220.63958333333</v>
          </cell>
        </row>
        <row r="27683">
          <cell r="A27683" t="str">
            <v>UCW-34217</v>
          </cell>
          <cell r="B27683" t="str">
            <v>CLONE - Italian Shoe Co | New Brand Launch - Catalogue listing</v>
          </cell>
          <cell r="C27683" t="str">
            <v>CLOSED Due to Inactive/Insufficient Information</v>
          </cell>
          <cell r="D27683" t="str">
            <v>Medium</v>
          </cell>
          <cell r="E27683" t="str">
            <v>netscribes</v>
          </cell>
          <cell r="F27683" t="str">
            <v>netscribes</v>
          </cell>
          <cell r="G27683">
            <v>46214.407638888886</v>
          </cell>
          <cell r="H27683">
            <v>46220.474305555559</v>
          </cell>
        </row>
        <row r="27684">
          <cell r="A27684" t="str">
            <v>UCW-34208</v>
          </cell>
          <cell r="B27684" t="str">
            <v>Libas Apparel 127532 08-07-2026 (SIZE ADDITION)</v>
          </cell>
          <cell r="C27684" t="str">
            <v>CLOSED</v>
          </cell>
          <cell r="D27684" t="str">
            <v>Medium</v>
          </cell>
          <cell r="E27684" t="str">
            <v>Chirag Dubal</v>
          </cell>
          <cell r="F27684" t="str">
            <v>Shraddha Dighe</v>
          </cell>
          <cell r="G27684">
            <v>46213.765972222223</v>
          </cell>
          <cell r="H27684">
            <v>46225.604861111111</v>
          </cell>
        </row>
        <row r="27685">
          <cell r="A27685" t="str">
            <v>UCW-34194</v>
          </cell>
          <cell r="B27685" t="str">
            <v>Piqit Platforms Pvt. Ltd (GAP) Women and Kids Apparels &amp; Accessories, Seller Code: 129312, Size Addition , 60 Styles, 165 Options, 07/07/2026</v>
          </cell>
          <cell r="C27685" t="str">
            <v>CLOSED</v>
          </cell>
          <cell r="D27685" t="str">
            <v>Medium</v>
          </cell>
          <cell r="E27685" t="str">
            <v>netscribes</v>
          </cell>
          <cell r="F27685" t="str">
            <v>Mohd Tahir Shaikh</v>
          </cell>
          <cell r="G27685">
            <v>46213.725694444445</v>
          </cell>
          <cell r="H27685">
            <v>46237.71597222222</v>
          </cell>
        </row>
        <row r="27686">
          <cell r="A27686" t="str">
            <v>UCW-34186</v>
          </cell>
          <cell r="B27686" t="str">
            <v>L'Oreal Paris | Matte Lumi Update  |  TATACLIQ - Fashion | Seller Code 125928</v>
          </cell>
          <cell r="C27686" t="str">
            <v>CLOSED</v>
          </cell>
          <cell r="D27686" t="str">
            <v>Medium</v>
          </cell>
          <cell r="E27686" t="str">
            <v>netscribes</v>
          </cell>
          <cell r="F27686" t="str">
            <v>Mohd Tahir Shaikh</v>
          </cell>
          <cell r="G27686">
            <v>46213.702777777777</v>
          </cell>
          <cell r="H27686">
            <v>46216.447222222225</v>
          </cell>
        </row>
        <row r="27687">
          <cell r="A27687" t="str">
            <v>UCW-34182</v>
          </cell>
          <cell r="B27687" t="str">
            <v>Error_Estee Lauder | Crème/Matte Information Missing on PDP</v>
          </cell>
          <cell r="C27687" t="str">
            <v>CLOSED</v>
          </cell>
          <cell r="D27687" t="str">
            <v>Medium</v>
          </cell>
          <cell r="E27687" t="str">
            <v>Chirag Dubal</v>
          </cell>
          <cell r="F27687" t="str">
            <v>Reagan D’souza</v>
          </cell>
          <cell r="G27687">
            <v>46213.690972222219</v>
          </cell>
          <cell r="H27687">
            <v>46232.808333333334</v>
          </cell>
        </row>
        <row r="27688">
          <cell r="A27688" t="str">
            <v>UCW-34166</v>
          </cell>
          <cell r="B27688" t="str">
            <v>Philip - L4 correction upload</v>
          </cell>
          <cell r="C27688" t="str">
            <v>CLOSED</v>
          </cell>
          <cell r="D27688" t="str">
            <v>Highest</v>
          </cell>
          <cell r="E27688" t="str">
            <v>Chirag Dubal</v>
          </cell>
          <cell r="F27688" t="str">
            <v>Shraddha Dighe</v>
          </cell>
          <cell r="G27688">
            <v>46213.501388888886</v>
          </cell>
          <cell r="H27688">
            <v>46216.536111111112</v>
          </cell>
        </row>
        <row r="27689">
          <cell r="A27689" t="str">
            <v>UCW-34161</v>
          </cell>
          <cell r="B27689" t="str">
            <v>D&amp;G Catalogue 9th July</v>
          </cell>
          <cell r="C27689" t="str">
            <v>CLOSED Due to Inactive/Insufficient Information</v>
          </cell>
          <cell r="D27689" t="str">
            <v>Medium</v>
          </cell>
          <cell r="E27689" t="str">
            <v>netscribes</v>
          </cell>
          <cell r="F27689" t="str">
            <v>Shraddha Dighe</v>
          </cell>
          <cell r="G27689">
            <v>46213.441666666666</v>
          </cell>
          <cell r="H27689">
            <v>46219.727083333331</v>
          </cell>
        </row>
        <row r="27690">
          <cell r="A27690" t="str">
            <v>UCW-34144</v>
          </cell>
          <cell r="B27690" t="str">
            <v>Error_Lotto Cataloguing: Background Removed on 1st Photo</v>
          </cell>
          <cell r="C27690" t="str">
            <v>CLOSED</v>
          </cell>
          <cell r="D27690" t="str">
            <v>Medium</v>
          </cell>
          <cell r="E27690" t="str">
            <v>Chirag Dubal</v>
          </cell>
          <cell r="F27690" t="str">
            <v>Reagan D’souza</v>
          </cell>
          <cell r="G27690">
            <v>46212.692361111112</v>
          </cell>
          <cell r="H27690">
            <v>46220.602777777778</v>
          </cell>
        </row>
        <row r="27691">
          <cell r="A27691" t="str">
            <v>UCW-34139</v>
          </cell>
          <cell r="B27691" t="str">
            <v>Cloned-Tata Cliq Footwear Catalogue | 26-06-2026</v>
          </cell>
          <cell r="C27691" t="str">
            <v>CLOSED</v>
          </cell>
          <cell r="D27691" t="str">
            <v>Medium</v>
          </cell>
          <cell r="E27691" t="str">
            <v>Chirag Dubal</v>
          </cell>
          <cell r="F27691" t="str">
            <v>netscribes</v>
          </cell>
          <cell r="G27691">
            <v>46212.679861111108</v>
          </cell>
          <cell r="H27691">
            <v>46213.78125</v>
          </cell>
        </row>
        <row r="27692">
          <cell r="A27692" t="str">
            <v>UCW-34137</v>
          </cell>
          <cell r="B27692" t="str">
            <v>Product Listing Request – COOLA Clear Skin Mineral Sunscreen SPF30</v>
          </cell>
          <cell r="C27692" t="str">
            <v>CLOSED Due to Inactive/Insufficient Information</v>
          </cell>
          <cell r="D27692" t="str">
            <v>Medium</v>
          </cell>
          <cell r="E27692" t="str">
            <v>Chirag Dubal</v>
          </cell>
          <cell r="F27692" t="str">
            <v>Shraddha Dighe</v>
          </cell>
          <cell r="G27692">
            <v>46212.668055555558</v>
          </cell>
          <cell r="H27692">
            <v>46233.683333333334</v>
          </cell>
        </row>
        <row r="27693">
          <cell r="A27693" t="str">
            <v>UCW-34136</v>
          </cell>
          <cell r="B27693" t="str">
            <v>CLONE - Mamaearth Updated A+ and E-Commerce Creatives- Tata Cliq</v>
          </cell>
          <cell r="C27693" t="str">
            <v>CLOSED Due to Inactive/Insufficient Information</v>
          </cell>
          <cell r="D27693" t="str">
            <v>Medium</v>
          </cell>
          <cell r="E27693" t="str">
            <v>Chirag Dubal</v>
          </cell>
          <cell r="F27693" t="str">
            <v>Shraddha Dighe</v>
          </cell>
          <cell r="G27693">
            <v>46212.665972222225</v>
          </cell>
          <cell r="H27693">
            <v>46217.436805555553</v>
          </cell>
        </row>
        <row r="27694">
          <cell r="A27694" t="str">
            <v>UCW-34134</v>
          </cell>
          <cell r="B27694" t="str">
            <v>Tangerine Jewelry</v>
          </cell>
          <cell r="C27694" t="str">
            <v>CLOSED Due to Inactive/Insufficient Information</v>
          </cell>
          <cell r="D27694" t="str">
            <v>Medium</v>
          </cell>
          <cell r="E27694" t="str">
            <v>Chirag Dubal</v>
          </cell>
          <cell r="F27694" t="str">
            <v>Shraddha Dighe</v>
          </cell>
          <cell r="G27694">
            <v>46212.652083333334</v>
          </cell>
          <cell r="H27694">
            <v>46230.461805555555</v>
          </cell>
        </row>
        <row r="27695">
          <cell r="A27695" t="str">
            <v>UCW-34133</v>
          </cell>
          <cell r="B27695" t="str">
            <v>MAC NPL Listing July'26</v>
          </cell>
          <cell r="C27695" t="str">
            <v>CLOSED Due to Inactive/Insufficient Information</v>
          </cell>
          <cell r="D27695" t="str">
            <v>Medium</v>
          </cell>
          <cell r="E27695" t="str">
            <v>Chirag Dubal</v>
          </cell>
          <cell r="F27695" t="str">
            <v>Shraddha Dighe</v>
          </cell>
          <cell r="G27695">
            <v>46212.651388888888</v>
          </cell>
          <cell r="H27695">
            <v>46258.544444444444</v>
          </cell>
        </row>
        <row r="27696">
          <cell r="A27696" t="str">
            <v>UCW-34128</v>
          </cell>
          <cell r="B27696" t="str">
            <v>Platform Addition Request - Kbeauty on Luxury</v>
          </cell>
          <cell r="C27696" t="str">
            <v>CLOSED</v>
          </cell>
          <cell r="D27696" t="str">
            <v>Medium</v>
          </cell>
          <cell r="E27696" t="str">
            <v>Chirag Dubal</v>
          </cell>
          <cell r="F27696" t="str">
            <v>Shraddha Dighe</v>
          </cell>
          <cell r="G27696">
            <v>46212.613194444442</v>
          </cell>
          <cell r="H27696">
            <v>46222.355555555558</v>
          </cell>
        </row>
        <row r="27697">
          <cell r="A27697" t="str">
            <v>UCW-34126</v>
          </cell>
          <cell r="B27697" t="str">
            <v>TataCliq: AVI-Variants Sole Image Updation</v>
          </cell>
          <cell r="C27697" t="str">
            <v>CLOSED</v>
          </cell>
          <cell r="D27697" t="str">
            <v>Medium</v>
          </cell>
          <cell r="E27697" t="str">
            <v>Mohd Tahir Shaikh</v>
          </cell>
          <cell r="F27697" t="str">
            <v>Shraddha Dighe</v>
          </cell>
          <cell r="G27697">
            <v>46212.609722222223</v>
          </cell>
          <cell r="H27697">
            <v>46222.355555555558</v>
          </cell>
        </row>
        <row r="27698">
          <cell r="A27698" t="str">
            <v>UCW-34121</v>
          </cell>
          <cell r="B27698" t="str">
            <v xml:space="preserve">Clear Men Shampoo Listing </v>
          </cell>
          <cell r="C27698" t="str">
            <v>CLOSED</v>
          </cell>
          <cell r="D27698" t="str">
            <v>Medium</v>
          </cell>
          <cell r="E27698" t="str">
            <v>Chirag Dubal</v>
          </cell>
          <cell r="F27698" t="str">
            <v>Shraddha Dighe</v>
          </cell>
          <cell r="G27698">
            <v>46212.59652777778</v>
          </cell>
          <cell r="H27698">
            <v>46216.430555555555</v>
          </cell>
        </row>
        <row r="27699">
          <cell r="A27699" t="str">
            <v>UCW-34094</v>
          </cell>
          <cell r="B27699" t="str">
            <v>ShimmerTots | Jewellery | 129400 | 07-07-2026 (35)</v>
          </cell>
          <cell r="C27699" t="str">
            <v>CLOSED</v>
          </cell>
          <cell r="D27699" t="str">
            <v>Medium</v>
          </cell>
          <cell r="E27699" t="str">
            <v>Chirag Dubal</v>
          </cell>
          <cell r="F27699" t="str">
            <v>Shraddha Dighe</v>
          </cell>
          <cell r="G27699">
            <v>46211.661805555559</v>
          </cell>
          <cell r="H27699">
            <v>46213.770138888889</v>
          </cell>
        </row>
        <row r="27700">
          <cell r="A27700" t="str">
            <v>UCW-34093</v>
          </cell>
          <cell r="B27700" t="str">
            <v>Giva | Silver Jewellery | 125927 | 07-07-2026 (16SKUs) | Rakhi collection</v>
          </cell>
          <cell r="C27700" t="str">
            <v>CLOSED</v>
          </cell>
          <cell r="D27700" t="str">
            <v>Medium</v>
          </cell>
          <cell r="E27700" t="str">
            <v>Chirag Dubal</v>
          </cell>
          <cell r="F27700" t="str">
            <v>Shraddha Dighe</v>
          </cell>
          <cell r="G27700">
            <v>46211.658333333333</v>
          </cell>
          <cell r="H27700">
            <v>46219.522916666669</v>
          </cell>
        </row>
        <row r="27701">
          <cell r="A27701" t="str">
            <v>UCW-34091</v>
          </cell>
          <cell r="B27701" t="str">
            <v>Voylla | Adhoc | Fashion Jewelry | 124186 | 07.07.2026 (38skus)</v>
          </cell>
          <cell r="C27701" t="str">
            <v>CLOSED</v>
          </cell>
          <cell r="D27701" t="str">
            <v>Medium</v>
          </cell>
          <cell r="E27701" t="str">
            <v>Chirag Dubal</v>
          </cell>
          <cell r="F27701" t="str">
            <v>Shraddha Dighe</v>
          </cell>
          <cell r="G27701">
            <v>46211.655555555553</v>
          </cell>
          <cell r="H27701">
            <v>46214.690972222219</v>
          </cell>
        </row>
        <row r="27702">
          <cell r="A27702" t="str">
            <v>UCW-34086</v>
          </cell>
          <cell r="B27702" t="str">
            <v xml:space="preserve">Clone-Catwalk catalogue </v>
          </cell>
          <cell r="C27702" t="str">
            <v>CLOSED Due to Inactive/Insufficient Information</v>
          </cell>
          <cell r="D27702" t="str">
            <v>Medium</v>
          </cell>
          <cell r="E27702" t="str">
            <v>Chirag Dubal</v>
          </cell>
          <cell r="F27702" t="str">
            <v>netscribes</v>
          </cell>
          <cell r="G27702">
            <v>46211.636805555558</v>
          </cell>
          <cell r="H27702">
            <v>46223.473611111112</v>
          </cell>
        </row>
        <row r="27703">
          <cell r="A27703" t="str">
            <v>UCW-34075</v>
          </cell>
          <cell r="B27703" t="str">
            <v>MONKSTORY - Footwear - 06/07/2026 - 84 SKUs</v>
          </cell>
          <cell r="C27703" t="str">
            <v>CLOSED</v>
          </cell>
          <cell r="D27703" t="str">
            <v>Medium</v>
          </cell>
          <cell r="E27703" t="str">
            <v>Chirag Dubal</v>
          </cell>
          <cell r="F27703" t="str">
            <v>Shraddha Dighe</v>
          </cell>
          <cell r="G27703">
            <v>46211.571527777778</v>
          </cell>
          <cell r="H27703">
            <v>46213.759027777778</v>
          </cell>
        </row>
        <row r="27704">
          <cell r="A27704" t="str">
            <v>UCW-34069</v>
          </cell>
          <cell r="B27704" t="str">
            <v>PDP Images not Reflecting</v>
          </cell>
          <cell r="C27704" t="str">
            <v>CLOSED</v>
          </cell>
          <cell r="D27704" t="str">
            <v>Medium</v>
          </cell>
          <cell r="E27704" t="str">
            <v>netscribes</v>
          </cell>
          <cell r="F27704" t="str">
            <v>Shloka Chakre</v>
          </cell>
          <cell r="G27704">
            <v>46211.544444444444</v>
          </cell>
          <cell r="H27704">
            <v>46212.55</v>
          </cell>
        </row>
        <row r="27705">
          <cell r="A27705" t="str">
            <v>UCW-34059</v>
          </cell>
          <cell r="B27705" t="str">
            <v>MNY | Lifter Gel Update  |  TATACLIQ - Fashion | Seller Code 125928</v>
          </cell>
          <cell r="C27705" t="str">
            <v>CLOSED</v>
          </cell>
          <cell r="D27705" t="str">
            <v>Medium</v>
          </cell>
          <cell r="E27705" t="str">
            <v>Chirag Dubal</v>
          </cell>
          <cell r="F27705" t="str">
            <v>Shraddha Dighe</v>
          </cell>
          <cell r="G27705">
            <v>46210.841666666667</v>
          </cell>
          <cell r="H27705">
            <v>46213.862500000003</v>
          </cell>
        </row>
        <row r="27706">
          <cell r="A27706" t="str">
            <v>UCW-34056</v>
          </cell>
          <cell r="B27706" t="str">
            <v>Sqintalk x Tatacliq : Thank you Farmer New SKUs</v>
          </cell>
          <cell r="C27706" t="str">
            <v>CLOSED</v>
          </cell>
          <cell r="D27706" t="str">
            <v>Medium</v>
          </cell>
          <cell r="E27706" t="str">
            <v>Chirag Dubal</v>
          </cell>
          <cell r="F27706" t="str">
            <v>Shraddha Dighe</v>
          </cell>
          <cell r="G27706">
            <v>46210.830555555556</v>
          </cell>
          <cell r="H27706">
            <v>46213.753472222219</v>
          </cell>
        </row>
        <row r="27707">
          <cell r="A27707" t="str">
            <v>UCW-34037</v>
          </cell>
          <cell r="B27707" t="str">
            <v>CLONE - Tata Cliq  - New Listing - Iceberg / BMW / Trussardi (New Brands)</v>
          </cell>
          <cell r="C27707" t="str">
            <v>CLOSED</v>
          </cell>
          <cell r="D27707" t="str">
            <v>Medium</v>
          </cell>
          <cell r="E27707" t="str">
            <v>Chirag Dubal</v>
          </cell>
          <cell r="F27707" t="str">
            <v>netscribes</v>
          </cell>
          <cell r="G27707">
            <v>46210.744444444441</v>
          </cell>
          <cell r="H27707">
            <v>46212.604861111111</v>
          </cell>
        </row>
        <row r="27708">
          <cell r="A27708" t="str">
            <v>UCW-34020</v>
          </cell>
          <cell r="B27708" t="str">
            <v>Sweet Dreams - Kids Apparel - 01-07-2026</v>
          </cell>
          <cell r="C27708" t="str">
            <v>CLOSED</v>
          </cell>
          <cell r="D27708" t="str">
            <v>Medium</v>
          </cell>
          <cell r="E27708" t="str">
            <v>Chirag Dubal</v>
          </cell>
          <cell r="F27708" t="str">
            <v>Shraddha Dighe</v>
          </cell>
          <cell r="G27708">
            <v>46210.666666666664</v>
          </cell>
          <cell r="H27708">
            <v>46214.665277777778</v>
          </cell>
        </row>
        <row r="27709">
          <cell r="A27709" t="str">
            <v>UCW-34017</v>
          </cell>
          <cell r="B27709" t="str">
            <v>MNY | Shine Stopper Update  |  TATACLIQ - Fashion | Seller Code 125928</v>
          </cell>
          <cell r="C27709" t="str">
            <v>CLOSED</v>
          </cell>
          <cell r="D27709" t="str">
            <v>Medium</v>
          </cell>
          <cell r="E27709" t="str">
            <v>Chirag Dubal</v>
          </cell>
          <cell r="F27709" t="str">
            <v>Shraddha Dighe</v>
          </cell>
          <cell r="G27709">
            <v>46210.65347222222</v>
          </cell>
          <cell r="H27709">
            <v>46222.354861111111</v>
          </cell>
        </row>
        <row r="27710">
          <cell r="A27710" t="str">
            <v>UCW-34012</v>
          </cell>
          <cell r="B27710" t="str">
            <v>Andamen-TCR Summer &amp; Prints 9th July New collection</v>
          </cell>
          <cell r="C27710" t="str">
            <v>CLOSED</v>
          </cell>
          <cell r="D27710" t="str">
            <v>Medium</v>
          </cell>
          <cell r="E27710" t="str">
            <v>Chirag Dubal</v>
          </cell>
          <cell r="F27710" t="str">
            <v>Shraddha Dighe</v>
          </cell>
          <cell r="G27710">
            <v>46210.638194444444</v>
          </cell>
          <cell r="H27710">
            <v>46213.745833333334</v>
          </cell>
        </row>
        <row r="27711">
          <cell r="A27711" t="str">
            <v>UCW-34011</v>
          </cell>
          <cell r="B27711" t="str">
            <v>Skinn|Fastrack X perfume X 125928 X TCF X 11.05.2026 (Pending 3)</v>
          </cell>
          <cell r="C27711" t="str">
            <v>CLOSED</v>
          </cell>
          <cell r="D27711" t="str">
            <v>Medium</v>
          </cell>
          <cell r="E27711" t="str">
            <v>Chirag Dubal</v>
          </cell>
          <cell r="F27711" t="str">
            <v>Shraddha Dighe</v>
          </cell>
          <cell r="G27711">
            <v>46210.633333333331</v>
          </cell>
          <cell r="H27711">
            <v>46211.494444444441</v>
          </cell>
        </row>
        <row r="27712">
          <cell r="A27712" t="str">
            <v>UCW-34010</v>
          </cell>
          <cell r="B27712" t="str">
            <v>Honasa Updated A+ and E-Commerce Creatives- Tata Cliq (July-1)</v>
          </cell>
          <cell r="C27712" t="str">
            <v>CLOSED</v>
          </cell>
          <cell r="D27712" t="str">
            <v>Medium</v>
          </cell>
          <cell r="E27712" t="str">
            <v>Chirag Dubal</v>
          </cell>
          <cell r="F27712" t="str">
            <v>Shraddha Dighe</v>
          </cell>
          <cell r="G27712">
            <v>46210.630555555559</v>
          </cell>
          <cell r="H27712">
            <v>46261.643055555556</v>
          </cell>
        </row>
        <row r="27713">
          <cell r="A27713" t="str">
            <v>UCW-34006</v>
          </cell>
          <cell r="B27713" t="str">
            <v>Cloned- BERRYLICIOUS + Apparel + Annapurna Impex (128094) + 03/05/2026</v>
          </cell>
          <cell r="C27713" t="str">
            <v>CLOSED</v>
          </cell>
          <cell r="D27713" t="str">
            <v>Medium</v>
          </cell>
          <cell r="E27713" t="str">
            <v>Chirag Dubal</v>
          </cell>
          <cell r="F27713" t="str">
            <v>netscribes</v>
          </cell>
          <cell r="G27713">
            <v>46210.623611111114</v>
          </cell>
          <cell r="H27713">
            <v>46214.65347222222</v>
          </cell>
        </row>
        <row r="27714">
          <cell r="A27714" t="str">
            <v>UCW-34005</v>
          </cell>
          <cell r="B27714" t="str">
            <v>Tata Cerruti Cataloguing 3rd July'26</v>
          </cell>
          <cell r="C27714" t="str">
            <v>CLOSED Due to Inactive/Insufficient Information</v>
          </cell>
          <cell r="D27714" t="str">
            <v>Medium</v>
          </cell>
          <cell r="E27714" t="str">
            <v>Chirag Dubal</v>
          </cell>
          <cell r="F27714" t="str">
            <v>Shraddha Dighe</v>
          </cell>
          <cell r="G27714">
            <v>46210.62222222222</v>
          </cell>
          <cell r="H27714">
            <v>46216.407638888886</v>
          </cell>
        </row>
        <row r="27715">
          <cell r="A27715" t="str">
            <v>UCW-34003</v>
          </cell>
          <cell r="B27715" t="str">
            <v>PUREARTH TATA Final Catalogue Update</v>
          </cell>
          <cell r="C27715" t="str">
            <v>CLOSED</v>
          </cell>
          <cell r="D27715" t="str">
            <v>Medium</v>
          </cell>
          <cell r="E27715" t="str">
            <v>Chirag Dubal</v>
          </cell>
          <cell r="F27715" t="str">
            <v>Shraddha Dighe</v>
          </cell>
          <cell r="G27715">
            <v>46210.619444444441</v>
          </cell>
          <cell r="H27715">
            <v>46211.408333333333</v>
          </cell>
        </row>
        <row r="27716">
          <cell r="A27716" t="str">
            <v>UCW-34001</v>
          </cell>
          <cell r="B27716" t="str">
            <v>Ktein - Content Sheet</v>
          </cell>
          <cell r="C27716" t="str">
            <v>CLOSED</v>
          </cell>
          <cell r="D27716" t="str">
            <v>Medium</v>
          </cell>
          <cell r="E27716" t="str">
            <v>Chirag Dubal</v>
          </cell>
          <cell r="F27716" t="str">
            <v>Shraddha Dighe</v>
          </cell>
          <cell r="G27716">
            <v>46210.617361111108</v>
          </cell>
          <cell r="H27716">
            <v>46216.552083333336</v>
          </cell>
        </row>
        <row r="27717">
          <cell r="A27717" t="str">
            <v>UCW-33986</v>
          </cell>
          <cell r="B27717" t="str">
            <v>Colors Queen || Makeup || 129094 || 04-07-2026</v>
          </cell>
          <cell r="C27717" t="str">
            <v>CLOSED</v>
          </cell>
          <cell r="D27717" t="str">
            <v>Medium</v>
          </cell>
          <cell r="E27717" t="str">
            <v>Chirag Dubal</v>
          </cell>
          <cell r="F27717" t="str">
            <v>Shraddha Dighe</v>
          </cell>
          <cell r="G27717">
            <v>46210.552083333336</v>
          </cell>
          <cell r="H27717">
            <v>46212.594444444447</v>
          </cell>
        </row>
        <row r="27718">
          <cell r="A27718" t="str">
            <v>UCW-33977</v>
          </cell>
          <cell r="B27718" t="str">
            <v>Error_PUMA Catalogue : Fashion &amp; Luxury : Adults : 29th October</v>
          </cell>
          <cell r="C27718" t="str">
            <v>CLOSED</v>
          </cell>
          <cell r="D27718" t="str">
            <v>Medium</v>
          </cell>
          <cell r="E27718" t="str">
            <v>Chirag Dubal</v>
          </cell>
          <cell r="F27718" t="str">
            <v>Reagan D’souza</v>
          </cell>
          <cell r="G27718">
            <v>46210.465277777781</v>
          </cell>
          <cell r="H27718">
            <v>46238.792361111111</v>
          </cell>
        </row>
        <row r="27719">
          <cell r="A27719" t="str">
            <v>UCW-33960</v>
          </cell>
          <cell r="B27719" t="str">
            <v>New listings - Care N Class</v>
          </cell>
          <cell r="C27719" t="str">
            <v>CLOSED</v>
          </cell>
          <cell r="D27719" t="str">
            <v>Medium</v>
          </cell>
          <cell r="E27719" t="str">
            <v>Chirag Dubal</v>
          </cell>
          <cell r="F27719" t="str">
            <v>Shraddha Dighe</v>
          </cell>
          <cell r="G27719">
            <v>46209.763888888891</v>
          </cell>
          <cell r="H27719">
            <v>46218.751388888886</v>
          </cell>
        </row>
        <row r="27720">
          <cell r="A27720" t="str">
            <v>UCW-33957</v>
          </cell>
          <cell r="B27720" t="str">
            <v>Amouage Launch | TCL - Cataloguing Details | July 2026</v>
          </cell>
          <cell r="C27720" t="str">
            <v>CLOSED</v>
          </cell>
          <cell r="D27720" t="str">
            <v>Medium</v>
          </cell>
          <cell r="E27720" t="str">
            <v>Chirag Dubal</v>
          </cell>
          <cell r="F27720" t="str">
            <v>Shraddha Dighe</v>
          </cell>
          <cell r="G27720">
            <v>46209.743750000001</v>
          </cell>
          <cell r="H27720">
            <v>46258.68472222222</v>
          </cell>
        </row>
        <row r="27721">
          <cell r="A27721" t="str">
            <v>UCW-33952</v>
          </cell>
          <cell r="B27721" t="str">
            <v>OAP | Collagen Lifter Listing  |  TATACLIQ - Fashion | Seller Code 125928</v>
          </cell>
          <cell r="C27721" t="str">
            <v>CLOSED</v>
          </cell>
          <cell r="D27721" t="str">
            <v>Medium</v>
          </cell>
          <cell r="E27721" t="str">
            <v>Chirag Dubal</v>
          </cell>
          <cell r="F27721" t="str">
            <v>Shraddha Dighe</v>
          </cell>
          <cell r="G27721">
            <v>46209.709027777775</v>
          </cell>
          <cell r="H27721">
            <v>46211.507638888892</v>
          </cell>
        </row>
        <row r="27722">
          <cell r="A27722" t="str">
            <v>UCW-33950</v>
          </cell>
          <cell r="B27722" t="str">
            <v>OAP | Plump Ambition Shade Extension Listing  |  TATACLIQ - Fashion | Seller Code 125928</v>
          </cell>
          <cell r="C27722" t="str">
            <v>CLOSED</v>
          </cell>
          <cell r="D27722" t="str">
            <v>Medium</v>
          </cell>
          <cell r="E27722" t="str">
            <v>Chirag Dubal</v>
          </cell>
          <cell r="F27722" t="str">
            <v>Shraddha Dighe</v>
          </cell>
          <cell r="G27722">
            <v>46209.707638888889</v>
          </cell>
          <cell r="H27722">
            <v>46210.647916666669</v>
          </cell>
        </row>
        <row r="27723">
          <cell r="A27723" t="str">
            <v>UCW-33948</v>
          </cell>
          <cell r="B27723" t="str">
            <v>MNY | Sky Tubes Update  |  TATACLIQ - Fashion | Seller Code 125928</v>
          </cell>
          <cell r="C27723" t="str">
            <v>CLOSED</v>
          </cell>
          <cell r="D27723" t="str">
            <v>Medium</v>
          </cell>
          <cell r="E27723" t="str">
            <v>Chirag Dubal</v>
          </cell>
          <cell r="F27723" t="str">
            <v>Shraddha Dighe</v>
          </cell>
          <cell r="G27723">
            <v>46209.701388888891</v>
          </cell>
          <cell r="H27723">
            <v>46222.354861111111</v>
          </cell>
        </row>
        <row r="27724">
          <cell r="A27724" t="str">
            <v>UCW-33946</v>
          </cell>
          <cell r="B27724" t="str">
            <v>TCL - Memo Paris Images update</v>
          </cell>
          <cell r="C27724" t="str">
            <v>CLOSED</v>
          </cell>
          <cell r="D27724" t="str">
            <v>Medium</v>
          </cell>
          <cell r="E27724" t="str">
            <v>Chirag Dubal</v>
          </cell>
          <cell r="F27724" t="str">
            <v>Shraddha Dighe</v>
          </cell>
          <cell r="G27724">
            <v>46209.694444444445</v>
          </cell>
          <cell r="H27724">
            <v>46218.655555555553</v>
          </cell>
        </row>
        <row r="27725">
          <cell r="A27725" t="str">
            <v>UCW-33933</v>
          </cell>
          <cell r="B27725" t="str">
            <v>TCL X CDC Cataloging Connect</v>
          </cell>
          <cell r="C27725" t="str">
            <v>CLOSED</v>
          </cell>
          <cell r="D27725" t="str">
            <v>Medium</v>
          </cell>
          <cell r="E27725" t="str">
            <v>Chirag Dubal</v>
          </cell>
          <cell r="F27725" t="str">
            <v>Shloka Chakre</v>
          </cell>
          <cell r="G27725">
            <v>46209.637499999997</v>
          </cell>
          <cell r="H27725">
            <v>46217.679166666669</v>
          </cell>
        </row>
        <row r="27726">
          <cell r="A27726" t="str">
            <v>UCW-33927</v>
          </cell>
          <cell r="B27726" t="str">
            <v>USPA_FM_Arrow_MP_90_Batch-4 AW26 &amp; 78 SS26__124848_2-07-2026</v>
          </cell>
          <cell r="C27726" t="str">
            <v>CLOSED</v>
          </cell>
          <cell r="D27726" t="str">
            <v>Medium</v>
          </cell>
          <cell r="E27726" t="str">
            <v>Stuti Dube</v>
          </cell>
          <cell r="F27726" t="str">
            <v>Shraddha Dighe</v>
          </cell>
          <cell r="G27726">
            <v>46209.602777777778</v>
          </cell>
          <cell r="H27726">
            <v>46219.515277777777</v>
          </cell>
        </row>
        <row r="27727">
          <cell r="A27727" t="str">
            <v>UCW-33909</v>
          </cell>
          <cell r="B27727" t="str">
            <v>Roberto Cavalli - TCL - Platform addition</v>
          </cell>
          <cell r="C27727" t="str">
            <v>CLOSED</v>
          </cell>
          <cell r="D27727" t="str">
            <v>Medium</v>
          </cell>
          <cell r="E27727" t="str">
            <v>netscribes</v>
          </cell>
          <cell r="F27727" t="str">
            <v>Shraddha Dighe</v>
          </cell>
          <cell r="G27727">
            <v>46209.469444444447</v>
          </cell>
          <cell r="H27727">
            <v>46225.563888888886</v>
          </cell>
        </row>
        <row r="27728">
          <cell r="A27728" t="str">
            <v>UCW-33908</v>
          </cell>
          <cell r="B27728" t="str">
            <v>NISTRA NEW LISTING FINE JEWELLERY SILVER 129363</v>
          </cell>
          <cell r="C27728" t="str">
            <v>CLOSED</v>
          </cell>
          <cell r="D27728" t="str">
            <v>Medium</v>
          </cell>
          <cell r="E27728" t="str">
            <v>Chirag Dubal</v>
          </cell>
          <cell r="F27728" t="str">
            <v>Shraddha Dighe</v>
          </cell>
          <cell r="G27728">
            <v>46209.464583333334</v>
          </cell>
          <cell r="H27728">
            <v>46213.717361111114</v>
          </cell>
        </row>
        <row r="27729">
          <cell r="A27729" t="str">
            <v>UCW-33887</v>
          </cell>
          <cell r="B27729" t="str">
            <v>Request to Update Images</v>
          </cell>
          <cell r="C27729" t="str">
            <v>CLOSED</v>
          </cell>
          <cell r="D27729" t="str">
            <v>Medium</v>
          </cell>
          <cell r="E27729" t="str">
            <v>Chirag Dubal</v>
          </cell>
          <cell r="F27729" t="str">
            <v>Shraddha Dighe</v>
          </cell>
          <cell r="G27729">
            <v>46206.804166666669</v>
          </cell>
          <cell r="H27729">
            <v>46222.354861111111</v>
          </cell>
        </row>
        <row r="27730">
          <cell r="A27730" t="str">
            <v>UCW-33876</v>
          </cell>
          <cell r="B27730" t="str">
            <v>Tata Cliq Listings 8th June</v>
          </cell>
          <cell r="C27730" t="str">
            <v>CLOSED</v>
          </cell>
          <cell r="D27730" t="str">
            <v>Medium</v>
          </cell>
          <cell r="E27730" t="str">
            <v>Chirag Dubal</v>
          </cell>
          <cell r="F27730" t="str">
            <v>Shraddha Dighe</v>
          </cell>
          <cell r="G27730">
            <v>46206.749305555553</v>
          </cell>
          <cell r="H27730">
            <v>46212.574999999997</v>
          </cell>
        </row>
        <row r="27731">
          <cell r="A27731" t="str">
            <v>UCW-33873</v>
          </cell>
          <cell r="B27731" t="str">
            <v>Kindlife x TataCliq - Inde Wild Cataloguing Input</v>
          </cell>
          <cell r="C27731" t="str">
            <v>CLOSED Due to Inactive/Insufficient Information</v>
          </cell>
          <cell r="D27731" t="str">
            <v>Medium</v>
          </cell>
          <cell r="E27731" t="str">
            <v>Chirag Dubal</v>
          </cell>
          <cell r="F27731" t="str">
            <v>Shraddha Dighe</v>
          </cell>
          <cell r="G27731">
            <v>46206.743750000001</v>
          </cell>
          <cell r="H27731">
            <v>46211.428472222222</v>
          </cell>
        </row>
        <row r="27732">
          <cell r="A27732" t="str">
            <v>UCW-33869</v>
          </cell>
          <cell r="B27732" t="str">
            <v>OAP | GB Serum PDP Update |  TATACLIQ - Fashion | Seller Code 125928</v>
          </cell>
          <cell r="C27732" t="str">
            <v>CLOSED</v>
          </cell>
          <cell r="D27732" t="str">
            <v>Medium</v>
          </cell>
          <cell r="E27732" t="str">
            <v>Chirag Dubal</v>
          </cell>
          <cell r="F27732" t="str">
            <v>Shraddha Dighe</v>
          </cell>
          <cell r="G27732">
            <v>46206.722916666666</v>
          </cell>
          <cell r="H27732">
            <v>46234.558333333334</v>
          </cell>
        </row>
        <row r="27733">
          <cell r="A27733" t="str">
            <v>UCW-33868</v>
          </cell>
          <cell r="B27733" t="str">
            <v>Tatacliq Footwear  Batch 23 (June) _USPA_30-06-2026</v>
          </cell>
          <cell r="C27733" t="str">
            <v>CLOSED</v>
          </cell>
          <cell r="D27733" t="str">
            <v>Medium</v>
          </cell>
          <cell r="E27733" t="str">
            <v>Chirag Dubal</v>
          </cell>
          <cell r="F27733" t="str">
            <v>Shraddha Dighe</v>
          </cell>
          <cell r="G27733">
            <v>46206.722222222219</v>
          </cell>
          <cell r="H27733">
            <v>46210.674305555556</v>
          </cell>
        </row>
        <row r="27734">
          <cell r="A27734" t="str">
            <v>UCW-33865</v>
          </cell>
          <cell r="B27734" t="str">
            <v>Tata Cliq-Multi Brand-Footwear -129236 - 127776 - 01-07-2026</v>
          </cell>
          <cell r="C27734" t="str">
            <v>CLOSED</v>
          </cell>
          <cell r="D27734" t="str">
            <v>Medium</v>
          </cell>
          <cell r="E27734" t="str">
            <v>Chirag Dubal</v>
          </cell>
          <cell r="F27734" t="str">
            <v>Sneha Nadar</v>
          </cell>
          <cell r="G27734">
            <v>46206.706944444442</v>
          </cell>
          <cell r="H27734">
            <v>46210.722222222219</v>
          </cell>
        </row>
        <row r="27735">
          <cell r="A27735" t="str">
            <v>UCW-33857</v>
          </cell>
          <cell r="B27735" t="str">
            <v>PDP Tata X SKP</v>
          </cell>
          <cell r="C27735" t="str">
            <v>CLOSED</v>
          </cell>
          <cell r="D27735" t="str">
            <v>Medium</v>
          </cell>
          <cell r="E27735" t="str">
            <v>Chirag Dubal</v>
          </cell>
          <cell r="F27735" t="str">
            <v>Shraddha Dighe</v>
          </cell>
          <cell r="G27735">
            <v>46206.666666666664</v>
          </cell>
          <cell r="H27735">
            <v>46217.686111111114</v>
          </cell>
        </row>
        <row r="27736">
          <cell r="A27736" t="str">
            <v>UCW-33847</v>
          </cell>
          <cell r="B27736" t="str">
            <v>R&amp;B - Apparel - Seller Code 123986 - New Listing - 01-07-2026 (Lot 11 Women))</v>
          </cell>
          <cell r="C27736" t="str">
            <v>CLOSED</v>
          </cell>
          <cell r="D27736" t="str">
            <v>Medium</v>
          </cell>
          <cell r="E27736" t="str">
            <v>Chirag Dubal</v>
          </cell>
          <cell r="F27736" t="str">
            <v>Shraddha Dighe</v>
          </cell>
          <cell r="G27736">
            <v>46206.554861111108</v>
          </cell>
          <cell r="H27736">
            <v>46226.651388888888</v>
          </cell>
        </row>
        <row r="27737">
          <cell r="A27737" t="str">
            <v>UCW-33830</v>
          </cell>
          <cell r="B27737" t="str">
            <v>New Chain Pendant listing-7 SKUS</v>
          </cell>
          <cell r="C27737" t="str">
            <v>CLOSED</v>
          </cell>
          <cell r="D27737" t="str">
            <v>Medium</v>
          </cell>
          <cell r="E27737" t="str">
            <v>Chirag Dubal</v>
          </cell>
          <cell r="F27737" t="str">
            <v>Shraddha Dighe</v>
          </cell>
          <cell r="G27737">
            <v>46205.86041666667</v>
          </cell>
          <cell r="H27737">
            <v>46207.51458333333</v>
          </cell>
        </row>
        <row r="27738">
          <cell r="A27738" t="str">
            <v>UCW-33829</v>
          </cell>
          <cell r="B27738" t="str">
            <v>H K JEWELS | WOMEN RINGS &amp; RAKHI | 124197 | 02-07-2026</v>
          </cell>
          <cell r="C27738" t="str">
            <v>CLOSED</v>
          </cell>
          <cell r="D27738" t="str">
            <v>Medium</v>
          </cell>
          <cell r="E27738" t="str">
            <v>Chirag Dubal</v>
          </cell>
          <cell r="F27738" t="str">
            <v>Shraddha Dighe</v>
          </cell>
          <cell r="G27738">
            <v>46205.859722222223</v>
          </cell>
          <cell r="H27738">
            <v>46209.597222222219</v>
          </cell>
        </row>
        <row r="27739">
          <cell r="A27739" t="str">
            <v>UCW-33827</v>
          </cell>
          <cell r="B27739" t="str">
            <v>Giva | Silver Jewellery | 125927 | 18-06-2026 (54SKUs)</v>
          </cell>
          <cell r="C27739" t="str">
            <v>CLOSED</v>
          </cell>
          <cell r="D27739" t="str">
            <v>Medium</v>
          </cell>
          <cell r="E27739" t="str">
            <v>Chirag Dubal</v>
          </cell>
          <cell r="F27739" t="str">
            <v>Shraddha Dighe</v>
          </cell>
          <cell r="G27739">
            <v>46205.854861111111</v>
          </cell>
          <cell r="H27739">
            <v>46207.497916666667</v>
          </cell>
        </row>
        <row r="27740">
          <cell r="A27740" t="str">
            <v>UCW-33803</v>
          </cell>
          <cell r="B27740" t="str">
            <v>Sqintalk x Tatacliq : Mixsoon New SKUs</v>
          </cell>
          <cell r="C27740" t="str">
            <v>CLOSED</v>
          </cell>
          <cell r="D27740" t="str">
            <v>Medium</v>
          </cell>
          <cell r="E27740" t="str">
            <v>Chirag Dubal</v>
          </cell>
          <cell r="F27740" t="str">
            <v>Shraddha Dighe</v>
          </cell>
          <cell r="G27740">
            <v>46205.681250000001</v>
          </cell>
          <cell r="H27740">
            <v>46239.52847222222</v>
          </cell>
        </row>
        <row r="27741">
          <cell r="A27741" t="str">
            <v>UCW-33802</v>
          </cell>
          <cell r="B27741" t="str">
            <v>IKONIC ME - NEW LITINGS 30h June '26  - TATA CLIQ</v>
          </cell>
          <cell r="C27741" t="str">
            <v>CLOSED</v>
          </cell>
          <cell r="D27741" t="str">
            <v>Medium</v>
          </cell>
          <cell r="E27741" t="str">
            <v>Chirag Dubal</v>
          </cell>
          <cell r="F27741" t="str">
            <v>Shraddha Dighe</v>
          </cell>
          <cell r="G27741">
            <v>46205.675000000003</v>
          </cell>
          <cell r="H27741">
            <v>46209.575694444444</v>
          </cell>
        </row>
        <row r="27742">
          <cell r="A27742" t="str">
            <v>UCW-33801</v>
          </cell>
          <cell r="B27742" t="str">
            <v>Tata Cliq - New listing - Fragrance &amp; Fragrance Gift Set (30-06-2026)</v>
          </cell>
          <cell r="C27742" t="str">
            <v>CLOSED</v>
          </cell>
          <cell r="D27742" t="str">
            <v>Medium</v>
          </cell>
          <cell r="E27742" t="str">
            <v>Chirag Dubal</v>
          </cell>
          <cell r="F27742" t="str">
            <v>Shraddha Dighe</v>
          </cell>
          <cell r="G27742">
            <v>46205.670138888891</v>
          </cell>
          <cell r="H27742">
            <v>46209.557638888888</v>
          </cell>
        </row>
        <row r="27743">
          <cell r="A27743" t="str">
            <v>UCW-33798</v>
          </cell>
          <cell r="B27743" t="str">
            <v>TC LUX Asics Footwear 129537 | 30-06-2026</v>
          </cell>
          <cell r="C27743" t="str">
            <v>CLOSED</v>
          </cell>
          <cell r="D27743" t="str">
            <v>Medium</v>
          </cell>
          <cell r="E27743" t="str">
            <v>Chirag Dubal</v>
          </cell>
          <cell r="F27743" t="str">
            <v>Shraddha Dighe</v>
          </cell>
          <cell r="G27743">
            <v>46205.662499999999</v>
          </cell>
          <cell r="H27743">
            <v>46207.486805555556</v>
          </cell>
        </row>
        <row r="27744">
          <cell r="A27744" t="str">
            <v>UCW-33795</v>
          </cell>
          <cell r="B27744" t="str">
            <v>TataCliq x O3+ New Launch 30-06-2026</v>
          </cell>
          <cell r="C27744" t="str">
            <v>CLOSED</v>
          </cell>
          <cell r="D27744" t="str">
            <v>Medium</v>
          </cell>
          <cell r="E27744" t="str">
            <v>Chirag Dubal</v>
          </cell>
          <cell r="F27744" t="str">
            <v>Shraddha Dighe</v>
          </cell>
          <cell r="G27744">
            <v>46205.645138888889</v>
          </cell>
          <cell r="H27744">
            <v>46207.477777777778</v>
          </cell>
        </row>
        <row r="27745">
          <cell r="A27745" t="str">
            <v>UCW-33789</v>
          </cell>
          <cell r="B27745" t="str">
            <v>Tata Cliq -  Fragrance Images &amp; Video update</v>
          </cell>
          <cell r="C27745" t="str">
            <v>CLOSED</v>
          </cell>
          <cell r="D27745" t="str">
            <v>Medium</v>
          </cell>
          <cell r="E27745" t="str">
            <v>Chirag Dubal</v>
          </cell>
          <cell r="F27745" t="str">
            <v>Simi Raichel Zachariah</v>
          </cell>
          <cell r="G27745">
            <v>46205.634722222225</v>
          </cell>
          <cell r="H27745">
            <v>46218.654861111114</v>
          </cell>
        </row>
        <row r="27746">
          <cell r="A27746" t="str">
            <v>UCW-33748</v>
          </cell>
          <cell r="B27746" t="str">
            <v>Touch925 - Image Update - Jewellery - 01 July 2026</v>
          </cell>
          <cell r="C27746" t="str">
            <v>CLOSED</v>
          </cell>
          <cell r="D27746" t="str">
            <v>Medium</v>
          </cell>
          <cell r="E27746" t="str">
            <v>Chirag Dubal</v>
          </cell>
          <cell r="F27746" t="str">
            <v>Shraddha Dighe</v>
          </cell>
          <cell r="G27746">
            <v>46204.654861111114</v>
          </cell>
          <cell r="H27746">
            <v>46217.759722222225</v>
          </cell>
        </row>
        <row r="27747">
          <cell r="A27747" t="str">
            <v>UCW-33743</v>
          </cell>
          <cell r="B27747" t="str">
            <v>EAN Update TATA</v>
          </cell>
          <cell r="C27747" t="str">
            <v>CLOSED</v>
          </cell>
          <cell r="D27747" t="str">
            <v>Medium</v>
          </cell>
          <cell r="E27747" t="str">
            <v>Chirag Dubal</v>
          </cell>
          <cell r="F27747" t="str">
            <v>Shraddha Dighe</v>
          </cell>
          <cell r="G27747">
            <v>46204.638888888891</v>
          </cell>
          <cell r="H27747">
            <v>46210.469444444447</v>
          </cell>
        </row>
        <row r="27748">
          <cell r="A27748" t="str">
            <v>UCW-33742</v>
          </cell>
          <cell r="B27748" t="str">
            <v>EAN Update Tata RR Sealed ends</v>
          </cell>
          <cell r="C27748" t="str">
            <v>CLOSED</v>
          </cell>
          <cell r="D27748" t="str">
            <v>Medium</v>
          </cell>
          <cell r="E27748" t="str">
            <v>Chirag Dubal</v>
          </cell>
          <cell r="F27748" t="str">
            <v>Shraddha Dighe</v>
          </cell>
          <cell r="G27748">
            <v>46204.636111111111</v>
          </cell>
          <cell r="H27748">
            <v>46207.513194444444</v>
          </cell>
        </row>
        <row r="27749">
          <cell r="A27749" t="str">
            <v>UCW-33738</v>
          </cell>
          <cell r="B27749" t="str">
            <v>TataCliq: New Lot-2 NIT Category New Articles</v>
          </cell>
          <cell r="C27749" t="str">
            <v>CLOSED</v>
          </cell>
          <cell r="D27749" t="str">
            <v>Medium</v>
          </cell>
          <cell r="E27749" t="str">
            <v>Chirag Dubal</v>
          </cell>
          <cell r="F27749" t="str">
            <v>Shloka Chakre</v>
          </cell>
          <cell r="G27749">
            <v>46204.613194444442</v>
          </cell>
          <cell r="H27749">
            <v>46206.518055555556</v>
          </cell>
        </row>
        <row r="27750">
          <cell r="A27750" t="str">
            <v>UCW-33737</v>
          </cell>
          <cell r="B27750" t="str">
            <v>Isharya-Tata Cliq-High Travel- Line sheet</v>
          </cell>
          <cell r="C27750" t="str">
            <v>CLOSED</v>
          </cell>
          <cell r="D27750" t="str">
            <v>Medium</v>
          </cell>
          <cell r="E27750" t="str">
            <v>Chirag Dubal</v>
          </cell>
          <cell r="F27750" t="str">
            <v>Shraddha Dighe</v>
          </cell>
          <cell r="G27750">
            <v>46204.605555555558</v>
          </cell>
          <cell r="H27750">
            <v>46206.464583333334</v>
          </cell>
        </row>
        <row r="27751">
          <cell r="A27751" t="str">
            <v>UCW-33732</v>
          </cell>
          <cell r="B27751" t="str">
            <v>New 13 Combos List</v>
          </cell>
          <cell r="C27751" t="str">
            <v>CLOSED</v>
          </cell>
          <cell r="D27751" t="str">
            <v>Medium</v>
          </cell>
          <cell r="E27751" t="str">
            <v>Chirag Dubal</v>
          </cell>
          <cell r="F27751" t="str">
            <v>Shraddha Dighe</v>
          </cell>
          <cell r="G27751">
            <v>46204.538888888892</v>
          </cell>
          <cell r="H27751">
            <v>46209.55</v>
          </cell>
        </row>
        <row r="27752">
          <cell r="A27752" t="str">
            <v>UCW-33731</v>
          </cell>
          <cell r="B27752" t="str">
            <v>Plix - Skincare Pending - UCW-29413</v>
          </cell>
          <cell r="C27752" t="str">
            <v>CLOSED</v>
          </cell>
          <cell r="D27752" t="str">
            <v>Medium</v>
          </cell>
          <cell r="E27752" t="str">
            <v>Chirag Dubal</v>
          </cell>
          <cell r="F27752" t="str">
            <v>Shraddha Dighe</v>
          </cell>
          <cell r="G27752">
            <v>46204.527083333334</v>
          </cell>
          <cell r="H27752">
            <v>46205.524305555555</v>
          </cell>
        </row>
        <row r="27753">
          <cell r="A27753" t="str">
            <v>UCW-33730</v>
          </cell>
          <cell r="B27753" t="str">
            <v>New Products Listings - 30.6.26 | CDC - ON Footwear</v>
          </cell>
          <cell r="C27753" t="str">
            <v>CLOSED</v>
          </cell>
          <cell r="D27753" t="str">
            <v>Medium</v>
          </cell>
          <cell r="E27753" t="str">
            <v>netscribes</v>
          </cell>
          <cell r="F27753" t="str">
            <v>Shloka Chakre</v>
          </cell>
          <cell r="G27753">
            <v>46204.509027777778</v>
          </cell>
          <cell r="H27753">
            <v>46205.461805555555</v>
          </cell>
        </row>
        <row r="27754">
          <cell r="A27754" t="str">
            <v>UCW-33729</v>
          </cell>
          <cell r="B27754" t="str">
            <v>Image Revamp (212 SKUs) - Touch925</v>
          </cell>
          <cell r="C27754" t="str">
            <v>CLOSED Due to Inactive/Insufficient Information</v>
          </cell>
          <cell r="D27754" t="str">
            <v>Medium</v>
          </cell>
          <cell r="E27754" t="str">
            <v>Chirag Dubal</v>
          </cell>
          <cell r="F27754" t="str">
            <v>Shraddha Dighe</v>
          </cell>
          <cell r="G27754">
            <v>46204.504166666666</v>
          </cell>
          <cell r="H27754">
            <v>46210.713194444441</v>
          </cell>
        </row>
        <row r="27755">
          <cell r="A27755" t="str">
            <v>UCW-33728</v>
          </cell>
          <cell r="B27755" t="str">
            <v>Palmonas | Fashion Jwellery | 128366 | 30-06-2026 (136 SKUs)</v>
          </cell>
          <cell r="C27755" t="str">
            <v>CLOSED</v>
          </cell>
          <cell r="D27755" t="str">
            <v>Medium</v>
          </cell>
          <cell r="E27755" t="str">
            <v>Chirag Dubal</v>
          </cell>
          <cell r="F27755" t="str">
            <v>Shraddha Dighe</v>
          </cell>
          <cell r="G27755">
            <v>46204.50277777778</v>
          </cell>
          <cell r="H27755">
            <v>46206.438194444447</v>
          </cell>
        </row>
        <row r="27756">
          <cell r="A27756" t="str">
            <v>UCW-33727</v>
          </cell>
          <cell r="B27756" t="str">
            <v>Fabindia – Apparel – Seller Code-126453 – SKU Count-291 – Style Count-50 – 29-06-2026</v>
          </cell>
          <cell r="C27756" t="str">
            <v>CLOSED</v>
          </cell>
          <cell r="D27756" t="str">
            <v>Medium</v>
          </cell>
          <cell r="E27756" t="str">
            <v>Chirag Dubal</v>
          </cell>
          <cell r="F27756" t="str">
            <v>Shraddha Dighe</v>
          </cell>
          <cell r="G27756">
            <v>46204.5</v>
          </cell>
          <cell r="H27756">
            <v>46212.534722222219</v>
          </cell>
        </row>
        <row r="27757">
          <cell r="A27757" t="str">
            <v>UCW-33723</v>
          </cell>
          <cell r="B27757" t="str">
            <v>New Brand Listing Atelier Materi</v>
          </cell>
          <cell r="C27757" t="str">
            <v>CLOSED</v>
          </cell>
          <cell r="D27757" t="str">
            <v>Medium</v>
          </cell>
          <cell r="E27757" t="str">
            <v>Chirag Dubal</v>
          </cell>
          <cell r="F27757" t="str">
            <v>Shraddha Dighe</v>
          </cell>
          <cell r="G27757">
            <v>46204.479861111111</v>
          </cell>
          <cell r="H27757">
            <v>46213.700694444444</v>
          </cell>
        </row>
        <row r="27758">
          <cell r="A27758" t="str">
            <v>UCW-33715</v>
          </cell>
          <cell r="B27758" t="str">
            <v>Reactivation of old SKUs &amp; Image Revamp - Touch925</v>
          </cell>
          <cell r="C27758" t="str">
            <v>CLOSED</v>
          </cell>
          <cell r="D27758" t="str">
            <v>Medium</v>
          </cell>
          <cell r="E27758" t="str">
            <v>Chirag Dubal</v>
          </cell>
          <cell r="F27758" t="str">
            <v>Shraddha Dighe</v>
          </cell>
          <cell r="G27758">
            <v>46203.767361111109</v>
          </cell>
          <cell r="H27758">
            <v>46205.540277777778</v>
          </cell>
        </row>
        <row r="27759">
          <cell r="A27759" t="str">
            <v>UCW-33712</v>
          </cell>
          <cell r="B27759" t="str">
            <v>OAP | Hair Mask Listing | Tata Cliq Fashion |125928</v>
          </cell>
          <cell r="C27759" t="str">
            <v>CLOSED</v>
          </cell>
          <cell r="D27759" t="str">
            <v>Medium</v>
          </cell>
          <cell r="E27759" t="str">
            <v>Chirag Dubal</v>
          </cell>
          <cell r="F27759" t="str">
            <v>Shraddha Dighe</v>
          </cell>
          <cell r="G27759">
            <v>46203.761805555558</v>
          </cell>
          <cell r="H27759">
            <v>46207.473611111112</v>
          </cell>
        </row>
        <row r="27760">
          <cell r="A27760" t="str">
            <v>UCW-33708</v>
          </cell>
          <cell r="B27760" t="str">
            <v>The Souled Store Menswear Apparel 123858 26-06-2026</v>
          </cell>
          <cell r="C27760" t="str">
            <v>CLOSED</v>
          </cell>
          <cell r="D27760" t="str">
            <v>Medium</v>
          </cell>
          <cell r="E27760" t="str">
            <v>Chirag Dubal</v>
          </cell>
          <cell r="F27760" t="str">
            <v>Shraddha Dighe</v>
          </cell>
          <cell r="G27760">
            <v>46203.740277777775</v>
          </cell>
          <cell r="H27760">
            <v>46210.634722222225</v>
          </cell>
        </row>
        <row r="27761">
          <cell r="A27761" t="str">
            <v>UCW-33706</v>
          </cell>
          <cell r="B27761" t="str">
            <v>The Souled Store Womenswear Apparel 123858 26-06-2026</v>
          </cell>
          <cell r="C27761" t="str">
            <v>CLOSED</v>
          </cell>
          <cell r="D27761" t="str">
            <v>Medium</v>
          </cell>
          <cell r="E27761" t="str">
            <v>Chirag Dubal</v>
          </cell>
          <cell r="F27761" t="str">
            <v>Shraddha Dighe</v>
          </cell>
          <cell r="G27761">
            <v>46203.734027777777</v>
          </cell>
          <cell r="H27761">
            <v>46212.51666666667</v>
          </cell>
        </row>
        <row r="27762">
          <cell r="A27762" t="str">
            <v>UCW-33705</v>
          </cell>
          <cell r="B27762" t="str">
            <v>Tata Cliq Listing_03-06-2026 Lavie Luxe Perfume</v>
          </cell>
          <cell r="C27762" t="str">
            <v>CLOSED</v>
          </cell>
          <cell r="D27762" t="str">
            <v>Medium</v>
          </cell>
          <cell r="E27762" t="str">
            <v>Chirag Dubal</v>
          </cell>
          <cell r="F27762" t="str">
            <v>Shraddha Dighe</v>
          </cell>
          <cell r="G27762">
            <v>46203.727777777778</v>
          </cell>
          <cell r="H27762">
            <v>46205.518750000003</v>
          </cell>
        </row>
        <row r="27763">
          <cell r="A27763" t="str">
            <v>UCW-33701</v>
          </cell>
          <cell r="B27763" t="str">
            <v>Ben Sherman Sneakers Listing</v>
          </cell>
          <cell r="C27763" t="str">
            <v>CLOSED</v>
          </cell>
          <cell r="D27763" t="str">
            <v>Medium</v>
          </cell>
          <cell r="E27763" t="str">
            <v>Chirag Dubal</v>
          </cell>
          <cell r="F27763" t="str">
            <v>Simi Raichel Zachariah</v>
          </cell>
          <cell r="G27763">
            <v>46203.720138888886</v>
          </cell>
          <cell r="H27763">
            <v>46207.463194444441</v>
          </cell>
        </row>
        <row r="27764">
          <cell r="A27764" t="str">
            <v>UCW-33694</v>
          </cell>
          <cell r="B27764" t="str">
            <v>Need to Catalogue Updation require</v>
          </cell>
          <cell r="C27764" t="str">
            <v>CLOSED</v>
          </cell>
          <cell r="D27764" t="str">
            <v>Medium</v>
          </cell>
          <cell r="E27764" t="str">
            <v>Chirag Dubal</v>
          </cell>
          <cell r="F27764" t="str">
            <v>Shraddha Dighe</v>
          </cell>
          <cell r="G27764">
            <v>46203.70416666667</v>
          </cell>
          <cell r="H27764">
            <v>46204.574305555558</v>
          </cell>
        </row>
        <row r="27765">
          <cell r="A27765" t="str">
            <v>UCW-33693</v>
          </cell>
          <cell r="B27765" t="str">
            <v>Matiere Premiere one new sku Listing</v>
          </cell>
          <cell r="C27765" t="str">
            <v>CLOSED</v>
          </cell>
          <cell r="D27765" t="str">
            <v>Medium</v>
          </cell>
          <cell r="E27765" t="str">
            <v>Chirag Dubal</v>
          </cell>
          <cell r="F27765" t="str">
            <v>Simi Raichel Zachariah</v>
          </cell>
          <cell r="G27765">
            <v>46203.703472222223</v>
          </cell>
          <cell r="H27765">
            <v>46209.543749999997</v>
          </cell>
        </row>
        <row r="27766">
          <cell r="A27766" t="str">
            <v>UCW-33692</v>
          </cell>
          <cell r="B27766" t="str">
            <v>CLONE - Tata Cliq Luxury - New listing - Natura Bissé (New launch MDB)</v>
          </cell>
          <cell r="C27766" t="str">
            <v>CLOSED</v>
          </cell>
          <cell r="D27766" t="str">
            <v>Medium</v>
          </cell>
          <cell r="E27766" t="str">
            <v>Chirag Dubal</v>
          </cell>
          <cell r="F27766" t="str">
            <v>Shraddha Dighe</v>
          </cell>
          <cell r="G27766">
            <v>46203.699305555558</v>
          </cell>
          <cell r="H27766">
            <v>46209.529166666667</v>
          </cell>
        </row>
        <row r="27767">
          <cell r="A27767" t="str">
            <v>UCW-33689</v>
          </cell>
          <cell r="B27767" t="str">
            <v>Tata Cliq Footwear Catalogue | 27-06-2026</v>
          </cell>
          <cell r="C27767" t="str">
            <v>CLOSED</v>
          </cell>
          <cell r="D27767" t="str">
            <v>Medium</v>
          </cell>
          <cell r="E27767" t="str">
            <v>Chirag Dubal</v>
          </cell>
          <cell r="F27767" t="str">
            <v>Shraddha Dighe</v>
          </cell>
          <cell r="G27767">
            <v>46203.688888888886</v>
          </cell>
          <cell r="H27767">
            <v>46205.487500000003</v>
          </cell>
        </row>
        <row r="27768">
          <cell r="A27768" t="str">
            <v>UCW-33676</v>
          </cell>
          <cell r="B27768" t="str">
            <v>New Catalog Women_Biba_25-06-2026</v>
          </cell>
          <cell r="C27768" t="str">
            <v>CLOSED</v>
          </cell>
          <cell r="D27768" t="str">
            <v>Medium</v>
          </cell>
          <cell r="E27768" t="str">
            <v>Chirag Dubal</v>
          </cell>
          <cell r="F27768" t="str">
            <v>Shraddha Dighe</v>
          </cell>
          <cell r="G27768">
            <v>46203.629166666666</v>
          </cell>
          <cell r="H27768">
            <v>46210.541666666664</v>
          </cell>
        </row>
        <row r="27769">
          <cell r="A27769" t="str">
            <v>UCW-33673</v>
          </cell>
          <cell r="B27769" t="str">
            <v>Dorsay two new skus Listing</v>
          </cell>
          <cell r="C27769" t="str">
            <v>CLOSED</v>
          </cell>
          <cell r="D27769" t="str">
            <v>Medium</v>
          </cell>
          <cell r="E27769" t="str">
            <v>Chirag Dubal</v>
          </cell>
          <cell r="F27769" t="str">
            <v>Simi Raichel Zachariah</v>
          </cell>
          <cell r="G27769">
            <v>46203.624305555553</v>
          </cell>
          <cell r="H27769">
            <v>46205.488888888889</v>
          </cell>
        </row>
        <row r="27770">
          <cell r="A27770" t="str">
            <v>UCW-33664</v>
          </cell>
          <cell r="B27770" t="str">
            <v>Tata Cliq Footwear Catalogue | 26-06-2026</v>
          </cell>
          <cell r="C27770" t="str">
            <v>CLOSED</v>
          </cell>
          <cell r="D27770" t="str">
            <v>Medium</v>
          </cell>
          <cell r="E27770" t="str">
            <v>Chirag Dubal</v>
          </cell>
          <cell r="F27770" t="str">
            <v>Shloka Chakre</v>
          </cell>
          <cell r="G27770">
            <v>46203.524305555555</v>
          </cell>
          <cell r="H27770">
            <v>46213.780555555553</v>
          </cell>
        </row>
        <row r="27771">
          <cell r="A27771" t="str">
            <v>UCW-33660</v>
          </cell>
          <cell r="B27771" t="str">
            <v>Tatacliq Catalog Rakhi Lot</v>
          </cell>
          <cell r="C27771" t="str">
            <v>CLOSED</v>
          </cell>
          <cell r="D27771" t="str">
            <v>Medium</v>
          </cell>
          <cell r="E27771" t="str">
            <v>Chirag Dubal</v>
          </cell>
          <cell r="F27771" t="str">
            <v>Shraddha Dighe</v>
          </cell>
          <cell r="G27771">
            <v>46203.50277777778</v>
          </cell>
          <cell r="H27771">
            <v>46204.589583333334</v>
          </cell>
        </row>
        <row r="27772">
          <cell r="A27772" t="str">
            <v>UCW-33658</v>
          </cell>
          <cell r="B27772" t="str">
            <v>R&amp;B - Apparel - Seller Code 123986 - New Listing - 27-06-2026 (Lot 11)</v>
          </cell>
          <cell r="C27772" t="str">
            <v>CLOSED</v>
          </cell>
          <cell r="D27772" t="str">
            <v>Medium</v>
          </cell>
          <cell r="E27772" t="str">
            <v>Chirag Dubal</v>
          </cell>
          <cell r="F27772" t="str">
            <v>Shraddha Dighe</v>
          </cell>
          <cell r="G27772">
            <v>46203.5</v>
          </cell>
          <cell r="H27772">
            <v>46213.69027777778</v>
          </cell>
        </row>
        <row r="27773">
          <cell r="A27773" t="str">
            <v>UCW-33651</v>
          </cell>
          <cell r="B27773" t="str">
            <v>New GWP Listing (July) - Tata</v>
          </cell>
          <cell r="C27773" t="str">
            <v>CLOSED</v>
          </cell>
          <cell r="D27773" t="str">
            <v>Medium</v>
          </cell>
          <cell r="E27773" t="str">
            <v>Chirag Dubal</v>
          </cell>
          <cell r="F27773" t="str">
            <v>Shraddha Dighe</v>
          </cell>
          <cell r="G27773">
            <v>46203.456250000003</v>
          </cell>
          <cell r="H27773">
            <v>46204.577777777777</v>
          </cell>
        </row>
        <row r="27774">
          <cell r="A27774" t="str">
            <v>UCW-33640</v>
          </cell>
          <cell r="B27774" t="str">
            <v>New Listing - Touch925 - 128759</v>
          </cell>
          <cell r="C27774" t="str">
            <v>CLOSED</v>
          </cell>
          <cell r="D27774" t="str">
            <v>Medium</v>
          </cell>
          <cell r="E27774" t="str">
            <v>Chirag Dubal</v>
          </cell>
          <cell r="F27774" t="str">
            <v>Shraddha Dighe</v>
          </cell>
          <cell r="G27774">
            <v>46202.745833333334</v>
          </cell>
          <cell r="H27774">
            <v>46204.553472222222</v>
          </cell>
        </row>
        <row r="27775">
          <cell r="A27775" t="str">
            <v>UCW-33639</v>
          </cell>
          <cell r="B27775" t="str">
            <v>New Listings+Rayhaan+Perfumes+126349+TCF+26th June 2026</v>
          </cell>
          <cell r="C27775" t="str">
            <v>CLOSED</v>
          </cell>
          <cell r="D27775" t="str">
            <v>Medium</v>
          </cell>
          <cell r="E27775" t="str">
            <v>Chirag Dubal</v>
          </cell>
          <cell r="F27775" t="str">
            <v>Shraddha Dighe</v>
          </cell>
          <cell r="G27775">
            <v>46202.743750000001</v>
          </cell>
          <cell r="H27775">
            <v>46204.54583333333</v>
          </cell>
        </row>
        <row r="27776">
          <cell r="A27776" t="str">
            <v>UCW-33625</v>
          </cell>
          <cell r="B27776" t="str">
            <v>Tata Lux Bugatti SS26 Lot 2 styles _Footwear_22 options _126492 25/06/2025</v>
          </cell>
          <cell r="C27776" t="str">
            <v>CLOSED</v>
          </cell>
          <cell r="D27776" t="str">
            <v>Medium</v>
          </cell>
          <cell r="E27776" t="str">
            <v>Chirag Dubal</v>
          </cell>
          <cell r="F27776" t="str">
            <v>Shloka Chakre</v>
          </cell>
          <cell r="G27776">
            <v>46202.709722222222</v>
          </cell>
          <cell r="H27776">
            <v>46210.481944444444</v>
          </cell>
        </row>
        <row r="27777">
          <cell r="A27777" t="str">
            <v>UCW-33621</v>
          </cell>
          <cell r="B27777" t="str">
            <v>TCL- New listing - Memo Paris Cap Camarat (MDP)</v>
          </cell>
          <cell r="C27777" t="str">
            <v>CLOSED</v>
          </cell>
          <cell r="D27777" t="str">
            <v>Medium</v>
          </cell>
          <cell r="E27777" t="str">
            <v>Chirag Dubal</v>
          </cell>
          <cell r="F27777" t="str">
            <v>Shraddha Dighe</v>
          </cell>
          <cell r="G27777">
            <v>46202.694444444445</v>
          </cell>
          <cell r="H27777">
            <v>46204.53402777778</v>
          </cell>
        </row>
        <row r="27778">
          <cell r="A27778" t="str">
            <v>UCW-33620</v>
          </cell>
          <cell r="B27778" t="str">
            <v>Airwrap ID New Colorway- Prussian Blue (TCL Listing)</v>
          </cell>
          <cell r="C27778" t="str">
            <v>CLOSED Due to Inactive/Insufficient Information</v>
          </cell>
          <cell r="D27778" t="str">
            <v>Medium</v>
          </cell>
          <cell r="E27778" t="str">
            <v>Chirag Dubal</v>
          </cell>
          <cell r="F27778" t="str">
            <v>Shraddha Dighe</v>
          </cell>
          <cell r="G27778">
            <v>46202.692361111112</v>
          </cell>
          <cell r="H27778">
            <v>46217.430555555555</v>
          </cell>
        </row>
        <row r="27779">
          <cell r="A27779" t="str">
            <v>UCW-33617</v>
          </cell>
          <cell r="B27779" t="str">
            <v>Tata JLO Fragrance Cataloguing 25th June'26</v>
          </cell>
          <cell r="C27779" t="str">
            <v>CLOSED Due to Inactive/Insufficient Information</v>
          </cell>
          <cell r="D27779" t="str">
            <v>Medium</v>
          </cell>
          <cell r="E27779" t="str">
            <v>Chirag Dubal</v>
          </cell>
          <cell r="F27779" t="str">
            <v>Shraddha Dighe</v>
          </cell>
          <cell r="G27779">
            <v>46202.678472222222</v>
          </cell>
          <cell r="H27779">
            <v>46204.570138888892</v>
          </cell>
        </row>
        <row r="27780">
          <cell r="A27780" t="str">
            <v>UCW-33616</v>
          </cell>
          <cell r="B27780" t="str">
            <v>Tata LID Fragrance Cataloguing 25th June'26</v>
          </cell>
          <cell r="C27780" t="str">
            <v>CLOSED</v>
          </cell>
          <cell r="D27780" t="str">
            <v>Medium</v>
          </cell>
          <cell r="E27780" t="str">
            <v>Chirag Dubal</v>
          </cell>
          <cell r="F27780" t="str">
            <v>Shraddha Dighe</v>
          </cell>
          <cell r="G27780">
            <v>46202.676388888889</v>
          </cell>
          <cell r="H27780">
            <v>46204.529861111114</v>
          </cell>
        </row>
        <row r="27781">
          <cell r="A27781" t="str">
            <v>UCW-33615</v>
          </cell>
          <cell r="B27781" t="str">
            <v>Libas Apparel 127532 19-06-2026 (NEW CATALOGUE)</v>
          </cell>
          <cell r="C27781" t="str">
            <v>CLOSED</v>
          </cell>
          <cell r="D27781" t="str">
            <v>Medium</v>
          </cell>
          <cell r="E27781" t="str">
            <v>Chirag Dubal</v>
          </cell>
          <cell r="F27781" t="str">
            <v>Shraddha Dighe</v>
          </cell>
          <cell r="G27781">
            <v>46202.67083333333</v>
          </cell>
          <cell r="H27781">
            <v>46205.628472222219</v>
          </cell>
        </row>
        <row r="27782">
          <cell r="A27782" t="str">
            <v>UCW-33611</v>
          </cell>
          <cell r="B27782" t="str">
            <v>cataloguing Information - Baccarose SKUs</v>
          </cell>
          <cell r="C27782" t="str">
            <v>CLOSED</v>
          </cell>
          <cell r="D27782" t="str">
            <v>Medium</v>
          </cell>
          <cell r="E27782" t="str">
            <v>Chirag Dubal</v>
          </cell>
          <cell r="F27782" t="str">
            <v>Shraddha Dighe</v>
          </cell>
          <cell r="G27782">
            <v>46202.65625</v>
          </cell>
          <cell r="H27782">
            <v>46204.521527777775</v>
          </cell>
        </row>
        <row r="27783">
          <cell r="A27783" t="str">
            <v>UCW-33601</v>
          </cell>
          <cell r="B27783" t="str">
            <v>New Catalogue - SCENTRA</v>
          </cell>
          <cell r="C27783" t="str">
            <v>CLOSED</v>
          </cell>
          <cell r="D27783" t="str">
            <v>Medium</v>
          </cell>
          <cell r="E27783" t="str">
            <v>Chirag Dubal</v>
          </cell>
          <cell r="F27783" t="str">
            <v>Shraddha Dighe</v>
          </cell>
          <cell r="G27783">
            <v>46202.631944444445</v>
          </cell>
          <cell r="H27783">
            <v>46204.511111111111</v>
          </cell>
        </row>
        <row r="27784">
          <cell r="A27784" t="str">
            <v>UCW-33585</v>
          </cell>
          <cell r="B27784" t="str">
            <v>CLONE - Belle Organics | Cataloguing</v>
          </cell>
          <cell r="C27784" t="str">
            <v>CLOSED</v>
          </cell>
          <cell r="D27784" t="str">
            <v>Medium</v>
          </cell>
          <cell r="E27784" t="str">
            <v>Chirag Dubal</v>
          </cell>
          <cell r="F27784" t="str">
            <v>netscribes</v>
          </cell>
          <cell r="G27784">
            <v>46202.5625</v>
          </cell>
          <cell r="H27784">
            <v>46203.493055555555</v>
          </cell>
        </row>
        <row r="27785">
          <cell r="A27785" t="str">
            <v>UCW-33576</v>
          </cell>
          <cell r="B27785" t="str">
            <v>Lotto/Footwear UPTO Lot-36/Seller code- 129247/ 24-06-2026</v>
          </cell>
          <cell r="C27785" t="str">
            <v>CLOSED</v>
          </cell>
          <cell r="D27785" t="str">
            <v>Medium</v>
          </cell>
          <cell r="E27785" t="str">
            <v>Chirag Dubal</v>
          </cell>
          <cell r="F27785" t="str">
            <v>Simi Raichel Zachariah</v>
          </cell>
          <cell r="G27785">
            <v>46202.518750000003</v>
          </cell>
          <cell r="H27785">
            <v>46203.477083333331</v>
          </cell>
        </row>
        <row r="27786">
          <cell r="A27786" t="str">
            <v>UCW-33571</v>
          </cell>
          <cell r="B27786" t="str">
            <v>Woodland / Footwear / 247 SKU's / 34 Options / 24-06-26</v>
          </cell>
          <cell r="C27786" t="str">
            <v>CLOSED</v>
          </cell>
          <cell r="D27786" t="str">
            <v>Medium</v>
          </cell>
          <cell r="E27786" t="str">
            <v>Chirag Dubal</v>
          </cell>
          <cell r="F27786" t="str">
            <v>Simi Raichel Zachariah</v>
          </cell>
          <cell r="G27786">
            <v>46202.497916666667</v>
          </cell>
          <cell r="H27786">
            <v>46204.50277777778</v>
          </cell>
        </row>
        <row r="27787">
          <cell r="A27787" t="str">
            <v>UCW-33564</v>
          </cell>
          <cell r="B27787" t="str">
            <v>Error_124246 Luxury New Balance OR Slot 2 listing 10.03.2026</v>
          </cell>
          <cell r="C27787" t="str">
            <v>CLOSED</v>
          </cell>
          <cell r="D27787" t="str">
            <v>Medium</v>
          </cell>
          <cell r="E27787" t="str">
            <v>netscribes</v>
          </cell>
          <cell r="F27787" t="str">
            <v>Reagan D’souza</v>
          </cell>
          <cell r="G27787">
            <v>46202.442361111112</v>
          </cell>
          <cell r="H27787">
            <v>46213.728472222225</v>
          </cell>
        </row>
        <row r="27788">
          <cell r="A27788" t="str">
            <v>UCW-33547</v>
          </cell>
          <cell r="B27788" t="str">
            <v>Platform Addition - Protouch</v>
          </cell>
          <cell r="C27788" t="str">
            <v>CLOSED</v>
          </cell>
          <cell r="D27788" t="str">
            <v>Medium</v>
          </cell>
          <cell r="E27788" t="str">
            <v>Chirag Dubal</v>
          </cell>
          <cell r="F27788" t="str">
            <v>Shraddha Dighe</v>
          </cell>
          <cell r="G27788">
            <v>46199.763194444444</v>
          </cell>
          <cell r="H27788">
            <v>46202.438194444447</v>
          </cell>
        </row>
        <row r="27789">
          <cell r="A27789" t="str">
            <v>UCW-33543</v>
          </cell>
          <cell r="B27789" t="str">
            <v>Sora Dora one new sku Listing</v>
          </cell>
          <cell r="C27789" t="str">
            <v>CLOSED</v>
          </cell>
          <cell r="D27789" t="str">
            <v>Medium</v>
          </cell>
          <cell r="E27789" t="str">
            <v>Chirag Dubal</v>
          </cell>
          <cell r="F27789" t="str">
            <v>Shraddha Dighe</v>
          </cell>
          <cell r="G27789">
            <v>46199.728472222225</v>
          </cell>
          <cell r="H27789">
            <v>46202.547222222223</v>
          </cell>
        </row>
        <row r="27790">
          <cell r="A27790" t="str">
            <v>UCW-33541</v>
          </cell>
          <cell r="B27790" t="str">
            <v>Sparkles Arias by Lara Dutta 34 Styles</v>
          </cell>
          <cell r="C27790" t="str">
            <v>CLOSED</v>
          </cell>
          <cell r="D27790" t="str">
            <v>Medium</v>
          </cell>
          <cell r="E27790" t="str">
            <v>Chirag Dubal</v>
          </cell>
          <cell r="F27790" t="str">
            <v>Shraddha Dighe</v>
          </cell>
          <cell r="G27790">
            <v>46199.715277777781</v>
          </cell>
          <cell r="H27790">
            <v>46203.48333333333</v>
          </cell>
        </row>
        <row r="27791">
          <cell r="A27791" t="str">
            <v>UCW-33540</v>
          </cell>
          <cell r="B27791" t="str">
            <v>New Catalouge- 26.06.2026</v>
          </cell>
          <cell r="C27791" t="str">
            <v>CLOSED</v>
          </cell>
          <cell r="D27791" t="str">
            <v>Medium</v>
          </cell>
          <cell r="E27791" t="str">
            <v>Chirag Dubal</v>
          </cell>
          <cell r="F27791" t="str">
            <v>Shraddha Dighe</v>
          </cell>
          <cell r="G27791">
            <v>46199.712500000001</v>
          </cell>
          <cell r="H27791">
            <v>46202.543749999997</v>
          </cell>
        </row>
        <row r="27792">
          <cell r="A27792" t="str">
            <v>UCW-33536</v>
          </cell>
          <cell r="B27792" t="str">
            <v>New Rakhi Catalogue 2026</v>
          </cell>
          <cell r="C27792" t="str">
            <v>CLOSED</v>
          </cell>
          <cell r="D27792" t="str">
            <v>Medium</v>
          </cell>
          <cell r="E27792" t="str">
            <v>Chirag Dubal</v>
          </cell>
          <cell r="F27792" t="str">
            <v>Shraddha Dighe</v>
          </cell>
          <cell r="G27792">
            <v>46199.707638888889</v>
          </cell>
          <cell r="H27792">
            <v>46202.539583333331</v>
          </cell>
        </row>
        <row r="27793">
          <cell r="A27793" t="str">
            <v>UCW-33527</v>
          </cell>
          <cell r="B27793" t="str">
            <v>The ALTERNATE - Footwear - 22/06/2026 - 64 SKUs</v>
          </cell>
          <cell r="C27793" t="str">
            <v>CLOSED</v>
          </cell>
          <cell r="D27793" t="str">
            <v>Medium</v>
          </cell>
          <cell r="E27793" t="str">
            <v>Chirag Dubal</v>
          </cell>
          <cell r="F27793" t="str">
            <v>Shloka Chakre</v>
          </cell>
          <cell r="G27793">
            <v>46199.62777777778</v>
          </cell>
          <cell r="H27793">
            <v>46204.49722222222</v>
          </cell>
        </row>
        <row r="27794">
          <cell r="A27794" t="str">
            <v>UCW-33526</v>
          </cell>
          <cell r="B27794" t="str">
            <v>Italian Shoe Co | New Brand Launch - Catalogue listing</v>
          </cell>
          <cell r="C27794" t="str">
            <v>CLOSED Due to Inactive/Insufficient Information</v>
          </cell>
          <cell r="D27794" t="str">
            <v>Medium</v>
          </cell>
          <cell r="E27794" t="str">
            <v>Mohd Tahir Shaikh</v>
          </cell>
          <cell r="F27794" t="str">
            <v>Shraddha Dighe</v>
          </cell>
          <cell r="G27794">
            <v>46199.62222222222</v>
          </cell>
          <cell r="H27794">
            <v>46251.731249999997</v>
          </cell>
        </row>
        <row r="27795">
          <cell r="A27795" t="str">
            <v>UCW-33524</v>
          </cell>
          <cell r="B27795" t="str">
            <v>Libas Apparel 127532 23-06-2026 (NEW CATALOGUE)</v>
          </cell>
          <cell r="C27795" t="str">
            <v>CLOSED</v>
          </cell>
          <cell r="D27795" t="str">
            <v>Medium</v>
          </cell>
          <cell r="E27795" t="str">
            <v>Chirag Dubal</v>
          </cell>
          <cell r="F27795" t="str">
            <v>Shraddha Dighe</v>
          </cell>
          <cell r="G27795">
            <v>46199.616666666669</v>
          </cell>
          <cell r="H27795">
            <v>46204.703472222223</v>
          </cell>
        </row>
        <row r="27796">
          <cell r="A27796" t="str">
            <v>UCW-33514</v>
          </cell>
          <cell r="B27796" t="str">
            <v>New Listing - Crepdog Crew (ON RUNNING) | 26-06-2025</v>
          </cell>
          <cell r="C27796" t="str">
            <v>CLOSED</v>
          </cell>
          <cell r="D27796" t="str">
            <v>Medium</v>
          </cell>
          <cell r="E27796" t="str">
            <v>Chirag Dubal</v>
          </cell>
          <cell r="F27796" t="str">
            <v>Shloka Chakre</v>
          </cell>
          <cell r="G27796">
            <v>46199.557638888888</v>
          </cell>
          <cell r="H27796">
            <v>46203.554166666669</v>
          </cell>
        </row>
        <row r="27797">
          <cell r="A27797" t="str">
            <v>UCW-33513</v>
          </cell>
          <cell r="B27797" t="str">
            <v>Tata Cliq ~ New Listings Batch - 28</v>
          </cell>
          <cell r="C27797" t="str">
            <v>CLOSED</v>
          </cell>
          <cell r="D27797" t="str">
            <v>Medium</v>
          </cell>
          <cell r="E27797" t="str">
            <v>Chirag Dubal</v>
          </cell>
          <cell r="F27797" t="str">
            <v>Shraddha Dighe</v>
          </cell>
          <cell r="G27797">
            <v>46199.55</v>
          </cell>
          <cell r="H27797">
            <v>46203.55</v>
          </cell>
        </row>
        <row r="27798">
          <cell r="A27798" t="str">
            <v>UCW-33508</v>
          </cell>
          <cell r="B27798" t="str">
            <v>CLONE: Campus x Tata CliQ ~ New Listings_05.06.2026 Batch-26</v>
          </cell>
          <cell r="C27798" t="str">
            <v>CLOSED</v>
          </cell>
          <cell r="D27798" t="str">
            <v>Medium</v>
          </cell>
          <cell r="E27798" t="str">
            <v>Chirag Dubal</v>
          </cell>
          <cell r="F27798" t="str">
            <v>netscribes</v>
          </cell>
          <cell r="G27798">
            <v>46199.509722222225</v>
          </cell>
          <cell r="H27798">
            <v>46203.547222222223</v>
          </cell>
        </row>
        <row r="27799">
          <cell r="A27799" t="str">
            <v>UCW-33506</v>
          </cell>
          <cell r="B27799" t="str">
            <v>PUREARTH NEW PRODUCT LISTING On TATA CLIQ</v>
          </cell>
          <cell r="C27799" t="str">
            <v>CLOSED Due to Inactive/Insufficient Information</v>
          </cell>
          <cell r="D27799" t="str">
            <v>Medium</v>
          </cell>
          <cell r="E27799" t="str">
            <v>Chirag Dubal</v>
          </cell>
          <cell r="F27799" t="str">
            <v>Simi Raichel Zachariah</v>
          </cell>
          <cell r="G27799">
            <v>46199.499305555553</v>
          </cell>
          <cell r="H27799">
            <v>46202.570833333331</v>
          </cell>
        </row>
        <row r="27800">
          <cell r="A27800" t="str">
            <v>UCW-33502</v>
          </cell>
          <cell r="B27800" t="str">
            <v>TC LUX Asics Footwear 129537 | 23-06-2026</v>
          </cell>
          <cell r="C27800" t="str">
            <v>CLOSED</v>
          </cell>
          <cell r="D27800" t="str">
            <v>Medium</v>
          </cell>
          <cell r="E27800" t="str">
            <v>Chirag Dubal</v>
          </cell>
          <cell r="F27800" t="str">
            <v>Simi Raichel Zachariah</v>
          </cell>
          <cell r="G27800">
            <v>46199.456944444442</v>
          </cell>
          <cell r="H27800">
            <v>46202.643055555556</v>
          </cell>
        </row>
        <row r="27801">
          <cell r="A27801" t="str">
            <v>UCW-33499</v>
          </cell>
          <cell r="B27801" t="str">
            <v>CLONE - Content Sheet</v>
          </cell>
          <cell r="C27801" t="str">
            <v>CLOSED</v>
          </cell>
          <cell r="D27801" t="str">
            <v>Medium</v>
          </cell>
          <cell r="E27801" t="str">
            <v>Chirag Dubal</v>
          </cell>
          <cell r="F27801" t="str">
            <v>Shraddha Dighe</v>
          </cell>
          <cell r="G27801">
            <v>46198.92291666667</v>
          </cell>
          <cell r="H27801">
            <v>46202.493055555555</v>
          </cell>
        </row>
        <row r="27802">
          <cell r="A27802" t="str">
            <v>UCW-33492</v>
          </cell>
          <cell r="B27802" t="str">
            <v>ADIDAS Add now catalogue dated 9th May 2026_NC</v>
          </cell>
          <cell r="C27802" t="str">
            <v>CLOSED</v>
          </cell>
          <cell r="D27802" t="str">
            <v>Medium</v>
          </cell>
          <cell r="E27802" t="str">
            <v>netscribes</v>
          </cell>
          <cell r="F27802" t="str">
            <v>Shloka Chakre</v>
          </cell>
          <cell r="G27802">
            <v>46198.79791666667</v>
          </cell>
          <cell r="H27802">
            <v>46202.406944444447</v>
          </cell>
        </row>
        <row r="27803">
          <cell r="A27803" t="str">
            <v>UCW-33482</v>
          </cell>
          <cell r="B27803" t="str">
            <v>TATA - Interparfum Listed Dump</v>
          </cell>
          <cell r="C27803" t="str">
            <v>CLOSED</v>
          </cell>
          <cell r="D27803" t="str">
            <v>Medium</v>
          </cell>
          <cell r="E27803" t="str">
            <v>Chirag Dubal</v>
          </cell>
          <cell r="F27803" t="str">
            <v>Shraddha Dighe</v>
          </cell>
          <cell r="G27803">
            <v>46198.731944444444</v>
          </cell>
          <cell r="H27803">
            <v>46205.587500000001</v>
          </cell>
        </row>
        <row r="27804">
          <cell r="A27804" t="str">
            <v>UCW-33481</v>
          </cell>
          <cell r="B27804" t="str">
            <v xml:space="preserve">Catwalk catalogue </v>
          </cell>
          <cell r="C27804" t="str">
            <v>CLOSED</v>
          </cell>
          <cell r="D27804" t="str">
            <v>Medium</v>
          </cell>
          <cell r="E27804" t="str">
            <v>netscribes</v>
          </cell>
          <cell r="F27804" t="str">
            <v>Sneha Nadar</v>
          </cell>
          <cell r="G27804">
            <v>46198.729166666664</v>
          </cell>
          <cell r="H27804">
            <v>46214.970833333333</v>
          </cell>
        </row>
        <row r="27805">
          <cell r="A27805" t="str">
            <v>UCW-33476</v>
          </cell>
          <cell r="B27805" t="str">
            <v>July'26 Order cycle - Fragrance - Samples + NPLs + GWP : TCL</v>
          </cell>
          <cell r="C27805" t="str">
            <v>CLOSED</v>
          </cell>
          <cell r="D27805" t="str">
            <v>Medium</v>
          </cell>
          <cell r="E27805" t="str">
            <v>Chirag Dubal</v>
          </cell>
          <cell r="F27805" t="str">
            <v>Shraddha Dighe</v>
          </cell>
          <cell r="G27805">
            <v>46198.722222222219</v>
          </cell>
          <cell r="H27805">
            <v>46205.477083333331</v>
          </cell>
        </row>
        <row r="27806">
          <cell r="A27806" t="str">
            <v>UCW-33468</v>
          </cell>
          <cell r="B27806" t="str">
            <v>New Listings+Lattafa+Perfumes+126349+TCF+23rd June 2026</v>
          </cell>
          <cell r="C27806" t="str">
            <v>CLOSED</v>
          </cell>
          <cell r="D27806" t="str">
            <v>Medium</v>
          </cell>
          <cell r="E27806" t="str">
            <v>Chirag Dubal</v>
          </cell>
          <cell r="F27806" t="str">
            <v>Simi Raichel Zachariah</v>
          </cell>
          <cell r="G27806">
            <v>46198.684027777781</v>
          </cell>
          <cell r="H27806">
            <v>46202.48333333333</v>
          </cell>
        </row>
        <row r="27807">
          <cell r="A27807" t="str">
            <v>UCW-33466</v>
          </cell>
          <cell r="B27807" t="str">
            <v>DMODOT - Footwear - 22/06/2026 - 7 SKUs</v>
          </cell>
          <cell r="C27807" t="str">
            <v>CLOSED</v>
          </cell>
          <cell r="D27807" t="str">
            <v>Medium</v>
          </cell>
          <cell r="E27807" t="str">
            <v>Chirag Dubal</v>
          </cell>
          <cell r="F27807" t="str">
            <v>Shraddha Dighe</v>
          </cell>
          <cell r="G27807">
            <v>46198.678472222222</v>
          </cell>
          <cell r="H27807">
            <v>46203.459027777775</v>
          </cell>
        </row>
        <row r="27808">
          <cell r="A27808" t="str">
            <v>UCW-33457</v>
          </cell>
          <cell r="B27808" t="str">
            <v>ERROR_Tata Cliq Luxury  - New listing - Hermès (02-03-2026)</v>
          </cell>
          <cell r="C27808" t="str">
            <v>CLOSED</v>
          </cell>
          <cell r="D27808" t="str">
            <v>Medium</v>
          </cell>
          <cell r="E27808" t="str">
            <v>netscribes</v>
          </cell>
          <cell r="F27808" t="str">
            <v>Shraddha Dighe</v>
          </cell>
          <cell r="G27808">
            <v>46198.642361111109</v>
          </cell>
          <cell r="H27808">
            <v>46199.487500000003</v>
          </cell>
        </row>
        <row r="27809">
          <cell r="A27809" t="str">
            <v>UCW-33456</v>
          </cell>
          <cell r="B27809" t="str">
            <v>Request to Update New Model Images for Softy Tinty // Tatacliq</v>
          </cell>
          <cell r="C27809" t="str">
            <v>CLOSED</v>
          </cell>
          <cell r="D27809" t="str">
            <v>Medium</v>
          </cell>
          <cell r="E27809" t="str">
            <v>Chirag Dubal</v>
          </cell>
          <cell r="F27809" t="str">
            <v>Shraddha Dighe</v>
          </cell>
          <cell r="G27809">
            <v>46198.640972222223</v>
          </cell>
          <cell r="H27809">
            <v>46199.711111111108</v>
          </cell>
        </row>
        <row r="27810">
          <cell r="A27810" t="str">
            <v>UCW-33454</v>
          </cell>
          <cell r="B27810" t="str">
            <v>2125762 | Hydra zen New listing| TCL</v>
          </cell>
          <cell r="C27810" t="str">
            <v>CLOSED</v>
          </cell>
          <cell r="D27810" t="str">
            <v>Medium</v>
          </cell>
          <cell r="E27810" t="str">
            <v>Chirag Dubal</v>
          </cell>
          <cell r="F27810" t="str">
            <v>Shraddha Dighe</v>
          </cell>
          <cell r="G27810">
            <v>46198.636805555558</v>
          </cell>
          <cell r="H27810">
            <v>46203.472222222219</v>
          </cell>
        </row>
        <row r="27811">
          <cell r="A27811" t="str">
            <v>UCW-33453</v>
          </cell>
          <cell r="B27811" t="str">
            <v>OAP | Glow Powder Primary Image Update |  TATACLIQ - Fashion | Seller Code 125928</v>
          </cell>
          <cell r="C27811" t="str">
            <v>CLOSED</v>
          </cell>
          <cell r="D27811" t="str">
            <v>Medium</v>
          </cell>
          <cell r="E27811" t="str">
            <v>Chirag Dubal</v>
          </cell>
          <cell r="F27811" t="str">
            <v>Shraddha Dighe</v>
          </cell>
          <cell r="G27811">
            <v>46198.633333333331</v>
          </cell>
          <cell r="H27811">
            <v>46199.720138888886</v>
          </cell>
        </row>
        <row r="27812">
          <cell r="A27812" t="str">
            <v>UCW-33452</v>
          </cell>
          <cell r="B27812" t="str">
            <v>PUREARTH NEW PRODUCT LISTING On TATA CLIQ</v>
          </cell>
          <cell r="C27812" t="str">
            <v>CLOSED Due to Inactive/Insufficient Information</v>
          </cell>
          <cell r="D27812" t="str">
            <v>Medium</v>
          </cell>
          <cell r="E27812" t="str">
            <v>Chirag Dubal</v>
          </cell>
          <cell r="F27812" t="str">
            <v>Shraddha Dighe</v>
          </cell>
          <cell r="G27812">
            <v>46198.632638888892</v>
          </cell>
          <cell r="H27812">
            <v>46204.364583333336</v>
          </cell>
        </row>
        <row r="27813">
          <cell r="A27813" t="str">
            <v>UCW-33451</v>
          </cell>
          <cell r="B27813" t="str">
            <v>PUREARTH TATA CLIQ Catalog Update</v>
          </cell>
          <cell r="C27813" t="str">
            <v>CLOSED Due to Inactive/Insufficient Information</v>
          </cell>
          <cell r="D27813" t="str">
            <v>Medium</v>
          </cell>
          <cell r="E27813" t="str">
            <v>Chirag Dubal</v>
          </cell>
          <cell r="F27813" t="str">
            <v>Shraddha Dighe</v>
          </cell>
          <cell r="G27813">
            <v>46198.631249999999</v>
          </cell>
          <cell r="H27813">
            <v>46203.595138888886</v>
          </cell>
        </row>
        <row r="27814">
          <cell r="A27814" t="str">
            <v>UCW-33447</v>
          </cell>
          <cell r="B27814" t="str">
            <v>TQ | Brand: Converse | Catalog Listing | FTWR-FA26.</v>
          </cell>
          <cell r="C27814" t="str">
            <v>CLOSED</v>
          </cell>
          <cell r="D27814" t="str">
            <v>Medium</v>
          </cell>
          <cell r="E27814" t="str">
            <v>Chirag Dubal</v>
          </cell>
          <cell r="F27814" t="str">
            <v>Shloka Chakre</v>
          </cell>
          <cell r="G27814">
            <v>46198.613194444442</v>
          </cell>
          <cell r="H27814">
            <v>46234.995138888888</v>
          </cell>
        </row>
        <row r="27815">
          <cell r="A27815" t="str">
            <v>UCW-33445</v>
          </cell>
          <cell r="B27815" t="str">
            <v>Updated Images for Silver Bars</v>
          </cell>
          <cell r="C27815" t="str">
            <v>CLOSED</v>
          </cell>
          <cell r="D27815" t="str">
            <v>Medium</v>
          </cell>
          <cell r="E27815" t="str">
            <v>Chirag Dubal</v>
          </cell>
          <cell r="F27815" t="str">
            <v>Shraddha Dighe</v>
          </cell>
          <cell r="G27815">
            <v>46198.6</v>
          </cell>
          <cell r="H27815">
            <v>46200.443749999999</v>
          </cell>
        </row>
        <row r="27816">
          <cell r="A27816" t="str">
            <v>UCW-33435</v>
          </cell>
          <cell r="B27816" t="str">
            <v>NEEMANS+FOOTWEAR+ 125173+ 22-06-2026</v>
          </cell>
          <cell r="C27816" t="str">
            <v>CLOSED</v>
          </cell>
          <cell r="D27816" t="str">
            <v>Medium</v>
          </cell>
          <cell r="E27816" t="str">
            <v>Chirag Dubal</v>
          </cell>
          <cell r="F27816" t="str">
            <v>Simi Raichel Zachariah</v>
          </cell>
          <cell r="G27816">
            <v>46198.517361111109</v>
          </cell>
          <cell r="H27816">
            <v>46203.540277777778</v>
          </cell>
        </row>
        <row r="27817">
          <cell r="A27817" t="str">
            <v>UCW-33401</v>
          </cell>
          <cell r="B27817" t="str">
            <v>New Listing - Touch925 (90 SKUs)</v>
          </cell>
          <cell r="C27817" t="str">
            <v>CLOSED</v>
          </cell>
          <cell r="D27817" t="str">
            <v>Medium</v>
          </cell>
          <cell r="E27817" t="str">
            <v>Chirag Dubal</v>
          </cell>
          <cell r="F27817" t="str">
            <v>Shraddha Dighe</v>
          </cell>
          <cell r="G27817">
            <v>46197.822916666664</v>
          </cell>
          <cell r="H27817">
            <v>46205.448611111111</v>
          </cell>
        </row>
        <row r="27818">
          <cell r="A27818" t="str">
            <v>UCW-33388</v>
          </cell>
          <cell r="B27818" t="str">
            <v>New collection-(Jaypore 129240) Apparel/Jewellery 15th June (62 Stylecodes)</v>
          </cell>
          <cell r="C27818" t="str">
            <v>CLOSED</v>
          </cell>
          <cell r="D27818" t="str">
            <v>Medium</v>
          </cell>
          <cell r="E27818" t="str">
            <v>Chirag Dubal</v>
          </cell>
          <cell r="F27818" t="str">
            <v>Shraddha Dighe</v>
          </cell>
          <cell r="G27818">
            <v>46197.765972222223</v>
          </cell>
          <cell r="H27818">
            <v>46205.557638888888</v>
          </cell>
        </row>
        <row r="27819">
          <cell r="A27819" t="str">
            <v>UCW-33373</v>
          </cell>
          <cell r="B27819" t="str">
            <v xml:space="preserve">Gillette Cataloguing - New listings </v>
          </cell>
          <cell r="C27819" t="str">
            <v>CLOSED</v>
          </cell>
          <cell r="D27819" t="str">
            <v>Medium</v>
          </cell>
          <cell r="E27819" t="str">
            <v>Chirag Dubal</v>
          </cell>
          <cell r="F27819" t="str">
            <v>Shraddha Dighe</v>
          </cell>
          <cell r="G27819">
            <v>46197.717361111114</v>
          </cell>
          <cell r="H27819">
            <v>46199.476388888892</v>
          </cell>
        </row>
        <row r="27820">
          <cell r="A27820" t="str">
            <v>UCW-33361</v>
          </cell>
          <cell r="B27820" t="str">
            <v>Diesel + Kenneth Cole + Zegna + EYEWEAR + 126594-OAKOLWH + 19/06/2026</v>
          </cell>
          <cell r="C27820" t="str">
            <v>CLOSED</v>
          </cell>
          <cell r="D27820" t="str">
            <v>Medium</v>
          </cell>
          <cell r="E27820" t="str">
            <v>Chirag Dubal</v>
          </cell>
          <cell r="F27820" t="str">
            <v>Shraddha Dighe</v>
          </cell>
          <cell r="G27820">
            <v>46197.679861111108</v>
          </cell>
          <cell r="H27820">
            <v>46198.527083333334</v>
          </cell>
        </row>
        <row r="27821">
          <cell r="A27821" t="str">
            <v>UCW-33356</v>
          </cell>
          <cell r="B27821" t="str">
            <v>Giva | Silver Jewellery | 125927 | 20-06-2026 (56SKUs)</v>
          </cell>
          <cell r="C27821" t="str">
            <v>CLOSED</v>
          </cell>
          <cell r="D27821" t="str">
            <v>Medium</v>
          </cell>
          <cell r="E27821" t="str">
            <v>Chirag Dubal</v>
          </cell>
          <cell r="F27821" t="str">
            <v>Shraddha Dighe</v>
          </cell>
          <cell r="G27821">
            <v>46197.668055555558</v>
          </cell>
          <cell r="H27821">
            <v>46203.460416666669</v>
          </cell>
        </row>
        <row r="27822">
          <cell r="A27822" t="str">
            <v>UCW-33349</v>
          </cell>
          <cell r="B27822" t="str">
            <v>Elora ll Women_Apparel ll Seller Code :127835-NJSS1 ll 18th June,2026 ll 36 New Styles &amp; Catalogue Sheet for Fresh Listing</v>
          </cell>
          <cell r="C27822" t="str">
            <v>CLOSED</v>
          </cell>
          <cell r="D27822" t="str">
            <v>Medium</v>
          </cell>
          <cell r="E27822" t="str">
            <v>Chirag Dubal</v>
          </cell>
          <cell r="F27822" t="str">
            <v>Shraddha Dighe</v>
          </cell>
          <cell r="G27822">
            <v>46197.643055555556</v>
          </cell>
          <cell r="H27822">
            <v>46202.473611111112</v>
          </cell>
        </row>
        <row r="27823">
          <cell r="A27823" t="str">
            <v>UCW-33330</v>
          </cell>
          <cell r="B27823" t="str">
            <v>Footwear Lot 5 SS26 Skechers -33 SKUs - 13 Style - Marketplace and Luxury - Marketplace seller code - 126948 - Luxury seller code - 128174 - 15.6.2026</v>
          </cell>
          <cell r="C27823" t="str">
            <v>CLOSED</v>
          </cell>
          <cell r="D27823" t="str">
            <v>Medium</v>
          </cell>
          <cell r="E27823" t="str">
            <v>Chirag Dubal</v>
          </cell>
          <cell r="F27823" t="str">
            <v>Shloka Chakre</v>
          </cell>
          <cell r="G27823">
            <v>46197.511111111111</v>
          </cell>
          <cell r="H27823">
            <v>46202.376388888886</v>
          </cell>
        </row>
        <row r="27824">
          <cell r="A27824" t="str">
            <v>UCW-33325</v>
          </cell>
          <cell r="B27824" t="str">
            <v>GK Hair Catalog Required</v>
          </cell>
          <cell r="C27824" t="str">
            <v>CLOSED</v>
          </cell>
          <cell r="D27824" t="str">
            <v>Medium</v>
          </cell>
          <cell r="E27824" t="str">
            <v>Chirag Dubal</v>
          </cell>
          <cell r="F27824" t="str">
            <v>Shraddha Dighe</v>
          </cell>
          <cell r="G27824">
            <v>46197.484027777777</v>
          </cell>
          <cell r="H27824">
            <v>46202.451388888891</v>
          </cell>
        </row>
        <row r="27825">
          <cell r="A27825" t="str">
            <v>UCW-33323</v>
          </cell>
          <cell r="B27825" t="str">
            <v>Tata Interperfum PDP image update</v>
          </cell>
          <cell r="C27825" t="str">
            <v>CLOSED</v>
          </cell>
          <cell r="D27825" t="str">
            <v>Medium</v>
          </cell>
          <cell r="E27825" t="str">
            <v>Chirag Dubal</v>
          </cell>
          <cell r="F27825" t="str">
            <v>Shraddha Dighe</v>
          </cell>
          <cell r="G27825">
            <v>46197.481944444444</v>
          </cell>
          <cell r="H27825">
            <v>46214.969444444447</v>
          </cell>
        </row>
        <row r="27826">
          <cell r="A27826" t="str">
            <v>UCW-33312</v>
          </cell>
          <cell r="B27826" t="str">
            <v>Error_Soch_Apparel_124205-SAS_08/05/2026_340 Styles</v>
          </cell>
          <cell r="C27826" t="str">
            <v>CLOSED</v>
          </cell>
          <cell r="D27826" t="str">
            <v>Medium</v>
          </cell>
          <cell r="E27826" t="str">
            <v>Chirag Dubal</v>
          </cell>
          <cell r="F27826" t="str">
            <v>Reagan D’souza</v>
          </cell>
          <cell r="G27826">
            <v>46196.749305555553</v>
          </cell>
          <cell r="H27826">
            <v>46199.322916666664</v>
          </cell>
        </row>
        <row r="27827">
          <cell r="A27827" t="str">
            <v>UCW-33301</v>
          </cell>
          <cell r="B27827" t="str">
            <v>Content Correction - Moroccanoil - 7290116979489</v>
          </cell>
          <cell r="C27827" t="str">
            <v>CLOSED</v>
          </cell>
          <cell r="D27827" t="str">
            <v>Medium</v>
          </cell>
          <cell r="E27827" t="str">
            <v>Chirag Dubal</v>
          </cell>
          <cell r="F27827" t="str">
            <v>Shraddha Dighe</v>
          </cell>
          <cell r="G27827">
            <v>46196.683333333334</v>
          </cell>
          <cell r="H27827">
            <v>46198.429861111108</v>
          </cell>
        </row>
        <row r="27828">
          <cell r="A27828" t="str">
            <v>UCW-33300</v>
          </cell>
          <cell r="B27828" t="str">
            <v>Request to Update the 1st Image // Tatacliq</v>
          </cell>
          <cell r="C27828" t="str">
            <v>CLOSED</v>
          </cell>
          <cell r="D27828" t="str">
            <v>Medium</v>
          </cell>
          <cell r="E27828" t="str">
            <v>Chirag Dubal</v>
          </cell>
          <cell r="F27828" t="str">
            <v>Shraddha Dighe</v>
          </cell>
          <cell r="G27828">
            <v>46196.679166666669</v>
          </cell>
          <cell r="H27828">
            <v>46198.500694444447</v>
          </cell>
        </row>
        <row r="27829">
          <cell r="A27829" t="str">
            <v>UCW-33297</v>
          </cell>
          <cell r="B27829" t="str">
            <v>Colors Queen || Makeup || 129094 || 19-06-2026</v>
          </cell>
          <cell r="C27829" t="str">
            <v>CLOSED</v>
          </cell>
          <cell r="D27829" t="str">
            <v>Medium</v>
          </cell>
          <cell r="E27829" t="str">
            <v>Chirag Dubal</v>
          </cell>
          <cell r="F27829" t="str">
            <v>Shraddha Dighe</v>
          </cell>
          <cell r="G27829">
            <v>46196.666666666664</v>
          </cell>
          <cell r="H27829">
            <v>46199.600694444445</v>
          </cell>
        </row>
        <row r="27830">
          <cell r="A27830" t="str">
            <v>UCW-33294</v>
          </cell>
          <cell r="B27830" t="str">
            <v>New Listings+Nusuk+Perfumes+126349+TCF+19th June 2026</v>
          </cell>
          <cell r="C27830" t="str">
            <v>CLOSED Due to Inactive/Insufficient Information</v>
          </cell>
          <cell r="D27830" t="str">
            <v>Medium</v>
          </cell>
          <cell r="E27830" t="str">
            <v>Chirag Dubal</v>
          </cell>
          <cell r="F27830" t="str">
            <v>Shraddha Dighe</v>
          </cell>
          <cell r="G27830">
            <v>46196.657638888886</v>
          </cell>
          <cell r="H27830">
            <v>46199.459027777775</v>
          </cell>
        </row>
        <row r="27831">
          <cell r="A27831" t="str">
            <v>UCW-33293</v>
          </cell>
          <cell r="B27831" t="str">
            <v>Tata Cliq - New listing - Fragrance and Bath &amp; Body (20-06-2026)</v>
          </cell>
          <cell r="C27831" t="str">
            <v>CLOSED</v>
          </cell>
          <cell r="D27831" t="str">
            <v>Medium</v>
          </cell>
          <cell r="E27831" t="str">
            <v>Chirag Dubal</v>
          </cell>
          <cell r="F27831" t="str">
            <v>Shraddha Dighe</v>
          </cell>
          <cell r="G27831">
            <v>46196.65625</v>
          </cell>
          <cell r="H27831">
            <v>46198.533333333333</v>
          </cell>
        </row>
        <row r="27832">
          <cell r="A27832" t="str">
            <v>UCW-33291</v>
          </cell>
          <cell r="B27832" t="str">
            <v>Packaging Label Update (Slot 2) - Tata</v>
          </cell>
          <cell r="C27832" t="str">
            <v>CLOSED</v>
          </cell>
          <cell r="D27832" t="str">
            <v>Medium</v>
          </cell>
          <cell r="E27832" t="str">
            <v>Chirag Dubal</v>
          </cell>
          <cell r="F27832" t="str">
            <v>Shraddha Dighe</v>
          </cell>
          <cell r="G27832">
            <v>46196.629166666666</v>
          </cell>
          <cell r="H27832">
            <v>46198.465277777781</v>
          </cell>
        </row>
        <row r="27833">
          <cell r="A27833" t="str">
            <v>UCW-33290</v>
          </cell>
          <cell r="B27833" t="str">
            <v>Onboarding Brand on Tata Cliq_"Rayhaan"</v>
          </cell>
          <cell r="C27833" t="str">
            <v>CLOSED</v>
          </cell>
          <cell r="D27833" t="str">
            <v>Medium</v>
          </cell>
          <cell r="E27833" t="str">
            <v>Chirag Dubal</v>
          </cell>
          <cell r="F27833" t="str">
            <v>Shraddha Dighe</v>
          </cell>
          <cell r="G27833">
            <v>46196.624305555553</v>
          </cell>
          <cell r="H27833">
            <v>46202.373611111114</v>
          </cell>
        </row>
        <row r="27834">
          <cell r="A27834" t="str">
            <v>UCW-33288</v>
          </cell>
          <cell r="B27834" t="str">
            <v>Request for New Product Listing on Tata Cliq</v>
          </cell>
          <cell r="C27834" t="str">
            <v>CLOSED</v>
          </cell>
          <cell r="D27834" t="str">
            <v>Medium</v>
          </cell>
          <cell r="E27834" t="str">
            <v>Chirag Dubal</v>
          </cell>
          <cell r="F27834" t="str">
            <v>Shraddha Dighe</v>
          </cell>
          <cell r="G27834">
            <v>46196.62222222222</v>
          </cell>
          <cell r="H27834">
            <v>46202.374305555553</v>
          </cell>
        </row>
        <row r="27835">
          <cell r="A27835" t="str">
            <v>UCW-33282</v>
          </cell>
          <cell r="B27835" t="str">
            <v>CLONE - New Listing_15th Jan,26_Tatacliq</v>
          </cell>
          <cell r="C27835" t="str">
            <v>CLOSED</v>
          </cell>
          <cell r="D27835" t="str">
            <v>Medium</v>
          </cell>
          <cell r="E27835" t="str">
            <v>netscribes</v>
          </cell>
          <cell r="F27835" t="str">
            <v>netscribes</v>
          </cell>
          <cell r="G27835">
            <v>46196.557638888888</v>
          </cell>
          <cell r="H27835">
            <v>46198.500694444447</v>
          </cell>
        </row>
        <row r="27836">
          <cell r="A27836" t="str">
            <v>UCW-33271</v>
          </cell>
          <cell r="B27836" t="str">
            <v>Fashion Platform Addition - Lux Brand skus</v>
          </cell>
          <cell r="C27836" t="str">
            <v>CLOSED</v>
          </cell>
          <cell r="D27836" t="str">
            <v>Medium</v>
          </cell>
          <cell r="E27836" t="str">
            <v>Chirag Dubal</v>
          </cell>
          <cell r="F27836" t="str">
            <v>Shraddha Dighe</v>
          </cell>
          <cell r="G27836">
            <v>46196.438194444447</v>
          </cell>
          <cell r="H27836">
            <v>46200.719444444447</v>
          </cell>
        </row>
        <row r="27837">
          <cell r="A27837" t="str">
            <v>UCW-33265</v>
          </cell>
          <cell r="B27837" t="str">
            <v>Request to Update Product Details LE51 // Tataliq</v>
          </cell>
          <cell r="C27837" t="str">
            <v>CLOSED</v>
          </cell>
          <cell r="D27837" t="str">
            <v>Medium</v>
          </cell>
          <cell r="E27837" t="str">
            <v>Chirag Dubal</v>
          </cell>
          <cell r="F27837" t="str">
            <v>Shraddha Dighe</v>
          </cell>
          <cell r="G27837">
            <v>46195.798611111109</v>
          </cell>
          <cell r="H27837">
            <v>46197.72152777778</v>
          </cell>
        </row>
        <row r="27838">
          <cell r="A27838" t="str">
            <v>UCW-33263</v>
          </cell>
          <cell r="B27838" t="str">
            <v>127+84+13 Articles || New Articles Listing For INC.5 || TataCliq</v>
          </cell>
          <cell r="C27838" t="str">
            <v>CLOSED</v>
          </cell>
          <cell r="D27838" t="str">
            <v>Medium</v>
          </cell>
          <cell r="E27838" t="str">
            <v>Chirag Dubal</v>
          </cell>
          <cell r="F27838" t="str">
            <v>Shraddha Dighe</v>
          </cell>
          <cell r="G27838">
            <v>46195.796527777777</v>
          </cell>
          <cell r="H27838">
            <v>46198.493055555555</v>
          </cell>
        </row>
        <row r="27839">
          <cell r="A27839" t="str">
            <v>UCW-33262</v>
          </cell>
          <cell r="B27839" t="str">
            <v>New Listings – Request to Make Live</v>
          </cell>
          <cell r="C27839" t="str">
            <v>CLOSED</v>
          </cell>
          <cell r="D27839" t="str">
            <v>Medium</v>
          </cell>
          <cell r="E27839" t="str">
            <v>Chirag Dubal</v>
          </cell>
          <cell r="F27839" t="str">
            <v>Simi Raichel Zachariah</v>
          </cell>
          <cell r="G27839">
            <v>46195.794444444444</v>
          </cell>
          <cell r="H27839">
            <v>46197.552777777775</v>
          </cell>
        </row>
        <row r="27840">
          <cell r="A27840" t="str">
            <v>UCW-33261</v>
          </cell>
          <cell r="B27840" t="str">
            <v>EAN Update - MK Spray conditioner 200ml Tata</v>
          </cell>
          <cell r="C27840" t="str">
            <v>CLOSED</v>
          </cell>
          <cell r="D27840" t="str">
            <v>Medium</v>
          </cell>
          <cell r="E27840" t="str">
            <v>Chirag Dubal</v>
          </cell>
          <cell r="F27840" t="str">
            <v>Shraddha Dighe</v>
          </cell>
          <cell r="G27840">
            <v>46195.788888888892</v>
          </cell>
          <cell r="H27840">
            <v>46199.655555555553</v>
          </cell>
        </row>
        <row r="27841">
          <cell r="A27841" t="str">
            <v>UCW-33260</v>
          </cell>
          <cell r="B27841" t="str">
            <v>TataCliq x O3+ New Launch 17-06-2026</v>
          </cell>
          <cell r="C27841" t="str">
            <v>CLOSED</v>
          </cell>
          <cell r="D27841" t="str">
            <v>Medium</v>
          </cell>
          <cell r="E27841" t="str">
            <v>Chirag Dubal</v>
          </cell>
          <cell r="F27841" t="str">
            <v>Simi Raichel Zachariah</v>
          </cell>
          <cell r="G27841">
            <v>46195.787499999999</v>
          </cell>
          <cell r="H27841">
            <v>46197.548611111109</v>
          </cell>
        </row>
        <row r="27842">
          <cell r="A27842" t="str">
            <v>UCW-33256</v>
          </cell>
          <cell r="B27842" t="str">
            <v>Arrow_USPA_MP_329__124848_17-06-2026</v>
          </cell>
          <cell r="C27842" t="str">
            <v>CLOSED</v>
          </cell>
          <cell r="D27842" t="str">
            <v>Medium</v>
          </cell>
          <cell r="E27842" t="str">
            <v>Chirag Dubal</v>
          </cell>
          <cell r="F27842" t="str">
            <v>Shraddha Dighe</v>
          </cell>
          <cell r="G27842">
            <v>46195.78125</v>
          </cell>
          <cell r="H27842">
            <v>46204.654861111114</v>
          </cell>
        </row>
        <row r="27843">
          <cell r="A27843" t="str">
            <v>UCW-33242</v>
          </cell>
          <cell r="B27843" t="str">
            <v>Tata Cliq Luxury | Brandman Retail | Footwear | 19-06-2026</v>
          </cell>
          <cell r="C27843" t="str">
            <v>CLOSED Due to Inactive/Insufficient Information</v>
          </cell>
          <cell r="D27843" t="str">
            <v>Medium</v>
          </cell>
          <cell r="E27843" t="str">
            <v>Chirag Dubal</v>
          </cell>
          <cell r="F27843" t="str">
            <v>Shloka Chakre</v>
          </cell>
          <cell r="G27843">
            <v>46195.71875</v>
          </cell>
          <cell r="H27843">
            <v>46204.442361111112</v>
          </cell>
        </row>
        <row r="27844">
          <cell r="A27844" t="str">
            <v>UCW-33236</v>
          </cell>
          <cell r="B27844" t="str">
            <v>Asian Footwear Listing 17 Jun 2026</v>
          </cell>
          <cell r="C27844" t="str">
            <v>CLOSED</v>
          </cell>
          <cell r="D27844" t="str">
            <v>Medium</v>
          </cell>
          <cell r="E27844" t="str">
            <v>Chirag Dubal</v>
          </cell>
          <cell r="F27844" t="str">
            <v>Shraddha Dighe</v>
          </cell>
          <cell r="G27844">
            <v>46195.686805555553</v>
          </cell>
          <cell r="H27844">
            <v>46199.615277777775</v>
          </cell>
        </row>
        <row r="27845">
          <cell r="A27845" t="str">
            <v>UCW-33234</v>
          </cell>
          <cell r="B27845" t="str">
            <v>Urban Scottish+ Men Innerwear + 124057-DURATEXMUMBAI+ New Listing + 85+ 17+ 17-06-2026</v>
          </cell>
          <cell r="C27845" t="str">
            <v>CLOSED</v>
          </cell>
          <cell r="D27845" t="str">
            <v>Medium</v>
          </cell>
          <cell r="E27845" t="str">
            <v>Chirag Dubal</v>
          </cell>
          <cell r="F27845" t="str">
            <v>Shraddha Dighe</v>
          </cell>
          <cell r="G27845">
            <v>46195.683333333334</v>
          </cell>
          <cell r="H27845">
            <v>46200.790277777778</v>
          </cell>
        </row>
        <row r="27846">
          <cell r="A27846" t="str">
            <v>UCW-33207</v>
          </cell>
          <cell r="B27846" t="str">
            <v>Sqintalk x Tatacliq : Mediheal Packaging Updates</v>
          </cell>
          <cell r="C27846" t="str">
            <v>CLOSED</v>
          </cell>
          <cell r="D27846" t="str">
            <v>Medium</v>
          </cell>
          <cell r="E27846" t="str">
            <v>Chirag Dubal</v>
          </cell>
          <cell r="F27846" t="str">
            <v>Simi Raichel Zachariah</v>
          </cell>
          <cell r="G27846">
            <v>46193.729166666664</v>
          </cell>
          <cell r="H27846">
            <v>46196.455555555556</v>
          </cell>
        </row>
        <row r="27847">
          <cell r="A27847" t="str">
            <v>UCW-33191</v>
          </cell>
          <cell r="B27847" t="str">
            <v>Tata Cliq Fashion  -  New Image Update - Jacques Bogart (17-06-2026)</v>
          </cell>
          <cell r="C27847" t="str">
            <v>CLOSED</v>
          </cell>
          <cell r="D27847" t="str">
            <v>Medium</v>
          </cell>
          <cell r="E27847" t="str">
            <v>Chirag Dubal</v>
          </cell>
          <cell r="F27847" t="str">
            <v>Simi Raichel Zachariah</v>
          </cell>
          <cell r="G27847">
            <v>46192.750694444447</v>
          </cell>
          <cell r="H27847">
            <v>46200.435416666667</v>
          </cell>
        </row>
        <row r="27848">
          <cell r="A27848" t="str">
            <v>UCW-33186</v>
          </cell>
          <cell r="B27848" t="str">
            <v>Little Surprise Box Kids Gumboots- 128130 - 16-06-2026</v>
          </cell>
          <cell r="C27848" t="str">
            <v>CLOSED Due to Inactive/Insufficient Information</v>
          </cell>
          <cell r="D27848" t="str">
            <v>Medium</v>
          </cell>
          <cell r="E27848" t="str">
            <v>Chirag Dubal</v>
          </cell>
          <cell r="F27848" t="str">
            <v>Simi Raichel Zachariah</v>
          </cell>
          <cell r="G27848">
            <v>46192.740277777775</v>
          </cell>
          <cell r="H27848">
            <v>46197.424305555556</v>
          </cell>
        </row>
        <row r="27849">
          <cell r="A27849" t="str">
            <v>UCW-33181</v>
          </cell>
          <cell r="B27849" t="str">
            <v>CLONE - Tata Cliq Content Sheet - Philips</v>
          </cell>
          <cell r="C27849" t="str">
            <v>CLOSED</v>
          </cell>
          <cell r="D27849" t="str">
            <v>Medium</v>
          </cell>
          <cell r="E27849" t="str">
            <v>netscribes</v>
          </cell>
          <cell r="F27849" t="str">
            <v>netscribes</v>
          </cell>
          <cell r="G27849">
            <v>46192.73333333333</v>
          </cell>
          <cell r="H27849">
            <v>46193.640277777777</v>
          </cell>
        </row>
        <row r="27850">
          <cell r="A27850" t="str">
            <v>UCW-33172</v>
          </cell>
          <cell r="B27850" t="str">
            <v>Skechers Add now catalogue dated 10th June 2026</v>
          </cell>
          <cell r="C27850" t="str">
            <v>CLOSED</v>
          </cell>
          <cell r="D27850" t="str">
            <v>Medium</v>
          </cell>
          <cell r="E27850" t="str">
            <v>Chirag Dubal</v>
          </cell>
          <cell r="F27850" t="str">
            <v>Shloka Chakre</v>
          </cell>
          <cell r="G27850">
            <v>46192.695138888892</v>
          </cell>
          <cell r="H27850">
            <v>46205.734722222223</v>
          </cell>
        </row>
        <row r="27851">
          <cell r="A27851" t="str">
            <v>UCW-33159</v>
          </cell>
          <cell r="B27851" t="str">
            <v>Tata Note Cosmetics PDP Image Update</v>
          </cell>
          <cell r="C27851" t="str">
            <v>CLOSED</v>
          </cell>
          <cell r="D27851" t="str">
            <v>Medium</v>
          </cell>
          <cell r="E27851" t="str">
            <v>Chirag Dubal</v>
          </cell>
          <cell r="F27851" t="str">
            <v>Shraddha Dighe</v>
          </cell>
          <cell r="G27851">
            <v>46192.584722222222</v>
          </cell>
          <cell r="H27851">
            <v>46204.456250000003</v>
          </cell>
        </row>
        <row r="27852">
          <cell r="A27852" t="str">
            <v>UCW-33148</v>
          </cell>
          <cell r="B27852" t="str">
            <v>New Listings+Khadlaj+Perfumes+126349+TCF+15th June 2026</v>
          </cell>
          <cell r="C27852" t="str">
            <v>CLOSED</v>
          </cell>
          <cell r="D27852" t="str">
            <v>Medium</v>
          </cell>
          <cell r="E27852" t="str">
            <v>Chirag Dubal</v>
          </cell>
          <cell r="F27852" t="str">
            <v>Shraddha Dighe</v>
          </cell>
          <cell r="G27852">
            <v>46192.567361111112</v>
          </cell>
          <cell r="H27852">
            <v>46193.643055555556</v>
          </cell>
        </row>
        <row r="27853">
          <cell r="A27853" t="str">
            <v>UCW-33144</v>
          </cell>
          <cell r="B27853" t="str">
            <v>Joules by Radhika - Jewellery - 14/06/26</v>
          </cell>
          <cell r="C27853" t="str">
            <v>CLOSED</v>
          </cell>
          <cell r="D27853" t="str">
            <v>Medium</v>
          </cell>
          <cell r="E27853" t="str">
            <v>Chirag Dubal</v>
          </cell>
          <cell r="F27853" t="str">
            <v>Shloka Chakre</v>
          </cell>
          <cell r="G27853">
            <v>46192.559027777781</v>
          </cell>
          <cell r="H27853">
            <v>46196.561111111114</v>
          </cell>
        </row>
        <row r="27854">
          <cell r="A27854" t="str">
            <v>UCW-33143</v>
          </cell>
          <cell r="B27854" t="str">
            <v>Pitchwai Collection Catalog for Tata Cliq.</v>
          </cell>
          <cell r="C27854" t="str">
            <v>CLOSED</v>
          </cell>
          <cell r="D27854" t="str">
            <v>Medium</v>
          </cell>
          <cell r="E27854" t="str">
            <v>Chirag Dubal</v>
          </cell>
          <cell r="F27854" t="str">
            <v>Shraddha Dighe</v>
          </cell>
          <cell r="G27854">
            <v>46192.558333333334</v>
          </cell>
          <cell r="H27854">
            <v>46195.545138888891</v>
          </cell>
        </row>
        <row r="27855">
          <cell r="A27855" t="str">
            <v>UCW-33141</v>
          </cell>
          <cell r="B27855" t="str">
            <v>Monkstory - FTW - 36 SKUs - 14/06/26</v>
          </cell>
          <cell r="C27855" t="str">
            <v>CLOSED</v>
          </cell>
          <cell r="D27855" t="str">
            <v>Medium</v>
          </cell>
          <cell r="E27855" t="str">
            <v>Chirag Dubal</v>
          </cell>
          <cell r="F27855" t="str">
            <v>Shloka Chakre</v>
          </cell>
          <cell r="G27855">
            <v>46192.551388888889</v>
          </cell>
          <cell r="H27855">
            <v>46195.540972222225</v>
          </cell>
        </row>
        <row r="27856">
          <cell r="A27856" t="str">
            <v>UCW-33129</v>
          </cell>
          <cell r="B27856" t="str">
            <v>Request to Update Images</v>
          </cell>
          <cell r="C27856" t="str">
            <v>CLOSED</v>
          </cell>
          <cell r="D27856" t="str">
            <v>Medium</v>
          </cell>
          <cell r="E27856" t="str">
            <v>Chirag Dubal</v>
          </cell>
          <cell r="F27856" t="str">
            <v>Shraddha Dighe</v>
          </cell>
          <cell r="G27856">
            <v>46192.508333333331</v>
          </cell>
          <cell r="H27856">
            <v>46197.728472222225</v>
          </cell>
        </row>
        <row r="27857">
          <cell r="A27857" t="str">
            <v>UCW-33123</v>
          </cell>
          <cell r="B27857" t="str">
            <v>Colors Queen || Makeup || 129094 || 28-05-2026</v>
          </cell>
          <cell r="C27857" t="str">
            <v>CLOSED</v>
          </cell>
          <cell r="D27857" t="str">
            <v>Medium</v>
          </cell>
          <cell r="E27857" t="str">
            <v>Chirag Dubal</v>
          </cell>
          <cell r="F27857" t="str">
            <v>Shraddha Dighe</v>
          </cell>
          <cell r="G27857">
            <v>46192.489583333336</v>
          </cell>
          <cell r="H27857">
            <v>46193.632638888892</v>
          </cell>
        </row>
        <row r="27858">
          <cell r="A27858" t="str">
            <v>UCW-33122</v>
          </cell>
          <cell r="B27858" t="str">
            <v>Tata Cliq-adidas DTC|Apparel| Attributes_19-06-26</v>
          </cell>
          <cell r="C27858" t="str">
            <v>CLOSED</v>
          </cell>
          <cell r="D27858" t="str">
            <v>Medium</v>
          </cell>
          <cell r="E27858" t="str">
            <v>Chirag Dubal</v>
          </cell>
          <cell r="F27858" t="str">
            <v>Shloka Chakre</v>
          </cell>
          <cell r="G27858">
            <v>46192.431944444441</v>
          </cell>
          <cell r="H27858">
            <v>46205.73333333333</v>
          </cell>
        </row>
        <row r="27859">
          <cell r="A27859" t="str">
            <v>UCW-33117</v>
          </cell>
          <cell r="B27859" t="str">
            <v>TATACLIQ x O3+ Catalog Update 29-05-2026</v>
          </cell>
          <cell r="C27859" t="str">
            <v>CLOSED</v>
          </cell>
          <cell r="D27859" t="str">
            <v>Medium</v>
          </cell>
          <cell r="E27859" t="str">
            <v>Chirag Dubal</v>
          </cell>
          <cell r="F27859" t="str">
            <v>Simi Raichel Zachariah</v>
          </cell>
          <cell r="G27859">
            <v>46191.943749999999</v>
          </cell>
          <cell r="H27859">
            <v>46196.551388888889</v>
          </cell>
        </row>
        <row r="27860">
          <cell r="A27860" t="str">
            <v>UCW-33109</v>
          </cell>
          <cell r="B27860" t="str">
            <v>TataCliq x O3+ New Launch 12-06-2026</v>
          </cell>
          <cell r="C27860" t="str">
            <v>CLOSED</v>
          </cell>
          <cell r="D27860" t="str">
            <v>Medium</v>
          </cell>
          <cell r="E27860" t="str">
            <v>Chirag Dubal</v>
          </cell>
          <cell r="F27860" t="str">
            <v>Simi Raichel Zachariah</v>
          </cell>
          <cell r="G27860">
            <v>46191.916666666664</v>
          </cell>
          <cell r="H27860">
            <v>46193.600694444445</v>
          </cell>
        </row>
        <row r="27861">
          <cell r="A27861" t="str">
            <v>UCW-33106</v>
          </cell>
          <cell r="B27861" t="str">
            <v>ERROR_Catalogue New errors for the Multibrands Agency (Netscribes) 18th June _NC</v>
          </cell>
          <cell r="C27861" t="str">
            <v>CLOSED</v>
          </cell>
          <cell r="D27861" t="str">
            <v>Medium</v>
          </cell>
          <cell r="E27861" t="str">
            <v>netscribes</v>
          </cell>
          <cell r="F27861" t="str">
            <v>Sushma Ram</v>
          </cell>
          <cell r="G27861">
            <v>46191.786111111112</v>
          </cell>
          <cell r="H27861">
            <v>46202.374305555553</v>
          </cell>
        </row>
        <row r="27862">
          <cell r="A27862" t="str">
            <v>UCW-33096</v>
          </cell>
          <cell r="B27862" t="str">
            <v>Tata Cliq Fashion - New listing - Franck Olivier (12-06-2026)</v>
          </cell>
          <cell r="C27862" t="str">
            <v>CLOSED</v>
          </cell>
          <cell r="D27862" t="str">
            <v>Medium</v>
          </cell>
          <cell r="E27862" t="str">
            <v>Chirag Dubal</v>
          </cell>
          <cell r="F27862" t="str">
            <v>Simi Raichel Zachariah</v>
          </cell>
          <cell r="G27862">
            <v>46191.711111111108</v>
          </cell>
          <cell r="H27862">
            <v>46193.540972222225</v>
          </cell>
        </row>
        <row r="27863">
          <cell r="A27863" t="str">
            <v>UCW-33095</v>
          </cell>
          <cell r="B27863" t="str">
            <v>Redchief_Leather Shoes and Open Footwear_123781_120626</v>
          </cell>
          <cell r="C27863" t="str">
            <v>CLOSED</v>
          </cell>
          <cell r="D27863" t="str">
            <v>Medium</v>
          </cell>
          <cell r="E27863" t="str">
            <v>Chirag Dubal</v>
          </cell>
          <cell r="F27863" t="str">
            <v>Shloka Chakre</v>
          </cell>
          <cell r="G27863">
            <v>46191.706944444442</v>
          </cell>
          <cell r="H27863">
            <v>46195.587500000001</v>
          </cell>
        </row>
        <row r="27864">
          <cell r="A27864" t="str">
            <v>UCW-33089</v>
          </cell>
          <cell r="B27864" t="str">
            <v>CLONE - K18 Hair Oil 10ml New Listing</v>
          </cell>
          <cell r="C27864" t="str">
            <v>CLOSED</v>
          </cell>
          <cell r="D27864" t="str">
            <v>Medium</v>
          </cell>
          <cell r="E27864" t="str">
            <v>Chirag Dubal</v>
          </cell>
          <cell r="F27864" t="str">
            <v>Shraddha Dighe</v>
          </cell>
          <cell r="G27864">
            <v>46191.669444444444</v>
          </cell>
          <cell r="H27864">
            <v>46199.590277777781</v>
          </cell>
        </row>
        <row r="27865">
          <cell r="A27865" t="str">
            <v>UCW-33082</v>
          </cell>
          <cell r="B27865" t="str">
            <v>Asics | Footwear | Sell Now Fashion to Luxury | 12-06-2026</v>
          </cell>
          <cell r="C27865" t="str">
            <v>CLOSED</v>
          </cell>
          <cell r="D27865" t="str">
            <v>Medium</v>
          </cell>
          <cell r="E27865" t="str">
            <v>Chirag Dubal</v>
          </cell>
          <cell r="F27865" t="str">
            <v>Shloka Chakre</v>
          </cell>
          <cell r="G27865">
            <v>46191.652083333334</v>
          </cell>
          <cell r="H27865">
            <v>46192.719444444447</v>
          </cell>
        </row>
        <row r="27866">
          <cell r="A27866" t="str">
            <v>UCW-33066</v>
          </cell>
          <cell r="B27866" t="str">
            <v>Palmonas | Fashion Jwellery | 128366 | 17-06-2026 (204 SKUs)</v>
          </cell>
          <cell r="C27866" t="str">
            <v>CLOSED</v>
          </cell>
          <cell r="D27866" t="str">
            <v>Medium</v>
          </cell>
          <cell r="E27866" t="str">
            <v>Chirag Dubal</v>
          </cell>
          <cell r="F27866" t="str">
            <v>Shraddha Dighe</v>
          </cell>
          <cell r="G27866">
            <v>46191.576388888891</v>
          </cell>
          <cell r="H27866">
            <v>46196.556250000001</v>
          </cell>
        </row>
        <row r="27867">
          <cell r="A27867" t="str">
            <v>UCW-33065</v>
          </cell>
          <cell r="B27867" t="str">
            <v>Palmonas | Fashion Jwellery | 128366 | 17-06-2026 (146 SKUs)</v>
          </cell>
          <cell r="C27867" t="str">
            <v>CLOSED</v>
          </cell>
          <cell r="D27867" t="str">
            <v>Medium</v>
          </cell>
          <cell r="E27867" t="str">
            <v>Chirag Dubal</v>
          </cell>
          <cell r="F27867" t="str">
            <v>Shraddha Dighe</v>
          </cell>
          <cell r="G27867">
            <v>46191.574999999997</v>
          </cell>
          <cell r="H27867">
            <v>46196.552083333336</v>
          </cell>
        </row>
        <row r="27868">
          <cell r="A27868" t="str">
            <v>UCW-33063</v>
          </cell>
          <cell r="B27868" t="str">
            <v>Giva | Silver Jewellery | 125927 | 17-06-2026 (113SKUs)</v>
          </cell>
          <cell r="C27868" t="str">
            <v>CLOSED</v>
          </cell>
          <cell r="D27868" t="str">
            <v>Medium</v>
          </cell>
          <cell r="E27868" t="str">
            <v>Chirag Dubal</v>
          </cell>
          <cell r="F27868" t="str">
            <v>Shraddha Dighe</v>
          </cell>
          <cell r="G27868">
            <v>46191.573611111111</v>
          </cell>
          <cell r="H27868">
            <v>46195.501388888886</v>
          </cell>
        </row>
        <row r="27869">
          <cell r="A27869" t="str">
            <v>UCW-33059</v>
          </cell>
          <cell r="B27869" t="str">
            <v>SWEET DREAMS Boys 12-06-2026</v>
          </cell>
          <cell r="C27869" t="str">
            <v>CLOSED</v>
          </cell>
          <cell r="D27869" t="str">
            <v>Medium</v>
          </cell>
          <cell r="E27869" t="str">
            <v>Chirag Dubal</v>
          </cell>
          <cell r="F27869" t="str">
            <v>Shraddha Dighe</v>
          </cell>
          <cell r="G27869">
            <v>46191.564583333333</v>
          </cell>
          <cell r="H27869">
            <v>46193.630555555559</v>
          </cell>
        </row>
        <row r="27870">
          <cell r="A27870" t="str">
            <v>UCW-33058</v>
          </cell>
          <cell r="B27870" t="str">
            <v>SWEET DREAMS Girls 12-06-2026</v>
          </cell>
          <cell r="C27870" t="str">
            <v>CLOSED</v>
          </cell>
          <cell r="D27870" t="str">
            <v>Medium</v>
          </cell>
          <cell r="E27870" t="str">
            <v>Chirag Dubal</v>
          </cell>
          <cell r="F27870" t="str">
            <v>Shraddha Dighe</v>
          </cell>
          <cell r="G27870">
            <v>46191.5625</v>
          </cell>
          <cell r="H27870">
            <v>46193.620138888888</v>
          </cell>
        </row>
        <row r="27871">
          <cell r="A27871" t="str">
            <v>UCW-33057</v>
          </cell>
          <cell r="B27871" t="str">
            <v>SWEET DREAMS Men 12-06-2026</v>
          </cell>
          <cell r="C27871" t="str">
            <v>CLOSED</v>
          </cell>
          <cell r="D27871" t="str">
            <v>Medium</v>
          </cell>
          <cell r="E27871" t="str">
            <v>Chirag Dubal</v>
          </cell>
          <cell r="F27871" t="str">
            <v>Shraddha Dighe</v>
          </cell>
          <cell r="G27871">
            <v>46191.558333333334</v>
          </cell>
          <cell r="H27871">
            <v>46193.614583333336</v>
          </cell>
        </row>
        <row r="27872">
          <cell r="A27872" t="str">
            <v>UCW-33052</v>
          </cell>
          <cell r="B27872" t="str">
            <v xml:space="preserve"> Jeroboam Cataloguing </v>
          </cell>
          <cell r="C27872" t="str">
            <v>CLOSED</v>
          </cell>
          <cell r="D27872" t="str">
            <v>Medium</v>
          </cell>
          <cell r="E27872" t="str">
            <v>Chirag Dubal</v>
          </cell>
          <cell r="F27872" t="str">
            <v>Simi Raichel Zachariah</v>
          </cell>
          <cell r="G27872">
            <v>46191.52847222222</v>
          </cell>
          <cell r="H27872">
            <v>46192.575694444444</v>
          </cell>
        </row>
        <row r="27873">
          <cell r="A27873" t="str">
            <v>UCW-33050</v>
          </cell>
          <cell r="B27873" t="str">
            <v xml:space="preserve">IKONIC - TATA CLIQ  - 8904231015999 - Ultra Light Hair Dryer - Black - IMAGE UPDATE </v>
          </cell>
          <cell r="C27873" t="str">
            <v>CLOSED</v>
          </cell>
          <cell r="D27873" t="str">
            <v>Medium</v>
          </cell>
          <cell r="E27873" t="str">
            <v>Chirag Dubal</v>
          </cell>
          <cell r="F27873" t="str">
            <v>Shraddha Dighe</v>
          </cell>
          <cell r="G27873">
            <v>46191.474305555559</v>
          </cell>
          <cell r="H27873">
            <v>46192.625694444447</v>
          </cell>
        </row>
        <row r="27874">
          <cell r="A27874" t="str">
            <v>UCW-33048</v>
          </cell>
          <cell r="B27874" t="str">
            <v>New listings to create</v>
          </cell>
          <cell r="C27874" t="str">
            <v>CLOSED Due to Inactive/Insufficient Information</v>
          </cell>
          <cell r="D27874" t="str">
            <v>Medium</v>
          </cell>
          <cell r="E27874" t="str">
            <v>Chirag Dubal</v>
          </cell>
          <cell r="F27874" t="str">
            <v>Shraddha Dighe</v>
          </cell>
          <cell r="G27874">
            <v>46191.459027777775</v>
          </cell>
          <cell r="H27874">
            <v>46192.4</v>
          </cell>
        </row>
        <row r="27875">
          <cell r="A27875" t="str">
            <v>UCW-33046</v>
          </cell>
          <cell r="B27875" t="str">
            <v>YSL x Tata Cliq Luxury - New Launch Tracking</v>
          </cell>
          <cell r="C27875" t="str">
            <v>CLOSED</v>
          </cell>
          <cell r="D27875" t="str">
            <v>Medium</v>
          </cell>
          <cell r="E27875" t="str">
            <v>Chirag Dubal</v>
          </cell>
          <cell r="F27875" t="str">
            <v>Shraddha Dighe</v>
          </cell>
          <cell r="G27875">
            <v>46191.455555555556</v>
          </cell>
          <cell r="H27875">
            <v>46192.572222222225</v>
          </cell>
        </row>
        <row r="27876">
          <cell r="A27876" t="str">
            <v>UCW-33043</v>
          </cell>
          <cell r="B27876" t="str">
            <v>Rubans | Jewellery Set , Earings &amp; Bangles | 124272 | SKU :- 184</v>
          </cell>
          <cell r="C27876" t="str">
            <v>CLOSED</v>
          </cell>
          <cell r="D27876" t="str">
            <v>Medium</v>
          </cell>
          <cell r="E27876" t="str">
            <v>Chirag Dubal</v>
          </cell>
          <cell r="F27876" t="str">
            <v>Shraddha Dighe</v>
          </cell>
          <cell r="G27876">
            <v>46191.442361111112</v>
          </cell>
          <cell r="H27876">
            <v>46195.477777777778</v>
          </cell>
        </row>
        <row r="27877">
          <cell r="A27877" t="str">
            <v>UCW-33037</v>
          </cell>
          <cell r="B27877" t="str">
            <v>Puig GWP Cataloguing 09.06.26</v>
          </cell>
          <cell r="C27877" t="str">
            <v>CLOSED</v>
          </cell>
          <cell r="D27877" t="str">
            <v>Medium</v>
          </cell>
          <cell r="E27877" t="str">
            <v>Chirag Dubal</v>
          </cell>
          <cell r="F27877" t="str">
            <v>Simi Raichel Zachariah</v>
          </cell>
          <cell r="G27877">
            <v>46190.76666666667</v>
          </cell>
          <cell r="H27877">
            <v>46192.568749999999</v>
          </cell>
        </row>
        <row r="27878">
          <cell r="A27878" t="str">
            <v>UCW-33035</v>
          </cell>
          <cell r="B27878" t="str">
            <v>2065376_Mist New listing_TCL</v>
          </cell>
          <cell r="C27878" t="str">
            <v>CLOSED</v>
          </cell>
          <cell r="D27878" t="str">
            <v>Medium</v>
          </cell>
          <cell r="E27878" t="str">
            <v>Chirag Dubal</v>
          </cell>
          <cell r="F27878" t="str">
            <v>Shraddha Dighe</v>
          </cell>
          <cell r="G27878">
            <v>46190.756249999999</v>
          </cell>
          <cell r="H27878">
            <v>46195.429861111108</v>
          </cell>
        </row>
        <row r="27879">
          <cell r="A27879" t="str">
            <v>UCW-33028</v>
          </cell>
          <cell r="B27879" t="str">
            <v>Tata Cliq X Sebastian Professional Restage Listings</v>
          </cell>
          <cell r="C27879" t="str">
            <v>CLOSED</v>
          </cell>
          <cell r="D27879" t="str">
            <v>Medium</v>
          </cell>
          <cell r="E27879" t="str">
            <v>Chirag Dubal</v>
          </cell>
          <cell r="F27879" t="str">
            <v>Shraddha Dighe</v>
          </cell>
          <cell r="G27879">
            <v>46190.695833333331</v>
          </cell>
          <cell r="H27879">
            <v>46193.517361111109</v>
          </cell>
        </row>
        <row r="27880">
          <cell r="A27880" t="str">
            <v>UCW-33027</v>
          </cell>
          <cell r="B27880" t="str">
            <v>HA Tint Listing | OAP | Tata Cliq</v>
          </cell>
          <cell r="C27880" t="str">
            <v>CLOSED</v>
          </cell>
          <cell r="D27880" t="str">
            <v>Medium</v>
          </cell>
          <cell r="E27880" t="str">
            <v>Chirag Dubal</v>
          </cell>
          <cell r="F27880" t="str">
            <v>Shraddha Dighe</v>
          </cell>
          <cell r="G27880">
            <v>46190.69027777778</v>
          </cell>
          <cell r="H27880">
            <v>46192.564583333333</v>
          </cell>
        </row>
        <row r="27881">
          <cell r="A27881" t="str">
            <v>UCW-33025</v>
          </cell>
          <cell r="B27881" t="str">
            <v>Ustraa &amp; VLCC - Facial Kit &amp; Hair Serum - 8904223820723 , 8904223818737 , 8907122020201</v>
          </cell>
          <cell r="C27881" t="str">
            <v>CLOSED</v>
          </cell>
          <cell r="D27881" t="str">
            <v>Medium</v>
          </cell>
          <cell r="E27881" t="str">
            <v>Chirag Dubal</v>
          </cell>
          <cell r="F27881" t="str">
            <v>Shraddha Dighe</v>
          </cell>
          <cell r="G27881">
            <v>46190.686111111114</v>
          </cell>
          <cell r="H27881">
            <v>46205.503472222219</v>
          </cell>
        </row>
        <row r="27882">
          <cell r="A27882" t="str">
            <v>UCW-33021</v>
          </cell>
          <cell r="B27882" t="str">
            <v>Tata Cliq  Fashion - New listing - Eze Perfume (New launch)</v>
          </cell>
          <cell r="C27882" t="str">
            <v>CLOSED</v>
          </cell>
          <cell r="D27882" t="str">
            <v>Medium</v>
          </cell>
          <cell r="E27882" t="str">
            <v>Chirag Dubal</v>
          </cell>
          <cell r="F27882" t="str">
            <v>Shraddha Dighe</v>
          </cell>
          <cell r="G27882">
            <v>46190.67291666667</v>
          </cell>
          <cell r="H27882">
            <v>46193.509027777778</v>
          </cell>
        </row>
        <row r="27883">
          <cell r="A27883" t="str">
            <v>UCW-33020</v>
          </cell>
          <cell r="B27883" t="str">
            <v>Tata Cliq Footwear Catalogue | 11-06-2026</v>
          </cell>
          <cell r="C27883" t="str">
            <v>CLOSED</v>
          </cell>
          <cell r="D27883" t="str">
            <v>Medium</v>
          </cell>
          <cell r="E27883" t="str">
            <v>netscribes</v>
          </cell>
          <cell r="F27883" t="str">
            <v>Shraddha Dighe</v>
          </cell>
          <cell r="G27883">
            <v>46190.668055555558</v>
          </cell>
          <cell r="H27883">
            <v>46192.558333333334</v>
          </cell>
        </row>
        <row r="27884">
          <cell r="A27884" t="str">
            <v>UCW-33004</v>
          </cell>
          <cell r="B27884" t="str">
            <v>Silver Rakhi Listing - 11.06.2026</v>
          </cell>
          <cell r="C27884" t="str">
            <v>CLOSED</v>
          </cell>
          <cell r="D27884" t="str">
            <v>Medium</v>
          </cell>
          <cell r="E27884" t="str">
            <v>Chirag Dubal</v>
          </cell>
          <cell r="F27884" t="str">
            <v>Shraddha Dighe</v>
          </cell>
          <cell r="G27884">
            <v>46190.566666666666</v>
          </cell>
          <cell r="H27884">
            <v>46191.583333333336</v>
          </cell>
        </row>
        <row r="27885">
          <cell r="A27885" t="str">
            <v>UCW-33001</v>
          </cell>
          <cell r="B27885" t="str">
            <v>Touch925 | Silver Jewellery | 128759 | 12-06-2026 (37 SKUs)</v>
          </cell>
          <cell r="C27885" t="str">
            <v>CLOSED</v>
          </cell>
          <cell r="D27885" t="str">
            <v>Medium</v>
          </cell>
          <cell r="E27885" t="str">
            <v>Chirag Dubal</v>
          </cell>
          <cell r="F27885" t="str">
            <v>Shraddha Dighe</v>
          </cell>
          <cell r="G27885">
            <v>46190.563888888886</v>
          </cell>
          <cell r="H27885">
            <v>46195.472222222219</v>
          </cell>
        </row>
        <row r="27886">
          <cell r="A27886" t="str">
            <v>UCW-32999</v>
          </cell>
          <cell r="B27886" t="str">
            <v>New Listing for Tata Cliq: Zircon Necklace ( 199 SKUs) – Kushal’s</v>
          </cell>
          <cell r="C27886" t="str">
            <v>CLOSED</v>
          </cell>
          <cell r="D27886" t="str">
            <v>Medium</v>
          </cell>
          <cell r="E27886" t="str">
            <v>Chirag Dubal</v>
          </cell>
          <cell r="F27886" t="str">
            <v>Shraddha Dighe</v>
          </cell>
          <cell r="G27886">
            <v>46190.557638888888</v>
          </cell>
          <cell r="H27886">
            <v>46191.579861111109</v>
          </cell>
        </row>
        <row r="27887">
          <cell r="A27887" t="str">
            <v>UCW-32992</v>
          </cell>
          <cell r="B27887" t="str">
            <v>New Listing | HONASA Lumineve Tata Cliq Luxe</v>
          </cell>
          <cell r="C27887" t="str">
            <v>CLOSED</v>
          </cell>
          <cell r="D27887" t="str">
            <v>Medium</v>
          </cell>
          <cell r="E27887" t="str">
            <v>Chirag Dubal</v>
          </cell>
          <cell r="F27887" t="str">
            <v>Shraddha Dighe</v>
          </cell>
          <cell r="G27887">
            <v>46190.522222222222</v>
          </cell>
          <cell r="H27887">
            <v>46205.484722222223</v>
          </cell>
        </row>
        <row r="27888">
          <cell r="A27888" t="str">
            <v>UCW-32990</v>
          </cell>
          <cell r="B27888" t="str">
            <v>Honasa Updated A+ and E-Commerce Creatives- Tata Cliq</v>
          </cell>
          <cell r="C27888" t="str">
            <v>CLOSED</v>
          </cell>
          <cell r="D27888" t="str">
            <v>Medium</v>
          </cell>
          <cell r="E27888" t="str">
            <v>Chirag Dubal</v>
          </cell>
          <cell r="F27888" t="str">
            <v>Shraddha Dighe</v>
          </cell>
          <cell r="G27888">
            <v>46190.515277777777</v>
          </cell>
          <cell r="H27888">
            <v>46195.512499999997</v>
          </cell>
        </row>
        <row r="27889">
          <cell r="A27889" t="str">
            <v>UCW-32986</v>
          </cell>
          <cell r="B27889" t="str">
            <v>CLONE - CLONE - SOMA ESSENTIAL - Cataloguing</v>
          </cell>
          <cell r="C27889" t="str">
            <v>CLOSED</v>
          </cell>
          <cell r="D27889" t="str">
            <v>Medium</v>
          </cell>
          <cell r="E27889" t="str">
            <v>Chirag Dubal</v>
          </cell>
          <cell r="F27889" t="str">
            <v>Shraddha Dighe</v>
          </cell>
          <cell r="G27889">
            <v>46190.502083333333</v>
          </cell>
          <cell r="H27889">
            <v>46191.567361111112</v>
          </cell>
        </row>
        <row r="27890">
          <cell r="A27890" t="str">
            <v>UCW-32975</v>
          </cell>
          <cell r="B27890" t="str">
            <v>Tata Cliq - New listing - Adidas Vibes &amp; Franck Olivier</v>
          </cell>
          <cell r="C27890" t="str">
            <v>CLOSED</v>
          </cell>
          <cell r="D27890" t="str">
            <v>Medium</v>
          </cell>
          <cell r="E27890" t="str">
            <v>Chirag Dubal</v>
          </cell>
          <cell r="F27890" t="str">
            <v>Shraddha Dighe</v>
          </cell>
          <cell r="G27890">
            <v>46190.481249999997</v>
          </cell>
          <cell r="H27890">
            <v>46192.55</v>
          </cell>
        </row>
        <row r="27891">
          <cell r="A27891" t="str">
            <v>UCW-32973</v>
          </cell>
          <cell r="B27891" t="str">
            <v>Error_FW: Tata Cliq - Cataloguing Templates</v>
          </cell>
          <cell r="C27891" t="str">
            <v>CLOSED</v>
          </cell>
          <cell r="D27891" t="str">
            <v>Medium</v>
          </cell>
          <cell r="E27891" t="str">
            <v>netscribes</v>
          </cell>
          <cell r="F27891" t="str">
            <v>Reagan D’souza</v>
          </cell>
          <cell r="G27891">
            <v>46190.472916666666</v>
          </cell>
          <cell r="H27891">
            <v>46196.461805555555</v>
          </cell>
        </row>
        <row r="27892">
          <cell r="A27892" t="str">
            <v>UCW-32968</v>
          </cell>
          <cell r="B27892" t="str">
            <v>Footwear Lot 6 SS26 Skechers -35 SKUs - 9 Style - Marketplace and Luxury - Marketplace seller code - 126948 - Luxury seller code - 128174 - 16.6.2026</v>
          </cell>
          <cell r="C27892" t="str">
            <v>CLOSED</v>
          </cell>
          <cell r="D27892" t="str">
            <v>Medium</v>
          </cell>
          <cell r="E27892" t="str">
            <v>Chirag Dubal</v>
          </cell>
          <cell r="F27892" t="str">
            <v>Shloka Chakre</v>
          </cell>
          <cell r="G27892">
            <v>46190.447916666664</v>
          </cell>
          <cell r="H27892">
            <v>46191.538888888892</v>
          </cell>
        </row>
        <row r="27893">
          <cell r="A27893" t="str">
            <v>UCW-32965</v>
          </cell>
          <cell r="B27893" t="str">
            <v>Error_Images Not reflecting-Need To re-trigger</v>
          </cell>
          <cell r="C27893" t="str">
            <v>CLOSED</v>
          </cell>
          <cell r="D27893" t="str">
            <v>Medium</v>
          </cell>
          <cell r="E27893" t="str">
            <v>Chirag Dubal</v>
          </cell>
          <cell r="F27893" t="str">
            <v>Reagan D’souza</v>
          </cell>
          <cell r="G27893">
            <v>46190.054861111108</v>
          </cell>
          <cell r="H27893">
            <v>46192.734027777777</v>
          </cell>
        </row>
        <row r="27894">
          <cell r="A27894" t="str">
            <v>UCW-32964</v>
          </cell>
          <cell r="B27894" t="str">
            <v>Error_Styles Migration to Tata Cliq ABFRL Account - 27-05-2026</v>
          </cell>
          <cell r="C27894" t="str">
            <v>CLOSED</v>
          </cell>
          <cell r="D27894" t="str">
            <v>Medium</v>
          </cell>
          <cell r="E27894" t="str">
            <v>netscribes</v>
          </cell>
          <cell r="F27894" t="str">
            <v>Reagan D’souza</v>
          </cell>
          <cell r="G27894">
            <v>46190.034722222219</v>
          </cell>
          <cell r="H27894">
            <v>46198.443055555559</v>
          </cell>
        </row>
        <row r="27895">
          <cell r="A27895" t="str">
            <v>UCW-32963</v>
          </cell>
          <cell r="B27895" t="str">
            <v>ALDO Footwear Catalog Submission (TC&amp;TCL) - 10.06.2025</v>
          </cell>
          <cell r="C27895" t="str">
            <v>CLOSED Due to Inactive/Insufficient Information</v>
          </cell>
          <cell r="D27895" t="str">
            <v>Medium</v>
          </cell>
          <cell r="E27895" t="str">
            <v>Chirag Dubal</v>
          </cell>
          <cell r="F27895" t="str">
            <v>Shloka Chakre</v>
          </cell>
          <cell r="G27895">
            <v>46189.804166666669</v>
          </cell>
          <cell r="H27895">
            <v>46193.37222222222</v>
          </cell>
        </row>
        <row r="27896">
          <cell r="A27896" t="str">
            <v>UCW-32955</v>
          </cell>
          <cell r="B27896" t="str">
            <v>UCW-32178 - Dual listing &amp; sell now - Tata Cliq-adidas DTC|Footwear| Attributes_03-06-26_NC</v>
          </cell>
          <cell r="C27896" t="str">
            <v>CLOSED</v>
          </cell>
          <cell r="D27896" t="str">
            <v>Medium</v>
          </cell>
          <cell r="E27896" t="str">
            <v>Chirag Dubal</v>
          </cell>
          <cell r="F27896" t="str">
            <v>Shloka Chakre</v>
          </cell>
          <cell r="G27896">
            <v>46189.748611111114</v>
          </cell>
          <cell r="H27896">
            <v>46193.893750000003</v>
          </cell>
        </row>
        <row r="27897">
          <cell r="A27897" t="str">
            <v>UCW-32948</v>
          </cell>
          <cell r="B27897" t="str">
            <v>Yufta - New Catalog Link Tatacliq(35 Styles</v>
          </cell>
          <cell r="C27897" t="str">
            <v>CLOSED</v>
          </cell>
          <cell r="D27897" t="str">
            <v>Medium</v>
          </cell>
          <cell r="E27897" t="str">
            <v>Chirag Dubal</v>
          </cell>
          <cell r="F27897" t="str">
            <v>Shraddha Dighe</v>
          </cell>
          <cell r="G27897">
            <v>46189.699305555558</v>
          </cell>
          <cell r="H27897">
            <v>46196.519444444442</v>
          </cell>
        </row>
        <row r="27898">
          <cell r="A27898" t="str">
            <v>UCW-32938</v>
          </cell>
          <cell r="B27898" t="str">
            <v>BERRYLICIOUS + Apparel + Annapurna Impex (128094) + 03/05/2026</v>
          </cell>
          <cell r="C27898" t="str">
            <v>CLOSED Due to Inactive/Insufficient Information</v>
          </cell>
          <cell r="D27898" t="str">
            <v>Medium</v>
          </cell>
          <cell r="E27898" t="str">
            <v>Chirag Dubal</v>
          </cell>
          <cell r="F27898" t="str">
            <v>Shraddha Dighe</v>
          </cell>
          <cell r="G27898">
            <v>46189.663194444445</v>
          </cell>
          <cell r="H27898">
            <v>46212.518750000003</v>
          </cell>
        </row>
        <row r="27899">
          <cell r="A27899" t="str">
            <v>UCW-32933</v>
          </cell>
          <cell r="B27899" t="str">
            <v>Tata Cliq Footwear Catalogue | 12-06-2026</v>
          </cell>
          <cell r="C27899" t="str">
            <v>CLOSED</v>
          </cell>
          <cell r="D27899" t="str">
            <v>Medium</v>
          </cell>
          <cell r="E27899" t="str">
            <v>Chirag Dubal</v>
          </cell>
          <cell r="F27899" t="str">
            <v>Simi Raichel Zachariah</v>
          </cell>
          <cell r="G27899">
            <v>46189.637499999997</v>
          </cell>
          <cell r="H27899">
            <v>46190.673611111109</v>
          </cell>
        </row>
        <row r="27900">
          <cell r="A27900" t="str">
            <v>UCW-32930</v>
          </cell>
          <cell r="B27900" t="str">
            <v>Tinted Serum 7-8 Shade Listing Correction_Infaillible | OAP | Tata Cliq</v>
          </cell>
          <cell r="C27900" t="str">
            <v>CLOSED</v>
          </cell>
          <cell r="D27900" t="str">
            <v>Medium</v>
          </cell>
          <cell r="E27900" t="str">
            <v>Chirag Dubal</v>
          </cell>
          <cell r="F27900" t="str">
            <v>Shraddha Dighe</v>
          </cell>
          <cell r="G27900">
            <v>46189.634722222225</v>
          </cell>
          <cell r="H27900">
            <v>46190.498611111114</v>
          </cell>
        </row>
        <row r="27901">
          <cell r="A27901" t="str">
            <v>UCW-32929</v>
          </cell>
          <cell r="B27901" t="str">
            <v>New Listing for Tata Cliq: Necklaces (231 SKUs) | Kushal’s | 16-06-2026</v>
          </cell>
          <cell r="C27901" t="str">
            <v>CLOSED</v>
          </cell>
          <cell r="D27901" t="str">
            <v>Medium</v>
          </cell>
          <cell r="E27901" t="str">
            <v>Chirag Dubal</v>
          </cell>
          <cell r="F27901" t="str">
            <v>Shraddha Dighe</v>
          </cell>
          <cell r="G27901">
            <v>46189.631249999999</v>
          </cell>
          <cell r="H27901">
            <v>46191.521527777775</v>
          </cell>
        </row>
        <row r="27902">
          <cell r="A27902" t="str">
            <v>UCW-32927</v>
          </cell>
          <cell r="B27902" t="str">
            <v>New Earrings listing-21 SKUS</v>
          </cell>
          <cell r="C27902" t="str">
            <v>CLOSED</v>
          </cell>
          <cell r="D27902" t="str">
            <v>Medium</v>
          </cell>
          <cell r="E27902" t="str">
            <v>Chirag Dubal</v>
          </cell>
          <cell r="F27902" t="str">
            <v>Shraddha Dighe</v>
          </cell>
          <cell r="G27902">
            <v>46189.629166666666</v>
          </cell>
          <cell r="H27902">
            <v>46190.646527777775</v>
          </cell>
        </row>
        <row r="27903">
          <cell r="A27903" t="str">
            <v>UCW-32918</v>
          </cell>
          <cell r="B27903" t="str">
            <v>CLONE - Sora Dora Listing</v>
          </cell>
          <cell r="C27903" t="str">
            <v>CLOSED</v>
          </cell>
          <cell r="D27903" t="str">
            <v>Medium</v>
          </cell>
          <cell r="E27903" t="str">
            <v>Chirag Dubal</v>
          </cell>
          <cell r="F27903" t="str">
            <v>Shraddha Dighe</v>
          </cell>
          <cell r="G27903">
            <v>46189.555555555555</v>
          </cell>
          <cell r="H27903">
            <v>46196.509722222225</v>
          </cell>
        </row>
        <row r="27904">
          <cell r="A27904" t="str">
            <v>UCW-32912</v>
          </cell>
          <cell r="B27904" t="str">
            <v>CLONE-New Listing | Neutrogena UltraSheer Mineral Sunscreen 40 ml</v>
          </cell>
          <cell r="C27904" t="str">
            <v>CLOSED</v>
          </cell>
          <cell r="D27904" t="str">
            <v>Medium</v>
          </cell>
          <cell r="E27904" t="str">
            <v>netscribes</v>
          </cell>
          <cell r="F27904" t="str">
            <v>netscribes</v>
          </cell>
          <cell r="G27904">
            <v>46189.520833333336</v>
          </cell>
          <cell r="H27904">
            <v>46190.642361111109</v>
          </cell>
        </row>
        <row r="27905">
          <cell r="A27905" t="str">
            <v>UCW-32908</v>
          </cell>
          <cell r="B27905" t="str">
            <v>ERROR_Catalogue New errors for the Multibrands Agency (NETSCRIBES) 16th June _NC</v>
          </cell>
          <cell r="C27905" t="str">
            <v>CLOSED</v>
          </cell>
          <cell r="D27905" t="str">
            <v>Medium</v>
          </cell>
          <cell r="E27905" t="str">
            <v>netscribes</v>
          </cell>
          <cell r="F27905" t="str">
            <v>Sushma Ram</v>
          </cell>
          <cell r="G27905">
            <v>46189.490277777775</v>
          </cell>
          <cell r="H27905">
            <v>46193.893750000003</v>
          </cell>
        </row>
        <row r="27906">
          <cell r="A27906" t="str">
            <v>UCW-32907</v>
          </cell>
          <cell r="B27906" t="str">
            <v>Garnier | Color Naturals PDP Update | TATACLIQ</v>
          </cell>
          <cell r="C27906" t="str">
            <v>CLOSED</v>
          </cell>
          <cell r="D27906" t="str">
            <v>Medium</v>
          </cell>
          <cell r="E27906" t="str">
            <v>Chirag Dubal</v>
          </cell>
          <cell r="F27906" t="str">
            <v>Shraddha Dighe</v>
          </cell>
          <cell r="G27906">
            <v>46189.486111111109</v>
          </cell>
          <cell r="H27906">
            <v>46190.496527777781</v>
          </cell>
        </row>
        <row r="27907">
          <cell r="A27907" t="str">
            <v>UCW-32906</v>
          </cell>
          <cell r="B27907" t="str">
            <v>Titan New listings - New EAN</v>
          </cell>
          <cell r="C27907" t="str">
            <v>CLOSED</v>
          </cell>
          <cell r="D27907" t="str">
            <v>Medium</v>
          </cell>
          <cell r="E27907" t="str">
            <v>Chirag Dubal</v>
          </cell>
          <cell r="F27907" t="str">
            <v>Shraddha Dighe</v>
          </cell>
          <cell r="G27907">
            <v>46189.478472222225</v>
          </cell>
          <cell r="H27907">
            <v>46191.477083333331</v>
          </cell>
        </row>
        <row r="27908">
          <cell r="A27908" t="str">
            <v>UCW-32905</v>
          </cell>
          <cell r="B27908" t="str">
            <v xml:space="preserve">Jovoy  Cataloguing </v>
          </cell>
          <cell r="C27908" t="str">
            <v>CLOSED</v>
          </cell>
          <cell r="D27908" t="str">
            <v>Medium</v>
          </cell>
          <cell r="E27908" t="str">
            <v>Chirag Dubal</v>
          </cell>
          <cell r="F27908" t="str">
            <v>Shraddha Dighe</v>
          </cell>
          <cell r="G27908">
            <v>46189.461111111108</v>
          </cell>
          <cell r="H27908">
            <v>46190.636111111111</v>
          </cell>
        </row>
        <row r="27909">
          <cell r="A27909" t="str">
            <v>UCW-32902</v>
          </cell>
          <cell r="B27909" t="str">
            <v>Error_Launch of FEDS Jerseys on 6th Nov’25 – Strict Adherence to Launch Date</v>
          </cell>
          <cell r="C27909" t="str">
            <v>CLOSED Due to Inactive/Insufficient Information</v>
          </cell>
          <cell r="D27909" t="str">
            <v>Medium</v>
          </cell>
          <cell r="E27909" t="str">
            <v>netscribes</v>
          </cell>
          <cell r="F27909" t="str">
            <v>Reagan D’souza</v>
          </cell>
          <cell r="G27909">
            <v>46189.383333333331</v>
          </cell>
          <cell r="H27909">
            <v>46190.386805555558</v>
          </cell>
        </row>
        <row r="27910">
          <cell r="A27910" t="str">
            <v>UCW-32901</v>
          </cell>
          <cell r="B27910" t="str">
            <v>Error_Launch of FEDS Jerseys on 6th Nov’25 – Strict Adherence to Launch Date</v>
          </cell>
          <cell r="C27910" t="str">
            <v>CLOSED</v>
          </cell>
          <cell r="D27910" t="str">
            <v>Highest</v>
          </cell>
          <cell r="E27910" t="str">
            <v>netscribes</v>
          </cell>
          <cell r="F27910" t="str">
            <v>Reagan D’souza</v>
          </cell>
          <cell r="G27910">
            <v>46189.383333333331</v>
          </cell>
          <cell r="H27910">
            <v>46189.634722222225</v>
          </cell>
        </row>
        <row r="27911">
          <cell r="A27911" t="str">
            <v>UCW-32893</v>
          </cell>
          <cell r="B27911" t="str">
            <v xml:space="preserve">Error_NCH_ESC_127776060299901_Wrong product received </v>
          </cell>
          <cell r="C27911" t="str">
            <v>CLOSED</v>
          </cell>
          <cell r="D27911" t="str">
            <v>Medium</v>
          </cell>
          <cell r="E27911" t="str">
            <v>Reagan D’souza</v>
          </cell>
          <cell r="F27911" t="str">
            <v>Reagan D’souza</v>
          </cell>
          <cell r="G27911">
            <v>46188.797222222223</v>
          </cell>
          <cell r="H27911">
            <v>46193.893750000003</v>
          </cell>
        </row>
        <row r="27912">
          <cell r="A27912" t="str">
            <v>UCW-32877</v>
          </cell>
          <cell r="B27912" t="str">
            <v xml:space="preserve">Tatacliq listing </v>
          </cell>
          <cell r="C27912" t="str">
            <v>CLOSED</v>
          </cell>
          <cell r="D27912" t="str">
            <v>Medium</v>
          </cell>
          <cell r="E27912" t="str">
            <v>Chirag Dubal</v>
          </cell>
          <cell r="F27912" t="str">
            <v>Shraddha Dighe</v>
          </cell>
          <cell r="G27912">
            <v>46188.695138888892</v>
          </cell>
          <cell r="H27912">
            <v>46193.607638888891</v>
          </cell>
        </row>
        <row r="27913">
          <cell r="A27913" t="str">
            <v>UCW-32868</v>
          </cell>
          <cell r="B27913" t="str">
            <v>Tinted Serum New Shades Listing_Infaillible | OAP | Tata Cliq</v>
          </cell>
          <cell r="C27913" t="str">
            <v>CLOSED</v>
          </cell>
          <cell r="D27913" t="str">
            <v>Medium</v>
          </cell>
          <cell r="E27913" t="str">
            <v>Chirag Dubal</v>
          </cell>
          <cell r="F27913" t="str">
            <v>Shraddha Dighe</v>
          </cell>
          <cell r="G27913">
            <v>46188.661111111112</v>
          </cell>
          <cell r="H27913">
            <v>46189.538194444445</v>
          </cell>
        </row>
        <row r="27914">
          <cell r="A27914" t="str">
            <v>UCW-32867</v>
          </cell>
          <cell r="B27914" t="str">
            <v>Touch925 | Silver Jewellery | 128759 | 10-06-2026 ( 38 SKUs )</v>
          </cell>
          <cell r="C27914" t="str">
            <v>CLOSED</v>
          </cell>
          <cell r="D27914" t="str">
            <v>Medium</v>
          </cell>
          <cell r="E27914" t="str">
            <v>Chirag Dubal</v>
          </cell>
          <cell r="F27914" t="str">
            <v>Shloka Chakre</v>
          </cell>
          <cell r="G27914">
            <v>46188.660416666666</v>
          </cell>
          <cell r="H27914">
            <v>46189.513888888891</v>
          </cell>
        </row>
        <row r="27915">
          <cell r="A27915" t="str">
            <v>UCW-32860</v>
          </cell>
          <cell r="B27915" t="str">
            <v>Sell now - Tata Cliq-adidas DTC|Footwear| Attributes_03-06-26</v>
          </cell>
          <cell r="C27915" t="str">
            <v>CLOSED</v>
          </cell>
          <cell r="D27915" t="str">
            <v>Medium</v>
          </cell>
          <cell r="E27915" t="str">
            <v>Simi Raichel Zachariah</v>
          </cell>
          <cell r="F27915" t="str">
            <v>netscribes</v>
          </cell>
          <cell r="G27915">
            <v>46188.645138888889</v>
          </cell>
          <cell r="H27915">
            <v>46223.498611111114</v>
          </cell>
        </row>
        <row r="27916">
          <cell r="A27916" t="str">
            <v>UCW-32847</v>
          </cell>
          <cell r="B27916" t="str">
            <v>Bioderma - EAN Code Change</v>
          </cell>
          <cell r="C27916" t="str">
            <v>CLOSED</v>
          </cell>
          <cell r="D27916" t="str">
            <v>Medium</v>
          </cell>
          <cell r="E27916" t="str">
            <v>Chirag Dubal</v>
          </cell>
          <cell r="F27916" t="str">
            <v>Simi Raichel Zachariah</v>
          </cell>
          <cell r="G27916">
            <v>46188.563888888886</v>
          </cell>
          <cell r="H27916">
            <v>46189.449305555558</v>
          </cell>
        </row>
        <row r="27917">
          <cell r="A27917" t="str">
            <v>UCW-32843</v>
          </cell>
          <cell r="B27917" t="str">
            <v>CLONE - 78248680_LANCOME Q2 New Listing_TCL</v>
          </cell>
          <cell r="C27917" t="str">
            <v>CLOSED</v>
          </cell>
          <cell r="D27917" t="str">
            <v>Medium</v>
          </cell>
          <cell r="E27917" t="str">
            <v>netscribes</v>
          </cell>
          <cell r="F27917" t="str">
            <v>netscribes</v>
          </cell>
          <cell r="G27917">
            <v>46188.524305555555</v>
          </cell>
          <cell r="H27917">
            <v>46189.504861111112</v>
          </cell>
        </row>
        <row r="27918">
          <cell r="A27918" t="str">
            <v>UCW-32841</v>
          </cell>
          <cell r="B27918" t="str">
            <v>Pilgrim &lt;&gt; Tata Cliq : New MRP &amp; Image Update</v>
          </cell>
          <cell r="C27918" t="str">
            <v>CLOSED</v>
          </cell>
          <cell r="D27918" t="str">
            <v>Medium</v>
          </cell>
          <cell r="E27918" t="str">
            <v>Chirag Dubal</v>
          </cell>
          <cell r="F27918" t="str">
            <v>Simi Raichel Zachariah</v>
          </cell>
          <cell r="G27918">
            <v>46188.505555555559</v>
          </cell>
          <cell r="H27918">
            <v>46189.442361111112</v>
          </cell>
        </row>
        <row r="27919">
          <cell r="A27919" t="str">
            <v>UCW-32840</v>
          </cell>
          <cell r="B27919" t="str">
            <v xml:space="preserve"> Campus x Tata CliQ ~ New Listings_05.06.2026 Batch-26</v>
          </cell>
          <cell r="C27919" t="str">
            <v>CLOSED Due to Inactive/Insufficient Information</v>
          </cell>
          <cell r="D27919" t="str">
            <v>Medium</v>
          </cell>
          <cell r="E27919" t="str">
            <v>Chirag Dubal</v>
          </cell>
          <cell r="F27919" t="str">
            <v>Simi Raichel Zachariah</v>
          </cell>
          <cell r="G27919">
            <v>46188.502083333333</v>
          </cell>
          <cell r="H27919">
            <v>46199.55972222222</v>
          </cell>
        </row>
        <row r="27920">
          <cell r="A27920" t="str">
            <v>UCW-32826</v>
          </cell>
          <cell r="B27920" t="str">
            <v>E2E - Isharya - Jewellery - 21st May - 28 SKUs</v>
          </cell>
          <cell r="C27920" t="str">
            <v>CLOSED</v>
          </cell>
          <cell r="D27920" t="str">
            <v>Medium</v>
          </cell>
          <cell r="E27920" t="str">
            <v>Chirag Dubal</v>
          </cell>
          <cell r="F27920" t="str">
            <v>Shraddha Dighe</v>
          </cell>
          <cell r="G27920">
            <v>46186.64166666667</v>
          </cell>
          <cell r="H27920">
            <v>46197.662499999999</v>
          </cell>
        </row>
        <row r="27921">
          <cell r="A27921" t="str">
            <v>UCW-32824</v>
          </cell>
          <cell r="B27921" t="str">
            <v>Xtep Footwear 129553, 129560 Listing 156 SKU ( 24 Options ) 10/06/2026.</v>
          </cell>
          <cell r="C27921" t="str">
            <v>CLOSED</v>
          </cell>
          <cell r="D27921" t="str">
            <v>Medium</v>
          </cell>
          <cell r="E27921" t="str">
            <v>Chirag Dubal</v>
          </cell>
          <cell r="F27921" t="str">
            <v>Shraddha Dighe</v>
          </cell>
          <cell r="G27921">
            <v>46186.636111111111</v>
          </cell>
          <cell r="H27921">
            <v>46191.474305555559</v>
          </cell>
        </row>
        <row r="27922">
          <cell r="A27922" t="str">
            <v>UCW-32823</v>
          </cell>
          <cell r="B27922" t="str">
            <v>Sparkles Arias by Lara Dutta 15 Styles</v>
          </cell>
          <cell r="C27922" t="str">
            <v>CLOSED</v>
          </cell>
          <cell r="D27922" t="str">
            <v>Medium</v>
          </cell>
          <cell r="E27922" t="str">
            <v>Chirag Dubal</v>
          </cell>
          <cell r="F27922" t="str">
            <v>Shraddha Dighe</v>
          </cell>
          <cell r="G27922">
            <v>46186.632638888892</v>
          </cell>
          <cell r="H27922">
            <v>46191.445833333331</v>
          </cell>
        </row>
        <row r="27923">
          <cell r="A27923" t="str">
            <v>UCW-32817</v>
          </cell>
          <cell r="B27923" t="str">
            <v>CLONE - Jokerandwitch | Fashion Jewellery | 127801 | 20-05-2026</v>
          </cell>
          <cell r="C27923" t="str">
            <v>CLOSED</v>
          </cell>
          <cell r="D27923" t="str">
            <v>Medium</v>
          </cell>
          <cell r="E27923" t="str">
            <v>netscribes</v>
          </cell>
          <cell r="F27923" t="str">
            <v>netscribes</v>
          </cell>
          <cell r="G27923">
            <v>46186.575694444444</v>
          </cell>
          <cell r="H27923">
            <v>46188.612500000003</v>
          </cell>
        </row>
        <row r="27924">
          <cell r="A27924" t="str">
            <v>UCW-32785</v>
          </cell>
          <cell r="B27924" t="str">
            <v>E2E - Rosso Brunello - FTW - 09/06/26 - 148 SKUs</v>
          </cell>
          <cell r="C27924" t="str">
            <v>CLOSED</v>
          </cell>
          <cell r="D27924" t="str">
            <v>Medium</v>
          </cell>
          <cell r="E27924" t="str">
            <v>Chirag Dubal</v>
          </cell>
          <cell r="F27924" t="str">
            <v>Simi Raichel Zachariah</v>
          </cell>
          <cell r="G27924">
            <v>46185.731249999997</v>
          </cell>
          <cell r="H27924">
            <v>46188.604166666664</v>
          </cell>
        </row>
        <row r="27925">
          <cell r="A27925" t="str">
            <v>UCW-32782</v>
          </cell>
          <cell r="B27925" t="str">
            <v>Anta Footwear S225 127055 &amp; 126934 New listing</v>
          </cell>
          <cell r="C27925" t="str">
            <v>CLOSED</v>
          </cell>
          <cell r="D27925" t="str">
            <v>Medium</v>
          </cell>
          <cell r="E27925" t="str">
            <v>netscribes</v>
          </cell>
          <cell r="F27925" t="str">
            <v>Shraddha Dighe</v>
          </cell>
          <cell r="G27925">
            <v>46185.722222222219</v>
          </cell>
          <cell r="H27925">
            <v>46214.90902777778</v>
          </cell>
        </row>
        <row r="27926">
          <cell r="A27926" t="str">
            <v>UCW-32776</v>
          </cell>
          <cell r="B27926" t="str">
            <v>Accessory+ROWBWH+IDEE+09.06.2026</v>
          </cell>
          <cell r="C27926" t="str">
            <v>CLOSED</v>
          </cell>
          <cell r="D27926" t="str">
            <v>Medium</v>
          </cell>
          <cell r="E27926" t="str">
            <v>Chirag Dubal</v>
          </cell>
          <cell r="F27926" t="str">
            <v>Shraddha Dighe</v>
          </cell>
          <cell r="G27926">
            <v>46185.709027777775</v>
          </cell>
          <cell r="H27926">
            <v>46188.583333333336</v>
          </cell>
        </row>
        <row r="27927">
          <cell r="A27927" t="str">
            <v>UCW-32772</v>
          </cell>
          <cell r="B27927" t="str">
            <v>Tata interperfum cataloguing 1st June'26_pending</v>
          </cell>
          <cell r="C27927" t="str">
            <v>CLOSED</v>
          </cell>
          <cell r="D27927" t="str">
            <v>Medium</v>
          </cell>
          <cell r="E27927" t="str">
            <v>Chirag Dubal</v>
          </cell>
          <cell r="F27927" t="str">
            <v>Shraddha Dighe</v>
          </cell>
          <cell r="G27927">
            <v>46185.702777777777</v>
          </cell>
          <cell r="H27927">
            <v>46190.616666666669</v>
          </cell>
        </row>
        <row r="27928">
          <cell r="A27928" t="str">
            <v>UCW-32759</v>
          </cell>
          <cell r="B27928" t="str">
            <v>Tata Cliq-Multi Brand-Footwear -129236 - 127776 - 09-06-2026</v>
          </cell>
          <cell r="C27928" t="str">
            <v>CLOSED</v>
          </cell>
          <cell r="D27928" t="str">
            <v>Medium</v>
          </cell>
          <cell r="E27928" t="str">
            <v>Chirag Dubal</v>
          </cell>
          <cell r="F27928" t="str">
            <v>Shraddha Dighe</v>
          </cell>
          <cell r="G27928">
            <v>46185.633333333331</v>
          </cell>
          <cell r="H27928">
            <v>46198.591666666667</v>
          </cell>
        </row>
        <row r="27929">
          <cell r="A27929" t="str">
            <v>UCW-32749</v>
          </cell>
          <cell r="B27929" t="str">
            <v>TCL - June Cycle Cataloguing</v>
          </cell>
          <cell r="C27929" t="str">
            <v>CLOSED Due to Inactive/Insufficient Information</v>
          </cell>
          <cell r="D27929" t="str">
            <v>Medium</v>
          </cell>
          <cell r="E27929" t="str">
            <v>netscribes</v>
          </cell>
          <cell r="F27929" t="str">
            <v>Simi Raichel Zachariah</v>
          </cell>
          <cell r="G27929">
            <v>46185.59097222222</v>
          </cell>
          <cell r="H27929">
            <v>46189.84652777778</v>
          </cell>
        </row>
        <row r="27930">
          <cell r="A27930" t="str">
            <v>UCW-32734</v>
          </cell>
          <cell r="B27930" t="str">
            <v>Tata Cliq Luxury - New listing - Juliette has a gun MDP (Powder Love) ( 09-06-2026)</v>
          </cell>
          <cell r="C27930" t="str">
            <v>CLOSED</v>
          </cell>
          <cell r="D27930" t="str">
            <v>Medium</v>
          </cell>
          <cell r="E27930" t="str">
            <v>Chirag Dubal</v>
          </cell>
          <cell r="F27930" t="str">
            <v>Simi Raichel Zachariah</v>
          </cell>
          <cell r="G27930">
            <v>46185.543749999997</v>
          </cell>
          <cell r="H27930">
            <v>46189.486111111109</v>
          </cell>
        </row>
        <row r="27931">
          <cell r="A27931" t="str">
            <v>UCW-32718</v>
          </cell>
          <cell r="B27931" t="str">
            <v>TATA x HUL | Assortment Recommendation</v>
          </cell>
          <cell r="C27931" t="str">
            <v>CLOSED</v>
          </cell>
          <cell r="D27931" t="str">
            <v>Medium</v>
          </cell>
          <cell r="E27931" t="str">
            <v>Chirag Dubal</v>
          </cell>
          <cell r="F27931" t="str">
            <v>Shraddha Dighe</v>
          </cell>
          <cell r="G27931">
            <v>46184.688194444447</v>
          </cell>
          <cell r="H27931">
            <v>46190.561111111114</v>
          </cell>
        </row>
        <row r="27932">
          <cell r="A27932" t="str">
            <v>UCW-32717</v>
          </cell>
          <cell r="B27932" t="str">
            <v>New Listing for Tata Cliq: Earrings ( 266 SKUs) – Kushal’s</v>
          </cell>
          <cell r="C27932" t="str">
            <v>CLOSED</v>
          </cell>
          <cell r="D27932" t="str">
            <v>Medium</v>
          </cell>
          <cell r="E27932" t="str">
            <v>Chirag Dubal</v>
          </cell>
          <cell r="F27932" t="str">
            <v>Shraddha Dighe</v>
          </cell>
          <cell r="G27932">
            <v>46184.681944444441</v>
          </cell>
          <cell r="H27932">
            <v>46186.50277777778</v>
          </cell>
        </row>
        <row r="27933">
          <cell r="A27933" t="str">
            <v>UCW-32716</v>
          </cell>
          <cell r="B27933" t="str">
            <v>Charles &amp; Keith_Footwear_125610_11thJun'26 (Batch 13)</v>
          </cell>
          <cell r="C27933" t="str">
            <v>CLOSED</v>
          </cell>
          <cell r="D27933" t="str">
            <v>Medium</v>
          </cell>
          <cell r="E27933" t="str">
            <v>Chirag Dubal</v>
          </cell>
          <cell r="F27933" t="str">
            <v>Shloka Chakre</v>
          </cell>
          <cell r="G27933">
            <v>46184.679861111108</v>
          </cell>
          <cell r="H27933">
            <v>46188.51458333333</v>
          </cell>
        </row>
        <row r="27934">
          <cell r="A27934" t="str">
            <v>UCW-32702</v>
          </cell>
          <cell r="B27934" t="str">
            <v>Foxtale X Tata Cliq Baked Valina listing</v>
          </cell>
          <cell r="C27934" t="str">
            <v>CLOSED</v>
          </cell>
          <cell r="D27934" t="str">
            <v>Medium</v>
          </cell>
          <cell r="E27934" t="str">
            <v>Chirag Dubal</v>
          </cell>
          <cell r="F27934" t="str">
            <v>Shraddha Dighe</v>
          </cell>
          <cell r="G27934">
            <v>46184.535416666666</v>
          </cell>
          <cell r="H27934">
            <v>46190.556944444441</v>
          </cell>
        </row>
        <row r="27935">
          <cell r="A27935" t="str">
            <v>UCW-32697</v>
          </cell>
          <cell r="B27935" t="str">
            <v>Tata Cliq Content Sheet - Philips</v>
          </cell>
          <cell r="C27935" t="str">
            <v>CLOSED Due to Inactive/Insufficient Information</v>
          </cell>
          <cell r="D27935" t="str">
            <v>Medium</v>
          </cell>
          <cell r="E27935" t="str">
            <v>Chirag Dubal</v>
          </cell>
          <cell r="F27935" t="str">
            <v>Shraddha Dighe</v>
          </cell>
          <cell r="G27935">
            <v>46184.45</v>
          </cell>
          <cell r="H27935">
            <v>46192.782638888886</v>
          </cell>
        </row>
        <row r="27936">
          <cell r="A27936" t="str">
            <v>UCW-32694</v>
          </cell>
          <cell r="B27936" t="str">
            <v>Foxtale X Tatacliq 6 NPI roll-on Listings</v>
          </cell>
          <cell r="C27936" t="str">
            <v>CLOSED</v>
          </cell>
          <cell r="D27936" t="str">
            <v>Medium</v>
          </cell>
          <cell r="E27936" t="str">
            <v>Chirag Dubal</v>
          </cell>
          <cell r="F27936" t="str">
            <v>Shraddha Dighe</v>
          </cell>
          <cell r="G27936">
            <v>46184.441666666666</v>
          </cell>
          <cell r="H27936">
            <v>46190.553472222222</v>
          </cell>
        </row>
        <row r="27937">
          <cell r="A27937" t="str">
            <v>UCW-32687</v>
          </cell>
          <cell r="B27937" t="str">
            <v>CLONE - Clone_Woodland / Footwear / 2714 sku's / 377 Options / 29-04-26</v>
          </cell>
          <cell r="C27937" t="str">
            <v>CLOSED</v>
          </cell>
          <cell r="D27937" t="str">
            <v>Medium</v>
          </cell>
          <cell r="E27937" t="str">
            <v>Chirag Dubal</v>
          </cell>
          <cell r="F27937" t="str">
            <v>netscribes</v>
          </cell>
          <cell r="G27937">
            <v>46183.792361111111</v>
          </cell>
          <cell r="H27937">
            <v>46204.45208333333</v>
          </cell>
        </row>
        <row r="27938">
          <cell r="A27938" t="str">
            <v>UCW-32676</v>
          </cell>
          <cell r="B27938" t="str">
            <v>YSL x Tata Cliq Luxury - New Launch Tracking</v>
          </cell>
          <cell r="C27938" t="str">
            <v>CLOSED Due to Inactive/Insufficient Information</v>
          </cell>
          <cell r="D27938" t="str">
            <v>Medium</v>
          </cell>
          <cell r="E27938" t="str">
            <v>Chirag Dubal</v>
          </cell>
          <cell r="F27938" t="str">
            <v>Shloka Chakre</v>
          </cell>
          <cell r="G27938">
            <v>46183.740972222222</v>
          </cell>
          <cell r="H27938">
            <v>46191.482638888891</v>
          </cell>
        </row>
        <row r="27939">
          <cell r="A27939" t="str">
            <v>UCW-32675</v>
          </cell>
          <cell r="B27939" t="str">
            <v>BIO CODE Range</v>
          </cell>
          <cell r="C27939" t="str">
            <v>CLOSED Due to Inactive/Insufficient Information</v>
          </cell>
          <cell r="D27939" t="str">
            <v>Medium</v>
          </cell>
          <cell r="E27939" t="str">
            <v>Chirag Dubal</v>
          </cell>
          <cell r="F27939" t="str">
            <v>Simi Raichel Zachariah</v>
          </cell>
          <cell r="G27939">
            <v>46183.728472222225</v>
          </cell>
          <cell r="H27939">
            <v>46189.40902777778</v>
          </cell>
        </row>
        <row r="27940">
          <cell r="A27940" t="str">
            <v>UCW-32660</v>
          </cell>
          <cell r="B27940" t="str">
            <v>124246 Luxury New Balance 2000 OR New Listing 10.06.2026</v>
          </cell>
          <cell r="C27940" t="str">
            <v>CLOSED</v>
          </cell>
          <cell r="D27940" t="str">
            <v>Medium</v>
          </cell>
          <cell r="E27940" t="str">
            <v>Chirag Dubal</v>
          </cell>
          <cell r="F27940" t="str">
            <v>Shloka Chakre</v>
          </cell>
          <cell r="G27940">
            <v>46183.568749999999</v>
          </cell>
          <cell r="H27940">
            <v>46184.52847222222</v>
          </cell>
        </row>
        <row r="27941">
          <cell r="A27941" t="str">
            <v>UCW-32654</v>
          </cell>
          <cell r="B27941" t="str">
            <v>CDC - ON Running Listing | 04-06-2026</v>
          </cell>
          <cell r="C27941" t="str">
            <v>CLOSED</v>
          </cell>
          <cell r="D27941" t="str">
            <v>Medium</v>
          </cell>
          <cell r="E27941" t="str">
            <v>Chirag Dubal</v>
          </cell>
          <cell r="F27941" t="str">
            <v>Simi Raichel Zachariah</v>
          </cell>
          <cell r="G27941">
            <v>46183.536805555559</v>
          </cell>
          <cell r="H27941">
            <v>46190.772222222222</v>
          </cell>
        </row>
        <row r="27942">
          <cell r="A27942" t="str">
            <v>UCW-32649</v>
          </cell>
          <cell r="B27942" t="str">
            <v>INSIGHT X TATA : Brand Master : Catalog &amp; Listing</v>
          </cell>
          <cell r="C27942" t="str">
            <v>CLOSED Due to Inactive/Insufficient Information</v>
          </cell>
          <cell r="D27942" t="str">
            <v>Medium</v>
          </cell>
          <cell r="E27942" t="str">
            <v>Chirag Dubal</v>
          </cell>
          <cell r="F27942" t="str">
            <v>Simi Raichel Zachariah</v>
          </cell>
          <cell r="G27942">
            <v>46183.51458333333</v>
          </cell>
          <cell r="H27942">
            <v>46189.394444444442</v>
          </cell>
        </row>
        <row r="27943">
          <cell r="A27943" t="str">
            <v>UCW-32637</v>
          </cell>
          <cell r="B27943" t="str">
            <v>ERROR_Catalogue New errors for the Multibrands Agency (NETSCRIBES) 9th June _NC</v>
          </cell>
          <cell r="C27943" t="str">
            <v>CLOSED</v>
          </cell>
          <cell r="D27943" t="str">
            <v>Medium</v>
          </cell>
          <cell r="E27943" t="str">
            <v>netscribes</v>
          </cell>
          <cell r="F27943" t="str">
            <v>Sushma Ram</v>
          </cell>
          <cell r="G27943">
            <v>46182.986805555556</v>
          </cell>
          <cell r="H27943">
            <v>46184.5</v>
          </cell>
        </row>
        <row r="27944">
          <cell r="A27944" t="str">
            <v>UCW-32614</v>
          </cell>
          <cell r="B27944" t="str">
            <v>Tata Cliq-adidas DTC|Footwear| Attributes_03-06-26</v>
          </cell>
          <cell r="C27944" t="str">
            <v>CLOSED</v>
          </cell>
          <cell r="D27944" t="str">
            <v>Medium</v>
          </cell>
          <cell r="E27944" t="str">
            <v>Chirag Dubal</v>
          </cell>
          <cell r="F27944" t="str">
            <v>Simi Raichel Zachariah</v>
          </cell>
          <cell r="G27944">
            <v>46182.71875</v>
          </cell>
          <cell r="H27944">
            <v>46189.747916666667</v>
          </cell>
        </row>
        <row r="27945">
          <cell r="A27945" t="str">
            <v>UCW-32610</v>
          </cell>
          <cell r="B27945" t="str">
            <v>Red Tape +Footwear+127785+New Listing+956 Skus + 186 Options+ 8 July 2026</v>
          </cell>
          <cell r="C27945" t="str">
            <v>CLOSED</v>
          </cell>
          <cell r="D27945" t="str">
            <v>Medium</v>
          </cell>
          <cell r="E27945" t="str">
            <v>Chirag Dubal</v>
          </cell>
          <cell r="F27945" t="str">
            <v>Simi Raichel Zachariah</v>
          </cell>
          <cell r="G27945">
            <v>46182.668055555558</v>
          </cell>
          <cell r="H27945">
            <v>46184.617361111108</v>
          </cell>
        </row>
        <row r="27946">
          <cell r="A27946" t="str">
            <v>UCW-32606</v>
          </cell>
          <cell r="B27946" t="str">
            <v>Lotto/Footwear UPTO Lot-35/Seller code- 129247/ 05-06-2026</v>
          </cell>
          <cell r="C27946" t="str">
            <v>CLOSED</v>
          </cell>
          <cell r="D27946" t="str">
            <v>Medium</v>
          </cell>
          <cell r="E27946" t="str">
            <v>Chirag Dubal</v>
          </cell>
          <cell r="F27946" t="str">
            <v>Shraddha Dighe</v>
          </cell>
          <cell r="G27946">
            <v>46182.636805555558</v>
          </cell>
          <cell r="H27946">
            <v>46185.801388888889</v>
          </cell>
        </row>
        <row r="27947">
          <cell r="A27947" t="str">
            <v>UCW-32602</v>
          </cell>
          <cell r="B27947" t="str">
            <v>Palmonas | Fashion Jwellery | 128366 | 05-06-2026 (238 SKUs)</v>
          </cell>
          <cell r="C27947" t="str">
            <v>CLOSED</v>
          </cell>
          <cell r="D27947" t="str">
            <v>Medium</v>
          </cell>
          <cell r="E27947" t="str">
            <v>Chirag Dubal</v>
          </cell>
          <cell r="F27947" t="str">
            <v>Shraddha Dighe</v>
          </cell>
          <cell r="G27947">
            <v>46182.554861111108</v>
          </cell>
          <cell r="H27947">
            <v>46191.706250000003</v>
          </cell>
        </row>
        <row r="27948">
          <cell r="A27948" t="str">
            <v>UCW-32600</v>
          </cell>
          <cell r="B27948" t="str">
            <v>Campus x Tata CliQ ~ New Listings_05.06.2026 Batch-25</v>
          </cell>
          <cell r="C27948" t="str">
            <v>CLOSED</v>
          </cell>
          <cell r="D27948" t="str">
            <v>Medium</v>
          </cell>
          <cell r="E27948" t="str">
            <v>Chirag Dubal</v>
          </cell>
          <cell r="F27948" t="str">
            <v>Simi Raichel Zachariah</v>
          </cell>
          <cell r="G27948">
            <v>46182.549305555556</v>
          </cell>
          <cell r="H27948">
            <v>46185.720138888886</v>
          </cell>
        </row>
        <row r="27949">
          <cell r="A27949" t="str">
            <v>UCW-32594</v>
          </cell>
          <cell r="B27949" t="str">
            <v>Tatacliq Footwear  batch 20 (June) _USPA_05-06-2026</v>
          </cell>
          <cell r="C27949" t="str">
            <v>CLOSED</v>
          </cell>
          <cell r="D27949" t="str">
            <v>Medium</v>
          </cell>
          <cell r="E27949" t="str">
            <v>Chirag Dubal</v>
          </cell>
          <cell r="F27949" t="str">
            <v>Simi Raichel Zachariah</v>
          </cell>
          <cell r="G27949">
            <v>46182.542361111111</v>
          </cell>
          <cell r="H27949">
            <v>46184.626388888886</v>
          </cell>
        </row>
        <row r="27950">
          <cell r="A27950" t="str">
            <v>UCW-32579</v>
          </cell>
          <cell r="B27950" t="str">
            <v>Tata Cliq Footwear Catalogue | 01-06-2026</v>
          </cell>
          <cell r="C27950" t="str">
            <v>CLOSED</v>
          </cell>
          <cell r="D27950" t="str">
            <v>Medium</v>
          </cell>
          <cell r="E27950" t="str">
            <v>netscribes</v>
          </cell>
          <cell r="F27950" t="str">
            <v>Mohd Tahir Shaikh</v>
          </cell>
          <cell r="G27950">
            <v>46182.513194444444</v>
          </cell>
          <cell r="H27950">
            <v>46184.568055555559</v>
          </cell>
        </row>
        <row r="27951">
          <cell r="A27951" t="str">
            <v>UCW-32572</v>
          </cell>
          <cell r="B27951" t="str">
            <v>New Catalog For Brand Prolific- Lot-49.</v>
          </cell>
          <cell r="C27951" t="str">
            <v>CLOSED</v>
          </cell>
          <cell r="D27951" t="str">
            <v>Medium</v>
          </cell>
          <cell r="E27951" t="str">
            <v>netscribes</v>
          </cell>
          <cell r="F27951" t="str">
            <v>Mohd Tahir Shaikh</v>
          </cell>
          <cell r="G27951">
            <v>46182.495833333334</v>
          </cell>
          <cell r="H27951">
            <v>46184.552777777775</v>
          </cell>
        </row>
        <row r="27952">
          <cell r="A27952" t="str">
            <v>UCW-32557</v>
          </cell>
          <cell r="B27952" t="str">
            <v>NVR New 196 Style Listing</v>
          </cell>
          <cell r="C27952" t="str">
            <v>CLOSED</v>
          </cell>
          <cell r="D27952" t="str">
            <v>Medium</v>
          </cell>
          <cell r="E27952" t="str">
            <v>Chirag Dubal</v>
          </cell>
          <cell r="F27952" t="str">
            <v>Shraddha Dighe</v>
          </cell>
          <cell r="G27952">
            <v>46181.79583333333</v>
          </cell>
          <cell r="H27952">
            <v>46183.607638888891</v>
          </cell>
        </row>
        <row r="27953">
          <cell r="A27953" t="str">
            <v>UCW-32552</v>
          </cell>
          <cell r="B27953" t="str">
            <v>Data update for existing styles</v>
          </cell>
          <cell r="C27953" t="str">
            <v>CLOSED</v>
          </cell>
          <cell r="D27953" t="str">
            <v>Medium</v>
          </cell>
          <cell r="E27953" t="str">
            <v>Chirag Dubal</v>
          </cell>
          <cell r="F27953" t="str">
            <v>Shraddha Dighe</v>
          </cell>
          <cell r="G27953">
            <v>46181.775000000001</v>
          </cell>
          <cell r="H27953">
            <v>46224.408333333333</v>
          </cell>
        </row>
        <row r="27954">
          <cell r="A27954" t="str">
            <v>UCW-32543</v>
          </cell>
          <cell r="B27954" t="str">
            <v>Giva | Silver Jewellery | 125927 | 06-06-2026 (79Sku)</v>
          </cell>
          <cell r="C27954" t="str">
            <v>CLOSED</v>
          </cell>
          <cell r="D27954" t="str">
            <v>Medium</v>
          </cell>
          <cell r="E27954" t="str">
            <v>Chirag Dubal</v>
          </cell>
          <cell r="F27954" t="str">
            <v>Shraddha Dighe</v>
          </cell>
          <cell r="G27954">
            <v>46181.704861111109</v>
          </cell>
          <cell r="H27954">
            <v>46183.579861111109</v>
          </cell>
        </row>
        <row r="27955">
          <cell r="A27955" t="str">
            <v>UCW-32539</v>
          </cell>
          <cell r="B27955" t="str">
            <v>ZAVERI PEARLS | JEWELLERY | SELLER CODE: 124167 | 06-06-2026 | 53 SKUs</v>
          </cell>
          <cell r="C27955" t="str">
            <v>CLOSED</v>
          </cell>
          <cell r="D27955" t="str">
            <v>Medium</v>
          </cell>
          <cell r="E27955" t="str">
            <v>Chirag Dubal</v>
          </cell>
          <cell r="F27955" t="str">
            <v>Shraddha Dighe</v>
          </cell>
          <cell r="G27955">
            <v>46181.697222222225</v>
          </cell>
          <cell r="H27955">
            <v>46183.56527777778</v>
          </cell>
        </row>
        <row r="27956">
          <cell r="A27956" t="str">
            <v>UCW-32538</v>
          </cell>
          <cell r="B27956" t="str">
            <v>Images Update - OOMPH - 0406.2026 - Fashion Jewellery - TATACLIQ</v>
          </cell>
          <cell r="C27956" t="str">
            <v>CLOSED</v>
          </cell>
          <cell r="D27956" t="str">
            <v>Medium</v>
          </cell>
          <cell r="E27956" t="str">
            <v>Chirag Dubal</v>
          </cell>
          <cell r="F27956" t="str">
            <v>Shraddha Dighe</v>
          </cell>
          <cell r="G27956">
            <v>46181.694444444445</v>
          </cell>
          <cell r="H27956">
            <v>46197.717361111114</v>
          </cell>
        </row>
        <row r="27957">
          <cell r="A27957" t="str">
            <v>UCW-32536</v>
          </cell>
          <cell r="B27957" t="str">
            <v>Sqintalk x Tatacliq : Dr.Reju-All New SKUs</v>
          </cell>
          <cell r="C27957" t="str">
            <v>CLOSED</v>
          </cell>
          <cell r="D27957" t="str">
            <v>Medium</v>
          </cell>
          <cell r="E27957" t="str">
            <v>Chirag Dubal</v>
          </cell>
          <cell r="F27957" t="str">
            <v>Shraddha Dighe</v>
          </cell>
          <cell r="G27957">
            <v>46181.692361111112</v>
          </cell>
          <cell r="H27957">
            <v>46183.55972222222</v>
          </cell>
        </row>
        <row r="27958">
          <cell r="A27958" t="str">
            <v>UCW-32535</v>
          </cell>
          <cell r="B27958" t="str">
            <v>Request to Update Product Images- LE117</v>
          </cell>
          <cell r="C27958" t="str">
            <v>CLOSED</v>
          </cell>
          <cell r="D27958" t="str">
            <v>Medium</v>
          </cell>
          <cell r="E27958" t="str">
            <v>Chirag Dubal</v>
          </cell>
          <cell r="F27958" t="str">
            <v>Shraddha Dighe</v>
          </cell>
          <cell r="G27958">
            <v>46181.689583333333</v>
          </cell>
          <cell r="H27958">
            <v>46183.560416666667</v>
          </cell>
        </row>
        <row r="27959">
          <cell r="A27959" t="str">
            <v>UCW-32534</v>
          </cell>
          <cell r="B27959" t="str">
            <v>Hair &amp; Body Mists listing – Content Sheet Attached: TATA Cliq x HMB</v>
          </cell>
          <cell r="C27959" t="str">
            <v>CLOSED Due to Inactive/Insufficient Information</v>
          </cell>
          <cell r="D27959" t="str">
            <v>Medium</v>
          </cell>
          <cell r="E27959" t="str">
            <v>Chirag Dubal</v>
          </cell>
          <cell r="F27959" t="str">
            <v>Shraddha Dighe</v>
          </cell>
          <cell r="G27959">
            <v>46181.683333333334</v>
          </cell>
          <cell r="H27959">
            <v>46186.421527777777</v>
          </cell>
        </row>
        <row r="27960">
          <cell r="A27960" t="str">
            <v>UCW-32533</v>
          </cell>
          <cell r="B27960" t="str">
            <v xml:space="preserve">Estee Lauder - Listings NPL June'26 </v>
          </cell>
          <cell r="C27960" t="str">
            <v>CLOSED</v>
          </cell>
          <cell r="D27960" t="str">
            <v>Medium</v>
          </cell>
          <cell r="E27960" t="str">
            <v>Chirag Dubal</v>
          </cell>
          <cell r="F27960" t="str">
            <v>Shraddha Dighe</v>
          </cell>
          <cell r="G27960">
            <v>46181.679861111108</v>
          </cell>
          <cell r="H27960">
            <v>46183.537499999999</v>
          </cell>
        </row>
        <row r="27961">
          <cell r="A27961" t="str">
            <v>UCW-32524</v>
          </cell>
          <cell r="B27961" t="str">
            <v>R&amp;B - Apparel - Seller Code 123986 - New Listing - 04-06-2026</v>
          </cell>
          <cell r="C27961" t="str">
            <v>CLOSED</v>
          </cell>
          <cell r="D27961" t="str">
            <v>Medium</v>
          </cell>
          <cell r="E27961" t="str">
            <v>Chirag Dubal</v>
          </cell>
          <cell r="F27961" t="str">
            <v>Shraddha Dighe</v>
          </cell>
          <cell r="G27961">
            <v>46181.631249999999</v>
          </cell>
          <cell r="H27961">
            <v>46188.45416666667</v>
          </cell>
        </row>
        <row r="27962">
          <cell r="A27962" t="str">
            <v>UCW-32523</v>
          </cell>
          <cell r="B27962" t="str">
            <v>Update the new Images on Tata Cliq</v>
          </cell>
          <cell r="C27962" t="str">
            <v>CLOSED</v>
          </cell>
          <cell r="D27962" t="str">
            <v>Medium</v>
          </cell>
          <cell r="E27962" t="str">
            <v>Chirag Dubal</v>
          </cell>
          <cell r="F27962" t="str">
            <v>Simi Raichel Zachariah</v>
          </cell>
          <cell r="G27962">
            <v>46181.629166666666</v>
          </cell>
          <cell r="H27962">
            <v>46193.933333333334</v>
          </cell>
        </row>
        <row r="27963">
          <cell r="A27963" t="str">
            <v>UCW-32517</v>
          </cell>
          <cell r="B27963" t="str">
            <v>Tata Cliq Cataloguing Data (Men Women &amp; Kids)-2nd June'26</v>
          </cell>
          <cell r="C27963" t="str">
            <v>CLOSED</v>
          </cell>
          <cell r="D27963" t="str">
            <v>Medium</v>
          </cell>
          <cell r="E27963" t="str">
            <v>Chirag Dubal</v>
          </cell>
          <cell r="F27963" t="str">
            <v>Simi Raichel Zachariah</v>
          </cell>
          <cell r="G27963">
            <v>46181.546527777777</v>
          </cell>
          <cell r="H27963">
            <v>46188.533333333333</v>
          </cell>
        </row>
        <row r="27964">
          <cell r="A27964" t="str">
            <v>UCW-32504</v>
          </cell>
          <cell r="B27964" t="str">
            <v>Redchief_Sport Shoes_123781_280526</v>
          </cell>
          <cell r="C27964" t="str">
            <v>CLOSED</v>
          </cell>
          <cell r="D27964" t="str">
            <v>Medium</v>
          </cell>
          <cell r="E27964" t="str">
            <v>Chirag Dubal</v>
          </cell>
          <cell r="F27964" t="str">
            <v>Simi Raichel Zachariah</v>
          </cell>
          <cell r="G27964">
            <v>46181.458333333336</v>
          </cell>
          <cell r="H27964">
            <v>46182.615972222222</v>
          </cell>
        </row>
        <row r="27965">
          <cell r="A27965" t="str">
            <v>UCW-32500</v>
          </cell>
          <cell r="B27965" t="str">
            <v>CLONE - Accessorize London X Tata Cliq _Jewellery Catalogue_18_05_2026</v>
          </cell>
          <cell r="C27965" t="str">
            <v>CLOSED</v>
          </cell>
          <cell r="D27965" t="str">
            <v>Medium</v>
          </cell>
          <cell r="E27965" t="str">
            <v>netscribes</v>
          </cell>
          <cell r="F27965" t="str">
            <v>netscribes</v>
          </cell>
          <cell r="G27965">
            <v>46181.409722222219</v>
          </cell>
          <cell r="H27965">
            <v>46182.607638888891</v>
          </cell>
        </row>
        <row r="27966">
          <cell r="A27966" t="str">
            <v>UCW-32499</v>
          </cell>
          <cell r="B27966" t="str">
            <v>CLONE - Accessorize X TataCliq// Women fashion Jewel Catalog_27.01.26</v>
          </cell>
          <cell r="C27966" t="str">
            <v>CLOSED</v>
          </cell>
          <cell r="D27966" t="str">
            <v>Medium</v>
          </cell>
          <cell r="E27966" t="str">
            <v>netscribes</v>
          </cell>
          <cell r="F27966" t="str">
            <v>netscribes</v>
          </cell>
          <cell r="G27966">
            <v>46181.406944444447</v>
          </cell>
          <cell r="H27966">
            <v>46182.728472222225</v>
          </cell>
        </row>
        <row r="27967">
          <cell r="A27967" t="str">
            <v>UCW-32474</v>
          </cell>
          <cell r="B27967" t="str">
            <v>REGAL TATACLIQ TEMPLATE 03.06.2026</v>
          </cell>
          <cell r="C27967" t="str">
            <v>CLOSED</v>
          </cell>
          <cell r="D27967" t="str">
            <v>Medium</v>
          </cell>
          <cell r="E27967" t="str">
            <v>Chirag Dubal</v>
          </cell>
          <cell r="F27967" t="str">
            <v>Shloka Chakre</v>
          </cell>
          <cell r="G27967">
            <v>46179.861111111109</v>
          </cell>
          <cell r="H27967">
            <v>46182.719444444447</v>
          </cell>
        </row>
        <row r="27968">
          <cell r="A27968" t="str">
            <v>UCW-32471</v>
          </cell>
          <cell r="B27968" t="str">
            <v>Tatacliq Footwear  batch 24 (May) _USPA_01-06-2026</v>
          </cell>
          <cell r="C27968" t="str">
            <v>CLOSED</v>
          </cell>
          <cell r="D27968" t="str">
            <v>Medium</v>
          </cell>
          <cell r="E27968" t="str">
            <v>netscribes</v>
          </cell>
          <cell r="F27968" t="str">
            <v>Mohd Tahir Shaikh</v>
          </cell>
          <cell r="G27968">
            <v>46179.595138888886</v>
          </cell>
          <cell r="H27968">
            <v>46186.479166666664</v>
          </cell>
        </row>
        <row r="27969">
          <cell r="A27969" t="str">
            <v>UCW-32468</v>
          </cell>
          <cell r="B27969" t="str">
            <v>Xtep Footwear 129553, 129560 Listing 133 SKU ( 19 Options ) 27/05/2026.</v>
          </cell>
          <cell r="C27969" t="str">
            <v>CLOSED</v>
          </cell>
          <cell r="D27969" t="str">
            <v>Medium</v>
          </cell>
          <cell r="E27969" t="str">
            <v>netscribes</v>
          </cell>
          <cell r="F27969" t="str">
            <v>Mohd Tahir Shaikh</v>
          </cell>
          <cell r="G27969">
            <v>46179.572916666664</v>
          </cell>
          <cell r="H27969">
            <v>46183.522222222222</v>
          </cell>
        </row>
        <row r="27970">
          <cell r="A27970" t="str">
            <v>UCW-32467</v>
          </cell>
          <cell r="B27970" t="str">
            <v>London Rag/Rag &amp; Co + Footwear+ 127227 + New Listing+ 3323+ 7 + 02-06-2026</v>
          </cell>
          <cell r="C27970" t="str">
            <v>CLOSED</v>
          </cell>
          <cell r="D27970" t="str">
            <v>Medium</v>
          </cell>
          <cell r="E27970" t="str">
            <v>netscribes</v>
          </cell>
          <cell r="F27970" t="str">
            <v>Mohd Tahir Shaikh</v>
          </cell>
          <cell r="G27970">
            <v>46179.569444444445</v>
          </cell>
          <cell r="H27970">
            <v>46188.468055555553</v>
          </cell>
        </row>
        <row r="27971">
          <cell r="A27971" t="str">
            <v>UCW-32460</v>
          </cell>
          <cell r="B27971" t="str">
            <v>Tata Cliq Listing_03-06-2026 Lavie Luxe &amp; Lavie Sport Perfume</v>
          </cell>
          <cell r="C27971" t="str">
            <v>CLOSED</v>
          </cell>
          <cell r="D27971" t="str">
            <v>Medium</v>
          </cell>
          <cell r="E27971" t="str">
            <v>Chirag Dubal</v>
          </cell>
          <cell r="F27971" t="str">
            <v>Shraddha Dighe</v>
          </cell>
          <cell r="G27971">
            <v>46178.802777777775</v>
          </cell>
          <cell r="H27971">
            <v>46181.468055555553</v>
          </cell>
        </row>
        <row r="27972">
          <cell r="A27972" t="str">
            <v>UCW-32459</v>
          </cell>
          <cell r="B27972" t="str">
            <v>Regenerating mask 75 ml -PDP update</v>
          </cell>
          <cell r="C27972" t="str">
            <v>CLOSED</v>
          </cell>
          <cell r="D27972" t="str">
            <v>Medium</v>
          </cell>
          <cell r="E27972" t="str">
            <v>Chirag Dubal</v>
          </cell>
          <cell r="F27972" t="str">
            <v>Shraddha Dighe</v>
          </cell>
          <cell r="G27972">
            <v>46178.802083333336</v>
          </cell>
          <cell r="H27972">
            <v>46183.43472222222</v>
          </cell>
        </row>
        <row r="27973">
          <cell r="A27973" t="str">
            <v>UCW-32458</v>
          </cell>
          <cell r="B27973" t="str">
            <v>Giva | Silver Jewellery | 125927 | 04-06-2026 (49Sku)</v>
          </cell>
          <cell r="C27973" t="str">
            <v>CLOSED</v>
          </cell>
          <cell r="D27973" t="str">
            <v>Medium</v>
          </cell>
          <cell r="E27973" t="str">
            <v>Chirag Dubal</v>
          </cell>
          <cell r="F27973" t="str">
            <v>Shraddha Dighe</v>
          </cell>
          <cell r="G27973">
            <v>46178.800694444442</v>
          </cell>
          <cell r="H27973">
            <v>46182.595138888886</v>
          </cell>
        </row>
        <row r="27974">
          <cell r="A27974" t="str">
            <v>UCW-32457</v>
          </cell>
          <cell r="B27974" t="str">
            <v>TQ | Brand: Converse | Catalog Listing | FA26 FTWR Carryover.</v>
          </cell>
          <cell r="C27974" t="str">
            <v>CLOSED</v>
          </cell>
          <cell r="D27974" t="str">
            <v>Medium</v>
          </cell>
          <cell r="E27974" t="str">
            <v>netscribes</v>
          </cell>
          <cell r="F27974" t="str">
            <v>Mohd Tahir Shaikh</v>
          </cell>
          <cell r="G27974">
            <v>46178.797222222223</v>
          </cell>
          <cell r="H27974">
            <v>46182.59097222222</v>
          </cell>
        </row>
        <row r="27975">
          <cell r="A27975" t="str">
            <v>UCW-32448</v>
          </cell>
          <cell r="B27975" t="str">
            <v>New Launch Catalouge format</v>
          </cell>
          <cell r="C27975" t="str">
            <v>CLOSED</v>
          </cell>
          <cell r="D27975" t="str">
            <v>Medium</v>
          </cell>
          <cell r="E27975" t="str">
            <v>Chirag Dubal</v>
          </cell>
          <cell r="F27975" t="str">
            <v>Shraddha Dighe</v>
          </cell>
          <cell r="G27975">
            <v>46178.780555555553</v>
          </cell>
          <cell r="H27975">
            <v>46182.572222222225</v>
          </cell>
        </row>
        <row r="27976">
          <cell r="A27976" t="str">
            <v>UCW-32436</v>
          </cell>
          <cell r="B27976" t="str">
            <v>PDP Update | TATACLIQ</v>
          </cell>
          <cell r="C27976" t="str">
            <v>CLOSED</v>
          </cell>
          <cell r="D27976" t="str">
            <v>Medium</v>
          </cell>
          <cell r="E27976" t="str">
            <v>Chirag Dubal</v>
          </cell>
          <cell r="F27976" t="str">
            <v>Simi Raichel Zachariah</v>
          </cell>
          <cell r="G27976">
            <v>46178.750694444447</v>
          </cell>
          <cell r="H27976">
            <v>46234.642361111109</v>
          </cell>
        </row>
        <row r="27977">
          <cell r="A27977" t="str">
            <v>UCW-32432</v>
          </cell>
          <cell r="B27977" t="str">
            <v>Eego Italy Footwear New Catalog // Tata Cliq Seller Code - 128558 // Dated 01-06-2026</v>
          </cell>
          <cell r="C27977" t="str">
            <v>CLOSED</v>
          </cell>
          <cell r="D27977" t="str">
            <v>Medium</v>
          </cell>
          <cell r="E27977" t="str">
            <v>netscribes</v>
          </cell>
          <cell r="F27977" t="str">
            <v>Mohd Tahir Shaikh</v>
          </cell>
          <cell r="G27977">
            <v>46178.744444444441</v>
          </cell>
          <cell r="H27977">
            <v>46183.470833333333</v>
          </cell>
        </row>
        <row r="27978">
          <cell r="A27978" t="str">
            <v>UCW-32429</v>
          </cell>
          <cell r="B27978" t="str">
            <v>Arata X Tata Cliq - Catalogue Revision - 1 June</v>
          </cell>
          <cell r="C27978" t="str">
            <v>CLOSED</v>
          </cell>
          <cell r="D27978" t="str">
            <v>Medium</v>
          </cell>
          <cell r="E27978" t="str">
            <v>Chirag Dubal</v>
          </cell>
          <cell r="F27978" t="str">
            <v>Shraddha Dighe</v>
          </cell>
          <cell r="G27978">
            <v>46178.739583333336</v>
          </cell>
          <cell r="H27978">
            <v>46190.573611111111</v>
          </cell>
        </row>
        <row r="27979">
          <cell r="A27979" t="str">
            <v>UCW-32428</v>
          </cell>
          <cell r="B27979" t="str">
            <v>IKONIC  - TATA CLIQ  - Black Beauty Hair Straightener Image Update</v>
          </cell>
          <cell r="C27979" t="str">
            <v>CLOSED</v>
          </cell>
          <cell r="D27979" t="str">
            <v>Medium</v>
          </cell>
          <cell r="E27979" t="str">
            <v>Chirag Dubal</v>
          </cell>
          <cell r="F27979" t="str">
            <v>Shraddha Dighe</v>
          </cell>
          <cell r="G27979">
            <v>46178.736805555556</v>
          </cell>
          <cell r="H27979">
            <v>46179.537499999999</v>
          </cell>
        </row>
        <row r="27980">
          <cell r="A27980" t="str">
            <v>UCW-32418</v>
          </cell>
          <cell r="B27980" t="str">
            <v>ALDO Footwear Catalog Submission (TC&amp;TCL) - 01.06.2025</v>
          </cell>
          <cell r="C27980" t="str">
            <v>CLOSED</v>
          </cell>
          <cell r="D27980" t="str">
            <v>Medium</v>
          </cell>
          <cell r="E27980" t="str">
            <v>netscribes</v>
          </cell>
          <cell r="F27980" t="str">
            <v>Mohd Tahir Shaikh</v>
          </cell>
          <cell r="G27980">
            <v>46178.722222222219</v>
          </cell>
          <cell r="H27980">
            <v>46183.44027777778</v>
          </cell>
        </row>
        <row r="27981">
          <cell r="A27981" t="str">
            <v>UCW-32408</v>
          </cell>
          <cell r="B27981" t="str">
            <v>Silvostyle | Multi-category | Seller Code | 06/06/2026 (231)</v>
          </cell>
          <cell r="C27981" t="str">
            <v>CLOSED Due to Inactive/Insufficient Information</v>
          </cell>
          <cell r="D27981" t="str">
            <v>Medium</v>
          </cell>
          <cell r="E27981" t="str">
            <v>Chirag Dubal</v>
          </cell>
          <cell r="F27981" t="str">
            <v>Shraddha Dighe</v>
          </cell>
          <cell r="G27981">
            <v>46178.688888888886</v>
          </cell>
          <cell r="H27981">
            <v>46178.700694444444</v>
          </cell>
        </row>
        <row r="27982">
          <cell r="A27982" t="str">
            <v>UCW-32407</v>
          </cell>
          <cell r="B27982" t="str">
            <v>Libas Apparel 127532 03-06-2026 (SIZE ADDITION)</v>
          </cell>
          <cell r="C27982" t="str">
            <v>CLOSED</v>
          </cell>
          <cell r="D27982" t="str">
            <v>Medium</v>
          </cell>
          <cell r="E27982" t="str">
            <v>Chirag Dubal</v>
          </cell>
          <cell r="F27982" t="str">
            <v>Shraddha Dighe</v>
          </cell>
          <cell r="G27982">
            <v>46178.688194444447</v>
          </cell>
          <cell r="H27982">
            <v>46179.521527777775</v>
          </cell>
        </row>
        <row r="27983">
          <cell r="A27983" t="str">
            <v>UCW-32402</v>
          </cell>
          <cell r="B27983" t="str">
            <v>Tata interperfum cataloguing 1st June'26</v>
          </cell>
          <cell r="C27983" t="str">
            <v>CLOSED</v>
          </cell>
          <cell r="D27983" t="str">
            <v>Medium</v>
          </cell>
          <cell r="E27983" t="str">
            <v>Chirag Dubal</v>
          </cell>
          <cell r="F27983" t="str">
            <v>Shraddha Dighe</v>
          </cell>
          <cell r="G27983">
            <v>46178.674305555556</v>
          </cell>
          <cell r="H27983">
            <v>46185.671527777777</v>
          </cell>
        </row>
        <row r="27984">
          <cell r="A27984" t="str">
            <v>UCW-32398</v>
          </cell>
          <cell r="B27984" t="str">
            <v>Cetaphil - new listings batch 3</v>
          </cell>
          <cell r="C27984" t="str">
            <v>CLOSED Due to Inactive/Insufficient Information</v>
          </cell>
          <cell r="D27984" t="str">
            <v>Medium</v>
          </cell>
          <cell r="E27984" t="str">
            <v>Chirag Dubal</v>
          </cell>
          <cell r="F27984" t="str">
            <v>Shraddha Dighe</v>
          </cell>
          <cell r="G27984">
            <v>46178.667361111111</v>
          </cell>
          <cell r="H27984">
            <v>46183.438888888886</v>
          </cell>
        </row>
        <row r="27985">
          <cell r="A27985" t="str">
            <v>UCW-32392</v>
          </cell>
          <cell r="B27985" t="str">
            <v>Tata Cliq - New Listing - Fragrance GWP (MDP &amp; Bvlgari)</v>
          </cell>
          <cell r="C27985" t="str">
            <v>CLOSED</v>
          </cell>
          <cell r="D27985" t="str">
            <v>Medium</v>
          </cell>
          <cell r="E27985" t="str">
            <v>Chirag Dubal</v>
          </cell>
          <cell r="F27985" t="str">
            <v>Shraddha Dighe</v>
          </cell>
          <cell r="G27985">
            <v>46178.661111111112</v>
          </cell>
          <cell r="H27985">
            <v>46181.453472222223</v>
          </cell>
        </row>
        <row r="27986">
          <cell r="A27986" t="str">
            <v>UCW-32386</v>
          </cell>
          <cell r="B27986" t="str">
            <v>New Listing | Neutrogena UltraSheer Mineral Sunscreen 40 ml</v>
          </cell>
          <cell r="C27986" t="str">
            <v>CLOSED Due to Inactive/Insufficient Information</v>
          </cell>
          <cell r="D27986" t="str">
            <v>Medium</v>
          </cell>
          <cell r="E27986" t="str">
            <v>Chirag Dubal</v>
          </cell>
          <cell r="F27986" t="str">
            <v>Simi Raichel Zachariah</v>
          </cell>
          <cell r="G27986">
            <v>46178.647916666669</v>
          </cell>
          <cell r="H27986">
            <v>46189.520833333336</v>
          </cell>
        </row>
        <row r="27987">
          <cell r="A27987" t="str">
            <v>UCW-32381</v>
          </cell>
          <cell r="B27987" t="str">
            <v>Request to Update the Correct Title &amp; Gm for LH Sindoor RED &lt;&gt; TataCliq</v>
          </cell>
          <cell r="C27987" t="str">
            <v>CLOSED</v>
          </cell>
          <cell r="D27987" t="str">
            <v>Medium</v>
          </cell>
          <cell r="E27987" t="str">
            <v>Chirag Dubal</v>
          </cell>
          <cell r="F27987" t="str">
            <v>Shraddha Dighe</v>
          </cell>
          <cell r="G27987">
            <v>46178.634027777778</v>
          </cell>
          <cell r="H27987">
            <v>46179.477777777778</v>
          </cell>
        </row>
        <row r="27988">
          <cell r="A27988" t="str">
            <v>UCW-32358</v>
          </cell>
          <cell r="B27988" t="str">
            <v xml:space="preserve">Bobbi Brown - VEFB Headband Cataloging |125928 | OR </v>
          </cell>
          <cell r="C27988" t="str">
            <v>CLOSED</v>
          </cell>
          <cell r="D27988" t="str">
            <v>Medium</v>
          </cell>
          <cell r="E27988" t="str">
            <v>Chirag Dubal</v>
          </cell>
          <cell r="F27988" t="str">
            <v>Shraddha Dighe</v>
          </cell>
          <cell r="G27988">
            <v>46178.550694444442</v>
          </cell>
          <cell r="H27988">
            <v>46185.655555555553</v>
          </cell>
        </row>
        <row r="27989">
          <cell r="A27989" t="str">
            <v>UCW-32357</v>
          </cell>
          <cell r="B27989" t="str">
            <v>(Bioderma x TataCliq) Photoderm X Defense Listing - April 2026</v>
          </cell>
          <cell r="C27989" t="str">
            <v>CLOSED</v>
          </cell>
          <cell r="D27989" t="str">
            <v>Medium</v>
          </cell>
          <cell r="E27989" t="str">
            <v>Chirag Dubal</v>
          </cell>
          <cell r="F27989" t="str">
            <v>Shraddha Dighe</v>
          </cell>
          <cell r="G27989">
            <v>46178.549305555556</v>
          </cell>
          <cell r="H27989">
            <v>46179.558333333334</v>
          </cell>
        </row>
        <row r="27990">
          <cell r="A27990" t="str">
            <v>UCW-32355</v>
          </cell>
          <cell r="B27990" t="str">
            <v>New Listing | Neutrogena Ultra Sheer® Body Mist Sunscreen Broad Spectrum SPF 45</v>
          </cell>
          <cell r="C27990" t="str">
            <v>CLOSED</v>
          </cell>
          <cell r="D27990" t="str">
            <v>Medium</v>
          </cell>
          <cell r="E27990" t="str">
            <v>Chirag Dubal</v>
          </cell>
          <cell r="F27990" t="str">
            <v>Shraddha Dighe</v>
          </cell>
          <cell r="G27990">
            <v>46178.547222222223</v>
          </cell>
          <cell r="H27990">
            <v>46181.443055555559</v>
          </cell>
        </row>
        <row r="27991">
          <cell r="A27991" t="str">
            <v>UCW-32352</v>
          </cell>
          <cell r="B27991" t="str">
            <v>PDP images update light oil 150ml</v>
          </cell>
          <cell r="C27991" t="str">
            <v>CLOSED</v>
          </cell>
          <cell r="D27991" t="str">
            <v>Medium</v>
          </cell>
          <cell r="E27991" t="str">
            <v>Chirag Dubal</v>
          </cell>
          <cell r="F27991" t="str">
            <v>Simi Raichel Zachariah</v>
          </cell>
          <cell r="G27991">
            <v>46178.54583333333</v>
          </cell>
          <cell r="H27991">
            <v>46181.461805555555</v>
          </cell>
        </row>
        <row r="27992">
          <cell r="A27992" t="str">
            <v>UCW-32351</v>
          </cell>
          <cell r="B27992" t="str">
            <v xml:space="preserve">SKU EAN Updates &amp; Stock Activation (Primespot) - L'Occitane Almond Range and others </v>
          </cell>
          <cell r="C27992" t="str">
            <v>CLOSED</v>
          </cell>
          <cell r="D27992" t="str">
            <v>Medium</v>
          </cell>
          <cell r="E27992" t="str">
            <v>Chirag Dubal</v>
          </cell>
          <cell r="F27992" t="str">
            <v>Shraddha Dighe</v>
          </cell>
          <cell r="G27992">
            <v>46178.540972222225</v>
          </cell>
          <cell r="H27992">
            <v>46185.79583333333</v>
          </cell>
        </row>
        <row r="27993">
          <cell r="A27993" t="str">
            <v>UCW-32348</v>
          </cell>
          <cell r="B27993" t="str">
            <v>Tata Cliq-Reebok Brand-Footwear -127776 - 02-06-2026</v>
          </cell>
          <cell r="C27993" t="str">
            <v>CLOSED</v>
          </cell>
          <cell r="D27993" t="str">
            <v>Medium</v>
          </cell>
          <cell r="E27993" t="str">
            <v>netscribes</v>
          </cell>
          <cell r="F27993" t="str">
            <v>Mohd Tahir Shaikh</v>
          </cell>
          <cell r="G27993">
            <v>46178.538194444445</v>
          </cell>
          <cell r="H27993">
            <v>46182.566666666666</v>
          </cell>
        </row>
        <row r="27994">
          <cell r="A27994" t="str">
            <v>UCW-32337</v>
          </cell>
          <cell r="B27994" t="str">
            <v>Upload on TataCliq - 117 Styles - Off Limit</v>
          </cell>
          <cell r="C27994" t="str">
            <v>CLOSED</v>
          </cell>
          <cell r="D27994" t="str">
            <v>Medium</v>
          </cell>
          <cell r="E27994" t="str">
            <v>netscribes</v>
          </cell>
          <cell r="F27994" t="str">
            <v>Mohd Tahir Shaikh</v>
          </cell>
          <cell r="G27994">
            <v>46178.497916666667</v>
          </cell>
          <cell r="H27994">
            <v>46179.547222222223</v>
          </cell>
        </row>
        <row r="27995">
          <cell r="A27995" t="str">
            <v>UCW-32333</v>
          </cell>
          <cell r="B27995" t="str">
            <v>CLONE - Woodland / Footwear / 2714 sku's / 377 Options / 29-04-26</v>
          </cell>
          <cell r="C27995" t="str">
            <v>CLOSED</v>
          </cell>
          <cell r="D27995" t="str">
            <v>Medium</v>
          </cell>
          <cell r="E27995" t="str">
            <v>netscribes</v>
          </cell>
          <cell r="F27995" t="str">
            <v>netscribes</v>
          </cell>
          <cell r="G27995">
            <v>46177.913194444445</v>
          </cell>
          <cell r="H27995">
            <v>46183.793055555558</v>
          </cell>
        </row>
        <row r="27996">
          <cell r="A27996" t="str">
            <v>UCW-32316</v>
          </cell>
          <cell r="B27996" t="str">
            <v>New Listing - 18 SKUs - PEDITEQ</v>
          </cell>
          <cell r="C27996" t="str">
            <v>CLOSED</v>
          </cell>
          <cell r="D27996" t="str">
            <v>Medium</v>
          </cell>
          <cell r="E27996" t="str">
            <v>netscribes</v>
          </cell>
          <cell r="F27996" t="str">
            <v>Mohd Tahir Shaikh</v>
          </cell>
          <cell r="G27996">
            <v>46177.762499999997</v>
          </cell>
          <cell r="H27996">
            <v>46179.535416666666</v>
          </cell>
        </row>
        <row r="27997">
          <cell r="A27997" t="str">
            <v>UCW-32302</v>
          </cell>
          <cell r="B27997" t="str">
            <v>CLONE - SOMA ESSENTIAL - Cataloguing</v>
          </cell>
          <cell r="C27997" t="str">
            <v>CLOSED Due to Inactive/Insufficient Information</v>
          </cell>
          <cell r="D27997" t="str">
            <v>Medium</v>
          </cell>
          <cell r="E27997" t="str">
            <v>Chirag Dubal</v>
          </cell>
          <cell r="F27997" t="str">
            <v>Shraddha Dighe</v>
          </cell>
          <cell r="G27997">
            <v>46177.71875</v>
          </cell>
          <cell r="H27997">
            <v>46190.502083333333</v>
          </cell>
        </row>
        <row r="27998">
          <cell r="A27998" t="str">
            <v>UCW-32300</v>
          </cell>
          <cell r="B27998" t="str">
            <v>Belle Organics | Cataloguing</v>
          </cell>
          <cell r="C27998" t="str">
            <v>CLOSED Due to Inactive/Insufficient Information</v>
          </cell>
          <cell r="D27998" t="str">
            <v>Medium</v>
          </cell>
          <cell r="E27998" t="str">
            <v>Chirag Dubal</v>
          </cell>
          <cell r="F27998" t="str">
            <v>Shraddha Dighe</v>
          </cell>
          <cell r="G27998">
            <v>46177.717361111114</v>
          </cell>
          <cell r="H27998">
            <v>46202.585416666669</v>
          </cell>
        </row>
        <row r="27999">
          <cell r="A27999" t="str">
            <v>UCW-32283</v>
          </cell>
          <cell r="B27999" t="str">
            <v>Hoversoul Listing - CS Enterprise  02 Jun 2026 Men Monk Shoe</v>
          </cell>
          <cell r="C27999" t="str">
            <v>CLOSED</v>
          </cell>
          <cell r="D27999" t="str">
            <v>Medium</v>
          </cell>
          <cell r="E27999" t="str">
            <v>netscribes</v>
          </cell>
          <cell r="F27999" t="str">
            <v>Mohd Tahir Shaikh</v>
          </cell>
          <cell r="G27999">
            <v>46177.657638888886</v>
          </cell>
          <cell r="H27999">
            <v>46182.543749999997</v>
          </cell>
        </row>
        <row r="28000">
          <cell r="A28000" t="str">
            <v>UCW-32254</v>
          </cell>
          <cell r="B28000" t="str">
            <v>Saint G - 27-05-2026 - 128537 - Party &amp; Club Wear Men Boots SS26</v>
          </cell>
          <cell r="C28000" t="str">
            <v>CLOSED</v>
          </cell>
          <cell r="D28000" t="str">
            <v>Medium</v>
          </cell>
          <cell r="E28000" t="str">
            <v>netscribes</v>
          </cell>
          <cell r="F28000" t="str">
            <v>Mohd Tahir Shaikh</v>
          </cell>
          <cell r="G28000">
            <v>46177.55</v>
          </cell>
          <cell r="H28000">
            <v>46177.581250000003</v>
          </cell>
        </row>
        <row r="28001">
          <cell r="A28001" t="str">
            <v>UCW-32251</v>
          </cell>
          <cell r="B28001" t="str">
            <v>CLONE - PUMA Footwear 124130 &amp; 125381 New Listing 06-05-2026</v>
          </cell>
          <cell r="C28001" t="str">
            <v>CLOSED</v>
          </cell>
          <cell r="D28001" t="str">
            <v>Medium</v>
          </cell>
          <cell r="E28001" t="str">
            <v>netscribes</v>
          </cell>
          <cell r="F28001" t="str">
            <v>netscribes</v>
          </cell>
          <cell r="G28001">
            <v>46177.532638888886</v>
          </cell>
          <cell r="H28001">
            <v>46178.560416666667</v>
          </cell>
        </row>
        <row r="28002">
          <cell r="A28002" t="str">
            <v>UCW-32248</v>
          </cell>
          <cell r="B28002" t="str">
            <v>Sell now - Tata Cliq-adidas DTC|Footwear| Attributes_03-06-26</v>
          </cell>
          <cell r="C28002" t="str">
            <v>CLOSED</v>
          </cell>
          <cell r="D28002" t="str">
            <v>Medium</v>
          </cell>
          <cell r="E28002" t="str">
            <v>Chirag Dubal</v>
          </cell>
          <cell r="F28002" t="str">
            <v>netscribes</v>
          </cell>
          <cell r="G28002">
            <v>46177.523611111108</v>
          </cell>
          <cell r="H28002">
            <v>46223.498611111114</v>
          </cell>
        </row>
        <row r="28003">
          <cell r="A28003" t="str">
            <v>UCW-32234</v>
          </cell>
          <cell r="B28003" t="str">
            <v>Saint G - 27-05-2026 - 128537 - Party &amp; Club Wear Women Heels</v>
          </cell>
          <cell r="C28003" t="str">
            <v>CLOSED</v>
          </cell>
          <cell r="D28003" t="str">
            <v>Medium</v>
          </cell>
          <cell r="E28003" t="str">
            <v>netscribes</v>
          </cell>
          <cell r="F28003" t="str">
            <v>Mohd Tahir Shaikh</v>
          </cell>
          <cell r="G28003">
            <v>46177.479166666664</v>
          </cell>
          <cell r="H28003">
            <v>46177.541666666664</v>
          </cell>
        </row>
        <row r="28004">
          <cell r="A28004" t="str">
            <v>UCW-32230</v>
          </cell>
          <cell r="B28004" t="str">
            <v>Sell now - Bata KIDs footwear - New listing on Seller code: 100243 and 127887 - 122 SKus_88 Options - 19-05-2026</v>
          </cell>
          <cell r="C28004" t="str">
            <v>CLOSED</v>
          </cell>
          <cell r="D28004" t="str">
            <v>Medium</v>
          </cell>
          <cell r="E28004" t="str">
            <v>netscribes</v>
          </cell>
          <cell r="F28004" t="str">
            <v>netscribes</v>
          </cell>
          <cell r="G28004">
            <v>46177.465277777781</v>
          </cell>
          <cell r="H28004">
            <v>46223.499305555553</v>
          </cell>
        </row>
        <row r="28005">
          <cell r="A28005" t="str">
            <v>UCW-32225</v>
          </cell>
          <cell r="B28005" t="str">
            <v>Palmonas | Fashion Jwellery | 128366 | 02-06-2026 (237 SKUs)</v>
          </cell>
          <cell r="C28005" t="str">
            <v>CLOSED</v>
          </cell>
          <cell r="D28005" t="str">
            <v>Medium</v>
          </cell>
          <cell r="E28005" t="str">
            <v>Chirag Dubal</v>
          </cell>
          <cell r="F28005" t="str">
            <v>Shraddha Dighe</v>
          </cell>
          <cell r="G28005">
            <v>46177.45208333333</v>
          </cell>
          <cell r="H28005">
            <v>46179.525000000001</v>
          </cell>
        </row>
        <row r="28006">
          <cell r="A28006" t="str">
            <v>UCW-32224</v>
          </cell>
          <cell r="B28006" t="str">
            <v>WHP Jewellers | Silver Rakhi | 43 SKU | 126291-WHPJ1 | 28-05-2026</v>
          </cell>
          <cell r="C28006" t="str">
            <v>CLOSED</v>
          </cell>
          <cell r="D28006" t="str">
            <v>Medium</v>
          </cell>
          <cell r="E28006" t="str">
            <v>Chirag Dubal</v>
          </cell>
          <cell r="F28006" t="str">
            <v>Shraddha Dighe</v>
          </cell>
          <cell r="G28006">
            <v>46177.445138888892</v>
          </cell>
          <cell r="H28006">
            <v>46178.551388888889</v>
          </cell>
        </row>
        <row r="28007">
          <cell r="A28007" t="str">
            <v>UCW-32222</v>
          </cell>
          <cell r="B28007" t="str">
            <v>Giva | Silver Jewellery | 125927 | 26-05-2026 (42 Sku)</v>
          </cell>
          <cell r="C28007" t="str">
            <v>CLOSED</v>
          </cell>
          <cell r="D28007" t="str">
            <v>Medium</v>
          </cell>
          <cell r="E28007" t="str">
            <v>Chirag Dubal</v>
          </cell>
          <cell r="F28007" t="str">
            <v>Shraddha Dighe</v>
          </cell>
          <cell r="G28007">
            <v>46177.438888888886</v>
          </cell>
          <cell r="H28007">
            <v>46179.444444444445</v>
          </cell>
        </row>
        <row r="28008">
          <cell r="A28008" t="str">
            <v>UCW-32217</v>
          </cell>
          <cell r="B28008" t="str">
            <v>ERROR_Catalogue New errors for the Multibrands Agency (NETSCRIBES) 3rd June _NC</v>
          </cell>
          <cell r="C28008" t="str">
            <v>CLOSED</v>
          </cell>
          <cell r="D28008" t="str">
            <v>Medium</v>
          </cell>
          <cell r="E28008" t="str">
            <v>netscribes</v>
          </cell>
          <cell r="F28008" t="str">
            <v>Sushma Ram</v>
          </cell>
          <cell r="G28008">
            <v>46176.803472222222</v>
          </cell>
          <cell r="H28008">
            <v>46178.724999999999</v>
          </cell>
        </row>
        <row r="28009">
          <cell r="A28009" t="str">
            <v>UCW-32208</v>
          </cell>
          <cell r="B28009" t="str">
            <v>New Listing Template : - 28-05-2026</v>
          </cell>
          <cell r="C28009" t="str">
            <v>CLOSED</v>
          </cell>
          <cell r="D28009" t="str">
            <v>Medium</v>
          </cell>
          <cell r="E28009" t="str">
            <v>netscribes</v>
          </cell>
          <cell r="F28009" t="str">
            <v>netscribes</v>
          </cell>
          <cell r="G28009">
            <v>46176.686805555553</v>
          </cell>
          <cell r="H28009">
            <v>46178.538888888892</v>
          </cell>
        </row>
        <row r="28010">
          <cell r="A28010" t="str">
            <v>UCW-32206</v>
          </cell>
          <cell r="B28010" t="str">
            <v>Shoe New Listing shared on 26-05-2026</v>
          </cell>
          <cell r="C28010" t="str">
            <v>CLOSED</v>
          </cell>
          <cell r="D28010" t="str">
            <v>Medium</v>
          </cell>
          <cell r="E28010" t="str">
            <v>netscribes</v>
          </cell>
          <cell r="F28010" t="str">
            <v>Mohd Tahir Shaikh</v>
          </cell>
          <cell r="G28010">
            <v>46176.670138888891</v>
          </cell>
          <cell r="H28010">
            <v>46182.522916666669</v>
          </cell>
        </row>
        <row r="28011">
          <cell r="A28011" t="str">
            <v>UCW-32192</v>
          </cell>
          <cell r="B28011" t="str">
            <v>JC - PINK BLUE - 5 STD - TATA - 28/05/26</v>
          </cell>
          <cell r="C28011" t="str">
            <v>CLOSED</v>
          </cell>
          <cell r="D28011" t="str">
            <v>Medium</v>
          </cell>
          <cell r="E28011" t="str">
            <v>Chirag Dubal</v>
          </cell>
          <cell r="F28011" t="str">
            <v>Shraddha Dighe</v>
          </cell>
          <cell r="G28011">
            <v>46176.538888888892</v>
          </cell>
          <cell r="H28011">
            <v>46177.62777777778</v>
          </cell>
        </row>
        <row r="28012">
          <cell r="A28012" t="str">
            <v>UCW-32190</v>
          </cell>
          <cell r="B28012" t="str">
            <v>Request for New Product Listing on Tata Cliq</v>
          </cell>
          <cell r="C28012" t="str">
            <v>CLOSED</v>
          </cell>
          <cell r="D28012" t="str">
            <v>Medium</v>
          </cell>
          <cell r="E28012" t="str">
            <v>Chirag Dubal</v>
          </cell>
          <cell r="F28012" t="str">
            <v>Shraddha Dighe</v>
          </cell>
          <cell r="G28012">
            <v>46176.53402777778</v>
          </cell>
          <cell r="H28012">
            <v>46177.622916666667</v>
          </cell>
        </row>
        <row r="28013">
          <cell r="A28013" t="str">
            <v>UCW-32188</v>
          </cell>
          <cell r="B28013" t="str">
            <v>L'Occi X TataCliq_GWP New Listings</v>
          </cell>
          <cell r="C28013" t="str">
            <v>CLOSED Due to Inactive/Insufficient Information</v>
          </cell>
          <cell r="D28013" t="str">
            <v>Medium</v>
          </cell>
          <cell r="E28013" t="str">
            <v>Chirag Dubal</v>
          </cell>
          <cell r="F28013" t="str">
            <v>Shraddha Dighe</v>
          </cell>
          <cell r="G28013">
            <v>46176.527777777781</v>
          </cell>
          <cell r="H28013">
            <v>46176.560416666667</v>
          </cell>
        </row>
        <row r="28014">
          <cell r="A28014" t="str">
            <v>UCW-32187</v>
          </cell>
          <cell r="B28014" t="str">
            <v xml:space="preserve">Tata Cliq  - New listing - L'Occitane GWP (28-05-2026) </v>
          </cell>
          <cell r="C28014" t="str">
            <v>CLOSED</v>
          </cell>
          <cell r="D28014" t="str">
            <v>Medium</v>
          </cell>
          <cell r="E28014" t="str">
            <v>Chirag Dubal</v>
          </cell>
          <cell r="F28014" t="str">
            <v>Shraddha Dighe</v>
          </cell>
          <cell r="G28014">
            <v>46176.525694444441</v>
          </cell>
          <cell r="H28014">
            <v>46177.59097222222</v>
          </cell>
        </row>
        <row r="28015">
          <cell r="A28015" t="str">
            <v>UCW-32179</v>
          </cell>
          <cell r="B28015" t="str">
            <v>Tata Cliq-adidas DTC|Apparel| Attributes_03-06-26</v>
          </cell>
          <cell r="C28015" t="str">
            <v>CLOSED</v>
          </cell>
          <cell r="D28015" t="str">
            <v>Medium</v>
          </cell>
          <cell r="E28015" t="str">
            <v>netscribes</v>
          </cell>
          <cell r="F28015" t="str">
            <v>Mohd Tahir Shaikh</v>
          </cell>
          <cell r="G28015">
            <v>46176.451388888891</v>
          </cell>
          <cell r="H28015">
            <v>46177.782638888886</v>
          </cell>
        </row>
        <row r="28016">
          <cell r="A28016" t="str">
            <v>UCW-32178</v>
          </cell>
          <cell r="B28016" t="str">
            <v>Tata Cliq-adidas DTC|Footwear| Attributes_03-06-26</v>
          </cell>
          <cell r="C28016" t="str">
            <v>CLOSED</v>
          </cell>
          <cell r="D28016" t="str">
            <v>Medium</v>
          </cell>
          <cell r="E28016" t="str">
            <v>netscribes</v>
          </cell>
          <cell r="F28016" t="str">
            <v>Mohd Tahir Shaikh</v>
          </cell>
          <cell r="G28016">
            <v>46176.446527777778</v>
          </cell>
          <cell r="H28016">
            <v>46196.477777777778</v>
          </cell>
        </row>
        <row r="28017">
          <cell r="A28017" t="str">
            <v>UCW-32171</v>
          </cell>
          <cell r="B28017" t="str">
            <v>Sri Jagdamba Pearls | Fine Jewelry | 124314 | 29-05, 33 SKUs</v>
          </cell>
          <cell r="C28017" t="str">
            <v>CLOSED</v>
          </cell>
          <cell r="D28017" t="str">
            <v>Medium</v>
          </cell>
          <cell r="E28017" t="str">
            <v>Chirag Dubal</v>
          </cell>
          <cell r="F28017" t="str">
            <v>Shraddha Dighe</v>
          </cell>
          <cell r="G28017">
            <v>46175.750694444447</v>
          </cell>
          <cell r="H28017">
            <v>46178.484027777777</v>
          </cell>
        </row>
        <row r="28018">
          <cell r="A28018" t="str">
            <v>UCW-32170</v>
          </cell>
          <cell r="B28018" t="str">
            <v>Migration Request for Newly Generated Listing IDs</v>
          </cell>
          <cell r="C28018" t="str">
            <v>CLOSED</v>
          </cell>
          <cell r="D28018" t="str">
            <v>Medium</v>
          </cell>
          <cell r="E28018" t="str">
            <v>Chirag Dubal</v>
          </cell>
          <cell r="F28018" t="str">
            <v>Shraddha Dighe</v>
          </cell>
          <cell r="G28018">
            <v>46175.74722222222</v>
          </cell>
          <cell r="H28018">
            <v>46178.532638888886</v>
          </cell>
        </row>
        <row r="28019">
          <cell r="A28019" t="str">
            <v>UCW-32163</v>
          </cell>
          <cell r="B28019" t="str">
            <v>Clinique Chubby Duffle &amp; Make-up box - Local GWP | Tatacliq | June cycle GWP</v>
          </cell>
          <cell r="C28019" t="str">
            <v>CLOSED</v>
          </cell>
          <cell r="D28019" t="str">
            <v>Medium</v>
          </cell>
          <cell r="E28019" t="str">
            <v>Chirag Dubal</v>
          </cell>
          <cell r="F28019" t="str">
            <v>Shraddha Dighe</v>
          </cell>
          <cell r="G28019">
            <v>46175.734722222223</v>
          </cell>
          <cell r="H28019">
            <v>46186.427777777775</v>
          </cell>
        </row>
        <row r="28020">
          <cell r="A28020" t="str">
            <v>UCW-32159</v>
          </cell>
          <cell r="B28020" t="str">
            <v>Sell now for seller 129577</v>
          </cell>
          <cell r="C28020" t="str">
            <v>CLOSED</v>
          </cell>
          <cell r="D28020" t="str">
            <v>Medium</v>
          </cell>
          <cell r="E28020" t="str">
            <v>Mohd Tahir Shaikh</v>
          </cell>
          <cell r="F28020" t="str">
            <v>Shraddha Dighe</v>
          </cell>
          <cell r="G28020">
            <v>46175.727777777778</v>
          </cell>
          <cell r="H28020">
            <v>46177.581944444442</v>
          </cell>
        </row>
        <row r="28021">
          <cell r="A28021" t="str">
            <v>UCW-32147</v>
          </cell>
          <cell r="B28021" t="str">
            <v>Rasasi+Listings+Perfumes+126349+TCF+29th May 2026</v>
          </cell>
          <cell r="C28021" t="str">
            <v>CLOSED</v>
          </cell>
          <cell r="D28021" t="str">
            <v>Medium</v>
          </cell>
          <cell r="E28021" t="str">
            <v>Chirag Dubal</v>
          </cell>
          <cell r="F28021" t="str">
            <v>Shraddha Dighe</v>
          </cell>
          <cell r="G28021">
            <v>46175.62222222222</v>
          </cell>
          <cell r="H28021">
            <v>46177.586111111108</v>
          </cell>
        </row>
        <row r="28022">
          <cell r="A28022" t="str">
            <v>UCW-32128</v>
          </cell>
          <cell r="B28022" t="str">
            <v>Need Help To Add SKU on Website</v>
          </cell>
          <cell r="C28022" t="str">
            <v>CLOSED Due to Inactive/Insufficient Information</v>
          </cell>
          <cell r="D28022" t="str">
            <v>Medium</v>
          </cell>
          <cell r="E28022" t="str">
            <v>Chirag Dubal</v>
          </cell>
          <cell r="F28022" t="str">
            <v>Shraddha Dighe</v>
          </cell>
          <cell r="G28022">
            <v>46175.487500000003</v>
          </cell>
          <cell r="H28022">
            <v>46179.759722222225</v>
          </cell>
        </row>
        <row r="28023">
          <cell r="A28023" t="str">
            <v>UCW-32099</v>
          </cell>
          <cell r="B28023" t="str">
            <v>Tata Cliq  -  New Image Update - Giordano (28-05-2026)</v>
          </cell>
          <cell r="C28023" t="str">
            <v>CLOSED</v>
          </cell>
          <cell r="D28023" t="str">
            <v>Medium</v>
          </cell>
          <cell r="E28023" t="str">
            <v>Chirag Dubal</v>
          </cell>
          <cell r="F28023" t="str">
            <v>Shraddha Dighe</v>
          </cell>
          <cell r="G28023">
            <v>46174.806944444441</v>
          </cell>
          <cell r="H28023">
            <v>46175.796527777777</v>
          </cell>
        </row>
        <row r="28024">
          <cell r="A28024" t="str">
            <v>UCW-32096</v>
          </cell>
          <cell r="B28024" t="str">
            <v>F26 Footwear 01-06-2026 Tata Cliq</v>
          </cell>
          <cell r="C28024" t="str">
            <v>CLOSED</v>
          </cell>
          <cell r="D28024" t="str">
            <v>Medium</v>
          </cell>
          <cell r="E28024" t="str">
            <v>netscribes</v>
          </cell>
          <cell r="F28024" t="str">
            <v>Mohd Tahir Shaikh</v>
          </cell>
          <cell r="G28024">
            <v>46174.802083333336</v>
          </cell>
          <cell r="H28024">
            <v>46176.490972222222</v>
          </cell>
        </row>
        <row r="28025">
          <cell r="A28025" t="str">
            <v>UCW-32094</v>
          </cell>
          <cell r="B28025" t="str">
            <v>Palmonas | Fashion Jwellery | 128366 | 27-05-2026 (240 SKUs)</v>
          </cell>
          <cell r="C28025" t="str">
            <v>CLOSED</v>
          </cell>
          <cell r="D28025" t="str">
            <v>Medium</v>
          </cell>
          <cell r="E28025" t="str">
            <v>Chirag Dubal</v>
          </cell>
          <cell r="F28025" t="str">
            <v>Shraddha Dighe</v>
          </cell>
          <cell r="G28025">
            <v>46174.798611111109</v>
          </cell>
          <cell r="H28025">
            <v>46176.479861111111</v>
          </cell>
        </row>
        <row r="28026">
          <cell r="A28026" t="str">
            <v>UCW-32093</v>
          </cell>
          <cell r="B28026" t="str">
            <v>OOMPH | Cataloging | 27.05.2026 | Fashion Jewellery - TATACLIQ</v>
          </cell>
          <cell r="C28026" t="str">
            <v>CLOSED</v>
          </cell>
          <cell r="D28026" t="str">
            <v>Medium</v>
          </cell>
          <cell r="E28026" t="str">
            <v>Chirag Dubal</v>
          </cell>
          <cell r="F28026" t="str">
            <v>Shraddha Dighe</v>
          </cell>
          <cell r="G28026">
            <v>46174.796527777777</v>
          </cell>
          <cell r="H28026">
            <v>46177.56527777778</v>
          </cell>
        </row>
        <row r="28027">
          <cell r="A28027" t="str">
            <v>UCW-32092</v>
          </cell>
          <cell r="B28027" t="str">
            <v>MNY | Sky Tubes Listing | TATACLIQ</v>
          </cell>
          <cell r="C28027" t="str">
            <v>CLOSED</v>
          </cell>
          <cell r="D28027" t="str">
            <v>Medium</v>
          </cell>
          <cell r="E28027" t="str">
            <v>Chirag Dubal</v>
          </cell>
          <cell r="F28027" t="str">
            <v>Shraddha Dighe</v>
          </cell>
          <cell r="G28027">
            <v>46174.793749999997</v>
          </cell>
          <cell r="H28027">
            <v>46176.472222222219</v>
          </cell>
        </row>
        <row r="28028">
          <cell r="A28028" t="str">
            <v>UCW-32090</v>
          </cell>
          <cell r="B28028" t="str">
            <v>Hoversoul Listing - Poplin Full sleeve</v>
          </cell>
          <cell r="C28028" t="str">
            <v>CLOSED</v>
          </cell>
          <cell r="D28028" t="str">
            <v>Medium</v>
          </cell>
          <cell r="E28028" t="str">
            <v>netscribes</v>
          </cell>
          <cell r="F28028" t="str">
            <v>Mohd Tahir Shaikh</v>
          </cell>
          <cell r="G28028">
            <v>46174.789583333331</v>
          </cell>
          <cell r="H28028">
            <v>46177.532638888886</v>
          </cell>
        </row>
        <row r="28029">
          <cell r="A28029" t="str">
            <v>UCW-32088</v>
          </cell>
          <cell r="B28029" t="str">
            <v>Red Tape +Footwear+127785+New Listing+1222 Skus + 230 Options+ 27 May 2026</v>
          </cell>
          <cell r="C28029" t="str">
            <v>CLOSED</v>
          </cell>
          <cell r="D28029" t="str">
            <v>Medium</v>
          </cell>
          <cell r="E28029" t="str">
            <v>netscribes</v>
          </cell>
          <cell r="F28029" t="str">
            <v>Mohd Tahir Shaikh</v>
          </cell>
          <cell r="G28029">
            <v>46174.779861111114</v>
          </cell>
          <cell r="H28029">
            <v>46176.464583333334</v>
          </cell>
        </row>
        <row r="28030">
          <cell r="A28030" t="str">
            <v>UCW-32083</v>
          </cell>
          <cell r="B28030" t="str">
            <v>WHP Jewellers | Anayra Silver Ring, Anayra Silver Pendant Set, Anayra Silver Necklace Set, Anayra Silver Couple Band| 61 SKU | 126291-WHPJ1 | 27-05-2026</v>
          </cell>
          <cell r="C28030" t="str">
            <v>CLOSED</v>
          </cell>
          <cell r="D28030" t="str">
            <v>Medium</v>
          </cell>
          <cell r="E28030" t="str">
            <v>Chirag Dubal</v>
          </cell>
          <cell r="F28030" t="str">
            <v>Shraddha Dighe</v>
          </cell>
          <cell r="G28030">
            <v>46174.748611111114</v>
          </cell>
          <cell r="H28030">
            <v>46177.486111111109</v>
          </cell>
        </row>
        <row r="28031">
          <cell r="A28031" t="str">
            <v>UCW-32036</v>
          </cell>
          <cell r="B28031" t="str">
            <v xml:space="preserve">Footwear Lot 4 SS26 Skechers -422 SKUs - 90 Style - Marketplace and Luxury - Marketplace seller code - 126948 - Luxury seller code - 128174 - 28.5.2026 </v>
          </cell>
          <cell r="C28031" t="str">
            <v>CLOSED</v>
          </cell>
          <cell r="D28031" t="str">
            <v>Medium</v>
          </cell>
          <cell r="E28031" t="str">
            <v>netscribes</v>
          </cell>
          <cell r="F28031" t="str">
            <v>Mohd Tahir Shaikh</v>
          </cell>
          <cell r="G28031">
            <v>46174.463888888888</v>
          </cell>
          <cell r="H28031">
            <v>46196.805555555555</v>
          </cell>
        </row>
        <row r="28032">
          <cell r="A28032" t="str">
            <v>UCW-32016</v>
          </cell>
          <cell r="B28032" t="str">
            <v>Saint G - 26-05-2026 - 128537 - Party &amp; Club Wear Boots SS26</v>
          </cell>
          <cell r="C28032" t="str">
            <v>CLOSED</v>
          </cell>
          <cell r="D28032" t="str">
            <v>Medium</v>
          </cell>
          <cell r="E28032" t="str">
            <v>Chirag Dubal</v>
          </cell>
          <cell r="F28032" t="str">
            <v>Jaibharathi Jagannathan</v>
          </cell>
          <cell r="G28032">
            <v>46172.925694444442</v>
          </cell>
          <cell r="H28032">
            <v>46174.488194444442</v>
          </cell>
        </row>
        <row r="28033">
          <cell r="A28033" t="str">
            <v>UCW-32014</v>
          </cell>
          <cell r="B28033" t="str">
            <v>Bata KIDs footwear - New listing on Seller code: 100243 and 127887 - 122 SKus_88 Options - 19-05-2026</v>
          </cell>
          <cell r="C28033" t="str">
            <v>CLOSED</v>
          </cell>
          <cell r="D28033" t="str">
            <v>Medium</v>
          </cell>
          <cell r="E28033" t="str">
            <v>netscribes</v>
          </cell>
          <cell r="F28033" t="str">
            <v>Mohd Tahir Shaikh</v>
          </cell>
          <cell r="G28033">
            <v>46172.913888888892</v>
          </cell>
          <cell r="H28033">
            <v>46177.463194444441</v>
          </cell>
        </row>
        <row r="28034">
          <cell r="A28034" t="str">
            <v>UCW-32013</v>
          </cell>
          <cell r="B28034" t="str">
            <v>Women Footwear New Styles For Tatacliq (SS'26) - (Styles-20) 26.05.2026</v>
          </cell>
          <cell r="C28034" t="str">
            <v>CLOSED</v>
          </cell>
          <cell r="D28034" t="str">
            <v>Medium</v>
          </cell>
          <cell r="E28034" t="str">
            <v>Chirag Dubal</v>
          </cell>
          <cell r="F28034" t="str">
            <v>Jaibharathi Jagannathan</v>
          </cell>
          <cell r="G28034">
            <v>46172.912499999999</v>
          </cell>
          <cell r="H28034">
            <v>46175.504166666666</v>
          </cell>
        </row>
        <row r="28035">
          <cell r="A28035" t="str">
            <v>UCW-31994</v>
          </cell>
          <cell r="B28035" t="str">
            <v>Nusuk+Listings+Perfumes+126349+TCF+25th May 2026</v>
          </cell>
          <cell r="C28035" t="str">
            <v>CLOSED</v>
          </cell>
          <cell r="D28035" t="str">
            <v>Medium</v>
          </cell>
          <cell r="E28035" t="str">
            <v>netscribes</v>
          </cell>
          <cell r="F28035" t="str">
            <v>Mohd Tahir Shaikh</v>
          </cell>
          <cell r="G28035">
            <v>46172.575694444444</v>
          </cell>
          <cell r="H28035">
            <v>46175.486111111109</v>
          </cell>
        </row>
        <row r="28036">
          <cell r="A28036" t="str">
            <v>UCW-31992</v>
          </cell>
          <cell r="B28036" t="str">
            <v>E2E - Jewellery - Polki Stories by Raniwala - 40 SKUs</v>
          </cell>
          <cell r="C28036" t="str">
            <v>CLOSED</v>
          </cell>
          <cell r="D28036" t="str">
            <v>Medium</v>
          </cell>
          <cell r="E28036" t="str">
            <v>netscribes</v>
          </cell>
          <cell r="F28036" t="str">
            <v>Mohd Tahir Shaikh</v>
          </cell>
          <cell r="G28036">
            <v>46172.552777777775</v>
          </cell>
          <cell r="H28036">
            <v>46176.456944444442</v>
          </cell>
        </row>
        <row r="28037">
          <cell r="A28037" t="str">
            <v>UCW-31981</v>
          </cell>
          <cell r="B28037" t="str">
            <v>E2E - Vanilla Moon - FTW - 19th May - 492 SKUs</v>
          </cell>
          <cell r="C28037" t="str">
            <v>CLOSED</v>
          </cell>
          <cell r="D28037" t="str">
            <v>Medium</v>
          </cell>
          <cell r="E28037" t="str">
            <v>netscribes</v>
          </cell>
          <cell r="F28037" t="str">
            <v>Mohd Tahir Shaikh</v>
          </cell>
          <cell r="G28037">
            <v>46171.724999999999</v>
          </cell>
          <cell r="H28037">
            <v>46177.441666666666</v>
          </cell>
        </row>
        <row r="28038">
          <cell r="A28038" t="str">
            <v>UCW-31980</v>
          </cell>
          <cell r="B28038" t="str">
            <v>CLONE - [External] - Fw: Urgent - Listing Required</v>
          </cell>
          <cell r="C28038" t="str">
            <v>CLOSED</v>
          </cell>
          <cell r="D28038" t="str">
            <v>Medium</v>
          </cell>
          <cell r="E28038" t="str">
            <v>netscribes</v>
          </cell>
          <cell r="F28038" t="str">
            <v>netscribes</v>
          </cell>
          <cell r="G28038">
            <v>46171.708333333336</v>
          </cell>
          <cell r="H28038">
            <v>46172.572222222225</v>
          </cell>
        </row>
        <row r="28039">
          <cell r="A28039" t="str">
            <v>UCW-31978</v>
          </cell>
          <cell r="B28039" t="str">
            <v>Country name addition - FIFA Jersey</v>
          </cell>
          <cell r="C28039" t="str">
            <v>CLOSED</v>
          </cell>
          <cell r="D28039" t="str">
            <v>Medium</v>
          </cell>
          <cell r="E28039" t="str">
            <v>netscribes</v>
          </cell>
          <cell r="F28039" t="str">
            <v>Mohd Tahir Shaikh</v>
          </cell>
          <cell r="G28039">
            <v>46171.681944444441</v>
          </cell>
          <cell r="H28039">
            <v>46174.422222222223</v>
          </cell>
        </row>
        <row r="28040">
          <cell r="A28040" t="str">
            <v>UCW-31962</v>
          </cell>
          <cell r="B28040" t="str">
            <v>Swiss Arabian+Listings+Perfume+126349+TCF+26th May</v>
          </cell>
          <cell r="C28040" t="str">
            <v>CLOSED</v>
          </cell>
          <cell r="D28040" t="str">
            <v>Medium</v>
          </cell>
          <cell r="E28040" t="str">
            <v>Chirag Dubal</v>
          </cell>
          <cell r="F28040" t="str">
            <v>Simi Raichel Zachariah</v>
          </cell>
          <cell r="G28040">
            <v>46170.594444444447</v>
          </cell>
          <cell r="H28040">
            <v>46174.78402777778</v>
          </cell>
        </row>
        <row r="28041">
          <cell r="A28041" t="str">
            <v>UCW-31961</v>
          </cell>
          <cell r="B28041" t="str">
            <v>Vaseline Gluta Hya Lip Serum code creation</v>
          </cell>
          <cell r="C28041" t="str">
            <v>CLOSED</v>
          </cell>
          <cell r="D28041" t="str">
            <v>Medium</v>
          </cell>
          <cell r="E28041" t="str">
            <v>Chirag Dubal</v>
          </cell>
          <cell r="F28041" t="str">
            <v>Simi Raichel Zachariah</v>
          </cell>
          <cell r="G28041">
            <v>46170.590277777781</v>
          </cell>
          <cell r="H28041">
            <v>46172.578472222223</v>
          </cell>
        </row>
        <row r="28042">
          <cell r="A28042" t="str">
            <v>UCW-31960</v>
          </cell>
          <cell r="B28042" t="str">
            <v>CLONE - Foxtale X Tata Cliq Brightening Moisturizer 50ml Listing</v>
          </cell>
          <cell r="C28042" t="str">
            <v>CLOSED</v>
          </cell>
          <cell r="D28042" t="str">
            <v>Medium</v>
          </cell>
          <cell r="E28042" t="str">
            <v>netscribes</v>
          </cell>
          <cell r="F28042" t="str">
            <v>netscribes</v>
          </cell>
          <cell r="G28042">
            <v>46170.571527777778</v>
          </cell>
          <cell r="H28042">
            <v>46171.839583333334</v>
          </cell>
        </row>
        <row r="28043">
          <cell r="A28043" t="str">
            <v>UCW-31941</v>
          </cell>
          <cell r="B28043" t="str">
            <v>ERROR_Fame Forever by Lifestyle Size Missing for Shorts</v>
          </cell>
          <cell r="C28043" t="str">
            <v>CLOSED</v>
          </cell>
          <cell r="D28043" t="str">
            <v>Medium</v>
          </cell>
          <cell r="E28043" t="str">
            <v>netscribes</v>
          </cell>
          <cell r="F28043" t="str">
            <v>Sushma Ram</v>
          </cell>
          <cell r="G28043">
            <v>46169.786805555559</v>
          </cell>
          <cell r="H28043">
            <v>46172.494444444441</v>
          </cell>
        </row>
        <row r="28044">
          <cell r="A28044" t="str">
            <v>UCW-31939</v>
          </cell>
          <cell r="B28044" t="str">
            <v>ERROR_Fame Forever by Lifestyle Size Missing for Joggers.</v>
          </cell>
          <cell r="C28044" t="str">
            <v>CLOSED</v>
          </cell>
          <cell r="D28044" t="str">
            <v>High</v>
          </cell>
          <cell r="E28044" t="str">
            <v>netscribes</v>
          </cell>
          <cell r="F28044" t="str">
            <v>Sushma Ram</v>
          </cell>
          <cell r="G28044">
            <v>46169.769444444442</v>
          </cell>
          <cell r="H28044">
            <v>46172.493750000001</v>
          </cell>
        </row>
        <row r="28045">
          <cell r="A28045" t="str">
            <v>UCW-31931</v>
          </cell>
          <cell r="B28045" t="str">
            <v>CLONE - New Listing / Tata Cliq / 09.04.2026</v>
          </cell>
          <cell r="C28045" t="str">
            <v>CLOSED</v>
          </cell>
          <cell r="D28045" t="str">
            <v>Medium</v>
          </cell>
          <cell r="E28045" t="str">
            <v>netscribes</v>
          </cell>
          <cell r="F28045" t="str">
            <v>netscribes</v>
          </cell>
          <cell r="G28045">
            <v>46169.706250000003</v>
          </cell>
          <cell r="H28045">
            <v>46171.765277777777</v>
          </cell>
        </row>
        <row r="28046">
          <cell r="A28046" t="str">
            <v>UCW-31910</v>
          </cell>
          <cell r="B28046" t="str">
            <v>Clone - PUMA Apparel 124130 &amp; 125381 New Listing 04-02-2026</v>
          </cell>
          <cell r="C28046" t="str">
            <v>CLOSED</v>
          </cell>
          <cell r="D28046" t="str">
            <v>Medium</v>
          </cell>
          <cell r="E28046" t="str">
            <v>Chirag Dubal</v>
          </cell>
          <cell r="F28046" t="str">
            <v>netscribes</v>
          </cell>
          <cell r="G28046">
            <v>46169.553472222222</v>
          </cell>
          <cell r="H28046">
            <v>46183.392361111109</v>
          </cell>
        </row>
        <row r="28047">
          <cell r="A28047" t="str">
            <v>UCW-31902</v>
          </cell>
          <cell r="B28047" t="str">
            <v>CLONE: E2E - Monkstory - FTW - 21st May - 36 SKUs</v>
          </cell>
          <cell r="C28047" t="str">
            <v>CLOSED</v>
          </cell>
          <cell r="D28047" t="str">
            <v>Medium</v>
          </cell>
          <cell r="E28047" t="str">
            <v>netscribes</v>
          </cell>
          <cell r="F28047" t="str">
            <v>netscribes</v>
          </cell>
          <cell r="G28047">
            <v>46169.513194444444</v>
          </cell>
          <cell r="H28047">
            <v>46172.436805555553</v>
          </cell>
        </row>
        <row r="28048">
          <cell r="A28048" t="str">
            <v>UCW-31900</v>
          </cell>
          <cell r="B28048" t="str">
            <v xml:space="preserve"> New catalogue for listing  25.05.2026</v>
          </cell>
          <cell r="C28048" t="str">
            <v>CLOSED</v>
          </cell>
          <cell r="D28048" t="str">
            <v>Medium</v>
          </cell>
          <cell r="E28048" t="str">
            <v>netscribes</v>
          </cell>
          <cell r="F28048" t="str">
            <v>Mohd Tahir Shaikh</v>
          </cell>
          <cell r="G28048">
            <v>46169.509027777778</v>
          </cell>
          <cell r="H28048">
            <v>46176.425694444442</v>
          </cell>
        </row>
        <row r="28049">
          <cell r="A28049" t="str">
            <v>UCW-31892</v>
          </cell>
          <cell r="B28049" t="str">
            <v>CDG Style A09878C, A09870C Migration on Tata Cliq Luxury.</v>
          </cell>
          <cell r="C28049" t="str">
            <v>CLOSED Due to Inactive/Insufficient Information</v>
          </cell>
          <cell r="D28049" t="str">
            <v>Medium</v>
          </cell>
          <cell r="E28049" t="str">
            <v>netscribes</v>
          </cell>
          <cell r="F28049" t="str">
            <v>Mohd Tahir Shaikh</v>
          </cell>
          <cell r="G28049">
            <v>46168.790277777778</v>
          </cell>
          <cell r="H28049">
            <v>46170.488888888889</v>
          </cell>
        </row>
        <row r="28050">
          <cell r="A28050" t="str">
            <v>UCW-31875</v>
          </cell>
          <cell r="B28050" t="str">
            <v>Urgent - Under Armour Footwear (128047)-25/05/2026</v>
          </cell>
          <cell r="C28050" t="str">
            <v>CLOSED</v>
          </cell>
          <cell r="D28050" t="str">
            <v>Medium</v>
          </cell>
          <cell r="E28050" t="str">
            <v>netscribes</v>
          </cell>
          <cell r="F28050" t="str">
            <v>Mohd Tahir Shaikh</v>
          </cell>
          <cell r="G28050">
            <v>46168.728472222225</v>
          </cell>
          <cell r="H28050">
            <v>46175.472916666666</v>
          </cell>
        </row>
        <row r="28051">
          <cell r="A28051" t="str">
            <v>UCW-31872</v>
          </cell>
          <cell r="B28051" t="str">
            <v>CLONE - Hoversoul Listing   - Nityanikar 09 Dec 2025</v>
          </cell>
          <cell r="C28051" t="str">
            <v>CLOSED</v>
          </cell>
          <cell r="D28051" t="str">
            <v>Medium</v>
          </cell>
          <cell r="E28051" t="str">
            <v>netscribes</v>
          </cell>
          <cell r="F28051" t="str">
            <v>netscribes</v>
          </cell>
          <cell r="G28051">
            <v>46168.726388888892</v>
          </cell>
          <cell r="H28051">
            <v>46171.759722222225</v>
          </cell>
        </row>
        <row r="28052">
          <cell r="A28052" t="str">
            <v>UCW-31870</v>
          </cell>
          <cell r="B28052" t="str">
            <v>Asian Footwear Listing 25 May 2026</v>
          </cell>
          <cell r="C28052" t="str">
            <v>CLOSED</v>
          </cell>
          <cell r="D28052" t="str">
            <v>Medium</v>
          </cell>
          <cell r="E28052" t="str">
            <v>netscribes</v>
          </cell>
          <cell r="F28052" t="str">
            <v>Mohd Tahir Shaikh</v>
          </cell>
          <cell r="G28052">
            <v>46168.707638888889</v>
          </cell>
          <cell r="H28052">
            <v>46171.728472222225</v>
          </cell>
        </row>
        <row r="28053">
          <cell r="A28053" t="str">
            <v>UCW-31862</v>
          </cell>
          <cell r="B28053" t="str">
            <v>CLONE - Woodland / Footwear / 2714 sku's / 377 Options / 29-04-26</v>
          </cell>
          <cell r="C28053" t="str">
            <v>CLOSED</v>
          </cell>
          <cell r="D28053" t="str">
            <v>Medium</v>
          </cell>
          <cell r="E28053" t="str">
            <v>netscribes</v>
          </cell>
          <cell r="F28053" t="str">
            <v>netscribes</v>
          </cell>
          <cell r="G28053">
            <v>46168.678472222222</v>
          </cell>
          <cell r="H28053">
            <v>46177.914583333331</v>
          </cell>
        </row>
        <row r="28054">
          <cell r="A28054" t="str">
            <v>UCW-31849</v>
          </cell>
          <cell r="B28054" t="str">
            <v>E2E - Monkstory - FTW - 21st May - 36 SKUs</v>
          </cell>
          <cell r="C28054" t="str">
            <v>CLOSED</v>
          </cell>
          <cell r="D28054" t="str">
            <v>Medium</v>
          </cell>
          <cell r="E28054" t="str">
            <v>Chirag Dubal</v>
          </cell>
          <cell r="F28054" t="str">
            <v>Shloka Chakre</v>
          </cell>
          <cell r="G28054">
            <v>46168.631944444445</v>
          </cell>
          <cell r="H28054">
            <v>46172.5</v>
          </cell>
        </row>
        <row r="28055">
          <cell r="A28055" t="str">
            <v>UCW-31831</v>
          </cell>
          <cell r="B28055" t="str">
            <v>Request to Latch Attached SKUs on TCL - 22.5.2026</v>
          </cell>
          <cell r="C28055" t="str">
            <v>CLOSED</v>
          </cell>
          <cell r="D28055" t="str">
            <v>Medium</v>
          </cell>
          <cell r="E28055" t="str">
            <v>netscribes</v>
          </cell>
          <cell r="F28055" t="str">
            <v>Mohd Tahir Shaikh</v>
          </cell>
          <cell r="G28055">
            <v>46168.493750000001</v>
          </cell>
          <cell r="H28055">
            <v>46178.520833333336</v>
          </cell>
        </row>
        <row r="28056">
          <cell r="A28056" t="str">
            <v>UCW-31820</v>
          </cell>
          <cell r="B28056" t="str">
            <v>ERROR_Catalogue New errors for the Multibrands Agency (NETSCRIBES) 25th MAY_NC</v>
          </cell>
          <cell r="C28056" t="str">
            <v>CLOSED</v>
          </cell>
          <cell r="D28056" t="str">
            <v>Medium</v>
          </cell>
          <cell r="E28056" t="str">
            <v>netscribes</v>
          </cell>
          <cell r="F28056" t="str">
            <v>Sushma Ram</v>
          </cell>
          <cell r="G28056">
            <v>46167.780555555553</v>
          </cell>
          <cell r="H28056">
            <v>46192.470138888886</v>
          </cell>
        </row>
        <row r="28057">
          <cell r="A28057" t="str">
            <v>UCW-31816</v>
          </cell>
          <cell r="B28057" t="str">
            <v>CLONE-Vantier Shoes - 7th April 26 - 129308 - New collection - Luxury</v>
          </cell>
          <cell r="C28057" t="str">
            <v>CLOSED</v>
          </cell>
          <cell r="D28057" t="str">
            <v>Medium</v>
          </cell>
          <cell r="E28057" t="str">
            <v>netscribes</v>
          </cell>
          <cell r="F28057" t="str">
            <v>netscribes</v>
          </cell>
          <cell r="G28057">
            <v>46167.765972222223</v>
          </cell>
          <cell r="H28057">
            <v>46168.526388888888</v>
          </cell>
        </row>
        <row r="28058">
          <cell r="A28058" t="str">
            <v>UCW-31811</v>
          </cell>
          <cell r="B28058" t="str">
            <v>TCL X FLEXNEST - NEW LISTINGS - URGENT</v>
          </cell>
          <cell r="C28058" t="str">
            <v>CLOSED</v>
          </cell>
          <cell r="D28058" t="str">
            <v>Medium</v>
          </cell>
          <cell r="E28058" t="str">
            <v>netscribes</v>
          </cell>
          <cell r="F28058" t="str">
            <v>Mohd Tahir Shaikh</v>
          </cell>
          <cell r="G28058">
            <v>46167.75</v>
          </cell>
          <cell r="H28058">
            <v>46169.505555555559</v>
          </cell>
        </row>
        <row r="28059">
          <cell r="A28059" t="str">
            <v>UCW-31805</v>
          </cell>
          <cell r="B28059" t="str">
            <v>Lattafa+Listing+Perfumes+126349+TCF+21st May 2026</v>
          </cell>
          <cell r="C28059" t="str">
            <v>CLOSED</v>
          </cell>
          <cell r="D28059" t="str">
            <v>Medium</v>
          </cell>
          <cell r="E28059" t="str">
            <v>Chirag Dubal</v>
          </cell>
          <cell r="F28059" t="str">
            <v>Shraddha Dighe</v>
          </cell>
          <cell r="G28059">
            <v>46167.731249999997</v>
          </cell>
          <cell r="H28059">
            <v>46171.716666666667</v>
          </cell>
        </row>
        <row r="28060">
          <cell r="A28060" t="str">
            <v>UCW-31802</v>
          </cell>
          <cell r="B28060" t="str">
            <v>Transition Details | Tata CliQ</v>
          </cell>
          <cell r="C28060" t="str">
            <v>CLOSED Due to Inactive/Insufficient Information</v>
          </cell>
          <cell r="D28060" t="str">
            <v>Medium</v>
          </cell>
          <cell r="E28060" t="str">
            <v>Chirag Dubal</v>
          </cell>
          <cell r="F28060" t="str">
            <v>Shraddha Dighe</v>
          </cell>
          <cell r="G28060">
            <v>46167.716666666667</v>
          </cell>
          <cell r="H28060">
            <v>46171.941666666666</v>
          </cell>
        </row>
        <row r="28061">
          <cell r="A28061" t="str">
            <v>UCW-31799</v>
          </cell>
          <cell r="B28061" t="str">
            <v>Gritti Cataloging</v>
          </cell>
          <cell r="C28061" t="str">
            <v>CLOSED</v>
          </cell>
          <cell r="D28061" t="str">
            <v>Medium</v>
          </cell>
          <cell r="E28061" t="str">
            <v>Chirag Dubal</v>
          </cell>
          <cell r="F28061" t="str">
            <v>Shraddha Dighe</v>
          </cell>
          <cell r="G28061">
            <v>46167.706944444442</v>
          </cell>
          <cell r="H28061">
            <v>46169.497916666667</v>
          </cell>
        </row>
        <row r="28062">
          <cell r="A28062" t="str">
            <v>UCW-31795</v>
          </cell>
          <cell r="B28062" t="str">
            <v>New Listings_Riiffs Parfums</v>
          </cell>
          <cell r="C28062" t="str">
            <v>CLOSED Due to Inactive/Insufficient Information</v>
          </cell>
          <cell r="D28062" t="str">
            <v>Medium</v>
          </cell>
          <cell r="E28062" t="str">
            <v>Chirag Dubal</v>
          </cell>
          <cell r="F28062" t="str">
            <v>Shraddha Dighe</v>
          </cell>
          <cell r="G28062">
            <v>46167.699305555558</v>
          </cell>
          <cell r="H28062">
            <v>46167.8125</v>
          </cell>
        </row>
        <row r="28063">
          <cell r="A28063" t="str">
            <v>UCW-31788</v>
          </cell>
          <cell r="B28063" t="str">
            <v>Woodland / Footwear / 2714 sku's / 377 Options / 29-04-26</v>
          </cell>
          <cell r="C28063" t="str">
            <v>CLOSED</v>
          </cell>
          <cell r="D28063" t="str">
            <v>Medium</v>
          </cell>
          <cell r="E28063" t="str">
            <v>Chirag Dubal</v>
          </cell>
          <cell r="F28063" t="str">
            <v>Shloka Chakre</v>
          </cell>
          <cell r="G28063">
            <v>46167.664583333331</v>
          </cell>
          <cell r="H28063">
            <v>46177.914583333331</v>
          </cell>
        </row>
        <row r="28064">
          <cell r="A28064" t="str">
            <v>UCW-31767</v>
          </cell>
          <cell r="B28064" t="str">
            <v>CLONE - Soulflower x TataCliq Connect</v>
          </cell>
          <cell r="C28064" t="str">
            <v>CLOSED</v>
          </cell>
          <cell r="D28064" t="str">
            <v>Medium</v>
          </cell>
          <cell r="E28064" t="str">
            <v>Chirag Dubal</v>
          </cell>
          <cell r="F28064" t="str">
            <v>Shraddha Dighe</v>
          </cell>
          <cell r="G28064">
            <v>46167.470138888886</v>
          </cell>
          <cell r="H28064">
            <v>46171.45416666667</v>
          </cell>
        </row>
        <row r="28065">
          <cell r="A28065" t="str">
            <v>UCW-31766</v>
          </cell>
          <cell r="B28065" t="str">
            <v>Luxury Platform Addition - Embryolisse</v>
          </cell>
          <cell r="C28065" t="str">
            <v>CLOSED Due to Inactive/Insufficient Information</v>
          </cell>
          <cell r="D28065" t="str">
            <v>Medium</v>
          </cell>
          <cell r="E28065" t="str">
            <v>Chirag Dubal</v>
          </cell>
          <cell r="F28065" t="str">
            <v>Shraddha Dighe</v>
          </cell>
          <cell r="G28065">
            <v>46167.453472222223</v>
          </cell>
          <cell r="H28065">
            <v>46171.84375</v>
          </cell>
        </row>
        <row r="28066">
          <cell r="A28066" t="str">
            <v>UCW-31765</v>
          </cell>
          <cell r="B28066" t="str">
            <v>Embryolisse : Catalog Update</v>
          </cell>
          <cell r="C28066" t="str">
            <v>CLOSED</v>
          </cell>
          <cell r="D28066" t="str">
            <v>Medium</v>
          </cell>
          <cell r="E28066" t="str">
            <v>Mohd Tahir Shaikh</v>
          </cell>
          <cell r="F28066" t="str">
            <v>Shraddha Dighe</v>
          </cell>
          <cell r="G28066">
            <v>46167.450694444444</v>
          </cell>
          <cell r="H28066">
            <v>46171.836805555555</v>
          </cell>
        </row>
        <row r="28067">
          <cell r="A28067" t="str">
            <v>UCW-31760</v>
          </cell>
          <cell r="B28067" t="str">
            <v>Jokerandwitch | Fashion Jewellery | 127801 | 20-05-2026</v>
          </cell>
          <cell r="C28067" t="str">
            <v>CLOSED Due to Inactive/Insufficient Information</v>
          </cell>
          <cell r="D28067" t="str">
            <v>Medium</v>
          </cell>
          <cell r="E28067" t="str">
            <v>Chirag Dubal</v>
          </cell>
          <cell r="F28067" t="str">
            <v>Shraddha Dighe</v>
          </cell>
          <cell r="G28067">
            <v>46166.738194444442</v>
          </cell>
          <cell r="H28067">
            <v>46186.575694444444</v>
          </cell>
        </row>
        <row r="28068">
          <cell r="A28068" t="str">
            <v>UCW-31758</v>
          </cell>
          <cell r="B28068" t="str">
            <v>ERROR_New Listings_Rasasi</v>
          </cell>
          <cell r="C28068" t="str">
            <v>CLOSED</v>
          </cell>
          <cell r="D28068" t="str">
            <v>Medium</v>
          </cell>
          <cell r="E28068" t="str">
            <v>Chirag Dubal</v>
          </cell>
          <cell r="F28068" t="str">
            <v>Shraddha Dighe</v>
          </cell>
          <cell r="G28068">
            <v>46166.732638888891</v>
          </cell>
          <cell r="H28068">
            <v>46171.804861111108</v>
          </cell>
        </row>
        <row r="28069">
          <cell r="A28069" t="str">
            <v>UCW-31757</v>
          </cell>
          <cell r="B28069" t="str">
            <v>Colors Queen || Makeup || 129094 || 22-05-2026</v>
          </cell>
          <cell r="C28069" t="str">
            <v>CLOSED</v>
          </cell>
          <cell r="D28069" t="str">
            <v>Medium</v>
          </cell>
          <cell r="E28069" t="str">
            <v>Chirag Dubal</v>
          </cell>
          <cell r="F28069" t="str">
            <v>Shraddha Dighe</v>
          </cell>
          <cell r="G28069">
            <v>46166.731249999997</v>
          </cell>
          <cell r="H28069">
            <v>46175.502083333333</v>
          </cell>
        </row>
        <row r="28070">
          <cell r="A28070" t="str">
            <v>UCW-31756</v>
          </cell>
          <cell r="B28070" t="str">
            <v>Request for Image Update || 21/05/2026</v>
          </cell>
          <cell r="C28070" t="str">
            <v>CLOSED</v>
          </cell>
          <cell r="D28070" t="str">
            <v>Medium</v>
          </cell>
          <cell r="E28070" t="str">
            <v>Chirag Dubal</v>
          </cell>
          <cell r="F28070" t="str">
            <v>Shraddha Dighe</v>
          </cell>
          <cell r="G28070">
            <v>46166.725694444445</v>
          </cell>
          <cell r="H28070">
            <v>46168.618750000001</v>
          </cell>
        </row>
        <row r="28071">
          <cell r="A28071" t="str">
            <v>UCW-31754</v>
          </cell>
          <cell r="B28071" t="str">
            <v>Image Update On Tatacliq (Brand Name - Globus) (13.10.2025) (Ethnic Wear)</v>
          </cell>
          <cell r="C28071" t="str">
            <v>CLOSED</v>
          </cell>
          <cell r="D28071" t="str">
            <v>Medium</v>
          </cell>
          <cell r="E28071" t="str">
            <v>Chirag Dubal</v>
          </cell>
          <cell r="F28071" t="str">
            <v>Shraddha Dighe</v>
          </cell>
          <cell r="G28071">
            <v>46166.722222222219</v>
          </cell>
          <cell r="H28071">
            <v>46169.559027777781</v>
          </cell>
        </row>
        <row r="28072">
          <cell r="A28072" t="str">
            <v>UCW-31749</v>
          </cell>
          <cell r="B28072" t="str">
            <v>Tata Cliq - Hermès Images update</v>
          </cell>
          <cell r="C28072" t="str">
            <v>CLOSED</v>
          </cell>
          <cell r="D28072" t="str">
            <v>Medium</v>
          </cell>
          <cell r="E28072" t="str">
            <v>Chirag Dubal</v>
          </cell>
          <cell r="F28072" t="str">
            <v>Shraddha Dighe</v>
          </cell>
          <cell r="G28072">
            <v>46166.693055555559</v>
          </cell>
          <cell r="H28072">
            <v>46171.649305555555</v>
          </cell>
        </row>
        <row r="28073">
          <cell r="A28073" t="str">
            <v>UCW-31746</v>
          </cell>
          <cell r="B28073" t="str">
            <v>RC JC - MRP Update</v>
          </cell>
          <cell r="C28073" t="str">
            <v>CLOSED Due to Inactive/Insufficient Information</v>
          </cell>
          <cell r="D28073" t="str">
            <v>Medium</v>
          </cell>
          <cell r="E28073" t="str">
            <v>Chirag Dubal</v>
          </cell>
          <cell r="F28073" t="str">
            <v>Shraddha Dighe</v>
          </cell>
          <cell r="G28073">
            <v>46166.65625</v>
          </cell>
          <cell r="H28073">
            <v>46168.600694444445</v>
          </cell>
        </row>
        <row r="28074">
          <cell r="A28074" t="str">
            <v>UCW-31745</v>
          </cell>
          <cell r="B28074" t="str">
            <v>H K JEWELS | MIX COLLECTION | 124197 | 21-05-2026</v>
          </cell>
          <cell r="C28074" t="str">
            <v>CLOSED</v>
          </cell>
          <cell r="D28074" t="str">
            <v>Medium</v>
          </cell>
          <cell r="E28074" t="str">
            <v>Chirag Dubal</v>
          </cell>
          <cell r="F28074" t="str">
            <v>Shraddha Dighe</v>
          </cell>
          <cell r="G28074">
            <v>46166.651388888888</v>
          </cell>
          <cell r="H28074">
            <v>46169.466666666667</v>
          </cell>
        </row>
        <row r="28075">
          <cell r="A28075" t="str">
            <v>UCW-31739</v>
          </cell>
          <cell r="B28075" t="str">
            <v>Tata Cliq Product Listing</v>
          </cell>
          <cell r="C28075" t="str">
            <v>CLOSED</v>
          </cell>
          <cell r="D28075" t="str">
            <v>Medium</v>
          </cell>
          <cell r="E28075" t="str">
            <v>Chirag Dubal</v>
          </cell>
          <cell r="F28075" t="str">
            <v>Shraddha Dighe</v>
          </cell>
          <cell r="G28075">
            <v>46165.712500000001</v>
          </cell>
          <cell r="H28075">
            <v>46188.714583333334</v>
          </cell>
        </row>
        <row r="28076">
          <cell r="A28076" t="str">
            <v>UCW-31736</v>
          </cell>
          <cell r="B28076" t="str">
            <v>Riffs+Listings+Perfumes+126349+TCF+20th May 2026</v>
          </cell>
          <cell r="C28076" t="str">
            <v>CLOSED</v>
          </cell>
          <cell r="D28076" t="str">
            <v>Medium</v>
          </cell>
          <cell r="E28076" t="str">
            <v>Chirag Dubal</v>
          </cell>
          <cell r="F28076" t="str">
            <v>Shraddha Dighe</v>
          </cell>
          <cell r="G28076">
            <v>46165.7</v>
          </cell>
          <cell r="H28076">
            <v>46168.461111111108</v>
          </cell>
        </row>
        <row r="28077">
          <cell r="A28077" t="str">
            <v>UCW-31734</v>
          </cell>
          <cell r="B28077" t="str">
            <v>Meghante Listing _ Size change_Revised images also shared _Seller ID 128830</v>
          </cell>
          <cell r="C28077" t="str">
            <v>CLOSED</v>
          </cell>
          <cell r="D28077" t="str">
            <v>Medium</v>
          </cell>
          <cell r="E28077" t="str">
            <v>Chirag Dubal</v>
          </cell>
          <cell r="F28077" t="str">
            <v>Shraddha Dighe</v>
          </cell>
          <cell r="G28077">
            <v>46165.696527777778</v>
          </cell>
          <cell r="H28077">
            <v>46169.544444444444</v>
          </cell>
        </row>
        <row r="28078">
          <cell r="A28078" t="str">
            <v>UCW-31732</v>
          </cell>
          <cell r="B28078" t="str">
            <v>Packaging Label Update - Tata</v>
          </cell>
          <cell r="C28078" t="str">
            <v>CLOSED</v>
          </cell>
          <cell r="D28078" t="str">
            <v>Medium</v>
          </cell>
          <cell r="E28078" t="str">
            <v>Chirag Dubal</v>
          </cell>
          <cell r="F28078" t="str">
            <v>Shraddha Dighe</v>
          </cell>
          <cell r="G28078">
            <v>46165.691666666666</v>
          </cell>
          <cell r="H28078">
            <v>46169.537499999999</v>
          </cell>
        </row>
        <row r="28079">
          <cell r="A28079" t="str">
            <v>UCW-31729</v>
          </cell>
          <cell r="B28079" t="str">
            <v>Tata Playboy cataloguing 18th May</v>
          </cell>
          <cell r="C28079" t="str">
            <v>CLOSED</v>
          </cell>
          <cell r="D28079" t="str">
            <v>Medium</v>
          </cell>
          <cell r="E28079" t="str">
            <v>Chirag Dubal</v>
          </cell>
          <cell r="F28079" t="str">
            <v>Shraddha Dighe</v>
          </cell>
          <cell r="G28079">
            <v>46165.677777777775</v>
          </cell>
          <cell r="H28079">
            <v>46167.606249999997</v>
          </cell>
        </row>
        <row r="28080">
          <cell r="A28080" t="str">
            <v>UCW-31728</v>
          </cell>
          <cell r="B28080" t="str">
            <v>Libas Apparel 127532 21-05-2026 (SIZE ADDITION)</v>
          </cell>
          <cell r="C28080" t="str">
            <v>CLOSED</v>
          </cell>
          <cell r="D28080" t="str">
            <v>Medium</v>
          </cell>
          <cell r="E28080" t="str">
            <v>Chirag Dubal</v>
          </cell>
          <cell r="F28080" t="str">
            <v>Shraddha Dighe</v>
          </cell>
          <cell r="G28080">
            <v>46165.675694444442</v>
          </cell>
          <cell r="H28080">
            <v>46168.459027777775</v>
          </cell>
        </row>
        <row r="28081">
          <cell r="A28081" t="str">
            <v>UCW-31714</v>
          </cell>
          <cell r="B28081" t="str">
            <v>BRAND DAALI -DISCRIPTION CHANGE</v>
          </cell>
          <cell r="C28081" t="str">
            <v>CLOSED</v>
          </cell>
          <cell r="D28081" t="str">
            <v>Medium</v>
          </cell>
          <cell r="E28081" t="str">
            <v>netscribes</v>
          </cell>
          <cell r="F28081" t="str">
            <v>Mohd Tahir Shaikh</v>
          </cell>
          <cell r="G28081">
            <v>46164.785416666666</v>
          </cell>
          <cell r="H28081">
            <v>46167.425000000003</v>
          </cell>
        </row>
        <row r="28082">
          <cell r="A28082" t="str">
            <v>UCW-31710</v>
          </cell>
          <cell r="B28082" t="str">
            <v>GNC: New Listing</v>
          </cell>
          <cell r="C28082" t="str">
            <v>CLOSED</v>
          </cell>
          <cell r="D28082" t="str">
            <v>Medium</v>
          </cell>
          <cell r="E28082" t="str">
            <v>netscribes</v>
          </cell>
          <cell r="F28082" t="str">
            <v>Mohd Tahir Shaikh</v>
          </cell>
          <cell r="G28082">
            <v>46164.749305555553</v>
          </cell>
          <cell r="H28082">
            <v>46171.436805555553</v>
          </cell>
        </row>
        <row r="28083">
          <cell r="A28083" t="str">
            <v>UCW-31707</v>
          </cell>
          <cell r="B28083" t="str">
            <v>Nexxus GWP | Listing Details</v>
          </cell>
          <cell r="C28083" t="str">
            <v>CLOSED</v>
          </cell>
          <cell r="D28083" t="str">
            <v>Medium</v>
          </cell>
          <cell r="E28083" t="str">
            <v>Chirag Dubal</v>
          </cell>
          <cell r="F28083" t="str">
            <v>Shraddha Dighe</v>
          </cell>
          <cell r="G28083">
            <v>46164.730555555558</v>
          </cell>
          <cell r="H28083">
            <v>46165.647916666669</v>
          </cell>
        </row>
        <row r="28084">
          <cell r="A28084" t="str">
            <v>UCW-31705</v>
          </cell>
          <cell r="B28084" t="str">
            <v>Lot 1 SS26 Skechers -2080 SKUs - 278 Style - Marketplace and Luxury - Marketplace seller code - 126948 - Luxury seller code - 128174 - Footwear - 19.5.2026</v>
          </cell>
          <cell r="C28084" t="str">
            <v>CLOSED</v>
          </cell>
          <cell r="D28084" t="str">
            <v>Medium</v>
          </cell>
          <cell r="E28084" t="str">
            <v>netscribes</v>
          </cell>
          <cell r="F28084" t="str">
            <v>Mohd Tahir Shaikh</v>
          </cell>
          <cell r="G28084">
            <v>46164.716666666667</v>
          </cell>
          <cell r="H28084">
            <v>46171.561111111114</v>
          </cell>
        </row>
        <row r="28085">
          <cell r="A28085" t="str">
            <v>UCW-31702</v>
          </cell>
          <cell r="B28085" t="str">
            <v>Sell now - Tata Cliq-adidas DTC Apparel  Attributes_18-03-26</v>
          </cell>
          <cell r="C28085" t="str">
            <v>CLOSED</v>
          </cell>
          <cell r="D28085" t="str">
            <v>Medium</v>
          </cell>
          <cell r="E28085" t="str">
            <v>Chirag Dubal</v>
          </cell>
          <cell r="F28085" t="str">
            <v>netscribes</v>
          </cell>
          <cell r="G28085">
            <v>46164.692361111112</v>
          </cell>
          <cell r="H28085">
            <v>46223.501388888886</v>
          </cell>
        </row>
        <row r="28086">
          <cell r="A28086" t="str">
            <v>UCW-31699</v>
          </cell>
          <cell r="B28086" t="str">
            <v>CLONE - New lisitng Tatacliq : TOTAPARI | JEWELLERY | 128997 | 09-MAY-2026( 64 SKU )</v>
          </cell>
          <cell r="C28086" t="str">
            <v>CLOSED</v>
          </cell>
          <cell r="D28086" t="str">
            <v>Medium</v>
          </cell>
          <cell r="E28086" t="str">
            <v>Chirag Dubal</v>
          </cell>
          <cell r="F28086" t="str">
            <v>Shraddha Dighe</v>
          </cell>
          <cell r="G28086">
            <v>46164.683333333334</v>
          </cell>
          <cell r="H28086">
            <v>46165.59652777778</v>
          </cell>
        </row>
        <row r="28087">
          <cell r="A28087" t="str">
            <v>UCW-31695</v>
          </cell>
          <cell r="B28087" t="str">
            <v>Tatacliq listings new batch 22-05</v>
          </cell>
          <cell r="C28087" t="str">
            <v>CLOSED</v>
          </cell>
          <cell r="D28087" t="str">
            <v>Medium</v>
          </cell>
          <cell r="E28087" t="str">
            <v>Chirag Dubal</v>
          </cell>
          <cell r="F28087" t="str">
            <v>Shraddha Dighe</v>
          </cell>
          <cell r="G28087">
            <v>46164.668749999997</v>
          </cell>
          <cell r="H28087">
            <v>46167.586111111108</v>
          </cell>
        </row>
        <row r="28088">
          <cell r="A28088" t="str">
            <v>UCW-31684</v>
          </cell>
          <cell r="B28088" t="str">
            <v>E2E - Rosso Brunello - FTW - 20th May - 242 SKUs</v>
          </cell>
          <cell r="C28088" t="str">
            <v>CLOSED</v>
          </cell>
          <cell r="D28088" t="str">
            <v>Medium</v>
          </cell>
          <cell r="E28088" t="str">
            <v>Chirag Dubal</v>
          </cell>
          <cell r="F28088" t="str">
            <v>Shloka Chakre</v>
          </cell>
          <cell r="G28088">
            <v>46164.556250000001</v>
          </cell>
          <cell r="H28088">
            <v>46167.578472222223</v>
          </cell>
        </row>
        <row r="28089">
          <cell r="A28089" t="str">
            <v>UCW-31683</v>
          </cell>
          <cell r="B28089" t="str">
            <v>Puma + footwear + 124055+ mapping (14-05-2026)</v>
          </cell>
          <cell r="C28089" t="str">
            <v>CLOSED</v>
          </cell>
          <cell r="D28089" t="str">
            <v>Medium</v>
          </cell>
          <cell r="E28089" t="str">
            <v>Chirag Dubal</v>
          </cell>
          <cell r="F28089" t="str">
            <v>netscribes</v>
          </cell>
          <cell r="G28089">
            <v>46164.550694444442</v>
          </cell>
          <cell r="H28089">
            <v>46223.501388888886</v>
          </cell>
        </row>
        <row r="28090">
          <cell r="A28090" t="str">
            <v>UCW-31678</v>
          </cell>
          <cell r="B28090" t="str">
            <v>ERROR_Catalogue New errors for the brand Soch Agency (NETSCRIBES) 22ND MAY_NC</v>
          </cell>
          <cell r="C28090" t="str">
            <v>CLOSED</v>
          </cell>
          <cell r="D28090" t="str">
            <v>Medium</v>
          </cell>
          <cell r="E28090" t="str">
            <v>netscribes</v>
          </cell>
          <cell r="F28090" t="str">
            <v>Sushma Ram</v>
          </cell>
          <cell r="G28090">
            <v>46164.53125</v>
          </cell>
          <cell r="H28090">
            <v>46196.749305555553</v>
          </cell>
        </row>
        <row r="28091">
          <cell r="A28091" t="str">
            <v>UCW-31658</v>
          </cell>
          <cell r="B28091" t="str">
            <v>Clone-Tata lux New latching - 07_05</v>
          </cell>
          <cell r="C28091" t="str">
            <v>CLOSED</v>
          </cell>
          <cell r="D28091" t="str">
            <v>Medium</v>
          </cell>
          <cell r="E28091" t="str">
            <v>Chirag Dubal</v>
          </cell>
          <cell r="F28091" t="str">
            <v>netscribes</v>
          </cell>
          <cell r="G28091">
            <v>46163.780555555553</v>
          </cell>
          <cell r="H28091">
            <v>46172.795138888891</v>
          </cell>
        </row>
        <row r="28092">
          <cell r="A28092" t="str">
            <v>UCW-31642</v>
          </cell>
          <cell r="B28092" t="str">
            <v>Garnier | PDP Serum Cleanser Update | TATACLIQ</v>
          </cell>
          <cell r="C28092" t="str">
            <v>CLOSED</v>
          </cell>
          <cell r="D28092" t="str">
            <v>Medium</v>
          </cell>
          <cell r="E28092" t="str">
            <v>Chirag Dubal</v>
          </cell>
          <cell r="F28092" t="str">
            <v>Shraddha Dighe</v>
          </cell>
          <cell r="G28092">
            <v>46163.707638888889</v>
          </cell>
          <cell r="H28092">
            <v>46165.5625</v>
          </cell>
        </row>
        <row r="28093">
          <cell r="A28093" t="str">
            <v>UCW-31641</v>
          </cell>
          <cell r="B28093" t="str">
            <v>Content Sheet</v>
          </cell>
          <cell r="C28093" t="str">
            <v>CLOSED Due to Inactive/Insufficient Information</v>
          </cell>
          <cell r="D28093" t="str">
            <v>Medium</v>
          </cell>
          <cell r="E28093" t="str">
            <v>Chirag Dubal</v>
          </cell>
          <cell r="F28093" t="str">
            <v>Shraddha Dighe</v>
          </cell>
          <cell r="G28093">
            <v>46163.7</v>
          </cell>
          <cell r="H28093">
            <v>46198.92291666667</v>
          </cell>
        </row>
        <row r="28094">
          <cell r="A28094" t="str">
            <v>UCW-31639</v>
          </cell>
          <cell r="B28094" t="str">
            <v>Colors Queen || Makeup || 129094 || 17-03-2026</v>
          </cell>
          <cell r="C28094" t="str">
            <v>CLOSED</v>
          </cell>
          <cell r="D28094" t="str">
            <v>Medium</v>
          </cell>
          <cell r="E28094" t="str">
            <v>Chirag Dubal</v>
          </cell>
          <cell r="F28094" t="str">
            <v>Shraddha Dighe</v>
          </cell>
          <cell r="G28094">
            <v>46163.695138888892</v>
          </cell>
          <cell r="H28094">
            <v>46165.797222222223</v>
          </cell>
        </row>
        <row r="28095">
          <cell r="A28095" t="str">
            <v>UCW-31604</v>
          </cell>
          <cell r="B28095" t="str">
            <v>Sell Now - Tata Cliq-adidas DTC|Footwear| Attributes_24-03-26</v>
          </cell>
          <cell r="C28095" t="str">
            <v>CLOSED</v>
          </cell>
          <cell r="D28095" t="str">
            <v>Medium</v>
          </cell>
          <cell r="E28095" t="str">
            <v>Chirag Dubal</v>
          </cell>
          <cell r="F28095" t="str">
            <v>netscribes</v>
          </cell>
          <cell r="G28095">
            <v>46162.836805555555</v>
          </cell>
          <cell r="H28095">
            <v>46223.501388888886</v>
          </cell>
        </row>
        <row r="28096">
          <cell r="A28096" t="str">
            <v>UCW-31591</v>
          </cell>
          <cell r="B28096" t="str">
            <v>NPI- Mamaearth x Tata Cliq | May'26</v>
          </cell>
          <cell r="C28096" t="str">
            <v>CLOSED</v>
          </cell>
          <cell r="D28096" t="str">
            <v>Medium</v>
          </cell>
          <cell r="E28096" t="str">
            <v>Chirag Dubal</v>
          </cell>
          <cell r="F28096" t="str">
            <v>Shraddha Dighe</v>
          </cell>
          <cell r="G28096">
            <v>46162.761111111111</v>
          </cell>
          <cell r="H28096">
            <v>46172.504166666666</v>
          </cell>
        </row>
        <row r="28097">
          <cell r="A28097" t="str">
            <v>UCW-31588</v>
          </cell>
          <cell r="B28097" t="str">
            <v>Request to Replace Old Images with New Images</v>
          </cell>
          <cell r="C28097" t="str">
            <v>CLOSED</v>
          </cell>
          <cell r="D28097" t="str">
            <v>Medium</v>
          </cell>
          <cell r="E28097" t="str">
            <v>Chirag Dubal</v>
          </cell>
          <cell r="F28097" t="str">
            <v>Shraddha Dighe</v>
          </cell>
          <cell r="G28097">
            <v>46162.752083333333</v>
          </cell>
          <cell r="H28097">
            <v>46171.534722222219</v>
          </cell>
        </row>
        <row r="28098">
          <cell r="A28098" t="str">
            <v>UCW-31562</v>
          </cell>
          <cell r="B28098" t="str">
            <v>The Souled Store Footwear 123858 18-05-2026</v>
          </cell>
          <cell r="C28098" t="str">
            <v>CLOSED</v>
          </cell>
          <cell r="D28098" t="str">
            <v>Medium</v>
          </cell>
          <cell r="E28098" t="str">
            <v>netscribes</v>
          </cell>
          <cell r="F28098" t="str">
            <v>Mohd Tahir Shaikh</v>
          </cell>
          <cell r="G28098">
            <v>46162.663194444445</v>
          </cell>
          <cell r="H28098">
            <v>46165.509722222225</v>
          </cell>
        </row>
        <row r="28099">
          <cell r="A28099" t="str">
            <v>UCW-31552</v>
          </cell>
          <cell r="B28099" t="str">
            <v>Accessorize London X Tata Cliq _Jewellery Catalogue_18_05_2026</v>
          </cell>
          <cell r="C28099" t="str">
            <v>CLOSED</v>
          </cell>
          <cell r="D28099" t="str">
            <v>Medium</v>
          </cell>
          <cell r="E28099" t="str">
            <v>Chirag Dubal</v>
          </cell>
          <cell r="F28099" t="str">
            <v>Shraddha Dighe</v>
          </cell>
          <cell r="G28099">
            <v>46162.631249999999</v>
          </cell>
          <cell r="H28099">
            <v>46181.409722222219</v>
          </cell>
        </row>
        <row r="28100">
          <cell r="A28100" t="str">
            <v>UCW-31546</v>
          </cell>
          <cell r="B28100" t="str">
            <v>Tata Cliq Footwear Catalogue | 18-05-2026</v>
          </cell>
          <cell r="C28100" t="str">
            <v>CLOSED</v>
          </cell>
          <cell r="D28100" t="str">
            <v>Medium</v>
          </cell>
          <cell r="E28100" t="str">
            <v>netscribes</v>
          </cell>
          <cell r="F28100" t="str">
            <v>Mohd Tahir Shaikh</v>
          </cell>
          <cell r="G28100">
            <v>46162.618750000001</v>
          </cell>
          <cell r="H28100">
            <v>46164.760416666664</v>
          </cell>
        </row>
        <row r="28101">
          <cell r="A28101" t="str">
            <v>UCW-31543</v>
          </cell>
          <cell r="B28101" t="str">
            <v>Lotto/Footwear UPTO Lot-34/Seller code- 129247/ 18-05-2026</v>
          </cell>
          <cell r="C28101" t="str">
            <v>CLOSED</v>
          </cell>
          <cell r="D28101" t="str">
            <v>Medium</v>
          </cell>
          <cell r="E28101" t="str">
            <v>netscribes</v>
          </cell>
          <cell r="F28101" t="str">
            <v>Mohd Tahir Shaikh</v>
          </cell>
          <cell r="G28101">
            <v>46162.581250000003</v>
          </cell>
          <cell r="H28101">
            <v>46165.536805555559</v>
          </cell>
        </row>
        <row r="28102">
          <cell r="A28102" t="str">
            <v>UCW-31542</v>
          </cell>
          <cell r="B28102" t="str">
            <v>Sell Now - MASTER DATA STOCKFOR OFFER</v>
          </cell>
          <cell r="C28102" t="str">
            <v>CLOSED</v>
          </cell>
          <cell r="D28102" t="str">
            <v>Medium</v>
          </cell>
          <cell r="E28102" t="str">
            <v>Chirag Dubal</v>
          </cell>
          <cell r="F28102" t="str">
            <v>netscribes</v>
          </cell>
          <cell r="G28102">
            <v>46162.574305555558</v>
          </cell>
          <cell r="H28102">
            <v>46223.502083333333</v>
          </cell>
        </row>
        <row r="28103">
          <cell r="A28103" t="str">
            <v>UCW-31539</v>
          </cell>
          <cell r="B28103" t="str">
            <v>Ustraa Cologne Images Update on Tata Cliq due to Pacakging Change</v>
          </cell>
          <cell r="C28103" t="str">
            <v>CLOSED</v>
          </cell>
          <cell r="D28103" t="str">
            <v>Medium</v>
          </cell>
          <cell r="E28103" t="str">
            <v>netscribes</v>
          </cell>
          <cell r="F28103" t="str">
            <v>Mohd Tahir Shaikh</v>
          </cell>
          <cell r="G28103">
            <v>46162.568055555559</v>
          </cell>
          <cell r="H28103">
            <v>46164.663888888892</v>
          </cell>
        </row>
        <row r="28104">
          <cell r="A28104" t="str">
            <v>UCW-31533</v>
          </cell>
          <cell r="B28104" t="str">
            <v>CLONE - Tata Cliq-Reebok Brand-Footwear -127776 - 07-05-2026</v>
          </cell>
          <cell r="C28104" t="str">
            <v>CLOSED</v>
          </cell>
          <cell r="D28104" t="str">
            <v>Medium</v>
          </cell>
          <cell r="E28104" t="str">
            <v>Chirag Dubal</v>
          </cell>
          <cell r="F28104" t="str">
            <v>netscribes</v>
          </cell>
          <cell r="G28104">
            <v>46162.520833333336</v>
          </cell>
          <cell r="H28104">
            <v>46172.506249999999</v>
          </cell>
        </row>
        <row r="28105">
          <cell r="A28105" t="str">
            <v>UCW-31527</v>
          </cell>
          <cell r="B28105" t="str">
            <v>WHP Jewellers | Anayra Silver Bracelet, Anayra Silver Earring| 219 SKU | 126291-WHPJ1 | 16-05-2026</v>
          </cell>
          <cell r="C28105" t="str">
            <v>CLOSED</v>
          </cell>
          <cell r="D28105" t="str">
            <v>Medium</v>
          </cell>
          <cell r="E28105" t="str">
            <v>Chirag Dubal</v>
          </cell>
          <cell r="F28105" t="str">
            <v>Shraddha Dighe</v>
          </cell>
          <cell r="G28105">
            <v>46162.504166666666</v>
          </cell>
          <cell r="H28105">
            <v>46167.531944444447</v>
          </cell>
        </row>
        <row r="28106">
          <cell r="A28106" t="str">
            <v>UCW-31526</v>
          </cell>
          <cell r="B28106" t="str">
            <v>ENRICH_Request for Image Update || 16/05/2026</v>
          </cell>
          <cell r="C28106" t="str">
            <v>CLOSED</v>
          </cell>
          <cell r="D28106" t="str">
            <v>Medium</v>
          </cell>
          <cell r="E28106" t="str">
            <v>Chirag Dubal</v>
          </cell>
          <cell r="F28106" t="str">
            <v>Shraddha Dighe</v>
          </cell>
          <cell r="G28106">
            <v>46162.502083333333</v>
          </cell>
          <cell r="H28106">
            <v>46164.656944444447</v>
          </cell>
        </row>
        <row r="28107">
          <cell r="A28107" t="str">
            <v>UCW-31521</v>
          </cell>
          <cell r="B28107" t="str">
            <v>ERROR_Calvin Klein | Size Chart Mismatch | Customer escalation_NC</v>
          </cell>
          <cell r="C28107" t="str">
            <v>CLOSED</v>
          </cell>
          <cell r="D28107" t="str">
            <v>Medium</v>
          </cell>
          <cell r="E28107" t="str">
            <v>netscribes</v>
          </cell>
          <cell r="F28107" t="str">
            <v>Sushma Ram</v>
          </cell>
          <cell r="G28107">
            <v>46162.472916666666</v>
          </cell>
          <cell r="H28107">
            <v>46172.515277777777</v>
          </cell>
        </row>
        <row r="28108">
          <cell r="A28108" t="str">
            <v>UCW-31512</v>
          </cell>
          <cell r="B28108" t="str">
            <v>ENRICH_Libas Apparel 127532 16-05-2026 (IMAGE REPLACE)</v>
          </cell>
          <cell r="C28108" t="str">
            <v>CLOSED</v>
          </cell>
          <cell r="D28108" t="str">
            <v>Medium</v>
          </cell>
          <cell r="E28108" t="str">
            <v>Chirag Dubal</v>
          </cell>
          <cell r="F28108" t="str">
            <v>Shraddha Dighe</v>
          </cell>
          <cell r="G28108">
            <v>46162.436805555553</v>
          </cell>
          <cell r="H28108">
            <v>46165.508333333331</v>
          </cell>
        </row>
        <row r="28109">
          <cell r="A28109" t="str">
            <v>UCW-31506</v>
          </cell>
          <cell r="B28109" t="str">
            <v>Garnier | AFGC PDP Image Update | TATACLIQ</v>
          </cell>
          <cell r="C28109" t="str">
            <v>CLOSED</v>
          </cell>
          <cell r="D28109" t="str">
            <v>Medium</v>
          </cell>
          <cell r="E28109" t="str">
            <v>Chirag Dubal</v>
          </cell>
          <cell r="F28109" t="str">
            <v>Simi Raichel Zachariah</v>
          </cell>
          <cell r="G28109">
            <v>46161.813888888886</v>
          </cell>
          <cell r="H28109">
            <v>46172.506944444445</v>
          </cell>
        </row>
        <row r="28110">
          <cell r="A28110" t="str">
            <v>UCW-31495</v>
          </cell>
          <cell r="B28110" t="str">
            <v>Libas Apparel 127532 16-05-2026 (SIZE ADDITION)</v>
          </cell>
          <cell r="C28110" t="str">
            <v>CLOSED</v>
          </cell>
          <cell r="D28110" t="str">
            <v>Medium</v>
          </cell>
          <cell r="E28110" t="str">
            <v>Chirag Dubal</v>
          </cell>
          <cell r="F28110" t="str">
            <v>Shraddha Dighe</v>
          </cell>
          <cell r="G28110">
            <v>46161.774305555555</v>
          </cell>
          <cell r="H28110">
            <v>46172.507638888892</v>
          </cell>
        </row>
        <row r="28111">
          <cell r="A28111" t="str">
            <v>UCW-31494</v>
          </cell>
          <cell r="B28111" t="str">
            <v>ENRICH_Request to Update the Details Only(22+) | Men | Tata Cliq Fashion | Seller Code - 127381 | 16-05-2026</v>
          </cell>
          <cell r="C28111" t="str">
            <v>CLOSED</v>
          </cell>
          <cell r="D28111" t="str">
            <v>Medium</v>
          </cell>
          <cell r="E28111" t="str">
            <v>Chirag Dubal</v>
          </cell>
          <cell r="F28111" t="str">
            <v>Shraddha Dighe</v>
          </cell>
          <cell r="G28111">
            <v>46161.772222222222</v>
          </cell>
          <cell r="H28111">
            <v>46171.574999999997</v>
          </cell>
        </row>
        <row r="28112">
          <cell r="A28112" t="str">
            <v>UCW-31493</v>
          </cell>
          <cell r="B28112" t="str">
            <v>ENRICH_Request to Update the Images Only(22+) | Women | Tata Cliq Fashion | Seller Code - 127381 | 16-05-2026</v>
          </cell>
          <cell r="C28112" t="str">
            <v>CLOSED</v>
          </cell>
          <cell r="D28112" t="str">
            <v>Medium</v>
          </cell>
          <cell r="E28112" t="str">
            <v>Chirag Dubal</v>
          </cell>
          <cell r="F28112" t="str">
            <v>Shraddha Dighe</v>
          </cell>
          <cell r="G28112">
            <v>46161.770138888889</v>
          </cell>
          <cell r="H28112">
            <v>46164.646527777775</v>
          </cell>
        </row>
        <row r="28113">
          <cell r="A28113" t="str">
            <v>UCW-31491</v>
          </cell>
          <cell r="B28113" t="str">
            <v>ENRICH_Request to Update the Images Only(22+) | Men | Tata Cliq Fashion | Seller Code - 127381 | 16-05-2026</v>
          </cell>
          <cell r="C28113" t="str">
            <v>CLOSED</v>
          </cell>
          <cell r="D28113" t="str">
            <v>Medium</v>
          </cell>
          <cell r="E28113" t="str">
            <v>Chirag Dubal</v>
          </cell>
          <cell r="F28113" t="str">
            <v>Shraddha Dighe</v>
          </cell>
          <cell r="G28113">
            <v>46161.768750000003</v>
          </cell>
          <cell r="H28113">
            <v>46165.526388888888</v>
          </cell>
        </row>
        <row r="28114">
          <cell r="A28114" t="str">
            <v>UCW-31490</v>
          </cell>
          <cell r="B28114" t="str">
            <v>ENRICH_Request to Update the Images Only(22+) | Kids | Tata Cliq Fashion | Seller Code - 127381 | 16-05-2026</v>
          </cell>
          <cell r="C28114" t="str">
            <v>CLOSED</v>
          </cell>
          <cell r="D28114" t="str">
            <v>Medium</v>
          </cell>
          <cell r="E28114" t="str">
            <v>Chirag Dubal</v>
          </cell>
          <cell r="F28114" t="str">
            <v>Shraddha Dighe</v>
          </cell>
          <cell r="G28114">
            <v>46161.767361111109</v>
          </cell>
          <cell r="H28114">
            <v>46164.490972222222</v>
          </cell>
        </row>
        <row r="28115">
          <cell r="A28115" t="str">
            <v>UCW-31485</v>
          </cell>
          <cell r="B28115" t="str">
            <v>CLONE - Tata Cliq-adidas DTC|Footwear| Attributes_24-03-26</v>
          </cell>
          <cell r="C28115" t="str">
            <v>CLOSED</v>
          </cell>
          <cell r="D28115" t="str">
            <v>Medium</v>
          </cell>
          <cell r="E28115" t="str">
            <v>netscribes</v>
          </cell>
          <cell r="F28115" t="str">
            <v>netscribes</v>
          </cell>
          <cell r="G28115">
            <v>46161.743055555555</v>
          </cell>
          <cell r="H28115">
            <v>46172.508333333331</v>
          </cell>
        </row>
        <row r="28116">
          <cell r="A28116" t="str">
            <v>UCW-31482</v>
          </cell>
          <cell r="B28116" t="str">
            <v>Sell Now - Tata Cliq-Multi Brand-Footwear-129236,127776 - 13-05-2026</v>
          </cell>
          <cell r="C28116" t="str">
            <v>CLOSED</v>
          </cell>
          <cell r="D28116" t="str">
            <v>Medium</v>
          </cell>
          <cell r="E28116" t="str">
            <v>Chirag Dubal</v>
          </cell>
          <cell r="F28116" t="str">
            <v>netscribes</v>
          </cell>
          <cell r="G28116">
            <v>46161.738194444442</v>
          </cell>
          <cell r="H28116">
            <v>46228.904166666667</v>
          </cell>
        </row>
        <row r="28117">
          <cell r="A28117" t="str">
            <v>UCW-31469</v>
          </cell>
          <cell r="B28117" t="str">
            <v>Additions Shaya Everyday, Plumes &amp; Nitya Collection Catalog for Tata Cliq.</v>
          </cell>
          <cell r="C28117" t="str">
            <v>CLOSED</v>
          </cell>
          <cell r="D28117" t="str">
            <v>Medium</v>
          </cell>
          <cell r="E28117" t="str">
            <v>Chirag Dubal</v>
          </cell>
          <cell r="F28117" t="str">
            <v>Shraddha Dighe</v>
          </cell>
          <cell r="G28117">
            <v>46161.677083333336</v>
          </cell>
          <cell r="H28117">
            <v>46172.509027777778</v>
          </cell>
        </row>
        <row r="28118">
          <cell r="A28118" t="str">
            <v>UCW-31468</v>
          </cell>
          <cell r="B28118" t="str">
            <v>ZAVERI PEARLS | JEWELLERY | SELLER CODE: 124167 | 15-05-2026 | 135 SKUs</v>
          </cell>
          <cell r="C28118" t="str">
            <v>CLOSED</v>
          </cell>
          <cell r="D28118" t="str">
            <v>Medium</v>
          </cell>
          <cell r="E28118" t="str">
            <v>Chirag Dubal</v>
          </cell>
          <cell r="F28118" t="str">
            <v>Shraddha Dighe</v>
          </cell>
          <cell r="G28118">
            <v>46161.673611111109</v>
          </cell>
          <cell r="H28118">
            <v>46164.746527777781</v>
          </cell>
        </row>
        <row r="28119">
          <cell r="A28119" t="str">
            <v>UCW-31457</v>
          </cell>
          <cell r="B28119" t="str">
            <v xml:space="preserve">Enrich_PDP Update - TCL </v>
          </cell>
          <cell r="C28119" t="str">
            <v>CLOSED</v>
          </cell>
          <cell r="D28119" t="str">
            <v>Medium</v>
          </cell>
          <cell r="E28119" t="str">
            <v>Chirag Dubal</v>
          </cell>
          <cell r="F28119" t="str">
            <v>netscribes</v>
          </cell>
          <cell r="G28119">
            <v>46161.615972222222</v>
          </cell>
          <cell r="H28119">
            <v>46223.506249999999</v>
          </cell>
        </row>
        <row r="28120">
          <cell r="A28120" t="str">
            <v>UCW-31456</v>
          </cell>
          <cell r="B28120" t="str">
            <v>CLONE - CLONE - Tata CLIQ(Fashion+Luxury) |adidas DTC| Footwear Attributes for Listing_28-10-25</v>
          </cell>
          <cell r="C28120" t="str">
            <v>CLOSED Due to Inactive/Insufficient Information</v>
          </cell>
          <cell r="D28120" t="str">
            <v>Medium</v>
          </cell>
          <cell r="E28120" t="str">
            <v>netscribes</v>
          </cell>
          <cell r="F28120" t="str">
            <v>Reagan D’souza</v>
          </cell>
          <cell r="G28120">
            <v>46161.606944444444</v>
          </cell>
          <cell r="H28120">
            <v>46163.638194444444</v>
          </cell>
        </row>
        <row r="28121">
          <cell r="A28121" t="str">
            <v>UCW-31442</v>
          </cell>
          <cell r="B28121" t="str">
            <v>Puig 2026 H1 cataloguing</v>
          </cell>
          <cell r="C28121" t="str">
            <v>CLOSED</v>
          </cell>
          <cell r="D28121" t="str">
            <v>Medium</v>
          </cell>
          <cell r="E28121" t="str">
            <v>Chirag Dubal</v>
          </cell>
          <cell r="F28121" t="str">
            <v>Shraddha Dighe</v>
          </cell>
          <cell r="G28121">
            <v>46161.576388888891</v>
          </cell>
          <cell r="H28121">
            <v>46164.740972222222</v>
          </cell>
        </row>
        <row r="28122">
          <cell r="A28122" t="str">
            <v>UCW-31426</v>
          </cell>
          <cell r="B28122" t="str">
            <v>Catalogue Format</v>
          </cell>
          <cell r="C28122" t="str">
            <v>CLOSED Due to Inactive/Insufficient Information</v>
          </cell>
          <cell r="D28122" t="str">
            <v>Medium</v>
          </cell>
          <cell r="E28122" t="str">
            <v>Chirag Dubal</v>
          </cell>
          <cell r="F28122" t="str">
            <v>Simi Raichel Zachariah</v>
          </cell>
          <cell r="G28122">
            <v>46161.486111111109</v>
          </cell>
          <cell r="H28122">
            <v>46167.818749999999</v>
          </cell>
        </row>
        <row r="28123">
          <cell r="A28123" t="str">
            <v>UCW-31421</v>
          </cell>
          <cell r="B28123" t="str">
            <v>Pending Listing File for Top Performing Product – Sanfe</v>
          </cell>
          <cell r="C28123" t="str">
            <v>CLOSED</v>
          </cell>
          <cell r="D28123" t="str">
            <v>Medium</v>
          </cell>
          <cell r="E28123" t="str">
            <v>Chirag Dubal</v>
          </cell>
          <cell r="F28123" t="str">
            <v>Shraddha Dighe</v>
          </cell>
          <cell r="G28123">
            <v>46161.474305555559</v>
          </cell>
          <cell r="H28123">
            <v>46167.490972222222</v>
          </cell>
        </row>
        <row r="28124">
          <cell r="A28124" t="str">
            <v>UCW-31409</v>
          </cell>
          <cell r="B28124" t="str">
            <v>MASTER DATA STOCKFOR OFFER</v>
          </cell>
          <cell r="C28124" t="str">
            <v>CLOSED</v>
          </cell>
          <cell r="D28124" t="str">
            <v>Medium</v>
          </cell>
          <cell r="E28124" t="str">
            <v>Chirag Dubal</v>
          </cell>
          <cell r="F28124" t="str">
            <v>netscribes</v>
          </cell>
          <cell r="G28124">
            <v>46160.800000000003</v>
          </cell>
          <cell r="H28124">
            <v>46223.506944444445</v>
          </cell>
        </row>
        <row r="28125">
          <cell r="A28125" t="str">
            <v>UCW-31407</v>
          </cell>
          <cell r="B28125" t="str">
            <v>TATACLIQ x O3+ Catalog Update 21-03-2026</v>
          </cell>
          <cell r="C28125" t="str">
            <v>CLOSED</v>
          </cell>
          <cell r="D28125" t="str">
            <v>Medium</v>
          </cell>
          <cell r="E28125" t="str">
            <v>Chirag Dubal</v>
          </cell>
          <cell r="F28125" t="str">
            <v>Simi Raichel Zachariah</v>
          </cell>
          <cell r="G28125">
            <v>46160.784722222219</v>
          </cell>
          <cell r="H28125">
            <v>46164.508333333331</v>
          </cell>
        </row>
        <row r="28126">
          <cell r="A28126" t="str">
            <v>UCW-31401</v>
          </cell>
          <cell r="B28126" t="str">
            <v>MNY &amp; OAP | Glow Powder, Shine Shopper, Tinted Serum, Lifter Gel Lip Oil, Sky High Mascara | TATACLIQ</v>
          </cell>
          <cell r="C28126" t="str">
            <v>CLOSED</v>
          </cell>
          <cell r="D28126" t="str">
            <v>Medium</v>
          </cell>
          <cell r="E28126" t="str">
            <v>Chirag Dubal</v>
          </cell>
          <cell r="F28126" t="str">
            <v>Simi Raichel Zachariah</v>
          </cell>
          <cell r="G28126">
            <v>46160.770138888889</v>
          </cell>
          <cell r="H28126">
            <v>46172.513194444444</v>
          </cell>
        </row>
        <row r="28127">
          <cell r="A28127" t="str">
            <v>UCW-31400</v>
          </cell>
          <cell r="B28127" t="str">
            <v>ENRICH_Biba_size addition_13-05-26</v>
          </cell>
          <cell r="C28127" t="str">
            <v>CLOSED</v>
          </cell>
          <cell r="D28127" t="str">
            <v>Medium</v>
          </cell>
          <cell r="E28127" t="str">
            <v>Chirag Dubal</v>
          </cell>
          <cell r="F28127" t="str">
            <v>Shraddha Dighe</v>
          </cell>
          <cell r="G28127">
            <v>46160.769444444442</v>
          </cell>
          <cell r="H28127">
            <v>46172.51458333333</v>
          </cell>
        </row>
        <row r="28128">
          <cell r="A28128" t="str">
            <v>UCW-31396</v>
          </cell>
          <cell r="B28128" t="str">
            <v>ESGEE SLIDE MASTER DATA &amp; IMAGES for CATALOGING</v>
          </cell>
          <cell r="C28128" t="str">
            <v>CLOSED</v>
          </cell>
          <cell r="D28128" t="str">
            <v>Medium</v>
          </cell>
          <cell r="E28128" t="str">
            <v>Chirag Dubal</v>
          </cell>
          <cell r="F28128" t="str">
            <v>netscribes</v>
          </cell>
          <cell r="G28128">
            <v>46160.75</v>
          </cell>
          <cell r="H28128">
            <v>46223.506944444445</v>
          </cell>
        </row>
        <row r="28129">
          <cell r="A28129" t="str">
            <v>UCW-31393</v>
          </cell>
          <cell r="B28129" t="str">
            <v>Error_U.S. Polo Assn. ( Sizes Uploaded with Alpha numeric code )_NC</v>
          </cell>
          <cell r="C28129" t="str">
            <v>CLOSED</v>
          </cell>
          <cell r="D28129" t="str">
            <v>Medium</v>
          </cell>
          <cell r="E28129" t="str">
            <v>netscribes</v>
          </cell>
          <cell r="F28129" t="str">
            <v>Sushma Ram</v>
          </cell>
          <cell r="G28129">
            <v>46160.679861111108</v>
          </cell>
          <cell r="H28129">
            <v>46172.520138888889</v>
          </cell>
        </row>
        <row r="28130">
          <cell r="A28130" t="str">
            <v>UCW-31386</v>
          </cell>
          <cell r="B28130" t="str">
            <v>Tata CLiq listing file for women &amp; Mens 15-05-2026</v>
          </cell>
          <cell r="C28130" t="str">
            <v>CLOSED</v>
          </cell>
          <cell r="D28130" t="str">
            <v>Medium</v>
          </cell>
          <cell r="E28130" t="str">
            <v>Chirag Dubal</v>
          </cell>
          <cell r="F28130" t="str">
            <v>Simi Raichel Zachariah</v>
          </cell>
          <cell r="G28130">
            <v>46160.624305555553</v>
          </cell>
          <cell r="H28130">
            <v>46163.524305555555</v>
          </cell>
        </row>
        <row r="28131">
          <cell r="A28131" t="str">
            <v>UCW-31376</v>
          </cell>
          <cell r="B28131" t="str">
            <v xml:space="preserve">Tatacliq Lifestyle Catalogue Template-Lot -151_13.05.2026 </v>
          </cell>
          <cell r="C28131" t="str">
            <v>CLOSED</v>
          </cell>
          <cell r="D28131" t="str">
            <v>Medium</v>
          </cell>
          <cell r="E28131" t="str">
            <v>netscribes</v>
          </cell>
          <cell r="F28131" t="str">
            <v>Shraddha Dighe</v>
          </cell>
          <cell r="G28131">
            <v>46160.543749999997</v>
          </cell>
          <cell r="H28131">
            <v>46172.51666666667</v>
          </cell>
        </row>
        <row r="28132">
          <cell r="A28132" t="str">
            <v>UCW-31372</v>
          </cell>
          <cell r="B28132" t="str">
            <v>E2E - Cordwainers - FTW - 14th May'26 - 126 SKUs</v>
          </cell>
          <cell r="C28132" t="str">
            <v>CLOSED</v>
          </cell>
          <cell r="D28132" t="str">
            <v>Medium</v>
          </cell>
          <cell r="E28132" t="str">
            <v>Chirag Dubal</v>
          </cell>
          <cell r="F28132" t="str">
            <v>Shloka Chakre</v>
          </cell>
          <cell r="G28132">
            <v>46160.529166666667</v>
          </cell>
          <cell r="H28132">
            <v>46172.518055555556</v>
          </cell>
        </row>
        <row r="28133">
          <cell r="A28133" t="str">
            <v>UCW-31371</v>
          </cell>
          <cell r="B28133" t="str">
            <v>Sell now request - TUL 125928</v>
          </cell>
          <cell r="C28133" t="str">
            <v>CLOSED</v>
          </cell>
          <cell r="D28133" t="str">
            <v>Medium</v>
          </cell>
          <cell r="E28133" t="str">
            <v>Chirag Dubal</v>
          </cell>
          <cell r="F28133" t="str">
            <v>Shraddha Dighe</v>
          </cell>
          <cell r="G28133">
            <v>46160.525000000001</v>
          </cell>
          <cell r="H28133">
            <v>46162.772916666669</v>
          </cell>
        </row>
        <row r="28134">
          <cell r="A28134" t="str">
            <v>UCW-31357</v>
          </cell>
          <cell r="B28134" t="str">
            <v>Prepack - BIOTOP Listing</v>
          </cell>
          <cell r="C28134" t="str">
            <v>CLOSED</v>
          </cell>
          <cell r="D28134" t="str">
            <v>Medium</v>
          </cell>
          <cell r="E28134" t="str">
            <v>Chirag Dubal</v>
          </cell>
          <cell r="F28134" t="str">
            <v>netscribes</v>
          </cell>
          <cell r="G28134">
            <v>46160.453472222223</v>
          </cell>
          <cell r="H28134">
            <v>46223.508333333331</v>
          </cell>
        </row>
        <row r="28135">
          <cell r="A28135" t="str">
            <v>UCW-31355</v>
          </cell>
          <cell r="B28135" t="str">
            <v>Sell now - Error_Tata Cliq-adidas DTC|Footwear| Attributes_18-02-26_NC</v>
          </cell>
          <cell r="C28135" t="str">
            <v>CLOSED Due to Inactive/Insufficient Information</v>
          </cell>
          <cell r="D28135" t="str">
            <v>Medium</v>
          </cell>
          <cell r="E28135" t="str">
            <v>Chirag Dubal</v>
          </cell>
          <cell r="F28135" t="str">
            <v>netscribes</v>
          </cell>
          <cell r="G28135">
            <v>46159.313888888886</v>
          </cell>
          <cell r="H28135">
            <v>46223.508333333331</v>
          </cell>
        </row>
        <row r="28136">
          <cell r="A28136" t="str">
            <v>UCW-31353</v>
          </cell>
          <cell r="B28136" t="str">
            <v>CLONE- 75 Articles || New Listing For INC.5 || TataCliq</v>
          </cell>
          <cell r="C28136" t="str">
            <v>CLOSED</v>
          </cell>
          <cell r="D28136" t="str">
            <v>Medium</v>
          </cell>
          <cell r="E28136" t="str">
            <v>Chirag Dubal</v>
          </cell>
          <cell r="F28136" t="str">
            <v>netscribes</v>
          </cell>
          <cell r="G28136">
            <v>46158.63958333333</v>
          </cell>
          <cell r="H28136">
            <v>46172.518750000003</v>
          </cell>
        </row>
        <row r="28137">
          <cell r="A28137" t="str">
            <v>UCW-31350</v>
          </cell>
          <cell r="B28137" t="str">
            <v>Women Footwear New Styles For Tatacliq (SS'26) - (Styles-20) 14.05.2026</v>
          </cell>
          <cell r="C28137" t="str">
            <v>CLOSED</v>
          </cell>
          <cell r="D28137" t="str">
            <v>Medium</v>
          </cell>
          <cell r="E28137" t="str">
            <v>netscribes</v>
          </cell>
          <cell r="F28137" t="str">
            <v>Mohd Tahir Shaikh</v>
          </cell>
          <cell r="G28137">
            <v>46158.620138888888</v>
          </cell>
          <cell r="H28137">
            <v>46161.754861111112</v>
          </cell>
        </row>
        <row r="28138">
          <cell r="A28138" t="str">
            <v>UCW-31346</v>
          </cell>
          <cell r="B28138" t="str">
            <v>Puma + footwear + 124055+ mapping (14-05-2026)</v>
          </cell>
          <cell r="C28138" t="str">
            <v>CLOSED</v>
          </cell>
          <cell r="D28138" t="str">
            <v>Medium</v>
          </cell>
          <cell r="E28138" t="str">
            <v>netscribes</v>
          </cell>
          <cell r="F28138" t="str">
            <v>Mohd Tahir Shaikh</v>
          </cell>
          <cell r="G28138">
            <v>46158.593055555553</v>
          </cell>
          <cell r="H28138">
            <v>46168.463194444441</v>
          </cell>
        </row>
        <row r="28139">
          <cell r="A28139" t="str">
            <v>UCW-31345</v>
          </cell>
          <cell r="B28139" t="str">
            <v>CLONE - Asics Footwear- New listing I Seller Code- 128139 I 127 Skus I 20 Options I 24-04-2026</v>
          </cell>
          <cell r="C28139" t="str">
            <v>CLOSED</v>
          </cell>
          <cell r="D28139" t="str">
            <v>Medium</v>
          </cell>
          <cell r="E28139" t="str">
            <v>netscribes</v>
          </cell>
          <cell r="F28139" t="str">
            <v>netscribes</v>
          </cell>
          <cell r="G28139">
            <v>46158.448611111111</v>
          </cell>
          <cell r="H28139">
            <v>46172.520138888889</v>
          </cell>
        </row>
        <row r="28140">
          <cell r="A28140" t="str">
            <v>UCW-31335</v>
          </cell>
          <cell r="B28140" t="str">
            <v>ADIDAS Add now catalogue dated 9th May 2026</v>
          </cell>
          <cell r="C28140" t="str">
            <v>CLOSED</v>
          </cell>
          <cell r="D28140" t="str">
            <v>Medium</v>
          </cell>
          <cell r="E28140" t="str">
            <v>Chirag Dubal</v>
          </cell>
          <cell r="F28140" t="str">
            <v>netscribes</v>
          </cell>
          <cell r="G28140">
            <v>46157.739583333336</v>
          </cell>
          <cell r="H28140">
            <v>46223.508333333331</v>
          </cell>
        </row>
        <row r="28141">
          <cell r="A28141" t="str">
            <v>UCW-31328</v>
          </cell>
          <cell r="B28141" t="str">
            <v>CLONE - CLONE - Tatacliq Footwear MP-62_Arrow_USPA_14-04-2026</v>
          </cell>
          <cell r="C28141" t="str">
            <v>CLOSED</v>
          </cell>
          <cell r="D28141" t="str">
            <v>Medium</v>
          </cell>
          <cell r="E28141" t="str">
            <v>netscribes</v>
          </cell>
          <cell r="F28141" t="str">
            <v>netscribes</v>
          </cell>
          <cell r="G28141">
            <v>46157.71597222222</v>
          </cell>
          <cell r="H28141">
            <v>46172.520833333336</v>
          </cell>
        </row>
        <row r="28142">
          <cell r="A28142" t="str">
            <v>UCW-31319</v>
          </cell>
          <cell r="B28142" t="str">
            <v>CLONE - Footwear New Listing 05-05-2026 ( 288 EANs)</v>
          </cell>
          <cell r="C28142" t="str">
            <v>CLOSED</v>
          </cell>
          <cell r="D28142" t="str">
            <v>Medium</v>
          </cell>
          <cell r="E28142" t="str">
            <v>netscribes</v>
          </cell>
          <cell r="F28142" t="str">
            <v>netscribes</v>
          </cell>
          <cell r="G28142">
            <v>46157.65902777778</v>
          </cell>
          <cell r="H28142">
            <v>46172.489583333336</v>
          </cell>
        </row>
        <row r="28143">
          <cell r="A28143" t="str">
            <v>UCW-31315</v>
          </cell>
          <cell r="B28143" t="str">
            <v>Puma Add now catalogue dated 30th April 2026</v>
          </cell>
          <cell r="C28143" t="str">
            <v>CLOSED</v>
          </cell>
          <cell r="D28143" t="str">
            <v>Medium</v>
          </cell>
          <cell r="E28143" t="str">
            <v>Chirag Dubal</v>
          </cell>
          <cell r="F28143" t="str">
            <v>netscribes</v>
          </cell>
          <cell r="G28143">
            <v>46157.645833333336</v>
          </cell>
          <cell r="H28143">
            <v>46196.46597222222</v>
          </cell>
        </row>
        <row r="28144">
          <cell r="A28144" t="str">
            <v>UCW-31301</v>
          </cell>
          <cell r="B28144" t="str">
            <v>Image Update: Versace Eau Fraiche</v>
          </cell>
          <cell r="C28144" t="str">
            <v>CLOSED</v>
          </cell>
          <cell r="D28144" t="str">
            <v>Medium</v>
          </cell>
          <cell r="E28144" t="str">
            <v>Chirag Dubal</v>
          </cell>
          <cell r="F28144" t="str">
            <v>Simi Raichel Zachariah</v>
          </cell>
          <cell r="G28144">
            <v>46157.486111111109</v>
          </cell>
          <cell r="H28144">
            <v>46161.759027777778</v>
          </cell>
        </row>
        <row r="28145">
          <cell r="A28145" t="str">
            <v>UCW-31292</v>
          </cell>
          <cell r="B28145" t="str">
            <v>New Listing - 12-05-2026</v>
          </cell>
          <cell r="C28145" t="str">
            <v>CLOSED</v>
          </cell>
          <cell r="D28145" t="str">
            <v>Medium</v>
          </cell>
          <cell r="E28145" t="str">
            <v>Chirag Dubal</v>
          </cell>
          <cell r="F28145" t="str">
            <v>Shraddha Dighe</v>
          </cell>
          <cell r="G28145">
            <v>46157.442361111112</v>
          </cell>
          <cell r="H28145">
            <v>46172.538194444445</v>
          </cell>
        </row>
        <row r="28146">
          <cell r="A28146" t="str">
            <v>UCW-31289</v>
          </cell>
          <cell r="B28146" t="str">
            <v>P.C.Chandra Jewellers | Fine Jewellery | 124792 | 9-05-2025 (97 SKUs)</v>
          </cell>
          <cell r="C28146" t="str">
            <v>CLOSED</v>
          </cell>
          <cell r="D28146" t="str">
            <v>Medium</v>
          </cell>
          <cell r="E28146" t="str">
            <v>Chirag Dubal</v>
          </cell>
          <cell r="F28146" t="str">
            <v>Shraddha Dighe</v>
          </cell>
          <cell r="G28146">
            <v>46157.427083333336</v>
          </cell>
          <cell r="H28146">
            <v>46172.490277777775</v>
          </cell>
        </row>
        <row r="28147">
          <cell r="A28147" t="str">
            <v>UCW-31279</v>
          </cell>
          <cell r="B28147" t="str">
            <v>ENRICH_Garnier | Cooling Gel PDP Revamp | TATACLIQ</v>
          </cell>
          <cell r="C28147" t="str">
            <v>CLOSED</v>
          </cell>
          <cell r="D28147" t="str">
            <v>Medium</v>
          </cell>
          <cell r="E28147" t="str">
            <v>Mohd Tahir Shaikh</v>
          </cell>
          <cell r="F28147" t="str">
            <v>Shraddha Dighe</v>
          </cell>
          <cell r="G28147">
            <v>46156.783333333333</v>
          </cell>
          <cell r="H28147">
            <v>46161.754166666666</v>
          </cell>
        </row>
        <row r="28148">
          <cell r="A28148" t="str">
            <v>UCW-31276</v>
          </cell>
          <cell r="B28148" t="str">
            <v>Pantaloons/Kids/Non Apparel Footwear/New Listing/SKU 48/Options 8| 13th April'2026</v>
          </cell>
          <cell r="C28148" t="str">
            <v>CLOSED</v>
          </cell>
          <cell r="D28148" t="str">
            <v>Medium</v>
          </cell>
          <cell r="E28148" t="str">
            <v>Chirag Dubal</v>
          </cell>
          <cell r="F28148" t="str">
            <v>Simi Raichel Zachariah</v>
          </cell>
          <cell r="G28148">
            <v>46156.779861111114</v>
          </cell>
          <cell r="H28148">
            <v>46172.536805555559</v>
          </cell>
        </row>
        <row r="28149">
          <cell r="A28149" t="str">
            <v>UCW-31271</v>
          </cell>
          <cell r="B28149" t="str">
            <v>Vaseline Lip Oil - Tata Cliq</v>
          </cell>
          <cell r="C28149" t="str">
            <v>CLOSED</v>
          </cell>
          <cell r="D28149" t="str">
            <v>Medium</v>
          </cell>
          <cell r="E28149" t="str">
            <v>Chirag Dubal</v>
          </cell>
          <cell r="F28149" t="str">
            <v>Shraddha Dighe</v>
          </cell>
          <cell r="G28149">
            <v>46156.76666666667</v>
          </cell>
          <cell r="H28149">
            <v>46163.498611111114</v>
          </cell>
        </row>
        <row r="28150">
          <cell r="A28150" t="str">
            <v>UCW-31258</v>
          </cell>
          <cell r="B28150" t="str">
            <v xml:space="preserve">Kickers New articles product detail </v>
          </cell>
          <cell r="C28150" t="str">
            <v>CLOSED</v>
          </cell>
          <cell r="D28150" t="str">
            <v>Medium</v>
          </cell>
          <cell r="E28150" t="str">
            <v>netscribes</v>
          </cell>
          <cell r="F28150" t="str">
            <v>Mohd Tahir Shaikh</v>
          </cell>
          <cell r="G28150">
            <v>46156.714583333334</v>
          </cell>
          <cell r="H28150">
            <v>46158.606944444444</v>
          </cell>
        </row>
        <row r="28151">
          <cell r="A28151" t="str">
            <v>UCW-31257</v>
          </cell>
          <cell r="B28151" t="str">
            <v>ENRICH_IMAGE REPLACEMENT - Daali - 1 Style</v>
          </cell>
          <cell r="C28151" t="str">
            <v>CLOSED</v>
          </cell>
          <cell r="D28151" t="str">
            <v>Medium</v>
          </cell>
          <cell r="E28151" t="str">
            <v>netscribes</v>
          </cell>
          <cell r="F28151" t="str">
            <v>Mohd Tahir Shaikh</v>
          </cell>
          <cell r="G28151">
            <v>46156.706250000003</v>
          </cell>
          <cell r="H28151">
            <v>46161.747916666667</v>
          </cell>
        </row>
        <row r="28152">
          <cell r="A28152" t="str">
            <v>UCW-31254</v>
          </cell>
          <cell r="B28152" t="str">
            <v>Tata Cliq-Multi Brand-Footwear-129236,127776 - 13-05-2026</v>
          </cell>
          <cell r="C28152" t="str">
            <v>CLOSED</v>
          </cell>
          <cell r="D28152" t="str">
            <v>Medium</v>
          </cell>
          <cell r="E28152" t="str">
            <v>netscribes</v>
          </cell>
          <cell r="F28152" t="str">
            <v>Mohd Tahir Shaikh</v>
          </cell>
          <cell r="G28152">
            <v>46156.684027777781</v>
          </cell>
          <cell r="H28152">
            <v>46172.536111111112</v>
          </cell>
        </row>
        <row r="28153">
          <cell r="A28153" t="str">
            <v>UCW-31246</v>
          </cell>
          <cell r="B28153" t="str">
            <v>Request for Toner Listing</v>
          </cell>
          <cell r="C28153" t="str">
            <v>CLOSED</v>
          </cell>
          <cell r="D28153" t="str">
            <v>Medium</v>
          </cell>
          <cell r="E28153" t="str">
            <v>Chirag Dubal</v>
          </cell>
          <cell r="F28153" t="str">
            <v>Shraddha Dighe</v>
          </cell>
          <cell r="G28153">
            <v>46156.618750000001</v>
          </cell>
          <cell r="H28153">
            <v>46172.538888888892</v>
          </cell>
        </row>
        <row r="28154">
          <cell r="A28154" t="str">
            <v>UCW-31245</v>
          </cell>
          <cell r="B28154" t="str">
            <v>EAN Update TATA X SKP</v>
          </cell>
          <cell r="C28154" t="str">
            <v>CLOSED</v>
          </cell>
          <cell r="D28154" t="str">
            <v>Medium</v>
          </cell>
          <cell r="E28154" t="str">
            <v>Chirag Dubal</v>
          </cell>
          <cell r="F28154" t="str">
            <v>Shraddha Dighe</v>
          </cell>
          <cell r="G28154">
            <v>46156.617361111108</v>
          </cell>
          <cell r="H28154">
            <v>46172.506249999999</v>
          </cell>
        </row>
        <row r="28155">
          <cell r="A28155" t="str">
            <v>UCW-31244</v>
          </cell>
          <cell r="B28155" t="str">
            <v>Tata lux New latching - 07_05</v>
          </cell>
          <cell r="C28155" t="str">
            <v>CLOSED</v>
          </cell>
          <cell r="D28155" t="str">
            <v>Medium</v>
          </cell>
          <cell r="E28155" t="str">
            <v>netscribes</v>
          </cell>
          <cell r="F28155" t="str">
            <v>Mohd Tahir Shaikh</v>
          </cell>
          <cell r="G28155">
            <v>46156.587500000001</v>
          </cell>
          <cell r="H28155">
            <v>46168.65</v>
          </cell>
        </row>
        <row r="28156">
          <cell r="A28156" t="str">
            <v>UCW-31227</v>
          </cell>
          <cell r="B28156" t="str">
            <v>Lot 3 SS26 Skechers Footwear-7 SKUs 1 options 13.5.2026</v>
          </cell>
          <cell r="C28156" t="str">
            <v>CLOSED</v>
          </cell>
          <cell r="D28156" t="str">
            <v>Medium</v>
          </cell>
          <cell r="E28156" t="str">
            <v>netscribes</v>
          </cell>
          <cell r="F28156" t="str">
            <v>Mohd Tahir Shaikh</v>
          </cell>
          <cell r="G28156">
            <v>46156.539583333331</v>
          </cell>
          <cell r="H28156">
            <v>46172.506944444445</v>
          </cell>
        </row>
        <row r="28157">
          <cell r="A28157" t="str">
            <v>UCW-31218</v>
          </cell>
          <cell r="B28157" t="str">
            <v>CLONE -  Soch_Apparel_124205-SAS_08/05/2026_340 Styles</v>
          </cell>
          <cell r="C28157" t="str">
            <v>CLOSED</v>
          </cell>
          <cell r="D28157" t="str">
            <v>Medium</v>
          </cell>
          <cell r="E28157" t="str">
            <v>netscribes</v>
          </cell>
          <cell r="F28157" t="str">
            <v>netscribes</v>
          </cell>
          <cell r="G28157">
            <v>46156.425000000003</v>
          </cell>
          <cell r="H28157">
            <v>46172.507638888892</v>
          </cell>
        </row>
        <row r="28158">
          <cell r="A28158" t="str">
            <v>UCW-31203</v>
          </cell>
          <cell r="B28158" t="str">
            <v>Tata Cliq Footwear Catalogue | 12-05-2026</v>
          </cell>
          <cell r="C28158" t="str">
            <v>CLOSED</v>
          </cell>
          <cell r="D28158" t="str">
            <v>Medium</v>
          </cell>
          <cell r="E28158" t="str">
            <v>netscribes</v>
          </cell>
          <cell r="F28158" t="str">
            <v>Mohd Tahir Shaikh</v>
          </cell>
          <cell r="G28158">
            <v>46155.760416666664</v>
          </cell>
          <cell r="H28158">
            <v>46172.540277777778</v>
          </cell>
        </row>
        <row r="28159">
          <cell r="A28159" t="str">
            <v>UCW-31197</v>
          </cell>
          <cell r="B28159" t="str">
            <v>Puma New Listing 12-05-2026</v>
          </cell>
          <cell r="C28159" t="str">
            <v>CLOSED Due to Inactive/Insufficient Information</v>
          </cell>
          <cell r="D28159" t="str">
            <v>Medium</v>
          </cell>
          <cell r="E28159" t="str">
            <v>netscribes</v>
          </cell>
          <cell r="F28159" t="str">
            <v>Mohd Tahir Shaikh</v>
          </cell>
          <cell r="G28159">
            <v>46155.750694444447</v>
          </cell>
          <cell r="H28159">
            <v>46161.570138888892</v>
          </cell>
        </row>
        <row r="28160">
          <cell r="A28160" t="str">
            <v>UCW-31195</v>
          </cell>
          <cell r="B28160" t="str">
            <v>Shaya Everyday, Plumes &amp; Nitya Collection Catalog for Tata Cliq.</v>
          </cell>
          <cell r="C28160" t="str">
            <v>CLOSED</v>
          </cell>
          <cell r="D28160" t="str">
            <v>Medium</v>
          </cell>
          <cell r="E28160" t="str">
            <v>Chirag Dubal</v>
          </cell>
          <cell r="F28160" t="str">
            <v>Shraddha Dighe</v>
          </cell>
          <cell r="G28160">
            <v>46155.748611111114</v>
          </cell>
          <cell r="H28160">
            <v>46158.598611111112</v>
          </cell>
        </row>
        <row r="28161">
          <cell r="A28161" t="str">
            <v>UCW-31193</v>
          </cell>
          <cell r="B28161" t="str">
            <v>WHP Jewellers | Dia Bracelet, Dia Earring, Dia Pendant, Dia Ring, Dia Nosepin, Dia Mang Pendant | 126291-WHPJ1 | 12-05-2026</v>
          </cell>
          <cell r="C28161" t="str">
            <v>CLOSED</v>
          </cell>
          <cell r="D28161" t="str">
            <v>Medium</v>
          </cell>
          <cell r="E28161" t="str">
            <v>Chirag Dubal</v>
          </cell>
          <cell r="F28161" t="str">
            <v>Shraddha Dighe</v>
          </cell>
          <cell r="G28161">
            <v>46155.743750000001</v>
          </cell>
          <cell r="H28161">
            <v>46158.582638888889</v>
          </cell>
        </row>
        <row r="28162">
          <cell r="A28162" t="str">
            <v>UCW-31191</v>
          </cell>
          <cell r="B28162" t="str">
            <v>Puma + footwear + 124055+ mapping (12-05-2026)</v>
          </cell>
          <cell r="C28162" t="str">
            <v>CLOSED</v>
          </cell>
          <cell r="D28162" t="str">
            <v>Medium</v>
          </cell>
          <cell r="E28162" t="str">
            <v>netscribes</v>
          </cell>
          <cell r="F28162" t="str">
            <v>Mohd Tahir Shaikh</v>
          </cell>
          <cell r="G28162">
            <v>46155.743750000001</v>
          </cell>
          <cell r="H28162">
            <v>46171.709027777775</v>
          </cell>
        </row>
        <row r="28163">
          <cell r="A28163" t="str">
            <v>UCW-31190</v>
          </cell>
          <cell r="B28163" t="str">
            <v>WHP Jewellers | Bracelet, Chain, Earring, Pendant, Ring | 126291-WHPJ1 | 13-05-2026</v>
          </cell>
          <cell r="C28163" t="str">
            <v>CLOSED</v>
          </cell>
          <cell r="D28163" t="str">
            <v>Medium</v>
          </cell>
          <cell r="E28163" t="str">
            <v>Chirag Dubal</v>
          </cell>
          <cell r="F28163" t="str">
            <v>Shraddha Dighe</v>
          </cell>
          <cell r="G28163">
            <v>46155.740277777775</v>
          </cell>
          <cell r="H28163">
            <v>46158.57916666667</v>
          </cell>
        </row>
        <row r="28164">
          <cell r="A28164" t="str">
            <v>UCW-31168</v>
          </cell>
          <cell r="B28164" t="str">
            <v>ERROR_Cataloging File - Palladium</v>
          </cell>
          <cell r="C28164" t="str">
            <v>CLOSED</v>
          </cell>
          <cell r="D28164" t="str">
            <v>Medium</v>
          </cell>
          <cell r="E28164" t="str">
            <v>netscribes</v>
          </cell>
          <cell r="F28164" t="str">
            <v>Mohd Tahir Shaikh</v>
          </cell>
          <cell r="G28164">
            <v>46155.640277777777</v>
          </cell>
          <cell r="H28164">
            <v>46165.584027777775</v>
          </cell>
        </row>
        <row r="28165">
          <cell r="A28165" t="str">
            <v>UCW-31162</v>
          </cell>
          <cell r="B28165" t="str">
            <v>E2E - Rosso Brunello - FTW - 12th May - 127 SKUs</v>
          </cell>
          <cell r="C28165" t="str">
            <v>CLOSED</v>
          </cell>
          <cell r="D28165" t="str">
            <v>Medium</v>
          </cell>
          <cell r="E28165" t="str">
            <v>netscribes</v>
          </cell>
          <cell r="F28165" t="str">
            <v>Mohd Tahir Shaikh</v>
          </cell>
          <cell r="G28165">
            <v>46155.602083333331</v>
          </cell>
          <cell r="H28165">
            <v>46172.508333333331</v>
          </cell>
        </row>
        <row r="28166">
          <cell r="A28166" t="str">
            <v>UCW-31160</v>
          </cell>
          <cell r="B28166" t="str">
            <v xml:space="preserve"> TC LUX Asics Footwear 129537 | 06-05-2026</v>
          </cell>
          <cell r="C28166" t="str">
            <v>CLOSED</v>
          </cell>
          <cell r="D28166" t="str">
            <v>Medium</v>
          </cell>
          <cell r="E28166" t="str">
            <v>netscribes</v>
          </cell>
          <cell r="F28166" t="str">
            <v>Mohd Tahir Shaikh</v>
          </cell>
          <cell r="G28166">
            <v>46155.552777777775</v>
          </cell>
          <cell r="H28166">
            <v>46158.574999999997</v>
          </cell>
        </row>
        <row r="28167">
          <cell r="A28167" t="str">
            <v>UCW-31158</v>
          </cell>
          <cell r="B28167" t="str">
            <v>Bacca Bucci + Men Footwear + 124878 + New Listing + 77 SKUs + 14 Options + 11-March-2026</v>
          </cell>
          <cell r="C28167" t="str">
            <v>CLOSED</v>
          </cell>
          <cell r="D28167" t="str">
            <v>Medium</v>
          </cell>
          <cell r="E28167" t="str">
            <v>netscribes</v>
          </cell>
          <cell r="F28167" t="str">
            <v>Mohd Tahir Shaikh</v>
          </cell>
          <cell r="G28167">
            <v>46155.543055555558</v>
          </cell>
          <cell r="H28167">
            <v>46172.509027777778</v>
          </cell>
        </row>
        <row r="28168">
          <cell r="A28168" t="str">
            <v>UCW-31153</v>
          </cell>
          <cell r="B28168" t="str">
            <v>Asian Footwear Listing 11 May 2026</v>
          </cell>
          <cell r="C28168" t="str">
            <v>CLOSED</v>
          </cell>
          <cell r="D28168" t="str">
            <v>Medium</v>
          </cell>
          <cell r="E28168" t="str">
            <v>netscribes</v>
          </cell>
          <cell r="F28168" t="str">
            <v>Mohd Tahir Shaikh</v>
          </cell>
          <cell r="G28168">
            <v>46155.525000000001</v>
          </cell>
          <cell r="H28168">
            <v>46172.509027777778</v>
          </cell>
        </row>
        <row r="28169">
          <cell r="A28169" t="str">
            <v>UCW-31141</v>
          </cell>
          <cell r="B28169" t="str">
            <v>GAS SS'26 - Catalogue (73 options)</v>
          </cell>
          <cell r="C28169" t="str">
            <v>CLOSED</v>
          </cell>
          <cell r="D28169" t="str">
            <v>Medium</v>
          </cell>
          <cell r="E28169" t="str">
            <v>netscribes</v>
          </cell>
          <cell r="F28169" t="str">
            <v>Mohd Tahir Shaikh</v>
          </cell>
          <cell r="G28169">
            <v>46155.474999999999</v>
          </cell>
          <cell r="H28169">
            <v>46172.509722222225</v>
          </cell>
        </row>
        <row r="28170">
          <cell r="A28170" t="str">
            <v>UCW-31134</v>
          </cell>
          <cell r="B28170" t="str">
            <v>Foxtale X Tata Cliq Brightening Moisturizer 50ml Listing</v>
          </cell>
          <cell r="C28170" t="str">
            <v>CLOSED Due to Inactive/Insufficient Information</v>
          </cell>
          <cell r="D28170" t="str">
            <v>Medium</v>
          </cell>
          <cell r="E28170" t="str">
            <v>Chirag Dubal</v>
          </cell>
          <cell r="F28170" t="str">
            <v>Shraddha Dighe</v>
          </cell>
          <cell r="G28170">
            <v>46154.811111111114</v>
          </cell>
          <cell r="H28170">
            <v>46170.571527777778</v>
          </cell>
        </row>
        <row r="28171">
          <cell r="A28171" t="str">
            <v>UCW-31132</v>
          </cell>
          <cell r="B28171" t="str">
            <v>New Lot (Carpet and Runner 166) for Listings OBSESSIONS | 128877 | 11-May-2026</v>
          </cell>
          <cell r="C28171" t="str">
            <v>CLOSED</v>
          </cell>
          <cell r="D28171" t="str">
            <v>Medium</v>
          </cell>
          <cell r="E28171" t="str">
            <v>Chirag Dubal</v>
          </cell>
          <cell r="F28171" t="str">
            <v>Shraddha Dighe</v>
          </cell>
          <cell r="G28171">
            <v>46154.807638888888</v>
          </cell>
          <cell r="H28171">
            <v>46172.509722222225</v>
          </cell>
        </row>
        <row r="28172">
          <cell r="A28172" t="str">
            <v>UCW-31131</v>
          </cell>
          <cell r="B28172" t="str">
            <v>Recode+ New request + Beauty + 127931+ 11 May'26</v>
          </cell>
          <cell r="C28172" t="str">
            <v>CLOSED Due to Inactive/Insufficient Information</v>
          </cell>
          <cell r="D28172" t="str">
            <v>Medium</v>
          </cell>
          <cell r="E28172" t="str">
            <v>Chirag Dubal</v>
          </cell>
          <cell r="F28172" t="str">
            <v>Shraddha Dighe</v>
          </cell>
          <cell r="G28172">
            <v>46154.805555555555</v>
          </cell>
          <cell r="H28172">
            <v>46162.54791666667</v>
          </cell>
        </row>
        <row r="28173">
          <cell r="A28173" t="str">
            <v>UCW-31128</v>
          </cell>
          <cell r="B28173" t="str">
            <v>Skinn|Fastrack X perfume X 125928 X TCF X 11.05.2026</v>
          </cell>
          <cell r="C28173" t="str">
            <v>CLOSED</v>
          </cell>
          <cell r="D28173" t="str">
            <v>Medium</v>
          </cell>
          <cell r="E28173" t="str">
            <v>Chirag Dubal</v>
          </cell>
          <cell r="F28173" t="str">
            <v>Shraddha Dighe</v>
          </cell>
          <cell r="G28173">
            <v>46154.798611111109</v>
          </cell>
          <cell r="H28173">
            <v>46172.542361111111</v>
          </cell>
        </row>
        <row r="28174">
          <cell r="A28174" t="str">
            <v>UCW-31127</v>
          </cell>
          <cell r="B28174" t="str">
            <v>Diam Beauty + New Request + Beauty + 128440 + 11 May</v>
          </cell>
          <cell r="C28174" t="str">
            <v>CLOSED</v>
          </cell>
          <cell r="D28174" t="str">
            <v>Medium</v>
          </cell>
          <cell r="E28174" t="str">
            <v>Chirag Dubal</v>
          </cell>
          <cell r="F28174" t="str">
            <v>Simi Raichel Zachariah</v>
          </cell>
          <cell r="G28174">
            <v>46154.798611111109</v>
          </cell>
          <cell r="H28174">
            <v>46172.510416666664</v>
          </cell>
        </row>
        <row r="28175">
          <cell r="A28175" t="str">
            <v>UCW-31119</v>
          </cell>
          <cell r="B28175" t="str">
            <v>Enrich_TCR Image update 11.05.26</v>
          </cell>
          <cell r="C28175" t="str">
            <v>CLOSED</v>
          </cell>
          <cell r="D28175" t="str">
            <v>Medium</v>
          </cell>
          <cell r="E28175" t="str">
            <v>Chirag Dubal</v>
          </cell>
          <cell r="F28175" t="str">
            <v>Simi Raichel Zachariah</v>
          </cell>
          <cell r="G28175">
            <v>46154.779861111114</v>
          </cell>
          <cell r="H28175">
            <v>46193.933333333334</v>
          </cell>
        </row>
        <row r="28176">
          <cell r="A28176" t="str">
            <v>UCW-31115</v>
          </cell>
          <cell r="B28176" t="str">
            <v>New listing Tata Cliq - 11th May</v>
          </cell>
          <cell r="C28176" t="str">
            <v>CLOSED</v>
          </cell>
          <cell r="D28176" t="str">
            <v>Medium</v>
          </cell>
          <cell r="E28176" t="str">
            <v>Chirag Dubal</v>
          </cell>
          <cell r="F28176" t="str">
            <v>Simi Raichel Zachariah</v>
          </cell>
          <cell r="G28176">
            <v>46154.774305555555</v>
          </cell>
          <cell r="H28176">
            <v>46172.543055555558</v>
          </cell>
        </row>
        <row r="28177">
          <cell r="A28177" t="str">
            <v>UCW-31111</v>
          </cell>
          <cell r="B28177" t="str">
            <v>SKU EAN Updates &amp; Stock Activation (Primespot) - L'Occitane Shea Range</v>
          </cell>
          <cell r="C28177" t="str">
            <v>CLOSED</v>
          </cell>
          <cell r="D28177" t="str">
            <v>Medium</v>
          </cell>
          <cell r="E28177" t="str">
            <v>Chirag Dubal</v>
          </cell>
          <cell r="F28177" t="str">
            <v>Shraddha Dighe</v>
          </cell>
          <cell r="G28177">
            <v>46154.750694444447</v>
          </cell>
          <cell r="H28177">
            <v>46172.544444444444</v>
          </cell>
        </row>
        <row r="28178">
          <cell r="A28178" t="str">
            <v>UCW-31092</v>
          </cell>
          <cell r="B28178" t="str">
            <v>Hermès - E-commerce storechecks - Tatacliq</v>
          </cell>
          <cell r="C28178" t="str">
            <v>CLOSED</v>
          </cell>
          <cell r="D28178" t="str">
            <v>Medium</v>
          </cell>
          <cell r="E28178" t="str">
            <v>Chirag Dubal</v>
          </cell>
          <cell r="F28178" t="str">
            <v>Shraddha Dighe</v>
          </cell>
          <cell r="G28178">
            <v>46154.684027777781</v>
          </cell>
          <cell r="H28178">
            <v>46169.750694444447</v>
          </cell>
        </row>
        <row r="28179">
          <cell r="A28179" t="str">
            <v>UCW-31087</v>
          </cell>
          <cell r="B28179" t="str">
            <v>Enrich_78403051_PDP Update_Idole Power | TCL</v>
          </cell>
          <cell r="C28179" t="str">
            <v>CLOSED</v>
          </cell>
          <cell r="D28179" t="str">
            <v>Medium</v>
          </cell>
          <cell r="E28179" t="str">
            <v>Chirag Dubal</v>
          </cell>
          <cell r="F28179" t="str">
            <v>Shraddha Dighe</v>
          </cell>
          <cell r="G28179">
            <v>46154.675000000003</v>
          </cell>
          <cell r="H28179">
            <v>46161.710416666669</v>
          </cell>
        </row>
        <row r="28180">
          <cell r="A28180" t="str">
            <v>UCW-31086</v>
          </cell>
          <cell r="B28180" t="str">
            <v>ENRICH_Tata Cliq Image change Req</v>
          </cell>
          <cell r="C28180" t="str">
            <v>CLOSED</v>
          </cell>
          <cell r="D28180" t="str">
            <v>Medium</v>
          </cell>
          <cell r="E28180" t="str">
            <v>Chirag Dubal</v>
          </cell>
          <cell r="F28180" t="str">
            <v>Shraddha Dighe</v>
          </cell>
          <cell r="G28180">
            <v>46154.67083333333</v>
          </cell>
          <cell r="H28180">
            <v>46162.527083333334</v>
          </cell>
        </row>
        <row r="28181">
          <cell r="A28181" t="str">
            <v>UCW-31083</v>
          </cell>
          <cell r="B28181" t="str">
            <v>ENRICH_Esskay Beauty | Rica Image Update</v>
          </cell>
          <cell r="C28181" t="str">
            <v>CLOSED</v>
          </cell>
          <cell r="D28181" t="str">
            <v>Medium</v>
          </cell>
          <cell r="E28181" t="str">
            <v>Chirag Dubal</v>
          </cell>
          <cell r="F28181" t="str">
            <v>Shraddha Dighe</v>
          </cell>
          <cell r="G28181">
            <v>46154.662499999999</v>
          </cell>
          <cell r="H28181">
            <v>46163.769444444442</v>
          </cell>
        </row>
        <row r="28182">
          <cell r="A28182" t="str">
            <v>UCW-31081</v>
          </cell>
          <cell r="B28182" t="str">
            <v>Request for New Product Listing – Love Earth Liquid Mousse Lipstick 3.0 (Single shade)</v>
          </cell>
          <cell r="C28182" t="str">
            <v>CLOSED</v>
          </cell>
          <cell r="D28182" t="str">
            <v>Medium</v>
          </cell>
          <cell r="E28182" t="str">
            <v>Chirag Dubal</v>
          </cell>
          <cell r="F28182" t="str">
            <v>Shraddha Dighe</v>
          </cell>
          <cell r="G28182">
            <v>46154.656944444447</v>
          </cell>
          <cell r="H28182">
            <v>46172.511805555558</v>
          </cell>
        </row>
        <row r="28183">
          <cell r="A28183" t="str">
            <v>UCW-31080</v>
          </cell>
          <cell r="B28183" t="str">
            <v>Tiny bugs-E2E-Footwear May New Line Sheet 2026-127032</v>
          </cell>
          <cell r="C28183" t="str">
            <v>CLOSED</v>
          </cell>
          <cell r="D28183" t="str">
            <v>Medium</v>
          </cell>
          <cell r="E28183" t="str">
            <v>netscribes</v>
          </cell>
          <cell r="F28183" t="str">
            <v>Mohd Tahir Shaikh</v>
          </cell>
          <cell r="G28183">
            <v>46154.652083333334</v>
          </cell>
          <cell r="H28183">
            <v>46172.54583333333</v>
          </cell>
        </row>
        <row r="28184">
          <cell r="A28184" t="str">
            <v>UCW-31072</v>
          </cell>
          <cell r="B28184" t="str">
            <v>CLONE - Pantaloons/Men Women/Non Apparel Footwear/New Listing/SKU 194/Options 33| 13th Jan'2026</v>
          </cell>
          <cell r="C28184" t="str">
            <v>CLOSED</v>
          </cell>
          <cell r="D28184" t="str">
            <v>Medium</v>
          </cell>
          <cell r="E28184" t="str">
            <v>Chirag Dubal</v>
          </cell>
          <cell r="F28184" t="str">
            <v>netscribes</v>
          </cell>
          <cell r="G28184">
            <v>46154.59652777778</v>
          </cell>
          <cell r="H28184">
            <v>46172.499305555553</v>
          </cell>
        </row>
        <row r="28185">
          <cell r="A28185" t="str">
            <v>UCW-31063</v>
          </cell>
          <cell r="B28185" t="str">
            <v>Aria Nica Kids &amp; Tao Paris Womens Footwear Listing SS-26</v>
          </cell>
          <cell r="C28185" t="str">
            <v>CLOSED</v>
          </cell>
          <cell r="D28185" t="str">
            <v>Medium</v>
          </cell>
          <cell r="E28185" t="str">
            <v>netscribes</v>
          </cell>
          <cell r="F28185" t="str">
            <v>Mohd Tahir Shaikh</v>
          </cell>
          <cell r="G28185">
            <v>46154.540277777778</v>
          </cell>
          <cell r="H28185">
            <v>46172.5</v>
          </cell>
        </row>
        <row r="28186">
          <cell r="A28186" t="str">
            <v>UCW-31054</v>
          </cell>
          <cell r="B28186" t="str">
            <v>Kindlife | Luxury Platform addition</v>
          </cell>
          <cell r="C28186" t="str">
            <v>CLOSED</v>
          </cell>
          <cell r="D28186" t="str">
            <v>Medium</v>
          </cell>
          <cell r="E28186" t="str">
            <v>Chirag Dubal</v>
          </cell>
          <cell r="F28186" t="str">
            <v>Shraddha Dighe</v>
          </cell>
          <cell r="G28186">
            <v>46154.511805555558</v>
          </cell>
          <cell r="H28186">
            <v>46155.706944444442</v>
          </cell>
        </row>
        <row r="28187">
          <cell r="A28187" t="str">
            <v>UCW-31050</v>
          </cell>
          <cell r="B28187" t="str">
            <v>New lisitng Tatacliq : TOTAPARI | JEWELLERY | 128997 | 09-MAY-2026( 64 SKU )</v>
          </cell>
          <cell r="C28187" t="str">
            <v>CLOSED Due to Inactive/Insufficient Information</v>
          </cell>
          <cell r="D28187" t="str">
            <v>Medium</v>
          </cell>
          <cell r="E28187" t="str">
            <v>Chirag Dubal</v>
          </cell>
          <cell r="F28187" t="str">
            <v>Shraddha Dighe</v>
          </cell>
          <cell r="G28187">
            <v>46154.479166666664</v>
          </cell>
          <cell r="H28187">
            <v>46164.770138888889</v>
          </cell>
        </row>
        <row r="28188">
          <cell r="A28188" t="str">
            <v>UCW-31049</v>
          </cell>
          <cell r="B28188" t="str">
            <v>CLONE - New Listing | Globus x TataCliq | 23th Jan 2026</v>
          </cell>
          <cell r="C28188" t="str">
            <v>CLOSED Due to Inactive/Insufficient Information</v>
          </cell>
          <cell r="D28188" t="str">
            <v>Medium</v>
          </cell>
          <cell r="E28188" t="str">
            <v>netscribes</v>
          </cell>
          <cell r="F28188" t="str">
            <v>netscribes</v>
          </cell>
          <cell r="G28188">
            <v>46154.467361111114</v>
          </cell>
          <cell r="H28188">
            <v>46155.673611111109</v>
          </cell>
        </row>
        <row r="28189">
          <cell r="A28189" t="str">
            <v>UCW-31048</v>
          </cell>
          <cell r="B28189" t="str">
            <v>Pending DeDup SKus - UCW-26101</v>
          </cell>
          <cell r="C28189" t="str">
            <v>CLOSED</v>
          </cell>
          <cell r="D28189" t="str">
            <v>Medium</v>
          </cell>
          <cell r="E28189" t="str">
            <v>netscribes</v>
          </cell>
          <cell r="F28189" t="str">
            <v>Simi Raichel Zachariah</v>
          </cell>
          <cell r="G28189">
            <v>46154.465277777781</v>
          </cell>
          <cell r="H28189">
            <v>46163.493055555555</v>
          </cell>
        </row>
        <row r="28190">
          <cell r="A28190" t="str">
            <v>UCW-31044</v>
          </cell>
          <cell r="B28190" t="str">
            <v>CLONE - CLONE - Tata CLIQ(Fashion+Luxury) |adidas DTC| Footwear Attributes for Listing_28-10-25</v>
          </cell>
          <cell r="C28190" t="str">
            <v>CLOSED</v>
          </cell>
          <cell r="D28190" t="str">
            <v>Medium</v>
          </cell>
          <cell r="E28190" t="str">
            <v>netscribes</v>
          </cell>
          <cell r="F28190" t="str">
            <v>Reagan D’souza</v>
          </cell>
          <cell r="G28190">
            <v>46154.448611111111</v>
          </cell>
          <cell r="H28190">
            <v>46158.647916666669</v>
          </cell>
        </row>
        <row r="28191">
          <cell r="A28191" t="str">
            <v>UCW-31043</v>
          </cell>
          <cell r="B28191" t="str">
            <v>Enrichment_Tata CLIQ(Fashion+Luxury) |adidas DTC| Footwear Attributes for Listing_28-10-25</v>
          </cell>
          <cell r="C28191" t="str">
            <v>CLOSED</v>
          </cell>
          <cell r="D28191" t="str">
            <v>Highest</v>
          </cell>
          <cell r="E28191" t="str">
            <v>Ataur Rahman</v>
          </cell>
          <cell r="F28191" t="str">
            <v>Reagan D’souza</v>
          </cell>
          <cell r="G28191">
            <v>46154.448611111111</v>
          </cell>
          <cell r="H28191">
            <v>46161.918749999997</v>
          </cell>
        </row>
        <row r="28192">
          <cell r="A28192" t="str">
            <v>UCW-31042</v>
          </cell>
          <cell r="B28192" t="str">
            <v>Tata Cliq-Reebok Brand-Footwear -127776 - 07-05-2026</v>
          </cell>
          <cell r="C28192" t="str">
            <v>CLOSED Due to Inactive/Insufficient Information</v>
          </cell>
          <cell r="D28192" t="str">
            <v>Medium</v>
          </cell>
          <cell r="E28192" t="str">
            <v>Chirag Dubal</v>
          </cell>
          <cell r="F28192" t="str">
            <v>Simi Raichel Zachariah</v>
          </cell>
          <cell r="G28192">
            <v>46154.44027777778</v>
          </cell>
          <cell r="H28192">
            <v>46162.520833333336</v>
          </cell>
        </row>
        <row r="28193">
          <cell r="A28193" t="str">
            <v>UCW-31027</v>
          </cell>
          <cell r="B28193" t="str">
            <v>ENRICH_milk_shake + Adhoc Image Updation + Beauty - Haircare + Seller Code+ Date.</v>
          </cell>
          <cell r="C28193" t="str">
            <v>CLOSED</v>
          </cell>
          <cell r="D28193" t="str">
            <v>Medium</v>
          </cell>
          <cell r="E28193" t="str">
            <v>Chirag Dubal</v>
          </cell>
          <cell r="F28193" t="str">
            <v>Shraddha Dighe</v>
          </cell>
          <cell r="G28193">
            <v>46153.777777777781</v>
          </cell>
          <cell r="H28193">
            <v>46161.635416666664</v>
          </cell>
        </row>
        <row r="28194">
          <cell r="A28194" t="str">
            <v>UCW-31025</v>
          </cell>
          <cell r="B28194" t="str">
            <v>Enrich_Real Effect London | Purity Concern for Silver Jewellery</v>
          </cell>
          <cell r="C28194" t="str">
            <v>CLOSED</v>
          </cell>
          <cell r="D28194" t="str">
            <v>Medium</v>
          </cell>
          <cell r="E28194" t="str">
            <v>Chirag Dubal</v>
          </cell>
          <cell r="F28194" t="str">
            <v>Shraddha Dighe</v>
          </cell>
          <cell r="G28194">
            <v>46153.775694444441</v>
          </cell>
          <cell r="H28194">
            <v>46168.826388888891</v>
          </cell>
        </row>
        <row r="28195">
          <cell r="A28195" t="str">
            <v>UCW-31020</v>
          </cell>
          <cell r="B28195" t="str">
            <v>ENRICH_Updating Images (milk_shake lifestyling _2 &amp; No Frizz)</v>
          </cell>
          <cell r="C28195" t="str">
            <v>CLOSED</v>
          </cell>
          <cell r="D28195" t="str">
            <v>Medium</v>
          </cell>
          <cell r="E28195" t="str">
            <v>Chirag Dubal</v>
          </cell>
          <cell r="F28195" t="str">
            <v>Shraddha Dighe</v>
          </cell>
          <cell r="G28195">
            <v>46153.762499999997</v>
          </cell>
          <cell r="H28195">
            <v>46161.625694444447</v>
          </cell>
        </row>
        <row r="28196">
          <cell r="A28196" t="str">
            <v>UCW-31011</v>
          </cell>
          <cell r="B28196" t="str">
            <v>ERROR_Catalogue New errors for the Multibrands Agency (NETSCRIBES) 11th MAY_NC</v>
          </cell>
          <cell r="C28196" t="str">
            <v>CLOSED</v>
          </cell>
          <cell r="D28196" t="str">
            <v>Medium</v>
          </cell>
          <cell r="E28196" t="str">
            <v>netscribes</v>
          </cell>
          <cell r="F28196" t="str">
            <v>Sushma Ram</v>
          </cell>
          <cell r="G28196">
            <v>46153.723611111112</v>
          </cell>
          <cell r="H28196">
            <v>46164.755555555559</v>
          </cell>
        </row>
        <row r="28197">
          <cell r="A28197" t="str">
            <v>UCW-31010</v>
          </cell>
          <cell r="B28197" t="str">
            <v>footwear catalogue for listing tatacliq</v>
          </cell>
          <cell r="C28197" t="str">
            <v>CLOSED Due to Inactive/Insufficient Information</v>
          </cell>
          <cell r="D28197" t="str">
            <v>Medium</v>
          </cell>
          <cell r="E28197" t="str">
            <v>Chirag Dubal</v>
          </cell>
          <cell r="F28197" t="str">
            <v>Shloka Chakre</v>
          </cell>
          <cell r="G28197">
            <v>46153.722222222219</v>
          </cell>
          <cell r="H28197">
            <v>46218.561111111114</v>
          </cell>
        </row>
        <row r="28198">
          <cell r="A28198" t="str">
            <v>UCW-30997</v>
          </cell>
          <cell r="B28198" t="str">
            <v>Palladium Footwear 129553, 129560 Listing 16 SKU ( 3 Options ) 05/05/2026.</v>
          </cell>
          <cell r="C28198" t="str">
            <v>CLOSED</v>
          </cell>
          <cell r="D28198" t="str">
            <v>Medium</v>
          </cell>
          <cell r="E28198" t="str">
            <v>netscribes</v>
          </cell>
          <cell r="F28198" t="str">
            <v>Mohd Tahir Shaikh</v>
          </cell>
          <cell r="G28198">
            <v>46153.644444444442</v>
          </cell>
          <cell r="H28198">
            <v>46172.500694444447</v>
          </cell>
        </row>
        <row r="28199">
          <cell r="A28199" t="str">
            <v>UCW-30995</v>
          </cell>
          <cell r="B28199" t="str">
            <v>Inc.5 || New Listing (E2E/Adhoc/Enrich) || 142 Article Footwear || Seller Code :- 100149 || 08-May-2026 || TATACLIQ</v>
          </cell>
          <cell r="C28199" t="str">
            <v>CLOSED</v>
          </cell>
          <cell r="D28199" t="str">
            <v>Medium</v>
          </cell>
          <cell r="E28199" t="str">
            <v>netscribes</v>
          </cell>
          <cell r="F28199" t="str">
            <v>Mohd Tahir Shaikh</v>
          </cell>
          <cell r="G28199">
            <v>46153.638888888891</v>
          </cell>
          <cell r="H28199">
            <v>46172.504166666666</v>
          </cell>
        </row>
        <row r="28200">
          <cell r="A28200" t="str">
            <v>UCW-30993</v>
          </cell>
          <cell r="B28200" t="str">
            <v>Libas Apparel 127532 08-05-2026 (NEW CATALOGUE)</v>
          </cell>
          <cell r="C28200" t="str">
            <v>CLOSED</v>
          </cell>
          <cell r="D28200" t="str">
            <v>Medium</v>
          </cell>
          <cell r="E28200" t="str">
            <v>Chirag Dubal</v>
          </cell>
          <cell r="F28200" t="str">
            <v>Shraddha Dighe</v>
          </cell>
          <cell r="G28200">
            <v>46153.611805555556</v>
          </cell>
          <cell r="H28200">
            <v>46172.50277777778</v>
          </cell>
        </row>
        <row r="28201">
          <cell r="A28201" t="str">
            <v>UCW-30992</v>
          </cell>
          <cell r="B28201" t="str">
            <v>Enrich_Soch Image correction-5 Styles -Tatacliq</v>
          </cell>
          <cell r="C28201" t="str">
            <v>CLOSED</v>
          </cell>
          <cell r="D28201" t="str">
            <v>Medium</v>
          </cell>
          <cell r="E28201" t="str">
            <v>Chirag Dubal</v>
          </cell>
          <cell r="F28201" t="str">
            <v>Shraddha Dighe</v>
          </cell>
          <cell r="G28201">
            <v>46153.604861111111</v>
          </cell>
          <cell r="H28201">
            <v>46161.583333333336</v>
          </cell>
        </row>
        <row r="28202">
          <cell r="A28202" t="str">
            <v>UCW-30991</v>
          </cell>
          <cell r="B28202" t="str">
            <v>ENRICH_Update Required: Ingredients &amp; Product Images</v>
          </cell>
          <cell r="C28202" t="str">
            <v>CLOSED</v>
          </cell>
          <cell r="D28202" t="str">
            <v>Medium</v>
          </cell>
          <cell r="E28202" t="str">
            <v>Chirag Dubal</v>
          </cell>
          <cell r="F28202" t="str">
            <v>Shraddha Dighe</v>
          </cell>
          <cell r="G28202">
            <v>46153.599305555559</v>
          </cell>
          <cell r="H28202">
            <v>46162.756944444445</v>
          </cell>
        </row>
        <row r="28203">
          <cell r="A28203" t="str">
            <v>UCW-30990</v>
          </cell>
          <cell r="B28203" t="str">
            <v xml:space="preserve">ENRICH_Request for Image Update - SKU BGLB502 </v>
          </cell>
          <cell r="C28203" t="str">
            <v>CLOSED</v>
          </cell>
          <cell r="D28203" t="str">
            <v>Medium</v>
          </cell>
          <cell r="E28203" t="str">
            <v>Chirag Dubal</v>
          </cell>
          <cell r="F28203" t="str">
            <v>Shraddha Dighe</v>
          </cell>
          <cell r="G28203">
            <v>46153.592361111114</v>
          </cell>
          <cell r="H28203">
            <v>46161.571527777778</v>
          </cell>
        </row>
        <row r="28204">
          <cell r="A28204" t="str">
            <v>UCW-30985</v>
          </cell>
          <cell r="B28204" t="str">
            <v>CLONE - PUMA Accessories_Footwear_Apparel 124130 &amp; 125381 New Listing 12-02-2026</v>
          </cell>
          <cell r="C28204" t="str">
            <v>CLOSED</v>
          </cell>
          <cell r="D28204" t="str">
            <v>Medium</v>
          </cell>
          <cell r="E28204" t="str">
            <v>Chirag Dubal</v>
          </cell>
          <cell r="F28204" t="str">
            <v>netscribes</v>
          </cell>
          <cell r="G28204">
            <v>46153.563194444447</v>
          </cell>
          <cell r="H28204">
            <v>46172.50277777778</v>
          </cell>
        </row>
        <row r="28205">
          <cell r="A28205" t="str">
            <v>UCW-30983</v>
          </cell>
          <cell r="B28205" t="str">
            <v>ADIDAS Add now catalogue dated 9th May 2026</v>
          </cell>
          <cell r="C28205" t="str">
            <v>CLOSED</v>
          </cell>
          <cell r="D28205" t="str">
            <v>Medium</v>
          </cell>
          <cell r="E28205" t="str">
            <v>netscribes</v>
          </cell>
          <cell r="F28205" t="str">
            <v>Mohd Tahir Shaikh</v>
          </cell>
          <cell r="G28205">
            <v>46153.554166666669</v>
          </cell>
          <cell r="H28205">
            <v>46198.79791666667</v>
          </cell>
        </row>
        <row r="28206">
          <cell r="A28206" t="str">
            <v>UCW-30972</v>
          </cell>
          <cell r="B28206" t="str">
            <v>Request to Update Product Images &amp; Information on Tata Cliq</v>
          </cell>
          <cell r="C28206" t="str">
            <v>CLOSED Due to Inactive/Insufficient Information</v>
          </cell>
          <cell r="D28206" t="str">
            <v>Medium</v>
          </cell>
          <cell r="E28206" t="str">
            <v>Chirag Dubal</v>
          </cell>
          <cell r="F28206" t="str">
            <v>Shraddha Dighe</v>
          </cell>
          <cell r="G28206">
            <v>46153.467361111114</v>
          </cell>
          <cell r="H28206">
            <v>46165.418055555558</v>
          </cell>
        </row>
        <row r="28207">
          <cell r="A28207" t="str">
            <v>UCW-30970</v>
          </cell>
          <cell r="B28207" t="str">
            <v>Clone - PUMA Apparel 124130 &amp; 125381 New Listing 04-02-2026</v>
          </cell>
          <cell r="C28207" t="str">
            <v>CLOSED</v>
          </cell>
          <cell r="D28207" t="str">
            <v>Medium</v>
          </cell>
          <cell r="E28207" t="str">
            <v>netscribes</v>
          </cell>
          <cell r="F28207" t="str">
            <v>netscribes</v>
          </cell>
          <cell r="G28207">
            <v>46153.453472222223</v>
          </cell>
          <cell r="H28207">
            <v>46169.554166666669</v>
          </cell>
        </row>
        <row r="28208">
          <cell r="A28208" t="str">
            <v>UCW-30958</v>
          </cell>
          <cell r="B28208" t="str">
            <v>ENRICH_Wella X Tata Cliq Legal Metrology (CO) Update</v>
          </cell>
          <cell r="C28208" t="str">
            <v>CLOSED</v>
          </cell>
          <cell r="D28208" t="str">
            <v>Medium</v>
          </cell>
          <cell r="E28208" t="str">
            <v>netscribes</v>
          </cell>
          <cell r="F28208" t="str">
            <v>Shraddha Dighe</v>
          </cell>
          <cell r="G28208">
            <v>46152.493055555555</v>
          </cell>
          <cell r="H28208">
            <v>46164.47152777778</v>
          </cell>
        </row>
        <row r="28209">
          <cell r="A28209" t="str">
            <v>UCW-30955</v>
          </cell>
          <cell r="B28209" t="str">
            <v>Clone -The Souled Store Footwear 123858 20-04-2026</v>
          </cell>
          <cell r="C28209" t="str">
            <v>CLOSED</v>
          </cell>
          <cell r="D28209" t="str">
            <v>Medium</v>
          </cell>
          <cell r="E28209" t="str">
            <v>netscribes</v>
          </cell>
          <cell r="F28209" t="str">
            <v>netscribes</v>
          </cell>
          <cell r="G28209">
            <v>46151.602083333331</v>
          </cell>
          <cell r="H28209">
            <v>46153.656944444447</v>
          </cell>
        </row>
        <row r="28210">
          <cell r="A28210" t="str">
            <v>UCW-30951</v>
          </cell>
          <cell r="B28210" t="str">
            <v>ERROR_Tata CLIQ(Fashion+Luxury) |adidas DTC| Footwear Attributes for Listing_28-10-25_NC</v>
          </cell>
          <cell r="C28210" t="str">
            <v>CLOSED</v>
          </cell>
          <cell r="D28210" t="str">
            <v>Highest</v>
          </cell>
          <cell r="E28210" t="str">
            <v>netscribes</v>
          </cell>
          <cell r="F28210" t="str">
            <v>Mohd Tahir Shaikh</v>
          </cell>
          <cell r="G28210">
            <v>46151.525694444441</v>
          </cell>
          <cell r="H28210">
            <v>46157.456250000003</v>
          </cell>
        </row>
        <row r="28211">
          <cell r="A28211" t="str">
            <v>UCW-30936</v>
          </cell>
          <cell r="B28211" t="str">
            <v>Palmonas | Fashion Jewellery | 128366 | 7-05-2026 (251 SKUs)</v>
          </cell>
          <cell r="C28211" t="str">
            <v>CLOSED</v>
          </cell>
          <cell r="D28211" t="str">
            <v>Medium</v>
          </cell>
          <cell r="E28211" t="str">
            <v>Chirag Dubal</v>
          </cell>
          <cell r="F28211" t="str">
            <v>Shraddha Dighe</v>
          </cell>
          <cell r="G28211">
            <v>46150.84097222222</v>
          </cell>
          <cell r="H28211">
            <v>46155.784722222219</v>
          </cell>
        </row>
        <row r="28212">
          <cell r="A28212" t="str">
            <v>UCW-30935</v>
          </cell>
          <cell r="B28212" t="str">
            <v>Palmonas | Fashion Jewellery | 128366 | 7-05-2026 (243 SKUs)</v>
          </cell>
          <cell r="C28212" t="str">
            <v>CLOSED</v>
          </cell>
          <cell r="D28212" t="str">
            <v>Medium</v>
          </cell>
          <cell r="E28212" t="str">
            <v>Chirag Dubal</v>
          </cell>
          <cell r="F28212" t="str">
            <v>Shraddha Dighe</v>
          </cell>
          <cell r="G28212">
            <v>46150.834027777775</v>
          </cell>
          <cell r="H28212">
            <v>46155.777083333334</v>
          </cell>
        </row>
        <row r="28213">
          <cell r="A28213" t="str">
            <v>UCW-30933</v>
          </cell>
          <cell r="B28213" t="str">
            <v>Lotto/Footwear UPTO Lot-33/Seller code- 129247/ 06-05-2026</v>
          </cell>
          <cell r="C28213" t="str">
            <v>CLOSED</v>
          </cell>
          <cell r="D28213" t="str">
            <v>Medium</v>
          </cell>
          <cell r="E28213" t="str">
            <v>netscribes</v>
          </cell>
          <cell r="F28213" t="str">
            <v>Mohd Tahir Shaikh</v>
          </cell>
          <cell r="G28213">
            <v>46150.791666666664</v>
          </cell>
          <cell r="H28213">
            <v>46172.506249999999</v>
          </cell>
        </row>
        <row r="28214">
          <cell r="A28214" t="str">
            <v>UCW-30932</v>
          </cell>
          <cell r="B28214" t="str">
            <v>Tatacliq Footwear  batch 23 (May) _USPA_06-05-2026</v>
          </cell>
          <cell r="C28214" t="str">
            <v>CLOSED</v>
          </cell>
          <cell r="D28214" t="str">
            <v>Medium</v>
          </cell>
          <cell r="E28214" t="str">
            <v>netscribes</v>
          </cell>
          <cell r="F28214" t="str">
            <v>Mohd Tahir Shaikh</v>
          </cell>
          <cell r="G28214">
            <v>46150.770833333336</v>
          </cell>
          <cell r="H28214">
            <v>46172.506249999999</v>
          </cell>
        </row>
        <row r="28215">
          <cell r="A28215" t="str">
            <v>UCW-30931</v>
          </cell>
          <cell r="B28215" t="str">
            <v>Oroh - Footwear - Sneaker - (128691-11) - New Listing 05-06-2026</v>
          </cell>
          <cell r="C28215" t="str">
            <v>CLOSED</v>
          </cell>
          <cell r="D28215" t="str">
            <v>Medium</v>
          </cell>
          <cell r="E28215" t="str">
            <v>netscribes</v>
          </cell>
          <cell r="F28215" t="str">
            <v>Mohd Tahir Shaikh</v>
          </cell>
          <cell r="G28215">
            <v>46150.760416666664</v>
          </cell>
          <cell r="H28215">
            <v>46154.554166666669</v>
          </cell>
        </row>
        <row r="28216">
          <cell r="A28216" t="str">
            <v>UCW-30929</v>
          </cell>
          <cell r="B28216" t="str">
            <v xml:space="preserve"> Soch_Apparel_124205-SAS_08/05/2026_340 Styles</v>
          </cell>
          <cell r="C28216" t="str">
            <v>CLOSED</v>
          </cell>
          <cell r="D28216" t="str">
            <v>Medium</v>
          </cell>
          <cell r="E28216" t="str">
            <v>Chirag Dubal</v>
          </cell>
          <cell r="F28216" t="str">
            <v>Simi Raichel Zachariah</v>
          </cell>
          <cell r="G28216">
            <v>46150.727777777778</v>
          </cell>
          <cell r="H28216">
            <v>46197.46597222222</v>
          </cell>
        </row>
        <row r="28217">
          <cell r="A28217" t="str">
            <v>UCW-30924</v>
          </cell>
          <cell r="B28217" t="str">
            <v>Under Armour Footwear (128047)-06/05/2026</v>
          </cell>
          <cell r="C28217" t="str">
            <v>CLOSED</v>
          </cell>
          <cell r="D28217" t="str">
            <v>Medium</v>
          </cell>
          <cell r="E28217" t="str">
            <v>netscribes</v>
          </cell>
          <cell r="F28217" t="str">
            <v>Mohd Tahir Shaikh</v>
          </cell>
          <cell r="G28217">
            <v>46150.678472222222</v>
          </cell>
          <cell r="H28217">
            <v>46172.510416666664</v>
          </cell>
        </row>
        <row r="28218">
          <cell r="A28218" t="str">
            <v>UCW-30915</v>
          </cell>
          <cell r="B28218" t="str">
            <v>CLONE - Baby Catalog</v>
          </cell>
          <cell r="C28218" t="str">
            <v>CLOSED</v>
          </cell>
          <cell r="D28218" t="str">
            <v>Medium</v>
          </cell>
          <cell r="E28218" t="str">
            <v>netscribes</v>
          </cell>
          <cell r="F28218" t="str">
            <v>netscribes</v>
          </cell>
          <cell r="G28218">
            <v>46150.652083333334</v>
          </cell>
          <cell r="H28218">
            <v>46172.510416666664</v>
          </cell>
        </row>
        <row r="28219">
          <cell r="A28219" t="str">
            <v>UCW-30892</v>
          </cell>
          <cell r="B28219" t="str">
            <v>Enrich_78403051_PDP Update_Idole Power | TCL</v>
          </cell>
          <cell r="C28219" t="str">
            <v>CLOSED</v>
          </cell>
          <cell r="D28219" t="str">
            <v>Medium</v>
          </cell>
          <cell r="E28219" t="str">
            <v>Chirag Dubal</v>
          </cell>
          <cell r="F28219" t="str">
            <v>Simi Raichel Zachariah</v>
          </cell>
          <cell r="G28219">
            <v>46149.806250000001</v>
          </cell>
          <cell r="H28219">
            <v>46156.555555555555</v>
          </cell>
        </row>
        <row r="28220">
          <cell r="A28220" t="str">
            <v>UCW-30886</v>
          </cell>
          <cell r="B28220" t="str">
            <v>ENRICH_TataCliq: LSRG-Category Articles Image Updation</v>
          </cell>
          <cell r="C28220" t="str">
            <v>CLOSED</v>
          </cell>
          <cell r="D28220" t="str">
            <v>Medium</v>
          </cell>
          <cell r="E28220" t="str">
            <v>Chirag Dubal</v>
          </cell>
          <cell r="F28220" t="str">
            <v>Shraddha Dighe</v>
          </cell>
          <cell r="G28220">
            <v>46149.784722222219</v>
          </cell>
          <cell r="H28220">
            <v>46161.572916666664</v>
          </cell>
        </row>
        <row r="28221">
          <cell r="A28221" t="str">
            <v>UCW-30884</v>
          </cell>
          <cell r="B28221" t="str">
            <v>SCL Steelo + Home +Lunch Box + 128907+ 05.05.2026</v>
          </cell>
          <cell r="C28221" t="str">
            <v>CLOSED</v>
          </cell>
          <cell r="D28221" t="str">
            <v>Medium</v>
          </cell>
          <cell r="E28221" t="str">
            <v>Chirag Dubal</v>
          </cell>
          <cell r="F28221" t="str">
            <v>Shraddha Dighe</v>
          </cell>
          <cell r="G28221">
            <v>46149.780555555553</v>
          </cell>
          <cell r="H28221">
            <v>46155.715277777781</v>
          </cell>
        </row>
        <row r="28222">
          <cell r="A28222" t="str">
            <v>UCW-30879</v>
          </cell>
          <cell r="B28222" t="str">
            <v>ENRICH_Yves Saint Laurent &amp; Lancome SKU list | Removal of Authenticity Certificate</v>
          </cell>
          <cell r="C28222" t="str">
            <v>CLOSED</v>
          </cell>
          <cell r="D28222" t="str">
            <v>Medium</v>
          </cell>
          <cell r="E28222" t="str">
            <v>Chirag Dubal</v>
          </cell>
          <cell r="F28222" t="str">
            <v>Shraddha Dighe</v>
          </cell>
          <cell r="G28222">
            <v>46149.765972222223</v>
          </cell>
          <cell r="H28222">
            <v>46171.650694444441</v>
          </cell>
        </row>
        <row r="28223">
          <cell r="A28223" t="str">
            <v>UCW-30876</v>
          </cell>
          <cell r="B28223" t="str">
            <v xml:space="preserve">New Listings : Purearth </v>
          </cell>
          <cell r="C28223" t="str">
            <v>CLOSED Due to Inactive/Insufficient Information</v>
          </cell>
          <cell r="D28223" t="str">
            <v>Medium</v>
          </cell>
          <cell r="E28223" t="str">
            <v>Chirag Dubal</v>
          </cell>
          <cell r="F28223" t="str">
            <v>Simi Raichel Zachariah</v>
          </cell>
          <cell r="G28223">
            <v>46149.745833333334</v>
          </cell>
          <cell r="H28223">
            <v>46176.43472222222</v>
          </cell>
        </row>
        <row r="28224">
          <cell r="A28224" t="str">
            <v>UCW-30874</v>
          </cell>
          <cell r="B28224" t="str">
            <v>Tata Cliq  - New listing - Banderas Seduction In Black (05-05-2026)</v>
          </cell>
          <cell r="C28224" t="str">
            <v>CLOSED</v>
          </cell>
          <cell r="D28224" t="str">
            <v>Medium</v>
          </cell>
          <cell r="E28224" t="str">
            <v>Chirag Dubal</v>
          </cell>
          <cell r="F28224" t="str">
            <v>Shraddha Dighe</v>
          </cell>
          <cell r="G28224">
            <v>46149.742361111108</v>
          </cell>
          <cell r="H28224">
            <v>46172.511805555558</v>
          </cell>
        </row>
        <row r="28225">
          <cell r="A28225" t="str">
            <v>UCW-30872</v>
          </cell>
          <cell r="B28225" t="str">
            <v>Enrich_Tata Cliq  - Image Update - Giordano (06-05-2026)</v>
          </cell>
          <cell r="C28225" t="str">
            <v>CLOSED</v>
          </cell>
          <cell r="D28225" t="str">
            <v>Medium</v>
          </cell>
          <cell r="E28225" t="str">
            <v>Chirag Dubal</v>
          </cell>
          <cell r="F28225" t="str">
            <v>Simi Raichel Zachariah</v>
          </cell>
          <cell r="G28225">
            <v>46149.729166666664</v>
          </cell>
          <cell r="H28225">
            <v>46156.560416666667</v>
          </cell>
        </row>
        <row r="28226">
          <cell r="A28226" t="str">
            <v>UCW-30868</v>
          </cell>
          <cell r="B28226" t="str">
            <v>TUL Omni Catalogue || MBL || 02-May-2026</v>
          </cell>
          <cell r="C28226" t="str">
            <v>CLOSED</v>
          </cell>
          <cell r="D28226" t="str">
            <v>Medium</v>
          </cell>
          <cell r="E28226" t="str">
            <v>netscribes</v>
          </cell>
          <cell r="F28226" t="str">
            <v>Mohd Tahir Shaikh</v>
          </cell>
          <cell r="G28226">
            <v>46149.695138888892</v>
          </cell>
          <cell r="H28226">
            <v>46172.512499999997</v>
          </cell>
        </row>
        <row r="28227">
          <cell r="A28227" t="str">
            <v>UCW-30861</v>
          </cell>
          <cell r="B28227" t="str">
            <v>79057909_Sonam Glow Kit_Lancome | TCL</v>
          </cell>
          <cell r="C28227" t="str">
            <v>CLOSED</v>
          </cell>
          <cell r="D28227" t="str">
            <v>Medium</v>
          </cell>
          <cell r="E28227" t="str">
            <v>Chirag Dubal</v>
          </cell>
          <cell r="F28227" t="str">
            <v>Simi Raichel Zachariah</v>
          </cell>
          <cell r="G28227">
            <v>46149.563194444447</v>
          </cell>
          <cell r="H28227">
            <v>46172.512499999997</v>
          </cell>
        </row>
        <row r="28228">
          <cell r="A28228" t="str">
            <v>UCW-30855</v>
          </cell>
          <cell r="B28228" t="str">
            <v>Glam21+ New request + Beauty + 128383 + 4 May'26</v>
          </cell>
          <cell r="C28228" t="str">
            <v>CLOSED</v>
          </cell>
          <cell r="D28228" t="str">
            <v>Medium</v>
          </cell>
          <cell r="E28228" t="str">
            <v>Chirag Dubal</v>
          </cell>
          <cell r="F28228" t="str">
            <v>Shraddha Dighe</v>
          </cell>
          <cell r="G28228">
            <v>46149.535416666666</v>
          </cell>
          <cell r="H28228">
            <v>46172.513194444444</v>
          </cell>
        </row>
        <row r="28229">
          <cell r="A28229" t="str">
            <v>UCW-30848</v>
          </cell>
          <cell r="B28229" t="str">
            <v>Saree Catalouge 05-May - Meena Bazaar</v>
          </cell>
          <cell r="C28229" t="str">
            <v>CLOSED</v>
          </cell>
          <cell r="D28229" t="str">
            <v>Medium</v>
          </cell>
          <cell r="E28229" t="str">
            <v>Chirag Dubal</v>
          </cell>
          <cell r="F28229" t="str">
            <v>Shraddha Dighe</v>
          </cell>
          <cell r="G28229">
            <v>46149.472916666666</v>
          </cell>
          <cell r="H28229">
            <v>46172.513194444444</v>
          </cell>
        </row>
        <row r="28230">
          <cell r="A28230" t="str">
            <v>UCW-30846</v>
          </cell>
          <cell r="B28230" t="str">
            <v>Unstitched Catalouge- 05-May - Meena Bazaar</v>
          </cell>
          <cell r="C28230" t="str">
            <v>CLOSED</v>
          </cell>
          <cell r="D28230" t="str">
            <v>Medium</v>
          </cell>
          <cell r="E28230" t="str">
            <v>Chirag Dubal</v>
          </cell>
          <cell r="F28230" t="str">
            <v>Shraddha Dighe</v>
          </cell>
          <cell r="G28230">
            <v>46149.470138888886</v>
          </cell>
          <cell r="H28230">
            <v>46172.513888888891</v>
          </cell>
        </row>
        <row r="28231">
          <cell r="A28231" t="str">
            <v>UCW-30841</v>
          </cell>
          <cell r="B28231" t="str">
            <v>Hoversoul Listing - Exo Footwear  06 May 2026</v>
          </cell>
          <cell r="C28231" t="str">
            <v>CLOSED</v>
          </cell>
          <cell r="D28231" t="str">
            <v>Medium</v>
          </cell>
          <cell r="E28231" t="str">
            <v>netscribes</v>
          </cell>
          <cell r="F28231" t="str">
            <v>Mohd Tahir Shaikh</v>
          </cell>
          <cell r="G28231">
            <v>46149.449305555558</v>
          </cell>
          <cell r="H28231">
            <v>46172.51458333333</v>
          </cell>
        </row>
        <row r="28232">
          <cell r="A28232" t="str">
            <v>UCW-30839</v>
          </cell>
          <cell r="B28232" t="str">
            <v>ERROR_Hoversoul - cataloging  Batch -5_NC</v>
          </cell>
          <cell r="C28232" t="str">
            <v>CLOSED</v>
          </cell>
          <cell r="D28232" t="str">
            <v>Medium</v>
          </cell>
          <cell r="E28232" t="str">
            <v>netscribes</v>
          </cell>
          <cell r="F28232" t="str">
            <v>Mohd Tahir Shaikh</v>
          </cell>
          <cell r="G28232">
            <v>46149.444444444445</v>
          </cell>
          <cell r="H28232">
            <v>46172.518055555556</v>
          </cell>
        </row>
        <row r="28233">
          <cell r="A28233" t="str">
            <v>UCW-30836</v>
          </cell>
          <cell r="B28233" t="str">
            <v>PUMA Footwear 124130 &amp; 125381 New Listing 06-05-2026</v>
          </cell>
          <cell r="C28233" t="str">
            <v>CLOSED Due to Inactive/Insufficient Information</v>
          </cell>
          <cell r="D28233" t="str">
            <v>Medium</v>
          </cell>
          <cell r="E28233" t="str">
            <v>netscribes</v>
          </cell>
          <cell r="F28233" t="str">
            <v>Mohd Tahir Shaikh</v>
          </cell>
          <cell r="G28233">
            <v>46148.8125</v>
          </cell>
          <cell r="H28233">
            <v>46177.532638888886</v>
          </cell>
        </row>
        <row r="28234">
          <cell r="A28234" t="str">
            <v>UCW-30830</v>
          </cell>
          <cell r="B28234" t="str">
            <v>Tata - New Listing</v>
          </cell>
          <cell r="C28234" t="str">
            <v>CLOSED</v>
          </cell>
          <cell r="D28234" t="str">
            <v>Medium</v>
          </cell>
          <cell r="E28234" t="str">
            <v>Chirag Dubal</v>
          </cell>
          <cell r="F28234" t="str">
            <v>Shraddha Dighe</v>
          </cell>
          <cell r="G28234">
            <v>46148.783333333333</v>
          </cell>
          <cell r="H28234">
            <v>46172.613888888889</v>
          </cell>
        </row>
        <row r="28235">
          <cell r="A28235" t="str">
            <v>UCW-30829</v>
          </cell>
          <cell r="B28235" t="str">
            <v>MASTER DATA RS SUPERSTAR - Tatacliq</v>
          </cell>
          <cell r="C28235" t="str">
            <v>CLOSED</v>
          </cell>
          <cell r="D28235" t="str">
            <v>Medium</v>
          </cell>
          <cell r="E28235" t="str">
            <v>Chirag Dubal</v>
          </cell>
          <cell r="F28235" t="str">
            <v>Shloka Chakre</v>
          </cell>
          <cell r="G28235">
            <v>46148.77847222222</v>
          </cell>
          <cell r="H28235">
            <v>46172.614583333336</v>
          </cell>
        </row>
        <row r="28236">
          <cell r="A28236" t="str">
            <v>UCW-30828</v>
          </cell>
          <cell r="B28236" t="str">
            <v>ENRICH_Request for Image Update || 04/05/2026</v>
          </cell>
          <cell r="C28236" t="str">
            <v>CLOSED</v>
          </cell>
          <cell r="D28236" t="str">
            <v>Medium</v>
          </cell>
          <cell r="E28236" t="str">
            <v>Chirag Dubal</v>
          </cell>
          <cell r="F28236" t="str">
            <v>Shraddha Dighe</v>
          </cell>
          <cell r="G28236">
            <v>46148.777777777781</v>
          </cell>
          <cell r="H28236">
            <v>46158.561111111114</v>
          </cell>
        </row>
        <row r="28237">
          <cell r="A28237" t="str">
            <v>UCW-30826</v>
          </cell>
          <cell r="B28237" t="str">
            <v>Prepack - BIOTOP Listing</v>
          </cell>
          <cell r="C28237" t="str">
            <v>CLOSED</v>
          </cell>
          <cell r="D28237" t="str">
            <v>Medium</v>
          </cell>
          <cell r="E28237" t="str">
            <v>Chirag Dubal</v>
          </cell>
          <cell r="F28237" t="str">
            <v>Simi Raichel Zachariah</v>
          </cell>
          <cell r="G28237">
            <v>46148.769444444442</v>
          </cell>
          <cell r="H28237">
            <v>46172.614583333336</v>
          </cell>
        </row>
        <row r="28238">
          <cell r="A28238" t="str">
            <v>UCW-30818</v>
          </cell>
          <cell r="B28238" t="str">
            <v>CLONE - Tata CLIQ(Fashion+Luxury) |adidas DTC| Footwear Attributes for Listing_28-10-25</v>
          </cell>
          <cell r="C28238" t="str">
            <v>CLOSED Due to Inactive/Insufficient Information</v>
          </cell>
          <cell r="D28238" t="str">
            <v>Medium</v>
          </cell>
          <cell r="E28238" t="str">
            <v>netscribes</v>
          </cell>
          <cell r="F28238" t="str">
            <v>Reagan D’souza</v>
          </cell>
          <cell r="G28238">
            <v>46148.726388888892</v>
          </cell>
          <cell r="H28238">
            <v>46161.606944444444</v>
          </cell>
        </row>
        <row r="28239">
          <cell r="A28239" t="str">
            <v>UCW-30817</v>
          </cell>
          <cell r="B28239" t="str">
            <v>Error_Tata CLIQ(Fashion+Luxury) |adidas DTC| Footwear Attributes for Listing_28-10-25</v>
          </cell>
          <cell r="C28239" t="str">
            <v>CLOSED</v>
          </cell>
          <cell r="D28239" t="str">
            <v>Highest</v>
          </cell>
          <cell r="E28239" t="str">
            <v>netscribes</v>
          </cell>
          <cell r="F28239" t="str">
            <v>Reagan D’souza</v>
          </cell>
          <cell r="G28239">
            <v>46148.726388888892</v>
          </cell>
          <cell r="H28239">
            <v>46161.606944444444</v>
          </cell>
        </row>
        <row r="28240">
          <cell r="A28240" t="str">
            <v>UCW-30813</v>
          </cell>
          <cell r="B28240" t="str">
            <v>ENRICH_Tata Cliq_Revised Image &amp; Content Update due to packaging change</v>
          </cell>
          <cell r="C28240" t="str">
            <v>CLOSED</v>
          </cell>
          <cell r="D28240" t="str">
            <v>Medium</v>
          </cell>
          <cell r="E28240" t="str">
            <v>Chirag Dubal</v>
          </cell>
          <cell r="F28240" t="str">
            <v>Shraddha Dighe</v>
          </cell>
          <cell r="G28240">
            <v>46148.719444444447</v>
          </cell>
          <cell r="H28240">
            <v>46155.941666666666</v>
          </cell>
        </row>
        <row r="28241">
          <cell r="A28241" t="str">
            <v>UCW-30808</v>
          </cell>
          <cell r="B28241" t="str">
            <v>Footwear New Listing 05-05-2026 ( 288 EANs)</v>
          </cell>
          <cell r="C28241" t="str">
            <v>CLOSED Due to Inactive/Insufficient Information</v>
          </cell>
          <cell r="D28241" t="str">
            <v>Medium</v>
          </cell>
          <cell r="E28241" t="str">
            <v>Chirag Dubal</v>
          </cell>
          <cell r="F28241" t="str">
            <v>Shloka Chakre</v>
          </cell>
          <cell r="G28241">
            <v>46148.700694444444</v>
          </cell>
          <cell r="H28241">
            <v>46157.754861111112</v>
          </cell>
        </row>
        <row r="28242">
          <cell r="A28242" t="str">
            <v>UCW-30798</v>
          </cell>
          <cell r="B28242" t="str">
            <v>MJ Murakami - 4 STD - New Listing - TATA - 05-05-2026</v>
          </cell>
          <cell r="C28242" t="str">
            <v>CLOSED</v>
          </cell>
          <cell r="D28242" t="str">
            <v>Medium</v>
          </cell>
          <cell r="E28242" t="str">
            <v>Chirag Dubal</v>
          </cell>
          <cell r="F28242" t="str">
            <v>Simi Raichel Zachariah</v>
          </cell>
          <cell r="G28242">
            <v>46148.663194444445</v>
          </cell>
          <cell r="H28242">
            <v>46163.48333333333</v>
          </cell>
        </row>
        <row r="28243">
          <cell r="A28243" t="str">
            <v>UCW-30797</v>
          </cell>
          <cell r="B28243" t="str">
            <v>ERROR_Hoversoul Batch -9_NC</v>
          </cell>
          <cell r="C28243" t="str">
            <v>CLOSED</v>
          </cell>
          <cell r="D28243" t="str">
            <v>Medium</v>
          </cell>
          <cell r="E28243" t="str">
            <v>netscribes</v>
          </cell>
          <cell r="F28243" t="str">
            <v>Mohd Tahir Shaikh</v>
          </cell>
          <cell r="G28243">
            <v>46148.662499999999</v>
          </cell>
          <cell r="H28243">
            <v>46155.681250000001</v>
          </cell>
        </row>
        <row r="28244">
          <cell r="A28244" t="str">
            <v>UCW-30783</v>
          </cell>
          <cell r="B28244" t="str">
            <v>Listing details required | Tata CLiQ x O3+ (New Launch)</v>
          </cell>
          <cell r="C28244" t="str">
            <v>CLOSED</v>
          </cell>
          <cell r="D28244" t="str">
            <v>Medium</v>
          </cell>
          <cell r="E28244" t="str">
            <v>Chirag Dubal</v>
          </cell>
          <cell r="F28244" t="str">
            <v>Shraddha Dighe</v>
          </cell>
          <cell r="G28244">
            <v>46148.629166666666</v>
          </cell>
          <cell r="H28244">
            <v>46171.511111111111</v>
          </cell>
        </row>
        <row r="28245">
          <cell r="A28245" t="str">
            <v>UCW-30774</v>
          </cell>
          <cell r="B28245" t="str">
            <v>Tata Cliq Shoes, Caps, Wallet Catalog Dated on 05-05-2026</v>
          </cell>
          <cell r="C28245" t="str">
            <v>CLOSED</v>
          </cell>
          <cell r="D28245" t="str">
            <v>Medium</v>
          </cell>
          <cell r="E28245" t="str">
            <v>netscribes</v>
          </cell>
          <cell r="F28245" t="str">
            <v>Mohd Tahir Shaikh</v>
          </cell>
          <cell r="G28245">
            <v>46148.580555555556</v>
          </cell>
          <cell r="H28245">
            <v>46172.615277777775</v>
          </cell>
        </row>
        <row r="28246">
          <cell r="A28246" t="str">
            <v>UCW-30770</v>
          </cell>
          <cell r="B28246" t="str">
            <v>New Product Listing</v>
          </cell>
          <cell r="C28246" t="str">
            <v>CLOSED</v>
          </cell>
          <cell r="D28246" t="str">
            <v>Medium</v>
          </cell>
          <cell r="E28246" t="str">
            <v>Chirag Dubal</v>
          </cell>
          <cell r="F28246" t="str">
            <v>Shraddha Dighe</v>
          </cell>
          <cell r="G28246">
            <v>46148.5625</v>
          </cell>
          <cell r="H28246">
            <v>46172.615277777775</v>
          </cell>
        </row>
        <row r="28247">
          <cell r="A28247" t="str">
            <v>UCW-30769</v>
          </cell>
          <cell r="B28247" t="str">
            <v>ENRICH_TataCliq: AVI013-JB &amp; LDOF-01 Category Article Image Updation</v>
          </cell>
          <cell r="C28247" t="str">
            <v>CLOSED</v>
          </cell>
          <cell r="D28247" t="str">
            <v>Medium</v>
          </cell>
          <cell r="E28247" t="str">
            <v>netscribes</v>
          </cell>
          <cell r="F28247" t="str">
            <v>Mohd Tahir Shaikh</v>
          </cell>
          <cell r="G28247">
            <v>46148.561111111114</v>
          </cell>
          <cell r="H28247">
            <v>46155.954861111109</v>
          </cell>
        </row>
        <row r="28248">
          <cell r="A28248" t="str">
            <v>UCW-30763</v>
          </cell>
          <cell r="B28248" t="str">
            <v>Mapping listing lux to tata - 13 - Styles - Rockport</v>
          </cell>
          <cell r="C28248" t="str">
            <v>CLOSED</v>
          </cell>
          <cell r="D28248" t="str">
            <v>Medium</v>
          </cell>
          <cell r="E28248" t="str">
            <v>netscribes</v>
          </cell>
          <cell r="F28248" t="str">
            <v>Mohd Tahir Shaikh</v>
          </cell>
          <cell r="G28248">
            <v>46148.523611111108</v>
          </cell>
          <cell r="H28248">
            <v>46160.76666666667</v>
          </cell>
        </row>
        <row r="28249">
          <cell r="A28249" t="str">
            <v>UCW-30762</v>
          </cell>
          <cell r="B28249" t="str">
            <v>Aurelia/W/Folksong/Elleven- 45 Style- Summer-2026- 16th April</v>
          </cell>
          <cell r="C28249" t="str">
            <v>CLOSED</v>
          </cell>
          <cell r="D28249" t="str">
            <v>Medium</v>
          </cell>
          <cell r="E28249" t="str">
            <v>Chirag Dubal</v>
          </cell>
          <cell r="F28249" t="str">
            <v>Shraddha Dighe</v>
          </cell>
          <cell r="G28249">
            <v>46148.518750000003</v>
          </cell>
          <cell r="H28249">
            <v>46158.570833333331</v>
          </cell>
        </row>
        <row r="28250">
          <cell r="A28250" t="str">
            <v>UCW-30759</v>
          </cell>
          <cell r="B28250" t="str">
            <v>New listing seller 129577</v>
          </cell>
          <cell r="C28250" t="str">
            <v>CLOSED</v>
          </cell>
          <cell r="D28250" t="str">
            <v>Medium</v>
          </cell>
          <cell r="E28250" t="str">
            <v>Chirag Dubal</v>
          </cell>
          <cell r="F28250" t="str">
            <v>Shraddha Dighe</v>
          </cell>
          <cell r="G28250">
            <v>46148.50277777778</v>
          </cell>
          <cell r="H28250">
            <v>46172.615972222222</v>
          </cell>
        </row>
        <row r="28251">
          <cell r="A28251" t="str">
            <v>UCW-30754</v>
          </cell>
          <cell r="B28251" t="str">
            <v>ENRICH_Tata Euroitala Hygiene check</v>
          </cell>
          <cell r="C28251" t="str">
            <v>CLOSED</v>
          </cell>
          <cell r="D28251" t="str">
            <v>Medium</v>
          </cell>
          <cell r="E28251" t="str">
            <v>Chirag Dubal</v>
          </cell>
          <cell r="F28251" t="str">
            <v>Shraddha Dighe</v>
          </cell>
          <cell r="G28251">
            <v>46148.475694444445</v>
          </cell>
          <cell r="H28251">
            <v>46172.677777777775</v>
          </cell>
        </row>
        <row r="28252">
          <cell r="A28252" t="str">
            <v>UCW-30752</v>
          </cell>
          <cell r="B28252" t="str">
            <v>Clone-The Souled Store Footwear 123858 20-03-2026</v>
          </cell>
          <cell r="C28252" t="str">
            <v>CLOSED</v>
          </cell>
          <cell r="D28252" t="str">
            <v>Medium</v>
          </cell>
          <cell r="E28252" t="str">
            <v>netscribes</v>
          </cell>
          <cell r="F28252" t="str">
            <v>netscribes</v>
          </cell>
          <cell r="G28252">
            <v>46148.472222222219</v>
          </cell>
          <cell r="H28252">
            <v>46155.734722222223</v>
          </cell>
        </row>
        <row r="28253">
          <cell r="A28253" t="str">
            <v>UCW-30751</v>
          </cell>
          <cell r="B28253" t="str">
            <v>Miarcus -20 Styles-SS 26- 04 May</v>
          </cell>
          <cell r="C28253" t="str">
            <v>CLOSED</v>
          </cell>
          <cell r="D28253" t="str">
            <v>Medium</v>
          </cell>
          <cell r="E28253" t="str">
            <v>netscribes</v>
          </cell>
          <cell r="F28253" t="str">
            <v>Mohd Tahir Shaikh</v>
          </cell>
          <cell r="G28253">
            <v>46148.470833333333</v>
          </cell>
          <cell r="H28253">
            <v>46172.616666666669</v>
          </cell>
        </row>
        <row r="28254">
          <cell r="A28254" t="str">
            <v>UCW-30748</v>
          </cell>
          <cell r="B28254" t="str">
            <v>Miarcus -17 Styles-SS 26- 05 May</v>
          </cell>
          <cell r="C28254" t="str">
            <v>CLOSED</v>
          </cell>
          <cell r="D28254" t="str">
            <v>Medium</v>
          </cell>
          <cell r="E28254" t="str">
            <v>netscribes</v>
          </cell>
          <cell r="F28254" t="str">
            <v>Mohd Tahir Shaikh</v>
          </cell>
          <cell r="G28254">
            <v>46148.467361111114</v>
          </cell>
          <cell r="H28254">
            <v>46154.52847222222</v>
          </cell>
        </row>
        <row r="28255">
          <cell r="A28255" t="str">
            <v>UCW-30746</v>
          </cell>
          <cell r="B28255" t="str">
            <v>Miarcus -15 Styles-SS 26- 05 May</v>
          </cell>
          <cell r="C28255" t="str">
            <v>CLOSED</v>
          </cell>
          <cell r="D28255" t="str">
            <v>Medium</v>
          </cell>
          <cell r="E28255" t="str">
            <v>netscribes</v>
          </cell>
          <cell r="F28255" t="str">
            <v>Mohd Tahir Shaikh</v>
          </cell>
          <cell r="G28255">
            <v>46148.462500000001</v>
          </cell>
          <cell r="H28255">
            <v>46154.50277777778</v>
          </cell>
        </row>
        <row r="28256">
          <cell r="A28256" t="str">
            <v>UCW-30745</v>
          </cell>
          <cell r="B28256" t="str">
            <v>CLONE - NOYRA - 6 Mar 26 - 126542 - New collection - Luxury</v>
          </cell>
          <cell r="C28256" t="str">
            <v>CLOSED</v>
          </cell>
          <cell r="D28256" t="str">
            <v>Medium</v>
          </cell>
          <cell r="E28256" t="str">
            <v>netscribes</v>
          </cell>
          <cell r="F28256" t="str">
            <v>netscribes</v>
          </cell>
          <cell r="G28256">
            <v>46148.456250000003</v>
          </cell>
          <cell r="H28256">
            <v>46149.729166666664</v>
          </cell>
        </row>
        <row r="28257">
          <cell r="A28257" t="str">
            <v>UCW-30744</v>
          </cell>
          <cell r="B28257" t="str">
            <v>NEEMANS+FOOTWEAR+ 125173+ 04-05-2026</v>
          </cell>
          <cell r="C28257" t="str">
            <v>CLOSED</v>
          </cell>
          <cell r="D28257" t="str">
            <v>Medium</v>
          </cell>
          <cell r="E28257" t="str">
            <v>netscribes</v>
          </cell>
          <cell r="F28257" t="str">
            <v>Mohd Tahir Shaikh</v>
          </cell>
          <cell r="G28257">
            <v>46148.454861111109</v>
          </cell>
          <cell r="H28257">
            <v>46172.616666666669</v>
          </cell>
        </row>
        <row r="28258">
          <cell r="A28258" t="str">
            <v>UCW-30733</v>
          </cell>
          <cell r="B28258" t="str">
            <v>Tata Versace GWP Cataloguing 17th Apr</v>
          </cell>
          <cell r="C28258" t="str">
            <v>CLOSED</v>
          </cell>
          <cell r="D28258" t="str">
            <v>Medium</v>
          </cell>
          <cell r="E28258" t="str">
            <v>Chirag Dubal</v>
          </cell>
          <cell r="F28258" t="str">
            <v>Simi Raichel Zachariah</v>
          </cell>
          <cell r="G28258">
            <v>46147.794444444444</v>
          </cell>
          <cell r="H28258">
            <v>46154.679166666669</v>
          </cell>
        </row>
        <row r="28259">
          <cell r="A28259" t="str">
            <v>UCW-30729</v>
          </cell>
          <cell r="B28259" t="str">
            <v>ENRICH_Kiddopanti Image Change Request 4th_May_2026</v>
          </cell>
          <cell r="C28259" t="str">
            <v>CLOSED</v>
          </cell>
          <cell r="D28259" t="str">
            <v>Medium</v>
          </cell>
          <cell r="E28259" t="str">
            <v>netscribes</v>
          </cell>
          <cell r="F28259" t="str">
            <v>Mohd Tahir Shaikh</v>
          </cell>
          <cell r="G28259">
            <v>46147.785416666666</v>
          </cell>
          <cell r="H28259">
            <v>46153.427777777775</v>
          </cell>
        </row>
        <row r="28260">
          <cell r="A28260" t="str">
            <v>UCW-30723</v>
          </cell>
          <cell r="B28260" t="str">
            <v>YSL Fragrance Listing</v>
          </cell>
          <cell r="C28260" t="str">
            <v>CLOSED</v>
          </cell>
          <cell r="D28260" t="str">
            <v>Medium</v>
          </cell>
          <cell r="E28260" t="str">
            <v>Chirag Dubal</v>
          </cell>
          <cell r="F28260" t="str">
            <v>Simi Raichel Zachariah</v>
          </cell>
          <cell r="G28260">
            <v>46147.760416666664</v>
          </cell>
          <cell r="H28260">
            <v>46163.463888888888</v>
          </cell>
        </row>
        <row r="28261">
          <cell r="A28261" t="str">
            <v>UCW-30719</v>
          </cell>
          <cell r="B28261" t="str">
            <v>New Listings_Khadlaj</v>
          </cell>
          <cell r="C28261" t="str">
            <v>CLOSED</v>
          </cell>
          <cell r="D28261" t="str">
            <v>Medium</v>
          </cell>
          <cell r="E28261" t="str">
            <v>Chirag Dubal</v>
          </cell>
          <cell r="F28261" t="str">
            <v>Simi Raichel Zachariah</v>
          </cell>
          <cell r="G28261">
            <v>46147.74722222222</v>
          </cell>
          <cell r="H28261">
            <v>46231.692361111112</v>
          </cell>
        </row>
        <row r="28262">
          <cell r="A28262" t="str">
            <v>UCW-30698</v>
          </cell>
          <cell r="B28262" t="str">
            <v>Rosso Brunello - FTW - 1/05/26 - 77 SKUs</v>
          </cell>
          <cell r="C28262" t="str">
            <v>CLOSED</v>
          </cell>
          <cell r="D28262" t="str">
            <v>Medium</v>
          </cell>
          <cell r="E28262" t="str">
            <v>netscribes</v>
          </cell>
          <cell r="F28262" t="str">
            <v>Mohd Tahir Shaikh</v>
          </cell>
          <cell r="G28262">
            <v>46147.69027777778</v>
          </cell>
          <cell r="H28262">
            <v>46149.70208333333</v>
          </cell>
        </row>
        <row r="28263">
          <cell r="A28263" t="str">
            <v>UCW-30696</v>
          </cell>
          <cell r="B28263" t="str">
            <v>Guess Footwear Men &amp; Women (New) 31 Options 02-05-2026</v>
          </cell>
          <cell r="C28263" t="str">
            <v>CLOSED</v>
          </cell>
          <cell r="D28263" t="str">
            <v>Medium</v>
          </cell>
          <cell r="E28263" t="str">
            <v>Chirag Dubal</v>
          </cell>
          <cell r="F28263" t="str">
            <v>Shloka Chakre</v>
          </cell>
          <cell r="G28263">
            <v>46147.6875</v>
          </cell>
          <cell r="H28263">
            <v>46155.73541666667</v>
          </cell>
        </row>
        <row r="28264">
          <cell r="A28264" t="str">
            <v>UCW-30690</v>
          </cell>
          <cell r="B28264" t="str">
            <v>Cordwainers - FTW - 01/05/26 - 120 SKUs</v>
          </cell>
          <cell r="C28264" t="str">
            <v>CLOSED</v>
          </cell>
          <cell r="D28264" t="str">
            <v>Medium</v>
          </cell>
          <cell r="E28264" t="str">
            <v>netscribes</v>
          </cell>
          <cell r="F28264" t="str">
            <v>Mohd Tahir Shaikh</v>
          </cell>
          <cell r="G28264">
            <v>46147.680555555555</v>
          </cell>
          <cell r="H28264">
            <v>46172.617361111108</v>
          </cell>
        </row>
        <row r="28265">
          <cell r="A28265" t="str">
            <v>UCW-30686</v>
          </cell>
          <cell r="B28265" t="str">
            <v>CLONE - New Brand Listing - Oteria</v>
          </cell>
          <cell r="C28265" t="str">
            <v>CLOSED</v>
          </cell>
          <cell r="D28265" t="str">
            <v>Medium</v>
          </cell>
          <cell r="E28265" t="str">
            <v>netscribes</v>
          </cell>
          <cell r="F28265" t="str">
            <v>Shraddha Dighe</v>
          </cell>
          <cell r="G28265">
            <v>46147.669444444444</v>
          </cell>
          <cell r="H28265">
            <v>46172.618750000001</v>
          </cell>
        </row>
        <row r="28266">
          <cell r="A28266" t="str">
            <v>UCW-30685</v>
          </cell>
          <cell r="B28266" t="str">
            <v>Puma Add now catalogue dated 30th April 2026</v>
          </cell>
          <cell r="C28266" t="str">
            <v>CLOSED</v>
          </cell>
          <cell r="D28266" t="str">
            <v>Medium</v>
          </cell>
          <cell r="E28266" t="str">
            <v>netscribes</v>
          </cell>
          <cell r="F28266" t="str">
            <v>Mohd Tahir Shaikh</v>
          </cell>
          <cell r="G28266">
            <v>46147.665277777778</v>
          </cell>
          <cell r="H28266">
            <v>46172.618750000001</v>
          </cell>
        </row>
        <row r="28267">
          <cell r="A28267" t="str">
            <v>UCW-30684</v>
          </cell>
          <cell r="B28267" t="str">
            <v>Limese x Tata CLiQ | MOM</v>
          </cell>
          <cell r="C28267" t="str">
            <v>CLOSED</v>
          </cell>
          <cell r="D28267" t="str">
            <v>Medium</v>
          </cell>
          <cell r="E28267" t="str">
            <v>Chirag Dubal</v>
          </cell>
          <cell r="F28267" t="str">
            <v>Shraddha Dighe</v>
          </cell>
          <cell r="G28267">
            <v>46147.664583333331</v>
          </cell>
          <cell r="H28267">
            <v>46172.620138888888</v>
          </cell>
        </row>
        <row r="28268">
          <cell r="A28268" t="str">
            <v>UCW-30678</v>
          </cell>
          <cell r="B28268" t="str">
            <v>Sub task - Tatacliq Footwear MP-62_Arrow_USPA_14-04-2026</v>
          </cell>
          <cell r="C28268" t="str">
            <v>CLOSED</v>
          </cell>
          <cell r="D28268" t="str">
            <v>Medium</v>
          </cell>
          <cell r="E28268" t="str">
            <v>netscribes</v>
          </cell>
          <cell r="F28268" t="str">
            <v>netscribes</v>
          </cell>
          <cell r="G28268">
            <v>46147.601388888892</v>
          </cell>
          <cell r="H28268">
            <v>46172.62222222222</v>
          </cell>
        </row>
        <row r="28269">
          <cell r="A28269" t="str">
            <v>UCW-30677</v>
          </cell>
          <cell r="B28269" t="str">
            <v>CLONE - New Listings @TataCliq_25.04.2026</v>
          </cell>
          <cell r="C28269" t="str">
            <v>CLOSED</v>
          </cell>
          <cell r="D28269" t="str">
            <v>Medium</v>
          </cell>
          <cell r="E28269" t="str">
            <v>netscribes</v>
          </cell>
          <cell r="F28269" t="str">
            <v>netscribes</v>
          </cell>
          <cell r="G28269">
            <v>46147.595138888886</v>
          </cell>
          <cell r="H28269">
            <v>46172.623611111114</v>
          </cell>
        </row>
        <row r="28270">
          <cell r="A28270" t="str">
            <v>UCW-30673</v>
          </cell>
          <cell r="B28270" t="str">
            <v>Colors Queen || Makeup || 129094 || 31-03-2026</v>
          </cell>
          <cell r="C28270" t="str">
            <v>CLOSED</v>
          </cell>
          <cell r="D28270" t="str">
            <v>Medium</v>
          </cell>
          <cell r="E28270" t="str">
            <v>Chirag Dubal</v>
          </cell>
          <cell r="F28270" t="str">
            <v>Shraddha Dighe</v>
          </cell>
          <cell r="G28270">
            <v>46147.56527777778</v>
          </cell>
          <cell r="H28270">
            <v>46172.623611111114</v>
          </cell>
        </row>
        <row r="28271">
          <cell r="A28271" t="str">
            <v>UCW-30670</v>
          </cell>
          <cell r="B28271" t="str">
            <v>Plix - Skincare Pending - UCW-29413</v>
          </cell>
          <cell r="C28271" t="str">
            <v>CLOSED Due to Inactive/Insufficient Information</v>
          </cell>
          <cell r="D28271" t="str">
            <v>Medium</v>
          </cell>
          <cell r="E28271" t="str">
            <v>Chirag Dubal</v>
          </cell>
          <cell r="F28271" t="str">
            <v>Shraddha Dighe</v>
          </cell>
          <cell r="G28271">
            <v>46147.529166666667</v>
          </cell>
          <cell r="H28271">
            <v>46204.527083333334</v>
          </cell>
        </row>
        <row r="28272">
          <cell r="A28272" t="str">
            <v>UCW-30669</v>
          </cell>
          <cell r="B28272" t="str">
            <v>ENRICH_ Update Catalog images of Nutrabay &lt;&gt; TataCliq</v>
          </cell>
          <cell r="C28272" t="str">
            <v>CLOSED</v>
          </cell>
          <cell r="D28272" t="str">
            <v>Medium</v>
          </cell>
          <cell r="E28272" t="str">
            <v>netscribes</v>
          </cell>
          <cell r="F28272" t="str">
            <v>Mohd Tahir Shaikh</v>
          </cell>
          <cell r="G28272">
            <v>46147.52847222222</v>
          </cell>
          <cell r="H28272">
            <v>46153.560416666667</v>
          </cell>
        </row>
        <row r="28273">
          <cell r="A28273" t="str">
            <v>UCW-30661</v>
          </cell>
          <cell r="B28273" t="str">
            <v>ENRICH_ Images Update | Kids Iron Strip | Tata Cliq | Miduty</v>
          </cell>
          <cell r="C28273" t="str">
            <v>CLOSED</v>
          </cell>
          <cell r="D28273" t="str">
            <v>Medium</v>
          </cell>
          <cell r="E28273" t="str">
            <v>netscribes</v>
          </cell>
          <cell r="F28273" t="str">
            <v>Mohd Tahir Shaikh</v>
          </cell>
          <cell r="G28273">
            <v>46147.477083333331</v>
          </cell>
          <cell r="H28273">
            <v>46151.771527777775</v>
          </cell>
        </row>
        <row r="28274">
          <cell r="A28274" t="str">
            <v>UCW-30657</v>
          </cell>
          <cell r="B28274" t="str">
            <v>Bobbi Brown - GWP April'26</v>
          </cell>
          <cell r="C28274" t="str">
            <v>CLOSED</v>
          </cell>
          <cell r="D28274" t="str">
            <v>Medium</v>
          </cell>
          <cell r="E28274" t="str">
            <v>Chirag Dubal</v>
          </cell>
          <cell r="F28274" t="str">
            <v>Shraddha Dighe</v>
          </cell>
          <cell r="G28274">
            <v>46147.470138888886</v>
          </cell>
          <cell r="H28274">
            <v>46172.624305555553</v>
          </cell>
        </row>
        <row r="28275">
          <cell r="A28275" t="str">
            <v>UCW-30656</v>
          </cell>
          <cell r="B28275" t="str">
            <v>ENRICH_PDP Tata X SKP</v>
          </cell>
          <cell r="C28275" t="str">
            <v>CLOSED</v>
          </cell>
          <cell r="D28275" t="str">
            <v>Medium</v>
          </cell>
          <cell r="E28275" t="str">
            <v>Chirag Dubal</v>
          </cell>
          <cell r="F28275" t="str">
            <v>Shraddha Dighe</v>
          </cell>
          <cell r="G28275">
            <v>46147.459027777775</v>
          </cell>
          <cell r="H28275">
            <v>46151.768750000003</v>
          </cell>
        </row>
        <row r="28276">
          <cell r="A28276" t="str">
            <v>UCW-30646</v>
          </cell>
          <cell r="B28276" t="str">
            <v>Charles &amp; Keith_Footwear_125610_30thApr'26 (Batch 12)</v>
          </cell>
          <cell r="C28276" t="str">
            <v>CLOSED</v>
          </cell>
          <cell r="D28276" t="str">
            <v>Medium</v>
          </cell>
          <cell r="E28276" t="str">
            <v>Chirag Dubal</v>
          </cell>
          <cell r="F28276" t="str">
            <v>Shloka Chakre</v>
          </cell>
          <cell r="G28276">
            <v>46146.8</v>
          </cell>
          <cell r="H28276">
            <v>46155.736111111109</v>
          </cell>
        </row>
        <row r="28277">
          <cell r="A28277" t="str">
            <v>UCW-30644</v>
          </cell>
          <cell r="B28277" t="str">
            <v>REGAL TATACLIQ TEMPLATE 21.03.2026</v>
          </cell>
          <cell r="C28277" t="str">
            <v>CLOSED</v>
          </cell>
          <cell r="D28277" t="str">
            <v>Medium</v>
          </cell>
          <cell r="E28277" t="str">
            <v>netscribes</v>
          </cell>
          <cell r="F28277" t="str">
            <v>catalogue_repo</v>
          </cell>
          <cell r="G28277">
            <v>46146.79791666667</v>
          </cell>
          <cell r="H28277">
            <v>46149.769444444442</v>
          </cell>
        </row>
        <row r="28278">
          <cell r="A28278" t="str">
            <v>UCW-30634</v>
          </cell>
          <cell r="B28278" t="str">
            <v>FE x 22162 x GWP (Night Cream Gotu Kola)</v>
          </cell>
          <cell r="C28278" t="str">
            <v>CLOSED</v>
          </cell>
          <cell r="D28278" t="str">
            <v>Medium</v>
          </cell>
          <cell r="E28278" t="str">
            <v>Chirag Dubal</v>
          </cell>
          <cell r="F28278" t="str">
            <v>Simi Raichel Zachariah</v>
          </cell>
          <cell r="G28278">
            <v>46146.75277777778</v>
          </cell>
          <cell r="H28278">
            <v>46172.624305555553</v>
          </cell>
        </row>
        <row r="28279">
          <cell r="A28279" t="str">
            <v>UCW-30631</v>
          </cell>
          <cell r="B28279" t="str">
            <v>Enrich_Updated Product Cards – Ultra Matte Dry Touch Sunscreen 20g</v>
          </cell>
          <cell r="C28279" t="str">
            <v>CLOSED</v>
          </cell>
          <cell r="D28279" t="str">
            <v>Medium</v>
          </cell>
          <cell r="E28279" t="str">
            <v>Chirag Dubal</v>
          </cell>
          <cell r="F28279" t="str">
            <v>Shraddha Dighe</v>
          </cell>
          <cell r="G28279">
            <v>46146.746527777781</v>
          </cell>
          <cell r="H28279">
            <v>46151.763888888891</v>
          </cell>
        </row>
        <row r="28280">
          <cell r="A28280" t="str">
            <v>UCW-30630</v>
          </cell>
          <cell r="B28280" t="str">
            <v>Tata Cliq - April New Listings</v>
          </cell>
          <cell r="C28280" t="str">
            <v>CLOSED</v>
          </cell>
          <cell r="D28280" t="str">
            <v>Medium</v>
          </cell>
          <cell r="E28280" t="str">
            <v>Chirag Dubal</v>
          </cell>
          <cell r="F28280" t="str">
            <v>Shraddha Dighe</v>
          </cell>
          <cell r="G28280">
            <v>46146.745138888888</v>
          </cell>
          <cell r="H28280">
            <v>46154.51458333333</v>
          </cell>
        </row>
        <row r="28281">
          <cell r="A28281" t="str">
            <v>UCW-30629</v>
          </cell>
          <cell r="B28281" t="str">
            <v>New Chapter Series 10ML</v>
          </cell>
          <cell r="C28281" t="str">
            <v>CLOSED</v>
          </cell>
          <cell r="D28281" t="str">
            <v>Medium</v>
          </cell>
          <cell r="E28281" t="str">
            <v>Chirag Dubal</v>
          </cell>
          <cell r="F28281" t="str">
            <v>Shraddha Dighe</v>
          </cell>
          <cell r="G28281">
            <v>46146.740277777775</v>
          </cell>
          <cell r="H28281">
            <v>46155.701388888891</v>
          </cell>
        </row>
        <row r="28282">
          <cell r="A28282" t="str">
            <v>UCW-30622</v>
          </cell>
          <cell r="B28282" t="str">
            <v>CLONE - ENRICH_Arata 3.0 Catalogue Revision - 14 April</v>
          </cell>
          <cell r="C28282" t="str">
            <v>CLOSED</v>
          </cell>
          <cell r="D28282" t="str">
            <v>Medium</v>
          </cell>
          <cell r="E28282" t="str">
            <v>Chirag Dubal</v>
          </cell>
          <cell r="F28282" t="str">
            <v>Shraddha Dighe</v>
          </cell>
          <cell r="G28282">
            <v>46146.701388888891</v>
          </cell>
          <cell r="H28282">
            <v>46178.80972222222</v>
          </cell>
        </row>
        <row r="28283">
          <cell r="A28283" t="str">
            <v>UCW-30619</v>
          </cell>
          <cell r="B28283" t="str">
            <v>Lancome Fragrance Duo Kit_TCL</v>
          </cell>
          <cell r="C28283" t="str">
            <v>CLOSED Due to Inactive/Insufficient Information</v>
          </cell>
          <cell r="D28283" t="str">
            <v>Medium</v>
          </cell>
          <cell r="E28283" t="str">
            <v>Chirag Dubal</v>
          </cell>
          <cell r="F28283" t="str">
            <v>Shraddha Dighe</v>
          </cell>
          <cell r="G28283">
            <v>46146.689583333333</v>
          </cell>
          <cell r="H28283">
            <v>46155.736111111109</v>
          </cell>
        </row>
        <row r="28284">
          <cell r="A28284" t="str">
            <v>UCW-30617</v>
          </cell>
          <cell r="B28284" t="str">
            <v>ENRICH_IMAGE UPDATE.</v>
          </cell>
          <cell r="C28284" t="str">
            <v>CLOSED</v>
          </cell>
          <cell r="D28284" t="str">
            <v>Medium</v>
          </cell>
          <cell r="E28284" t="str">
            <v>Chirag Dubal</v>
          </cell>
          <cell r="F28284" t="str">
            <v>Shraddha Dighe</v>
          </cell>
          <cell r="G28284">
            <v>46146.685416666667</v>
          </cell>
          <cell r="H28284">
            <v>46155.944444444445</v>
          </cell>
        </row>
        <row r="28285">
          <cell r="A28285" t="str">
            <v>UCW-30612</v>
          </cell>
          <cell r="B28285" t="str">
            <v>CLONE - Vantier Shoes - 7th April 26 - 129308 - New collection - Luxury</v>
          </cell>
          <cell r="C28285" t="str">
            <v>CLOSED Due to Inactive/Insufficient Information</v>
          </cell>
          <cell r="D28285" t="str">
            <v>Medium</v>
          </cell>
          <cell r="E28285" t="str">
            <v>netscribes</v>
          </cell>
          <cell r="F28285" t="str">
            <v>netscribes</v>
          </cell>
          <cell r="G28285">
            <v>46146.647916666669</v>
          </cell>
          <cell r="H28285">
            <v>46167.76666666667</v>
          </cell>
        </row>
        <row r="28286">
          <cell r="A28286" t="str">
            <v>UCW-30610</v>
          </cell>
          <cell r="B28286" t="str">
            <v>ERROR_Image update Required 30.04.2026</v>
          </cell>
          <cell r="C28286" t="str">
            <v>CLOSED</v>
          </cell>
          <cell r="D28286" t="str">
            <v>Medium</v>
          </cell>
          <cell r="E28286" t="str">
            <v>Chirag Dubal</v>
          </cell>
          <cell r="F28286" t="str">
            <v>catalogue_repo</v>
          </cell>
          <cell r="G28286">
            <v>46146.645833333336</v>
          </cell>
          <cell r="H28286">
            <v>46162.520138888889</v>
          </cell>
        </row>
        <row r="28287">
          <cell r="A28287" t="str">
            <v>UCW-30609</v>
          </cell>
          <cell r="B28287" t="str">
            <v>Soulflower x TataCliq Connect</v>
          </cell>
          <cell r="C28287" t="str">
            <v>CLOSED Due to Inactive/Insufficient Information</v>
          </cell>
          <cell r="D28287" t="str">
            <v>Medium</v>
          </cell>
          <cell r="E28287" t="str">
            <v>Chirag Dubal</v>
          </cell>
          <cell r="F28287" t="str">
            <v>Shraddha Dighe</v>
          </cell>
          <cell r="G28287">
            <v>46146.632638888892</v>
          </cell>
          <cell r="H28287">
            <v>46167.470138888886</v>
          </cell>
        </row>
        <row r="28288">
          <cell r="A28288" t="str">
            <v>UCW-30607</v>
          </cell>
          <cell r="B28288" t="str">
            <v>ENRICH_The Sleep Company + Mattresses (/Home/Bed/Pillow &amp; Mattresses/Mattresses)+ 127275+ 15th April 2026</v>
          </cell>
          <cell r="C28288" t="str">
            <v>CLOSED</v>
          </cell>
          <cell r="D28288" t="str">
            <v>Medium</v>
          </cell>
          <cell r="E28288" t="str">
            <v>Chirag Dubal</v>
          </cell>
          <cell r="F28288" t="str">
            <v>Shraddha Dighe</v>
          </cell>
          <cell r="G28288">
            <v>46146.627083333333</v>
          </cell>
          <cell r="H28288">
            <v>46151.652083333334</v>
          </cell>
        </row>
        <row r="28289">
          <cell r="A28289" t="str">
            <v>UCW-30605</v>
          </cell>
          <cell r="B28289" t="str">
            <v>ENRICH_The Sleep Company + Furniture (Home /Home / Furniture / Chairs)+127275 -  30th April 2026</v>
          </cell>
          <cell r="C28289" t="str">
            <v>CLOSED</v>
          </cell>
          <cell r="D28289" t="str">
            <v>Medium</v>
          </cell>
          <cell r="E28289" t="str">
            <v>Chirag Dubal</v>
          </cell>
          <cell r="F28289" t="str">
            <v>Shraddha Dighe</v>
          </cell>
          <cell r="G28289">
            <v>46146.624305555553</v>
          </cell>
          <cell r="H28289">
            <v>46151.634027777778</v>
          </cell>
        </row>
        <row r="28290">
          <cell r="A28290" t="str">
            <v>UCW-30603</v>
          </cell>
          <cell r="B28290" t="str">
            <v>3rd Batch for Cataloguing 45 products</v>
          </cell>
          <cell r="C28290" t="str">
            <v>CLOSED</v>
          </cell>
          <cell r="D28290" t="str">
            <v>Medium</v>
          </cell>
          <cell r="E28290" t="str">
            <v>Chirag Dubal</v>
          </cell>
          <cell r="F28290" t="str">
            <v>Shraddha Dighe</v>
          </cell>
          <cell r="G28290">
            <v>46146.618750000001</v>
          </cell>
          <cell r="H28290">
            <v>46172.625</v>
          </cell>
        </row>
        <row r="28291">
          <cell r="A28291" t="str">
            <v>UCW-30602</v>
          </cell>
          <cell r="B28291" t="str">
            <v>Foxtale x Tatacliq Hula Hoop rollon Flora New Listings</v>
          </cell>
          <cell r="C28291" t="str">
            <v>CLOSED</v>
          </cell>
          <cell r="D28291" t="str">
            <v>Medium</v>
          </cell>
          <cell r="E28291" t="str">
            <v>Chirag Dubal</v>
          </cell>
          <cell r="F28291" t="str">
            <v>Shraddha Dighe</v>
          </cell>
          <cell r="G28291">
            <v>46146.616666666669</v>
          </cell>
          <cell r="H28291">
            <v>46164.769444444442</v>
          </cell>
        </row>
        <row r="28292">
          <cell r="A28292" t="str">
            <v>UCW-30599</v>
          </cell>
          <cell r="B28292" t="str">
            <v>ERROR_PUMA Accessories_Footwear_Apparel 124130 &amp; 125381 New Listing 12-02-2026_NC</v>
          </cell>
          <cell r="C28292" t="str">
            <v>CLOSED</v>
          </cell>
          <cell r="D28292" t="str">
            <v>Medium</v>
          </cell>
          <cell r="E28292" t="str">
            <v>netscribes</v>
          </cell>
          <cell r="F28292" t="str">
            <v>netscribes</v>
          </cell>
          <cell r="G28292">
            <v>46146.588888888888</v>
          </cell>
          <cell r="H28292">
            <v>46174.586805555555</v>
          </cell>
        </row>
        <row r="28293">
          <cell r="A28293" t="str">
            <v>UCW-30574</v>
          </cell>
          <cell r="B28293" t="str">
            <v>New Listing | CareVeda x TataCliq | 15th April 2026</v>
          </cell>
          <cell r="C28293" t="str">
            <v>CLOSED</v>
          </cell>
          <cell r="D28293" t="str">
            <v>Medium</v>
          </cell>
          <cell r="E28293" t="str">
            <v>Chirag Dubal</v>
          </cell>
          <cell r="F28293" t="str">
            <v>Shraddha Dighe</v>
          </cell>
          <cell r="G28293">
            <v>46146.53402777778</v>
          </cell>
          <cell r="H28293">
            <v>46172.626388888886</v>
          </cell>
        </row>
        <row r="28294">
          <cell r="A28294" t="str">
            <v>UCW-30557</v>
          </cell>
          <cell r="B28294" t="str">
            <v>Tata Cliq Luxury  - New listing - Fragrance MDP (GWP) 02-05-2026</v>
          </cell>
          <cell r="C28294" t="str">
            <v>CLOSED</v>
          </cell>
          <cell r="D28294" t="str">
            <v>Medium</v>
          </cell>
          <cell r="E28294" t="str">
            <v>Chirag Dubal</v>
          </cell>
          <cell r="F28294" t="str">
            <v>Shraddha Dighe</v>
          </cell>
          <cell r="G28294">
            <v>46146.480555555558</v>
          </cell>
          <cell r="H28294">
            <v>46172.626388888886</v>
          </cell>
        </row>
        <row r="28295">
          <cell r="A28295" t="str">
            <v>UCW-30555</v>
          </cell>
          <cell r="B28295" t="str">
            <v>Error_Andon Cord | Thrice Wrong Product Delivered | Allen Cooper</v>
          </cell>
          <cell r="C28295" t="str">
            <v>CLOSED</v>
          </cell>
          <cell r="D28295" t="str">
            <v>Medium</v>
          </cell>
          <cell r="E28295" t="str">
            <v>Chirag Dubal</v>
          </cell>
          <cell r="F28295" t="str">
            <v>Reagan D’souza</v>
          </cell>
          <cell r="G28295">
            <v>46146.476388888892</v>
          </cell>
          <cell r="H28295">
            <v>46158.538194444445</v>
          </cell>
        </row>
        <row r="28296">
          <cell r="A28296" t="str">
            <v>UCW-30550</v>
          </cell>
          <cell r="B28296" t="str">
            <v>Skechers Add now catalogue dated 15th April 2026</v>
          </cell>
          <cell r="C28296" t="str">
            <v>CLOSED</v>
          </cell>
          <cell r="D28296" t="str">
            <v>Medium</v>
          </cell>
          <cell r="E28296" t="str">
            <v>Chirag Dubal</v>
          </cell>
          <cell r="F28296" t="str">
            <v>netscribes</v>
          </cell>
          <cell r="G28296">
            <v>46144.630555555559</v>
          </cell>
          <cell r="H28296">
            <v>46172.638888888891</v>
          </cell>
        </row>
        <row r="28297">
          <cell r="A28297" t="str">
            <v>UCW-30544</v>
          </cell>
          <cell r="B28297" t="str">
            <v>Error_Hoversoul Batch -9_NC</v>
          </cell>
          <cell r="C28297" t="str">
            <v>CLOSED</v>
          </cell>
          <cell r="D28297" t="str">
            <v>Medium</v>
          </cell>
          <cell r="E28297" t="str">
            <v>Chirag Dubal</v>
          </cell>
          <cell r="F28297" t="str">
            <v>Reagan D’souza</v>
          </cell>
          <cell r="G28297">
            <v>46144.609722222223</v>
          </cell>
          <cell r="H28297">
            <v>46155.662499999999</v>
          </cell>
        </row>
        <row r="28298">
          <cell r="A28298" t="str">
            <v>UCW-30543</v>
          </cell>
          <cell r="B28298" t="str">
            <v>Enrichment_Tata Cliq  - Image Update - Banderas (29-04-2026)</v>
          </cell>
          <cell r="C28298" t="str">
            <v>CLOSED</v>
          </cell>
          <cell r="D28298" t="str">
            <v>Medium</v>
          </cell>
          <cell r="E28298" t="str">
            <v>Chirag Dubal</v>
          </cell>
          <cell r="F28298" t="str">
            <v>Reagan D’souza</v>
          </cell>
          <cell r="G28298">
            <v>46144.603472222225</v>
          </cell>
          <cell r="H28298">
            <v>46161.7</v>
          </cell>
        </row>
        <row r="28299">
          <cell r="A28299" t="str">
            <v>UCW-30537</v>
          </cell>
          <cell r="B28299" t="str">
            <v>ENRICH_Image Update: Charcoal Peel Off Mask // Tatacliq</v>
          </cell>
          <cell r="C28299" t="str">
            <v>CLOSED</v>
          </cell>
          <cell r="D28299" t="str">
            <v>Medium</v>
          </cell>
          <cell r="E28299" t="str">
            <v>Chirag Dubal</v>
          </cell>
          <cell r="F28299" t="str">
            <v>Shraddha Dighe</v>
          </cell>
          <cell r="G28299">
            <v>46143.98333333333</v>
          </cell>
          <cell r="H28299">
            <v>46145.745138888888</v>
          </cell>
        </row>
        <row r="28300">
          <cell r="A28300" t="str">
            <v>UCW-30536</v>
          </cell>
          <cell r="B28300" t="str">
            <v>K18 Hair Oil 10ml New Listing</v>
          </cell>
          <cell r="C28300" t="str">
            <v>CLOSED</v>
          </cell>
          <cell r="D28300" t="str">
            <v>Medium</v>
          </cell>
          <cell r="E28300" t="str">
            <v>Chirag Dubal</v>
          </cell>
          <cell r="F28300" t="str">
            <v>Shraddha Dighe</v>
          </cell>
          <cell r="G28300">
            <v>46143.980555555558</v>
          </cell>
          <cell r="H28300">
            <v>46191.669444444444</v>
          </cell>
        </row>
        <row r="28301">
          <cell r="A28301" t="str">
            <v>UCW-30535</v>
          </cell>
          <cell r="B28301" t="str">
            <v>Globus Women's Wear Apparels -  22 Styles - Batch 132 (Brand - Globus Stores Pvt Ltd) (Ethnic Wear) (27.04.2026)</v>
          </cell>
          <cell r="C28301" t="str">
            <v>CLOSED</v>
          </cell>
          <cell r="D28301" t="str">
            <v>Medium</v>
          </cell>
          <cell r="E28301" t="str">
            <v>Chirag Dubal</v>
          </cell>
          <cell r="F28301" t="str">
            <v>Shraddha Dighe</v>
          </cell>
          <cell r="G28301">
            <v>46143.972916666666</v>
          </cell>
          <cell r="H28301">
            <v>46155.737500000003</v>
          </cell>
        </row>
        <row r="28302">
          <cell r="A28302" t="str">
            <v>UCW-30534</v>
          </cell>
          <cell r="B28302" t="str">
            <v>Support Required for Bulk Category-wise Listing Upload - Rajnandini</v>
          </cell>
          <cell r="C28302" t="str">
            <v>CLOSED</v>
          </cell>
          <cell r="D28302" t="str">
            <v>Medium</v>
          </cell>
          <cell r="E28302" t="str">
            <v>Chirag Dubal</v>
          </cell>
          <cell r="F28302" t="str">
            <v>Shraddha Dighe</v>
          </cell>
          <cell r="G28302">
            <v>46143.969444444447</v>
          </cell>
          <cell r="H28302">
            <v>46150.598611111112</v>
          </cell>
        </row>
        <row r="28303">
          <cell r="A28303" t="str">
            <v>UCW-30533</v>
          </cell>
          <cell r="B28303" t="str">
            <v>22 Pro Listing File ( SS26)</v>
          </cell>
          <cell r="C28303" t="str">
            <v>CLOSED</v>
          </cell>
          <cell r="D28303" t="str">
            <v>Medium</v>
          </cell>
          <cell r="E28303" t="str">
            <v>Chirag Dubal</v>
          </cell>
          <cell r="F28303" t="str">
            <v>Shraddha Dighe</v>
          </cell>
          <cell r="G28303">
            <v>46143.946527777778</v>
          </cell>
          <cell r="H28303">
            <v>46155.737500000003</v>
          </cell>
        </row>
        <row r="28304">
          <cell r="A28304" t="str">
            <v>UCW-30531</v>
          </cell>
          <cell r="B28304" t="str">
            <v>Libas Apparel 127532 29-04-2026 (NEW CATALOGUE)</v>
          </cell>
          <cell r="C28304" t="str">
            <v>CLOSED</v>
          </cell>
          <cell r="D28304" t="str">
            <v>Medium</v>
          </cell>
          <cell r="E28304" t="str">
            <v>Chirag Dubal</v>
          </cell>
          <cell r="F28304" t="str">
            <v>Shraddha Dighe</v>
          </cell>
          <cell r="G28304">
            <v>46143.898611111108</v>
          </cell>
          <cell r="H28304">
            <v>46172.506944444445</v>
          </cell>
        </row>
        <row r="28305">
          <cell r="A28305" t="str">
            <v>UCW-30530</v>
          </cell>
          <cell r="B28305" t="str">
            <v>Inventory Report : Titan || Tata Cliq</v>
          </cell>
          <cell r="C28305" t="str">
            <v>CLOSED</v>
          </cell>
          <cell r="D28305" t="str">
            <v>Medium</v>
          </cell>
          <cell r="E28305" t="str">
            <v>netscribes</v>
          </cell>
          <cell r="F28305" t="str">
            <v>Shraddha Dighe</v>
          </cell>
          <cell r="G28305">
            <v>46143.864583333336</v>
          </cell>
          <cell r="H28305">
            <v>46155.737500000003</v>
          </cell>
        </row>
        <row r="28306">
          <cell r="A28306" t="str">
            <v>UCW-30523</v>
          </cell>
          <cell r="B28306" t="str">
            <v>TQ | Brand: Converse | Catalog Listing | SP26 Elevation Style.</v>
          </cell>
          <cell r="C28306" t="str">
            <v>CLOSED</v>
          </cell>
          <cell r="D28306" t="str">
            <v>Medium</v>
          </cell>
          <cell r="E28306" t="str">
            <v>Chirag Dubal</v>
          </cell>
          <cell r="F28306" t="str">
            <v>Shloka Chakre</v>
          </cell>
          <cell r="G28306">
            <v>46143.80972222222</v>
          </cell>
          <cell r="H28306">
            <v>46147.779861111114</v>
          </cell>
        </row>
        <row r="28307">
          <cell r="A28307" t="str">
            <v>UCW-30497</v>
          </cell>
          <cell r="B28307" t="str">
            <v>Brand Name: SaintG, Category: Footwear, Seller Code: 128447/128537, Listing Type: New Listing, No of SKus:468 No of Options:78 Date:15.04.2026</v>
          </cell>
          <cell r="C28307" t="str">
            <v>CLOSED</v>
          </cell>
          <cell r="D28307" t="str">
            <v>Medium</v>
          </cell>
          <cell r="E28307" t="str">
            <v>netscribes</v>
          </cell>
          <cell r="F28307" t="str">
            <v>Sushma Ram</v>
          </cell>
          <cell r="G28307">
            <v>46143.657638888886</v>
          </cell>
          <cell r="H28307">
            <v>46155.713194444441</v>
          </cell>
        </row>
        <row r="28308">
          <cell r="A28308" t="str">
            <v>UCW-30488</v>
          </cell>
          <cell r="B28308" t="str">
            <v>New Listings For Gold (21/04/2026)</v>
          </cell>
          <cell r="C28308" t="str">
            <v>CLOSED</v>
          </cell>
          <cell r="D28308" t="str">
            <v>Medium</v>
          </cell>
          <cell r="E28308" t="str">
            <v>netscribes</v>
          </cell>
          <cell r="F28308" t="str">
            <v>Sushma Ram</v>
          </cell>
          <cell r="G28308">
            <v>46143.584722222222</v>
          </cell>
          <cell r="H28308">
            <v>46155.713194444441</v>
          </cell>
        </row>
        <row r="28309">
          <cell r="A28309" t="str">
            <v>UCW-30480</v>
          </cell>
          <cell r="B28309" t="str">
            <v>Enrich_Request for Product Image Update</v>
          </cell>
          <cell r="C28309" t="str">
            <v>CLOSED</v>
          </cell>
          <cell r="D28309" t="str">
            <v>Medium</v>
          </cell>
          <cell r="E28309" t="str">
            <v>Chirag Dubal</v>
          </cell>
          <cell r="F28309" t="str">
            <v>Simi Raichel Zachariah</v>
          </cell>
          <cell r="G28309">
            <v>46143.498611111114</v>
          </cell>
          <cell r="H28309">
            <v>46158.65</v>
          </cell>
        </row>
        <row r="28310">
          <cell r="A28310" t="str">
            <v>UCW-30472</v>
          </cell>
          <cell r="B28310" t="str">
            <v>ENRICH_Request for Product Image Update</v>
          </cell>
          <cell r="C28310" t="str">
            <v>CLOSED Due to Inactive/Insufficient Information</v>
          </cell>
          <cell r="D28310" t="str">
            <v>Medium</v>
          </cell>
          <cell r="E28310" t="str">
            <v>netscribes</v>
          </cell>
          <cell r="F28310" t="str">
            <v>Sushma Ram</v>
          </cell>
          <cell r="G28310">
            <v>46143.140972222223</v>
          </cell>
          <cell r="H28310">
            <v>46155.545138888891</v>
          </cell>
        </row>
        <row r="28311">
          <cell r="A28311" t="str">
            <v>UCW-30466</v>
          </cell>
          <cell r="B28311" t="str">
            <v>Necklace category file for Listing in TATA CLIQ</v>
          </cell>
          <cell r="C28311" t="str">
            <v>CLOSED</v>
          </cell>
          <cell r="D28311" t="str">
            <v>Medium</v>
          </cell>
          <cell r="E28311" t="str">
            <v>Sushma Ram</v>
          </cell>
          <cell r="F28311" t="str">
            <v>Sushma Ram</v>
          </cell>
          <cell r="G28311">
            <v>46143.041666666664</v>
          </cell>
          <cell r="H28311">
            <v>46155.713888888888</v>
          </cell>
        </row>
        <row r="28312">
          <cell r="A28312" t="str">
            <v>UCW-30457</v>
          </cell>
          <cell r="B28312" t="str">
            <v>Dyson GWP Listing - May Sale'26</v>
          </cell>
          <cell r="C28312" t="str">
            <v>CLOSED</v>
          </cell>
          <cell r="D28312" t="str">
            <v>Medium</v>
          </cell>
          <cell r="E28312" t="str">
            <v>Chirag Dubal</v>
          </cell>
          <cell r="F28312" t="str">
            <v>Shloka Chakre</v>
          </cell>
          <cell r="G28312">
            <v>46142.795138888891</v>
          </cell>
          <cell r="H28312">
            <v>46155.714583333334</v>
          </cell>
        </row>
        <row r="28313">
          <cell r="A28313" t="str">
            <v>UCW-30456</v>
          </cell>
          <cell r="B28313" t="str">
            <v>CLONE - April New Line Sheet</v>
          </cell>
          <cell r="C28313" t="str">
            <v>CLOSED</v>
          </cell>
          <cell r="D28313" t="str">
            <v>Medium</v>
          </cell>
          <cell r="E28313" t="str">
            <v>netscribes</v>
          </cell>
          <cell r="F28313" t="str">
            <v>Sushma Ram</v>
          </cell>
          <cell r="G28313">
            <v>46142.788194444445</v>
          </cell>
          <cell r="H28313">
            <v>46149.65902777778</v>
          </cell>
        </row>
        <row r="28314">
          <cell r="A28314" t="str">
            <v>UCW-30454</v>
          </cell>
          <cell r="B28314" t="str">
            <v>75 Articles || New Listing For INC.5 || TataCliq</v>
          </cell>
          <cell r="C28314" t="str">
            <v>CLOSED Due to Inactive/Insufficient Information</v>
          </cell>
          <cell r="D28314" t="str">
            <v>Medium</v>
          </cell>
          <cell r="E28314" t="str">
            <v>netscribes</v>
          </cell>
          <cell r="F28314" t="str">
            <v>Sushma Ram</v>
          </cell>
          <cell r="G28314">
            <v>46142.775694444441</v>
          </cell>
          <cell r="H28314">
            <v>46158.63958333333</v>
          </cell>
        </row>
        <row r="28315">
          <cell r="A28315" t="str">
            <v>UCW-30452</v>
          </cell>
          <cell r="B28315" t="str">
            <v>Error_Old Listing – Images Not Reflecting</v>
          </cell>
          <cell r="C28315" t="str">
            <v>CLOSED</v>
          </cell>
          <cell r="D28315" t="str">
            <v>Medium</v>
          </cell>
          <cell r="E28315" t="str">
            <v>Chirag Dubal</v>
          </cell>
          <cell r="F28315" t="str">
            <v>Reagan D’souza</v>
          </cell>
          <cell r="G28315">
            <v>46142.754861111112</v>
          </cell>
          <cell r="H28315">
            <v>46155.683333333334</v>
          </cell>
        </row>
        <row r="28316">
          <cell r="A28316" t="str">
            <v>UCW-30447</v>
          </cell>
          <cell r="B28316" t="str">
            <v>Pantaloons/Men Women/Kids/Non Apparel Footwear/New Listing/SKU 136/Options 23| 28th April'2026</v>
          </cell>
          <cell r="C28316" t="str">
            <v>CLOSED</v>
          </cell>
          <cell r="D28316" t="str">
            <v>Medium</v>
          </cell>
          <cell r="E28316" t="str">
            <v>Chirag Dubal</v>
          </cell>
          <cell r="F28316" t="str">
            <v>Simi Raichel Zachariah</v>
          </cell>
          <cell r="G28316">
            <v>46142.734027777777</v>
          </cell>
          <cell r="H28316">
            <v>46155.71597222222</v>
          </cell>
        </row>
        <row r="28317">
          <cell r="A28317" t="str">
            <v>UCW-30441</v>
          </cell>
          <cell r="B28317" t="str">
            <v>The Souled Store Footwear 123858 20-04-2026</v>
          </cell>
          <cell r="C28317" t="str">
            <v>CLOSED Due to Inactive/Insufficient Information</v>
          </cell>
          <cell r="D28317" t="str">
            <v>Medium</v>
          </cell>
          <cell r="E28317" t="str">
            <v>Chirag Dubal</v>
          </cell>
          <cell r="F28317" t="str">
            <v>Reagan D’souza</v>
          </cell>
          <cell r="G28317">
            <v>46142.67291666667</v>
          </cell>
          <cell r="H28317">
            <v>46151.602083333331</v>
          </cell>
        </row>
        <row r="28318">
          <cell r="A28318" t="str">
            <v>UCW-30438</v>
          </cell>
          <cell r="B28318" t="str">
            <v>Woodland / Footwear / 129 sku's / 19 Options / 29-04-26</v>
          </cell>
          <cell r="C28318" t="str">
            <v>CLOSED</v>
          </cell>
          <cell r="D28318" t="str">
            <v>Medium</v>
          </cell>
          <cell r="E28318" t="str">
            <v>Chirag Dubal</v>
          </cell>
          <cell r="F28318" t="str">
            <v>Reagan D’souza</v>
          </cell>
          <cell r="G28318">
            <v>46142.615277777775</v>
          </cell>
          <cell r="H28318">
            <v>46155.716666666667</v>
          </cell>
        </row>
        <row r="28319">
          <cell r="A28319" t="str">
            <v>UCW-30432</v>
          </cell>
          <cell r="B28319" t="str">
            <v>Tata Cliq New Listing - Sebamed 400 ml shampoo</v>
          </cell>
          <cell r="C28319" t="str">
            <v>CLOSED Due to Inactive/Insufficient Information</v>
          </cell>
          <cell r="D28319" t="str">
            <v>Medium</v>
          </cell>
          <cell r="E28319" t="str">
            <v>Chirag Dubal</v>
          </cell>
          <cell r="F28319" t="str">
            <v>Simi Raichel Zachariah</v>
          </cell>
          <cell r="G28319">
            <v>46142.54791666667</v>
          </cell>
          <cell r="H28319">
            <v>46148.498611111114</v>
          </cell>
        </row>
        <row r="28320">
          <cell r="A28320" t="str">
            <v>UCW-30425</v>
          </cell>
          <cell r="B28320" t="str">
            <v>Enrich_MNY | Cloudtopia Spell Update | TATACLIQ</v>
          </cell>
          <cell r="C28320" t="str">
            <v>CLOSED</v>
          </cell>
          <cell r="D28320" t="str">
            <v>Medium</v>
          </cell>
          <cell r="E28320" t="str">
            <v>Chirag Dubal</v>
          </cell>
          <cell r="F28320" t="str">
            <v>Simi Raichel Zachariah</v>
          </cell>
          <cell r="G28320">
            <v>46142.492361111108</v>
          </cell>
          <cell r="H28320">
            <v>46145.743055555555</v>
          </cell>
        </row>
        <row r="28321">
          <cell r="A28321" t="str">
            <v>UCW-30420</v>
          </cell>
          <cell r="B28321" t="str">
            <v xml:space="preserve">Versace - Platform Addition </v>
          </cell>
          <cell r="C28321" t="str">
            <v>CLOSED</v>
          </cell>
          <cell r="D28321" t="str">
            <v>Medium</v>
          </cell>
          <cell r="E28321" t="str">
            <v>Chirag Dubal</v>
          </cell>
          <cell r="F28321" t="str">
            <v>Simi Raichel Zachariah</v>
          </cell>
          <cell r="G28321">
            <v>46142.427083333336</v>
          </cell>
          <cell r="H28321">
            <v>46155.718055555553</v>
          </cell>
        </row>
        <row r="28322">
          <cell r="A28322" t="str">
            <v>UCW-30418</v>
          </cell>
          <cell r="B28322" t="str">
            <v>CLONE - Footwear Input format - 81 Options - Zeesh</v>
          </cell>
          <cell r="C28322" t="str">
            <v>CLOSED</v>
          </cell>
          <cell r="D28322" t="str">
            <v>Medium</v>
          </cell>
          <cell r="E28322" t="str">
            <v>Chirag Dubal</v>
          </cell>
          <cell r="F28322" t="str">
            <v>netscribes</v>
          </cell>
          <cell r="G28322">
            <v>46142.385416666664</v>
          </cell>
          <cell r="H28322">
            <v>46149.613888888889</v>
          </cell>
        </row>
        <row r="28323">
          <cell r="A28323" t="str">
            <v>UCW-30410</v>
          </cell>
          <cell r="B28323" t="str">
            <v>Tatacliq Footwear  batch 17 (April) _USPA_28-04-2026</v>
          </cell>
          <cell r="C28323" t="str">
            <v>CLOSED</v>
          </cell>
          <cell r="D28323" t="str">
            <v>Medium</v>
          </cell>
          <cell r="E28323" t="str">
            <v>Chirag Dubal</v>
          </cell>
          <cell r="F28323" t="str">
            <v>Reagan D’souza</v>
          </cell>
          <cell r="G28323">
            <v>46141.864583333336</v>
          </cell>
          <cell r="H28323">
            <v>46148.70208333333</v>
          </cell>
        </row>
        <row r="28324">
          <cell r="A28324" t="str">
            <v>UCW-30399</v>
          </cell>
          <cell r="B28324" t="str">
            <v>New Listings @TataCliq_25.04.2026</v>
          </cell>
          <cell r="C28324" t="str">
            <v>CLOSED Due to Inactive/Insufficient Information</v>
          </cell>
          <cell r="D28324" t="str">
            <v>Medium</v>
          </cell>
          <cell r="E28324" t="str">
            <v>Chirag Dubal</v>
          </cell>
          <cell r="F28324" t="str">
            <v>Reagan D’souza</v>
          </cell>
          <cell r="G28324">
            <v>46141.765277777777</v>
          </cell>
          <cell r="H28324">
            <v>46157.616666666669</v>
          </cell>
        </row>
        <row r="28325">
          <cell r="A28325" t="str">
            <v>UCW-30376</v>
          </cell>
          <cell r="B28325" t="str">
            <v>ENRICH_PDP model images to be removed - ABH Luminous Foundation</v>
          </cell>
          <cell r="C28325" t="str">
            <v>CLOSED</v>
          </cell>
          <cell r="D28325" t="str">
            <v>Medium</v>
          </cell>
          <cell r="E28325" t="str">
            <v>Chirag Dubal</v>
          </cell>
          <cell r="F28325" t="str">
            <v>netscribes</v>
          </cell>
          <cell r="G28325">
            <v>46141.68472222222</v>
          </cell>
          <cell r="H28325">
            <v>46145.738194444442</v>
          </cell>
        </row>
        <row r="28326">
          <cell r="A28326" t="str">
            <v>UCW-30366</v>
          </cell>
          <cell r="B28326" t="str">
            <v>UCW-29715 - Skechers Add now catalogue dated 15th April 2026</v>
          </cell>
          <cell r="C28326" t="str">
            <v>CLOSED</v>
          </cell>
          <cell r="D28326" t="str">
            <v>Medium</v>
          </cell>
          <cell r="E28326" t="str">
            <v>Chirag Dubal</v>
          </cell>
          <cell r="F28326" t="str">
            <v>netscribes</v>
          </cell>
          <cell r="G28326">
            <v>46141.633333333331</v>
          </cell>
          <cell r="H28326">
            <v>46228.90347222222</v>
          </cell>
        </row>
        <row r="28327">
          <cell r="A28327" t="str">
            <v>UCW-30365</v>
          </cell>
          <cell r="B28327" t="str">
            <v xml:space="preserve"> Tata Cliq-Reebok Brand-Footwear -127776 - 29-04-2026</v>
          </cell>
          <cell r="C28327" t="str">
            <v>CLOSED</v>
          </cell>
          <cell r="D28327" t="str">
            <v>Medium</v>
          </cell>
          <cell r="E28327" t="str">
            <v>Chirag Dubal</v>
          </cell>
          <cell r="F28327" t="str">
            <v>Simi Raichel Zachariah</v>
          </cell>
          <cell r="G28327">
            <v>46141.629861111112</v>
          </cell>
          <cell r="H28327">
            <v>46172.505555555559</v>
          </cell>
        </row>
        <row r="28328">
          <cell r="A28328" t="str">
            <v>UCW-30359</v>
          </cell>
          <cell r="B28328" t="str">
            <v>CK One Night Essence - 3 STD - New listing - TATA - 28/4/26</v>
          </cell>
          <cell r="C28328" t="str">
            <v>CLOSED</v>
          </cell>
          <cell r="D28328" t="str">
            <v>Medium</v>
          </cell>
          <cell r="E28328" t="str">
            <v>Chirag Dubal</v>
          </cell>
          <cell r="F28328" t="str">
            <v>Simi Raichel Zachariah</v>
          </cell>
          <cell r="G28328">
            <v>46141.574305555558</v>
          </cell>
          <cell r="H28328">
            <v>46155.737500000003</v>
          </cell>
        </row>
        <row r="28329">
          <cell r="A28329" t="str">
            <v>UCW-30328</v>
          </cell>
          <cell r="B28329" t="str">
            <v>( CHARCHIT/CAVIO ) 48 -New Styles Product data sheet and the Google Drive link for the Product images to go live on Tata Cliq</v>
          </cell>
          <cell r="C28329" t="str">
            <v>CLOSED</v>
          </cell>
          <cell r="D28329" t="str">
            <v>Medium</v>
          </cell>
          <cell r="E28329" t="str">
            <v>Chirag Dubal</v>
          </cell>
          <cell r="F28329" t="str">
            <v>Reagan D’souza</v>
          </cell>
          <cell r="G28329">
            <v>46140.919444444444</v>
          </cell>
          <cell r="H28329">
            <v>46147.745138888888</v>
          </cell>
        </row>
        <row r="28330">
          <cell r="A28330" t="str">
            <v>UCW-30324</v>
          </cell>
          <cell r="B28330" t="str">
            <v>Tata Cliq Footwear Catalogue- Asics | 27th April</v>
          </cell>
          <cell r="C28330" t="str">
            <v>CLOSED</v>
          </cell>
          <cell r="D28330" t="str">
            <v>Medium</v>
          </cell>
          <cell r="E28330" t="str">
            <v>Chirag Dubal</v>
          </cell>
          <cell r="F28330" t="str">
            <v>Reagan D’souza</v>
          </cell>
          <cell r="G28330">
            <v>46140.89166666667</v>
          </cell>
          <cell r="H28330">
            <v>46148.634027777778</v>
          </cell>
        </row>
        <row r="28331">
          <cell r="A28331" t="str">
            <v>UCW-30323</v>
          </cell>
          <cell r="B28331" t="str">
            <v>TATA Cliq Fashion - Migration pending</v>
          </cell>
          <cell r="C28331" t="str">
            <v>CLOSED</v>
          </cell>
          <cell r="D28331" t="str">
            <v>Medium</v>
          </cell>
          <cell r="E28331" t="str">
            <v>Chirag Dubal</v>
          </cell>
          <cell r="F28331" t="str">
            <v>Reagan D’souza</v>
          </cell>
          <cell r="G28331">
            <v>46140.882638888892</v>
          </cell>
          <cell r="H28331">
            <v>46155.576388888891</v>
          </cell>
        </row>
        <row r="28332">
          <cell r="A28332" t="str">
            <v>UCW-30315</v>
          </cell>
          <cell r="B28332" t="str">
            <v>Error_Need to update Correct Brand Name - DIESEL</v>
          </cell>
          <cell r="C28332" t="str">
            <v>CLOSED</v>
          </cell>
          <cell r="D28332" t="str">
            <v>Medium</v>
          </cell>
          <cell r="E28332" t="str">
            <v>netscribes</v>
          </cell>
          <cell r="F28332" t="str">
            <v>Sushma Ram</v>
          </cell>
          <cell r="G28332">
            <v>46140.848611111112</v>
          </cell>
          <cell r="H28332">
            <v>46174.777777777781</v>
          </cell>
        </row>
        <row r="28333">
          <cell r="A28333" t="str">
            <v>UCW-30313</v>
          </cell>
          <cell r="B28333" t="str">
            <v>New Balance Men Apparel 127055 &amp; 126934 New listing 26-04-2026</v>
          </cell>
          <cell r="C28333" t="str">
            <v>CLOSED</v>
          </cell>
          <cell r="D28333" t="str">
            <v>Medium</v>
          </cell>
          <cell r="E28333" t="str">
            <v>Chirag Dubal</v>
          </cell>
          <cell r="F28333" t="str">
            <v>Shloka Chakre</v>
          </cell>
          <cell r="G28333">
            <v>46140.845138888886</v>
          </cell>
          <cell r="H28333">
            <v>46177.480555555558</v>
          </cell>
        </row>
        <row r="28334">
          <cell r="A28334" t="str">
            <v>UCW-30310</v>
          </cell>
          <cell r="B28334" t="str">
            <v>New Balance Cricket FTW 127055 &amp; 126934 New listing 27-04-2026</v>
          </cell>
          <cell r="C28334" t="str">
            <v>CLOSED</v>
          </cell>
          <cell r="D28334" t="str">
            <v>Medium</v>
          </cell>
          <cell r="E28334" t="str">
            <v>Chirag Dubal</v>
          </cell>
          <cell r="F28334" t="str">
            <v>Shloka Chakre</v>
          </cell>
          <cell r="G28334">
            <v>46140.833333333336</v>
          </cell>
          <cell r="H28334">
            <v>46155.816666666666</v>
          </cell>
        </row>
        <row r="28335">
          <cell r="A28335" t="str">
            <v>UCW-30304</v>
          </cell>
          <cell r="B28335" t="str">
            <v>RHE Cosmetics and MAKEUP by Siti + New Listing (Adhoc) + Beauty + 129212 + 28 April</v>
          </cell>
          <cell r="C28335" t="str">
            <v>CLOSED Due to Inactive/Insufficient Information</v>
          </cell>
          <cell r="D28335" t="str">
            <v>Medium</v>
          </cell>
          <cell r="E28335" t="str">
            <v>Chirag Dubal</v>
          </cell>
          <cell r="F28335" t="str">
            <v>Simi Raichel Zachariah</v>
          </cell>
          <cell r="G28335">
            <v>46140.818749999999</v>
          </cell>
          <cell r="H28335">
            <v>46155.816666666666</v>
          </cell>
        </row>
        <row r="28336">
          <cell r="A28336" t="str">
            <v>UCW-30302</v>
          </cell>
          <cell r="B28336" t="str">
            <v>Redchief_Sport Shoes_123781_270426</v>
          </cell>
          <cell r="C28336" t="str">
            <v>CLOSED</v>
          </cell>
          <cell r="D28336" t="str">
            <v>Medium</v>
          </cell>
          <cell r="E28336" t="str">
            <v>Chirag Dubal</v>
          </cell>
          <cell r="F28336" t="str">
            <v>Reagan D’souza</v>
          </cell>
          <cell r="G28336">
            <v>46140.814583333333</v>
          </cell>
          <cell r="H28336">
            <v>46172.505555555559</v>
          </cell>
        </row>
        <row r="28337">
          <cell r="A28337" t="str">
            <v>UCW-30299</v>
          </cell>
          <cell r="B28337" t="str">
            <v>Tata Cliq Listing_20-04-2026 Lavie Luxe &amp; Lavie Sport Perfume</v>
          </cell>
          <cell r="C28337" t="str">
            <v>CLOSED</v>
          </cell>
          <cell r="D28337" t="str">
            <v>Medium</v>
          </cell>
          <cell r="E28337" t="str">
            <v>Chirag Dubal</v>
          </cell>
          <cell r="F28337" t="str">
            <v>Simi Raichel Zachariah</v>
          </cell>
          <cell r="G28337">
            <v>46140.801388888889</v>
          </cell>
          <cell r="H28337">
            <v>46149.55972222222</v>
          </cell>
        </row>
        <row r="28338">
          <cell r="A28338" t="str">
            <v>UCW-30295</v>
          </cell>
          <cell r="B28338" t="str">
            <v>Platform Addition - Fashion : Brand- Naturica</v>
          </cell>
          <cell r="C28338" t="str">
            <v>CLOSED</v>
          </cell>
          <cell r="D28338" t="str">
            <v>Medium</v>
          </cell>
          <cell r="E28338" t="str">
            <v>Chirag Dubal</v>
          </cell>
          <cell r="F28338" t="str">
            <v>netscribes</v>
          </cell>
          <cell r="G28338">
            <v>46140.78402777778</v>
          </cell>
          <cell r="H28338">
            <v>46155.672222222223</v>
          </cell>
        </row>
        <row r="28339">
          <cell r="A28339" t="str">
            <v>UCW-30291</v>
          </cell>
          <cell r="B28339" t="str">
            <v>Tata Cliq  - New listing - Elie Saab and Nautica (27-04-2026)</v>
          </cell>
          <cell r="C28339" t="str">
            <v>CLOSED</v>
          </cell>
          <cell r="D28339" t="str">
            <v>Medium</v>
          </cell>
          <cell r="E28339" t="str">
            <v>Chirag Dubal</v>
          </cell>
          <cell r="F28339" t="str">
            <v>Simi Raichel Zachariah</v>
          </cell>
          <cell r="G28339">
            <v>46140.765277777777</v>
          </cell>
          <cell r="H28339">
            <v>46155.817361111112</v>
          </cell>
        </row>
        <row r="28340">
          <cell r="A28340" t="str">
            <v>UCW-30288</v>
          </cell>
          <cell r="B28340" t="str">
            <v>Lot 2 SS26 Skechers Footwear-1242 SKUs 263 options 7.4.2026</v>
          </cell>
          <cell r="C28340" t="str">
            <v>CLOSED</v>
          </cell>
          <cell r="D28340" t="str">
            <v>Medium</v>
          </cell>
          <cell r="E28340" t="str">
            <v>Chirag Dubal</v>
          </cell>
          <cell r="F28340" t="str">
            <v>Reagan D’souza</v>
          </cell>
          <cell r="G28340">
            <v>46140.745138888888</v>
          </cell>
          <cell r="H28340">
            <v>46164.794444444444</v>
          </cell>
        </row>
        <row r="28341">
          <cell r="A28341" t="str">
            <v>UCW-30287</v>
          </cell>
          <cell r="B28341" t="str">
            <v>Hoversoul Listing - CS Enterprise  28 Apr 2026 Men Cork Sandal</v>
          </cell>
          <cell r="C28341" t="str">
            <v>CLOSED</v>
          </cell>
          <cell r="D28341" t="str">
            <v>Medium</v>
          </cell>
          <cell r="E28341" t="str">
            <v>Chirag Dubal</v>
          </cell>
          <cell r="F28341" t="str">
            <v>Reagan D’souza</v>
          </cell>
          <cell r="G28341">
            <v>46140.731944444444</v>
          </cell>
          <cell r="H28341">
            <v>46155.817361111112</v>
          </cell>
        </row>
        <row r="28342">
          <cell r="A28342" t="str">
            <v>UCW-30286</v>
          </cell>
          <cell r="B28342" t="str">
            <v>K18 Hair Oil 10ml New Listing</v>
          </cell>
          <cell r="C28342" t="str">
            <v>CLOSED Due to Inactive/Insufficient Information</v>
          </cell>
          <cell r="D28342" t="str">
            <v>Medium</v>
          </cell>
          <cell r="E28342" t="str">
            <v>Chirag Dubal</v>
          </cell>
          <cell r="F28342" t="str">
            <v>Simi Raichel Zachariah</v>
          </cell>
          <cell r="G28342">
            <v>46140.731249999997</v>
          </cell>
          <cell r="H28342">
            <v>46155.818055555559</v>
          </cell>
        </row>
        <row r="28343">
          <cell r="A28343" t="str">
            <v>UCW-30282</v>
          </cell>
          <cell r="B28343" t="str">
            <v>Pantaloons/Men's wear/Women's Western/Women's Ethnic apparel/New Listing/SKU 807/Options 155| 27th April'2026</v>
          </cell>
          <cell r="C28343" t="str">
            <v>CLOSED</v>
          </cell>
          <cell r="D28343" t="str">
            <v>Medium</v>
          </cell>
          <cell r="E28343" t="str">
            <v>Chirag Dubal</v>
          </cell>
          <cell r="F28343" t="str">
            <v>Simi Raichel Zachariah</v>
          </cell>
          <cell r="G28343">
            <v>46140.724305555559</v>
          </cell>
          <cell r="H28343">
            <v>46155.818749999999</v>
          </cell>
        </row>
        <row r="28344">
          <cell r="A28344" t="str">
            <v>UCW-30275</v>
          </cell>
          <cell r="B28344" t="str">
            <v>New Listings_Ahmed Al Maghribi</v>
          </cell>
          <cell r="C28344" t="str">
            <v>CLOSED</v>
          </cell>
          <cell r="D28344" t="str">
            <v>Medium</v>
          </cell>
          <cell r="E28344" t="str">
            <v>Chirag Dubal</v>
          </cell>
          <cell r="F28344" t="str">
            <v>Simi Raichel Zachariah</v>
          </cell>
          <cell r="G28344">
            <v>46140.706250000003</v>
          </cell>
          <cell r="H28344">
            <v>46147.737500000003</v>
          </cell>
        </row>
        <row r="28345">
          <cell r="A28345" t="str">
            <v>UCW-30272</v>
          </cell>
          <cell r="B28345" t="str">
            <v>New Listings | Moisturizers Freebie</v>
          </cell>
          <cell r="C28345" t="str">
            <v>CLOSED</v>
          </cell>
          <cell r="D28345" t="str">
            <v>Medium</v>
          </cell>
          <cell r="E28345" t="str">
            <v>Chirag Dubal</v>
          </cell>
          <cell r="F28345" t="str">
            <v>Simi Raichel Zachariah</v>
          </cell>
          <cell r="G28345">
            <v>46140.699305555558</v>
          </cell>
          <cell r="H28345">
            <v>46154.667361111111</v>
          </cell>
        </row>
        <row r="28346">
          <cell r="A28346" t="str">
            <v>UCW-30269</v>
          </cell>
          <cell r="B28346" t="str">
            <v>MASTER DATA STOCKFOR OFFER</v>
          </cell>
          <cell r="C28346" t="str">
            <v>CLOSED</v>
          </cell>
          <cell r="D28346" t="str">
            <v>Medium</v>
          </cell>
          <cell r="E28346" t="str">
            <v>Chirag Dubal</v>
          </cell>
          <cell r="F28346" t="str">
            <v>netscribes</v>
          </cell>
          <cell r="G28346">
            <v>46140.693055555559</v>
          </cell>
          <cell r="H28346">
            <v>46162.581944444442</v>
          </cell>
        </row>
        <row r="28347">
          <cell r="A28347" t="str">
            <v>UCW-30252</v>
          </cell>
          <cell r="B28347" t="str">
            <v>Braun New Listing  - Tata CLiq</v>
          </cell>
          <cell r="C28347" t="str">
            <v>CLOSED Due to Inactive/Insufficient Information</v>
          </cell>
          <cell r="D28347" t="str">
            <v>Medium</v>
          </cell>
          <cell r="E28347" t="str">
            <v>Chirag Dubal</v>
          </cell>
          <cell r="F28347" t="str">
            <v>Simi Raichel Zachariah</v>
          </cell>
          <cell r="G28347">
            <v>46140.638194444444</v>
          </cell>
          <cell r="H28347">
            <v>46153.436111111114</v>
          </cell>
        </row>
        <row r="28348">
          <cell r="A28348" t="str">
            <v>UCW-30247</v>
          </cell>
          <cell r="B28348" t="str">
            <v>Re: Campus x Tata CliQ ~ New Listings_25.04.2026 Batch-23</v>
          </cell>
          <cell r="C28348" t="str">
            <v>CLOSED</v>
          </cell>
          <cell r="D28348" t="str">
            <v>Medium</v>
          </cell>
          <cell r="E28348" t="str">
            <v>Chirag Dubal</v>
          </cell>
          <cell r="F28348" t="str">
            <v>Reagan D’souza</v>
          </cell>
          <cell r="G28348">
            <v>46140.616666666669</v>
          </cell>
          <cell r="H28348">
            <v>46155.995833333334</v>
          </cell>
        </row>
        <row r="28349">
          <cell r="A28349" t="str">
            <v>UCW-30245</v>
          </cell>
          <cell r="B28349" t="str">
            <v>bugatti  new listings &lt;&gt; TCL - 25-41-2026</v>
          </cell>
          <cell r="C28349" t="str">
            <v>CLOSED</v>
          </cell>
          <cell r="D28349" t="str">
            <v>Medium</v>
          </cell>
          <cell r="E28349" t="str">
            <v>Chirag Dubal</v>
          </cell>
          <cell r="F28349" t="str">
            <v>Reagan D’souza</v>
          </cell>
          <cell r="G28349">
            <v>46140.607638888891</v>
          </cell>
          <cell r="H28349">
            <v>46155.997916666667</v>
          </cell>
        </row>
        <row r="28350">
          <cell r="A28350" t="str">
            <v>UCW-30243</v>
          </cell>
          <cell r="B28350" t="str">
            <v>Enrich_Request to Update Images and Composition</v>
          </cell>
          <cell r="C28350" t="str">
            <v>CLOSED</v>
          </cell>
          <cell r="D28350" t="str">
            <v>Medium</v>
          </cell>
          <cell r="E28350" t="str">
            <v>Chirag Dubal</v>
          </cell>
          <cell r="F28350" t="str">
            <v>Simi Raichel Zachariah</v>
          </cell>
          <cell r="G28350">
            <v>46140.595833333333</v>
          </cell>
          <cell r="H28350">
            <v>46145.690972222219</v>
          </cell>
        </row>
        <row r="28351">
          <cell r="A28351" t="str">
            <v>UCW-30242</v>
          </cell>
          <cell r="B28351" t="str">
            <v>Woodland / Footwear / 91 sku's / 13 Options / 27-04-26</v>
          </cell>
          <cell r="C28351" t="str">
            <v>CLOSED</v>
          </cell>
          <cell r="D28351" t="str">
            <v>Medium</v>
          </cell>
          <cell r="E28351" t="str">
            <v>Chirag Dubal</v>
          </cell>
          <cell r="F28351" t="str">
            <v>Reagan D’souza</v>
          </cell>
          <cell r="G28351">
            <v>46140.589583333334</v>
          </cell>
          <cell r="H28351">
            <v>46155.998611111114</v>
          </cell>
        </row>
        <row r="28352">
          <cell r="A28352" t="str">
            <v>UCW-30238</v>
          </cell>
          <cell r="B28352" t="str">
            <v>Tatacliq Footwear  batch 22 (April) _USPA_24-04-2026</v>
          </cell>
          <cell r="C28352" t="str">
            <v>CLOSED</v>
          </cell>
          <cell r="D28352" t="str">
            <v>Medium</v>
          </cell>
          <cell r="E28352" t="str">
            <v>Chirag Dubal</v>
          </cell>
          <cell r="F28352" t="str">
            <v>Reagan D’souza</v>
          </cell>
          <cell r="G28352">
            <v>46140.527083333334</v>
          </cell>
          <cell r="H28352">
            <v>46155.672222222223</v>
          </cell>
        </row>
        <row r="28353">
          <cell r="A28353" t="str">
            <v>UCW-30230</v>
          </cell>
          <cell r="B28353" t="str">
            <v>NEEMANS+FOOTWEAR+ 125173+ 22-04-2026</v>
          </cell>
          <cell r="C28353" t="str">
            <v>CLOSED</v>
          </cell>
          <cell r="D28353" t="str">
            <v>Medium</v>
          </cell>
          <cell r="E28353" t="str">
            <v>Chirag Dubal</v>
          </cell>
          <cell r="F28353" t="str">
            <v>Shloka Chakre</v>
          </cell>
          <cell r="G28353">
            <v>46140.48333333333</v>
          </cell>
          <cell r="H28353">
            <v>46143.468055555553</v>
          </cell>
        </row>
        <row r="28354">
          <cell r="A28354" t="str">
            <v>UCW-30229</v>
          </cell>
          <cell r="B28354" t="str">
            <v>Tata Cliq  - New listing - DKNY  ( 24/7 ) 24-04-2026</v>
          </cell>
          <cell r="C28354" t="str">
            <v>CLOSED</v>
          </cell>
          <cell r="D28354" t="str">
            <v>Medium</v>
          </cell>
          <cell r="E28354" t="str">
            <v>Chirag Dubal</v>
          </cell>
          <cell r="F28354" t="str">
            <v>Simi Raichel Zachariah</v>
          </cell>
          <cell r="G28354">
            <v>46140.472222222219</v>
          </cell>
          <cell r="H28354">
            <v>46172.504861111112</v>
          </cell>
        </row>
        <row r="28355">
          <cell r="A28355" t="str">
            <v>UCW-30221</v>
          </cell>
          <cell r="B28355" t="str">
            <v>Enrich_Updated EAN Codes and Packaging Changes for Lador - Tatacliq</v>
          </cell>
          <cell r="C28355" t="str">
            <v>CLOSED</v>
          </cell>
          <cell r="D28355" t="str">
            <v>Medium</v>
          </cell>
          <cell r="E28355" t="str">
            <v>Chirag Dubal</v>
          </cell>
          <cell r="F28355" t="str">
            <v>Simi Raichel Zachariah</v>
          </cell>
          <cell r="G28355">
            <v>46140.429861111108</v>
          </cell>
          <cell r="H28355">
            <v>46161.502083333333</v>
          </cell>
        </row>
        <row r="28356">
          <cell r="A28356" t="str">
            <v>UCW-30217</v>
          </cell>
          <cell r="B28356" t="str">
            <v xml:space="preserve">Enrich_PDP Update - TCL </v>
          </cell>
          <cell r="C28356" t="str">
            <v>CLOSED</v>
          </cell>
          <cell r="D28356" t="str">
            <v>Medium</v>
          </cell>
          <cell r="E28356" t="str">
            <v>Chirag Dubal</v>
          </cell>
          <cell r="F28356" t="str">
            <v>Simi Raichel Zachariah</v>
          </cell>
          <cell r="G28356">
            <v>46139.8</v>
          </cell>
          <cell r="H28356">
            <v>46161.738194444442</v>
          </cell>
        </row>
        <row r="28357">
          <cell r="A28357" t="str">
            <v>UCW-30213</v>
          </cell>
          <cell r="B28357" t="str">
            <v>New Listing Template :- 14-04-2026</v>
          </cell>
          <cell r="C28357" t="str">
            <v>CLOSED</v>
          </cell>
          <cell r="D28357" t="str">
            <v>Medium</v>
          </cell>
          <cell r="E28357" t="str">
            <v>Chirag Dubal</v>
          </cell>
          <cell r="F28357" t="str">
            <v>Shloka Chakre</v>
          </cell>
          <cell r="G28357">
            <v>46139.779166666667</v>
          </cell>
          <cell r="H28357">
            <v>46153.459027777775</v>
          </cell>
        </row>
        <row r="28358">
          <cell r="A28358" t="str">
            <v>UCW-30210</v>
          </cell>
          <cell r="B28358" t="str">
            <v>Tata CLiq listing file for women &amp; Mens 21-04-2026</v>
          </cell>
          <cell r="C28358" t="str">
            <v>CLOSED</v>
          </cell>
          <cell r="D28358" t="str">
            <v>Medium</v>
          </cell>
          <cell r="E28358" t="str">
            <v>Chirag Dubal</v>
          </cell>
          <cell r="F28358" t="str">
            <v>Jaibharathi Jagannathan</v>
          </cell>
          <cell r="G28358">
            <v>46139.76666666667</v>
          </cell>
          <cell r="H28358">
            <v>46156.018055555556</v>
          </cell>
        </row>
        <row r="28359">
          <cell r="A28359" t="str">
            <v>UCW-30209</v>
          </cell>
          <cell r="B28359" t="str">
            <v>New Catalogue Sheet - 127573 (22 April 2026)</v>
          </cell>
          <cell r="C28359" t="str">
            <v>CLOSED</v>
          </cell>
          <cell r="D28359" t="str">
            <v>Medium</v>
          </cell>
          <cell r="E28359" t="str">
            <v>Chirag Dubal</v>
          </cell>
          <cell r="F28359" t="str">
            <v>Jaibharathi Jagannathan</v>
          </cell>
          <cell r="G28359">
            <v>46139.759027777778</v>
          </cell>
          <cell r="H28359">
            <v>46172.503472222219</v>
          </cell>
        </row>
        <row r="28360">
          <cell r="A28360" t="str">
            <v>UCW-30202</v>
          </cell>
          <cell r="B28360" t="str">
            <v>New Listings_Afnan Gift Sets</v>
          </cell>
          <cell r="C28360" t="str">
            <v>CLOSED Due to Inactive/Insufficient Information</v>
          </cell>
          <cell r="D28360" t="str">
            <v>Medium</v>
          </cell>
          <cell r="E28360" t="str">
            <v>Chirag Dubal</v>
          </cell>
          <cell r="F28360" t="str">
            <v>Simi Raichel Zachariah</v>
          </cell>
          <cell r="G28360">
            <v>46139.745833333334</v>
          </cell>
          <cell r="H28360">
            <v>46153.435416666667</v>
          </cell>
        </row>
        <row r="28361">
          <cell r="A28361" t="str">
            <v>UCW-30201</v>
          </cell>
          <cell r="B28361" t="str">
            <v xml:space="preserve"> ERROR_Catalogue New errors for the Multibrands Agency (NETSCRIBES) 27th APRIL_NC</v>
          </cell>
          <cell r="C28361" t="str">
            <v>CLOSED</v>
          </cell>
          <cell r="D28361" t="str">
            <v>Highest</v>
          </cell>
          <cell r="E28361" t="str">
            <v>netscribes</v>
          </cell>
          <cell r="F28361" t="str">
            <v>Sushma Ram</v>
          </cell>
          <cell r="G28361">
            <v>46139.744444444441</v>
          </cell>
          <cell r="H28361">
            <v>46172.655555555553</v>
          </cell>
        </row>
        <row r="28362">
          <cell r="A28362" t="str">
            <v>UCW-30197</v>
          </cell>
          <cell r="B28362" t="str">
            <v>Convertable cargo - Listing</v>
          </cell>
          <cell r="C28362" t="str">
            <v>CLOSED</v>
          </cell>
          <cell r="D28362" t="str">
            <v>Medium</v>
          </cell>
          <cell r="E28362" t="str">
            <v>Chirag Dubal</v>
          </cell>
          <cell r="F28362" t="str">
            <v>Simi Raichel Zachariah</v>
          </cell>
          <cell r="G28362">
            <v>46139.73541666667</v>
          </cell>
          <cell r="H28362">
            <v>46172.502083333333</v>
          </cell>
        </row>
        <row r="28363">
          <cell r="A28363" t="str">
            <v>UCW-30194</v>
          </cell>
          <cell r="B28363" t="str">
            <v>Kama Ayurveda GWP Dummy Ean Code Creation</v>
          </cell>
          <cell r="C28363" t="str">
            <v>CLOSED</v>
          </cell>
          <cell r="D28363" t="str">
            <v>Medium</v>
          </cell>
          <cell r="E28363" t="str">
            <v>Chirag Dubal</v>
          </cell>
          <cell r="F28363" t="str">
            <v>Simi Raichel Zachariah</v>
          </cell>
          <cell r="G28363">
            <v>46139.705555555556</v>
          </cell>
          <cell r="H28363">
            <v>46156.020138888889</v>
          </cell>
        </row>
        <row r="28364">
          <cell r="A28364" t="str">
            <v>UCW-30172</v>
          </cell>
          <cell r="B28364" t="str">
            <v>Giva | Silver Jewellery | 125927 | 23-4-2026 (89 Skus)</v>
          </cell>
          <cell r="C28364" t="str">
            <v>CLOSED</v>
          </cell>
          <cell r="D28364" t="str">
            <v>Medium</v>
          </cell>
          <cell r="E28364" t="str">
            <v>Chirag Dubal</v>
          </cell>
          <cell r="F28364" t="str">
            <v>Simi Raichel Zachariah</v>
          </cell>
          <cell r="G28364">
            <v>46139.561111111114</v>
          </cell>
          <cell r="H28364">
            <v>46156.450694444444</v>
          </cell>
        </row>
        <row r="28365">
          <cell r="A28365" t="str">
            <v>UCW-30157</v>
          </cell>
          <cell r="B28365" t="str">
            <v>New Listing / Tata Cliq / 09.04.2026</v>
          </cell>
          <cell r="C28365" t="str">
            <v>CLOSED Due to Inactive/Insufficient Information</v>
          </cell>
          <cell r="D28365" t="str">
            <v>Medium</v>
          </cell>
          <cell r="E28365" t="str">
            <v>Chirag Dubal</v>
          </cell>
          <cell r="F28365" t="str">
            <v>Shraddha Dighe</v>
          </cell>
          <cell r="G28365">
            <v>46138.931944444441</v>
          </cell>
          <cell r="H28365">
            <v>46169.761111111111</v>
          </cell>
        </row>
        <row r="28366">
          <cell r="A28366" t="str">
            <v>UCW-30149</v>
          </cell>
          <cell r="B28366" t="str">
            <v>New Listing Request ( Saint g )</v>
          </cell>
          <cell r="C28366" t="str">
            <v>CLOSED Due to Inactive/Insufficient Information</v>
          </cell>
          <cell r="D28366" t="str">
            <v>Medium</v>
          </cell>
          <cell r="E28366" t="str">
            <v>Chirag Dubal</v>
          </cell>
          <cell r="F28366" t="str">
            <v>Shloka Chakre</v>
          </cell>
          <cell r="G28366">
            <v>46137.932638888888</v>
          </cell>
          <cell r="H28366">
            <v>46155.709722222222</v>
          </cell>
        </row>
        <row r="28367">
          <cell r="A28367" t="str">
            <v>UCW-30144</v>
          </cell>
          <cell r="B28367" t="str">
            <v>My Embrace Bangles Listing</v>
          </cell>
          <cell r="C28367" t="str">
            <v>CLOSED</v>
          </cell>
          <cell r="D28367" t="str">
            <v>Medium</v>
          </cell>
          <cell r="E28367" t="str">
            <v>Chirag Dubal</v>
          </cell>
          <cell r="F28367" t="str">
            <v>Shloka Chakre</v>
          </cell>
          <cell r="G28367">
            <v>46137.90347222222</v>
          </cell>
          <cell r="H28367">
            <v>46172.501388888886</v>
          </cell>
        </row>
        <row r="28368">
          <cell r="A28368" t="str">
            <v>UCW-30139</v>
          </cell>
          <cell r="B28368" t="str">
            <v>Tatacliq New Listing 17-04-2026</v>
          </cell>
          <cell r="C28368" t="str">
            <v>CLOSED</v>
          </cell>
          <cell r="D28368" t="str">
            <v>Medium</v>
          </cell>
          <cell r="E28368" t="str">
            <v>Chirag Dubal</v>
          </cell>
          <cell r="F28368" t="str">
            <v>Shraddha Dighe</v>
          </cell>
          <cell r="G28368">
            <v>46137.87777777778</v>
          </cell>
          <cell r="H28368">
            <v>46172.5</v>
          </cell>
        </row>
        <row r="28369">
          <cell r="A28369" t="str">
            <v>UCW-30133</v>
          </cell>
          <cell r="B28369" t="str">
            <v>Libas Apparel 127532 16-04-2026 (NEW CATALOGUE)</v>
          </cell>
          <cell r="C28369" t="str">
            <v>CLOSED</v>
          </cell>
          <cell r="D28369" t="str">
            <v>Medium</v>
          </cell>
          <cell r="E28369" t="str">
            <v>Chirag Dubal</v>
          </cell>
          <cell r="F28369" t="str">
            <v>Shraddha Dighe</v>
          </cell>
          <cell r="G28369">
            <v>46137.828472222223</v>
          </cell>
          <cell r="H28369">
            <v>46172.499305555553</v>
          </cell>
        </row>
        <row r="28370">
          <cell r="A28370" t="str">
            <v>UCW-30132</v>
          </cell>
          <cell r="B28370" t="str">
            <v>Asics Footwear- New listing I Seller Code- 128139 I 127 Skus I 20 Options I 24-04-2026</v>
          </cell>
          <cell r="C28370" t="str">
            <v>CLOSED Due to Inactive/Insufficient Information</v>
          </cell>
          <cell r="D28370" t="str">
            <v>High</v>
          </cell>
          <cell r="E28370" t="str">
            <v>netscribes</v>
          </cell>
          <cell r="F28370" t="str">
            <v>Sushma Ram</v>
          </cell>
          <cell r="G28370">
            <v>46137.823611111111</v>
          </cell>
          <cell r="H28370">
            <v>46158.448611111111</v>
          </cell>
        </row>
        <row r="28371">
          <cell r="A28371" t="str">
            <v>UCW-30129</v>
          </cell>
          <cell r="B28371" t="str">
            <v>CLONE - Tatacliq Footwear MP-62_Arrow_USPA_14-04-2026</v>
          </cell>
          <cell r="C28371" t="str">
            <v>CLOSED</v>
          </cell>
          <cell r="D28371" t="str">
            <v>Medium</v>
          </cell>
          <cell r="E28371" t="str">
            <v>netscribes</v>
          </cell>
          <cell r="F28371" t="str">
            <v>Sushma Ram</v>
          </cell>
          <cell r="G28371">
            <v>46137.795138888891</v>
          </cell>
          <cell r="H28371">
            <v>46157.71597222222</v>
          </cell>
        </row>
        <row r="28372">
          <cell r="A28372" t="str">
            <v>UCW-30126</v>
          </cell>
          <cell r="B28372" t="str">
            <v>ENRICH_Request for Image Update || 22/04/2026</v>
          </cell>
          <cell r="C28372" t="str">
            <v>CLOSED</v>
          </cell>
          <cell r="D28372" t="str">
            <v>Medium</v>
          </cell>
          <cell r="E28372" t="str">
            <v>Chirag Dubal</v>
          </cell>
          <cell r="F28372" t="str">
            <v>Shraddha Dighe</v>
          </cell>
          <cell r="G28372">
            <v>46137.788194444445</v>
          </cell>
          <cell r="H28372">
            <v>46154.464583333334</v>
          </cell>
        </row>
        <row r="28373">
          <cell r="A28373" t="str">
            <v>UCW-30114</v>
          </cell>
          <cell r="B28373" t="str">
            <v>Tata Cliq Lux - SU'26 Newness Listing Jewellery (Adonis Kommerce - 127636)</v>
          </cell>
          <cell r="C28373" t="str">
            <v>CLOSED</v>
          </cell>
          <cell r="D28373" t="str">
            <v>Medium</v>
          </cell>
          <cell r="E28373" t="str">
            <v>Chirag Dubal</v>
          </cell>
          <cell r="F28373" t="str">
            <v>Shloka Chakre</v>
          </cell>
          <cell r="G28373">
            <v>46137.723611111112</v>
          </cell>
          <cell r="H28373">
            <v>46155.743055555555</v>
          </cell>
        </row>
        <row r="28374">
          <cell r="A28374" t="str">
            <v>UCW-30110</v>
          </cell>
          <cell r="B28374" t="str">
            <v>Tata Cliq-Reebok Brand-Footwear -127776 - 24-04-2026</v>
          </cell>
          <cell r="C28374" t="str">
            <v>CLOSED</v>
          </cell>
          <cell r="D28374" t="str">
            <v>Medium</v>
          </cell>
          <cell r="E28374" t="str">
            <v>Chirag Dubal</v>
          </cell>
          <cell r="F28374" t="str">
            <v>Simi Raichel Zachariah</v>
          </cell>
          <cell r="G28374">
            <v>46137.702777777777</v>
          </cell>
          <cell r="H28374">
            <v>46155.743750000001</v>
          </cell>
        </row>
        <row r="28375">
          <cell r="A28375" t="str">
            <v>UCW-30091</v>
          </cell>
          <cell r="B28375" t="str">
            <v>Tata Cliq  - New listing - Fragrance and Beauty GWP (22-04-2026)</v>
          </cell>
          <cell r="C28375" t="str">
            <v>CLOSED</v>
          </cell>
          <cell r="D28375" t="str">
            <v>Medium</v>
          </cell>
          <cell r="E28375" t="str">
            <v>Chirag Dubal</v>
          </cell>
          <cell r="F28375" t="str">
            <v>Shraddha Dighe</v>
          </cell>
          <cell r="G28375">
            <v>46137.654861111114</v>
          </cell>
          <cell r="H28375">
            <v>46155.75</v>
          </cell>
        </row>
        <row r="28376">
          <cell r="A28376" t="str">
            <v>UCW-30077</v>
          </cell>
          <cell r="B28376" t="str">
            <v>CLONE - ENRICH_PDP model images to be removed - ABH Luminous Foundation</v>
          </cell>
          <cell r="C28376" t="str">
            <v>CLOSED Due to Inactive/Insufficient Information</v>
          </cell>
          <cell r="D28376" t="str">
            <v>Medium</v>
          </cell>
          <cell r="E28376" t="str">
            <v>Chirag Dubal</v>
          </cell>
          <cell r="F28376" t="str">
            <v>Shraddha Dighe</v>
          </cell>
          <cell r="G28376">
            <v>46137.59652777778</v>
          </cell>
          <cell r="H28376">
            <v>46140.468055555553</v>
          </cell>
        </row>
        <row r="28377">
          <cell r="A28377" t="str">
            <v>UCW-30072</v>
          </cell>
          <cell r="B28377" t="str">
            <v>Tata Cliq New Listing | Sebamed GFC new</v>
          </cell>
          <cell r="C28377" t="str">
            <v>CLOSED</v>
          </cell>
          <cell r="D28377" t="str">
            <v>Medium</v>
          </cell>
          <cell r="E28377" t="str">
            <v>Chirag Dubal</v>
          </cell>
          <cell r="F28377" t="str">
            <v>Shraddha Dighe</v>
          </cell>
          <cell r="G28377">
            <v>46137.56527777778</v>
          </cell>
          <cell r="H28377">
            <v>46172.498611111114</v>
          </cell>
        </row>
        <row r="28378">
          <cell r="A28378" t="str">
            <v>UCW-30071</v>
          </cell>
          <cell r="B28378" t="str">
            <v>Tata Cliq  - New listing - Giordano (Gift Set) 21-04-2026</v>
          </cell>
          <cell r="C28378" t="str">
            <v>CLOSED</v>
          </cell>
          <cell r="D28378" t="str">
            <v>Medium</v>
          </cell>
          <cell r="E28378" t="str">
            <v>Chirag Dubal</v>
          </cell>
          <cell r="F28378" t="str">
            <v>Shraddha Dighe</v>
          </cell>
          <cell r="G28378">
            <v>46137.561805555553</v>
          </cell>
          <cell r="H28378">
            <v>46155.750694444447</v>
          </cell>
        </row>
        <row r="28379">
          <cell r="A28379" t="str">
            <v>UCW-30069</v>
          </cell>
          <cell r="B28379" t="str">
            <v>SOMA ESSENTIAL - Cataloguing</v>
          </cell>
          <cell r="C28379" t="str">
            <v>CLOSED Due to Inactive/Insufficient Information</v>
          </cell>
          <cell r="D28379" t="str">
            <v>Medium</v>
          </cell>
          <cell r="E28379" t="str">
            <v>Chirag Dubal</v>
          </cell>
          <cell r="F28379" t="str">
            <v>Shraddha Dighe</v>
          </cell>
          <cell r="G28379">
            <v>46137.560416666667</v>
          </cell>
          <cell r="H28379">
            <v>46177.71875</v>
          </cell>
        </row>
        <row r="28380">
          <cell r="A28380" t="str">
            <v>UCW-30068</v>
          </cell>
          <cell r="B28380" t="str">
            <v>RWB Sunscreen Listing details</v>
          </cell>
          <cell r="C28380" t="str">
            <v>CLOSED</v>
          </cell>
          <cell r="D28380" t="str">
            <v>Medium</v>
          </cell>
          <cell r="E28380" t="str">
            <v>Chirag Dubal</v>
          </cell>
          <cell r="F28380" t="str">
            <v>Shraddha Dighe</v>
          </cell>
          <cell r="G28380">
            <v>46137.558333333334</v>
          </cell>
          <cell r="H28380">
            <v>46148.490972222222</v>
          </cell>
        </row>
        <row r="28381">
          <cell r="A28381" t="str">
            <v>UCW-30067</v>
          </cell>
          <cell r="B28381" t="str">
            <v xml:space="preserve">NPL - JML PRE PACKS </v>
          </cell>
          <cell r="C28381" t="str">
            <v>CLOSED</v>
          </cell>
          <cell r="D28381" t="str">
            <v>Medium</v>
          </cell>
          <cell r="E28381" t="str">
            <v>Chirag Dubal</v>
          </cell>
          <cell r="F28381" t="str">
            <v>Shraddha Dighe</v>
          </cell>
          <cell r="G28381">
            <v>46137.555555555555</v>
          </cell>
          <cell r="H28381">
            <v>46142.785416666666</v>
          </cell>
        </row>
        <row r="28382">
          <cell r="A28382" t="str">
            <v>UCW-30065</v>
          </cell>
          <cell r="B28382" t="str">
            <v>Mediheal Listings | Sqintalk x Tata CLiQ</v>
          </cell>
          <cell r="C28382" t="str">
            <v>CLOSED</v>
          </cell>
          <cell r="D28382" t="str">
            <v>Medium</v>
          </cell>
          <cell r="E28382" t="str">
            <v>Chirag Dubal</v>
          </cell>
          <cell r="F28382" t="str">
            <v>Shraddha Dighe</v>
          </cell>
          <cell r="G28382">
            <v>46137.543749999997</v>
          </cell>
          <cell r="H28382">
            <v>46150.506249999999</v>
          </cell>
        </row>
        <row r="28383">
          <cell r="A28383" t="str">
            <v>UCW-30061</v>
          </cell>
          <cell r="B28383" t="str">
            <v>CLONE - ENRICH_Product image update request.</v>
          </cell>
          <cell r="C28383" t="str">
            <v>CLOSED</v>
          </cell>
          <cell r="D28383" t="str">
            <v>Medium</v>
          </cell>
          <cell r="E28383" t="str">
            <v>Chirag Dubal</v>
          </cell>
          <cell r="F28383" t="str">
            <v>Shraddha Dighe</v>
          </cell>
          <cell r="G28383">
            <v>46137.527083333334</v>
          </cell>
          <cell r="H28383">
            <v>46145.664583333331</v>
          </cell>
        </row>
        <row r="28384">
          <cell r="A28384" t="str">
            <v>UCW-30059</v>
          </cell>
          <cell r="B28384" t="str">
            <v>New SKU Launch - Tata</v>
          </cell>
          <cell r="C28384" t="str">
            <v>CLOSED</v>
          </cell>
          <cell r="D28384" t="str">
            <v>Medium</v>
          </cell>
          <cell r="E28384" t="str">
            <v>Chirag Dubal</v>
          </cell>
          <cell r="F28384" t="str">
            <v>Shraddha Dighe</v>
          </cell>
          <cell r="G28384">
            <v>46137.517361111109</v>
          </cell>
          <cell r="H28384">
            <v>46155.751388888886</v>
          </cell>
        </row>
        <row r="28385">
          <cell r="A28385" t="str">
            <v>UCW-30050</v>
          </cell>
          <cell r="B28385" t="str">
            <v>Error_GWP - Retrigger_NC</v>
          </cell>
          <cell r="C28385" t="str">
            <v>CLOSED</v>
          </cell>
          <cell r="D28385" t="str">
            <v>Medium</v>
          </cell>
          <cell r="E28385" t="str">
            <v>Chirag Dubal</v>
          </cell>
          <cell r="F28385" t="str">
            <v>Simi Raichel Zachariah</v>
          </cell>
          <cell r="G28385">
            <v>46136.793055555558</v>
          </cell>
          <cell r="H28385">
            <v>46154.468055555553</v>
          </cell>
        </row>
        <row r="28386">
          <cell r="A28386" t="str">
            <v>UCW-30042</v>
          </cell>
          <cell r="B28386" t="str">
            <v>CIS SS26 Footwear Catalog Submission (TC) - 23.04.2026</v>
          </cell>
          <cell r="C28386" t="str">
            <v>CLOSED</v>
          </cell>
          <cell r="D28386" t="str">
            <v>High</v>
          </cell>
          <cell r="E28386" t="str">
            <v>netscribes</v>
          </cell>
          <cell r="F28386" t="str">
            <v>Sushma Ram</v>
          </cell>
          <cell r="G28386">
            <v>46136.743750000001</v>
          </cell>
          <cell r="H28386">
            <v>46172.507638888892</v>
          </cell>
        </row>
        <row r="28387">
          <cell r="A28387" t="str">
            <v>UCW-30041</v>
          </cell>
          <cell r="B28387" t="str">
            <v>CLONE - ENRICH_Esskay Beauty | Product Title &amp; Images Update for The Brand Naturica 0604</v>
          </cell>
          <cell r="C28387" t="str">
            <v>CLOSED</v>
          </cell>
          <cell r="D28387" t="str">
            <v>Medium</v>
          </cell>
          <cell r="E28387" t="str">
            <v>netscribes</v>
          </cell>
          <cell r="F28387" t="str">
            <v>Shraddha Dighe</v>
          </cell>
          <cell r="G28387">
            <v>46136.738888888889</v>
          </cell>
          <cell r="H28387">
            <v>46142.555555555555</v>
          </cell>
        </row>
        <row r="28388">
          <cell r="A28388" t="str">
            <v>UCW-30040</v>
          </cell>
          <cell r="B28388" t="str">
            <v>Guess Footwear Men &amp; Women (New) 14 Options 17-04-2026</v>
          </cell>
          <cell r="C28388" t="str">
            <v>CLOSED</v>
          </cell>
          <cell r="D28388" t="str">
            <v>Medium</v>
          </cell>
          <cell r="E28388" t="str">
            <v>Chirag Dubal</v>
          </cell>
          <cell r="F28388" t="str">
            <v>Reagan D’souza</v>
          </cell>
          <cell r="G28388">
            <v>46136.736805555556</v>
          </cell>
          <cell r="H28388">
            <v>46155.753472222219</v>
          </cell>
        </row>
        <row r="28389">
          <cell r="A28389" t="str">
            <v>UCW-30025</v>
          </cell>
          <cell r="B28389" t="str">
            <v>Palladium Footwear 129560 New Listing 36 SKU ( 6 Options ) 15/04/2026.</v>
          </cell>
          <cell r="C28389" t="str">
            <v>CLOSED</v>
          </cell>
          <cell r="D28389" t="str">
            <v>Medium</v>
          </cell>
          <cell r="E28389" t="str">
            <v>Chirag Dubal</v>
          </cell>
          <cell r="F28389" t="str">
            <v>Shloka Chakre</v>
          </cell>
          <cell r="G28389">
            <v>46136.521527777775</v>
          </cell>
          <cell r="H28389">
            <v>46172.508333333331</v>
          </cell>
        </row>
        <row r="28390">
          <cell r="A28390" t="str">
            <v>UCW-29996</v>
          </cell>
          <cell r="B28390" t="str">
            <v>Hoversoul Listing - Handworks Reatail  23 Apr 2026 Women Footwear</v>
          </cell>
          <cell r="C28390" t="str">
            <v>CLOSED</v>
          </cell>
          <cell r="D28390" t="str">
            <v>Medium</v>
          </cell>
          <cell r="E28390" t="str">
            <v>Chirag Dubal</v>
          </cell>
          <cell r="F28390" t="str">
            <v>Shraddha Dighe</v>
          </cell>
          <cell r="G28390">
            <v>46135.689583333333</v>
          </cell>
          <cell r="H28390">
            <v>46155.756944444445</v>
          </cell>
        </row>
        <row r="28391">
          <cell r="A28391" t="str">
            <v>UCW-29991</v>
          </cell>
          <cell r="B28391" t="str">
            <v>Bata Kids footwear new listing on Seller code: 100243 and 127887 - 416 SKus_140 Options - 18-03-2026</v>
          </cell>
          <cell r="C28391" t="str">
            <v>CLOSED</v>
          </cell>
          <cell r="D28391" t="str">
            <v>Medium</v>
          </cell>
          <cell r="E28391" t="str">
            <v>Chirag Dubal</v>
          </cell>
          <cell r="F28391" t="str">
            <v>netscribes</v>
          </cell>
          <cell r="G28391">
            <v>46135.644444444442</v>
          </cell>
          <cell r="H28391">
            <v>46209.769444444442</v>
          </cell>
        </row>
        <row r="28392">
          <cell r="A28392" t="str">
            <v>UCW-29987</v>
          </cell>
          <cell r="B28392" t="str">
            <v xml:space="preserve">CLONE - Hoversoul Batch -8 one style </v>
          </cell>
          <cell r="C28392" t="str">
            <v>CLOSED</v>
          </cell>
          <cell r="D28392" t="str">
            <v>Medium</v>
          </cell>
          <cell r="E28392" t="str">
            <v>netscribes</v>
          </cell>
          <cell r="F28392" t="str">
            <v>netscribes</v>
          </cell>
          <cell r="G28392">
            <v>46135.574999999997</v>
          </cell>
          <cell r="H28392">
            <v>46172.509027777778</v>
          </cell>
        </row>
        <row r="28393">
          <cell r="A28393" t="str">
            <v>UCW-29971</v>
          </cell>
          <cell r="B28393" t="str">
            <v xml:space="preserve">New Listings_Lattafa Pride </v>
          </cell>
          <cell r="C28393" t="str">
            <v>CLOSED</v>
          </cell>
          <cell r="D28393" t="str">
            <v>Medium</v>
          </cell>
          <cell r="E28393" t="str">
            <v>Chirag Dubal</v>
          </cell>
          <cell r="F28393" t="str">
            <v>Shraddha Dighe</v>
          </cell>
          <cell r="G28393">
            <v>46135.451388888891</v>
          </cell>
          <cell r="H28393">
            <v>46147.544444444444</v>
          </cell>
        </row>
        <row r="28394">
          <cell r="A28394" t="str">
            <v>UCW-29966</v>
          </cell>
          <cell r="B28394" t="str">
            <v>New Listing combo coins &amp; Bar</v>
          </cell>
          <cell r="C28394" t="str">
            <v>CLOSED</v>
          </cell>
          <cell r="D28394" t="str">
            <v>Medium</v>
          </cell>
          <cell r="E28394" t="str">
            <v>Chirag Dubal</v>
          </cell>
          <cell r="F28394" t="str">
            <v>Shraddha Dighe</v>
          </cell>
          <cell r="G28394">
            <v>46134.90902777778</v>
          </cell>
          <cell r="H28394">
            <v>46155.759722222225</v>
          </cell>
        </row>
        <row r="28395">
          <cell r="A28395" t="str">
            <v>UCW-29965</v>
          </cell>
          <cell r="B28395" t="str">
            <v>ENRICH_Request for Image Update || 21/04/2026</v>
          </cell>
          <cell r="C28395" t="str">
            <v>CLOSED</v>
          </cell>
          <cell r="D28395" t="str">
            <v>Medium</v>
          </cell>
          <cell r="E28395" t="str">
            <v>Chirag Dubal</v>
          </cell>
          <cell r="F28395" t="str">
            <v>Shraddha Dighe</v>
          </cell>
          <cell r="G28395">
            <v>46134.896527777775</v>
          </cell>
          <cell r="H28395">
            <v>46150.806944444441</v>
          </cell>
        </row>
        <row r="28396">
          <cell r="A28396" t="str">
            <v>UCW-29954</v>
          </cell>
          <cell r="B28396" t="str">
            <v>ENRICH_Libas Apparel 127532 06-04-2026 (INFLUENCER IMAGE ADDITION)</v>
          </cell>
          <cell r="C28396" t="str">
            <v>CLOSED</v>
          </cell>
          <cell r="D28396" t="str">
            <v>Medium</v>
          </cell>
          <cell r="E28396" t="str">
            <v>Chirag Dubal</v>
          </cell>
          <cell r="F28396" t="str">
            <v>Shraddha Dighe</v>
          </cell>
          <cell r="G28396">
            <v>46134.771527777775</v>
          </cell>
          <cell r="H28396">
            <v>46150.808333333334</v>
          </cell>
        </row>
        <row r="28397">
          <cell r="A28397" t="str">
            <v>UCW-29953</v>
          </cell>
          <cell r="B28397" t="str">
            <v>ENRICH_Libas Apparel 127532 15-04-2026 (CAMPAIGN IMAGE ADDITION)</v>
          </cell>
          <cell r="C28397" t="str">
            <v>CLOSED</v>
          </cell>
          <cell r="D28397" t="str">
            <v>Medium</v>
          </cell>
          <cell r="E28397" t="str">
            <v>Chirag Dubal</v>
          </cell>
          <cell r="F28397" t="str">
            <v>Shraddha Dighe</v>
          </cell>
          <cell r="G28397">
            <v>46134.769444444442</v>
          </cell>
          <cell r="H28397">
            <v>46136.65347222222</v>
          </cell>
        </row>
        <row r="28398">
          <cell r="A28398" t="str">
            <v>UCW-29952</v>
          </cell>
          <cell r="B28398" t="str">
            <v>ENRICH_Tatacliq Image Replace 17-04-2026</v>
          </cell>
          <cell r="C28398" t="str">
            <v>CLOSED</v>
          </cell>
          <cell r="D28398" t="str">
            <v>Medium</v>
          </cell>
          <cell r="E28398" t="str">
            <v>Chirag Dubal</v>
          </cell>
          <cell r="F28398" t="str">
            <v>Shraddha Dighe</v>
          </cell>
          <cell r="G28398">
            <v>46134.76666666667</v>
          </cell>
          <cell r="H28398">
            <v>46155.495138888888</v>
          </cell>
        </row>
        <row r="28399">
          <cell r="A28399" t="str">
            <v>UCW-29950</v>
          </cell>
          <cell r="B28399" t="str">
            <v>ENRICH_Libas Apparel 127532 20-4-26 (IMAGE REPLACE)</v>
          </cell>
          <cell r="C28399" t="str">
            <v>CLOSED</v>
          </cell>
          <cell r="D28399" t="str">
            <v>Medium</v>
          </cell>
          <cell r="E28399" t="str">
            <v>Chirag Dubal</v>
          </cell>
          <cell r="F28399" t="str">
            <v>Shraddha Dighe</v>
          </cell>
          <cell r="G28399">
            <v>46134.762499999997</v>
          </cell>
          <cell r="H28399">
            <v>46154.583333333336</v>
          </cell>
        </row>
        <row r="28400">
          <cell r="A28400" t="str">
            <v>UCW-29947</v>
          </cell>
          <cell r="B28400" t="str">
            <v>Sell now - Aurelia/W/Folksong/Elleven/Wishful- 102 Style- Summer-2026- 08th April</v>
          </cell>
          <cell r="C28400" t="str">
            <v>CLOSED</v>
          </cell>
          <cell r="D28400" t="str">
            <v>Medium</v>
          </cell>
          <cell r="E28400" t="str">
            <v>netscribes</v>
          </cell>
          <cell r="F28400" t="str">
            <v>Shraddha Dighe</v>
          </cell>
          <cell r="G28400">
            <v>46134.754861111112</v>
          </cell>
          <cell r="H28400">
            <v>46156.831250000003</v>
          </cell>
        </row>
        <row r="28401">
          <cell r="A28401" t="str">
            <v>UCW-29933</v>
          </cell>
          <cell r="B28401" t="str">
            <v>ERROR_Aurelia/W/Folksong- 43 Style- Summer-2026- 31st March</v>
          </cell>
          <cell r="C28401" t="str">
            <v>CLOSED Due to Inactive/Insufficient Information</v>
          </cell>
          <cell r="D28401" t="str">
            <v>Medium</v>
          </cell>
          <cell r="E28401" t="str">
            <v>netscribes</v>
          </cell>
          <cell r="F28401" t="str">
            <v>Shraddha Dighe</v>
          </cell>
          <cell r="G28401">
            <v>46134.702777777777</v>
          </cell>
          <cell r="H28401">
            <v>46155.688888888886</v>
          </cell>
        </row>
        <row r="28402">
          <cell r="A28402" t="str">
            <v>UCW-29932</v>
          </cell>
          <cell r="B28402" t="str">
            <v>Enrich_Palladium Footwear 129560 Image Update/Change 210 SKU ( 38 Options ) 21/04/2026.</v>
          </cell>
          <cell r="C28402" t="str">
            <v>CLOSED</v>
          </cell>
          <cell r="D28402" t="str">
            <v>Medium</v>
          </cell>
          <cell r="E28402" t="str">
            <v>Chirag Dubal</v>
          </cell>
          <cell r="F28402" t="str">
            <v>Simi Raichel Zachariah</v>
          </cell>
          <cell r="G28402">
            <v>46134.696527777778</v>
          </cell>
          <cell r="H28402">
            <v>46165.561805555553</v>
          </cell>
        </row>
        <row r="28403">
          <cell r="A28403" t="str">
            <v>UCW-29930</v>
          </cell>
          <cell r="B28403" t="str">
            <v>Tata Cliq - New listing- Fragrance 21st April, 2026</v>
          </cell>
          <cell r="C28403" t="str">
            <v>CLOSED</v>
          </cell>
          <cell r="D28403" t="str">
            <v>Medium</v>
          </cell>
          <cell r="E28403" t="str">
            <v>Chirag Dubal</v>
          </cell>
          <cell r="F28403" t="str">
            <v>Shraddha Dighe</v>
          </cell>
          <cell r="G28403">
            <v>46134.693055555559</v>
          </cell>
          <cell r="H28403">
            <v>46172.509722222225</v>
          </cell>
        </row>
        <row r="28404">
          <cell r="A28404" t="str">
            <v>UCW-29929</v>
          </cell>
          <cell r="B28404" t="str">
            <v>79694905_April Listing FG's_Lancome | TCL</v>
          </cell>
          <cell r="C28404" t="str">
            <v>CLOSED Due to Inactive/Insufficient Information</v>
          </cell>
          <cell r="D28404" t="str">
            <v>Medium</v>
          </cell>
          <cell r="E28404" t="str">
            <v>Chirag Dubal</v>
          </cell>
          <cell r="F28404" t="str">
            <v>Shraddha Dighe</v>
          </cell>
          <cell r="G28404">
            <v>46134.689583333333</v>
          </cell>
          <cell r="H28404">
            <v>46167.755555555559</v>
          </cell>
        </row>
        <row r="28405">
          <cell r="A28405" t="str">
            <v>UCW-29928</v>
          </cell>
          <cell r="B28405" t="str">
            <v>Tata Cliq Cataloguing</v>
          </cell>
          <cell r="C28405" t="str">
            <v>CLOSED</v>
          </cell>
          <cell r="D28405" t="str">
            <v>Medium</v>
          </cell>
          <cell r="E28405" t="str">
            <v>Chirag Dubal</v>
          </cell>
          <cell r="F28405" t="str">
            <v>Shraddha Dighe</v>
          </cell>
          <cell r="G28405">
            <v>46134.686805555553</v>
          </cell>
          <cell r="H28405">
            <v>46149.49722222222</v>
          </cell>
        </row>
        <row r="28406">
          <cell r="A28406" t="str">
            <v>UCW-29927</v>
          </cell>
          <cell r="B28406" t="str">
            <v>Error_Tata Cliq-adidas DTC|Footwear| Attributes_18-02-26_NC</v>
          </cell>
          <cell r="C28406" t="str">
            <v>CLOSED</v>
          </cell>
          <cell r="D28406" t="str">
            <v>Medium</v>
          </cell>
          <cell r="E28406" t="str">
            <v>netscribes</v>
          </cell>
          <cell r="F28406" t="str">
            <v>Reagan D’souza</v>
          </cell>
          <cell r="G28406">
            <v>46134.681250000001</v>
          </cell>
          <cell r="H28406">
            <v>46172.643750000003</v>
          </cell>
        </row>
        <row r="28407">
          <cell r="A28407" t="str">
            <v>UCW-29926</v>
          </cell>
          <cell r="B28407" t="str">
            <v>SQ'25 DQ'25 MQ'25 | Pending New Launches Cataloging Details</v>
          </cell>
          <cell r="C28407" t="str">
            <v>CLOSED</v>
          </cell>
          <cell r="D28407" t="str">
            <v>Medium</v>
          </cell>
          <cell r="E28407" t="str">
            <v>Chirag Dubal</v>
          </cell>
          <cell r="F28407" t="str">
            <v>Shraddha Dighe</v>
          </cell>
          <cell r="G28407">
            <v>46134.675000000003</v>
          </cell>
          <cell r="H28407">
            <v>46153.429166666669</v>
          </cell>
        </row>
        <row r="28408">
          <cell r="A28408" t="str">
            <v>UCW-29921</v>
          </cell>
          <cell r="B28408" t="str">
            <v>CLONE - 77354547_New GWP Listing_TCL</v>
          </cell>
          <cell r="C28408" t="str">
            <v>CLOSED</v>
          </cell>
          <cell r="D28408" t="str">
            <v>Medium</v>
          </cell>
          <cell r="E28408" t="str">
            <v>netscribes</v>
          </cell>
          <cell r="F28408" t="str">
            <v>Shraddha Dighe</v>
          </cell>
          <cell r="G28408">
            <v>46134.604861111111</v>
          </cell>
          <cell r="H28408">
            <v>46140.748611111114</v>
          </cell>
        </row>
        <row r="28409">
          <cell r="A28409" t="str">
            <v>UCW-29910</v>
          </cell>
          <cell r="B28409" t="str">
            <v>Error_Miss Chase-441 Styles-SS'25-27-12-2024_NC</v>
          </cell>
          <cell r="C28409" t="str">
            <v>CLOSED</v>
          </cell>
          <cell r="D28409" t="str">
            <v>Medium</v>
          </cell>
          <cell r="E28409" t="str">
            <v>netscribes</v>
          </cell>
          <cell r="F28409" t="str">
            <v>Reagan D’souza</v>
          </cell>
          <cell r="G28409">
            <v>46134.489583333336</v>
          </cell>
          <cell r="H28409">
            <v>46155.718055555553</v>
          </cell>
        </row>
        <row r="28410">
          <cell r="A28410" t="str">
            <v>UCW-29909</v>
          </cell>
          <cell r="B28410" t="str">
            <v>ENRICH_MNY | BB Cream PDP and A+ Update | TATACLIQ</v>
          </cell>
          <cell r="C28410" t="str">
            <v>CLOSED</v>
          </cell>
          <cell r="D28410" t="str">
            <v>Medium</v>
          </cell>
          <cell r="E28410" t="str">
            <v>Chirag Dubal</v>
          </cell>
          <cell r="F28410" t="str">
            <v>Shraddha Dighe</v>
          </cell>
          <cell r="G28410">
            <v>46134.470833333333</v>
          </cell>
          <cell r="H28410">
            <v>46140.555555555555</v>
          </cell>
        </row>
        <row r="28411">
          <cell r="A28411" t="str">
            <v>UCW-29907</v>
          </cell>
          <cell r="B28411" t="str">
            <v>ENRICH_MNY | SSLM Tube Kiara PDP Update | TATACLIQ</v>
          </cell>
          <cell r="C28411" t="str">
            <v>CLOSED</v>
          </cell>
          <cell r="D28411" t="str">
            <v>Medium</v>
          </cell>
          <cell r="E28411" t="str">
            <v>Chirag Dubal</v>
          </cell>
          <cell r="F28411" t="str">
            <v>Shraddha Dighe</v>
          </cell>
          <cell r="G28411">
            <v>46134.436805555553</v>
          </cell>
          <cell r="H28411">
            <v>46141.744444444441</v>
          </cell>
        </row>
        <row r="28412">
          <cell r="A28412" t="str">
            <v>UCW-29906</v>
          </cell>
          <cell r="B28412" t="str">
            <v>Estee Lauder - GWP Listings April'26</v>
          </cell>
          <cell r="C28412" t="str">
            <v>CLOSED</v>
          </cell>
          <cell r="D28412" t="str">
            <v>Medium</v>
          </cell>
          <cell r="E28412" t="str">
            <v>Chirag Dubal</v>
          </cell>
          <cell r="F28412" t="str">
            <v>Shraddha Dighe</v>
          </cell>
          <cell r="G28412">
            <v>46134.433333333334</v>
          </cell>
          <cell r="H28412">
            <v>46172.511111111111</v>
          </cell>
        </row>
        <row r="28413">
          <cell r="A28413" t="str">
            <v>UCW-29905</v>
          </cell>
          <cell r="B28413" t="str">
            <v>GWP Platform Addition - Forest Essentials</v>
          </cell>
          <cell r="C28413" t="str">
            <v>CLOSED</v>
          </cell>
          <cell r="D28413" t="str">
            <v>Medium</v>
          </cell>
          <cell r="E28413" t="str">
            <v>Chirag Dubal</v>
          </cell>
          <cell r="F28413" t="str">
            <v>Shraddha Dighe</v>
          </cell>
          <cell r="G28413">
            <v>46134.430555555555</v>
          </cell>
          <cell r="H28413">
            <v>46156.834722222222</v>
          </cell>
        </row>
        <row r="28414">
          <cell r="A28414" t="str">
            <v>UCW-29903</v>
          </cell>
          <cell r="B28414" t="str">
            <v>Error_Woodland Catalogue-580 Styles_NC</v>
          </cell>
          <cell r="C28414" t="str">
            <v>CLOSED Due to Inactive/Insufficient Information</v>
          </cell>
          <cell r="D28414" t="str">
            <v>Medium</v>
          </cell>
          <cell r="E28414" t="str">
            <v>netscribes</v>
          </cell>
          <cell r="F28414" t="str">
            <v>Reagan D’souza</v>
          </cell>
          <cell r="G28414">
            <v>46133.999305555553</v>
          </cell>
          <cell r="H28414">
            <v>46155.668055555558</v>
          </cell>
        </row>
        <row r="28415">
          <cell r="A28415" t="str">
            <v>UCW-29889</v>
          </cell>
          <cell r="B28415" t="str">
            <v>Label Rtiu Kumar SS-26 2nd Drop Cataloging</v>
          </cell>
          <cell r="C28415" t="str">
            <v>CLOSED</v>
          </cell>
          <cell r="D28415" t="str">
            <v>Medium</v>
          </cell>
          <cell r="E28415" t="str">
            <v>Chirag Dubal</v>
          </cell>
          <cell r="F28415" t="str">
            <v>Shloka Chakre</v>
          </cell>
          <cell r="G28415">
            <v>46133.793055555558</v>
          </cell>
          <cell r="H28415">
            <v>46172.511805555558</v>
          </cell>
        </row>
        <row r="28416">
          <cell r="A28416" t="str">
            <v>UCW-29879</v>
          </cell>
          <cell r="B28416" t="str">
            <v>Hoversoul Batch -9</v>
          </cell>
          <cell r="C28416" t="str">
            <v>CLOSED</v>
          </cell>
          <cell r="D28416" t="str">
            <v>Medium</v>
          </cell>
          <cell r="E28416" t="str">
            <v>Chirag Dubal</v>
          </cell>
          <cell r="F28416" t="str">
            <v>Simi Raichel Zachariah</v>
          </cell>
          <cell r="G28416">
            <v>46133.753472222219</v>
          </cell>
          <cell r="H28416">
            <v>46172.512499999997</v>
          </cell>
        </row>
        <row r="28417">
          <cell r="A28417" t="str">
            <v>UCW-29871</v>
          </cell>
          <cell r="B28417" t="str">
            <v>CLONE - 78248680_LANCOME Q2 New Listing_TCL</v>
          </cell>
          <cell r="C28417" t="str">
            <v>CLOSED Due to Inactive/Insufficient Information</v>
          </cell>
          <cell r="D28417" t="str">
            <v>Medium</v>
          </cell>
          <cell r="E28417" t="str">
            <v>netscribes</v>
          </cell>
          <cell r="F28417" t="str">
            <v>Shraddha Dighe</v>
          </cell>
          <cell r="G28417">
            <v>46133.699305555558</v>
          </cell>
          <cell r="H28417">
            <v>46146.397222222222</v>
          </cell>
        </row>
        <row r="28418">
          <cell r="A28418" t="str">
            <v>UCW-29827</v>
          </cell>
          <cell r="B28418" t="str">
            <v>Subtask - Hoversoul - cataloging  Batch -5</v>
          </cell>
          <cell r="C28418" t="str">
            <v>CLOSED</v>
          </cell>
          <cell r="D28418" t="str">
            <v>Medium</v>
          </cell>
          <cell r="E28418" t="str">
            <v>Chirag Dubal</v>
          </cell>
          <cell r="F28418" t="str">
            <v>netscribes</v>
          </cell>
          <cell r="G28418">
            <v>46133.365972222222</v>
          </cell>
          <cell r="H28418">
            <v>46157.564583333333</v>
          </cell>
        </row>
        <row r="28419">
          <cell r="A28419" t="str">
            <v>UCW-29818</v>
          </cell>
          <cell r="B28419" t="str">
            <v>Assortment Gap - Luxury Beauty | Mar'26</v>
          </cell>
          <cell r="C28419" t="str">
            <v>CLOSED Due to Inactive/Insufficient Information</v>
          </cell>
          <cell r="D28419" t="str">
            <v>Medium</v>
          </cell>
          <cell r="E28419" t="str">
            <v>Chirag Dubal</v>
          </cell>
          <cell r="F28419" t="str">
            <v>Shraddha Dighe</v>
          </cell>
          <cell r="G28419">
            <v>46132.759027777778</v>
          </cell>
          <cell r="H28419">
            <v>46196.625694444447</v>
          </cell>
        </row>
        <row r="28420">
          <cell r="A28420" t="str">
            <v>UCW-29814</v>
          </cell>
          <cell r="B28420" t="str">
            <v>Monkstory - 2Mar 26 - 125608 - New collection - Luxury</v>
          </cell>
          <cell r="C28420" t="str">
            <v>CLOSED</v>
          </cell>
          <cell r="D28420" t="str">
            <v>Medium</v>
          </cell>
          <cell r="E28420" t="str">
            <v>Chirag Dubal</v>
          </cell>
          <cell r="F28420" t="str">
            <v>netscribes</v>
          </cell>
          <cell r="G28420">
            <v>46132.74722222222</v>
          </cell>
          <cell r="H28420">
            <v>46155.774305555555</v>
          </cell>
        </row>
        <row r="28421">
          <cell r="A28421" t="str">
            <v>UCW-29811</v>
          </cell>
          <cell r="B28421" t="str">
            <v>CLONE - Enrich_Sohnaa - Jewellery - 129045 - 20022026 - Zoomed Images Correction</v>
          </cell>
          <cell r="C28421" t="str">
            <v>CLOSED</v>
          </cell>
          <cell r="D28421" t="str">
            <v>Medium</v>
          </cell>
          <cell r="E28421" t="str">
            <v>Chirag Dubal</v>
          </cell>
          <cell r="F28421" t="str">
            <v>Shraddha Dighe</v>
          </cell>
          <cell r="G28421">
            <v>46132.71875</v>
          </cell>
          <cell r="H28421">
            <v>46141.728472222225</v>
          </cell>
        </row>
        <row r="28422">
          <cell r="A28422" t="str">
            <v>UCW-29785</v>
          </cell>
          <cell r="B28422" t="str">
            <v>Subtask - Aurelia/W/Folksong- 43 Style- Summer-2026- 31st March</v>
          </cell>
          <cell r="C28422" t="str">
            <v>CLOSED</v>
          </cell>
          <cell r="D28422" t="str">
            <v>Medium</v>
          </cell>
          <cell r="E28422" t="str">
            <v>netscribes</v>
          </cell>
          <cell r="F28422" t="str">
            <v>netscribes</v>
          </cell>
          <cell r="G28422">
            <v>46132.644444444442</v>
          </cell>
          <cell r="H28422">
            <v>46156.816666666666</v>
          </cell>
        </row>
        <row r="28423">
          <cell r="A28423" t="str">
            <v>UCW-29765</v>
          </cell>
          <cell r="B28423" t="str">
            <v>ENRICH_Colors Queen || Makeup || 129094 || 16-04-2026</v>
          </cell>
          <cell r="C28423" t="str">
            <v>CLOSED</v>
          </cell>
          <cell r="D28423" t="str">
            <v>Medium</v>
          </cell>
          <cell r="E28423" t="str">
            <v>Chirag Dubal</v>
          </cell>
          <cell r="F28423" t="str">
            <v>Shraddha Dighe</v>
          </cell>
          <cell r="G28423">
            <v>46132.45416666667</v>
          </cell>
          <cell r="H28423">
            <v>46141.686111111114</v>
          </cell>
        </row>
        <row r="28424">
          <cell r="A28424" t="str">
            <v>UCW-29757</v>
          </cell>
          <cell r="B28424" t="str">
            <v>Pantaloons/Men Women/Non Apparel Footwear/New Listing/SKU 64/Options 11| 16th April'2026</v>
          </cell>
          <cell r="C28424" t="str">
            <v>CLOSED</v>
          </cell>
          <cell r="D28424" t="str">
            <v>Medium</v>
          </cell>
          <cell r="E28424" t="str">
            <v>Chirag Dubal</v>
          </cell>
          <cell r="F28424" t="str">
            <v>Simi Raichel Zachariah</v>
          </cell>
          <cell r="G28424">
            <v>46132.008333333331</v>
          </cell>
          <cell r="H28424">
            <v>46172.513194444444</v>
          </cell>
        </row>
        <row r="28425">
          <cell r="A28425" t="str">
            <v>UCW-29753</v>
          </cell>
          <cell r="B28425" t="str">
            <v>Tata Cliq (April) - New Product Listing - (18-04-2026)</v>
          </cell>
          <cell r="C28425" t="str">
            <v>CLOSED</v>
          </cell>
          <cell r="D28425" t="str">
            <v>Medium</v>
          </cell>
          <cell r="E28425" t="str">
            <v>Chirag Dubal</v>
          </cell>
          <cell r="F28425" t="str">
            <v>Shraddha Dighe</v>
          </cell>
          <cell r="G28425">
            <v>46131.964583333334</v>
          </cell>
          <cell r="H28425">
            <v>46172.507638888892</v>
          </cell>
        </row>
        <row r="28426">
          <cell r="A28426" t="str">
            <v>UCW-29752</v>
          </cell>
          <cell r="B28426" t="str">
            <v>Giva | Silver Jewellery | 125927 | 18-4-2026 (87 Skus)</v>
          </cell>
          <cell r="C28426" t="str">
            <v>CLOSED</v>
          </cell>
          <cell r="D28426" t="str">
            <v>Medium</v>
          </cell>
          <cell r="E28426" t="str">
            <v>Chirag Dubal</v>
          </cell>
          <cell r="F28426" t="str">
            <v>Shraddha Dighe</v>
          </cell>
          <cell r="G28426">
            <v>46131.961111111108</v>
          </cell>
          <cell r="H28426">
            <v>46172.508333333331</v>
          </cell>
        </row>
        <row r="28427">
          <cell r="A28427" t="str">
            <v>UCW-29751</v>
          </cell>
          <cell r="B28427" t="str">
            <v>ENRICH_OAP | Infallible Concealer - Grammage Change + PDP Image Change | TATACLIQ</v>
          </cell>
          <cell r="C28427" t="str">
            <v>CLOSED</v>
          </cell>
          <cell r="D28427" t="str">
            <v>Medium</v>
          </cell>
          <cell r="E28427" t="str">
            <v>Chirag Dubal</v>
          </cell>
          <cell r="F28427" t="str">
            <v>Shraddha Dighe</v>
          </cell>
          <cell r="G28427">
            <v>46131.959027777775</v>
          </cell>
          <cell r="H28427">
            <v>46139.745138888888</v>
          </cell>
        </row>
        <row r="28428">
          <cell r="A28428" t="str">
            <v>UCW-29740</v>
          </cell>
          <cell r="B28428" t="str">
            <v>New Balance Listing For OR (Tatacliq Luxury) | LOT 2</v>
          </cell>
          <cell r="C28428" t="str">
            <v>CLOSED</v>
          </cell>
          <cell r="D28428" t="str">
            <v>Medium</v>
          </cell>
          <cell r="E28428" t="str">
            <v>netscribes</v>
          </cell>
          <cell r="F28428" t="str">
            <v>Mohd Tahir Shaikh</v>
          </cell>
          <cell r="G28428">
            <v>46131.935416666667</v>
          </cell>
          <cell r="H28428">
            <v>46155.787499999999</v>
          </cell>
        </row>
        <row r="28429">
          <cell r="A28429" t="str">
            <v>UCW-29739</v>
          </cell>
          <cell r="B28429" t="str">
            <v>RC JC - 6 STD - New Listing - TATA - 7-4-26</v>
          </cell>
          <cell r="C28429" t="str">
            <v>CLOSED</v>
          </cell>
          <cell r="D28429" t="str">
            <v>Medium</v>
          </cell>
          <cell r="E28429" t="str">
            <v>Chirag Dubal</v>
          </cell>
          <cell r="F28429" t="str">
            <v>Shraddha Dighe</v>
          </cell>
          <cell r="G28429">
            <v>46131.934027777781</v>
          </cell>
          <cell r="H28429">
            <v>46172.508333333331</v>
          </cell>
        </row>
        <row r="28430">
          <cell r="A28430" t="str">
            <v>UCW-29738</v>
          </cell>
          <cell r="B28430" t="str">
            <v>ABH New launch: Feb'26</v>
          </cell>
          <cell r="C28430" t="str">
            <v>CLOSED</v>
          </cell>
          <cell r="D28430" t="str">
            <v>Medium</v>
          </cell>
          <cell r="E28430" t="str">
            <v>Chirag Dubal</v>
          </cell>
          <cell r="F28430" t="str">
            <v>Shraddha Dighe</v>
          </cell>
          <cell r="G28430">
            <v>46131.932638888888</v>
          </cell>
          <cell r="H28430">
            <v>46141.534722222219</v>
          </cell>
        </row>
        <row r="28431">
          <cell r="A28431" t="str">
            <v>UCW-29735</v>
          </cell>
          <cell r="B28431" t="str">
            <v>Cataloguing details for Vials</v>
          </cell>
          <cell r="C28431" t="str">
            <v>CLOSED</v>
          </cell>
          <cell r="D28431" t="str">
            <v>Medium</v>
          </cell>
          <cell r="E28431" t="str">
            <v>Chirag Dubal</v>
          </cell>
          <cell r="F28431" t="str">
            <v>Shraddha Dighe</v>
          </cell>
          <cell r="G28431">
            <v>46131.909722222219</v>
          </cell>
          <cell r="H28431">
            <v>46172.508333333331</v>
          </cell>
        </row>
        <row r="28432">
          <cell r="A28432" t="str">
            <v>UCW-29734</v>
          </cell>
          <cell r="B28432" t="str">
            <v>New listings 125g Conditioners</v>
          </cell>
          <cell r="C28432" t="str">
            <v>CLOSED</v>
          </cell>
          <cell r="D28432" t="str">
            <v>Medium</v>
          </cell>
          <cell r="E28432" t="str">
            <v>Chirag Dubal</v>
          </cell>
          <cell r="F28432" t="str">
            <v>Shraddha Dighe</v>
          </cell>
          <cell r="G28432">
            <v>46131.906944444447</v>
          </cell>
          <cell r="H28432">
            <v>46141.540277777778</v>
          </cell>
        </row>
        <row r="28433">
          <cell r="A28433" t="str">
            <v>UCW-29733</v>
          </cell>
          <cell r="B28433" t="str">
            <v>Body Mist Cataloging - ajmal &amp; sons</v>
          </cell>
          <cell r="C28433" t="str">
            <v>CLOSED</v>
          </cell>
          <cell r="D28433" t="str">
            <v>Medium</v>
          </cell>
          <cell r="E28433" t="str">
            <v>Chirag Dubal</v>
          </cell>
          <cell r="F28433" t="str">
            <v>Shraddha Dighe</v>
          </cell>
          <cell r="G28433">
            <v>46131.905555555553</v>
          </cell>
          <cell r="H28433">
            <v>46172.509027777778</v>
          </cell>
        </row>
        <row r="28434">
          <cell r="A28434" t="str">
            <v>UCW-29732</v>
          </cell>
          <cell r="B28434" t="str">
            <v>New Listings_Rasasi</v>
          </cell>
          <cell r="C28434" t="str">
            <v>CLOSED</v>
          </cell>
          <cell r="D28434" t="str">
            <v>Medium</v>
          </cell>
          <cell r="E28434" t="str">
            <v>Chirag Dubal</v>
          </cell>
          <cell r="F28434" t="str">
            <v>Shraddha Dighe</v>
          </cell>
          <cell r="G28434">
            <v>46131.763194444444</v>
          </cell>
          <cell r="H28434">
            <v>46166.732638888891</v>
          </cell>
        </row>
        <row r="28435">
          <cell r="A28435" t="str">
            <v>UCW-29731</v>
          </cell>
          <cell r="B28435" t="str">
            <v>ENRICH_Arata 3.0 Catalogue Revision - 14 April</v>
          </cell>
          <cell r="C28435" t="str">
            <v>CLOSED Due to Inactive/Insufficient Information</v>
          </cell>
          <cell r="D28435" t="str">
            <v>Medium</v>
          </cell>
          <cell r="E28435" t="str">
            <v>Chirag Dubal</v>
          </cell>
          <cell r="F28435" t="str">
            <v>Shraddha Dighe</v>
          </cell>
          <cell r="G28435">
            <v>46131.761111111111</v>
          </cell>
          <cell r="H28435">
            <v>46146.701388888891</v>
          </cell>
        </row>
        <row r="28436">
          <cell r="A28436" t="str">
            <v>UCW-29729</v>
          </cell>
          <cell r="B28436" t="str">
            <v>Olay Arya | New Listing | Tata Cliq</v>
          </cell>
          <cell r="C28436" t="str">
            <v>CLOSED</v>
          </cell>
          <cell r="D28436" t="str">
            <v>Medium</v>
          </cell>
          <cell r="E28436" t="str">
            <v>Chirag Dubal</v>
          </cell>
          <cell r="F28436" t="str">
            <v>Shraddha Dighe</v>
          </cell>
          <cell r="G28436">
            <v>46131.745138888888</v>
          </cell>
          <cell r="H28436">
            <v>46172.509027777778</v>
          </cell>
        </row>
        <row r="28437">
          <cell r="A28437" t="str">
            <v>UCW-29728</v>
          </cell>
          <cell r="B28437" t="str">
            <v>Plum x Tata CLiQ | New Launches - Lip Balm</v>
          </cell>
          <cell r="C28437" t="str">
            <v>CLOSED Due to Inactive/Insufficient Information</v>
          </cell>
          <cell r="D28437" t="str">
            <v>Medium</v>
          </cell>
          <cell r="E28437" t="str">
            <v>Chirag Dubal</v>
          </cell>
          <cell r="F28437" t="str">
            <v>Shraddha Dighe</v>
          </cell>
          <cell r="G28437">
            <v>46131.742361111108</v>
          </cell>
          <cell r="H28437">
            <v>46155.788194444445</v>
          </cell>
        </row>
        <row r="28438">
          <cell r="A28438" t="str">
            <v>UCW-29727</v>
          </cell>
          <cell r="B28438" t="str">
            <v>TCL - May Cataloguing 2nd Lot</v>
          </cell>
          <cell r="C28438" t="str">
            <v>CLOSED</v>
          </cell>
          <cell r="D28438" t="str">
            <v>Medium</v>
          </cell>
          <cell r="E28438" t="str">
            <v>Chirag Dubal</v>
          </cell>
          <cell r="F28438" t="str">
            <v>Shraddha Dighe</v>
          </cell>
          <cell r="G28438">
            <v>46131.739583333336</v>
          </cell>
          <cell r="H28438">
            <v>46172.509027777778</v>
          </cell>
        </row>
        <row r="28439">
          <cell r="A28439" t="str">
            <v>UCW-29726</v>
          </cell>
          <cell r="B28439" t="str">
            <v>New Listings - Embryolisse &amp; Temptu ( NPD)</v>
          </cell>
          <cell r="C28439" t="str">
            <v>CLOSED</v>
          </cell>
          <cell r="D28439" t="str">
            <v>Medium</v>
          </cell>
          <cell r="E28439" t="str">
            <v>Chirag Dubal</v>
          </cell>
          <cell r="F28439" t="str">
            <v>Shraddha Dighe</v>
          </cell>
          <cell r="G28439">
            <v>46131.737500000003</v>
          </cell>
          <cell r="H28439">
            <v>46155.788888888892</v>
          </cell>
        </row>
        <row r="28440">
          <cell r="A28440" t="str">
            <v>UCW-29724</v>
          </cell>
          <cell r="B28440" t="str">
            <v>Tata Cliq - New listing- Giordano (20ml)</v>
          </cell>
          <cell r="C28440" t="str">
            <v>CLOSED</v>
          </cell>
          <cell r="D28440" t="str">
            <v>Medium</v>
          </cell>
          <cell r="E28440" t="str">
            <v>Chirag Dubal</v>
          </cell>
          <cell r="F28440" t="str">
            <v>Shraddha Dighe</v>
          </cell>
          <cell r="G28440">
            <v>46131.730555555558</v>
          </cell>
          <cell r="H28440">
            <v>46172.509722222225</v>
          </cell>
        </row>
        <row r="28441">
          <cell r="A28441" t="str">
            <v>UCW-29723</v>
          </cell>
          <cell r="B28441" t="str">
            <v>Tata Cliq  - New listing -  Fragrance and Fragrance Gift Set (14-04-2026)</v>
          </cell>
          <cell r="C28441" t="str">
            <v>CLOSED</v>
          </cell>
          <cell r="D28441" t="str">
            <v>Medium</v>
          </cell>
          <cell r="E28441" t="str">
            <v>Chirag Dubal</v>
          </cell>
          <cell r="F28441" t="str">
            <v>Shraddha Dighe</v>
          </cell>
          <cell r="G28441">
            <v>46131.729166666664</v>
          </cell>
          <cell r="H28441">
            <v>46155.790972222225</v>
          </cell>
        </row>
        <row r="28442">
          <cell r="A28442" t="str">
            <v>UCW-29722</v>
          </cell>
          <cell r="B28442" t="str">
            <v>New listing - 126397</v>
          </cell>
          <cell r="C28442" t="str">
            <v>CLOSED</v>
          </cell>
          <cell r="D28442" t="str">
            <v>Medium</v>
          </cell>
          <cell r="E28442" t="str">
            <v>Chirag Dubal</v>
          </cell>
          <cell r="F28442" t="str">
            <v>Shraddha Dighe</v>
          </cell>
          <cell r="G28442">
            <v>46131.727083333331</v>
          </cell>
          <cell r="H28442">
            <v>46172.509722222225</v>
          </cell>
        </row>
        <row r="28443">
          <cell r="A28443" t="str">
            <v>UCW-29715</v>
          </cell>
          <cell r="B28443" t="str">
            <v>Skechers Add now catalogue dated 15th April 2026</v>
          </cell>
          <cell r="C28443" t="str">
            <v>CLOSED</v>
          </cell>
          <cell r="D28443" t="str">
            <v>Medium</v>
          </cell>
          <cell r="E28443" t="str">
            <v>netscribes</v>
          </cell>
          <cell r="F28443" t="str">
            <v>Mohd Tahir Shaikh</v>
          </cell>
          <cell r="G28443">
            <v>46131.036111111112</v>
          </cell>
          <cell r="H28443">
            <v>46155.791666666664</v>
          </cell>
        </row>
        <row r="28444">
          <cell r="A28444" t="str">
            <v>UCW-29707</v>
          </cell>
          <cell r="B28444" t="str">
            <v>ALDO SS26 Footwear Catalog Submission (TC&amp;TCL) - 15.04.2026</v>
          </cell>
          <cell r="C28444" t="str">
            <v>CLOSED</v>
          </cell>
          <cell r="D28444" t="str">
            <v>Medium</v>
          </cell>
          <cell r="E28444" t="str">
            <v>netscribes</v>
          </cell>
          <cell r="F28444" t="str">
            <v>Mohd Tahir Shaikh</v>
          </cell>
          <cell r="G28444">
            <v>46131.018750000003</v>
          </cell>
          <cell r="H28444">
            <v>46172.506944444445</v>
          </cell>
        </row>
        <row r="28445">
          <cell r="A28445" t="str">
            <v>UCW-29700</v>
          </cell>
          <cell r="B28445" t="str">
            <v>ENRICH_USPA x Tata Cliq Moodshot (Batch-3)</v>
          </cell>
          <cell r="C28445" t="str">
            <v>CLOSED</v>
          </cell>
          <cell r="D28445" t="str">
            <v>Medium</v>
          </cell>
          <cell r="E28445" t="str">
            <v>netscribes</v>
          </cell>
          <cell r="F28445" t="str">
            <v>Mohd Tahir Shaikh</v>
          </cell>
          <cell r="G28445">
            <v>46130.635416666664</v>
          </cell>
          <cell r="H28445">
            <v>46141.665972222225</v>
          </cell>
        </row>
        <row r="28446">
          <cell r="A28446" t="str">
            <v>UCW-29692</v>
          </cell>
          <cell r="B28446" t="str">
            <v>ALDO SS26 Footwear Catalog Submission (TC&amp;TCL) - 14.04.2025`</v>
          </cell>
          <cell r="C28446" t="str">
            <v>CLOSED</v>
          </cell>
          <cell r="D28446" t="str">
            <v>Medium</v>
          </cell>
          <cell r="E28446" t="str">
            <v>netscribes</v>
          </cell>
          <cell r="F28446" t="str">
            <v>Mohd Tahir Shaikh</v>
          </cell>
          <cell r="G28446">
            <v>46130.604166666664</v>
          </cell>
          <cell r="H28446">
            <v>46172.507638888892</v>
          </cell>
        </row>
        <row r="28447">
          <cell r="A28447" t="str">
            <v>UCW-29689</v>
          </cell>
          <cell r="B28447" t="str">
            <v>New Listings 14/04/2026</v>
          </cell>
          <cell r="C28447" t="str">
            <v>CLOSED</v>
          </cell>
          <cell r="D28447" t="str">
            <v>Medium</v>
          </cell>
          <cell r="E28447" t="str">
            <v>netscribes</v>
          </cell>
          <cell r="F28447" t="str">
            <v>Mohd Tahir Shaikh</v>
          </cell>
          <cell r="G28447">
            <v>46130.584027777775</v>
          </cell>
          <cell r="H28447">
            <v>46146.840277777781</v>
          </cell>
        </row>
        <row r="28448">
          <cell r="A28448" t="str">
            <v>UCW-29688</v>
          </cell>
          <cell r="B28448" t="str">
            <v>Red Tape Tata CLiQ Footwear Catalog</v>
          </cell>
          <cell r="C28448" t="str">
            <v>CLOSED</v>
          </cell>
          <cell r="D28448" t="str">
            <v>Medium</v>
          </cell>
          <cell r="E28448" t="str">
            <v>netscribes</v>
          </cell>
          <cell r="F28448" t="str">
            <v>Mohd Tahir Shaikh</v>
          </cell>
          <cell r="G28448">
            <v>46130.578472222223</v>
          </cell>
          <cell r="H28448">
            <v>46172.506944444445</v>
          </cell>
        </row>
        <row r="28449">
          <cell r="A28449" t="str">
            <v>UCW-29686</v>
          </cell>
          <cell r="B28449" t="str">
            <v>Tata Cliq | USPA | Footwear Listing</v>
          </cell>
          <cell r="C28449" t="str">
            <v>CLOSED</v>
          </cell>
          <cell r="D28449" t="str">
            <v>Medium</v>
          </cell>
          <cell r="E28449" t="str">
            <v>netscribes</v>
          </cell>
          <cell r="F28449" t="str">
            <v>Mohd Tahir Shaikh</v>
          </cell>
          <cell r="G28449">
            <v>46130.567361111112</v>
          </cell>
          <cell r="H28449">
            <v>46172.510416666664</v>
          </cell>
        </row>
        <row r="28450">
          <cell r="A28450" t="str">
            <v>UCW-29684</v>
          </cell>
          <cell r="B28450" t="str">
            <v>ERROR_PUMA Apparel 124130 &amp; 125381 New Listing 12-03-2026</v>
          </cell>
          <cell r="C28450" t="str">
            <v>CLOSED</v>
          </cell>
          <cell r="D28450" t="str">
            <v>Medium</v>
          </cell>
          <cell r="E28450" t="str">
            <v>netscribes</v>
          </cell>
          <cell r="F28450" t="str">
            <v>Mohd Tahir Shaikh</v>
          </cell>
          <cell r="G28450">
            <v>46130.51666666667</v>
          </cell>
          <cell r="H28450">
            <v>46175.592361111114</v>
          </cell>
        </row>
        <row r="28451">
          <cell r="A28451" t="str">
            <v>UCW-29680</v>
          </cell>
          <cell r="B28451" t="str">
            <v>Bacca Bucci + Women Footwear + 124878 + New Listing + 318 SKUs + 53 Options + 10-April-2026</v>
          </cell>
          <cell r="C28451" t="str">
            <v>CLOSED Due to Inactive/Insufficient Information</v>
          </cell>
          <cell r="D28451" t="str">
            <v>Medium</v>
          </cell>
          <cell r="E28451" t="str">
            <v>netscribes</v>
          </cell>
          <cell r="F28451" t="str">
            <v>Mohd Tahir Shaikh</v>
          </cell>
          <cell r="G28451">
            <v>46129.719444444447</v>
          </cell>
          <cell r="H28451">
            <v>46141.775694444441</v>
          </cell>
        </row>
        <row r="28452">
          <cell r="A28452" t="str">
            <v>UCW-29679</v>
          </cell>
          <cell r="B28452" t="str">
            <v xml:space="preserve"> Pantaloons/Kids/Non Apparel Footwear/New Listing/SKU 108/Options 18| 16th April'2026</v>
          </cell>
          <cell r="C28452" t="str">
            <v>CLOSED</v>
          </cell>
          <cell r="D28452" t="str">
            <v>Medium</v>
          </cell>
          <cell r="E28452" t="str">
            <v>Chirag Dubal</v>
          </cell>
          <cell r="F28452" t="str">
            <v>Simi Raichel Zachariah</v>
          </cell>
          <cell r="G28452">
            <v>46129.711111111108</v>
          </cell>
          <cell r="H28452">
            <v>46172.511111111111</v>
          </cell>
        </row>
        <row r="28453">
          <cell r="A28453" t="str">
            <v>UCW-29673</v>
          </cell>
          <cell r="B28453" t="str">
            <v>Tata Cliq (April) - New Product Listing - (13-04-2026)</v>
          </cell>
          <cell r="C28453" t="str">
            <v>CLOSED</v>
          </cell>
          <cell r="D28453" t="str">
            <v>Medium</v>
          </cell>
          <cell r="E28453" t="str">
            <v>Chirag Dubal</v>
          </cell>
          <cell r="F28453" t="str">
            <v>Shraddha Dighe</v>
          </cell>
          <cell r="G28453">
            <v>46129.690972222219</v>
          </cell>
          <cell r="H28453">
            <v>46156.454861111109</v>
          </cell>
        </row>
        <row r="28454">
          <cell r="A28454" t="str">
            <v>UCW-29669</v>
          </cell>
          <cell r="B28454" t="str">
            <v>ENRICH_OAP | PDP Update Shade 4.25 | TATACLIQ</v>
          </cell>
          <cell r="C28454" t="str">
            <v>CLOSED</v>
          </cell>
          <cell r="D28454" t="str">
            <v>Medium</v>
          </cell>
          <cell r="E28454" t="str">
            <v>Chirag Dubal</v>
          </cell>
          <cell r="F28454" t="str">
            <v>Shraddha Dighe</v>
          </cell>
          <cell r="G28454">
            <v>46129.672222222223</v>
          </cell>
          <cell r="H28454">
            <v>46156.567361111112</v>
          </cell>
        </row>
        <row r="28455">
          <cell r="A28455" t="str">
            <v>UCW-29667</v>
          </cell>
          <cell r="B28455" t="str">
            <v>May Cataloguing - TCL</v>
          </cell>
          <cell r="C28455" t="str">
            <v>CLOSED</v>
          </cell>
          <cell r="D28455" t="str">
            <v>Medium</v>
          </cell>
          <cell r="E28455" t="str">
            <v>Chirag Dubal</v>
          </cell>
          <cell r="F28455" t="str">
            <v>Shraddha Dighe</v>
          </cell>
          <cell r="G28455">
            <v>46129.667361111111</v>
          </cell>
          <cell r="H28455">
            <v>46172.511805555558</v>
          </cell>
        </row>
        <row r="28456">
          <cell r="A28456" t="str">
            <v>UCW-29665</v>
          </cell>
          <cell r="B28456" t="str">
            <v>Bobbi Brown NPL Listing - 13th April</v>
          </cell>
          <cell r="C28456" t="str">
            <v>CLOSED</v>
          </cell>
          <cell r="D28456" t="str">
            <v>Medium</v>
          </cell>
          <cell r="E28456" t="str">
            <v>Chirag Dubal</v>
          </cell>
          <cell r="F28456" t="str">
            <v>Shraddha Dighe</v>
          </cell>
          <cell r="G28456">
            <v>46129.665972222225</v>
          </cell>
          <cell r="H28456">
            <v>46172.513888888891</v>
          </cell>
        </row>
        <row r="28457">
          <cell r="A28457" t="str">
            <v>UCW-29653</v>
          </cell>
          <cell r="B28457" t="str">
            <v>ENRICH_Wrong product Images - Himalaya</v>
          </cell>
          <cell r="C28457" t="str">
            <v>CLOSED</v>
          </cell>
          <cell r="D28457" t="str">
            <v>Medium</v>
          </cell>
          <cell r="E28457" t="str">
            <v>netscribes</v>
          </cell>
          <cell r="F28457" t="str">
            <v>Shraddha Dighe</v>
          </cell>
          <cell r="G28457">
            <v>46129.565972222219</v>
          </cell>
          <cell r="H28457">
            <v>46140.493750000001</v>
          </cell>
        </row>
        <row r="28458">
          <cell r="A28458" t="str">
            <v>UCW-29650</v>
          </cell>
          <cell r="B28458" t="str">
            <v>New Brand Listing - Oteria</v>
          </cell>
          <cell r="C28458" t="str">
            <v>CLOSED Due to Inactive/Insufficient Information</v>
          </cell>
          <cell r="D28458" t="str">
            <v>Medium</v>
          </cell>
          <cell r="E28458" t="str">
            <v>netscribes</v>
          </cell>
          <cell r="F28458" t="str">
            <v>Shraddha Dighe</v>
          </cell>
          <cell r="G28458">
            <v>46129.5625</v>
          </cell>
          <cell r="H28458">
            <v>46147.669444444444</v>
          </cell>
        </row>
        <row r="28459">
          <cell r="A28459" t="str">
            <v>UCW-29647</v>
          </cell>
          <cell r="B28459" t="str">
            <v>ERROR_Escalation: Incorrect Image Uploaded Without QC and Validation_NC</v>
          </cell>
          <cell r="C28459" t="str">
            <v>CLOSED Due to Inactive/Insufficient Information</v>
          </cell>
          <cell r="D28459" t="str">
            <v>Highest</v>
          </cell>
          <cell r="E28459" t="str">
            <v>netscribes</v>
          </cell>
          <cell r="F28459" t="str">
            <v>Sushma Ram</v>
          </cell>
          <cell r="G28459">
            <v>46129.54791666667</v>
          </cell>
          <cell r="H28459">
            <v>46130.452777777777</v>
          </cell>
        </row>
        <row r="28460">
          <cell r="A28460" t="str">
            <v>UCW-29636</v>
          </cell>
          <cell r="B28460" t="str">
            <v>PUMA Apparel 124130 &amp; 125381 New Listing 15-04-2026</v>
          </cell>
          <cell r="C28460" t="str">
            <v>CLOSED</v>
          </cell>
          <cell r="D28460" t="str">
            <v>Medium</v>
          </cell>
          <cell r="E28460" t="str">
            <v>netscribes</v>
          </cell>
          <cell r="F28460" t="str">
            <v>Mohd Tahir Shaikh</v>
          </cell>
          <cell r="G28460">
            <v>46129.490972222222</v>
          </cell>
          <cell r="H28460">
            <v>46172.51458333333</v>
          </cell>
        </row>
        <row r="28461">
          <cell r="A28461" t="str">
            <v>UCW-29634</v>
          </cell>
          <cell r="B28461" t="str">
            <v>Sell now - Tata Cliq Footwear Catalogue- Asics | 11-Feb</v>
          </cell>
          <cell r="C28461" t="str">
            <v>CLOSED</v>
          </cell>
          <cell r="D28461" t="str">
            <v>Medium</v>
          </cell>
          <cell r="E28461" t="str">
            <v>Chirag Dubal</v>
          </cell>
          <cell r="F28461" t="str">
            <v>netscribes</v>
          </cell>
          <cell r="G28461">
            <v>46129.48333333333</v>
          </cell>
          <cell r="H28461">
            <v>46156.817361111112</v>
          </cell>
        </row>
        <row r="28462">
          <cell r="A28462" t="str">
            <v>UCW-29619</v>
          </cell>
          <cell r="B28462" t="str">
            <v>ERROR_Catalogue New errors for the Multibrands Agency (NETSCRIBES) 16TH APRIL_NC</v>
          </cell>
          <cell r="C28462" t="str">
            <v>CLOSED</v>
          </cell>
          <cell r="D28462" t="str">
            <v>Highest</v>
          </cell>
          <cell r="E28462" t="str">
            <v>netscribes</v>
          </cell>
          <cell r="F28462" t="str">
            <v>Sushma Ram</v>
          </cell>
          <cell r="G28462">
            <v>46128.777777777781</v>
          </cell>
          <cell r="H28462">
            <v>46175.604861111111</v>
          </cell>
        </row>
        <row r="28463">
          <cell r="A28463" t="str">
            <v>UCW-29603</v>
          </cell>
          <cell r="B28463" t="str">
            <v>Monkstory - 9th April 26 - 125608 - New collection - Luxury</v>
          </cell>
          <cell r="C28463" t="str">
            <v>CLOSED</v>
          </cell>
          <cell r="D28463" t="str">
            <v>Medium</v>
          </cell>
          <cell r="E28463" t="str">
            <v>Chirag Dubal</v>
          </cell>
          <cell r="F28463" t="str">
            <v>Shloka Chakre</v>
          </cell>
          <cell r="G28463">
            <v>46128.748611111114</v>
          </cell>
          <cell r="H28463">
            <v>46172.515277777777</v>
          </cell>
        </row>
        <row r="28464">
          <cell r="A28464" t="str">
            <v>UCW-29574</v>
          </cell>
          <cell r="B28464" t="str">
            <v>Error_Dual listiing for Ronal Optiks on TCF_NC</v>
          </cell>
          <cell r="C28464" t="str">
            <v>CLOSED</v>
          </cell>
          <cell r="D28464" t="str">
            <v>Medium</v>
          </cell>
          <cell r="E28464" t="str">
            <v>Chirag Dubal</v>
          </cell>
          <cell r="F28464" t="str">
            <v>Reagan D’souza</v>
          </cell>
          <cell r="G28464">
            <v>46128.594444444447</v>
          </cell>
          <cell r="H28464">
            <v>46155.694444444445</v>
          </cell>
        </row>
        <row r="28465">
          <cell r="A28465" t="str">
            <v>UCW-29573</v>
          </cell>
          <cell r="B28465" t="str">
            <v>MASTER DATA STOCKFOR OFFER</v>
          </cell>
          <cell r="C28465" t="str">
            <v>CLOSED</v>
          </cell>
          <cell r="D28465" t="str">
            <v>Medium</v>
          </cell>
          <cell r="E28465" t="str">
            <v>netscribes</v>
          </cell>
          <cell r="F28465" t="str">
            <v>Mohd Tahir Shaikh</v>
          </cell>
          <cell r="G28465">
            <v>46128.581250000003</v>
          </cell>
          <cell r="H28465">
            <v>46172.51666666667</v>
          </cell>
        </row>
        <row r="28466">
          <cell r="A28466" t="str">
            <v>UCW-29570</v>
          </cell>
          <cell r="B28466" t="str">
            <v>[External] - Fw: Urgent - Listing Required</v>
          </cell>
          <cell r="C28466" t="str">
            <v>CLOSED Due to Inactive/Insufficient Information</v>
          </cell>
          <cell r="D28466" t="str">
            <v>Medium</v>
          </cell>
          <cell r="E28466" t="str">
            <v>netscribes</v>
          </cell>
          <cell r="F28466" t="str">
            <v>Shraddha Dighe</v>
          </cell>
          <cell r="G28466">
            <v>46128.572916666664</v>
          </cell>
          <cell r="H28466">
            <v>46171.722916666666</v>
          </cell>
        </row>
        <row r="28467">
          <cell r="A28467" t="str">
            <v>UCW-29563</v>
          </cell>
          <cell r="B28467" t="str">
            <v xml:space="preserve">Hoversoul Batch -8 one style </v>
          </cell>
          <cell r="C28467" t="str">
            <v>CLOSED Due to Inactive/Insufficient Information</v>
          </cell>
          <cell r="D28467" t="str">
            <v>Medium</v>
          </cell>
          <cell r="E28467" t="str">
            <v>netscribes</v>
          </cell>
          <cell r="F28467" t="str">
            <v>Mohd Tahir Shaikh</v>
          </cell>
          <cell r="G28467">
            <v>46128.540277777778</v>
          </cell>
          <cell r="H28467">
            <v>46156.454861111109</v>
          </cell>
        </row>
        <row r="28468">
          <cell r="A28468" t="str">
            <v>UCW-29536</v>
          </cell>
          <cell r="B28468" t="str">
            <v>Vantier Shoes - 7th April 26 - 129308 - New collection - Luxury</v>
          </cell>
          <cell r="C28468" t="str">
            <v>CLOSED Due to Inactive/Insufficient Information</v>
          </cell>
          <cell r="D28468" t="str">
            <v>Medium</v>
          </cell>
          <cell r="E28468" t="str">
            <v>Chirag Dubal</v>
          </cell>
          <cell r="F28468" t="str">
            <v>Shloka Chakre</v>
          </cell>
          <cell r="G28468">
            <v>46127.811111111114</v>
          </cell>
          <cell r="H28468">
            <v>46146.647916666669</v>
          </cell>
        </row>
        <row r="28469">
          <cell r="A28469" t="str">
            <v>UCW-29523</v>
          </cell>
          <cell r="B28469" t="str">
            <v>Request for Listing – Love Earth Softy Tinty Lipstick // Tatacliq</v>
          </cell>
          <cell r="C28469" t="str">
            <v>CLOSED</v>
          </cell>
          <cell r="D28469" t="str">
            <v>Medium</v>
          </cell>
          <cell r="E28469" t="str">
            <v>netscribes</v>
          </cell>
          <cell r="F28469" t="str">
            <v>Shraddha Dighe</v>
          </cell>
          <cell r="G28469">
            <v>46127.773611111108</v>
          </cell>
          <cell r="H28469">
            <v>46172.529166666667</v>
          </cell>
        </row>
        <row r="28470">
          <cell r="A28470" t="str">
            <v>UCW-29513</v>
          </cell>
          <cell r="B28470" t="str">
            <v>Pending DeDup SKus - UCW-26101</v>
          </cell>
          <cell r="C28470" t="str">
            <v>CLOSED Due to Inactive/Insufficient Information</v>
          </cell>
          <cell r="D28470" t="str">
            <v>Medium</v>
          </cell>
          <cell r="E28470" t="str">
            <v>netscribes</v>
          </cell>
          <cell r="F28470" t="str">
            <v>Shraddha Dighe</v>
          </cell>
          <cell r="G28470">
            <v>46127.674305555556</v>
          </cell>
          <cell r="H28470">
            <v>46156.818055555559</v>
          </cell>
        </row>
        <row r="28471">
          <cell r="A28471" t="str">
            <v>UCW-29511</v>
          </cell>
          <cell r="B28471" t="str">
            <v>ENRICH_Updated First Card Images for Sunscreens</v>
          </cell>
          <cell r="C28471" t="str">
            <v>CLOSED</v>
          </cell>
          <cell r="D28471" t="str">
            <v>Medium</v>
          </cell>
          <cell r="E28471" t="str">
            <v>Chirag Dubal</v>
          </cell>
          <cell r="F28471" t="str">
            <v>Shraddha Dighe</v>
          </cell>
          <cell r="G28471">
            <v>46127.662499999999</v>
          </cell>
          <cell r="H28471">
            <v>46133.682638888888</v>
          </cell>
        </row>
        <row r="28472">
          <cell r="A28472" t="str">
            <v>UCW-29506</v>
          </cell>
          <cell r="B28472" t="str">
            <v>New SKU Listing File</v>
          </cell>
          <cell r="C28472" t="str">
            <v>CLOSED</v>
          </cell>
          <cell r="D28472" t="str">
            <v>Medium</v>
          </cell>
          <cell r="E28472" t="str">
            <v>Chirag Dubal</v>
          </cell>
          <cell r="F28472" t="str">
            <v>Shraddha Dighe</v>
          </cell>
          <cell r="G28472">
            <v>46127.609027777777</v>
          </cell>
          <cell r="H28472">
            <v>46172.529861111114</v>
          </cell>
        </row>
        <row r="28473">
          <cell r="A28473" t="str">
            <v>UCW-29505</v>
          </cell>
          <cell r="B28473" t="str">
            <v>Guidance Required for Listing Product Without EAN/UPC on Tata Cliq</v>
          </cell>
          <cell r="C28473" t="str">
            <v>CLOSED</v>
          </cell>
          <cell r="D28473" t="str">
            <v>Medium</v>
          </cell>
          <cell r="E28473" t="str">
            <v>Chirag Dubal</v>
          </cell>
          <cell r="F28473" t="str">
            <v>Shraddha Dighe</v>
          </cell>
          <cell r="G28473">
            <v>46127.609027777777</v>
          </cell>
          <cell r="H28473">
            <v>46172.530555555553</v>
          </cell>
        </row>
        <row r="28474">
          <cell r="A28474" t="str">
            <v>UCW-29502</v>
          </cell>
          <cell r="B28474" t="str">
            <v>OAP | EAN Update | TATACLIQ</v>
          </cell>
          <cell r="C28474" t="str">
            <v>CLOSED</v>
          </cell>
          <cell r="D28474" t="str">
            <v>Medium</v>
          </cell>
          <cell r="E28474" t="str">
            <v>netscribes</v>
          </cell>
          <cell r="F28474" t="str">
            <v>Shraddha Dighe</v>
          </cell>
          <cell r="G28474">
            <v>46127.599305555559</v>
          </cell>
          <cell r="H28474">
            <v>46156.440972222219</v>
          </cell>
        </row>
        <row r="28475">
          <cell r="A28475" t="str">
            <v>UCW-29501</v>
          </cell>
          <cell r="B28475" t="str">
            <v>79057909_Sonam Glow Kit_Lancome | Tata Cliq Luxury</v>
          </cell>
          <cell r="C28475" t="str">
            <v>CLOSED Due to Inactive/Insufficient Information</v>
          </cell>
          <cell r="D28475" t="str">
            <v>Medium</v>
          </cell>
          <cell r="E28475" t="str">
            <v>Chirag Dubal</v>
          </cell>
          <cell r="F28475" t="str">
            <v>Shraddha Dighe</v>
          </cell>
          <cell r="G28475">
            <v>46127.597916666666</v>
          </cell>
          <cell r="H28475">
            <v>46156.440972222219</v>
          </cell>
        </row>
        <row r="28476">
          <cell r="A28476" t="str">
            <v>UCW-29499</v>
          </cell>
          <cell r="B28476" t="str">
            <v>ENRICH_OAP | EXCELLENCE Reno PDP UPDATE | TATACLIQ</v>
          </cell>
          <cell r="C28476" t="str">
            <v>CLOSED</v>
          </cell>
          <cell r="D28476" t="str">
            <v>Medium</v>
          </cell>
          <cell r="E28476" t="str">
            <v>Chirag Dubal</v>
          </cell>
          <cell r="F28476" t="str">
            <v>Shraddha Dighe</v>
          </cell>
          <cell r="G28476">
            <v>46127.584722222222</v>
          </cell>
          <cell r="H28476">
            <v>46133.666666666664</v>
          </cell>
        </row>
        <row r="28477">
          <cell r="A28477" t="str">
            <v>UCW-29498</v>
          </cell>
          <cell r="B28477" t="str">
            <v>OAP | NEW LISTING EXCELLENCE | TATACLIQ</v>
          </cell>
          <cell r="C28477" t="str">
            <v>CLOSED</v>
          </cell>
          <cell r="D28477" t="str">
            <v>Medium</v>
          </cell>
          <cell r="E28477" t="str">
            <v>Chirag Dubal</v>
          </cell>
          <cell r="F28477" t="str">
            <v>Shraddha Dighe</v>
          </cell>
          <cell r="G28477">
            <v>46127.579861111109</v>
          </cell>
          <cell r="H28477">
            <v>46156.440972222219</v>
          </cell>
        </row>
        <row r="28478">
          <cell r="A28478" t="str">
            <v>UCW-29494</v>
          </cell>
          <cell r="B28478" t="str">
            <v xml:space="preserve">Be BodyWise Cataloguing </v>
          </cell>
          <cell r="C28478" t="str">
            <v>CLOSED Due to Inactive/Insufficient Information</v>
          </cell>
          <cell r="D28478" t="str">
            <v>Medium</v>
          </cell>
          <cell r="E28478" t="str">
            <v>netscribes</v>
          </cell>
          <cell r="F28478" t="str">
            <v>Shraddha Dighe</v>
          </cell>
          <cell r="G28478">
            <v>46127.566666666666</v>
          </cell>
          <cell r="H28478">
            <v>46156.440972222219</v>
          </cell>
        </row>
        <row r="28479">
          <cell r="A28479" t="str">
            <v>UCW-29493</v>
          </cell>
          <cell r="B28479" t="str">
            <v>New Virtual Bundles Listing | WishCare</v>
          </cell>
          <cell r="C28479" t="str">
            <v>CLOSED</v>
          </cell>
          <cell r="D28479" t="str">
            <v>Medium</v>
          </cell>
          <cell r="E28479" t="str">
            <v>Chirag Dubal</v>
          </cell>
          <cell r="F28479" t="str">
            <v>Shraddha Dighe</v>
          </cell>
          <cell r="G28479">
            <v>46127.564583333333</v>
          </cell>
          <cell r="H28479">
            <v>46156.440972222219</v>
          </cell>
        </row>
        <row r="28480">
          <cell r="A28480" t="str">
            <v>UCW-29490</v>
          </cell>
          <cell r="B28480" t="str">
            <v>Baby Catalog</v>
          </cell>
          <cell r="C28480" t="str">
            <v>CLOSED Due to Inactive/Insufficient Information</v>
          </cell>
          <cell r="D28480" t="str">
            <v>Medium</v>
          </cell>
          <cell r="E28480" t="str">
            <v>netscribes</v>
          </cell>
          <cell r="F28480" t="str">
            <v>Shraddha Dighe</v>
          </cell>
          <cell r="G28480">
            <v>46127.556944444441</v>
          </cell>
          <cell r="H28480">
            <v>46150.652083333334</v>
          </cell>
        </row>
        <row r="28481">
          <cell r="A28481" t="str">
            <v>UCW-29489</v>
          </cell>
          <cell r="B28481" t="str">
            <v>Fabindia | Apparel &amp; Footwear | 126453 | 10-03-2026</v>
          </cell>
          <cell r="C28481" t="str">
            <v>CLOSED</v>
          </cell>
          <cell r="D28481" t="str">
            <v>Medium</v>
          </cell>
          <cell r="E28481" t="str">
            <v>Chirag Dubal</v>
          </cell>
          <cell r="F28481" t="str">
            <v>Simi Raichel Zachariah</v>
          </cell>
          <cell r="G28481">
            <v>46127.556250000001</v>
          </cell>
          <cell r="H28481">
            <v>46172.53402777778</v>
          </cell>
        </row>
        <row r="28482">
          <cell r="A28482" t="str">
            <v>UCW-29487</v>
          </cell>
          <cell r="B28482" t="str">
            <v>Fabindia | Apparel_Jewellery_Footwear | 126453 | 16-03-2026</v>
          </cell>
          <cell r="C28482" t="str">
            <v>CLOSED</v>
          </cell>
          <cell r="D28482" t="str">
            <v>Medium</v>
          </cell>
          <cell r="E28482" t="str">
            <v>Chirag Dubal</v>
          </cell>
          <cell r="F28482" t="str">
            <v>Simi Raichel Zachariah</v>
          </cell>
          <cell r="G28482">
            <v>46127.552777777775</v>
          </cell>
          <cell r="H28482">
            <v>46172.645833333336</v>
          </cell>
        </row>
        <row r="28483">
          <cell r="A28483" t="str">
            <v>UCW-29482</v>
          </cell>
          <cell r="B28483" t="str">
            <v>The Alternate - 6th April 26 - 127631 - New collection - Luxury</v>
          </cell>
          <cell r="C28483" t="str">
            <v>CLOSED</v>
          </cell>
          <cell r="D28483" t="str">
            <v>Medium</v>
          </cell>
          <cell r="E28483" t="str">
            <v>Chirag Dubal</v>
          </cell>
          <cell r="F28483" t="str">
            <v>Shloka Chakre</v>
          </cell>
          <cell r="G28483">
            <v>46127.544444444444</v>
          </cell>
          <cell r="H28483">
            <v>46172.5625</v>
          </cell>
        </row>
        <row r="28484">
          <cell r="A28484" t="str">
            <v>UCW-29481</v>
          </cell>
          <cell r="B28484" t="str">
            <v>Cosa Nostraa - New Brooch Collection - 21-02-26</v>
          </cell>
          <cell r="C28484" t="str">
            <v>CLOSED</v>
          </cell>
          <cell r="D28484" t="str">
            <v>Medium</v>
          </cell>
          <cell r="E28484" t="str">
            <v>Chirag Dubal</v>
          </cell>
          <cell r="F28484" t="str">
            <v>Shloka Chakre</v>
          </cell>
          <cell r="G28484">
            <v>46127.532638888886</v>
          </cell>
          <cell r="H28484">
            <v>46139.788194444445</v>
          </cell>
        </row>
        <row r="28485">
          <cell r="A28485" t="str">
            <v>UCW-29471</v>
          </cell>
          <cell r="B28485" t="str">
            <v>ENRICH_Pilgrim - Image Update | Bulk Upload - 15.04.2026</v>
          </cell>
          <cell r="C28485" t="str">
            <v>CLOSED</v>
          </cell>
          <cell r="D28485" t="str">
            <v>Medium</v>
          </cell>
          <cell r="E28485" t="str">
            <v>netscribes</v>
          </cell>
          <cell r="F28485" t="str">
            <v>Shraddha Dighe</v>
          </cell>
          <cell r="G28485">
            <v>46127.503472222219</v>
          </cell>
          <cell r="H28485">
            <v>46137.577777777777</v>
          </cell>
        </row>
        <row r="28486">
          <cell r="A28486" t="str">
            <v>UCW-29465</v>
          </cell>
          <cell r="B28486" t="str">
            <v>ENRICH_Esskay Beauty | Images Update for The SKU CN25 | Brand Mr. Barber</v>
          </cell>
          <cell r="C28486" t="str">
            <v>CLOSED Due to Inactive/Insufficient Information</v>
          </cell>
          <cell r="D28486" t="str">
            <v>Medium</v>
          </cell>
          <cell r="E28486" t="str">
            <v>netscribes</v>
          </cell>
          <cell r="F28486" t="str">
            <v>Shraddha Dighe</v>
          </cell>
          <cell r="G28486">
            <v>46127.486805555556</v>
          </cell>
          <cell r="H28486">
            <v>46137.363888888889</v>
          </cell>
        </row>
        <row r="28487">
          <cell r="A28487" t="str">
            <v>UCW-29464</v>
          </cell>
          <cell r="B28487" t="str">
            <v>ENRICH_Tata Cliq | O.P.I RapiDry Image Update</v>
          </cell>
          <cell r="C28487" t="str">
            <v>CLOSED</v>
          </cell>
          <cell r="D28487" t="str">
            <v>Medium</v>
          </cell>
          <cell r="E28487" t="str">
            <v>netscribes</v>
          </cell>
          <cell r="F28487" t="str">
            <v>Shraddha Dighe</v>
          </cell>
          <cell r="G28487">
            <v>46127.484722222223</v>
          </cell>
          <cell r="H28487">
            <v>46172.646527777775</v>
          </cell>
        </row>
        <row r="28488">
          <cell r="A28488" t="str">
            <v>UCW-29462</v>
          </cell>
          <cell r="B28488" t="str">
            <v>New Listings | Hair Mask &amp; Hair Growth Serum (60 ml)</v>
          </cell>
          <cell r="C28488" t="str">
            <v>CLOSED</v>
          </cell>
          <cell r="D28488" t="str">
            <v>Medium</v>
          </cell>
          <cell r="E28488" t="str">
            <v>Chirag Dubal</v>
          </cell>
          <cell r="F28488" t="str">
            <v>Shraddha Dighe</v>
          </cell>
          <cell r="G28488">
            <v>46127.481249999997</v>
          </cell>
          <cell r="H28488">
            <v>46172.564583333333</v>
          </cell>
        </row>
        <row r="28489">
          <cell r="A28489" t="str">
            <v>UCW-29461</v>
          </cell>
          <cell r="B28489" t="str">
            <v>Benetton apparel-TataCliq LID's details for mapping</v>
          </cell>
          <cell r="C28489" t="str">
            <v>CLOSED</v>
          </cell>
          <cell r="D28489" t="str">
            <v>Medium</v>
          </cell>
          <cell r="E28489" t="str">
            <v>netscribes</v>
          </cell>
          <cell r="F28489" t="str">
            <v>Mohd Tahir Shaikh</v>
          </cell>
          <cell r="G28489">
            <v>46127.479166666664</v>
          </cell>
          <cell r="H28489">
            <v>46156.454861111109</v>
          </cell>
        </row>
        <row r="28490">
          <cell r="A28490" t="str">
            <v>UCW-29453</v>
          </cell>
          <cell r="B28490" t="str">
            <v>Netscribes_CK MP Seller Code Interchange Between Lux and Mall</v>
          </cell>
          <cell r="C28490" t="str">
            <v>CLOSED</v>
          </cell>
          <cell r="D28490" t="str">
            <v>Medium</v>
          </cell>
          <cell r="E28490" t="str">
            <v>Chirag Dubal</v>
          </cell>
          <cell r="F28490" t="str">
            <v>Shloka Chakre</v>
          </cell>
          <cell r="G28490">
            <v>46126.960416666669</v>
          </cell>
          <cell r="H28490">
            <v>46156.454861111109</v>
          </cell>
        </row>
        <row r="28491">
          <cell r="A28491" t="str">
            <v>UCW-29447</v>
          </cell>
          <cell r="B28491" t="str">
            <v>Guess Footwear Men (New) 31 Options 06-04-2026</v>
          </cell>
          <cell r="C28491" t="str">
            <v>CLOSED</v>
          </cell>
          <cell r="D28491" t="str">
            <v>Medium</v>
          </cell>
          <cell r="E28491" t="str">
            <v>Chirag Dubal</v>
          </cell>
          <cell r="F28491" t="str">
            <v>Shloka Chakre</v>
          </cell>
          <cell r="G28491">
            <v>46126.927777777775</v>
          </cell>
          <cell r="H28491">
            <v>46172.565972222219</v>
          </cell>
        </row>
        <row r="28492">
          <cell r="A28492" t="str">
            <v>UCW-29446</v>
          </cell>
          <cell r="B28492" t="str">
            <v>ESGEE SLIDE MASTER DATA &amp; IMAGES for CATALOGING</v>
          </cell>
          <cell r="C28492" t="str">
            <v>CLOSED</v>
          </cell>
          <cell r="D28492" t="str">
            <v>Medium</v>
          </cell>
          <cell r="E28492" t="str">
            <v>Chirag Dubal</v>
          </cell>
          <cell r="F28492" t="str">
            <v>Shloka Chakre</v>
          </cell>
          <cell r="G28492">
            <v>46126.90902777778</v>
          </cell>
          <cell r="H28492">
            <v>46162.593055555553</v>
          </cell>
        </row>
        <row r="28493">
          <cell r="A28493" t="str">
            <v>UCW-29438</v>
          </cell>
          <cell r="B28493" t="str">
            <v>CLONE - Beauty - 129323 - E2E - Cosderma - 117SKUS - 11 Nov</v>
          </cell>
          <cell r="C28493" t="str">
            <v>CLOSED</v>
          </cell>
          <cell r="D28493" t="str">
            <v>Medium</v>
          </cell>
          <cell r="E28493" t="str">
            <v>netscribes</v>
          </cell>
          <cell r="F28493" t="str">
            <v>Shraddha Dighe</v>
          </cell>
          <cell r="G28493">
            <v>46126.867361111108</v>
          </cell>
          <cell r="H28493">
            <v>46172.567361111112</v>
          </cell>
        </row>
        <row r="28494">
          <cell r="A28494" t="str">
            <v>UCW-29429</v>
          </cell>
          <cell r="B28494" t="str">
            <v>Sell now - MASTER DATA Non-BIS Footwear Inventory</v>
          </cell>
          <cell r="C28494" t="str">
            <v>CLOSED Due to Inactive/Insufficient Information</v>
          </cell>
          <cell r="D28494" t="str">
            <v>Medium</v>
          </cell>
          <cell r="E28494" t="str">
            <v>Chirag Dubal</v>
          </cell>
          <cell r="F28494" t="str">
            <v>netscribes</v>
          </cell>
          <cell r="G28494">
            <v>46126.756249999999</v>
          </cell>
          <cell r="H28494">
            <v>46156.818749999999</v>
          </cell>
        </row>
        <row r="28495">
          <cell r="A28495" t="str">
            <v>UCW-29427</v>
          </cell>
          <cell r="B28495" t="str">
            <v>Bata Men's footwear new listing on Seller code: 100243 and 127887 - 556 SKus_86 Options - 18-03-2026</v>
          </cell>
          <cell r="C28495" t="str">
            <v>CLOSED</v>
          </cell>
          <cell r="D28495" t="str">
            <v>Medium</v>
          </cell>
          <cell r="E28495" t="str">
            <v>netscribes</v>
          </cell>
          <cell r="F28495" t="str">
            <v>netscribes</v>
          </cell>
          <cell r="G28495">
            <v>46126.720138888886</v>
          </cell>
          <cell r="H28495">
            <v>46156.819444444445</v>
          </cell>
        </row>
        <row r="28496">
          <cell r="A28496" t="str">
            <v>UCW-29426</v>
          </cell>
          <cell r="B28496" t="str">
            <v>Tata Miu Miu GWP Cataloguing 4th Apr'26</v>
          </cell>
          <cell r="C28496" t="str">
            <v>CLOSED</v>
          </cell>
          <cell r="D28496" t="str">
            <v>Medium</v>
          </cell>
          <cell r="E28496" t="str">
            <v>Chirag Dubal</v>
          </cell>
          <cell r="F28496" t="str">
            <v>Shraddha Dighe</v>
          </cell>
          <cell r="G28496">
            <v>46126.713888888888</v>
          </cell>
          <cell r="H28496">
            <v>46133.636111111111</v>
          </cell>
        </row>
        <row r="28497">
          <cell r="A28497" t="str">
            <v>UCW-29425</v>
          </cell>
          <cell r="B28497" t="str">
            <v xml:space="preserve">Enrich_Need to change images </v>
          </cell>
          <cell r="C28497" t="str">
            <v>CLOSED</v>
          </cell>
          <cell r="D28497" t="str">
            <v>Medium</v>
          </cell>
          <cell r="E28497" t="str">
            <v>Chirag Dubal</v>
          </cell>
          <cell r="F28497" t="str">
            <v>Simi Raichel Zachariah</v>
          </cell>
          <cell r="G28497">
            <v>46126.706944444442</v>
          </cell>
          <cell r="H28497">
            <v>46130.517361111109</v>
          </cell>
        </row>
        <row r="28498">
          <cell r="A28498" t="str">
            <v>UCW-29422</v>
          </cell>
          <cell r="B28498" t="str">
            <v>Bata Women's footwear new listing on Seller code: 100243 and 127887 - 77 SKus_470 Options - 18-03-2026</v>
          </cell>
          <cell r="C28498" t="str">
            <v>CLOSED</v>
          </cell>
          <cell r="D28498" t="str">
            <v>Medium</v>
          </cell>
          <cell r="E28498" t="str">
            <v>netscribes</v>
          </cell>
          <cell r="F28498" t="str">
            <v>netscribes</v>
          </cell>
          <cell r="G28498">
            <v>46126.697916666664</v>
          </cell>
          <cell r="H28498">
            <v>46156.820138888892</v>
          </cell>
        </row>
        <row r="28499">
          <cell r="A28499" t="str">
            <v>UCW-29421</v>
          </cell>
          <cell r="B28499" t="str">
            <v>ENRICH_PUMA Apparel Title Update</v>
          </cell>
          <cell r="C28499" t="str">
            <v>CLOSED</v>
          </cell>
          <cell r="D28499" t="str">
            <v>Medium</v>
          </cell>
          <cell r="E28499" t="str">
            <v>netscribes</v>
          </cell>
          <cell r="F28499" t="str">
            <v>Mohd Tahir Shaikh</v>
          </cell>
          <cell r="G28499">
            <v>46126.696527777778</v>
          </cell>
          <cell r="H28499">
            <v>46172.569444444445</v>
          </cell>
        </row>
        <row r="28500">
          <cell r="A28500" t="str">
            <v>UCW-29419</v>
          </cell>
          <cell r="B28500" t="str">
            <v>Styli Men Footwear | Lot-55 | 08-04-2026</v>
          </cell>
          <cell r="C28500" t="str">
            <v>CLOSED</v>
          </cell>
          <cell r="D28500" t="str">
            <v>Medium</v>
          </cell>
          <cell r="E28500" t="str">
            <v>netscribes</v>
          </cell>
          <cell r="F28500" t="str">
            <v>Mohd Tahir Shaikh</v>
          </cell>
          <cell r="G28500">
            <v>46126.689583333333</v>
          </cell>
          <cell r="H28500">
            <v>46172.576388888891</v>
          </cell>
        </row>
        <row r="28501">
          <cell r="A28501" t="str">
            <v>UCW-29418</v>
          </cell>
          <cell r="B28501" t="str">
            <v xml:space="preserve">Tatacliq Overall Pending InProgress Options List(Lifestyle X Tata Catalogue )_3rd April </v>
          </cell>
          <cell r="C28501" t="str">
            <v>CLOSED</v>
          </cell>
          <cell r="D28501" t="str">
            <v>Medium</v>
          </cell>
          <cell r="E28501" t="str">
            <v>Chirag Dubal</v>
          </cell>
          <cell r="F28501" t="str">
            <v>Simi Raichel Zachariah</v>
          </cell>
          <cell r="G28501">
            <v>46126.67291666667</v>
          </cell>
          <cell r="H28501">
            <v>46172.648611111108</v>
          </cell>
        </row>
        <row r="28502">
          <cell r="A28502" t="str">
            <v>UCW-29417</v>
          </cell>
          <cell r="B28502" t="str">
            <v>ENRICH_Tata Cliq : Image Update</v>
          </cell>
          <cell r="C28502" t="str">
            <v>CLOSED</v>
          </cell>
          <cell r="D28502" t="str">
            <v>Medium</v>
          </cell>
          <cell r="E28502" t="str">
            <v>Chirag Dubal</v>
          </cell>
          <cell r="F28502" t="str">
            <v>Shraddha Dighe</v>
          </cell>
          <cell r="G28502">
            <v>46126.665277777778</v>
          </cell>
          <cell r="H28502">
            <v>46129.356944444444</v>
          </cell>
        </row>
        <row r="28503">
          <cell r="A28503" t="str">
            <v>UCW-29413</v>
          </cell>
          <cell r="B28503" t="str">
            <v>Plix Cataloguing | Skin &amp; Hair New Listings</v>
          </cell>
          <cell r="C28503" t="str">
            <v>CLOSED</v>
          </cell>
          <cell r="D28503" t="str">
            <v>Medium</v>
          </cell>
          <cell r="E28503" t="str">
            <v>netscribes</v>
          </cell>
          <cell r="F28503" t="str">
            <v>Shraddha Dighe</v>
          </cell>
          <cell r="G28503">
            <v>46126.65625</v>
          </cell>
          <cell r="H28503">
            <v>46172.61041666667</v>
          </cell>
        </row>
        <row r="28504">
          <cell r="A28504" t="str">
            <v>UCW-29412</v>
          </cell>
          <cell r="B28504" t="str">
            <v>Sell Now HANDWORKS RETAIL (129573) Hoversoul</v>
          </cell>
          <cell r="C28504" t="str">
            <v>CLOSED</v>
          </cell>
          <cell r="D28504" t="str">
            <v>Medium</v>
          </cell>
          <cell r="E28504" t="str">
            <v>netscribes</v>
          </cell>
          <cell r="F28504" t="str">
            <v>Mohd Tahir Shaikh</v>
          </cell>
          <cell r="G28504">
            <v>46126.654861111114</v>
          </cell>
          <cell r="H28504">
            <v>46156.466666666667</v>
          </cell>
        </row>
        <row r="28505">
          <cell r="A28505" t="str">
            <v>UCW-29411</v>
          </cell>
          <cell r="B28505" t="str">
            <v>OAP | NEW LISTING EXCELLENCE MINI | TATACLIQ</v>
          </cell>
          <cell r="C28505" t="str">
            <v>CLOSED</v>
          </cell>
          <cell r="D28505" t="str">
            <v>Medium</v>
          </cell>
          <cell r="E28505" t="str">
            <v>netscribes</v>
          </cell>
          <cell r="F28505" t="str">
            <v>Shraddha Dighe</v>
          </cell>
          <cell r="G28505">
            <v>46126.654861111114</v>
          </cell>
          <cell r="H28505">
            <v>46156.466666666667</v>
          </cell>
        </row>
        <row r="28506">
          <cell r="A28506" t="str">
            <v>UCW-29406</v>
          </cell>
          <cell r="B28506" t="str">
            <v>Sell now - Tata Cliq-Multi Brand-Footwear-129236,127776 - 12-03-202</v>
          </cell>
          <cell r="C28506" t="str">
            <v>CLOSED</v>
          </cell>
          <cell r="D28506" t="str">
            <v>Medium</v>
          </cell>
          <cell r="E28506" t="str">
            <v>netscribes</v>
          </cell>
          <cell r="F28506" t="str">
            <v>netscribes</v>
          </cell>
          <cell r="G28506">
            <v>46126.620138888888</v>
          </cell>
          <cell r="H28506">
            <v>46169.679166666669</v>
          </cell>
        </row>
        <row r="28507">
          <cell r="A28507" t="str">
            <v>UCW-29398</v>
          </cell>
          <cell r="B28507" t="str">
            <v>78402067_GENIFIQUE 7ML GWP LISTING_TCL| Lancome</v>
          </cell>
          <cell r="C28507" t="str">
            <v>CLOSED</v>
          </cell>
          <cell r="D28507" t="str">
            <v>Medium</v>
          </cell>
          <cell r="E28507" t="str">
            <v>Rubick.ai</v>
          </cell>
          <cell r="F28507" t="str">
            <v>Shraddha Dighe</v>
          </cell>
          <cell r="G28507">
            <v>46126.574305555558</v>
          </cell>
          <cell r="H28507">
            <v>46136.581250000003</v>
          </cell>
        </row>
        <row r="28508">
          <cell r="A28508" t="str">
            <v>UCW-29390</v>
          </cell>
          <cell r="B28508" t="str">
            <v xml:space="preserve"> Club York Men Catalogue 9th April</v>
          </cell>
          <cell r="C28508" t="str">
            <v>CLOSED</v>
          </cell>
          <cell r="D28508" t="str">
            <v>Medium</v>
          </cell>
          <cell r="E28508" t="str">
            <v>Chirag Dubal</v>
          </cell>
          <cell r="F28508" t="str">
            <v>Simi Raichel Zachariah</v>
          </cell>
          <cell r="G28508">
            <v>46126.548611111109</v>
          </cell>
          <cell r="H28508">
            <v>46139.629861111112</v>
          </cell>
        </row>
        <row r="28509">
          <cell r="A28509" t="str">
            <v>UCW-29389</v>
          </cell>
          <cell r="B28509" t="str">
            <v>TATACLIQ - LISTING FILE- 11042026</v>
          </cell>
          <cell r="C28509" t="str">
            <v>CLOSED</v>
          </cell>
          <cell r="D28509" t="str">
            <v>Medium</v>
          </cell>
          <cell r="E28509" t="str">
            <v>Chirag Dubal</v>
          </cell>
          <cell r="F28509" t="str">
            <v>Simi Raichel Zachariah</v>
          </cell>
          <cell r="G28509">
            <v>46126.546527777777</v>
          </cell>
          <cell r="H28509">
            <v>46156.463194444441</v>
          </cell>
        </row>
        <row r="28510">
          <cell r="A28510" t="str">
            <v>UCW-29388</v>
          </cell>
          <cell r="B28510" t="str">
            <v>Kids Footwear New Styles For Tatacliq (SS-26) - (Styles-07) 10.04.2026</v>
          </cell>
          <cell r="C28510" t="str">
            <v>CLOSED</v>
          </cell>
          <cell r="D28510" t="str">
            <v>Medium</v>
          </cell>
          <cell r="E28510" t="str">
            <v>netscribes</v>
          </cell>
          <cell r="F28510" t="str">
            <v>Mohd Tahir Shaikh</v>
          </cell>
          <cell r="G28510">
            <v>46126.544444444444</v>
          </cell>
          <cell r="H28510">
            <v>46172.631944444445</v>
          </cell>
        </row>
        <row r="28511">
          <cell r="A28511" t="str">
            <v>UCW-29382</v>
          </cell>
          <cell r="B28511" t="str">
            <v>Women Footwear New Styles For Tatacliq (SS'26) - (Styles-24) 04.04.2026</v>
          </cell>
          <cell r="C28511" t="str">
            <v>CLOSED</v>
          </cell>
          <cell r="D28511" t="str">
            <v>Medium</v>
          </cell>
          <cell r="E28511" t="str">
            <v>netscribes</v>
          </cell>
          <cell r="F28511" t="str">
            <v>Mohd Tahir Shaikh</v>
          </cell>
          <cell r="G28511">
            <v>46126.525694444441</v>
          </cell>
          <cell r="H28511">
            <v>46132.700694444444</v>
          </cell>
        </row>
        <row r="28512">
          <cell r="A28512" t="str">
            <v>UCW-29378</v>
          </cell>
          <cell r="B28512" t="str">
            <v>Hoversoul Listing - Exo Footwear 02 Dec 2025 Ballerinas</v>
          </cell>
          <cell r="C28512" t="str">
            <v>CLOSED</v>
          </cell>
          <cell r="D28512" t="str">
            <v>Medium</v>
          </cell>
          <cell r="E28512" t="str">
            <v>netscribes</v>
          </cell>
          <cell r="F28512" t="str">
            <v>Mohd Tahir Shaikh</v>
          </cell>
          <cell r="G28512">
            <v>46126.515972222223</v>
          </cell>
          <cell r="H28512">
            <v>46172.649305555555</v>
          </cell>
        </row>
        <row r="28513">
          <cell r="A28513" t="str">
            <v>UCW-29376</v>
          </cell>
          <cell r="B28513" t="str">
            <v>Netscribes_CK MP Seller Code Interchange Between Lux and Mall</v>
          </cell>
          <cell r="C28513" t="str">
            <v>CLOSED Due to Inactive/Insufficient Information</v>
          </cell>
          <cell r="D28513" t="str">
            <v>Medium</v>
          </cell>
          <cell r="E28513" t="str">
            <v>Chirag Dubal</v>
          </cell>
          <cell r="F28513" t="str">
            <v>Shloka Chakre</v>
          </cell>
          <cell r="G28513">
            <v>46126.504861111112</v>
          </cell>
          <cell r="H28513">
            <v>46156.463888888888</v>
          </cell>
        </row>
        <row r="28514">
          <cell r="A28514" t="str">
            <v>UCW-29369</v>
          </cell>
          <cell r="B28514" t="str">
            <v>GAS SS'26 - Catalogue (19 options)</v>
          </cell>
          <cell r="C28514" t="str">
            <v>CLOSED</v>
          </cell>
          <cell r="D28514" t="str">
            <v>Medium</v>
          </cell>
          <cell r="E28514" t="str">
            <v>netscribes</v>
          </cell>
          <cell r="F28514" t="str">
            <v>Mohd Tahir Shaikh</v>
          </cell>
          <cell r="G28514">
            <v>46126.478472222225</v>
          </cell>
          <cell r="H28514">
            <v>46162.51666666667</v>
          </cell>
        </row>
        <row r="28515">
          <cell r="A28515" t="str">
            <v>UCW-29367</v>
          </cell>
          <cell r="B28515" t="str">
            <v>LUSH - Cataloguing Thread Batch-2_97 products</v>
          </cell>
          <cell r="C28515" t="str">
            <v>CLOSED</v>
          </cell>
          <cell r="D28515" t="str">
            <v>Medium</v>
          </cell>
          <cell r="E28515" t="str">
            <v>netscribes</v>
          </cell>
          <cell r="F28515" t="str">
            <v>Shraddha Dighe</v>
          </cell>
          <cell r="G28515">
            <v>46126.474305555559</v>
          </cell>
          <cell r="H28515">
            <v>46172.649305555555</v>
          </cell>
        </row>
        <row r="28516">
          <cell r="A28516" t="str">
            <v>UCW-29358</v>
          </cell>
          <cell r="B28516" t="str">
            <v>CLONE - LUSH - Cataloguing Thread Feb'26</v>
          </cell>
          <cell r="C28516" t="str">
            <v>CLOSED</v>
          </cell>
          <cell r="D28516" t="str">
            <v>Medium</v>
          </cell>
          <cell r="E28516" t="str">
            <v>netscribes</v>
          </cell>
          <cell r="F28516" t="str">
            <v>Shraddha Dighe</v>
          </cell>
          <cell r="G28516">
            <v>46126.429166666669</v>
          </cell>
          <cell r="H28516">
            <v>46172.602777777778</v>
          </cell>
        </row>
        <row r="28517">
          <cell r="A28517" t="str">
            <v>UCW-29349</v>
          </cell>
          <cell r="B28517" t="str">
            <v>ERROR_Hoversoul Listing - Exo Footwear 02 Dec 2025 Ballerinas_NC</v>
          </cell>
          <cell r="C28517" t="str">
            <v>CLOSED</v>
          </cell>
          <cell r="D28517" t="str">
            <v>Medium</v>
          </cell>
          <cell r="E28517" t="str">
            <v>netscribes</v>
          </cell>
          <cell r="F28517" t="str">
            <v>Mohd Tahir Shaikh</v>
          </cell>
          <cell r="G28517">
            <v>46125.818055555559</v>
          </cell>
          <cell r="H28517">
            <v>46156.820833333331</v>
          </cell>
        </row>
        <row r="28518">
          <cell r="A28518" t="str">
            <v>UCW-29348</v>
          </cell>
          <cell r="B28518" t="str">
            <v>Hidesign LUMA Freebie - Tatacliq - 10-04-2026  </v>
          </cell>
          <cell r="C28518" t="str">
            <v>CLOSED</v>
          </cell>
          <cell r="D28518" t="str">
            <v>Medium</v>
          </cell>
          <cell r="E28518" t="str">
            <v>netscribes</v>
          </cell>
          <cell r="F28518" t="str">
            <v>Mohd Tahir Shaikh</v>
          </cell>
          <cell r="G28518">
            <v>46125.761805555558</v>
          </cell>
          <cell r="H28518">
            <v>46172.595138888886</v>
          </cell>
        </row>
        <row r="28519">
          <cell r="A28519" t="str">
            <v>UCW-29345</v>
          </cell>
          <cell r="B28519" t="str">
            <v>Request to List 35 New Launch Styles</v>
          </cell>
          <cell r="C28519" t="str">
            <v>CLOSED</v>
          </cell>
          <cell r="D28519" t="str">
            <v>Medium</v>
          </cell>
          <cell r="E28519" t="str">
            <v>netscribes</v>
          </cell>
          <cell r="F28519" t="str">
            <v>Shraddha Dighe</v>
          </cell>
          <cell r="G28519">
            <v>46125.750694444447</v>
          </cell>
          <cell r="H28519">
            <v>46134.892361111109</v>
          </cell>
        </row>
        <row r="28520">
          <cell r="A28520" t="str">
            <v>UCW-29338</v>
          </cell>
          <cell r="B28520" t="str">
            <v>ENRICH_Libas Apparel 127532 10-04-2026 (IMAGE REPLACE)</v>
          </cell>
          <cell r="C28520" t="str">
            <v>CLOSED</v>
          </cell>
          <cell r="D28520" t="str">
            <v>Medium</v>
          </cell>
          <cell r="E28520" t="str">
            <v>netscribes</v>
          </cell>
          <cell r="F28520" t="str">
            <v>Shraddha Dighe</v>
          </cell>
          <cell r="G28520">
            <v>46125.726388888892</v>
          </cell>
          <cell r="H28520">
            <v>46137.546527777777</v>
          </cell>
        </row>
        <row r="28521">
          <cell r="A28521" t="str">
            <v>UCW-29337</v>
          </cell>
          <cell r="B28521" t="str">
            <v>New Balance catalog file</v>
          </cell>
          <cell r="C28521" t="str">
            <v>CLOSED</v>
          </cell>
          <cell r="D28521" t="str">
            <v>Medium</v>
          </cell>
          <cell r="E28521" t="str">
            <v>netscribes</v>
          </cell>
          <cell r="F28521" t="str">
            <v>netscribes</v>
          </cell>
          <cell r="G28521">
            <v>46125.71875</v>
          </cell>
          <cell r="H28521">
            <v>46156.821527777778</v>
          </cell>
        </row>
        <row r="28522">
          <cell r="A28522" t="str">
            <v>UCW-29324</v>
          </cell>
          <cell r="B28522" t="str">
            <v>New Listing for Tata Cliq Cataloguing (50 SKUs) - Kushal's</v>
          </cell>
          <cell r="C28522" t="str">
            <v>CLOSED</v>
          </cell>
          <cell r="D28522" t="str">
            <v>Medium</v>
          </cell>
          <cell r="E28522" t="str">
            <v>netscribes</v>
          </cell>
          <cell r="F28522" t="str">
            <v>Shraddha Dighe</v>
          </cell>
          <cell r="G28522">
            <v>46125.657638888886</v>
          </cell>
          <cell r="H28522">
            <v>46128.741666666669</v>
          </cell>
        </row>
        <row r="28523">
          <cell r="A28523" t="str">
            <v>UCW-29320</v>
          </cell>
          <cell r="B28523" t="str">
            <v>ENRICH_TataCliq LID details for AI image addtion</v>
          </cell>
          <cell r="C28523" t="str">
            <v>CLOSED</v>
          </cell>
          <cell r="D28523" t="str">
            <v>Medium</v>
          </cell>
          <cell r="E28523" t="str">
            <v>netscribes</v>
          </cell>
          <cell r="F28523" t="str">
            <v>Mohd Tahir Shaikh</v>
          </cell>
          <cell r="G28523">
            <v>46125.632638888892</v>
          </cell>
          <cell r="H28523">
            <v>46151.654861111114</v>
          </cell>
        </row>
        <row r="28524">
          <cell r="A28524" t="str">
            <v>UCW-29315</v>
          </cell>
          <cell r="B28524" t="str">
            <v>Campus x Tata CliQ ~ New Listings_10.04.2026 Batch-22</v>
          </cell>
          <cell r="C28524" t="str">
            <v>CLOSED</v>
          </cell>
          <cell r="D28524" t="str">
            <v>Medium</v>
          </cell>
          <cell r="E28524" t="str">
            <v>netscribes</v>
          </cell>
          <cell r="F28524" t="str">
            <v>Mohd Tahir Shaikh</v>
          </cell>
          <cell r="G28524">
            <v>46125.533333333333</v>
          </cell>
          <cell r="H28524">
            <v>46172.535416666666</v>
          </cell>
        </row>
        <row r="28525">
          <cell r="A28525" t="str">
            <v>UCW-29312</v>
          </cell>
          <cell r="B28525" t="str">
            <v>PUMA Apparel 124130 &amp; 125381 New Listing 09-04-2026</v>
          </cell>
          <cell r="C28525" t="str">
            <v>CLOSED</v>
          </cell>
          <cell r="D28525" t="str">
            <v>Medium</v>
          </cell>
          <cell r="E28525" t="str">
            <v>netscribes</v>
          </cell>
          <cell r="F28525" t="str">
            <v>Mohd Tahir Shaikh</v>
          </cell>
          <cell r="G28525">
            <v>46125.501388888886</v>
          </cell>
          <cell r="H28525">
            <v>46172.589583333334</v>
          </cell>
        </row>
        <row r="28526">
          <cell r="A28526" t="str">
            <v>UCW-29307</v>
          </cell>
          <cell r="B28526" t="str">
            <v>Woodland / Footwear / 1688 sku's / 235 Options / 07-02-26</v>
          </cell>
          <cell r="C28526" t="str">
            <v>CLOSED</v>
          </cell>
          <cell r="D28526" t="str">
            <v>Medium</v>
          </cell>
          <cell r="E28526" t="str">
            <v>netscribes</v>
          </cell>
          <cell r="F28526" t="str">
            <v>Mohd Tahir Shaikh</v>
          </cell>
          <cell r="G28526">
            <v>46125.488888888889</v>
          </cell>
          <cell r="H28526">
            <v>46172.543749999997</v>
          </cell>
        </row>
        <row r="28527">
          <cell r="A28527" t="str">
            <v>UCW-29305</v>
          </cell>
          <cell r="B28527" t="str">
            <v>Hoversoul Cataloging - Batch -7</v>
          </cell>
          <cell r="C28527" t="str">
            <v>CLOSED</v>
          </cell>
          <cell r="D28527" t="str">
            <v>Medium</v>
          </cell>
          <cell r="E28527" t="str">
            <v>netscribes</v>
          </cell>
          <cell r="F28527" t="str">
            <v>Mohd Tahir Shaikh</v>
          </cell>
          <cell r="G28527">
            <v>46125.479861111111</v>
          </cell>
          <cell r="H28527">
            <v>46156.470833333333</v>
          </cell>
        </row>
        <row r="28528">
          <cell r="A28528" t="str">
            <v>UCW-29302</v>
          </cell>
          <cell r="B28528" t="str">
            <v>Sugar Cosmetics Cataloguing Request | 227677</v>
          </cell>
          <cell r="C28528" t="str">
            <v>CLOSED</v>
          </cell>
          <cell r="D28528" t="str">
            <v>Medium</v>
          </cell>
          <cell r="E28528" t="str">
            <v>netscribes</v>
          </cell>
          <cell r="F28528" t="str">
            <v>Shraddha Dighe</v>
          </cell>
          <cell r="G28528">
            <v>46125.443055555559</v>
          </cell>
          <cell r="H28528">
            <v>46139.615277777775</v>
          </cell>
        </row>
        <row r="28529">
          <cell r="A28529" t="str">
            <v>UCW-29299</v>
          </cell>
          <cell r="B28529" t="str">
            <v>ERROR_Catalogue New errors for the Multibrands Agency (NETSCRIBES) 12TH APRIL_NC</v>
          </cell>
          <cell r="C28529" t="str">
            <v>CLOSED</v>
          </cell>
          <cell r="D28529" t="str">
            <v>Highest</v>
          </cell>
          <cell r="E28529" t="str">
            <v>netscribes</v>
          </cell>
          <cell r="F28529" t="str">
            <v>Sushma Ram</v>
          </cell>
          <cell r="G28529">
            <v>46124.974305555559</v>
          </cell>
          <cell r="H28529">
            <v>46128.487500000003</v>
          </cell>
        </row>
        <row r="28530">
          <cell r="A28530" t="str">
            <v>UCW-29282</v>
          </cell>
          <cell r="B28530" t="str">
            <v>Miarcus -14 Styles-SS 26- 2 April</v>
          </cell>
          <cell r="C28530" t="str">
            <v>CLOSED</v>
          </cell>
          <cell r="D28530" t="str">
            <v>Medium</v>
          </cell>
          <cell r="E28530" t="str">
            <v>netscribes</v>
          </cell>
          <cell r="F28530" t="str">
            <v>Mohd Tahir Shaikh</v>
          </cell>
          <cell r="G28530">
            <v>46123.788888888892</v>
          </cell>
          <cell r="H28530">
            <v>46165.484722222223</v>
          </cell>
        </row>
        <row r="28531">
          <cell r="A28531" t="str">
            <v>UCW-29278</v>
          </cell>
          <cell r="B28531" t="str">
            <v>Tata Cliq (March) - New Product Listing - (13-03-2026) - Pending 1</v>
          </cell>
          <cell r="C28531" t="str">
            <v>CLOSED Due to Inactive/Insufficient Information</v>
          </cell>
          <cell r="D28531" t="str">
            <v>Medium</v>
          </cell>
          <cell r="E28531" t="str">
            <v>netscribes</v>
          </cell>
          <cell r="F28531" t="str">
            <v>Shraddha Dighe</v>
          </cell>
          <cell r="G28531">
            <v>46123.723611111112</v>
          </cell>
          <cell r="H28531">
            <v>46156.822222222225</v>
          </cell>
        </row>
        <row r="28532">
          <cell r="A28532" t="str">
            <v>UCW-29277</v>
          </cell>
          <cell r="B28532" t="str">
            <v>Enrich_Seller- 127394-Titan-My Embrace Product Image Updation- 10-04-2026</v>
          </cell>
          <cell r="C28532" t="str">
            <v>CLOSED</v>
          </cell>
          <cell r="D28532" t="str">
            <v>Medium</v>
          </cell>
          <cell r="E28532" t="str">
            <v>netscribes</v>
          </cell>
          <cell r="F28532" t="str">
            <v>Simi Raichel Zachariah</v>
          </cell>
          <cell r="G28532">
            <v>46123.57916666667</v>
          </cell>
          <cell r="H28532">
            <v>46129.35833333333</v>
          </cell>
        </row>
        <row r="28533">
          <cell r="A28533" t="str">
            <v>UCW-29273</v>
          </cell>
          <cell r="B28533" t="str">
            <v>CIS SS26 Footwear Catalog Submission (TC) - 02.04.2025</v>
          </cell>
          <cell r="C28533" t="str">
            <v>CLOSED</v>
          </cell>
          <cell r="D28533" t="str">
            <v>Medium</v>
          </cell>
          <cell r="E28533" t="str">
            <v>netscribes</v>
          </cell>
          <cell r="F28533" t="str">
            <v>Mohd Tahir Shaikh</v>
          </cell>
          <cell r="G28533">
            <v>46123.475694444445</v>
          </cell>
          <cell r="H28533">
            <v>46134.864583333336</v>
          </cell>
        </row>
        <row r="28534">
          <cell r="A28534" t="str">
            <v>UCW-29272</v>
          </cell>
          <cell r="B28534" t="str">
            <v xml:space="preserve">New Catalogue for Men's Footwear category " Metro Brands " </v>
          </cell>
          <cell r="C28534" t="str">
            <v>CLOSED</v>
          </cell>
          <cell r="D28534" t="str">
            <v>Medium</v>
          </cell>
          <cell r="E28534" t="str">
            <v>netscribes</v>
          </cell>
          <cell r="F28534" t="str">
            <v>Mohd Tahir Shaikh</v>
          </cell>
          <cell r="G28534">
            <v>46123.462500000001</v>
          </cell>
          <cell r="H28534">
            <v>46172.54583333333</v>
          </cell>
        </row>
        <row r="28535">
          <cell r="A28535" t="str">
            <v>UCW-29271</v>
          </cell>
          <cell r="B28535" t="str">
            <v xml:space="preserve">New Catalogue for Women's Footwear category " Metro Brands " </v>
          </cell>
          <cell r="C28535" t="str">
            <v>CLOSED</v>
          </cell>
          <cell r="D28535" t="str">
            <v>Medium</v>
          </cell>
          <cell r="E28535" t="str">
            <v>netscribes</v>
          </cell>
          <cell r="F28535" t="str">
            <v>Mohd Tahir Shaikh</v>
          </cell>
          <cell r="G28535">
            <v>46123.459722222222</v>
          </cell>
          <cell r="H28535">
            <v>46176.563194444447</v>
          </cell>
        </row>
        <row r="28536">
          <cell r="A28536" t="str">
            <v>UCW-29260</v>
          </cell>
          <cell r="B28536" t="str">
            <v>TATACLIQ_Indilux | VIVIBLU-129191 | NEW CATALOG - Footwear - 24-03-26</v>
          </cell>
          <cell r="C28536" t="str">
            <v>CLOSED</v>
          </cell>
          <cell r="D28536" t="str">
            <v>Medium</v>
          </cell>
          <cell r="E28536" t="str">
            <v>Chirag Dubal</v>
          </cell>
          <cell r="F28536" t="str">
            <v>Shloka Chakre</v>
          </cell>
          <cell r="G28536">
            <v>46122.981944444444</v>
          </cell>
          <cell r="H28536">
            <v>46132.695138888892</v>
          </cell>
        </row>
        <row r="28537">
          <cell r="A28537" t="str">
            <v>UCW-29256</v>
          </cell>
          <cell r="B28537" t="str">
            <v>TATACLIQ_Indilux | VIVIBLU-128537 | NEW CATALOG - Footwear - 24-03-26</v>
          </cell>
          <cell r="C28537" t="str">
            <v>CLOSED</v>
          </cell>
          <cell r="D28537" t="str">
            <v>Medium</v>
          </cell>
          <cell r="E28537" t="str">
            <v>Chirag Dubal</v>
          </cell>
          <cell r="F28537" t="str">
            <v>Shloka Chakre</v>
          </cell>
          <cell r="G28537">
            <v>46122.952777777777</v>
          </cell>
          <cell r="H28537">
            <v>46156.472916666666</v>
          </cell>
        </row>
        <row r="28538">
          <cell r="A28538" t="str">
            <v>UCW-29246</v>
          </cell>
          <cell r="B28538" t="str">
            <v>Pantaloons/Specimen/Non Apparel/New Listing/SKU 37/Options 32| 8th April'2026</v>
          </cell>
          <cell r="C28538" t="str">
            <v>CLOSED</v>
          </cell>
          <cell r="D28538" t="str">
            <v>Medium</v>
          </cell>
          <cell r="E28538" t="str">
            <v>Chirag Dubal</v>
          </cell>
          <cell r="F28538" t="str">
            <v>Simi Raichel Zachariah</v>
          </cell>
          <cell r="G28538">
            <v>46122.881944444445</v>
          </cell>
          <cell r="H28538">
            <v>46156.473611111112</v>
          </cell>
        </row>
        <row r="28539">
          <cell r="A28539" t="str">
            <v>UCW-29242</v>
          </cell>
          <cell r="B28539" t="str">
            <v>New Listing File ( 71 Items )</v>
          </cell>
          <cell r="C28539" t="str">
            <v>CLOSED</v>
          </cell>
          <cell r="D28539" t="str">
            <v>Medium</v>
          </cell>
          <cell r="E28539" t="str">
            <v>netscribes</v>
          </cell>
          <cell r="F28539" t="str">
            <v>Shraddha Dighe</v>
          </cell>
          <cell r="G28539">
            <v>46122.775694444441</v>
          </cell>
          <cell r="H28539">
            <v>46126.798611111109</v>
          </cell>
        </row>
        <row r="28540">
          <cell r="A28540" t="str">
            <v>UCW-29237</v>
          </cell>
          <cell r="B28540" t="str">
            <v>ENRICH_Images Update - OOMPH - 03.04.2026 - Fashion Jewellery - TATACLIQ</v>
          </cell>
          <cell r="C28540" t="str">
            <v>CLOSED</v>
          </cell>
          <cell r="D28540" t="str">
            <v>Medium</v>
          </cell>
          <cell r="E28540" t="str">
            <v>netscribes</v>
          </cell>
          <cell r="F28540" t="str">
            <v>Shraddha Dighe</v>
          </cell>
          <cell r="G28540">
            <v>46122.743055555555</v>
          </cell>
          <cell r="H28540">
            <v>46142.465277777781</v>
          </cell>
        </row>
        <row r="28541">
          <cell r="A28541" t="str">
            <v>UCW-29236</v>
          </cell>
          <cell r="B28541" t="str">
            <v>ENRICH_Images Update - OOMPH - 27.03.2026 - Fashion Jewellery - TATACLIQ</v>
          </cell>
          <cell r="C28541" t="str">
            <v>CLOSED</v>
          </cell>
          <cell r="D28541" t="str">
            <v>Medium</v>
          </cell>
          <cell r="E28541" t="str">
            <v>netscribes</v>
          </cell>
          <cell r="F28541" t="str">
            <v>Shraddha Dighe</v>
          </cell>
          <cell r="G28541">
            <v>46122.740972222222</v>
          </cell>
          <cell r="H28541">
            <v>46141.590277777781</v>
          </cell>
        </row>
        <row r="28542">
          <cell r="A28542" t="str">
            <v>UCW-29230</v>
          </cell>
          <cell r="B28542" t="str">
            <v>&lt;Urgent&gt; Mia Sunkissed Collections (Akshaya tritiya)</v>
          </cell>
          <cell r="C28542" t="str">
            <v>CLOSED</v>
          </cell>
          <cell r="D28542" t="str">
            <v>Medium</v>
          </cell>
          <cell r="E28542" t="str">
            <v>netscribes</v>
          </cell>
          <cell r="F28542" t="str">
            <v>Shraddha Dighe</v>
          </cell>
          <cell r="G28542">
            <v>46122.669444444444</v>
          </cell>
          <cell r="H28542">
            <v>46156.474999999999</v>
          </cell>
        </row>
        <row r="28543">
          <cell r="A28543" t="str">
            <v>UCW-29227</v>
          </cell>
          <cell r="B28543" t="str">
            <v>Tata Cliq Footwear Catalogue | 07-04-2026</v>
          </cell>
          <cell r="C28543" t="str">
            <v>CLOSED</v>
          </cell>
          <cell r="D28543" t="str">
            <v>Medium</v>
          </cell>
          <cell r="E28543" t="str">
            <v>netscribes</v>
          </cell>
          <cell r="F28543" t="str">
            <v>Mohd Tahir Shaikh</v>
          </cell>
          <cell r="G28543">
            <v>46122.659722222219</v>
          </cell>
          <cell r="H28543">
            <v>46172.554861111108</v>
          </cell>
        </row>
        <row r="28544">
          <cell r="A28544" t="str">
            <v>UCW-29220</v>
          </cell>
          <cell r="B28544" t="str">
            <v>3DM Lifestyle - 26th March 26 - 128011 - New collection - Luxury</v>
          </cell>
          <cell r="C28544" t="str">
            <v>CLOSED</v>
          </cell>
          <cell r="D28544" t="str">
            <v>Medium</v>
          </cell>
          <cell r="E28544" t="str">
            <v>Chirag Dubal</v>
          </cell>
          <cell r="F28544" t="str">
            <v>Shloka Chakre</v>
          </cell>
          <cell r="G28544">
            <v>46122.619444444441</v>
          </cell>
          <cell r="H28544">
            <v>46133.573611111111</v>
          </cell>
        </row>
        <row r="28545">
          <cell r="A28545" t="str">
            <v>UCW-29216</v>
          </cell>
          <cell r="B28545" t="str">
            <v>Tangerine - 26th March 26 - 128268 - New collection - Luxury</v>
          </cell>
          <cell r="C28545" t="str">
            <v>CLOSED Due to Inactive/Insufficient Information</v>
          </cell>
          <cell r="D28545" t="str">
            <v>Medium</v>
          </cell>
          <cell r="E28545" t="str">
            <v>Chirag Dubal</v>
          </cell>
          <cell r="F28545" t="str">
            <v>Shloka Chakre</v>
          </cell>
          <cell r="G28545">
            <v>46122.605555555558</v>
          </cell>
          <cell r="H28545">
            <v>46134.904861111114</v>
          </cell>
        </row>
        <row r="28546">
          <cell r="A28546" t="str">
            <v>UCW-29210</v>
          </cell>
          <cell r="B28546" t="str">
            <v>Subtask - Pantaloons/Kids wear/apparel/New Listing/SKU 1510/Options 285| 16th Feb'2026</v>
          </cell>
          <cell r="C28546" t="str">
            <v>CLOSED</v>
          </cell>
          <cell r="D28546" t="str">
            <v>Medium</v>
          </cell>
          <cell r="E28546" t="str">
            <v>Chirag Dubal</v>
          </cell>
          <cell r="F28546" t="str">
            <v>netscribes</v>
          </cell>
          <cell r="G28546">
            <v>46122.581250000003</v>
          </cell>
          <cell r="H28546">
            <v>46172.558333333334</v>
          </cell>
        </row>
        <row r="28547">
          <cell r="A28547" t="str">
            <v>UCW-29209</v>
          </cell>
          <cell r="B28547" t="str">
            <v>Subtask - Pantaloons/Men's wear/apparel/New Listing/SKU 1022/Options 199| 16th Feb'2026</v>
          </cell>
          <cell r="C28547" t="str">
            <v>CLOSED</v>
          </cell>
          <cell r="D28547" t="str">
            <v>Medium</v>
          </cell>
          <cell r="E28547" t="str">
            <v>Chirag Dubal</v>
          </cell>
          <cell r="F28547" t="str">
            <v>netscribes</v>
          </cell>
          <cell r="G28547">
            <v>46122.579861111109</v>
          </cell>
          <cell r="H28547">
            <v>46172.582638888889</v>
          </cell>
        </row>
        <row r="28548">
          <cell r="A28548" t="str">
            <v>UCW-29186</v>
          </cell>
          <cell r="B28548" t="str">
            <v>Error_Bluesky Listing Tatacliq</v>
          </cell>
          <cell r="C28548" t="str">
            <v>CLOSED</v>
          </cell>
          <cell r="D28548" t="str">
            <v>Medium</v>
          </cell>
          <cell r="E28548" t="str">
            <v>netscribes</v>
          </cell>
          <cell r="F28548" t="str">
            <v>Reagan D’souza</v>
          </cell>
          <cell r="G28548">
            <v>46121.834027777775</v>
          </cell>
          <cell r="H28548">
            <v>46155.668055555558</v>
          </cell>
        </row>
        <row r="28549">
          <cell r="A28549" t="str">
            <v>UCW-29182</v>
          </cell>
          <cell r="B28549" t="str">
            <v>Footwear Input format - 81 Options - Zeesh</v>
          </cell>
          <cell r="C28549" t="str">
            <v>CLOSED</v>
          </cell>
          <cell r="D28549" t="str">
            <v>Medium</v>
          </cell>
          <cell r="E28549" t="str">
            <v>netscribes</v>
          </cell>
          <cell r="F28549" t="str">
            <v>Mohd Tahir Shaikh</v>
          </cell>
          <cell r="G28549">
            <v>46121.801388888889</v>
          </cell>
          <cell r="H28549">
            <v>46142.385416666664</v>
          </cell>
        </row>
        <row r="28550">
          <cell r="A28550" t="str">
            <v>UCW-29164</v>
          </cell>
          <cell r="B28550" t="str">
            <v xml:space="preserve"> ERROR_Catalogue New errors for the Multibrands Agency (NETSCRIBES) 9TH APRIL_NC</v>
          </cell>
          <cell r="C28550" t="str">
            <v>CLOSED</v>
          </cell>
          <cell r="D28550" t="str">
            <v>Highest</v>
          </cell>
          <cell r="E28550" t="str">
            <v>netscribes</v>
          </cell>
          <cell r="F28550" t="str">
            <v>Sushma Ram</v>
          </cell>
          <cell r="G28550">
            <v>46121.736111111109</v>
          </cell>
          <cell r="H28550">
            <v>46175.600694444445</v>
          </cell>
        </row>
        <row r="28551">
          <cell r="A28551" t="str">
            <v>UCW-29163</v>
          </cell>
          <cell r="B28551" t="str">
            <v>New Catalog 57 Women_Rangriti_08-04-2026</v>
          </cell>
          <cell r="C28551" t="str">
            <v>CLOSED</v>
          </cell>
          <cell r="D28551" t="str">
            <v>Medium</v>
          </cell>
          <cell r="E28551" t="str">
            <v>netscribes</v>
          </cell>
          <cell r="F28551" t="str">
            <v>Shraddha Dighe</v>
          </cell>
          <cell r="G28551">
            <v>46121.73541666667</v>
          </cell>
          <cell r="H28551">
            <v>46164.527777777781</v>
          </cell>
        </row>
        <row r="28552">
          <cell r="A28552" t="str">
            <v>UCW-29159</v>
          </cell>
          <cell r="B28552" t="str">
            <v>Aurelia/W/Folksong/Elleven/Wishful- 102 Style- Summer-2026- 08th April</v>
          </cell>
          <cell r="C28552" t="str">
            <v>CLOSED</v>
          </cell>
          <cell r="D28552" t="str">
            <v>Medium</v>
          </cell>
          <cell r="E28552" t="str">
            <v>netscribes</v>
          </cell>
          <cell r="F28552" t="str">
            <v>Shraddha Dighe</v>
          </cell>
          <cell r="G28552">
            <v>46121.723611111112</v>
          </cell>
          <cell r="H28552">
            <v>46172.57708333333</v>
          </cell>
        </row>
        <row r="28553">
          <cell r="A28553" t="str">
            <v>UCW-29158</v>
          </cell>
          <cell r="B28553" t="str">
            <v>Tatacliq issue - Stylo Bug - 878 Styles</v>
          </cell>
          <cell r="C28553" t="str">
            <v>CLOSED</v>
          </cell>
          <cell r="D28553" t="str">
            <v>Medium</v>
          </cell>
          <cell r="E28553" t="str">
            <v>netscribes</v>
          </cell>
          <cell r="F28553" t="str">
            <v>Mohd Tahir Shaikh</v>
          </cell>
          <cell r="G28553">
            <v>46121.722916666666</v>
          </cell>
          <cell r="H28553">
            <v>46125.443055555559</v>
          </cell>
        </row>
        <row r="28554">
          <cell r="A28554" t="str">
            <v>UCW-29152</v>
          </cell>
          <cell r="B28554" t="str">
            <v>94 Articles || New Listing For INC5 || TataCliq</v>
          </cell>
          <cell r="C28554" t="str">
            <v>CLOSED</v>
          </cell>
          <cell r="D28554" t="str">
            <v>Medium</v>
          </cell>
          <cell r="E28554" t="str">
            <v>netscribes</v>
          </cell>
          <cell r="F28554" t="str">
            <v>Mohd Tahir Shaikh</v>
          </cell>
          <cell r="G28554">
            <v>46121.706944444442</v>
          </cell>
          <cell r="H28554">
            <v>46156.463194444441</v>
          </cell>
        </row>
        <row r="28555">
          <cell r="A28555" t="str">
            <v>UCW-29143</v>
          </cell>
          <cell r="B28555" t="str">
            <v>VLCC - Sunscreen - 8907122017034, 8907122018635, 8907122018659, 8907122018673 - 12 March 2026</v>
          </cell>
          <cell r="C28555" t="str">
            <v>CLOSED</v>
          </cell>
          <cell r="D28555" t="str">
            <v>Medium</v>
          </cell>
          <cell r="E28555" t="str">
            <v>netscribes</v>
          </cell>
          <cell r="F28555" t="str">
            <v>Shraddha Dighe</v>
          </cell>
          <cell r="G28555">
            <v>46121.645833333336</v>
          </cell>
          <cell r="H28555">
            <v>46127.75</v>
          </cell>
        </row>
        <row r="28556">
          <cell r="A28556" t="str">
            <v>UCW-29138</v>
          </cell>
          <cell r="B28556" t="str">
            <v>Tata Cliq | New OPICons (Spring 26 Collection) Listing</v>
          </cell>
          <cell r="C28556" t="str">
            <v>CLOSED</v>
          </cell>
          <cell r="D28556" t="str">
            <v>Medium</v>
          </cell>
          <cell r="E28556" t="str">
            <v>netscribes</v>
          </cell>
          <cell r="F28556" t="str">
            <v>Shraddha Dighe</v>
          </cell>
          <cell r="G28556">
            <v>46121.624305555553</v>
          </cell>
          <cell r="H28556">
            <v>46127.729861111111</v>
          </cell>
        </row>
        <row r="28557">
          <cell r="A28557" t="str">
            <v>UCW-29127</v>
          </cell>
          <cell r="B28557" t="str">
            <v>ENRICH_Pilgrim&lt;&gt;Tata Cliq: Image Update</v>
          </cell>
          <cell r="C28557" t="str">
            <v>CLOSED</v>
          </cell>
          <cell r="D28557" t="str">
            <v>Medium</v>
          </cell>
          <cell r="E28557" t="str">
            <v>netscribes</v>
          </cell>
          <cell r="F28557" t="str">
            <v>Shraddha Dighe</v>
          </cell>
          <cell r="G28557">
            <v>46121.568055555559</v>
          </cell>
          <cell r="H28557">
            <v>46123.582638888889</v>
          </cell>
        </row>
        <row r="28558">
          <cell r="A28558" t="str">
            <v>UCW-29118</v>
          </cell>
          <cell r="B28558" t="str">
            <v>NEW 110 SKUS FOR UPLOADING.</v>
          </cell>
          <cell r="C28558" t="str">
            <v>CLOSED</v>
          </cell>
          <cell r="D28558" t="str">
            <v>Medium</v>
          </cell>
          <cell r="E28558" t="str">
            <v>netscribes</v>
          </cell>
          <cell r="F28558" t="str">
            <v>Shraddha Dighe</v>
          </cell>
          <cell r="G28558">
            <v>46121.49722222222</v>
          </cell>
          <cell r="H28558">
            <v>46156.464583333334</v>
          </cell>
        </row>
        <row r="28559">
          <cell r="A28559" t="str">
            <v>UCW-29111</v>
          </cell>
          <cell r="B28559" t="str">
            <v>ENRICH_Kimirica Image Update - Tata Cliq</v>
          </cell>
          <cell r="C28559" t="str">
            <v>CLOSED</v>
          </cell>
          <cell r="D28559" t="str">
            <v>Medium</v>
          </cell>
          <cell r="E28559" t="str">
            <v>netscribes</v>
          </cell>
          <cell r="F28559" t="str">
            <v>Shraddha Dighe</v>
          </cell>
          <cell r="G28559">
            <v>46121.472916666666</v>
          </cell>
          <cell r="H28559">
            <v>46123.52847222222</v>
          </cell>
        </row>
        <row r="28560">
          <cell r="A28560" t="str">
            <v>UCW-29109</v>
          </cell>
          <cell r="B28560" t="str">
            <v>78974572_10 ML IDOLE LISTING_Tata Cliq Luxury</v>
          </cell>
          <cell r="C28560" t="str">
            <v>CLOSED Due to Inactive/Insufficient Information</v>
          </cell>
          <cell r="D28560" t="str">
            <v>Medium</v>
          </cell>
          <cell r="E28560" t="str">
            <v>netscribes</v>
          </cell>
          <cell r="F28560" t="str">
            <v>Shraddha Dighe</v>
          </cell>
          <cell r="G28560">
            <v>46121.46597222222</v>
          </cell>
          <cell r="H28560">
            <v>46126.48333333333</v>
          </cell>
        </row>
        <row r="28561">
          <cell r="A28561" t="str">
            <v>UCW-29107</v>
          </cell>
          <cell r="B28561" t="str">
            <v>Moroccanoil GWP Listing Request</v>
          </cell>
          <cell r="C28561" t="str">
            <v>CLOSED</v>
          </cell>
          <cell r="D28561" t="str">
            <v>Medium</v>
          </cell>
          <cell r="E28561" t="str">
            <v>netscribes</v>
          </cell>
          <cell r="F28561" t="str">
            <v>Shraddha Dighe</v>
          </cell>
          <cell r="G28561">
            <v>46121.454861111109</v>
          </cell>
          <cell r="H28561">
            <v>46125.794444444444</v>
          </cell>
        </row>
        <row r="28562">
          <cell r="A28562" t="str">
            <v>UCW-29102</v>
          </cell>
          <cell r="B28562" t="str">
            <v>ENRICH_Model Image - Guess - IDEE - 243 SKUs</v>
          </cell>
          <cell r="C28562" t="str">
            <v>CLOSED</v>
          </cell>
          <cell r="D28562" t="str">
            <v>Medium</v>
          </cell>
          <cell r="E28562" t="str">
            <v>netscribes</v>
          </cell>
          <cell r="F28562" t="str">
            <v>Mohd Tahir Shaikh</v>
          </cell>
          <cell r="G28562">
            <v>46121.43472222222</v>
          </cell>
          <cell r="H28562">
            <v>46135.690972222219</v>
          </cell>
        </row>
        <row r="28563">
          <cell r="A28563" t="str">
            <v>UCW-29089</v>
          </cell>
          <cell r="B28563" t="str">
            <v>ERROR_UCW-28013 (Pending)</v>
          </cell>
          <cell r="C28563" t="str">
            <v>CLOSED</v>
          </cell>
          <cell r="D28563" t="str">
            <v>Medium</v>
          </cell>
          <cell r="E28563" t="str">
            <v>netscribes</v>
          </cell>
          <cell r="F28563" t="str">
            <v>Shraddha Dighe</v>
          </cell>
          <cell r="G28563">
            <v>46120.959027777775</v>
          </cell>
          <cell r="H28563">
            <v>46156.823611111111</v>
          </cell>
        </row>
        <row r="28564">
          <cell r="A28564" t="str">
            <v>UCW-29086</v>
          </cell>
          <cell r="B28564" t="str">
            <v>ENRICH_MNY | Sunkisser Highlighter + Blush PDP Updation | TATACLIQ</v>
          </cell>
          <cell r="C28564" t="str">
            <v>CLOSED</v>
          </cell>
          <cell r="D28564" t="str">
            <v>Medium</v>
          </cell>
          <cell r="E28564" t="str">
            <v>netscribes</v>
          </cell>
          <cell r="F28564" t="str">
            <v>Shraddha Dighe</v>
          </cell>
          <cell r="G28564">
            <v>46120.945138888892</v>
          </cell>
          <cell r="H28564">
            <v>46125.444444444445</v>
          </cell>
        </row>
        <row r="28565">
          <cell r="A28565" t="str">
            <v>UCW-29081</v>
          </cell>
          <cell r="B28565" t="str">
            <v>ENRICH_Esskay Beauty | Product Title &amp; Images Update for The Brand Naturica 0604</v>
          </cell>
          <cell r="C28565" t="str">
            <v>CLOSED</v>
          </cell>
          <cell r="D28565" t="str">
            <v>Medium</v>
          </cell>
          <cell r="E28565" t="str">
            <v>netscribes</v>
          </cell>
          <cell r="F28565" t="str">
            <v>Shraddha Dighe</v>
          </cell>
          <cell r="G28565">
            <v>46120.914583333331</v>
          </cell>
          <cell r="H28565">
            <v>46136.738888888889</v>
          </cell>
        </row>
        <row r="28566">
          <cell r="A28566" t="str">
            <v>UCW-29080</v>
          </cell>
          <cell r="B28566" t="str">
            <v>Pantaloons/Kids/Non Apparel Footwear/New Listing/SKU 144/Options 24| 18th Feb'2026</v>
          </cell>
          <cell r="C28566" t="str">
            <v>CLOSED</v>
          </cell>
          <cell r="D28566" t="str">
            <v>Medium</v>
          </cell>
          <cell r="E28566" t="str">
            <v>Chirag Dubal</v>
          </cell>
          <cell r="F28566" t="str">
            <v>netscribes</v>
          </cell>
          <cell r="G28566">
            <v>46120.840277777781</v>
          </cell>
          <cell r="H28566">
            <v>46172.59097222222</v>
          </cell>
        </row>
        <row r="28567">
          <cell r="A28567" t="str">
            <v>UCW-29062</v>
          </cell>
          <cell r="B28567" t="str">
            <v>Error_New FW Sku addition Tata - 106 articles</v>
          </cell>
          <cell r="C28567" t="str">
            <v>CLOSED</v>
          </cell>
          <cell r="D28567" t="str">
            <v>Medium</v>
          </cell>
          <cell r="E28567" t="str">
            <v>netscribes</v>
          </cell>
          <cell r="F28567" t="str">
            <v>Reagan D’souza</v>
          </cell>
          <cell r="G28567">
            <v>46120.765277777777</v>
          </cell>
          <cell r="H28567">
            <v>46155.661111111112</v>
          </cell>
        </row>
        <row r="28568">
          <cell r="A28568" t="str">
            <v>UCW-29054</v>
          </cell>
          <cell r="B28568" t="str">
            <v>Pantaloons/Kids/Non Apparel Footwear/New Listing/SKU 36/Options 6| 1st April'2026</v>
          </cell>
          <cell r="C28568" t="str">
            <v>CLOSED</v>
          </cell>
          <cell r="D28568" t="str">
            <v>Medium</v>
          </cell>
          <cell r="E28568" t="str">
            <v>Chirag Dubal</v>
          </cell>
          <cell r="F28568" t="str">
            <v>Simi Raichel Zachariah</v>
          </cell>
          <cell r="G28568">
            <v>46120.745138888888</v>
          </cell>
          <cell r="H28568">
            <v>46155.775694444441</v>
          </cell>
        </row>
        <row r="28569">
          <cell r="A28569" t="str">
            <v>UCW-29051</v>
          </cell>
          <cell r="B28569" t="str">
            <v>Bluesky Weekly Polish - Listing Tatacliq</v>
          </cell>
          <cell r="C28569" t="str">
            <v>CLOSED</v>
          </cell>
          <cell r="D28569" t="str">
            <v>Medium</v>
          </cell>
          <cell r="E28569" t="str">
            <v>netscribes</v>
          </cell>
          <cell r="F28569" t="str">
            <v>Shraddha Dighe</v>
          </cell>
          <cell r="G28569">
            <v>46120.729861111111</v>
          </cell>
          <cell r="H28569">
            <v>46125.756249999999</v>
          </cell>
        </row>
        <row r="28570">
          <cell r="A28570" t="str">
            <v>UCW-29046</v>
          </cell>
          <cell r="B28570" t="str">
            <v>Rosso Brunello - 7th April 26 - 128418 - New collection - Luxury</v>
          </cell>
          <cell r="C28570" t="str">
            <v>CLOSED</v>
          </cell>
          <cell r="D28570" t="str">
            <v>Medium</v>
          </cell>
          <cell r="E28570" t="str">
            <v>Chirag Dubal</v>
          </cell>
          <cell r="F28570" t="str">
            <v>Shloka Chakre</v>
          </cell>
          <cell r="G28570">
            <v>46120.725694444445</v>
          </cell>
          <cell r="H28570">
            <v>46155.776388888888</v>
          </cell>
        </row>
        <row r="28571">
          <cell r="A28571" t="str">
            <v>UCW-29041</v>
          </cell>
          <cell r="B28571" t="str">
            <v>Rosso Brunello - 24th March 26 - 128418 - New collection - Luxury</v>
          </cell>
          <cell r="C28571" t="str">
            <v>CLOSED</v>
          </cell>
          <cell r="D28571" t="str">
            <v>Medium</v>
          </cell>
          <cell r="E28571" t="str">
            <v>Chirag Dubal</v>
          </cell>
          <cell r="F28571" t="str">
            <v>Shloka Chakre</v>
          </cell>
          <cell r="G28571">
            <v>46120.698611111111</v>
          </cell>
          <cell r="H28571">
            <v>46155.776388888888</v>
          </cell>
        </row>
        <row r="28572">
          <cell r="A28572" t="str">
            <v>UCW-29028</v>
          </cell>
          <cell r="B28572" t="str">
            <v>Enrich_Sohnaa - Jewellery - 129045 - 20022026 - Zoomed Images Correction</v>
          </cell>
          <cell r="C28572" t="str">
            <v>CLOSED Due to Inactive/Insufficient Information</v>
          </cell>
          <cell r="D28572" t="str">
            <v>Medium</v>
          </cell>
          <cell r="E28572" t="str">
            <v>Chirag Dubal</v>
          </cell>
          <cell r="F28572" t="str">
            <v>Shloka Chakre</v>
          </cell>
          <cell r="G28572">
            <v>46120.638888888891</v>
          </cell>
          <cell r="H28572">
            <v>46132.71875</v>
          </cell>
        </row>
        <row r="28573">
          <cell r="A28573" t="str">
            <v>UCW-29026</v>
          </cell>
          <cell r="B28573" t="str">
            <v>[External] - New Listings - Unilever International</v>
          </cell>
          <cell r="C28573" t="str">
            <v>CLOSED Due to Inactive/Insufficient Information</v>
          </cell>
          <cell r="D28573" t="str">
            <v>Medium</v>
          </cell>
          <cell r="E28573" t="str">
            <v>netscribes</v>
          </cell>
          <cell r="F28573" t="str">
            <v>Shraddha Dighe</v>
          </cell>
          <cell r="G28573">
            <v>46120.585416666669</v>
          </cell>
          <cell r="H28573">
            <v>46155.776388888888</v>
          </cell>
        </row>
        <row r="28574">
          <cell r="A28574" t="str">
            <v>UCW-29000</v>
          </cell>
          <cell r="B28574" t="str">
            <v>New Content Sheet (March 26)</v>
          </cell>
          <cell r="C28574" t="str">
            <v>CLOSED</v>
          </cell>
          <cell r="D28574" t="str">
            <v>Medium</v>
          </cell>
          <cell r="E28574" t="str">
            <v>netscribes</v>
          </cell>
          <cell r="F28574" t="str">
            <v>Mohd Tahir Shaikh</v>
          </cell>
          <cell r="G28574">
            <v>46120.472222222219</v>
          </cell>
          <cell r="H28574">
            <v>46129.741666666669</v>
          </cell>
        </row>
        <row r="28575">
          <cell r="A28575" t="str">
            <v>UCW-28996</v>
          </cell>
          <cell r="B28575" t="str">
            <v>CLONE - Sqintalk x Tatacliq : New Brand Onboarding Request</v>
          </cell>
          <cell r="C28575" t="str">
            <v>CLOSED</v>
          </cell>
          <cell r="D28575" t="str">
            <v>Medium</v>
          </cell>
          <cell r="E28575" t="str">
            <v>netscribes</v>
          </cell>
          <cell r="F28575" t="str">
            <v>Shraddha Dighe</v>
          </cell>
          <cell r="G28575">
            <v>46120.461111111108</v>
          </cell>
          <cell r="H28575">
            <v>46155.677777777775</v>
          </cell>
        </row>
        <row r="28576">
          <cell r="A28576" t="str">
            <v>UCW-28985</v>
          </cell>
          <cell r="B28576" t="str">
            <v>ENRICH_Tatcliq Uploadings</v>
          </cell>
          <cell r="C28576" t="str">
            <v>CLOSED</v>
          </cell>
          <cell r="D28576" t="str">
            <v>Medium</v>
          </cell>
          <cell r="E28576" t="str">
            <v>netscribes</v>
          </cell>
          <cell r="F28576" t="str">
            <v>Shraddha Dighe</v>
          </cell>
          <cell r="G28576">
            <v>46119.784722222219</v>
          </cell>
          <cell r="H28576">
            <v>46130.658333333333</v>
          </cell>
        </row>
        <row r="28577">
          <cell r="A28577" t="str">
            <v>UCW-28982</v>
          </cell>
          <cell r="B28577" t="str">
            <v>Tata Cliq (April) - New Product Listing - (07-04-2026)</v>
          </cell>
          <cell r="C28577" t="str">
            <v>CLOSED</v>
          </cell>
          <cell r="D28577" t="str">
            <v>Medium</v>
          </cell>
          <cell r="E28577" t="str">
            <v>netscribes</v>
          </cell>
          <cell r="F28577" t="str">
            <v>Shraddha Dighe</v>
          </cell>
          <cell r="G28577">
            <v>46119.78125</v>
          </cell>
          <cell r="H28577">
            <v>46172.594444444447</v>
          </cell>
        </row>
        <row r="28578">
          <cell r="A28578" t="str">
            <v>UCW-28978</v>
          </cell>
          <cell r="B28578" t="str">
            <v>ENRICH_Images Replace : 07-04-2026</v>
          </cell>
          <cell r="C28578" t="str">
            <v>CLOSED</v>
          </cell>
          <cell r="D28578" t="str">
            <v>Medium</v>
          </cell>
          <cell r="E28578" t="str">
            <v>netscribes</v>
          </cell>
          <cell r="F28578" t="str">
            <v>Shraddha Dighe</v>
          </cell>
          <cell r="G28578">
            <v>46119.771527777775</v>
          </cell>
          <cell r="H28578">
            <v>46127.561111111114</v>
          </cell>
        </row>
        <row r="28579">
          <cell r="A28579" t="str">
            <v>UCW-28972</v>
          </cell>
          <cell r="B28579" t="str">
            <v xml:space="preserve"> PEPE KIDS LATCHING TATA CLIQ LOT 1 (MOHALI ACCOUNT)</v>
          </cell>
          <cell r="C28579" t="str">
            <v>CLOSED Due to Inactive/Insufficient Information</v>
          </cell>
          <cell r="D28579" t="str">
            <v>Medium</v>
          </cell>
          <cell r="E28579" t="str">
            <v>netscribes</v>
          </cell>
          <cell r="F28579" t="str">
            <v>Mohd Tahir Shaikh</v>
          </cell>
          <cell r="G28579">
            <v>46119.75</v>
          </cell>
          <cell r="H28579">
            <v>46139.552777777775</v>
          </cell>
        </row>
        <row r="28580">
          <cell r="A28580" t="str">
            <v>UCW-28956</v>
          </cell>
          <cell r="B28580" t="str">
            <v>Libas Apparel 127532 06-04-2026 (NEW CATALOGUE)</v>
          </cell>
          <cell r="C28580" t="str">
            <v>CLOSED</v>
          </cell>
          <cell r="D28580" t="str">
            <v>Medium</v>
          </cell>
          <cell r="E28580" t="str">
            <v>netscribes</v>
          </cell>
          <cell r="F28580" t="str">
            <v>Shraddha Dighe</v>
          </cell>
          <cell r="G28580">
            <v>46119.67083333333</v>
          </cell>
          <cell r="H28580">
            <v>46155.783333333333</v>
          </cell>
        </row>
        <row r="28581">
          <cell r="A28581" t="str">
            <v>UCW-28953</v>
          </cell>
          <cell r="B28581" t="str">
            <v>Pantaloons/Men Women/Non Apparel Footwear/New Listing/SKU 172/Options 29| 1st April'2026</v>
          </cell>
          <cell r="C28581" t="str">
            <v>CLOSED</v>
          </cell>
          <cell r="D28581" t="str">
            <v>Medium</v>
          </cell>
          <cell r="E28581" t="str">
            <v>netscribes</v>
          </cell>
          <cell r="F28581" t="str">
            <v>Mohd Tahir Shaikh</v>
          </cell>
          <cell r="G28581">
            <v>46119.650694444441</v>
          </cell>
          <cell r="H28581">
            <v>46155.78402777778</v>
          </cell>
        </row>
        <row r="28582">
          <cell r="A28582" t="str">
            <v>UCW-28939</v>
          </cell>
          <cell r="B28582" t="str">
            <v>Footwear Listing - Pepe jeans - 6 option</v>
          </cell>
          <cell r="C28582" t="str">
            <v>CLOSED</v>
          </cell>
          <cell r="D28582" t="str">
            <v>Medium</v>
          </cell>
          <cell r="E28582" t="str">
            <v>netscribes</v>
          </cell>
          <cell r="F28582" t="str">
            <v>Mohd Tahir Shaikh</v>
          </cell>
          <cell r="G28582">
            <v>46119.496527777781</v>
          </cell>
          <cell r="H28582">
            <v>46128.600694444445</v>
          </cell>
        </row>
        <row r="28583">
          <cell r="A28583" t="str">
            <v>UCW-28892</v>
          </cell>
          <cell r="B28583" t="str">
            <v>Tata Cliq-Reebok Brand-Footwear -127776 - 03-04-2026</v>
          </cell>
          <cell r="C28583" t="str">
            <v>CLOSED</v>
          </cell>
          <cell r="D28583" t="str">
            <v>Medium</v>
          </cell>
          <cell r="E28583" t="str">
            <v>netscribes</v>
          </cell>
          <cell r="F28583" t="str">
            <v>Mohd Tahir Shaikh</v>
          </cell>
          <cell r="G28583">
            <v>46118.726388888892</v>
          </cell>
          <cell r="H28583">
            <v>46174.777777777781</v>
          </cell>
        </row>
        <row r="28584">
          <cell r="A28584" t="str">
            <v>UCW-28882</v>
          </cell>
          <cell r="B28584" t="str">
            <v>Enrich_Colour Grouping Required_26th March(on Priority)</v>
          </cell>
          <cell r="C28584" t="str">
            <v>CLOSED Due to Inactive/Insufficient Information</v>
          </cell>
          <cell r="D28584" t="str">
            <v>Medium</v>
          </cell>
          <cell r="E28584" t="str">
            <v>Chirag Dubal</v>
          </cell>
          <cell r="F28584" t="str">
            <v>Simi Raichel Zachariah</v>
          </cell>
          <cell r="G28584">
            <v>46118.675694444442</v>
          </cell>
          <cell r="H28584">
            <v>46126.425000000003</v>
          </cell>
        </row>
        <row r="28585">
          <cell r="A28585" t="str">
            <v>UCW-28881</v>
          </cell>
          <cell r="B28585" t="str">
            <v>Puma + footwear + 125056+ mapping</v>
          </cell>
          <cell r="C28585" t="str">
            <v>CLOSED</v>
          </cell>
          <cell r="D28585" t="str">
            <v>Medium</v>
          </cell>
          <cell r="E28585" t="str">
            <v>netscribes</v>
          </cell>
          <cell r="F28585" t="str">
            <v>Mohd Tahir Shaikh</v>
          </cell>
          <cell r="G28585">
            <v>46118.675000000003</v>
          </cell>
          <cell r="H28585">
            <v>46155.710416666669</v>
          </cell>
        </row>
        <row r="28586">
          <cell r="A28586" t="str">
            <v>UCW-28879</v>
          </cell>
          <cell r="B28586" t="str">
            <v>Sell now - Hoversoul Listing - Exo Footwear 02 Dec 2025 Ballerinas</v>
          </cell>
          <cell r="C28586" t="str">
            <v>CLOSED</v>
          </cell>
          <cell r="D28586" t="str">
            <v>Medium</v>
          </cell>
          <cell r="E28586" t="str">
            <v>Chirag Dubal</v>
          </cell>
          <cell r="F28586" t="str">
            <v>netscribes</v>
          </cell>
          <cell r="G28586">
            <v>46118.63958333333</v>
          </cell>
          <cell r="H28586">
            <v>46156.824999999997</v>
          </cell>
        </row>
        <row r="28587">
          <cell r="A28587" t="str">
            <v>UCW-28870</v>
          </cell>
          <cell r="B28587" t="str">
            <v>MASTER DATA Non-BIS Footwear Inventory</v>
          </cell>
          <cell r="C28587" t="str">
            <v>CLOSED</v>
          </cell>
          <cell r="D28587" t="str">
            <v>Medium</v>
          </cell>
          <cell r="E28587" t="str">
            <v>Chirag Dubal</v>
          </cell>
          <cell r="F28587" t="str">
            <v>Shloka Chakre</v>
          </cell>
          <cell r="G28587">
            <v>46118.552083333336</v>
          </cell>
          <cell r="H28587">
            <v>46161.601388888892</v>
          </cell>
        </row>
        <row r="28588">
          <cell r="A28588" t="str">
            <v>UCW-28845</v>
          </cell>
          <cell r="B28588" t="str">
            <v>Tiesta - 30th March 26 - 127762 - New collection - Luxury</v>
          </cell>
          <cell r="C28588" t="str">
            <v>CLOSED Due to Inactive/Insufficient Information</v>
          </cell>
          <cell r="D28588" t="str">
            <v>Medium</v>
          </cell>
          <cell r="E28588" t="str">
            <v>Chirag Dubal</v>
          </cell>
          <cell r="F28588" t="str">
            <v>Jaibharathi Jagannathan</v>
          </cell>
          <cell r="G28588">
            <v>46118.086111111108</v>
          </cell>
          <cell r="H28588">
            <v>46133.873611111114</v>
          </cell>
        </row>
        <row r="28589">
          <cell r="A28589" t="str">
            <v>UCW-28843</v>
          </cell>
          <cell r="B28589" t="str">
            <v>Mamaearth Scraping Batch</v>
          </cell>
          <cell r="C28589" t="str">
            <v>CLOSED Due to Inactive/Insufficient Information</v>
          </cell>
          <cell r="D28589" t="str">
            <v>Medium</v>
          </cell>
          <cell r="E28589" t="str">
            <v>netscribes</v>
          </cell>
          <cell r="F28589" t="str">
            <v>Shraddha Dighe</v>
          </cell>
          <cell r="G28589">
            <v>46117.963194444441</v>
          </cell>
          <cell r="H28589">
            <v>46146.786805555559</v>
          </cell>
        </row>
        <row r="28590">
          <cell r="A28590" t="str">
            <v>UCW-28841</v>
          </cell>
          <cell r="B28590" t="str">
            <v>ALDO SS26 Footwear Catalog Submission (TC&amp;TCL) - 30.03.2025</v>
          </cell>
          <cell r="C28590" t="str">
            <v>CLOSED</v>
          </cell>
          <cell r="D28590" t="str">
            <v>Medium</v>
          </cell>
          <cell r="E28590" t="str">
            <v>Chirag Dubal</v>
          </cell>
          <cell r="F28590" t="str">
            <v>Jaibharathi Jagannathan</v>
          </cell>
          <cell r="G28590">
            <v>46117.722916666666</v>
          </cell>
          <cell r="H28590">
            <v>46172.594444444447</v>
          </cell>
        </row>
        <row r="28591">
          <cell r="A28591" t="str">
            <v>UCW-28829</v>
          </cell>
          <cell r="B28591" t="str">
            <v>Error_Asics Footwear Catalogue 125349 30th Dec</v>
          </cell>
          <cell r="C28591" t="str">
            <v>CLOSED Due to Inactive/Insufficient Information</v>
          </cell>
          <cell r="D28591" t="str">
            <v>Medium</v>
          </cell>
          <cell r="E28591" t="str">
            <v>netscribes</v>
          </cell>
          <cell r="F28591" t="str">
            <v>Reagan D’souza</v>
          </cell>
          <cell r="G28591">
            <v>46117.614583333336</v>
          </cell>
          <cell r="H28591">
            <v>46155.668749999997</v>
          </cell>
        </row>
        <row r="28592">
          <cell r="A28592" t="str">
            <v>UCW-28827</v>
          </cell>
          <cell r="B28592" t="str">
            <v>Error_Critical Issue: Incorrect Size Charts Uploaded Across Lacoste Categories</v>
          </cell>
          <cell r="C28592" t="str">
            <v>CLOSED</v>
          </cell>
          <cell r="D28592" t="str">
            <v>Medium</v>
          </cell>
          <cell r="E28592" t="str">
            <v>netscribes</v>
          </cell>
          <cell r="F28592" t="str">
            <v>Reagan D’souza</v>
          </cell>
          <cell r="G28592">
            <v>46117.553472222222</v>
          </cell>
          <cell r="H28592">
            <v>46155.669444444444</v>
          </cell>
        </row>
        <row r="28593">
          <cell r="A28593" t="str">
            <v>UCW-28824</v>
          </cell>
          <cell r="B28593" t="str">
            <v>ENRICH_Davidoff ELIXIR - Image and Video Update - 2 STD - TATA - 2-4-26</v>
          </cell>
          <cell r="C28593" t="str">
            <v>CLOSED</v>
          </cell>
          <cell r="D28593" t="str">
            <v>Medium</v>
          </cell>
          <cell r="E28593" t="str">
            <v>netscribes</v>
          </cell>
          <cell r="F28593" t="str">
            <v>Shraddha Dighe</v>
          </cell>
          <cell r="G28593">
            <v>46117.070138888892</v>
          </cell>
          <cell r="H28593">
            <v>46121.643750000003</v>
          </cell>
        </row>
        <row r="28594">
          <cell r="A28594" t="str">
            <v>UCW-28823</v>
          </cell>
          <cell r="B28594" t="str">
            <v>New launch cataloguing details of HUGO BOSS(The Scent Elixir)_Fragrance for TCL_02_April_26.</v>
          </cell>
          <cell r="C28594" t="str">
            <v>CLOSED</v>
          </cell>
          <cell r="D28594" t="str">
            <v>Medium</v>
          </cell>
          <cell r="E28594" t="str">
            <v>netscribes</v>
          </cell>
          <cell r="F28594" t="str">
            <v>Shraddha Dighe</v>
          </cell>
          <cell r="G28594">
            <v>46117.068055555559</v>
          </cell>
          <cell r="H28594">
            <v>46120.511805555558</v>
          </cell>
        </row>
        <row r="28595">
          <cell r="A28595" t="str">
            <v>UCW-28822</v>
          </cell>
          <cell r="B28595" t="str">
            <v>ENRICH_MNY | Sunkisser Hazy Matte PDP Updation | TATACLIQ</v>
          </cell>
          <cell r="C28595" t="str">
            <v>CLOSED</v>
          </cell>
          <cell r="D28595" t="str">
            <v>Medium</v>
          </cell>
          <cell r="E28595" t="str">
            <v>netscribes</v>
          </cell>
          <cell r="F28595" t="str">
            <v>Shraddha Dighe</v>
          </cell>
          <cell r="G28595">
            <v>46117.064583333333</v>
          </cell>
          <cell r="H28595">
            <v>46121.637499999997</v>
          </cell>
        </row>
        <row r="28596">
          <cell r="A28596" t="str">
            <v>UCW-28821</v>
          </cell>
          <cell r="B28596" t="str">
            <v>Tata Cliq  - New listing -  Fragrance (02-04-2026)</v>
          </cell>
          <cell r="C28596" t="str">
            <v>CLOSED</v>
          </cell>
          <cell r="D28596" t="str">
            <v>Medium</v>
          </cell>
          <cell r="E28596" t="str">
            <v>netscribes</v>
          </cell>
          <cell r="F28596" t="str">
            <v>Shraddha Dighe</v>
          </cell>
          <cell r="G28596">
            <v>46117.061111111114</v>
          </cell>
          <cell r="H28596">
            <v>46123.781944444447</v>
          </cell>
        </row>
        <row r="28597">
          <cell r="A28597" t="str">
            <v>UCW-28816</v>
          </cell>
          <cell r="B28597" t="str">
            <v>Aurelia/W/Folksong- 43 Style- Summer-2026- 31st March</v>
          </cell>
          <cell r="C28597" t="str">
            <v>CLOSED</v>
          </cell>
          <cell r="D28597" t="str">
            <v>Medium</v>
          </cell>
          <cell r="E28597" t="str">
            <v>netscribes</v>
          </cell>
          <cell r="F28597" t="str">
            <v>Shraddha Dighe</v>
          </cell>
          <cell r="G28597">
            <v>46117.031944444447</v>
          </cell>
          <cell r="H28597">
            <v>46134.702777777777</v>
          </cell>
        </row>
        <row r="28598">
          <cell r="A28598" t="str">
            <v>UCW-28815</v>
          </cell>
          <cell r="B28598" t="str">
            <v>Biba LOT 6 - Apparels &amp; Unstitched Suit Set</v>
          </cell>
          <cell r="C28598" t="str">
            <v>CLOSED</v>
          </cell>
          <cell r="D28598" t="str">
            <v>Medium</v>
          </cell>
          <cell r="E28598" t="str">
            <v>netscribes</v>
          </cell>
          <cell r="F28598" t="str">
            <v>Shraddha Dighe</v>
          </cell>
          <cell r="G28598">
            <v>46116.999305555553</v>
          </cell>
          <cell r="H28598">
            <v>46172.619444444441</v>
          </cell>
        </row>
        <row r="28599">
          <cell r="A28599" t="str">
            <v>UCW-28814</v>
          </cell>
          <cell r="B28599" t="str">
            <v>New Launch – 652 Dropped SKU,s Shared for Listing</v>
          </cell>
          <cell r="C28599" t="str">
            <v>CLOSED Due to Inactive/Insufficient Information</v>
          </cell>
          <cell r="D28599" t="str">
            <v>Medium</v>
          </cell>
          <cell r="E28599" t="str">
            <v>netscribes</v>
          </cell>
          <cell r="F28599" t="str">
            <v>Shraddha Dighe</v>
          </cell>
          <cell r="G28599">
            <v>46116.994444444441</v>
          </cell>
          <cell r="H28599">
            <v>46139.518750000003</v>
          </cell>
        </row>
        <row r="28600">
          <cell r="A28600" t="str">
            <v>UCW-28810</v>
          </cell>
          <cell r="B28600" t="str">
            <v>Error_Cataloging File - Palladium</v>
          </cell>
          <cell r="C28600" t="str">
            <v>CLOSED</v>
          </cell>
          <cell r="D28600" t="str">
            <v>Medium</v>
          </cell>
          <cell r="E28600" t="str">
            <v>netscribes</v>
          </cell>
          <cell r="F28600" t="str">
            <v>Reagan D’souza</v>
          </cell>
          <cell r="G28600">
            <v>46116.620138888888</v>
          </cell>
          <cell r="H28600">
            <v>46172.620833333334</v>
          </cell>
        </row>
        <row r="28601">
          <cell r="A28601" t="str">
            <v>UCW-28800</v>
          </cell>
          <cell r="B28601" t="str">
            <v>TT.BAGATT new listings &lt;&gt; TATA CLIQFASHION  - 9-03-2026</v>
          </cell>
          <cell r="C28601" t="str">
            <v>CLOSED</v>
          </cell>
          <cell r="D28601" t="str">
            <v>Medium</v>
          </cell>
          <cell r="E28601" t="str">
            <v>netscribes</v>
          </cell>
          <cell r="F28601" t="str">
            <v>Mohd Tahir Shaikh</v>
          </cell>
          <cell r="G28601">
            <v>46115.806250000001</v>
          </cell>
          <cell r="H28601">
            <v>46155.674305555556</v>
          </cell>
        </row>
        <row r="28602">
          <cell r="A28602" t="str">
            <v>UCW-28798</v>
          </cell>
          <cell r="B28602" t="str">
            <v>Tata Cliq-Reebok-Kid's Footwear-127776 - 17-03-2026</v>
          </cell>
          <cell r="C28602" t="str">
            <v>CLOSED Due to Inactive/Insufficient Information</v>
          </cell>
          <cell r="D28602" t="str">
            <v>Medium</v>
          </cell>
          <cell r="E28602" t="str">
            <v>netscribes</v>
          </cell>
          <cell r="F28602" t="str">
            <v>Mohd Tahir Shaikh</v>
          </cell>
          <cell r="G28602">
            <v>46115.799305555556</v>
          </cell>
          <cell r="H28602">
            <v>46155.675000000003</v>
          </cell>
        </row>
        <row r="28603">
          <cell r="A28603" t="str">
            <v>UCW-28797</v>
          </cell>
          <cell r="B28603" t="str">
            <v>Asics+ footwear + 125056+ mapping</v>
          </cell>
          <cell r="C28603" t="str">
            <v>CLOSED</v>
          </cell>
          <cell r="D28603" t="str">
            <v>Medium</v>
          </cell>
          <cell r="E28603" t="str">
            <v>netscribes</v>
          </cell>
          <cell r="F28603" t="str">
            <v>Mohd Tahir Shaikh</v>
          </cell>
          <cell r="G28603">
            <v>46115.795138888891</v>
          </cell>
          <cell r="H28603">
            <v>46155.675694444442</v>
          </cell>
        </row>
        <row r="28604">
          <cell r="A28604" t="str">
            <v>UCW-28786</v>
          </cell>
          <cell r="B28604" t="str">
            <v>New Listings</v>
          </cell>
          <cell r="C28604" t="str">
            <v>CLOSED</v>
          </cell>
          <cell r="D28604" t="str">
            <v>Medium</v>
          </cell>
          <cell r="E28604" t="str">
            <v>netscribes</v>
          </cell>
          <cell r="F28604" t="str">
            <v>Shraddha Dighe</v>
          </cell>
          <cell r="G28604">
            <v>46114.799305555556</v>
          </cell>
          <cell r="H28604">
            <v>46128.582638888889</v>
          </cell>
        </row>
        <row r="28605">
          <cell r="A28605" t="str">
            <v>UCW-28785</v>
          </cell>
          <cell r="B28605" t="str">
            <v>ENRICH_MNY | Fit Me PDP Updation | TATACLIQ</v>
          </cell>
          <cell r="C28605" t="str">
            <v>CLOSED</v>
          </cell>
          <cell r="D28605" t="str">
            <v>Medium</v>
          </cell>
          <cell r="E28605" t="str">
            <v>netscribes</v>
          </cell>
          <cell r="F28605" t="str">
            <v>Shraddha Dighe</v>
          </cell>
          <cell r="G28605">
            <v>46114.79791666667</v>
          </cell>
          <cell r="H28605">
            <v>46125.448611111111</v>
          </cell>
        </row>
        <row r="28606">
          <cell r="A28606" t="str">
            <v>UCW-28784</v>
          </cell>
          <cell r="B28606" t="str">
            <v>New Line Sheet November 2025</v>
          </cell>
          <cell r="C28606" t="str">
            <v>CLOSED</v>
          </cell>
          <cell r="D28606" t="str">
            <v>Medium</v>
          </cell>
          <cell r="E28606" t="str">
            <v>netscribes</v>
          </cell>
          <cell r="F28606" t="str">
            <v>Mohd Tahir Shaikh</v>
          </cell>
          <cell r="G28606">
            <v>46114.796527777777</v>
          </cell>
          <cell r="H28606">
            <v>46172.62222222222</v>
          </cell>
        </row>
        <row r="28607">
          <cell r="A28607" t="str">
            <v>UCW-28783</v>
          </cell>
          <cell r="B28607" t="str">
            <v xml:space="preserve">Renee - Make up category listing. </v>
          </cell>
          <cell r="C28607" t="str">
            <v>CLOSED</v>
          </cell>
          <cell r="D28607" t="str">
            <v>Medium</v>
          </cell>
          <cell r="E28607" t="str">
            <v>netscribes</v>
          </cell>
          <cell r="F28607" t="str">
            <v>Shraddha Dighe</v>
          </cell>
          <cell r="G28607">
            <v>46114.794444444444</v>
          </cell>
          <cell r="H28607">
            <v>46121.613194444442</v>
          </cell>
        </row>
        <row r="28608">
          <cell r="A28608" t="str">
            <v>UCW-28781</v>
          </cell>
          <cell r="B28608" t="str">
            <v xml:space="preserve">ENRICH_Catalogue update - Renee </v>
          </cell>
          <cell r="C28608" t="str">
            <v>CLOSED</v>
          </cell>
          <cell r="D28608" t="str">
            <v>Medium</v>
          </cell>
          <cell r="E28608" t="str">
            <v>netscribes</v>
          </cell>
          <cell r="F28608" t="str">
            <v>Shraddha Dighe</v>
          </cell>
          <cell r="G28608">
            <v>46114.791666666664</v>
          </cell>
          <cell r="H28608">
            <v>46127.656944444447</v>
          </cell>
        </row>
        <row r="28609">
          <cell r="A28609" t="str">
            <v>UCW-28780</v>
          </cell>
          <cell r="B28609" t="str">
            <v>CLONE - Plum | New Launches Request</v>
          </cell>
          <cell r="C28609" t="str">
            <v>CLOSED</v>
          </cell>
          <cell r="D28609" t="str">
            <v>Medium</v>
          </cell>
          <cell r="E28609" t="str">
            <v>netscribes</v>
          </cell>
          <cell r="F28609" t="str">
            <v>Shraddha Dighe</v>
          </cell>
          <cell r="G28609">
            <v>46114.788194444445</v>
          </cell>
          <cell r="H28609">
            <v>46155.677083333336</v>
          </cell>
        </row>
        <row r="28610">
          <cell r="A28610" t="str">
            <v>UCW-28778</v>
          </cell>
          <cell r="B28610" t="str">
            <v>77354547_New GWP Listing_TCL</v>
          </cell>
          <cell r="C28610" t="str">
            <v>CLOSED Due to Inactive/Insufficient Information</v>
          </cell>
          <cell r="D28610" t="str">
            <v>Medium</v>
          </cell>
          <cell r="E28610" t="str">
            <v>netscribes</v>
          </cell>
          <cell r="F28610" t="str">
            <v>Shraddha Dighe</v>
          </cell>
          <cell r="G28610">
            <v>46114.784722222219</v>
          </cell>
          <cell r="H28610">
            <v>46134.604861111111</v>
          </cell>
        </row>
        <row r="28611">
          <cell r="A28611" t="str">
            <v>UCW-28776</v>
          </cell>
          <cell r="B28611" t="str">
            <v>78293231_Q2 Tester listing_Lancome | TCL Luxury</v>
          </cell>
          <cell r="C28611" t="str">
            <v>CLOSED Due to Inactive/Insufficient Information</v>
          </cell>
          <cell r="D28611" t="str">
            <v>Medium</v>
          </cell>
          <cell r="E28611" t="str">
            <v>netscribes</v>
          </cell>
          <cell r="F28611" t="str">
            <v>Shraddha Dighe</v>
          </cell>
          <cell r="G28611">
            <v>46114.780555555553</v>
          </cell>
          <cell r="H28611">
            <v>46126.460416666669</v>
          </cell>
        </row>
        <row r="28612">
          <cell r="A28612" t="str">
            <v>UCW-28775</v>
          </cell>
          <cell r="B28612" t="str">
            <v>Tata Cliq Footwear Catalogue | 31-03-2026</v>
          </cell>
          <cell r="C28612" t="str">
            <v>CLOSED</v>
          </cell>
          <cell r="D28612" t="str">
            <v>Medium</v>
          </cell>
          <cell r="E28612" t="str">
            <v>netscribes</v>
          </cell>
          <cell r="F28612" t="str">
            <v>Mohd Tahir Shaikh</v>
          </cell>
          <cell r="G28612">
            <v>46114.779861111114</v>
          </cell>
          <cell r="H28612">
            <v>46155.677083333336</v>
          </cell>
        </row>
        <row r="28613">
          <cell r="A28613" t="str">
            <v>UCW-28773</v>
          </cell>
          <cell r="B28613" t="str">
            <v>78248680_LANCOME Q2 New Listing_TCL</v>
          </cell>
          <cell r="C28613" t="str">
            <v>CLOSED Due to Inactive/Insufficient Information</v>
          </cell>
          <cell r="D28613" t="str">
            <v>Medium</v>
          </cell>
          <cell r="E28613" t="str">
            <v>netscribes</v>
          </cell>
          <cell r="F28613" t="str">
            <v>Shraddha Dighe</v>
          </cell>
          <cell r="G28613">
            <v>46114.775000000001</v>
          </cell>
          <cell r="H28613">
            <v>46188.524305555555</v>
          </cell>
        </row>
        <row r="28614">
          <cell r="A28614" t="str">
            <v>UCW-28772</v>
          </cell>
          <cell r="B28614" t="str">
            <v>K18 and Moroccanoil - New Product Listing Request</v>
          </cell>
          <cell r="C28614" t="str">
            <v>CLOSED</v>
          </cell>
          <cell r="D28614" t="str">
            <v>Medium</v>
          </cell>
          <cell r="E28614" t="str">
            <v>netscribes</v>
          </cell>
          <cell r="F28614" t="str">
            <v>Shraddha Dighe</v>
          </cell>
          <cell r="G28614">
            <v>46114.773611111108</v>
          </cell>
          <cell r="H28614">
            <v>46127.5625</v>
          </cell>
        </row>
        <row r="28615">
          <cell r="A28615" t="str">
            <v>UCW-28766</v>
          </cell>
          <cell r="B28615" t="str">
            <v>Urgent- BB Article Sell Now and New Listing Required</v>
          </cell>
          <cell r="C28615" t="str">
            <v>CLOSED Due to Inactive/Insufficient Information</v>
          </cell>
          <cell r="D28615" t="str">
            <v>Medium</v>
          </cell>
          <cell r="E28615" t="str">
            <v>Chirag Dubal</v>
          </cell>
          <cell r="F28615" t="str">
            <v>netscribes</v>
          </cell>
          <cell r="G28615">
            <v>46114.75277777778</v>
          </cell>
          <cell r="H28615">
            <v>46171.606249999997</v>
          </cell>
        </row>
        <row r="28616">
          <cell r="A28616" t="str">
            <v>UCW-28762</v>
          </cell>
          <cell r="B28616" t="str">
            <v>Enrich_Images change</v>
          </cell>
          <cell r="C28616" t="str">
            <v>CLOSED</v>
          </cell>
          <cell r="D28616" t="str">
            <v>Medium</v>
          </cell>
          <cell r="E28616" t="str">
            <v>Chirag Dubal</v>
          </cell>
          <cell r="F28616" t="str">
            <v>Simi Raichel Zachariah</v>
          </cell>
          <cell r="G28616">
            <v>46114.743055555555</v>
          </cell>
          <cell r="H28616">
            <v>46128.542361111111</v>
          </cell>
        </row>
        <row r="28617">
          <cell r="A28617" t="str">
            <v>UCW-28746</v>
          </cell>
          <cell r="B28617" t="str">
            <v>Libas Apparel 127532 27-03-2026 (NEW CATALOGUE)</v>
          </cell>
          <cell r="C28617" t="str">
            <v>CLOSED</v>
          </cell>
          <cell r="D28617" t="str">
            <v>Medium</v>
          </cell>
          <cell r="E28617" t="str">
            <v>netscribes</v>
          </cell>
          <cell r="F28617" t="str">
            <v>Shraddha Dighe</v>
          </cell>
          <cell r="G28617">
            <v>46114.693055555559</v>
          </cell>
          <cell r="H28617">
            <v>46155.678472222222</v>
          </cell>
        </row>
        <row r="28618">
          <cell r="A28618" t="str">
            <v>UCW-28736</v>
          </cell>
          <cell r="B28618" t="str">
            <v>Tata Cliq-Reebok Brand-Footwear -127776 - 02-04-2026</v>
          </cell>
          <cell r="C28618" t="str">
            <v>CLOSED</v>
          </cell>
          <cell r="D28618" t="str">
            <v>Medium</v>
          </cell>
          <cell r="E28618" t="str">
            <v>netscribes</v>
          </cell>
          <cell r="F28618" t="str">
            <v>Mohd Tahir Shaikh</v>
          </cell>
          <cell r="G28618">
            <v>46114.636805555558</v>
          </cell>
          <cell r="H28618">
            <v>46155.679166666669</v>
          </cell>
        </row>
        <row r="28619">
          <cell r="A28619" t="str">
            <v>UCW-28735</v>
          </cell>
          <cell r="B28619" t="str">
            <v>ERROR_Catalogue New errors for the Multibrands Agency (NETSCRIBES) 2nd APRIL_NC</v>
          </cell>
          <cell r="C28619" t="str">
            <v>CLOSED</v>
          </cell>
          <cell r="D28619" t="str">
            <v>Highest</v>
          </cell>
          <cell r="E28619" t="str">
            <v>netscribes</v>
          </cell>
          <cell r="F28619" t="str">
            <v>Sushma Ram</v>
          </cell>
          <cell r="G28619">
            <v>46114.62777777778</v>
          </cell>
          <cell r="H28619">
            <v>46175.595833333333</v>
          </cell>
        </row>
        <row r="28620">
          <cell r="A28620" t="str">
            <v>UCW-28722</v>
          </cell>
          <cell r="B28620" t="str">
            <v>Sangeeta Boochra - 20th March - 126356 - New collection - Luxury</v>
          </cell>
          <cell r="C28620" t="str">
            <v>CLOSED</v>
          </cell>
          <cell r="D28620" t="str">
            <v>Medium</v>
          </cell>
          <cell r="E28620" t="str">
            <v>Chirag Dubal</v>
          </cell>
          <cell r="F28620" t="str">
            <v>Shloka Chakre</v>
          </cell>
          <cell r="G28620">
            <v>46114.484722222223</v>
          </cell>
          <cell r="H28620">
            <v>46125.745138888888</v>
          </cell>
        </row>
        <row r="28621">
          <cell r="A28621" t="str">
            <v>UCW-28718</v>
          </cell>
          <cell r="B28621" t="str">
            <v>Tata Cliq | GK Hair: New Listing</v>
          </cell>
          <cell r="C28621" t="str">
            <v>CLOSED</v>
          </cell>
          <cell r="D28621" t="str">
            <v>Medium</v>
          </cell>
          <cell r="E28621" t="str">
            <v>netscribes</v>
          </cell>
          <cell r="F28621" t="str">
            <v>Shraddha Dighe</v>
          </cell>
          <cell r="G28621">
            <v>46114.481944444444</v>
          </cell>
          <cell r="H28621">
            <v>46134.841666666667</v>
          </cell>
        </row>
        <row r="28622">
          <cell r="A28622" t="str">
            <v>UCW-28713</v>
          </cell>
          <cell r="B28622" t="str">
            <v>NOYRA - 6 Mar 26 - 126542 - New collection - Luxury</v>
          </cell>
          <cell r="C28622" t="str">
            <v>CLOSED</v>
          </cell>
          <cell r="D28622" t="str">
            <v>Medium</v>
          </cell>
          <cell r="E28622" t="str">
            <v>Chirag Dubal</v>
          </cell>
          <cell r="F28622" t="str">
            <v>Shloka Chakre</v>
          </cell>
          <cell r="G28622">
            <v>46114.470833333333</v>
          </cell>
          <cell r="H28622">
            <v>46148.765972222223</v>
          </cell>
        </row>
        <row r="28623">
          <cell r="A28623" t="str">
            <v>UCW-28708</v>
          </cell>
          <cell r="B28623" t="str">
            <v>Asian Footwear listing 27 Mar 2026</v>
          </cell>
          <cell r="C28623" t="str">
            <v>CLOSED</v>
          </cell>
          <cell r="D28623" t="str">
            <v>Medium</v>
          </cell>
          <cell r="E28623" t="str">
            <v>netscribes</v>
          </cell>
          <cell r="F28623" t="str">
            <v>Mohd Tahir Shaikh</v>
          </cell>
          <cell r="G28623">
            <v>46114.459027777775</v>
          </cell>
          <cell r="H28623">
            <v>46126.769444444442</v>
          </cell>
        </row>
        <row r="28624">
          <cell r="A28624" t="str">
            <v>UCW-28706</v>
          </cell>
          <cell r="B28624" t="str">
            <v>Fast Moving Styles on Tata Clique X Metro Brands.</v>
          </cell>
          <cell r="C28624" t="str">
            <v>CLOSED</v>
          </cell>
          <cell r="D28624" t="str">
            <v>Medium</v>
          </cell>
          <cell r="E28624" t="str">
            <v>netscribes</v>
          </cell>
          <cell r="F28624" t="str">
            <v>Mohd Tahir Shaikh</v>
          </cell>
          <cell r="G28624">
            <v>46113.799305555556</v>
          </cell>
          <cell r="H28624">
            <v>46155.680555555555</v>
          </cell>
        </row>
        <row r="28625">
          <cell r="A28625" t="str">
            <v>UCW-28702</v>
          </cell>
          <cell r="B28625" t="str">
            <v>Campus x Tata CliQ ~ New Listings_11.03.2026 Batch-21</v>
          </cell>
          <cell r="C28625" t="str">
            <v>CLOSED</v>
          </cell>
          <cell r="D28625" t="str">
            <v>Medium</v>
          </cell>
          <cell r="E28625" t="str">
            <v>netscribes</v>
          </cell>
          <cell r="F28625" t="str">
            <v>Mohd Tahir Shaikh</v>
          </cell>
          <cell r="G28625">
            <v>46113.779861111114</v>
          </cell>
          <cell r="H28625">
            <v>46132.601388888892</v>
          </cell>
        </row>
        <row r="28626">
          <cell r="A28626" t="str">
            <v>UCW-28699</v>
          </cell>
          <cell r="B28626" t="str">
            <v>Migration to Fashion &amp; Luxury - 25-03-2026</v>
          </cell>
          <cell r="C28626" t="str">
            <v>CLOSED</v>
          </cell>
          <cell r="D28626" t="str">
            <v>Medium</v>
          </cell>
          <cell r="E28626" t="str">
            <v>netscribes</v>
          </cell>
          <cell r="F28626" t="str">
            <v>Mohd Tahir Shaikh</v>
          </cell>
          <cell r="G28626">
            <v>46113.753472222219</v>
          </cell>
          <cell r="H28626">
            <v>46155.680555555555</v>
          </cell>
        </row>
        <row r="28627">
          <cell r="A28627" t="str">
            <v>UCW-28698</v>
          </cell>
          <cell r="B28627" t="str">
            <v>New brand product listing Mutant</v>
          </cell>
          <cell r="C28627" t="str">
            <v>CLOSED</v>
          </cell>
          <cell r="D28627" t="str">
            <v>Medium</v>
          </cell>
          <cell r="E28627" t="str">
            <v>netscribes</v>
          </cell>
          <cell r="F28627" t="str">
            <v>Shraddha Dighe</v>
          </cell>
          <cell r="G28627">
            <v>46113.738888888889</v>
          </cell>
          <cell r="H28627">
            <v>46120.473611111112</v>
          </cell>
        </row>
        <row r="28628">
          <cell r="A28628" t="str">
            <v>UCW-28697</v>
          </cell>
          <cell r="B28628" t="str">
            <v>PUMA Footwear 124130 &amp; 125381 New Listing 30-03-2026</v>
          </cell>
          <cell r="C28628" t="str">
            <v>CLOSED</v>
          </cell>
          <cell r="D28628" t="str">
            <v>Medium</v>
          </cell>
          <cell r="E28628" t="str">
            <v>netscribes</v>
          </cell>
          <cell r="F28628" t="str">
            <v>Mohd Tahir Shaikh</v>
          </cell>
          <cell r="G28628">
            <v>46113.736111111109</v>
          </cell>
          <cell r="H28628">
            <v>46155.680555555555</v>
          </cell>
        </row>
        <row r="28629">
          <cell r="A28629" t="str">
            <v>UCW-28695</v>
          </cell>
          <cell r="B28629" t="str">
            <v>PUMA Accessory, Apparel &amp; Footwear Migration of Articles from Seller 124130 to 125381 (24th Feb 2026)</v>
          </cell>
          <cell r="C28629" t="str">
            <v>CLOSED</v>
          </cell>
          <cell r="D28629" t="str">
            <v>Medium</v>
          </cell>
          <cell r="E28629" t="str">
            <v>Chirag Dubal</v>
          </cell>
          <cell r="F28629" t="str">
            <v>netscribes</v>
          </cell>
          <cell r="G28629">
            <v>46113.731944444444</v>
          </cell>
          <cell r="H28629">
            <v>46156.82708333333</v>
          </cell>
        </row>
        <row r="28630">
          <cell r="A28630" t="str">
            <v>UCW-28693</v>
          </cell>
          <cell r="B28630" t="str">
            <v>PUMA Footwear 124130 &amp; 125381 New Listing 31-03-2026</v>
          </cell>
          <cell r="C28630" t="str">
            <v>CLOSED</v>
          </cell>
          <cell r="D28630" t="str">
            <v>Medium</v>
          </cell>
          <cell r="E28630" t="str">
            <v>netscribes</v>
          </cell>
          <cell r="F28630" t="str">
            <v>Mohd Tahir Shaikh</v>
          </cell>
          <cell r="G28630">
            <v>46113.726388888892</v>
          </cell>
          <cell r="H28630">
            <v>46168.415277777778</v>
          </cell>
        </row>
        <row r="28631">
          <cell r="A28631" t="str">
            <v>UCW-28691</v>
          </cell>
          <cell r="B28631" t="str">
            <v>PUMA Footwear 124130 New Listing 27-03-2026</v>
          </cell>
          <cell r="C28631" t="str">
            <v>CLOSED</v>
          </cell>
          <cell r="D28631" t="str">
            <v>Medium</v>
          </cell>
          <cell r="E28631" t="str">
            <v>netscribes</v>
          </cell>
          <cell r="F28631" t="str">
            <v>Mohd Tahir Shaikh</v>
          </cell>
          <cell r="G28631">
            <v>46113.718055555553</v>
          </cell>
          <cell r="H28631">
            <v>46155.681250000001</v>
          </cell>
        </row>
        <row r="28632">
          <cell r="A28632" t="str">
            <v>UCW-28686</v>
          </cell>
          <cell r="B28632" t="str">
            <v>Tata Cliq (Feb) - New Product Listing - (27-02-2026)</v>
          </cell>
          <cell r="C28632" t="str">
            <v>CLOSED</v>
          </cell>
          <cell r="D28632" t="str">
            <v>Medium</v>
          </cell>
          <cell r="E28632" t="str">
            <v>netscribes</v>
          </cell>
          <cell r="F28632" t="str">
            <v>Shraddha Dighe</v>
          </cell>
          <cell r="G28632">
            <v>46113.67083333333</v>
          </cell>
          <cell r="H28632">
            <v>46175.513194444444</v>
          </cell>
        </row>
        <row r="28633">
          <cell r="A28633" t="str">
            <v>UCW-28679</v>
          </cell>
          <cell r="B28633" t="str">
            <v>Benetton Footwear new catalog kids apparel details 26-3-2026</v>
          </cell>
          <cell r="C28633" t="str">
            <v>CLOSED</v>
          </cell>
          <cell r="D28633" t="str">
            <v>Medium</v>
          </cell>
          <cell r="E28633" t="str">
            <v>netscribes</v>
          </cell>
          <cell r="F28633" t="str">
            <v>Mohd Tahir Shaikh</v>
          </cell>
          <cell r="G28633">
            <v>46113.588888888888</v>
          </cell>
          <cell r="H28633">
            <v>46155.681944444441</v>
          </cell>
        </row>
        <row r="28634">
          <cell r="A28634" t="str">
            <v>UCW-28635</v>
          </cell>
          <cell r="B28634" t="str">
            <v>Hoversoul Listing - Exo Footwear 02 Dec 2025 Ballerinas</v>
          </cell>
          <cell r="C28634" t="str">
            <v>CLOSED</v>
          </cell>
          <cell r="D28634" t="str">
            <v>Medium</v>
          </cell>
          <cell r="E28634" t="str">
            <v>Chirag Dubal</v>
          </cell>
          <cell r="F28634" t="str">
            <v>netscribes</v>
          </cell>
          <cell r="G28634">
            <v>46112.768750000003</v>
          </cell>
          <cell r="H28634">
            <v>46172.630555555559</v>
          </cell>
        </row>
        <row r="28635">
          <cell r="A28635" t="str">
            <v>UCW-28634</v>
          </cell>
          <cell r="B28635" t="str">
            <v>ERROR_STREAX - NEW LISITNG FILE FOR TATA CLIQ (04-03-26)_NC</v>
          </cell>
          <cell r="C28635" t="str">
            <v>CLOSED</v>
          </cell>
          <cell r="D28635" t="str">
            <v>Medium</v>
          </cell>
          <cell r="E28635" t="str">
            <v>netscribes</v>
          </cell>
          <cell r="F28635" t="str">
            <v>Shraddha Dighe</v>
          </cell>
          <cell r="G28635">
            <v>46112.767361111109</v>
          </cell>
          <cell r="H28635">
            <v>46147.532638888886</v>
          </cell>
        </row>
        <row r="28636">
          <cell r="A28636" t="str">
            <v>UCW-28631</v>
          </cell>
          <cell r="B28636" t="str">
            <v>New Footwear Line Sheet March 2026</v>
          </cell>
          <cell r="C28636" t="str">
            <v>CLOSED</v>
          </cell>
          <cell r="D28636" t="str">
            <v>Medium</v>
          </cell>
          <cell r="E28636" t="str">
            <v>netscribes</v>
          </cell>
          <cell r="F28636" t="str">
            <v>Mohd Tahir Shaikh</v>
          </cell>
          <cell r="G28636">
            <v>46112.743750000001</v>
          </cell>
          <cell r="H28636">
            <v>46172.624305555553</v>
          </cell>
        </row>
        <row r="28637">
          <cell r="A28637" t="str">
            <v>UCW-28626</v>
          </cell>
          <cell r="B28637" t="str">
            <v>Renee makeup category - 126397</v>
          </cell>
          <cell r="C28637" t="str">
            <v>CLOSED</v>
          </cell>
          <cell r="D28637" t="str">
            <v>Medium</v>
          </cell>
          <cell r="E28637" t="str">
            <v>netscribes</v>
          </cell>
          <cell r="F28637" t="str">
            <v>Shraddha Dighe</v>
          </cell>
          <cell r="G28637">
            <v>46112.710416666669</v>
          </cell>
          <cell r="H28637">
            <v>46123.763888888891</v>
          </cell>
        </row>
        <row r="28638">
          <cell r="A28638" t="str">
            <v>UCW-28622</v>
          </cell>
          <cell r="B28638" t="str">
            <v>ERROR_ENRICH_M&amp;S Size Chart Updation_NC</v>
          </cell>
          <cell r="C28638" t="str">
            <v>CLOSED</v>
          </cell>
          <cell r="D28638" t="str">
            <v>Medium</v>
          </cell>
          <cell r="E28638" t="str">
            <v>netscribes</v>
          </cell>
          <cell r="F28638" t="str">
            <v>Shraddha Dighe</v>
          </cell>
          <cell r="G28638">
            <v>46112.695138888892</v>
          </cell>
          <cell r="H28638">
            <v>46116.392361111109</v>
          </cell>
        </row>
        <row r="28639">
          <cell r="A28639" t="str">
            <v>UCW-28618</v>
          </cell>
          <cell r="B28639" t="str">
            <v xml:space="preserve"> TataCliq: 26 Articles Listings</v>
          </cell>
          <cell r="C28639" t="str">
            <v>CLOSED</v>
          </cell>
          <cell r="D28639" t="str">
            <v>Medium</v>
          </cell>
          <cell r="E28639" t="str">
            <v>netscribes</v>
          </cell>
          <cell r="F28639" t="str">
            <v>Mohd Tahir Shaikh</v>
          </cell>
          <cell r="G28639">
            <v>46112.68472222222</v>
          </cell>
          <cell r="H28639">
            <v>46126.740277777775</v>
          </cell>
        </row>
        <row r="28640">
          <cell r="A28640" t="str">
            <v>UCW-28616</v>
          </cell>
          <cell r="B28640" t="str">
            <v>Puig GWP Cataloguing 20.03.26</v>
          </cell>
          <cell r="C28640" t="str">
            <v>CLOSED</v>
          </cell>
          <cell r="D28640" t="str">
            <v>Medium</v>
          </cell>
          <cell r="E28640" t="str">
            <v>netscribes</v>
          </cell>
          <cell r="F28640" t="str">
            <v>Shraddha Dighe</v>
          </cell>
          <cell r="G28640">
            <v>46112.681250000001</v>
          </cell>
          <cell r="H28640">
            <v>46119.627083333333</v>
          </cell>
        </row>
        <row r="28641">
          <cell r="A28641" t="str">
            <v>UCW-28580</v>
          </cell>
          <cell r="B28641" t="str">
            <v>Request for Listing Discounted Catalogue Styles - Onitsuka Tiger</v>
          </cell>
          <cell r="C28641" t="str">
            <v>CLOSED</v>
          </cell>
          <cell r="D28641" t="str">
            <v>Medium</v>
          </cell>
          <cell r="E28641" t="str">
            <v>Chirag Dubal</v>
          </cell>
          <cell r="F28641" t="str">
            <v>Shloka Chakre</v>
          </cell>
          <cell r="G28641">
            <v>46112.495833333334</v>
          </cell>
          <cell r="H28641">
            <v>46114.474305555559</v>
          </cell>
        </row>
        <row r="28642">
          <cell r="A28642" t="str">
            <v>UCW-28578</v>
          </cell>
          <cell r="B28642" t="str">
            <v>ENRICH_Pilgrim&lt;&gt;Tata Cliq: Image Update &amp; Product Title Change</v>
          </cell>
          <cell r="C28642" t="str">
            <v>CLOSED</v>
          </cell>
          <cell r="D28642" t="str">
            <v>Medium</v>
          </cell>
          <cell r="E28642" t="str">
            <v>netscribes</v>
          </cell>
          <cell r="F28642" t="str">
            <v>Shraddha Dighe</v>
          </cell>
          <cell r="G28642">
            <v>46112.495138888888</v>
          </cell>
          <cell r="H28642">
            <v>46116.567361111112</v>
          </cell>
        </row>
        <row r="28643">
          <cell r="A28643" t="str">
            <v>UCW-28573</v>
          </cell>
          <cell r="B28643" t="str">
            <v>Error_124246 Luxury New Balance OR Slot 2 listing 10.03.2026</v>
          </cell>
          <cell r="C28643" t="str">
            <v>CLOSED</v>
          </cell>
          <cell r="D28643" t="str">
            <v>Medium</v>
          </cell>
          <cell r="E28643" t="str">
            <v>netscribes</v>
          </cell>
          <cell r="F28643" t="str">
            <v>Shloka Chakre</v>
          </cell>
          <cell r="G28643">
            <v>46112.482638888891</v>
          </cell>
          <cell r="H28643">
            <v>46202.442361111112</v>
          </cell>
        </row>
        <row r="28644">
          <cell r="A28644" t="str">
            <v>UCW-28568</v>
          </cell>
          <cell r="B28644" t="str">
            <v>New Listing | Neutrogena Hydro Boost water gel  13g</v>
          </cell>
          <cell r="C28644" t="str">
            <v>CLOSED</v>
          </cell>
          <cell r="D28644" t="str">
            <v>Medium</v>
          </cell>
          <cell r="E28644" t="str">
            <v>netscribes</v>
          </cell>
          <cell r="F28644" t="str">
            <v>Shraddha Dighe</v>
          </cell>
          <cell r="G28644">
            <v>46112.46597222222</v>
          </cell>
          <cell r="H28644">
            <v>46120.65</v>
          </cell>
        </row>
        <row r="28645">
          <cell r="A28645" t="str">
            <v>UCW-28566</v>
          </cell>
          <cell r="B28645" t="str">
            <v>NPI- Mamaearth x Tata Cliq | March'26</v>
          </cell>
          <cell r="C28645" t="str">
            <v>CLOSED</v>
          </cell>
          <cell r="D28645" t="str">
            <v>Medium</v>
          </cell>
          <cell r="E28645" t="str">
            <v>netscribes</v>
          </cell>
          <cell r="F28645" t="str">
            <v>Shraddha Dighe</v>
          </cell>
          <cell r="G28645">
            <v>46112.460416666669</v>
          </cell>
          <cell r="H28645">
            <v>46121.606944444444</v>
          </cell>
        </row>
        <row r="28646">
          <cell r="A28646" t="str">
            <v>UCW-28563</v>
          </cell>
          <cell r="B28646" t="str">
            <v>ENRICH_ABH model image expiry - remove from PDP</v>
          </cell>
          <cell r="C28646" t="str">
            <v>CLOSED</v>
          </cell>
          <cell r="D28646" t="str">
            <v>Medium</v>
          </cell>
          <cell r="E28646" t="str">
            <v>netscribes</v>
          </cell>
          <cell r="F28646" t="str">
            <v>Shraddha Dighe</v>
          </cell>
          <cell r="G28646">
            <v>46112.451388888891</v>
          </cell>
          <cell r="H28646">
            <v>46113.554861111108</v>
          </cell>
        </row>
        <row r="28647">
          <cell r="A28647" t="str">
            <v>UCW-28562</v>
          </cell>
          <cell r="B28647" t="str">
            <v>Renee makeup category - 126397</v>
          </cell>
          <cell r="C28647" t="str">
            <v>CLOSED</v>
          </cell>
          <cell r="D28647" t="str">
            <v>Medium</v>
          </cell>
          <cell r="E28647" t="str">
            <v>netscribes</v>
          </cell>
          <cell r="F28647" t="str">
            <v>Shraddha Dighe</v>
          </cell>
          <cell r="G28647">
            <v>46112.450694444444</v>
          </cell>
          <cell r="H28647">
            <v>46121.599999999999</v>
          </cell>
        </row>
        <row r="28648">
          <cell r="A28648" t="str">
            <v>UCW-28560</v>
          </cell>
          <cell r="B28648" t="str">
            <v>Regarding New listings - BOBI</v>
          </cell>
          <cell r="C28648" t="str">
            <v>CLOSED</v>
          </cell>
          <cell r="D28648" t="str">
            <v>Medium</v>
          </cell>
          <cell r="E28648" t="str">
            <v>netscribes</v>
          </cell>
          <cell r="F28648" t="str">
            <v>Shraddha Dighe</v>
          </cell>
          <cell r="G28648">
            <v>46112.447222222225</v>
          </cell>
          <cell r="H28648">
            <v>46119.615277777775</v>
          </cell>
        </row>
        <row r="28649">
          <cell r="A28649" t="str">
            <v>UCW-28548</v>
          </cell>
          <cell r="B28649" t="str">
            <v>ERROR_Catalogue New errors for the Multibrands Agency (NETSCRIBES) 30TH MARCH_NC</v>
          </cell>
          <cell r="C28649" t="str">
            <v>CLOSED</v>
          </cell>
          <cell r="D28649" t="str">
            <v>Medium</v>
          </cell>
          <cell r="E28649" t="str">
            <v>netscribes</v>
          </cell>
          <cell r="F28649" t="str">
            <v>Sushma Ram</v>
          </cell>
          <cell r="G28649">
            <v>46111.791666666664</v>
          </cell>
          <cell r="H28649">
            <v>46125.488194444442</v>
          </cell>
        </row>
        <row r="28650">
          <cell r="A28650" t="str">
            <v>UCW-28546</v>
          </cell>
          <cell r="B28650" t="str">
            <v>Tata Cliq-adidas DTC|Footwear| Attributes_24-03-26</v>
          </cell>
          <cell r="C28650" t="str">
            <v>CLOSED Due to Inactive/Insufficient Information</v>
          </cell>
          <cell r="D28650" t="str">
            <v>Medium</v>
          </cell>
          <cell r="E28650" t="str">
            <v>Chirag Dubal</v>
          </cell>
          <cell r="F28650" t="str">
            <v>Shloka Chakre</v>
          </cell>
          <cell r="G28650">
            <v>46111.785416666666</v>
          </cell>
          <cell r="H28650">
            <v>46161.743055555555</v>
          </cell>
        </row>
        <row r="28651">
          <cell r="A28651" t="str">
            <v>UCW-28545</v>
          </cell>
          <cell r="B28651" t="str">
            <v>Redchief_Sport Shoes_123781_300326</v>
          </cell>
          <cell r="C28651" t="str">
            <v>CLOSED</v>
          </cell>
          <cell r="D28651" t="str">
            <v>Medium</v>
          </cell>
          <cell r="E28651" t="str">
            <v>netscribes</v>
          </cell>
          <cell r="F28651" t="str">
            <v>Mohd Tahir Shaikh</v>
          </cell>
          <cell r="G28651">
            <v>46111.784722222219</v>
          </cell>
          <cell r="H28651">
            <v>46127.505555555559</v>
          </cell>
        </row>
        <row r="28652">
          <cell r="A28652" t="str">
            <v>UCW-28540</v>
          </cell>
          <cell r="B28652" t="str">
            <v>Enrich_Tata Cliq // REDTAPE + T-Shirt+ 4 Sku ( 1 Article ) + Image Change Request // 28-03-2026</v>
          </cell>
          <cell r="C28652" t="str">
            <v>CLOSED</v>
          </cell>
          <cell r="D28652" t="str">
            <v>Medium</v>
          </cell>
          <cell r="E28652" t="str">
            <v>Chirag Dubal</v>
          </cell>
          <cell r="F28652" t="str">
            <v>Simi Raichel Zachariah</v>
          </cell>
          <cell r="G28652">
            <v>46111.777777777781</v>
          </cell>
          <cell r="H28652">
            <v>46113.545138888891</v>
          </cell>
        </row>
        <row r="28653">
          <cell r="A28653" t="str">
            <v>UCW-28534</v>
          </cell>
          <cell r="B28653" t="str">
            <v>Gillette Trimmers &amp; Razor New Listings - Tata Cliq</v>
          </cell>
          <cell r="C28653" t="str">
            <v>CLOSED</v>
          </cell>
          <cell r="D28653" t="str">
            <v>Medium</v>
          </cell>
          <cell r="E28653" t="str">
            <v>netscribes</v>
          </cell>
          <cell r="F28653" t="str">
            <v>Shraddha Dighe</v>
          </cell>
          <cell r="G28653">
            <v>46111.763194444444</v>
          </cell>
          <cell r="H28653">
            <v>46120.65625</v>
          </cell>
        </row>
        <row r="28654">
          <cell r="A28654" t="str">
            <v>UCW-28531</v>
          </cell>
          <cell r="B28654" t="str">
            <v>Oroh - Footwear - (128691-11) - New Listing 30-03-2026</v>
          </cell>
          <cell r="C28654" t="str">
            <v>CLOSED</v>
          </cell>
          <cell r="D28654" t="str">
            <v>Medium</v>
          </cell>
          <cell r="E28654" t="str">
            <v>Chirag Dubal</v>
          </cell>
          <cell r="F28654" t="str">
            <v>Shloka Chakre</v>
          </cell>
          <cell r="G28654">
            <v>46111.753472222219</v>
          </cell>
          <cell r="H28654">
            <v>46121.5</v>
          </cell>
        </row>
        <row r="28655">
          <cell r="A28655" t="str">
            <v>UCW-28529</v>
          </cell>
          <cell r="B28655" t="str">
            <v>OAP | Powder Foundation &amp; Faux Brow Listing | TATACLIQ</v>
          </cell>
          <cell r="C28655" t="str">
            <v>CLOSED</v>
          </cell>
          <cell r="D28655" t="str">
            <v>Medium</v>
          </cell>
          <cell r="E28655" t="str">
            <v>netscribes</v>
          </cell>
          <cell r="F28655" t="str">
            <v>Shraddha Dighe</v>
          </cell>
          <cell r="G28655">
            <v>46111.747916666667</v>
          </cell>
          <cell r="H28655">
            <v>46116.604861111111</v>
          </cell>
        </row>
        <row r="28656">
          <cell r="A28656" t="str">
            <v>UCW-28527</v>
          </cell>
          <cell r="B28656" t="str">
            <v>Product Refills Listing – Content Sheet Attached: TATA Cliq x HMB</v>
          </cell>
          <cell r="C28656" t="str">
            <v>CLOSED</v>
          </cell>
          <cell r="D28656" t="str">
            <v>Medium</v>
          </cell>
          <cell r="E28656" t="str">
            <v>netscribes</v>
          </cell>
          <cell r="F28656" t="str">
            <v>Shraddha Dighe</v>
          </cell>
          <cell r="G28656">
            <v>46111.744444444441</v>
          </cell>
          <cell r="H28656">
            <v>46119.604166666664</v>
          </cell>
        </row>
        <row r="28657">
          <cell r="A28657" t="str">
            <v>UCW-28514</v>
          </cell>
          <cell r="B28657" t="str">
            <v>CLONE - Hoversoul Listing - Exo Footwear 12 Feb 2026 Ballerinas</v>
          </cell>
          <cell r="C28657" t="str">
            <v>CLOSED</v>
          </cell>
          <cell r="D28657" t="str">
            <v>Medium</v>
          </cell>
          <cell r="E28657" t="str">
            <v>netscribes</v>
          </cell>
          <cell r="F28657" t="str">
            <v>Mohd Tahir Shaikh</v>
          </cell>
          <cell r="G28657">
            <v>46111.699305555558</v>
          </cell>
          <cell r="H28657">
            <v>46151.535416666666</v>
          </cell>
        </row>
        <row r="28658">
          <cell r="A28658" t="str">
            <v>UCW-28511</v>
          </cell>
          <cell r="B28658" t="str">
            <v>CLONE - OAP | Category &amp; Sub Category Update | TATACLIQ</v>
          </cell>
          <cell r="C28658" t="str">
            <v>CLOSED</v>
          </cell>
          <cell r="D28658" t="str">
            <v>Medium</v>
          </cell>
          <cell r="E28658" t="str">
            <v>netscribes</v>
          </cell>
          <cell r="F28658" t="str">
            <v>Shraddha Dighe</v>
          </cell>
          <cell r="G28658">
            <v>46111.685416666667</v>
          </cell>
          <cell r="H28658">
            <v>46172.629861111112</v>
          </cell>
        </row>
        <row r="28659">
          <cell r="A28659" t="str">
            <v>UCW-28508</v>
          </cell>
          <cell r="B28659" t="str">
            <v>Enrich_Request to Update the Images(68) | Men | Tata Cliq | 05-03-2026</v>
          </cell>
          <cell r="C28659" t="str">
            <v>CLOSED</v>
          </cell>
          <cell r="D28659" t="str">
            <v>Medium</v>
          </cell>
          <cell r="E28659" t="str">
            <v>Chirag Dubal</v>
          </cell>
          <cell r="F28659" t="str">
            <v>Simi Raichel Zachariah</v>
          </cell>
          <cell r="G28659">
            <v>46111.677083333336</v>
          </cell>
          <cell r="H28659">
            <v>46114.512499999997</v>
          </cell>
        </row>
        <row r="28660">
          <cell r="A28660" t="str">
            <v>UCW-28505</v>
          </cell>
          <cell r="B28660" t="str">
            <v>Skechers + Footwear + 124055 + 19-03-2026</v>
          </cell>
          <cell r="C28660" t="str">
            <v>CLOSED</v>
          </cell>
          <cell r="D28660" t="str">
            <v>Medium</v>
          </cell>
          <cell r="E28660" t="str">
            <v>netscribes</v>
          </cell>
          <cell r="F28660" t="str">
            <v>Mohd Tahir Shaikh</v>
          </cell>
          <cell r="G28660">
            <v>46111.650694444441</v>
          </cell>
          <cell r="H28660">
            <v>46122.715277777781</v>
          </cell>
        </row>
        <row r="28661">
          <cell r="A28661" t="str">
            <v>UCW-28500</v>
          </cell>
          <cell r="B28661" t="str">
            <v>ERROR_Skechers Sell now file dated 26th FEB2025</v>
          </cell>
          <cell r="C28661" t="str">
            <v>CLOSED</v>
          </cell>
          <cell r="D28661" t="str">
            <v>Medium</v>
          </cell>
          <cell r="E28661" t="str">
            <v>netscribes</v>
          </cell>
          <cell r="F28661" t="str">
            <v>Mohd Tahir Shaikh</v>
          </cell>
          <cell r="G28661">
            <v>46111.628472222219</v>
          </cell>
          <cell r="H28661">
            <v>46178.808333333334</v>
          </cell>
        </row>
        <row r="28662">
          <cell r="A28662" t="str">
            <v>UCW-28484</v>
          </cell>
          <cell r="B28662" t="str">
            <v>CLONE - La Prairie x TCL - GWP Catalog</v>
          </cell>
          <cell r="C28662" t="str">
            <v>CLOSED</v>
          </cell>
          <cell r="D28662" t="str">
            <v>Medium</v>
          </cell>
          <cell r="E28662" t="str">
            <v>netscribes</v>
          </cell>
          <cell r="F28662" t="str">
            <v>Shraddha Dighe</v>
          </cell>
          <cell r="G28662">
            <v>46111.522222222222</v>
          </cell>
          <cell r="H28662">
            <v>46114.551388888889</v>
          </cell>
        </row>
        <row r="28663">
          <cell r="A28663" t="str">
            <v>UCW-28482</v>
          </cell>
          <cell r="B28663" t="str">
            <v>SS'26 Footwear Templates for Fresh Listing - Onitsuka Tiger</v>
          </cell>
          <cell r="C28663" t="str">
            <v>CLOSED</v>
          </cell>
          <cell r="D28663" t="str">
            <v>Medium</v>
          </cell>
          <cell r="E28663" t="str">
            <v>Chirag Dubal</v>
          </cell>
          <cell r="F28663" t="str">
            <v>Shloka Chakre</v>
          </cell>
          <cell r="G28663">
            <v>46111.487500000003</v>
          </cell>
          <cell r="H28663">
            <v>46118.629861111112</v>
          </cell>
        </row>
        <row r="28664">
          <cell r="A28664" t="str">
            <v>UCW-28479</v>
          </cell>
          <cell r="B28664" t="str">
            <v>CLONE_Ageing report   Unlisted skus</v>
          </cell>
          <cell r="C28664" t="str">
            <v>CLOSED</v>
          </cell>
          <cell r="D28664" t="str">
            <v>Medium</v>
          </cell>
          <cell r="E28664" t="str">
            <v>netscribes</v>
          </cell>
          <cell r="F28664" t="str">
            <v>Shraddha Dighe</v>
          </cell>
          <cell r="G28664">
            <v>46111.466666666667</v>
          </cell>
          <cell r="H28664">
            <v>46136.511111111111</v>
          </cell>
        </row>
        <row r="28665">
          <cell r="A28665" t="str">
            <v>UCW-28478</v>
          </cell>
          <cell r="B28665" t="str">
            <v xml:space="preserve">Enrich_Need to Update AE Images - 26th march </v>
          </cell>
          <cell r="C28665" t="str">
            <v>CLOSED</v>
          </cell>
          <cell r="D28665" t="str">
            <v>Medium</v>
          </cell>
          <cell r="E28665" t="str">
            <v>Chirag Dubal</v>
          </cell>
          <cell r="F28665" t="str">
            <v>Simi Raichel Zachariah</v>
          </cell>
          <cell r="G28665">
            <v>46111.46597222222</v>
          </cell>
          <cell r="H28665">
            <v>46172.504166666666</v>
          </cell>
        </row>
        <row r="28666">
          <cell r="A28666" t="str">
            <v>UCW-28460</v>
          </cell>
          <cell r="B28666" t="str">
            <v xml:space="preserve">Neeman’s Cloud Flex Women Slip On Shoes </v>
          </cell>
          <cell r="C28666" t="str">
            <v>CLOSED</v>
          </cell>
          <cell r="D28666" t="str">
            <v>Medium</v>
          </cell>
          <cell r="E28666" t="str">
            <v>netscribes</v>
          </cell>
          <cell r="F28666" t="str">
            <v>Mohd Tahir Shaikh</v>
          </cell>
          <cell r="G28666">
            <v>46109.565972222219</v>
          </cell>
          <cell r="H28666">
            <v>46125.731249999997</v>
          </cell>
        </row>
        <row r="28667">
          <cell r="A28667" t="str">
            <v>UCW-28443</v>
          </cell>
          <cell r="B28667" t="str">
            <v>Enrich_IMP : Tatacliq X Chase Labs - Color Grouping</v>
          </cell>
          <cell r="C28667" t="str">
            <v>CLOSED</v>
          </cell>
          <cell r="D28667" t="str">
            <v>Medium</v>
          </cell>
          <cell r="E28667" t="str">
            <v>Chirag Dubal</v>
          </cell>
          <cell r="F28667" t="str">
            <v>Simi Raichel Zachariah</v>
          </cell>
          <cell r="G28667">
            <v>46109.48541666667</v>
          </cell>
          <cell r="H28667">
            <v>46122.716666666667</v>
          </cell>
        </row>
        <row r="28668">
          <cell r="A28668" t="str">
            <v>UCW-28432</v>
          </cell>
          <cell r="B28668" t="str">
            <v>ERROR_PUMA Accessories_Footwear_Apparel 124130 &amp; 125381 New Listing 12-02-2026_NC</v>
          </cell>
          <cell r="C28668" t="str">
            <v>CLOSED Due to Inactive/Insufficient Information</v>
          </cell>
          <cell r="D28668" t="str">
            <v>Medium</v>
          </cell>
          <cell r="E28668" t="str">
            <v>netscribes</v>
          </cell>
          <cell r="F28668" t="str">
            <v>netscribes</v>
          </cell>
          <cell r="G28668">
            <v>46108.789583333331</v>
          </cell>
          <cell r="H28668">
            <v>46151.672222222223</v>
          </cell>
        </row>
        <row r="28669">
          <cell r="A28669" t="str">
            <v>UCW-28425</v>
          </cell>
          <cell r="B28669" t="str">
            <v>ENRICH_Request to Update Images</v>
          </cell>
          <cell r="C28669" t="str">
            <v>CLOSED</v>
          </cell>
          <cell r="D28669" t="str">
            <v>Medium</v>
          </cell>
          <cell r="E28669" t="str">
            <v>netscribes</v>
          </cell>
          <cell r="F28669" t="str">
            <v>Shraddha Dighe</v>
          </cell>
          <cell r="G28669">
            <v>46108.762499999997</v>
          </cell>
          <cell r="H28669">
            <v>46113.536111111112</v>
          </cell>
        </row>
        <row r="28670">
          <cell r="A28670" t="str">
            <v>UCW-28411</v>
          </cell>
          <cell r="B28670" t="str">
            <v>ENRICH_Request for Main Image Update – SKU LLGM18</v>
          </cell>
          <cell r="C28670" t="str">
            <v>CLOSED</v>
          </cell>
          <cell r="D28670" t="str">
            <v>Medium</v>
          </cell>
          <cell r="E28670" t="str">
            <v>netscribes</v>
          </cell>
          <cell r="F28670" t="str">
            <v>Shraddha Dighe</v>
          </cell>
          <cell r="G28670">
            <v>46108.730555555558</v>
          </cell>
          <cell r="H28670">
            <v>46116.494444444441</v>
          </cell>
        </row>
        <row r="28671">
          <cell r="A28671" t="str">
            <v>UCW-28406</v>
          </cell>
          <cell r="B28671" t="str">
            <v>New Listings – Re’equil Retinol Night Cream Range</v>
          </cell>
          <cell r="C28671" t="str">
            <v>CLOSED</v>
          </cell>
          <cell r="D28671" t="str">
            <v>Medium</v>
          </cell>
          <cell r="E28671" t="str">
            <v>netscribes</v>
          </cell>
          <cell r="F28671" t="str">
            <v>Shraddha Dighe</v>
          </cell>
          <cell r="G28671">
            <v>46108.709722222222</v>
          </cell>
          <cell r="H28671">
            <v>46172.506249999999</v>
          </cell>
        </row>
        <row r="28672">
          <cell r="A28672" t="str">
            <v>UCW-28402</v>
          </cell>
          <cell r="B28672" t="str">
            <v>New Balance catalog file</v>
          </cell>
          <cell r="C28672" t="str">
            <v>CLOSED</v>
          </cell>
          <cell r="D28672" t="str">
            <v>Medium</v>
          </cell>
          <cell r="E28672" t="str">
            <v>netscribes</v>
          </cell>
          <cell r="F28672" t="str">
            <v>Mohd Tahir Shaikh</v>
          </cell>
          <cell r="G28672">
            <v>46108.697222222225</v>
          </cell>
          <cell r="H28672">
            <v>46156.821527777778</v>
          </cell>
        </row>
        <row r="28673">
          <cell r="A28673" t="str">
            <v>UCW-28387</v>
          </cell>
          <cell r="B28673" t="str">
            <v>Tata Cliq Cataloguing Data (Men Women &amp; Kids)-18th March</v>
          </cell>
          <cell r="C28673" t="str">
            <v>CLOSED</v>
          </cell>
          <cell r="D28673" t="str">
            <v>Medium</v>
          </cell>
          <cell r="E28673" t="str">
            <v>netscribes</v>
          </cell>
          <cell r="F28673" t="str">
            <v>Mohd Tahir Shaikh</v>
          </cell>
          <cell r="G28673">
            <v>46108.592361111114</v>
          </cell>
          <cell r="H28673">
            <v>46122.635416666664</v>
          </cell>
        </row>
        <row r="28674">
          <cell r="A28674" t="str">
            <v>UCW-28385</v>
          </cell>
          <cell r="B28674" t="str">
            <v>ERROR_Customer Escalation – Logo Color Mismatch | Image Verification Required | Puma</v>
          </cell>
          <cell r="C28674" t="str">
            <v>CLOSED</v>
          </cell>
          <cell r="D28674" t="str">
            <v>Highest</v>
          </cell>
          <cell r="E28674" t="str">
            <v>netscribes</v>
          </cell>
          <cell r="F28674" t="str">
            <v>Sushma Ram</v>
          </cell>
          <cell r="G28674">
            <v>46108.571527777778</v>
          </cell>
          <cell r="H28674">
            <v>46109.4</v>
          </cell>
        </row>
        <row r="28675">
          <cell r="A28675" t="str">
            <v>UCW-28383</v>
          </cell>
          <cell r="B28675" t="str">
            <v>ENRICH_Top Contributing Transition Packs | Details</v>
          </cell>
          <cell r="C28675" t="str">
            <v>CLOSED</v>
          </cell>
          <cell r="D28675" t="str">
            <v>Medium</v>
          </cell>
          <cell r="E28675" t="str">
            <v>netscribes</v>
          </cell>
          <cell r="F28675" t="str">
            <v>Shraddha Dighe</v>
          </cell>
          <cell r="G28675">
            <v>46108.540972222225</v>
          </cell>
          <cell r="H28675">
            <v>46151.706250000003</v>
          </cell>
        </row>
        <row r="28676">
          <cell r="A28676" t="str">
            <v>UCW-28371</v>
          </cell>
          <cell r="B28676" t="str">
            <v>March New Line Sheet - Summer Collection</v>
          </cell>
          <cell r="C28676" t="str">
            <v>CLOSED</v>
          </cell>
          <cell r="D28676" t="str">
            <v>Medium</v>
          </cell>
          <cell r="E28676" t="str">
            <v>netscribes</v>
          </cell>
          <cell r="F28676" t="str">
            <v>Mohd Tahir Shaikh</v>
          </cell>
          <cell r="G28676">
            <v>46108.481944444444</v>
          </cell>
          <cell r="H28676">
            <v>46172.508333333331</v>
          </cell>
        </row>
        <row r="28677">
          <cell r="A28677" t="str">
            <v>UCW-28367</v>
          </cell>
          <cell r="B28677" t="str">
            <v>Error_[External]Partial order fulfillment - Intact Box=260317-043-956039</v>
          </cell>
          <cell r="C28677" t="str">
            <v>CLOSED</v>
          </cell>
          <cell r="D28677" t="str">
            <v>Medium</v>
          </cell>
          <cell r="E28677" t="str">
            <v>Chirag Dubal</v>
          </cell>
          <cell r="F28677" t="str">
            <v>Reagan D’souza</v>
          </cell>
          <cell r="G28677">
            <v>46108.469444444447</v>
          </cell>
          <cell r="H28677">
            <v>46112.336111111108</v>
          </cell>
        </row>
        <row r="28678">
          <cell r="A28678" t="str">
            <v>UCW-28365</v>
          </cell>
          <cell r="B28678" t="str">
            <v>New Listing Data Sheet - 48 SKUs - Footwear</v>
          </cell>
          <cell r="C28678" t="str">
            <v>CLOSED</v>
          </cell>
          <cell r="D28678" t="str">
            <v>Medium</v>
          </cell>
          <cell r="E28678" t="str">
            <v>netscribes</v>
          </cell>
          <cell r="F28678" t="str">
            <v>Mohd Tahir Shaikh</v>
          </cell>
          <cell r="G28678">
            <v>46108.460416666669</v>
          </cell>
          <cell r="H28678">
            <v>46128.495138888888</v>
          </cell>
        </row>
        <row r="28679">
          <cell r="A28679" t="str">
            <v>UCW-28362</v>
          </cell>
          <cell r="B28679" t="str">
            <v xml:space="preserve"> Lotto/Footwear upto Lot-28/Seller code- 129247/18-03-2026</v>
          </cell>
          <cell r="C28679" t="str">
            <v>CLOSED</v>
          </cell>
          <cell r="D28679" t="str">
            <v>Medium</v>
          </cell>
          <cell r="E28679" t="str">
            <v>netscribes</v>
          </cell>
          <cell r="F28679" t="str">
            <v>Mohd Tahir Shaikh</v>
          </cell>
          <cell r="G28679">
            <v>46108.45208333333</v>
          </cell>
          <cell r="H28679">
            <v>46133.544444444444</v>
          </cell>
        </row>
        <row r="28680">
          <cell r="A28680" t="str">
            <v>UCW-28360</v>
          </cell>
          <cell r="B28680" t="str">
            <v>Tatacliq New Listings 13/03/26</v>
          </cell>
          <cell r="C28680" t="str">
            <v>CLOSED</v>
          </cell>
          <cell r="D28680" t="str">
            <v>Medium</v>
          </cell>
          <cell r="E28680" t="str">
            <v>netscribes</v>
          </cell>
          <cell r="F28680" t="str">
            <v>Mohd Tahir Shaikh</v>
          </cell>
          <cell r="G28680">
            <v>46108.443749999999</v>
          </cell>
          <cell r="H28680">
            <v>46125.634027777778</v>
          </cell>
        </row>
        <row r="28681">
          <cell r="A28681" t="str">
            <v>UCW-28355</v>
          </cell>
          <cell r="B28681" t="str">
            <v>PUMA Footwear 124130 &amp; 125381 New Listing 25-02-2026</v>
          </cell>
          <cell r="C28681" t="str">
            <v>CLOSED</v>
          </cell>
          <cell r="D28681" t="str">
            <v>Medium</v>
          </cell>
          <cell r="E28681" t="str">
            <v>Chirag Dubal</v>
          </cell>
          <cell r="F28681" t="str">
            <v>netscribes</v>
          </cell>
          <cell r="G28681">
            <v>46108.39166666667</v>
          </cell>
          <cell r="H28681">
            <v>46209.768750000003</v>
          </cell>
        </row>
        <row r="28682">
          <cell r="A28682" t="str">
            <v>UCW-28354</v>
          </cell>
          <cell r="B28682" t="str">
            <v>PUMA Accessories_Footwear_Apparel 124130 &amp; 125381 New Listing 12-02-2026</v>
          </cell>
          <cell r="C28682" t="str">
            <v>CLOSED</v>
          </cell>
          <cell r="D28682" t="str">
            <v>Medium</v>
          </cell>
          <cell r="E28682" t="str">
            <v>Chirag Dubal</v>
          </cell>
          <cell r="F28682" t="str">
            <v>netscribes</v>
          </cell>
          <cell r="G28682">
            <v>46108.388194444444</v>
          </cell>
          <cell r="H28682">
            <v>46111.634722222225</v>
          </cell>
        </row>
        <row r="28683">
          <cell r="A28683" t="str">
            <v>UCW-28353</v>
          </cell>
          <cell r="B28683" t="str">
            <v>Clone - PUMA Apparel 124130 &amp; 125381 New Listing 04-02-2026</v>
          </cell>
          <cell r="C28683" t="str">
            <v>CLOSED</v>
          </cell>
          <cell r="D28683" t="str">
            <v>Medium</v>
          </cell>
          <cell r="E28683" t="str">
            <v>Chirag Dubal</v>
          </cell>
          <cell r="F28683" t="str">
            <v>netscribes</v>
          </cell>
          <cell r="G28683">
            <v>46108.384027777778</v>
          </cell>
          <cell r="H28683">
            <v>46172.628472222219</v>
          </cell>
        </row>
        <row r="28684">
          <cell r="A28684" t="str">
            <v>UCW-28349</v>
          </cell>
          <cell r="B28684" t="str">
            <v>The Souled Store Footwear 123858 20-03-2026</v>
          </cell>
          <cell r="C28684" t="str">
            <v>CLOSED Due to Inactive/Insufficient Information</v>
          </cell>
          <cell r="D28684" t="str">
            <v>Medium</v>
          </cell>
          <cell r="E28684" t="str">
            <v>netscribes</v>
          </cell>
          <cell r="F28684" t="str">
            <v>Mohd Tahir Shaikh</v>
          </cell>
          <cell r="G28684">
            <v>46108.022222222222</v>
          </cell>
          <cell r="H28684">
            <v>46148.472222222219</v>
          </cell>
        </row>
        <row r="28685">
          <cell r="A28685" t="str">
            <v>UCW-28336</v>
          </cell>
          <cell r="B28685" t="str">
            <v>Listing details for 5ml Sample Pack</v>
          </cell>
          <cell r="C28685" t="str">
            <v>CLOSED</v>
          </cell>
          <cell r="D28685" t="str">
            <v>Medium</v>
          </cell>
          <cell r="E28685" t="str">
            <v>netscribes</v>
          </cell>
          <cell r="F28685" t="str">
            <v>Shraddha Dighe</v>
          </cell>
          <cell r="G28685">
            <v>46107.777083333334</v>
          </cell>
          <cell r="H28685">
            <v>46114.561805555553</v>
          </cell>
        </row>
        <row r="28686">
          <cell r="A28686" t="str">
            <v>UCW-28333</v>
          </cell>
          <cell r="B28686" t="str">
            <v>ERROR_ENRICH_Wella X Tata Cliq Product Details Update - Top 30</v>
          </cell>
          <cell r="C28686" t="str">
            <v>CLOSED</v>
          </cell>
          <cell r="D28686" t="str">
            <v>Medium</v>
          </cell>
          <cell r="E28686" t="str">
            <v>netscribes</v>
          </cell>
          <cell r="F28686" t="str">
            <v>Shraddha Dighe</v>
          </cell>
          <cell r="G28686">
            <v>46107.774305555555</v>
          </cell>
          <cell r="H28686">
            <v>46112.447222222225</v>
          </cell>
        </row>
        <row r="28687">
          <cell r="A28687" t="str">
            <v>UCW-28331</v>
          </cell>
          <cell r="B28687" t="str">
            <v>Enrich_Image Update Require: Vastramay</v>
          </cell>
          <cell r="C28687" t="str">
            <v>CLOSED</v>
          </cell>
          <cell r="D28687" t="str">
            <v>Medium</v>
          </cell>
          <cell r="E28687" t="str">
            <v>Chirag Dubal</v>
          </cell>
          <cell r="F28687" t="str">
            <v>Simi Raichel Zachariah</v>
          </cell>
          <cell r="G28687">
            <v>46107.76666666667</v>
          </cell>
          <cell r="H28687">
            <v>46112.595138888886</v>
          </cell>
        </row>
        <row r="28688">
          <cell r="A28688" t="str">
            <v>UCW-28330</v>
          </cell>
          <cell r="B28688" t="str">
            <v>Platform Addition - Fashion : Brand- Naturica</v>
          </cell>
          <cell r="C28688" t="str">
            <v>CLOSED Due to Inactive/Insufficient Information</v>
          </cell>
          <cell r="D28688" t="str">
            <v>Medium</v>
          </cell>
          <cell r="E28688" t="str">
            <v>netscribes</v>
          </cell>
          <cell r="F28688" t="str">
            <v>Shraddha Dighe</v>
          </cell>
          <cell r="G28688">
            <v>46107.757638888892</v>
          </cell>
          <cell r="H28688">
            <v>46140.784722222219</v>
          </cell>
        </row>
        <row r="28689">
          <cell r="A28689" t="str">
            <v>UCW-28329</v>
          </cell>
          <cell r="B28689" t="str">
            <v>JC EAN FLORALE - 3 STD - New Listing - TATA - 10/03/26</v>
          </cell>
          <cell r="C28689" t="str">
            <v>CLOSED</v>
          </cell>
          <cell r="D28689" t="str">
            <v>Medium</v>
          </cell>
          <cell r="E28689" t="str">
            <v>netscribes</v>
          </cell>
          <cell r="F28689" t="str">
            <v>Shraddha Dighe</v>
          </cell>
          <cell r="G28689">
            <v>46107.754166666666</v>
          </cell>
          <cell r="H28689">
            <v>46116.559027777781</v>
          </cell>
        </row>
        <row r="28690">
          <cell r="A28690" t="str">
            <v>UCW-28328</v>
          </cell>
          <cell r="B28690" t="str">
            <v>Essential parfum - New listings.</v>
          </cell>
          <cell r="C28690" t="str">
            <v>CLOSED</v>
          </cell>
          <cell r="D28690" t="str">
            <v>Medium</v>
          </cell>
          <cell r="E28690" t="str">
            <v>netscribes</v>
          </cell>
          <cell r="F28690" t="str">
            <v>Shraddha Dighe</v>
          </cell>
          <cell r="G28690">
            <v>46107.75</v>
          </cell>
          <cell r="H28690">
            <v>46125.62777777778</v>
          </cell>
        </row>
        <row r="28691">
          <cell r="A28691" t="str">
            <v>UCW-28324</v>
          </cell>
          <cell r="B28691" t="str">
            <v>New Catalog Format - Skininspired</v>
          </cell>
          <cell r="C28691" t="str">
            <v>CLOSED</v>
          </cell>
          <cell r="D28691" t="str">
            <v>Medium</v>
          </cell>
          <cell r="E28691" t="str">
            <v>netscribes</v>
          </cell>
          <cell r="F28691" t="str">
            <v>Shraddha Dighe</v>
          </cell>
          <cell r="G28691">
            <v>46107.738888888889</v>
          </cell>
          <cell r="H28691">
            <v>46125.611805555556</v>
          </cell>
        </row>
        <row r="28692">
          <cell r="A28692" t="str">
            <v>UCW-28322</v>
          </cell>
          <cell r="B28692" t="str">
            <v>(Bioderma x Tatacliq) Atoderm and Sebium Range Listing - March 2026</v>
          </cell>
          <cell r="C28692" t="str">
            <v>CLOSED</v>
          </cell>
          <cell r="D28692" t="str">
            <v>Medium</v>
          </cell>
          <cell r="E28692" t="str">
            <v>netscribes</v>
          </cell>
          <cell r="F28692" t="str">
            <v>Shraddha Dighe</v>
          </cell>
          <cell r="G28692">
            <v>46107.73541666667</v>
          </cell>
          <cell r="H28692">
            <v>46114.582638888889</v>
          </cell>
        </row>
        <row r="28693">
          <cell r="A28693" t="str">
            <v>UCW-28315</v>
          </cell>
          <cell r="B28693" t="str">
            <v>Product Listing Request – NEESH Perfumes</v>
          </cell>
          <cell r="C28693" t="str">
            <v>CLOSED</v>
          </cell>
          <cell r="D28693" t="str">
            <v>Medium</v>
          </cell>
          <cell r="E28693" t="str">
            <v>netscribes</v>
          </cell>
          <cell r="F28693" t="str">
            <v>Shraddha Dighe</v>
          </cell>
          <cell r="G28693">
            <v>46107.71597222222</v>
          </cell>
          <cell r="H28693">
            <v>46120.663194444445</v>
          </cell>
        </row>
        <row r="28694">
          <cell r="A28694" t="str">
            <v>UCW-28277</v>
          </cell>
          <cell r="B28694" t="str">
            <v>Error_Tata Cliq Footwear Catalogue- Asics | 11-Feb_NC</v>
          </cell>
          <cell r="C28694" t="str">
            <v>CLOSED Due to Inactive/Insufficient Information</v>
          </cell>
          <cell r="D28694" t="str">
            <v>Medium</v>
          </cell>
          <cell r="E28694" t="str">
            <v>netscribes</v>
          </cell>
          <cell r="F28694" t="str">
            <v>Mohd Tahir Shaikh</v>
          </cell>
          <cell r="G28694">
            <v>46107.496527777781</v>
          </cell>
          <cell r="H28694">
            <v>46113.461111111108</v>
          </cell>
        </row>
        <row r="28695">
          <cell r="A28695" t="str">
            <v>UCW-28274</v>
          </cell>
          <cell r="B28695" t="str">
            <v>CLONE - ENRICH_Wella X Tata Cliq Title Update - Top 30</v>
          </cell>
          <cell r="C28695" t="str">
            <v>CLOSED</v>
          </cell>
          <cell r="D28695" t="str">
            <v>Medium</v>
          </cell>
          <cell r="E28695" t="str">
            <v>netscribes</v>
          </cell>
          <cell r="F28695" t="str">
            <v>Shraddha Dighe</v>
          </cell>
          <cell r="G28695">
            <v>46107.474305555559</v>
          </cell>
          <cell r="H28695">
            <v>46108.518750000003</v>
          </cell>
        </row>
        <row r="28696">
          <cell r="A28696" t="str">
            <v>UCW-28262</v>
          </cell>
          <cell r="B28696" t="str">
            <v>Viviblu | Footwear | 129386 | 24-03-2026</v>
          </cell>
          <cell r="C28696" t="str">
            <v>CLOSED</v>
          </cell>
          <cell r="D28696" t="str">
            <v>Medium</v>
          </cell>
          <cell r="E28696" t="str">
            <v>netscribes</v>
          </cell>
          <cell r="F28696" t="str">
            <v>Mohd Tahir Shaikh</v>
          </cell>
          <cell r="G28696">
            <v>46107.431944444441</v>
          </cell>
          <cell r="H28696">
            <v>46133.538194444445</v>
          </cell>
        </row>
        <row r="28697">
          <cell r="A28697" t="str">
            <v>UCW-28259</v>
          </cell>
          <cell r="B28697" t="str">
            <v>Hoversoul  cataloging  Batch -6</v>
          </cell>
          <cell r="C28697" t="str">
            <v>CLOSED</v>
          </cell>
          <cell r="D28697" t="str">
            <v>Medium</v>
          </cell>
          <cell r="E28697" t="str">
            <v>netscribes</v>
          </cell>
          <cell r="F28697" t="str">
            <v>Mohd Tahir Shaikh</v>
          </cell>
          <cell r="G28697">
            <v>46106.807638888888</v>
          </cell>
          <cell r="H28697">
            <v>46114.745833333334</v>
          </cell>
        </row>
        <row r="28698">
          <cell r="A28698" t="str">
            <v>UCW-28234</v>
          </cell>
          <cell r="B28698" t="str">
            <v>Pantaloons/Kids/Non Apparel Footwear/New Listing/SKU 126/Options 21| 18th Mar'2026</v>
          </cell>
          <cell r="C28698" t="str">
            <v>CLOSED</v>
          </cell>
          <cell r="D28698" t="str">
            <v>Medium</v>
          </cell>
          <cell r="E28698" t="str">
            <v>netscribes</v>
          </cell>
          <cell r="F28698" t="str">
            <v>Mohd Tahir Shaikh</v>
          </cell>
          <cell r="G28698">
            <v>46106.499305555553</v>
          </cell>
          <cell r="H28698">
            <v>46127.498611111114</v>
          </cell>
        </row>
        <row r="28699">
          <cell r="A28699" t="str">
            <v>UCW-28231</v>
          </cell>
          <cell r="B28699" t="str">
            <v>Tata Cliq-Allen Solly Brand-Kids Apparel 19-02-2026</v>
          </cell>
          <cell r="C28699" t="str">
            <v>CLOSED</v>
          </cell>
          <cell r="D28699" t="str">
            <v>Medium</v>
          </cell>
          <cell r="E28699" t="str">
            <v>Chirag Dubal</v>
          </cell>
          <cell r="F28699" t="str">
            <v>netscribes</v>
          </cell>
          <cell r="G28699">
            <v>46106.494444444441</v>
          </cell>
          <cell r="H28699">
            <v>46107.488888888889</v>
          </cell>
        </row>
        <row r="28700">
          <cell r="A28700" t="str">
            <v>UCW-28228</v>
          </cell>
          <cell r="B28700" t="str">
            <v>Enrich_Need to update images_24-03-2026</v>
          </cell>
          <cell r="C28700" t="str">
            <v>CLOSED</v>
          </cell>
          <cell r="D28700" t="str">
            <v>Medium</v>
          </cell>
          <cell r="E28700" t="str">
            <v>Chirag Dubal</v>
          </cell>
          <cell r="F28700" t="str">
            <v>Simi Raichel Zachariah</v>
          </cell>
          <cell r="G28700">
            <v>46106.482638888891</v>
          </cell>
          <cell r="H28700">
            <v>46127.572222222225</v>
          </cell>
        </row>
        <row r="28701">
          <cell r="A28701" t="str">
            <v>UCW-28227</v>
          </cell>
          <cell r="B28701" t="str">
            <v>Bata Kids footwear new listing on Seller code: 100243 and 127887 - 416 SKus_140 Options - 18-03-2026</v>
          </cell>
          <cell r="C28701" t="str">
            <v>CLOSED</v>
          </cell>
          <cell r="D28701" t="str">
            <v>Medium</v>
          </cell>
          <cell r="E28701" t="str">
            <v>netscribes</v>
          </cell>
          <cell r="F28701" t="str">
            <v>Mohd Tahir Shaikh</v>
          </cell>
          <cell r="G28701">
            <v>46106.480555555558</v>
          </cell>
          <cell r="H28701">
            <v>46172.509722222225</v>
          </cell>
        </row>
        <row r="28702">
          <cell r="A28702" t="str">
            <v>UCW-28225</v>
          </cell>
          <cell r="B28702" t="str">
            <v>Bata Men's footwear new listing on Seller code: 100243 and 127887 - 556 SKus_86 Options - 18-03-2026</v>
          </cell>
          <cell r="C28702" t="str">
            <v>CLOSED</v>
          </cell>
          <cell r="D28702" t="str">
            <v>Medium</v>
          </cell>
          <cell r="E28702" t="str">
            <v>netscribes</v>
          </cell>
          <cell r="F28702" t="str">
            <v>Mohd Tahir Shaikh</v>
          </cell>
          <cell r="G28702">
            <v>46106.46597222222</v>
          </cell>
          <cell r="H28702">
            <v>46164.517361111109</v>
          </cell>
        </row>
        <row r="28703">
          <cell r="A28703" t="str">
            <v>UCW-28224</v>
          </cell>
          <cell r="B28703" t="str">
            <v>Bata Women's footwear new listing on Seller code: 100243 and 127887 - 77 SKus_470 Options - 18-03-2026</v>
          </cell>
          <cell r="C28703" t="str">
            <v>CLOSED</v>
          </cell>
          <cell r="D28703" t="str">
            <v>Medium</v>
          </cell>
          <cell r="E28703" t="str">
            <v>netscribes</v>
          </cell>
          <cell r="F28703" t="str">
            <v>Mohd Tahir Shaikh</v>
          </cell>
          <cell r="G28703">
            <v>46106.456944444442</v>
          </cell>
          <cell r="H28703">
            <v>46156.819444444445</v>
          </cell>
        </row>
        <row r="28704">
          <cell r="A28704" t="str">
            <v>UCW-28211</v>
          </cell>
          <cell r="B28704" t="str">
            <v>Onboarding Brand on Tata Cliq_AZHA PERFUMES</v>
          </cell>
          <cell r="C28704" t="str">
            <v>CLOSED</v>
          </cell>
          <cell r="D28704" t="str">
            <v>Medium</v>
          </cell>
          <cell r="E28704" t="str">
            <v>netscribes</v>
          </cell>
          <cell r="F28704" t="str">
            <v>Shraddha Dighe</v>
          </cell>
          <cell r="G28704">
            <v>46106.411805555559</v>
          </cell>
          <cell r="H28704">
            <v>46114.598611111112</v>
          </cell>
        </row>
        <row r="28705">
          <cell r="A28705" t="str">
            <v>UCW-28197</v>
          </cell>
          <cell r="B28705" t="str">
            <v>ENRICH_Image Update</v>
          </cell>
          <cell r="C28705" t="str">
            <v>CLOSED</v>
          </cell>
          <cell r="D28705" t="str">
            <v>Medium</v>
          </cell>
          <cell r="E28705" t="str">
            <v>netscribes</v>
          </cell>
          <cell r="F28705" t="str">
            <v>Shraddha Dighe</v>
          </cell>
          <cell r="G28705">
            <v>46105.740277777775</v>
          </cell>
          <cell r="H28705">
            <v>46108.493055555555</v>
          </cell>
        </row>
        <row r="28706">
          <cell r="A28706" t="str">
            <v>UCW-28191</v>
          </cell>
          <cell r="B28706" t="str">
            <v>Clinique NPL Listing - 125928</v>
          </cell>
          <cell r="C28706" t="str">
            <v>CLOSED</v>
          </cell>
          <cell r="D28706" t="str">
            <v>Medium</v>
          </cell>
          <cell r="E28706" t="str">
            <v>netscribes</v>
          </cell>
          <cell r="F28706" t="str">
            <v>Shraddha Dighe</v>
          </cell>
          <cell r="G28706">
            <v>46105.679166666669</v>
          </cell>
          <cell r="H28706">
            <v>46116.553472222222</v>
          </cell>
        </row>
        <row r="28707">
          <cell r="A28707" t="str">
            <v>UCW-28187</v>
          </cell>
          <cell r="B28707" t="str">
            <v>Revised Listing File for Body Scrubs – SKU Code Update</v>
          </cell>
          <cell r="C28707" t="str">
            <v>CLOSED</v>
          </cell>
          <cell r="D28707" t="str">
            <v>Medium</v>
          </cell>
          <cell r="E28707" t="str">
            <v>netscribes</v>
          </cell>
          <cell r="F28707" t="str">
            <v>Shraddha Dighe</v>
          </cell>
          <cell r="G28707">
            <v>46105.660416666666</v>
          </cell>
          <cell r="H28707">
            <v>46114.609722222223</v>
          </cell>
        </row>
        <row r="28708">
          <cell r="A28708" t="str">
            <v>UCW-28184</v>
          </cell>
          <cell r="B28708" t="str">
            <v>New Product Cataloguing</v>
          </cell>
          <cell r="C28708" t="str">
            <v>CLOSED</v>
          </cell>
          <cell r="D28708" t="str">
            <v>Medium</v>
          </cell>
          <cell r="E28708" t="str">
            <v>Chirag Dubal</v>
          </cell>
          <cell r="F28708" t="str">
            <v>Shloka Chakre</v>
          </cell>
          <cell r="G28708">
            <v>46105.637499999997</v>
          </cell>
          <cell r="H28708">
            <v>46120.46875</v>
          </cell>
        </row>
        <row r="28709">
          <cell r="A28709" t="str">
            <v>UCW-28183</v>
          </cell>
          <cell r="B28709" t="str">
            <v>OAP | Category &amp; Sub Category Update | TATACLIQ</v>
          </cell>
          <cell r="C28709" t="str">
            <v>CLOSED</v>
          </cell>
          <cell r="D28709" t="str">
            <v>Medium</v>
          </cell>
          <cell r="E28709" t="str">
            <v>netscribes</v>
          </cell>
          <cell r="F28709" t="str">
            <v>Shraddha Dighe</v>
          </cell>
          <cell r="G28709">
            <v>46105.631249999999</v>
          </cell>
          <cell r="H28709">
            <v>46172.629861111112</v>
          </cell>
        </row>
        <row r="28710">
          <cell r="A28710" t="str">
            <v>UCW-28156</v>
          </cell>
          <cell r="B28710" t="str">
            <v>Adidas Sell now file dated 12th March 2026</v>
          </cell>
          <cell r="C28710" t="str">
            <v>CLOSED</v>
          </cell>
          <cell r="D28710" t="str">
            <v>Medium</v>
          </cell>
          <cell r="E28710" t="str">
            <v>netscribes</v>
          </cell>
          <cell r="F28710" t="str">
            <v>Mohd Tahir Shaikh</v>
          </cell>
          <cell r="G28710">
            <v>46105.457638888889</v>
          </cell>
          <cell r="H28710">
            <v>46165.73541666667</v>
          </cell>
        </row>
        <row r="28711">
          <cell r="A28711" t="str">
            <v>UCW-28149</v>
          </cell>
          <cell r="B28711" t="str">
            <v>PUMA Apparel 124130 &amp; 125381 New Listing 18-03-2026</v>
          </cell>
          <cell r="C28711" t="str">
            <v>CLOSED</v>
          </cell>
          <cell r="D28711" t="str">
            <v>Medium</v>
          </cell>
          <cell r="E28711" t="str">
            <v>netscribes</v>
          </cell>
          <cell r="F28711" t="str">
            <v>Mohd Tahir Shaikh</v>
          </cell>
          <cell r="G28711">
            <v>46105.43472222222</v>
          </cell>
          <cell r="H28711">
            <v>46129.509722222225</v>
          </cell>
        </row>
        <row r="28712">
          <cell r="A28712" t="str">
            <v>UCW-28124</v>
          </cell>
          <cell r="B28712" t="str">
            <v xml:space="preserve">ENRICH_M&amp;S Size Chart Updation </v>
          </cell>
          <cell r="C28712" t="str">
            <v>CLOSED</v>
          </cell>
          <cell r="D28712" t="str">
            <v>Medium</v>
          </cell>
          <cell r="E28712" t="str">
            <v>Chirag Dubal</v>
          </cell>
          <cell r="F28712" t="str">
            <v>Simi Raichel Zachariah</v>
          </cell>
          <cell r="G28712">
            <v>46104.850694444445</v>
          </cell>
          <cell r="H28712">
            <v>46112.695138888892</v>
          </cell>
        </row>
        <row r="28713">
          <cell r="A28713" t="str">
            <v>UCW-28113</v>
          </cell>
          <cell r="B28713" t="str">
            <v xml:space="preserve"> Error_Catalog Template</v>
          </cell>
          <cell r="C28713" t="str">
            <v>CLOSED</v>
          </cell>
          <cell r="D28713" t="str">
            <v>Medium</v>
          </cell>
          <cell r="E28713" t="str">
            <v>netscribes</v>
          </cell>
          <cell r="F28713" t="str">
            <v>Reagan D’souza</v>
          </cell>
          <cell r="G28713">
            <v>46104.800694444442</v>
          </cell>
          <cell r="H28713">
            <v>46106.397916666669</v>
          </cell>
        </row>
        <row r="28714">
          <cell r="A28714" t="str">
            <v>UCW-28109</v>
          </cell>
          <cell r="B28714" t="str">
            <v>ENRICH_Colors Queen || Makeup || 129094 || 17-03-2026</v>
          </cell>
          <cell r="C28714" t="str">
            <v>CLOSED</v>
          </cell>
          <cell r="D28714" t="str">
            <v>Medium</v>
          </cell>
          <cell r="E28714" t="str">
            <v>netscribes</v>
          </cell>
          <cell r="F28714" t="str">
            <v>Shraddha Dighe</v>
          </cell>
          <cell r="G28714">
            <v>46104.734722222223</v>
          </cell>
          <cell r="H28714">
            <v>46112.427777777775</v>
          </cell>
        </row>
        <row r="28715">
          <cell r="A28715" t="str">
            <v>UCW-28108</v>
          </cell>
          <cell r="B28715" t="str">
            <v>TUL_Beauty_19th March_19Options</v>
          </cell>
          <cell r="C28715" t="str">
            <v>CLOSED</v>
          </cell>
          <cell r="D28715" t="str">
            <v>Medium</v>
          </cell>
          <cell r="E28715" t="str">
            <v>netscribes</v>
          </cell>
          <cell r="F28715" t="str">
            <v>Shraddha Dighe</v>
          </cell>
          <cell r="G28715">
            <v>46104.728472222225</v>
          </cell>
          <cell r="H28715">
            <v>46109.501388888886</v>
          </cell>
        </row>
        <row r="28716">
          <cell r="A28716" t="str">
            <v>UCW-28106</v>
          </cell>
          <cell r="B28716" t="str">
            <v>ENRICH_Request for SKU Name Correction_AFNAN</v>
          </cell>
          <cell r="C28716" t="str">
            <v>CLOSED</v>
          </cell>
          <cell r="D28716" t="str">
            <v>Medium</v>
          </cell>
          <cell r="E28716" t="str">
            <v>netscribes</v>
          </cell>
          <cell r="F28716" t="str">
            <v>Shraddha Dighe</v>
          </cell>
          <cell r="G28716">
            <v>46104.71875</v>
          </cell>
          <cell r="H28716">
            <v>46107.713888888888</v>
          </cell>
        </row>
        <row r="28717">
          <cell r="A28717" t="str">
            <v>UCW-28105</v>
          </cell>
          <cell r="B28717" t="str">
            <v>Kama Ayurveda | Aroma Care | Cataloguing</v>
          </cell>
          <cell r="C28717" t="str">
            <v>CLOSED</v>
          </cell>
          <cell r="D28717" t="str">
            <v>Medium</v>
          </cell>
          <cell r="E28717" t="str">
            <v>netscribes</v>
          </cell>
          <cell r="F28717" t="str">
            <v>Shraddha Dighe</v>
          </cell>
          <cell r="G28717">
            <v>46104.717361111114</v>
          </cell>
          <cell r="H28717">
            <v>46114.713194444441</v>
          </cell>
        </row>
        <row r="28718">
          <cell r="A28718" t="str">
            <v>UCW-28104</v>
          </cell>
          <cell r="B28718" t="str">
            <v>CLONE - New Listings - Embryolisse &amp; Temptu</v>
          </cell>
          <cell r="C28718" t="str">
            <v>CLOSED</v>
          </cell>
          <cell r="D28718" t="str">
            <v>Medium</v>
          </cell>
          <cell r="E28718" t="str">
            <v>netscribes</v>
          </cell>
          <cell r="F28718" t="str">
            <v>Shraddha Dighe</v>
          </cell>
          <cell r="G28718">
            <v>46104.715277777781</v>
          </cell>
          <cell r="H28718">
            <v>46114.758333333331</v>
          </cell>
        </row>
        <row r="28719">
          <cell r="A28719" t="str">
            <v>UCW-28103</v>
          </cell>
          <cell r="B28719" t="str">
            <v>Kama Ayurveda | Sandanya &amp; Floral Waters | Cataloguing</v>
          </cell>
          <cell r="C28719" t="str">
            <v>CLOSED</v>
          </cell>
          <cell r="D28719" t="str">
            <v>Medium</v>
          </cell>
          <cell r="E28719" t="str">
            <v>netscribes</v>
          </cell>
          <cell r="F28719" t="str">
            <v>Shraddha Dighe</v>
          </cell>
          <cell r="G28719">
            <v>46104.714583333334</v>
          </cell>
          <cell r="H28719">
            <v>46114.777083333334</v>
          </cell>
        </row>
        <row r="28720">
          <cell r="A28720" t="str">
            <v>UCW-28101</v>
          </cell>
          <cell r="B28720" t="str">
            <v>CLONE - Tata Cliq  - New listing - PASCAL MORABITO (16-03-2026)</v>
          </cell>
          <cell r="C28720" t="str">
            <v>CLOSED</v>
          </cell>
          <cell r="D28720" t="str">
            <v>Medium</v>
          </cell>
          <cell r="E28720" t="str">
            <v>netscribes</v>
          </cell>
          <cell r="F28720" t="str">
            <v>Shraddha Dighe</v>
          </cell>
          <cell r="G28720">
            <v>46104.705555555556</v>
          </cell>
          <cell r="H28720">
            <v>46116.572222222225</v>
          </cell>
        </row>
        <row r="28721">
          <cell r="A28721" t="str">
            <v>UCW-28085</v>
          </cell>
          <cell r="B28721" t="str">
            <v>Error_Tatacliq Men Content template_11-07-25_NC</v>
          </cell>
          <cell r="C28721" t="str">
            <v>CLOSED</v>
          </cell>
          <cell r="D28721" t="str">
            <v>Medium</v>
          </cell>
          <cell r="E28721" t="str">
            <v>netscribes</v>
          </cell>
          <cell r="F28721" t="str">
            <v>Reagan D’souza</v>
          </cell>
          <cell r="G28721">
            <v>46104.613194444442</v>
          </cell>
          <cell r="H28721">
            <v>46104.666666666664</v>
          </cell>
        </row>
        <row r="28722">
          <cell r="A28722" t="str">
            <v>UCW-28062</v>
          </cell>
          <cell r="B28722" t="str">
            <v>Error_New listing</v>
          </cell>
          <cell r="C28722" t="str">
            <v>CLOSED</v>
          </cell>
          <cell r="D28722" t="str">
            <v>Medium</v>
          </cell>
          <cell r="E28722" t="str">
            <v>netscribes</v>
          </cell>
          <cell r="F28722" t="str">
            <v>Reagan D’souza</v>
          </cell>
          <cell r="G28722">
            <v>46103.820138888892</v>
          </cell>
          <cell r="H28722">
            <v>46106.454861111109</v>
          </cell>
        </row>
        <row r="28723">
          <cell r="A28723" t="str">
            <v>UCW-28032</v>
          </cell>
          <cell r="B28723" t="str">
            <v>ENRICH_Image update_16-03-2026_Lavie Luxe</v>
          </cell>
          <cell r="C28723" t="str">
            <v>CLOSED</v>
          </cell>
          <cell r="D28723" t="str">
            <v>Medium</v>
          </cell>
          <cell r="E28723" t="str">
            <v>netscribes</v>
          </cell>
          <cell r="F28723" t="str">
            <v>Mohd Tahir Shaikh</v>
          </cell>
          <cell r="G28723">
            <v>46103.561805555553</v>
          </cell>
          <cell r="H28723">
            <v>46105.572916666664</v>
          </cell>
        </row>
        <row r="28724">
          <cell r="A28724" t="str">
            <v>UCW-28018</v>
          </cell>
          <cell r="B28724" t="str">
            <v>ENRICH_MNY | BB Nude Glow BB Cream - PDP Update | TATACLIQ</v>
          </cell>
          <cell r="C28724" t="str">
            <v>CLOSED</v>
          </cell>
          <cell r="D28724" t="str">
            <v>Medium</v>
          </cell>
          <cell r="E28724" t="str">
            <v>netscribes</v>
          </cell>
          <cell r="F28724" t="str">
            <v>Shraddha Dighe</v>
          </cell>
          <cell r="G28724">
            <v>46102.665277777778</v>
          </cell>
          <cell r="H28724">
            <v>46104.599305555559</v>
          </cell>
        </row>
        <row r="28725">
          <cell r="A28725" t="str">
            <v>UCW-28017</v>
          </cell>
          <cell r="B28725" t="str">
            <v>ENRICH_Tata CLiQ Product image change for thalgo products</v>
          </cell>
          <cell r="C28725" t="str">
            <v>CLOSED</v>
          </cell>
          <cell r="D28725" t="str">
            <v>Medium</v>
          </cell>
          <cell r="E28725" t="str">
            <v>netscribes</v>
          </cell>
          <cell r="F28725" t="str">
            <v>Shraddha Dighe</v>
          </cell>
          <cell r="G28725">
            <v>46102.663194444445</v>
          </cell>
          <cell r="H28725">
            <v>46106.561111111114</v>
          </cell>
        </row>
        <row r="28726">
          <cell r="A28726" t="str">
            <v>UCW-28016</v>
          </cell>
          <cell r="B28726" t="str">
            <v xml:space="preserve">Renee Makeup listing 126397  </v>
          </cell>
          <cell r="C28726" t="str">
            <v>CLOSED</v>
          </cell>
          <cell r="D28726" t="str">
            <v>Medium</v>
          </cell>
          <cell r="E28726" t="str">
            <v>netscribes</v>
          </cell>
          <cell r="F28726" t="str">
            <v>Shraddha Dighe</v>
          </cell>
          <cell r="G28726">
            <v>46102.658333333333</v>
          </cell>
          <cell r="H28726">
            <v>46116.546527777777</v>
          </cell>
        </row>
        <row r="28727">
          <cell r="A28727" t="str">
            <v>UCW-28015</v>
          </cell>
          <cell r="B28727" t="str">
            <v>CLONE - CLONE - Beauty - E2E - 125928 - Skinn 24Seven ombre &amp; Sacrlet - 2 skus - 11th Nov</v>
          </cell>
          <cell r="C28727" t="str">
            <v>CLOSED</v>
          </cell>
          <cell r="D28727" t="str">
            <v>Medium</v>
          </cell>
          <cell r="E28727" t="str">
            <v>netscribes</v>
          </cell>
          <cell r="F28727" t="str">
            <v>Shraddha Dighe</v>
          </cell>
          <cell r="G28727">
            <v>46102.65347222222</v>
          </cell>
          <cell r="H28727">
            <v>46105.441666666666</v>
          </cell>
        </row>
        <row r="28728">
          <cell r="A28728" t="str">
            <v>UCW-28013</v>
          </cell>
          <cell r="B28728" t="str">
            <v xml:space="preserve">New Product Listings - SPA CEYLON </v>
          </cell>
          <cell r="C28728" t="str">
            <v>CLOSED</v>
          </cell>
          <cell r="D28728" t="str">
            <v>Medium</v>
          </cell>
          <cell r="E28728" t="str">
            <v>netscribes</v>
          </cell>
          <cell r="F28728" t="str">
            <v>Shraddha Dighe</v>
          </cell>
          <cell r="G28728">
            <v>46102.635416666664</v>
          </cell>
          <cell r="H28728">
            <v>46146.847222222219</v>
          </cell>
        </row>
        <row r="28729">
          <cell r="A28729" t="str">
            <v>UCW-28012</v>
          </cell>
          <cell r="B28729" t="str">
            <v>TCL - New listing- Hermessence (Body cream)</v>
          </cell>
          <cell r="C28729" t="str">
            <v>CLOSED</v>
          </cell>
          <cell r="D28729" t="str">
            <v>Medium</v>
          </cell>
          <cell r="E28729" t="str">
            <v>netscribes</v>
          </cell>
          <cell r="F28729" t="str">
            <v>Shraddha Dighe</v>
          </cell>
          <cell r="G28729">
            <v>46102.631249999999</v>
          </cell>
          <cell r="H28729">
            <v>46109.488888888889</v>
          </cell>
        </row>
        <row r="28730">
          <cell r="A28730" t="str">
            <v>UCW-28011</v>
          </cell>
          <cell r="B28730" t="str">
            <v>ENRICH_OAP | HA PURE PDP TILE UPDATE | TATACLIQ</v>
          </cell>
          <cell r="C28730" t="str">
            <v>CLOSED</v>
          </cell>
          <cell r="D28730" t="str">
            <v>Medium</v>
          </cell>
          <cell r="E28730" t="str">
            <v>netscribes</v>
          </cell>
          <cell r="F28730" t="str">
            <v>Shraddha Dighe</v>
          </cell>
          <cell r="G28730">
            <v>46102.629861111112</v>
          </cell>
          <cell r="H28730">
            <v>46104.609722222223</v>
          </cell>
        </row>
        <row r="28731">
          <cell r="A28731" t="str">
            <v>UCW-28009</v>
          </cell>
          <cell r="B28731" t="str">
            <v>Swiss Beauty + Makeup + 125928+ 17 Feb</v>
          </cell>
          <cell r="C28731" t="str">
            <v>CLOSED</v>
          </cell>
          <cell r="D28731" t="str">
            <v>Medium</v>
          </cell>
          <cell r="E28731" t="str">
            <v>netscribes</v>
          </cell>
          <cell r="F28731" t="str">
            <v>Shraddha Dighe</v>
          </cell>
          <cell r="G28731">
            <v>46102.609722222223</v>
          </cell>
          <cell r="H28731">
            <v>46119.566666666666</v>
          </cell>
        </row>
        <row r="28732">
          <cell r="A28732" t="str">
            <v>UCW-28008</v>
          </cell>
          <cell r="B28732" t="str">
            <v>Renee makeup category - 126397</v>
          </cell>
          <cell r="C28732" t="str">
            <v>CLOSED Due to Inactive/Insufficient Information</v>
          </cell>
          <cell r="D28732" t="str">
            <v>Medium</v>
          </cell>
          <cell r="E28732" t="str">
            <v>netscribes</v>
          </cell>
          <cell r="F28732" t="str">
            <v>Shraddha Dighe</v>
          </cell>
          <cell r="G28732">
            <v>46102.606944444444</v>
          </cell>
          <cell r="H28732">
            <v>46102.752083333333</v>
          </cell>
        </row>
        <row r="28733">
          <cell r="A28733" t="str">
            <v>UCW-28007</v>
          </cell>
          <cell r="B28733" t="str">
            <v>ENRICH_Request to Update Images</v>
          </cell>
          <cell r="C28733" t="str">
            <v>CLOSED</v>
          </cell>
          <cell r="D28733" t="str">
            <v>Medium</v>
          </cell>
          <cell r="E28733" t="str">
            <v>netscribes</v>
          </cell>
          <cell r="F28733" t="str">
            <v>Shraddha Dighe</v>
          </cell>
          <cell r="G28733">
            <v>46102.598611111112</v>
          </cell>
          <cell r="H28733">
            <v>46105.542361111111</v>
          </cell>
        </row>
        <row r="28734">
          <cell r="A28734" t="str">
            <v>UCW-28005</v>
          </cell>
          <cell r="B28734" t="str">
            <v>Listing New Launch Lynked_AFNAN</v>
          </cell>
          <cell r="C28734" t="str">
            <v>CLOSED</v>
          </cell>
          <cell r="D28734" t="str">
            <v>Medium</v>
          </cell>
          <cell r="E28734" t="str">
            <v>netscribes</v>
          </cell>
          <cell r="F28734" t="str">
            <v>Shraddha Dighe</v>
          </cell>
          <cell r="G28734">
            <v>46102.589583333334</v>
          </cell>
          <cell r="H28734">
            <v>46108.633333333331</v>
          </cell>
        </row>
        <row r="28735">
          <cell r="A28735" t="str">
            <v>UCW-27996</v>
          </cell>
          <cell r="B28735" t="str">
            <v>ENRICH_Aristocrat Product Video Update | Vortex Plus-Combat | Tatacliq</v>
          </cell>
          <cell r="C28735" t="str">
            <v>CLOSED Due to Inactive/Insufficient Information</v>
          </cell>
          <cell r="D28735" t="str">
            <v>Medium</v>
          </cell>
          <cell r="E28735" t="str">
            <v>netscribes</v>
          </cell>
          <cell r="F28735" t="str">
            <v>Mohd Tahir Shaikh</v>
          </cell>
          <cell r="G28735">
            <v>46101.865277777775</v>
          </cell>
          <cell r="H28735">
            <v>46107.415277777778</v>
          </cell>
        </row>
        <row r="28736">
          <cell r="A28736" t="str">
            <v>UCW-27995</v>
          </cell>
          <cell r="B28736" t="str">
            <v>ENRICH_Atlas Image Sequance Update | Aristocrat | Tatacliq</v>
          </cell>
          <cell r="C28736" t="str">
            <v>CLOSED</v>
          </cell>
          <cell r="D28736" t="str">
            <v>Medium</v>
          </cell>
          <cell r="E28736" t="str">
            <v>netscribes</v>
          </cell>
          <cell r="F28736" t="str">
            <v>Mohd Tahir Shaikh</v>
          </cell>
          <cell r="G28736">
            <v>46101.862500000003</v>
          </cell>
          <cell r="H28736">
            <v>46104.481249999997</v>
          </cell>
        </row>
        <row r="28737">
          <cell r="A28737" t="str">
            <v>UCW-27991</v>
          </cell>
          <cell r="B28737" t="str">
            <v>CLONE - STREAX - NEW LISITNG FILE FOR TATA CLIQ (04-03-26)</v>
          </cell>
          <cell r="C28737" t="str">
            <v>CLOSED</v>
          </cell>
          <cell r="D28737" t="str">
            <v>Medium</v>
          </cell>
          <cell r="E28737" t="str">
            <v>Chirag Dubal</v>
          </cell>
          <cell r="F28737" t="str">
            <v>Shraddha Dighe</v>
          </cell>
          <cell r="G28737">
            <v>46101.768055555556</v>
          </cell>
          <cell r="H28737">
            <v>46112.767361111109</v>
          </cell>
        </row>
        <row r="28738">
          <cell r="A28738" t="str">
            <v>UCW-27981</v>
          </cell>
          <cell r="B28738" t="str">
            <v>CLONE - ENRICH_Image removal - Ajmal</v>
          </cell>
          <cell r="C28738" t="str">
            <v>CLOSED</v>
          </cell>
          <cell r="D28738" t="str">
            <v>Medium</v>
          </cell>
          <cell r="E28738" t="str">
            <v>netscribes</v>
          </cell>
          <cell r="F28738" t="str">
            <v>Shraddha Dighe</v>
          </cell>
          <cell r="G28738">
            <v>46101.713888888888</v>
          </cell>
          <cell r="H28738">
            <v>46102.441666666666</v>
          </cell>
        </row>
        <row r="28739">
          <cell r="A28739" t="str">
            <v>UCW-27957</v>
          </cell>
          <cell r="B28739" t="str">
            <v>ERROR_Tatacliq Women Ethnic Wear Template | 29th Sep'2025_NC</v>
          </cell>
          <cell r="C28739" t="str">
            <v>CLOSED</v>
          </cell>
          <cell r="D28739" t="str">
            <v>Medium</v>
          </cell>
          <cell r="E28739" t="str">
            <v>netscribes</v>
          </cell>
          <cell r="F28739" t="str">
            <v>Sushma Ram</v>
          </cell>
          <cell r="G28739">
            <v>46101.501388888886</v>
          </cell>
          <cell r="H28739">
            <v>46120.505555555559</v>
          </cell>
        </row>
        <row r="28740">
          <cell r="A28740" t="str">
            <v>UCW-27938</v>
          </cell>
          <cell r="B28740" t="str">
            <v>Tata Cliq-Multi Brand-Footwear-129236,127776 - 12-03-202</v>
          </cell>
          <cell r="C28740" t="str">
            <v>CLOSED</v>
          </cell>
          <cell r="D28740" t="str">
            <v>Medium</v>
          </cell>
          <cell r="E28740" t="str">
            <v>netscribes</v>
          </cell>
          <cell r="F28740" t="str">
            <v>Mohd Tahir Shaikh</v>
          </cell>
          <cell r="G28740">
            <v>46100.946527777778</v>
          </cell>
          <cell r="H28740">
            <v>46126.618750000001</v>
          </cell>
        </row>
        <row r="28741">
          <cell r="A28741" t="str">
            <v>UCW-27924</v>
          </cell>
          <cell r="B28741" t="str">
            <v>Tata Cliq-Reebok Brand-Footwear -127776 - 17-03-2026</v>
          </cell>
          <cell r="C28741" t="str">
            <v>CLOSED</v>
          </cell>
          <cell r="D28741" t="str">
            <v>Medium</v>
          </cell>
          <cell r="E28741" t="str">
            <v>netscribes</v>
          </cell>
          <cell r="F28741" t="str">
            <v>Mohd Tahir Shaikh</v>
          </cell>
          <cell r="G28741">
            <v>46100.511111111111</v>
          </cell>
          <cell r="H28741">
            <v>46154.79583333333</v>
          </cell>
        </row>
        <row r="28742">
          <cell r="A28742" t="str">
            <v>UCW-27923</v>
          </cell>
          <cell r="B28742" t="str">
            <v>Tata Cliq-adidas DTC Apparel  Attributes_18-03-26</v>
          </cell>
          <cell r="C28742" t="str">
            <v>CLOSED</v>
          </cell>
          <cell r="D28742" t="str">
            <v>Medium</v>
          </cell>
          <cell r="E28742" t="str">
            <v>Chirag Dubal</v>
          </cell>
          <cell r="F28742" t="str">
            <v>Jaibharathi Jagannathan</v>
          </cell>
          <cell r="G28742">
            <v>46100.508333333331</v>
          </cell>
          <cell r="H28742">
            <v>46172.630555555559</v>
          </cell>
        </row>
        <row r="28743">
          <cell r="A28743" t="str">
            <v>UCW-27918</v>
          </cell>
          <cell r="B28743" t="str">
            <v>CLONE - Listing Template</v>
          </cell>
          <cell r="C28743" t="str">
            <v>CLOSED Due to Inactive/Insufficient Information</v>
          </cell>
          <cell r="D28743" t="str">
            <v>Medium</v>
          </cell>
          <cell r="E28743" t="str">
            <v>netscribes</v>
          </cell>
          <cell r="F28743" t="str">
            <v>netscribes</v>
          </cell>
          <cell r="G28743">
            <v>46100.425694444442</v>
          </cell>
          <cell r="H28743">
            <v>46122.987500000003</v>
          </cell>
        </row>
        <row r="28744">
          <cell r="A28744" t="str">
            <v>UCW-27903</v>
          </cell>
          <cell r="B28744" t="str">
            <v xml:space="preserve">Enrich_Need to update images_16th March </v>
          </cell>
          <cell r="C28744" t="str">
            <v>CLOSED</v>
          </cell>
          <cell r="D28744" t="str">
            <v>Medium</v>
          </cell>
          <cell r="E28744" t="str">
            <v>Chirag Dubal</v>
          </cell>
          <cell r="F28744" t="str">
            <v>Simi Raichel Zachariah</v>
          </cell>
          <cell r="G28744">
            <v>46099.632638888892</v>
          </cell>
          <cell r="H28744">
            <v>46127.572916666664</v>
          </cell>
        </row>
        <row r="28745">
          <cell r="A28745" t="str">
            <v>UCW-27901</v>
          </cell>
          <cell r="B28745" t="str">
            <v>CDC On Running Footwear 129561 New Listing 17.03.2026</v>
          </cell>
          <cell r="C28745" t="str">
            <v>CLOSED</v>
          </cell>
          <cell r="D28745" t="str">
            <v>Medium</v>
          </cell>
          <cell r="E28745" t="str">
            <v>Chirag Dubal</v>
          </cell>
          <cell r="F28745" t="str">
            <v>Shloka Chakre</v>
          </cell>
          <cell r="G28745">
            <v>46099.627083333333</v>
          </cell>
          <cell r="H28745">
            <v>46106.484722222223</v>
          </cell>
        </row>
        <row r="28746">
          <cell r="A28746" t="str">
            <v>UCW-27898</v>
          </cell>
          <cell r="B28746" t="str">
            <v>ENRICH_Request for Update</v>
          </cell>
          <cell r="C28746" t="str">
            <v>CLOSED</v>
          </cell>
          <cell r="D28746" t="str">
            <v>Medium</v>
          </cell>
          <cell r="E28746" t="str">
            <v>netscribes</v>
          </cell>
          <cell r="F28746" t="str">
            <v>Mohd Tahir Shaikh</v>
          </cell>
          <cell r="G28746">
            <v>46099.584722222222</v>
          </cell>
          <cell r="H28746">
            <v>46101.59097222222</v>
          </cell>
        </row>
        <row r="28747">
          <cell r="A28747" t="str">
            <v>UCW-27896</v>
          </cell>
          <cell r="B28747" t="str">
            <v>ENRICH_New Catalog Image Assets - RCB Articles</v>
          </cell>
          <cell r="C28747" t="str">
            <v>CLOSED</v>
          </cell>
          <cell r="D28747" t="str">
            <v>Medium</v>
          </cell>
          <cell r="E28747" t="str">
            <v>netscribes</v>
          </cell>
          <cell r="F28747" t="str">
            <v>Mohd Tahir Shaikh</v>
          </cell>
          <cell r="G28747">
            <v>46099.579861111109</v>
          </cell>
          <cell r="H28747">
            <v>46100.53125</v>
          </cell>
        </row>
        <row r="28748">
          <cell r="A28748" t="str">
            <v>UCW-27890</v>
          </cell>
          <cell r="B28748" t="str">
            <v>ERROR_Catalogue errors for the Multibrands Agency (NETSCRIBES) 18TH MARCH_NC</v>
          </cell>
          <cell r="C28748" t="str">
            <v>CLOSED</v>
          </cell>
          <cell r="D28748" t="str">
            <v>Medium</v>
          </cell>
          <cell r="E28748" t="str">
            <v>netscribes</v>
          </cell>
          <cell r="F28748" t="str">
            <v>Sushma Ram</v>
          </cell>
          <cell r="G28748">
            <v>46099.522222222222</v>
          </cell>
          <cell r="H28748">
            <v>46104.51458333333</v>
          </cell>
        </row>
        <row r="28749">
          <cell r="A28749" t="str">
            <v>UCW-27880</v>
          </cell>
          <cell r="B28749" t="str">
            <v>SAY - New Catalogue Files – Request to Make Styles Live</v>
          </cell>
          <cell r="C28749" t="str">
            <v>CLOSED</v>
          </cell>
          <cell r="D28749" t="str">
            <v>Medium</v>
          </cell>
          <cell r="E28749" t="str">
            <v>netscribes</v>
          </cell>
          <cell r="F28749" t="str">
            <v>Simi Raichel Zachariah</v>
          </cell>
          <cell r="G28749">
            <v>46099.431250000001</v>
          </cell>
          <cell r="H28749">
            <v>46133.513194444444</v>
          </cell>
        </row>
        <row r="28750">
          <cell r="A28750" t="str">
            <v>UCW-27877</v>
          </cell>
          <cell r="B28750" t="str">
            <v>Globus Women's Wear Apparels -  21 Styles - Batch 128 (Brand - Globus Stores Pvt Ltd) (Ethnic Wear) (12.03.2026)</v>
          </cell>
          <cell r="C28750" t="str">
            <v>CLOSED</v>
          </cell>
          <cell r="D28750" t="str">
            <v>Medium</v>
          </cell>
          <cell r="E28750" t="str">
            <v>netscribes</v>
          </cell>
          <cell r="F28750" t="str">
            <v>Shraddha Dighe</v>
          </cell>
          <cell r="G28750">
            <v>46098.816666666666</v>
          </cell>
          <cell r="H28750">
            <v>46126.571527777778</v>
          </cell>
        </row>
        <row r="28751">
          <cell r="A28751" t="str">
            <v>UCW-27868</v>
          </cell>
          <cell r="B28751" t="str">
            <v>Plum | New Launches Request</v>
          </cell>
          <cell r="C28751" t="str">
            <v>CLOSED Due to Inactive/Insufficient Information</v>
          </cell>
          <cell r="D28751" t="str">
            <v>Medium</v>
          </cell>
          <cell r="E28751" t="str">
            <v>Chirag Dubal</v>
          </cell>
          <cell r="F28751" t="str">
            <v>Shraddha Dighe</v>
          </cell>
          <cell r="G28751">
            <v>46098.732638888891</v>
          </cell>
          <cell r="H28751">
            <v>46114.788194444445</v>
          </cell>
        </row>
        <row r="28752">
          <cell r="A28752" t="str">
            <v>UCW-27867</v>
          </cell>
          <cell r="B28752" t="str">
            <v>Create New Listings-Batch_(124)_(115)_DNosepin</v>
          </cell>
          <cell r="C28752" t="str">
            <v>CLOSED Due to Inactive/Insufficient Information</v>
          </cell>
          <cell r="D28752" t="str">
            <v>Medium</v>
          </cell>
          <cell r="E28752" t="str">
            <v>Chirag Dubal</v>
          </cell>
          <cell r="F28752" t="str">
            <v>Shraddha Dighe</v>
          </cell>
          <cell r="G28752">
            <v>46098.705555555556</v>
          </cell>
          <cell r="H28752">
            <v>46104.509027777778</v>
          </cell>
        </row>
        <row r="28753">
          <cell r="A28753" t="str">
            <v>UCW-27856</v>
          </cell>
          <cell r="B28753" t="str">
            <v>ENRICH_Wella X Tata Cliq Product Details Update - Top 30</v>
          </cell>
          <cell r="C28753" t="str">
            <v>CLOSED</v>
          </cell>
          <cell r="D28753" t="str">
            <v>Medium</v>
          </cell>
          <cell r="E28753" t="str">
            <v>netscribes</v>
          </cell>
          <cell r="F28753" t="str">
            <v>Shraddha Dighe</v>
          </cell>
          <cell r="G28753">
            <v>46098.544444444444</v>
          </cell>
          <cell r="H28753">
            <v>46107.774305555555</v>
          </cell>
        </row>
        <row r="28754">
          <cell r="A28754" t="str">
            <v>UCW-27855</v>
          </cell>
          <cell r="B28754" t="str">
            <v>STREAX - NEW LISITNG FILE FOR TATA CLIQ (04-03-26)</v>
          </cell>
          <cell r="C28754" t="str">
            <v>CLOSED</v>
          </cell>
          <cell r="D28754" t="str">
            <v>Medium</v>
          </cell>
          <cell r="E28754" t="str">
            <v>Chirag Dubal</v>
          </cell>
          <cell r="F28754" t="str">
            <v>Shraddha Dighe</v>
          </cell>
          <cell r="G28754">
            <v>46098.537499999999</v>
          </cell>
          <cell r="H28754">
            <v>46101.768055555556</v>
          </cell>
        </row>
        <row r="28755">
          <cell r="A28755" t="str">
            <v>UCW-27841</v>
          </cell>
          <cell r="B28755" t="str">
            <v>TCL - New listing- Nasomatto Sadonaso (MDP)</v>
          </cell>
          <cell r="C28755" t="str">
            <v>CLOSED</v>
          </cell>
          <cell r="D28755" t="str">
            <v>Medium</v>
          </cell>
          <cell r="E28755" t="str">
            <v>Chirag Dubal</v>
          </cell>
          <cell r="F28755" t="str">
            <v>Shraddha Dighe</v>
          </cell>
          <cell r="G28755">
            <v>46097.981249999997</v>
          </cell>
          <cell r="H28755">
            <v>46107.636805555558</v>
          </cell>
        </row>
        <row r="28756">
          <cell r="A28756" t="str">
            <v>UCW-27839</v>
          </cell>
          <cell r="B28756" t="str">
            <v>ENRICH_Pilgrim&lt;&gt;Tata Cliq: Image Update | 13th March</v>
          </cell>
          <cell r="C28756" t="str">
            <v>CLOSED</v>
          </cell>
          <cell r="D28756" t="str">
            <v>Medium</v>
          </cell>
          <cell r="E28756" t="str">
            <v>Chirag Dubal</v>
          </cell>
          <cell r="F28756" t="str">
            <v>Shraddha Dighe</v>
          </cell>
          <cell r="G28756">
            <v>46097.975694444445</v>
          </cell>
          <cell r="H28756">
            <v>46102.444444444445</v>
          </cell>
        </row>
        <row r="28757">
          <cell r="A28757" t="str">
            <v>UCW-27838</v>
          </cell>
          <cell r="B28757" t="str">
            <v>Friday Launch_Studiowest_39Options</v>
          </cell>
          <cell r="C28757" t="str">
            <v>CLOSED</v>
          </cell>
          <cell r="D28757" t="str">
            <v>Medium</v>
          </cell>
          <cell r="E28757" t="str">
            <v>netscribes</v>
          </cell>
          <cell r="F28757" t="str">
            <v>Shraddha Dighe</v>
          </cell>
          <cell r="G28757">
            <v>46097.97152777778</v>
          </cell>
          <cell r="H28757">
            <v>46108.561111111114</v>
          </cell>
        </row>
        <row r="28758">
          <cell r="A28758" t="str">
            <v>UCW-27837</v>
          </cell>
          <cell r="B28758" t="str">
            <v xml:space="preserve">Cetaphil | New listings batch -2 </v>
          </cell>
          <cell r="C28758" t="str">
            <v>CLOSED</v>
          </cell>
          <cell r="D28758" t="str">
            <v>Medium</v>
          </cell>
          <cell r="E28758" t="str">
            <v>Chirag Dubal</v>
          </cell>
          <cell r="F28758" t="str">
            <v>Shraddha Dighe</v>
          </cell>
          <cell r="G28758">
            <v>46097.967361111114</v>
          </cell>
          <cell r="H28758">
            <v>46108.613888888889</v>
          </cell>
        </row>
        <row r="28759">
          <cell r="A28759" t="str">
            <v>UCW-27835</v>
          </cell>
          <cell r="B28759" t="str">
            <v>Foxtale x Tatacliq New Listings</v>
          </cell>
          <cell r="C28759" t="str">
            <v>CLOSED</v>
          </cell>
          <cell r="D28759" t="str">
            <v>Medium</v>
          </cell>
          <cell r="E28759" t="str">
            <v>netscribes</v>
          </cell>
          <cell r="F28759" t="str">
            <v>Shraddha Dighe</v>
          </cell>
          <cell r="G28759">
            <v>46097.948611111111</v>
          </cell>
          <cell r="H28759">
            <v>46105.424305555556</v>
          </cell>
        </row>
        <row r="28760">
          <cell r="A28760" t="str">
            <v>UCW-27832</v>
          </cell>
          <cell r="B28760" t="str">
            <v>Tata Cliq (March) - New Product Listing - (13-03-2026)</v>
          </cell>
          <cell r="C28760" t="str">
            <v>CLOSED</v>
          </cell>
          <cell r="D28760" t="str">
            <v>Medium</v>
          </cell>
          <cell r="E28760" t="str">
            <v>netscribes</v>
          </cell>
          <cell r="F28760" t="str">
            <v>Shraddha Dighe</v>
          </cell>
          <cell r="G28760">
            <v>46097.93472222222</v>
          </cell>
          <cell r="H28760">
            <v>46156.822222222225</v>
          </cell>
        </row>
        <row r="28761">
          <cell r="A28761" t="str">
            <v>UCW-27826</v>
          </cell>
          <cell r="B28761" t="str">
            <v>Error_Size Chart Mismatch for Trousers Category (381 SKUs Impacted) | TOMMY HILFIGER</v>
          </cell>
          <cell r="C28761" t="str">
            <v>CLOSED</v>
          </cell>
          <cell r="D28761" t="str">
            <v>Medium</v>
          </cell>
          <cell r="E28761" t="str">
            <v>Jaibharathi Jagannathan</v>
          </cell>
          <cell r="F28761" t="str">
            <v>Reagan D’souza</v>
          </cell>
          <cell r="G28761">
            <v>46097.75277777778</v>
          </cell>
          <cell r="H28761">
            <v>46150.711805555555</v>
          </cell>
        </row>
        <row r="28762">
          <cell r="A28762" t="str">
            <v>UCW-27815</v>
          </cell>
          <cell r="B28762" t="str">
            <v>ERROR_Catalogue errors for the Multibrands Agency (NETSCRIBES) 16TH MARCH_NC</v>
          </cell>
          <cell r="C28762" t="str">
            <v>CLOSED</v>
          </cell>
          <cell r="D28762" t="str">
            <v>Medium</v>
          </cell>
          <cell r="E28762" t="str">
            <v>netscribes</v>
          </cell>
          <cell r="F28762" t="str">
            <v>Sushma Ram</v>
          </cell>
          <cell r="G28762">
            <v>46097.695833333331</v>
          </cell>
          <cell r="H28762">
            <v>46172.630555555559</v>
          </cell>
        </row>
        <row r="28763">
          <cell r="A28763" t="str">
            <v>UCW-27813</v>
          </cell>
          <cell r="B28763" t="str">
            <v>New brand Cataloguing - Contraband</v>
          </cell>
          <cell r="C28763" t="str">
            <v>CLOSED Due to Inactive/Insufficient Information</v>
          </cell>
          <cell r="D28763" t="str">
            <v>Medium</v>
          </cell>
          <cell r="E28763" t="str">
            <v>netscribes</v>
          </cell>
          <cell r="F28763" t="str">
            <v>Shraddha Dighe</v>
          </cell>
          <cell r="G28763">
            <v>46097.689583333333</v>
          </cell>
          <cell r="H28763">
            <v>46102.71597222222</v>
          </cell>
        </row>
        <row r="28764">
          <cell r="A28764" t="str">
            <v>UCW-27811</v>
          </cell>
          <cell r="B28764" t="str">
            <v>New Cataloguing - Scent smith</v>
          </cell>
          <cell r="C28764" t="str">
            <v>CLOSED</v>
          </cell>
          <cell r="D28764" t="str">
            <v>Medium</v>
          </cell>
          <cell r="E28764" t="str">
            <v>netscribes</v>
          </cell>
          <cell r="F28764" t="str">
            <v>Shraddha Dighe</v>
          </cell>
          <cell r="G28764">
            <v>46097.67083333333</v>
          </cell>
          <cell r="H28764">
            <v>46108.553472222222</v>
          </cell>
        </row>
        <row r="28765">
          <cell r="A28765" t="str">
            <v>UCW-27810</v>
          </cell>
          <cell r="B28765" t="str">
            <v>TEMPLATE FOR NEW LISTING Brand (DNINE)</v>
          </cell>
          <cell r="C28765" t="str">
            <v>CLOSED</v>
          </cell>
          <cell r="D28765" t="str">
            <v>Medium</v>
          </cell>
          <cell r="E28765" t="str">
            <v>netscribes</v>
          </cell>
          <cell r="F28765" t="str">
            <v>Mohd Tahir Shaikh</v>
          </cell>
          <cell r="G28765">
            <v>46097.65902777778</v>
          </cell>
          <cell r="H28765">
            <v>46122.613888888889</v>
          </cell>
        </row>
        <row r="28766">
          <cell r="A28766" t="str">
            <v>UCW-27802</v>
          </cell>
          <cell r="B28766" t="str">
            <v>Zoya-127394- 13-03-2026</v>
          </cell>
          <cell r="C28766" t="str">
            <v>CLOSED</v>
          </cell>
          <cell r="D28766" t="str">
            <v>Medium</v>
          </cell>
          <cell r="E28766" t="str">
            <v>Chirag Dubal</v>
          </cell>
          <cell r="F28766" t="str">
            <v>Shloka Chakre</v>
          </cell>
          <cell r="G28766">
            <v>46097.522916666669</v>
          </cell>
          <cell r="H28766">
            <v>46114.738888888889</v>
          </cell>
        </row>
        <row r="28767">
          <cell r="A28767" t="str">
            <v>UCW-27796</v>
          </cell>
          <cell r="B28767" t="str">
            <v>Clone-PUMA Apparel 124130 &amp; 125381 New Listing 12-03-2026</v>
          </cell>
          <cell r="C28767" t="str">
            <v>CLOSED</v>
          </cell>
          <cell r="D28767" t="str">
            <v>Medium</v>
          </cell>
          <cell r="E28767" t="str">
            <v>Chirag Dubal</v>
          </cell>
          <cell r="F28767" t="str">
            <v>netscribes</v>
          </cell>
          <cell r="G28767">
            <v>46097.459722222222</v>
          </cell>
          <cell r="H28767">
            <v>46139.576388888891</v>
          </cell>
        </row>
        <row r="28768">
          <cell r="A28768" t="str">
            <v>UCW-27790</v>
          </cell>
          <cell r="B28768" t="str">
            <v>Rockport Shoes 127055 &amp; 126934 New listing 09-031-2026</v>
          </cell>
          <cell r="C28768" t="str">
            <v>CLOSED</v>
          </cell>
          <cell r="D28768" t="str">
            <v>Medium</v>
          </cell>
          <cell r="E28768" t="str">
            <v>Chirag Dubal</v>
          </cell>
          <cell r="F28768" t="str">
            <v>Shloka Chakre</v>
          </cell>
          <cell r="G28768">
            <v>46096.920138888891</v>
          </cell>
          <cell r="H28768">
            <v>46111.698611111111</v>
          </cell>
        </row>
        <row r="28769">
          <cell r="A28769" t="str">
            <v>UCW-27781</v>
          </cell>
          <cell r="B28769" t="str">
            <v>Error_QC Error Identified – Request for Correction (Netscribes Agency)</v>
          </cell>
          <cell r="C28769" t="str">
            <v>CLOSED</v>
          </cell>
          <cell r="D28769" t="str">
            <v>Medium</v>
          </cell>
          <cell r="E28769" t="str">
            <v>Chirag Dubal</v>
          </cell>
          <cell r="F28769" t="str">
            <v>Reagan D’souza</v>
          </cell>
          <cell r="G28769">
            <v>46096.76458333333</v>
          </cell>
          <cell r="H28769">
            <v>46101.584027777775</v>
          </cell>
        </row>
        <row r="28770">
          <cell r="A28770" t="str">
            <v>UCW-27758</v>
          </cell>
          <cell r="B28770" t="str">
            <v>ENRICH_Kiddopanti Image Change Request 11th_March_2026</v>
          </cell>
          <cell r="C28770" t="str">
            <v>CLOSED</v>
          </cell>
          <cell r="D28770" t="str">
            <v>Medium</v>
          </cell>
          <cell r="E28770" t="str">
            <v>netscribes</v>
          </cell>
          <cell r="F28770" t="str">
            <v>Mohd Tahir Shaikh</v>
          </cell>
          <cell r="G28770">
            <v>46096.55</v>
          </cell>
          <cell r="H28770">
            <v>46100.445138888892</v>
          </cell>
        </row>
        <row r="28771">
          <cell r="A28771" t="str">
            <v>UCW-27753</v>
          </cell>
          <cell r="B28771" t="str">
            <v>Rosso Brunello - FTW - 10/03/26</v>
          </cell>
          <cell r="C28771" t="str">
            <v>CLOSED</v>
          </cell>
          <cell r="D28771" t="str">
            <v>Medium</v>
          </cell>
          <cell r="E28771" t="str">
            <v>Chirag Dubal</v>
          </cell>
          <cell r="F28771" t="str">
            <v>Shloka Chakre</v>
          </cell>
          <cell r="G28771">
            <v>46096.531944444447</v>
          </cell>
          <cell r="H28771">
            <v>46113.552777777775</v>
          </cell>
        </row>
        <row r="28772">
          <cell r="A28772" t="str">
            <v>UCW-27746</v>
          </cell>
          <cell r="B28772" t="str">
            <v>TT.BAGATT new listings &lt;&gt; TCL - 9-03-2026</v>
          </cell>
          <cell r="C28772" t="str">
            <v>CLOSED</v>
          </cell>
          <cell r="D28772" t="str">
            <v>Medium</v>
          </cell>
          <cell r="E28772" t="str">
            <v>Chirag Dubal</v>
          </cell>
          <cell r="F28772" t="str">
            <v>Shloka Chakre</v>
          </cell>
          <cell r="G28772">
            <v>46096.481249999997</v>
          </cell>
          <cell r="H28772">
            <v>46107.567361111112</v>
          </cell>
        </row>
        <row r="28773">
          <cell r="A28773" t="str">
            <v>UCW-27735</v>
          </cell>
          <cell r="B28773" t="str">
            <v>Cataloging File - Palladium</v>
          </cell>
          <cell r="C28773" t="str">
            <v>CLOSED</v>
          </cell>
          <cell r="D28773" t="str">
            <v>Medium</v>
          </cell>
          <cell r="E28773" t="str">
            <v>netscribes</v>
          </cell>
          <cell r="F28773" t="str">
            <v>Mohd Tahir Shaikh</v>
          </cell>
          <cell r="G28773">
            <v>46095.984027777777</v>
          </cell>
          <cell r="H28773">
            <v>46155.640277777777</v>
          </cell>
        </row>
        <row r="28774">
          <cell r="A28774" t="str">
            <v>UCW-27732</v>
          </cell>
          <cell r="B28774" t="str">
            <v>RE: MACK JONNEY Mens Apparel SHORT &amp; CAPRI -126600 09-MAR-26</v>
          </cell>
          <cell r="C28774" t="str">
            <v>CLOSED Due to Inactive/Insufficient Information</v>
          </cell>
          <cell r="D28774" t="str">
            <v>Medium</v>
          </cell>
          <cell r="E28774" t="str">
            <v>netscribes</v>
          </cell>
          <cell r="F28774" t="str">
            <v>Simi Raichel Zachariah</v>
          </cell>
          <cell r="G28774">
            <v>46095.890972222223</v>
          </cell>
          <cell r="H28774">
            <v>46122.976388888892</v>
          </cell>
        </row>
        <row r="28775">
          <cell r="A28775" t="str">
            <v>UCW-27729</v>
          </cell>
          <cell r="B28775" t="str">
            <v>RE: MACK JONNEY Mens Apparel Trackpant -126600 05-MAR-26</v>
          </cell>
          <cell r="C28775" t="str">
            <v>CLOSED Due to Inactive/Insufficient Information</v>
          </cell>
          <cell r="D28775" t="str">
            <v>Medium</v>
          </cell>
          <cell r="E28775" t="str">
            <v>netscribes</v>
          </cell>
          <cell r="F28775" t="str">
            <v>Simi Raichel Zachariah</v>
          </cell>
          <cell r="G28775">
            <v>46095.875694444447</v>
          </cell>
          <cell r="H28775">
            <v>46122.976388888892</v>
          </cell>
        </row>
        <row r="28776">
          <cell r="A28776" t="str">
            <v>UCW-27728</v>
          </cell>
          <cell r="B28776" t="str">
            <v>Tata Cliq-Reebok Brand-Footwear-127776 - 12-03-2026</v>
          </cell>
          <cell r="C28776" t="str">
            <v>CLOSED</v>
          </cell>
          <cell r="D28776" t="str">
            <v>Medium</v>
          </cell>
          <cell r="E28776" t="str">
            <v>netscribes</v>
          </cell>
          <cell r="F28776" t="str">
            <v>Mohd Tahir Shaikh</v>
          </cell>
          <cell r="G28776">
            <v>46095.770833333336</v>
          </cell>
          <cell r="H28776">
            <v>46125.525694444441</v>
          </cell>
        </row>
        <row r="28777">
          <cell r="A28777" t="str">
            <v>UCW-27727</v>
          </cell>
          <cell r="B28777" t="str">
            <v>Tata Cliq Footwear Catalogue- Asics | 12-Mar</v>
          </cell>
          <cell r="C28777" t="str">
            <v>CLOSED</v>
          </cell>
          <cell r="D28777" t="str">
            <v>Medium</v>
          </cell>
          <cell r="E28777" t="str">
            <v>netscribes</v>
          </cell>
          <cell r="F28777" t="str">
            <v>Mohd Tahir Shaikh</v>
          </cell>
          <cell r="G28777">
            <v>46095.761805555558</v>
          </cell>
          <cell r="H28777">
            <v>46106.613194444442</v>
          </cell>
        </row>
        <row r="28778">
          <cell r="A28778" t="str">
            <v>UCW-27722</v>
          </cell>
          <cell r="B28778" t="str">
            <v>ENRICH_OAP | PDP IMAGE UPDATE | TATACLIQ</v>
          </cell>
          <cell r="C28778" t="str">
            <v>CLOSED</v>
          </cell>
          <cell r="D28778" t="str">
            <v>Medium</v>
          </cell>
          <cell r="E28778" t="str">
            <v>netscribes</v>
          </cell>
          <cell r="F28778" t="str">
            <v>Shraddha Dighe</v>
          </cell>
          <cell r="G28778">
            <v>46095.520833333336</v>
          </cell>
          <cell r="H28778">
            <v>46097.620138888888</v>
          </cell>
        </row>
        <row r="28779">
          <cell r="A28779" t="str">
            <v>UCW-27719</v>
          </cell>
          <cell r="B28779" t="str">
            <v>Enrich_Alignment on PDP Image Guidelines–Jewellery Category</v>
          </cell>
          <cell r="C28779" t="str">
            <v>CLOSED</v>
          </cell>
          <cell r="D28779" t="str">
            <v>Medium</v>
          </cell>
          <cell r="E28779" t="str">
            <v>netscribes</v>
          </cell>
          <cell r="F28779" t="str">
            <v>Shloka Chakre</v>
          </cell>
          <cell r="G28779">
            <v>46094.790277777778</v>
          </cell>
          <cell r="H28779">
            <v>46099.452777777777</v>
          </cell>
        </row>
        <row r="28780">
          <cell r="A28780" t="str">
            <v>UCW-27718</v>
          </cell>
          <cell r="B28780" t="str">
            <v>RE: Jockey - Apparel Womens Listings  - 100121 - 20.2.2026</v>
          </cell>
          <cell r="C28780" t="str">
            <v>CLOSED</v>
          </cell>
          <cell r="D28780" t="str">
            <v>Medium</v>
          </cell>
          <cell r="E28780" t="str">
            <v>netscribes</v>
          </cell>
          <cell r="F28780" t="str">
            <v>Simi Raichel Zachariah</v>
          </cell>
          <cell r="G28780">
            <v>46094.786805555559</v>
          </cell>
          <cell r="H28780">
            <v>46113.524305555555</v>
          </cell>
        </row>
        <row r="28781">
          <cell r="A28781" t="str">
            <v>UCW-27710</v>
          </cell>
          <cell r="B28781" t="str">
            <v xml:space="preserve"> London Rag + Footwear(Women/Footwear/Sandal) + 127227 + New Listing + 186 + 10-03-2026</v>
          </cell>
          <cell r="C28781" t="str">
            <v>CLOSED</v>
          </cell>
          <cell r="D28781" t="str">
            <v>Medium</v>
          </cell>
          <cell r="E28781" t="str">
            <v>netscribes</v>
          </cell>
          <cell r="F28781" t="str">
            <v>Mohd Tahir Shaikh</v>
          </cell>
          <cell r="G28781">
            <v>46094.729861111111</v>
          </cell>
          <cell r="H28781">
            <v>46126.517361111109</v>
          </cell>
        </row>
        <row r="28782">
          <cell r="A28782" t="str">
            <v>UCW-27697</v>
          </cell>
          <cell r="B28782" t="str">
            <v>Redchief_Sport Shoes_123781_100326</v>
          </cell>
          <cell r="C28782" t="str">
            <v>CLOSED</v>
          </cell>
          <cell r="D28782" t="str">
            <v>Medium</v>
          </cell>
          <cell r="E28782" t="str">
            <v>netscribes</v>
          </cell>
          <cell r="F28782" t="str">
            <v>Mohd Tahir Shaikh</v>
          </cell>
          <cell r="G28782">
            <v>46094.665277777778</v>
          </cell>
          <cell r="H28782">
            <v>46123.736111111109</v>
          </cell>
        </row>
        <row r="28783">
          <cell r="A28783" t="str">
            <v>UCW-27686</v>
          </cell>
          <cell r="B28783" t="str">
            <v>don't be basic-204-SS26-26/02/2026</v>
          </cell>
          <cell r="C28783" t="str">
            <v>CLOSED</v>
          </cell>
          <cell r="D28783" t="str">
            <v>Medium</v>
          </cell>
          <cell r="E28783" t="str">
            <v>netscribes</v>
          </cell>
          <cell r="F28783" t="str">
            <v>Simi Raichel Zachariah</v>
          </cell>
          <cell r="G28783">
            <v>46094.553472222222</v>
          </cell>
          <cell r="H28783">
            <v>46129.707638888889</v>
          </cell>
        </row>
        <row r="28784">
          <cell r="A28784" t="str">
            <v>UCW-27680</v>
          </cell>
          <cell r="B28784" t="str">
            <v>Giva | Silver Jewellery | 125927 | 19-02-2026 (120 Skus) - High Priority</v>
          </cell>
          <cell r="C28784" t="str">
            <v>CLOSED</v>
          </cell>
          <cell r="D28784" t="str">
            <v>Medium</v>
          </cell>
          <cell r="E28784" t="str">
            <v>netscribes</v>
          </cell>
          <cell r="F28784" t="str">
            <v>Shraddha Dighe</v>
          </cell>
          <cell r="G28784">
            <v>46094.472222222219</v>
          </cell>
          <cell r="H28784">
            <v>46100.61041666667</v>
          </cell>
        </row>
        <row r="28785">
          <cell r="A28785" t="str">
            <v>UCW-27679</v>
          </cell>
          <cell r="B28785" t="str">
            <v>CLONE - 124246 Luxury New Balance OR Slot 2 listing 10.03.2026</v>
          </cell>
          <cell r="C28785" t="str">
            <v>CLOSED</v>
          </cell>
          <cell r="D28785" t="str">
            <v>Medium</v>
          </cell>
          <cell r="E28785" t="str">
            <v>netscribes</v>
          </cell>
          <cell r="F28785" t="str">
            <v>netscribes</v>
          </cell>
          <cell r="G28785">
            <v>46094.470138888886</v>
          </cell>
          <cell r="H28785">
            <v>46100.623611111114</v>
          </cell>
        </row>
        <row r="28786">
          <cell r="A28786" t="str">
            <v>UCW-27678</v>
          </cell>
          <cell r="B28786" t="str">
            <v>OOMPH | Cataloging | 02.03.2026 | Fashion Jewellery - TATACLIQ</v>
          </cell>
          <cell r="C28786" t="str">
            <v>CLOSED</v>
          </cell>
          <cell r="D28786" t="str">
            <v>Medium</v>
          </cell>
          <cell r="E28786" t="str">
            <v>netscribes</v>
          </cell>
          <cell r="F28786" t="str">
            <v>Shraddha Dighe</v>
          </cell>
          <cell r="G28786">
            <v>46094.469444444447</v>
          </cell>
          <cell r="H28786">
            <v>46107.561805555553</v>
          </cell>
        </row>
        <row r="28787">
          <cell r="A28787" t="str">
            <v>UCW-27676</v>
          </cell>
          <cell r="B28787" t="str">
            <v>ENRICH_Tata Cliq - Product Image update - 12-03-26</v>
          </cell>
          <cell r="C28787" t="str">
            <v>CLOSED</v>
          </cell>
          <cell r="D28787" t="str">
            <v>Medium</v>
          </cell>
          <cell r="E28787" t="str">
            <v>netscribes</v>
          </cell>
          <cell r="F28787" t="str">
            <v>Shraddha Dighe</v>
          </cell>
          <cell r="G28787">
            <v>46094.458333333336</v>
          </cell>
          <cell r="H28787">
            <v>46099.532638888886</v>
          </cell>
        </row>
        <row r="28788">
          <cell r="A28788" t="str">
            <v>UCW-27674</v>
          </cell>
          <cell r="B28788" t="str">
            <v>RE: Tata Cliq-Reebok Brand-Men's Apparel-127776 - 12-03-2026</v>
          </cell>
          <cell r="C28788" t="str">
            <v>CLOSED</v>
          </cell>
          <cell r="D28788" t="str">
            <v>Medium</v>
          </cell>
          <cell r="E28788" t="str">
            <v>netscribes</v>
          </cell>
          <cell r="F28788" t="str">
            <v>Simi Raichel Zachariah</v>
          </cell>
          <cell r="G28788">
            <v>46094.447222222225</v>
          </cell>
          <cell r="H28788">
            <v>46164.505555555559</v>
          </cell>
        </row>
        <row r="28789">
          <cell r="A28789" t="str">
            <v>UCW-27673</v>
          </cell>
          <cell r="B28789" t="str">
            <v>RE: Tata Cliq-Reebok Brand-Women's Apparel-127776 - 12-03-2026</v>
          </cell>
          <cell r="C28789" t="str">
            <v>CLOSED</v>
          </cell>
          <cell r="D28789" t="str">
            <v>Medium</v>
          </cell>
          <cell r="E28789" t="str">
            <v>netscribes</v>
          </cell>
          <cell r="F28789" t="str">
            <v>Simi Raichel Zachariah</v>
          </cell>
          <cell r="G28789">
            <v>46094.441666666666</v>
          </cell>
          <cell r="H28789">
            <v>46127.46597222222</v>
          </cell>
        </row>
        <row r="28790">
          <cell r="A28790" t="str">
            <v>UCW-27672</v>
          </cell>
          <cell r="B28790" t="str">
            <v>ERROR_image change - Hoversoul - 60 SKUs</v>
          </cell>
          <cell r="C28790" t="str">
            <v>CLOSED</v>
          </cell>
          <cell r="D28790" t="str">
            <v>Medium</v>
          </cell>
          <cell r="E28790" t="str">
            <v>netscribes</v>
          </cell>
          <cell r="F28790" t="str">
            <v>Mohd Tahir Shaikh</v>
          </cell>
          <cell r="G28790">
            <v>46094.440972222219</v>
          </cell>
          <cell r="H28790">
            <v>46099.504861111112</v>
          </cell>
        </row>
        <row r="28791">
          <cell r="A28791" t="str">
            <v>UCW-27669</v>
          </cell>
          <cell r="B28791" t="str">
            <v>PUMA Apparel 124130 &amp; 125381 New Listing 12-03-2026</v>
          </cell>
          <cell r="C28791" t="str">
            <v>CLOSED</v>
          </cell>
          <cell r="D28791" t="str">
            <v>Medium</v>
          </cell>
          <cell r="E28791" t="str">
            <v>Chirag Dubal</v>
          </cell>
          <cell r="F28791" t="str">
            <v>Jaibharathi Jagannathan</v>
          </cell>
          <cell r="G28791">
            <v>46093.808333333334</v>
          </cell>
          <cell r="H28791">
            <v>46139.945833333331</v>
          </cell>
        </row>
        <row r="28792">
          <cell r="A28792" t="str">
            <v>UCW-27665</v>
          </cell>
          <cell r="B28792" t="str">
            <v>ERROR_Estee Lauder - 1901 -_NC</v>
          </cell>
          <cell r="C28792" t="str">
            <v>CLOSED</v>
          </cell>
          <cell r="D28792" t="str">
            <v>Medium</v>
          </cell>
          <cell r="E28792" t="str">
            <v>netscribes</v>
          </cell>
          <cell r="F28792" t="str">
            <v>Shraddha Dighe</v>
          </cell>
          <cell r="G28792">
            <v>46093.77847222222</v>
          </cell>
          <cell r="H28792">
            <v>46120.427777777775</v>
          </cell>
        </row>
        <row r="28793">
          <cell r="A28793" t="str">
            <v>UCW-27659</v>
          </cell>
          <cell r="B28793" t="str">
            <v xml:space="preserve">Tata Cliq New Listing | Sebamed GFC new </v>
          </cell>
          <cell r="C28793" t="str">
            <v>CLOSED</v>
          </cell>
          <cell r="D28793" t="str">
            <v>Medium</v>
          </cell>
          <cell r="E28793" t="str">
            <v>netscribes</v>
          </cell>
          <cell r="F28793" t="str">
            <v>Shraddha Dighe</v>
          </cell>
          <cell r="G28793">
            <v>46093.759722222225</v>
          </cell>
          <cell r="H28793">
            <v>46097.55972222222</v>
          </cell>
        </row>
        <row r="28794">
          <cell r="A28794" t="str">
            <v>UCW-27658</v>
          </cell>
          <cell r="B28794" t="str">
            <v>ENRICH_PDP Image Update | WishCare</v>
          </cell>
          <cell r="C28794" t="str">
            <v>CLOSED</v>
          </cell>
          <cell r="D28794" t="str">
            <v>Medium</v>
          </cell>
          <cell r="E28794" t="str">
            <v>netscribes</v>
          </cell>
          <cell r="F28794" t="str">
            <v>Shraddha Dighe</v>
          </cell>
          <cell r="G28794">
            <v>46093.756249999999</v>
          </cell>
          <cell r="H28794">
            <v>46095.604861111111</v>
          </cell>
        </row>
        <row r="28795">
          <cell r="A28795" t="str">
            <v>UCW-27657</v>
          </cell>
          <cell r="B28795" t="str">
            <v>Request for New Product Listing – Love Earth Liquid Mousse Lipstick 3.0 Matte Finish Pack of 9-( Tatacliq)</v>
          </cell>
          <cell r="C28795" t="str">
            <v>CLOSED</v>
          </cell>
          <cell r="D28795" t="str">
            <v>Medium</v>
          </cell>
          <cell r="E28795" t="str">
            <v>netscribes</v>
          </cell>
          <cell r="F28795" t="str">
            <v>Shraddha Dighe</v>
          </cell>
          <cell r="G28795">
            <v>46093.742361111108</v>
          </cell>
          <cell r="H28795">
            <v>46172.512499999997</v>
          </cell>
        </row>
        <row r="28796">
          <cell r="A28796" t="str">
            <v>UCW-27656</v>
          </cell>
          <cell r="B28796" t="str">
            <v>New Catalog for Tata CliQ (New Styles )_ Hvnly by Shoetopia</v>
          </cell>
          <cell r="C28796" t="str">
            <v>CLOSED</v>
          </cell>
          <cell r="D28796" t="str">
            <v>Medium</v>
          </cell>
          <cell r="E28796" t="str">
            <v>netscribes</v>
          </cell>
          <cell r="F28796" t="str">
            <v>Mohd Tahir Shaikh</v>
          </cell>
          <cell r="G28796">
            <v>46093.738888888889</v>
          </cell>
          <cell r="H28796">
            <v>46150.787499999999</v>
          </cell>
        </row>
        <row r="28797">
          <cell r="A28797" t="str">
            <v>UCW-27655</v>
          </cell>
          <cell r="B28797" t="str">
            <v>Combos Listings | WishCare</v>
          </cell>
          <cell r="C28797" t="str">
            <v>CLOSED</v>
          </cell>
          <cell r="D28797" t="str">
            <v>Medium</v>
          </cell>
          <cell r="E28797" t="str">
            <v>netscribes</v>
          </cell>
          <cell r="F28797" t="str">
            <v>Shraddha Dighe</v>
          </cell>
          <cell r="G28797">
            <v>46093.737500000003</v>
          </cell>
          <cell r="H28797">
            <v>46104.580555555556</v>
          </cell>
        </row>
        <row r="28798">
          <cell r="A28798" t="str">
            <v>UCW-27654</v>
          </cell>
          <cell r="B28798" t="str">
            <v>Renee (126397) Makeup new listing 12/3/26.</v>
          </cell>
          <cell r="C28798" t="str">
            <v>CLOSED</v>
          </cell>
          <cell r="D28798" t="str">
            <v>Medium</v>
          </cell>
          <cell r="E28798" t="str">
            <v>netscribes</v>
          </cell>
          <cell r="F28798" t="str">
            <v>Shraddha Dighe</v>
          </cell>
          <cell r="G28798">
            <v>46093.732638888891</v>
          </cell>
          <cell r="H28798">
            <v>46097.551388888889</v>
          </cell>
        </row>
        <row r="28799">
          <cell r="A28799" t="str">
            <v>UCW-27653</v>
          </cell>
          <cell r="B28799" t="str">
            <v>New Listing Template :- 27-02-2026</v>
          </cell>
          <cell r="C28799" t="str">
            <v>CLOSED</v>
          </cell>
          <cell r="D28799" t="str">
            <v>Medium</v>
          </cell>
          <cell r="E28799" t="str">
            <v>netscribes</v>
          </cell>
          <cell r="F28799" t="str">
            <v>Mohd Tahir Shaikh</v>
          </cell>
          <cell r="G28799">
            <v>46093.732638888891</v>
          </cell>
          <cell r="H28799">
            <v>46162.634027777778</v>
          </cell>
        </row>
        <row r="28800">
          <cell r="A28800" t="str">
            <v>UCW-27652</v>
          </cell>
          <cell r="B28800" t="str">
            <v>Tata Cliq - New listing- Tiziana Terenzi (MDP)</v>
          </cell>
          <cell r="C28800" t="str">
            <v>CLOSED</v>
          </cell>
          <cell r="D28800" t="str">
            <v>Medium</v>
          </cell>
          <cell r="E28800" t="str">
            <v>netscribes</v>
          </cell>
          <cell r="F28800" t="str">
            <v>Shraddha Dighe</v>
          </cell>
          <cell r="G28800">
            <v>46093.729166666664</v>
          </cell>
          <cell r="H28800">
            <v>46099.488194444442</v>
          </cell>
        </row>
        <row r="28801">
          <cell r="A28801" t="str">
            <v>UCW-27651</v>
          </cell>
          <cell r="B28801" t="str">
            <v>ENRICH_GARNIER | PDP Image Update | TATACLIQ</v>
          </cell>
          <cell r="C28801" t="str">
            <v>CLOSED</v>
          </cell>
          <cell r="D28801" t="str">
            <v>Medium</v>
          </cell>
          <cell r="E28801" t="str">
            <v>netscribes</v>
          </cell>
          <cell r="F28801" t="str">
            <v>Shraddha Dighe</v>
          </cell>
          <cell r="G28801">
            <v>46093.725694444445</v>
          </cell>
          <cell r="H28801">
            <v>46095.609722222223</v>
          </cell>
        </row>
        <row r="28802">
          <cell r="A28802" t="str">
            <v>UCW-27649</v>
          </cell>
          <cell r="B28802" t="str">
            <v>Label Rtiu Kumar Left Over style For Cataloging</v>
          </cell>
          <cell r="C28802" t="str">
            <v>CLOSED</v>
          </cell>
          <cell r="D28802" t="str">
            <v>Medium</v>
          </cell>
          <cell r="E28802" t="str">
            <v>netscribes</v>
          </cell>
          <cell r="F28802" t="str">
            <v>Simi Raichel Zachariah</v>
          </cell>
          <cell r="G28802">
            <v>46093.71597222222</v>
          </cell>
          <cell r="H28802">
            <v>46120.709027777775</v>
          </cell>
        </row>
        <row r="28803">
          <cell r="A28803" t="str">
            <v>UCW-27648</v>
          </cell>
          <cell r="B28803" t="str">
            <v>NEEMANS+FOOTWEAR+ 125173+ 07-03-2026</v>
          </cell>
          <cell r="C28803" t="str">
            <v>CLOSED</v>
          </cell>
          <cell r="D28803" t="str">
            <v>Medium</v>
          </cell>
          <cell r="E28803" t="str">
            <v>netscribes</v>
          </cell>
          <cell r="F28803" t="str">
            <v>Mohd Tahir Shaikh</v>
          </cell>
          <cell r="G28803">
            <v>46093.690972222219</v>
          </cell>
          <cell r="H28803">
            <v>46123.67083333333</v>
          </cell>
        </row>
        <row r="28804">
          <cell r="A28804" t="str">
            <v>UCW-27647</v>
          </cell>
          <cell r="B28804" t="str">
            <v>New SKU Listing File</v>
          </cell>
          <cell r="C28804" t="str">
            <v>CLOSED</v>
          </cell>
          <cell r="D28804" t="str">
            <v>Medium</v>
          </cell>
          <cell r="E28804" t="str">
            <v>netscribes</v>
          </cell>
          <cell r="F28804" t="str">
            <v>Shraddha Dighe</v>
          </cell>
          <cell r="G28804">
            <v>46093.689583333333</v>
          </cell>
          <cell r="H28804">
            <v>46097.541666666664</v>
          </cell>
        </row>
        <row r="28805">
          <cell r="A28805" t="str">
            <v>UCW-27646</v>
          </cell>
          <cell r="B28805" t="str">
            <v>ENRICH_Change Images for SKUs</v>
          </cell>
          <cell r="C28805" t="str">
            <v>CLOSED</v>
          </cell>
          <cell r="D28805" t="str">
            <v>Medium</v>
          </cell>
          <cell r="E28805" t="str">
            <v>netscribes</v>
          </cell>
          <cell r="F28805" t="str">
            <v>Shraddha Dighe</v>
          </cell>
          <cell r="G28805">
            <v>46093.686111111114</v>
          </cell>
          <cell r="H28805">
            <v>46105.49722222222</v>
          </cell>
        </row>
        <row r="28806">
          <cell r="A28806" t="str">
            <v>UCW-27641</v>
          </cell>
          <cell r="B28806" t="str">
            <v>Submission of New Listings – Tata Cliq (Mangalsutra &amp; Necklace)</v>
          </cell>
          <cell r="C28806" t="str">
            <v>CLOSED</v>
          </cell>
          <cell r="D28806" t="str">
            <v>Medium</v>
          </cell>
          <cell r="E28806" t="str">
            <v>netscribes</v>
          </cell>
          <cell r="F28806" t="str">
            <v>Shraddha Dighe</v>
          </cell>
          <cell r="G28806">
            <v>46093.67291666667</v>
          </cell>
          <cell r="H28806">
            <v>46098.497916666667</v>
          </cell>
        </row>
        <row r="28807">
          <cell r="A28807" t="str">
            <v>UCW-27637</v>
          </cell>
          <cell r="B28807" t="str">
            <v>New cataloging requests for Feb</v>
          </cell>
          <cell r="C28807" t="str">
            <v>CLOSED</v>
          </cell>
          <cell r="D28807" t="str">
            <v>Medium</v>
          </cell>
          <cell r="E28807" t="str">
            <v>netscribes</v>
          </cell>
          <cell r="F28807" t="str">
            <v>Shraddha Dighe</v>
          </cell>
          <cell r="G28807">
            <v>46093.665972222225</v>
          </cell>
          <cell r="H28807">
            <v>46100.601388888892</v>
          </cell>
        </row>
        <row r="28808">
          <cell r="A28808" t="str">
            <v>UCW-27636</v>
          </cell>
          <cell r="B28808" t="str">
            <v>Skechers Sell now file dated 26th FEB2025</v>
          </cell>
          <cell r="C28808" t="str">
            <v>CLOSED</v>
          </cell>
          <cell r="D28808" t="str">
            <v>Medium</v>
          </cell>
          <cell r="E28808" t="str">
            <v>netscribes</v>
          </cell>
          <cell r="F28808" t="str">
            <v>Mohd Tahir Shaikh</v>
          </cell>
          <cell r="G28808">
            <v>46093.665277777778</v>
          </cell>
          <cell r="H28808">
            <v>46120.506249999999</v>
          </cell>
        </row>
        <row r="28809">
          <cell r="A28809" t="str">
            <v>UCW-27633</v>
          </cell>
          <cell r="B28809" t="str">
            <v>ERROR_Catalogue errors for the Multibrands Agency (NETSCRIBES) 12TH MARCH_NC</v>
          </cell>
          <cell r="C28809" t="str">
            <v>CLOSED</v>
          </cell>
          <cell r="D28809" t="str">
            <v>Highest</v>
          </cell>
          <cell r="E28809" t="str">
            <v>netscribes</v>
          </cell>
          <cell r="F28809" t="str">
            <v>Sushma Ram</v>
          </cell>
          <cell r="G28809">
            <v>46093.660416666666</v>
          </cell>
          <cell r="H28809">
            <v>46101.738194444442</v>
          </cell>
        </row>
        <row r="28810">
          <cell r="A28810" t="str">
            <v>UCW-27632</v>
          </cell>
          <cell r="B28810" t="str">
            <v>Earrings category file for Listing in TATA CLIQ</v>
          </cell>
          <cell r="C28810" t="str">
            <v>CLOSED</v>
          </cell>
          <cell r="D28810" t="str">
            <v>Medium</v>
          </cell>
          <cell r="E28810" t="str">
            <v>netscribes</v>
          </cell>
          <cell r="F28810" t="str">
            <v>Shraddha Dighe</v>
          </cell>
          <cell r="G28810">
            <v>46093.659722222219</v>
          </cell>
          <cell r="H28810">
            <v>46097.565972222219</v>
          </cell>
        </row>
        <row r="28811">
          <cell r="A28811" t="str">
            <v>UCW-27628</v>
          </cell>
          <cell r="B28811" t="str">
            <v>Tata Cliq New Collection File | Anklets | CLARA | 02-01-2026</v>
          </cell>
          <cell r="C28811" t="str">
            <v>CLOSED</v>
          </cell>
          <cell r="D28811" t="str">
            <v>Medium</v>
          </cell>
          <cell r="E28811" t="str">
            <v>netscribes</v>
          </cell>
          <cell r="F28811" t="str">
            <v>Shraddha Dighe</v>
          </cell>
          <cell r="G28811">
            <v>46093.64166666667</v>
          </cell>
          <cell r="H28811">
            <v>46107.545138888891</v>
          </cell>
        </row>
        <row r="28812">
          <cell r="A28812" t="str">
            <v>UCW-27627</v>
          </cell>
          <cell r="B28812" t="str">
            <v>CLONE - US_All_New_Launch_Tata Cliq || Urban Space || Seller Code : 125800</v>
          </cell>
          <cell r="C28812" t="str">
            <v>CLOSED</v>
          </cell>
          <cell r="D28812" t="str">
            <v>Medium</v>
          </cell>
          <cell r="E28812" t="str">
            <v>netscribes</v>
          </cell>
          <cell r="F28812" t="str">
            <v>Juilee Jadhav</v>
          </cell>
          <cell r="G28812">
            <v>46093.635416666664</v>
          </cell>
          <cell r="H28812">
            <v>46100.594444444447</v>
          </cell>
        </row>
        <row r="28813">
          <cell r="A28813" t="str">
            <v>UCW-27623</v>
          </cell>
          <cell r="B28813" t="str">
            <v>US.Polo.Assn - Batch 12</v>
          </cell>
          <cell r="C28813" t="str">
            <v>CLOSED</v>
          </cell>
          <cell r="D28813" t="str">
            <v>Medium</v>
          </cell>
          <cell r="E28813" t="str">
            <v>netscribes</v>
          </cell>
          <cell r="F28813" t="str">
            <v>Mohd Tahir Shaikh</v>
          </cell>
          <cell r="G28813">
            <v>46093.61041666667</v>
          </cell>
          <cell r="H28813">
            <v>46154.788888888892</v>
          </cell>
        </row>
        <row r="28814">
          <cell r="A28814" t="str">
            <v>UCW-27617</v>
          </cell>
          <cell r="B28814" t="str">
            <v>ENRICH_Wella X Tata Cliq Title Update - Top 30</v>
          </cell>
          <cell r="C28814" t="str">
            <v>CLOSED</v>
          </cell>
          <cell r="D28814" t="str">
            <v>Medium</v>
          </cell>
          <cell r="E28814" t="str">
            <v>netscribes</v>
          </cell>
          <cell r="F28814" t="str">
            <v>Shraddha Dighe</v>
          </cell>
          <cell r="G28814">
            <v>46093.551388888889</v>
          </cell>
          <cell r="H28814">
            <v>46107.474305555559</v>
          </cell>
        </row>
        <row r="28815">
          <cell r="A28815" t="str">
            <v>UCW-27615</v>
          </cell>
          <cell r="B28815" t="str">
            <v>RE: JadeBlue || Category (Apparel) || Seller Code 123862 || Date - 03.03.2026 || Tatacliq || Lot - 252 to 261 || 531 style</v>
          </cell>
          <cell r="C28815" t="str">
            <v>CLOSED</v>
          </cell>
          <cell r="D28815" t="str">
            <v>Medium</v>
          </cell>
          <cell r="E28815" t="str">
            <v>netscribes</v>
          </cell>
          <cell r="F28815" t="str">
            <v>Simi Raichel Zachariah</v>
          </cell>
          <cell r="G28815">
            <v>46093.547222222223</v>
          </cell>
          <cell r="H28815">
            <v>46126.470833333333</v>
          </cell>
        </row>
        <row r="28816">
          <cell r="A28816" t="str">
            <v>UCW-27613</v>
          </cell>
          <cell r="B28816" t="str">
            <v>ENRICH_Shade Images for Tinted Sunscreen</v>
          </cell>
          <cell r="C28816" t="str">
            <v>CLOSED</v>
          </cell>
          <cell r="D28816" t="str">
            <v>Medium</v>
          </cell>
          <cell r="E28816" t="str">
            <v>netscribes</v>
          </cell>
          <cell r="F28816" t="str">
            <v>Shraddha Dighe</v>
          </cell>
          <cell r="G28816">
            <v>46093.543749999997</v>
          </cell>
          <cell r="H28816">
            <v>46101.738888888889</v>
          </cell>
        </row>
        <row r="28817">
          <cell r="A28817" t="str">
            <v>UCW-27611</v>
          </cell>
          <cell r="B28817" t="str">
            <v>New Cataloge File Women's Footwear ( Brand TRYME )</v>
          </cell>
          <cell r="C28817" t="str">
            <v>CLOSED</v>
          </cell>
          <cell r="D28817" t="str">
            <v>Medium</v>
          </cell>
          <cell r="E28817" t="str">
            <v>netscribes</v>
          </cell>
          <cell r="F28817" t="str">
            <v>Mohd Tahir Shaikh</v>
          </cell>
          <cell r="G28817">
            <v>46093.532638888886</v>
          </cell>
          <cell r="H28817">
            <v>46128.461805555555</v>
          </cell>
        </row>
        <row r="28818">
          <cell r="A28818" t="str">
            <v>UCW-27610</v>
          </cell>
          <cell r="B28818" t="str">
            <v>RE: TATACLIQ - LISTING FILE- 11032026</v>
          </cell>
          <cell r="C28818" t="str">
            <v>CLOSED</v>
          </cell>
          <cell r="D28818" t="str">
            <v>Medium</v>
          </cell>
          <cell r="E28818" t="str">
            <v>netscribes</v>
          </cell>
          <cell r="F28818" t="str">
            <v>Simi Raichel Zachariah</v>
          </cell>
          <cell r="G28818">
            <v>46093.50277777778</v>
          </cell>
          <cell r="H28818">
            <v>46129.7</v>
          </cell>
        </row>
        <row r="28819">
          <cell r="A28819" t="str">
            <v>UCW-27606</v>
          </cell>
          <cell r="B28819" t="str">
            <v>Error_Tata Cliq-adidas DTC|Footwear| Attributes_18-02-26</v>
          </cell>
          <cell r="C28819" t="str">
            <v>CLOSED Due to Inactive/Insufficient Information</v>
          </cell>
          <cell r="D28819" t="str">
            <v>Medium</v>
          </cell>
          <cell r="E28819" t="str">
            <v>netscribes</v>
          </cell>
          <cell r="F28819" t="str">
            <v>Reagan D’souza</v>
          </cell>
          <cell r="G28819">
            <v>46093.476388888892</v>
          </cell>
          <cell r="H28819">
            <v>46159.311805555553</v>
          </cell>
        </row>
        <row r="28820">
          <cell r="A28820" t="str">
            <v>UCW-27605</v>
          </cell>
          <cell r="B28820" t="str">
            <v xml:space="preserve"> United colors of benetton | Apparels | 100301 | Tata Cliq | 1306537525 | 10/03/2026</v>
          </cell>
          <cell r="C28820" t="str">
            <v>CLOSED</v>
          </cell>
          <cell r="D28820" t="str">
            <v>Medium</v>
          </cell>
          <cell r="E28820" t="str">
            <v>netscribes</v>
          </cell>
          <cell r="F28820" t="str">
            <v>Simi Raichel Zachariah</v>
          </cell>
          <cell r="G28820">
            <v>46093.460416666669</v>
          </cell>
          <cell r="H28820">
            <v>46133.469444444447</v>
          </cell>
        </row>
        <row r="28821">
          <cell r="A28821" t="str">
            <v>UCW-27604</v>
          </cell>
          <cell r="B28821" t="str">
            <v>Tata Cliq Luxury  - New listing - Hermès (02-03-2026)</v>
          </cell>
          <cell r="C28821" t="str">
            <v>CLOSED</v>
          </cell>
          <cell r="D28821" t="str">
            <v>Medium</v>
          </cell>
          <cell r="E28821" t="str">
            <v>netscribes</v>
          </cell>
          <cell r="F28821" t="str">
            <v>Shraddha Dighe</v>
          </cell>
          <cell r="G28821">
            <v>46093.456944444442</v>
          </cell>
          <cell r="H28821">
            <v>46198.642361111109</v>
          </cell>
        </row>
        <row r="28822">
          <cell r="A28822" t="str">
            <v>UCW-27603</v>
          </cell>
          <cell r="B28822" t="str">
            <v>Marc Jacobs - 2 GS - New Listing - TATA - 02/02/2026</v>
          </cell>
          <cell r="C28822" t="str">
            <v>CLOSED</v>
          </cell>
          <cell r="D28822" t="str">
            <v>Medium</v>
          </cell>
          <cell r="E28822" t="str">
            <v>netscribes</v>
          </cell>
          <cell r="F28822" t="str">
            <v>Shraddha Dighe</v>
          </cell>
          <cell r="G28822">
            <v>46093.45416666667</v>
          </cell>
          <cell r="H28822">
            <v>46099.482638888891</v>
          </cell>
        </row>
        <row r="28823">
          <cell r="A28823" t="str">
            <v>UCW-27602</v>
          </cell>
          <cell r="B28823" t="str">
            <v>RE: Being Human | Apparels | 125508 | Tata Cliq | 1303768440 | 27/02/2026</v>
          </cell>
          <cell r="C28823" t="str">
            <v>CLOSED</v>
          </cell>
          <cell r="D28823" t="str">
            <v>Medium</v>
          </cell>
          <cell r="E28823" t="str">
            <v>netscribes</v>
          </cell>
          <cell r="F28823" t="str">
            <v>Simi Raichel Zachariah</v>
          </cell>
          <cell r="G28823">
            <v>46093.453472222223</v>
          </cell>
          <cell r="H28823">
            <v>46123.658333333333</v>
          </cell>
        </row>
        <row r="28824">
          <cell r="A28824" t="str">
            <v>UCW-27601</v>
          </cell>
          <cell r="B28824" t="str">
            <v>Enrich_Libas Apparel 127532 11-03-2026 (IMAGE ADDITION - CAMPAIGN)</v>
          </cell>
          <cell r="C28824" t="str">
            <v>CLOSED</v>
          </cell>
          <cell r="D28824" t="str">
            <v>Medium</v>
          </cell>
          <cell r="E28824" t="str">
            <v>netscribes</v>
          </cell>
          <cell r="F28824" t="str">
            <v>Simi Raichel Zachariah</v>
          </cell>
          <cell r="G28824">
            <v>46093.446527777778</v>
          </cell>
          <cell r="H28824">
            <v>46101.523611111108</v>
          </cell>
        </row>
        <row r="28825">
          <cell r="A28825" t="str">
            <v>UCW-27599</v>
          </cell>
          <cell r="B28825" t="str">
            <v>RE: Tatacliq Lifestyle Catalogue Template-Lot -148_11.03.2026</v>
          </cell>
          <cell r="C28825" t="str">
            <v>CLOSED</v>
          </cell>
          <cell r="D28825" t="str">
            <v>Medium</v>
          </cell>
          <cell r="E28825" t="str">
            <v>netscribes</v>
          </cell>
          <cell r="F28825" t="str">
            <v>Simi Raichel Zachariah</v>
          </cell>
          <cell r="G28825">
            <v>46093.435416666667</v>
          </cell>
          <cell r="H28825">
            <v>46172.515972222223</v>
          </cell>
        </row>
        <row r="28826">
          <cell r="A28826" t="str">
            <v>UCW-27598</v>
          </cell>
          <cell r="B28826" t="str">
            <v>ENRICH_HugoBoss Image updation_06_March_26</v>
          </cell>
          <cell r="C28826" t="str">
            <v>CLOSED</v>
          </cell>
          <cell r="D28826" t="str">
            <v>Medium</v>
          </cell>
          <cell r="E28826" t="str">
            <v>netscribes</v>
          </cell>
          <cell r="F28826" t="str">
            <v>Shraddha Dighe</v>
          </cell>
          <cell r="G28826">
            <v>46093.427777777775</v>
          </cell>
          <cell r="H28826">
            <v>46105.752083333333</v>
          </cell>
        </row>
        <row r="28827">
          <cell r="A28827" t="str">
            <v>UCW-27595</v>
          </cell>
          <cell r="B28827" t="str">
            <v>Dmodot - 2 Mar 26 - 129205 - New collection - Luxury</v>
          </cell>
          <cell r="C28827" t="str">
            <v>CLOSED</v>
          </cell>
          <cell r="D28827" t="str">
            <v>Medium</v>
          </cell>
          <cell r="E28827" t="str">
            <v>Chirag Dubal</v>
          </cell>
          <cell r="F28827" t="str">
            <v>Jaibharathi Jagannathan</v>
          </cell>
          <cell r="G28827">
            <v>46093.406944444447</v>
          </cell>
          <cell r="H28827">
            <v>46134.661805555559</v>
          </cell>
        </row>
        <row r="28828">
          <cell r="A28828" t="str">
            <v>UCW-27594</v>
          </cell>
          <cell r="B28828" t="str">
            <v>Monkstory - 2Mar 26 - 125608 - New collection - Luxury</v>
          </cell>
          <cell r="C28828" t="str">
            <v>CLOSED Due to Inactive/Insufficient Information</v>
          </cell>
          <cell r="D28828" t="str">
            <v>Medium</v>
          </cell>
          <cell r="E28828" t="str">
            <v>Chirag Dubal</v>
          </cell>
          <cell r="F28828" t="str">
            <v>Jaibharathi Jagannathan</v>
          </cell>
          <cell r="G28828">
            <v>46093.404166666667</v>
          </cell>
          <cell r="H28828">
            <v>46132.74722222222</v>
          </cell>
        </row>
        <row r="28829">
          <cell r="A28829" t="str">
            <v>UCW-27590</v>
          </cell>
          <cell r="B28829" t="str">
            <v>Around Always - 27th Feb 26 - 128005 - New collection - Luxury</v>
          </cell>
          <cell r="C28829" t="str">
            <v>CLOSED Due to Inactive/Insufficient Information</v>
          </cell>
          <cell r="D28829" t="str">
            <v>Medium</v>
          </cell>
          <cell r="E28829" t="str">
            <v>Chirag Dubal</v>
          </cell>
          <cell r="F28829" t="str">
            <v>Jaibharathi Jagannathan</v>
          </cell>
          <cell r="G28829">
            <v>46093.38958333333</v>
          </cell>
          <cell r="H28829">
            <v>46133.818749999999</v>
          </cell>
        </row>
        <row r="28830">
          <cell r="A28830" t="str">
            <v>UCW-27588</v>
          </cell>
          <cell r="B28830" t="str">
            <v>S&amp;N Shantanu and Nikhil - 27th feb 26- 127002 - New collection - Luxury</v>
          </cell>
          <cell r="C28830" t="str">
            <v>CLOSED</v>
          </cell>
          <cell r="D28830" t="str">
            <v>Medium</v>
          </cell>
          <cell r="E28830" t="str">
            <v>Chirag Dubal</v>
          </cell>
          <cell r="F28830" t="str">
            <v>Jaibharathi Jagannathan</v>
          </cell>
          <cell r="G28830">
            <v>46093.06527777778</v>
          </cell>
          <cell r="H28830">
            <v>46162.600694444445</v>
          </cell>
        </row>
        <row r="28831">
          <cell r="A28831" t="str">
            <v>UCW-27555</v>
          </cell>
          <cell r="B28831" t="str">
            <v>MNY | Nano Sculpt Pen Listing | TATACLIQ</v>
          </cell>
          <cell r="C28831" t="str">
            <v>CLOSED</v>
          </cell>
          <cell r="D28831" t="str">
            <v>Medium</v>
          </cell>
          <cell r="E28831" t="str">
            <v>netscribes</v>
          </cell>
          <cell r="F28831" t="str">
            <v>Shraddha Dighe</v>
          </cell>
          <cell r="G28831">
            <v>46092.734027777777</v>
          </cell>
          <cell r="H28831">
            <v>46097.531944444447</v>
          </cell>
        </row>
        <row r="28832">
          <cell r="A28832" t="str">
            <v>UCW-27554</v>
          </cell>
          <cell r="B28832" t="str">
            <v>Catalogue Metro Brands / Women's Category</v>
          </cell>
          <cell r="C28832" t="str">
            <v>CLOSED</v>
          </cell>
          <cell r="D28832" t="str">
            <v>Medium</v>
          </cell>
          <cell r="E28832" t="str">
            <v>Chirag Dubal</v>
          </cell>
          <cell r="F28832" t="str">
            <v>netscribes</v>
          </cell>
          <cell r="G28832">
            <v>46092.734027777777</v>
          </cell>
          <cell r="H28832">
            <v>46172.631944444445</v>
          </cell>
        </row>
        <row r="28833">
          <cell r="A28833" t="str">
            <v>UCW-27551</v>
          </cell>
          <cell r="B28833" t="str">
            <v>ECCO - SS26 Catalogue</v>
          </cell>
          <cell r="C28833" t="str">
            <v>CLOSED</v>
          </cell>
          <cell r="D28833" t="str">
            <v>Medium</v>
          </cell>
          <cell r="E28833" t="str">
            <v>Chirag Dubal</v>
          </cell>
          <cell r="F28833" t="str">
            <v>Shloka Chakre</v>
          </cell>
          <cell r="G28833">
            <v>46092.724999999999</v>
          </cell>
          <cell r="H28833">
            <v>46117.675000000003</v>
          </cell>
        </row>
        <row r="28834">
          <cell r="A28834" t="str">
            <v>UCW-27549</v>
          </cell>
          <cell r="B28834" t="str">
            <v>Tata cliq cataloguing process</v>
          </cell>
          <cell r="C28834" t="str">
            <v>CLOSED</v>
          </cell>
          <cell r="D28834" t="str">
            <v>Medium</v>
          </cell>
          <cell r="E28834" t="str">
            <v>netscribes</v>
          </cell>
          <cell r="F28834" t="str">
            <v>Shraddha Dighe</v>
          </cell>
          <cell r="G28834">
            <v>46092.717361111114</v>
          </cell>
          <cell r="H28834">
            <v>46107.529861111114</v>
          </cell>
        </row>
        <row r="28835">
          <cell r="A28835" t="str">
            <v>UCW-27536</v>
          </cell>
          <cell r="B28835" t="str">
            <v>ERROR_Update to "Use Before" Policy</v>
          </cell>
          <cell r="C28835" t="str">
            <v>CLOSED</v>
          </cell>
          <cell r="D28835" t="str">
            <v>Medium</v>
          </cell>
          <cell r="E28835" t="str">
            <v>netscribes</v>
          </cell>
          <cell r="F28835" t="str">
            <v>Shraddha Dighe</v>
          </cell>
          <cell r="G28835">
            <v>46092.679861111108</v>
          </cell>
          <cell r="H28835">
            <v>46113.462500000001</v>
          </cell>
        </row>
        <row r="28836">
          <cell r="A28836" t="str">
            <v>UCW-27534</v>
          </cell>
          <cell r="B28836" t="str">
            <v>Eego Italy Footwear New Catalog // Seller Code - 128558 // Dated 05-03-2026</v>
          </cell>
          <cell r="C28836" t="str">
            <v>CLOSED</v>
          </cell>
          <cell r="D28836" t="str">
            <v>Medium</v>
          </cell>
          <cell r="E28836" t="str">
            <v>netscribes</v>
          </cell>
          <cell r="F28836" t="str">
            <v>Mohd Tahir Shaikh</v>
          </cell>
          <cell r="G28836">
            <v>46092.671527777777</v>
          </cell>
          <cell r="H28836">
            <v>46100.574999999997</v>
          </cell>
        </row>
        <row r="28837">
          <cell r="A28837" t="str">
            <v>UCW-27523</v>
          </cell>
          <cell r="B28837" t="str">
            <v>PUMA Apparel &amp; Accessories 124130 &amp; 125381 New Listing 05-03-2026</v>
          </cell>
          <cell r="C28837" t="str">
            <v>CLOSED</v>
          </cell>
          <cell r="D28837" t="str">
            <v>Medium</v>
          </cell>
          <cell r="E28837" t="str">
            <v>netscribes</v>
          </cell>
          <cell r="F28837" t="str">
            <v>Mohd Tahir Shaikh</v>
          </cell>
          <cell r="G28837">
            <v>46092.620138888888</v>
          </cell>
          <cell r="H28837">
            <v>46150.80972222222</v>
          </cell>
        </row>
        <row r="28838">
          <cell r="A28838" t="str">
            <v>UCW-27517</v>
          </cell>
          <cell r="B28838" t="str">
            <v>Women-417 New Styles for Listing</v>
          </cell>
          <cell r="C28838" t="str">
            <v>CLOSED</v>
          </cell>
          <cell r="D28838" t="str">
            <v>Medium</v>
          </cell>
          <cell r="E28838" t="str">
            <v>netscribes</v>
          </cell>
          <cell r="F28838" t="str">
            <v>Simi Raichel Zachariah</v>
          </cell>
          <cell r="G28838">
            <v>46092.578472222223</v>
          </cell>
          <cell r="H28838">
            <v>46111.45416666667</v>
          </cell>
        </row>
        <row r="28839">
          <cell r="A28839" t="str">
            <v>UCW-27514</v>
          </cell>
          <cell r="B28839" t="str">
            <v>124246 Luxury New Balance OR Slot 2 listing 10.03.2026</v>
          </cell>
          <cell r="C28839" t="str">
            <v>CLOSED</v>
          </cell>
          <cell r="D28839" t="str">
            <v>Medium</v>
          </cell>
          <cell r="E28839" t="str">
            <v>netscribes</v>
          </cell>
          <cell r="F28839" t="str">
            <v>Shloka Chakre</v>
          </cell>
          <cell r="G28839">
            <v>46092.552083333336</v>
          </cell>
          <cell r="H28839">
            <v>46112.482638888891</v>
          </cell>
        </row>
        <row r="28840">
          <cell r="A28840" t="str">
            <v>UCW-27513</v>
          </cell>
          <cell r="B28840" t="str">
            <v>TATACLIQ - LISTING FILE- 10032026</v>
          </cell>
          <cell r="C28840" t="str">
            <v>CLOSED</v>
          </cell>
          <cell r="D28840" t="str">
            <v>Medium</v>
          </cell>
          <cell r="E28840" t="str">
            <v>netscribes</v>
          </cell>
          <cell r="F28840" t="str">
            <v>Simi Raichel Zachariah</v>
          </cell>
          <cell r="G28840">
            <v>46092.536805555559</v>
          </cell>
          <cell r="H28840">
            <v>46153.683333333334</v>
          </cell>
        </row>
        <row r="28841">
          <cell r="A28841" t="str">
            <v>UCW-27511</v>
          </cell>
          <cell r="B28841" t="str">
            <v>PILOT - 1st Image Change - 1MG - 11.03.2026</v>
          </cell>
          <cell r="C28841" t="str">
            <v>CLOSED</v>
          </cell>
          <cell r="D28841" t="str">
            <v>Highest</v>
          </cell>
          <cell r="E28841" t="str">
            <v>netscribes</v>
          </cell>
          <cell r="F28841" t="str">
            <v>Disha Bhanushali</v>
          </cell>
          <cell r="G28841">
            <v>46092.506944444445</v>
          </cell>
          <cell r="H28841">
            <v>46172.632638888892</v>
          </cell>
        </row>
        <row r="28842">
          <cell r="A28842" t="str">
            <v>UCW-27506</v>
          </cell>
          <cell r="B28842" t="str">
            <v>RE: 62 Request to Expedite Catalog Listing</v>
          </cell>
          <cell r="C28842" t="str">
            <v>CLOSED</v>
          </cell>
          <cell r="D28842" t="str">
            <v>Medium</v>
          </cell>
          <cell r="E28842" t="str">
            <v>netscribes</v>
          </cell>
          <cell r="F28842" t="str">
            <v>Simi Raichel Zachariah</v>
          </cell>
          <cell r="G28842">
            <v>46092.479861111111</v>
          </cell>
          <cell r="H28842">
            <v>46100.566666666666</v>
          </cell>
        </row>
        <row r="28843">
          <cell r="A28843" t="str">
            <v>UCW-27496</v>
          </cell>
          <cell r="B28843" t="str">
            <v>RE: TataCliq X Bewakoof II Womenswestern Wear II 09-03-2026</v>
          </cell>
          <cell r="C28843" t="str">
            <v>CLOSED</v>
          </cell>
          <cell r="D28843" t="str">
            <v>Medium</v>
          </cell>
          <cell r="E28843" t="str">
            <v>netscribes</v>
          </cell>
          <cell r="F28843" t="str">
            <v>Simi Raichel Zachariah</v>
          </cell>
          <cell r="G28843">
            <v>46092.429861111108</v>
          </cell>
          <cell r="H28843">
            <v>46172.525694444441</v>
          </cell>
        </row>
        <row r="28844">
          <cell r="A28844" t="str">
            <v>UCW-27494</v>
          </cell>
          <cell r="B28844" t="str">
            <v>New listing</v>
          </cell>
          <cell r="C28844" t="str">
            <v>CLOSED</v>
          </cell>
          <cell r="D28844" t="str">
            <v>Medium</v>
          </cell>
          <cell r="E28844" t="str">
            <v>netscribes</v>
          </cell>
          <cell r="F28844" t="str">
            <v>Shraddha Dighe</v>
          </cell>
          <cell r="G28844">
            <v>46092.424305555556</v>
          </cell>
          <cell r="H28844">
            <v>46094.427777777775</v>
          </cell>
        </row>
        <row r="28845">
          <cell r="A28845" t="str">
            <v>UCW-27493</v>
          </cell>
          <cell r="B28845" t="str">
            <v>ENRICH_BRAND DAALI -BOTTOM IMAGE REPLACE</v>
          </cell>
          <cell r="C28845" t="str">
            <v>CLOSED</v>
          </cell>
          <cell r="D28845" t="str">
            <v>Medium</v>
          </cell>
          <cell r="E28845" t="str">
            <v>netscribes</v>
          </cell>
          <cell r="F28845" t="str">
            <v>Shraddha Dighe</v>
          </cell>
          <cell r="G28845">
            <v>46092.406944444447</v>
          </cell>
          <cell r="H28845">
            <v>46093.428472222222</v>
          </cell>
        </row>
        <row r="28846">
          <cell r="A28846" t="str">
            <v>UCW-27492</v>
          </cell>
          <cell r="B28846" t="str">
            <v>ENRICH_Transition Image for Aloo Neem Packaging Change- Forest Essentials</v>
          </cell>
          <cell r="C28846" t="str">
            <v>CLOSED</v>
          </cell>
          <cell r="D28846" t="str">
            <v>Medium</v>
          </cell>
          <cell r="E28846" t="str">
            <v>netscribes</v>
          </cell>
          <cell r="F28846" t="str">
            <v>Shraddha Dighe</v>
          </cell>
          <cell r="G28846">
            <v>46092.4</v>
          </cell>
          <cell r="H28846">
            <v>46093.436805555553</v>
          </cell>
        </row>
        <row r="28847">
          <cell r="A28847" t="str">
            <v>UCW-27489</v>
          </cell>
          <cell r="B28847" t="str">
            <v>RE: New Balance Women Apparel 127055 &amp; 126934 New listing 09-031-2026</v>
          </cell>
          <cell r="C28847" t="str">
            <v>CLOSED</v>
          </cell>
          <cell r="D28847" t="str">
            <v>Medium</v>
          </cell>
          <cell r="E28847" t="str">
            <v>netscribes</v>
          </cell>
          <cell r="F28847" t="str">
            <v>Simi Raichel Zachariah</v>
          </cell>
          <cell r="G28847">
            <v>46091.813888888886</v>
          </cell>
          <cell r="H28847">
            <v>46172.633333333331</v>
          </cell>
        </row>
        <row r="28848">
          <cell r="A28848" t="str">
            <v>UCW-27485</v>
          </cell>
          <cell r="B28848" t="str">
            <v>Listing Template</v>
          </cell>
          <cell r="C28848" t="str">
            <v>CLOSED Due to Inactive/Insufficient Information</v>
          </cell>
          <cell r="D28848" t="str">
            <v>Medium</v>
          </cell>
          <cell r="E28848" t="str">
            <v>netscribes</v>
          </cell>
          <cell r="F28848" t="str">
            <v>Shraddha Dighe</v>
          </cell>
          <cell r="G28848">
            <v>46091.772916666669</v>
          </cell>
          <cell r="H28848">
            <v>46100.425694444442</v>
          </cell>
        </row>
        <row r="28849">
          <cell r="A28849" t="str">
            <v>UCW-27480</v>
          </cell>
          <cell r="B28849" t="str">
            <v>Listing request | Shopaarel</v>
          </cell>
          <cell r="C28849" t="str">
            <v>CLOSED</v>
          </cell>
          <cell r="D28849" t="str">
            <v>Medium</v>
          </cell>
          <cell r="E28849" t="str">
            <v>netscribes</v>
          </cell>
          <cell r="F28849" t="str">
            <v>Shraddha Dighe</v>
          </cell>
          <cell r="G28849">
            <v>46091.738194444442</v>
          </cell>
          <cell r="H28849">
            <v>46093.381944444445</v>
          </cell>
        </row>
        <row r="28850">
          <cell r="A28850" t="str">
            <v>UCW-27479</v>
          </cell>
          <cell r="B28850" t="str">
            <v>Lip oil &amp; Lip Plumer New SKU listing</v>
          </cell>
          <cell r="C28850" t="str">
            <v>CLOSED</v>
          </cell>
          <cell r="D28850" t="str">
            <v>Medium</v>
          </cell>
          <cell r="E28850" t="str">
            <v>netscribes</v>
          </cell>
          <cell r="F28850" t="str">
            <v>Shraddha Dighe</v>
          </cell>
          <cell r="G28850">
            <v>46091.734722222223</v>
          </cell>
          <cell r="H28850">
            <v>46172.527777777781</v>
          </cell>
        </row>
        <row r="28851">
          <cell r="A28851" t="str">
            <v>UCW-27477</v>
          </cell>
          <cell r="B28851" t="str">
            <v>New Listing</v>
          </cell>
          <cell r="C28851" t="str">
            <v>CLOSED</v>
          </cell>
          <cell r="D28851" t="str">
            <v>Medium</v>
          </cell>
          <cell r="E28851" t="str">
            <v>netscribes</v>
          </cell>
          <cell r="F28851" t="str">
            <v>Shraddha Dighe</v>
          </cell>
          <cell r="G28851">
            <v>46091.724305555559</v>
          </cell>
          <cell r="H28851">
            <v>46154.781944444447</v>
          </cell>
        </row>
        <row r="28852">
          <cell r="A28852" t="str">
            <v>UCW-27475</v>
          </cell>
          <cell r="B28852" t="str">
            <v>New listing</v>
          </cell>
          <cell r="C28852" t="str">
            <v>CLOSED</v>
          </cell>
          <cell r="D28852" t="str">
            <v>Medium</v>
          </cell>
          <cell r="E28852" t="str">
            <v>netscribes</v>
          </cell>
          <cell r="F28852" t="str">
            <v>Shraddha Dighe</v>
          </cell>
          <cell r="G28852">
            <v>46091.719444444447</v>
          </cell>
          <cell r="H28852">
            <v>46103.820138888892</v>
          </cell>
        </row>
        <row r="28853">
          <cell r="A28853" t="str">
            <v>UCW-27473</v>
          </cell>
          <cell r="B28853" t="str">
            <v>Bluesky Listing Tatacliq</v>
          </cell>
          <cell r="C28853" t="str">
            <v>CLOSED</v>
          </cell>
          <cell r="D28853" t="str">
            <v>Medium</v>
          </cell>
          <cell r="E28853" t="str">
            <v>netscribes</v>
          </cell>
          <cell r="F28853" t="str">
            <v>Shraddha Dighe</v>
          </cell>
          <cell r="G28853">
            <v>46091.711805555555</v>
          </cell>
          <cell r="H28853">
            <v>46121.834027777775</v>
          </cell>
        </row>
        <row r="28854">
          <cell r="A28854" t="str">
            <v>UCW-27471</v>
          </cell>
          <cell r="B28854" t="str">
            <v>Kama Ayurveda | Amsuman | Cataloguing</v>
          </cell>
          <cell r="C28854" t="str">
            <v>CLOSED</v>
          </cell>
          <cell r="D28854" t="str">
            <v>Medium</v>
          </cell>
          <cell r="E28854" t="str">
            <v>netscribes</v>
          </cell>
          <cell r="F28854" t="str">
            <v>Shraddha Dighe</v>
          </cell>
          <cell r="G28854">
            <v>46091.70208333333</v>
          </cell>
          <cell r="H28854">
            <v>46093.387499999997</v>
          </cell>
        </row>
        <row r="28855">
          <cell r="A28855" t="str">
            <v>UCW-27444</v>
          </cell>
          <cell r="B28855" t="str">
            <v>Super You (Pending Styles)</v>
          </cell>
          <cell r="C28855" t="str">
            <v>CLOSED</v>
          </cell>
          <cell r="D28855" t="str">
            <v>Medium</v>
          </cell>
          <cell r="E28855" t="str">
            <v>netscribes</v>
          </cell>
          <cell r="F28855" t="str">
            <v>Shraddha Dighe</v>
          </cell>
          <cell r="G28855">
            <v>46091.445833333331</v>
          </cell>
          <cell r="H28855">
            <v>46172.633333333331</v>
          </cell>
        </row>
        <row r="28856">
          <cell r="A28856" t="str">
            <v>UCW-27442</v>
          </cell>
          <cell r="B28856" t="str">
            <v>ENRICH_TF - Ombre Leather Cataloguing details required</v>
          </cell>
          <cell r="C28856" t="str">
            <v>CLOSED</v>
          </cell>
          <cell r="D28856" t="str">
            <v>Medium</v>
          </cell>
          <cell r="E28856" t="str">
            <v>netscribes</v>
          </cell>
          <cell r="F28856" t="str">
            <v>Shraddha Dighe</v>
          </cell>
          <cell r="G28856">
            <v>46091.421527777777</v>
          </cell>
          <cell r="H28856">
            <v>46092.693749999999</v>
          </cell>
        </row>
        <row r="28857">
          <cell r="A28857" t="str">
            <v>UCW-27441</v>
          </cell>
          <cell r="B28857" t="str">
            <v>CLONE - CLONE - Beauty - New brand cataloguing - Forest Hill - 1 Aug</v>
          </cell>
          <cell r="C28857" t="str">
            <v>CLOSED Due to Inactive/Insufficient Information</v>
          </cell>
          <cell r="D28857" t="str">
            <v>High</v>
          </cell>
          <cell r="E28857" t="str">
            <v>netscribes</v>
          </cell>
          <cell r="F28857" t="str">
            <v>Shraddha Dighe</v>
          </cell>
          <cell r="G28857">
            <v>46091.416666666664</v>
          </cell>
          <cell r="H28857">
            <v>46243.544444444444</v>
          </cell>
        </row>
        <row r="28858">
          <cell r="A28858" t="str">
            <v>UCW-27440</v>
          </cell>
          <cell r="B28858" t="str">
            <v>MNY | Bubble Washable Listing | TATACLIQ</v>
          </cell>
          <cell r="C28858" t="str">
            <v>CLOSED</v>
          </cell>
          <cell r="D28858" t="str">
            <v>Medium</v>
          </cell>
          <cell r="E28858" t="str">
            <v>netscribes</v>
          </cell>
          <cell r="F28858" t="str">
            <v>Shraddha Dighe</v>
          </cell>
          <cell r="G28858">
            <v>46091.411111111112</v>
          </cell>
          <cell r="H28858">
            <v>46092.443055555559</v>
          </cell>
        </row>
        <row r="28859">
          <cell r="A28859" t="str">
            <v>UCW-27433</v>
          </cell>
          <cell r="B28859" t="str">
            <v>ERROR_Catalogue errors for the Multibrands Agency (NETSCRIBES) 9TH MARCH_NC</v>
          </cell>
          <cell r="C28859" t="str">
            <v>CLOSED</v>
          </cell>
          <cell r="D28859" t="str">
            <v>Highest</v>
          </cell>
          <cell r="E28859" t="str">
            <v>netscribes</v>
          </cell>
          <cell r="F28859" t="str">
            <v>Sushma Ram</v>
          </cell>
          <cell r="G28859">
            <v>46090.982638888891</v>
          </cell>
          <cell r="H28859">
            <v>46095.652777777781</v>
          </cell>
        </row>
        <row r="28860">
          <cell r="A28860" t="str">
            <v>UCW-27431</v>
          </cell>
          <cell r="B28860" t="str">
            <v>CLONE - TataCliq | 30 Jan 2024 | Cataloguing-SS25 | Adults &amp; Kids Apparel | 199 (Adults) 16 (Kids)</v>
          </cell>
          <cell r="C28860" t="str">
            <v>CLOSED Due to Inactive/Insufficient Information</v>
          </cell>
          <cell r="D28860" t="str">
            <v>Medium</v>
          </cell>
          <cell r="E28860" t="str">
            <v>Chirag Dubal</v>
          </cell>
          <cell r="F28860" t="str">
            <v>Reagan D’souza</v>
          </cell>
          <cell r="G28860">
            <v>46090.821527777778</v>
          </cell>
          <cell r="H28860">
            <v>46091.627083333333</v>
          </cell>
        </row>
        <row r="28861">
          <cell r="A28861" t="str">
            <v>UCW-27430</v>
          </cell>
          <cell r="B28861" t="str">
            <v>Error_ TataCliq | 30 Jan 2024 | Cataloguing-SS25 | Adults &amp; Kids Apparel | 199 (Adults) 16 (Kids)</v>
          </cell>
          <cell r="C28861" t="str">
            <v>CLOSED</v>
          </cell>
          <cell r="D28861" t="str">
            <v>High</v>
          </cell>
          <cell r="E28861" t="str">
            <v>netscribes</v>
          </cell>
          <cell r="F28861" t="str">
            <v>Reagan D’souza</v>
          </cell>
          <cell r="G28861">
            <v>46090.821527777778</v>
          </cell>
          <cell r="H28861">
            <v>46113.679861111108</v>
          </cell>
        </row>
        <row r="28862">
          <cell r="A28862" t="str">
            <v>UCW-27427</v>
          </cell>
          <cell r="B28862" t="str">
            <v>OAP | Foundation Shade Extension | TATACLIQ</v>
          </cell>
          <cell r="C28862" t="str">
            <v>CLOSED</v>
          </cell>
          <cell r="D28862" t="str">
            <v>Medium</v>
          </cell>
          <cell r="E28862" t="str">
            <v>netscribes</v>
          </cell>
          <cell r="F28862" t="str">
            <v>Shraddha Dighe</v>
          </cell>
          <cell r="G28862">
            <v>46090.774305555555</v>
          </cell>
          <cell r="H28862">
            <v>46092.454861111109</v>
          </cell>
        </row>
        <row r="28863">
          <cell r="A28863" t="str">
            <v>UCW-27410</v>
          </cell>
          <cell r="B28863" t="str">
            <v>Tata Cliq Luxury  - New listing - Hermès (Musc Pallida) 03-02-2026</v>
          </cell>
          <cell r="C28863" t="str">
            <v>CLOSED</v>
          </cell>
          <cell r="D28863" t="str">
            <v>Medium</v>
          </cell>
          <cell r="E28863" t="str">
            <v>netscribes</v>
          </cell>
          <cell r="F28863" t="str">
            <v>Shraddha Dighe</v>
          </cell>
          <cell r="G28863">
            <v>46090.655555555553</v>
          </cell>
          <cell r="H28863">
            <v>46092.461111111108</v>
          </cell>
        </row>
        <row r="28864">
          <cell r="A28864" t="str">
            <v>UCW-27404</v>
          </cell>
          <cell r="B28864" t="str">
            <v>OAP | Concealer Shade Extension | TATACLIQ</v>
          </cell>
          <cell r="C28864" t="str">
            <v>CLOSED</v>
          </cell>
          <cell r="D28864" t="str">
            <v>Medium</v>
          </cell>
          <cell r="E28864" t="str">
            <v>netscribes</v>
          </cell>
          <cell r="F28864" t="str">
            <v>Shraddha Dighe</v>
          </cell>
          <cell r="G28864">
            <v>46090.631249999999</v>
          </cell>
          <cell r="H28864">
            <v>46092.643750000003</v>
          </cell>
        </row>
        <row r="28865">
          <cell r="A28865" t="str">
            <v>UCW-27403</v>
          </cell>
          <cell r="B28865" t="str">
            <v>MNY | Vinyl Racing Listing | TATACLIQ</v>
          </cell>
          <cell r="C28865" t="str">
            <v>CLOSED</v>
          </cell>
          <cell r="D28865" t="str">
            <v>Medium</v>
          </cell>
          <cell r="E28865" t="str">
            <v>Chirag Dubal</v>
          </cell>
          <cell r="F28865" t="str">
            <v>Shraddha Dighe</v>
          </cell>
          <cell r="G28865">
            <v>46090.625694444447</v>
          </cell>
          <cell r="H28865">
            <v>46092.473611111112</v>
          </cell>
        </row>
        <row r="28866">
          <cell r="A28866" t="str">
            <v>UCW-27390</v>
          </cell>
          <cell r="B28866" t="str">
            <v>Error_Request for Product Listings and Brand Certificate Image - Super You</v>
          </cell>
          <cell r="C28866" t="str">
            <v>CLOSED</v>
          </cell>
          <cell r="D28866" t="str">
            <v>Medium</v>
          </cell>
          <cell r="E28866" t="str">
            <v>netscribes</v>
          </cell>
          <cell r="F28866" t="str">
            <v>Reagan D’souza</v>
          </cell>
          <cell r="G28866">
            <v>46090.45416666667</v>
          </cell>
          <cell r="H28866">
            <v>46090.621527777781</v>
          </cell>
        </row>
        <row r="28867">
          <cell r="A28867" t="str">
            <v>UCW-27385</v>
          </cell>
          <cell r="B28867" t="str">
            <v>Hoversoul - cataloging  Batch -5</v>
          </cell>
          <cell r="C28867" t="str">
            <v>CLOSED Due to Inactive/Insufficient Information</v>
          </cell>
          <cell r="D28867" t="str">
            <v>Medium</v>
          </cell>
          <cell r="E28867" t="str">
            <v>netscribes</v>
          </cell>
          <cell r="F28867" t="str">
            <v>Mohd Tahir Shaikh</v>
          </cell>
          <cell r="G28867">
            <v>46089.873611111114</v>
          </cell>
          <cell r="H28867">
            <v>46156.815972222219</v>
          </cell>
        </row>
        <row r="28868">
          <cell r="A28868" t="str">
            <v>UCW-27369</v>
          </cell>
          <cell r="B28868" t="str">
            <v>ENRICH_Need to update image - 18.2.2026</v>
          </cell>
          <cell r="C28868" t="str">
            <v>CLOSED</v>
          </cell>
          <cell r="D28868" t="str">
            <v>Medium</v>
          </cell>
          <cell r="E28868" t="str">
            <v>netscribes</v>
          </cell>
          <cell r="F28868" t="str">
            <v>Mohd Tahir Shaikh</v>
          </cell>
          <cell r="G28868">
            <v>46089.011111111111</v>
          </cell>
          <cell r="H28868">
            <v>46092.646527777775</v>
          </cell>
        </row>
        <row r="28869">
          <cell r="A28869" t="str">
            <v>UCW-27361</v>
          </cell>
          <cell r="B28869" t="str">
            <v>Error_RE: Lifestyle x Tatacliq- Catalogue in Progress- 16th Jan- Priority</v>
          </cell>
          <cell r="C28869" t="str">
            <v>CLOSED</v>
          </cell>
          <cell r="D28869" t="str">
            <v>Medium</v>
          </cell>
          <cell r="E28869" t="str">
            <v>netscribes</v>
          </cell>
          <cell r="F28869" t="str">
            <v>Reagan D’souza</v>
          </cell>
          <cell r="G28869">
            <v>46088.77847222222</v>
          </cell>
          <cell r="H28869">
            <v>46091.87222222222</v>
          </cell>
        </row>
        <row r="28870">
          <cell r="A28870" t="str">
            <v>UCW-27345</v>
          </cell>
          <cell r="B28870" t="str">
            <v>MNY | Cloudtopia Listing | TATACLIQ</v>
          </cell>
          <cell r="C28870" t="str">
            <v>CLOSED</v>
          </cell>
          <cell r="D28870" t="str">
            <v>Medium</v>
          </cell>
          <cell r="E28870" t="str">
            <v>netscribes</v>
          </cell>
          <cell r="F28870" t="str">
            <v>Shraddha Dighe</v>
          </cell>
          <cell r="G28870">
            <v>46087.768055555556</v>
          </cell>
          <cell r="H28870">
            <v>46090.465277777781</v>
          </cell>
        </row>
        <row r="28871">
          <cell r="A28871" t="str">
            <v>UCW-27344</v>
          </cell>
          <cell r="B28871" t="str">
            <v>ENRICH_MNY | Bubble WTP Update | TATACLIQ</v>
          </cell>
          <cell r="C28871" t="str">
            <v>CLOSED</v>
          </cell>
          <cell r="D28871" t="str">
            <v>Medium</v>
          </cell>
          <cell r="E28871" t="str">
            <v>netscribes</v>
          </cell>
          <cell r="F28871" t="str">
            <v>Shraddha Dighe</v>
          </cell>
          <cell r="G28871">
            <v>46087.763888888891</v>
          </cell>
          <cell r="H28871">
            <v>46090.467361111114</v>
          </cell>
        </row>
        <row r="28872">
          <cell r="A28872" t="str">
            <v>UCW-27343</v>
          </cell>
          <cell r="B28872" t="str">
            <v>ENRICH_OAP | Cushion Foundation PDP Update | TATACLIQ</v>
          </cell>
          <cell r="C28872" t="str">
            <v>CLOSED</v>
          </cell>
          <cell r="D28872" t="str">
            <v>Medium</v>
          </cell>
          <cell r="E28872" t="str">
            <v>netscribes</v>
          </cell>
          <cell r="F28872" t="str">
            <v>Shraddha Dighe</v>
          </cell>
          <cell r="G28872">
            <v>46087.761805555558</v>
          </cell>
          <cell r="H28872">
            <v>46090.503472222219</v>
          </cell>
        </row>
        <row r="28873">
          <cell r="A28873" t="str">
            <v>UCW-27342</v>
          </cell>
          <cell r="B28873" t="str">
            <v>TCL - GWP Cataloguing March</v>
          </cell>
          <cell r="C28873" t="str">
            <v>CLOSED</v>
          </cell>
          <cell r="D28873" t="str">
            <v>Medium</v>
          </cell>
          <cell r="E28873" t="str">
            <v>netscribes</v>
          </cell>
          <cell r="F28873" t="str">
            <v>Shraddha Dighe</v>
          </cell>
          <cell r="G28873">
            <v>46087.756249999999</v>
          </cell>
          <cell r="H28873">
            <v>46090.477083333331</v>
          </cell>
        </row>
        <row r="28874">
          <cell r="A28874" t="str">
            <v>UCW-27340</v>
          </cell>
          <cell r="B28874" t="str">
            <v>TCL - March Cataloguing</v>
          </cell>
          <cell r="C28874" t="str">
            <v>CLOSED</v>
          </cell>
          <cell r="D28874" t="str">
            <v>Medium</v>
          </cell>
          <cell r="E28874" t="str">
            <v>netscribes</v>
          </cell>
          <cell r="F28874" t="str">
            <v>Shraddha Dighe</v>
          </cell>
          <cell r="G28874">
            <v>46087.753472222219</v>
          </cell>
          <cell r="H28874">
            <v>46093.52847222222</v>
          </cell>
        </row>
        <row r="28875">
          <cell r="A28875" t="str">
            <v>UCW-27337</v>
          </cell>
          <cell r="B28875" t="str">
            <v>Cetaphil ( BS Marketing ) - EAN change SKU's Cataloguing</v>
          </cell>
          <cell r="C28875" t="str">
            <v>CLOSED</v>
          </cell>
          <cell r="D28875" t="str">
            <v>Medium</v>
          </cell>
          <cell r="E28875" t="str">
            <v>netscribes</v>
          </cell>
          <cell r="F28875" t="str">
            <v>Shraddha Dighe</v>
          </cell>
          <cell r="G28875">
            <v>46087.736111111109</v>
          </cell>
          <cell r="H28875">
            <v>46091.432638888888</v>
          </cell>
        </row>
        <row r="28876">
          <cell r="A28876" t="str">
            <v>UCW-27334</v>
          </cell>
          <cell r="B28876" t="str">
            <v>ENRICH_SKU List_Swiss Arabian</v>
          </cell>
          <cell r="C28876" t="str">
            <v>CLOSED</v>
          </cell>
          <cell r="D28876" t="str">
            <v>Medium</v>
          </cell>
          <cell r="E28876" t="str">
            <v>netscribes</v>
          </cell>
          <cell r="F28876" t="str">
            <v>Shraddha Dighe</v>
          </cell>
          <cell r="G28876">
            <v>46087.727083333331</v>
          </cell>
          <cell r="H28876">
            <v>46090.61041666667</v>
          </cell>
        </row>
        <row r="28877">
          <cell r="A28877" t="str">
            <v>UCW-27330</v>
          </cell>
          <cell r="B28877" t="str">
            <v>New Listings - Hugo Boss</v>
          </cell>
          <cell r="C28877" t="str">
            <v>CLOSED</v>
          </cell>
          <cell r="D28877" t="str">
            <v>Medium</v>
          </cell>
          <cell r="E28877" t="str">
            <v>netscribes</v>
          </cell>
          <cell r="F28877" t="str">
            <v>Shraddha Dighe</v>
          </cell>
          <cell r="G28877">
            <v>46087.693749999999</v>
          </cell>
          <cell r="H28877">
            <v>46107.479861111111</v>
          </cell>
        </row>
        <row r="28878">
          <cell r="A28878" t="str">
            <v>UCW-27328</v>
          </cell>
          <cell r="B28878" t="str">
            <v>ERROR_PUMA Accessories_Footwear_Apparel 124130 &amp; 125381 New Listing 12-02-2026_NC</v>
          </cell>
          <cell r="C28878" t="str">
            <v>CLOSED Due to Inactive/Insufficient Information</v>
          </cell>
          <cell r="D28878" t="str">
            <v>Medium</v>
          </cell>
          <cell r="E28878" t="str">
            <v>netscribes</v>
          </cell>
          <cell r="F28878" t="str">
            <v>Mohd Tahir Shaikh</v>
          </cell>
          <cell r="G28878">
            <v>46087.69027777778</v>
          </cell>
          <cell r="H28878">
            <v>46109.390972222223</v>
          </cell>
        </row>
        <row r="28879">
          <cell r="A28879" t="str">
            <v>UCW-27327</v>
          </cell>
          <cell r="B28879" t="str">
            <v>ENRICH_Title Update: Creed Inspiration Kit</v>
          </cell>
          <cell r="C28879" t="str">
            <v>CLOSED</v>
          </cell>
          <cell r="D28879" t="str">
            <v>Medium</v>
          </cell>
          <cell r="E28879" t="str">
            <v>netscribes</v>
          </cell>
          <cell r="F28879" t="str">
            <v>Shraddha Dighe</v>
          </cell>
          <cell r="G28879">
            <v>46087.6875</v>
          </cell>
          <cell r="H28879">
            <v>46088.429861111108</v>
          </cell>
        </row>
        <row r="28880">
          <cell r="A28880" t="str">
            <v>UCW-27324</v>
          </cell>
          <cell r="B28880" t="str">
            <v>Tata Cliq-adidas DTC|Footwear| Attributes_18-02-26</v>
          </cell>
          <cell r="C28880" t="str">
            <v>CLOSED</v>
          </cell>
          <cell r="D28880" t="str">
            <v>Medium</v>
          </cell>
          <cell r="E28880" t="str">
            <v>netscribes</v>
          </cell>
          <cell r="F28880" t="str">
            <v>netscribes</v>
          </cell>
          <cell r="G28880">
            <v>46087.677777777775</v>
          </cell>
          <cell r="H28880">
            <v>46093.535416666666</v>
          </cell>
        </row>
        <row r="28881">
          <cell r="A28881" t="str">
            <v>UCW-27323</v>
          </cell>
          <cell r="B28881" t="str">
            <v>MM, Azzaro &amp; Versace – GWP Cataloguing – 24 Feb</v>
          </cell>
          <cell r="C28881" t="str">
            <v>CLOSED</v>
          </cell>
          <cell r="D28881" t="str">
            <v>Medium</v>
          </cell>
          <cell r="E28881" t="str">
            <v>netscribes</v>
          </cell>
          <cell r="F28881" t="str">
            <v>Shraddha Dighe</v>
          </cell>
          <cell r="G28881">
            <v>46087.677083333336</v>
          </cell>
          <cell r="H28881">
            <v>46090.486111111109</v>
          </cell>
        </row>
        <row r="28882">
          <cell r="A28882" t="str">
            <v>UCW-27321</v>
          </cell>
          <cell r="B28882" t="str">
            <v>ENRICH_HOVERSOUL - PRODUCT TITLE UPDATION</v>
          </cell>
          <cell r="C28882" t="str">
            <v>CLOSED</v>
          </cell>
          <cell r="D28882" t="str">
            <v>Medium</v>
          </cell>
          <cell r="E28882" t="str">
            <v>netscribes</v>
          </cell>
          <cell r="F28882" t="str">
            <v>Mohd Tahir Shaikh</v>
          </cell>
          <cell r="G28882">
            <v>46087.647916666669</v>
          </cell>
          <cell r="H28882">
            <v>46092.632638888892</v>
          </cell>
        </row>
        <row r="28883">
          <cell r="A28883" t="str">
            <v>UCW-27318</v>
          </cell>
          <cell r="B28883" t="str">
            <v>Introducing GODDESS — A Professional haircare brand from USA with Biotech Innovation</v>
          </cell>
          <cell r="C28883" t="str">
            <v>CLOSED</v>
          </cell>
          <cell r="D28883" t="str">
            <v>Medium</v>
          </cell>
          <cell r="E28883" t="str">
            <v>netscribes</v>
          </cell>
          <cell r="F28883" t="str">
            <v>Shraddha Dighe</v>
          </cell>
          <cell r="G28883">
            <v>46087.490972222222</v>
          </cell>
          <cell r="H28883">
            <v>46094.431944444441</v>
          </cell>
        </row>
        <row r="28884">
          <cell r="A28884" t="str">
            <v>UCW-27317</v>
          </cell>
          <cell r="B28884" t="str">
            <v>ENRICH_76089790_PDP changes - idole, lvb, juicy_TCL</v>
          </cell>
          <cell r="C28884" t="str">
            <v>CLOSED</v>
          </cell>
          <cell r="D28884" t="str">
            <v>Medium</v>
          </cell>
          <cell r="E28884" t="str">
            <v>netscribes</v>
          </cell>
          <cell r="F28884" t="str">
            <v>Shraddha Dighe</v>
          </cell>
          <cell r="G28884">
            <v>46087.480555555558</v>
          </cell>
          <cell r="H28884">
            <v>46091.487500000003</v>
          </cell>
        </row>
        <row r="28885">
          <cell r="A28885" t="str">
            <v>UCW-27316</v>
          </cell>
          <cell r="B28885" t="str">
            <v>Artisanal Soaps listing – Content Sheet Attached: TATA Cliq x HMB</v>
          </cell>
          <cell r="C28885" t="str">
            <v>CLOSED</v>
          </cell>
          <cell r="D28885" t="str">
            <v>Medium</v>
          </cell>
          <cell r="E28885" t="str">
            <v>netscribes</v>
          </cell>
          <cell r="F28885" t="str">
            <v>Shraddha Dighe</v>
          </cell>
          <cell r="G28885">
            <v>46087.477083333331</v>
          </cell>
          <cell r="H28885">
            <v>46091.636805555558</v>
          </cell>
        </row>
        <row r="28886">
          <cell r="A28886" t="str">
            <v>UCW-27315</v>
          </cell>
          <cell r="B28886" t="str">
            <v xml:space="preserve">ENRICH_Clinique - Image Update - 125928 - TCL &amp; TCF Feb'26 </v>
          </cell>
          <cell r="C28886" t="str">
            <v>CLOSED</v>
          </cell>
          <cell r="D28886" t="str">
            <v>Medium</v>
          </cell>
          <cell r="E28886" t="str">
            <v>netscribes</v>
          </cell>
          <cell r="F28886" t="str">
            <v>Shraddha Dighe</v>
          </cell>
          <cell r="G28886">
            <v>46087.47152777778</v>
          </cell>
          <cell r="H28886">
            <v>46092.57708333333</v>
          </cell>
        </row>
        <row r="28887">
          <cell r="A28887" t="str">
            <v>UCW-27311</v>
          </cell>
          <cell r="B28887" t="str">
            <v>CLONE - Colors Queen || Makeup || 129094 || 09-02-2026</v>
          </cell>
          <cell r="C28887" t="str">
            <v>CLOSED</v>
          </cell>
          <cell r="D28887" t="str">
            <v>Medium</v>
          </cell>
          <cell r="E28887" t="str">
            <v>netscribes</v>
          </cell>
          <cell r="F28887" t="str">
            <v>Shraddha Dighe</v>
          </cell>
          <cell r="G28887">
            <v>46087.444444444445</v>
          </cell>
          <cell r="H28887">
            <v>46092.495138888888</v>
          </cell>
        </row>
        <row r="28888">
          <cell r="A28888" t="str">
            <v>UCW-27296</v>
          </cell>
          <cell r="B28888" t="str">
            <v>New launch cataloguing details of Kenzo_Fragrance for TCL_20_Jan_26.</v>
          </cell>
          <cell r="C28888" t="str">
            <v>CLOSED</v>
          </cell>
          <cell r="D28888" t="str">
            <v>Medium</v>
          </cell>
          <cell r="E28888" t="str">
            <v>netscribes</v>
          </cell>
          <cell r="F28888" t="str">
            <v>Shraddha Dighe</v>
          </cell>
          <cell r="G28888">
            <v>46086.790277777778</v>
          </cell>
          <cell r="H28888">
            <v>46090.493750000001</v>
          </cell>
        </row>
        <row r="28889">
          <cell r="A28889" t="str">
            <v>UCW-27289</v>
          </cell>
          <cell r="B28889" t="str">
            <v>New NPI Listing / Tata Cliq / 24.02.2026</v>
          </cell>
          <cell r="C28889" t="str">
            <v>CLOSED</v>
          </cell>
          <cell r="D28889" t="str">
            <v>Medium</v>
          </cell>
          <cell r="E28889" t="str">
            <v>netscribes</v>
          </cell>
          <cell r="F28889" t="str">
            <v>Shraddha Dighe</v>
          </cell>
          <cell r="G28889">
            <v>46086.747916666667</v>
          </cell>
          <cell r="H28889">
            <v>46090.507638888892</v>
          </cell>
        </row>
        <row r="28890">
          <cell r="A28890" t="str">
            <v>UCW-27280</v>
          </cell>
          <cell r="B28890" t="str">
            <v xml:space="preserve">ENRICH_USPA Women's Footwear Moodshot Updation </v>
          </cell>
          <cell r="C28890" t="str">
            <v>CLOSED</v>
          </cell>
          <cell r="D28890" t="str">
            <v>Medium</v>
          </cell>
          <cell r="E28890" t="str">
            <v>netscribes</v>
          </cell>
          <cell r="F28890" t="str">
            <v>Mohd Tahir Shaikh</v>
          </cell>
          <cell r="G28890">
            <v>46086.674305555556</v>
          </cell>
          <cell r="H28890">
            <v>46091.642361111109</v>
          </cell>
        </row>
        <row r="28891">
          <cell r="A28891" t="str">
            <v>UCW-27278</v>
          </cell>
          <cell r="B28891" t="str">
            <v>ENRICH_Tatacliq New Thumbnails update</v>
          </cell>
          <cell r="C28891" t="str">
            <v>CLOSED</v>
          </cell>
          <cell r="D28891" t="str">
            <v>Medium</v>
          </cell>
          <cell r="E28891" t="str">
            <v>netscribes</v>
          </cell>
          <cell r="F28891" t="str">
            <v>Shraddha Dighe</v>
          </cell>
          <cell r="G28891">
            <v>46086.660416666666</v>
          </cell>
          <cell r="H28891">
            <v>46091.665277777778</v>
          </cell>
        </row>
        <row r="28892">
          <cell r="A28892" t="str">
            <v>UCW-27275</v>
          </cell>
          <cell r="B28892" t="str">
            <v>NPI: New Airwrap ID Ceramic Pink Rose Gold (Tata Cliq)</v>
          </cell>
          <cell r="C28892" t="str">
            <v>CLOSED</v>
          </cell>
          <cell r="D28892" t="str">
            <v>Medium</v>
          </cell>
          <cell r="E28892" t="str">
            <v>netscribes</v>
          </cell>
          <cell r="F28892" t="str">
            <v>Shraddha Dighe</v>
          </cell>
          <cell r="G28892">
            <v>46086.595138888886</v>
          </cell>
          <cell r="H28892">
            <v>46088.645833333336</v>
          </cell>
        </row>
        <row r="28893">
          <cell r="A28893" t="str">
            <v>UCW-27261</v>
          </cell>
          <cell r="B28893" t="str">
            <v>CLONE - 120 Articles || New Listing For INC5 || TataCliq</v>
          </cell>
          <cell r="C28893" t="str">
            <v>CLOSED</v>
          </cell>
          <cell r="D28893" t="str">
            <v>Medium</v>
          </cell>
          <cell r="E28893" t="str">
            <v>Chirag Dubal</v>
          </cell>
          <cell r="F28893" t="str">
            <v>netscribes</v>
          </cell>
          <cell r="G28893">
            <v>46086.455555555556</v>
          </cell>
          <cell r="H28893">
            <v>46095.612500000003</v>
          </cell>
        </row>
        <row r="28894">
          <cell r="A28894" t="str">
            <v>UCW-27258</v>
          </cell>
          <cell r="B28894" t="str">
            <v>RE: Tata Cliq-Multi Brand-Men's Apparel 25-02-2026</v>
          </cell>
          <cell r="C28894" t="str">
            <v>CLOSED</v>
          </cell>
          <cell r="D28894" t="str">
            <v>Medium</v>
          </cell>
          <cell r="E28894" t="str">
            <v>netscribes</v>
          </cell>
          <cell r="F28894" t="str">
            <v>netscribes</v>
          </cell>
          <cell r="G28894">
            <v>46086.432638888888</v>
          </cell>
          <cell r="H28894">
            <v>46088.4375</v>
          </cell>
        </row>
        <row r="28895">
          <cell r="A28895" t="str">
            <v>UCW-27257</v>
          </cell>
          <cell r="B28895" t="str">
            <v>ERROR_FW: TRIAL CATALOGUE TEMPLATES_NC</v>
          </cell>
          <cell r="C28895" t="str">
            <v>CLOSED</v>
          </cell>
          <cell r="D28895" t="str">
            <v>Medium</v>
          </cell>
          <cell r="E28895" t="str">
            <v>netscribes</v>
          </cell>
          <cell r="F28895" t="str">
            <v>Mohd Tahir Shaikh</v>
          </cell>
          <cell r="G28895">
            <v>46086.423611111109</v>
          </cell>
          <cell r="H28895">
            <v>46111.635416666664</v>
          </cell>
        </row>
        <row r="28896">
          <cell r="A28896" t="str">
            <v>UCW-27256</v>
          </cell>
          <cell r="B28896" t="str">
            <v>CLONE - CLONE - LA PRAIRIE X TCL - Cataloguing Details</v>
          </cell>
          <cell r="C28896" t="str">
            <v>CLOSED</v>
          </cell>
          <cell r="D28896" t="str">
            <v>Medium</v>
          </cell>
          <cell r="E28896" t="str">
            <v>netscribes</v>
          </cell>
          <cell r="F28896" t="str">
            <v>netscribes</v>
          </cell>
          <cell r="G28896">
            <v>46086.423611111109</v>
          </cell>
          <cell r="H28896">
            <v>46088.588194444441</v>
          </cell>
        </row>
        <row r="28897">
          <cell r="A28897" t="str">
            <v>UCW-27247</v>
          </cell>
          <cell r="B28897" t="str">
            <v>ENRICH_WishCare | PDP Images to be Updated</v>
          </cell>
          <cell r="C28897" t="str">
            <v>CLOSED</v>
          </cell>
          <cell r="D28897" t="str">
            <v>Medium</v>
          </cell>
          <cell r="E28897" t="str">
            <v>netscribes</v>
          </cell>
          <cell r="F28897" t="str">
            <v>Shraddha Dighe</v>
          </cell>
          <cell r="G28897">
            <v>46085.792361111111</v>
          </cell>
          <cell r="H28897">
            <v>46088.557638888888</v>
          </cell>
        </row>
        <row r="28898">
          <cell r="A28898" t="str">
            <v>UCW-27241</v>
          </cell>
          <cell r="B28898" t="str">
            <v>Clone - PUMA Apparel 124130 &amp; 125381 New Listing 04-02-2026</v>
          </cell>
          <cell r="C28898" t="str">
            <v>CLOSED</v>
          </cell>
          <cell r="D28898" t="str">
            <v>Medium</v>
          </cell>
          <cell r="E28898" t="str">
            <v>netscribes</v>
          </cell>
          <cell r="F28898" t="str">
            <v>netscribes</v>
          </cell>
          <cell r="G28898">
            <v>46085.631249999999</v>
          </cell>
          <cell r="H28898">
            <v>46153.453472222223</v>
          </cell>
        </row>
        <row r="28899">
          <cell r="A28899" t="str">
            <v>UCW-27239</v>
          </cell>
          <cell r="B28899" t="str">
            <v>[External]RE: VLCC - Sunscreen - 8907122020171 - 19 Feb 2026</v>
          </cell>
          <cell r="C28899" t="str">
            <v>CLOSED</v>
          </cell>
          <cell r="D28899" t="str">
            <v>Medium</v>
          </cell>
          <cell r="E28899" t="str">
            <v>netscribes</v>
          </cell>
          <cell r="F28899" t="str">
            <v>Shraddha Dighe</v>
          </cell>
          <cell r="G28899">
            <v>46085.582638888889</v>
          </cell>
          <cell r="H28899">
            <v>46088.601388888892</v>
          </cell>
        </row>
        <row r="28900">
          <cell r="A28900" t="str">
            <v>UCW-27238</v>
          </cell>
          <cell r="B28900" t="str">
            <v>ERROR_RE: Elora ll Women_Apparel ll Seller Code :127835-NJSS1 ll 17th Feb,2026 ll 206 New</v>
          </cell>
          <cell r="C28900" t="str">
            <v>CLOSED</v>
          </cell>
          <cell r="D28900" t="str">
            <v>Medium</v>
          </cell>
          <cell r="E28900" t="str">
            <v>netscribes</v>
          </cell>
          <cell r="F28900" t="str">
            <v>Shraddha Dighe</v>
          </cell>
          <cell r="G28900">
            <v>46085.549305555556</v>
          </cell>
          <cell r="H28900">
            <v>46113.667361111111</v>
          </cell>
        </row>
        <row r="28901">
          <cell r="A28901" t="str">
            <v>UCW-27237</v>
          </cell>
          <cell r="B28901" t="str">
            <v>CLONE - RE: Tatacliq Lifestyle Catalogue Template-Lot -146_20.02.2026</v>
          </cell>
          <cell r="C28901" t="str">
            <v>CLOSED Due to Inactive/Insufficient Information</v>
          </cell>
          <cell r="D28901" t="str">
            <v>Medium</v>
          </cell>
          <cell r="E28901" t="str">
            <v>netscribes</v>
          </cell>
          <cell r="F28901" t="str">
            <v>Shraddha Dighe</v>
          </cell>
          <cell r="G28901">
            <v>46085.544444444444</v>
          </cell>
          <cell r="H28901">
            <v>46085.549305555556</v>
          </cell>
        </row>
        <row r="28902">
          <cell r="A28902" t="str">
            <v>UCW-27236</v>
          </cell>
          <cell r="B28902" t="str">
            <v>Forest Essentials - Facial Cleanser - MHLR 7ml - GWP</v>
          </cell>
          <cell r="C28902" t="str">
            <v>CLOSED</v>
          </cell>
          <cell r="D28902" t="str">
            <v>Medium</v>
          </cell>
          <cell r="E28902" t="str">
            <v>netscribes</v>
          </cell>
          <cell r="F28902" t="str">
            <v>Shraddha Dighe</v>
          </cell>
          <cell r="G28902">
            <v>46085.535416666666</v>
          </cell>
          <cell r="H28902">
            <v>46087.559027777781</v>
          </cell>
        </row>
        <row r="28903">
          <cell r="A28903" t="str">
            <v>UCW-27233</v>
          </cell>
          <cell r="B28903" t="str">
            <v>Versace_Mapping_19_02_2026</v>
          </cell>
          <cell r="C28903" t="str">
            <v>CLOSED</v>
          </cell>
          <cell r="D28903" t="str">
            <v>Medium</v>
          </cell>
          <cell r="E28903" t="str">
            <v>Shloka Chakre</v>
          </cell>
          <cell r="F28903" t="str">
            <v>Shloka Chakre</v>
          </cell>
          <cell r="G28903">
            <v>46085.510416666664</v>
          </cell>
          <cell r="H28903">
            <v>46093.537499999999</v>
          </cell>
        </row>
        <row r="28904">
          <cell r="A28904" t="str">
            <v>UCW-27232</v>
          </cell>
          <cell r="B28904" t="str">
            <v>TATACLiQ Listing // ISDIN // 8429420274730</v>
          </cell>
          <cell r="C28904" t="str">
            <v>CLOSED</v>
          </cell>
          <cell r="D28904" t="str">
            <v>Highest</v>
          </cell>
          <cell r="E28904" t="str">
            <v>netscribes</v>
          </cell>
          <cell r="F28904" t="str">
            <v>Shraddha Dighe</v>
          </cell>
          <cell r="G28904">
            <v>46085.504861111112</v>
          </cell>
          <cell r="H28904">
            <v>46087.579861111109</v>
          </cell>
        </row>
        <row r="28905">
          <cell r="A28905" t="str">
            <v>UCW-27230</v>
          </cell>
          <cell r="B28905" t="str">
            <v>CLONE - Under Armour Footwear (128047)-13/02/2026</v>
          </cell>
          <cell r="C28905" t="str">
            <v>CLOSED</v>
          </cell>
          <cell r="D28905" t="str">
            <v>Medium</v>
          </cell>
          <cell r="E28905" t="str">
            <v>netscribes</v>
          </cell>
          <cell r="F28905" t="str">
            <v>netscribes</v>
          </cell>
          <cell r="G28905">
            <v>46085.495138888888</v>
          </cell>
          <cell r="H28905">
            <v>46093.538888888892</v>
          </cell>
        </row>
        <row r="28906">
          <cell r="A28906" t="str">
            <v>UCW-27229</v>
          </cell>
          <cell r="B28906" t="str">
            <v>Tata Cliq - New listing - Giordano Gift Set</v>
          </cell>
          <cell r="C28906" t="str">
            <v>CLOSED</v>
          </cell>
          <cell r="D28906" t="str">
            <v>Medium</v>
          </cell>
          <cell r="E28906" t="str">
            <v>netscribes</v>
          </cell>
          <cell r="F28906" t="str">
            <v>Shraddha Dighe</v>
          </cell>
          <cell r="G28906">
            <v>46085.493750000001</v>
          </cell>
          <cell r="H28906">
            <v>46087.573611111111</v>
          </cell>
        </row>
        <row r="28907">
          <cell r="A28907" t="str">
            <v>UCW-27225</v>
          </cell>
          <cell r="B28907" t="str">
            <v>ENRICH_(Bioderma x TataCliq) Images Revamp - Feb 2026 - Set 1</v>
          </cell>
          <cell r="C28907" t="str">
            <v>CLOSED</v>
          </cell>
          <cell r="D28907" t="str">
            <v>Highest</v>
          </cell>
          <cell r="E28907" t="str">
            <v>netscribes</v>
          </cell>
          <cell r="F28907" t="str">
            <v>Shraddha Dighe</v>
          </cell>
          <cell r="G28907">
            <v>46085.484722222223</v>
          </cell>
          <cell r="H28907">
            <v>46091.570138888892</v>
          </cell>
        </row>
        <row r="28908">
          <cell r="A28908" t="str">
            <v>UCW-27224</v>
          </cell>
          <cell r="B28908" t="str">
            <v>Listing New Launch_Lattafa</v>
          </cell>
          <cell r="C28908" t="str">
            <v>CLOSED</v>
          </cell>
          <cell r="D28908" t="str">
            <v>Highest</v>
          </cell>
          <cell r="E28908" t="str">
            <v>netscribes</v>
          </cell>
          <cell r="F28908" t="str">
            <v>Shraddha Dighe</v>
          </cell>
          <cell r="G28908">
            <v>46085.480555555558</v>
          </cell>
          <cell r="H28908">
            <v>46087.568749999999</v>
          </cell>
        </row>
        <row r="28909">
          <cell r="A28909" t="str">
            <v>UCW-27223</v>
          </cell>
          <cell r="B28909" t="str">
            <v>Yardley &amp; Enchanteur - New listings</v>
          </cell>
          <cell r="C28909" t="str">
            <v>CLOSED Due to Inactive/Insufficient Information</v>
          </cell>
          <cell r="D28909" t="str">
            <v>Medium</v>
          </cell>
          <cell r="E28909" t="str">
            <v>netscribes</v>
          </cell>
          <cell r="F28909" t="str">
            <v>Shraddha Dighe</v>
          </cell>
          <cell r="G28909">
            <v>46085.477083333331</v>
          </cell>
          <cell r="H28909">
            <v>46093.849305555559</v>
          </cell>
        </row>
        <row r="28910">
          <cell r="A28910" t="str">
            <v>UCW-27222</v>
          </cell>
          <cell r="B28910" t="str">
            <v>Tatacliq New Products Listing Excel</v>
          </cell>
          <cell r="C28910" t="str">
            <v>CLOSED</v>
          </cell>
          <cell r="D28910" t="str">
            <v>Medium</v>
          </cell>
          <cell r="E28910" t="str">
            <v>netscribes</v>
          </cell>
          <cell r="F28910" t="str">
            <v>Shraddha Dighe</v>
          </cell>
          <cell r="G28910">
            <v>46085.456250000003</v>
          </cell>
          <cell r="H28910">
            <v>46095.427083333336</v>
          </cell>
        </row>
        <row r="28911">
          <cell r="A28911" t="str">
            <v>UCW-27219</v>
          </cell>
          <cell r="B28911" t="str">
            <v xml:space="preserve"> Puma New sheet for mapping-02-03-2026</v>
          </cell>
          <cell r="C28911" t="str">
            <v>CLOSED</v>
          </cell>
          <cell r="D28911" t="str">
            <v>Medium</v>
          </cell>
          <cell r="E28911" t="str">
            <v>Chirag Dubal</v>
          </cell>
          <cell r="F28911" t="str">
            <v>Mohd Tahir Shaikh</v>
          </cell>
          <cell r="G28911">
            <v>46085.424305555556</v>
          </cell>
          <cell r="H28911">
            <v>46089.775694444441</v>
          </cell>
        </row>
        <row r="28912">
          <cell r="A28912" t="str">
            <v>UCW-27218</v>
          </cell>
          <cell r="B28912" t="str">
            <v>CLONE - Tata Cliq-adidas DTC|Footwear| Attributes_18-02-26</v>
          </cell>
          <cell r="C28912" t="str">
            <v>CLOSED</v>
          </cell>
          <cell r="D28912" t="str">
            <v>Medium</v>
          </cell>
          <cell r="E28912" t="str">
            <v>netscribes</v>
          </cell>
          <cell r="F28912" t="str">
            <v>netscribes</v>
          </cell>
          <cell r="G28912">
            <v>46085.418055555558</v>
          </cell>
          <cell r="H28912">
            <v>46134.681250000001</v>
          </cell>
        </row>
        <row r="28913">
          <cell r="A28913" t="str">
            <v>UCW-27216</v>
          </cell>
          <cell r="B28913" t="str">
            <v>New Catalog Kids Backpacks - 18 SKU's - Little Surprise Box</v>
          </cell>
          <cell r="C28913" t="str">
            <v>CLOSED</v>
          </cell>
          <cell r="D28913" t="str">
            <v>Medium</v>
          </cell>
          <cell r="E28913" t="str">
            <v>netscribes</v>
          </cell>
          <cell r="F28913" t="str">
            <v>Mohd Tahir Shaikh</v>
          </cell>
          <cell r="G28913">
            <v>46084.486805555556</v>
          </cell>
          <cell r="H28913">
            <v>46093.54583333333</v>
          </cell>
        </row>
        <row r="28914">
          <cell r="A28914" t="str">
            <v>UCW-27209</v>
          </cell>
          <cell r="B28914" t="str">
            <v>Tata Versace Crystal Emerald cataloguing 2nd Mar</v>
          </cell>
          <cell r="C28914" t="str">
            <v>CLOSED</v>
          </cell>
          <cell r="D28914" t="str">
            <v>Medium</v>
          </cell>
          <cell r="E28914" t="str">
            <v>netscribes</v>
          </cell>
          <cell r="F28914" t="str">
            <v>Shraddha Dighe</v>
          </cell>
          <cell r="G28914">
            <v>46083.751388888886</v>
          </cell>
          <cell r="H28914">
            <v>46087.563888888886</v>
          </cell>
        </row>
        <row r="28915">
          <cell r="A28915" t="str">
            <v>UCW-27204</v>
          </cell>
          <cell r="B28915" t="str">
            <v>Hoversoul - Batch -4 for cataloging</v>
          </cell>
          <cell r="C28915" t="str">
            <v>CLOSED</v>
          </cell>
          <cell r="D28915" t="str">
            <v>Medium</v>
          </cell>
          <cell r="E28915" t="str">
            <v>netscribes</v>
          </cell>
          <cell r="F28915" t="str">
            <v>Mohd Tahir Shaikh</v>
          </cell>
          <cell r="G28915">
            <v>46083.737500000003</v>
          </cell>
          <cell r="H28915">
            <v>46090.572916666664</v>
          </cell>
        </row>
        <row r="28916">
          <cell r="A28916" t="str">
            <v>UCW-27198</v>
          </cell>
          <cell r="B28916" t="str">
            <v>New Listings - Embryolisse &amp; Temptu</v>
          </cell>
          <cell r="C28916" t="str">
            <v>CLOSED Due to Inactive/Insufficient Information</v>
          </cell>
          <cell r="D28916" t="str">
            <v>Medium</v>
          </cell>
          <cell r="E28916" t="str">
            <v>netscribes</v>
          </cell>
          <cell r="F28916" t="str">
            <v>Shraddha Dighe</v>
          </cell>
          <cell r="G28916">
            <v>46083.697916666664</v>
          </cell>
          <cell r="H28916">
            <v>46104.71597222222</v>
          </cell>
        </row>
        <row r="28917">
          <cell r="A28917" t="str">
            <v>UCW-27194</v>
          </cell>
          <cell r="B28917" t="str">
            <v>Tata Cliq (Feb) - New Product Listing - (21-02-2026)</v>
          </cell>
          <cell r="C28917" t="str">
            <v>CLOSED</v>
          </cell>
          <cell r="D28917" t="str">
            <v>Medium</v>
          </cell>
          <cell r="E28917" t="str">
            <v>netscribes</v>
          </cell>
          <cell r="F28917" t="str">
            <v>Shraddha Dighe</v>
          </cell>
          <cell r="G28917">
            <v>46083.674305555556</v>
          </cell>
          <cell r="H28917">
            <v>46090.579861111109</v>
          </cell>
        </row>
        <row r="28918">
          <cell r="A28918" t="str">
            <v>UCW-27189</v>
          </cell>
          <cell r="B28918" t="str">
            <v>PNG Jewellers_New Batch of Diamond Rings_270</v>
          </cell>
          <cell r="C28918" t="str">
            <v>CLOSED</v>
          </cell>
          <cell r="D28918" t="str">
            <v>Medium</v>
          </cell>
          <cell r="E28918" t="str">
            <v>Chirag Dubal</v>
          </cell>
          <cell r="F28918" t="str">
            <v>Shraddha Dighe</v>
          </cell>
          <cell r="G28918">
            <v>46083.654166666667</v>
          </cell>
          <cell r="H28918">
            <v>46087.546527777777</v>
          </cell>
        </row>
        <row r="28919">
          <cell r="A28919" t="str">
            <v>UCW-27182</v>
          </cell>
          <cell r="B28919" t="str">
            <v>Sqintalk x Tatacliq : New Brand Onboarding Request</v>
          </cell>
          <cell r="C28919" t="str">
            <v>CLOSED Due to Inactive/Insufficient Information</v>
          </cell>
          <cell r="D28919" t="str">
            <v>Medium</v>
          </cell>
          <cell r="E28919" t="str">
            <v>Chirag Dubal</v>
          </cell>
          <cell r="F28919" t="str">
            <v>Shraddha Dighe</v>
          </cell>
          <cell r="G28919">
            <v>46083.628472222219</v>
          </cell>
          <cell r="H28919">
            <v>46120.461111111108</v>
          </cell>
        </row>
        <row r="28920">
          <cell r="A28920" t="str">
            <v>UCW-27169</v>
          </cell>
          <cell r="B28920" t="str">
            <v>RE: Pantaloons/Specimen/Non Apparel/New Listing/SKU 99/Options 81| 27th Feb'2026</v>
          </cell>
          <cell r="C28920" t="str">
            <v>CLOSED</v>
          </cell>
          <cell r="D28920" t="str">
            <v>Medium</v>
          </cell>
          <cell r="E28920" t="str">
            <v>netscribes</v>
          </cell>
          <cell r="F28920" t="str">
            <v>Simi Raichel Zachariah</v>
          </cell>
          <cell r="G28920">
            <v>46083.433333333334</v>
          </cell>
          <cell r="H28920">
            <v>46090.586805555555</v>
          </cell>
        </row>
        <row r="28921">
          <cell r="A28921" t="str">
            <v>UCW-27168</v>
          </cell>
          <cell r="B28921" t="str">
            <v>RE: Pantaloons/Kids wear/apparel/New Listing/SKU 1140/Options 211| 27th Feb'2026</v>
          </cell>
          <cell r="C28921" t="str">
            <v>CLOSED</v>
          </cell>
          <cell r="D28921" t="str">
            <v>Medium</v>
          </cell>
          <cell r="E28921" t="str">
            <v>netscribes</v>
          </cell>
          <cell r="F28921" t="str">
            <v>Simi Raichel Zachariah</v>
          </cell>
          <cell r="G28921">
            <v>46083.429861111108</v>
          </cell>
          <cell r="H28921">
            <v>46095.525000000001</v>
          </cell>
        </row>
        <row r="28922">
          <cell r="A28922" t="str">
            <v>UCW-27161</v>
          </cell>
          <cell r="B28922" t="str">
            <v xml:space="preserve"> WOODLAND FOOTWEAR CUT SIZES NOT GOING LIVE</v>
          </cell>
          <cell r="C28922" t="str">
            <v>CLOSED</v>
          </cell>
          <cell r="D28922" t="str">
            <v>Medium</v>
          </cell>
          <cell r="E28922" t="str">
            <v>netscribes</v>
          </cell>
          <cell r="F28922" t="str">
            <v>Mohd Tahir Shaikh</v>
          </cell>
          <cell r="G28922">
            <v>46082.527083333334</v>
          </cell>
          <cell r="H28922">
            <v>46094.728472222225</v>
          </cell>
        </row>
        <row r="28923">
          <cell r="A28923" t="str">
            <v>UCW-27160</v>
          </cell>
          <cell r="B28923" t="str">
            <v>ENRICH_Yourhappylife- Details updation</v>
          </cell>
          <cell r="C28923" t="str">
            <v>CLOSED</v>
          </cell>
          <cell r="D28923" t="str">
            <v>Medium</v>
          </cell>
          <cell r="E28923" t="str">
            <v>netscribes</v>
          </cell>
          <cell r="F28923" t="str">
            <v>Shraddha Dighe</v>
          </cell>
          <cell r="G28923">
            <v>46082.01666666667</v>
          </cell>
          <cell r="H28923">
            <v>46118.50277777778</v>
          </cell>
        </row>
        <row r="28924">
          <cell r="A28924" t="str">
            <v>UCW-27158</v>
          </cell>
          <cell r="B28924" t="str">
            <v xml:space="preserve"> Tata Cliq Footwear Catalogue- Asics | 26-Feb</v>
          </cell>
          <cell r="C28924" t="str">
            <v>CLOSED</v>
          </cell>
          <cell r="D28924" t="str">
            <v>Medium</v>
          </cell>
          <cell r="E28924" t="str">
            <v>netscribes</v>
          </cell>
          <cell r="F28924" t="str">
            <v>Mohd Tahir Shaikh</v>
          </cell>
          <cell r="G28924">
            <v>46082.009027777778</v>
          </cell>
          <cell r="H28924">
            <v>46091.628472222219</v>
          </cell>
        </row>
        <row r="28925">
          <cell r="A28925" t="str">
            <v>UCW-27156</v>
          </cell>
          <cell r="B28925" t="str">
            <v>Campus x Tata CliQ ~ New Listings_26.02.2026 Batch-17</v>
          </cell>
          <cell r="C28925" t="str">
            <v>CLOSED</v>
          </cell>
          <cell r="D28925" t="str">
            <v>Medium</v>
          </cell>
          <cell r="E28925" t="str">
            <v>netscribes</v>
          </cell>
          <cell r="F28925" t="str">
            <v>Mohd Tahir Shaikh</v>
          </cell>
          <cell r="G28925">
            <v>46081.996527777781</v>
          </cell>
          <cell r="H28925">
            <v>46153.645138888889</v>
          </cell>
        </row>
        <row r="28926">
          <cell r="A28926" t="str">
            <v>UCW-27155</v>
          </cell>
          <cell r="B28926" t="str">
            <v>New SS26 Catalog 192 Jewellery_Biba_19-02-2026</v>
          </cell>
          <cell r="C28926" t="str">
            <v>CLOSED</v>
          </cell>
          <cell r="D28926" t="str">
            <v>Medium</v>
          </cell>
          <cell r="E28926" t="str">
            <v>netscribes</v>
          </cell>
          <cell r="F28926" t="str">
            <v>Shraddha Dighe</v>
          </cell>
          <cell r="G28926">
            <v>46081.993750000001</v>
          </cell>
          <cell r="H28926">
            <v>46087.536111111112</v>
          </cell>
        </row>
        <row r="28927">
          <cell r="A28927" t="str">
            <v>UCW-27153</v>
          </cell>
          <cell r="B28927" t="str">
            <v>ERROR_Catalogue errors for the Multibrands Agency (NETSCRIBES) 28TH FEB_NC</v>
          </cell>
          <cell r="C28927" t="str">
            <v>CLOSED</v>
          </cell>
          <cell r="D28927" t="str">
            <v>Medium</v>
          </cell>
          <cell r="E28927" t="str">
            <v>netscribes</v>
          </cell>
          <cell r="F28927" t="str">
            <v>Sushma Ram</v>
          </cell>
          <cell r="G28927">
            <v>46081.98541666667</v>
          </cell>
          <cell r="H28927">
            <v>46087.557638888888</v>
          </cell>
        </row>
        <row r="28928">
          <cell r="A28928" t="str">
            <v>UCW-27141</v>
          </cell>
          <cell r="B28928" t="str">
            <v>24 Mens Articles || New Listing For ATESBER || TataCliq</v>
          </cell>
          <cell r="C28928" t="str">
            <v>CLOSED</v>
          </cell>
          <cell r="D28928" t="str">
            <v>Medium</v>
          </cell>
          <cell r="E28928" t="str">
            <v>netscribes</v>
          </cell>
          <cell r="F28928" t="str">
            <v>Mohd Tahir Shaikh</v>
          </cell>
          <cell r="G28928">
            <v>46081.57916666667</v>
          </cell>
          <cell r="H28928">
            <v>46092.51458333333</v>
          </cell>
        </row>
        <row r="28929">
          <cell r="A28929" t="str">
            <v>UCW-27139</v>
          </cell>
          <cell r="B28929" t="str">
            <v>Gulabo &amp; Arihant (Everyday) Collection Catalog for Tata Cliq.</v>
          </cell>
          <cell r="C28929" t="str">
            <v>CLOSED</v>
          </cell>
          <cell r="D28929" t="str">
            <v>Medium</v>
          </cell>
          <cell r="E28929" t="str">
            <v>netscribes</v>
          </cell>
          <cell r="F28929" t="str">
            <v>Shraddha Dighe</v>
          </cell>
          <cell r="G28929">
            <v>46081.520138888889</v>
          </cell>
          <cell r="H28929">
            <v>46086.494444444441</v>
          </cell>
        </row>
        <row r="28930">
          <cell r="A28930" t="str">
            <v>UCW-27138</v>
          </cell>
          <cell r="B28930" t="str">
            <v>CLONE - TATACLIQ NEW LISTING OUD NIRVANA AND OUD ON THE ROCKS</v>
          </cell>
          <cell r="C28930" t="str">
            <v>CLOSED</v>
          </cell>
          <cell r="D28930" t="str">
            <v>Medium</v>
          </cell>
          <cell r="F28930" t="str">
            <v>Shraddha Dighe</v>
          </cell>
          <cell r="G28930">
            <v>46081.500694444447</v>
          </cell>
          <cell r="H28930">
            <v>46083.520138888889</v>
          </cell>
        </row>
        <row r="28931">
          <cell r="A28931" t="str">
            <v>UCW-27137</v>
          </cell>
          <cell r="B28931" t="str">
            <v>Forest Essentials- SNC 45gm- Tata</v>
          </cell>
          <cell r="C28931" t="str">
            <v>CLOSED</v>
          </cell>
          <cell r="D28931" t="str">
            <v>Medium</v>
          </cell>
          <cell r="E28931" t="str">
            <v>netscribes</v>
          </cell>
          <cell r="F28931" t="str">
            <v>Shraddha Dighe</v>
          </cell>
          <cell r="G28931">
            <v>46081.463888888888</v>
          </cell>
          <cell r="H28931">
            <v>46083.49722222222</v>
          </cell>
        </row>
        <row r="28932">
          <cell r="A28932" t="str">
            <v>UCW-27136</v>
          </cell>
          <cell r="B28932" t="str">
            <v>ENRICH_Creative Update - Tata</v>
          </cell>
          <cell r="C28932" t="str">
            <v>CLOSED</v>
          </cell>
          <cell r="D28932" t="str">
            <v>Medium</v>
          </cell>
          <cell r="E28932" t="str">
            <v>netscribes</v>
          </cell>
          <cell r="F28932" t="str">
            <v>Shraddha Dighe</v>
          </cell>
          <cell r="G28932">
            <v>46081.461805555555</v>
          </cell>
          <cell r="H28932">
            <v>46083.525694444441</v>
          </cell>
        </row>
        <row r="28933">
          <cell r="A28933" t="str">
            <v>UCW-27135</v>
          </cell>
          <cell r="B28933" t="str">
            <v>ENRICH_Soundarya PDP update - Tata</v>
          </cell>
          <cell r="C28933" t="str">
            <v>CLOSED</v>
          </cell>
          <cell r="D28933" t="str">
            <v>Medium</v>
          </cell>
          <cell r="E28933" t="str">
            <v>netscribes</v>
          </cell>
          <cell r="F28933" t="str">
            <v>Shraddha Dighe</v>
          </cell>
          <cell r="G28933">
            <v>46081.460416666669</v>
          </cell>
          <cell r="H28933">
            <v>46083.452777777777</v>
          </cell>
        </row>
        <row r="28934">
          <cell r="A28934" t="str">
            <v>UCW-27131</v>
          </cell>
          <cell r="B28934" t="str">
            <v>RE: Pantaloons/Kids/Non Apparel Footwear/New Listing/SKU 42/Options 7| 27th Feb'2026</v>
          </cell>
          <cell r="C28934" t="str">
            <v>CLOSED</v>
          </cell>
          <cell r="D28934" t="str">
            <v>Medium</v>
          </cell>
          <cell r="E28934" t="str">
            <v>netscribes</v>
          </cell>
          <cell r="F28934" t="str">
            <v>Simi Raichel Zachariah</v>
          </cell>
          <cell r="G28934">
            <v>46080.79791666667</v>
          </cell>
          <cell r="H28934">
            <v>46086.493750000001</v>
          </cell>
        </row>
        <row r="28935">
          <cell r="A28935" t="str">
            <v>UCW-27127</v>
          </cell>
          <cell r="B28935" t="str">
            <v>RE: Pantaloons/Men Women/Non Apparel Footwear/New Listing/SKU 155/Options 27| 27th Feb'2026</v>
          </cell>
          <cell r="C28935" t="str">
            <v>CLOSED</v>
          </cell>
          <cell r="D28935" t="str">
            <v>Medium</v>
          </cell>
          <cell r="E28935" t="str">
            <v>netscribes</v>
          </cell>
          <cell r="F28935" t="str">
            <v>Simi Raichel Zachariah</v>
          </cell>
          <cell r="G28935">
            <v>46080.763888888891</v>
          </cell>
          <cell r="H28935">
            <v>46087.53125</v>
          </cell>
        </row>
        <row r="28936">
          <cell r="A28936" t="str">
            <v>UCW-27123</v>
          </cell>
          <cell r="B28936" t="str">
            <v>PUMA Footwear 124130 &amp; 125381 New Listing 25-02-2026</v>
          </cell>
          <cell r="C28936" t="str">
            <v>CLOSED</v>
          </cell>
          <cell r="D28936" t="str">
            <v>Medium</v>
          </cell>
          <cell r="E28936" t="str">
            <v>netscribes</v>
          </cell>
          <cell r="F28936" t="str">
            <v>Mohd Tahir Shaikh</v>
          </cell>
          <cell r="G28936">
            <v>46080.676388888889</v>
          </cell>
          <cell r="H28936">
            <v>46108.616666666669</v>
          </cell>
        </row>
        <row r="28937">
          <cell r="A28937" t="str">
            <v>UCW-27121</v>
          </cell>
          <cell r="B28937" t="str">
            <v>Hoversoul - Batch -3 for cataloging</v>
          </cell>
          <cell r="C28937" t="str">
            <v>CLOSED</v>
          </cell>
          <cell r="D28937" t="str">
            <v>Medium</v>
          </cell>
          <cell r="E28937" t="str">
            <v>netscribes</v>
          </cell>
          <cell r="F28937" t="str">
            <v>Mohd Tahir Shaikh</v>
          </cell>
          <cell r="G28937">
            <v>46080.642361111109</v>
          </cell>
          <cell r="H28937">
            <v>46085.61041666667</v>
          </cell>
        </row>
        <row r="28938">
          <cell r="A28938" t="str">
            <v>UCW-27120</v>
          </cell>
          <cell r="B28938" t="str">
            <v>Kidsville-New Catalog-25-FEB-2026- Slave Id -126520-GGN</v>
          </cell>
          <cell r="C28938" t="str">
            <v>CLOSED</v>
          </cell>
          <cell r="D28938" t="str">
            <v>Medium</v>
          </cell>
          <cell r="E28938" t="str">
            <v>netscribes</v>
          </cell>
          <cell r="F28938" t="str">
            <v>Mohd Tahir Shaikh</v>
          </cell>
          <cell r="G28938">
            <v>46080.632638888892</v>
          </cell>
          <cell r="H28938">
            <v>46085.606944444444</v>
          </cell>
        </row>
        <row r="28939">
          <cell r="A28939" t="str">
            <v>UCW-27111</v>
          </cell>
          <cell r="B28939" t="str">
            <v>Axe RO Listing</v>
          </cell>
          <cell r="C28939" t="str">
            <v>CLOSED Due to Inactive/Insufficient Information</v>
          </cell>
          <cell r="D28939" t="str">
            <v>Medium</v>
          </cell>
          <cell r="E28939" t="str">
            <v>netscribes</v>
          </cell>
          <cell r="F28939" t="str">
            <v>Shraddha Dighe</v>
          </cell>
          <cell r="G28939">
            <v>46080.6</v>
          </cell>
          <cell r="H28939">
            <v>46093.547222222223</v>
          </cell>
        </row>
        <row r="28940">
          <cell r="A28940" t="str">
            <v>UCW-27109</v>
          </cell>
          <cell r="B28940" t="str">
            <v>Colors Queen || Makeup || 129094 || 09-02-2026</v>
          </cell>
          <cell r="C28940" t="str">
            <v>CLOSED Due to Inactive/Insufficient Information</v>
          </cell>
          <cell r="D28940" t="str">
            <v>Medium</v>
          </cell>
          <cell r="E28940" t="str">
            <v>netscribes</v>
          </cell>
          <cell r="F28940" t="str">
            <v>Shraddha Dighe</v>
          </cell>
          <cell r="G28940">
            <v>46080.595833333333</v>
          </cell>
          <cell r="H28940">
            <v>46093.548611111109</v>
          </cell>
        </row>
        <row r="28941">
          <cell r="A28941" t="str">
            <v>UCW-27108</v>
          </cell>
          <cell r="B28941" t="str">
            <v xml:space="preserve">Hoversoul Batch -2 </v>
          </cell>
          <cell r="C28941" t="str">
            <v>CLOSED</v>
          </cell>
          <cell r="D28941" t="str">
            <v>Medium</v>
          </cell>
          <cell r="E28941" t="str">
            <v>netscribes</v>
          </cell>
          <cell r="F28941" t="str">
            <v>Mohd Tahir Shaikh</v>
          </cell>
          <cell r="G28941">
            <v>46080.571527777778</v>
          </cell>
          <cell r="H28941">
            <v>46085.592361111114</v>
          </cell>
        </row>
        <row r="28942">
          <cell r="A28942" t="str">
            <v>UCW-27106</v>
          </cell>
          <cell r="B28942" t="str">
            <v>CLONE - Request to Add New Listings; Tata CLiQ</v>
          </cell>
          <cell r="C28942" t="str">
            <v>CLOSED</v>
          </cell>
          <cell r="D28942" t="str">
            <v>Medium</v>
          </cell>
          <cell r="E28942" t="str">
            <v>netscribes</v>
          </cell>
          <cell r="F28942" t="str">
            <v>netscribes</v>
          </cell>
          <cell r="G28942">
            <v>46080.547222222223</v>
          </cell>
          <cell r="H28942">
            <v>46087.59097222222</v>
          </cell>
        </row>
        <row r="28943">
          <cell r="A28943" t="str">
            <v>UCW-27084</v>
          </cell>
          <cell r="B28943" t="str">
            <v>Enrich_RE: MNY | PDP Image Updates 2 | TATACLIQ</v>
          </cell>
          <cell r="C28943" t="str">
            <v>CLOSED</v>
          </cell>
          <cell r="D28943" t="str">
            <v>Medium</v>
          </cell>
          <cell r="E28943" t="str">
            <v>netscribes</v>
          </cell>
          <cell r="F28943" t="str">
            <v>Simi Raichel Zachariah</v>
          </cell>
          <cell r="G28943">
            <v>46080.419444444444</v>
          </cell>
          <cell r="H28943">
            <v>46085.488888888889</v>
          </cell>
        </row>
        <row r="28944">
          <cell r="A28944" t="str">
            <v>UCW-27083</v>
          </cell>
          <cell r="B28944" t="str">
            <v>RE: MNY Lips | Lifter Honey Listing | TATACLIQ</v>
          </cell>
          <cell r="C28944" t="str">
            <v>CLOSED</v>
          </cell>
          <cell r="D28944" t="str">
            <v>Medium</v>
          </cell>
          <cell r="E28944" t="str">
            <v>netscribes</v>
          </cell>
          <cell r="F28944" t="str">
            <v>Simi Raichel Zachariah</v>
          </cell>
          <cell r="G28944">
            <v>46080.001388888886</v>
          </cell>
          <cell r="H28944">
            <v>46086.642361111109</v>
          </cell>
        </row>
        <row r="28945">
          <cell r="A28945" t="str">
            <v>UCW-27081</v>
          </cell>
          <cell r="B28945" t="str">
            <v>RE: Styles Migration to Tata Cliq WB Account - 18-02-2026</v>
          </cell>
          <cell r="C28945" t="str">
            <v>CLOSED</v>
          </cell>
          <cell r="D28945" t="str">
            <v>Medium</v>
          </cell>
          <cell r="E28945" t="str">
            <v>netscribes</v>
          </cell>
          <cell r="F28945" t="str">
            <v>Simi Raichel Zachariah</v>
          </cell>
          <cell r="G28945">
            <v>46079.995833333334</v>
          </cell>
          <cell r="H28945">
            <v>46127.586111111108</v>
          </cell>
        </row>
        <row r="28946">
          <cell r="A28946" t="str">
            <v>UCW-27077</v>
          </cell>
          <cell r="B28946" t="str">
            <v>Enrich_Re: Libas Apparel 127532 25-02-2026 (IMAGE ADDITION)</v>
          </cell>
          <cell r="C28946" t="str">
            <v>CLOSED</v>
          </cell>
          <cell r="D28946" t="str">
            <v>Medium</v>
          </cell>
          <cell r="E28946" t="str">
            <v>netscribes</v>
          </cell>
          <cell r="F28946" t="str">
            <v>Juilee Jadhav</v>
          </cell>
          <cell r="G28946">
            <v>46079.799305555556</v>
          </cell>
          <cell r="H28946">
            <v>46085.436805555553</v>
          </cell>
        </row>
        <row r="28947">
          <cell r="A28947" t="str">
            <v>UCW-27075</v>
          </cell>
          <cell r="B28947" t="str">
            <v>Tata Cliq-adidas DTC|Footwear| Attributes_29-01-26</v>
          </cell>
          <cell r="C28947" t="str">
            <v>CLOSED</v>
          </cell>
          <cell r="D28947" t="str">
            <v>Medium</v>
          </cell>
          <cell r="E28947" t="str">
            <v>netscribes</v>
          </cell>
          <cell r="F28947" t="str">
            <v>netscribes</v>
          </cell>
          <cell r="G28947">
            <v>46079.786805555559</v>
          </cell>
          <cell r="H28947">
            <v>46093.549305555556</v>
          </cell>
        </row>
        <row r="28948">
          <cell r="A28948" t="str">
            <v>UCW-27063</v>
          </cell>
          <cell r="B28948" t="str">
            <v>ERROR_Catalogue errors for the Multibrands Agency (NETSCRIBE) 26TH FEB_NC</v>
          </cell>
          <cell r="C28948" t="str">
            <v>CLOSED</v>
          </cell>
          <cell r="D28948" t="str">
            <v>Medium</v>
          </cell>
          <cell r="E28948" t="str">
            <v>netscribes</v>
          </cell>
          <cell r="F28948" t="str">
            <v>Sushma Ram</v>
          </cell>
          <cell r="G28948">
            <v>46079.711111111108</v>
          </cell>
          <cell r="H28948">
            <v>46085.579861111109</v>
          </cell>
        </row>
        <row r="28949">
          <cell r="A28949" t="str">
            <v>UCW-27059</v>
          </cell>
          <cell r="B28949" t="str">
            <v>Giva | Silver Jewellery | 125927 | 11-02-2026 (71 Skus) - High Priority</v>
          </cell>
          <cell r="C28949" t="str">
            <v>CLOSED</v>
          </cell>
          <cell r="D28949" t="str">
            <v>Medium</v>
          </cell>
          <cell r="E28949" t="str">
            <v>netscribes</v>
          </cell>
          <cell r="F28949" t="str">
            <v>Shraddha Dighe</v>
          </cell>
          <cell r="G28949">
            <v>46079.67291666667</v>
          </cell>
          <cell r="H28949">
            <v>46085.583333333336</v>
          </cell>
        </row>
        <row r="28950">
          <cell r="A28950" t="str">
            <v>UCW-27052</v>
          </cell>
          <cell r="B28950" t="str">
            <v>Kitbag listing file (SC:129280)</v>
          </cell>
          <cell r="C28950" t="str">
            <v>CLOSED</v>
          </cell>
          <cell r="D28950" t="str">
            <v>Medium</v>
          </cell>
          <cell r="E28950" t="str">
            <v>netscribes</v>
          </cell>
          <cell r="F28950" t="str">
            <v>Mohd Tahir Shaikh</v>
          </cell>
          <cell r="G28950">
            <v>46079.604861111111</v>
          </cell>
          <cell r="H28950">
            <v>46085.565972222219</v>
          </cell>
        </row>
        <row r="28951">
          <cell r="A28951" t="str">
            <v>UCW-27050</v>
          </cell>
          <cell r="B28951" t="str">
            <v>CLONE - TataCliq New listings 07/02/26</v>
          </cell>
          <cell r="C28951" t="str">
            <v>CLOSED</v>
          </cell>
          <cell r="D28951" t="str">
            <v>Medium</v>
          </cell>
          <cell r="E28951" t="str">
            <v>netscribes</v>
          </cell>
          <cell r="F28951" t="str">
            <v>netscribes</v>
          </cell>
          <cell r="G28951">
            <v>46079.599305555559</v>
          </cell>
          <cell r="H28951">
            <v>46083.561805555553</v>
          </cell>
        </row>
        <row r="28952">
          <cell r="A28952" t="str">
            <v>UCW-27043</v>
          </cell>
          <cell r="B28952" t="str">
            <v>Enrich_Axis Set of 3 Luggage Image Update | Tatacliq</v>
          </cell>
          <cell r="C28952" t="str">
            <v>CLOSED</v>
          </cell>
          <cell r="D28952" t="str">
            <v>Medium</v>
          </cell>
          <cell r="E28952" t="str">
            <v>netscribes</v>
          </cell>
          <cell r="F28952" t="str">
            <v>Juilee Jadhav</v>
          </cell>
          <cell r="G28952">
            <v>46079.543749999997</v>
          </cell>
          <cell r="H28952">
            <v>46083.544444444444</v>
          </cell>
        </row>
        <row r="28953">
          <cell r="A28953" t="str">
            <v>UCW-27039</v>
          </cell>
          <cell r="B28953" t="str">
            <v>PUMA Accessory, Apparel &amp; Footwear Migration of Articles from Seller 124130 to 125381 (24th Feb 2026)</v>
          </cell>
          <cell r="C28953" t="str">
            <v>CLOSED</v>
          </cell>
          <cell r="D28953" t="str">
            <v>Medium</v>
          </cell>
          <cell r="E28953" t="str">
            <v>netscribes</v>
          </cell>
          <cell r="F28953" t="str">
            <v>Mohd Tahir Shaikh</v>
          </cell>
          <cell r="G28953">
            <v>46079.494444444441</v>
          </cell>
          <cell r="H28953">
            <v>46156.826388888891</v>
          </cell>
        </row>
        <row r="28954">
          <cell r="A28954" t="str">
            <v>UCW-27025</v>
          </cell>
          <cell r="B28954" t="str">
            <v>ENRICH_Updated Photos For Jhablas</v>
          </cell>
          <cell r="C28954" t="str">
            <v>CLOSED</v>
          </cell>
          <cell r="D28954" t="str">
            <v>Medium</v>
          </cell>
          <cell r="E28954" t="str">
            <v>netscribes</v>
          </cell>
          <cell r="F28954" t="str">
            <v>Mohd Tahir Shaikh</v>
          </cell>
          <cell r="G28954">
            <v>46079.42083333333</v>
          </cell>
          <cell r="H28954">
            <v>46087.585416666669</v>
          </cell>
        </row>
        <row r="28955">
          <cell r="A28955" t="str">
            <v>UCW-27023</v>
          </cell>
          <cell r="B28955" t="str">
            <v>MINIKLUB NON-APPAREL LOT-1 11.02.26 - Kids Accessories</v>
          </cell>
          <cell r="C28955" t="str">
            <v>CLOSED</v>
          </cell>
          <cell r="D28955" t="str">
            <v>Medium</v>
          </cell>
          <cell r="E28955" t="str">
            <v>netscribes</v>
          </cell>
          <cell r="F28955" t="str">
            <v>Mohd Tahir Shaikh</v>
          </cell>
          <cell r="G28955">
            <v>46079.414583333331</v>
          </cell>
          <cell r="H28955">
            <v>46087.519444444442</v>
          </cell>
        </row>
        <row r="28956">
          <cell r="A28956" t="str">
            <v>UCW-27021</v>
          </cell>
          <cell r="B28956" t="str">
            <v>MINIKLUB NON-APPAREL (LOT-3) 12.02.26 - Kids Toy</v>
          </cell>
          <cell r="C28956" t="str">
            <v>CLOSED</v>
          </cell>
          <cell r="D28956" t="str">
            <v>Medium</v>
          </cell>
          <cell r="E28956" t="str">
            <v>netscribes</v>
          </cell>
          <cell r="F28956" t="str">
            <v>Mohd Tahir Shaikh</v>
          </cell>
          <cell r="G28956">
            <v>46079.410416666666</v>
          </cell>
          <cell r="H28956">
            <v>46111.43472222222</v>
          </cell>
        </row>
        <row r="28957">
          <cell r="A28957" t="str">
            <v>UCW-27019</v>
          </cell>
          <cell r="B28957" t="str">
            <v>CLONE - CLONE - Beauty - New brand cataloguing - Forest Hill - 1 Aug</v>
          </cell>
          <cell r="C28957" t="str">
            <v>CLOSED Due to Inactive/Insufficient Information</v>
          </cell>
          <cell r="D28957" t="str">
            <v>Medium</v>
          </cell>
          <cell r="E28957" t="str">
            <v>netscribes</v>
          </cell>
          <cell r="F28957" t="str">
            <v>netscribes</v>
          </cell>
          <cell r="G28957">
            <v>46079.393750000003</v>
          </cell>
          <cell r="H28957">
            <v>46093.55</v>
          </cell>
        </row>
        <row r="28958">
          <cell r="A28958" t="str">
            <v>UCW-27017</v>
          </cell>
          <cell r="B28958" t="str">
            <v>CLONE - Skechers Add now file for listing</v>
          </cell>
          <cell r="C28958" t="str">
            <v>CLOSED Due to Inactive/Insufficient Information</v>
          </cell>
          <cell r="D28958" t="str">
            <v>Medium</v>
          </cell>
          <cell r="E28958" t="str">
            <v>netscribes</v>
          </cell>
          <cell r="F28958" t="str">
            <v>Reagan D’souza</v>
          </cell>
          <cell r="G28958">
            <v>46078.837500000001</v>
          </cell>
          <cell r="H28958">
            <v>46079.47152777778</v>
          </cell>
        </row>
        <row r="28959">
          <cell r="A28959" t="str">
            <v>UCW-27016</v>
          </cell>
          <cell r="B28959" t="str">
            <v>Error_Skechers Add now file for listing</v>
          </cell>
          <cell r="C28959" t="str">
            <v>CLOSED</v>
          </cell>
          <cell r="D28959" t="str">
            <v>Medium</v>
          </cell>
          <cell r="E28959" t="str">
            <v>netscribes</v>
          </cell>
          <cell r="F28959" t="str">
            <v>Reagan D’souza</v>
          </cell>
          <cell r="G28959">
            <v>46078.837500000001</v>
          </cell>
          <cell r="H28959">
            <v>46084.588888888888</v>
          </cell>
        </row>
        <row r="28960">
          <cell r="A28960" t="str">
            <v>UCW-27015</v>
          </cell>
          <cell r="B28960" t="str">
            <v>Eego Italy Footwear New Catalog // Tata Cliq Seller Code - 128558 // Dated 06-02-2026</v>
          </cell>
          <cell r="C28960" t="str">
            <v>CLOSED Due to Inactive/Insufficient Information</v>
          </cell>
          <cell r="D28960" t="str">
            <v>Medium</v>
          </cell>
          <cell r="E28960" t="str">
            <v>netscribes</v>
          </cell>
          <cell r="F28960" t="str">
            <v>netscribes</v>
          </cell>
          <cell r="G28960">
            <v>46078.824999999997</v>
          </cell>
          <cell r="H28960">
            <v>46093.550694444442</v>
          </cell>
        </row>
        <row r="28961">
          <cell r="A28961" t="str">
            <v>UCW-27013</v>
          </cell>
          <cell r="B28961" t="str">
            <v>LUSH - Cataloguing Thread Feb'26</v>
          </cell>
          <cell r="C28961" t="str">
            <v>CLOSED Due to Inactive/Insufficient Information</v>
          </cell>
          <cell r="D28961" t="str">
            <v>Medium</v>
          </cell>
          <cell r="E28961" t="str">
            <v>netscribes</v>
          </cell>
          <cell r="F28961" t="str">
            <v>Shraddha Dighe</v>
          </cell>
          <cell r="G28961">
            <v>46078.818749999999</v>
          </cell>
          <cell r="H28961">
            <v>46137.868055555555</v>
          </cell>
        </row>
        <row r="28962">
          <cell r="A28962" t="str">
            <v>UCW-27012</v>
          </cell>
          <cell r="B28962" t="str">
            <v>ENRICH_Images Update- 25th Feb</v>
          </cell>
          <cell r="C28962" t="str">
            <v>CLOSED</v>
          </cell>
          <cell r="D28962" t="str">
            <v>Medium</v>
          </cell>
          <cell r="E28962" t="str">
            <v>netscribes</v>
          </cell>
          <cell r="F28962" t="str">
            <v>Shraddha Dighe</v>
          </cell>
          <cell r="G28962">
            <v>46078.8125</v>
          </cell>
          <cell r="H28962">
            <v>46080.474305555559</v>
          </cell>
        </row>
        <row r="28963">
          <cell r="A28963" t="str">
            <v>UCW-27011</v>
          </cell>
          <cell r="B28963" t="str">
            <v>Tata Cliq-Multi Brand-Men's Apparel 13-02-2026</v>
          </cell>
          <cell r="C28963" t="str">
            <v>CLOSED</v>
          </cell>
          <cell r="D28963" t="str">
            <v>Medium</v>
          </cell>
          <cell r="E28963" t="str">
            <v>netscribes</v>
          </cell>
          <cell r="F28963" t="str">
            <v>netscribes</v>
          </cell>
          <cell r="G28963">
            <v>46078.809027777781</v>
          </cell>
          <cell r="H28963">
            <v>46093.551388888889</v>
          </cell>
        </row>
        <row r="28964">
          <cell r="A28964" t="str">
            <v>UCW-27008</v>
          </cell>
          <cell r="B28964" t="str">
            <v>Error_Adidas Sell now_NC</v>
          </cell>
          <cell r="C28964" t="str">
            <v>CLOSED</v>
          </cell>
          <cell r="D28964" t="str">
            <v>Medium</v>
          </cell>
          <cell r="E28964" t="str">
            <v>netscribes</v>
          </cell>
          <cell r="F28964" t="str">
            <v>Reagan D’souza</v>
          </cell>
          <cell r="G28964">
            <v>46078.770833333336</v>
          </cell>
          <cell r="H28964">
            <v>46079.580555555556</v>
          </cell>
        </row>
        <row r="28965">
          <cell r="A28965" t="str">
            <v>UCW-27005</v>
          </cell>
          <cell r="B28965" t="str">
            <v>Tata Cliq-Multi Brand-Men's Apparel 25-02-2026</v>
          </cell>
          <cell r="C28965" t="str">
            <v>CLOSED</v>
          </cell>
          <cell r="D28965" t="str">
            <v>Medium</v>
          </cell>
          <cell r="E28965" t="str">
            <v>netscribes</v>
          </cell>
          <cell r="F28965" t="str">
            <v>Simi Raichel Zachariah</v>
          </cell>
          <cell r="G28965">
            <v>46078.757638888892</v>
          </cell>
          <cell r="H28965">
            <v>46085.556944444441</v>
          </cell>
        </row>
        <row r="28966">
          <cell r="A28966" t="str">
            <v>UCW-27003</v>
          </cell>
          <cell r="B28966" t="str">
            <v>Enrich_Allo + Tope + 128104 + 23 Feb, 2026</v>
          </cell>
          <cell r="C28966" t="str">
            <v>CLOSED</v>
          </cell>
          <cell r="D28966" t="str">
            <v>Medium</v>
          </cell>
          <cell r="E28966" t="str">
            <v>netscribes</v>
          </cell>
          <cell r="F28966" t="str">
            <v>Juilee Jadhav</v>
          </cell>
          <cell r="G28966">
            <v>46078.736111111109</v>
          </cell>
          <cell r="H28966">
            <v>46080.578472222223</v>
          </cell>
        </row>
        <row r="28967">
          <cell r="A28967" t="str">
            <v>UCW-26994</v>
          </cell>
          <cell r="B28967" t="str">
            <v>Enrich_Flex Chair Catalogue Revision</v>
          </cell>
          <cell r="C28967" t="str">
            <v>CLOSED</v>
          </cell>
          <cell r="D28967" t="str">
            <v>Medium</v>
          </cell>
          <cell r="E28967" t="str">
            <v>netscribes</v>
          </cell>
          <cell r="F28967" t="str">
            <v>Juilee Jadhav</v>
          </cell>
          <cell r="G28967">
            <v>46078.695833333331</v>
          </cell>
          <cell r="H28967">
            <v>46080.565972222219</v>
          </cell>
        </row>
        <row r="28968">
          <cell r="A28968" t="str">
            <v>UCW-26992</v>
          </cell>
          <cell r="B28968" t="str">
            <v>ENRICH_Expired Assets - JML Festive Campaign</v>
          </cell>
          <cell r="C28968" t="str">
            <v>CLOSED</v>
          </cell>
          <cell r="D28968" t="str">
            <v>Medium</v>
          </cell>
          <cell r="E28968" t="str">
            <v>netscribes</v>
          </cell>
          <cell r="F28968" t="str">
            <v>Shraddha Dighe</v>
          </cell>
          <cell r="G28968">
            <v>46078.689583333333</v>
          </cell>
          <cell r="H28968">
            <v>46079.668055555558</v>
          </cell>
        </row>
        <row r="28969">
          <cell r="A28969" t="str">
            <v>UCW-26984</v>
          </cell>
          <cell r="B28969" t="str">
            <v>Tata Cliq-Reebok Brand-Footwear Men &amp; Women 22-01-2026 - 838 Options</v>
          </cell>
          <cell r="C28969" t="str">
            <v>CLOSED</v>
          </cell>
          <cell r="D28969" t="str">
            <v>Medium</v>
          </cell>
          <cell r="E28969" t="str">
            <v>netscribes</v>
          </cell>
          <cell r="F28969" t="str">
            <v>Mohd Tahir Shaikh</v>
          </cell>
          <cell r="G28969">
            <v>46078.660416666666</v>
          </cell>
          <cell r="H28969">
            <v>46090.739583333336</v>
          </cell>
        </row>
        <row r="28970">
          <cell r="A28970" t="str">
            <v>UCW-26976</v>
          </cell>
          <cell r="B28970" t="str">
            <v>Little Bansi_Category - Apparel_Seller Code - 127012_20th Feb'26</v>
          </cell>
          <cell r="C28970" t="str">
            <v>CLOSED</v>
          </cell>
          <cell r="D28970" t="str">
            <v>Medium</v>
          </cell>
          <cell r="E28970" t="str">
            <v>netscribes</v>
          </cell>
          <cell r="F28970" t="str">
            <v>Mohd Tahir Shaikh</v>
          </cell>
          <cell r="G28970">
            <v>46078.612500000003</v>
          </cell>
          <cell r="H28970">
            <v>46083.511805555558</v>
          </cell>
        </row>
        <row r="28971">
          <cell r="A28971" t="str">
            <v>UCW-26965</v>
          </cell>
          <cell r="B28971" t="str">
            <v>Kids Water Bottles-79 SKU's- Little Surprise Box</v>
          </cell>
          <cell r="C28971" t="str">
            <v>CLOSED Due to Inactive/Insufficient Information</v>
          </cell>
          <cell r="D28971" t="str">
            <v>Medium</v>
          </cell>
          <cell r="E28971" t="str">
            <v>netscribes</v>
          </cell>
          <cell r="F28971" t="str">
            <v>netscribes</v>
          </cell>
          <cell r="G28971">
            <v>46078.561805555553</v>
          </cell>
          <cell r="H28971">
            <v>46093.552083333336</v>
          </cell>
        </row>
        <row r="28972">
          <cell r="A28972" t="str">
            <v>UCW-26964</v>
          </cell>
          <cell r="B28972" t="str">
            <v xml:space="preserve">ENRICH_Tata Updated Content &amp;  PDP images for Top Hair SKUs </v>
          </cell>
          <cell r="C28972" t="str">
            <v>CLOSED</v>
          </cell>
          <cell r="D28972" t="str">
            <v>Medium</v>
          </cell>
          <cell r="E28972" t="str">
            <v>netscribes</v>
          </cell>
          <cell r="F28972" t="str">
            <v>Shraddha Dighe</v>
          </cell>
          <cell r="G28972">
            <v>46078.550694444442</v>
          </cell>
          <cell r="H28972">
            <v>46079.65625</v>
          </cell>
        </row>
        <row r="28973">
          <cell r="A28973" t="str">
            <v>UCW-26960</v>
          </cell>
          <cell r="B28973" t="str">
            <v>Clone - Pantaloons/Specimen/Non Apparel/New Listing/SKU 30/Options 24| 13th Jan'2026</v>
          </cell>
          <cell r="C28973" t="str">
            <v>CLOSED</v>
          </cell>
          <cell r="D28973" t="str">
            <v>Medium</v>
          </cell>
          <cell r="E28973" t="str">
            <v>netscribes</v>
          </cell>
          <cell r="F28973" t="str">
            <v>netscribes</v>
          </cell>
          <cell r="G28973">
            <v>46078.524305555555</v>
          </cell>
          <cell r="H28973">
            <v>46079.618055555555</v>
          </cell>
        </row>
        <row r="28974">
          <cell r="A28974" t="str">
            <v>UCW-26952</v>
          </cell>
          <cell r="B28974" t="str">
            <v>Earrings category file for Listing in TATA CLIQ</v>
          </cell>
          <cell r="C28974" t="str">
            <v>CLOSED</v>
          </cell>
          <cell r="D28974" t="str">
            <v>Medium</v>
          </cell>
          <cell r="E28974" t="str">
            <v>netscribes</v>
          </cell>
          <cell r="F28974" t="str">
            <v>Shraddha Dighe</v>
          </cell>
          <cell r="G28974">
            <v>46078.486111111109</v>
          </cell>
          <cell r="H28974">
            <v>46083.511805555558</v>
          </cell>
        </row>
        <row r="28975">
          <cell r="A28975" t="str">
            <v>UCW-26940</v>
          </cell>
          <cell r="B28975" t="str">
            <v>Clone - Request for Addition of 22 SKUs (Total 270 Barcodes) on Tata CLiQ Portal</v>
          </cell>
          <cell r="C28975" t="str">
            <v>CLOSED</v>
          </cell>
          <cell r="D28975" t="str">
            <v>Medium</v>
          </cell>
          <cell r="E28975" t="str">
            <v>netscribes</v>
          </cell>
          <cell r="F28975" t="str">
            <v>netscribes</v>
          </cell>
          <cell r="G28975">
            <v>46077.829861111109</v>
          </cell>
          <cell r="H28975">
            <v>46085.536805555559</v>
          </cell>
        </row>
        <row r="28976">
          <cell r="A28976" t="str">
            <v>UCW-26935</v>
          </cell>
          <cell r="B28976" t="str">
            <v>Error_Incorrect Product Dispatched | Daily Life Forever52</v>
          </cell>
          <cell r="C28976" t="str">
            <v>CLOSED</v>
          </cell>
          <cell r="D28976" t="str">
            <v>Medium</v>
          </cell>
          <cell r="E28976" t="str">
            <v>netscribes</v>
          </cell>
          <cell r="F28976" t="str">
            <v>Reagan D’souza</v>
          </cell>
          <cell r="G28976">
            <v>46077.763888888891</v>
          </cell>
          <cell r="H28976">
            <v>46080.793055555558</v>
          </cell>
        </row>
        <row r="28977">
          <cell r="A28977" t="str">
            <v>UCW-26932</v>
          </cell>
          <cell r="B28977" t="str">
            <v>realme | Gadgets | 125489 | 23rd Feb- Sell Now</v>
          </cell>
          <cell r="C28977" t="str">
            <v>CLOSED</v>
          </cell>
          <cell r="D28977" t="str">
            <v>Medium</v>
          </cell>
          <cell r="E28977" t="str">
            <v>netscribes</v>
          </cell>
          <cell r="F28977" t="str">
            <v>Juilee Jadhav</v>
          </cell>
          <cell r="G28977">
            <v>46077.759027777778</v>
          </cell>
          <cell r="H28977">
            <v>46078.536111111112</v>
          </cell>
        </row>
        <row r="28978">
          <cell r="A28978" t="str">
            <v>UCW-26930</v>
          </cell>
          <cell r="B28978" t="str">
            <v>Enrich_RE: MNY | PDP Image Updates | TATACLIQ</v>
          </cell>
          <cell r="C28978" t="str">
            <v>CLOSED</v>
          </cell>
          <cell r="D28978" t="str">
            <v>Medium</v>
          </cell>
          <cell r="E28978" t="str">
            <v>netscribes</v>
          </cell>
          <cell r="F28978" t="str">
            <v>Simi Raichel Zachariah</v>
          </cell>
          <cell r="G28978">
            <v>46077.750694444447</v>
          </cell>
          <cell r="H28978">
            <v>46080.785416666666</v>
          </cell>
        </row>
        <row r="28979">
          <cell r="A28979" t="str">
            <v>UCW-26923</v>
          </cell>
          <cell r="B28979" t="str">
            <v>RE: Tata Cliq-Multi Brand-Women's Apparel 20-02-2026</v>
          </cell>
          <cell r="C28979" t="str">
            <v>CLOSED</v>
          </cell>
          <cell r="D28979" t="str">
            <v>Medium</v>
          </cell>
          <cell r="E28979" t="str">
            <v>netscribes</v>
          </cell>
          <cell r="F28979" t="str">
            <v>netscribes</v>
          </cell>
          <cell r="G28979">
            <v>46077.734027777777</v>
          </cell>
          <cell r="H28979">
            <v>46078.615972222222</v>
          </cell>
        </row>
        <row r="28980">
          <cell r="A28980" t="str">
            <v>UCW-26919</v>
          </cell>
          <cell r="B28980" t="str">
            <v>RE: Pilgrim&lt;&gt;Tata Cliq: New Listing</v>
          </cell>
          <cell r="C28980" t="str">
            <v>CLOSED</v>
          </cell>
          <cell r="D28980" t="str">
            <v>Medium</v>
          </cell>
          <cell r="E28980" t="str">
            <v>netscribes</v>
          </cell>
          <cell r="F28980" t="str">
            <v>Simi Raichel Zachariah</v>
          </cell>
          <cell r="G28980">
            <v>46077.711805555555</v>
          </cell>
          <cell r="H28980">
            <v>46079.59097222222</v>
          </cell>
        </row>
        <row r="28981">
          <cell r="A28981" t="str">
            <v>UCW-26906</v>
          </cell>
          <cell r="B28981" t="str">
            <v>Enrich_Re: Tatacliq Partial Updates : 23.02.2026</v>
          </cell>
          <cell r="C28981" t="str">
            <v>CLOSED</v>
          </cell>
          <cell r="D28981" t="str">
            <v>Medium</v>
          </cell>
          <cell r="E28981" t="str">
            <v>netscribes</v>
          </cell>
          <cell r="F28981" t="str">
            <v>Juilee Jadhav</v>
          </cell>
          <cell r="G28981">
            <v>46077.65902777778</v>
          </cell>
          <cell r="H28981">
            <v>46080.78402777778</v>
          </cell>
        </row>
        <row r="28982">
          <cell r="A28982" t="str">
            <v>UCW-26900</v>
          </cell>
          <cell r="B28982" t="str">
            <v>210 Articles || New Listing For INC5 || TataCliq</v>
          </cell>
          <cell r="C28982" t="str">
            <v>CLOSED</v>
          </cell>
          <cell r="D28982" t="str">
            <v>Medium</v>
          </cell>
          <cell r="E28982" t="str">
            <v>netscribes</v>
          </cell>
          <cell r="F28982" t="str">
            <v>Mohd Tahir Shaikh</v>
          </cell>
          <cell r="G28982">
            <v>46077.632638888892</v>
          </cell>
          <cell r="H28982">
            <v>46086.75</v>
          </cell>
        </row>
        <row r="28983">
          <cell r="A28983" t="str">
            <v>UCW-26897</v>
          </cell>
          <cell r="B28983" t="str">
            <v>120 Articles || New Listing For INC5 || TataCliq</v>
          </cell>
          <cell r="C28983" t="str">
            <v>CLOSED Due to Inactive/Insufficient Information</v>
          </cell>
          <cell r="D28983" t="str">
            <v>Medium</v>
          </cell>
          <cell r="E28983" t="str">
            <v>netscribes</v>
          </cell>
          <cell r="F28983" t="str">
            <v>Mohd Tahir Shaikh</v>
          </cell>
          <cell r="G28983">
            <v>46077.618750000001</v>
          </cell>
          <cell r="H28983">
            <v>46093.552777777775</v>
          </cell>
        </row>
        <row r="28984">
          <cell r="A28984" t="str">
            <v>UCW-26888</v>
          </cell>
          <cell r="B28984" t="str">
            <v>Enrich_Aristocrat Atlas Image Change | Luggage | Tatacliq - Seller Code : 123790</v>
          </cell>
          <cell r="C28984" t="str">
            <v>CLOSED</v>
          </cell>
          <cell r="D28984" t="str">
            <v>Medium</v>
          </cell>
          <cell r="E28984" t="str">
            <v>netscribes</v>
          </cell>
          <cell r="F28984" t="str">
            <v>Juilee Jadhav</v>
          </cell>
          <cell r="G28984">
            <v>46077.537499999999</v>
          </cell>
          <cell r="H28984">
            <v>46083.618750000001</v>
          </cell>
        </row>
        <row r="28985">
          <cell r="A28985" t="str">
            <v>UCW-26879</v>
          </cell>
          <cell r="B28985" t="str">
            <v>Error_RE: Pantaloons/Women Ethnic wear/Apparel/New Listing/SKU 776/Options 147| 22nd Jan'2026_NC</v>
          </cell>
          <cell r="C28985" t="str">
            <v>CLOSED</v>
          </cell>
          <cell r="D28985" t="str">
            <v>Medium</v>
          </cell>
          <cell r="E28985" t="str">
            <v>netscribes</v>
          </cell>
          <cell r="F28985" t="str">
            <v>Reagan D’souza</v>
          </cell>
          <cell r="G28985">
            <v>46077.454861111109</v>
          </cell>
          <cell r="H28985">
            <v>46077.683333333334</v>
          </cell>
        </row>
        <row r="28986">
          <cell r="A28986" t="str">
            <v>UCW-26876</v>
          </cell>
          <cell r="B28986" t="str">
            <v>RE: MNY | Fit Me Spot Rescue Listing | TATACLIQ</v>
          </cell>
          <cell r="C28986" t="str">
            <v>CLOSED</v>
          </cell>
          <cell r="D28986" t="str">
            <v>Medium</v>
          </cell>
          <cell r="E28986" t="str">
            <v>netscribes</v>
          </cell>
          <cell r="F28986" t="str">
            <v>Simi Raichel Zachariah</v>
          </cell>
          <cell r="G28986">
            <v>46077.446527777778</v>
          </cell>
          <cell r="H28986">
            <v>46081.543749999997</v>
          </cell>
        </row>
        <row r="28987">
          <cell r="A28987" t="str">
            <v>UCW-26874</v>
          </cell>
          <cell r="B28987" t="str">
            <v>RE: Garnier | Fresh &amp; Bright Listing - 90g | TATACLIQ</v>
          </cell>
          <cell r="C28987" t="str">
            <v>CLOSED</v>
          </cell>
          <cell r="D28987" t="str">
            <v>Medium</v>
          </cell>
          <cell r="E28987" t="str">
            <v>netscribes</v>
          </cell>
          <cell r="F28987" t="str">
            <v>Simi Raichel Zachariah</v>
          </cell>
          <cell r="G28987">
            <v>46077.443749999999</v>
          </cell>
          <cell r="H28987">
            <v>46079.586111111108</v>
          </cell>
        </row>
        <row r="28988">
          <cell r="A28988" t="str">
            <v>UCW-26873</v>
          </cell>
          <cell r="B28988" t="str">
            <v>Enrich_RE: Garnier | Serum Cleanser PDP Revamp | TATACLIQ</v>
          </cell>
          <cell r="C28988" t="str">
            <v>CLOSED</v>
          </cell>
          <cell r="D28988" t="str">
            <v>Medium</v>
          </cell>
          <cell r="E28988" t="str">
            <v>netscribes</v>
          </cell>
          <cell r="F28988" t="str">
            <v>Simi Raichel Zachariah</v>
          </cell>
          <cell r="G28988">
            <v>46077.430555555555</v>
          </cell>
          <cell r="H28988">
            <v>46083.538194444445</v>
          </cell>
        </row>
        <row r="28989">
          <cell r="A28989" t="str">
            <v>UCW-26869</v>
          </cell>
          <cell r="B28989" t="str">
            <v>RE: Indo Era :- New Arrivals for listing 918</v>
          </cell>
          <cell r="C28989" t="str">
            <v>CLOSED</v>
          </cell>
          <cell r="D28989" t="str">
            <v>Medium</v>
          </cell>
          <cell r="E28989" t="str">
            <v>netscribes</v>
          </cell>
          <cell r="F28989" t="str">
            <v>Simi Raichel Zachariah</v>
          </cell>
          <cell r="G28989">
            <v>46077.404166666667</v>
          </cell>
          <cell r="H28989">
            <v>46093.554166666669</v>
          </cell>
        </row>
        <row r="28990">
          <cell r="A28990" t="str">
            <v>UCW-26846</v>
          </cell>
          <cell r="B28990" t="str">
            <v xml:space="preserve">RE: Elora ll Women_Apparel ll Seller Code :127835-NJSS1 ll 17th Feb,2026 ll 206 New </v>
          </cell>
          <cell r="C28990" t="str">
            <v>CLOSED</v>
          </cell>
          <cell r="D28990" t="str">
            <v>Medium</v>
          </cell>
          <cell r="E28990" t="str">
            <v>netscribes</v>
          </cell>
          <cell r="F28990" t="str">
            <v>Simi Raichel Zachariah</v>
          </cell>
          <cell r="G28990">
            <v>46076.772222222222</v>
          </cell>
          <cell r="H28990">
            <v>46086.427777777775</v>
          </cell>
        </row>
        <row r="28991">
          <cell r="A28991" t="str">
            <v>UCW-26844</v>
          </cell>
          <cell r="B28991" t="str">
            <v>Enrich_Title Update | CYMRYMDFUS</v>
          </cell>
          <cell r="C28991" t="str">
            <v>CLOSED</v>
          </cell>
          <cell r="D28991" t="str">
            <v>Medium</v>
          </cell>
          <cell r="E28991" t="str">
            <v>netscribes</v>
          </cell>
          <cell r="F28991" t="str">
            <v>Juilee Jadhav</v>
          </cell>
          <cell r="G28991">
            <v>46076.768750000003</v>
          </cell>
          <cell r="H28991">
            <v>46078.543055555558</v>
          </cell>
        </row>
        <row r="28992">
          <cell r="A28992" t="str">
            <v>UCW-26837</v>
          </cell>
          <cell r="B28992" t="str">
            <v>RE: Miss Chase A+ - Apparel - 124024-BEN1 - 23022026 - 39 Styles</v>
          </cell>
          <cell r="C28992" t="str">
            <v>CLOSED</v>
          </cell>
          <cell r="D28992" t="str">
            <v>Medium</v>
          </cell>
          <cell r="E28992" t="str">
            <v>netscribes</v>
          </cell>
          <cell r="F28992" t="str">
            <v>Simi Raichel Zachariah</v>
          </cell>
          <cell r="G28992">
            <v>46076.719444444447</v>
          </cell>
          <cell r="H28992">
            <v>46085.643750000003</v>
          </cell>
        </row>
        <row r="28993">
          <cell r="A28993" t="str">
            <v>UCW-26836</v>
          </cell>
          <cell r="B28993" t="str">
            <v>RE: Miss Chase - Apparel - 124024-BEN1 - 23022026 - 24 Styles</v>
          </cell>
          <cell r="C28993" t="str">
            <v>CLOSED</v>
          </cell>
          <cell r="D28993" t="str">
            <v>Medium</v>
          </cell>
          <cell r="E28993" t="str">
            <v>netscribes</v>
          </cell>
          <cell r="F28993" t="str">
            <v>Simi Raichel Zachariah</v>
          </cell>
          <cell r="G28993">
            <v>46076.707638888889</v>
          </cell>
          <cell r="H28993">
            <v>46081.61041666667</v>
          </cell>
        </row>
        <row r="28994">
          <cell r="A28994" t="str">
            <v>UCW-26830</v>
          </cell>
          <cell r="B28994" t="str">
            <v>Tata Cliq-Allen Solly Brand-Kids Apparel 19-02-2026</v>
          </cell>
          <cell r="C28994" t="str">
            <v>CLOSED</v>
          </cell>
          <cell r="D28994" t="str">
            <v>Medium</v>
          </cell>
          <cell r="E28994" t="str">
            <v>netscribes</v>
          </cell>
          <cell r="F28994" t="str">
            <v>Mohd Tahir Shaikh</v>
          </cell>
          <cell r="G28994">
            <v>46076.680555555555</v>
          </cell>
          <cell r="H28994">
            <v>46085.631944444445</v>
          </cell>
        </row>
        <row r="28995">
          <cell r="A28995" t="str">
            <v>UCW-26825</v>
          </cell>
          <cell r="B28995" t="str">
            <v>CLONE - Renee X Tatacliq</v>
          </cell>
          <cell r="C28995" t="str">
            <v>CLOSED</v>
          </cell>
          <cell r="D28995" t="str">
            <v>Medium</v>
          </cell>
          <cell r="E28995" t="str">
            <v>netscribes</v>
          </cell>
          <cell r="F28995" t="str">
            <v>netscribes</v>
          </cell>
          <cell r="G28995">
            <v>46076.640277777777</v>
          </cell>
          <cell r="H28995">
            <v>46077.479861111111</v>
          </cell>
        </row>
        <row r="28996">
          <cell r="A28996" t="str">
            <v>UCW-26824</v>
          </cell>
          <cell r="B28996" t="str">
            <v>Migration request for styles, Brand Name : SaintG</v>
          </cell>
          <cell r="C28996" t="str">
            <v>CLOSED</v>
          </cell>
          <cell r="D28996" t="str">
            <v>Medium</v>
          </cell>
          <cell r="E28996" t="str">
            <v>netscribes</v>
          </cell>
          <cell r="F28996" t="str">
            <v>Mohd Tahir Shaikh</v>
          </cell>
          <cell r="G28996">
            <v>46076.638194444444</v>
          </cell>
          <cell r="H28996">
            <v>46079.595138888886</v>
          </cell>
        </row>
        <row r="28997">
          <cell r="A28997" t="str">
            <v>UCW-26821</v>
          </cell>
          <cell r="B28997" t="str">
            <v>New listing - D'LORZERI - 47 SKUs</v>
          </cell>
          <cell r="C28997" t="str">
            <v>CLOSED</v>
          </cell>
          <cell r="D28997" t="str">
            <v>Medium</v>
          </cell>
          <cell r="E28997" t="str">
            <v>netscribes</v>
          </cell>
          <cell r="F28997" t="str">
            <v>Mohd Tahir Shaikh</v>
          </cell>
          <cell r="G28997">
            <v>46076.61041666667</v>
          </cell>
          <cell r="H28997">
            <v>46083.48541666667</v>
          </cell>
        </row>
        <row r="28998">
          <cell r="A28998" t="str">
            <v>UCW-26818</v>
          </cell>
          <cell r="B28998" t="str">
            <v>Woonie-New Catalog Casual Dress</v>
          </cell>
          <cell r="C28998" t="str">
            <v>CLOSED</v>
          </cell>
          <cell r="D28998" t="str">
            <v>Medium</v>
          </cell>
          <cell r="E28998" t="str">
            <v>netscribes</v>
          </cell>
          <cell r="F28998" t="str">
            <v>Mohd Tahir Shaikh</v>
          </cell>
          <cell r="G28998">
            <v>46076.597222222219</v>
          </cell>
          <cell r="H28998">
            <v>46078.54791666667</v>
          </cell>
        </row>
        <row r="28999">
          <cell r="A28999" t="str">
            <v>UCW-26808</v>
          </cell>
          <cell r="B28999" t="str">
            <v>ENRICH_Title Update on TATA CLiQ</v>
          </cell>
          <cell r="C28999" t="str">
            <v>CLOSED</v>
          </cell>
          <cell r="D28999" t="str">
            <v>Medium</v>
          </cell>
          <cell r="E28999" t="str">
            <v>netscribes</v>
          </cell>
          <cell r="F28999" t="str">
            <v>Shraddha Dighe</v>
          </cell>
          <cell r="G28999">
            <v>46076.539583333331</v>
          </cell>
          <cell r="H28999">
            <v>46078.390972222223</v>
          </cell>
        </row>
        <row r="29000">
          <cell r="A29000" t="str">
            <v>UCW-26806</v>
          </cell>
          <cell r="B29000" t="str">
            <v>RE: Tatacliq Lifestyle Catalogue Template-Lot -146_20.02.2026</v>
          </cell>
          <cell r="C29000" t="str">
            <v>CLOSED</v>
          </cell>
          <cell r="D29000" t="str">
            <v>Medium</v>
          </cell>
          <cell r="E29000" t="str">
            <v>netscribes</v>
          </cell>
          <cell r="F29000" t="str">
            <v>Simi Raichel Zachariah</v>
          </cell>
          <cell r="G29000">
            <v>46076.525694444441</v>
          </cell>
          <cell r="H29000">
            <v>46085.549305555556</v>
          </cell>
        </row>
        <row r="29001">
          <cell r="A29001" t="str">
            <v>UCW-26805</v>
          </cell>
          <cell r="B29001" t="str">
            <v>ERROR_TataCliq Fashion Listing File For Anna by Anuschka_NC</v>
          </cell>
          <cell r="C29001" t="str">
            <v>CLOSED</v>
          </cell>
          <cell r="D29001" t="str">
            <v>Medium</v>
          </cell>
          <cell r="E29001" t="str">
            <v>netscribes</v>
          </cell>
          <cell r="F29001" t="str">
            <v>Mohd Tahir Shaikh</v>
          </cell>
          <cell r="G29001">
            <v>46076.524305555555</v>
          </cell>
          <cell r="H29001">
            <v>46077.45208333333</v>
          </cell>
        </row>
        <row r="29002">
          <cell r="A29002" t="str">
            <v>UCW-26799</v>
          </cell>
          <cell r="B29002" t="str">
            <v>RE: Raymonds Batch 8_Tata cliq</v>
          </cell>
          <cell r="C29002" t="str">
            <v>CLOSED</v>
          </cell>
          <cell r="D29002" t="str">
            <v>Medium</v>
          </cell>
          <cell r="E29002" t="str">
            <v>netscribes</v>
          </cell>
          <cell r="F29002" t="str">
            <v>Simi Raichel Zachariah</v>
          </cell>
          <cell r="G29002">
            <v>46076.496527777781</v>
          </cell>
          <cell r="H29002">
            <v>46086.442361111112</v>
          </cell>
        </row>
        <row r="29003">
          <cell r="A29003" t="str">
            <v>UCW-26798</v>
          </cell>
          <cell r="B29003" t="str">
            <v>Unilever x Tata | Lakme New Listing</v>
          </cell>
          <cell r="C29003" t="str">
            <v>CLOSED</v>
          </cell>
          <cell r="D29003" t="str">
            <v>Medium</v>
          </cell>
          <cell r="E29003" t="str">
            <v>netscribes</v>
          </cell>
          <cell r="F29003" t="str">
            <v>Shraddha Dighe</v>
          </cell>
          <cell r="G29003">
            <v>46076.490972222222</v>
          </cell>
          <cell r="H29003">
            <v>46080.475694444445</v>
          </cell>
        </row>
        <row r="29004">
          <cell r="A29004" t="str">
            <v>UCW-26790</v>
          </cell>
          <cell r="B29004" t="str">
            <v xml:space="preserve">Hoversoul SS-26 Apparel Catalogue - Drop-1 </v>
          </cell>
          <cell r="C29004" t="str">
            <v>CLOSED</v>
          </cell>
          <cell r="D29004" t="str">
            <v>Medium</v>
          </cell>
          <cell r="E29004" t="str">
            <v>netscribes</v>
          </cell>
          <cell r="F29004" t="str">
            <v>Mohd Tahir Shaikh</v>
          </cell>
          <cell r="G29004">
            <v>46076.395833333336</v>
          </cell>
          <cell r="H29004">
            <v>46077.504166666666</v>
          </cell>
        </row>
        <row r="29005">
          <cell r="A29005" t="str">
            <v>UCW-26787</v>
          </cell>
          <cell r="B29005" t="str">
            <v>Tata Cliq-adidas DTC|Footwear| Attributes_18-02-26</v>
          </cell>
          <cell r="C29005" t="str">
            <v>CLOSED Due to Inactive/Insufficient Information</v>
          </cell>
          <cell r="D29005" t="str">
            <v>Medium</v>
          </cell>
          <cell r="E29005" t="str">
            <v>netscribes</v>
          </cell>
          <cell r="F29005" t="str">
            <v>Mohd Tahir Shaikh</v>
          </cell>
          <cell r="G29005">
            <v>46075.984027777777</v>
          </cell>
          <cell r="H29005">
            <v>46159.311805555553</v>
          </cell>
        </row>
        <row r="29006">
          <cell r="A29006" t="str">
            <v>UCW-26775</v>
          </cell>
          <cell r="B29006" t="str">
            <v>SS26 Skechers Footwear-44 SKUs 8 options 17.2.2026</v>
          </cell>
          <cell r="C29006" t="str">
            <v>CLOSED</v>
          </cell>
          <cell r="D29006" t="str">
            <v>Medium</v>
          </cell>
          <cell r="E29006" t="str">
            <v>netscribes</v>
          </cell>
          <cell r="F29006" t="str">
            <v>Mohd Tahir Shaikh</v>
          </cell>
          <cell r="G29006">
            <v>46074.5625</v>
          </cell>
          <cell r="H29006">
            <v>46085.607638888891</v>
          </cell>
        </row>
        <row r="29007">
          <cell r="A29007" t="str">
            <v>UCW-26774</v>
          </cell>
          <cell r="B29007" t="str">
            <v>Skechers + Footwear + 124055 + 16-02-2026</v>
          </cell>
          <cell r="C29007" t="str">
            <v>CLOSED</v>
          </cell>
          <cell r="D29007" t="str">
            <v>Medium</v>
          </cell>
          <cell r="E29007" t="str">
            <v>netscribes</v>
          </cell>
          <cell r="F29007" t="str">
            <v>Mohd Tahir Shaikh</v>
          </cell>
          <cell r="G29007">
            <v>46074.551388888889</v>
          </cell>
          <cell r="H29007">
            <v>46088.504861111112</v>
          </cell>
        </row>
        <row r="29008">
          <cell r="A29008" t="str">
            <v>UCW-26770</v>
          </cell>
          <cell r="B29008" t="str">
            <v>RE: Pantaloons/Women Ethnic wear/Apparel/New Listing/SKU 161/Options 32| 20th Feb'2026</v>
          </cell>
          <cell r="C29008" t="str">
            <v>CLOSED</v>
          </cell>
          <cell r="D29008" t="str">
            <v>Medium</v>
          </cell>
          <cell r="E29008" t="str">
            <v>netscribes</v>
          </cell>
          <cell r="F29008" t="str">
            <v>Simi Raichel Zachariah</v>
          </cell>
          <cell r="G29008">
            <v>46073.875</v>
          </cell>
          <cell r="H29008">
            <v>46077.499305555553</v>
          </cell>
        </row>
        <row r="29009">
          <cell r="A29009" t="str">
            <v>UCW-26765</v>
          </cell>
          <cell r="B29009" t="str">
            <v>RE: Tata Cliq-Multi Brand-Women's Apparel 20-02-2026</v>
          </cell>
          <cell r="C29009" t="str">
            <v>CLOSED</v>
          </cell>
          <cell r="D29009" t="str">
            <v>Medium</v>
          </cell>
          <cell r="E29009" t="str">
            <v>netscribes</v>
          </cell>
          <cell r="F29009" t="str">
            <v>Simi Raichel Zachariah</v>
          </cell>
          <cell r="G29009">
            <v>46073.825694444444</v>
          </cell>
          <cell r="H29009">
            <v>46127.586111111108</v>
          </cell>
        </row>
        <row r="29010">
          <cell r="A29010" t="str">
            <v>UCW-26761</v>
          </cell>
          <cell r="B29010" t="str">
            <v>RE: New SS26 Catalog 24 Kids_Biba_19-02-2026</v>
          </cell>
          <cell r="C29010" t="str">
            <v>CLOSED</v>
          </cell>
          <cell r="D29010" t="str">
            <v>Medium</v>
          </cell>
          <cell r="E29010" t="str">
            <v>netscribes</v>
          </cell>
          <cell r="F29010" t="str">
            <v>Simi Raichel Zachariah</v>
          </cell>
          <cell r="G29010">
            <v>46073.805555555555</v>
          </cell>
          <cell r="H29010">
            <v>46083.527083333334</v>
          </cell>
        </row>
        <row r="29011">
          <cell r="A29011" t="str">
            <v>UCW-26758</v>
          </cell>
          <cell r="B29011" t="str">
            <v>Fresh_TC Calcutta Red Styles Catalogue Sheet</v>
          </cell>
          <cell r="C29011" t="str">
            <v>CLOSED</v>
          </cell>
          <cell r="D29011" t="str">
            <v>Medium</v>
          </cell>
          <cell r="E29011" t="str">
            <v>Chirag Dubal</v>
          </cell>
          <cell r="F29011" t="str">
            <v>Shloka Chakre</v>
          </cell>
          <cell r="G29011">
            <v>46073.799305555556</v>
          </cell>
          <cell r="H29011">
            <v>46093.558333333334</v>
          </cell>
        </row>
        <row r="29012">
          <cell r="A29012" t="str">
            <v>UCW-26755</v>
          </cell>
          <cell r="B29012" t="str">
            <v>RE: Ritu Kumar SS-26 and AW-25 Pending Option Catalogue - 9-Feb-26</v>
          </cell>
          <cell r="C29012" t="str">
            <v>CLOSED</v>
          </cell>
          <cell r="D29012" t="str">
            <v>Medium</v>
          </cell>
          <cell r="E29012" t="str">
            <v>netscribes</v>
          </cell>
          <cell r="F29012" t="str">
            <v>Simi Raichel Zachariah</v>
          </cell>
          <cell r="G29012">
            <v>46073.78125</v>
          </cell>
          <cell r="H29012">
            <v>46085.599305555559</v>
          </cell>
        </row>
        <row r="29013">
          <cell r="A29013" t="str">
            <v>UCW-26749</v>
          </cell>
          <cell r="B29013" t="str">
            <v>Label Ritu Kumar SS-26 Catalogue Sheet</v>
          </cell>
          <cell r="C29013" t="str">
            <v>CLOSED</v>
          </cell>
          <cell r="D29013" t="str">
            <v>Medium</v>
          </cell>
          <cell r="E29013" t="str">
            <v>netscribes</v>
          </cell>
          <cell r="F29013" t="str">
            <v>Simi Raichel Zachariah</v>
          </cell>
          <cell r="G29013">
            <v>46073.765277777777</v>
          </cell>
          <cell r="H29013">
            <v>46076.543055555558</v>
          </cell>
        </row>
        <row r="29014">
          <cell r="A29014" t="str">
            <v>UCW-26746</v>
          </cell>
          <cell r="B29014" t="str">
            <v>Allure - Sell now | 129547</v>
          </cell>
          <cell r="C29014" t="str">
            <v>CLOSED</v>
          </cell>
          <cell r="D29014" t="str">
            <v>Medium</v>
          </cell>
          <cell r="E29014" t="str">
            <v>netscribes</v>
          </cell>
          <cell r="F29014" t="str">
            <v>Shraddha Dighe</v>
          </cell>
          <cell r="G29014">
            <v>46073.745138888888</v>
          </cell>
          <cell r="H29014">
            <v>46085.695833333331</v>
          </cell>
        </row>
        <row r="29015">
          <cell r="A29015" t="str">
            <v>UCW-26740</v>
          </cell>
          <cell r="B29015" t="str">
            <v>OFF-WHITE + EYEWEAR + 125414-KOL + 126594-OAKOLWH + 19/02/2026</v>
          </cell>
          <cell r="C29015" t="str">
            <v>CLOSED</v>
          </cell>
          <cell r="D29015" t="str">
            <v>Medium</v>
          </cell>
          <cell r="E29015" t="str">
            <v>netscribes</v>
          </cell>
          <cell r="F29015" t="str">
            <v>Juilee Jadhav</v>
          </cell>
          <cell r="G29015">
            <v>46073.697916666664</v>
          </cell>
          <cell r="H29015">
            <v>46080.513888888891</v>
          </cell>
        </row>
        <row r="29016">
          <cell r="A29016" t="str">
            <v>UCW-26738</v>
          </cell>
          <cell r="B29016" t="str">
            <v>ENRICH_Request to update image for a Product</v>
          </cell>
          <cell r="C29016" t="str">
            <v>CLOSED</v>
          </cell>
          <cell r="D29016" t="str">
            <v>Medium</v>
          </cell>
          <cell r="E29016" t="str">
            <v>netscribes</v>
          </cell>
          <cell r="F29016" t="str">
            <v>Mohd Tahir Shaikh</v>
          </cell>
          <cell r="G29016">
            <v>46073.695138888892</v>
          </cell>
          <cell r="H29016">
            <v>46077.790277777778</v>
          </cell>
        </row>
        <row r="29017">
          <cell r="A29017" t="str">
            <v>UCW-26734</v>
          </cell>
          <cell r="B29017" t="str">
            <v>Touch Stone Jewellery Sell Now</v>
          </cell>
          <cell r="C29017" t="str">
            <v>CLOSED</v>
          </cell>
          <cell r="D29017" t="str">
            <v>Medium</v>
          </cell>
          <cell r="E29017" t="str">
            <v>netscribes</v>
          </cell>
          <cell r="F29017" t="str">
            <v>Shloka Chakre</v>
          </cell>
          <cell r="G29017">
            <v>46073.680555555555</v>
          </cell>
          <cell r="H29017">
            <v>46076.409722222219</v>
          </cell>
        </row>
        <row r="29018">
          <cell r="A29018" t="str">
            <v>UCW-26723</v>
          </cell>
          <cell r="B29018" t="str">
            <v>Tata Cliq-Multi Brand-Men's Apparel 13-02-2026</v>
          </cell>
          <cell r="C29018" t="str">
            <v>CLOSED</v>
          </cell>
          <cell r="D29018" t="str">
            <v>Medium</v>
          </cell>
          <cell r="E29018" t="str">
            <v>netscribes</v>
          </cell>
          <cell r="F29018" t="str">
            <v>Mohd Tahir Shaikh</v>
          </cell>
          <cell r="G29018">
            <v>46073.500694444447</v>
          </cell>
          <cell r="H29018">
            <v>46085.592361111114</v>
          </cell>
        </row>
        <row r="29019">
          <cell r="A29019" t="str">
            <v>UCW-26717</v>
          </cell>
          <cell r="B29019" t="str">
            <v>RE: Need to Add Size Against Style Code (Size Addition) (Western Wear) (19.02.2025) (Brand - Globus Stores Pvt Ltd)</v>
          </cell>
          <cell r="C29019" t="str">
            <v>CLOSED</v>
          </cell>
          <cell r="D29019" t="str">
            <v>Medium</v>
          </cell>
          <cell r="E29019" t="str">
            <v>netscribes</v>
          </cell>
          <cell r="F29019" t="str">
            <v>Simi Raichel Zachariah</v>
          </cell>
          <cell r="G29019">
            <v>46073.487500000003</v>
          </cell>
          <cell r="H29019">
            <v>46076.47152777778</v>
          </cell>
        </row>
        <row r="29020">
          <cell r="A29020" t="str">
            <v>UCW-26713</v>
          </cell>
          <cell r="B29020" t="str">
            <v>New Listing File ( 48 Item )</v>
          </cell>
          <cell r="C29020" t="str">
            <v>CLOSED</v>
          </cell>
          <cell r="D29020" t="str">
            <v>Medium</v>
          </cell>
          <cell r="E29020" t="str">
            <v>netscribes</v>
          </cell>
          <cell r="F29020" t="str">
            <v>Shraddha Dighe</v>
          </cell>
          <cell r="G29020">
            <v>46073.004166666666</v>
          </cell>
          <cell r="H29020">
            <v>46093.559027777781</v>
          </cell>
        </row>
        <row r="29021">
          <cell r="A29021" t="str">
            <v>UCW-26711</v>
          </cell>
          <cell r="B29021" t="str">
            <v>Accessorize X TataCliq// Women fashion Jewel Catalog_27.01.26</v>
          </cell>
          <cell r="C29021" t="str">
            <v>CLOSED Due to Inactive/Insufficient Information</v>
          </cell>
          <cell r="D29021" t="str">
            <v>Medium</v>
          </cell>
          <cell r="E29021" t="str">
            <v>netscribes</v>
          </cell>
          <cell r="F29021" t="str">
            <v>Shraddha Dighe</v>
          </cell>
          <cell r="G29021">
            <v>46072.990972222222</v>
          </cell>
          <cell r="H29021">
            <v>46181.406944444447</v>
          </cell>
        </row>
        <row r="29022">
          <cell r="A29022" t="str">
            <v>UCW-26710</v>
          </cell>
          <cell r="B29022" t="str">
            <v>ToniQ New catalog-TRBL(tatacliq) - Hats &amp; Fida Earrings</v>
          </cell>
          <cell r="C29022" t="str">
            <v>CLOSED</v>
          </cell>
          <cell r="D29022" t="str">
            <v>Medium</v>
          </cell>
          <cell r="E29022" t="str">
            <v>netscribes</v>
          </cell>
          <cell r="F29022" t="str">
            <v>Shraddha Dighe</v>
          </cell>
          <cell r="G29022">
            <v>46072.981944444444</v>
          </cell>
          <cell r="H29022">
            <v>46077.745138888888</v>
          </cell>
        </row>
        <row r="29023">
          <cell r="A29023" t="str">
            <v>UCW-26703</v>
          </cell>
          <cell r="B29023" t="str">
            <v xml:space="preserve"> ERROR_Catalogue errors for the Multibrands Agency (NETSCRIBES) 19TH FEB_NC</v>
          </cell>
          <cell r="C29023" t="str">
            <v>CLOSED</v>
          </cell>
          <cell r="D29023" t="str">
            <v>Medium</v>
          </cell>
          <cell r="E29023" t="str">
            <v>netscribes</v>
          </cell>
          <cell r="F29023" t="str">
            <v>Sushma Ram</v>
          </cell>
          <cell r="G29023">
            <v>46072.770138888889</v>
          </cell>
          <cell r="H29023">
            <v>46104.515277777777</v>
          </cell>
        </row>
        <row r="29024">
          <cell r="A29024" t="str">
            <v>UCW-26694</v>
          </cell>
          <cell r="B29024" t="str">
            <v>Error_Soie: Product listing</v>
          </cell>
          <cell r="C29024" t="str">
            <v>CLOSED</v>
          </cell>
          <cell r="D29024" t="str">
            <v>Medium</v>
          </cell>
          <cell r="E29024" t="str">
            <v>netscribes</v>
          </cell>
          <cell r="F29024" t="str">
            <v>Reagan D’souza</v>
          </cell>
          <cell r="G29024">
            <v>46072.722222222219</v>
          </cell>
          <cell r="H29024">
            <v>46079.48333333333</v>
          </cell>
        </row>
        <row r="29025">
          <cell r="A29025" t="str">
            <v>UCW-26691</v>
          </cell>
          <cell r="B29025" t="str">
            <v>Request to Add New Listings; Tata CLiQ</v>
          </cell>
          <cell r="C29025" t="str">
            <v>CLOSED Due to Inactive/Insufficient Information</v>
          </cell>
          <cell r="D29025" t="str">
            <v>Medium</v>
          </cell>
          <cell r="E29025" t="str">
            <v>netscribes</v>
          </cell>
          <cell r="F29025" t="str">
            <v>Shraddha Dighe</v>
          </cell>
          <cell r="G29025">
            <v>46072.70416666667</v>
          </cell>
          <cell r="H29025">
            <v>46093.560416666667</v>
          </cell>
        </row>
        <row r="29026">
          <cell r="A29026" t="str">
            <v>UCW-26689</v>
          </cell>
          <cell r="B29026" t="str">
            <v>Listing New Launch_AFNAN</v>
          </cell>
          <cell r="C29026" t="str">
            <v>CLOSED</v>
          </cell>
          <cell r="D29026" t="str">
            <v>Medium</v>
          </cell>
          <cell r="E29026" t="str">
            <v>netscribes</v>
          </cell>
          <cell r="F29026" t="str">
            <v>Shraddha Dighe</v>
          </cell>
          <cell r="G29026">
            <v>46072.697916666664</v>
          </cell>
          <cell r="H29026">
            <v>46074.479166666664</v>
          </cell>
        </row>
        <row r="29027">
          <cell r="A29027" t="str">
            <v>UCW-26680</v>
          </cell>
          <cell r="B29027" t="str">
            <v>Catalogue Metro Brands / Women's Category</v>
          </cell>
          <cell r="C29027" t="str">
            <v>CLOSED</v>
          </cell>
          <cell r="D29027" t="str">
            <v>Medium</v>
          </cell>
          <cell r="E29027" t="str">
            <v>netscribes</v>
          </cell>
          <cell r="F29027" t="str">
            <v>Mohd Tahir Shaikh</v>
          </cell>
          <cell r="G29027">
            <v>46072.648611111108</v>
          </cell>
          <cell r="H29027">
            <v>46085.552083333336</v>
          </cell>
        </row>
        <row r="29028">
          <cell r="A29028" t="str">
            <v>UCW-26670</v>
          </cell>
          <cell r="B29028" t="str">
            <v>Kiro - New Listing</v>
          </cell>
          <cell r="C29028" t="str">
            <v>CLOSED</v>
          </cell>
          <cell r="D29028" t="str">
            <v>Medium</v>
          </cell>
          <cell r="E29028" t="str">
            <v>netscribes</v>
          </cell>
          <cell r="F29028" t="str">
            <v>Shraddha Dighe</v>
          </cell>
          <cell r="G29028">
            <v>46072.57708333333</v>
          </cell>
          <cell r="H29028">
            <v>46078.767361111109</v>
          </cell>
        </row>
        <row r="29029">
          <cell r="A29029" t="str">
            <v>UCW-26668</v>
          </cell>
          <cell r="B29029" t="str">
            <v>New Listing Submission for Sindoor Category - TataCliQ</v>
          </cell>
          <cell r="C29029" t="str">
            <v>CLOSED</v>
          </cell>
          <cell r="D29029" t="str">
            <v>Medium</v>
          </cell>
          <cell r="E29029" t="str">
            <v>netscribes</v>
          </cell>
          <cell r="F29029" t="str">
            <v>Shraddha Dighe</v>
          </cell>
          <cell r="G29029">
            <v>46072.573611111111</v>
          </cell>
          <cell r="H29029">
            <v>46076.548611111109</v>
          </cell>
        </row>
        <row r="29030">
          <cell r="A29030" t="str">
            <v>UCW-26663</v>
          </cell>
          <cell r="B29030" t="str">
            <v>RE: Pantaloons/Kids/Non Apparel Footwear/New Listing/SKU 144/Options 24| 18th Feb'2026</v>
          </cell>
          <cell r="C29030" t="str">
            <v>CLOSED</v>
          </cell>
          <cell r="D29030" t="str">
            <v>Medium</v>
          </cell>
          <cell r="E29030" t="str">
            <v>netscribes</v>
          </cell>
          <cell r="F29030" t="str">
            <v>Simi Raichel Zachariah</v>
          </cell>
          <cell r="G29030">
            <v>46072.544444444444</v>
          </cell>
          <cell r="H29030">
            <v>46156.824305555558</v>
          </cell>
        </row>
        <row r="29031">
          <cell r="A29031" t="str">
            <v>UCW-26662</v>
          </cell>
          <cell r="B29031" t="str">
            <v>RE: Pantaloons/Men Women/Non Apparel Footwear/New Listing/SKU 241/Options 41| 18th Feb'2026</v>
          </cell>
          <cell r="C29031" t="str">
            <v>CLOSED</v>
          </cell>
          <cell r="D29031" t="str">
            <v>Medium</v>
          </cell>
          <cell r="E29031" t="str">
            <v>netscribes</v>
          </cell>
          <cell r="F29031" t="str">
            <v>Simi Raichel Zachariah</v>
          </cell>
          <cell r="G29031">
            <v>46072.541666666664</v>
          </cell>
          <cell r="H29031">
            <v>46080.630555555559</v>
          </cell>
        </row>
        <row r="29032">
          <cell r="A29032" t="str">
            <v>UCW-26661</v>
          </cell>
          <cell r="B29032" t="str">
            <v>RE: Pantaloons/Kids wear/apparel/New Listing/SKU 208/Options 41| 17th Feb'2026</v>
          </cell>
          <cell r="C29032" t="str">
            <v>CLOSED</v>
          </cell>
          <cell r="D29032" t="str">
            <v>Medium</v>
          </cell>
          <cell r="E29032" t="str">
            <v>netscribes</v>
          </cell>
          <cell r="F29032" t="str">
            <v>Simi Raichel Zachariah</v>
          </cell>
          <cell r="G29032">
            <v>46072.524305555555</v>
          </cell>
          <cell r="H29032">
            <v>46077.584722222222</v>
          </cell>
        </row>
        <row r="29033">
          <cell r="A29033" t="str">
            <v>UCW-26659</v>
          </cell>
          <cell r="B29033" t="str">
            <v xml:space="preserve"> Error_Request for Correction of Size Chart – Boys &amp; Girls Footwear Listings | Fame Forever by Lifestyle.</v>
          </cell>
          <cell r="C29033" t="str">
            <v>CLOSED Due to Inactive/Insufficient Information</v>
          </cell>
          <cell r="D29033" t="str">
            <v>Medium</v>
          </cell>
          <cell r="E29033" t="str">
            <v>netscribes</v>
          </cell>
          <cell r="F29033" t="str">
            <v>Reagan D’souza</v>
          </cell>
          <cell r="G29033">
            <v>46072.509027777778</v>
          </cell>
          <cell r="H29033">
            <v>46093.561111111114</v>
          </cell>
        </row>
        <row r="29034">
          <cell r="A29034" t="str">
            <v>UCW-26653</v>
          </cell>
          <cell r="B29034" t="str">
            <v>RE: Pantaloons/Women Ethnic wear/Apparel/New Listing/SKU 238/Options 46| 17th Feb'2026</v>
          </cell>
          <cell r="C29034" t="str">
            <v>CLOSED</v>
          </cell>
          <cell r="D29034" t="str">
            <v>Medium</v>
          </cell>
          <cell r="E29034" t="str">
            <v>netscribes</v>
          </cell>
          <cell r="F29034" t="str">
            <v>Simi Raichel Zachariah</v>
          </cell>
          <cell r="G29034">
            <v>46071.895138888889</v>
          </cell>
          <cell r="H29034">
            <v>46074.586111111108</v>
          </cell>
        </row>
        <row r="29035">
          <cell r="A29035" t="str">
            <v>UCW-26650</v>
          </cell>
          <cell r="B29035" t="str">
            <v>Pantaloons/Women Western Wear/Apparel/New Listing/SKU 376/Options 71| 17th Feb'2026</v>
          </cell>
          <cell r="C29035" t="str">
            <v>CLOSED</v>
          </cell>
          <cell r="D29035" t="str">
            <v>Medium</v>
          </cell>
          <cell r="E29035" t="str">
            <v>netscribes</v>
          </cell>
          <cell r="F29035" t="str">
            <v>Simi Raichel Zachariah</v>
          </cell>
          <cell r="G29035">
            <v>46071.868055555555</v>
          </cell>
          <cell r="H29035">
            <v>46074.582638888889</v>
          </cell>
        </row>
        <row r="29036">
          <cell r="A29036" t="str">
            <v>UCW-26644</v>
          </cell>
          <cell r="B29036" t="str">
            <v>CLONE - LA PRAIRIE X TCL - Cataloguing Details</v>
          </cell>
          <cell r="C29036" t="str">
            <v>CLOSED Due to Inactive/Insufficient Information</v>
          </cell>
          <cell r="D29036" t="str">
            <v>Medium</v>
          </cell>
          <cell r="E29036" t="str">
            <v>netscribes</v>
          </cell>
          <cell r="F29036" t="str">
            <v>netscribes</v>
          </cell>
          <cell r="G29036">
            <v>46071.786111111112</v>
          </cell>
          <cell r="H29036">
            <v>46093.561805555553</v>
          </cell>
        </row>
        <row r="29037">
          <cell r="A29037" t="str">
            <v>UCW-26637</v>
          </cell>
          <cell r="B29037" t="str">
            <v>SS26 FTW catalog - Lot 1</v>
          </cell>
          <cell r="C29037" t="str">
            <v>CLOSED</v>
          </cell>
          <cell r="D29037" t="str">
            <v>Medium</v>
          </cell>
          <cell r="E29037" t="str">
            <v>netscribes</v>
          </cell>
          <cell r="F29037" t="str">
            <v>netscribes</v>
          </cell>
          <cell r="G29037">
            <v>46071.722916666666</v>
          </cell>
          <cell r="H29037">
            <v>46093.5625</v>
          </cell>
        </row>
        <row r="29038">
          <cell r="A29038" t="str">
            <v>UCW-26630</v>
          </cell>
          <cell r="B29038" t="str">
            <v>MINIKLUB NON-APPAREL (LOT-4) 12.02.26</v>
          </cell>
          <cell r="C29038" t="str">
            <v>CLOSED</v>
          </cell>
          <cell r="D29038" t="str">
            <v>Medium</v>
          </cell>
          <cell r="E29038" t="str">
            <v>netscribes</v>
          </cell>
          <cell r="F29038" t="str">
            <v>Mohd Tahir Shaikh</v>
          </cell>
          <cell r="G29038">
            <v>46071.640277777777</v>
          </cell>
          <cell r="H29038">
            <v>46081.586111111108</v>
          </cell>
        </row>
        <row r="29039">
          <cell r="A29039" t="str">
            <v>UCW-26623</v>
          </cell>
          <cell r="B29039" t="str">
            <v>ENRICH_Kiddopanti Image Change Request 12th_February_2026</v>
          </cell>
          <cell r="C29039" t="str">
            <v>CLOSED</v>
          </cell>
          <cell r="D29039" t="str">
            <v>Medium</v>
          </cell>
          <cell r="E29039" t="str">
            <v>netscribes</v>
          </cell>
          <cell r="F29039" t="str">
            <v>Mohd Tahir Shaikh</v>
          </cell>
          <cell r="G29039">
            <v>46071.611805555556</v>
          </cell>
          <cell r="H29039">
            <v>46073.529861111114</v>
          </cell>
        </row>
        <row r="29040">
          <cell r="A29040" t="str">
            <v>UCW-26620</v>
          </cell>
          <cell r="B29040" t="str">
            <v>RE: Pantaloons/Specimen/Non Apparel/New Listing/SKU 71/Options 71| 16th Feb'2026</v>
          </cell>
          <cell r="C29040" t="str">
            <v>CLOSED</v>
          </cell>
          <cell r="D29040" t="str">
            <v>Medium</v>
          </cell>
          <cell r="E29040" t="str">
            <v>netscribes</v>
          </cell>
          <cell r="F29040" t="str">
            <v>Simi Raichel Zachariah</v>
          </cell>
          <cell r="G29040">
            <v>46071.552777777775</v>
          </cell>
          <cell r="H29040">
            <v>46093.563194444447</v>
          </cell>
        </row>
        <row r="29041">
          <cell r="A29041" t="str">
            <v>UCW-26613</v>
          </cell>
          <cell r="B29041" t="str">
            <v>Tata Cliq Bugatti SS26 Lot 1 styles _Footwear_6 options_124766_09/02/2025</v>
          </cell>
          <cell r="C29041" t="str">
            <v>CLOSED</v>
          </cell>
          <cell r="D29041" t="str">
            <v>Medium</v>
          </cell>
          <cell r="E29041" t="str">
            <v>netscribes</v>
          </cell>
          <cell r="F29041" t="str">
            <v>Mohd Tahir Shaikh</v>
          </cell>
          <cell r="G29041">
            <v>46071.482638888891</v>
          </cell>
          <cell r="H29041">
            <v>46077.60833333333</v>
          </cell>
        </row>
        <row r="29042">
          <cell r="A29042" t="str">
            <v>UCW-26602</v>
          </cell>
          <cell r="B29042" t="str">
            <v>RE: Levi's All Seasons Pendency - Tatacliq</v>
          </cell>
          <cell r="C29042" t="str">
            <v>CLOSED</v>
          </cell>
          <cell r="D29042" t="str">
            <v>Medium</v>
          </cell>
          <cell r="E29042" t="str">
            <v>netscribes</v>
          </cell>
          <cell r="F29042" t="str">
            <v>Simi Raichel Zachariah</v>
          </cell>
          <cell r="G29042">
            <v>46070.811805555553</v>
          </cell>
          <cell r="H29042">
            <v>46076.56527777778</v>
          </cell>
        </row>
        <row r="29043">
          <cell r="A29043" t="str">
            <v>UCW-26598</v>
          </cell>
          <cell r="B29043" t="str">
            <v>Clone - Tatacliq Footwear Content template_Colehaan_19-01-26</v>
          </cell>
          <cell r="C29043" t="str">
            <v>CLOSED</v>
          </cell>
          <cell r="D29043" t="str">
            <v>Medium</v>
          </cell>
          <cell r="E29043" t="str">
            <v>netscribes</v>
          </cell>
          <cell r="F29043" t="str">
            <v>netscribes</v>
          </cell>
          <cell r="G29043">
            <v>46070.790972222225</v>
          </cell>
          <cell r="H29043">
            <v>46083.859027777777</v>
          </cell>
        </row>
        <row r="29044">
          <cell r="A29044" t="str">
            <v>UCW-26596</v>
          </cell>
          <cell r="B29044" t="str">
            <v>ERROR_Catalogue errors for the Multibrands Agency (NETSCRIBE) 17TH FEB_NC</v>
          </cell>
          <cell r="C29044" t="str">
            <v>CLOSED</v>
          </cell>
          <cell r="D29044" t="str">
            <v>Medium</v>
          </cell>
          <cell r="E29044" t="str">
            <v>netscribes</v>
          </cell>
          <cell r="F29044" t="str">
            <v>Sushma Ram</v>
          </cell>
          <cell r="G29044">
            <v>46070.788888888892</v>
          </cell>
          <cell r="H29044">
            <v>46090.620138888888</v>
          </cell>
        </row>
        <row r="29045">
          <cell r="A29045" t="str">
            <v>UCW-26591</v>
          </cell>
          <cell r="B29045" t="str">
            <v>ERROR_QUECHUA By Decathlon | Size Selection &amp; Wrong Size Delivered Issue</v>
          </cell>
          <cell r="C29045" t="str">
            <v>CLOSED Due to Inactive/Insufficient Information</v>
          </cell>
          <cell r="D29045" t="str">
            <v>Medium</v>
          </cell>
          <cell r="E29045" t="str">
            <v>netscribes</v>
          </cell>
          <cell r="F29045" t="str">
            <v>Sushma Ram</v>
          </cell>
          <cell r="G29045">
            <v>46070.759722222225</v>
          </cell>
          <cell r="H29045">
            <v>46093.565972222219</v>
          </cell>
        </row>
        <row r="29046">
          <cell r="A29046" t="str">
            <v>UCW-26588</v>
          </cell>
          <cell r="B29046" t="str">
            <v>Fila Footwear-Pending Catalogue 10-02-2026</v>
          </cell>
          <cell r="C29046" t="str">
            <v>CLOSED</v>
          </cell>
          <cell r="D29046" t="str">
            <v>Medium</v>
          </cell>
          <cell r="E29046" t="str">
            <v>netscribes</v>
          </cell>
          <cell r="F29046" t="str">
            <v>Mohd Tahir Shaikh</v>
          </cell>
          <cell r="G29046">
            <v>46070.745833333334</v>
          </cell>
          <cell r="H29046">
            <v>46078.535416666666</v>
          </cell>
        </row>
        <row r="29047">
          <cell r="A29047" t="str">
            <v>UCW-26586</v>
          </cell>
          <cell r="B29047" t="str">
            <v>ENRICH_FAUSTO Image Change on TATA Cliq - 12-Feb-2026</v>
          </cell>
          <cell r="C29047" t="str">
            <v>CLOSED</v>
          </cell>
          <cell r="D29047" t="str">
            <v>Medium</v>
          </cell>
          <cell r="E29047" t="str">
            <v>netscribes</v>
          </cell>
          <cell r="F29047" t="str">
            <v>Mohd Tahir Shaikh</v>
          </cell>
          <cell r="G29047">
            <v>46070.71597222222</v>
          </cell>
          <cell r="H29047">
            <v>46073.55</v>
          </cell>
        </row>
        <row r="29048">
          <cell r="A29048" t="str">
            <v>UCW-26585</v>
          </cell>
          <cell r="B29048" t="str">
            <v>New listing Tata</v>
          </cell>
          <cell r="C29048" t="str">
            <v>CLOSED</v>
          </cell>
          <cell r="D29048" t="str">
            <v>Medium</v>
          </cell>
          <cell r="E29048" t="str">
            <v>netscribes</v>
          </cell>
          <cell r="F29048" t="str">
            <v>Shraddha Dighe</v>
          </cell>
          <cell r="G29048">
            <v>46070.711111111108</v>
          </cell>
          <cell r="H29048">
            <v>46080.589583333334</v>
          </cell>
        </row>
        <row r="29049">
          <cell r="A29049" t="str">
            <v>UCW-26584</v>
          </cell>
          <cell r="B29049" t="str">
            <v>Renee X Tatacliq</v>
          </cell>
          <cell r="C29049" t="str">
            <v>CLOSED Due to Inactive/Insufficient Information</v>
          </cell>
          <cell r="D29049" t="str">
            <v>Medium</v>
          </cell>
          <cell r="E29049" t="str">
            <v>netscribes</v>
          </cell>
          <cell r="F29049" t="str">
            <v>Shraddha Dighe</v>
          </cell>
          <cell r="G29049">
            <v>46070.707638888889</v>
          </cell>
          <cell r="H29049">
            <v>46093.567361111112</v>
          </cell>
        </row>
        <row r="29050">
          <cell r="A29050" t="str">
            <v>UCW-26583</v>
          </cell>
          <cell r="B29050" t="str">
            <v>Hoversoul Listing - Exo Footwear 12 Feb 2026 Ballerinas</v>
          </cell>
          <cell r="C29050" t="str">
            <v>CLOSED Due to Inactive/Insufficient Information</v>
          </cell>
          <cell r="D29050" t="str">
            <v>Medium</v>
          </cell>
          <cell r="E29050" t="str">
            <v>netscribes</v>
          </cell>
          <cell r="F29050" t="str">
            <v>Mohd Tahir Shaikh</v>
          </cell>
          <cell r="G29050">
            <v>46070.697916666664</v>
          </cell>
          <cell r="H29050">
            <v>46118.510416666664</v>
          </cell>
        </row>
        <row r="29051">
          <cell r="A29051" t="str">
            <v>UCW-26581</v>
          </cell>
          <cell r="B29051" t="str">
            <v>Iris Cosmetics- Template for the new product listing</v>
          </cell>
          <cell r="C29051" t="str">
            <v>CLOSED</v>
          </cell>
          <cell r="D29051" t="str">
            <v>Medium</v>
          </cell>
          <cell r="E29051" t="str">
            <v>netscribes</v>
          </cell>
          <cell r="F29051" t="str">
            <v>Shraddha Dighe</v>
          </cell>
          <cell r="G29051">
            <v>46070.692361111112</v>
          </cell>
          <cell r="H29051">
            <v>46076.518055555556</v>
          </cell>
        </row>
        <row r="29052">
          <cell r="A29052" t="str">
            <v>UCW-26580</v>
          </cell>
          <cell r="B29052" t="str">
            <v>Tata Cliq Footwear Catalogue- Asics | 11-Feb</v>
          </cell>
          <cell r="C29052" t="str">
            <v>CLOSED</v>
          </cell>
          <cell r="D29052" t="str">
            <v>Medium</v>
          </cell>
          <cell r="E29052" t="str">
            <v>netscribes</v>
          </cell>
          <cell r="F29052" t="str">
            <v>Mohd Tahir Shaikh</v>
          </cell>
          <cell r="G29052">
            <v>46070.692361111112</v>
          </cell>
          <cell r="H29052">
            <v>46156.817361111112</v>
          </cell>
        </row>
        <row r="29053">
          <cell r="A29053" t="str">
            <v>UCW-26578</v>
          </cell>
          <cell r="B29053" t="str">
            <v>Listing file for The Airbrush Angled Blush Brush</v>
          </cell>
          <cell r="C29053" t="str">
            <v>CLOSED</v>
          </cell>
          <cell r="D29053" t="str">
            <v>Medium</v>
          </cell>
          <cell r="E29053" t="str">
            <v>netscribes</v>
          </cell>
          <cell r="F29053" t="str">
            <v>Shraddha Dighe</v>
          </cell>
          <cell r="G29053">
            <v>46070.686805555553</v>
          </cell>
          <cell r="H29053">
            <v>46093.568055555559</v>
          </cell>
        </row>
        <row r="29054">
          <cell r="A29054" t="str">
            <v>UCW-26574</v>
          </cell>
          <cell r="B29054" t="str">
            <v>Soch_Apparel_12405-SAS_11/Feb/2026_(Lot4_5)</v>
          </cell>
          <cell r="C29054" t="str">
            <v>CLOSED</v>
          </cell>
          <cell r="D29054" t="str">
            <v>Medium</v>
          </cell>
          <cell r="E29054" t="str">
            <v>netscribes</v>
          </cell>
          <cell r="F29054" t="str">
            <v>netscribes</v>
          </cell>
          <cell r="G29054">
            <v>46070.622916666667</v>
          </cell>
          <cell r="H29054">
            <v>46093.574305555558</v>
          </cell>
        </row>
        <row r="29055">
          <cell r="A29055" t="str">
            <v>UCW-26569</v>
          </cell>
          <cell r="B29055" t="str">
            <v>TCL- New listing - Memo Paris ZANTE (MDP)</v>
          </cell>
          <cell r="C29055" t="str">
            <v>CLOSED</v>
          </cell>
          <cell r="D29055" t="str">
            <v>Medium</v>
          </cell>
          <cell r="E29055" t="str">
            <v>netscribes</v>
          </cell>
          <cell r="F29055" t="str">
            <v>Shraddha Dighe</v>
          </cell>
          <cell r="G29055">
            <v>46070.554166666669</v>
          </cell>
          <cell r="H29055">
            <v>46076.495833333334</v>
          </cell>
        </row>
        <row r="29056">
          <cell r="A29056" t="str">
            <v>UCW-26566</v>
          </cell>
          <cell r="B29056" t="str">
            <v>Swiss Arabian - Sell Now - 126349</v>
          </cell>
          <cell r="C29056" t="str">
            <v>CLOSED</v>
          </cell>
          <cell r="D29056" t="str">
            <v>Medium</v>
          </cell>
          <cell r="E29056" t="str">
            <v>netscribes</v>
          </cell>
          <cell r="F29056" t="str">
            <v>Shraddha Dighe</v>
          </cell>
          <cell r="G29056">
            <v>46070.549305555556</v>
          </cell>
          <cell r="H29056">
            <v>46073.563888888886</v>
          </cell>
        </row>
        <row r="29057">
          <cell r="A29057" t="str">
            <v>UCW-26561</v>
          </cell>
          <cell r="B29057" t="str">
            <v>RE: Pantaloons/Women Ethnic wear/Apparel/New Listing/SKU 305/Options 60| 16th Feb'2026</v>
          </cell>
          <cell r="C29057" t="str">
            <v>CLOSED</v>
          </cell>
          <cell r="D29057" t="str">
            <v>Medium</v>
          </cell>
          <cell r="E29057" t="str">
            <v>netscribes</v>
          </cell>
          <cell r="F29057" t="str">
            <v>Simi Raichel Zachariah</v>
          </cell>
          <cell r="G29057">
            <v>46070.525000000001</v>
          </cell>
          <cell r="H29057">
            <v>46074.521527777775</v>
          </cell>
        </row>
        <row r="29058">
          <cell r="A29058" t="str">
            <v>UCW-26559</v>
          </cell>
          <cell r="B29058" t="str">
            <v>Tata Cliq - New listing - Fragrance (26th,Dec)</v>
          </cell>
          <cell r="C29058" t="str">
            <v>CLOSED</v>
          </cell>
          <cell r="D29058" t="str">
            <v>Medium</v>
          </cell>
          <cell r="E29058" t="str">
            <v>netscribes</v>
          </cell>
          <cell r="F29058" t="str">
            <v>Shraddha Dighe</v>
          </cell>
          <cell r="G29058">
            <v>46070.504861111112</v>
          </cell>
          <cell r="H29058">
            <v>46076.491666666669</v>
          </cell>
        </row>
        <row r="29059">
          <cell r="A29059" t="str">
            <v>UCW-26556</v>
          </cell>
          <cell r="B29059" t="str">
            <v xml:space="preserve">ENRICH_Clinique - Kits Image update 13th Feb </v>
          </cell>
          <cell r="C29059" t="str">
            <v>CLOSED Due to Inactive/Insufficient Information</v>
          </cell>
          <cell r="D29059" t="str">
            <v>Medium</v>
          </cell>
          <cell r="E29059" t="str">
            <v>netscribes</v>
          </cell>
          <cell r="F29059" t="str">
            <v>Shraddha Dighe</v>
          </cell>
          <cell r="G29059">
            <v>46070.493055555555</v>
          </cell>
          <cell r="H29059">
            <v>46093.598611111112</v>
          </cell>
        </row>
        <row r="29060">
          <cell r="A29060" t="str">
            <v>UCW-26554</v>
          </cell>
          <cell r="B29060" t="str">
            <v>Footwear Category Tatacliq ~ New Listing_12.02.2026 Batch-16</v>
          </cell>
          <cell r="C29060" t="str">
            <v>CLOSED</v>
          </cell>
          <cell r="D29060" t="str">
            <v>Medium</v>
          </cell>
          <cell r="E29060" t="str">
            <v>netscribes</v>
          </cell>
          <cell r="F29060" t="str">
            <v>Mohd Tahir Shaikh</v>
          </cell>
          <cell r="G29060">
            <v>46070.484027777777</v>
          </cell>
          <cell r="H29060">
            <v>46079.525000000001</v>
          </cell>
        </row>
        <row r="29061">
          <cell r="A29061" t="str">
            <v>UCW-26551</v>
          </cell>
          <cell r="B29061" t="str">
            <v>New Listing details 12 02 2026</v>
          </cell>
          <cell r="C29061" t="str">
            <v>CLOSED</v>
          </cell>
          <cell r="D29061" t="str">
            <v>Medium</v>
          </cell>
          <cell r="E29061" t="str">
            <v>netscribes</v>
          </cell>
          <cell r="F29061" t="str">
            <v>Shraddha Dighe</v>
          </cell>
          <cell r="G29061">
            <v>46070.461111111108</v>
          </cell>
          <cell r="H29061">
            <v>46073.555555555555</v>
          </cell>
        </row>
        <row r="29062">
          <cell r="A29062" t="str">
            <v>UCW-26550</v>
          </cell>
          <cell r="B29062" t="str">
            <v>RE: Aurelia/W/Folksong- 29 Style- Summer-2026- 12th Feb</v>
          </cell>
          <cell r="C29062" t="str">
            <v>CLOSED</v>
          </cell>
          <cell r="D29062" t="str">
            <v>Medium</v>
          </cell>
          <cell r="E29062" t="str">
            <v>netscribes</v>
          </cell>
          <cell r="F29062" t="str">
            <v>netscribes</v>
          </cell>
          <cell r="G29062">
            <v>46070.459722222222</v>
          </cell>
          <cell r="H29062">
            <v>46093.599999999999</v>
          </cell>
        </row>
        <row r="29063">
          <cell r="A29063" t="str">
            <v>UCW-26549</v>
          </cell>
          <cell r="B29063" t="str">
            <v>TATACLIQ NEW LISTING OUD NIRVANA AND OUD ON THE ROCKS</v>
          </cell>
          <cell r="C29063" t="str">
            <v>CLOSED Due to Inactive/Insufficient Information</v>
          </cell>
          <cell r="D29063" t="str">
            <v>Medium</v>
          </cell>
          <cell r="E29063" t="str">
            <v>netscribes</v>
          </cell>
          <cell r="F29063" t="str">
            <v>Shraddha Dighe</v>
          </cell>
          <cell r="G29063">
            <v>46070.458333333336</v>
          </cell>
          <cell r="H29063">
            <v>46093.602777777778</v>
          </cell>
        </row>
        <row r="29064">
          <cell r="A29064" t="str">
            <v>UCW-26546</v>
          </cell>
          <cell r="B29064" t="str">
            <v>CLONE - Tatacliq - Bluesky Product Listing</v>
          </cell>
          <cell r="C29064" t="str">
            <v>CLOSED</v>
          </cell>
          <cell r="D29064" t="str">
            <v>Medium</v>
          </cell>
          <cell r="E29064" t="str">
            <v>netscribes</v>
          </cell>
          <cell r="F29064" t="str">
            <v>netscribes</v>
          </cell>
          <cell r="G29064">
            <v>46070.446527777778</v>
          </cell>
          <cell r="H29064">
            <v>46078.377083333333</v>
          </cell>
        </row>
        <row r="29065">
          <cell r="A29065" t="str">
            <v>UCW-26544</v>
          </cell>
          <cell r="B29065" t="str">
            <v>Tata Ralph and Azzaro GWP cataloguing 11th Feb'26</v>
          </cell>
          <cell r="C29065" t="str">
            <v>CLOSED</v>
          </cell>
          <cell r="D29065" t="str">
            <v>Medium</v>
          </cell>
          <cell r="E29065" t="str">
            <v>netscribes</v>
          </cell>
          <cell r="F29065" t="str">
            <v>Shraddha Dighe</v>
          </cell>
          <cell r="G29065">
            <v>46070.431944444441</v>
          </cell>
          <cell r="H29065">
            <v>46076.470138888886</v>
          </cell>
        </row>
        <row r="29066">
          <cell r="A29066" t="str">
            <v>UCW-26543</v>
          </cell>
          <cell r="B29066" t="str">
            <v>DAV - 2 STD - GS - New Listing - TATA - 10/02/2024</v>
          </cell>
          <cell r="C29066" t="str">
            <v>CLOSED</v>
          </cell>
          <cell r="D29066" t="str">
            <v>Medium</v>
          </cell>
          <cell r="E29066" t="str">
            <v>netscribes</v>
          </cell>
          <cell r="F29066" t="str">
            <v>Shraddha Dighe</v>
          </cell>
          <cell r="G29066">
            <v>46070.42291666667</v>
          </cell>
          <cell r="H29066">
            <v>46071.581944444442</v>
          </cell>
        </row>
        <row r="29067">
          <cell r="A29067" t="str">
            <v>UCW-26541</v>
          </cell>
          <cell r="B29067" t="str">
            <v>ENRICH_Request for an Image Update - Tata Cliq</v>
          </cell>
          <cell r="C29067" t="str">
            <v>CLOSED</v>
          </cell>
          <cell r="D29067" t="str">
            <v>Medium</v>
          </cell>
          <cell r="E29067" t="str">
            <v>netscribes</v>
          </cell>
          <cell r="F29067" t="str">
            <v>Mohd Tahir Shaikh</v>
          </cell>
          <cell r="G29067">
            <v>46069.821527777778</v>
          </cell>
          <cell r="H29067">
            <v>46073.841666666667</v>
          </cell>
        </row>
        <row r="29068">
          <cell r="A29068" t="str">
            <v>UCW-26537</v>
          </cell>
          <cell r="B29068" t="str">
            <v>ERROR_Catalogue errors for the Multibrands Agency (NETSCRIBE) 16TH FEB_NC</v>
          </cell>
          <cell r="C29068" t="str">
            <v>CLOSED</v>
          </cell>
          <cell r="D29068" t="str">
            <v>Medium</v>
          </cell>
          <cell r="E29068" t="str">
            <v>netscribes</v>
          </cell>
          <cell r="F29068" t="str">
            <v>Sushma Ram</v>
          </cell>
          <cell r="G29068">
            <v>46069.806250000001</v>
          </cell>
          <cell r="H29068">
            <v>46113.493750000001</v>
          </cell>
        </row>
        <row r="29069">
          <cell r="A29069" t="str">
            <v>UCW-26534</v>
          </cell>
          <cell r="B29069" t="str">
            <v>PUMA Accessories_Footwear_Apparel 124130 &amp; 125381 New Listing 12-02-2026</v>
          </cell>
          <cell r="C29069" t="str">
            <v>CLOSED</v>
          </cell>
          <cell r="D29069" t="str">
            <v>Medium</v>
          </cell>
          <cell r="E29069" t="str">
            <v>netscribes</v>
          </cell>
          <cell r="F29069" t="str">
            <v>Mohd Tahir Shaikh</v>
          </cell>
          <cell r="G29069">
            <v>46069.775000000001</v>
          </cell>
          <cell r="H29069">
            <v>46153.563194444447</v>
          </cell>
        </row>
        <row r="29070">
          <cell r="A29070" t="str">
            <v>UCW-26531</v>
          </cell>
          <cell r="B29070" t="str">
            <v>Sqintalk x Tatacliq : New Brand Onboarding Request</v>
          </cell>
          <cell r="C29070" t="str">
            <v>CLOSED</v>
          </cell>
          <cell r="D29070" t="str">
            <v>Medium</v>
          </cell>
          <cell r="E29070" t="str">
            <v>netscribes</v>
          </cell>
          <cell r="F29070" t="str">
            <v>Shraddha Dighe</v>
          </cell>
          <cell r="G29070">
            <v>46069.763888888891</v>
          </cell>
          <cell r="H29070">
            <v>46076.672222222223</v>
          </cell>
        </row>
        <row r="29071">
          <cell r="A29071" t="str">
            <v>UCW-26528</v>
          </cell>
          <cell r="B29071" t="str">
            <v>Tata Versace and Michael Kors New Launch cataloguing 11th Feb'26</v>
          </cell>
          <cell r="C29071" t="str">
            <v>CLOSED</v>
          </cell>
          <cell r="D29071" t="str">
            <v>Medium</v>
          </cell>
          <cell r="E29071" t="str">
            <v>netscribes</v>
          </cell>
          <cell r="F29071" t="str">
            <v>Shraddha Dighe</v>
          </cell>
          <cell r="G29071">
            <v>46069.752083333333</v>
          </cell>
          <cell r="H29071">
            <v>46074.498611111114</v>
          </cell>
        </row>
        <row r="29072">
          <cell r="A29072" t="str">
            <v>UCW-26526</v>
          </cell>
          <cell r="B29072" t="str">
            <v>CLONE - I'm from, Rom&amp;nd &amp; Others + Skincare &amp; Makeup + 125928 + 10 Jan'26 (Pending Brands)</v>
          </cell>
          <cell r="C29072" t="str">
            <v>CLOSED</v>
          </cell>
          <cell r="D29072" t="str">
            <v>Medium</v>
          </cell>
          <cell r="E29072" t="str">
            <v>netscribes</v>
          </cell>
          <cell r="F29072" t="str">
            <v>Shraddha Dighe</v>
          </cell>
          <cell r="G29072">
            <v>46069.749305555553</v>
          </cell>
          <cell r="H29072">
            <v>46071.509722222225</v>
          </cell>
        </row>
        <row r="29073">
          <cell r="A29073" t="str">
            <v>UCW-26525</v>
          </cell>
          <cell r="B29073" t="str">
            <v>Onboarding Brand on Tata Cliq_RiiFS</v>
          </cell>
          <cell r="C29073" t="str">
            <v>CLOSED</v>
          </cell>
          <cell r="D29073" t="str">
            <v>Medium</v>
          </cell>
          <cell r="E29073" t="str">
            <v>netscribes</v>
          </cell>
          <cell r="F29073" t="str">
            <v>Shraddha Dighe</v>
          </cell>
          <cell r="G29073">
            <v>46069.746527777781</v>
          </cell>
          <cell r="H29073">
            <v>46076.458333333336</v>
          </cell>
        </row>
        <row r="29074">
          <cell r="A29074" t="str">
            <v>UCW-26522</v>
          </cell>
          <cell r="B29074" t="str">
            <v>ENRICH_Pilgrim&lt;&gt;Tata Cliq: Image Update</v>
          </cell>
          <cell r="C29074" t="str">
            <v>CLOSED</v>
          </cell>
          <cell r="D29074" t="str">
            <v>Medium</v>
          </cell>
          <cell r="E29074" t="str">
            <v>netscribes</v>
          </cell>
          <cell r="F29074" t="str">
            <v>Shraddha Dighe</v>
          </cell>
          <cell r="G29074">
            <v>46069.717361111114</v>
          </cell>
          <cell r="H29074">
            <v>46070.446527777778</v>
          </cell>
        </row>
        <row r="29075">
          <cell r="A29075" t="str">
            <v>UCW-26521</v>
          </cell>
          <cell r="B29075" t="str">
            <v>Pantaloons/Kids wear/apparel/New Listing/SKU 1510/Options 285| 16th Feb'2026</v>
          </cell>
          <cell r="C29075" t="str">
            <v>CLOSED</v>
          </cell>
          <cell r="D29075" t="str">
            <v>Medium</v>
          </cell>
          <cell r="E29075" t="str">
            <v>netscribes</v>
          </cell>
          <cell r="F29075" t="str">
            <v>Simi Raichel Zachariah</v>
          </cell>
          <cell r="G29075">
            <v>46069.711111111108</v>
          </cell>
          <cell r="H29075">
            <v>46156.822916666664</v>
          </cell>
        </row>
        <row r="29076">
          <cell r="A29076" t="str">
            <v>UCW-26520</v>
          </cell>
          <cell r="B29076" t="str">
            <v>Pantaloons/Men's wear/apparel/New Listing/SKU 1022/Options 199| 16th Feb'2026</v>
          </cell>
          <cell r="C29076" t="str">
            <v>CLOSED</v>
          </cell>
          <cell r="D29076" t="str">
            <v>Medium</v>
          </cell>
          <cell r="E29076" t="str">
            <v>netscribes</v>
          </cell>
          <cell r="F29076" t="str">
            <v>Simi Raichel Zachariah</v>
          </cell>
          <cell r="G29076">
            <v>46069.709027777775</v>
          </cell>
          <cell r="H29076">
            <v>46156.822916666664</v>
          </cell>
        </row>
        <row r="29077">
          <cell r="A29077" t="str">
            <v>UCW-26519</v>
          </cell>
          <cell r="B29077" t="str">
            <v>RE: Pantaloons/Women Western Wear/Apparel/New Listing/SKU 774/Options 144| 16th Feb'2026</v>
          </cell>
          <cell r="C29077" t="str">
            <v>CLOSED</v>
          </cell>
          <cell r="D29077" t="str">
            <v>Medium</v>
          </cell>
          <cell r="E29077" t="str">
            <v>netscribes</v>
          </cell>
          <cell r="F29077" t="str">
            <v>Simi Raichel Zachariah</v>
          </cell>
          <cell r="G29077">
            <v>46069.70416666667</v>
          </cell>
          <cell r="H29077">
            <v>46093.60833333333</v>
          </cell>
        </row>
        <row r="29078">
          <cell r="A29078" t="str">
            <v>UCW-26518</v>
          </cell>
          <cell r="B29078" t="str">
            <v xml:space="preserve">ENRICH_Requesting to replace reshoot images </v>
          </cell>
          <cell r="C29078" t="str">
            <v>CLOSED</v>
          </cell>
          <cell r="D29078" t="str">
            <v>Medium</v>
          </cell>
          <cell r="E29078" t="str">
            <v>netscribes</v>
          </cell>
          <cell r="F29078" t="str">
            <v>Shraddha Dighe</v>
          </cell>
          <cell r="G29078">
            <v>46069.697222222225</v>
          </cell>
          <cell r="H29078">
            <v>46077.494444444441</v>
          </cell>
        </row>
        <row r="29079">
          <cell r="A29079" t="str">
            <v>UCW-26512</v>
          </cell>
          <cell r="B29079" t="str">
            <v>ENRICH_Image Replacement 39 | 29th Jan'26</v>
          </cell>
          <cell r="C29079" t="str">
            <v>CLOSED</v>
          </cell>
          <cell r="D29079" t="str">
            <v>Medium</v>
          </cell>
          <cell r="E29079" t="str">
            <v>netscribes</v>
          </cell>
          <cell r="F29079" t="str">
            <v>Shraddha Dighe</v>
          </cell>
          <cell r="G29079">
            <v>46069.67083333333</v>
          </cell>
          <cell r="H29079">
            <v>46077.683333333334</v>
          </cell>
        </row>
        <row r="29080">
          <cell r="A29080" t="str">
            <v>UCW-26501</v>
          </cell>
          <cell r="B29080" t="str">
            <v>ENRICH_Fw: Update Catalog images of Nutrabay &lt;&gt; TataCliq</v>
          </cell>
          <cell r="C29080" t="str">
            <v>CLOSED</v>
          </cell>
          <cell r="D29080" t="str">
            <v>Medium</v>
          </cell>
          <cell r="E29080" t="str">
            <v>netscribes</v>
          </cell>
          <cell r="F29080" t="str">
            <v>Shraddha Dighe</v>
          </cell>
          <cell r="G29080">
            <v>46069.631249999999</v>
          </cell>
          <cell r="H29080">
            <v>46071.60833333333</v>
          </cell>
        </row>
        <row r="29081">
          <cell r="A29081" t="str">
            <v>UCW-26478</v>
          </cell>
          <cell r="B29081" t="str">
            <v>CLONE - WishCare | New Listings</v>
          </cell>
          <cell r="C29081" t="str">
            <v>CLOSED</v>
          </cell>
          <cell r="D29081" t="str">
            <v>Medium</v>
          </cell>
          <cell r="E29081" t="str">
            <v>netscribes</v>
          </cell>
          <cell r="F29081" t="str">
            <v>netscribes</v>
          </cell>
          <cell r="G29081">
            <v>46069.497916666667</v>
          </cell>
          <cell r="H29081">
            <v>46070.457638888889</v>
          </cell>
        </row>
        <row r="29082">
          <cell r="A29082" t="str">
            <v>UCW-26474</v>
          </cell>
          <cell r="B29082" t="str">
            <v>CLONE - Styles Migration to Tata Cliq ABFRL Account - 09-01-2026</v>
          </cell>
          <cell r="C29082" t="str">
            <v>CLOSED</v>
          </cell>
          <cell r="D29082" t="str">
            <v>Medium</v>
          </cell>
          <cell r="E29082" t="str">
            <v>netscribes</v>
          </cell>
          <cell r="F29082" t="str">
            <v>Shraddha Dighe</v>
          </cell>
          <cell r="G29082">
            <v>46069.463888888888</v>
          </cell>
          <cell r="H29082">
            <v>46076.402777777781</v>
          </cell>
        </row>
        <row r="29083">
          <cell r="A29083" t="str">
            <v>UCW-26472</v>
          </cell>
          <cell r="B29083" t="str">
            <v>ENRICH_Add Assorted in the product title</v>
          </cell>
          <cell r="C29083" t="str">
            <v>CLOSED</v>
          </cell>
          <cell r="D29083" t="str">
            <v>Medium</v>
          </cell>
          <cell r="E29083" t="str">
            <v>netscribes</v>
          </cell>
          <cell r="F29083" t="str">
            <v>Shraddha Dighe</v>
          </cell>
          <cell r="G29083">
            <v>46069.457638888889</v>
          </cell>
          <cell r="H29083">
            <v>46070.477777777778</v>
          </cell>
        </row>
        <row r="29084">
          <cell r="A29084" t="str">
            <v>UCW-26461</v>
          </cell>
          <cell r="B29084" t="str">
            <v>RE: PrettyCat New Lingerie Set Catalog File (125718-PCWH) 10-02-2026</v>
          </cell>
          <cell r="C29084" t="str">
            <v>CLOSED</v>
          </cell>
          <cell r="D29084" t="str">
            <v>Medium</v>
          </cell>
          <cell r="E29084" t="str">
            <v>netscribes</v>
          </cell>
          <cell r="F29084" t="str">
            <v>Simi Raichel Zachariah</v>
          </cell>
          <cell r="G29084">
            <v>46068.974999999999</v>
          </cell>
          <cell r="H29084">
            <v>46071.586111111108</v>
          </cell>
        </row>
        <row r="29085">
          <cell r="A29085" t="str">
            <v>UCW-26455</v>
          </cell>
          <cell r="B29085" t="str">
            <v>ERROR_Rare Ones - ListingFile</v>
          </cell>
          <cell r="C29085" t="str">
            <v>CLOSED</v>
          </cell>
          <cell r="D29085" t="str">
            <v>Medium</v>
          </cell>
          <cell r="E29085" t="str">
            <v>netscribes</v>
          </cell>
          <cell r="F29085" t="str">
            <v>Mohd Tahir Shaikh</v>
          </cell>
          <cell r="G29085">
            <v>46068.521527777775</v>
          </cell>
          <cell r="H29085">
            <v>46074.578472222223</v>
          </cell>
        </row>
        <row r="29086">
          <cell r="A29086" t="str">
            <v>UCW-26454</v>
          </cell>
          <cell r="B29086" t="str">
            <v>U.S. Polo Assn., U.S. Polo Assn. Kids_Apparel_124848_02-02-2026</v>
          </cell>
          <cell r="C29086" t="str">
            <v>CLOSED</v>
          </cell>
          <cell r="D29086" t="str">
            <v>Medium</v>
          </cell>
          <cell r="E29086" t="str">
            <v>netscribes</v>
          </cell>
          <cell r="F29086" t="str">
            <v>Mohd Tahir Shaikh</v>
          </cell>
          <cell r="G29086">
            <v>46068.517361111109</v>
          </cell>
          <cell r="H29086">
            <v>46074.509722222225</v>
          </cell>
        </row>
        <row r="29087">
          <cell r="A29087" t="str">
            <v>UCW-26421</v>
          </cell>
          <cell r="B29087" t="str">
            <v>RE: Spykar - Tatacliq - New Catalogue  - Underjeans By Spykar - Bundle - 12th Feb</v>
          </cell>
          <cell r="C29087" t="str">
            <v>CLOSED</v>
          </cell>
          <cell r="D29087" t="str">
            <v>Medium</v>
          </cell>
          <cell r="E29087" t="str">
            <v>netscribes</v>
          </cell>
          <cell r="F29087" t="str">
            <v>Simi Raichel Zachariah</v>
          </cell>
          <cell r="G29087">
            <v>46066.847916666666</v>
          </cell>
          <cell r="H29087">
            <v>46070.633333333331</v>
          </cell>
        </row>
        <row r="29088">
          <cell r="A29088" t="str">
            <v>UCW-26419</v>
          </cell>
          <cell r="B29088" t="str">
            <v>Error_Tata cliq New Listing_Fitted Sheet &amp; Napkins_01-09-2025 || Seller Code : 125194</v>
          </cell>
          <cell r="C29088" t="str">
            <v>CLOSED</v>
          </cell>
          <cell r="D29088" t="str">
            <v>Medium</v>
          </cell>
          <cell r="E29088" t="str">
            <v>netscribes</v>
          </cell>
          <cell r="F29088" t="str">
            <v>Reagan D’souza</v>
          </cell>
          <cell r="G29088">
            <v>46066.787499999999</v>
          </cell>
          <cell r="H29088">
            <v>46070.706944444442</v>
          </cell>
        </row>
        <row r="29089">
          <cell r="A29089" t="str">
            <v>UCW-26415</v>
          </cell>
          <cell r="B29089" t="str">
            <v>RE: Aurelia/W/Folksong- 29 Style- Summer-2026- 12th Feb</v>
          </cell>
          <cell r="C29089" t="str">
            <v>CLOSED</v>
          </cell>
          <cell r="D29089" t="str">
            <v>Medium</v>
          </cell>
          <cell r="E29089" t="str">
            <v>netscribes</v>
          </cell>
          <cell r="F29089" t="str">
            <v>Simi Raichel Zachariah</v>
          </cell>
          <cell r="G29089">
            <v>46066.768750000003</v>
          </cell>
          <cell r="H29089">
            <v>46070.546527777777</v>
          </cell>
        </row>
        <row r="29090">
          <cell r="A29090" t="str">
            <v>UCW-26409</v>
          </cell>
          <cell r="B29090" t="str">
            <v>New GWP Listing (AMJ) - Tata</v>
          </cell>
          <cell r="C29090" t="str">
            <v>CLOSED</v>
          </cell>
          <cell r="D29090" t="str">
            <v>Medium</v>
          </cell>
          <cell r="E29090" t="str">
            <v>netscribes</v>
          </cell>
          <cell r="F29090" t="str">
            <v>Juilee Jadhav</v>
          </cell>
          <cell r="G29090">
            <v>46066.753472222219</v>
          </cell>
          <cell r="H29090">
            <v>46071.57708333333</v>
          </cell>
        </row>
        <row r="29091">
          <cell r="A29091" t="str">
            <v>UCW-26406</v>
          </cell>
          <cell r="B29091" t="str">
            <v>Error_Cataloguing Issue | The Body Shop</v>
          </cell>
          <cell r="C29091" t="str">
            <v>CLOSED</v>
          </cell>
          <cell r="D29091" t="str">
            <v>Medium</v>
          </cell>
          <cell r="E29091" t="str">
            <v>Chirag Dubal</v>
          </cell>
          <cell r="F29091" t="str">
            <v>Reagan D’souza</v>
          </cell>
          <cell r="G29091">
            <v>46066.746527777781</v>
          </cell>
          <cell r="H29091">
            <v>46113.46597222222</v>
          </cell>
        </row>
        <row r="29092">
          <cell r="A29092" t="str">
            <v>UCW-26405</v>
          </cell>
          <cell r="B29092" t="str">
            <v>RE: Sell Now - W - 129195 to 129545</v>
          </cell>
          <cell r="C29092" t="str">
            <v>CLOSED</v>
          </cell>
          <cell r="D29092" t="str">
            <v>Medium</v>
          </cell>
          <cell r="E29092" t="str">
            <v>netscribes</v>
          </cell>
          <cell r="F29092" t="str">
            <v>Simi Raichel Zachariah</v>
          </cell>
          <cell r="G29092">
            <v>46066.742361111108</v>
          </cell>
          <cell r="H29092">
            <v>46073.615972222222</v>
          </cell>
        </row>
        <row r="29093">
          <cell r="A29093" t="str">
            <v>UCW-26403</v>
          </cell>
          <cell r="B29093" t="str">
            <v>Error_United Colors Of Benetton | Size Chart Issue &amp; Wrong Product Dispatched Twice_NC</v>
          </cell>
          <cell r="C29093" t="str">
            <v>CLOSED</v>
          </cell>
          <cell r="D29093" t="str">
            <v>Medium</v>
          </cell>
          <cell r="E29093" t="str">
            <v>netscribes</v>
          </cell>
          <cell r="F29093" t="str">
            <v>Reagan D’souza</v>
          </cell>
          <cell r="G29093">
            <v>46066.729166666664</v>
          </cell>
          <cell r="H29093">
            <v>46172.634027777778</v>
          </cell>
        </row>
        <row r="29094">
          <cell r="A29094" t="str">
            <v>UCW-26388</v>
          </cell>
          <cell r="B29094" t="str">
            <v>MNY | SSLM Shade Ext | TATACLIQ</v>
          </cell>
          <cell r="C29094" t="str">
            <v>CLOSED</v>
          </cell>
          <cell r="D29094" t="str">
            <v>Medium</v>
          </cell>
          <cell r="E29094" t="str">
            <v>netscribes</v>
          </cell>
          <cell r="F29094" t="str">
            <v>Juilee Jadhav</v>
          </cell>
          <cell r="G29094">
            <v>46066.655555555553</v>
          </cell>
          <cell r="H29094">
            <v>46069.572222222225</v>
          </cell>
        </row>
        <row r="29095">
          <cell r="A29095" t="str">
            <v>UCW-26380</v>
          </cell>
          <cell r="B29095" t="str">
            <v xml:space="preserve"> BRAND DAALI -DROP 8 -BOTOMS</v>
          </cell>
          <cell r="C29095" t="str">
            <v>CLOSED</v>
          </cell>
          <cell r="D29095" t="str">
            <v>Medium</v>
          </cell>
          <cell r="E29095" t="str">
            <v>Chirag Dubal</v>
          </cell>
          <cell r="F29095" t="str">
            <v>Shraddha Dighe</v>
          </cell>
          <cell r="G29095">
            <v>46066.565972222219</v>
          </cell>
          <cell r="H29095">
            <v>46069.693055555559</v>
          </cell>
        </row>
        <row r="29096">
          <cell r="A29096" t="str">
            <v>UCW-26378</v>
          </cell>
          <cell r="B29096" t="str">
            <v>Under Armour Footwear (128047)-13/02/2026</v>
          </cell>
          <cell r="C29096" t="str">
            <v>CLOSED Due to Inactive/Insufficient Information</v>
          </cell>
          <cell r="D29096" t="str">
            <v>Medium</v>
          </cell>
          <cell r="E29096" t="str">
            <v>netscribes</v>
          </cell>
          <cell r="F29096" t="str">
            <v>Jaibharathi Jagannathan</v>
          </cell>
          <cell r="G29096">
            <v>46066.559027777781</v>
          </cell>
          <cell r="H29096">
            <v>46093.612500000003</v>
          </cell>
        </row>
        <row r="29097">
          <cell r="A29097" t="str">
            <v>UCW-26365</v>
          </cell>
          <cell r="B29097" t="str">
            <v>CLONE - CLONE - VLCC &amp; Ustraa New Listing on Tata Cliq</v>
          </cell>
          <cell r="C29097" t="str">
            <v>CLOSED</v>
          </cell>
          <cell r="D29097" t="str">
            <v>Medium</v>
          </cell>
          <cell r="E29097" t="str">
            <v>netscribes</v>
          </cell>
          <cell r="F29097" t="str">
            <v>netscribes</v>
          </cell>
          <cell r="G29097">
            <v>46066.394444444442</v>
          </cell>
          <cell r="H29097">
            <v>46067.572222222225</v>
          </cell>
        </row>
        <row r="29098">
          <cell r="A29098" t="str">
            <v>UCW-26364</v>
          </cell>
          <cell r="B29098" t="str">
            <v>CLONE - Gillette New Listing Tata Cliq</v>
          </cell>
          <cell r="C29098" t="str">
            <v>CLOSED</v>
          </cell>
          <cell r="D29098" t="str">
            <v>Medium</v>
          </cell>
          <cell r="E29098" t="str">
            <v>netscribes</v>
          </cell>
          <cell r="F29098" t="str">
            <v>netscribes</v>
          </cell>
          <cell r="G29098">
            <v>46066.382638888892</v>
          </cell>
          <cell r="H29098">
            <v>46067.580555555556</v>
          </cell>
        </row>
        <row r="29099">
          <cell r="A29099" t="str">
            <v>UCW-26359</v>
          </cell>
          <cell r="B29099" t="str">
            <v>CLONE - Eteenz Tatacliq Catalog Sheet Hit-1</v>
          </cell>
          <cell r="C29099" t="str">
            <v>CLOSED</v>
          </cell>
          <cell r="D29099" t="str">
            <v>Medium</v>
          </cell>
          <cell r="E29099" t="str">
            <v>netscribes</v>
          </cell>
          <cell r="F29099" t="str">
            <v>Mohd Tahir Shaikh</v>
          </cell>
          <cell r="G29099">
            <v>46065.804861111108</v>
          </cell>
          <cell r="H29099">
            <v>46069.619444444441</v>
          </cell>
        </row>
        <row r="29100">
          <cell r="A29100" t="str">
            <v>UCW-26353</v>
          </cell>
          <cell r="B29100" t="str">
            <v>RE: : RE: Apparel SS26 Lot- 3 II Tata Cliq</v>
          </cell>
          <cell r="C29100" t="str">
            <v>CLOSED</v>
          </cell>
          <cell r="D29100" t="str">
            <v>Medium</v>
          </cell>
          <cell r="E29100" t="str">
            <v>netscribes</v>
          </cell>
          <cell r="F29100" t="str">
            <v>Simi Raichel Zachariah</v>
          </cell>
          <cell r="G29100">
            <v>46065.772222222222</v>
          </cell>
          <cell r="H29100">
            <v>46069.678472222222</v>
          </cell>
        </row>
        <row r="29101">
          <cell r="A29101" t="str">
            <v>UCW-26344</v>
          </cell>
          <cell r="B29101" t="str">
            <v>Tatacliq Footwear Content template_Colehaan_19-01-26</v>
          </cell>
          <cell r="C29101" t="str">
            <v>CLOSED</v>
          </cell>
          <cell r="D29101" t="str">
            <v>Medium</v>
          </cell>
          <cell r="E29101" t="str">
            <v>netscribes</v>
          </cell>
          <cell r="F29101" t="str">
            <v>netscribes</v>
          </cell>
          <cell r="G29101">
            <v>46065.715277777781</v>
          </cell>
          <cell r="H29101">
            <v>46093.614583333336</v>
          </cell>
        </row>
        <row r="29102">
          <cell r="A29102" t="str">
            <v>UCW-26333</v>
          </cell>
          <cell r="B29102" t="str">
            <v>Error_Size Chart Missing (New Listings) - House of Chikankari_NC</v>
          </cell>
          <cell r="C29102" t="str">
            <v>CLOSED</v>
          </cell>
          <cell r="D29102" t="str">
            <v>Medium</v>
          </cell>
          <cell r="E29102" t="str">
            <v>Chirag Dubal</v>
          </cell>
          <cell r="F29102" t="str">
            <v>Reagan D’souza</v>
          </cell>
          <cell r="G29102">
            <v>46065.650694444441</v>
          </cell>
          <cell r="H29102">
            <v>46090.627083333333</v>
          </cell>
        </row>
        <row r="29103">
          <cell r="A29103" t="str">
            <v>UCW-26325</v>
          </cell>
          <cell r="B29103" t="str">
            <v>Enrich_Image Update_Lavie_10-02-2026</v>
          </cell>
          <cell r="C29103" t="str">
            <v>CLOSED</v>
          </cell>
          <cell r="D29103" t="str">
            <v>Medium</v>
          </cell>
          <cell r="E29103" t="str">
            <v>netscribes</v>
          </cell>
          <cell r="F29103" t="str">
            <v>Juilee Jadhav</v>
          </cell>
          <cell r="G29103">
            <v>46065.534722222219</v>
          </cell>
          <cell r="H29103">
            <v>46073.729861111111</v>
          </cell>
        </row>
        <row r="29104">
          <cell r="A29104" t="str">
            <v>UCW-26318</v>
          </cell>
          <cell r="B29104" t="str">
            <v>ERROR_Catalogue errors for the Multibrands Agency (NETSCRIBE) 12TH FEB_NC</v>
          </cell>
          <cell r="C29104" t="str">
            <v>CLOSED</v>
          </cell>
          <cell r="D29104" t="str">
            <v>Medium</v>
          </cell>
          <cell r="E29104" t="str">
            <v>netscribes</v>
          </cell>
          <cell r="F29104" t="str">
            <v>Sushma Ram</v>
          </cell>
          <cell r="G29104">
            <v>46065.067361111112</v>
          </cell>
          <cell r="H29104">
            <v>46070.443055555559</v>
          </cell>
        </row>
        <row r="29105">
          <cell r="A29105" t="str">
            <v>UCW-26292</v>
          </cell>
          <cell r="B29105" t="str">
            <v>Lot-29 template sheet</v>
          </cell>
          <cell r="C29105" t="str">
            <v>CLOSED</v>
          </cell>
          <cell r="D29105" t="str">
            <v>Medium</v>
          </cell>
          <cell r="E29105" t="str">
            <v>netscribes</v>
          </cell>
          <cell r="F29105" t="str">
            <v>Mohd Tahir Shaikh</v>
          </cell>
          <cell r="G29105">
            <v>46064.776388888888</v>
          </cell>
          <cell r="H29105">
            <v>46074.584722222222</v>
          </cell>
        </row>
        <row r="29106">
          <cell r="A29106" t="str">
            <v>UCW-26288</v>
          </cell>
          <cell r="B29106" t="str">
            <v>TataCliq New listings 07/02/26</v>
          </cell>
          <cell r="C29106" t="str">
            <v>CLOSED</v>
          </cell>
          <cell r="D29106" t="str">
            <v>Medium</v>
          </cell>
          <cell r="E29106" t="str">
            <v>netscribes</v>
          </cell>
          <cell r="F29106" t="str">
            <v>Mohd Tahir Shaikh</v>
          </cell>
          <cell r="G29106">
            <v>46064.759027777778</v>
          </cell>
          <cell r="H29106">
            <v>46080.502083333333</v>
          </cell>
        </row>
        <row r="29107">
          <cell r="A29107" t="str">
            <v>UCW-26284</v>
          </cell>
          <cell r="B29107" t="str">
            <v>ENRICH_Soleil Neige - PDP update Tata CLiQ</v>
          </cell>
          <cell r="C29107" t="str">
            <v>CLOSED</v>
          </cell>
          <cell r="D29107" t="str">
            <v>Medium</v>
          </cell>
          <cell r="E29107" t="str">
            <v>netscribes</v>
          </cell>
          <cell r="F29107" t="str">
            <v>Shraddha Dighe</v>
          </cell>
          <cell r="G29107">
            <v>46064.744444444441</v>
          </cell>
          <cell r="H29107">
            <v>46067.508333333331</v>
          </cell>
        </row>
        <row r="29108">
          <cell r="A29108" t="str">
            <v>UCW-26282</v>
          </cell>
          <cell r="B29108" t="str">
            <v>CK - 2 STD - GS - New Listing - TATA - 09/02/2024</v>
          </cell>
          <cell r="C29108" t="str">
            <v>CLOSED</v>
          </cell>
          <cell r="D29108" t="str">
            <v>Medium</v>
          </cell>
          <cell r="E29108" t="str">
            <v>netscribes</v>
          </cell>
          <cell r="F29108" t="str">
            <v>Shraddha Dighe</v>
          </cell>
          <cell r="G29108">
            <v>46064.729861111111</v>
          </cell>
          <cell r="H29108">
            <v>46069.572222222225</v>
          </cell>
        </row>
        <row r="29109">
          <cell r="A29109" t="str">
            <v>UCW-26281</v>
          </cell>
          <cell r="B29109" t="str">
            <v>NEESH : New Fragrances Listing Request</v>
          </cell>
          <cell r="C29109" t="str">
            <v>CLOSED</v>
          </cell>
          <cell r="D29109" t="str">
            <v>Medium</v>
          </cell>
          <cell r="E29109" t="str">
            <v>netscribes</v>
          </cell>
          <cell r="F29109" t="str">
            <v>Shraddha Dighe</v>
          </cell>
          <cell r="G29109">
            <v>46064.727083333331</v>
          </cell>
          <cell r="H29109">
            <v>46070.453472222223</v>
          </cell>
        </row>
        <row r="29110">
          <cell r="A29110" t="str">
            <v>UCW-26279</v>
          </cell>
          <cell r="B29110" t="str">
            <v>d'you X Tata Cliq | Mini Listing</v>
          </cell>
          <cell r="C29110" t="str">
            <v>CLOSED</v>
          </cell>
          <cell r="D29110" t="str">
            <v>Medium</v>
          </cell>
          <cell r="E29110" t="str">
            <v>netscribes</v>
          </cell>
          <cell r="F29110" t="str">
            <v>Shraddha Dighe</v>
          </cell>
          <cell r="G29110">
            <v>46064.711805555555</v>
          </cell>
          <cell r="H29110">
            <v>46071.572916666664</v>
          </cell>
        </row>
        <row r="29111">
          <cell r="A29111" t="str">
            <v>UCW-26277</v>
          </cell>
          <cell r="B29111" t="str">
            <v>Body Lotion Listing – Content Sheet Attached: TATA Cliq x HMB</v>
          </cell>
          <cell r="C29111" t="str">
            <v>CLOSED</v>
          </cell>
          <cell r="D29111" t="str">
            <v>Medium</v>
          </cell>
          <cell r="E29111" t="str">
            <v>netscribes</v>
          </cell>
          <cell r="F29111" t="str">
            <v>Shraddha Dighe</v>
          </cell>
          <cell r="G29111">
            <v>46064.706250000003</v>
          </cell>
          <cell r="H29111">
            <v>46069.500694444447</v>
          </cell>
        </row>
        <row r="29112">
          <cell r="A29112" t="str">
            <v>UCW-26276</v>
          </cell>
          <cell r="B29112" t="str">
            <v>Listing Details, SOH, and Content Sheet for New Listings - RAS X MOODY</v>
          </cell>
          <cell r="C29112" t="str">
            <v>CLOSED</v>
          </cell>
          <cell r="D29112" t="str">
            <v>Medium</v>
          </cell>
          <cell r="E29112" t="str">
            <v>netscribes</v>
          </cell>
          <cell r="F29112" t="str">
            <v>Shraddha Dighe</v>
          </cell>
          <cell r="G29112">
            <v>46064.70208333333</v>
          </cell>
          <cell r="H29112">
            <v>46076.668055555558</v>
          </cell>
        </row>
        <row r="29113">
          <cell r="A29113" t="str">
            <v>UCW-26271</v>
          </cell>
          <cell r="B29113" t="str">
            <v>ENRICH_Libas Apparel 127532 11-2-26 (AI IMAGE REPLACE)</v>
          </cell>
          <cell r="C29113" t="str">
            <v>CLOSED</v>
          </cell>
          <cell r="D29113" t="str">
            <v>Medium</v>
          </cell>
          <cell r="E29113" t="str">
            <v>netscribes</v>
          </cell>
          <cell r="F29113" t="str">
            <v>Shraddha Dighe</v>
          </cell>
          <cell r="G29113">
            <v>46064.670138888891</v>
          </cell>
          <cell r="H29113">
            <v>46066.582638888889</v>
          </cell>
        </row>
        <row r="29114">
          <cell r="A29114" t="str">
            <v>UCW-26268</v>
          </cell>
          <cell r="B29114" t="str">
            <v>Soch_Apparel_12405-SAS_11/Feb/2026_(Lot4_5)</v>
          </cell>
          <cell r="C29114" t="str">
            <v>CLOSED</v>
          </cell>
          <cell r="D29114" t="str">
            <v>Medium</v>
          </cell>
          <cell r="E29114" t="str">
            <v>netscribes</v>
          </cell>
          <cell r="F29114" t="str">
            <v>Shraddha Dighe</v>
          </cell>
          <cell r="G29114">
            <v>46064.660416666666</v>
          </cell>
          <cell r="H29114">
            <v>46069.781944444447</v>
          </cell>
        </row>
        <row r="29115">
          <cell r="A29115" t="str">
            <v>UCW-26266</v>
          </cell>
          <cell r="B29115" t="str">
            <v>Libas Apparel 127532 09-02-2026 (NEW CATALOGUE)</v>
          </cell>
          <cell r="C29115" t="str">
            <v>CLOSED</v>
          </cell>
          <cell r="D29115" t="str">
            <v>Medium</v>
          </cell>
          <cell r="E29115" t="str">
            <v>netscribes</v>
          </cell>
          <cell r="F29115" t="str">
            <v>Shraddha Dighe</v>
          </cell>
          <cell r="G29115">
            <v>46064.647916666669</v>
          </cell>
          <cell r="H29115">
            <v>46066.73541666667</v>
          </cell>
        </row>
        <row r="29116">
          <cell r="A29116" t="str">
            <v>UCW-26261</v>
          </cell>
          <cell r="B29116" t="str">
            <v>Kickers New articles Catalogue sheet</v>
          </cell>
          <cell r="C29116" t="str">
            <v>CLOSED</v>
          </cell>
          <cell r="D29116" t="str">
            <v>Medium</v>
          </cell>
          <cell r="E29116" t="str">
            <v>netscribes</v>
          </cell>
          <cell r="F29116" t="str">
            <v>Mohd Tahir Shaikh</v>
          </cell>
          <cell r="G29116">
            <v>46064.513888888891</v>
          </cell>
          <cell r="H29116">
            <v>46070.643055555556</v>
          </cell>
        </row>
        <row r="29117">
          <cell r="A29117" t="str">
            <v>UCW-26252</v>
          </cell>
          <cell r="B29117" t="str">
            <v>CLONE - RE: Tata Cliq-Multi Brand-Women's Apparel 29-01-2026</v>
          </cell>
          <cell r="C29117" t="str">
            <v>CLOSED Due to Inactive/Insufficient Information</v>
          </cell>
          <cell r="D29117" t="str">
            <v>Medium</v>
          </cell>
          <cell r="E29117" t="str">
            <v>netscribes</v>
          </cell>
          <cell r="F29117" t="str">
            <v>Reagan D’souza</v>
          </cell>
          <cell r="G29117">
            <v>46064.424305555556</v>
          </cell>
          <cell r="H29117">
            <v>46064.474999999999</v>
          </cell>
        </row>
        <row r="29118">
          <cell r="A29118" t="str">
            <v>UCW-26251</v>
          </cell>
          <cell r="B29118" t="str">
            <v>Error_RE: Tata Cliq-Multi Brand-Women's Apparel 29-01-2026_NC</v>
          </cell>
          <cell r="C29118" t="str">
            <v>CLOSED</v>
          </cell>
          <cell r="D29118" t="str">
            <v>Medium</v>
          </cell>
          <cell r="E29118" t="str">
            <v>netscribes</v>
          </cell>
          <cell r="F29118" t="str">
            <v>Reagan D’souza</v>
          </cell>
          <cell r="G29118">
            <v>46064.424305555556</v>
          </cell>
          <cell r="H29118">
            <v>46113.678472222222</v>
          </cell>
        </row>
        <row r="29119">
          <cell r="A29119" t="str">
            <v>UCW-26248</v>
          </cell>
          <cell r="B29119" t="str">
            <v>RE: U.S.Polo Assn Innerwear Size addition</v>
          </cell>
          <cell r="C29119" t="str">
            <v>CLOSED</v>
          </cell>
          <cell r="D29119" t="str">
            <v>Medium</v>
          </cell>
          <cell r="E29119" t="str">
            <v>netscribes</v>
          </cell>
          <cell r="F29119" t="str">
            <v>Simi Raichel Zachariah</v>
          </cell>
          <cell r="G29119">
            <v>46064.008333333331</v>
          </cell>
          <cell r="H29119">
            <v>46080.574999999997</v>
          </cell>
        </row>
        <row r="29120">
          <cell r="A29120" t="str">
            <v>UCW-26246</v>
          </cell>
          <cell r="B29120" t="str">
            <v>Enrich_Enamor Grouping</v>
          </cell>
          <cell r="C29120" t="str">
            <v>CLOSED</v>
          </cell>
          <cell r="D29120" t="str">
            <v>Medium</v>
          </cell>
          <cell r="E29120" t="str">
            <v>netscribes</v>
          </cell>
          <cell r="F29120" t="str">
            <v>Simi Raichel Zachariah</v>
          </cell>
          <cell r="G29120">
            <v>46063.999305555553</v>
          </cell>
          <cell r="H29120">
            <v>46086.532638888886</v>
          </cell>
        </row>
        <row r="29121">
          <cell r="A29121" t="str">
            <v>UCW-26244</v>
          </cell>
          <cell r="B29121" t="str">
            <v>RE: Pantaloons/Kids wear/apparel/New Listing/SKU 1348/Options 250| 22nd Jan'2026</v>
          </cell>
          <cell r="C29121" t="str">
            <v>CLOSED</v>
          </cell>
          <cell r="D29121" t="str">
            <v>Medium</v>
          </cell>
          <cell r="E29121" t="str">
            <v>netscribes</v>
          </cell>
          <cell r="F29121" t="str">
            <v>Simi Raichel Zachariah</v>
          </cell>
          <cell r="G29121">
            <v>46063.987500000003</v>
          </cell>
          <cell r="H29121">
            <v>46067.635416666664</v>
          </cell>
        </row>
        <row r="29122">
          <cell r="A29122" t="str">
            <v>UCW-26238</v>
          </cell>
          <cell r="B29122" t="str">
            <v>ERROR_Catalogue errors for the Multibrands Agency (NETSCRIBE) 10TH FEB_NC</v>
          </cell>
          <cell r="C29122" t="str">
            <v>CLOSED</v>
          </cell>
          <cell r="D29122" t="str">
            <v>Medium</v>
          </cell>
          <cell r="E29122" t="str">
            <v>netscribes</v>
          </cell>
          <cell r="F29122" t="str">
            <v>Sushma Ram</v>
          </cell>
          <cell r="G29122">
            <v>46063.813194444447</v>
          </cell>
          <cell r="H29122">
            <v>46074.433333333334</v>
          </cell>
        </row>
        <row r="29123">
          <cell r="A29123" t="str">
            <v>UCW-26237</v>
          </cell>
          <cell r="B29123" t="str">
            <v>RE: Pantaloons/Specimen/Non Apparel/New Listing/SKU 57/Options 48| 4th Feb'2026</v>
          </cell>
          <cell r="C29123" t="str">
            <v>CLOSED</v>
          </cell>
          <cell r="D29123" t="str">
            <v>Medium</v>
          </cell>
          <cell r="E29123" t="str">
            <v>netscribes</v>
          </cell>
          <cell r="F29123" t="str">
            <v>Simi Raichel Zachariah</v>
          </cell>
          <cell r="G29123">
            <v>46063.811805555553</v>
          </cell>
          <cell r="H29123">
            <v>46067.647916666669</v>
          </cell>
        </row>
        <row r="29124">
          <cell r="A29124" t="str">
            <v>UCW-26231</v>
          </cell>
          <cell r="B29124" t="str">
            <v>Enrich_Recliner Revised Catalogue Images</v>
          </cell>
          <cell r="C29124" t="str">
            <v>CLOSED</v>
          </cell>
          <cell r="D29124" t="str">
            <v>Medium</v>
          </cell>
          <cell r="E29124" t="str">
            <v>netscribes</v>
          </cell>
          <cell r="F29124" t="str">
            <v>Juilee Jadhav</v>
          </cell>
          <cell r="G29124">
            <v>46063.786805555559</v>
          </cell>
          <cell r="H29124">
            <v>46065.746527777781</v>
          </cell>
        </row>
        <row r="29125">
          <cell r="A29125" t="str">
            <v>UCW-26224</v>
          </cell>
          <cell r="B29125" t="str">
            <v>Tramontina Sell Now_Home_128883_14.01.2026</v>
          </cell>
          <cell r="C29125" t="str">
            <v>CLOSED</v>
          </cell>
          <cell r="D29125" t="str">
            <v>Medium</v>
          </cell>
          <cell r="E29125" t="str">
            <v>netscribes</v>
          </cell>
          <cell r="F29125" t="str">
            <v>Juilee Jadhav</v>
          </cell>
          <cell r="G29125">
            <v>46063.73541666667</v>
          </cell>
          <cell r="H29125">
            <v>46077.722916666666</v>
          </cell>
        </row>
        <row r="29126">
          <cell r="A29126" t="str">
            <v>UCW-26221</v>
          </cell>
          <cell r="B29126" t="str">
            <v>LA PRAIRIE X TCL - Cataloguing Details</v>
          </cell>
          <cell r="C29126" t="str">
            <v>CLOSED Due to Inactive/Insufficient Information</v>
          </cell>
          <cell r="D29126" t="str">
            <v>Medium</v>
          </cell>
          <cell r="E29126" t="str">
            <v>netscribes</v>
          </cell>
          <cell r="F29126" t="str">
            <v>Shraddha Dighe</v>
          </cell>
          <cell r="G29126">
            <v>46063.710416666669</v>
          </cell>
          <cell r="H29126">
            <v>46093.617361111108</v>
          </cell>
        </row>
        <row r="29127">
          <cell r="A29127" t="str">
            <v>UCW-26220</v>
          </cell>
          <cell r="B29127" t="str">
            <v>Tatacliq - Bluesky Product Listing</v>
          </cell>
          <cell r="C29127" t="str">
            <v>CLOSED Due to Inactive/Insufficient Information</v>
          </cell>
          <cell r="D29127" t="str">
            <v>Medium</v>
          </cell>
          <cell r="E29127" t="str">
            <v>netscribes</v>
          </cell>
          <cell r="F29127" t="str">
            <v>Shraddha Dighe</v>
          </cell>
          <cell r="G29127">
            <v>46063.706944444442</v>
          </cell>
          <cell r="H29127">
            <v>46093.617361111108</v>
          </cell>
        </row>
        <row r="29128">
          <cell r="A29128" t="str">
            <v>UCW-26218</v>
          </cell>
          <cell r="B29128" t="str">
            <v>CLONE - Beauty - New brand cataloguing - Forest Hill - 1 Aug</v>
          </cell>
          <cell r="C29128" t="str">
            <v>CLOSED Due to Inactive/Insufficient Information</v>
          </cell>
          <cell r="D29128" t="str">
            <v>High</v>
          </cell>
          <cell r="E29128" t="str">
            <v>netscribes</v>
          </cell>
          <cell r="F29128" t="str">
            <v>Shraddha Dighe</v>
          </cell>
          <cell r="G29128">
            <v>46063.701388888891</v>
          </cell>
          <cell r="H29128">
            <v>46093.618750000001</v>
          </cell>
        </row>
        <row r="29129">
          <cell r="A29129" t="str">
            <v>UCW-26217</v>
          </cell>
          <cell r="B29129" t="str">
            <v>Kidsville-New Catalog-23-JAN-2026- Slave Id -126520-GGN</v>
          </cell>
          <cell r="C29129" t="str">
            <v>CLOSED</v>
          </cell>
          <cell r="D29129" t="str">
            <v>Medium</v>
          </cell>
          <cell r="E29129" t="str">
            <v>netscribes</v>
          </cell>
          <cell r="F29129" t="str">
            <v>Mohd Tahir Shaikh</v>
          </cell>
          <cell r="G29129">
            <v>46063.701388888891</v>
          </cell>
          <cell r="H29129">
            <v>46065.750694444447</v>
          </cell>
        </row>
        <row r="29130">
          <cell r="A29130" t="str">
            <v>UCW-26216</v>
          </cell>
          <cell r="B29130" t="str">
            <v>I'm from, Rom&amp;nd &amp; Others + Skincare &amp; Makeup + 125928 + 10 Jan'26 (Pending Brands)</v>
          </cell>
          <cell r="C29130" t="str">
            <v>CLOSED</v>
          </cell>
          <cell r="D29130" t="str">
            <v>Medium</v>
          </cell>
          <cell r="E29130" t="str">
            <v>netscribes</v>
          </cell>
          <cell r="F29130" t="str">
            <v>Shraddha Dighe</v>
          </cell>
          <cell r="G29130">
            <v>46063.696527777778</v>
          </cell>
          <cell r="H29130">
            <v>46069.749305555553</v>
          </cell>
        </row>
        <row r="29131">
          <cell r="A29131" t="str">
            <v>UCW-26203</v>
          </cell>
          <cell r="B29131" t="str">
            <v>Hoversoul Listing  Gur Overseas 10 Feb 2026</v>
          </cell>
          <cell r="C29131" t="str">
            <v>CLOSED</v>
          </cell>
          <cell r="D29131" t="str">
            <v>Medium</v>
          </cell>
          <cell r="E29131" t="str">
            <v>netscribes</v>
          </cell>
          <cell r="F29131" t="str">
            <v>Mohd Tahir Shaikh</v>
          </cell>
          <cell r="G29131">
            <v>46063.609722222223</v>
          </cell>
          <cell r="H29131">
            <v>46079.70208333333</v>
          </cell>
        </row>
        <row r="29132">
          <cell r="A29132" t="str">
            <v>UCW-26202</v>
          </cell>
          <cell r="B29132" t="str">
            <v>WishCare | New Listings</v>
          </cell>
          <cell r="C29132" t="str">
            <v>CLOSED Due to Inactive/Insufficient Information</v>
          </cell>
          <cell r="D29132" t="str">
            <v>Medium</v>
          </cell>
          <cell r="E29132" t="str">
            <v>netscribes</v>
          </cell>
          <cell r="F29132" t="str">
            <v>Shraddha Dighe</v>
          </cell>
          <cell r="G29132">
            <v>46063.604166666664</v>
          </cell>
          <cell r="H29132">
            <v>46093.619444444441</v>
          </cell>
        </row>
        <row r="29133">
          <cell r="A29133" t="str">
            <v>UCW-26200</v>
          </cell>
          <cell r="B29133" t="str">
            <v>Enrich_Presto || Home - Living || Title correction || 09-02-2026</v>
          </cell>
          <cell r="C29133" t="str">
            <v>CLOSED</v>
          </cell>
          <cell r="D29133" t="str">
            <v>Medium</v>
          </cell>
          <cell r="E29133" t="str">
            <v>netscribes</v>
          </cell>
          <cell r="F29133" t="str">
            <v>Juilee Jadhav</v>
          </cell>
          <cell r="G29133">
            <v>46063.595833333333</v>
          </cell>
          <cell r="H29133">
            <v>46065.738194444442</v>
          </cell>
        </row>
        <row r="29134">
          <cell r="A29134" t="str">
            <v>UCW-26192</v>
          </cell>
          <cell r="B29134" t="str">
            <v>Sqintalk x Tatacliq : Dr.Reju-All Onboarding</v>
          </cell>
          <cell r="C29134" t="str">
            <v>CLOSED</v>
          </cell>
          <cell r="D29134" t="str">
            <v>Medium</v>
          </cell>
          <cell r="E29134" t="str">
            <v>netscribes</v>
          </cell>
          <cell r="F29134" t="str">
            <v>Shraddha Dighe</v>
          </cell>
          <cell r="G29134">
            <v>46063.529166666667</v>
          </cell>
          <cell r="H29134">
            <v>46067.550694444442</v>
          </cell>
        </row>
        <row r="29135">
          <cell r="A29135" t="str">
            <v>UCW-26191</v>
          </cell>
          <cell r="B29135" t="str">
            <v>Onboarding Brand on Tata Cliq_KHADLAJ</v>
          </cell>
          <cell r="C29135" t="str">
            <v>CLOSED</v>
          </cell>
          <cell r="D29135" t="str">
            <v>Medium</v>
          </cell>
          <cell r="E29135" t="str">
            <v>netscribes</v>
          </cell>
          <cell r="F29135" t="str">
            <v>Shraddha Dighe</v>
          </cell>
          <cell r="G29135">
            <v>46063.522222222222</v>
          </cell>
          <cell r="H29135">
            <v>46066.728472222225</v>
          </cell>
        </row>
        <row r="29136">
          <cell r="A29136" t="str">
            <v>UCW-26185</v>
          </cell>
          <cell r="B29136" t="str">
            <v>RE: Tata Cliq-Multi Brand-Men's Apparel 03-02-2026</v>
          </cell>
          <cell r="C29136" t="str">
            <v>CLOSED</v>
          </cell>
          <cell r="D29136" t="str">
            <v>Medium</v>
          </cell>
          <cell r="E29136" t="str">
            <v>netscribes</v>
          </cell>
          <cell r="F29136" t="str">
            <v>netscribes</v>
          </cell>
          <cell r="G29136">
            <v>46063.48333333333</v>
          </cell>
          <cell r="H29136">
            <v>46093.620833333334</v>
          </cell>
        </row>
        <row r="29137">
          <cell r="A29137" t="str">
            <v>UCW-26183</v>
          </cell>
          <cell r="B29137" t="str">
            <v>Kids Water Bottles-79 SKU's- Little Surprise Box</v>
          </cell>
          <cell r="C29137" t="str">
            <v>CLOSED</v>
          </cell>
          <cell r="D29137" t="str">
            <v>Medium</v>
          </cell>
          <cell r="E29137" t="str">
            <v>netscribes</v>
          </cell>
          <cell r="F29137" t="str">
            <v>Mohd Tahir Shaikh</v>
          </cell>
          <cell r="G29137">
            <v>46063.474999999999</v>
          </cell>
          <cell r="H29137">
            <v>46064.622916666667</v>
          </cell>
        </row>
        <row r="29138">
          <cell r="A29138" t="str">
            <v>UCW-26180</v>
          </cell>
          <cell r="B29138" t="str">
            <v>Regarding for Brand Launch Collaboration</v>
          </cell>
          <cell r="C29138" t="str">
            <v>CLOSED</v>
          </cell>
          <cell r="D29138" t="str">
            <v>Medium</v>
          </cell>
          <cell r="E29138" t="str">
            <v>netscribes</v>
          </cell>
          <cell r="F29138" t="str">
            <v>Shraddha Dighe</v>
          </cell>
          <cell r="G29138">
            <v>46063.447222222225</v>
          </cell>
          <cell r="H29138">
            <v>46067.535416666666</v>
          </cell>
        </row>
        <row r="29139">
          <cell r="A29139" t="str">
            <v>UCW-26179</v>
          </cell>
          <cell r="B29139" t="str">
            <v>ENRICH_New images for Tata CLiQ products</v>
          </cell>
          <cell r="C29139" t="str">
            <v>CLOSED</v>
          </cell>
          <cell r="D29139" t="str">
            <v>Medium</v>
          </cell>
          <cell r="E29139" t="str">
            <v>netscribes</v>
          </cell>
          <cell r="F29139" t="str">
            <v>Shraddha Dighe</v>
          </cell>
          <cell r="G29139">
            <v>46063.436805555553</v>
          </cell>
          <cell r="H29139">
            <v>46065.711805555555</v>
          </cell>
        </row>
        <row r="29140">
          <cell r="A29140" t="str">
            <v>UCW-26175</v>
          </cell>
          <cell r="B29140" t="str">
            <v>CLONE - NEEMANS+FOOTWEAR+ 125173+ 15-01-2026</v>
          </cell>
          <cell r="C29140" t="str">
            <v>CLOSED</v>
          </cell>
          <cell r="D29140" t="str">
            <v>Medium</v>
          </cell>
          <cell r="E29140" t="str">
            <v>netscribes</v>
          </cell>
          <cell r="F29140" t="str">
            <v>Mohd Tahir Shaikh</v>
          </cell>
          <cell r="G29140">
            <v>46062.759027777778</v>
          </cell>
          <cell r="H29140">
            <v>46071.618055555555</v>
          </cell>
        </row>
        <row r="29141">
          <cell r="A29141" t="str">
            <v>UCW-26173</v>
          </cell>
          <cell r="B29141" t="str">
            <v>RE: DILLINGER-Mens-166-Summer (23-01-2026)</v>
          </cell>
          <cell r="C29141" t="str">
            <v>CLOSED</v>
          </cell>
          <cell r="D29141" t="str">
            <v>Medium</v>
          </cell>
          <cell r="E29141" t="str">
            <v>netscribes</v>
          </cell>
          <cell r="F29141" t="str">
            <v>Simi Raichel Zachariah</v>
          </cell>
          <cell r="G29141">
            <v>46062.749305555553</v>
          </cell>
          <cell r="H29141">
            <v>46065.745833333334</v>
          </cell>
        </row>
        <row r="29142">
          <cell r="A29142" t="str">
            <v>UCW-26169</v>
          </cell>
          <cell r="B29142" t="str">
            <v>ENRICH_Image update Aloe vera &amp; neem range - Tata</v>
          </cell>
          <cell r="C29142" t="str">
            <v>CLOSED</v>
          </cell>
          <cell r="D29142" t="str">
            <v>Medium</v>
          </cell>
          <cell r="E29142" t="str">
            <v>netscribes</v>
          </cell>
          <cell r="F29142" t="str">
            <v>Shraddha Dighe</v>
          </cell>
          <cell r="G29142">
            <v>46062.706250000003</v>
          </cell>
          <cell r="H29142">
            <v>46065.519444444442</v>
          </cell>
        </row>
        <row r="29143">
          <cell r="A29143" t="str">
            <v>UCW-26168</v>
          </cell>
          <cell r="B29143" t="str">
            <v>RE: Difference Of Opinion-Mens-230-Summer (23-01-2026)</v>
          </cell>
          <cell r="C29143" t="str">
            <v>CLOSED</v>
          </cell>
          <cell r="D29143" t="str">
            <v>Medium</v>
          </cell>
          <cell r="E29143" t="str">
            <v>netscribes</v>
          </cell>
          <cell r="F29143" t="str">
            <v>Simi Raichel Zachariah</v>
          </cell>
          <cell r="G29143">
            <v>46062.701388888891</v>
          </cell>
          <cell r="H29143">
            <v>46064.613888888889</v>
          </cell>
        </row>
        <row r="29144">
          <cell r="A29144" t="str">
            <v>UCW-26165</v>
          </cell>
          <cell r="B29144" t="str">
            <v>CLONE - SS26 FTW catalog - Lot 1</v>
          </cell>
          <cell r="C29144" t="str">
            <v>CLOSED</v>
          </cell>
          <cell r="D29144" t="str">
            <v>Medium</v>
          </cell>
          <cell r="E29144" t="str">
            <v>netscribes</v>
          </cell>
          <cell r="F29144" t="str">
            <v>Mohd Tahir Shaikh</v>
          </cell>
          <cell r="G29144">
            <v>46062.686111111114</v>
          </cell>
          <cell r="H29144">
            <v>46071.715277777781</v>
          </cell>
        </row>
        <row r="29145">
          <cell r="A29145" t="str">
            <v>UCW-26163</v>
          </cell>
          <cell r="B29145" t="str">
            <v>Update the Barcode</v>
          </cell>
          <cell r="C29145" t="str">
            <v>CLOSED</v>
          </cell>
          <cell r="D29145" t="str">
            <v>Medium</v>
          </cell>
          <cell r="E29145" t="str">
            <v>netscribes</v>
          </cell>
          <cell r="F29145" t="str">
            <v>Shraddha Dighe</v>
          </cell>
          <cell r="G29145">
            <v>46062.678472222222</v>
          </cell>
          <cell r="H29145">
            <v>46107.480555555558</v>
          </cell>
        </row>
        <row r="29146">
          <cell r="A29146" t="str">
            <v>UCW-26154</v>
          </cell>
          <cell r="B29146" t="str">
            <v>New Listing_15th Jan,26_Tatacliq</v>
          </cell>
          <cell r="C29146" t="str">
            <v>CLOSED Due to Inactive/Insufficient Information</v>
          </cell>
          <cell r="D29146" t="str">
            <v>Medium</v>
          </cell>
          <cell r="E29146" t="str">
            <v>netscribes</v>
          </cell>
          <cell r="F29146" t="str">
            <v>Shraddha Dighe</v>
          </cell>
          <cell r="G29146">
            <v>46062.601388888892</v>
          </cell>
          <cell r="H29146">
            <v>46198.500694444447</v>
          </cell>
        </row>
        <row r="29147">
          <cell r="A29147" t="str">
            <v>UCW-26152</v>
          </cell>
          <cell r="B29147" t="str">
            <v>Clone - TataCliQ &lt;&gt; New Listing WesternWear Dress - RAZY (053-056),RAZY (057-060), (MAXI-080),MAXI-049-053 ,MAXI-054-057, MAXI-058-061, MAXI-062-065</v>
          </cell>
          <cell r="C29147" t="str">
            <v>CLOSED</v>
          </cell>
          <cell r="D29147" t="str">
            <v>Medium</v>
          </cell>
          <cell r="E29147" t="str">
            <v>netscribes</v>
          </cell>
          <cell r="F29147" t="str">
            <v>netscribes</v>
          </cell>
          <cell r="G29147">
            <v>46062.572916666664</v>
          </cell>
          <cell r="H29147">
            <v>46062.804166666669</v>
          </cell>
        </row>
        <row r="29148">
          <cell r="A29148" t="str">
            <v>UCW-26148</v>
          </cell>
          <cell r="B29148" t="str">
            <v>Tatacliq Footwear Content template_USPA_02-02-2026</v>
          </cell>
          <cell r="C29148" t="str">
            <v>CLOSED</v>
          </cell>
          <cell r="D29148" t="str">
            <v>Medium</v>
          </cell>
          <cell r="E29148" t="str">
            <v>netscribes</v>
          </cell>
          <cell r="F29148" t="str">
            <v>Mohd Tahir Shaikh</v>
          </cell>
          <cell r="G29148">
            <v>46062.557638888888</v>
          </cell>
          <cell r="H29148">
            <v>46074.543055555558</v>
          </cell>
        </row>
        <row r="29149">
          <cell r="A29149" t="str">
            <v>UCW-26146</v>
          </cell>
          <cell r="B29149" t="str">
            <v>BRAND DAALI -DROP 8 -7 FEB</v>
          </cell>
          <cell r="C29149" t="str">
            <v>CLOSED</v>
          </cell>
          <cell r="D29149" t="str">
            <v>Medium</v>
          </cell>
          <cell r="E29149" t="str">
            <v>netscribes</v>
          </cell>
          <cell r="F29149" t="str">
            <v>Shraddha Dighe</v>
          </cell>
          <cell r="G29149">
            <v>46062.55</v>
          </cell>
          <cell r="H29149">
            <v>46063.496527777781</v>
          </cell>
        </row>
        <row r="29150">
          <cell r="A29150" t="str">
            <v>UCW-26141</v>
          </cell>
          <cell r="B29150" t="str">
            <v>Eego Italy Footwear New Catalog // Tata Cliq Seller Code - 128558 // Dated 06-02-2026</v>
          </cell>
          <cell r="C29150" t="str">
            <v>CLOSED</v>
          </cell>
          <cell r="D29150" t="str">
            <v>Medium</v>
          </cell>
          <cell r="E29150" t="str">
            <v>netscribes</v>
          </cell>
          <cell r="F29150" t="str">
            <v>Mohd Tahir Shaikh</v>
          </cell>
          <cell r="G29150">
            <v>46062.515277777777</v>
          </cell>
          <cell r="H29150">
            <v>46093.42291666667</v>
          </cell>
        </row>
        <row r="29151">
          <cell r="A29151" t="str">
            <v>UCW-26136</v>
          </cell>
          <cell r="B29151" t="str">
            <v>Tata Cliq-Multi Brand-Men's Apparel 04-02-2026</v>
          </cell>
          <cell r="C29151" t="str">
            <v>CLOSED</v>
          </cell>
          <cell r="D29151" t="str">
            <v>Medium</v>
          </cell>
          <cell r="E29151" t="str">
            <v>netscribes</v>
          </cell>
          <cell r="F29151" t="str">
            <v>netscribes</v>
          </cell>
          <cell r="G29151">
            <v>46062.462500000001</v>
          </cell>
          <cell r="H29151">
            <v>46063.472916666666</v>
          </cell>
        </row>
        <row r="29152">
          <cell r="A29152" t="str">
            <v>UCW-26132</v>
          </cell>
          <cell r="B29152" t="str">
            <v>CLONE - CLONE - Cataloguing Details | TATA X Minimalist ( New Listings)</v>
          </cell>
          <cell r="C29152" t="str">
            <v>CLOSED</v>
          </cell>
          <cell r="D29152" t="str">
            <v>Medium</v>
          </cell>
          <cell r="E29152" t="str">
            <v>netscribes</v>
          </cell>
          <cell r="F29152" t="str">
            <v>netscribes</v>
          </cell>
          <cell r="G29152">
            <v>46062.431250000001</v>
          </cell>
          <cell r="H29152">
            <v>46063.617361111108</v>
          </cell>
        </row>
        <row r="29153">
          <cell r="A29153" t="str">
            <v>UCW-26118</v>
          </cell>
          <cell r="B29153" t="str">
            <v>ERROR_ For Multibrand agency (Netscribe)_NC</v>
          </cell>
          <cell r="C29153" t="str">
            <v>CLOSED</v>
          </cell>
          <cell r="D29153" t="str">
            <v>Medium</v>
          </cell>
          <cell r="E29153" t="str">
            <v>netscribes</v>
          </cell>
          <cell r="F29153" t="str">
            <v>Sushma Ram</v>
          </cell>
          <cell r="G29153">
            <v>46061.973611111112</v>
          </cell>
          <cell r="H29153">
            <v>46072.615277777775</v>
          </cell>
        </row>
        <row r="29154">
          <cell r="A29154" t="str">
            <v>UCW-26107</v>
          </cell>
          <cell r="B29154" t="str">
            <v>Friday Launch_23rd &amp; 29th Jan_Studiowest_11Options</v>
          </cell>
          <cell r="C29154" t="str">
            <v>CLOSED</v>
          </cell>
          <cell r="D29154" t="str">
            <v>Medium</v>
          </cell>
          <cell r="E29154" t="str">
            <v>netscribes</v>
          </cell>
          <cell r="F29154" t="str">
            <v>Shraddha Dighe</v>
          </cell>
          <cell r="G29154">
            <v>46060.65</v>
          </cell>
          <cell r="H29154">
            <v>46062.713194444441</v>
          </cell>
        </row>
        <row r="29155">
          <cell r="A29155" t="str">
            <v>UCW-26106</v>
          </cell>
          <cell r="B29155" t="str">
            <v>Friday Launch_26th Dec_Studiowest_35Options (Pending)</v>
          </cell>
          <cell r="C29155" t="str">
            <v>CLOSED</v>
          </cell>
          <cell r="D29155" t="str">
            <v>Medium</v>
          </cell>
          <cell r="E29155" t="str">
            <v>netscribes</v>
          </cell>
          <cell r="F29155" t="str">
            <v>Shraddha Dighe</v>
          </cell>
          <cell r="G29155">
            <v>46060.647222222222</v>
          </cell>
          <cell r="H29155">
            <v>46093.627083333333</v>
          </cell>
        </row>
        <row r="29156">
          <cell r="A29156" t="str">
            <v>UCW-26105</v>
          </cell>
          <cell r="B29156" t="str">
            <v>Tata Armaf Bling cataloguing 5th Feb</v>
          </cell>
          <cell r="C29156" t="str">
            <v>CLOSED</v>
          </cell>
          <cell r="D29156" t="str">
            <v>Medium</v>
          </cell>
          <cell r="E29156" t="str">
            <v>netscribes</v>
          </cell>
          <cell r="F29156" t="str">
            <v>Shraddha Dighe</v>
          </cell>
          <cell r="G29156">
            <v>46060.645138888889</v>
          </cell>
          <cell r="H29156">
            <v>46063.578472222223</v>
          </cell>
        </row>
        <row r="29157">
          <cell r="A29157" t="str">
            <v>UCW-26104</v>
          </cell>
          <cell r="B29157" t="str">
            <v>k-beauty | Luxury Platform addition</v>
          </cell>
          <cell r="C29157" t="str">
            <v>CLOSED</v>
          </cell>
          <cell r="D29157" t="str">
            <v>Medium</v>
          </cell>
          <cell r="E29157" t="str">
            <v>netscribes</v>
          </cell>
          <cell r="F29157" t="str">
            <v>Shraddha Dighe</v>
          </cell>
          <cell r="G29157">
            <v>46060.637499999997</v>
          </cell>
          <cell r="H29157">
            <v>46063.55</v>
          </cell>
        </row>
        <row r="29158">
          <cell r="A29158" t="str">
            <v>UCW-26103</v>
          </cell>
          <cell r="B29158" t="str">
            <v>Tata Cliq  - New listing - L'Occitane (Gift Set) (05-02-2026)</v>
          </cell>
          <cell r="C29158" t="str">
            <v>CLOSED</v>
          </cell>
          <cell r="D29158" t="str">
            <v>Medium</v>
          </cell>
          <cell r="E29158" t="str">
            <v>netscribes</v>
          </cell>
          <cell r="F29158" t="str">
            <v>Shraddha Dighe</v>
          </cell>
          <cell r="G29158">
            <v>46060.634027777778</v>
          </cell>
          <cell r="H29158">
            <v>46062.709027777775</v>
          </cell>
        </row>
        <row r="29159">
          <cell r="A29159" t="str">
            <v>UCW-26101</v>
          </cell>
          <cell r="B29159" t="str">
            <v>New Listing | Globus x TataCliq | 23th Jan 2026</v>
          </cell>
          <cell r="C29159" t="str">
            <v>CLOSED</v>
          </cell>
          <cell r="D29159" t="str">
            <v>Medium</v>
          </cell>
          <cell r="E29159" t="str">
            <v>netscribes</v>
          </cell>
          <cell r="F29159" t="str">
            <v>Shraddha Dighe</v>
          </cell>
          <cell r="G29159">
            <v>46060.444444444445</v>
          </cell>
          <cell r="H29159">
            <v>46156.806250000001</v>
          </cell>
        </row>
        <row r="29160">
          <cell r="A29160" t="str">
            <v>UCW-26100</v>
          </cell>
          <cell r="B29160" t="str">
            <v>Onboarding Brand on Tata Cliq_NUSUK (Part 1)</v>
          </cell>
          <cell r="C29160" t="str">
            <v>CLOSED</v>
          </cell>
          <cell r="D29160" t="str">
            <v>Medium</v>
          </cell>
          <cell r="E29160" t="str">
            <v>netscribes</v>
          </cell>
          <cell r="F29160" t="str">
            <v>Shraddha Dighe</v>
          </cell>
          <cell r="G29160">
            <v>46060.440972222219</v>
          </cell>
          <cell r="H29160">
            <v>46064.513888888891</v>
          </cell>
        </row>
        <row r="29161">
          <cell r="A29161" t="str">
            <v>UCW-26094</v>
          </cell>
          <cell r="B29161" t="str">
            <v>BAGATT - Bugatti TATA Lux Migration - AW25 styles ( Lot 3 )</v>
          </cell>
          <cell r="C29161" t="str">
            <v>CLOSED</v>
          </cell>
          <cell r="D29161" t="str">
            <v>Medium</v>
          </cell>
          <cell r="E29161" t="str">
            <v>Chirag Dubal</v>
          </cell>
          <cell r="F29161" t="str">
            <v>Shloka Chakre</v>
          </cell>
          <cell r="G29161">
            <v>46059.763888888891</v>
          </cell>
          <cell r="H29161">
            <v>46062.577777777777</v>
          </cell>
        </row>
        <row r="29162">
          <cell r="A29162" t="str">
            <v>UCW-26093</v>
          </cell>
          <cell r="B29162" t="str">
            <v>Tata Cliq | O.P.I Nature Strong LE New Feb 2026</v>
          </cell>
          <cell r="C29162" t="str">
            <v>CLOSED</v>
          </cell>
          <cell r="D29162" t="str">
            <v>Medium</v>
          </cell>
          <cell r="E29162" t="str">
            <v>netscribes</v>
          </cell>
          <cell r="F29162" t="str">
            <v>Shraddha Dighe</v>
          </cell>
          <cell r="G29162">
            <v>46059.743055555555</v>
          </cell>
          <cell r="H29162">
            <v>46062.518055555556</v>
          </cell>
        </row>
        <row r="29163">
          <cell r="A29163" t="str">
            <v>UCW-26091</v>
          </cell>
          <cell r="B29163" t="str">
            <v>ENRICH_Tata cliq  -  L'Occitane - Need to update (Title and Image)</v>
          </cell>
          <cell r="C29163" t="str">
            <v>CLOSED</v>
          </cell>
          <cell r="D29163" t="str">
            <v>Medium</v>
          </cell>
          <cell r="E29163" t="str">
            <v>netscribes</v>
          </cell>
          <cell r="F29163" t="str">
            <v>Shraddha Dighe</v>
          </cell>
          <cell r="G29163">
            <v>46059.737500000003</v>
          </cell>
          <cell r="H29163">
            <v>46093.62777777778</v>
          </cell>
        </row>
        <row r="29164">
          <cell r="A29164" t="str">
            <v>UCW-26088</v>
          </cell>
          <cell r="B29164" t="str">
            <v>ENRICH_Request for Image Update || 06/02/2026</v>
          </cell>
          <cell r="C29164" t="str">
            <v>CLOSED</v>
          </cell>
          <cell r="D29164" t="str">
            <v>Medium</v>
          </cell>
          <cell r="E29164" t="str">
            <v>netscribes</v>
          </cell>
          <cell r="F29164" t="str">
            <v>Shraddha Dighe</v>
          </cell>
          <cell r="G29164">
            <v>46059.729166666664</v>
          </cell>
          <cell r="H29164">
            <v>46066.472916666666</v>
          </cell>
        </row>
        <row r="29165">
          <cell r="A29165" t="str">
            <v>UCW-26067</v>
          </cell>
          <cell r="B29165" t="str">
            <v>Vday Kit Listing details</v>
          </cell>
          <cell r="C29165" t="str">
            <v>CLOSED</v>
          </cell>
          <cell r="D29165" t="str">
            <v>Medium</v>
          </cell>
          <cell r="E29165" t="str">
            <v>netscribes</v>
          </cell>
          <cell r="F29165" t="str">
            <v>Shraddha Dighe</v>
          </cell>
          <cell r="G29165">
            <v>46059.619444444441</v>
          </cell>
          <cell r="H29165">
            <v>46062.705555555556</v>
          </cell>
        </row>
        <row r="29166">
          <cell r="A29166" t="str">
            <v>UCW-26065</v>
          </cell>
          <cell r="B29166" t="str">
            <v>TED Baker - Catalogue on TATA cliq</v>
          </cell>
          <cell r="C29166" t="str">
            <v>CLOSED</v>
          </cell>
          <cell r="D29166" t="str">
            <v>Medium</v>
          </cell>
          <cell r="E29166" t="str">
            <v>netscribes</v>
          </cell>
          <cell r="F29166" t="str">
            <v>Juilee Jadhav</v>
          </cell>
          <cell r="G29166">
            <v>46059.606944444444</v>
          </cell>
          <cell r="H29166">
            <v>46065.690972222219</v>
          </cell>
        </row>
        <row r="29167">
          <cell r="A29167" t="str">
            <v>UCW-26062</v>
          </cell>
          <cell r="B29167" t="str">
            <v>Enrich_Tata Cliq PDP Update</v>
          </cell>
          <cell r="C29167" t="str">
            <v>CLOSED</v>
          </cell>
          <cell r="D29167" t="str">
            <v>Medium</v>
          </cell>
          <cell r="E29167" t="str">
            <v>netscribes</v>
          </cell>
          <cell r="F29167" t="str">
            <v>Juilee Jadhav</v>
          </cell>
          <cell r="G29167">
            <v>46059.597916666666</v>
          </cell>
          <cell r="H29167">
            <v>46067.484027777777</v>
          </cell>
        </row>
        <row r="29168">
          <cell r="A29168" t="str">
            <v>UCW-26053</v>
          </cell>
          <cell r="B29168" t="str">
            <v xml:space="preserve">ERROR_Color Issue (Andon Cord) - Adidas _NC                                     </v>
          </cell>
          <cell r="C29168" t="str">
            <v>CLOSED</v>
          </cell>
          <cell r="D29168" t="str">
            <v>Medium</v>
          </cell>
          <cell r="E29168" t="str">
            <v>netscribes</v>
          </cell>
          <cell r="F29168" t="str">
            <v>Sushma Ram</v>
          </cell>
          <cell r="G29168">
            <v>46059.521527777775</v>
          </cell>
          <cell r="H29168">
            <v>46060.430555555555</v>
          </cell>
        </row>
        <row r="29169">
          <cell r="A29169" t="str">
            <v>UCW-26049</v>
          </cell>
          <cell r="B29169" t="str">
            <v>TT.BAGATT new listings &lt;&gt; TCL - 05-02-2025</v>
          </cell>
          <cell r="C29169" t="str">
            <v>CLOSED</v>
          </cell>
          <cell r="D29169" t="str">
            <v>Medium</v>
          </cell>
          <cell r="E29169" t="str">
            <v>Chirag Dubal</v>
          </cell>
          <cell r="F29169" t="str">
            <v>Shloka Chakre</v>
          </cell>
          <cell r="G29169">
            <v>46059.487500000003</v>
          </cell>
          <cell r="H29169">
            <v>46070.643750000003</v>
          </cell>
        </row>
        <row r="29170">
          <cell r="A29170" t="str">
            <v>UCW-26047</v>
          </cell>
          <cell r="B29170" t="str">
            <v>Saucony Men Footwear S26 127055 &amp; 126934 New listing 04-02-2026</v>
          </cell>
          <cell r="C29170" t="str">
            <v>CLOSED</v>
          </cell>
          <cell r="D29170" t="str">
            <v>Medium</v>
          </cell>
          <cell r="E29170" t="str">
            <v>Chirag Dubal</v>
          </cell>
          <cell r="F29170" t="str">
            <v>Shloka Chakre</v>
          </cell>
          <cell r="G29170">
            <v>46059.472222222219</v>
          </cell>
          <cell r="H29170">
            <v>46070.515972222223</v>
          </cell>
        </row>
        <row r="29171">
          <cell r="A29171" t="str">
            <v>UCW-26046</v>
          </cell>
          <cell r="B29171" t="str">
            <v>RE: Priority Listing_Enamor_Lingerie_68 Skus_14 Styles_05-02-2026</v>
          </cell>
          <cell r="C29171" t="str">
            <v>CLOSED</v>
          </cell>
          <cell r="D29171" t="str">
            <v>Medium</v>
          </cell>
          <cell r="E29171" t="str">
            <v>netscribes</v>
          </cell>
          <cell r="F29171" t="str">
            <v>Simi Raichel Zachariah</v>
          </cell>
          <cell r="G29171">
            <v>46059.470138888886</v>
          </cell>
          <cell r="H29171">
            <v>46093.630555555559</v>
          </cell>
        </row>
        <row r="29172">
          <cell r="A29172" t="str">
            <v>UCW-26045</v>
          </cell>
          <cell r="B29172" t="str">
            <v>PUMA Apparel 124130 &amp; 125381 New Listing 04-02-2026</v>
          </cell>
          <cell r="C29172" t="str">
            <v>CLOSED</v>
          </cell>
          <cell r="D29172" t="str">
            <v>Medium</v>
          </cell>
          <cell r="E29172" t="str">
            <v>netscribes</v>
          </cell>
          <cell r="F29172" t="str">
            <v>Shloka Chakre</v>
          </cell>
          <cell r="G29172">
            <v>46059.465277777781</v>
          </cell>
          <cell r="H29172">
            <v>46170.425694444442</v>
          </cell>
        </row>
        <row r="29173">
          <cell r="A29173" t="str">
            <v>UCW-26041</v>
          </cell>
          <cell r="B29173" t="str">
            <v xml:space="preserve">BRAND DAALI -DROP 8 </v>
          </cell>
          <cell r="C29173" t="str">
            <v>CLOSED</v>
          </cell>
          <cell r="D29173" t="str">
            <v>Medium</v>
          </cell>
          <cell r="E29173" t="str">
            <v>netscribes</v>
          </cell>
          <cell r="F29173" t="str">
            <v>Shraddha Dighe</v>
          </cell>
          <cell r="G29173">
            <v>46059.45416666667</v>
          </cell>
          <cell r="H29173">
            <v>46060.524305555555</v>
          </cell>
        </row>
        <row r="29174">
          <cell r="A29174" t="str">
            <v>UCW-26039</v>
          </cell>
          <cell r="B29174" t="str">
            <v>I'm from, Rom&amp;nd &amp; Others + Skincare &amp; Makeup + 125928 + 10 Jan'26</v>
          </cell>
          <cell r="C29174" t="str">
            <v>CLOSED</v>
          </cell>
          <cell r="D29174" t="str">
            <v>Medium</v>
          </cell>
          <cell r="E29174" t="str">
            <v>netscribes</v>
          </cell>
          <cell r="F29174" t="str">
            <v>netscribes</v>
          </cell>
          <cell r="G29174">
            <v>46058.854166666664</v>
          </cell>
          <cell r="H29174">
            <v>46093.631944444445</v>
          </cell>
        </row>
        <row r="29175">
          <cell r="A29175" t="str">
            <v>UCW-26035</v>
          </cell>
          <cell r="B29175" t="str">
            <v>New Cataloging for Valentine Gift Set -Ajmal</v>
          </cell>
          <cell r="C29175" t="str">
            <v>CLOSED</v>
          </cell>
          <cell r="D29175" t="str">
            <v>Medium</v>
          </cell>
          <cell r="E29175" t="str">
            <v>netscribes</v>
          </cell>
          <cell r="F29175" t="str">
            <v>Shraddha Dighe</v>
          </cell>
          <cell r="G29175">
            <v>46058.770138888889</v>
          </cell>
          <cell r="H29175">
            <v>46062.513888888891</v>
          </cell>
        </row>
        <row r="29176">
          <cell r="A29176" t="str">
            <v>UCW-26033</v>
          </cell>
          <cell r="B29176" t="str">
            <v>ENRICH_MNY | PDP Image Update | TATACLIQ</v>
          </cell>
          <cell r="C29176" t="str">
            <v>CLOSED</v>
          </cell>
          <cell r="D29176" t="str">
            <v>Medium</v>
          </cell>
          <cell r="E29176" t="str">
            <v>netscribes</v>
          </cell>
          <cell r="F29176" t="str">
            <v>Shraddha Dighe</v>
          </cell>
          <cell r="G29176">
            <v>46058.765277777777</v>
          </cell>
          <cell r="H29176">
            <v>46062.567361111112</v>
          </cell>
        </row>
        <row r="29177">
          <cell r="A29177" t="str">
            <v>UCW-26030</v>
          </cell>
          <cell r="B29177" t="str">
            <v>Gillette New Listing Tata Cliq</v>
          </cell>
          <cell r="C29177" t="str">
            <v>CLOSED Due to Inactive/Insufficient Information</v>
          </cell>
          <cell r="D29177" t="str">
            <v>Medium</v>
          </cell>
          <cell r="E29177" t="str">
            <v>netscribes</v>
          </cell>
          <cell r="F29177" t="str">
            <v>Shraddha Dighe</v>
          </cell>
          <cell r="G29177">
            <v>46058.754861111112</v>
          </cell>
          <cell r="H29177">
            <v>46093.633333333331</v>
          </cell>
        </row>
        <row r="29178">
          <cell r="A29178" t="str">
            <v>UCW-26029</v>
          </cell>
          <cell r="B29178" t="str">
            <v>Tata Cliq - New listing- Ellie Saab &amp; Mercedes-Benz LSA</v>
          </cell>
          <cell r="C29178" t="str">
            <v>CLOSED</v>
          </cell>
          <cell r="D29178" t="str">
            <v>Medium</v>
          </cell>
          <cell r="E29178" t="str">
            <v>netscribes</v>
          </cell>
          <cell r="F29178" t="str">
            <v>Shraddha Dighe</v>
          </cell>
          <cell r="G29178">
            <v>46058.747916666667</v>
          </cell>
          <cell r="H29178">
            <v>46093.636805555558</v>
          </cell>
        </row>
        <row r="29179">
          <cell r="A29179" t="str">
            <v>UCW-26028</v>
          </cell>
          <cell r="B29179" t="str">
            <v>ENRICH_Updated Strobe PDP Assets</v>
          </cell>
          <cell r="C29179" t="str">
            <v>CLOSED</v>
          </cell>
          <cell r="D29179" t="str">
            <v>Medium</v>
          </cell>
          <cell r="E29179" t="str">
            <v>netscribes</v>
          </cell>
          <cell r="F29179" t="str">
            <v>Shraddha Dighe</v>
          </cell>
          <cell r="G29179">
            <v>46058.73333333333</v>
          </cell>
          <cell r="H29179">
            <v>46071.582638888889</v>
          </cell>
        </row>
        <row r="29180">
          <cell r="A29180" t="str">
            <v>UCW-26027</v>
          </cell>
          <cell r="B29180" t="str">
            <v>Tata Cliq X TMC New Listings_Jan'26</v>
          </cell>
          <cell r="C29180" t="str">
            <v>CLOSED</v>
          </cell>
          <cell r="D29180" t="str">
            <v>Medium</v>
          </cell>
          <cell r="E29180" t="str">
            <v>netscribes</v>
          </cell>
          <cell r="F29180" t="str">
            <v>Shraddha Dighe</v>
          </cell>
          <cell r="G29180">
            <v>46058.71875</v>
          </cell>
          <cell r="H29180">
            <v>46064.509722222225</v>
          </cell>
        </row>
        <row r="29181">
          <cell r="A29181" t="str">
            <v>UCW-26022</v>
          </cell>
          <cell r="B29181" t="str">
            <v>CLONE - Cetaphil x TATA CLIQ | New Listings_Valentine</v>
          </cell>
          <cell r="C29181" t="str">
            <v>CLOSED Due to Inactive/Insufficient Information</v>
          </cell>
          <cell r="D29181" t="str">
            <v>Medium</v>
          </cell>
          <cell r="E29181" t="str">
            <v>netscribes</v>
          </cell>
          <cell r="F29181" t="str">
            <v>Shraddha Dighe</v>
          </cell>
          <cell r="G29181">
            <v>46058.697222222225</v>
          </cell>
          <cell r="H29181">
            <v>46058.772222222222</v>
          </cell>
        </row>
        <row r="29182">
          <cell r="A29182" t="str">
            <v>UCW-26020</v>
          </cell>
          <cell r="B29182" t="str">
            <v>NEW LISTING SKU SHEET</v>
          </cell>
          <cell r="C29182" t="str">
            <v>CLOSED</v>
          </cell>
          <cell r="D29182" t="str">
            <v>Medium</v>
          </cell>
          <cell r="E29182" t="str">
            <v>netscribes</v>
          </cell>
          <cell r="F29182" t="str">
            <v>Juilee Jadhav</v>
          </cell>
          <cell r="G29182">
            <v>46058.695833333331</v>
          </cell>
          <cell r="H29182">
            <v>46093.638888888891</v>
          </cell>
        </row>
        <row r="29183">
          <cell r="A29183" t="str">
            <v>UCW-26019</v>
          </cell>
          <cell r="B29183" t="str">
            <v>ENRICH_GNC Listing Update: MP000000028805014</v>
          </cell>
          <cell r="C29183" t="str">
            <v>CLOSED</v>
          </cell>
          <cell r="D29183" t="str">
            <v>Medium</v>
          </cell>
          <cell r="E29183" t="str">
            <v>netscribes</v>
          </cell>
          <cell r="F29183" t="str">
            <v>Shraddha Dighe</v>
          </cell>
          <cell r="G29183">
            <v>46058.694444444445</v>
          </cell>
          <cell r="H29183">
            <v>46060.525000000001</v>
          </cell>
        </row>
        <row r="29184">
          <cell r="A29184" t="str">
            <v>UCW-26014</v>
          </cell>
          <cell r="B29184" t="str">
            <v>Tata Cliq - New listing - L'Occitane (GWP) (02-02-2026)</v>
          </cell>
          <cell r="C29184" t="str">
            <v>CLOSED</v>
          </cell>
          <cell r="D29184" t="str">
            <v>Medium</v>
          </cell>
          <cell r="E29184" t="str">
            <v>netscribes</v>
          </cell>
          <cell r="F29184" t="str">
            <v>Shraddha Dighe</v>
          </cell>
          <cell r="G29184">
            <v>46058.665972222225</v>
          </cell>
          <cell r="H29184">
            <v>46093.63958333333</v>
          </cell>
        </row>
        <row r="29185">
          <cell r="A29185" t="str">
            <v>UCW-26012</v>
          </cell>
          <cell r="B29185" t="str">
            <v>Request for listing template Tatacliq ( Spa Ceylon )</v>
          </cell>
          <cell r="C29185" t="str">
            <v>CLOSED</v>
          </cell>
          <cell r="D29185" t="str">
            <v>Medium</v>
          </cell>
          <cell r="E29185" t="str">
            <v>netscribes</v>
          </cell>
          <cell r="F29185" t="str">
            <v>Shraddha Dighe</v>
          </cell>
          <cell r="G29185">
            <v>46058.663194444445</v>
          </cell>
          <cell r="H29185">
            <v>46065.663888888892</v>
          </cell>
        </row>
        <row r="29186">
          <cell r="A29186" t="str">
            <v>UCW-26011</v>
          </cell>
          <cell r="B29186" t="str">
            <v>Clone - TH/CK Omni-77 Lot</v>
          </cell>
          <cell r="C29186" t="str">
            <v>CLOSED</v>
          </cell>
          <cell r="D29186" t="str">
            <v>Medium</v>
          </cell>
          <cell r="E29186" t="str">
            <v>netscribes</v>
          </cell>
          <cell r="F29186" t="str">
            <v>netscribes</v>
          </cell>
          <cell r="G29186">
            <v>46058.659722222219</v>
          </cell>
          <cell r="H29186">
            <v>46107.479861111111</v>
          </cell>
        </row>
        <row r="29187">
          <cell r="A29187" t="str">
            <v>UCW-26010</v>
          </cell>
          <cell r="B29187" t="str">
            <v>Tata Cliq  - New listing - L'Occitane (GWP) (02-02-2026)</v>
          </cell>
          <cell r="C29187" t="str">
            <v>CLOSED Due to Inactive/Insufficient Information</v>
          </cell>
          <cell r="D29187" t="str">
            <v>Medium</v>
          </cell>
          <cell r="E29187" t="str">
            <v>netscribes</v>
          </cell>
          <cell r="F29187" t="str">
            <v>Shraddha Dighe</v>
          </cell>
          <cell r="G29187">
            <v>46058.656944444447</v>
          </cell>
          <cell r="H29187">
            <v>46093.640277777777</v>
          </cell>
        </row>
        <row r="29188">
          <cell r="A29188" t="str">
            <v>UCW-26008</v>
          </cell>
          <cell r="B29188" t="str">
            <v>ENRICH_Product Image Change - MP000000027473411</v>
          </cell>
          <cell r="C29188" t="str">
            <v>CLOSED</v>
          </cell>
          <cell r="D29188" t="str">
            <v>Medium</v>
          </cell>
          <cell r="E29188" t="str">
            <v>netscribes</v>
          </cell>
          <cell r="F29188" t="str">
            <v>Shraddha Dighe</v>
          </cell>
          <cell r="G29188">
            <v>46058.640972222223</v>
          </cell>
          <cell r="H29188">
            <v>46060.614583333336</v>
          </cell>
        </row>
        <row r="29189">
          <cell r="A29189" t="str">
            <v>UCW-26005</v>
          </cell>
          <cell r="B29189" t="str">
            <v>Styles For Latching</v>
          </cell>
          <cell r="C29189" t="str">
            <v>CLOSED</v>
          </cell>
          <cell r="D29189" t="str">
            <v>Medium</v>
          </cell>
          <cell r="E29189" t="str">
            <v>netscribes</v>
          </cell>
          <cell r="F29189" t="str">
            <v>Juilee Jadhav</v>
          </cell>
          <cell r="G29189">
            <v>46058.626388888886</v>
          </cell>
          <cell r="H29189">
            <v>46071.529166666667</v>
          </cell>
        </row>
        <row r="29190">
          <cell r="A29190" t="str">
            <v>UCW-26001</v>
          </cell>
          <cell r="B29190" t="str">
            <v>Enrich_Content Error | Cello</v>
          </cell>
          <cell r="C29190" t="str">
            <v>CLOSED Due to Inactive/Insufficient Information</v>
          </cell>
          <cell r="D29190" t="str">
            <v>Medium</v>
          </cell>
          <cell r="E29190" t="str">
            <v>netscribes</v>
          </cell>
          <cell r="F29190" t="str">
            <v>Juilee Jadhav</v>
          </cell>
          <cell r="G29190">
            <v>46058.604861111111</v>
          </cell>
          <cell r="H29190">
            <v>46093.642361111109</v>
          </cell>
        </row>
        <row r="29191">
          <cell r="A29191" t="str">
            <v>UCW-25986</v>
          </cell>
          <cell r="B29191" t="str">
            <v>Error_NIKE+CATEGORY(FOOTWEAR)+129515+27-01-2026</v>
          </cell>
          <cell r="C29191" t="str">
            <v>CLOSED</v>
          </cell>
          <cell r="D29191" t="str">
            <v>Medium</v>
          </cell>
          <cell r="E29191" t="str">
            <v>netscribes</v>
          </cell>
          <cell r="F29191" t="str">
            <v>Reagan D’souza</v>
          </cell>
          <cell r="G29191">
            <v>46058.475694444445</v>
          </cell>
          <cell r="H29191">
            <v>46107.575694444444</v>
          </cell>
        </row>
        <row r="29192">
          <cell r="A29192" t="str">
            <v>UCW-25985</v>
          </cell>
          <cell r="B29192" t="str">
            <v>Hidesign - ICON 2026 - Tatacliq (100353) - 03-02-2026</v>
          </cell>
          <cell r="C29192" t="str">
            <v>CLOSED</v>
          </cell>
          <cell r="D29192" t="str">
            <v>Medium</v>
          </cell>
          <cell r="E29192" t="str">
            <v>netscribes</v>
          </cell>
          <cell r="F29192" t="str">
            <v>Juilee Jadhav</v>
          </cell>
          <cell r="G29192">
            <v>46058.467361111114</v>
          </cell>
          <cell r="H29192">
            <v>46060.677777777775</v>
          </cell>
        </row>
        <row r="29193">
          <cell r="A29193" t="str">
            <v>UCW-25984</v>
          </cell>
          <cell r="B29193" t="str">
            <v>RE: Pantaloons/Women Ethnic wear/Apparel/New Listing/SKU 156/Options 29| 4th Feb'2026</v>
          </cell>
          <cell r="C29193" t="str">
            <v>CLOSED</v>
          </cell>
          <cell r="D29193" t="str">
            <v>Medium</v>
          </cell>
          <cell r="E29193" t="str">
            <v>netscribes</v>
          </cell>
          <cell r="F29193" t="str">
            <v>Simi Raichel Zachariah</v>
          </cell>
          <cell r="G29193">
            <v>46058.46597222222</v>
          </cell>
          <cell r="H29193">
            <v>46062.594444444447</v>
          </cell>
        </row>
        <row r="29194">
          <cell r="A29194" t="str">
            <v>UCW-25983</v>
          </cell>
          <cell r="B29194" t="str">
            <v>Hidesign - Atelier 2026 - Tatacliq(100353) - 03-02-2026</v>
          </cell>
          <cell r="C29194" t="str">
            <v>CLOSED</v>
          </cell>
          <cell r="D29194" t="str">
            <v>Medium</v>
          </cell>
          <cell r="E29194" t="str">
            <v>netscribes</v>
          </cell>
          <cell r="F29194" t="str">
            <v>Juilee Jadhav</v>
          </cell>
          <cell r="G29194">
            <v>46058.463194444441</v>
          </cell>
          <cell r="H29194">
            <v>46060.683333333334</v>
          </cell>
        </row>
        <row r="29195">
          <cell r="A29195" t="str">
            <v>UCW-25982</v>
          </cell>
          <cell r="B29195" t="str">
            <v>RE: Pantaloons/Kids wear/apparel/New Listing/SKU 885/Options 172| 4th Feb'2026</v>
          </cell>
          <cell r="C29195" t="str">
            <v>CLOSED</v>
          </cell>
          <cell r="D29195" t="str">
            <v>Medium</v>
          </cell>
          <cell r="E29195" t="str">
            <v>netscribes</v>
          </cell>
          <cell r="F29195" t="str">
            <v>Simi Raichel Zachariah</v>
          </cell>
          <cell r="G29195">
            <v>46058.461111111108</v>
          </cell>
          <cell r="H29195">
            <v>46060.67291666667</v>
          </cell>
        </row>
        <row r="29196">
          <cell r="A29196" t="str">
            <v>UCW-25981</v>
          </cell>
          <cell r="B29196" t="str">
            <v>RE: Pantaloons/Women Western Wear/Apparel/New Listing/SKU 701/Options 127| 4th Feb'2026</v>
          </cell>
          <cell r="C29196" t="str">
            <v>CLOSED</v>
          </cell>
          <cell r="D29196" t="str">
            <v>Medium</v>
          </cell>
          <cell r="E29196" t="str">
            <v>netscribes</v>
          </cell>
          <cell r="F29196" t="str">
            <v>Simi Raichel Zachariah</v>
          </cell>
          <cell r="G29196">
            <v>46058.458333333336</v>
          </cell>
          <cell r="H29196">
            <v>46065.69027777778</v>
          </cell>
        </row>
        <row r="29197">
          <cell r="A29197" t="str">
            <v>UCW-25980</v>
          </cell>
          <cell r="B29197" t="str">
            <v>RE: Pantaloons/Men's wear/apparel/New Listing/SKU 524/Options 101| 4th Feb'2026</v>
          </cell>
          <cell r="C29197" t="str">
            <v>CLOSED</v>
          </cell>
          <cell r="D29197" t="str">
            <v>Medium</v>
          </cell>
          <cell r="E29197" t="str">
            <v>netscribes</v>
          </cell>
          <cell r="F29197" t="str">
            <v>Simi Raichel Zachariah</v>
          </cell>
          <cell r="G29197">
            <v>46058.455555555556</v>
          </cell>
          <cell r="H29197">
            <v>46060.65902777778</v>
          </cell>
        </row>
        <row r="29198">
          <cell r="A29198" t="str">
            <v>UCW-25977</v>
          </cell>
          <cell r="B29198" t="str">
            <v>Tata Cliq-adidas DTC|Footwear| Attributes_29-01-26</v>
          </cell>
          <cell r="C29198" t="str">
            <v>CLOSED</v>
          </cell>
          <cell r="D29198" t="str">
            <v>Medium</v>
          </cell>
          <cell r="E29198" t="str">
            <v>netscribes</v>
          </cell>
          <cell r="F29198" t="str">
            <v>Mohd Tahir Shaikh</v>
          </cell>
          <cell r="G29198">
            <v>46057.992361111108</v>
          </cell>
          <cell r="H29198">
            <v>46091.494444444441</v>
          </cell>
        </row>
        <row r="29199">
          <cell r="A29199" t="str">
            <v>UCW-25968</v>
          </cell>
          <cell r="B29199" t="str">
            <v>RE: Pantaloons/Kids/Non Apparel Footwear/New Listing/SKU 96/Options 16| 4th Feb'2026</v>
          </cell>
          <cell r="C29199" t="str">
            <v>CLOSED</v>
          </cell>
          <cell r="D29199" t="str">
            <v>Medium</v>
          </cell>
          <cell r="E29199" t="str">
            <v>netscribes</v>
          </cell>
          <cell r="F29199" t="str">
            <v>Simi Raichel Zachariah</v>
          </cell>
          <cell r="G29199">
            <v>46057.793055555558</v>
          </cell>
          <cell r="H29199">
            <v>46065.708333333336</v>
          </cell>
        </row>
        <row r="29200">
          <cell r="A29200" t="str">
            <v>UCW-25966</v>
          </cell>
          <cell r="B29200" t="str">
            <v>Pantaloons/Men Women/Non Apparel Footwear/New Listing/SKU 158/Options 27| 4th Feb'2026</v>
          </cell>
          <cell r="C29200" t="str">
            <v>CLOSED</v>
          </cell>
          <cell r="D29200" t="str">
            <v>Medium</v>
          </cell>
          <cell r="E29200" t="str">
            <v>netscribes</v>
          </cell>
          <cell r="F29200" t="str">
            <v>Simi Raichel Zachariah</v>
          </cell>
          <cell r="G29200">
            <v>46057.782638888886</v>
          </cell>
          <cell r="H29200">
            <v>46067.604166666664</v>
          </cell>
        </row>
        <row r="29201">
          <cell r="A29201" t="str">
            <v>UCW-25964</v>
          </cell>
          <cell r="B29201" t="str">
            <v>RE: Sands of India pending listing</v>
          </cell>
          <cell r="C29201" t="str">
            <v>CLOSED</v>
          </cell>
          <cell r="D29201" t="str">
            <v>Medium</v>
          </cell>
          <cell r="E29201" t="str">
            <v>netscribes</v>
          </cell>
          <cell r="F29201" t="str">
            <v>Simi Raichel Zachariah</v>
          </cell>
          <cell r="G29201">
            <v>46057.770833333336</v>
          </cell>
          <cell r="H29201">
            <v>46062.524305555555</v>
          </cell>
        </row>
        <row r="29202">
          <cell r="A29202" t="str">
            <v>UCW-25963</v>
          </cell>
          <cell r="B29202" t="str">
            <v>Tatacliq - Bluesky Product Listing</v>
          </cell>
          <cell r="C29202" t="str">
            <v>CLOSED Due to Inactive/Insufficient Information</v>
          </cell>
          <cell r="D29202" t="str">
            <v>Medium</v>
          </cell>
          <cell r="E29202" t="str">
            <v>netscribes</v>
          </cell>
          <cell r="F29202" t="str">
            <v>Shraddha Dighe</v>
          </cell>
          <cell r="G29202">
            <v>46057.767361111109</v>
          </cell>
          <cell r="H29202">
            <v>46093.645833333336</v>
          </cell>
        </row>
        <row r="29203">
          <cell r="A29203" t="str">
            <v>UCW-25961</v>
          </cell>
          <cell r="B29203" t="str">
            <v>ENRICH_Plum | Jan'26 Calendar - Tata CLiQ</v>
          </cell>
          <cell r="C29203" t="str">
            <v>CLOSED</v>
          </cell>
          <cell r="D29203" t="str">
            <v>Medium</v>
          </cell>
          <cell r="E29203" t="str">
            <v>netscribes</v>
          </cell>
          <cell r="F29203" t="str">
            <v>Shraddha Dighe</v>
          </cell>
          <cell r="G29203">
            <v>46057.761111111111</v>
          </cell>
          <cell r="H29203">
            <v>46059.574999999997</v>
          </cell>
        </row>
        <row r="29204">
          <cell r="A29204" t="str">
            <v>UCW-25960</v>
          </cell>
          <cell r="B29204" t="str">
            <v>RE: New Master Content Sheet with Image Link</v>
          </cell>
          <cell r="C29204" t="str">
            <v>CLOSED</v>
          </cell>
          <cell r="D29204" t="str">
            <v>Medium</v>
          </cell>
          <cell r="E29204" t="str">
            <v>netscribes</v>
          </cell>
          <cell r="F29204" t="str">
            <v>Simi Raichel Zachariah</v>
          </cell>
          <cell r="G29204">
            <v>46057.759722222225</v>
          </cell>
          <cell r="H29204">
            <v>46062.557638888888</v>
          </cell>
        </row>
        <row r="29205">
          <cell r="A29205" t="str">
            <v>UCW-25959</v>
          </cell>
          <cell r="B29205" t="str">
            <v>RE: Tata Cliq-Multi Brand-Women's Apparel 29-01-2026</v>
          </cell>
          <cell r="C29205" t="str">
            <v>CLOSED</v>
          </cell>
          <cell r="D29205" t="str">
            <v>Medium</v>
          </cell>
          <cell r="E29205" t="str">
            <v>netscribes</v>
          </cell>
          <cell r="F29205" t="str">
            <v>netscribes</v>
          </cell>
          <cell r="G29205">
            <v>46057.756249999999</v>
          </cell>
          <cell r="H29205">
            <v>46093.646527777775</v>
          </cell>
        </row>
        <row r="29206">
          <cell r="A29206" t="str">
            <v>UCW-25957</v>
          </cell>
          <cell r="B29206" t="str">
            <v>Tata cliq luxury - New listing - Juliette Has A Gun ( Miami Shake Gift Set) MDP</v>
          </cell>
          <cell r="C29206" t="str">
            <v>CLOSED</v>
          </cell>
          <cell r="D29206" t="str">
            <v>Medium</v>
          </cell>
          <cell r="E29206" t="str">
            <v>netscribes</v>
          </cell>
          <cell r="F29206" t="str">
            <v>Shraddha Dighe</v>
          </cell>
          <cell r="G29206">
            <v>46057.744444444441</v>
          </cell>
          <cell r="H29206">
            <v>46060.557638888888</v>
          </cell>
        </row>
        <row r="29207">
          <cell r="A29207" t="str">
            <v>UCW-25955</v>
          </cell>
          <cell r="B29207" t="str">
            <v>Kaftanize - 4th Feb 2026- 128340 - New collection - Fashion</v>
          </cell>
          <cell r="C29207" t="str">
            <v>CLOSED</v>
          </cell>
          <cell r="D29207" t="str">
            <v>Medium</v>
          </cell>
          <cell r="E29207" t="str">
            <v>netscribes</v>
          </cell>
          <cell r="F29207" t="str">
            <v>Simi Raichel Zachariah</v>
          </cell>
          <cell r="G29207">
            <v>46057.739583333336</v>
          </cell>
          <cell r="H29207">
            <v>46062.517361111109</v>
          </cell>
        </row>
        <row r="29208">
          <cell r="A29208" t="str">
            <v>UCW-25954</v>
          </cell>
          <cell r="B29208" t="str">
            <v>TATA - New Listing - 5 STD - Elizabeth Arden HPR - 30-01-26</v>
          </cell>
          <cell r="C29208" t="str">
            <v>CLOSED</v>
          </cell>
          <cell r="D29208" t="str">
            <v>Medium</v>
          </cell>
          <cell r="E29208" t="str">
            <v>netscribes</v>
          </cell>
          <cell r="F29208" t="str">
            <v>Shraddha Dighe</v>
          </cell>
          <cell r="G29208">
            <v>46057.738194444442</v>
          </cell>
          <cell r="H29208">
            <v>46060.53402777778</v>
          </cell>
        </row>
        <row r="29209">
          <cell r="A29209" t="str">
            <v>UCW-25953</v>
          </cell>
          <cell r="B29209" t="str">
            <v>Foxtale x Tatacliq Valentine Kit Listing</v>
          </cell>
          <cell r="C29209" t="str">
            <v>CLOSED</v>
          </cell>
          <cell r="D29209" t="str">
            <v>Medium</v>
          </cell>
          <cell r="E29209" t="str">
            <v>netscribes</v>
          </cell>
          <cell r="F29209" t="str">
            <v>Shraddha Dighe</v>
          </cell>
          <cell r="G29209">
            <v>46057.734722222223</v>
          </cell>
          <cell r="H29209">
            <v>46059.8125</v>
          </cell>
        </row>
        <row r="29210">
          <cell r="A29210" t="str">
            <v>UCW-25952</v>
          </cell>
          <cell r="B29210" t="str">
            <v>ENRICH_Image Update</v>
          </cell>
          <cell r="C29210" t="str">
            <v>CLOSED</v>
          </cell>
          <cell r="D29210" t="str">
            <v>Medium</v>
          </cell>
          <cell r="E29210" t="str">
            <v>netscribes</v>
          </cell>
          <cell r="F29210" t="str">
            <v>Shraddha Dighe</v>
          </cell>
          <cell r="G29210">
            <v>46057.73333333333</v>
          </cell>
          <cell r="H29210">
            <v>46069.418055555558</v>
          </cell>
        </row>
        <row r="29211">
          <cell r="A29211" t="str">
            <v>UCW-25944</v>
          </cell>
          <cell r="B29211" t="str">
            <v xml:space="preserve">Tatacliq Catalogue Pendency List_2nd February </v>
          </cell>
          <cell r="C29211" t="str">
            <v>CLOSED</v>
          </cell>
          <cell r="D29211" t="str">
            <v>Medium</v>
          </cell>
          <cell r="E29211" t="str">
            <v>netscribes</v>
          </cell>
          <cell r="F29211" t="str">
            <v>Simi Raichel Zachariah</v>
          </cell>
          <cell r="G29211">
            <v>46057.710416666669</v>
          </cell>
          <cell r="H29211">
            <v>46067.727083333331</v>
          </cell>
        </row>
        <row r="29212">
          <cell r="A29212" t="str">
            <v>UCW-25942</v>
          </cell>
          <cell r="B29212" t="str">
            <v>Tata Cliq-Multi Brand-Men's Apparel 04-02-2026</v>
          </cell>
          <cell r="C29212" t="str">
            <v>CLOSED</v>
          </cell>
          <cell r="D29212" t="str">
            <v>Medium</v>
          </cell>
          <cell r="E29212" t="str">
            <v>netscribes</v>
          </cell>
          <cell r="F29212" t="str">
            <v>Shraddha Dighe</v>
          </cell>
          <cell r="G29212">
            <v>46057.701388888891</v>
          </cell>
          <cell r="H29212">
            <v>46060.694444444445</v>
          </cell>
        </row>
        <row r="29213">
          <cell r="A29213" t="str">
            <v>UCW-25936</v>
          </cell>
          <cell r="B29213" t="str">
            <v>CLONE - Cataloguing Details | TATA X Minimalist ( New Listings)</v>
          </cell>
          <cell r="C29213" t="str">
            <v>CLOSED Due to Inactive/Insufficient Information</v>
          </cell>
          <cell r="D29213" t="str">
            <v>Medium</v>
          </cell>
          <cell r="E29213" t="str">
            <v>netscribes</v>
          </cell>
          <cell r="F29213" t="str">
            <v>netscribes</v>
          </cell>
          <cell r="G29213">
            <v>46057.683333333334</v>
          </cell>
          <cell r="H29213">
            <v>46093.648611111108</v>
          </cell>
        </row>
        <row r="29214">
          <cell r="A29214" t="str">
            <v>UCW-25928</v>
          </cell>
          <cell r="B29214" t="str">
            <v>Giva | Silver Jewellery | 125927 | 03-02-2026 (70 Skus) - High Priority</v>
          </cell>
          <cell r="C29214" t="str">
            <v>CLOSED</v>
          </cell>
          <cell r="D29214" t="str">
            <v>Medium</v>
          </cell>
          <cell r="E29214" t="str">
            <v>netscribes</v>
          </cell>
          <cell r="F29214" t="str">
            <v>Shraddha Dighe</v>
          </cell>
          <cell r="G29214">
            <v>46057.625694444447</v>
          </cell>
          <cell r="H29214">
            <v>46066.671527777777</v>
          </cell>
        </row>
        <row r="29215">
          <cell r="A29215" t="str">
            <v>UCW-25920</v>
          </cell>
          <cell r="B29215" t="str">
            <v>SS'26 Footwear Templates for Fresh Listing - Onitsuka Tiger</v>
          </cell>
          <cell r="C29215" t="str">
            <v>CLOSED</v>
          </cell>
          <cell r="D29215" t="str">
            <v>Medium</v>
          </cell>
          <cell r="E29215" t="str">
            <v>netscribes</v>
          </cell>
          <cell r="F29215" t="str">
            <v>Shloka Chakre</v>
          </cell>
          <cell r="G29215">
            <v>46057.581944444442</v>
          </cell>
          <cell r="H29215">
            <v>46058.526388888888</v>
          </cell>
        </row>
        <row r="29216">
          <cell r="A29216" t="str">
            <v>UCW-25918</v>
          </cell>
          <cell r="B29216" t="str">
            <v>ENRICH_Herbaria Modern Botanicals: Updated Product Packaging Images &amp; Body Scrub Details</v>
          </cell>
          <cell r="C29216" t="str">
            <v>CLOSED</v>
          </cell>
          <cell r="D29216" t="str">
            <v>Medium</v>
          </cell>
          <cell r="E29216" t="str">
            <v>netscribes</v>
          </cell>
          <cell r="F29216" t="str">
            <v>Shraddha Dighe</v>
          </cell>
          <cell r="G29216">
            <v>46057.568055555559</v>
          </cell>
          <cell r="H29216">
            <v>46060.571527777778</v>
          </cell>
        </row>
        <row r="29217">
          <cell r="A29217" t="str">
            <v>UCW-25916</v>
          </cell>
          <cell r="B29217" t="str">
            <v>Error_Larah by Borosil_New Title Update for Cups &amp; Mugs Category</v>
          </cell>
          <cell r="C29217" t="str">
            <v>CLOSED</v>
          </cell>
          <cell r="D29217" t="str">
            <v>Medium</v>
          </cell>
          <cell r="E29217" t="str">
            <v>netscribes</v>
          </cell>
          <cell r="F29217" t="str">
            <v>Juilee Jadhav</v>
          </cell>
          <cell r="G29217">
            <v>46057.550694444442</v>
          </cell>
          <cell r="H29217">
            <v>46059.87222222222</v>
          </cell>
        </row>
        <row r="29218">
          <cell r="A29218" t="str">
            <v>UCW-25905</v>
          </cell>
          <cell r="B29218" t="str">
            <v>Error_QC Error Identified – Request for Correction (Netscribes Agency)</v>
          </cell>
          <cell r="C29218" t="str">
            <v>CLOSED</v>
          </cell>
          <cell r="D29218" t="str">
            <v>Medium</v>
          </cell>
          <cell r="E29218" t="str">
            <v>Chirag Dubal</v>
          </cell>
          <cell r="F29218" t="str">
            <v>Reagan D’souza</v>
          </cell>
          <cell r="G29218">
            <v>46057.48333333333</v>
          </cell>
          <cell r="H29218">
            <v>46066.728472222225</v>
          </cell>
        </row>
        <row r="29219">
          <cell r="A29219" t="str">
            <v>UCW-25903</v>
          </cell>
          <cell r="B29219" t="str">
            <v>RE: Tata Cliq-Multi Brand-Men's Apparel 03-02-2026</v>
          </cell>
          <cell r="C29219" t="str">
            <v>CLOSED</v>
          </cell>
          <cell r="D29219" t="str">
            <v>Medium</v>
          </cell>
          <cell r="E29219" t="str">
            <v>netscribes</v>
          </cell>
          <cell r="F29219" t="str">
            <v>Simi Raichel Zachariah</v>
          </cell>
          <cell r="G29219">
            <v>46057.461805555555</v>
          </cell>
          <cell r="H29219">
            <v>46127.587500000001</v>
          </cell>
        </row>
        <row r="29220">
          <cell r="A29220" t="str">
            <v>UCW-25887</v>
          </cell>
          <cell r="B29220" t="str">
            <v>Ecco Sell Now - From 126492 &amp;127320 to 129529</v>
          </cell>
          <cell r="C29220" t="str">
            <v>CLOSED Due to Inactive/Insufficient Information</v>
          </cell>
          <cell r="D29220" t="str">
            <v>Medium</v>
          </cell>
          <cell r="E29220" t="str">
            <v>Chirag Dubal</v>
          </cell>
          <cell r="F29220" t="str">
            <v>Shloka Chakre</v>
          </cell>
          <cell r="G29220">
            <v>46056.722916666666</v>
          </cell>
          <cell r="H29220">
            <v>46093.649305555555</v>
          </cell>
        </row>
        <row r="29221">
          <cell r="A29221" t="str">
            <v>UCW-25886</v>
          </cell>
          <cell r="B29221" t="str">
            <v>Metro Footwear Men's Catalogue</v>
          </cell>
          <cell r="C29221" t="str">
            <v>CLOSED</v>
          </cell>
          <cell r="D29221" t="str">
            <v>Medium</v>
          </cell>
          <cell r="E29221" t="str">
            <v>netscribes</v>
          </cell>
          <cell r="F29221" t="str">
            <v>Mohd Tahir Shaikh</v>
          </cell>
          <cell r="G29221">
            <v>46056.709722222222</v>
          </cell>
          <cell r="H29221">
            <v>46079.491666666669</v>
          </cell>
        </row>
        <row r="29222">
          <cell r="A29222" t="str">
            <v>UCW-25878</v>
          </cell>
          <cell r="B29222" t="str">
            <v>Tatacliq.com-New Listing_Timex_ SKU's -55</v>
          </cell>
          <cell r="C29222" t="str">
            <v>CLOSED</v>
          </cell>
          <cell r="D29222" t="str">
            <v>Medium</v>
          </cell>
          <cell r="E29222" t="str">
            <v>netscribes</v>
          </cell>
          <cell r="F29222" t="str">
            <v>Juilee Jadhav</v>
          </cell>
          <cell r="G29222">
            <v>46056.657638888886</v>
          </cell>
          <cell r="H29222">
            <v>46060.700694444444</v>
          </cell>
        </row>
        <row r="29223">
          <cell r="A29223" t="str">
            <v>UCW-25877</v>
          </cell>
          <cell r="B29223" t="str">
            <v>RE: Arrow_USPA MP-66 Batch 10 SS26__124848_03-02-2026</v>
          </cell>
          <cell r="C29223" t="str">
            <v>CLOSED</v>
          </cell>
          <cell r="D29223" t="str">
            <v>Medium</v>
          </cell>
          <cell r="E29223" t="str">
            <v>netscribes</v>
          </cell>
          <cell r="F29223" t="str">
            <v>Simi Raichel Zachariah</v>
          </cell>
          <cell r="G29223">
            <v>46056.656944444447</v>
          </cell>
          <cell r="H29223">
            <v>46059.727777777778</v>
          </cell>
        </row>
        <row r="29224">
          <cell r="A29224" t="str">
            <v>UCW-25872</v>
          </cell>
          <cell r="B29224" t="str">
            <v>CLONE - Listing template | Tata CLiQ x Foxtale</v>
          </cell>
          <cell r="C29224" t="str">
            <v>CLOSED</v>
          </cell>
          <cell r="D29224" t="str">
            <v>Medium</v>
          </cell>
          <cell r="E29224" t="str">
            <v>netscribes</v>
          </cell>
          <cell r="F29224" t="str">
            <v>netscribes</v>
          </cell>
          <cell r="G29224">
            <v>46056.623611111114</v>
          </cell>
          <cell r="H29224">
            <v>46058.712500000001</v>
          </cell>
        </row>
        <row r="29225">
          <cell r="A29225" t="str">
            <v>UCW-25870</v>
          </cell>
          <cell r="B29225" t="str">
            <v>CLONE - Request for Listing Template - Tata Cliq Luxe</v>
          </cell>
          <cell r="C29225" t="str">
            <v>CLOSED</v>
          </cell>
          <cell r="D29225" t="str">
            <v>Medium</v>
          </cell>
          <cell r="E29225" t="str">
            <v>netscribes</v>
          </cell>
          <cell r="F29225" t="str">
            <v>netscribes</v>
          </cell>
          <cell r="G29225">
            <v>46056.617361111108</v>
          </cell>
          <cell r="H29225">
            <v>46058.708333333336</v>
          </cell>
        </row>
        <row r="29226">
          <cell r="A29226" t="str">
            <v>UCW-25869</v>
          </cell>
          <cell r="B29226" t="str">
            <v>CLONE - Cetaphil x TATA CLIQ | New Listings_Valentine</v>
          </cell>
          <cell r="C29226" t="str">
            <v>CLOSED</v>
          </cell>
          <cell r="D29226" t="str">
            <v>Medium</v>
          </cell>
          <cell r="E29226" t="str">
            <v>netscribes</v>
          </cell>
          <cell r="F29226" t="str">
            <v>netscribes</v>
          </cell>
          <cell r="G29226">
            <v>46056.613194444442</v>
          </cell>
          <cell r="H29226">
            <v>46058.772222222222</v>
          </cell>
        </row>
        <row r="29227">
          <cell r="A29227" t="str">
            <v>UCW-25868</v>
          </cell>
          <cell r="B29227" t="str">
            <v>ENRICH_OAP | MAGIC RETOUCH PDP and Video REFRESH | TATACLIQ</v>
          </cell>
          <cell r="C29227" t="str">
            <v>CLOSED</v>
          </cell>
          <cell r="D29227" t="str">
            <v>Medium</v>
          </cell>
          <cell r="E29227" t="str">
            <v>netscribes</v>
          </cell>
          <cell r="F29227" t="str">
            <v>Shraddha Dighe</v>
          </cell>
          <cell r="G29227">
            <v>46056.595138888886</v>
          </cell>
          <cell r="H29227">
            <v>46058.534722222219</v>
          </cell>
        </row>
        <row r="29228">
          <cell r="A29228" t="str">
            <v>UCW-25867</v>
          </cell>
          <cell r="B29228" t="str">
            <v xml:space="preserve">Listings for RASASI Pending SKU's </v>
          </cell>
          <cell r="C29228" t="str">
            <v>CLOSED</v>
          </cell>
          <cell r="D29228" t="str">
            <v>Medium</v>
          </cell>
          <cell r="E29228" t="str">
            <v>netscribes</v>
          </cell>
          <cell r="F29228" t="str">
            <v>Shraddha Dighe</v>
          </cell>
          <cell r="G29228">
            <v>46056.593055555553</v>
          </cell>
          <cell r="H29228">
            <v>46059.805555555555</v>
          </cell>
        </row>
        <row r="29229">
          <cell r="A29229" t="str">
            <v>UCW-25862</v>
          </cell>
          <cell r="B29229" t="str">
            <v>ERROR_Footwear New Listing-17 Options (99 SKUs)</v>
          </cell>
          <cell r="C29229" t="str">
            <v>CLOSED</v>
          </cell>
          <cell r="D29229" t="str">
            <v>Medium</v>
          </cell>
          <cell r="E29229" t="str">
            <v>netscribes</v>
          </cell>
          <cell r="F29229" t="str">
            <v>Mohd Tahir Shaikh</v>
          </cell>
          <cell r="G29229">
            <v>46056.553472222222</v>
          </cell>
          <cell r="H29229">
            <v>46113.644444444442</v>
          </cell>
        </row>
        <row r="29230">
          <cell r="A29230" t="str">
            <v>UCW-25856</v>
          </cell>
          <cell r="B29230" t="str">
            <v>CLONE - Tatacliq Listing Template - ISDIN</v>
          </cell>
          <cell r="C29230" t="str">
            <v>CLOSED</v>
          </cell>
          <cell r="D29230" t="str">
            <v>Medium</v>
          </cell>
          <cell r="E29230" t="str">
            <v>netscribes</v>
          </cell>
          <cell r="F29230" t="str">
            <v>Shraddha Dighe</v>
          </cell>
          <cell r="G29230">
            <v>46056.526388888888</v>
          </cell>
          <cell r="H29230">
            <v>46057.560416666667</v>
          </cell>
        </row>
        <row r="29231">
          <cell r="A29231" t="str">
            <v>UCW-25841</v>
          </cell>
          <cell r="B29231" t="str">
            <v>RE: DROP 6 - DAALI-30 april + 1 ST APRIL</v>
          </cell>
          <cell r="C29231" t="str">
            <v>CLOSED</v>
          </cell>
          <cell r="D29231" t="str">
            <v>Medium</v>
          </cell>
          <cell r="E29231" t="str">
            <v>netscribes</v>
          </cell>
          <cell r="F29231" t="str">
            <v>Simi Raichel Zachariah</v>
          </cell>
          <cell r="G29231">
            <v>46055.839583333334</v>
          </cell>
          <cell r="H29231">
            <v>46058.529861111114</v>
          </cell>
        </row>
        <row r="29232">
          <cell r="A29232" t="str">
            <v>UCW-25833</v>
          </cell>
          <cell r="B29232" t="str">
            <v>Enrich_Request to Update Incorrect 5th Image as per Drive Link for LID - MP000000019454447 &amp; MP000000023998603</v>
          </cell>
          <cell r="C29232" t="str">
            <v>CLOSED</v>
          </cell>
          <cell r="D29232" t="str">
            <v>Medium</v>
          </cell>
          <cell r="E29232" t="str">
            <v>netscribes</v>
          </cell>
          <cell r="F29232" t="str">
            <v>Juilee Jadhav</v>
          </cell>
          <cell r="G29232">
            <v>46055.756249999999</v>
          </cell>
          <cell r="H29232">
            <v>46057.713194444441</v>
          </cell>
        </row>
        <row r="29233">
          <cell r="A29233" t="str">
            <v>UCW-25831</v>
          </cell>
          <cell r="B29233" t="str">
            <v>LOT 112 &amp; 113</v>
          </cell>
          <cell r="C29233" t="str">
            <v>CLOSED</v>
          </cell>
          <cell r="D29233" t="str">
            <v>Medium</v>
          </cell>
          <cell r="E29233" t="str">
            <v>netscribes</v>
          </cell>
          <cell r="F29233" t="str">
            <v>Juilee Jadhav</v>
          </cell>
          <cell r="G29233">
            <v>46055.748611111114</v>
          </cell>
          <cell r="H29233">
            <v>46062.493750000001</v>
          </cell>
        </row>
        <row r="29234">
          <cell r="A29234" t="str">
            <v>UCW-25821</v>
          </cell>
          <cell r="B29234" t="str">
            <v>Enrich_Request to Update Listing Images as per Shared Drive</v>
          </cell>
          <cell r="C29234" t="str">
            <v>CLOSED</v>
          </cell>
          <cell r="D29234" t="str">
            <v>Medium</v>
          </cell>
          <cell r="E29234" t="str">
            <v>netscribes</v>
          </cell>
          <cell r="F29234" t="str">
            <v>Juilee Jadhav</v>
          </cell>
          <cell r="G29234">
            <v>46055.693749999999</v>
          </cell>
          <cell r="H29234">
            <v>46057.70416666667</v>
          </cell>
        </row>
        <row r="29235">
          <cell r="A29235" t="str">
            <v>UCW-25818</v>
          </cell>
          <cell r="B29235" t="str">
            <v xml:space="preserve">Tata cliq - L'Occitane - Need to update New seller sku code and New ean code.  </v>
          </cell>
          <cell r="C29235" t="str">
            <v>CLOSED</v>
          </cell>
          <cell r="D29235" t="str">
            <v>Medium</v>
          </cell>
          <cell r="E29235" t="str">
            <v>netscribes</v>
          </cell>
          <cell r="F29235" t="str">
            <v>Shraddha Dighe</v>
          </cell>
          <cell r="G29235">
            <v>46055.670138888891</v>
          </cell>
          <cell r="H29235">
            <v>46107.480555555558</v>
          </cell>
        </row>
        <row r="29236">
          <cell r="A29236" t="str">
            <v>UCW-25814</v>
          </cell>
          <cell r="B29236" t="str">
            <v>Urgent-Asics Sell Now</v>
          </cell>
          <cell r="C29236" t="str">
            <v>CLOSED</v>
          </cell>
          <cell r="D29236" t="str">
            <v>Medium</v>
          </cell>
          <cell r="E29236" t="str">
            <v>netscribes</v>
          </cell>
          <cell r="F29236" t="str">
            <v>Mohd Tahir Shaikh</v>
          </cell>
          <cell r="G29236">
            <v>46055.634027777778</v>
          </cell>
          <cell r="H29236">
            <v>46074.542361111111</v>
          </cell>
        </row>
        <row r="29237">
          <cell r="A29237" t="str">
            <v>UCW-25811</v>
          </cell>
          <cell r="B29237" t="str">
            <v>CLONE - TataCliq: Cork Open Footwear Category (LOT-2)</v>
          </cell>
          <cell r="C29237" t="str">
            <v>CLOSED</v>
          </cell>
          <cell r="D29237" t="str">
            <v>Medium</v>
          </cell>
          <cell r="E29237" t="str">
            <v>Chirag Dubal</v>
          </cell>
          <cell r="F29237" t="str">
            <v>Reagan D’souza</v>
          </cell>
          <cell r="G29237">
            <v>46055.578472222223</v>
          </cell>
          <cell r="H29237">
            <v>46060.538194444445</v>
          </cell>
        </row>
        <row r="29238">
          <cell r="A29238" t="str">
            <v>UCW-25810</v>
          </cell>
          <cell r="B29238" t="str">
            <v>Error_TataCliq: Cork Open Footwear Category (LOT-2)_NC</v>
          </cell>
          <cell r="C29238" t="str">
            <v>CLOSED Due to Inactive/Insufficient Information</v>
          </cell>
          <cell r="D29238" t="str">
            <v>Medium</v>
          </cell>
          <cell r="E29238" t="str">
            <v>netscribes</v>
          </cell>
          <cell r="F29238" t="str">
            <v>Reagan D’souza</v>
          </cell>
          <cell r="G29238">
            <v>46055.578472222223</v>
          </cell>
          <cell r="H29238">
            <v>46093.65</v>
          </cell>
        </row>
        <row r="29239">
          <cell r="A29239" t="str">
            <v>UCW-25804</v>
          </cell>
          <cell r="B29239" t="str">
            <v>RE: Tata Cliq-Multi Brand-Women's Apparel 27-01-2026</v>
          </cell>
          <cell r="C29239" t="str">
            <v>CLOSED</v>
          </cell>
          <cell r="D29239" t="str">
            <v>Medium</v>
          </cell>
          <cell r="E29239" t="str">
            <v>netscribes</v>
          </cell>
          <cell r="F29239" t="str">
            <v>netscribes</v>
          </cell>
          <cell r="G29239">
            <v>46055.554166666669</v>
          </cell>
          <cell r="H29239">
            <v>46093.650694444441</v>
          </cell>
        </row>
        <row r="29240">
          <cell r="A29240" t="str">
            <v>UCW-25789</v>
          </cell>
          <cell r="B29240" t="str">
            <v>Red Tape Men Apparel // 127785 // Dated 30-01-2026 Tata Cliq New Catalog</v>
          </cell>
          <cell r="C29240" t="str">
            <v>CLOSED</v>
          </cell>
          <cell r="D29240" t="str">
            <v>Medium</v>
          </cell>
          <cell r="E29240" t="str">
            <v>netscribes</v>
          </cell>
          <cell r="F29240" t="str">
            <v>Simi Raichel Zachariah</v>
          </cell>
          <cell r="G29240">
            <v>46055.463194444441</v>
          </cell>
          <cell r="H29240">
            <v>46058.938194444447</v>
          </cell>
        </row>
        <row r="29241">
          <cell r="A29241" t="str">
            <v>UCW-25787</v>
          </cell>
          <cell r="B29241" t="str">
            <v>Pantaloons/Women Ethnic wear/Apparel/New Listing/SKU 214/Options 38| 29th Jan'2026</v>
          </cell>
          <cell r="C29241" t="str">
            <v>CLOSED</v>
          </cell>
          <cell r="D29241" t="str">
            <v>Medium</v>
          </cell>
          <cell r="E29241" t="str">
            <v>netscribes</v>
          </cell>
          <cell r="F29241" t="str">
            <v>Simi Raichel Zachariah</v>
          </cell>
          <cell r="G29241">
            <v>46055.415972222225</v>
          </cell>
          <cell r="H29241">
            <v>46058.947916666664</v>
          </cell>
        </row>
        <row r="29242">
          <cell r="A29242" t="str">
            <v>UCW-25786</v>
          </cell>
          <cell r="B29242" t="str">
            <v>Manyavar Listing 27.01.26</v>
          </cell>
          <cell r="C29242" t="str">
            <v>CLOSED</v>
          </cell>
          <cell r="D29242" t="str">
            <v>Medium</v>
          </cell>
          <cell r="E29242" t="str">
            <v>netscribes</v>
          </cell>
          <cell r="F29242" t="str">
            <v>Simi Raichel Zachariah</v>
          </cell>
          <cell r="G29242">
            <v>46055.412499999999</v>
          </cell>
          <cell r="H29242">
            <v>46058.768750000003</v>
          </cell>
        </row>
        <row r="29243">
          <cell r="A29243" t="str">
            <v>UCW-25785</v>
          </cell>
          <cell r="B29243" t="str">
            <v>Enrich_Need to update images_30th Jan</v>
          </cell>
          <cell r="C29243" t="str">
            <v>CLOSED</v>
          </cell>
          <cell r="D29243" t="str">
            <v>Medium</v>
          </cell>
          <cell r="E29243" t="str">
            <v>netscribes</v>
          </cell>
          <cell r="F29243" t="str">
            <v>Simi Raichel Zachariah</v>
          </cell>
          <cell r="G29243">
            <v>46055.408333333333</v>
          </cell>
          <cell r="H29243">
            <v>46069.549305555556</v>
          </cell>
        </row>
        <row r="29244">
          <cell r="A29244" t="str">
            <v>UCW-25779</v>
          </cell>
          <cell r="B29244" t="str">
            <v>CLONE - DMODOT - Footwear - 9/01</v>
          </cell>
          <cell r="C29244" t="str">
            <v>CLOSED</v>
          </cell>
          <cell r="D29244" t="str">
            <v>Medium</v>
          </cell>
          <cell r="E29244" t="str">
            <v>netscribes</v>
          </cell>
          <cell r="F29244" t="str">
            <v>Mohd Tahir Shaikh</v>
          </cell>
          <cell r="G29244">
            <v>46054.577777777777</v>
          </cell>
          <cell r="H29244">
            <v>46074.59097222222</v>
          </cell>
        </row>
        <row r="29245">
          <cell r="A29245" t="str">
            <v>UCW-25778</v>
          </cell>
          <cell r="B29245" t="str">
            <v>Fw: Kimirica Inventory Status Review + Catalogue Request for New Listings</v>
          </cell>
          <cell r="C29245" t="str">
            <v>CLOSED</v>
          </cell>
          <cell r="D29245" t="str">
            <v>Medium</v>
          </cell>
          <cell r="E29245" t="str">
            <v>netscribes</v>
          </cell>
          <cell r="F29245" t="str">
            <v>Shraddha Dighe</v>
          </cell>
          <cell r="G29245">
            <v>46054.554861111108</v>
          </cell>
          <cell r="H29245">
            <v>46059.739583333336</v>
          </cell>
        </row>
        <row r="29246">
          <cell r="A29246" t="str">
            <v>UCW-25777</v>
          </cell>
          <cell r="B29246" t="str">
            <v>Tata Cliq - Kimirica Bridgerton Listing - Mayfair soiree.</v>
          </cell>
          <cell r="C29246" t="str">
            <v>CLOSED</v>
          </cell>
          <cell r="D29246" t="str">
            <v>Medium</v>
          </cell>
          <cell r="E29246" t="str">
            <v>netscribes</v>
          </cell>
          <cell r="F29246" t="str">
            <v>Shraddha Dighe</v>
          </cell>
          <cell r="G29246">
            <v>46054.54791666667</v>
          </cell>
          <cell r="H29246">
            <v>46058.681250000001</v>
          </cell>
        </row>
        <row r="29247">
          <cell r="A29247" t="str">
            <v>UCW-25776</v>
          </cell>
          <cell r="B29247" t="str">
            <v>Tata Cliq - Kimirica Bridgerton Listing - Lady In Silver</v>
          </cell>
          <cell r="C29247" t="str">
            <v>CLOSED</v>
          </cell>
          <cell r="D29247" t="str">
            <v>Medium</v>
          </cell>
          <cell r="E29247" t="str">
            <v>netscribes</v>
          </cell>
          <cell r="F29247" t="str">
            <v>Shraddha Dighe</v>
          </cell>
          <cell r="G29247">
            <v>46054.538888888892</v>
          </cell>
          <cell r="H29247">
            <v>46060.477777777778</v>
          </cell>
        </row>
        <row r="29248">
          <cell r="A29248" t="str">
            <v>UCW-25775</v>
          </cell>
          <cell r="B29248" t="str">
            <v>Error_Vastramyaa New Catalog sheet_22-Feb-25_NC</v>
          </cell>
          <cell r="C29248" t="str">
            <v>CLOSED</v>
          </cell>
          <cell r="D29248" t="str">
            <v>Medium</v>
          </cell>
          <cell r="E29248" t="str">
            <v>netscribes</v>
          </cell>
          <cell r="F29248" t="str">
            <v>Reagan D’souza</v>
          </cell>
          <cell r="G29248">
            <v>46054.511805555558</v>
          </cell>
          <cell r="H29248">
            <v>46070.553472222222</v>
          </cell>
        </row>
        <row r="29249">
          <cell r="A29249" t="str">
            <v>UCW-25760</v>
          </cell>
          <cell r="B29249" t="str">
            <v>RE: Tata Cliq-Multi Brand-Men's Apparel 27-01-2026</v>
          </cell>
          <cell r="C29249" t="str">
            <v>CLOSED</v>
          </cell>
          <cell r="D29249" t="str">
            <v>Medium</v>
          </cell>
          <cell r="E29249" t="str">
            <v>netscribes</v>
          </cell>
          <cell r="F29249" t="str">
            <v>netscribes</v>
          </cell>
          <cell r="G29249">
            <v>46053.789583333331</v>
          </cell>
          <cell r="H29249">
            <v>46057.645833333336</v>
          </cell>
        </row>
        <row r="29250">
          <cell r="A29250" t="str">
            <v>UCW-25754</v>
          </cell>
          <cell r="B29250" t="str">
            <v>Error_Listing of Kids Bathrobe_NC</v>
          </cell>
          <cell r="C29250" t="str">
            <v>CLOSED</v>
          </cell>
          <cell r="D29250" t="str">
            <v>Medium</v>
          </cell>
          <cell r="E29250" t="str">
            <v>netscribes</v>
          </cell>
          <cell r="F29250" t="str">
            <v>Reagan D’souza</v>
          </cell>
          <cell r="G29250">
            <v>46053.570138888892</v>
          </cell>
          <cell r="H29250">
            <v>46090.640277777777</v>
          </cell>
        </row>
        <row r="29251">
          <cell r="A29251" t="str">
            <v>UCW-25752</v>
          </cell>
          <cell r="B29251" t="str">
            <v>CLONE - Tata cliq  - New listing - Fragrance (17-01-2025)</v>
          </cell>
          <cell r="C29251" t="str">
            <v>CLOSED</v>
          </cell>
          <cell r="D29251" t="str">
            <v>Medium</v>
          </cell>
          <cell r="E29251" t="str">
            <v>netscribes</v>
          </cell>
          <cell r="F29251" t="str">
            <v>netscribes</v>
          </cell>
          <cell r="G29251">
            <v>46053.486111111109</v>
          </cell>
          <cell r="H29251">
            <v>46058.71875</v>
          </cell>
        </row>
        <row r="29252">
          <cell r="A29252" t="str">
            <v>UCW-25749</v>
          </cell>
          <cell r="B29252" t="str">
            <v>Friday Launch_09th &amp; 16th Jan_Studiowest_38Options</v>
          </cell>
          <cell r="C29252" t="str">
            <v>CLOSED</v>
          </cell>
          <cell r="D29252" t="str">
            <v>Medium</v>
          </cell>
          <cell r="E29252" t="str">
            <v>netscribes</v>
          </cell>
          <cell r="F29252" t="str">
            <v>Shraddha Dighe</v>
          </cell>
          <cell r="G29252">
            <v>46053.440972222219</v>
          </cell>
          <cell r="H29252">
            <v>46057.547222222223</v>
          </cell>
        </row>
        <row r="29253">
          <cell r="A29253" t="str">
            <v>UCW-25740</v>
          </cell>
          <cell r="B29253" t="str">
            <v>ERROR_New Sku Listing - Nuna (Aarete Marketing LLP 128412-AAR001) - 29 Dec 26_NC</v>
          </cell>
          <cell r="C29253" t="str">
            <v>CLOSED</v>
          </cell>
          <cell r="D29253" t="str">
            <v>Medium</v>
          </cell>
          <cell r="E29253" t="str">
            <v>netscribes</v>
          </cell>
          <cell r="F29253" t="str">
            <v>Mohd Tahir Shaikh</v>
          </cell>
          <cell r="G29253">
            <v>46052.813888888886</v>
          </cell>
          <cell r="H29253">
            <v>46063.558333333334</v>
          </cell>
        </row>
        <row r="29254">
          <cell r="A29254" t="str">
            <v>UCW-25739</v>
          </cell>
          <cell r="B29254" t="str">
            <v>RE: Sell Now - 124221 to 129195- W</v>
          </cell>
          <cell r="C29254" t="str">
            <v>CLOSED</v>
          </cell>
          <cell r="D29254" t="str">
            <v>Medium</v>
          </cell>
          <cell r="E29254" t="str">
            <v>netscribes</v>
          </cell>
          <cell r="F29254" t="str">
            <v>Simi Raichel Zachariah</v>
          </cell>
          <cell r="G29254">
            <v>46052.811805555553</v>
          </cell>
          <cell r="H29254">
            <v>46057.506944444445</v>
          </cell>
        </row>
        <row r="29255">
          <cell r="A29255" t="str">
            <v>UCW-25738</v>
          </cell>
          <cell r="B29255" t="str">
            <v>Diwas By Manyavar Listing- 14.01.26</v>
          </cell>
          <cell r="C29255" t="str">
            <v>CLOSED</v>
          </cell>
          <cell r="D29255" t="str">
            <v>Medium</v>
          </cell>
          <cell r="E29255" t="str">
            <v>netscribes</v>
          </cell>
          <cell r="F29255" t="str">
            <v>Simi Raichel Zachariah</v>
          </cell>
          <cell r="G29255">
            <v>46052.807638888888</v>
          </cell>
          <cell r="H29255">
            <v>46058.765277777777</v>
          </cell>
        </row>
        <row r="29256">
          <cell r="A29256" t="str">
            <v>UCW-25735</v>
          </cell>
          <cell r="B29256" t="str">
            <v>ERROR_FW: TRIAL CATALOGUE TEMPLATES</v>
          </cell>
          <cell r="C29256" t="str">
            <v>CLOSED</v>
          </cell>
          <cell r="D29256" t="str">
            <v>Medium</v>
          </cell>
          <cell r="E29256" t="str">
            <v>netscribes</v>
          </cell>
          <cell r="F29256" t="str">
            <v>Mohd Tahir Shaikh</v>
          </cell>
          <cell r="G29256">
            <v>46052.796527777777</v>
          </cell>
          <cell r="H29256">
            <v>46060.432638888888</v>
          </cell>
        </row>
        <row r="29257">
          <cell r="A29257" t="str">
            <v>UCW-25732</v>
          </cell>
          <cell r="B29257" t="str">
            <v>RE: Tata Cliq (New Listing 25 Styles)- Varanga-29-01-2026</v>
          </cell>
          <cell r="C29257" t="str">
            <v>CLOSED</v>
          </cell>
          <cell r="D29257" t="str">
            <v>Medium</v>
          </cell>
          <cell r="E29257" t="str">
            <v>netscribes</v>
          </cell>
          <cell r="F29257" t="str">
            <v>Simi Raichel Zachariah</v>
          </cell>
          <cell r="G29257">
            <v>46052.789583333331</v>
          </cell>
          <cell r="H29257">
            <v>46058.736805555556</v>
          </cell>
        </row>
        <row r="29258">
          <cell r="A29258" t="str">
            <v>UCW-25724</v>
          </cell>
          <cell r="B29258" t="str">
            <v>Tata Cliq  Luxury - New listing - Bvlgari (Man Wood Essence)</v>
          </cell>
          <cell r="C29258" t="str">
            <v>CLOSED</v>
          </cell>
          <cell r="D29258" t="str">
            <v>Medium</v>
          </cell>
          <cell r="E29258" t="str">
            <v>netscribes</v>
          </cell>
          <cell r="F29258" t="str">
            <v>Shraddha Dighe</v>
          </cell>
          <cell r="G29258">
            <v>46052.712500000001</v>
          </cell>
          <cell r="H29258">
            <v>46057.543055555558</v>
          </cell>
        </row>
        <row r="29259">
          <cell r="A29259" t="str">
            <v>UCW-25723</v>
          </cell>
          <cell r="B29259" t="str">
            <v>WishCare x TATA Cliq || New Listings</v>
          </cell>
          <cell r="C29259" t="str">
            <v>CLOSED</v>
          </cell>
          <cell r="D29259" t="str">
            <v>Medium</v>
          </cell>
          <cell r="E29259" t="str">
            <v>netscribes</v>
          </cell>
          <cell r="F29259" t="str">
            <v>Shraddha Dighe</v>
          </cell>
          <cell r="G29259">
            <v>46052.709027777775</v>
          </cell>
          <cell r="H29259">
            <v>46058.722916666666</v>
          </cell>
        </row>
        <row r="29260">
          <cell r="A29260" t="str">
            <v>UCW-25721</v>
          </cell>
          <cell r="B29260" t="str">
            <v>Clone - Rosso Brunello - New catalog 180 sku 06-jan-26</v>
          </cell>
          <cell r="C29260" t="str">
            <v>CLOSED</v>
          </cell>
          <cell r="D29260" t="str">
            <v>Medium</v>
          </cell>
          <cell r="E29260" t="str">
            <v>netscribes</v>
          </cell>
          <cell r="F29260" t="str">
            <v>netscribes</v>
          </cell>
          <cell r="G29260">
            <v>46052.689583333333</v>
          </cell>
          <cell r="H29260">
            <v>46058.576388888891</v>
          </cell>
        </row>
        <row r="29261">
          <cell r="A29261" t="str">
            <v>UCW-25720</v>
          </cell>
          <cell r="B29261" t="str">
            <v>ERROR_CLONE - Apparel Catalogue 108 SKUs for Upload</v>
          </cell>
          <cell r="C29261" t="str">
            <v>CLOSED</v>
          </cell>
          <cell r="D29261" t="str">
            <v>Medium</v>
          </cell>
          <cell r="E29261" t="str">
            <v>netscribes</v>
          </cell>
          <cell r="F29261" t="str">
            <v>Simi Raichel Zachariah</v>
          </cell>
          <cell r="G29261">
            <v>46052.677083333336</v>
          </cell>
          <cell r="H29261">
            <v>46127.577777777777</v>
          </cell>
        </row>
        <row r="29262">
          <cell r="A29262" t="str">
            <v>UCW-25719</v>
          </cell>
          <cell r="B29262" t="str">
            <v>NIKE+CATEGORY(ACCESSORIES)+30-01-2026</v>
          </cell>
          <cell r="C29262" t="str">
            <v>CLOSED</v>
          </cell>
          <cell r="D29262" t="str">
            <v>Medium</v>
          </cell>
          <cell r="E29262" t="str">
            <v>netscribes</v>
          </cell>
          <cell r="F29262" t="str">
            <v>Mohd Tahir Shaikh</v>
          </cell>
          <cell r="G29262">
            <v>46052.670138888891</v>
          </cell>
          <cell r="H29262">
            <v>46056.540972222225</v>
          </cell>
        </row>
        <row r="29263">
          <cell r="A29263" t="str">
            <v>UCW-25714</v>
          </cell>
          <cell r="B29263" t="str">
            <v>NIKE+CATEGORY(APPARELS/ WOMEN LINGERIE)+29-01-2026</v>
          </cell>
          <cell r="C29263" t="str">
            <v>CLOSED</v>
          </cell>
          <cell r="D29263" t="str">
            <v>Medium</v>
          </cell>
          <cell r="E29263" t="str">
            <v>netscribes</v>
          </cell>
          <cell r="F29263" t="str">
            <v>Mohd Tahir Shaikh</v>
          </cell>
          <cell r="G29263">
            <v>46052.65</v>
          </cell>
          <cell r="H29263">
            <v>46093.65347222222</v>
          </cell>
        </row>
        <row r="29264">
          <cell r="A29264" t="str">
            <v>UCW-25708</v>
          </cell>
          <cell r="B29264" t="str">
            <v>RE: New catalog SS26-1</v>
          </cell>
          <cell r="C29264" t="str">
            <v>CLOSED</v>
          </cell>
          <cell r="D29264" t="str">
            <v>Medium</v>
          </cell>
          <cell r="E29264" t="str">
            <v>netscribes</v>
          </cell>
          <cell r="F29264" t="str">
            <v>Simi Raichel Zachariah</v>
          </cell>
          <cell r="G29264">
            <v>46052.616666666669</v>
          </cell>
          <cell r="H29264">
            <v>46127.588194444441</v>
          </cell>
        </row>
        <row r="29265">
          <cell r="A29265" t="str">
            <v>UCW-25707</v>
          </cell>
          <cell r="B29265" t="str">
            <v>RE: United colors of benetton | Apparels | 100301 | Tata Cliq | 1280056557 | 14/01/2026</v>
          </cell>
          <cell r="C29265" t="str">
            <v>CLOSED</v>
          </cell>
          <cell r="D29265" t="str">
            <v>Medium</v>
          </cell>
          <cell r="E29265" t="str">
            <v>netscribes</v>
          </cell>
          <cell r="F29265" t="str">
            <v>Simi Raichel Zachariah</v>
          </cell>
          <cell r="G29265">
            <v>46052.612500000003</v>
          </cell>
          <cell r="H29265">
            <v>46098.555555555555</v>
          </cell>
        </row>
        <row r="29266">
          <cell r="A29266" t="str">
            <v>UCW-25704</v>
          </cell>
          <cell r="B29266" t="str">
            <v>OAP | Extensionist Mascara New Listing | TATACLIQ</v>
          </cell>
          <cell r="C29266" t="str">
            <v>CLOSED</v>
          </cell>
          <cell r="D29266" t="str">
            <v>Medium</v>
          </cell>
          <cell r="E29266" t="str">
            <v>netscribes</v>
          </cell>
          <cell r="F29266" t="str">
            <v>Shraddha Dighe</v>
          </cell>
          <cell r="G29266">
            <v>46052.597222222219</v>
          </cell>
          <cell r="H29266">
            <v>46057.538194444445</v>
          </cell>
        </row>
        <row r="29267">
          <cell r="A29267" t="str">
            <v>UCW-25697</v>
          </cell>
          <cell r="B29267" t="str">
            <v>Error_QC Error Identified – Request for Correction (Netscribes Agency)</v>
          </cell>
          <cell r="C29267" t="str">
            <v>CLOSED</v>
          </cell>
          <cell r="D29267" t="str">
            <v>Medium</v>
          </cell>
          <cell r="E29267" t="str">
            <v>Chirag Dubal</v>
          </cell>
          <cell r="F29267" t="str">
            <v>Reagan D’souza</v>
          </cell>
          <cell r="G29267">
            <v>46052.581250000003</v>
          </cell>
          <cell r="H29267">
            <v>46071.581944444442</v>
          </cell>
        </row>
        <row r="29268">
          <cell r="A29268" t="str">
            <v>UCW-25695</v>
          </cell>
          <cell r="B29268" t="str">
            <v xml:space="preserve">Clone - Hoversoul Listing - CS. Enterprises 13 Jan 2026 </v>
          </cell>
          <cell r="C29268" t="str">
            <v>CLOSED</v>
          </cell>
          <cell r="D29268" t="str">
            <v>Medium</v>
          </cell>
          <cell r="E29268" t="str">
            <v>netscribes</v>
          </cell>
          <cell r="F29268" t="str">
            <v>netscribes</v>
          </cell>
          <cell r="G29268">
            <v>46052.558333333334</v>
          </cell>
          <cell r="H29268">
            <v>46057.581250000003</v>
          </cell>
        </row>
        <row r="29269">
          <cell r="A29269" t="str">
            <v>UCW-25694</v>
          </cell>
          <cell r="B29269" t="str">
            <v>CK Seller Migration : Tata Lux-MP(128438) to Kapson Pvt Ltd(129472)</v>
          </cell>
          <cell r="C29269" t="str">
            <v>CLOSED Due to Inactive/Insufficient Information</v>
          </cell>
          <cell r="D29269" t="str">
            <v>Medium</v>
          </cell>
          <cell r="E29269" t="str">
            <v>Chirag Dubal</v>
          </cell>
          <cell r="F29269" t="str">
            <v>Shloka Chakre</v>
          </cell>
          <cell r="G29269">
            <v>46052.549305555556</v>
          </cell>
          <cell r="H29269">
            <v>46093.65347222222</v>
          </cell>
        </row>
        <row r="29270">
          <cell r="A29270" t="str">
            <v>UCW-25689</v>
          </cell>
          <cell r="B29270" t="str">
            <v>CK Seller Migration : Miraya-Tata Lux(129174) to Marda-Tata Lux(129432)</v>
          </cell>
          <cell r="C29270" t="str">
            <v>CLOSED</v>
          </cell>
          <cell r="D29270" t="str">
            <v>Medium</v>
          </cell>
          <cell r="E29270" t="str">
            <v>Chirag Dubal</v>
          </cell>
          <cell r="F29270" t="str">
            <v>Shloka Chakre</v>
          </cell>
          <cell r="G29270">
            <v>46052.523611111108</v>
          </cell>
          <cell r="H29270">
            <v>46053.509722222225</v>
          </cell>
        </row>
        <row r="29271">
          <cell r="A29271" t="str">
            <v>UCW-25688</v>
          </cell>
          <cell r="B29271" t="str">
            <v>Western wear Madame/M SECRET 29-01-2026</v>
          </cell>
          <cell r="C29271" t="str">
            <v>CLOSED</v>
          </cell>
          <cell r="D29271" t="str">
            <v>Medium</v>
          </cell>
          <cell r="E29271" t="str">
            <v>netscribes</v>
          </cell>
          <cell r="F29271" t="str">
            <v>Simi Raichel Zachariah</v>
          </cell>
          <cell r="G29271">
            <v>46052.522916666669</v>
          </cell>
          <cell r="H29271">
            <v>46058.734027777777</v>
          </cell>
        </row>
        <row r="29272">
          <cell r="A29272" t="str">
            <v>UCW-25687</v>
          </cell>
          <cell r="B29272" t="str">
            <v>CK Seller Migration : Miraya-Tata Lux(129174) to Kapson Pvt Ltd(129472)</v>
          </cell>
          <cell r="C29272" t="str">
            <v>CLOSED</v>
          </cell>
          <cell r="D29272" t="str">
            <v>Medium</v>
          </cell>
          <cell r="E29272" t="str">
            <v>Chirag Dubal</v>
          </cell>
          <cell r="F29272" t="str">
            <v>Shloka Chakre</v>
          </cell>
          <cell r="G29272">
            <v>46052.517361111109</v>
          </cell>
          <cell r="H29272">
            <v>46053.500694444447</v>
          </cell>
        </row>
        <row r="29273">
          <cell r="A29273" t="str">
            <v>UCW-25686</v>
          </cell>
          <cell r="B29273" t="str">
            <v>CK Seller Migration : Tata Lux-MP(128438) to Kapson Pvt Ltd(129472)</v>
          </cell>
          <cell r="C29273" t="str">
            <v>CLOSED</v>
          </cell>
          <cell r="D29273" t="str">
            <v>Medium</v>
          </cell>
          <cell r="E29273" t="str">
            <v>Chirag Dubal</v>
          </cell>
          <cell r="F29273" t="str">
            <v>Shloka Chakre</v>
          </cell>
          <cell r="G29273">
            <v>46052.511805555558</v>
          </cell>
          <cell r="H29273">
            <v>46053.490972222222</v>
          </cell>
        </row>
        <row r="29274">
          <cell r="A29274" t="str">
            <v>UCW-25685</v>
          </cell>
          <cell r="B29274" t="str">
            <v>CK Seller Migration : Miraya Tata Lux : 129174</v>
          </cell>
          <cell r="C29274" t="str">
            <v>CLOSED</v>
          </cell>
          <cell r="D29274" t="str">
            <v>Medium</v>
          </cell>
          <cell r="E29274" t="str">
            <v>Chirag Dubal</v>
          </cell>
          <cell r="F29274" t="str">
            <v>Shloka Chakre</v>
          </cell>
          <cell r="G29274">
            <v>46052.49722222222</v>
          </cell>
          <cell r="H29274">
            <v>46053.481249999997</v>
          </cell>
        </row>
        <row r="29275">
          <cell r="A29275" t="str">
            <v>UCW-25682</v>
          </cell>
          <cell r="B29275" t="str">
            <v>RE: Tata Cliq-Multi Brand-Women's Apparel 29-01-2026</v>
          </cell>
          <cell r="C29275" t="str">
            <v>CLOSED</v>
          </cell>
          <cell r="D29275" t="str">
            <v>Medium</v>
          </cell>
          <cell r="E29275" t="str">
            <v>netscribes</v>
          </cell>
          <cell r="F29275" t="str">
            <v>Simi Raichel Zachariah</v>
          </cell>
          <cell r="G29275">
            <v>46052.455555555556</v>
          </cell>
          <cell r="H29275">
            <v>46064.424305555556</v>
          </cell>
        </row>
        <row r="29276">
          <cell r="A29276" t="str">
            <v>UCW-25681</v>
          </cell>
          <cell r="B29276" t="str">
            <v>RE: New Catalog</v>
          </cell>
          <cell r="C29276" t="str">
            <v>CLOSED</v>
          </cell>
          <cell r="D29276" t="str">
            <v>Medium</v>
          </cell>
          <cell r="E29276" t="str">
            <v>netscribes</v>
          </cell>
          <cell r="F29276" t="str">
            <v>Simi Raichel Zachariah</v>
          </cell>
          <cell r="G29276">
            <v>46052.448611111111</v>
          </cell>
          <cell r="H29276">
            <v>46058.725694444445</v>
          </cell>
        </row>
        <row r="29277">
          <cell r="A29277" t="str">
            <v>UCW-25679</v>
          </cell>
          <cell r="B29277" t="str">
            <v>CLONE - IKONIC -  New Sku Listing - TATA CLIQ</v>
          </cell>
          <cell r="C29277" t="str">
            <v>CLOSED</v>
          </cell>
          <cell r="D29277" t="str">
            <v>Medium</v>
          </cell>
          <cell r="E29277" t="str">
            <v>netscribes</v>
          </cell>
          <cell r="F29277" t="str">
            <v>Shraddha Dighe</v>
          </cell>
          <cell r="G29277">
            <v>46052.428472222222</v>
          </cell>
          <cell r="H29277">
            <v>46089.900694444441</v>
          </cell>
        </row>
        <row r="29278">
          <cell r="A29278" t="str">
            <v>UCW-25677</v>
          </cell>
          <cell r="B29278" t="str">
            <v>ENRICH_OAP | HA Cream PDP Update | TATACLIQ</v>
          </cell>
          <cell r="C29278" t="str">
            <v>CLOSED</v>
          </cell>
          <cell r="D29278" t="str">
            <v>Medium</v>
          </cell>
          <cell r="E29278" t="str">
            <v>netscribes</v>
          </cell>
          <cell r="F29278" t="str">
            <v>Shraddha Dighe</v>
          </cell>
          <cell r="G29278">
            <v>46051.957638888889</v>
          </cell>
          <cell r="H29278">
            <v>46053.626388888886</v>
          </cell>
        </row>
        <row r="29279">
          <cell r="A29279" t="str">
            <v>UCW-25676</v>
          </cell>
          <cell r="B29279" t="str">
            <v>Cetaphil x TATA CLIQ | New Listings_Valentine</v>
          </cell>
          <cell r="C29279" t="str">
            <v>CLOSED Due to Inactive/Insufficient Information</v>
          </cell>
          <cell r="D29279" t="str">
            <v>Medium</v>
          </cell>
          <cell r="E29279" t="str">
            <v>netscribes</v>
          </cell>
          <cell r="F29279" t="str">
            <v>Shraddha Dighe</v>
          </cell>
          <cell r="G29279">
            <v>46051.95416666667</v>
          </cell>
          <cell r="H29279">
            <v>46093.654166666667</v>
          </cell>
        </row>
        <row r="29280">
          <cell r="A29280" t="str">
            <v>UCW-25675</v>
          </cell>
          <cell r="B29280" t="str">
            <v>ENRICH_74658681_PDP GNF Ultimate Image Update_TCL</v>
          </cell>
          <cell r="C29280" t="str">
            <v>CLOSED</v>
          </cell>
          <cell r="D29280" t="str">
            <v>Medium</v>
          </cell>
          <cell r="E29280" t="str">
            <v>netscribes</v>
          </cell>
          <cell r="F29280" t="str">
            <v>Shraddha Dighe</v>
          </cell>
          <cell r="G29280">
            <v>46051.95208333333</v>
          </cell>
          <cell r="H29280">
            <v>46053.620833333334</v>
          </cell>
        </row>
        <row r="29281">
          <cell r="A29281" t="str">
            <v>UCW-25674</v>
          </cell>
          <cell r="B29281" t="str">
            <v>Request for Listing Template - Tata Cliq Luxe</v>
          </cell>
          <cell r="C29281" t="str">
            <v>CLOSED Due to Inactive/Insufficient Information</v>
          </cell>
          <cell r="D29281" t="str">
            <v>Medium</v>
          </cell>
          <cell r="E29281" t="str">
            <v>netscribes</v>
          </cell>
          <cell r="F29281" t="str">
            <v>Shraddha Dighe</v>
          </cell>
          <cell r="G29281">
            <v>46051.948611111111</v>
          </cell>
          <cell r="H29281">
            <v>46093.654861111114</v>
          </cell>
        </row>
        <row r="29282">
          <cell r="A29282" t="str">
            <v>UCW-25673</v>
          </cell>
          <cell r="B29282" t="str">
            <v>New Listing || TATA CLIQ || JAN</v>
          </cell>
          <cell r="C29282" t="str">
            <v>CLOSED</v>
          </cell>
          <cell r="D29282" t="str">
            <v>Medium</v>
          </cell>
          <cell r="E29282" t="str">
            <v>netscribes</v>
          </cell>
          <cell r="F29282" t="str">
            <v>Shraddha Dighe</v>
          </cell>
          <cell r="G29282">
            <v>46051.945833333331</v>
          </cell>
          <cell r="H29282">
            <v>46057.511805555558</v>
          </cell>
        </row>
        <row r="29283">
          <cell r="A29283" t="str">
            <v>UCW-25672</v>
          </cell>
          <cell r="B29283" t="str">
            <v>ENRICH_OAP | Cushion Foundation - PDP Update | TATACLIQ</v>
          </cell>
          <cell r="C29283" t="str">
            <v>CLOSED</v>
          </cell>
          <cell r="D29283" t="str">
            <v>Medium</v>
          </cell>
          <cell r="E29283" t="str">
            <v>netscribes</v>
          </cell>
          <cell r="F29283" t="str">
            <v>Shraddha Dighe</v>
          </cell>
          <cell r="G29283">
            <v>46051.940972222219</v>
          </cell>
          <cell r="H29283">
            <v>46055.440972222219</v>
          </cell>
        </row>
        <row r="29284">
          <cell r="A29284" t="str">
            <v>UCW-25671</v>
          </cell>
          <cell r="B29284" t="str">
            <v>EL - GWP Pump 29th Jan</v>
          </cell>
          <cell r="C29284" t="str">
            <v>CLOSED</v>
          </cell>
          <cell r="D29284" t="str">
            <v>Medium</v>
          </cell>
          <cell r="E29284" t="str">
            <v>netscribes</v>
          </cell>
          <cell r="F29284" t="str">
            <v>Shraddha Dighe</v>
          </cell>
          <cell r="G29284">
            <v>46051.938888888886</v>
          </cell>
          <cell r="H29284">
            <v>46053.702777777777</v>
          </cell>
        </row>
        <row r="29285">
          <cell r="A29285" t="str">
            <v>UCW-25668</v>
          </cell>
          <cell r="B29285" t="str">
            <v>RE: Pantaloons/Specimen/Non Apparel/New Listing/SKU 34/Options 26| 29th Jan'2026</v>
          </cell>
          <cell r="C29285" t="str">
            <v>CLOSED</v>
          </cell>
          <cell r="D29285" t="str">
            <v>Medium</v>
          </cell>
          <cell r="E29285" t="str">
            <v>netscribes</v>
          </cell>
          <cell r="F29285" t="str">
            <v>Simi Raichel Zachariah</v>
          </cell>
          <cell r="G29285">
            <v>46051.81527777778</v>
          </cell>
          <cell r="H29285">
            <v>46057.727777777778</v>
          </cell>
        </row>
        <row r="29286">
          <cell r="A29286" t="str">
            <v>UCW-25667</v>
          </cell>
          <cell r="B29286" t="str">
            <v>RE: [External] Re: Women's Innerwear, Activewear &amp; Nightwear – “Clovia” – 30 Dec , 2025 - Tatacliq Catalog</v>
          </cell>
          <cell r="C29286" t="str">
            <v>CLOSED</v>
          </cell>
          <cell r="D29286" t="str">
            <v>Medium</v>
          </cell>
          <cell r="E29286" t="str">
            <v>netscribes</v>
          </cell>
          <cell r="F29286" t="str">
            <v>Simi Raichel Zachariah</v>
          </cell>
          <cell r="G29286">
            <v>46051.809027777781</v>
          </cell>
          <cell r="H29286">
            <v>46058.761111111111</v>
          </cell>
        </row>
        <row r="29287">
          <cell r="A29287" t="str">
            <v>UCW-25660</v>
          </cell>
          <cell r="B29287" t="str">
            <v>RE: SKYLEE Listing file 15-01-2026</v>
          </cell>
          <cell r="C29287" t="str">
            <v>CLOSED</v>
          </cell>
          <cell r="D29287" t="str">
            <v>Medium</v>
          </cell>
          <cell r="E29287" t="str">
            <v>netscribes</v>
          </cell>
          <cell r="F29287" t="str">
            <v>Simi Raichel Zachariah</v>
          </cell>
          <cell r="G29287">
            <v>46051.783333333333</v>
          </cell>
          <cell r="H29287">
            <v>46058.710416666669</v>
          </cell>
        </row>
        <row r="29288">
          <cell r="A29288" t="str">
            <v>UCW-25644</v>
          </cell>
          <cell r="B29288" t="str">
            <v>RE: Jack &amp; Jones SS26 (LOT-1) (TATA CLIQ Template)</v>
          </cell>
          <cell r="C29288" t="str">
            <v>CLOSED</v>
          </cell>
          <cell r="D29288" t="str">
            <v>Medium</v>
          </cell>
          <cell r="E29288" t="str">
            <v>netscribes</v>
          </cell>
          <cell r="F29288" t="str">
            <v>Simi Raichel Zachariah</v>
          </cell>
          <cell r="G29288">
            <v>46051.719444444447</v>
          </cell>
          <cell r="H29288">
            <v>46057.720833333333</v>
          </cell>
        </row>
        <row r="29289">
          <cell r="A29289" t="str">
            <v>UCW-25643</v>
          </cell>
          <cell r="B29289" t="str">
            <v>Women's Lingerie Accessories – “Clovia” – 28 Jan , 2025 - Tatacliq Catalog</v>
          </cell>
          <cell r="C29289" t="str">
            <v>CLOSED Due to Inactive/Insufficient Information</v>
          </cell>
          <cell r="D29289" t="str">
            <v>Medium</v>
          </cell>
          <cell r="E29289" t="str">
            <v>netscribes</v>
          </cell>
          <cell r="F29289" t="str">
            <v>Simi Raichel Zachariah</v>
          </cell>
          <cell r="G29289">
            <v>46051.690972222219</v>
          </cell>
          <cell r="H29289">
            <v>46093.655555555553</v>
          </cell>
        </row>
        <row r="29290">
          <cell r="A29290" t="str">
            <v>UCW-25641</v>
          </cell>
          <cell r="B29290" t="str">
            <v>Enrich_Durfi    29-01-2025    Home - Bed    Title update_Orthoflex_Durfi_Tatacliq</v>
          </cell>
          <cell r="C29290" t="str">
            <v>CLOSED</v>
          </cell>
          <cell r="D29290" t="str">
            <v>Medium</v>
          </cell>
          <cell r="E29290" t="str">
            <v>netscribes</v>
          </cell>
          <cell r="F29290" t="str">
            <v>Juilee Jadhav</v>
          </cell>
          <cell r="G29290">
            <v>46051.685416666667</v>
          </cell>
          <cell r="H29290">
            <v>46053.611111111109</v>
          </cell>
        </row>
        <row r="29291">
          <cell r="A29291" t="str">
            <v>UCW-25640</v>
          </cell>
          <cell r="B29291" t="str">
            <v>RE: Levi's H1 26 NSM Batch 7 &amp; 8 - Tatacliq</v>
          </cell>
          <cell r="C29291" t="str">
            <v>CLOSED</v>
          </cell>
          <cell r="D29291" t="str">
            <v>Medium</v>
          </cell>
          <cell r="E29291" t="str">
            <v>netscribes</v>
          </cell>
          <cell r="F29291" t="str">
            <v>Simi Raichel Zachariah</v>
          </cell>
          <cell r="G29291">
            <v>46051.682638888888</v>
          </cell>
          <cell r="H29291">
            <v>46062.543055555558</v>
          </cell>
        </row>
        <row r="29292">
          <cell r="A29292" t="str">
            <v>UCW-25637</v>
          </cell>
          <cell r="B29292" t="str">
            <v>RE: Tata Cliq Listing Files - STRCH</v>
          </cell>
          <cell r="C29292" t="str">
            <v>CLOSED</v>
          </cell>
          <cell r="D29292" t="str">
            <v>Medium</v>
          </cell>
          <cell r="E29292" t="str">
            <v>netscribes</v>
          </cell>
          <cell r="F29292" t="str">
            <v>Simi Raichel Zachariah</v>
          </cell>
          <cell r="G29292">
            <v>46051.675694444442</v>
          </cell>
          <cell r="H29292">
            <v>46059.559027777781</v>
          </cell>
        </row>
        <row r="29293">
          <cell r="A29293" t="str">
            <v>UCW-25634</v>
          </cell>
          <cell r="B29293" t="str">
            <v>RE: Miss Chase A+ - 36 Styles - SS26 - 15012026</v>
          </cell>
          <cell r="C29293" t="str">
            <v>CLOSED</v>
          </cell>
          <cell r="D29293" t="str">
            <v>Medium</v>
          </cell>
          <cell r="E29293" t="str">
            <v>netscribes</v>
          </cell>
          <cell r="F29293" t="str">
            <v>Simi Raichel Zachariah</v>
          </cell>
          <cell r="G29293">
            <v>46051.665972222225</v>
          </cell>
          <cell r="H29293">
            <v>46104.477083333331</v>
          </cell>
        </row>
        <row r="29294">
          <cell r="A29294" t="str">
            <v>UCW-25633</v>
          </cell>
          <cell r="B29294" t="str">
            <v>CLONE -  Request for Product Listings and Brand Certificate Image - Super You</v>
          </cell>
          <cell r="C29294" t="str">
            <v>CLOSED</v>
          </cell>
          <cell r="D29294" t="str">
            <v>Medium</v>
          </cell>
          <cell r="E29294" t="str">
            <v>netscribes</v>
          </cell>
          <cell r="F29294" t="str">
            <v>Shraddha Dighe</v>
          </cell>
          <cell r="G29294">
            <v>46051.65902777778</v>
          </cell>
          <cell r="H29294">
            <v>46093.469444444447</v>
          </cell>
        </row>
        <row r="29295">
          <cell r="A29295" t="str">
            <v>UCW-25631</v>
          </cell>
          <cell r="B29295" t="str">
            <v>Estee Lauder - Beauty Blender 28th Jan</v>
          </cell>
          <cell r="C29295" t="str">
            <v>CLOSED</v>
          </cell>
          <cell r="D29295" t="str">
            <v>Medium</v>
          </cell>
          <cell r="E29295" t="str">
            <v>netscribes</v>
          </cell>
          <cell r="F29295" t="str">
            <v>Shraddha Dighe</v>
          </cell>
          <cell r="G29295">
            <v>46051.591666666667</v>
          </cell>
          <cell r="H29295">
            <v>46052.550694444442</v>
          </cell>
        </row>
        <row r="29296">
          <cell r="A29296" t="str">
            <v>UCW-25629</v>
          </cell>
          <cell r="B29296" t="str">
            <v>Welspun ||  Home - Bed || 27-01-2025 ||  Tatacliq Zera Single Quilt Catalogue</v>
          </cell>
          <cell r="C29296" t="str">
            <v>CLOSED</v>
          </cell>
          <cell r="D29296" t="str">
            <v>Medium</v>
          </cell>
          <cell r="E29296" t="str">
            <v>netscribes</v>
          </cell>
          <cell r="F29296" t="str">
            <v>Juilee Jadhav</v>
          </cell>
          <cell r="G29296">
            <v>46051.583333333336</v>
          </cell>
          <cell r="H29296">
            <v>46057.457638888889</v>
          </cell>
        </row>
        <row r="29297">
          <cell r="A29297" t="str">
            <v>UCW-25628</v>
          </cell>
          <cell r="B29297" t="str">
            <v>NIKE+CATEGORY(FOOTWEAR)+129515+27-01-2026</v>
          </cell>
          <cell r="C29297" t="str">
            <v>CLOSED</v>
          </cell>
          <cell r="D29297" t="str">
            <v>Medium</v>
          </cell>
          <cell r="E29297" t="str">
            <v>netscribes</v>
          </cell>
          <cell r="F29297" t="str">
            <v>Mohd Tahir Shaikh</v>
          </cell>
          <cell r="G29297">
            <v>46051.581250000003</v>
          </cell>
          <cell r="H29297">
            <v>46058.475694444445</v>
          </cell>
        </row>
        <row r="29298">
          <cell r="A29298" t="str">
            <v>UCW-25627</v>
          </cell>
          <cell r="B29298" t="str">
            <v>Cataloguing Format - Neesh</v>
          </cell>
          <cell r="C29298" t="str">
            <v>CLOSED</v>
          </cell>
          <cell r="D29298" t="str">
            <v>Medium</v>
          </cell>
          <cell r="E29298" t="str">
            <v>netscribes</v>
          </cell>
          <cell r="F29298" t="str">
            <v>Shraddha Dighe</v>
          </cell>
          <cell r="G29298">
            <v>46051.579861111109</v>
          </cell>
          <cell r="H29298">
            <v>46053.697916666664</v>
          </cell>
        </row>
        <row r="29299">
          <cell r="A29299" t="str">
            <v>UCW-25618</v>
          </cell>
          <cell r="B29299" t="str">
            <v>Error_Cataloguing Issue (Andon Cord) - Puma</v>
          </cell>
          <cell r="C29299" t="str">
            <v>CLOSED</v>
          </cell>
          <cell r="D29299" t="str">
            <v>Medium</v>
          </cell>
          <cell r="E29299" t="str">
            <v>Chirag Dubal</v>
          </cell>
          <cell r="F29299" t="str">
            <v>Reagan D’souza</v>
          </cell>
          <cell r="G29299">
            <v>46051.523611111108</v>
          </cell>
          <cell r="H29299">
            <v>46052.707638888889</v>
          </cell>
        </row>
        <row r="29300">
          <cell r="A29300" t="str">
            <v>UCW-25617</v>
          </cell>
          <cell r="B29300" t="str">
            <v>RE: Tata Cliq-Multi Brand-Men's Apparel 21-01-2026</v>
          </cell>
          <cell r="C29300" t="str">
            <v>CLOSED</v>
          </cell>
          <cell r="D29300" t="str">
            <v>Medium</v>
          </cell>
          <cell r="E29300" t="str">
            <v>netscribes</v>
          </cell>
          <cell r="F29300" t="str">
            <v>netscribes</v>
          </cell>
          <cell r="G29300">
            <v>46051.484722222223</v>
          </cell>
          <cell r="H29300">
            <v>46053.587500000001</v>
          </cell>
        </row>
        <row r="29301">
          <cell r="A29301" t="str">
            <v>UCW-25614</v>
          </cell>
          <cell r="B29301" t="str">
            <v>Error_CIR Efficiency - Watches - Timex Brand - Wrong Product Deliveries</v>
          </cell>
          <cell r="C29301" t="str">
            <v>CLOSED</v>
          </cell>
          <cell r="D29301" t="str">
            <v>Medium</v>
          </cell>
          <cell r="E29301" t="str">
            <v>Chirag Dubal</v>
          </cell>
          <cell r="F29301" t="str">
            <v>Reagan D’souza</v>
          </cell>
          <cell r="G29301">
            <v>46050.973611111112</v>
          </cell>
          <cell r="H29301">
            <v>46063.431944444441</v>
          </cell>
        </row>
        <row r="29302">
          <cell r="A29302" t="str">
            <v>UCW-25613</v>
          </cell>
          <cell r="B29302" t="str">
            <v>Enrich_Onyx Chair Catalogue</v>
          </cell>
          <cell r="C29302" t="str">
            <v>CLOSED</v>
          </cell>
          <cell r="D29302" t="str">
            <v>Medium</v>
          </cell>
          <cell r="E29302" t="str">
            <v>netscribes</v>
          </cell>
          <cell r="F29302" t="str">
            <v>Juilee Jadhav</v>
          </cell>
          <cell r="G29302">
            <v>46050.90902777778</v>
          </cell>
          <cell r="H29302">
            <v>46052.728472222225</v>
          </cell>
        </row>
        <row r="29303">
          <cell r="A29303" t="str">
            <v>UCW-25608</v>
          </cell>
          <cell r="B29303" t="str">
            <v>Error_Partial order fulfillment - Intact Box 260106-042-885499</v>
          </cell>
          <cell r="C29303" t="str">
            <v>CLOSED</v>
          </cell>
          <cell r="D29303" t="str">
            <v>Medium</v>
          </cell>
          <cell r="E29303" t="str">
            <v>netscribes</v>
          </cell>
          <cell r="F29303" t="str">
            <v>Juilee Jadhav</v>
          </cell>
          <cell r="G29303">
            <v>46050.790277777778</v>
          </cell>
          <cell r="H29303">
            <v>46052.526388888888</v>
          </cell>
        </row>
        <row r="29304">
          <cell r="A29304" t="str">
            <v>UCW-25604</v>
          </cell>
          <cell r="B29304" t="str">
            <v>Listing template | Tata CLiQ x Foxtale</v>
          </cell>
          <cell r="C29304" t="str">
            <v>CLOSED Due to Inactive/Insufficient Information</v>
          </cell>
          <cell r="D29304" t="str">
            <v>Medium</v>
          </cell>
          <cell r="E29304" t="str">
            <v>netscribes</v>
          </cell>
          <cell r="F29304" t="str">
            <v>Shraddha Dighe</v>
          </cell>
          <cell r="G29304">
            <v>46050.772222222222</v>
          </cell>
          <cell r="H29304">
            <v>46093.656944444447</v>
          </cell>
        </row>
        <row r="29305">
          <cell r="A29305" t="str">
            <v>UCW-25602</v>
          </cell>
          <cell r="B29305" t="str">
            <v>Tata Cliq  -New listing - Nautica (VC) (14-01-2026)</v>
          </cell>
          <cell r="C29305" t="str">
            <v>CLOSED</v>
          </cell>
          <cell r="D29305" t="str">
            <v>Medium</v>
          </cell>
          <cell r="E29305" t="str">
            <v>netscribes</v>
          </cell>
          <cell r="F29305" t="str">
            <v>Shraddha Dighe</v>
          </cell>
          <cell r="G29305">
            <v>46050.763888888891</v>
          </cell>
          <cell r="H29305">
            <v>46052.543749999997</v>
          </cell>
        </row>
        <row r="29306">
          <cell r="A29306" t="str">
            <v>UCW-25579</v>
          </cell>
          <cell r="B29306" t="str">
            <v>TataCliQ &lt;&gt; New Listing WesternWear Dress - RAZY (053-056),RAZY (057-060), (MAXI-080),MAXI-049-053 ,MAXI-054-057, MAXI-058-061, MAXI-062-065</v>
          </cell>
          <cell r="C29306" t="str">
            <v>CLOSED</v>
          </cell>
          <cell r="D29306" t="str">
            <v>Medium</v>
          </cell>
          <cell r="E29306" t="str">
            <v>netscribes</v>
          </cell>
          <cell r="F29306" t="str">
            <v>Shraddha Dighe</v>
          </cell>
          <cell r="G29306">
            <v>46050.643750000003</v>
          </cell>
          <cell r="H29306">
            <v>46093.657638888886</v>
          </cell>
        </row>
        <row r="29307">
          <cell r="A29307" t="str">
            <v>UCW-25574</v>
          </cell>
          <cell r="B29307" t="str">
            <v>CLONE - Enrich_Updation of title</v>
          </cell>
          <cell r="C29307" t="str">
            <v>CLOSED</v>
          </cell>
          <cell r="D29307" t="str">
            <v>Medium</v>
          </cell>
          <cell r="E29307" t="str">
            <v>netscribes</v>
          </cell>
          <cell r="F29307" t="str">
            <v>Shraddha Dighe</v>
          </cell>
          <cell r="G29307">
            <v>46050.626388888886</v>
          </cell>
          <cell r="H29307">
            <v>46052.511111111111</v>
          </cell>
        </row>
        <row r="29308">
          <cell r="A29308" t="str">
            <v>UCW-25553</v>
          </cell>
          <cell r="B29308" t="str">
            <v>Error_New Balance S25 Socks listing</v>
          </cell>
          <cell r="C29308" t="str">
            <v>CLOSED</v>
          </cell>
          <cell r="D29308" t="str">
            <v>Medium</v>
          </cell>
          <cell r="E29308" t="str">
            <v>netscribes</v>
          </cell>
          <cell r="F29308" t="str">
            <v>Reagan D’souza</v>
          </cell>
          <cell r="G29308">
            <v>46050.5</v>
          </cell>
          <cell r="H29308">
            <v>46050.731249999997</v>
          </cell>
        </row>
        <row r="29309">
          <cell r="A29309" t="str">
            <v>UCW-25552</v>
          </cell>
          <cell r="B29309" t="str">
            <v>RE: Tata Cliq-Multi Brand-Women's Apparel 27-01-2026</v>
          </cell>
          <cell r="C29309" t="str">
            <v>CLOSED</v>
          </cell>
          <cell r="D29309" t="str">
            <v>Medium</v>
          </cell>
          <cell r="E29309" t="str">
            <v>netscribes</v>
          </cell>
          <cell r="F29309" t="str">
            <v>Simi Raichel Zachariah</v>
          </cell>
          <cell r="G29309">
            <v>46050.498611111114</v>
          </cell>
          <cell r="H29309">
            <v>46128.533333333333</v>
          </cell>
        </row>
        <row r="29310">
          <cell r="A29310" t="str">
            <v>UCW-25548</v>
          </cell>
          <cell r="B29310" t="str">
            <v>RE: Tata Cliq-Multi Brand-Men's Apparel 27-01-2026</v>
          </cell>
          <cell r="C29310" t="str">
            <v>CLOSED</v>
          </cell>
          <cell r="D29310" t="str">
            <v>Medium</v>
          </cell>
          <cell r="E29310" t="str">
            <v>netscribes</v>
          </cell>
          <cell r="F29310" t="str">
            <v>Simi Raichel Zachariah</v>
          </cell>
          <cell r="G29310">
            <v>46050.486805555556</v>
          </cell>
          <cell r="H29310">
            <v>46128.52847222222</v>
          </cell>
        </row>
        <row r="29311">
          <cell r="A29311" t="str">
            <v>UCW-25541</v>
          </cell>
          <cell r="B29311" t="str">
            <v>Kids/Toddlers Backpack- 12 SKU's- Little Surprise Box</v>
          </cell>
          <cell r="C29311" t="str">
            <v>CLOSED</v>
          </cell>
          <cell r="D29311" t="str">
            <v>Medium</v>
          </cell>
          <cell r="E29311" t="str">
            <v>netscribes</v>
          </cell>
          <cell r="F29311" t="str">
            <v>Mohd Tahir Shaikh</v>
          </cell>
          <cell r="G29311">
            <v>46050.473611111112</v>
          </cell>
          <cell r="H29311">
            <v>46052.720833333333</v>
          </cell>
        </row>
        <row r="29312">
          <cell r="A29312" t="str">
            <v>UCW-25539</v>
          </cell>
          <cell r="B29312" t="str">
            <v>RE: Pantaloons/Men's wear/apparel/New Listing/SKU 198/Options 38| 26th Jan'2026</v>
          </cell>
          <cell r="C29312" t="str">
            <v>CLOSED</v>
          </cell>
          <cell r="D29312" t="str">
            <v>Medium</v>
          </cell>
          <cell r="E29312" t="str">
            <v>netscribes</v>
          </cell>
          <cell r="F29312" t="str">
            <v>Simi Raichel Zachariah</v>
          </cell>
          <cell r="G29312">
            <v>46050.472222222219</v>
          </cell>
          <cell r="H29312">
            <v>46055.777777777781</v>
          </cell>
        </row>
        <row r="29313">
          <cell r="A29313" t="str">
            <v>UCW-25535</v>
          </cell>
          <cell r="B29313" t="str">
            <v>CLONE - VLCC &amp; Ustraa New Listing on Tata Cliq</v>
          </cell>
          <cell r="C29313" t="str">
            <v>CLOSED Due to Inactive/Insufficient Information</v>
          </cell>
          <cell r="D29313" t="str">
            <v>Medium</v>
          </cell>
          <cell r="E29313" t="str">
            <v>netscribes</v>
          </cell>
          <cell r="F29313" t="str">
            <v>netscribes</v>
          </cell>
          <cell r="G29313">
            <v>46050.435416666667</v>
          </cell>
          <cell r="H29313">
            <v>46093.658333333333</v>
          </cell>
        </row>
        <row r="29314">
          <cell r="A29314" t="str">
            <v>UCW-25533</v>
          </cell>
          <cell r="B29314" t="str">
            <v xml:space="preserve">CLONE - Cataloging of Colorbar SKU 8904052471394 </v>
          </cell>
          <cell r="C29314" t="str">
            <v>CLOSED</v>
          </cell>
          <cell r="D29314" t="str">
            <v>Medium</v>
          </cell>
          <cell r="E29314" t="str">
            <v>netscribes</v>
          </cell>
          <cell r="F29314" t="str">
            <v>netscribes</v>
          </cell>
          <cell r="G29314">
            <v>46050.427777777775</v>
          </cell>
          <cell r="H29314">
            <v>46066.530555555553</v>
          </cell>
        </row>
        <row r="29315">
          <cell r="A29315" t="str">
            <v>UCW-25529</v>
          </cell>
          <cell r="B29315" t="str">
            <v>Debelle | Nail polish wipe listings</v>
          </cell>
          <cell r="C29315" t="str">
            <v>CLOSED</v>
          </cell>
          <cell r="D29315" t="str">
            <v>Medium</v>
          </cell>
          <cell r="E29315" t="str">
            <v>netscribes</v>
          </cell>
          <cell r="F29315" t="str">
            <v>Shraddha Dighe</v>
          </cell>
          <cell r="G29315">
            <v>46049.919444444444</v>
          </cell>
          <cell r="H29315">
            <v>46077.473611111112</v>
          </cell>
        </row>
        <row r="29316">
          <cell r="A29316" t="str">
            <v>UCW-25528</v>
          </cell>
          <cell r="B29316" t="str">
            <v>Cataloguing Details | TATA X Minimalist ( New Listings)</v>
          </cell>
          <cell r="C29316" t="str">
            <v>CLOSED Due to Inactive/Insufficient Information</v>
          </cell>
          <cell r="D29316" t="str">
            <v>Medium</v>
          </cell>
          <cell r="E29316" t="str">
            <v>netscribes</v>
          </cell>
          <cell r="F29316" t="str">
            <v>Shraddha Dighe</v>
          </cell>
          <cell r="G29316">
            <v>46049.915972222225</v>
          </cell>
          <cell r="H29316">
            <v>46093.659722222219</v>
          </cell>
        </row>
        <row r="29317">
          <cell r="A29317" t="str">
            <v>UCW-25526</v>
          </cell>
          <cell r="B29317" t="str">
            <v>ENRICH_MNY | BB Nude Glow BB Cream PDP Update | Part 2 | TATACLIQ</v>
          </cell>
          <cell r="C29317" t="str">
            <v>CLOSED</v>
          </cell>
          <cell r="D29317" t="str">
            <v>Medium</v>
          </cell>
          <cell r="E29317" t="str">
            <v>netscribes</v>
          </cell>
          <cell r="F29317" t="str">
            <v>Shraddha Dighe</v>
          </cell>
          <cell r="G29317">
            <v>46049.863194444442</v>
          </cell>
          <cell r="H29317">
            <v>46051.470833333333</v>
          </cell>
        </row>
        <row r="29318">
          <cell r="A29318" t="str">
            <v>UCW-25524</v>
          </cell>
          <cell r="B29318" t="str">
            <v>ENRICH_PDP images update</v>
          </cell>
          <cell r="C29318" t="str">
            <v>CLOSED</v>
          </cell>
          <cell r="D29318" t="str">
            <v>Medium</v>
          </cell>
          <cell r="E29318" t="str">
            <v>netscribes</v>
          </cell>
          <cell r="F29318" t="str">
            <v>Shraddha Dighe</v>
          </cell>
          <cell r="G29318">
            <v>46049.844444444447</v>
          </cell>
          <cell r="H29318">
            <v>46051.446527777778</v>
          </cell>
        </row>
        <row r="29319">
          <cell r="A29319" t="str">
            <v>UCW-25519</v>
          </cell>
          <cell r="B29319" t="str">
            <v>Woodland / Footwear / 1226 sku's / 350 Options / 24-01-26</v>
          </cell>
          <cell r="C29319" t="str">
            <v>CLOSED</v>
          </cell>
          <cell r="D29319" t="str">
            <v>Medium</v>
          </cell>
          <cell r="E29319" t="str">
            <v>netscribes</v>
          </cell>
          <cell r="F29319" t="str">
            <v>Mohd Tahir Shaikh</v>
          </cell>
          <cell r="G29319">
            <v>46049.813888888886</v>
          </cell>
          <cell r="H29319">
            <v>46067.852083333331</v>
          </cell>
        </row>
        <row r="29320">
          <cell r="A29320" t="str">
            <v>UCW-25505</v>
          </cell>
          <cell r="B29320" t="str">
            <v>Error_Catalogue files for listings :: SS2025 :: Lot 2</v>
          </cell>
          <cell r="C29320" t="str">
            <v>CLOSED</v>
          </cell>
          <cell r="D29320" t="str">
            <v>Medium</v>
          </cell>
          <cell r="E29320" t="str">
            <v>Chirag Dubal</v>
          </cell>
          <cell r="F29320" t="str">
            <v>Reagan D’souza</v>
          </cell>
          <cell r="G29320">
            <v>46049.704861111109</v>
          </cell>
          <cell r="H29320">
            <v>46076.677083333336</v>
          </cell>
        </row>
        <row r="29321">
          <cell r="A29321" t="str">
            <v>UCW-25499</v>
          </cell>
          <cell r="B29321" t="str">
            <v>MIA New Valentine Catalogue collections for Tatacliq</v>
          </cell>
          <cell r="C29321" t="str">
            <v>CLOSED</v>
          </cell>
          <cell r="D29321" t="str">
            <v>Medium</v>
          </cell>
          <cell r="E29321" t="str">
            <v>netscribes</v>
          </cell>
          <cell r="F29321" t="str">
            <v>Shraddha Dighe</v>
          </cell>
          <cell r="G29321">
            <v>46049.636805555558</v>
          </cell>
          <cell r="H29321">
            <v>46052.683333333334</v>
          </cell>
        </row>
        <row r="29322">
          <cell r="A29322" t="str">
            <v>UCW-25489</v>
          </cell>
          <cell r="B29322" t="str">
            <v>I'm from, Rom&amp;nd &amp; Others + Skincare &amp; Makeup + 125928 + 10 Jan'26</v>
          </cell>
          <cell r="C29322" t="str">
            <v>CLOSED</v>
          </cell>
          <cell r="D29322" t="str">
            <v>Medium</v>
          </cell>
          <cell r="E29322" t="str">
            <v>netscribes</v>
          </cell>
          <cell r="F29322" t="str">
            <v>Shraddha Dighe</v>
          </cell>
          <cell r="G29322">
            <v>46049.565972222219</v>
          </cell>
          <cell r="H29322">
            <v>46058.856249999997</v>
          </cell>
        </row>
        <row r="29323">
          <cell r="A29323" t="str">
            <v>UCW-25474</v>
          </cell>
          <cell r="B29323" t="str">
            <v>CLONE - CLONE - NPD Listing- Unilever International</v>
          </cell>
          <cell r="C29323" t="str">
            <v>CLOSED</v>
          </cell>
          <cell r="D29323" t="str">
            <v>Medium</v>
          </cell>
          <cell r="E29323" t="str">
            <v>netscribes</v>
          </cell>
          <cell r="F29323" t="str">
            <v>Shraddha Dighe</v>
          </cell>
          <cell r="G29323">
            <v>46049.484027777777</v>
          </cell>
          <cell r="H29323">
            <v>46050.458333333336</v>
          </cell>
        </row>
        <row r="29324">
          <cell r="A29324" t="str">
            <v>UCW-25469</v>
          </cell>
          <cell r="B29324" t="str">
            <v>RE: Pantaloons/Women Western Wear/Apparel/New Listing/SKU 292/Options 55| 26th Jan'2026</v>
          </cell>
          <cell r="C29324" t="str">
            <v>CLOSED</v>
          </cell>
          <cell r="D29324" t="str">
            <v>Medium</v>
          </cell>
          <cell r="E29324" t="str">
            <v>netscribes</v>
          </cell>
          <cell r="F29324" t="str">
            <v>Simi Raichel Zachariah</v>
          </cell>
          <cell r="G29324">
            <v>46049.441666666666</v>
          </cell>
          <cell r="H29324">
            <v>46055.763888888891</v>
          </cell>
        </row>
        <row r="29325">
          <cell r="A29325" t="str">
            <v>UCW-25462</v>
          </cell>
          <cell r="B29325" t="str">
            <v>New SS26 Kids Catalog 17 Styles_Biba_23-01-2026</v>
          </cell>
          <cell r="C29325" t="str">
            <v>CLOSED</v>
          </cell>
          <cell r="D29325" t="str">
            <v>Medium</v>
          </cell>
          <cell r="E29325" t="str">
            <v>netscribes</v>
          </cell>
          <cell r="F29325" t="str">
            <v>Mohd Tahir Shaikh</v>
          </cell>
          <cell r="G29325">
            <v>46048.580555555556</v>
          </cell>
          <cell r="H29325">
            <v>46050.763194444444</v>
          </cell>
        </row>
        <row r="29326">
          <cell r="A29326" t="str">
            <v>UCW-25459</v>
          </cell>
          <cell r="B29326" t="str">
            <v>ENRICH_TataCliq: LSSXSUPL Image Updation</v>
          </cell>
          <cell r="C29326" t="str">
            <v>CLOSED</v>
          </cell>
          <cell r="D29326" t="str">
            <v>Medium</v>
          </cell>
          <cell r="E29326" t="str">
            <v>netscribes</v>
          </cell>
          <cell r="F29326" t="str">
            <v>Mohd Tahir Shaikh</v>
          </cell>
          <cell r="G29326">
            <v>46048.527083333334</v>
          </cell>
          <cell r="H29326">
            <v>46057.648611111108</v>
          </cell>
        </row>
        <row r="29327">
          <cell r="A29327" t="str">
            <v>UCW-25457</v>
          </cell>
          <cell r="B29327" t="str">
            <v>ENRICH_Need To Update/Change The Images</v>
          </cell>
          <cell r="C29327" t="str">
            <v>CLOSED</v>
          </cell>
          <cell r="D29327" t="str">
            <v>Medium</v>
          </cell>
          <cell r="E29327" t="str">
            <v>netscribes</v>
          </cell>
          <cell r="F29327" t="str">
            <v>Mohd Tahir Shaikh</v>
          </cell>
          <cell r="G29327">
            <v>46048.499305555553</v>
          </cell>
          <cell r="H29327">
            <v>46052.520138888889</v>
          </cell>
        </row>
        <row r="29328">
          <cell r="A29328" t="str">
            <v>UCW-25456</v>
          </cell>
          <cell r="B29328" t="str">
            <v>NIKE FOOTWEAR LISTING FILE FOR TATA CLIQ</v>
          </cell>
          <cell r="C29328" t="str">
            <v>CLOSED</v>
          </cell>
          <cell r="D29328" t="str">
            <v>Medium</v>
          </cell>
          <cell r="E29328" t="str">
            <v>netscribes</v>
          </cell>
          <cell r="F29328" t="str">
            <v>Mohd Tahir Shaikh</v>
          </cell>
          <cell r="G29328">
            <v>46048.492361111108</v>
          </cell>
          <cell r="H29328">
            <v>46063.467361111114</v>
          </cell>
        </row>
        <row r="29329">
          <cell r="A29329" t="str">
            <v>UCW-25455</v>
          </cell>
          <cell r="B29329" t="str">
            <v>Enrich_RE: [External]RE: Image Url &amp; Color Variation- Tata Cliq*Clovia</v>
          </cell>
          <cell r="C29329" t="str">
            <v>CLOSED</v>
          </cell>
          <cell r="D29329" t="str">
            <v>Medium</v>
          </cell>
          <cell r="E29329" t="str">
            <v>netscribes</v>
          </cell>
          <cell r="F29329" t="str">
            <v>Simi Raichel Zachariah</v>
          </cell>
          <cell r="G29329">
            <v>46047.961805555555</v>
          </cell>
          <cell r="H29329">
            <v>46078.599305555559</v>
          </cell>
        </row>
        <row r="29330">
          <cell r="A29330" t="str">
            <v>UCW-25453</v>
          </cell>
          <cell r="B29330" t="str">
            <v>Cordwainers - FTW - 29/12/25</v>
          </cell>
          <cell r="C29330" t="str">
            <v>CLOSED</v>
          </cell>
          <cell r="D29330" t="str">
            <v>Medium</v>
          </cell>
          <cell r="E29330" t="str">
            <v>netscribes</v>
          </cell>
          <cell r="F29330" t="str">
            <v>Juilee Jadhav</v>
          </cell>
          <cell r="G29330">
            <v>46047.704861111109</v>
          </cell>
          <cell r="H29330">
            <v>46067.759722222225</v>
          </cell>
        </row>
        <row r="29331">
          <cell r="A29331" t="str">
            <v>UCW-25451</v>
          </cell>
          <cell r="B29331" t="str">
            <v>New collection - (Jaypore 129240) Home/Jewellery/Apparel 19th Jan (29 stylecodes)</v>
          </cell>
          <cell r="C29331" t="str">
            <v>CLOSED</v>
          </cell>
          <cell r="D29331" t="str">
            <v>Medium</v>
          </cell>
          <cell r="E29331" t="str">
            <v>netscribes</v>
          </cell>
          <cell r="F29331" t="str">
            <v>Juilee Jadhav</v>
          </cell>
          <cell r="G29331">
            <v>46047.667361111111</v>
          </cell>
          <cell r="H29331">
            <v>46093.661111111112</v>
          </cell>
        </row>
        <row r="29332">
          <cell r="A29332" t="str">
            <v>UCW-25440</v>
          </cell>
          <cell r="B29332" t="str">
            <v>ERROR_Club York | Wrong Size Dispatched Twice | Andon Cord_NC</v>
          </cell>
          <cell r="C29332" t="str">
            <v>CLOSED Due to Inactive/Insufficient Information</v>
          </cell>
          <cell r="D29332" t="str">
            <v>Medium</v>
          </cell>
          <cell r="E29332" t="str">
            <v>netscribes</v>
          </cell>
          <cell r="F29332" t="str">
            <v>Sushma Ram</v>
          </cell>
          <cell r="G29332">
            <v>46047.423611111109</v>
          </cell>
          <cell r="H29332">
            <v>46093.661805555559</v>
          </cell>
        </row>
        <row r="29333">
          <cell r="A29333" t="str">
            <v>UCW-25436</v>
          </cell>
          <cell r="B29333" t="str">
            <v>Catalog to be uploaded - 27</v>
          </cell>
          <cell r="C29333" t="str">
            <v>CLOSED</v>
          </cell>
          <cell r="D29333" t="str">
            <v>Medium</v>
          </cell>
          <cell r="E29333" t="str">
            <v>netscribes</v>
          </cell>
          <cell r="F29333" t="str">
            <v>Juilee Jadhav</v>
          </cell>
          <cell r="G29333">
            <v>46046.938888888886</v>
          </cell>
          <cell r="H29333">
            <v>46055.518750000003</v>
          </cell>
        </row>
        <row r="29334">
          <cell r="A29334" t="str">
            <v>UCW-25423</v>
          </cell>
          <cell r="B29334" t="str">
            <v>RE: Libas Apparel 127532 22-01-2026 (SIZE ADDITION)</v>
          </cell>
          <cell r="C29334" t="str">
            <v>CLOSED</v>
          </cell>
          <cell r="D29334" t="str">
            <v>Medium</v>
          </cell>
          <cell r="E29334" t="str">
            <v>netscribes</v>
          </cell>
          <cell r="F29334" t="str">
            <v>Simi Raichel Zachariah</v>
          </cell>
          <cell r="G29334">
            <v>46046.543749999997</v>
          </cell>
          <cell r="H29334">
            <v>46050.558333333334</v>
          </cell>
        </row>
        <row r="29335">
          <cell r="A29335" t="str">
            <v>UCW-25419</v>
          </cell>
          <cell r="B29335" t="str">
            <v>W/Aurelia products to be dual listed in new seller code - 129504</v>
          </cell>
          <cell r="C29335" t="str">
            <v>CLOSED</v>
          </cell>
          <cell r="D29335" t="str">
            <v>Medium</v>
          </cell>
          <cell r="E29335" t="str">
            <v>netscribes</v>
          </cell>
          <cell r="F29335" t="str">
            <v>netscribes</v>
          </cell>
          <cell r="G29335">
            <v>46046.490277777775</v>
          </cell>
          <cell r="H29335">
            <v>46093.662499999999</v>
          </cell>
        </row>
        <row r="29336">
          <cell r="A29336" t="str">
            <v>UCW-25416</v>
          </cell>
          <cell r="B29336" t="str">
            <v>RE: Red Tape Women Apparel // 127785 // Dated 14-01-2026 Tata Cliq New Catalog</v>
          </cell>
          <cell r="C29336" t="str">
            <v>CLOSED</v>
          </cell>
          <cell r="D29336" t="str">
            <v>Medium</v>
          </cell>
          <cell r="E29336" t="str">
            <v>netscribes</v>
          </cell>
          <cell r="F29336" t="str">
            <v>Simi Raichel Zachariah</v>
          </cell>
          <cell r="G29336">
            <v>46045.794444444444</v>
          </cell>
          <cell r="H29336">
            <v>46055.684027777781</v>
          </cell>
        </row>
        <row r="29337">
          <cell r="A29337" t="str">
            <v>UCW-25409</v>
          </cell>
          <cell r="B29337" t="str">
            <v>Crocs + Footwear +125056+ mapping</v>
          </cell>
          <cell r="C29337" t="str">
            <v>CLOSED</v>
          </cell>
          <cell r="D29337" t="str">
            <v>Medium</v>
          </cell>
          <cell r="E29337" t="str">
            <v>netscribes</v>
          </cell>
          <cell r="F29337" t="str">
            <v>Mohd Tahir Shaikh</v>
          </cell>
          <cell r="G29337">
            <v>46045.772222222222</v>
          </cell>
          <cell r="H29337">
            <v>46051.59375</v>
          </cell>
        </row>
        <row r="29338">
          <cell r="A29338" t="str">
            <v>UCW-25404</v>
          </cell>
          <cell r="B29338" t="str">
            <v>RE: Pantaloons/Women Ethnic wear/Apparel/New Listing/SKU 776/Options 147| 22nd Jan'2026</v>
          </cell>
          <cell r="C29338" t="str">
            <v>CLOSED</v>
          </cell>
          <cell r="D29338" t="str">
            <v>Medium</v>
          </cell>
          <cell r="E29338" t="str">
            <v>netscribes</v>
          </cell>
          <cell r="F29338" t="str">
            <v>Simi Raichel Zachariah</v>
          </cell>
          <cell r="G29338">
            <v>46045.734027777777</v>
          </cell>
          <cell r="H29338">
            <v>46077.454861111109</v>
          </cell>
        </row>
        <row r="29339">
          <cell r="A29339" t="str">
            <v>UCW-25403</v>
          </cell>
          <cell r="B29339" t="str">
            <v>Versace Tata Cataloguing 3rd Sep'25</v>
          </cell>
          <cell r="C29339" t="str">
            <v>CLOSED</v>
          </cell>
          <cell r="D29339" t="str">
            <v>Medium</v>
          </cell>
          <cell r="E29339" t="str">
            <v>netscribes</v>
          </cell>
          <cell r="F29339" t="str">
            <v>Shraddha Dighe</v>
          </cell>
          <cell r="G29339">
            <v>46045.734027777777</v>
          </cell>
          <cell r="H29339">
            <v>46050.546527777777</v>
          </cell>
        </row>
        <row r="29340">
          <cell r="A29340" t="str">
            <v>UCW-25400</v>
          </cell>
          <cell r="B29340" t="str">
            <v>Create New Listings: (135)Silver Article_2201</v>
          </cell>
          <cell r="C29340" t="str">
            <v>CLOSED</v>
          </cell>
          <cell r="D29340" t="str">
            <v>Medium</v>
          </cell>
          <cell r="E29340" t="str">
            <v>netscribes</v>
          </cell>
          <cell r="F29340" t="str">
            <v>Shraddha Dighe</v>
          </cell>
          <cell r="G29340">
            <v>46045.71875</v>
          </cell>
          <cell r="H29340">
            <v>46052.675694444442</v>
          </cell>
        </row>
        <row r="29341">
          <cell r="A29341" t="str">
            <v>UCW-25396</v>
          </cell>
          <cell r="B29341" t="str">
            <v>RE: Pantaloons/Women Western Wear/Apparel/New Listing/SKU 1151/Options 205| 22nd Jan'2026</v>
          </cell>
          <cell r="C29341" t="str">
            <v>CLOSED</v>
          </cell>
          <cell r="D29341" t="str">
            <v>Medium</v>
          </cell>
          <cell r="E29341" t="str">
            <v>netscribes</v>
          </cell>
          <cell r="F29341" t="str">
            <v>Simi Raichel Zachariah</v>
          </cell>
          <cell r="G29341">
            <v>46045.70208333333</v>
          </cell>
          <cell r="H29341">
            <v>46127.573611111111</v>
          </cell>
        </row>
        <row r="29342">
          <cell r="A29342" t="str">
            <v>UCW-25392</v>
          </cell>
          <cell r="B29342" t="str">
            <v>RE: Pantaloons/Men's wear/apparel/New Listing/SKU 1069/Options 210| 22nd Jan'2026</v>
          </cell>
          <cell r="C29342" t="str">
            <v>CLOSED</v>
          </cell>
          <cell r="D29342" t="str">
            <v>Medium</v>
          </cell>
          <cell r="E29342" t="str">
            <v>netscribes</v>
          </cell>
          <cell r="F29342" t="str">
            <v>Simi Raichel Zachariah</v>
          </cell>
          <cell r="G29342">
            <v>46045.676388888889</v>
          </cell>
          <cell r="H29342">
            <v>46051.568749999999</v>
          </cell>
        </row>
        <row r="29343">
          <cell r="A29343" t="str">
            <v>UCW-25387</v>
          </cell>
          <cell r="B29343" t="str">
            <v>Jockey + Apparel Womens Listings  + 100121 - 22.1.2026</v>
          </cell>
          <cell r="C29343" t="str">
            <v>CLOSED</v>
          </cell>
          <cell r="D29343" t="str">
            <v>Medium</v>
          </cell>
          <cell r="E29343" t="str">
            <v>netscribes</v>
          </cell>
          <cell r="F29343" t="str">
            <v>Simi Raichel Zachariah</v>
          </cell>
          <cell r="G29343">
            <v>46045.654166666667</v>
          </cell>
          <cell r="H29343">
            <v>46053.670138888891</v>
          </cell>
        </row>
        <row r="29344">
          <cell r="A29344" t="str">
            <v>UCW-25386</v>
          </cell>
          <cell r="B29344" t="str">
            <v>ENRICH_GARNIER | Fresh &amp; Bright - IMAGE Update | TATACLIQ</v>
          </cell>
          <cell r="C29344" t="str">
            <v>CLOSED</v>
          </cell>
          <cell r="D29344" t="str">
            <v>Medium</v>
          </cell>
          <cell r="E29344" t="str">
            <v>netscribes</v>
          </cell>
          <cell r="F29344" t="str">
            <v>Shraddha Dighe</v>
          </cell>
          <cell r="G29344">
            <v>46045.647222222222</v>
          </cell>
          <cell r="H29344">
            <v>46055.759722222225</v>
          </cell>
        </row>
        <row r="29345">
          <cell r="A29345" t="str">
            <v>UCW-25385</v>
          </cell>
          <cell r="B29345" t="str">
            <v xml:space="preserve">Enrich_RE: Need to update images_13th Jan </v>
          </cell>
          <cell r="C29345" t="str">
            <v>CLOSED</v>
          </cell>
          <cell r="D29345" t="str">
            <v>Medium</v>
          </cell>
          <cell r="E29345" t="str">
            <v>netscribes</v>
          </cell>
          <cell r="F29345" t="str">
            <v>Simi Raichel Zachariah</v>
          </cell>
          <cell r="G29345">
            <v>46045.640972222223</v>
          </cell>
          <cell r="H29345">
            <v>46053.479166666664</v>
          </cell>
        </row>
        <row r="29346">
          <cell r="A29346" t="str">
            <v>UCW-25381</v>
          </cell>
          <cell r="B29346" t="str">
            <v xml:space="preserve">IKONIC -  New Sku Listing - TATA CLIQ </v>
          </cell>
          <cell r="C29346" t="str">
            <v>CLOSED Due to Inactive/Insufficient Information</v>
          </cell>
          <cell r="D29346" t="str">
            <v>Medium</v>
          </cell>
          <cell r="E29346" t="str">
            <v>netscribes</v>
          </cell>
          <cell r="F29346" t="str">
            <v>Shraddha Dighe</v>
          </cell>
          <cell r="G29346">
            <v>46045.59097222222</v>
          </cell>
          <cell r="H29346">
            <v>46093.663194444445</v>
          </cell>
        </row>
        <row r="29347">
          <cell r="A29347" t="str">
            <v>UCW-25380</v>
          </cell>
          <cell r="B29347" t="str">
            <v>New launch cataloguing details of HUGO BOSS(Alive Intense)_Fragrance for TCL_21_Jan_26.</v>
          </cell>
          <cell r="C29347" t="str">
            <v>CLOSED</v>
          </cell>
          <cell r="D29347" t="str">
            <v>Medium</v>
          </cell>
          <cell r="E29347" t="str">
            <v>netscribes</v>
          </cell>
          <cell r="F29347" t="str">
            <v>Shraddha Dighe</v>
          </cell>
          <cell r="G29347">
            <v>46045.586805555555</v>
          </cell>
          <cell r="H29347">
            <v>46051.504861111112</v>
          </cell>
        </row>
        <row r="29348">
          <cell r="A29348" t="str">
            <v>UCW-25379</v>
          </cell>
          <cell r="B29348" t="str">
            <v>ENRICH_TATA Euroitalia Importer Address Update</v>
          </cell>
          <cell r="C29348" t="str">
            <v>CLOSED</v>
          </cell>
          <cell r="D29348" t="str">
            <v>Medium</v>
          </cell>
          <cell r="E29348" t="str">
            <v>netscribes</v>
          </cell>
          <cell r="F29348" t="str">
            <v>Shraddha Dighe</v>
          </cell>
          <cell r="G29348">
            <v>46045.57916666667</v>
          </cell>
          <cell r="H29348">
            <v>46067.57708333333</v>
          </cell>
        </row>
        <row r="29349">
          <cell r="A29349" t="str">
            <v>UCW-25378</v>
          </cell>
          <cell r="B29349" t="str">
            <v>RE: Jockey + Apparel Mens + 100121 +21.1.2025</v>
          </cell>
          <cell r="C29349" t="str">
            <v>CLOSED</v>
          </cell>
          <cell r="D29349" t="str">
            <v>Medium</v>
          </cell>
          <cell r="E29349" t="str">
            <v>netscribes</v>
          </cell>
          <cell r="F29349" t="str">
            <v>Simi Raichel Zachariah</v>
          </cell>
          <cell r="G29349">
            <v>46045.57916666667</v>
          </cell>
          <cell r="H29349">
            <v>46128.53402777778</v>
          </cell>
        </row>
        <row r="29350">
          <cell r="A29350" t="str">
            <v>UCW-25376</v>
          </cell>
          <cell r="B29350" t="str">
            <v>RE: Jockey + Apparel Mens + 100121 +19.1.2025</v>
          </cell>
          <cell r="C29350" t="str">
            <v>CLOSED Due to Inactive/Insufficient Information</v>
          </cell>
          <cell r="D29350" t="str">
            <v>Medium</v>
          </cell>
          <cell r="E29350" t="str">
            <v>netscribes</v>
          </cell>
          <cell r="F29350" t="str">
            <v>Simi Raichel Zachariah</v>
          </cell>
          <cell r="G29350">
            <v>46045.561111111114</v>
          </cell>
          <cell r="H29350">
            <v>46093.663888888892</v>
          </cell>
        </row>
        <row r="29351">
          <cell r="A29351" t="str">
            <v>UCW-25375</v>
          </cell>
          <cell r="B29351" t="str">
            <v xml:space="preserve">ENRICH_Taif Rose - PDP update </v>
          </cell>
          <cell r="C29351" t="str">
            <v>CLOSED</v>
          </cell>
          <cell r="D29351" t="str">
            <v>Medium</v>
          </cell>
          <cell r="E29351" t="str">
            <v>netscribes</v>
          </cell>
          <cell r="F29351" t="str">
            <v>Shraddha Dighe</v>
          </cell>
          <cell r="G29351">
            <v>46045.560416666667</v>
          </cell>
          <cell r="H29351">
            <v>46049.509027777778</v>
          </cell>
        </row>
        <row r="29352">
          <cell r="A29352" t="str">
            <v>UCW-25374</v>
          </cell>
          <cell r="B29352" t="str">
            <v>Giva | Silver Jewellery | 125927 | 21-01-2026 (105 Skus) - High Priority</v>
          </cell>
          <cell r="C29352" t="str">
            <v>CLOSED</v>
          </cell>
          <cell r="D29352" t="str">
            <v>Medium</v>
          </cell>
          <cell r="E29352" t="str">
            <v>netscribes</v>
          </cell>
          <cell r="F29352" t="str">
            <v>Shraddha Dighe</v>
          </cell>
          <cell r="G29352">
            <v>46045.52847222222</v>
          </cell>
          <cell r="H29352">
            <v>46052.80972222222</v>
          </cell>
        </row>
        <row r="29353">
          <cell r="A29353" t="str">
            <v>UCW-25368</v>
          </cell>
          <cell r="B29353" t="str">
            <v>ENRICH_Add Images - OOMPH - 22.01.2026 - Fashion Jewellery - TATACLIQ</v>
          </cell>
          <cell r="C29353" t="str">
            <v>CLOSED</v>
          </cell>
          <cell r="D29353" t="str">
            <v>Medium</v>
          </cell>
          <cell r="E29353" t="str">
            <v>netscribes</v>
          </cell>
          <cell r="F29353" t="str">
            <v>Shraddha Dighe</v>
          </cell>
          <cell r="G29353">
            <v>46045.464583333334</v>
          </cell>
          <cell r="H29353">
            <v>46055.759722222225</v>
          </cell>
        </row>
        <row r="29354">
          <cell r="A29354" t="str">
            <v>UCW-25365</v>
          </cell>
          <cell r="B29354" t="str">
            <v>Asian Footwear listing 21 Jan 2026</v>
          </cell>
          <cell r="C29354" t="str">
            <v>CLOSED</v>
          </cell>
          <cell r="D29354" t="str">
            <v>Medium</v>
          </cell>
          <cell r="E29354" t="str">
            <v>netscribes</v>
          </cell>
          <cell r="F29354" t="str">
            <v>Mohd Tahir Shaikh</v>
          </cell>
          <cell r="G29354">
            <v>46044.813888888886</v>
          </cell>
          <cell r="H29354">
            <v>46069.59375</v>
          </cell>
        </row>
        <row r="29355">
          <cell r="A29355" t="str">
            <v>UCW-25364</v>
          </cell>
          <cell r="B29355" t="str">
            <v>ERROR_Pantaloons/Women Western Wear/Apparel/New Listing/SKU 429/Options 80| 12th Jan'2026_NC</v>
          </cell>
          <cell r="C29355" t="str">
            <v>CLOSED</v>
          </cell>
          <cell r="D29355" t="str">
            <v>Medium</v>
          </cell>
          <cell r="E29355" t="str">
            <v>netscribes</v>
          </cell>
          <cell r="F29355" t="str">
            <v>Sushma Ram</v>
          </cell>
          <cell r="G29355">
            <v>46044.800694444442</v>
          </cell>
          <cell r="H29355">
            <v>46052.51666666667</v>
          </cell>
        </row>
        <row r="29356">
          <cell r="A29356" t="str">
            <v>UCW-25363</v>
          </cell>
          <cell r="B29356" t="str">
            <v>RE: Tata Cliq-Multi Brand-Men's Apparel 21-01-2026</v>
          </cell>
          <cell r="C29356" t="str">
            <v>CLOSED</v>
          </cell>
          <cell r="D29356" t="str">
            <v>Medium</v>
          </cell>
          <cell r="E29356" t="str">
            <v>netscribes</v>
          </cell>
          <cell r="F29356" t="str">
            <v>Simi Raichel Zachariah</v>
          </cell>
          <cell r="G29356">
            <v>46044.799305555556</v>
          </cell>
          <cell r="H29356">
            <v>46127.588888888888</v>
          </cell>
        </row>
        <row r="29357">
          <cell r="A29357" t="str">
            <v>UCW-25349</v>
          </cell>
          <cell r="B29357" t="str">
            <v>Tata Cliq-Allen Solly Brand-Kids Apparel 15-01-2026</v>
          </cell>
          <cell r="C29357" t="str">
            <v>CLOSED</v>
          </cell>
          <cell r="D29357" t="str">
            <v>Medium</v>
          </cell>
          <cell r="E29357" t="str">
            <v>netscribes</v>
          </cell>
          <cell r="F29357" t="str">
            <v>netscribes</v>
          </cell>
          <cell r="G29357">
            <v>46044.658333333333</v>
          </cell>
          <cell r="H29357">
            <v>46049.418749999997</v>
          </cell>
        </row>
        <row r="29358">
          <cell r="A29358" t="str">
            <v>UCW-25348</v>
          </cell>
          <cell r="B29358" t="str">
            <v>Tata Cliq-Multi Brand-Women's Apparel 15-01-2026</v>
          </cell>
          <cell r="C29358" t="str">
            <v>CLOSED</v>
          </cell>
          <cell r="D29358" t="str">
            <v>Medium</v>
          </cell>
          <cell r="E29358" t="str">
            <v>netscribes</v>
          </cell>
          <cell r="F29358" t="str">
            <v>netscribes</v>
          </cell>
          <cell r="G29358">
            <v>46044.65347222222</v>
          </cell>
          <cell r="H29358">
            <v>46047.450694444444</v>
          </cell>
        </row>
        <row r="29359">
          <cell r="A29359" t="str">
            <v>UCW-25347</v>
          </cell>
          <cell r="B29359" t="str">
            <v>RE: Lifestyle x Tatacliq- Catalogue in Progress- 16th Jan- Priority</v>
          </cell>
          <cell r="C29359" t="str">
            <v>CLOSED</v>
          </cell>
          <cell r="D29359" t="str">
            <v>Medium</v>
          </cell>
          <cell r="E29359" t="str">
            <v>netscribes</v>
          </cell>
          <cell r="F29359" t="str">
            <v>Simi Raichel Zachariah</v>
          </cell>
          <cell r="G29359">
            <v>46044.623611111114</v>
          </cell>
          <cell r="H29359">
            <v>46088.77847222222</v>
          </cell>
        </row>
        <row r="29360">
          <cell r="A29360" t="str">
            <v>UCW-25344</v>
          </cell>
          <cell r="B29360" t="str">
            <v>CLONE - NPD Listing- Unilever International</v>
          </cell>
          <cell r="C29360" t="str">
            <v>CLOSED</v>
          </cell>
          <cell r="D29360" t="str">
            <v>Medium</v>
          </cell>
          <cell r="E29360" t="str">
            <v>netscribes</v>
          </cell>
          <cell r="F29360" t="str">
            <v>netscribes</v>
          </cell>
          <cell r="G29360">
            <v>46044.531944444447</v>
          </cell>
          <cell r="H29360">
            <v>46049.698611111111</v>
          </cell>
        </row>
        <row r="29361">
          <cell r="A29361" t="str">
            <v>UCW-25336</v>
          </cell>
          <cell r="B29361" t="str">
            <v>Women-300 New Styles for Listing</v>
          </cell>
          <cell r="C29361" t="str">
            <v>CLOSED</v>
          </cell>
          <cell r="D29361" t="str">
            <v>Medium</v>
          </cell>
          <cell r="E29361" t="str">
            <v>netscribes</v>
          </cell>
          <cell r="F29361" t="str">
            <v>Simi Raichel Zachariah</v>
          </cell>
          <cell r="G29361">
            <v>46044.493750000001</v>
          </cell>
          <cell r="H29361">
            <v>46055.518055555556</v>
          </cell>
        </row>
        <row r="29362">
          <cell r="A29362" t="str">
            <v>UCW-25321</v>
          </cell>
          <cell r="B29362" t="str">
            <v xml:space="preserve">Globus Women's Wear Apparels - 11 Styles - Batch 125 (Brand - Globus Stores Pvt Ltd) (Western Wear) (19.01.2026) </v>
          </cell>
          <cell r="C29362" t="str">
            <v>CLOSED</v>
          </cell>
          <cell r="D29362" t="str">
            <v>Medium</v>
          </cell>
          <cell r="E29362" t="str">
            <v>netscribes</v>
          </cell>
          <cell r="F29362" t="str">
            <v>Simi Raichel Zachariah</v>
          </cell>
          <cell r="G29362">
            <v>46043.772916666669</v>
          </cell>
          <cell r="H29362">
            <v>46046.644444444442</v>
          </cell>
        </row>
        <row r="29363">
          <cell r="A29363" t="str">
            <v>UCW-25315</v>
          </cell>
          <cell r="B29363" t="str">
            <v>Enrich_Libas Apparel 127532 20-1-26 (IMAGE REPLACE)</v>
          </cell>
          <cell r="C29363" t="str">
            <v>CLOSED</v>
          </cell>
          <cell r="D29363" t="str">
            <v>Medium</v>
          </cell>
          <cell r="E29363" t="str">
            <v>netscribes</v>
          </cell>
          <cell r="F29363" t="str">
            <v>Simi Raichel Zachariah</v>
          </cell>
          <cell r="G29363">
            <v>46043.745833333334</v>
          </cell>
          <cell r="H29363">
            <v>46046.469444444447</v>
          </cell>
        </row>
        <row r="29364">
          <cell r="A29364" t="str">
            <v>UCW-25314</v>
          </cell>
          <cell r="B29364" t="str">
            <v>ERROR_Hoversoul Listing - CS. Enterprises Women Heel &amp; Long boots 13 Oct 2025_NC</v>
          </cell>
          <cell r="C29364" t="str">
            <v>CLOSED</v>
          </cell>
          <cell r="D29364" t="str">
            <v>Medium</v>
          </cell>
          <cell r="E29364" t="str">
            <v>netscribes</v>
          </cell>
          <cell r="F29364" t="str">
            <v>Mohd Tahir Shaikh</v>
          </cell>
          <cell r="G29364">
            <v>46043.745138888888</v>
          </cell>
          <cell r="H29364">
            <v>46046.525000000001</v>
          </cell>
        </row>
        <row r="29365">
          <cell r="A29365" t="str">
            <v>UCW-25313</v>
          </cell>
          <cell r="B29365" t="str">
            <v>Footwear Listing SS-26 - 20-01-2026</v>
          </cell>
          <cell r="C29365" t="str">
            <v>CLOSED</v>
          </cell>
          <cell r="D29365" t="str">
            <v>Medium</v>
          </cell>
          <cell r="E29365" t="str">
            <v>netscribes</v>
          </cell>
          <cell r="F29365" t="str">
            <v>Mohd Tahir Shaikh</v>
          </cell>
          <cell r="G29365">
            <v>46043.740277777775</v>
          </cell>
          <cell r="H29365">
            <v>46063.570833333331</v>
          </cell>
        </row>
        <row r="29366">
          <cell r="A29366" t="str">
            <v>UCW-25309</v>
          </cell>
          <cell r="B29366" t="str">
            <v>Request for Addition of 22 SKUs (Total 270 Barcodes) on Tata CLiQ Portal</v>
          </cell>
          <cell r="C29366" t="str">
            <v>CLOSED</v>
          </cell>
          <cell r="D29366" t="str">
            <v>Medium</v>
          </cell>
          <cell r="E29366" t="str">
            <v>netscribes</v>
          </cell>
          <cell r="F29366" t="str">
            <v>Mohd Tahir Shaikh</v>
          </cell>
          <cell r="G29366">
            <v>46043.713888888888</v>
          </cell>
          <cell r="H29366">
            <v>46077.829861111109</v>
          </cell>
        </row>
        <row r="29367">
          <cell r="A29367" t="str">
            <v>UCW-25303</v>
          </cell>
          <cell r="B29367" t="str">
            <v>ERROR_Tata Cliq (Dec) - New Product Listing - Valentine Hampers</v>
          </cell>
          <cell r="C29367" t="str">
            <v>CLOSED</v>
          </cell>
          <cell r="D29367" t="str">
            <v>Medium</v>
          </cell>
          <cell r="E29367" t="str">
            <v>netscribes</v>
          </cell>
          <cell r="F29367" t="str">
            <v>Shraddha Dighe</v>
          </cell>
          <cell r="G29367">
            <v>46043.693055555559</v>
          </cell>
          <cell r="H29367">
            <v>46044.482638888891</v>
          </cell>
        </row>
        <row r="29368">
          <cell r="A29368" t="str">
            <v>UCW-25299</v>
          </cell>
          <cell r="B29368" t="str">
            <v xml:space="preserve">Hoversoul Listing - CS. Enterprises 13 Jan 2026 </v>
          </cell>
          <cell r="C29368" t="str">
            <v>CLOSED Due to Inactive/Insufficient Information</v>
          </cell>
          <cell r="D29368" t="str">
            <v>Medium</v>
          </cell>
          <cell r="E29368" t="str">
            <v>netscribes</v>
          </cell>
          <cell r="F29368" t="str">
            <v>Mohd Tahir Shaikh</v>
          </cell>
          <cell r="G29368">
            <v>46043.681250000001</v>
          </cell>
          <cell r="H29368">
            <v>46093.665277777778</v>
          </cell>
        </row>
        <row r="29369">
          <cell r="A29369" t="str">
            <v>UCW-25295</v>
          </cell>
          <cell r="B29369" t="str">
            <v>Tata Cliq-Multi Brand-Men's Apparel 15-01-2026</v>
          </cell>
          <cell r="C29369" t="str">
            <v>CLOSED</v>
          </cell>
          <cell r="D29369" t="str">
            <v>Medium</v>
          </cell>
          <cell r="E29369" t="str">
            <v>netscribes</v>
          </cell>
          <cell r="F29369" t="str">
            <v>netscribes</v>
          </cell>
          <cell r="G29369">
            <v>46043.662499999999</v>
          </cell>
          <cell r="H29369">
            <v>46162.000694444447</v>
          </cell>
        </row>
        <row r="29370">
          <cell r="A29370" t="str">
            <v>UCW-25294</v>
          </cell>
          <cell r="B29370" t="str">
            <v>ENRICH_MNY Lips | Teddy Tint Ext listing | TATACLIQ</v>
          </cell>
          <cell r="C29370" t="str">
            <v>CLOSED</v>
          </cell>
          <cell r="D29370" t="str">
            <v>Medium</v>
          </cell>
          <cell r="E29370" t="str">
            <v>netscribes</v>
          </cell>
          <cell r="F29370" t="str">
            <v>Shraddha Dighe</v>
          </cell>
          <cell r="G29370">
            <v>46043.660416666666</v>
          </cell>
          <cell r="H29370">
            <v>46052.541666666664</v>
          </cell>
        </row>
        <row r="29371">
          <cell r="A29371" t="str">
            <v>UCW-25289</v>
          </cell>
          <cell r="B29371" t="str">
            <v>Tatacliq Footwear Content template_Colehaan_19-01-26</v>
          </cell>
          <cell r="C29371" t="str">
            <v>CLOSED</v>
          </cell>
          <cell r="D29371" t="str">
            <v>Medium</v>
          </cell>
          <cell r="E29371" t="str">
            <v>netscribes</v>
          </cell>
          <cell r="F29371" t="str">
            <v>Mohd Tahir Shaikh</v>
          </cell>
          <cell r="G29371">
            <v>46043.642361111109</v>
          </cell>
          <cell r="H29371">
            <v>46070.790972222225</v>
          </cell>
        </row>
        <row r="29372">
          <cell r="A29372" t="str">
            <v>UCW-25287</v>
          </cell>
          <cell r="B29372" t="str">
            <v>RE: Men-59 New Styles for Listing</v>
          </cell>
          <cell r="C29372" t="str">
            <v>CLOSED</v>
          </cell>
          <cell r="D29372" t="str">
            <v>Medium</v>
          </cell>
          <cell r="E29372" t="str">
            <v>netscribes</v>
          </cell>
          <cell r="F29372" t="str">
            <v>Simi Raichel Zachariah</v>
          </cell>
          <cell r="G29372">
            <v>46043.598611111112</v>
          </cell>
          <cell r="H29372">
            <v>46049.706944444442</v>
          </cell>
        </row>
        <row r="29373">
          <cell r="A29373" t="str">
            <v>UCW-25286</v>
          </cell>
          <cell r="B29373" t="str">
            <v>Tata Miu Miu Fragrance cataloguing Jan'26</v>
          </cell>
          <cell r="C29373" t="str">
            <v>CLOSED</v>
          </cell>
          <cell r="D29373" t="str">
            <v>Medium</v>
          </cell>
          <cell r="E29373" t="str">
            <v>netscribes</v>
          </cell>
          <cell r="F29373" t="str">
            <v>Shraddha Dighe</v>
          </cell>
          <cell r="G29373">
            <v>46043.595833333333</v>
          </cell>
          <cell r="H29373">
            <v>46049.569444444445</v>
          </cell>
        </row>
        <row r="29374">
          <cell r="A29374" t="str">
            <v>UCW-25281</v>
          </cell>
          <cell r="B29374" t="str">
            <v>MAC - GWP 20th Jan - 125928</v>
          </cell>
          <cell r="C29374" t="str">
            <v>CLOSED</v>
          </cell>
          <cell r="D29374" t="str">
            <v>Medium</v>
          </cell>
          <cell r="E29374" t="str">
            <v>netscribes</v>
          </cell>
          <cell r="F29374" t="str">
            <v>Shraddha Dighe</v>
          </cell>
          <cell r="G29374">
            <v>46043.576388888891</v>
          </cell>
          <cell r="H29374">
            <v>46046.611805555556</v>
          </cell>
        </row>
        <row r="29375">
          <cell r="A29375" t="str">
            <v>UCW-25280</v>
          </cell>
          <cell r="B29375" t="str">
            <v>Bella Vita Luxury x Tata CLiQ</v>
          </cell>
          <cell r="C29375" t="str">
            <v>CLOSED</v>
          </cell>
          <cell r="D29375" t="str">
            <v>Medium</v>
          </cell>
          <cell r="E29375" t="str">
            <v>netscribes</v>
          </cell>
          <cell r="F29375" t="str">
            <v>Shraddha Dighe</v>
          </cell>
          <cell r="G29375">
            <v>46043.569444444445</v>
          </cell>
          <cell r="H29375">
            <v>46046.622916666667</v>
          </cell>
        </row>
        <row r="29376">
          <cell r="A29376" t="str">
            <v>UCW-25279</v>
          </cell>
          <cell r="B29376" t="str">
            <v>CLONE - CLINIQUE | NPL Listing | 10th Jan</v>
          </cell>
          <cell r="C29376" t="str">
            <v>CLOSED</v>
          </cell>
          <cell r="D29376" t="str">
            <v>Medium</v>
          </cell>
          <cell r="E29376" t="str">
            <v>netscribes</v>
          </cell>
          <cell r="F29376" t="str">
            <v>Shraddha Dighe</v>
          </cell>
          <cell r="G29376">
            <v>46043.565972222219</v>
          </cell>
          <cell r="H29376">
            <v>46049.486111111109</v>
          </cell>
        </row>
        <row r="29377">
          <cell r="A29377" t="str">
            <v>UCW-25271</v>
          </cell>
          <cell r="B29377" t="str">
            <v>Rosso Brunello - New catalog 180 sku 06-jan-26</v>
          </cell>
          <cell r="C29377" t="str">
            <v>CLOSED Due to Inactive/Insufficient Information</v>
          </cell>
          <cell r="D29377" t="str">
            <v>Medium</v>
          </cell>
          <cell r="E29377" t="str">
            <v>netscribes</v>
          </cell>
          <cell r="F29377" t="str">
            <v>Juilee Jadhav</v>
          </cell>
          <cell r="G29377">
            <v>46043.515277777777</v>
          </cell>
          <cell r="H29377">
            <v>46093.665972222225</v>
          </cell>
        </row>
        <row r="29378">
          <cell r="A29378" t="str">
            <v>UCW-25266</v>
          </cell>
          <cell r="B29378" t="str">
            <v>ERROR_Crocs Kids size guide update</v>
          </cell>
          <cell r="C29378" t="str">
            <v>CLOSED Due to Inactive/Insufficient Information</v>
          </cell>
          <cell r="D29378" t="str">
            <v>Medium</v>
          </cell>
          <cell r="E29378" t="str">
            <v>netscribes</v>
          </cell>
          <cell r="F29378" t="str">
            <v>netscribes</v>
          </cell>
          <cell r="G29378">
            <v>46043.443749999999</v>
          </cell>
          <cell r="H29378">
            <v>46093.666666666664</v>
          </cell>
        </row>
        <row r="29379">
          <cell r="A29379" t="str">
            <v>UCW-25257</v>
          </cell>
          <cell r="B29379" t="str">
            <v>Tata Cliq-Multi Brand-Bag Accessories Men &amp; Women 15-01-2026</v>
          </cell>
          <cell r="C29379" t="str">
            <v>CLOSED</v>
          </cell>
          <cell r="D29379" t="str">
            <v>Medium</v>
          </cell>
          <cell r="E29379" t="str">
            <v>netscribes</v>
          </cell>
          <cell r="F29379" t="str">
            <v>netscribes</v>
          </cell>
          <cell r="G29379">
            <v>46042.724999999999</v>
          </cell>
          <cell r="H29379">
            <v>46046.552083333336</v>
          </cell>
        </row>
        <row r="29380">
          <cell r="A29380" t="str">
            <v>UCW-25256</v>
          </cell>
          <cell r="B29380" t="str">
            <v xml:space="preserve">Estee Lauder - 1901 - </v>
          </cell>
          <cell r="C29380" t="str">
            <v>CLOSED</v>
          </cell>
          <cell r="D29380" t="str">
            <v>Medium</v>
          </cell>
          <cell r="E29380" t="str">
            <v>netscribes</v>
          </cell>
          <cell r="F29380" t="str">
            <v>Shraddha Dighe</v>
          </cell>
          <cell r="G29380">
            <v>46042.724305555559</v>
          </cell>
          <cell r="H29380">
            <v>46093.77847222222</v>
          </cell>
        </row>
        <row r="29381">
          <cell r="A29381" t="str">
            <v>UCW-25254</v>
          </cell>
          <cell r="B29381" t="str">
            <v>ERROR_Request to Update Product Title – Pack of 3</v>
          </cell>
          <cell r="C29381" t="str">
            <v>CLOSED</v>
          </cell>
          <cell r="D29381" t="str">
            <v>Medium</v>
          </cell>
          <cell r="E29381" t="str">
            <v>netscribes</v>
          </cell>
          <cell r="F29381" t="str">
            <v>Shraddha Dighe</v>
          </cell>
          <cell r="G29381">
            <v>46042.720833333333</v>
          </cell>
          <cell r="H29381">
            <v>46043.500694444447</v>
          </cell>
        </row>
        <row r="29382">
          <cell r="A29382" t="str">
            <v>UCW-25251</v>
          </cell>
          <cell r="B29382" t="str">
            <v>ENRICH_PDP Images To Be Updated</v>
          </cell>
          <cell r="C29382" t="str">
            <v>CLOSED</v>
          </cell>
          <cell r="D29382" t="str">
            <v>Medium</v>
          </cell>
          <cell r="E29382" t="str">
            <v>netscribes</v>
          </cell>
          <cell r="F29382" t="str">
            <v>Shraddha Dighe</v>
          </cell>
          <cell r="G29382">
            <v>46042.708333333336</v>
          </cell>
          <cell r="H29382">
            <v>46044.465277777781</v>
          </cell>
        </row>
        <row r="29383">
          <cell r="A29383" t="str">
            <v>UCW-25249</v>
          </cell>
          <cell r="B29383" t="str">
            <v>MNY | Lifter Liner listing | TATACLIQ</v>
          </cell>
          <cell r="C29383" t="str">
            <v>CLOSED</v>
          </cell>
          <cell r="D29383" t="str">
            <v>Medium</v>
          </cell>
          <cell r="E29383" t="str">
            <v>netscribes</v>
          </cell>
          <cell r="F29383" t="str">
            <v>Shraddha Dighe</v>
          </cell>
          <cell r="G29383">
            <v>46042.702777777777</v>
          </cell>
          <cell r="H29383">
            <v>46044.532638888886</v>
          </cell>
        </row>
        <row r="29384">
          <cell r="A29384" t="str">
            <v>UCW-25243</v>
          </cell>
          <cell r="B29384" t="str">
            <v>RE: Enamor_Lingerie_114 Skus_21 Styles_14-01-2026</v>
          </cell>
          <cell r="C29384" t="str">
            <v>CLOSED</v>
          </cell>
          <cell r="D29384" t="str">
            <v>Medium</v>
          </cell>
          <cell r="E29384" t="str">
            <v>netscribes</v>
          </cell>
          <cell r="F29384" t="str">
            <v>Simi Raichel Zachariah</v>
          </cell>
          <cell r="G29384">
            <v>46042.67083333333</v>
          </cell>
          <cell r="H29384">
            <v>46044.70416666667</v>
          </cell>
        </row>
        <row r="29385">
          <cell r="A29385" t="str">
            <v>UCW-25234</v>
          </cell>
          <cell r="B29385" t="str">
            <v>Error_RE: Guess Jeans | Size Chart Issue | New Listings</v>
          </cell>
          <cell r="C29385" t="str">
            <v>CLOSED</v>
          </cell>
          <cell r="D29385" t="str">
            <v>Medium</v>
          </cell>
          <cell r="E29385" t="str">
            <v>netscribes</v>
          </cell>
          <cell r="F29385" t="str">
            <v>Simi Raichel Zachariah</v>
          </cell>
          <cell r="G29385">
            <v>46042.63958333333</v>
          </cell>
          <cell r="H29385">
            <v>46056.461111111108</v>
          </cell>
        </row>
        <row r="29386">
          <cell r="A29386" t="str">
            <v>UCW-25229</v>
          </cell>
          <cell r="B29386" t="str">
            <v>Tata Cliq (Jan) - New Product Listing - Lot 4</v>
          </cell>
          <cell r="C29386" t="str">
            <v>CLOSED</v>
          </cell>
          <cell r="D29386" t="str">
            <v>Medium</v>
          </cell>
          <cell r="E29386" t="str">
            <v>netscribes</v>
          </cell>
          <cell r="F29386" t="str">
            <v>Shraddha Dighe</v>
          </cell>
          <cell r="G29386">
            <v>46042.618055555555</v>
          </cell>
          <cell r="H29386">
            <v>46049.724999999999</v>
          </cell>
        </row>
        <row r="29387">
          <cell r="A29387" t="str">
            <v>UCW-25225</v>
          </cell>
          <cell r="B29387" t="str">
            <v>ENRICH_TATA CLIQ - IKONIC _ Request to Update Product Title</v>
          </cell>
          <cell r="C29387" t="str">
            <v>CLOSED</v>
          </cell>
          <cell r="D29387" t="str">
            <v>Medium</v>
          </cell>
          <cell r="E29387" t="str">
            <v>netscribes</v>
          </cell>
          <cell r="F29387" t="str">
            <v>Shraddha Dighe</v>
          </cell>
          <cell r="G29387">
            <v>46042.601388888892</v>
          </cell>
          <cell r="H29387">
            <v>46043.440972222219</v>
          </cell>
        </row>
        <row r="29388">
          <cell r="A29388" t="str">
            <v>UCW-25223</v>
          </cell>
          <cell r="B29388" t="str">
            <v xml:space="preserve">Error_Need to update Title_19th Jan </v>
          </cell>
          <cell r="C29388" t="str">
            <v>CLOSED</v>
          </cell>
          <cell r="D29388" t="str">
            <v>Medium</v>
          </cell>
          <cell r="E29388" t="str">
            <v>netscribes</v>
          </cell>
          <cell r="F29388" t="str">
            <v>Simi Raichel Zachariah</v>
          </cell>
          <cell r="G29388">
            <v>46042.600694444445</v>
          </cell>
          <cell r="H29388">
            <v>46044.537499999999</v>
          </cell>
        </row>
        <row r="29389">
          <cell r="A29389" t="str">
            <v>UCW-25217</v>
          </cell>
          <cell r="B29389" t="str">
            <v>SS26 FTW catalog - Lot 1</v>
          </cell>
          <cell r="C29389" t="str">
            <v>CLOSED Due to Inactive/Insufficient Information</v>
          </cell>
          <cell r="D29389" t="str">
            <v>Medium</v>
          </cell>
          <cell r="E29389" t="str">
            <v>netscribes</v>
          </cell>
          <cell r="F29389" t="str">
            <v>Mohd Tahir Shaikh</v>
          </cell>
          <cell r="G29389">
            <v>46042.54791666667</v>
          </cell>
          <cell r="H29389">
            <v>46093.668055555558</v>
          </cell>
        </row>
        <row r="29390">
          <cell r="A29390" t="str">
            <v>UCW-25216</v>
          </cell>
          <cell r="B29390" t="str">
            <v>ERROR_Possible Higher Escalation | Thrice Wrong Product Dispatched | Jack &amp; Jones_NC</v>
          </cell>
          <cell r="C29390" t="str">
            <v>CLOSED</v>
          </cell>
          <cell r="D29390" t="str">
            <v>Medium</v>
          </cell>
          <cell r="E29390" t="str">
            <v>netscribes</v>
          </cell>
          <cell r="F29390" t="str">
            <v>Sushma Ram</v>
          </cell>
          <cell r="G29390">
            <v>46042.491666666669</v>
          </cell>
          <cell r="H29390">
            <v>46044.459722222222</v>
          </cell>
        </row>
        <row r="29391">
          <cell r="A29391" t="str">
            <v>UCW-25205</v>
          </cell>
          <cell r="B29391" t="str">
            <v>Tata cliq  - New listing - Fragrance (17-01-2025)</v>
          </cell>
          <cell r="C29391" t="str">
            <v>CLOSED Due to Inactive/Insufficient Information</v>
          </cell>
          <cell r="D29391" t="str">
            <v>Medium</v>
          </cell>
          <cell r="E29391" t="str">
            <v>netscribes</v>
          </cell>
          <cell r="F29391" t="str">
            <v>Shraddha Dighe</v>
          </cell>
          <cell r="G29391">
            <v>46041.78402777778</v>
          </cell>
          <cell r="H29391">
            <v>46053.486111111109</v>
          </cell>
        </row>
        <row r="29392">
          <cell r="A29392" t="str">
            <v>UCW-25201</v>
          </cell>
          <cell r="B29392" t="str">
            <v>Miarcus -10 Styles-SS 26- 09 January</v>
          </cell>
          <cell r="C29392" t="str">
            <v>CLOSED</v>
          </cell>
          <cell r="D29392" t="str">
            <v>Medium</v>
          </cell>
          <cell r="E29392" t="str">
            <v>netscribes</v>
          </cell>
          <cell r="F29392" t="str">
            <v>Mohd Tahir Shaikh</v>
          </cell>
          <cell r="G29392">
            <v>46041.76666666667</v>
          </cell>
          <cell r="H29392">
            <v>46055.491666666669</v>
          </cell>
        </row>
        <row r="29393">
          <cell r="A29393" t="str">
            <v>UCW-25200</v>
          </cell>
          <cell r="B29393" t="str">
            <v>ENRICH_Bhima Jewels - 117 SKU- Request to Replace Images for Listed SKUs</v>
          </cell>
          <cell r="C29393" t="str">
            <v>CLOSED</v>
          </cell>
          <cell r="D29393" t="str">
            <v>Medium</v>
          </cell>
          <cell r="E29393" t="str">
            <v>netscribes</v>
          </cell>
          <cell r="F29393" t="str">
            <v>Shraddha Dighe</v>
          </cell>
          <cell r="G29393">
            <v>46041.765277777777</v>
          </cell>
          <cell r="H29393">
            <v>46044.532638888886</v>
          </cell>
        </row>
        <row r="29394">
          <cell r="A29394" t="str">
            <v>UCW-25197</v>
          </cell>
          <cell r="B29394" t="str">
            <v>CLONE - CLONE - Outzidr-10189-All Season-6th Oct</v>
          </cell>
          <cell r="C29394" t="str">
            <v>CLOSED</v>
          </cell>
          <cell r="D29394" t="str">
            <v>Medium</v>
          </cell>
          <cell r="E29394" t="str">
            <v>netscribes</v>
          </cell>
          <cell r="F29394" t="str">
            <v>Simi Raichel Zachariah</v>
          </cell>
          <cell r="G29394">
            <v>46041.756944444445</v>
          </cell>
          <cell r="H29394">
            <v>46044.65347222222</v>
          </cell>
        </row>
        <row r="29395">
          <cell r="A29395" t="str">
            <v>UCW-25196</v>
          </cell>
          <cell r="B29395" t="str">
            <v>New Sku Listing - Nuna (Aarete Marketing LLP 128412-AAR001) - 29 Dec 26</v>
          </cell>
          <cell r="C29395" t="str">
            <v>CLOSED</v>
          </cell>
          <cell r="D29395" t="str">
            <v>Medium</v>
          </cell>
          <cell r="E29395" t="str">
            <v>netscribes</v>
          </cell>
          <cell r="F29395" t="str">
            <v>Mohd Tahir Shaikh</v>
          </cell>
          <cell r="G29395">
            <v>46041.754861111112</v>
          </cell>
          <cell r="H29395">
            <v>46052.813888888886</v>
          </cell>
        </row>
        <row r="29396">
          <cell r="A29396" t="str">
            <v>UCW-25193</v>
          </cell>
          <cell r="B29396" t="str">
            <v>Noite Luxe Catlogue</v>
          </cell>
          <cell r="C29396" t="str">
            <v>CLOSED</v>
          </cell>
          <cell r="D29396" t="str">
            <v>Medium</v>
          </cell>
          <cell r="E29396" t="str">
            <v>netscribes</v>
          </cell>
          <cell r="F29396" t="str">
            <v>Juilee Jadhav</v>
          </cell>
          <cell r="G29396">
            <v>46041.740972222222</v>
          </cell>
          <cell r="H29396">
            <v>46057.484027777777</v>
          </cell>
        </row>
        <row r="29397">
          <cell r="A29397" t="str">
            <v>UCW-25185</v>
          </cell>
          <cell r="B29397" t="str">
            <v>Re: New Dress Material Catalouge- Meena Bazaar</v>
          </cell>
          <cell r="C29397" t="str">
            <v>CLOSED</v>
          </cell>
          <cell r="D29397" t="str">
            <v>Medium</v>
          </cell>
          <cell r="E29397" t="str">
            <v>netscribes</v>
          </cell>
          <cell r="F29397" t="str">
            <v>Simi Raichel Zachariah</v>
          </cell>
          <cell r="G29397">
            <v>46041.702777777777</v>
          </cell>
          <cell r="H29397">
            <v>46052.576388888891</v>
          </cell>
        </row>
        <row r="29398">
          <cell r="A29398" t="str">
            <v>UCW-25183</v>
          </cell>
          <cell r="B29398" t="str">
            <v>Asics + Footwear +125056+ mapping</v>
          </cell>
          <cell r="C29398" t="str">
            <v>CLOSED</v>
          </cell>
          <cell r="D29398" t="str">
            <v>Medium</v>
          </cell>
          <cell r="E29398" t="str">
            <v>netscribes</v>
          </cell>
          <cell r="F29398" t="str">
            <v>Mohd Tahir Shaikh</v>
          </cell>
          <cell r="G29398">
            <v>46041.686805555553</v>
          </cell>
          <cell r="H29398">
            <v>46042.571527777778</v>
          </cell>
        </row>
        <row r="29399">
          <cell r="A29399" t="str">
            <v>UCW-25178</v>
          </cell>
          <cell r="B29399" t="str">
            <v>Request for Product Listings and Brand Certificate Image - FreshLuxe</v>
          </cell>
          <cell r="C29399" t="str">
            <v>CLOSED</v>
          </cell>
          <cell r="D29399" t="str">
            <v>Medium</v>
          </cell>
          <cell r="E29399" t="str">
            <v>netscribes</v>
          </cell>
          <cell r="F29399" t="str">
            <v>Shraddha Dighe</v>
          </cell>
          <cell r="G29399">
            <v>46041.65625</v>
          </cell>
          <cell r="H29399">
            <v>46063.48333333333</v>
          </cell>
        </row>
        <row r="29400">
          <cell r="A29400" t="str">
            <v>UCW-25176</v>
          </cell>
          <cell r="B29400" t="str">
            <v>Tata Cliq | O.P.I Nature Strong LE- Jan 2026</v>
          </cell>
          <cell r="C29400" t="str">
            <v>CLOSED Due to Inactive/Insufficient Information</v>
          </cell>
          <cell r="D29400" t="str">
            <v>Medium</v>
          </cell>
          <cell r="E29400" t="str">
            <v>netscribes</v>
          </cell>
          <cell r="F29400" t="str">
            <v>Juilee Jadhav</v>
          </cell>
          <cell r="G29400">
            <v>46041.645138888889</v>
          </cell>
          <cell r="H29400">
            <v>46042.759722222225</v>
          </cell>
        </row>
        <row r="29401">
          <cell r="A29401" t="str">
            <v>UCW-25170</v>
          </cell>
          <cell r="B29401" t="str">
            <v xml:space="preserve"> Request for Product Listings and Brand Certificate Image - Super You</v>
          </cell>
          <cell r="C29401" t="str">
            <v>CLOSED Due to Inactive/Insufficient Information</v>
          </cell>
          <cell r="D29401" t="str">
            <v>Medium</v>
          </cell>
          <cell r="E29401" t="str">
            <v>netscribes</v>
          </cell>
          <cell r="F29401" t="str">
            <v>Simi Raichel Zachariah</v>
          </cell>
          <cell r="G29401">
            <v>46041.581944444442</v>
          </cell>
          <cell r="H29401">
            <v>46090.45416666667</v>
          </cell>
        </row>
        <row r="29402">
          <cell r="A29402" t="str">
            <v>UCW-25167</v>
          </cell>
          <cell r="B29402" t="str">
            <v>New Listing Details – Oil Control Face Wash 150 ml</v>
          </cell>
          <cell r="C29402" t="str">
            <v>CLOSED</v>
          </cell>
          <cell r="D29402" t="str">
            <v>Medium</v>
          </cell>
          <cell r="E29402" t="str">
            <v>netscribes</v>
          </cell>
          <cell r="F29402" t="str">
            <v>Mohd Tahir Shaikh</v>
          </cell>
          <cell r="G29402">
            <v>46041.47152777778</v>
          </cell>
          <cell r="H29402">
            <v>46044.529166666667</v>
          </cell>
        </row>
        <row r="29403">
          <cell r="A29403" t="str">
            <v>UCW-25165</v>
          </cell>
          <cell r="B29403" t="str">
            <v>ENRICH_Tata cliq  - Solinotes - Image Update</v>
          </cell>
          <cell r="C29403" t="str">
            <v>CLOSED</v>
          </cell>
          <cell r="D29403" t="str">
            <v>Medium</v>
          </cell>
          <cell r="E29403" t="str">
            <v>netscribes</v>
          </cell>
          <cell r="F29403" t="str">
            <v>Mohd Tahir Shaikh</v>
          </cell>
          <cell r="G29403">
            <v>46041.464583333334</v>
          </cell>
          <cell r="H29403">
            <v>46042.446527777778</v>
          </cell>
        </row>
        <row r="29404">
          <cell r="A29404" t="str">
            <v>UCW-25154</v>
          </cell>
          <cell r="B29404" t="str">
            <v>Enrich_Recliner Revised PDP</v>
          </cell>
          <cell r="C29404" t="str">
            <v>CLOSED</v>
          </cell>
          <cell r="D29404" t="str">
            <v>Medium</v>
          </cell>
          <cell r="E29404" t="str">
            <v>netscribes</v>
          </cell>
          <cell r="F29404" t="str">
            <v>Shraddha Dighe</v>
          </cell>
          <cell r="G29404">
            <v>46040.904166666667</v>
          </cell>
          <cell r="H29404">
            <v>46042.568055555559</v>
          </cell>
        </row>
        <row r="29405">
          <cell r="A29405" t="str">
            <v>UCW-25150</v>
          </cell>
          <cell r="B29405" t="str">
            <v>Tata Cliq-Multi Brand-Men's Apparel 15-01-2026</v>
          </cell>
          <cell r="C29405" t="str">
            <v>CLOSED</v>
          </cell>
          <cell r="D29405" t="str">
            <v>Medium</v>
          </cell>
          <cell r="E29405" t="str">
            <v>netscribes</v>
          </cell>
          <cell r="F29405" t="str">
            <v>Juilee Jadhav</v>
          </cell>
          <cell r="G29405">
            <v>46040.893055555556</v>
          </cell>
          <cell r="H29405">
            <v>46162.000694444447</v>
          </cell>
        </row>
        <row r="29406">
          <cell r="A29406" t="str">
            <v>UCW-25148</v>
          </cell>
          <cell r="B29406" t="str">
            <v>ENRICH_Need Image Change</v>
          </cell>
          <cell r="C29406" t="str">
            <v>CLOSED</v>
          </cell>
          <cell r="D29406" t="str">
            <v>Medium</v>
          </cell>
          <cell r="E29406" t="str">
            <v>netscribes</v>
          </cell>
          <cell r="F29406" t="str">
            <v>Mohd Tahir Shaikh</v>
          </cell>
          <cell r="G29406">
            <v>46040.873611111114</v>
          </cell>
          <cell r="H29406">
            <v>46043.469444444447</v>
          </cell>
        </row>
        <row r="29407">
          <cell r="A29407" t="str">
            <v>UCW-25142</v>
          </cell>
          <cell r="B29407" t="str">
            <v>Pantaloons/Men Women/Non Apparel Footwear/New Listing/SKU 194/Options 33| 13th Jan'2026</v>
          </cell>
          <cell r="C29407" t="str">
            <v>CLOSED</v>
          </cell>
          <cell r="D29407" t="str">
            <v>Medium</v>
          </cell>
          <cell r="E29407" t="str">
            <v>netscribes</v>
          </cell>
          <cell r="F29407" t="str">
            <v>Mohd Tahir Shaikh</v>
          </cell>
          <cell r="G29407">
            <v>46040.854166666664</v>
          </cell>
          <cell r="H29407">
            <v>46154.59652777778</v>
          </cell>
        </row>
        <row r="29408">
          <cell r="A29408" t="str">
            <v>UCW-25137</v>
          </cell>
          <cell r="B29408" t="str">
            <v>DMODOT - Footwear - 9/01</v>
          </cell>
          <cell r="C29408" t="str">
            <v>CLOSED Due to Inactive/Insufficient Information</v>
          </cell>
          <cell r="D29408" t="str">
            <v>Medium</v>
          </cell>
          <cell r="E29408" t="str">
            <v>netscribes</v>
          </cell>
          <cell r="F29408" t="str">
            <v>Mohd Tahir Shaikh</v>
          </cell>
          <cell r="G29408">
            <v>46040.840277777781</v>
          </cell>
          <cell r="H29408">
            <v>46093.668749999997</v>
          </cell>
        </row>
        <row r="29409">
          <cell r="A29409" t="str">
            <v>UCW-25136</v>
          </cell>
          <cell r="B29409" t="str">
            <v>Pantaloons/Specimen/Non Apparel/New Listing/SKU 30/Options 24| 13th Jan'2026</v>
          </cell>
          <cell r="C29409" t="str">
            <v>CLOSED Due to Inactive/Insufficient Information</v>
          </cell>
          <cell r="D29409" t="str">
            <v>Medium</v>
          </cell>
          <cell r="E29409" t="str">
            <v>netscribes</v>
          </cell>
          <cell r="F29409" t="str">
            <v>Shraddha Dighe</v>
          </cell>
          <cell r="G29409">
            <v>46040.836805555555</v>
          </cell>
          <cell r="H29409">
            <v>46078.524305555555</v>
          </cell>
        </row>
        <row r="29410">
          <cell r="A29410" t="str">
            <v>UCW-25135</v>
          </cell>
          <cell r="B29410" t="str">
            <v>New Premium Launch Proposal – Fogg F20 Fragrance Range for Tata CLiQ</v>
          </cell>
          <cell r="C29410" t="str">
            <v>CLOSED</v>
          </cell>
          <cell r="D29410" t="str">
            <v>Medium</v>
          </cell>
          <cell r="E29410" t="str">
            <v>netscribes</v>
          </cell>
          <cell r="F29410" t="str">
            <v>Juilee Jadhav</v>
          </cell>
          <cell r="G29410">
            <v>46040.836111111108</v>
          </cell>
          <cell r="H29410">
            <v>46046.605555555558</v>
          </cell>
        </row>
        <row r="29411">
          <cell r="A29411" t="str">
            <v>UCW-25132</v>
          </cell>
          <cell r="B29411" t="str">
            <v>Listing Request: Hydratint Beaded Blush</v>
          </cell>
          <cell r="C29411" t="str">
            <v>CLOSED</v>
          </cell>
          <cell r="D29411" t="str">
            <v>Medium</v>
          </cell>
          <cell r="E29411" t="str">
            <v>netscribes</v>
          </cell>
          <cell r="F29411" t="str">
            <v>Shraddha Dighe</v>
          </cell>
          <cell r="G29411">
            <v>46040.820138888892</v>
          </cell>
          <cell r="H29411">
            <v>46044.525000000001</v>
          </cell>
        </row>
        <row r="29412">
          <cell r="A29412" t="str">
            <v>UCW-25131</v>
          </cell>
          <cell r="B29412" t="str">
            <v>Tata Cliq-Multi Brand-Women's Apparel 15-01-2026</v>
          </cell>
          <cell r="C29412" t="str">
            <v>CLOSED</v>
          </cell>
          <cell r="D29412" t="str">
            <v>Medium</v>
          </cell>
          <cell r="E29412" t="str">
            <v>netscribes</v>
          </cell>
          <cell r="F29412" t="str">
            <v>Juilee Jadhav</v>
          </cell>
          <cell r="G29412">
            <v>46040.818055555559</v>
          </cell>
          <cell r="H29412">
            <v>46044.697916666664</v>
          </cell>
        </row>
        <row r="29413">
          <cell r="A29413" t="str">
            <v>UCW-25129</v>
          </cell>
          <cell r="B29413" t="str">
            <v>Asian Footwear listing 18 Jan 2026</v>
          </cell>
          <cell r="C29413" t="str">
            <v>CLOSED</v>
          </cell>
          <cell r="D29413" t="str">
            <v>Medium</v>
          </cell>
          <cell r="E29413" t="str">
            <v>Chirag Dubal</v>
          </cell>
          <cell r="F29413" t="str">
            <v>Jaibharathi Jagannathan</v>
          </cell>
          <cell r="G29413">
            <v>46040.772916666669</v>
          </cell>
          <cell r="H29413">
            <v>46052.559027777781</v>
          </cell>
        </row>
        <row r="29414">
          <cell r="A29414" t="str">
            <v>UCW-25124</v>
          </cell>
          <cell r="B29414" t="str">
            <v>Request to New List on Tatacliq _San Frissco Lot-25</v>
          </cell>
          <cell r="C29414" t="str">
            <v>CLOSED</v>
          </cell>
          <cell r="D29414" t="str">
            <v>Medium</v>
          </cell>
          <cell r="E29414" t="str">
            <v>netscribes</v>
          </cell>
          <cell r="F29414" t="str">
            <v>Shraddha Dighe</v>
          </cell>
          <cell r="G29414">
            <v>46040.736805555556</v>
          </cell>
          <cell r="H29414">
            <v>46050.876388888886</v>
          </cell>
        </row>
        <row r="29415">
          <cell r="A29415" t="str">
            <v>UCW-25123</v>
          </cell>
          <cell r="B29415" t="str">
            <v>Pantaloons/Men's wear/apparel/New Listing/SKU 169/Options 33| 13th Jan'2026</v>
          </cell>
          <cell r="C29415" t="str">
            <v>CLOSED</v>
          </cell>
          <cell r="D29415" t="str">
            <v>Medium</v>
          </cell>
          <cell r="E29415" t="str">
            <v>netscribes</v>
          </cell>
          <cell r="F29415" t="str">
            <v>Shraddha Dighe</v>
          </cell>
          <cell r="G29415">
            <v>46040.731249999997</v>
          </cell>
          <cell r="H29415">
            <v>46044.693055555559</v>
          </cell>
        </row>
        <row r="29416">
          <cell r="A29416" t="str">
            <v>UCW-25119</v>
          </cell>
          <cell r="B29416" t="str">
            <v>NEEMANS+FOOTWEAR+ 125173+ 15-01-2026</v>
          </cell>
          <cell r="C29416" t="str">
            <v>CLOSED Due to Inactive/Insufficient Information</v>
          </cell>
          <cell r="D29416" t="str">
            <v>Medium</v>
          </cell>
          <cell r="E29416" t="str">
            <v>netscribes</v>
          </cell>
          <cell r="F29416" t="str">
            <v>Juilee Jadhav</v>
          </cell>
          <cell r="G29416">
            <v>46040.711805555555</v>
          </cell>
          <cell r="H29416">
            <v>46093.668749999997</v>
          </cell>
        </row>
        <row r="29417">
          <cell r="A29417" t="str">
            <v>UCW-25118</v>
          </cell>
          <cell r="B29417" t="str">
            <v>Tata Cliq: Sandals &amp; Clogs_150126</v>
          </cell>
          <cell r="C29417" t="str">
            <v>CLOSED</v>
          </cell>
          <cell r="D29417" t="str">
            <v>Medium</v>
          </cell>
          <cell r="E29417" t="str">
            <v>netscribes</v>
          </cell>
          <cell r="F29417" t="str">
            <v>Juilee Jadhav</v>
          </cell>
          <cell r="G29417">
            <v>46040.70416666667</v>
          </cell>
          <cell r="H29417">
            <v>46044.595833333333</v>
          </cell>
        </row>
        <row r="29418">
          <cell r="A29418" t="str">
            <v>UCW-25117</v>
          </cell>
          <cell r="B29418" t="str">
            <v>Tatacliq Listing Template - ISDIN</v>
          </cell>
          <cell r="C29418" t="str">
            <v>CLOSED Due to Inactive/Insufficient Information</v>
          </cell>
          <cell r="D29418" t="str">
            <v>Medium</v>
          </cell>
          <cell r="E29418" t="str">
            <v>netscribes</v>
          </cell>
          <cell r="F29418" t="str">
            <v>Shraddha Dighe</v>
          </cell>
          <cell r="G29418">
            <v>46040.696527777778</v>
          </cell>
          <cell r="H29418">
            <v>46056.526388888888</v>
          </cell>
        </row>
        <row r="29419">
          <cell r="A29419" t="str">
            <v>UCW-25116</v>
          </cell>
          <cell r="B29419" t="str">
            <v>Tata Cliq-Allen Solly Brand-Kids Apparel 15-01-2026</v>
          </cell>
          <cell r="C29419" t="str">
            <v>CLOSED</v>
          </cell>
          <cell r="D29419" t="str">
            <v>Medium</v>
          </cell>
          <cell r="E29419" t="str">
            <v>netscribes</v>
          </cell>
          <cell r="F29419" t="str">
            <v>Juilee Jadhav</v>
          </cell>
          <cell r="G29419">
            <v>46040.689583333333</v>
          </cell>
          <cell r="H29419">
            <v>46046.758333333331</v>
          </cell>
        </row>
        <row r="29420">
          <cell r="A29420" t="str">
            <v>UCW-25115</v>
          </cell>
          <cell r="B29420" t="str">
            <v>Giva | Silver Jewellery | 125927 | 6-01-2026 (GLOW IN MOTION -105 Skus)</v>
          </cell>
          <cell r="C29420" t="str">
            <v>CLOSED</v>
          </cell>
          <cell r="D29420" t="str">
            <v>Medium</v>
          </cell>
          <cell r="E29420" t="str">
            <v>netscribes</v>
          </cell>
          <cell r="F29420" t="str">
            <v>Shraddha Dighe</v>
          </cell>
          <cell r="G29420">
            <v>46040.688888888886</v>
          </cell>
          <cell r="H29420">
            <v>46049.551388888889</v>
          </cell>
        </row>
        <row r="29421">
          <cell r="A29421" t="str">
            <v>UCW-25110</v>
          </cell>
          <cell r="B29421" t="str">
            <v>Tata Cliq-Multi Brand-Bag Accessories Men &amp; Women 15-01-2026</v>
          </cell>
          <cell r="C29421" t="str">
            <v>CLOSED</v>
          </cell>
          <cell r="D29421" t="str">
            <v>Medium</v>
          </cell>
          <cell r="E29421" t="str">
            <v>netscribes</v>
          </cell>
          <cell r="F29421" t="str">
            <v>Juilee Jadhav</v>
          </cell>
          <cell r="G29421">
            <v>46040.618055555555</v>
          </cell>
          <cell r="H29421">
            <v>46042.724999999999</v>
          </cell>
        </row>
        <row r="29422">
          <cell r="A29422" t="str">
            <v>UCW-25108</v>
          </cell>
          <cell r="B29422" t="str">
            <v>Enrich_Request to Update Images – All Over You Multistick Category</v>
          </cell>
          <cell r="C29422" t="str">
            <v>CLOSED</v>
          </cell>
          <cell r="D29422" t="str">
            <v>Medium</v>
          </cell>
          <cell r="E29422" t="str">
            <v>netscribes</v>
          </cell>
          <cell r="F29422" t="str">
            <v>Juilee Jadhav</v>
          </cell>
          <cell r="G29422">
            <v>46040.59652777778</v>
          </cell>
          <cell r="H29422">
            <v>46043.484722222223</v>
          </cell>
        </row>
        <row r="29423">
          <cell r="A29423" t="str">
            <v>UCW-25081</v>
          </cell>
          <cell r="B29423" t="str">
            <v>Styles Migration to Tata Cliq ABFRL Account - 09-01-2026</v>
          </cell>
          <cell r="C29423" t="str">
            <v>CLOSED Due to Inactive/Insufficient Information</v>
          </cell>
          <cell r="D29423" t="str">
            <v>Medium</v>
          </cell>
          <cell r="E29423" t="str">
            <v>Chirag Dubal</v>
          </cell>
          <cell r="F29423" t="str">
            <v>Shloka Chakre</v>
          </cell>
          <cell r="G29423">
            <v>46039.770138888889</v>
          </cell>
          <cell r="H29423">
            <v>46069.463888888888</v>
          </cell>
        </row>
        <row r="29424">
          <cell r="A29424" t="str">
            <v>UCW-25079</v>
          </cell>
          <cell r="B29424" t="str">
            <v>Pantaloons/Women Ethnic wear/Apparel/New Listing/SKU 145/Options 26| 13th Jan'2026</v>
          </cell>
          <cell r="C29424" t="str">
            <v>CLOSED</v>
          </cell>
          <cell r="D29424" t="str">
            <v>Medium</v>
          </cell>
          <cell r="E29424" t="str">
            <v>netscribes</v>
          </cell>
          <cell r="F29424" t="str">
            <v>Simi Raichel Zachariah</v>
          </cell>
          <cell r="G29424">
            <v>46039.75277777778</v>
          </cell>
          <cell r="H29424">
            <v>46042.704861111109</v>
          </cell>
        </row>
        <row r="29425">
          <cell r="A29425" t="str">
            <v>UCW-25072</v>
          </cell>
          <cell r="B29425" t="str">
            <v>TH Seller Migration : PVH -Tata Mall : 129329</v>
          </cell>
          <cell r="C29425" t="str">
            <v>CLOSED</v>
          </cell>
          <cell r="D29425" t="str">
            <v>Medium</v>
          </cell>
          <cell r="E29425" t="str">
            <v>Chirag Dubal</v>
          </cell>
          <cell r="F29425" t="str">
            <v>Shloka Chakre</v>
          </cell>
          <cell r="G29425">
            <v>46039.695138888892</v>
          </cell>
          <cell r="H29425">
            <v>46042.552777777775</v>
          </cell>
        </row>
        <row r="29426">
          <cell r="A29426" t="str">
            <v>UCW-25071</v>
          </cell>
          <cell r="B29426" t="str">
            <v>Lotus | Jan'26 | EAN update</v>
          </cell>
          <cell r="C29426" t="str">
            <v>CLOSED</v>
          </cell>
          <cell r="D29426" t="str">
            <v>Medium</v>
          </cell>
          <cell r="E29426" t="str">
            <v>netscribes</v>
          </cell>
          <cell r="F29426" t="str">
            <v>Simi Raichel Zachariah</v>
          </cell>
          <cell r="G29426">
            <v>46039.693055555559</v>
          </cell>
          <cell r="H29426">
            <v>46042.431944444441</v>
          </cell>
        </row>
        <row r="29427">
          <cell r="A29427" t="str">
            <v>UCW-25070</v>
          </cell>
          <cell r="B29427" t="str">
            <v>CK Seller Migration : Miraya Tata Lux : 129174</v>
          </cell>
          <cell r="C29427" t="str">
            <v>CLOSED</v>
          </cell>
          <cell r="D29427" t="str">
            <v>Medium</v>
          </cell>
          <cell r="E29427" t="str">
            <v>Chirag Dubal</v>
          </cell>
          <cell r="F29427" t="str">
            <v>Shloka Chakre</v>
          </cell>
          <cell r="G29427">
            <v>46039.682638888888</v>
          </cell>
          <cell r="H29427">
            <v>46041.881944444445</v>
          </cell>
        </row>
        <row r="29428">
          <cell r="A29428" t="str">
            <v>UCW-25048</v>
          </cell>
          <cell r="B29428" t="str">
            <v>Tata Cliq - Art Street Brand, 30-SKU's Listings Photo frames and Flowers</v>
          </cell>
          <cell r="C29428" t="str">
            <v>CLOSED</v>
          </cell>
          <cell r="D29428" t="str">
            <v>Medium</v>
          </cell>
          <cell r="E29428" t="str">
            <v>netscribes</v>
          </cell>
          <cell r="F29428" t="str">
            <v>Mohd Tahir Shaikh</v>
          </cell>
          <cell r="G29428">
            <v>46039.494444444441</v>
          </cell>
          <cell r="H29428">
            <v>46042.686805555553</v>
          </cell>
        </row>
        <row r="29429">
          <cell r="A29429" t="str">
            <v>UCW-25045</v>
          </cell>
          <cell r="B29429" t="str">
            <v>Pantaloons/Women Western Wear/Apparel/New Listing/SKU 429/Options 80| 12th Jan'2026</v>
          </cell>
          <cell r="C29429" t="str">
            <v>CLOSED</v>
          </cell>
          <cell r="D29429" t="str">
            <v>Medium</v>
          </cell>
          <cell r="E29429" t="str">
            <v>netscribes</v>
          </cell>
          <cell r="F29429" t="str">
            <v>Simi Raichel Zachariah</v>
          </cell>
          <cell r="G29429">
            <v>46039.488194444442</v>
          </cell>
          <cell r="H29429">
            <v>46044.800694444442</v>
          </cell>
        </row>
        <row r="29430">
          <cell r="A29430" t="str">
            <v>UCW-25040</v>
          </cell>
          <cell r="B29430" t="str">
            <v>Asian Footwear listing 16 Jan 2026</v>
          </cell>
          <cell r="C29430" t="str">
            <v>CLOSED</v>
          </cell>
          <cell r="D29430" t="str">
            <v>Medium</v>
          </cell>
          <cell r="E29430" t="str">
            <v>netscribes</v>
          </cell>
          <cell r="F29430" t="str">
            <v>Mohd Tahir Shaikh</v>
          </cell>
          <cell r="G29430">
            <v>46038.8125</v>
          </cell>
          <cell r="H29430">
            <v>46043.640972222223</v>
          </cell>
        </row>
        <row r="29431">
          <cell r="A29431" t="str">
            <v>UCW-25035</v>
          </cell>
          <cell r="B29431" t="str">
            <v>NPD Listing- Unilever International</v>
          </cell>
          <cell r="C29431" t="str">
            <v>CLOSED Due to Inactive/Insufficient Information</v>
          </cell>
          <cell r="D29431" t="str">
            <v>Medium</v>
          </cell>
          <cell r="E29431" t="str">
            <v>netscribes</v>
          </cell>
          <cell r="F29431" t="str">
            <v>Shraddha Dighe</v>
          </cell>
          <cell r="G29431">
            <v>46038.763194444444</v>
          </cell>
          <cell r="H29431">
            <v>46049.511111111111</v>
          </cell>
        </row>
        <row r="29432">
          <cell r="A29432" t="str">
            <v>UCW-25034</v>
          </cell>
          <cell r="B29432" t="str">
            <v>Apparel Catalogue 108 SKUs for Upload</v>
          </cell>
          <cell r="C29432" t="str">
            <v>CLOSED</v>
          </cell>
          <cell r="D29432" t="str">
            <v>Medium</v>
          </cell>
          <cell r="E29432" t="str">
            <v>netscribes</v>
          </cell>
          <cell r="F29432" t="str">
            <v>Mohd Tahir Shaikh</v>
          </cell>
          <cell r="G29432">
            <v>46038.761805555558</v>
          </cell>
          <cell r="H29432">
            <v>46052.677083333336</v>
          </cell>
        </row>
        <row r="29433">
          <cell r="A29433" t="str">
            <v>UCW-25032</v>
          </cell>
          <cell r="B29433" t="str">
            <v>Enrich_MNY | Sky High Q1'26 PDP Refresh 2 | TATACLIQ</v>
          </cell>
          <cell r="C29433" t="str">
            <v>CLOSED</v>
          </cell>
          <cell r="D29433" t="str">
            <v>Medium</v>
          </cell>
          <cell r="E29433" t="str">
            <v>netscribes</v>
          </cell>
          <cell r="F29433" t="str">
            <v>Shraddha Dighe</v>
          </cell>
          <cell r="G29433">
            <v>46038.759027777778</v>
          </cell>
          <cell r="H29433">
            <v>46041.478472222225</v>
          </cell>
        </row>
        <row r="29434">
          <cell r="A29434" t="str">
            <v>UCW-25030</v>
          </cell>
          <cell r="B29434" t="str">
            <v>MNY Lips | Teddy Tint Ext listing | TATACLIQ</v>
          </cell>
          <cell r="C29434" t="str">
            <v>CLOSED</v>
          </cell>
          <cell r="D29434" t="str">
            <v>Medium</v>
          </cell>
          <cell r="E29434" t="str">
            <v>netscribes</v>
          </cell>
          <cell r="F29434" t="str">
            <v>Shraddha Dighe</v>
          </cell>
          <cell r="G29434">
            <v>46038.756249999999</v>
          </cell>
          <cell r="H29434">
            <v>46043.660416666666</v>
          </cell>
        </row>
        <row r="29435">
          <cell r="A29435" t="str">
            <v>UCW-25027</v>
          </cell>
          <cell r="B29435" t="str">
            <v>Clinique NPL UV - 16th Jan</v>
          </cell>
          <cell r="C29435" t="str">
            <v>CLOSED</v>
          </cell>
          <cell r="D29435" t="str">
            <v>Medium</v>
          </cell>
          <cell r="E29435" t="str">
            <v>netscribes</v>
          </cell>
          <cell r="F29435" t="str">
            <v>Shraddha Dighe</v>
          </cell>
          <cell r="G29435">
            <v>46038.731249999997</v>
          </cell>
          <cell r="H29435">
            <v>46042.57708333333</v>
          </cell>
        </row>
        <row r="29436">
          <cell r="A29436" t="str">
            <v>UCW-25026</v>
          </cell>
          <cell r="B29436" t="str">
            <v>ENRICH_Aston Martin- Videos _NC</v>
          </cell>
          <cell r="C29436" t="str">
            <v>CLOSED</v>
          </cell>
          <cell r="D29436" t="str">
            <v>Medium</v>
          </cell>
          <cell r="E29436" t="str">
            <v>netscribes</v>
          </cell>
          <cell r="F29436" t="str">
            <v>Mohd Tahir Shaikh</v>
          </cell>
          <cell r="G29436">
            <v>46038.731249999997</v>
          </cell>
          <cell r="H29436">
            <v>46039.709722222222</v>
          </cell>
        </row>
        <row r="29437">
          <cell r="A29437" t="str">
            <v>UCW-25025</v>
          </cell>
          <cell r="B29437" t="str">
            <v>TCL NPL Cataloguing - Feb'26 Cycle</v>
          </cell>
          <cell r="C29437" t="str">
            <v>CLOSED Due to Inactive/Insufficient Information</v>
          </cell>
          <cell r="D29437" t="str">
            <v>Medium</v>
          </cell>
          <cell r="E29437" t="str">
            <v>netscribes</v>
          </cell>
          <cell r="F29437" t="str">
            <v>Shraddha Dighe</v>
          </cell>
          <cell r="G29437">
            <v>46038.726388888892</v>
          </cell>
          <cell r="H29437">
            <v>46041.443749999999</v>
          </cell>
        </row>
        <row r="29438">
          <cell r="A29438" t="str">
            <v>UCW-25020</v>
          </cell>
          <cell r="B29438" t="str">
            <v>Footwear Catalogue 26 SKUs for Upload</v>
          </cell>
          <cell r="C29438" t="str">
            <v>CLOSED</v>
          </cell>
          <cell r="D29438" t="str">
            <v>Medium</v>
          </cell>
          <cell r="E29438" t="str">
            <v>netscribes</v>
          </cell>
          <cell r="F29438" t="str">
            <v>Mohd Tahir Shaikh</v>
          </cell>
          <cell r="G29438">
            <v>46038.713194444441</v>
          </cell>
          <cell r="H29438">
            <v>46049.773611111108</v>
          </cell>
        </row>
        <row r="29439">
          <cell r="A29439" t="str">
            <v>UCW-25019</v>
          </cell>
          <cell r="B29439" t="str">
            <v>Libas Apparel 127532 09-01-2026 (NEW CATALOGUE)</v>
          </cell>
          <cell r="C29439" t="str">
            <v>CLOSED</v>
          </cell>
          <cell r="D29439" t="str">
            <v>Medium</v>
          </cell>
          <cell r="E29439" t="str">
            <v>netscribes</v>
          </cell>
          <cell r="F29439" t="str">
            <v>Juilee Jadhav</v>
          </cell>
          <cell r="G29439">
            <v>46038.707638888889</v>
          </cell>
          <cell r="H29439">
            <v>46042.677083333336</v>
          </cell>
        </row>
        <row r="29440">
          <cell r="A29440" t="str">
            <v>UCW-25018</v>
          </cell>
          <cell r="B29440" t="str">
            <v>Error_Incorrect Color Dispatched Twice (Andon Cord) - United Colors of Benetton</v>
          </cell>
          <cell r="C29440" t="str">
            <v>CLOSED</v>
          </cell>
          <cell r="D29440" t="str">
            <v>Medium</v>
          </cell>
          <cell r="E29440" t="str">
            <v>Chirag Dubal</v>
          </cell>
          <cell r="F29440" t="str">
            <v>Reagan D’souza</v>
          </cell>
          <cell r="G29440">
            <v>46038.705555555556</v>
          </cell>
          <cell r="H29440">
            <v>46057.533333333333</v>
          </cell>
        </row>
        <row r="29441">
          <cell r="A29441" t="str">
            <v>UCW-25017</v>
          </cell>
          <cell r="B29441" t="str">
            <v>Apparel Catalogue 40 SKUs for Upload</v>
          </cell>
          <cell r="C29441" t="str">
            <v>CLOSED</v>
          </cell>
          <cell r="D29441" t="str">
            <v>Medium</v>
          </cell>
          <cell r="E29441" t="str">
            <v>netscribes</v>
          </cell>
          <cell r="F29441" t="str">
            <v>Mohd Tahir Shaikh</v>
          </cell>
          <cell r="G29441">
            <v>46038.705555555556</v>
          </cell>
          <cell r="H29441">
            <v>46046.597222222219</v>
          </cell>
        </row>
        <row r="29442">
          <cell r="A29442" t="str">
            <v>UCW-25016</v>
          </cell>
          <cell r="B29442" t="str">
            <v>Enrich_Request for Attribute Update || 16/01/2026</v>
          </cell>
          <cell r="C29442" t="str">
            <v>CLOSED</v>
          </cell>
          <cell r="D29442" t="str">
            <v>Medium</v>
          </cell>
          <cell r="E29442" t="str">
            <v>netscribes</v>
          </cell>
          <cell r="F29442" t="str">
            <v>Juilee Jadhav</v>
          </cell>
          <cell r="G29442">
            <v>46038.697916666664</v>
          </cell>
          <cell r="H29442">
            <v>46042.453472222223</v>
          </cell>
        </row>
        <row r="29443">
          <cell r="A29443" t="str">
            <v>UCW-25015</v>
          </cell>
          <cell r="B29443" t="str">
            <v>Enrich_Request to Update Images</v>
          </cell>
          <cell r="C29443" t="str">
            <v>CLOSED</v>
          </cell>
          <cell r="D29443" t="str">
            <v>Medium</v>
          </cell>
          <cell r="E29443" t="str">
            <v>netscribes</v>
          </cell>
          <cell r="F29443" t="str">
            <v>Shraddha Dighe</v>
          </cell>
          <cell r="G29443">
            <v>46038.695833333331</v>
          </cell>
          <cell r="H29443">
            <v>46039.708333333336</v>
          </cell>
        </row>
        <row r="29444">
          <cell r="A29444" t="str">
            <v>UCW-25013</v>
          </cell>
          <cell r="B29444" t="str">
            <v xml:space="preserve">Estee Lauder - NPL - Jelly Cleanser 16th Jan </v>
          </cell>
          <cell r="C29444" t="str">
            <v>CLOSED</v>
          </cell>
          <cell r="D29444" t="str">
            <v>Medium</v>
          </cell>
          <cell r="E29444" t="str">
            <v>netscribes</v>
          </cell>
          <cell r="F29444" t="str">
            <v>Shraddha Dighe</v>
          </cell>
          <cell r="G29444">
            <v>46038.69027777778</v>
          </cell>
          <cell r="H29444">
            <v>46042.570833333331</v>
          </cell>
        </row>
        <row r="29445">
          <cell r="A29445" t="str">
            <v>UCW-25009</v>
          </cell>
          <cell r="B29445" t="str">
            <v>W/Aurelia products to be dual listed in new seller code - 129504</v>
          </cell>
          <cell r="C29445" t="str">
            <v>CLOSED</v>
          </cell>
          <cell r="D29445" t="str">
            <v>Medium</v>
          </cell>
          <cell r="E29445" t="str">
            <v>netscribes</v>
          </cell>
          <cell r="F29445" t="str">
            <v>Simi Raichel Zachariah</v>
          </cell>
          <cell r="G29445">
            <v>46038.656944444447</v>
          </cell>
          <cell r="H29445">
            <v>46046.492361111108</v>
          </cell>
        </row>
        <row r="29446">
          <cell r="A29446" t="str">
            <v>UCW-25007</v>
          </cell>
          <cell r="B29446" t="str">
            <v>FW: TRIAL CATALOGUE TEMPLATES</v>
          </cell>
          <cell r="C29446" t="str">
            <v>CLOSED</v>
          </cell>
          <cell r="D29446" t="str">
            <v>Medium</v>
          </cell>
          <cell r="E29446" t="str">
            <v>netscribes</v>
          </cell>
          <cell r="F29446" t="str">
            <v>Mohd Tahir Shaikh</v>
          </cell>
          <cell r="G29446">
            <v>46038.65347222222</v>
          </cell>
          <cell r="H29446">
            <v>46086.423611111109</v>
          </cell>
        </row>
        <row r="29447">
          <cell r="A29447" t="str">
            <v>UCW-25000</v>
          </cell>
          <cell r="B29447" t="str">
            <v>Shiseido Skincare and Makeup</v>
          </cell>
          <cell r="C29447" t="str">
            <v>CLOSED</v>
          </cell>
          <cell r="D29447" t="str">
            <v>Medium</v>
          </cell>
          <cell r="E29447" t="str">
            <v>netscribes</v>
          </cell>
          <cell r="F29447" t="str">
            <v>Shraddha Dighe</v>
          </cell>
          <cell r="G29447">
            <v>46038.611111111109</v>
          </cell>
          <cell r="H29447">
            <v>46043.520833333336</v>
          </cell>
        </row>
        <row r="29448">
          <cell r="A29448" t="str">
            <v>UCW-24996</v>
          </cell>
          <cell r="B29448" t="str">
            <v xml:space="preserve">Enrich_Updation of title </v>
          </cell>
          <cell r="C29448" t="str">
            <v>CLOSED Due to Inactive/Insufficient Information</v>
          </cell>
          <cell r="D29448" t="str">
            <v>Medium</v>
          </cell>
          <cell r="E29448" t="str">
            <v>netscribes</v>
          </cell>
          <cell r="F29448" t="str">
            <v>Shraddha Dighe</v>
          </cell>
          <cell r="G29448">
            <v>46038.582638888889</v>
          </cell>
          <cell r="H29448">
            <v>46050.626388888886</v>
          </cell>
        </row>
        <row r="29449">
          <cell r="A29449" t="str">
            <v>UCW-24995</v>
          </cell>
          <cell r="B29449" t="str">
            <v>Jo Malone - NPL - TCL Listing 13th Jan</v>
          </cell>
          <cell r="C29449" t="str">
            <v>CLOSED</v>
          </cell>
          <cell r="D29449" t="str">
            <v>Medium</v>
          </cell>
          <cell r="E29449" t="str">
            <v>netscribes</v>
          </cell>
          <cell r="F29449" t="str">
            <v>Shraddha Dighe</v>
          </cell>
          <cell r="G29449">
            <v>46038.578472222223</v>
          </cell>
          <cell r="H29449">
            <v>46042.542361111111</v>
          </cell>
        </row>
        <row r="29450">
          <cell r="A29450" t="str">
            <v>UCW-24994</v>
          </cell>
          <cell r="B29450" t="str">
            <v xml:space="preserve">Enrich_Update Listing Name </v>
          </cell>
          <cell r="C29450" t="str">
            <v>CLOSED</v>
          </cell>
          <cell r="D29450" t="str">
            <v>Medium</v>
          </cell>
          <cell r="E29450" t="str">
            <v>netscribes</v>
          </cell>
          <cell r="F29450" t="str">
            <v>Shraddha Dighe</v>
          </cell>
          <cell r="G29450">
            <v>46038.569444444445</v>
          </cell>
          <cell r="H29450">
            <v>46041.709722222222</v>
          </cell>
        </row>
        <row r="29451">
          <cell r="A29451" t="str">
            <v>UCW-24989</v>
          </cell>
          <cell r="B29451" t="str">
            <v>ERROR_Tatacliq Lifestyle Catalogue Template-Lot -131_22.10.2025_NC</v>
          </cell>
          <cell r="C29451" t="str">
            <v>CLOSED</v>
          </cell>
          <cell r="D29451" t="str">
            <v>Medium</v>
          </cell>
          <cell r="E29451" t="str">
            <v>netscribes</v>
          </cell>
          <cell r="F29451" t="str">
            <v>Mohd Tahir Shaikh</v>
          </cell>
          <cell r="G29451">
            <v>46038.539583333331</v>
          </cell>
          <cell r="H29451">
            <v>46041.474999999999</v>
          </cell>
        </row>
        <row r="29452">
          <cell r="A29452" t="str">
            <v>UCW-24967</v>
          </cell>
          <cell r="B29452" t="str">
            <v>Enrich_Re: [EXT] Re: New BC Content Update Big sizes</v>
          </cell>
          <cell r="C29452" t="str">
            <v>CLOSED</v>
          </cell>
          <cell r="D29452" t="str">
            <v>Medium</v>
          </cell>
          <cell r="E29452" t="str">
            <v>netscribes</v>
          </cell>
          <cell r="F29452" t="str">
            <v>Simi Raichel Zachariah</v>
          </cell>
          <cell r="G29452">
            <v>46036.842361111114</v>
          </cell>
          <cell r="H29452">
            <v>46042.438888888886</v>
          </cell>
        </row>
        <row r="29453">
          <cell r="A29453" t="str">
            <v>UCW-24965</v>
          </cell>
          <cell r="B29453" t="str">
            <v>CLONE - Outzidr-10189-All Season-6th Oct</v>
          </cell>
          <cell r="C29453" t="str">
            <v>CLOSED Due to Inactive/Insufficient Information</v>
          </cell>
          <cell r="D29453" t="str">
            <v>Medium</v>
          </cell>
          <cell r="E29453" t="str">
            <v>netscribes</v>
          </cell>
          <cell r="F29453" t="str">
            <v>Mohd Tahir Shaikh</v>
          </cell>
          <cell r="G29453">
            <v>46036.813194444447</v>
          </cell>
          <cell r="H29453">
            <v>46041.756944444445</v>
          </cell>
        </row>
        <row r="29454">
          <cell r="A29454" t="str">
            <v>UCW-24964</v>
          </cell>
          <cell r="B29454" t="str">
            <v xml:space="preserve"> Cataloging of Colorbar SKU 8904052471394 </v>
          </cell>
          <cell r="C29454" t="str">
            <v>CLOSED Due to Inactive/Insufficient Information</v>
          </cell>
          <cell r="D29454" t="str">
            <v>Medium</v>
          </cell>
          <cell r="E29454" t="str">
            <v>netscribes</v>
          </cell>
          <cell r="F29454" t="str">
            <v>Simi Raichel Zachariah</v>
          </cell>
          <cell r="G29454">
            <v>46036.794444444444</v>
          </cell>
          <cell r="H29454">
            <v>46050.427777777775</v>
          </cell>
        </row>
        <row r="29455">
          <cell r="A29455" t="str">
            <v>UCW-24963</v>
          </cell>
          <cell r="B29455" t="str">
            <v>Error_LoveChild Masaba Nazar Na Lage Kajal Coal Black - Grammage Change</v>
          </cell>
          <cell r="C29455" t="str">
            <v>CLOSED</v>
          </cell>
          <cell r="D29455" t="str">
            <v>Medium</v>
          </cell>
          <cell r="E29455" t="str">
            <v>netscribes</v>
          </cell>
          <cell r="F29455" t="str">
            <v>Simi Raichel Zachariah</v>
          </cell>
          <cell r="G29455">
            <v>46036.786805555559</v>
          </cell>
          <cell r="H29455">
            <v>46042.438888888886</v>
          </cell>
        </row>
        <row r="29456">
          <cell r="A29456" t="str">
            <v>UCW-24960</v>
          </cell>
          <cell r="B29456" t="str">
            <v>Onboarding Brand on Tata Cliq_RASASI</v>
          </cell>
          <cell r="C29456" t="str">
            <v>CLOSED</v>
          </cell>
          <cell r="D29456" t="str">
            <v>Medium</v>
          </cell>
          <cell r="E29456" t="str">
            <v>netscribes</v>
          </cell>
          <cell r="F29456" t="str">
            <v>Simi Raichel Zachariah</v>
          </cell>
          <cell r="G29456">
            <v>46036.773611111108</v>
          </cell>
          <cell r="H29456">
            <v>46043.510416666664</v>
          </cell>
        </row>
        <row r="29457">
          <cell r="A29457" t="str">
            <v>UCW-24959</v>
          </cell>
          <cell r="B29457" t="str">
            <v>ENRICH_Request to Update Listing Images</v>
          </cell>
          <cell r="C29457" t="str">
            <v>CLOSED</v>
          </cell>
          <cell r="D29457" t="str">
            <v>Medium</v>
          </cell>
          <cell r="E29457" t="str">
            <v>netscribes</v>
          </cell>
          <cell r="F29457" t="str">
            <v>Mohd Tahir Shaikh</v>
          </cell>
          <cell r="G29457">
            <v>46036.767361111109</v>
          </cell>
          <cell r="H29457">
            <v>46044.435416666667</v>
          </cell>
        </row>
        <row r="29458">
          <cell r="A29458" t="str">
            <v>UCW-24956</v>
          </cell>
          <cell r="B29458" t="str">
            <v>Dual Listing | Enable Sell Now - Request for BB stock</v>
          </cell>
          <cell r="C29458" t="str">
            <v>CLOSED</v>
          </cell>
          <cell r="D29458" t="str">
            <v>Medium</v>
          </cell>
          <cell r="E29458" t="str">
            <v>netscribes</v>
          </cell>
          <cell r="F29458" t="str">
            <v>Shraddha Dighe</v>
          </cell>
          <cell r="G29458">
            <v>46036.757638888892</v>
          </cell>
          <cell r="H29458">
            <v>46043.51458333333</v>
          </cell>
        </row>
        <row r="29459">
          <cell r="A29459" t="str">
            <v>UCW-24930</v>
          </cell>
          <cell r="B29459" t="str">
            <v xml:space="preserve">Enrich_Update listing images </v>
          </cell>
          <cell r="C29459" t="str">
            <v>CLOSED</v>
          </cell>
          <cell r="D29459" t="str">
            <v>Medium</v>
          </cell>
          <cell r="E29459" t="str">
            <v>netscribes</v>
          </cell>
          <cell r="F29459" t="str">
            <v>Shraddha Dighe</v>
          </cell>
          <cell r="G29459">
            <v>46036.640972222223</v>
          </cell>
          <cell r="H29459">
            <v>46041.71875</v>
          </cell>
        </row>
        <row r="29460">
          <cell r="A29460" t="str">
            <v>UCW-24928</v>
          </cell>
          <cell r="B29460" t="str">
            <v>CLINIQUE | NPL Listing | 10th Jan</v>
          </cell>
          <cell r="C29460" t="str">
            <v>CLOSED Due to Inactive/Insufficient Information</v>
          </cell>
          <cell r="D29460" t="str">
            <v>Medium</v>
          </cell>
          <cell r="E29460" t="str">
            <v>netscribes</v>
          </cell>
          <cell r="F29460" t="str">
            <v>Shraddha Dighe</v>
          </cell>
          <cell r="G29460">
            <v>46036.636111111111</v>
          </cell>
          <cell r="H29460">
            <v>46049.484722222223</v>
          </cell>
        </row>
        <row r="29461">
          <cell r="A29461" t="str">
            <v>UCW-24924</v>
          </cell>
          <cell r="B29461" t="str">
            <v>Estee Lauder - OR - 12th Jan</v>
          </cell>
          <cell r="C29461" t="str">
            <v>CLOSED</v>
          </cell>
          <cell r="D29461" t="str">
            <v>Medium</v>
          </cell>
          <cell r="E29461" t="str">
            <v>netscribes</v>
          </cell>
          <cell r="F29461" t="str">
            <v>Shraddha Dighe</v>
          </cell>
          <cell r="G29461">
            <v>46036.627083333333</v>
          </cell>
          <cell r="H29461">
            <v>46039.686805555553</v>
          </cell>
        </row>
        <row r="29462">
          <cell r="A29462" t="str">
            <v>UCW-24906</v>
          </cell>
          <cell r="B29462" t="str">
            <v>Spring Soul - 129014 - Velvet Collection - 5th January'26</v>
          </cell>
          <cell r="C29462" t="str">
            <v>CLOSED</v>
          </cell>
          <cell r="D29462" t="str">
            <v>Medium</v>
          </cell>
          <cell r="E29462" t="str">
            <v>netscribes</v>
          </cell>
          <cell r="F29462" t="str">
            <v>Shraddha Dighe</v>
          </cell>
          <cell r="G29462">
            <v>46036.539583333331</v>
          </cell>
          <cell r="H29462">
            <v>46037.599999999999</v>
          </cell>
        </row>
        <row r="29463">
          <cell r="A29463" t="str">
            <v>UCW-24892</v>
          </cell>
          <cell r="B29463" t="str">
            <v>ERROR_125196-SINOIDAWH_Hugo Boss_Watches_02 options_03rd Jan 2026_NC</v>
          </cell>
          <cell r="C29463" t="str">
            <v>CLOSED</v>
          </cell>
          <cell r="D29463" t="str">
            <v>Medium</v>
          </cell>
          <cell r="E29463" t="str">
            <v>netscribes</v>
          </cell>
          <cell r="F29463" t="str">
            <v>Sushma Ram</v>
          </cell>
          <cell r="G29463">
            <v>46035.827777777777</v>
          </cell>
          <cell r="H29463">
            <v>46039.489583333336</v>
          </cell>
        </row>
        <row r="29464">
          <cell r="A29464" t="str">
            <v>UCW-24861</v>
          </cell>
          <cell r="B29464" t="str">
            <v>Error_Lead Image Issue (New Listings) - FAE Beauty</v>
          </cell>
          <cell r="C29464" t="str">
            <v>CLOSED</v>
          </cell>
          <cell r="D29464" t="str">
            <v>Medium</v>
          </cell>
          <cell r="E29464" t="str">
            <v>netscribes</v>
          </cell>
          <cell r="F29464" t="str">
            <v>Reagan D’souza</v>
          </cell>
          <cell r="G29464">
            <v>46035.615972222222</v>
          </cell>
          <cell r="H29464">
            <v>46041.444444444445</v>
          </cell>
        </row>
        <row r="29465">
          <cell r="A29465" t="str">
            <v>UCW-24858</v>
          </cell>
          <cell r="B29465" t="str">
            <v>Chopraa  naviin sent you L TEX D'LORZERI 6 via WeTransfer</v>
          </cell>
          <cell r="C29465" t="str">
            <v>CLOSED</v>
          </cell>
          <cell r="D29465" t="str">
            <v>Medium</v>
          </cell>
          <cell r="E29465" t="str">
            <v>netscribes</v>
          </cell>
          <cell r="F29465" t="str">
            <v>netscribes</v>
          </cell>
          <cell r="G29465">
            <v>46035.607638888891</v>
          </cell>
          <cell r="H29465">
            <v>46093.670138888891</v>
          </cell>
        </row>
        <row r="29466">
          <cell r="A29466" t="str">
            <v>UCW-24856</v>
          </cell>
          <cell r="B29466" t="str">
            <v>Error_Listing of Kids Bathrobe_NC</v>
          </cell>
          <cell r="C29466" t="str">
            <v>CLOSED</v>
          </cell>
          <cell r="D29466" t="str">
            <v>Medium</v>
          </cell>
          <cell r="E29466" t="str">
            <v>netscribes</v>
          </cell>
          <cell r="F29466" t="str">
            <v>Reagan D’souza</v>
          </cell>
          <cell r="G29466">
            <v>46035.581250000003</v>
          </cell>
          <cell r="H29466">
            <v>46053.570138888892</v>
          </cell>
        </row>
        <row r="29467">
          <cell r="A29467" t="str">
            <v>UCW-24835</v>
          </cell>
          <cell r="B29467" t="str">
            <v>Partnership Opportunity: Featuring Manetain — India’s Leading Curly Hair Care Brand on TATACLIQ.COM</v>
          </cell>
          <cell r="C29467" t="str">
            <v>CLOSED</v>
          </cell>
          <cell r="D29467" t="str">
            <v>Medium</v>
          </cell>
          <cell r="E29467" t="str">
            <v>netscribes</v>
          </cell>
          <cell r="F29467" t="str">
            <v>Shraddha Dighe</v>
          </cell>
          <cell r="G29467">
            <v>46034.716666666667</v>
          </cell>
          <cell r="H29467">
            <v>46039.70208333333</v>
          </cell>
        </row>
        <row r="29468">
          <cell r="A29468" t="str">
            <v>UCW-24834</v>
          </cell>
          <cell r="B29468" t="str">
            <v>Enrich_Pilgrim&lt;&gt;Tata Cliq: Image Update</v>
          </cell>
          <cell r="C29468" t="str">
            <v>CLOSED</v>
          </cell>
          <cell r="D29468" t="str">
            <v>Medium</v>
          </cell>
          <cell r="E29468" t="str">
            <v>netscribes</v>
          </cell>
          <cell r="F29468" t="str">
            <v>Shraddha Dighe</v>
          </cell>
          <cell r="G29468">
            <v>46034.710416666669</v>
          </cell>
          <cell r="H29468">
            <v>46055.759722222225</v>
          </cell>
        </row>
        <row r="29469">
          <cell r="A29469" t="str">
            <v>UCW-24831</v>
          </cell>
          <cell r="B29469" t="str">
            <v>CLONE - ABH - NPL 1812</v>
          </cell>
          <cell r="C29469" t="str">
            <v>CLOSED</v>
          </cell>
          <cell r="D29469" t="str">
            <v>Medium</v>
          </cell>
          <cell r="E29469" t="str">
            <v>netscribes</v>
          </cell>
          <cell r="F29469" t="str">
            <v>Shraddha Dighe</v>
          </cell>
          <cell r="G29469">
            <v>46034.690972222219</v>
          </cell>
          <cell r="H29469">
            <v>46036.527777777781</v>
          </cell>
        </row>
        <row r="29470">
          <cell r="A29470" t="str">
            <v>UCW-24828</v>
          </cell>
          <cell r="B29470" t="str">
            <v>Enrich_MNY | Serum Lipstick listing | TATACLIQ</v>
          </cell>
          <cell r="C29470" t="str">
            <v>CLOSED</v>
          </cell>
          <cell r="D29470" t="str">
            <v>Medium</v>
          </cell>
          <cell r="E29470" t="str">
            <v>netscribes</v>
          </cell>
          <cell r="F29470" t="str">
            <v>Shraddha Dighe</v>
          </cell>
          <cell r="G29470">
            <v>46034.67083333333</v>
          </cell>
          <cell r="H29470">
            <v>46035.467361111114</v>
          </cell>
        </row>
        <row r="29471">
          <cell r="A29471" t="str">
            <v>UCW-24825</v>
          </cell>
          <cell r="B29471" t="str">
            <v>Libas Apparel 127532 02-01-2026 (SIZE ADDITION)</v>
          </cell>
          <cell r="C29471" t="str">
            <v>CLOSED</v>
          </cell>
          <cell r="D29471" t="str">
            <v>Medium</v>
          </cell>
          <cell r="E29471" t="str">
            <v>netscribes</v>
          </cell>
          <cell r="F29471" t="str">
            <v>netscribes</v>
          </cell>
          <cell r="G29471">
            <v>46034.652083333334</v>
          </cell>
          <cell r="H29471">
            <v>46093.67083333333</v>
          </cell>
        </row>
        <row r="29472">
          <cell r="A29472" t="str">
            <v>UCW-24821</v>
          </cell>
          <cell r="B29472" t="str">
            <v>Need to update images_29th Dec</v>
          </cell>
          <cell r="C29472" t="str">
            <v>CLOSED Due to Inactive/Insufficient Information</v>
          </cell>
          <cell r="D29472" t="str">
            <v>Medium</v>
          </cell>
          <cell r="E29472" t="str">
            <v>netscribes</v>
          </cell>
          <cell r="F29472" t="str">
            <v>netscribes</v>
          </cell>
          <cell r="G29472">
            <v>46034.631944444445</v>
          </cell>
          <cell r="H29472">
            <v>46093.671527777777</v>
          </cell>
        </row>
        <row r="29473">
          <cell r="A29473" t="str">
            <v>UCW-24818</v>
          </cell>
          <cell r="B29473" t="str">
            <v>Puma New mapping sheet (Jan-2026)</v>
          </cell>
          <cell r="C29473" t="str">
            <v>CLOSED Due to Inactive/Insufficient Information</v>
          </cell>
          <cell r="D29473" t="str">
            <v>Medium</v>
          </cell>
          <cell r="E29473" t="str">
            <v>netscribes</v>
          </cell>
          <cell r="F29473" t="str">
            <v>netscribes</v>
          </cell>
          <cell r="G29473">
            <v>46034.578472222223</v>
          </cell>
          <cell r="H29473">
            <v>46093.672222222223</v>
          </cell>
        </row>
        <row r="29474">
          <cell r="A29474" t="str">
            <v>UCW-24817</v>
          </cell>
          <cell r="B29474" t="str">
            <v>Content Sheet and Image Link | Royal Enfield | 14 products | Tata Cliq | 1257587047</v>
          </cell>
          <cell r="C29474" t="str">
            <v>CLOSED</v>
          </cell>
          <cell r="D29474" t="str">
            <v>Medium</v>
          </cell>
          <cell r="E29474" t="str">
            <v>netscribes</v>
          </cell>
          <cell r="F29474" t="str">
            <v>netscribes</v>
          </cell>
          <cell r="G29474">
            <v>46034.570833333331</v>
          </cell>
          <cell r="H29474">
            <v>46093.67291666667</v>
          </cell>
        </row>
        <row r="29475">
          <cell r="A29475" t="str">
            <v>UCW-24812</v>
          </cell>
          <cell r="B29475" t="str">
            <v>CLONE - Clone - Tata Cliq Luxury - New listing - Evelom Cleansing Oil (MDB)</v>
          </cell>
          <cell r="C29475" t="str">
            <v>CLOSED</v>
          </cell>
          <cell r="D29475" t="str">
            <v>Medium</v>
          </cell>
          <cell r="E29475" t="str">
            <v>netscribes</v>
          </cell>
          <cell r="F29475" t="str">
            <v>Shraddha Dighe</v>
          </cell>
          <cell r="G29475">
            <v>46034.52847222222</v>
          </cell>
          <cell r="H29475">
            <v>46039.544444444444</v>
          </cell>
        </row>
        <row r="29476">
          <cell r="A29476" t="str">
            <v>UCW-24811</v>
          </cell>
          <cell r="B29476" t="str">
            <v>Error_TataCliq New Listings 26/12/2025_NC</v>
          </cell>
          <cell r="C29476" t="str">
            <v>CLOSED</v>
          </cell>
          <cell r="D29476" t="str">
            <v>Medium</v>
          </cell>
          <cell r="E29476" t="str">
            <v>netscribes</v>
          </cell>
          <cell r="F29476" t="str">
            <v>Mohd Tahir Shaikh</v>
          </cell>
          <cell r="G29476">
            <v>46034.526388888888</v>
          </cell>
          <cell r="H29476">
            <v>46049.519444444442</v>
          </cell>
        </row>
        <row r="29477">
          <cell r="A29477" t="str">
            <v>UCW-24809</v>
          </cell>
          <cell r="B29477" t="str">
            <v>Content Sheet and Image Link | Navyasa by liva | 24 products | Tata Cliq | 1260252903</v>
          </cell>
          <cell r="C29477" t="str">
            <v>CLOSED</v>
          </cell>
          <cell r="D29477" t="str">
            <v>Medium</v>
          </cell>
          <cell r="E29477" t="str">
            <v>netscribes</v>
          </cell>
          <cell r="F29477" t="str">
            <v>Mohd Tahir Shaikh</v>
          </cell>
          <cell r="G29477">
            <v>46034.506944444445</v>
          </cell>
          <cell r="H29477">
            <v>46039.544444444444</v>
          </cell>
        </row>
        <row r="29478">
          <cell r="A29478" t="str">
            <v>UCW-24807</v>
          </cell>
          <cell r="B29478" t="str">
            <v>Kids Nighsuits &amp; Winter Jackets- Little Surprise Box</v>
          </cell>
          <cell r="C29478" t="str">
            <v>CLOSED</v>
          </cell>
          <cell r="D29478" t="str">
            <v>Medium</v>
          </cell>
          <cell r="E29478" t="str">
            <v>netscribes</v>
          </cell>
          <cell r="F29478" t="str">
            <v>Mohd Tahir Shaikh</v>
          </cell>
          <cell r="G29478">
            <v>46034.499305555553</v>
          </cell>
          <cell r="H29478">
            <v>46036.61041666667</v>
          </cell>
        </row>
        <row r="29479">
          <cell r="A29479" t="str">
            <v>UCW-24804</v>
          </cell>
          <cell r="B29479" t="str">
            <v>Lela - Cataloging</v>
          </cell>
          <cell r="C29479" t="str">
            <v>CLOSED</v>
          </cell>
          <cell r="D29479" t="str">
            <v>Medium</v>
          </cell>
          <cell r="E29479" t="str">
            <v>netscribes</v>
          </cell>
          <cell r="F29479" t="str">
            <v>Mohd Tahir Shaikh</v>
          </cell>
          <cell r="G29479">
            <v>46034.482638888891</v>
          </cell>
          <cell r="H29479">
            <v>46039.546527777777</v>
          </cell>
        </row>
        <row r="29480">
          <cell r="A29480" t="str">
            <v>UCW-24787</v>
          </cell>
          <cell r="B29480" t="str">
            <v>Tata Cliq-Multi Brand-Men's Apparel 31-12-2025</v>
          </cell>
          <cell r="C29480" t="str">
            <v>CLOSED</v>
          </cell>
          <cell r="D29480" t="str">
            <v>Medium</v>
          </cell>
          <cell r="E29480" t="str">
            <v>netscribes</v>
          </cell>
          <cell r="F29480" t="str">
            <v>netscribes</v>
          </cell>
          <cell r="G29480">
            <v>46032.759722222225</v>
          </cell>
          <cell r="H29480">
            <v>46039.699305555558</v>
          </cell>
        </row>
        <row r="29481">
          <cell r="A29481" t="str">
            <v>UCW-24784</v>
          </cell>
          <cell r="B29481" t="str">
            <v>ENRICH_Request To Image Change - Reshoot 2 styles</v>
          </cell>
          <cell r="C29481" t="str">
            <v>CLOSED</v>
          </cell>
          <cell r="D29481" t="str">
            <v>Medium</v>
          </cell>
          <cell r="E29481" t="str">
            <v>netscribes</v>
          </cell>
          <cell r="F29481" t="str">
            <v>Mohd Tahir Shaikh</v>
          </cell>
          <cell r="G29481">
            <v>46031.818055555559</v>
          </cell>
          <cell r="H29481">
            <v>46039.698611111111</v>
          </cell>
        </row>
        <row r="29482">
          <cell r="A29482" t="str">
            <v>UCW-24783</v>
          </cell>
          <cell r="B29482" t="str">
            <v>Libas Apparel 127532 02-01-2026 (SIZE ADDITION)</v>
          </cell>
          <cell r="C29482" t="str">
            <v>CLOSED</v>
          </cell>
          <cell r="D29482" t="str">
            <v>Medium</v>
          </cell>
          <cell r="E29482" t="str">
            <v>netscribes</v>
          </cell>
          <cell r="F29482" t="str">
            <v>Mohd Tahir Shaikh</v>
          </cell>
          <cell r="G29482">
            <v>46031.813888888886</v>
          </cell>
          <cell r="H29482">
            <v>46034.604166666664</v>
          </cell>
        </row>
        <row r="29483">
          <cell r="A29483" t="str">
            <v>UCW-24778</v>
          </cell>
          <cell r="B29483" t="str">
            <v>CLONE - Tatacliq Home Templates-29-09-2025</v>
          </cell>
          <cell r="C29483" t="str">
            <v>CLOSED</v>
          </cell>
          <cell r="D29483" t="str">
            <v>Medium</v>
          </cell>
          <cell r="E29483" t="str">
            <v>netscribes</v>
          </cell>
          <cell r="F29483" t="str">
            <v>Mohd Tahir Shaikh</v>
          </cell>
          <cell r="G29483">
            <v>46031.790277777778</v>
          </cell>
          <cell r="H29483">
            <v>46034.579861111109</v>
          </cell>
        </row>
        <row r="29484">
          <cell r="A29484" t="str">
            <v>UCW-24776</v>
          </cell>
          <cell r="B29484" t="str">
            <v>ENRICH_Urgent- 2 Article Image Update- Addias</v>
          </cell>
          <cell r="C29484" t="str">
            <v>CLOSED</v>
          </cell>
          <cell r="D29484" t="str">
            <v>Medium</v>
          </cell>
          <cell r="E29484" t="str">
            <v>netscribes</v>
          </cell>
          <cell r="F29484" t="str">
            <v>Mohd Tahir Shaikh</v>
          </cell>
          <cell r="G29484">
            <v>46031.782638888886</v>
          </cell>
          <cell r="H29484">
            <v>46039.698611111111</v>
          </cell>
        </row>
        <row r="29485">
          <cell r="A29485" t="str">
            <v>UCW-24775</v>
          </cell>
          <cell r="B29485" t="str">
            <v>22319_Bestseller Box - Tata</v>
          </cell>
          <cell r="C29485" t="str">
            <v>CLOSED</v>
          </cell>
          <cell r="D29485" t="str">
            <v>Medium</v>
          </cell>
          <cell r="E29485" t="str">
            <v>netscribes</v>
          </cell>
          <cell r="F29485" t="str">
            <v>Shraddha Dighe</v>
          </cell>
          <cell r="G29485">
            <v>46031.77847222222</v>
          </cell>
          <cell r="H29485">
            <v>46039.546527777777</v>
          </cell>
        </row>
        <row r="29486">
          <cell r="A29486" t="str">
            <v>UCW-24769</v>
          </cell>
          <cell r="B29486" t="str">
            <v>New listing_Tatacliq</v>
          </cell>
          <cell r="C29486" t="str">
            <v>CLOSED</v>
          </cell>
          <cell r="D29486" t="str">
            <v>Medium</v>
          </cell>
          <cell r="E29486" t="str">
            <v>netscribes</v>
          </cell>
          <cell r="F29486" t="str">
            <v>Shraddha Dighe</v>
          </cell>
          <cell r="G29486">
            <v>46031.761805555558</v>
          </cell>
          <cell r="H29486">
            <v>46037.535416666666</v>
          </cell>
        </row>
        <row r="29487">
          <cell r="A29487" t="str">
            <v>UCW-24752</v>
          </cell>
          <cell r="B29487" t="str">
            <v>Bobbi Brown - Platform Addition - 6th Jan</v>
          </cell>
          <cell r="C29487" t="str">
            <v>CLOSED</v>
          </cell>
          <cell r="D29487" t="str">
            <v>Medium</v>
          </cell>
          <cell r="E29487" t="str">
            <v>netscribes</v>
          </cell>
          <cell r="F29487" t="str">
            <v>Shraddha Dighe</v>
          </cell>
          <cell r="G29487">
            <v>46031.636111111111</v>
          </cell>
          <cell r="H29487">
            <v>46049.512499999997</v>
          </cell>
        </row>
        <row r="29488">
          <cell r="A29488" t="str">
            <v>UCW-24749</v>
          </cell>
          <cell r="B29488" t="str">
            <v>Enrich_Title Update Request for Attars – Ajmal &amp; Sons</v>
          </cell>
          <cell r="C29488" t="str">
            <v>CLOSED</v>
          </cell>
          <cell r="D29488" t="str">
            <v>Medium</v>
          </cell>
          <cell r="E29488" t="str">
            <v>netscribes</v>
          </cell>
          <cell r="F29488" t="str">
            <v>Shraddha Dighe</v>
          </cell>
          <cell r="G29488">
            <v>46031.591666666667</v>
          </cell>
          <cell r="H29488">
            <v>46039.697916666664</v>
          </cell>
        </row>
        <row r="29489">
          <cell r="A29489" t="str">
            <v>UCW-24744</v>
          </cell>
          <cell r="B29489" t="str">
            <v>ERROR_ENRICH_M&amp;S Size to be added (Pending 1)_NC</v>
          </cell>
          <cell r="C29489" t="str">
            <v>CLOSED</v>
          </cell>
          <cell r="D29489" t="str">
            <v>Medium</v>
          </cell>
          <cell r="E29489" t="str">
            <v>netscribes</v>
          </cell>
          <cell r="F29489" t="str">
            <v>Shraddha Dighe</v>
          </cell>
          <cell r="G29489">
            <v>46031.585416666669</v>
          </cell>
          <cell r="H29489">
            <v>46093.673611111109</v>
          </cell>
        </row>
        <row r="29490">
          <cell r="A29490" t="str">
            <v>UCW-24739</v>
          </cell>
          <cell r="B29490" t="str">
            <v>Tata Cliq (Dec) - New Product Listing - Slot 3 Jan</v>
          </cell>
          <cell r="C29490" t="str">
            <v>CLOSED</v>
          </cell>
          <cell r="D29490" t="str">
            <v>Medium</v>
          </cell>
          <cell r="E29490" t="str">
            <v>netscribes</v>
          </cell>
          <cell r="F29490" t="str">
            <v>Shraddha Dighe</v>
          </cell>
          <cell r="G29490">
            <v>46031.532638888886</v>
          </cell>
          <cell r="H29490">
            <v>46038.57916666667</v>
          </cell>
        </row>
        <row r="29491">
          <cell r="A29491" t="str">
            <v>UCW-24721</v>
          </cell>
          <cell r="B29491" t="str">
            <v>Pantaloons/Men's wear/apparel/New Listing/SKU 973/Options 189| 7th Jan'2026</v>
          </cell>
          <cell r="C29491" t="str">
            <v>CLOSED</v>
          </cell>
          <cell r="D29491" t="str">
            <v>Medium</v>
          </cell>
          <cell r="E29491" t="str">
            <v>netscribes</v>
          </cell>
          <cell r="F29491" t="str">
            <v>Simi Raichel Zachariah</v>
          </cell>
          <cell r="G29491">
            <v>46031.469444444447</v>
          </cell>
          <cell r="H29491">
            <v>46104.477777777778</v>
          </cell>
        </row>
        <row r="29492">
          <cell r="A29492" t="str">
            <v>UCW-24720</v>
          </cell>
          <cell r="B29492" t="str">
            <v>CK DAV MJ - 6 STD - New Listing - TATA - 22/12/25</v>
          </cell>
          <cell r="C29492" t="str">
            <v>CLOSED</v>
          </cell>
          <cell r="D29492" t="str">
            <v>Medium</v>
          </cell>
          <cell r="E29492" t="str">
            <v>netscribes</v>
          </cell>
          <cell r="F29492" t="str">
            <v>Shraddha Dighe</v>
          </cell>
          <cell r="G29492">
            <v>46031.465277777781</v>
          </cell>
          <cell r="H29492">
            <v>46039.684027777781</v>
          </cell>
        </row>
        <row r="29493">
          <cell r="A29493" t="str">
            <v>UCW-24717</v>
          </cell>
          <cell r="B29493" t="str">
            <v>Request for Upload of 176 Articles Shared via Excel Sheet</v>
          </cell>
          <cell r="C29493" t="str">
            <v>CLOSED</v>
          </cell>
          <cell r="D29493" t="str">
            <v>Medium</v>
          </cell>
          <cell r="E29493" t="str">
            <v>netscribes</v>
          </cell>
          <cell r="F29493" t="str">
            <v>Mohd Tahir Shaikh</v>
          </cell>
          <cell r="G29493">
            <v>46031.459027777775</v>
          </cell>
          <cell r="H29493">
            <v>46050.488194444442</v>
          </cell>
        </row>
        <row r="29494">
          <cell r="A29494" t="str">
            <v>UCW-24710</v>
          </cell>
          <cell r="B29494" t="str">
            <v>Enrich_Titan x Tatacliq Skinn Gift pack Image Update</v>
          </cell>
          <cell r="C29494" t="str">
            <v>CLOSED</v>
          </cell>
          <cell r="D29494" t="str">
            <v>Medium</v>
          </cell>
          <cell r="E29494" t="str">
            <v>netscribes</v>
          </cell>
          <cell r="F29494" t="str">
            <v>Shraddha Dighe</v>
          </cell>
          <cell r="G29494">
            <v>46030.760416666664</v>
          </cell>
          <cell r="H29494">
            <v>46039.697222222225</v>
          </cell>
        </row>
        <row r="29495">
          <cell r="A29495" t="str">
            <v>UCW-24707</v>
          </cell>
          <cell r="B29495" t="str">
            <v>White seed new ranges listing details</v>
          </cell>
          <cell r="C29495" t="str">
            <v>CLOSED</v>
          </cell>
          <cell r="D29495" t="str">
            <v>Medium</v>
          </cell>
          <cell r="E29495" t="str">
            <v>netscribes</v>
          </cell>
          <cell r="F29495" t="str">
            <v>Shraddha Dighe</v>
          </cell>
          <cell r="G29495">
            <v>46030.755555555559</v>
          </cell>
          <cell r="H29495">
            <v>46034.54583333333</v>
          </cell>
        </row>
        <row r="29496">
          <cell r="A29496" t="str">
            <v>UCW-24706</v>
          </cell>
          <cell r="B29496" t="str">
            <v>WishCare || New Listings Data</v>
          </cell>
          <cell r="C29496" t="str">
            <v>CLOSED</v>
          </cell>
          <cell r="D29496" t="str">
            <v>Medium</v>
          </cell>
          <cell r="E29496" t="str">
            <v>netscribes</v>
          </cell>
          <cell r="F29496" t="str">
            <v>Shraddha Dighe</v>
          </cell>
          <cell r="G29496">
            <v>46030.748611111114</v>
          </cell>
          <cell r="H29496">
            <v>46039.549305555556</v>
          </cell>
        </row>
        <row r="29497">
          <cell r="A29497" t="str">
            <v>UCW-24705</v>
          </cell>
          <cell r="B29497" t="str">
            <v>ERROR_Pediteq – New Brand – Catalogue listing_NC</v>
          </cell>
          <cell r="C29497" t="str">
            <v>CLOSED</v>
          </cell>
          <cell r="D29497" t="str">
            <v>Medium</v>
          </cell>
          <cell r="E29497" t="str">
            <v>netscribes</v>
          </cell>
          <cell r="F29497" t="str">
            <v>Mohd Tahir Shaikh</v>
          </cell>
          <cell r="G29497">
            <v>46030.746527777781</v>
          </cell>
          <cell r="H29497">
            <v>46039.697222222225</v>
          </cell>
        </row>
        <row r="29498">
          <cell r="A29498" t="str">
            <v>UCW-24704</v>
          </cell>
          <cell r="B29498" t="str">
            <v>22180_Soap_Sandalwood &amp; Turmeric - GWP (Tata)</v>
          </cell>
          <cell r="C29498" t="str">
            <v>CLOSED</v>
          </cell>
          <cell r="D29498" t="str">
            <v>Medium</v>
          </cell>
          <cell r="E29498" t="str">
            <v>netscribes</v>
          </cell>
          <cell r="F29498" t="str">
            <v>Shraddha Dighe</v>
          </cell>
          <cell r="G29498">
            <v>46030.745138888888</v>
          </cell>
          <cell r="H29498">
            <v>46035.566666666666</v>
          </cell>
        </row>
        <row r="29499">
          <cell r="A29499" t="str">
            <v>UCW-24703</v>
          </cell>
          <cell r="B29499" t="str">
            <v>Jockey + Apparel Kids + 100121</v>
          </cell>
          <cell r="C29499" t="str">
            <v>CLOSED</v>
          </cell>
          <cell r="D29499" t="str">
            <v>Medium</v>
          </cell>
          <cell r="E29499" t="str">
            <v>netscribes</v>
          </cell>
          <cell r="F29499" t="str">
            <v>Mohd Tahir Shaikh</v>
          </cell>
          <cell r="G29499">
            <v>46030.741666666669</v>
          </cell>
          <cell r="H29499">
            <v>46032.680555555555</v>
          </cell>
        </row>
        <row r="29500">
          <cell r="A29500" t="str">
            <v>UCW-24702</v>
          </cell>
          <cell r="B29500" t="str">
            <v>Error_Kipsta by Decathlon - Twice Wrong Product Dispatched - Andon Cord_NC</v>
          </cell>
          <cell r="C29500" t="str">
            <v>CLOSED</v>
          </cell>
          <cell r="D29500" t="str">
            <v>Medium</v>
          </cell>
          <cell r="E29500" t="str">
            <v>Chirag Dubal</v>
          </cell>
          <cell r="F29500" t="str">
            <v>Reagan D’souza</v>
          </cell>
          <cell r="G29500">
            <v>46030.734027777777</v>
          </cell>
          <cell r="H29500">
            <v>46031.473611111112</v>
          </cell>
        </row>
        <row r="29501">
          <cell r="A29501" t="str">
            <v>UCW-24701</v>
          </cell>
          <cell r="B29501" t="str">
            <v>M&amp;S missing sizes 2nd lot</v>
          </cell>
          <cell r="C29501" t="str">
            <v>CLOSED</v>
          </cell>
          <cell r="D29501" t="str">
            <v>Medium</v>
          </cell>
          <cell r="E29501" t="str">
            <v>netscribes</v>
          </cell>
          <cell r="F29501" t="str">
            <v>Mohd Tahir Shaikh</v>
          </cell>
          <cell r="G29501">
            <v>46030.730555555558</v>
          </cell>
          <cell r="H29501">
            <v>46039.695833333331</v>
          </cell>
        </row>
        <row r="29502">
          <cell r="A29502" t="str">
            <v>UCW-24700</v>
          </cell>
          <cell r="B29502" t="str">
            <v>Error_Quechua by Decathlon - Wrong Product - Andon Cord_NC</v>
          </cell>
          <cell r="C29502" t="str">
            <v>CLOSED</v>
          </cell>
          <cell r="D29502" t="str">
            <v>Medium</v>
          </cell>
          <cell r="E29502" t="str">
            <v>Chirag Dubal</v>
          </cell>
          <cell r="F29502" t="str">
            <v>Reagan D’souza</v>
          </cell>
          <cell r="G29502">
            <v>46030.729861111111</v>
          </cell>
          <cell r="H29502">
            <v>46031.48333333333</v>
          </cell>
        </row>
        <row r="29503">
          <cell r="A29503" t="str">
            <v>UCW-24698</v>
          </cell>
          <cell r="B29503" t="str">
            <v>Enrich_PDP images update</v>
          </cell>
          <cell r="C29503" t="str">
            <v>CLOSED</v>
          </cell>
          <cell r="D29503" t="str">
            <v>Medium</v>
          </cell>
          <cell r="E29503" t="str">
            <v>netscribes</v>
          </cell>
          <cell r="F29503" t="str">
            <v>Shraddha Dighe</v>
          </cell>
          <cell r="G29503">
            <v>46030.710416666669</v>
          </cell>
          <cell r="H29503">
            <v>46039.695138888892</v>
          </cell>
        </row>
        <row r="29504">
          <cell r="A29504" t="str">
            <v>UCW-24696</v>
          </cell>
          <cell r="B29504" t="str">
            <v>Error_TataCliq X Bewakoof II Mens Wear II 10-October-2025_NC</v>
          </cell>
          <cell r="C29504" t="str">
            <v>CLOSED</v>
          </cell>
          <cell r="D29504" t="str">
            <v>Medium</v>
          </cell>
          <cell r="E29504" t="str">
            <v>netscribes</v>
          </cell>
          <cell r="F29504" t="str">
            <v>Reagan D’souza</v>
          </cell>
          <cell r="G29504">
            <v>46030.70416666667</v>
          </cell>
          <cell r="H29504">
            <v>46035.724305555559</v>
          </cell>
        </row>
        <row r="29505">
          <cell r="A29505" t="str">
            <v>UCW-24692</v>
          </cell>
          <cell r="B29505" t="str">
            <v>CLONE - Kindlife x Tata CLiQ | Biore Listing details required</v>
          </cell>
          <cell r="C29505" t="str">
            <v>CLOSED Due to Inactive/Insufficient Information</v>
          </cell>
          <cell r="D29505" t="str">
            <v>Medium</v>
          </cell>
          <cell r="E29505" t="str">
            <v>netscribes</v>
          </cell>
          <cell r="F29505" t="str">
            <v>Shraddha Dighe</v>
          </cell>
          <cell r="G29505">
            <v>46030.694444444445</v>
          </cell>
          <cell r="H29505">
            <v>46030.701388888891</v>
          </cell>
        </row>
        <row r="29506">
          <cell r="A29506" t="str">
            <v>UCW-24691</v>
          </cell>
          <cell r="B29506" t="str">
            <v>Clone - Kindlife x Tata CLiQ | Biore Listing details required</v>
          </cell>
          <cell r="C29506" t="str">
            <v>CLOSED</v>
          </cell>
          <cell r="D29506" t="str">
            <v>Medium</v>
          </cell>
          <cell r="E29506" t="str">
            <v>netscribes</v>
          </cell>
          <cell r="F29506" t="str">
            <v>netscribes</v>
          </cell>
          <cell r="G29506">
            <v>46030.689583333333</v>
          </cell>
          <cell r="H29506">
            <v>46034.533333333333</v>
          </cell>
        </row>
        <row r="29507">
          <cell r="A29507" t="str">
            <v>UCW-24690</v>
          </cell>
          <cell r="B29507" t="str">
            <v>CLONE - TATA LID New Launch Jan'26</v>
          </cell>
          <cell r="C29507" t="str">
            <v>CLOSED</v>
          </cell>
          <cell r="D29507" t="str">
            <v>Medium</v>
          </cell>
          <cell r="E29507" t="str">
            <v>netscribes</v>
          </cell>
          <cell r="F29507" t="str">
            <v>netscribes</v>
          </cell>
          <cell r="G29507">
            <v>46030.68472222222</v>
          </cell>
          <cell r="H29507">
            <v>46057.569444444445</v>
          </cell>
        </row>
        <row r="29508">
          <cell r="A29508" t="str">
            <v>UCW-24686</v>
          </cell>
          <cell r="B29508" t="str">
            <v>Tata Cliq-Multi Brand-Men's Apparel 31-12-2025</v>
          </cell>
          <cell r="C29508" t="str">
            <v>CLOSED</v>
          </cell>
          <cell r="D29508" t="str">
            <v>Medium</v>
          </cell>
          <cell r="E29508" t="str">
            <v>netscribes</v>
          </cell>
          <cell r="F29508" t="str">
            <v>Juilee Jadhav</v>
          </cell>
          <cell r="G29508">
            <v>46030.664583333331</v>
          </cell>
          <cell r="H29508">
            <v>46032.675000000003</v>
          </cell>
        </row>
        <row r="29509">
          <cell r="A29509" t="str">
            <v>UCW-24683</v>
          </cell>
          <cell r="B29509" t="str">
            <v>ERROR_Kids Apparel 29-10-2025_NC</v>
          </cell>
          <cell r="C29509" t="str">
            <v>CLOSED</v>
          </cell>
          <cell r="D29509" t="str">
            <v>Medium</v>
          </cell>
          <cell r="E29509" t="str">
            <v>netscribes</v>
          </cell>
          <cell r="F29509" t="str">
            <v>Sushma Ram</v>
          </cell>
          <cell r="G29509">
            <v>46030.652083333334</v>
          </cell>
          <cell r="H29509">
            <v>46059.505555555559</v>
          </cell>
        </row>
        <row r="29510">
          <cell r="A29510" t="str">
            <v>UCW-24682</v>
          </cell>
          <cell r="B29510" t="str">
            <v>OAP | GB Matte Lumi Cream Listing | TATCLIQ</v>
          </cell>
          <cell r="C29510" t="str">
            <v>CLOSED</v>
          </cell>
          <cell r="D29510" t="str">
            <v>Medium</v>
          </cell>
          <cell r="E29510" t="str">
            <v>netscribes</v>
          </cell>
          <cell r="F29510" t="str">
            <v>Shraddha Dighe</v>
          </cell>
          <cell r="G29510">
            <v>46030.651388888888</v>
          </cell>
          <cell r="H29510">
            <v>46039.554166666669</v>
          </cell>
        </row>
        <row r="29511">
          <cell r="A29511" t="str">
            <v>UCW-24678</v>
          </cell>
          <cell r="B29511" t="str">
            <v>ERROR_Hoversoul Content &amp; Image Change 08 Jan 2026</v>
          </cell>
          <cell r="C29511" t="str">
            <v>CLOSED</v>
          </cell>
          <cell r="D29511" t="str">
            <v>Medium</v>
          </cell>
          <cell r="E29511" t="str">
            <v>netscribes</v>
          </cell>
          <cell r="F29511" t="str">
            <v>Mohd Tahir Shaikh</v>
          </cell>
          <cell r="G29511">
            <v>46030.637499999997</v>
          </cell>
          <cell r="H29511">
            <v>46057.48541666667</v>
          </cell>
        </row>
        <row r="29512">
          <cell r="A29512" t="str">
            <v>UCW-24670</v>
          </cell>
          <cell r="B29512" t="str">
            <v>ENRICH_Libas Apparel 127532 07-01-26 (IMAGE REPLACE)</v>
          </cell>
          <cell r="C29512" t="str">
            <v>CLOSED</v>
          </cell>
          <cell r="D29512" t="str">
            <v>Medium</v>
          </cell>
          <cell r="E29512" t="str">
            <v>netscribes</v>
          </cell>
          <cell r="F29512" t="str">
            <v>Mohd Tahir Shaikh</v>
          </cell>
          <cell r="G29512">
            <v>46030.564583333333</v>
          </cell>
          <cell r="H29512">
            <v>46039.693749999999</v>
          </cell>
        </row>
        <row r="29513">
          <cell r="A29513" t="str">
            <v>UCW-24668</v>
          </cell>
          <cell r="B29513" t="str">
            <v xml:space="preserve">Titan x Tata Cliq New Product Listing - Discovery Kit </v>
          </cell>
          <cell r="C29513" t="str">
            <v>CLOSED</v>
          </cell>
          <cell r="D29513" t="str">
            <v>Medium</v>
          </cell>
          <cell r="E29513" t="str">
            <v>netscribes</v>
          </cell>
          <cell r="F29513" t="str">
            <v>Shraddha Dighe</v>
          </cell>
          <cell r="G29513">
            <v>46030.543055555558</v>
          </cell>
          <cell r="H29513">
            <v>46039.700694444444</v>
          </cell>
        </row>
        <row r="29514">
          <cell r="A29514" t="str">
            <v>UCW-24664</v>
          </cell>
          <cell r="B29514" t="str">
            <v>Clone - Beauty - 127348 - E2E - Protouch - 1 Sku - 8 JAN</v>
          </cell>
          <cell r="C29514" t="str">
            <v>CLOSED</v>
          </cell>
          <cell r="D29514" t="str">
            <v>Medium</v>
          </cell>
          <cell r="E29514" t="str">
            <v>netscribes</v>
          </cell>
          <cell r="F29514" t="str">
            <v>netscribes</v>
          </cell>
          <cell r="G29514">
            <v>46030.502083333333</v>
          </cell>
          <cell r="H29514">
            <v>46057.542361111111</v>
          </cell>
        </row>
        <row r="29515">
          <cell r="A29515" t="str">
            <v>UCW-24660</v>
          </cell>
          <cell r="B29515" t="str">
            <v>Clone - Tata Cliq Luxury - New listing - Evelom Cleansing Oil (MDB)</v>
          </cell>
          <cell r="C29515" t="str">
            <v>CLOSED Due to Inactive/Insufficient Information</v>
          </cell>
          <cell r="D29515" t="str">
            <v>Medium</v>
          </cell>
          <cell r="E29515" t="str">
            <v>netscribes</v>
          </cell>
          <cell r="F29515" t="str">
            <v>netscribes</v>
          </cell>
          <cell r="G29515">
            <v>46030.493750000001</v>
          </cell>
          <cell r="H29515">
            <v>46042.761111111111</v>
          </cell>
        </row>
        <row r="29516">
          <cell r="A29516" t="str">
            <v>UCW-24653</v>
          </cell>
          <cell r="B29516" t="str">
            <v>Error_TH - MP - Lot 258_NC</v>
          </cell>
          <cell r="C29516" t="str">
            <v>CLOSED</v>
          </cell>
          <cell r="D29516" t="str">
            <v>Medium</v>
          </cell>
          <cell r="E29516" t="str">
            <v>netscribes</v>
          </cell>
          <cell r="F29516" t="str">
            <v>Reagan D’souza</v>
          </cell>
          <cell r="G29516">
            <v>46030.473611111112</v>
          </cell>
          <cell r="H29516">
            <v>46056.478472222225</v>
          </cell>
        </row>
        <row r="29517">
          <cell r="A29517" t="str">
            <v>UCW-24651</v>
          </cell>
          <cell r="B29517" t="str">
            <v>Error_S&amp;N - Midnight Access : 2nd Dec 25_NC</v>
          </cell>
          <cell r="C29517" t="str">
            <v>CLOSED</v>
          </cell>
          <cell r="D29517" t="str">
            <v>Medium</v>
          </cell>
          <cell r="E29517" t="str">
            <v>Chirag Dubal</v>
          </cell>
          <cell r="F29517" t="str">
            <v>Reagan D’souza</v>
          </cell>
          <cell r="G29517">
            <v>46030.468055555553</v>
          </cell>
          <cell r="H29517">
            <v>46056.677777777775</v>
          </cell>
        </row>
        <row r="29518">
          <cell r="A29518" t="str">
            <v>UCW-24631</v>
          </cell>
          <cell r="B29518" t="str">
            <v>TATA Prada Paradigme 10 ml cataloguing Jan'26</v>
          </cell>
          <cell r="C29518" t="str">
            <v>CLOSED</v>
          </cell>
          <cell r="D29518" t="str">
            <v>Medium</v>
          </cell>
          <cell r="E29518" t="str">
            <v>netscribes</v>
          </cell>
          <cell r="F29518" t="str">
            <v>Shraddha Dighe</v>
          </cell>
          <cell r="G29518">
            <v>46029.772222222222</v>
          </cell>
          <cell r="H29518">
            <v>46031.534722222219</v>
          </cell>
        </row>
        <row r="29519">
          <cell r="A29519" t="str">
            <v>UCW-24630</v>
          </cell>
          <cell r="B29519" t="str">
            <v>Mia Aspire Collections</v>
          </cell>
          <cell r="C29519" t="str">
            <v>CLOSED</v>
          </cell>
          <cell r="D29519" t="str">
            <v>Medium</v>
          </cell>
          <cell r="E29519" t="str">
            <v>netscribes</v>
          </cell>
          <cell r="F29519" t="str">
            <v>Shraddha Dighe</v>
          </cell>
          <cell r="G29519">
            <v>46029.767361111109</v>
          </cell>
          <cell r="H29519">
            <v>46039.563194444447</v>
          </cell>
        </row>
        <row r="29520">
          <cell r="A29520" t="str">
            <v>UCW-24628</v>
          </cell>
          <cell r="B29520" t="str">
            <v>Tata Cliq (Dec) - New Product Listing - Valentine Hampers</v>
          </cell>
          <cell r="C29520" t="str">
            <v>CLOSED</v>
          </cell>
          <cell r="D29520" t="str">
            <v>Medium</v>
          </cell>
          <cell r="E29520" t="str">
            <v>netscribes</v>
          </cell>
          <cell r="F29520" t="str">
            <v>Shraddha Dighe</v>
          </cell>
          <cell r="G29520">
            <v>46029.751388888886</v>
          </cell>
          <cell r="H29520">
            <v>46043.693055555559</v>
          </cell>
        </row>
        <row r="29521">
          <cell r="A29521" t="str">
            <v>UCW-24621</v>
          </cell>
          <cell r="B29521" t="str">
            <v>Enrich_TATACLIQ x O3+ PDP Update 05-01-2026</v>
          </cell>
          <cell r="C29521" t="str">
            <v>CLOSED</v>
          </cell>
          <cell r="D29521" t="str">
            <v>Medium</v>
          </cell>
          <cell r="E29521" t="str">
            <v>netscribes</v>
          </cell>
          <cell r="F29521" t="str">
            <v>Shraddha Dighe</v>
          </cell>
          <cell r="G29521">
            <v>46029.70208333333</v>
          </cell>
          <cell r="H29521">
            <v>46039.693055555559</v>
          </cell>
        </row>
        <row r="29522">
          <cell r="A29522" t="str">
            <v>UCW-24614</v>
          </cell>
          <cell r="B29522" t="str">
            <v>ERROR_Tatacliq.com Image Correction : 6 sku</v>
          </cell>
          <cell r="C29522" t="str">
            <v>CLOSED</v>
          </cell>
          <cell r="D29522" t="str">
            <v>Medium</v>
          </cell>
          <cell r="E29522" t="str">
            <v>netscribes</v>
          </cell>
          <cell r="F29522" t="str">
            <v>Mohd Tahir Shaikh</v>
          </cell>
          <cell r="G29522">
            <v>46029.67291666667</v>
          </cell>
          <cell r="H29522">
            <v>46039.710416666669</v>
          </cell>
        </row>
        <row r="29523">
          <cell r="A29523" t="str">
            <v>UCW-24612</v>
          </cell>
          <cell r="B29523" t="str">
            <v>Friday Launch_26th Dec_Studiowest_35Options</v>
          </cell>
          <cell r="C29523" t="str">
            <v>CLOSED</v>
          </cell>
          <cell r="D29523" t="str">
            <v>Medium</v>
          </cell>
          <cell r="E29523" t="str">
            <v>netscribes</v>
          </cell>
          <cell r="F29523" t="str">
            <v>Shraddha Dighe</v>
          </cell>
          <cell r="G29523">
            <v>46029.65902777778</v>
          </cell>
          <cell r="H29523">
            <v>46039.556944444441</v>
          </cell>
        </row>
        <row r="29524">
          <cell r="A29524" t="str">
            <v>UCW-24610</v>
          </cell>
          <cell r="B29524" t="str">
            <v>Error_Size Chart Missing (New Listings) - House of Chikankari</v>
          </cell>
          <cell r="C29524" t="str">
            <v>CLOSED</v>
          </cell>
          <cell r="D29524" t="str">
            <v>Medium</v>
          </cell>
          <cell r="E29524" t="str">
            <v>Chirag Dubal</v>
          </cell>
          <cell r="F29524" t="str">
            <v>Reagan D’souza</v>
          </cell>
          <cell r="G29524">
            <v>46029.640277777777</v>
          </cell>
          <cell r="H29524">
            <v>46030.478472222225</v>
          </cell>
        </row>
        <row r="29525">
          <cell r="A29525" t="str">
            <v>UCW-24597</v>
          </cell>
          <cell r="B29525" t="str">
            <v>Tatacliq Women Western Wear Template | 4th Nov'2025</v>
          </cell>
          <cell r="C29525" t="str">
            <v>CLOSED</v>
          </cell>
          <cell r="D29525" t="str">
            <v>Medium</v>
          </cell>
          <cell r="E29525" t="str">
            <v>netscribes</v>
          </cell>
          <cell r="F29525" t="str">
            <v>Juilee Jadhav</v>
          </cell>
          <cell r="G29525">
            <v>46029.538194444445</v>
          </cell>
          <cell r="H29525">
            <v>46039.556250000001</v>
          </cell>
        </row>
        <row r="29526">
          <cell r="A29526" t="str">
            <v>UCW-24592</v>
          </cell>
          <cell r="B29526" t="str">
            <v>Tata Cliq Dump file with EAN code for it luggage, JUMP &amp; FT</v>
          </cell>
          <cell r="C29526" t="str">
            <v>CLOSED</v>
          </cell>
          <cell r="D29526" t="str">
            <v>Medium</v>
          </cell>
          <cell r="E29526" t="str">
            <v>netscribes</v>
          </cell>
          <cell r="F29526" t="str">
            <v>Mohd Tahir Shaikh</v>
          </cell>
          <cell r="G29526">
            <v>46029.513888888891</v>
          </cell>
          <cell r="H29526">
            <v>46032.54583333333</v>
          </cell>
        </row>
        <row r="29527">
          <cell r="A29527" t="str">
            <v>UCW-24585</v>
          </cell>
          <cell r="B29527" t="str">
            <v>The Real effect London Catalogue- Dec'25</v>
          </cell>
          <cell r="C29527" t="str">
            <v>CLOSED</v>
          </cell>
          <cell r="D29527" t="str">
            <v>Medium</v>
          </cell>
          <cell r="E29527" t="str">
            <v>netscribes</v>
          </cell>
          <cell r="F29527" t="str">
            <v>Shraddha Dighe</v>
          </cell>
          <cell r="G29527">
            <v>46029.475694444445</v>
          </cell>
          <cell r="H29527">
            <v>46039.699305555558</v>
          </cell>
        </row>
        <row r="29528">
          <cell r="A29528" t="str">
            <v>UCW-24576</v>
          </cell>
          <cell r="B29528" t="str">
            <v>ENRICH_Libas Apparel 127532 02-01-2026 (SIZE CHART IMAGE ADDITION)</v>
          </cell>
          <cell r="C29528" t="str">
            <v>CLOSED Due to Inactive/Insufficient Information</v>
          </cell>
          <cell r="D29528" t="str">
            <v>Medium</v>
          </cell>
          <cell r="E29528" t="str">
            <v>netscribes</v>
          </cell>
          <cell r="F29528" t="str">
            <v>Mohd Tahir Shaikh</v>
          </cell>
          <cell r="G29528">
            <v>46029.438888888886</v>
          </cell>
          <cell r="H29528">
            <v>46042.806944444441</v>
          </cell>
        </row>
        <row r="29529">
          <cell r="A29529" t="str">
            <v>UCW-24570</v>
          </cell>
          <cell r="B29529" t="str">
            <v>Error_FW: Tata Cliq - Cataloguing Templates_NC</v>
          </cell>
          <cell r="C29529" t="str">
            <v>CLOSED</v>
          </cell>
          <cell r="D29529" t="str">
            <v>Medium</v>
          </cell>
          <cell r="E29529" t="str">
            <v>netscribes</v>
          </cell>
          <cell r="F29529" t="str">
            <v>Reagan D’souza</v>
          </cell>
          <cell r="G29529">
            <v>46028.857638888891</v>
          </cell>
          <cell r="H29529">
            <v>46029.583333333336</v>
          </cell>
        </row>
        <row r="29530">
          <cell r="A29530" t="str">
            <v>UCW-24549</v>
          </cell>
          <cell r="B29530" t="str">
            <v>Tata Cliq (Dec) - New Product Listing - 4</v>
          </cell>
          <cell r="C29530" t="str">
            <v>CLOSED</v>
          </cell>
          <cell r="D29530" t="str">
            <v>Medium</v>
          </cell>
          <cell r="E29530" t="str">
            <v>Contexio</v>
          </cell>
          <cell r="F29530" t="str">
            <v>Shraddha Dighe</v>
          </cell>
          <cell r="G29530">
            <v>46028.7</v>
          </cell>
          <cell r="H29530">
            <v>46036.629166666666</v>
          </cell>
        </row>
        <row r="29531">
          <cell r="A29531" t="str">
            <v>UCW-24540</v>
          </cell>
          <cell r="B29531" t="str">
            <v>ERROR_Image Issue (Review Moderation) - PUMA_NC</v>
          </cell>
          <cell r="C29531" t="str">
            <v>CLOSED</v>
          </cell>
          <cell r="D29531" t="str">
            <v>Medium</v>
          </cell>
          <cell r="E29531" t="str">
            <v>netscribes</v>
          </cell>
          <cell r="F29531" t="str">
            <v>Sushma Ram</v>
          </cell>
          <cell r="G29531">
            <v>46028.670138888891</v>
          </cell>
          <cell r="H29531">
            <v>46043.501388888886</v>
          </cell>
        </row>
        <row r="29532">
          <cell r="A29532" t="str">
            <v>UCW-24536</v>
          </cell>
          <cell r="B29532" t="str">
            <v>Clone- New Listing _ Gold Plain &amp; Studded Jewellery_4234</v>
          </cell>
          <cell r="C29532" t="str">
            <v>CLOSED Due to Inactive/Insufficient Information</v>
          </cell>
          <cell r="D29532" t="str">
            <v>Medium</v>
          </cell>
          <cell r="E29532" t="str">
            <v>Chirag Dubal</v>
          </cell>
          <cell r="F29532" t="str">
            <v>Reagan D’souza</v>
          </cell>
          <cell r="G29532">
            <v>46028.636111111111</v>
          </cell>
          <cell r="H29532">
            <v>46028.652777777781</v>
          </cell>
        </row>
        <row r="29533">
          <cell r="A29533" t="str">
            <v>UCW-24535</v>
          </cell>
          <cell r="B29533" t="str">
            <v>Error - New Listing _ Gold Plain &amp; Studded Jewellery_4234</v>
          </cell>
          <cell r="C29533" t="str">
            <v>CLOSED Due to Inactive/Insufficient Information</v>
          </cell>
          <cell r="D29533" t="str">
            <v>Medium</v>
          </cell>
          <cell r="E29533" t="str">
            <v>netscribes</v>
          </cell>
          <cell r="F29533" t="str">
            <v>Reagan D’souza</v>
          </cell>
          <cell r="G29533">
            <v>46028.636111111111</v>
          </cell>
          <cell r="H29533">
            <v>46049.513194444444</v>
          </cell>
        </row>
        <row r="29534">
          <cell r="A29534" t="str">
            <v>UCW-24534</v>
          </cell>
          <cell r="B29534" t="str">
            <v>ERROR_Image Issue - Quechua by Decathlon</v>
          </cell>
          <cell r="C29534" t="str">
            <v>CLOSED</v>
          </cell>
          <cell r="D29534" t="str">
            <v>Medium</v>
          </cell>
          <cell r="E29534" t="str">
            <v>netscribes</v>
          </cell>
          <cell r="F29534" t="str">
            <v>Sushma Ram</v>
          </cell>
          <cell r="G29534">
            <v>46028.633333333331</v>
          </cell>
          <cell r="H29534">
            <v>46039.667361111111</v>
          </cell>
        </row>
        <row r="29535">
          <cell r="A29535" t="str">
            <v>UCW-24533</v>
          </cell>
          <cell r="B29535" t="str">
            <v>Error - New Listing</v>
          </cell>
          <cell r="C29535" t="str">
            <v>CLOSED</v>
          </cell>
          <cell r="D29535" t="str">
            <v>Medium</v>
          </cell>
          <cell r="E29535" t="str">
            <v>netscribes</v>
          </cell>
          <cell r="F29535" t="str">
            <v>Reagan D’souza</v>
          </cell>
          <cell r="G29535">
            <v>46028.630555555559</v>
          </cell>
          <cell r="H29535">
            <v>46029.447916666664</v>
          </cell>
        </row>
        <row r="29536">
          <cell r="A29536" t="str">
            <v>UCW-24520</v>
          </cell>
          <cell r="B29536" t="str">
            <v>Error - New Balance S25 Socks listing</v>
          </cell>
          <cell r="C29536" t="str">
            <v>CLOSED Due to Inactive/Insufficient Information</v>
          </cell>
          <cell r="D29536" t="str">
            <v>Medium</v>
          </cell>
          <cell r="E29536" t="str">
            <v>netscribes</v>
          </cell>
          <cell r="F29536" t="str">
            <v>Reagan D’souza</v>
          </cell>
          <cell r="G29536">
            <v>46028.595833333333</v>
          </cell>
          <cell r="H29536">
            <v>46050.5</v>
          </cell>
        </row>
        <row r="29537">
          <cell r="A29537" t="str">
            <v>UCW-24518</v>
          </cell>
          <cell r="B29537" t="str">
            <v>Error- LIBAS X TATACLIQ NEW CATALOGUE 18-11-2025</v>
          </cell>
          <cell r="C29537" t="str">
            <v>CLOSED</v>
          </cell>
          <cell r="D29537" t="str">
            <v>Medium</v>
          </cell>
          <cell r="E29537" t="str">
            <v>netscribes</v>
          </cell>
          <cell r="F29537" t="str">
            <v>Reagan D’souza</v>
          </cell>
          <cell r="G29537">
            <v>46028.59097222222</v>
          </cell>
          <cell r="H29537">
            <v>46028.591666666667</v>
          </cell>
        </row>
        <row r="29538">
          <cell r="A29538" t="str">
            <v>UCW-24515</v>
          </cell>
          <cell r="B29538" t="str">
            <v>Error - MAFADEMY - CATALOGUING</v>
          </cell>
          <cell r="C29538" t="str">
            <v>CLOSED</v>
          </cell>
          <cell r="D29538" t="str">
            <v>Medium</v>
          </cell>
          <cell r="E29538" t="str">
            <v>netscribes</v>
          </cell>
          <cell r="F29538" t="str">
            <v>Reagan D’souza</v>
          </cell>
          <cell r="G29538">
            <v>46028.586111111108</v>
          </cell>
          <cell r="H29538">
            <v>46172.634027777778</v>
          </cell>
        </row>
        <row r="29539">
          <cell r="A29539" t="str">
            <v>UCW-24513</v>
          </cell>
          <cell r="B29539" t="str">
            <v>Error - US_All_New_Launch_Tata Cliq || Urban Space || Seller Code : 125800</v>
          </cell>
          <cell r="C29539" t="str">
            <v>CLOSED</v>
          </cell>
          <cell r="D29539" t="str">
            <v>Medium</v>
          </cell>
          <cell r="E29539" t="str">
            <v>netscribes</v>
          </cell>
          <cell r="F29539" t="str">
            <v>Reagan D’souza</v>
          </cell>
          <cell r="G29539">
            <v>46028.583333333336</v>
          </cell>
          <cell r="H29539">
            <v>46172.53125</v>
          </cell>
        </row>
        <row r="29540">
          <cell r="A29540" t="str">
            <v>UCW-24499</v>
          </cell>
          <cell r="B29540" t="str">
            <v>CLONE - Catalogue Upload Feed || Metro-Mochi</v>
          </cell>
          <cell r="C29540" t="str">
            <v>CLOSED</v>
          </cell>
          <cell r="D29540" t="str">
            <v>Medium</v>
          </cell>
          <cell r="E29540" t="str">
            <v>netscribes</v>
          </cell>
          <cell r="F29540" t="str">
            <v>Reagan D’souza</v>
          </cell>
          <cell r="G29540">
            <v>46028.555555555555</v>
          </cell>
          <cell r="H29540">
            <v>46093.674305555556</v>
          </cell>
        </row>
        <row r="29541">
          <cell r="A29541" t="str">
            <v>UCW-24498</v>
          </cell>
          <cell r="B29541" t="str">
            <v>Error_Catalogue Upload Feed || Metro-Mochi_NC</v>
          </cell>
          <cell r="C29541" t="str">
            <v>CLOSED</v>
          </cell>
          <cell r="D29541" t="str">
            <v>Medium</v>
          </cell>
          <cell r="E29541" t="str">
            <v>netscribes</v>
          </cell>
          <cell r="F29541" t="str">
            <v>Reagan D’souza</v>
          </cell>
          <cell r="G29541">
            <v>46028.555555555555</v>
          </cell>
          <cell r="H29541">
            <v>46029.59652777778</v>
          </cell>
        </row>
        <row r="29542">
          <cell r="A29542" t="str">
            <v>UCW-24497</v>
          </cell>
          <cell r="B29542" t="str">
            <v>Monte Carlo+Apparel+125152+03/01/2026</v>
          </cell>
          <cell r="C29542" t="str">
            <v>CLOSED</v>
          </cell>
          <cell r="D29542" t="str">
            <v>Medium</v>
          </cell>
          <cell r="E29542" t="str">
            <v>netscribes</v>
          </cell>
          <cell r="F29542" t="str">
            <v>Juilee Jadhav</v>
          </cell>
          <cell r="G29542">
            <v>46028.553472222222</v>
          </cell>
          <cell r="H29542">
            <v>46031.696527777778</v>
          </cell>
        </row>
        <row r="29543">
          <cell r="A29543" t="str">
            <v>UCW-24494</v>
          </cell>
          <cell r="B29543" t="str">
            <v>Hugo Boss</v>
          </cell>
          <cell r="C29543" t="str">
            <v>CLOSED</v>
          </cell>
          <cell r="D29543" t="str">
            <v>Medium</v>
          </cell>
          <cell r="E29543" t="str">
            <v>netscribes</v>
          </cell>
          <cell r="F29543" t="str">
            <v>Juilee Jadhav</v>
          </cell>
          <cell r="G29543">
            <v>46028.53125</v>
          </cell>
          <cell r="H29543">
            <v>46032.65625</v>
          </cell>
        </row>
        <row r="29544">
          <cell r="A29544" t="str">
            <v>UCW-24477</v>
          </cell>
          <cell r="B29544" t="str">
            <v>125196-SINOIDAWH_Hugo Boss_Watches_02 options_03rd Jan 2026</v>
          </cell>
          <cell r="C29544" t="str">
            <v>CLOSED</v>
          </cell>
          <cell r="D29544" t="str">
            <v>Medium</v>
          </cell>
          <cell r="E29544" t="str">
            <v>netscribes</v>
          </cell>
          <cell r="F29544" t="str">
            <v>Shraddha Dighe</v>
          </cell>
          <cell r="G29544">
            <v>46027.777083333334</v>
          </cell>
          <cell r="H29544">
            <v>46035.827777777777</v>
          </cell>
        </row>
        <row r="29545">
          <cell r="A29545" t="str">
            <v>UCW-24471</v>
          </cell>
          <cell r="B29545" t="str">
            <v>Urgent- BB Article Sell Now and New Listing Required</v>
          </cell>
          <cell r="C29545" t="str">
            <v>CLOSED</v>
          </cell>
          <cell r="D29545" t="str">
            <v>Medium</v>
          </cell>
          <cell r="E29545" t="str">
            <v>netscribes</v>
          </cell>
          <cell r="F29545" t="str">
            <v>netscribes</v>
          </cell>
          <cell r="G29545">
            <v>46027.679166666669</v>
          </cell>
          <cell r="H29545">
            <v>46030.45416666667</v>
          </cell>
        </row>
        <row r="29546">
          <cell r="A29546" t="str">
            <v>UCW-24467</v>
          </cell>
          <cell r="B29546" t="str">
            <v>Brand onboarding on Tata Cliq for Afnan</v>
          </cell>
          <cell r="C29546" t="str">
            <v>CLOSED</v>
          </cell>
          <cell r="D29546" t="str">
            <v>Medium</v>
          </cell>
          <cell r="E29546" t="str">
            <v>netscribes</v>
          </cell>
          <cell r="F29546" t="str">
            <v>Shraddha Dighe</v>
          </cell>
          <cell r="G29546">
            <v>46027.649305555555</v>
          </cell>
          <cell r="H29546">
            <v>46032.595833333333</v>
          </cell>
        </row>
        <row r="29547">
          <cell r="A29547" t="str">
            <v>UCW-24461</v>
          </cell>
          <cell r="B29547" t="str">
            <v>Error_Tatacliq Lifestyle Catalogue Template-Lot -138_08.12.2025_NC</v>
          </cell>
          <cell r="C29547" t="str">
            <v>CLOSED Due to Inactive/Insufficient Information</v>
          </cell>
          <cell r="D29547" t="str">
            <v>Medium</v>
          </cell>
          <cell r="E29547" t="str">
            <v>netscribes</v>
          </cell>
          <cell r="F29547" t="str">
            <v>Reagan D’souza</v>
          </cell>
          <cell r="G29547">
            <v>46027.5625</v>
          </cell>
          <cell r="H29547">
            <v>46028.869444444441</v>
          </cell>
        </row>
        <row r="29548">
          <cell r="A29548" t="str">
            <v>UCW-24458</v>
          </cell>
          <cell r="B29548" t="str">
            <v>Urgent- BB Article Sell Now and New Listing Required</v>
          </cell>
          <cell r="C29548" t="str">
            <v>CLOSED</v>
          </cell>
          <cell r="D29548" t="str">
            <v>Medium</v>
          </cell>
          <cell r="E29548" t="str">
            <v>netscribes</v>
          </cell>
          <cell r="F29548" t="str">
            <v>Mohd Tahir Shaikh</v>
          </cell>
          <cell r="G29548">
            <v>46027.52847222222</v>
          </cell>
          <cell r="H29548">
            <v>46171.606249999997</v>
          </cell>
        </row>
        <row r="29549">
          <cell r="A29549" t="str">
            <v>UCW-24455</v>
          </cell>
          <cell r="B29549" t="str">
            <v>Priority - BB-New Article Listing Nike</v>
          </cell>
          <cell r="C29549" t="str">
            <v>CLOSED Due to Inactive/Insufficient Information</v>
          </cell>
          <cell r="D29549" t="str">
            <v>Medium</v>
          </cell>
          <cell r="E29549" t="str">
            <v>netscribes</v>
          </cell>
          <cell r="F29549" t="str">
            <v>Mohd Tahir Shaikh</v>
          </cell>
          <cell r="G29549">
            <v>46027.518055555556</v>
          </cell>
          <cell r="H29549">
            <v>46034.636805555558</v>
          </cell>
        </row>
        <row r="29550">
          <cell r="A29550" t="str">
            <v>UCW-24452</v>
          </cell>
          <cell r="B29550" t="str">
            <v>Error_Tatacliq Men Content template_16-01-25</v>
          </cell>
          <cell r="C29550" t="str">
            <v>CLOSED Due to Inactive/Insufficient Information</v>
          </cell>
          <cell r="D29550" t="str">
            <v>Medium</v>
          </cell>
          <cell r="E29550" t="str">
            <v>netscribes</v>
          </cell>
          <cell r="F29550" t="str">
            <v>Reagan D’souza</v>
          </cell>
          <cell r="G29550">
            <v>46027.497916666667</v>
          </cell>
          <cell r="H29550">
            <v>46034.650694444441</v>
          </cell>
        </row>
        <row r="29551">
          <cell r="A29551" t="str">
            <v>UCW-24448</v>
          </cell>
          <cell r="B29551" t="str">
            <v>Enrich_MNY | Sky High Q1'26 PDP Refresh | TATACLIQ</v>
          </cell>
          <cell r="C29551" t="str">
            <v>CLOSED</v>
          </cell>
          <cell r="D29551" t="str">
            <v>Medium</v>
          </cell>
          <cell r="E29551" t="str">
            <v>netscribes</v>
          </cell>
          <cell r="F29551" t="str">
            <v>Shraddha Dighe</v>
          </cell>
          <cell r="G29551">
            <v>46027.458333333336</v>
          </cell>
          <cell r="H29551">
            <v>46039.556250000001</v>
          </cell>
        </row>
        <row r="29552">
          <cell r="A29552" t="str">
            <v>UCW-24447</v>
          </cell>
          <cell r="B29552" t="str">
            <v>Request to List 50ml SKUs on Platform</v>
          </cell>
          <cell r="C29552" t="str">
            <v>CLOSED</v>
          </cell>
          <cell r="D29552" t="str">
            <v>Medium</v>
          </cell>
          <cell r="E29552" t="str">
            <v>netscribes</v>
          </cell>
          <cell r="F29552" t="str">
            <v>Shraddha Dighe</v>
          </cell>
          <cell r="G29552">
            <v>46027.447916666664</v>
          </cell>
          <cell r="H29552">
            <v>46057.541666666664</v>
          </cell>
        </row>
        <row r="29553">
          <cell r="A29553" t="str">
            <v>UCW-24446</v>
          </cell>
          <cell r="B29553" t="str">
            <v>ENRICH_UPDATE NEW IMAGE</v>
          </cell>
          <cell r="C29553" t="str">
            <v>CLOSED</v>
          </cell>
          <cell r="D29553" t="str">
            <v>Medium</v>
          </cell>
          <cell r="E29553" t="str">
            <v>netscribes</v>
          </cell>
          <cell r="F29553" t="str">
            <v>Mohd Tahir Shaikh</v>
          </cell>
          <cell r="G29553">
            <v>46026.802083333336</v>
          </cell>
          <cell r="H29553">
            <v>46039.556250000001</v>
          </cell>
        </row>
        <row r="29554">
          <cell r="A29554" t="str">
            <v>UCW-24443</v>
          </cell>
          <cell r="B29554" t="str">
            <v>Puma New mapping sheet (Jan-2026)</v>
          </cell>
          <cell r="C29554" t="str">
            <v>CLOSED</v>
          </cell>
          <cell r="D29554" t="str">
            <v>Medium</v>
          </cell>
          <cell r="E29554" t="str">
            <v>netscribes</v>
          </cell>
          <cell r="F29554" t="str">
            <v>Mohd Tahir Shaikh</v>
          </cell>
          <cell r="G29554">
            <v>46026.780555555553</v>
          </cell>
          <cell r="H29554">
            <v>46039.554861111108</v>
          </cell>
        </row>
        <row r="29555">
          <cell r="A29555" t="str">
            <v>UCW-24441</v>
          </cell>
          <cell r="B29555" t="str">
            <v>TataCliq: New LDCF-010 &amp; 012 Women Ballerina Category Articles</v>
          </cell>
          <cell r="C29555" t="str">
            <v>CLOSED</v>
          </cell>
          <cell r="D29555" t="str">
            <v>Medium</v>
          </cell>
          <cell r="E29555" t="str">
            <v>netscribes</v>
          </cell>
          <cell r="F29555" t="str">
            <v>Juilee Jadhav</v>
          </cell>
          <cell r="G29555">
            <v>46026.668055555558</v>
          </cell>
          <cell r="H29555">
            <v>46039.552777777775</v>
          </cell>
        </row>
        <row r="29556">
          <cell r="A29556" t="str">
            <v>UCW-24439</v>
          </cell>
          <cell r="B29556" t="str">
            <v>TataCliq: New NRGPDMCB &amp; NRGCL Category Articles@</v>
          </cell>
          <cell r="C29556" t="str">
            <v>CLOSED</v>
          </cell>
          <cell r="D29556" t="str">
            <v>Medium</v>
          </cell>
          <cell r="E29556" t="str">
            <v>netscribes</v>
          </cell>
          <cell r="F29556" t="str">
            <v>Juilee Jadhav</v>
          </cell>
          <cell r="G29556">
            <v>46026.65</v>
          </cell>
          <cell r="H29556">
            <v>46030.646527777775</v>
          </cell>
        </row>
        <row r="29557">
          <cell r="A29557" t="str">
            <v>UCW-24437</v>
          </cell>
          <cell r="B29557" t="str">
            <v>Skechers + Footwear + 124055 + 01-01-2026</v>
          </cell>
          <cell r="C29557" t="str">
            <v>CLOSED</v>
          </cell>
          <cell r="D29557" t="str">
            <v>Medium</v>
          </cell>
          <cell r="E29557" t="str">
            <v>netscribes</v>
          </cell>
          <cell r="F29557" t="str">
            <v>Juilee Jadhav</v>
          </cell>
          <cell r="G29557">
            <v>46026.636805555558</v>
          </cell>
          <cell r="H29557">
            <v>46039.552083333336</v>
          </cell>
        </row>
        <row r="29558">
          <cell r="A29558" t="str">
            <v>UCW-24435</v>
          </cell>
          <cell r="B29558" t="str">
            <v>Womens New Listings 31.12.2025</v>
          </cell>
          <cell r="C29558" t="str">
            <v>CLOSED Due to Inactive/Insufficient Information</v>
          </cell>
          <cell r="D29558" t="str">
            <v>Medium</v>
          </cell>
          <cell r="E29558" t="str">
            <v>netscribes</v>
          </cell>
          <cell r="F29558" t="str">
            <v>Juilee Jadhav</v>
          </cell>
          <cell r="G29558">
            <v>46026.552777777775</v>
          </cell>
          <cell r="H29558">
            <v>46029.743750000001</v>
          </cell>
        </row>
        <row r="29559">
          <cell r="A29559" t="str">
            <v>UCW-24431</v>
          </cell>
          <cell r="B29559" t="str">
            <v>United colors of benetton | Apparels | 100301 | Tata Cliq | 1272378821 | 31/12/2025</v>
          </cell>
          <cell r="C29559" t="str">
            <v>CLOSED</v>
          </cell>
          <cell r="D29559" t="str">
            <v>Medium</v>
          </cell>
          <cell r="E29559" t="str">
            <v>netscribes</v>
          </cell>
          <cell r="F29559" t="str">
            <v>Juilee Jadhav</v>
          </cell>
          <cell r="G29559">
            <v>46026.53125</v>
          </cell>
          <cell r="H29559">
            <v>46030.631249999999</v>
          </cell>
        </row>
        <row r="29560">
          <cell r="A29560" t="str">
            <v>UCW-24427</v>
          </cell>
          <cell r="B29560" t="str">
            <v>CK-Apparel and Accessories-128438 -New Listing-31-12-25</v>
          </cell>
          <cell r="C29560" t="str">
            <v>CLOSED</v>
          </cell>
          <cell r="D29560" t="str">
            <v>Medium</v>
          </cell>
          <cell r="E29560" t="str">
            <v>netscribes</v>
          </cell>
          <cell r="F29560" t="str">
            <v>Juilee Jadhav</v>
          </cell>
          <cell r="G29560">
            <v>46026.506249999999</v>
          </cell>
          <cell r="H29560">
            <v>46030.655555555553</v>
          </cell>
        </row>
        <row r="29561">
          <cell r="A29561" t="str">
            <v>UCW-24424</v>
          </cell>
          <cell r="B29561" t="str">
            <v>Asics Accessories (Socks &amp; Cap/Hat) Catalogue 125349 1st Jan</v>
          </cell>
          <cell r="C29561" t="str">
            <v>CLOSED</v>
          </cell>
          <cell r="D29561" t="str">
            <v>Medium</v>
          </cell>
          <cell r="E29561" t="str">
            <v>netscribes</v>
          </cell>
          <cell r="F29561" t="str">
            <v>Shraddha Dighe</v>
          </cell>
          <cell r="G29561">
            <v>46026.009027777778</v>
          </cell>
          <cell r="H29561">
            <v>46039.55</v>
          </cell>
        </row>
        <row r="29562">
          <cell r="A29562" t="str">
            <v>UCW-24422</v>
          </cell>
          <cell r="B29562" t="str">
            <v>New launch : Re'equil Oil Free Mattifying Moisturising Gel 75 gm</v>
          </cell>
          <cell r="C29562" t="str">
            <v>CLOSED</v>
          </cell>
          <cell r="D29562" t="str">
            <v>Medium</v>
          </cell>
          <cell r="E29562" t="str">
            <v>netscribes</v>
          </cell>
          <cell r="F29562" t="str">
            <v>Shraddha Dighe</v>
          </cell>
          <cell r="G29562">
            <v>46025.993750000001</v>
          </cell>
          <cell r="H29562">
            <v>46029.500694444447</v>
          </cell>
        </row>
        <row r="29563">
          <cell r="A29563" t="str">
            <v>UCW-24421</v>
          </cell>
          <cell r="B29563" t="str">
            <v>MNY | BB Nude Glow BB Cream - Listing | TATCLIQ</v>
          </cell>
          <cell r="C29563" t="str">
            <v>CLOSED</v>
          </cell>
          <cell r="D29563" t="str">
            <v>Medium</v>
          </cell>
          <cell r="E29563" t="str">
            <v>netscribes</v>
          </cell>
          <cell r="F29563" t="str">
            <v>Shraddha Dighe</v>
          </cell>
          <cell r="G29563">
            <v>46025.989583333336</v>
          </cell>
          <cell r="H29563">
            <v>46029.496527777781</v>
          </cell>
        </row>
        <row r="29564">
          <cell r="A29564" t="str">
            <v>UCW-24420</v>
          </cell>
          <cell r="B29564" t="str">
            <v>Enrich_Tata Note Cosmetics PDP Image Update</v>
          </cell>
          <cell r="C29564" t="str">
            <v>CLOSED</v>
          </cell>
          <cell r="D29564" t="str">
            <v>Medium</v>
          </cell>
          <cell r="E29564" t="str">
            <v>netscribes</v>
          </cell>
          <cell r="F29564" t="str">
            <v>Shraddha Dighe</v>
          </cell>
          <cell r="G29564">
            <v>46025.986805555556</v>
          </cell>
          <cell r="H29564">
            <v>46039.554861111108</v>
          </cell>
        </row>
        <row r="29565">
          <cell r="A29565" t="str">
            <v>UCW-24403</v>
          </cell>
          <cell r="B29565" t="str">
            <v xml:space="preserve">RENEE X TATACLIQ </v>
          </cell>
          <cell r="C29565" t="str">
            <v>CLOSED</v>
          </cell>
          <cell r="D29565" t="str">
            <v>Medium</v>
          </cell>
          <cell r="E29565" t="str">
            <v>netscribes</v>
          </cell>
          <cell r="F29565" t="str">
            <v>Juilee Jadhav</v>
          </cell>
          <cell r="G29565">
            <v>46025.693749999999</v>
          </cell>
          <cell r="H29565">
            <v>46039.673611111109</v>
          </cell>
        </row>
        <row r="29566">
          <cell r="A29566" t="str">
            <v>UCW-24393</v>
          </cell>
          <cell r="B29566" t="str">
            <v>Morning Nectar GWP</v>
          </cell>
          <cell r="C29566" t="str">
            <v>CLOSED</v>
          </cell>
          <cell r="D29566" t="str">
            <v>Medium</v>
          </cell>
          <cell r="E29566" t="str">
            <v>netscribes</v>
          </cell>
          <cell r="F29566" t="str">
            <v>Shraddha Dighe</v>
          </cell>
          <cell r="G29566">
            <v>46025.606944444444</v>
          </cell>
          <cell r="H29566">
            <v>46039.673611111109</v>
          </cell>
        </row>
        <row r="29567">
          <cell r="A29567" t="str">
            <v>UCW-24386</v>
          </cell>
          <cell r="B29567" t="str">
            <v>Asics Footwear Catalogue 125349 30th Dec</v>
          </cell>
          <cell r="C29567" t="str">
            <v>CLOSED Due to Inactive/Insufficient Information</v>
          </cell>
          <cell r="D29567" t="str">
            <v>Medium</v>
          </cell>
          <cell r="E29567" t="str">
            <v>netscribes</v>
          </cell>
          <cell r="F29567" t="str">
            <v>Shraddha Dighe</v>
          </cell>
          <cell r="G29567">
            <v>46025.556944444441</v>
          </cell>
          <cell r="H29567">
            <v>46117.614583333336</v>
          </cell>
        </row>
        <row r="29568">
          <cell r="A29568" t="str">
            <v>UCW-24379</v>
          </cell>
          <cell r="B29568" t="str">
            <v>TATA LID New Launch Jan'26</v>
          </cell>
          <cell r="C29568" t="str">
            <v>CLOSED</v>
          </cell>
          <cell r="D29568" t="str">
            <v>Medium</v>
          </cell>
          <cell r="E29568" t="str">
            <v>netscribes</v>
          </cell>
          <cell r="F29568" t="str">
            <v>Shraddha Dighe</v>
          </cell>
          <cell r="G29568">
            <v>46024.806250000001</v>
          </cell>
          <cell r="H29568">
            <v>46029.490277777775</v>
          </cell>
        </row>
        <row r="29569">
          <cell r="A29569" t="str">
            <v>UCW-24378</v>
          </cell>
          <cell r="B29569" t="str">
            <v>Urgent-BB New Article for Listing 2 Article</v>
          </cell>
          <cell r="C29569" t="str">
            <v>CLOSED</v>
          </cell>
          <cell r="D29569" t="str">
            <v>Medium</v>
          </cell>
          <cell r="E29569" t="str">
            <v>netscribes</v>
          </cell>
          <cell r="F29569" t="str">
            <v>Mohd Tahir Shaikh</v>
          </cell>
          <cell r="G29569">
            <v>46024.800000000003</v>
          </cell>
          <cell r="H29569">
            <v>46025.491666666669</v>
          </cell>
        </row>
        <row r="29570">
          <cell r="A29570" t="str">
            <v>UCW-24377</v>
          </cell>
          <cell r="B29570" t="str">
            <v>Tata cliq new Listing ( belif Holiday kit Listing).xlsm</v>
          </cell>
          <cell r="C29570" t="str">
            <v>CLOSED</v>
          </cell>
          <cell r="D29570" t="str">
            <v>Medium</v>
          </cell>
          <cell r="E29570" t="str">
            <v>netscribes</v>
          </cell>
          <cell r="F29570" t="str">
            <v>Shraddha Dighe</v>
          </cell>
          <cell r="G29570">
            <v>46024.788194444445</v>
          </cell>
          <cell r="H29570">
            <v>46050.547222222223</v>
          </cell>
        </row>
        <row r="29571">
          <cell r="A29571" t="str">
            <v>UCW-24375</v>
          </cell>
          <cell r="B29571" t="str">
            <v>ABH - NPL 1812</v>
          </cell>
          <cell r="C29571" t="str">
            <v>CLOSED Due to Inactive/Insufficient Information</v>
          </cell>
          <cell r="D29571" t="str">
            <v>Medium</v>
          </cell>
          <cell r="E29571" t="str">
            <v>netscribes</v>
          </cell>
          <cell r="F29571" t="str">
            <v>Shraddha Dighe</v>
          </cell>
          <cell r="G29571">
            <v>46024.781944444447</v>
          </cell>
          <cell r="H29571">
            <v>46034.690972222219</v>
          </cell>
        </row>
        <row r="29572">
          <cell r="A29572" t="str">
            <v>UCW-24369</v>
          </cell>
          <cell r="B29572" t="str">
            <v>Sqintalk x Tatacliq : House of Hur New SKUs</v>
          </cell>
          <cell r="C29572" t="str">
            <v>CLOSED</v>
          </cell>
          <cell r="D29572" t="str">
            <v>Medium</v>
          </cell>
          <cell r="E29572" t="str">
            <v>netscribes</v>
          </cell>
          <cell r="F29572" t="str">
            <v>Shraddha Dighe</v>
          </cell>
          <cell r="G29572">
            <v>46024.759027777778</v>
          </cell>
          <cell r="H29572">
            <v>46029.464583333334</v>
          </cell>
        </row>
        <row r="29573">
          <cell r="A29573" t="str">
            <v>UCW-24368</v>
          </cell>
          <cell r="B29573" t="str">
            <v>ENRICH_Kiddopanti Image Change Request 31st_December_2025</v>
          </cell>
          <cell r="C29573" t="str">
            <v>CLOSED</v>
          </cell>
          <cell r="D29573" t="str">
            <v>Medium</v>
          </cell>
          <cell r="E29573" t="str">
            <v>netscribes</v>
          </cell>
          <cell r="F29573" t="str">
            <v>Mohd Tahir Shaikh</v>
          </cell>
          <cell r="G29573">
            <v>46024.758333333331</v>
          </cell>
          <cell r="H29573">
            <v>46039.554166666669</v>
          </cell>
        </row>
        <row r="29574">
          <cell r="A29574" t="str">
            <v>UCW-24361</v>
          </cell>
          <cell r="B29574" t="str">
            <v>Enrich_TQ laptop Size Update_Lot 2_6 SKUs</v>
          </cell>
          <cell r="C29574" t="str">
            <v>CLOSED</v>
          </cell>
          <cell r="D29574" t="str">
            <v>Medium</v>
          </cell>
          <cell r="E29574" t="str">
            <v>netscribes</v>
          </cell>
          <cell r="F29574" t="str">
            <v>Shraddha Dighe</v>
          </cell>
          <cell r="G29574">
            <v>46024.724305555559</v>
          </cell>
          <cell r="H29574">
            <v>46039.520833333336</v>
          </cell>
        </row>
        <row r="29575">
          <cell r="A29575" t="str">
            <v>UCW-24355</v>
          </cell>
          <cell r="B29575" t="str">
            <v>Enrich_Lavie Luxe Bag_124537 Image update_24-12-2025</v>
          </cell>
          <cell r="C29575" t="str">
            <v>CLOSED</v>
          </cell>
          <cell r="D29575" t="str">
            <v>Medium</v>
          </cell>
          <cell r="E29575" t="str">
            <v>netscribes</v>
          </cell>
          <cell r="F29575" t="str">
            <v>Shraddha Dighe</v>
          </cell>
          <cell r="G29575">
            <v>46024.697222222225</v>
          </cell>
          <cell r="H29575">
            <v>46039.522222222222</v>
          </cell>
        </row>
        <row r="29576">
          <cell r="A29576" t="str">
            <v>UCW-24354</v>
          </cell>
          <cell r="B29576" t="str">
            <v>GAS - Catalogue (15 options)</v>
          </cell>
          <cell r="C29576" t="str">
            <v>CLOSED</v>
          </cell>
          <cell r="D29576" t="str">
            <v>Medium</v>
          </cell>
          <cell r="E29576" t="str">
            <v>netscribes</v>
          </cell>
          <cell r="F29576" t="str">
            <v>Shraddha Dighe</v>
          </cell>
          <cell r="G29576">
            <v>46024.686805555553</v>
          </cell>
          <cell r="H29576">
            <v>46039.67291666667</v>
          </cell>
        </row>
        <row r="29577">
          <cell r="A29577" t="str">
            <v>UCW-24346</v>
          </cell>
          <cell r="B29577" t="str">
            <v>ERROR_Image Update Request for 91 SKUs (Brand- SILVIANO)</v>
          </cell>
          <cell r="C29577" t="str">
            <v>CLOSED</v>
          </cell>
          <cell r="D29577" t="str">
            <v>Medium</v>
          </cell>
          <cell r="E29577" t="str">
            <v>netscribes</v>
          </cell>
          <cell r="F29577" t="str">
            <v>Mohd Tahir Shaikh</v>
          </cell>
          <cell r="G29577">
            <v>46024.579861111109</v>
          </cell>
          <cell r="H29577">
            <v>46039.519444444442</v>
          </cell>
        </row>
        <row r="29578">
          <cell r="A29578" t="str">
            <v>UCW-24339</v>
          </cell>
          <cell r="B29578" t="str">
            <v>Enrich_Need to update images_29th Dec</v>
          </cell>
          <cell r="C29578" t="str">
            <v>CLOSED</v>
          </cell>
          <cell r="D29578" t="str">
            <v>Medium</v>
          </cell>
          <cell r="E29578" t="str">
            <v>netscribes</v>
          </cell>
          <cell r="F29578" t="str">
            <v>Shraddha Dighe</v>
          </cell>
          <cell r="G29578">
            <v>46024.510416666664</v>
          </cell>
          <cell r="H29578">
            <v>46039.517361111109</v>
          </cell>
        </row>
        <row r="29579">
          <cell r="A29579" t="str">
            <v>UCW-24311</v>
          </cell>
          <cell r="B29579" t="str">
            <v>Enrich_Request to Update Product Images 27 Dec || Seller Code : 125800</v>
          </cell>
          <cell r="C29579" t="str">
            <v>CLOSED</v>
          </cell>
          <cell r="D29579" t="str">
            <v>Medium</v>
          </cell>
          <cell r="E29579" t="str">
            <v>netscribes</v>
          </cell>
          <cell r="F29579" t="str">
            <v>Shraddha Dighe</v>
          </cell>
          <cell r="G29579">
            <v>46022.679861111108</v>
          </cell>
          <cell r="H29579">
            <v>46039.515277777777</v>
          </cell>
        </row>
        <row r="29580">
          <cell r="A29580" t="str">
            <v>UCW-24301</v>
          </cell>
          <cell r="B29580" t="str">
            <v>CLONE - Enrich_Request for Instructions to Update Product Image on Tata Cliq</v>
          </cell>
          <cell r="C29580" t="str">
            <v>CLOSED</v>
          </cell>
          <cell r="D29580" t="str">
            <v>Medium</v>
          </cell>
          <cell r="E29580" t="str">
            <v>netscribes</v>
          </cell>
          <cell r="F29580" t="str">
            <v>Juilee Jadhav</v>
          </cell>
          <cell r="G29580">
            <v>46022.617361111108</v>
          </cell>
          <cell r="H29580">
            <v>46025.5</v>
          </cell>
        </row>
        <row r="29581">
          <cell r="A29581" t="str">
            <v>UCW-24300</v>
          </cell>
          <cell r="B29581" t="str">
            <v>CLONE - Beauty - 128484 - E2E - Hair Pure - 29 SKUs - 11 Dec</v>
          </cell>
          <cell r="C29581" t="str">
            <v>CLOSED</v>
          </cell>
          <cell r="D29581" t="str">
            <v>Medium</v>
          </cell>
          <cell r="E29581" t="str">
            <v>netscribes</v>
          </cell>
          <cell r="F29581" t="str">
            <v>Shraddha Dighe</v>
          </cell>
          <cell r="G29581">
            <v>46022.611111111109</v>
          </cell>
          <cell r="H29581">
            <v>46024.527083333334</v>
          </cell>
        </row>
        <row r="29582">
          <cell r="A29582" t="str">
            <v>UCW-24269</v>
          </cell>
          <cell r="B29582" t="str">
            <v>ENRICH_M&amp;S Size to be added (Pending 1)</v>
          </cell>
          <cell r="C29582" t="str">
            <v>CLOSED</v>
          </cell>
          <cell r="D29582" t="str">
            <v>Medium</v>
          </cell>
          <cell r="E29582" t="str">
            <v>netscribes</v>
          </cell>
          <cell r="F29582" t="str">
            <v>Shraddha Dighe</v>
          </cell>
          <cell r="G29582">
            <v>46021.76666666667</v>
          </cell>
          <cell r="H29582">
            <v>46031.585416666669</v>
          </cell>
        </row>
        <row r="29583">
          <cell r="A29583" t="str">
            <v>UCW-24264</v>
          </cell>
          <cell r="B29583" t="str">
            <v>Enrich_Product Title update - 23-12-2025</v>
          </cell>
          <cell r="C29583" t="str">
            <v>CLOSED</v>
          </cell>
          <cell r="D29583" t="str">
            <v>Medium</v>
          </cell>
          <cell r="E29583" t="str">
            <v>netscribes</v>
          </cell>
          <cell r="F29583" t="str">
            <v>Shraddha Dighe</v>
          </cell>
          <cell r="G29583">
            <v>46021.737500000003</v>
          </cell>
          <cell r="H29583">
            <v>46036.686111111114</v>
          </cell>
        </row>
        <row r="29584">
          <cell r="A29584" t="str">
            <v>UCW-24262</v>
          </cell>
          <cell r="B29584" t="str">
            <v>ENRICH_Image update for AW25 styles</v>
          </cell>
          <cell r="C29584" t="str">
            <v>CLOSED</v>
          </cell>
          <cell r="D29584" t="str">
            <v>Medium</v>
          </cell>
          <cell r="E29584" t="str">
            <v>netscribes</v>
          </cell>
          <cell r="F29584" t="str">
            <v>Mohd Tahir Shaikh</v>
          </cell>
          <cell r="G29584">
            <v>46021.731249999997</v>
          </cell>
          <cell r="H29584">
            <v>46036.686111111114</v>
          </cell>
        </row>
        <row r="29585">
          <cell r="A29585" t="str">
            <v>UCW-24256</v>
          </cell>
          <cell r="B29585" t="str">
            <v>ERROR_Levis - Tatacliq NSM pending_NC</v>
          </cell>
          <cell r="C29585" t="str">
            <v>CLOSED</v>
          </cell>
          <cell r="D29585" t="str">
            <v>Medium</v>
          </cell>
          <cell r="E29585" t="str">
            <v>netscribes</v>
          </cell>
          <cell r="F29585" t="str">
            <v>Sushma Ram</v>
          </cell>
          <cell r="G29585">
            <v>46021.698611111111</v>
          </cell>
          <cell r="H29585">
            <v>46034.728472222225</v>
          </cell>
        </row>
        <row r="29586">
          <cell r="A29586" t="str">
            <v>UCW-24254</v>
          </cell>
          <cell r="B29586" t="str">
            <v>Error_Crocs Sell now file dated 5th Dec2025_NC</v>
          </cell>
          <cell r="C29586" t="str">
            <v>CLOSED</v>
          </cell>
          <cell r="D29586" t="str">
            <v>Medium</v>
          </cell>
          <cell r="E29586" t="str">
            <v>netscribes</v>
          </cell>
          <cell r="F29586" t="str">
            <v>Shraddha Dighe</v>
          </cell>
          <cell r="G29586">
            <v>46021.696527777778</v>
          </cell>
          <cell r="H29586">
            <v>46039.713194444441</v>
          </cell>
        </row>
        <row r="29587">
          <cell r="A29587" t="str">
            <v>UCW-24252</v>
          </cell>
          <cell r="B29587" t="str">
            <v>Miarcus -10 Styles-SS 26- 12 December</v>
          </cell>
          <cell r="C29587" t="str">
            <v>CLOSED</v>
          </cell>
          <cell r="D29587" t="str">
            <v>Medium</v>
          </cell>
          <cell r="E29587" t="str">
            <v>netscribes</v>
          </cell>
          <cell r="F29587" t="str">
            <v>Shraddha Dighe</v>
          </cell>
          <cell r="G29587">
            <v>46021.686111111114</v>
          </cell>
          <cell r="H29587">
            <v>46031.547222222223</v>
          </cell>
        </row>
        <row r="29588">
          <cell r="A29588" t="str">
            <v>UCW-24243</v>
          </cell>
          <cell r="B29588" t="str">
            <v>Kindlife x Tata CLiQ | Biore Listing details required</v>
          </cell>
          <cell r="C29588" t="str">
            <v>CLOSED Due to Inactive/Insufficient Information</v>
          </cell>
          <cell r="D29588" t="str">
            <v>Medium</v>
          </cell>
          <cell r="E29588" t="str">
            <v>netscribes</v>
          </cell>
          <cell r="F29588" t="str">
            <v>Shraddha Dighe</v>
          </cell>
          <cell r="G29588">
            <v>46021.593055555553</v>
          </cell>
          <cell r="H29588">
            <v>46034.536111111112</v>
          </cell>
        </row>
        <row r="29589">
          <cell r="A29589" t="str">
            <v>UCW-24239</v>
          </cell>
          <cell r="B29589" t="str">
            <v>ENRICH_Required Images Change - 24-12-2025</v>
          </cell>
          <cell r="C29589" t="str">
            <v>CLOSED</v>
          </cell>
          <cell r="D29589" t="str">
            <v>Medium</v>
          </cell>
          <cell r="E29589" t="str">
            <v>netscribes</v>
          </cell>
          <cell r="F29589" t="str">
            <v>Mohd Tahir Shaikh</v>
          </cell>
          <cell r="G29589">
            <v>46021.517361111109</v>
          </cell>
          <cell r="H29589">
            <v>46036.685416666667</v>
          </cell>
        </row>
        <row r="29590">
          <cell r="A29590" t="str">
            <v>UCW-24236</v>
          </cell>
          <cell r="B29590" t="str">
            <v>NPI 2026: Airwrap Origin (Tata Unistore)</v>
          </cell>
          <cell r="C29590" t="str">
            <v>CLOSED</v>
          </cell>
          <cell r="D29590" t="str">
            <v>Medium</v>
          </cell>
          <cell r="E29590" t="str">
            <v>netscribes</v>
          </cell>
          <cell r="F29590" t="str">
            <v>Shraddha Dighe</v>
          </cell>
          <cell r="G29590">
            <v>46021.506944444445</v>
          </cell>
          <cell r="H29590">
            <v>46024.522916666669</v>
          </cell>
        </row>
        <row r="29591">
          <cell r="A29591" t="str">
            <v>UCW-24235</v>
          </cell>
          <cell r="B29591" t="str">
            <v>VLCC &amp; Ustraa New Listing on Tata Cliq</v>
          </cell>
          <cell r="C29591" t="str">
            <v>CLOSED Due to Inactive/Insufficient Information</v>
          </cell>
          <cell r="D29591" t="str">
            <v>Medium</v>
          </cell>
          <cell r="E29591" t="str">
            <v>netscribes</v>
          </cell>
          <cell r="F29591" t="str">
            <v>Shraddha Dighe</v>
          </cell>
          <cell r="G29591">
            <v>46021.504166666666</v>
          </cell>
          <cell r="H29591">
            <v>46050.435416666667</v>
          </cell>
        </row>
        <row r="29592">
          <cell r="A29592" t="str">
            <v>UCW-24229</v>
          </cell>
          <cell r="B29592" t="str">
            <v>ENRICH_Tata Images</v>
          </cell>
          <cell r="C29592" t="str">
            <v>CLOSED</v>
          </cell>
          <cell r="D29592" t="str">
            <v>Medium</v>
          </cell>
          <cell r="E29592" t="str">
            <v>netscribes</v>
          </cell>
          <cell r="F29592" t="str">
            <v>Mohd Tahir Shaikh</v>
          </cell>
          <cell r="G29592">
            <v>46021.480555555558</v>
          </cell>
          <cell r="H29592">
            <v>46025.738888888889</v>
          </cell>
        </row>
        <row r="29593">
          <cell r="A29593" t="str">
            <v>UCW-24226</v>
          </cell>
          <cell r="B29593" t="str">
            <v>ERROR_TataCliq | Fashion - Luxury | 13 Oct 2025 | Cataloguing-AW25 | Adults and Kids Apparel | 124 (Adults) 19 (Kids)</v>
          </cell>
          <cell r="C29593" t="str">
            <v>CLOSED</v>
          </cell>
          <cell r="D29593" t="str">
            <v>Medium</v>
          </cell>
          <cell r="E29593" t="str">
            <v>netscribes</v>
          </cell>
          <cell r="F29593" t="str">
            <v>Mohd Tahir Shaikh</v>
          </cell>
          <cell r="G29593">
            <v>46021.46597222222</v>
          </cell>
          <cell r="H29593">
            <v>46039.507638888892</v>
          </cell>
        </row>
        <row r="29594">
          <cell r="A29594" t="str">
            <v>UCW-24224</v>
          </cell>
          <cell r="B29594" t="str">
            <v>Limese x Tata Cliq - List of Existing Listings to Be Cloned to SOR</v>
          </cell>
          <cell r="C29594" t="str">
            <v>CLOSED</v>
          </cell>
          <cell r="D29594" t="str">
            <v>Medium</v>
          </cell>
          <cell r="E29594" t="str">
            <v>netscribes</v>
          </cell>
          <cell r="F29594" t="str">
            <v>Shraddha Dighe</v>
          </cell>
          <cell r="G29594">
            <v>46021.456250000003</v>
          </cell>
          <cell r="H29594">
            <v>46025.508333333331</v>
          </cell>
        </row>
        <row r="29595">
          <cell r="A29595" t="str">
            <v>UCW-24222</v>
          </cell>
          <cell r="B29595" t="str">
            <v>OAP | Masks &amp; Peels | New Listing | 29/12/2025 | TATCLIQ</v>
          </cell>
          <cell r="C29595" t="str">
            <v>CLOSED</v>
          </cell>
          <cell r="D29595" t="str">
            <v>Medium</v>
          </cell>
          <cell r="E29595" t="str">
            <v>netscribes</v>
          </cell>
          <cell r="F29595" t="str">
            <v>Shraddha Dighe</v>
          </cell>
          <cell r="G29595">
            <v>46021.439583333333</v>
          </cell>
          <cell r="H29595">
            <v>46036.556944444441</v>
          </cell>
        </row>
        <row r="29596">
          <cell r="A29596" t="str">
            <v>UCW-24221</v>
          </cell>
          <cell r="B29596" t="str">
            <v>Enrich_OAP | Color Riche Lipstick - Grammages Update | Tatacliq</v>
          </cell>
          <cell r="C29596" t="str">
            <v>CLOSED</v>
          </cell>
          <cell r="D29596" t="str">
            <v>Medium</v>
          </cell>
          <cell r="E29596" t="str">
            <v>netscribes</v>
          </cell>
          <cell r="F29596" t="str">
            <v>Shraddha Dighe</v>
          </cell>
          <cell r="G29596">
            <v>46021.434027777781</v>
          </cell>
          <cell r="H29596">
            <v>46036.566666666666</v>
          </cell>
        </row>
        <row r="29597">
          <cell r="A29597" t="str">
            <v>UCW-24220</v>
          </cell>
          <cell r="B29597" t="str">
            <v>Garnier | Fresh &amp; Bright Moisturizers - Listing | TATACLIQ</v>
          </cell>
          <cell r="C29597" t="str">
            <v>CLOSED</v>
          </cell>
          <cell r="D29597" t="str">
            <v>Medium</v>
          </cell>
          <cell r="E29597" t="str">
            <v>netscribes</v>
          </cell>
          <cell r="F29597" t="str">
            <v>Shraddha Dighe</v>
          </cell>
          <cell r="G29597">
            <v>46021.425694444442</v>
          </cell>
          <cell r="H29597">
            <v>46022.55</v>
          </cell>
        </row>
        <row r="29598">
          <cell r="A29598" t="str">
            <v>UCW-24214</v>
          </cell>
          <cell r="B29598" t="str">
            <v>ENRICH_LIBAS X TATACLIQ SIZE CHART IMAGE ADDITION : 24-12-2025</v>
          </cell>
          <cell r="C29598" t="str">
            <v>CLOSED</v>
          </cell>
          <cell r="D29598" t="str">
            <v>Medium</v>
          </cell>
          <cell r="E29598" t="str">
            <v>netscribes</v>
          </cell>
          <cell r="F29598" t="str">
            <v>Mohd Tahir Shaikh</v>
          </cell>
          <cell r="G29598">
            <v>46020.79583333333</v>
          </cell>
          <cell r="H29598">
            <v>46036.685416666667</v>
          </cell>
        </row>
        <row r="29599">
          <cell r="A29599" t="str">
            <v>UCW-24200</v>
          </cell>
          <cell r="B29599" t="str">
            <v>TataCliq New Listings 26/12/2025</v>
          </cell>
          <cell r="C29599" t="str">
            <v>CLOSED</v>
          </cell>
          <cell r="D29599" t="str">
            <v>Medium</v>
          </cell>
          <cell r="E29599" t="str">
            <v>netscribes</v>
          </cell>
          <cell r="F29599" t="str">
            <v>Mohd Tahir Shaikh</v>
          </cell>
          <cell r="G29599">
            <v>46020.718055555553</v>
          </cell>
          <cell r="H29599">
            <v>46039.672222222223</v>
          </cell>
        </row>
        <row r="29600">
          <cell r="A29600" t="str">
            <v>UCW-24199</v>
          </cell>
          <cell r="B29600" t="str">
            <v>ENRICH_Tatacliq_Enamor Thermal Image upload</v>
          </cell>
          <cell r="C29600" t="str">
            <v>CLOSED</v>
          </cell>
          <cell r="D29600" t="str">
            <v>Medium</v>
          </cell>
          <cell r="E29600" t="str">
            <v>netscribes</v>
          </cell>
          <cell r="F29600" t="str">
            <v>Mohd Tahir Shaikh</v>
          </cell>
          <cell r="G29600">
            <v>46020.706250000003</v>
          </cell>
          <cell r="H29600">
            <v>46036.68472222222</v>
          </cell>
        </row>
        <row r="29601">
          <cell r="A29601" t="str">
            <v>UCW-24185</v>
          </cell>
          <cell r="B29601" t="str">
            <v>REGAL &amp; ROCIA TATACLIQ TEMPLATE 25.12.2025</v>
          </cell>
          <cell r="C29601" t="str">
            <v>CLOSED</v>
          </cell>
          <cell r="D29601" t="str">
            <v>Medium</v>
          </cell>
          <cell r="E29601" t="str">
            <v>netscribes</v>
          </cell>
          <cell r="F29601" t="str">
            <v>Mohd Tahir Shaikh</v>
          </cell>
          <cell r="G29601">
            <v>46020.595138888886</v>
          </cell>
          <cell r="H29601">
            <v>46039.671527777777</v>
          </cell>
        </row>
        <row r="29602">
          <cell r="A29602" t="str">
            <v>UCW-24180</v>
          </cell>
          <cell r="B29602" t="str">
            <v>CLONE - Chopraa  naviin sent you L TEX D'LORZERI 6 via WeTransfer</v>
          </cell>
          <cell r="C29602" t="str">
            <v>CLOSED</v>
          </cell>
          <cell r="D29602" t="str">
            <v>Medium</v>
          </cell>
          <cell r="E29602" t="str">
            <v>netscribes</v>
          </cell>
          <cell r="F29602" t="str">
            <v>Mohd Tahir Shaikh</v>
          </cell>
          <cell r="G29602">
            <v>46020.561805555553</v>
          </cell>
          <cell r="H29602">
            <v>46029.597916666666</v>
          </cell>
        </row>
        <row r="29603">
          <cell r="A29603" t="str">
            <v>UCW-24175</v>
          </cell>
          <cell r="B29603" t="str">
            <v>TH - MP - Lot 258</v>
          </cell>
          <cell r="C29603" t="str">
            <v>CLOSED</v>
          </cell>
          <cell r="D29603" t="str">
            <v>Medium</v>
          </cell>
          <cell r="E29603" t="str">
            <v>netscribes</v>
          </cell>
          <cell r="F29603" t="str">
            <v>Juilee Jadhav</v>
          </cell>
          <cell r="G29603">
            <v>46020.536111111112</v>
          </cell>
          <cell r="H29603">
            <v>46039.668749999997</v>
          </cell>
        </row>
        <row r="29604">
          <cell r="A29604" t="str">
            <v>UCW-24172</v>
          </cell>
          <cell r="B29604" t="str">
            <v>ENRICH_Images Replace - 25-12-2025</v>
          </cell>
          <cell r="C29604" t="str">
            <v>CLOSED</v>
          </cell>
          <cell r="D29604" t="str">
            <v>Medium</v>
          </cell>
          <cell r="E29604" t="str">
            <v>netscribes</v>
          </cell>
          <cell r="F29604" t="str">
            <v>Mohd Tahir Shaikh</v>
          </cell>
          <cell r="G29604">
            <v>46020.470138888886</v>
          </cell>
          <cell r="H29604">
            <v>46036.68472222222</v>
          </cell>
        </row>
        <row r="29605">
          <cell r="A29605" t="str">
            <v>UCW-24166</v>
          </cell>
          <cell r="B29605" t="str">
            <v>CLONE - BAGATT - Bugatti Tata Cliq SS25-  Pending listings</v>
          </cell>
          <cell r="C29605" t="str">
            <v>CLOSED</v>
          </cell>
          <cell r="D29605" t="str">
            <v>Medium</v>
          </cell>
          <cell r="E29605" t="str">
            <v>netscribes</v>
          </cell>
          <cell r="F29605" t="str">
            <v>Shraddha Dighe</v>
          </cell>
          <cell r="G29605">
            <v>46018.640972222223</v>
          </cell>
          <cell r="H29605">
            <v>46035.715277777781</v>
          </cell>
        </row>
        <row r="29606">
          <cell r="A29606" t="str">
            <v>UCW-24165</v>
          </cell>
          <cell r="B29606" t="str">
            <v>Enrich_Retriger need to done (Pending 1 SKU)</v>
          </cell>
          <cell r="C29606" t="str">
            <v>CLOSED</v>
          </cell>
          <cell r="D29606" t="str">
            <v>Medium</v>
          </cell>
          <cell r="E29606" t="str">
            <v>netscribes</v>
          </cell>
          <cell r="F29606" t="str">
            <v>Shraddha Dighe</v>
          </cell>
          <cell r="G29606">
            <v>46018.632638888892</v>
          </cell>
          <cell r="H29606">
            <v>46036.566666666666</v>
          </cell>
        </row>
        <row r="29607">
          <cell r="A29607" t="str">
            <v>UCW-24164</v>
          </cell>
          <cell r="B29607" t="str">
            <v>CLONE - Vinci Botanicals- Pending SKU listing on Tata CLiQ</v>
          </cell>
          <cell r="C29607" t="str">
            <v>CLOSED</v>
          </cell>
          <cell r="D29607" t="str">
            <v>Medium</v>
          </cell>
          <cell r="E29607" t="str">
            <v>netscribes</v>
          </cell>
          <cell r="F29607" t="str">
            <v>Shraddha Dighe</v>
          </cell>
          <cell r="G29607">
            <v>46018.629166666666</v>
          </cell>
          <cell r="H29607">
            <v>46036.555555555555</v>
          </cell>
        </row>
        <row r="29608">
          <cell r="A29608" t="str">
            <v>UCW-24163</v>
          </cell>
          <cell r="B29608" t="str">
            <v>RC JC - 19 STD - New Listing - TATA - 12/12/2025</v>
          </cell>
          <cell r="C29608" t="str">
            <v>CLOSED</v>
          </cell>
          <cell r="D29608" t="str">
            <v>Medium</v>
          </cell>
          <cell r="E29608" t="str">
            <v>netscribes</v>
          </cell>
          <cell r="F29608" t="str">
            <v>Shraddha Dighe</v>
          </cell>
          <cell r="G29608">
            <v>46018.615277777775</v>
          </cell>
          <cell r="H29608">
            <v>46021.631249999999</v>
          </cell>
        </row>
        <row r="29609">
          <cell r="A29609" t="str">
            <v>UCW-24156</v>
          </cell>
          <cell r="B29609" t="str">
            <v>Styles Migration to Tata Cliq Westbury Account - 23-12-2025</v>
          </cell>
          <cell r="C29609" t="str">
            <v>CLOSED Due to Inactive/Insufficient Information</v>
          </cell>
          <cell r="D29609" t="str">
            <v>Medium</v>
          </cell>
          <cell r="E29609" t="str">
            <v>netscribes</v>
          </cell>
          <cell r="F29609" t="str">
            <v>Mohd Tahir Shaikh</v>
          </cell>
          <cell r="G29609">
            <v>46017.820138888892</v>
          </cell>
          <cell r="H29609">
            <v>46029.731944444444</v>
          </cell>
        </row>
        <row r="29610">
          <cell r="A29610" t="str">
            <v>UCW-24143</v>
          </cell>
          <cell r="B29610" t="str">
            <v>TQF : 129357 | Brand-Converse | Footwear Catalog Template File</v>
          </cell>
          <cell r="C29610" t="str">
            <v>CLOSED</v>
          </cell>
          <cell r="D29610" t="str">
            <v>Medium</v>
          </cell>
          <cell r="E29610" t="str">
            <v>netscribes</v>
          </cell>
          <cell r="F29610" t="str">
            <v>Mohd Tahir Shaikh</v>
          </cell>
          <cell r="G29610">
            <v>46017.774305555555</v>
          </cell>
          <cell r="H29610">
            <v>46029.714583333334</v>
          </cell>
        </row>
        <row r="29611">
          <cell r="A29611" t="str">
            <v>UCW-24129</v>
          </cell>
          <cell r="B29611" t="str">
            <v>Tata Cliq - Samples Order Jan'26 Cycle</v>
          </cell>
          <cell r="C29611" t="str">
            <v>CLOSED</v>
          </cell>
          <cell r="D29611" t="str">
            <v>Medium</v>
          </cell>
          <cell r="E29611" t="str">
            <v>netscribes</v>
          </cell>
          <cell r="F29611" t="str">
            <v>Shraddha Dighe</v>
          </cell>
          <cell r="G29611">
            <v>46017.698611111111</v>
          </cell>
          <cell r="H29611">
            <v>46022.574305555558</v>
          </cell>
        </row>
        <row r="29612">
          <cell r="A29612" t="str">
            <v>UCW-24116</v>
          </cell>
          <cell r="B29612" t="str">
            <v>OAP | HA Oil Control Listing | TATACLIQ</v>
          </cell>
          <cell r="C29612" t="str">
            <v>CLOSED</v>
          </cell>
          <cell r="D29612" t="str">
            <v>Medium</v>
          </cell>
          <cell r="E29612" t="str">
            <v>netscribes</v>
          </cell>
          <cell r="F29612" t="str">
            <v>Shraddha Dighe</v>
          </cell>
          <cell r="G29612">
            <v>46017.632638888892</v>
          </cell>
          <cell r="H29612">
            <v>46020.51666666667</v>
          </cell>
        </row>
        <row r="29613">
          <cell r="A29613" t="str">
            <v>UCW-24106</v>
          </cell>
          <cell r="B29613" t="str">
            <v>ERROR_Crocs Kids size guide update</v>
          </cell>
          <cell r="C29613" t="str">
            <v>CLOSED</v>
          </cell>
          <cell r="D29613" t="str">
            <v>Medium</v>
          </cell>
          <cell r="E29613" t="str">
            <v>netscribes</v>
          </cell>
          <cell r="F29613" t="str">
            <v>Sushma Ram</v>
          </cell>
          <cell r="G29613">
            <v>46017.54791666667</v>
          </cell>
          <cell r="H29613">
            <v>46043.441666666666</v>
          </cell>
        </row>
        <row r="29614">
          <cell r="A29614" t="str">
            <v>UCW-24103</v>
          </cell>
          <cell r="B29614" t="str">
            <v>ENRICH_Lotto/Image Update/Seller code- 129247/24-12-2025</v>
          </cell>
          <cell r="C29614" t="str">
            <v>CLOSED</v>
          </cell>
          <cell r="D29614" t="str">
            <v>Medium</v>
          </cell>
          <cell r="E29614" t="str">
            <v>netscribes</v>
          </cell>
          <cell r="F29614" t="str">
            <v>Mohd Tahir Shaikh</v>
          </cell>
          <cell r="G29614">
            <v>46017.537499999999</v>
          </cell>
          <cell r="H29614">
            <v>46021.661805555559</v>
          </cell>
        </row>
        <row r="29615">
          <cell r="A29615" t="str">
            <v>UCW-24102</v>
          </cell>
          <cell r="B29615" t="str">
            <v>ENRICH_Size Chart- Globus</v>
          </cell>
          <cell r="C29615" t="str">
            <v>CLOSED</v>
          </cell>
          <cell r="D29615" t="str">
            <v>Medium</v>
          </cell>
          <cell r="E29615" t="str">
            <v>netscribes</v>
          </cell>
          <cell r="F29615" t="str">
            <v>Mohd Tahir Shaikh</v>
          </cell>
          <cell r="G29615">
            <v>46017.524305555555</v>
          </cell>
          <cell r="H29615">
            <v>46036.681944444441</v>
          </cell>
        </row>
        <row r="29616">
          <cell r="A29616" t="str">
            <v>UCW-24091</v>
          </cell>
          <cell r="B29616" t="str">
            <v>Hugo Boss Revamp EAN Change</v>
          </cell>
          <cell r="C29616" t="str">
            <v>CLOSED</v>
          </cell>
          <cell r="D29616" t="str">
            <v>Medium</v>
          </cell>
          <cell r="E29616" t="str">
            <v>netscribes</v>
          </cell>
          <cell r="F29616" t="str">
            <v>Shraddha Dighe</v>
          </cell>
          <cell r="G29616">
            <v>46017.456250000003</v>
          </cell>
          <cell r="H29616">
            <v>46036.565972222219</v>
          </cell>
        </row>
        <row r="29617">
          <cell r="A29617" t="str">
            <v>UCW-24076</v>
          </cell>
          <cell r="B29617" t="str">
            <v>Request for New Product Listing on Tata Cliq</v>
          </cell>
          <cell r="C29617" t="str">
            <v>CLOSED</v>
          </cell>
          <cell r="D29617" t="str">
            <v>Medium</v>
          </cell>
          <cell r="E29617" t="str">
            <v>netscribes</v>
          </cell>
          <cell r="F29617" t="str">
            <v>Shraddha Dighe</v>
          </cell>
          <cell r="G29617">
            <v>46015.684027777781</v>
          </cell>
          <cell r="H29617">
            <v>46036.554861111108</v>
          </cell>
        </row>
        <row r="29618">
          <cell r="A29618" t="str">
            <v>UCW-24075</v>
          </cell>
          <cell r="B29618" t="str">
            <v>Yardley &amp; Enchanteur - New listings</v>
          </cell>
          <cell r="C29618" t="str">
            <v>CLOSED Due to Inactive/Insufficient Information</v>
          </cell>
          <cell r="D29618" t="str">
            <v>Medium</v>
          </cell>
          <cell r="E29618" t="str">
            <v>netscribes</v>
          </cell>
          <cell r="F29618" t="str">
            <v>Shraddha Dighe</v>
          </cell>
          <cell r="G29618">
            <v>46015.679861111108</v>
          </cell>
          <cell r="H29618">
            <v>46029.731944444444</v>
          </cell>
        </row>
        <row r="29619">
          <cell r="A29619" t="str">
            <v>UCW-24073</v>
          </cell>
          <cell r="B29619" t="str">
            <v>Error_Tatacliq Catalogue InProgress Option List_23rd December</v>
          </cell>
          <cell r="C29619" t="str">
            <v>CLOSED Due to Inactive/Insufficient Information</v>
          </cell>
          <cell r="D29619" t="str">
            <v>Medium</v>
          </cell>
          <cell r="E29619" t="str">
            <v>Chirag Dubal</v>
          </cell>
          <cell r="F29619" t="str">
            <v>Shloka Chakre</v>
          </cell>
          <cell r="G29619">
            <v>46015.665972222225</v>
          </cell>
          <cell r="H29619">
            <v>46043.50277777778</v>
          </cell>
        </row>
        <row r="29620">
          <cell r="A29620" t="str">
            <v>UCW-24066</v>
          </cell>
          <cell r="B29620" t="str">
            <v>MNY | Serum Lipstick listing | TATACLIQ</v>
          </cell>
          <cell r="C29620" t="str">
            <v>CLOSED</v>
          </cell>
          <cell r="D29620" t="str">
            <v>Medium</v>
          </cell>
          <cell r="E29620" t="str">
            <v>netscribes</v>
          </cell>
          <cell r="F29620" t="str">
            <v>Shraddha Dighe</v>
          </cell>
          <cell r="G29620">
            <v>46015.583333333336</v>
          </cell>
          <cell r="H29620">
            <v>46034.67083333333</v>
          </cell>
        </row>
        <row r="29621">
          <cell r="A29621" t="str">
            <v>UCW-24060</v>
          </cell>
          <cell r="B29621" t="str">
            <v>CLONE - Hoversoul Listing   - Nityanikar 09 Dec 2025</v>
          </cell>
          <cell r="C29621" t="str">
            <v>CLOSED Due to Inactive/Insufficient Information</v>
          </cell>
          <cell r="D29621" t="str">
            <v>Medium</v>
          </cell>
          <cell r="E29621" t="str">
            <v>netscribes</v>
          </cell>
          <cell r="F29621" t="str">
            <v>Shraddha Dighe</v>
          </cell>
          <cell r="G29621">
            <v>46015.538194444445</v>
          </cell>
          <cell r="H29621">
            <v>46029.731944444444</v>
          </cell>
        </row>
        <row r="29622">
          <cell r="A29622" t="str">
            <v>UCW-24058</v>
          </cell>
          <cell r="B29622" t="str">
            <v>ENRICH_BRAND NAME CHANGE LIBAS X TATACLIQ 26-11-2025</v>
          </cell>
          <cell r="C29622" t="str">
            <v>CLOSED</v>
          </cell>
          <cell r="D29622" t="str">
            <v>Medium</v>
          </cell>
          <cell r="E29622" t="str">
            <v>netscribes</v>
          </cell>
          <cell r="F29622" t="str">
            <v>Sushma Ram</v>
          </cell>
          <cell r="G29622">
            <v>46015.532638888886</v>
          </cell>
          <cell r="H29622">
            <v>46036.681250000001</v>
          </cell>
        </row>
        <row r="29623">
          <cell r="A29623" t="str">
            <v>UCW-24043</v>
          </cell>
          <cell r="B29623" t="str">
            <v xml:space="preserve">Hoversoul Listing - CS. Enterprises 20 Dec 2025 </v>
          </cell>
          <cell r="C29623" t="str">
            <v>CLOSED</v>
          </cell>
          <cell r="D29623" t="str">
            <v>Medium</v>
          </cell>
          <cell r="E29623" t="str">
            <v>netscribes</v>
          </cell>
          <cell r="F29623" t="str">
            <v>Juilee Jadhav</v>
          </cell>
          <cell r="G29623">
            <v>46014.894444444442</v>
          </cell>
          <cell r="H29623">
            <v>46020.665972222225</v>
          </cell>
        </row>
        <row r="29624">
          <cell r="A29624" t="str">
            <v>UCW-24035</v>
          </cell>
          <cell r="B29624" t="str">
            <v>Enrich_Tata Cliq - Juliette has a gun - Video update</v>
          </cell>
          <cell r="C29624" t="str">
            <v>CLOSED Due to Inactive/Insufficient Information</v>
          </cell>
          <cell r="D29624" t="str">
            <v>Medium</v>
          </cell>
          <cell r="E29624" t="str">
            <v>netscribes</v>
          </cell>
          <cell r="F29624" t="str">
            <v>Shraddha Dighe</v>
          </cell>
          <cell r="G29624">
            <v>46014.770138888889</v>
          </cell>
          <cell r="H29624">
            <v>46050.706250000003</v>
          </cell>
        </row>
        <row r="29625">
          <cell r="A29625" t="str">
            <v>UCW-24034</v>
          </cell>
          <cell r="B29625" t="str">
            <v xml:space="preserve">TCL : GWP cataloguing Jan Cycle </v>
          </cell>
          <cell r="C29625" t="str">
            <v>CLOSED</v>
          </cell>
          <cell r="D29625" t="str">
            <v>Medium</v>
          </cell>
          <cell r="E29625" t="str">
            <v>netscribes</v>
          </cell>
          <cell r="F29625" t="str">
            <v>Shraddha Dighe</v>
          </cell>
          <cell r="G29625">
            <v>46014.746527777781</v>
          </cell>
          <cell r="H29625">
            <v>46017.663888888892</v>
          </cell>
        </row>
        <row r="29626">
          <cell r="A29626" t="str">
            <v>UCW-24033</v>
          </cell>
          <cell r="B29626" t="str">
            <v>ENRICH_Timberland Grouping</v>
          </cell>
          <cell r="C29626" t="str">
            <v>CLOSED</v>
          </cell>
          <cell r="D29626" t="str">
            <v>Medium</v>
          </cell>
          <cell r="E29626" t="str">
            <v>Chirag Dubal</v>
          </cell>
          <cell r="F29626" t="str">
            <v>Shloka Chakre</v>
          </cell>
          <cell r="G29626">
            <v>46014.734027777777</v>
          </cell>
          <cell r="H29626">
            <v>46018.613888888889</v>
          </cell>
        </row>
        <row r="29627">
          <cell r="A29627" t="str">
            <v>UCW-24026</v>
          </cell>
          <cell r="B29627" t="str">
            <v>Multi Brand EAN Change | Beauty | 125928 | 22nd Dec'25</v>
          </cell>
          <cell r="C29627" t="str">
            <v>CLOSED</v>
          </cell>
          <cell r="D29627" t="str">
            <v>Medium</v>
          </cell>
          <cell r="E29627" t="str">
            <v>netscribes</v>
          </cell>
          <cell r="F29627" t="str">
            <v>Juilee Jadhav</v>
          </cell>
          <cell r="G29627">
            <v>46014.617361111108</v>
          </cell>
          <cell r="H29627">
            <v>46022.741666666669</v>
          </cell>
        </row>
        <row r="29628">
          <cell r="A29628" t="str">
            <v>UCW-24023</v>
          </cell>
          <cell r="B29628" t="str">
            <v>CLONE - TATA Armaf Beauty Cataloguing</v>
          </cell>
          <cell r="C29628" t="str">
            <v>CLOSED</v>
          </cell>
          <cell r="D29628" t="str">
            <v>Medium</v>
          </cell>
          <cell r="E29628" t="str">
            <v>netscribes</v>
          </cell>
          <cell r="F29628" t="str">
            <v>Shraddha Dighe</v>
          </cell>
          <cell r="G29628">
            <v>46014.604166666664</v>
          </cell>
          <cell r="H29628">
            <v>46018.561111111114</v>
          </cell>
        </row>
        <row r="29629">
          <cell r="A29629" t="str">
            <v>UCW-24022</v>
          </cell>
          <cell r="B29629" t="str">
            <v>Error- New Balance Footwear 126934 30-June-25 (S125)</v>
          </cell>
          <cell r="C29629" t="str">
            <v>CLOSED</v>
          </cell>
          <cell r="D29629" t="str">
            <v>Medium</v>
          </cell>
          <cell r="E29629" t="str">
            <v>netscribes</v>
          </cell>
          <cell r="F29629" t="str">
            <v>Reagan D’souza</v>
          </cell>
          <cell r="G29629">
            <v>46014.580555555556</v>
          </cell>
          <cell r="H29629">
            <v>46036.680555555555</v>
          </cell>
        </row>
        <row r="29630">
          <cell r="A29630" t="str">
            <v>UCW-24016</v>
          </cell>
          <cell r="B29630" t="str">
            <v>Enrich_Request for Instructions to Update Product Image on Tata Cliq</v>
          </cell>
          <cell r="C29630" t="str">
            <v>CLOSED Due to Inactive/Insufficient Information</v>
          </cell>
          <cell r="D29630" t="str">
            <v>Medium</v>
          </cell>
          <cell r="E29630" t="str">
            <v>netscribes</v>
          </cell>
          <cell r="F29630" t="str">
            <v>Juilee Jadhav</v>
          </cell>
          <cell r="G29630">
            <v>46014.489583333336</v>
          </cell>
          <cell r="H29630">
            <v>46029.732638888891</v>
          </cell>
        </row>
        <row r="29631">
          <cell r="A29631" t="str">
            <v>UCW-24015</v>
          </cell>
          <cell r="B29631" t="str">
            <v>Error - Tatacliq Men's Apparels Templates | 5th Dec'2025</v>
          </cell>
          <cell r="C29631" t="str">
            <v>CLOSED</v>
          </cell>
          <cell r="D29631" t="str">
            <v>Medium</v>
          </cell>
          <cell r="E29631" t="str">
            <v>netscribes</v>
          </cell>
          <cell r="F29631" t="str">
            <v>Reagan D’souza</v>
          </cell>
          <cell r="G29631">
            <v>46014.473611111112</v>
          </cell>
          <cell r="H29631">
            <v>46036.680555555555</v>
          </cell>
        </row>
        <row r="29632">
          <cell r="A29632" t="str">
            <v>UCW-24011</v>
          </cell>
          <cell r="B29632" t="str">
            <v>Error- Catalogue files for listings :: SS2025 :: Lot 2</v>
          </cell>
          <cell r="C29632" t="str">
            <v>CLOSED</v>
          </cell>
          <cell r="D29632" t="str">
            <v>Medium</v>
          </cell>
          <cell r="E29632" t="str">
            <v>Chirag Dubal</v>
          </cell>
          <cell r="F29632" t="str">
            <v>Reagan D’souza</v>
          </cell>
          <cell r="G29632">
            <v>46013.813194444447</v>
          </cell>
          <cell r="H29632">
            <v>46049.704861111109</v>
          </cell>
        </row>
        <row r="29633">
          <cell r="A29633" t="str">
            <v>UCW-24010</v>
          </cell>
          <cell r="B29633" t="str">
            <v>Timberland Mapping</v>
          </cell>
          <cell r="C29633" t="str">
            <v>CLOSED</v>
          </cell>
          <cell r="D29633" t="str">
            <v>Medium</v>
          </cell>
          <cell r="E29633" t="str">
            <v>netscribes</v>
          </cell>
          <cell r="F29633" t="str">
            <v>Simi Raichel Zachariah</v>
          </cell>
          <cell r="G29633">
            <v>46013.798611111109</v>
          </cell>
          <cell r="H29633">
            <v>46036.679861111108</v>
          </cell>
        </row>
        <row r="29634">
          <cell r="A29634" t="str">
            <v>UCW-24007</v>
          </cell>
          <cell r="B29634" t="str">
            <v>Images Update_Biba_18-12-25</v>
          </cell>
          <cell r="C29634" t="str">
            <v>CLOSED</v>
          </cell>
          <cell r="D29634" t="str">
            <v>Medium</v>
          </cell>
          <cell r="E29634" t="str">
            <v>netscribes</v>
          </cell>
          <cell r="F29634" t="str">
            <v>Simi Raichel Zachariah</v>
          </cell>
          <cell r="G29634">
            <v>46013.762499999997</v>
          </cell>
          <cell r="H29634">
            <v>46036.679861111108</v>
          </cell>
        </row>
        <row r="29635">
          <cell r="A29635" t="str">
            <v>UCW-24001</v>
          </cell>
          <cell r="B29635" t="str">
            <v>WOMEN SWEET DREAMS 17-12-2025</v>
          </cell>
          <cell r="C29635" t="str">
            <v>CLOSED</v>
          </cell>
          <cell r="D29635" t="str">
            <v>Medium</v>
          </cell>
          <cell r="E29635" t="str">
            <v>netscribes</v>
          </cell>
          <cell r="F29635" t="str">
            <v>Shraddha Dighe</v>
          </cell>
          <cell r="G29635">
            <v>46013.723611111112</v>
          </cell>
          <cell r="H29635">
            <v>46015.60833333333</v>
          </cell>
        </row>
        <row r="29636">
          <cell r="A29636" t="str">
            <v>UCW-23991</v>
          </cell>
          <cell r="B29636" t="str">
            <v>Dual listing- Simon Carter</v>
          </cell>
          <cell r="C29636" t="str">
            <v>CLOSED</v>
          </cell>
          <cell r="D29636" t="str">
            <v>Medium</v>
          </cell>
          <cell r="E29636" t="str">
            <v>Chirag Dubal</v>
          </cell>
          <cell r="F29636" t="str">
            <v>Shloka Chakre</v>
          </cell>
          <cell r="G29636">
            <v>46013.659722222219</v>
          </cell>
          <cell r="H29636">
            <v>46022.734027777777</v>
          </cell>
        </row>
        <row r="29637">
          <cell r="A29637" t="str">
            <v>UCW-23989</v>
          </cell>
          <cell r="B29637" t="str">
            <v>Request to Expedite Kapsons Seller Migration</v>
          </cell>
          <cell r="C29637" t="str">
            <v>CLOSED</v>
          </cell>
          <cell r="D29637" t="str">
            <v>Medium</v>
          </cell>
          <cell r="E29637" t="str">
            <v>Chirag Dubal</v>
          </cell>
          <cell r="F29637" t="str">
            <v>Shloka Chakre</v>
          </cell>
          <cell r="G29637">
            <v>46013.647916666669</v>
          </cell>
          <cell r="H29637">
            <v>46036.678472222222</v>
          </cell>
        </row>
        <row r="29638">
          <cell r="A29638" t="str">
            <v>UCW-23985</v>
          </cell>
          <cell r="B29638" t="str">
            <v>New launch cataloguing details of Kenzo(Ikebana &amp; Homme Indigo &amp; LA RECOLTE PARISIENNE)_Fragrance for TCL_20_Nov_25</v>
          </cell>
          <cell r="C29638" t="str">
            <v>CLOSED Due to Inactive/Insufficient Information</v>
          </cell>
          <cell r="D29638" t="str">
            <v>Medium</v>
          </cell>
          <cell r="E29638" t="str">
            <v>netscribes</v>
          </cell>
          <cell r="F29638" t="str">
            <v>Simi Raichel Zachariah</v>
          </cell>
          <cell r="G29638">
            <v>46013.622916666667</v>
          </cell>
          <cell r="H29638">
            <v>46029.732638888891</v>
          </cell>
        </row>
        <row r="29639">
          <cell r="A29639" t="str">
            <v>UCW-23983</v>
          </cell>
          <cell r="B29639" t="str">
            <v>TH/CK-OMNI-Lot 76</v>
          </cell>
          <cell r="C29639" t="str">
            <v>CLOSED</v>
          </cell>
          <cell r="D29639" t="str">
            <v>Medium</v>
          </cell>
          <cell r="E29639" t="str">
            <v>netscribes</v>
          </cell>
          <cell r="F29639" t="str">
            <v>Shraddha Dighe</v>
          </cell>
          <cell r="G29639">
            <v>46013.567361111112</v>
          </cell>
          <cell r="H29639">
            <v>46025.511111111111</v>
          </cell>
        </row>
        <row r="29640">
          <cell r="A29640" t="str">
            <v>UCW-23974</v>
          </cell>
          <cell r="B29640" t="str">
            <v>ENRICH_Tata Cliq Luxury - Memo Paris &amp; JHAG - Grouping</v>
          </cell>
          <cell r="C29640" t="str">
            <v>CLOSED</v>
          </cell>
          <cell r="D29640" t="str">
            <v>Medium</v>
          </cell>
          <cell r="E29640" t="str">
            <v>netscribes</v>
          </cell>
          <cell r="F29640" t="str">
            <v>Sushma Ram</v>
          </cell>
          <cell r="G29640">
            <v>46013.481249999997</v>
          </cell>
          <cell r="H29640">
            <v>46022.729861111111</v>
          </cell>
        </row>
        <row r="29641">
          <cell r="A29641" t="str">
            <v>UCW-23967</v>
          </cell>
          <cell r="B29641" t="str">
            <v>SKP - EAN Change</v>
          </cell>
          <cell r="C29641" t="str">
            <v>CLOSED</v>
          </cell>
          <cell r="D29641" t="str">
            <v>Medium</v>
          </cell>
          <cell r="E29641" t="str">
            <v>netscribes</v>
          </cell>
          <cell r="F29641" t="str">
            <v>Simi Raichel Zachariah</v>
          </cell>
          <cell r="G29641">
            <v>46012.550694444442</v>
          </cell>
          <cell r="H29641">
            <v>46014.479166666664</v>
          </cell>
        </row>
        <row r="29642">
          <cell r="A29642" t="str">
            <v>UCW-23966</v>
          </cell>
          <cell r="B29642" t="str">
            <v>Request to Latch and List 275 SKUs on TCF</v>
          </cell>
          <cell r="C29642" t="str">
            <v>CLOSED</v>
          </cell>
          <cell r="D29642" t="str">
            <v>Medium</v>
          </cell>
          <cell r="E29642" t="str">
            <v>netscribes</v>
          </cell>
          <cell r="F29642" t="str">
            <v>Simi Raichel Zachariah</v>
          </cell>
          <cell r="G29642">
            <v>46012.529861111114</v>
          </cell>
          <cell r="H29642">
            <v>46021.57916666667</v>
          </cell>
        </row>
        <row r="29643">
          <cell r="A29643" t="str">
            <v>UCW-23965</v>
          </cell>
          <cell r="B29643" t="str">
            <v>Skus - Sell now Under 125913 * Biotop</v>
          </cell>
          <cell r="C29643" t="str">
            <v>CLOSED</v>
          </cell>
          <cell r="D29643" t="str">
            <v>Medium</v>
          </cell>
          <cell r="E29643" t="str">
            <v>netscribes</v>
          </cell>
          <cell r="F29643" t="str">
            <v>Simi Raichel Zachariah</v>
          </cell>
          <cell r="G29643">
            <v>46012.455555555556</v>
          </cell>
          <cell r="H29643">
            <v>46036.56527777778</v>
          </cell>
        </row>
        <row r="29644">
          <cell r="A29644" t="str">
            <v>UCW-23964</v>
          </cell>
          <cell r="B29644" t="str">
            <v>CK-MP-Lot 139</v>
          </cell>
          <cell r="C29644" t="str">
            <v>CLOSED</v>
          </cell>
          <cell r="D29644" t="str">
            <v>Medium</v>
          </cell>
          <cell r="E29644" t="str">
            <v>netscribes</v>
          </cell>
          <cell r="F29644" t="str">
            <v>Shraddha Dighe</v>
          </cell>
          <cell r="G29644">
            <v>46011.741666666669</v>
          </cell>
          <cell r="H29644">
            <v>46017.671527777777</v>
          </cell>
        </row>
        <row r="29645">
          <cell r="A29645" t="str">
            <v>UCW-23957</v>
          </cell>
          <cell r="B29645" t="str">
            <v>Vinci Botanicals- Pending SKU listing on Tata CLiQ</v>
          </cell>
          <cell r="C29645" t="str">
            <v>CLOSED Due to Inactive/Insufficient Information</v>
          </cell>
          <cell r="D29645" t="str">
            <v>Medium</v>
          </cell>
          <cell r="E29645" t="str">
            <v>netscribes</v>
          </cell>
          <cell r="F29645" t="str">
            <v>Shraddha Dighe</v>
          </cell>
          <cell r="G29645">
            <v>46011.63958333333</v>
          </cell>
          <cell r="H29645">
            <v>46029.73333333333</v>
          </cell>
        </row>
        <row r="29646">
          <cell r="A29646" t="str">
            <v>UCW-23954</v>
          </cell>
          <cell r="B29646" t="str">
            <v>Olaplex- NPL DEC'25</v>
          </cell>
          <cell r="C29646" t="str">
            <v>CLOSED</v>
          </cell>
          <cell r="D29646" t="str">
            <v>Medium</v>
          </cell>
          <cell r="E29646" t="str">
            <v>netscribes</v>
          </cell>
          <cell r="F29646" t="str">
            <v>Shraddha Dighe</v>
          </cell>
          <cell r="G29646">
            <v>46011.635416666664</v>
          </cell>
          <cell r="H29646">
            <v>46014.503472222219</v>
          </cell>
        </row>
        <row r="29647">
          <cell r="A29647" t="str">
            <v>UCW-23950</v>
          </cell>
          <cell r="B29647" t="str">
            <v>Tata Cliq Luxury - New listing - Evelom Cleansing Oil (MDB)</v>
          </cell>
          <cell r="C29647" t="str">
            <v>CLOSED Due to Inactive/Insufficient Information</v>
          </cell>
          <cell r="D29647" t="str">
            <v>Medium</v>
          </cell>
          <cell r="E29647" t="str">
            <v>netscribes</v>
          </cell>
          <cell r="F29647" t="str">
            <v>Shraddha Dighe</v>
          </cell>
          <cell r="G29647">
            <v>46011.598611111112</v>
          </cell>
          <cell r="H29647">
            <v>46034.535416666666</v>
          </cell>
        </row>
        <row r="29648">
          <cell r="A29648" t="str">
            <v>UCW-23949</v>
          </cell>
          <cell r="B29648" t="str">
            <v>TCL - New listing - Bvlgari Omnia &amp; Omnia Crystalline Mini Collection (Combo)</v>
          </cell>
          <cell r="C29648" t="str">
            <v>CLOSED</v>
          </cell>
          <cell r="D29648" t="str">
            <v>Medium</v>
          </cell>
          <cell r="E29648" t="str">
            <v>netscribes</v>
          </cell>
          <cell r="F29648" t="str">
            <v>Shraddha Dighe</v>
          </cell>
          <cell r="G29648">
            <v>46011.595833333333</v>
          </cell>
          <cell r="H29648">
            <v>46017.631249999999</v>
          </cell>
        </row>
        <row r="29649">
          <cell r="A29649" t="str">
            <v>UCW-23936</v>
          </cell>
          <cell r="B29649" t="str">
            <v>ENRICH_Updated Size Guide</v>
          </cell>
          <cell r="C29649" t="str">
            <v>CLOSED</v>
          </cell>
          <cell r="D29649" t="str">
            <v>Medium</v>
          </cell>
          <cell r="E29649" t="str">
            <v>netscribes</v>
          </cell>
          <cell r="F29649" t="str">
            <v>Simi Raichel Zachariah</v>
          </cell>
          <cell r="G29649">
            <v>46010.772222222222</v>
          </cell>
          <cell r="H29649">
            <v>46039.50277777778</v>
          </cell>
        </row>
        <row r="29650">
          <cell r="A29650" t="str">
            <v>UCW-23927</v>
          </cell>
          <cell r="B29650" t="str">
            <v>TCL NPL Cataloguing - Jan'26 Cycle</v>
          </cell>
          <cell r="C29650" t="str">
            <v>CLOSED</v>
          </cell>
          <cell r="D29650" t="str">
            <v>Medium</v>
          </cell>
          <cell r="E29650" t="str">
            <v>netscribes</v>
          </cell>
          <cell r="F29650" t="str">
            <v>Shraddha Dighe</v>
          </cell>
          <cell r="G29650">
            <v>46010.736111111109</v>
          </cell>
          <cell r="H29650">
            <v>46014.499305555553</v>
          </cell>
        </row>
        <row r="29651">
          <cell r="A29651" t="str">
            <v>UCW-23924</v>
          </cell>
          <cell r="B29651" t="str">
            <v>ENRICH_Images need to update</v>
          </cell>
          <cell r="C29651" t="str">
            <v>CLOSED</v>
          </cell>
          <cell r="D29651" t="str">
            <v>Medium</v>
          </cell>
          <cell r="E29651" t="str">
            <v>netscribes</v>
          </cell>
          <cell r="F29651" t="str">
            <v>Sushma Ram</v>
          </cell>
          <cell r="G29651">
            <v>46010.694444444445</v>
          </cell>
          <cell r="H29651">
            <v>46036.677083333336</v>
          </cell>
        </row>
        <row r="29652">
          <cell r="A29652" t="str">
            <v>UCW-23923</v>
          </cell>
          <cell r="B29652" t="str">
            <v>MNY | Instant Anti-Age Eraser Color Correcting Concealer | TATACLIQ</v>
          </cell>
          <cell r="C29652" t="str">
            <v>CLOSED</v>
          </cell>
          <cell r="D29652" t="str">
            <v>Medium</v>
          </cell>
          <cell r="E29652" t="str">
            <v>netscribes</v>
          </cell>
          <cell r="F29652" t="str">
            <v>Shraddha Dighe</v>
          </cell>
          <cell r="G29652">
            <v>46010.686111111114</v>
          </cell>
          <cell r="H29652">
            <v>46014.490972222222</v>
          </cell>
        </row>
        <row r="29653">
          <cell r="A29653" t="str">
            <v>UCW-23922</v>
          </cell>
          <cell r="B29653" t="str">
            <v>ENRICH_Crimsoune Club | Women | 132 SKUs | 22 Styles | Tata Cliq- Fashion | 18-12-2025</v>
          </cell>
          <cell r="C29653" t="str">
            <v>CLOSED</v>
          </cell>
          <cell r="D29653" t="str">
            <v>Medium</v>
          </cell>
          <cell r="E29653" t="str">
            <v>netscribes</v>
          </cell>
          <cell r="F29653" t="str">
            <v>Simi Raichel Zachariah</v>
          </cell>
          <cell r="G29653">
            <v>46010.681250000001</v>
          </cell>
          <cell r="H29653">
            <v>46036.681944444441</v>
          </cell>
        </row>
        <row r="29654">
          <cell r="A29654" t="str">
            <v>UCW-23917</v>
          </cell>
          <cell r="B29654" t="str">
            <v>Request to Update New Listing – Love Earth Cream Pop Blush-( Tatacliq)</v>
          </cell>
          <cell r="C29654" t="str">
            <v>CLOSED</v>
          </cell>
          <cell r="D29654" t="str">
            <v>Medium</v>
          </cell>
          <cell r="E29654" t="str">
            <v>netscribes</v>
          </cell>
          <cell r="F29654" t="str">
            <v>Shraddha Dighe</v>
          </cell>
          <cell r="G29654">
            <v>46010.662499999999</v>
          </cell>
          <cell r="H29654">
            <v>46013.579861111109</v>
          </cell>
        </row>
        <row r="29655">
          <cell r="A29655" t="str">
            <v>UCW-23916</v>
          </cell>
          <cell r="B29655" t="str">
            <v>CLONE - Beauty - 126109 - E2E - Brillare - 14 SKUs - 12 Dec</v>
          </cell>
          <cell r="C29655" t="str">
            <v>CLOSED Due to Inactive/Insufficient Information</v>
          </cell>
          <cell r="D29655" t="str">
            <v>Medium</v>
          </cell>
          <cell r="E29655" t="str">
            <v>netscribes</v>
          </cell>
          <cell r="F29655" t="str">
            <v>Shraddha Dighe</v>
          </cell>
          <cell r="G29655">
            <v>46010.654166666667</v>
          </cell>
          <cell r="H29655">
            <v>46029.734027777777</v>
          </cell>
        </row>
        <row r="29656">
          <cell r="A29656" t="str">
            <v>UCW-23901</v>
          </cell>
          <cell r="B29656" t="str">
            <v>Bhima Jewels Silver 92 (18-12-2025)</v>
          </cell>
          <cell r="C29656" t="str">
            <v>CLOSED</v>
          </cell>
          <cell r="D29656" t="str">
            <v>Medium</v>
          </cell>
          <cell r="E29656" t="str">
            <v>netscribes</v>
          </cell>
          <cell r="F29656" t="str">
            <v>Shraddha Dighe</v>
          </cell>
          <cell r="G29656">
            <v>46010.563194444447</v>
          </cell>
          <cell r="H29656">
            <v>46024.788888888892</v>
          </cell>
        </row>
        <row r="29657">
          <cell r="A29657" t="str">
            <v>UCW-23899</v>
          </cell>
          <cell r="B29657" t="str">
            <v>Enrich_Garnier Hairlighter PDP Update | TATACLIQ</v>
          </cell>
          <cell r="C29657" t="str">
            <v>CLOSED</v>
          </cell>
          <cell r="D29657" t="str">
            <v>Medium</v>
          </cell>
          <cell r="E29657" t="str">
            <v>netscribes</v>
          </cell>
          <cell r="F29657" t="str">
            <v>Shraddha Dighe</v>
          </cell>
          <cell r="G29657">
            <v>46010.550694444442</v>
          </cell>
          <cell r="H29657">
            <v>46036.56527777778</v>
          </cell>
        </row>
        <row r="29658">
          <cell r="A29658" t="str">
            <v>UCW-23892</v>
          </cell>
          <cell r="B29658" t="str">
            <v>Error- Catalogue files for listings :: SS2025 :: Lot 2</v>
          </cell>
          <cell r="C29658" t="str">
            <v>CLOSED</v>
          </cell>
          <cell r="D29658" t="str">
            <v>Medium</v>
          </cell>
          <cell r="E29658" t="str">
            <v>Chirag Dubal</v>
          </cell>
          <cell r="F29658" t="str">
            <v>Reagan D’souza</v>
          </cell>
          <cell r="G29658">
            <v>46010.515972222223</v>
          </cell>
          <cell r="H29658">
            <v>46036.591666666667</v>
          </cell>
        </row>
        <row r="29659">
          <cell r="A29659" t="str">
            <v>UCW-23885</v>
          </cell>
          <cell r="B29659" t="str">
            <v>Pending 10 option for women apparel - Fila Apparels Listing-SS25</v>
          </cell>
          <cell r="C29659" t="str">
            <v>CLOSED</v>
          </cell>
          <cell r="D29659" t="str">
            <v>Medium</v>
          </cell>
          <cell r="E29659" t="str">
            <v>netscribes</v>
          </cell>
          <cell r="F29659" t="str">
            <v>Mohd Tahir Shaikh</v>
          </cell>
          <cell r="G29659">
            <v>46010.495833333334</v>
          </cell>
          <cell r="H29659">
            <v>46029.750694444447</v>
          </cell>
        </row>
        <row r="29660">
          <cell r="A29660" t="str">
            <v>UCW-23878</v>
          </cell>
          <cell r="B29660" t="str">
            <v>Decathlon &lt;&gt; Tata Cliq AW'25 Cataloging - Phase 3</v>
          </cell>
          <cell r="C29660" t="str">
            <v>CLOSED</v>
          </cell>
          <cell r="D29660" t="str">
            <v>Medium</v>
          </cell>
          <cell r="E29660" t="str">
            <v>netscribes</v>
          </cell>
          <cell r="F29660" t="str">
            <v>Mohd Tahir Shaikh</v>
          </cell>
          <cell r="G29660">
            <v>46010.459027777775</v>
          </cell>
          <cell r="H29660">
            <v>46036.698611111111</v>
          </cell>
        </row>
        <row r="29661">
          <cell r="A29661" t="str">
            <v>UCW-23873</v>
          </cell>
          <cell r="B29661" t="str">
            <v>Error- Crocs Listing Phase 4</v>
          </cell>
          <cell r="C29661" t="str">
            <v>CLOSED</v>
          </cell>
          <cell r="D29661" t="str">
            <v>Medium</v>
          </cell>
          <cell r="E29661" t="str">
            <v>Jaibharathi Jagannathan</v>
          </cell>
          <cell r="F29661" t="str">
            <v>Sushma Ram</v>
          </cell>
          <cell r="G29661">
            <v>46009.787499999999</v>
          </cell>
          <cell r="H29661">
            <v>46057.791666666664</v>
          </cell>
        </row>
        <row r="29662">
          <cell r="A29662" t="str">
            <v>UCW-23871</v>
          </cell>
          <cell r="B29662" t="str">
            <v>CLONE - Shyam Enterprise - Appliances Listing P0</v>
          </cell>
          <cell r="C29662" t="str">
            <v>CLOSED</v>
          </cell>
          <cell r="D29662" t="str">
            <v>Medium</v>
          </cell>
          <cell r="E29662" t="str">
            <v>netscribes</v>
          </cell>
          <cell r="F29662" t="str">
            <v>Juilee Jadhav</v>
          </cell>
          <cell r="G29662">
            <v>46009.776388888888</v>
          </cell>
          <cell r="H29662">
            <v>46172.490277777775</v>
          </cell>
        </row>
        <row r="29663">
          <cell r="A29663" t="str">
            <v>UCW-23870</v>
          </cell>
          <cell r="B29663" t="str">
            <v>CLONE - Shyam Enterprise - Appliances Listing P0</v>
          </cell>
          <cell r="C29663" t="str">
            <v>CLOSED</v>
          </cell>
          <cell r="D29663" t="str">
            <v>Medium</v>
          </cell>
          <cell r="E29663" t="str">
            <v>netscribes</v>
          </cell>
          <cell r="F29663" t="str">
            <v>Juilee Jadhav</v>
          </cell>
          <cell r="G29663">
            <v>46009.776388888888</v>
          </cell>
          <cell r="H29663">
            <v>46172.486805555556</v>
          </cell>
        </row>
        <row r="29664">
          <cell r="A29664" t="str">
            <v>UCW-23866</v>
          </cell>
          <cell r="B29664" t="str">
            <v>ENRICH_Request to Images Update | TATA CLIQ_16-12-2025</v>
          </cell>
          <cell r="C29664" t="str">
            <v>CLOSED</v>
          </cell>
          <cell r="D29664" t="str">
            <v>Medium</v>
          </cell>
          <cell r="E29664" t="str">
            <v>netscribes</v>
          </cell>
          <cell r="F29664" t="str">
            <v>Sushma Ram</v>
          </cell>
          <cell r="G29664">
            <v>46009.75277777778</v>
          </cell>
          <cell r="H29664">
            <v>46036.590277777781</v>
          </cell>
        </row>
        <row r="29665">
          <cell r="A29665" t="str">
            <v>UCW-23863</v>
          </cell>
          <cell r="B29665" t="str">
            <v>Tata Cliq Files B2C &amp; Nov-Inventory Sheet Articles</v>
          </cell>
          <cell r="C29665" t="str">
            <v>CLOSED</v>
          </cell>
          <cell r="D29665" t="str">
            <v>Medium</v>
          </cell>
          <cell r="E29665" t="str">
            <v>netscribes</v>
          </cell>
          <cell r="F29665" t="str">
            <v>netscribes</v>
          </cell>
          <cell r="G29665">
            <v>46009.727777777778</v>
          </cell>
          <cell r="H29665">
            <v>46036.588194444441</v>
          </cell>
        </row>
        <row r="29666">
          <cell r="A29666" t="str">
            <v>UCW-23862</v>
          </cell>
          <cell r="B29666" t="str">
            <v>ENRICH_IMAGE ADDITION &amp; REPLACE LIBAS X TATACLIQ 16-12-2025</v>
          </cell>
          <cell r="C29666" t="str">
            <v>CLOSED</v>
          </cell>
          <cell r="D29666" t="str">
            <v>Medium</v>
          </cell>
          <cell r="E29666" t="str">
            <v>netscribes</v>
          </cell>
          <cell r="F29666" t="str">
            <v>Sushma Ram</v>
          </cell>
          <cell r="G29666">
            <v>46009.727083333331</v>
          </cell>
          <cell r="H29666">
            <v>46036.589583333334</v>
          </cell>
        </row>
        <row r="29667">
          <cell r="A29667" t="str">
            <v>UCW-23861</v>
          </cell>
          <cell r="B29667" t="str">
            <v>Footwear New Listing-17 Options (99 SKUs)</v>
          </cell>
          <cell r="C29667" t="str">
            <v>CLOSED</v>
          </cell>
          <cell r="D29667" t="str">
            <v>Medium</v>
          </cell>
          <cell r="E29667" t="str">
            <v>netscribes</v>
          </cell>
          <cell r="F29667" t="str">
            <v>Mohd Tahir Shaikh</v>
          </cell>
          <cell r="G29667">
            <v>46009.720138888886</v>
          </cell>
          <cell r="H29667">
            <v>46172.486805555556</v>
          </cell>
        </row>
        <row r="29668">
          <cell r="A29668" t="str">
            <v>UCW-23857</v>
          </cell>
          <cell r="B29668" t="str">
            <v>ENRICH_Request to Refresh Images for 35 Styles (A+ Content)- Tata Cliq</v>
          </cell>
          <cell r="C29668" t="str">
            <v>CLOSED</v>
          </cell>
          <cell r="D29668" t="str">
            <v>Medium</v>
          </cell>
          <cell r="E29668" t="str">
            <v>netscribes</v>
          </cell>
          <cell r="F29668" t="str">
            <v>Sushma Ram</v>
          </cell>
          <cell r="G29668">
            <v>46009.705555555556</v>
          </cell>
          <cell r="H29668">
            <v>46036.587500000001</v>
          </cell>
        </row>
        <row r="29669">
          <cell r="A29669" t="str">
            <v>UCW-23854</v>
          </cell>
          <cell r="B29669" t="str">
            <v>ENRICH_For Image Update</v>
          </cell>
          <cell r="C29669" t="str">
            <v>CLOSED</v>
          </cell>
          <cell r="D29669" t="str">
            <v>Medium</v>
          </cell>
          <cell r="E29669" t="str">
            <v>netscribes</v>
          </cell>
          <cell r="F29669" t="str">
            <v>Sushma Ram</v>
          </cell>
          <cell r="G29669">
            <v>46009.694444444445</v>
          </cell>
          <cell r="H29669">
            <v>46036.587500000001</v>
          </cell>
        </row>
        <row r="29670">
          <cell r="A29670" t="str">
            <v>UCW-23852</v>
          </cell>
          <cell r="B29670" t="str">
            <v>TH/CK-MP-Lot 105</v>
          </cell>
          <cell r="C29670" t="str">
            <v>CLOSED</v>
          </cell>
          <cell r="D29670" t="str">
            <v>Medium</v>
          </cell>
          <cell r="E29670" t="str">
            <v>netscribes</v>
          </cell>
          <cell r="F29670" t="str">
            <v>Mohd Tahir Shaikh</v>
          </cell>
          <cell r="G29670">
            <v>46009.688888888886</v>
          </cell>
          <cell r="H29670">
            <v>46036.695833333331</v>
          </cell>
        </row>
        <row r="29671">
          <cell r="A29671" t="str">
            <v>UCW-23850</v>
          </cell>
          <cell r="B29671" t="str">
            <v>TH/CK Omni-64 Lot</v>
          </cell>
          <cell r="C29671" t="str">
            <v>CLOSED</v>
          </cell>
          <cell r="D29671" t="str">
            <v>Medium</v>
          </cell>
          <cell r="E29671" t="str">
            <v>netscribes</v>
          </cell>
          <cell r="F29671" t="str">
            <v>Mohd Tahir Shaikh</v>
          </cell>
          <cell r="G29671">
            <v>46009.681250000001</v>
          </cell>
          <cell r="H29671">
            <v>46014.720138888886</v>
          </cell>
        </row>
        <row r="29672">
          <cell r="A29672" t="str">
            <v>UCW-23849</v>
          </cell>
          <cell r="B29672" t="str">
            <v>ENRICH_TataCliq: LSAX-Packaging Removal Image Updation</v>
          </cell>
          <cell r="C29672" t="str">
            <v>CLOSED</v>
          </cell>
          <cell r="D29672" t="str">
            <v>Medium</v>
          </cell>
          <cell r="E29672" t="str">
            <v>netscribes</v>
          </cell>
          <cell r="F29672" t="str">
            <v>Sushma Ram</v>
          </cell>
          <cell r="G29672">
            <v>46009.680555555555</v>
          </cell>
          <cell r="H29672">
            <v>46036.587500000001</v>
          </cell>
        </row>
        <row r="29673">
          <cell r="A29673" t="str">
            <v>UCW-23847</v>
          </cell>
          <cell r="B29673" t="str">
            <v>ENRICH_TataCliq: LSAX-Safiano &amp; AXNGDT Image Updation</v>
          </cell>
          <cell r="C29673" t="str">
            <v>CLOSED</v>
          </cell>
          <cell r="D29673" t="str">
            <v>Medium</v>
          </cell>
          <cell r="E29673" t="str">
            <v>netscribes</v>
          </cell>
          <cell r="F29673" t="str">
            <v>Sushma Ram</v>
          </cell>
          <cell r="G29673">
            <v>46009.674305555556</v>
          </cell>
          <cell r="H29673">
            <v>46036.586805555555</v>
          </cell>
        </row>
        <row r="29674">
          <cell r="A29674" t="str">
            <v>UCW-23833</v>
          </cell>
          <cell r="B29674" t="str">
            <v>CLONE - Beauty - 126109 - E2E - Brillare - 14 SKUs - 12 Dec</v>
          </cell>
          <cell r="C29674" t="str">
            <v>CLOSED</v>
          </cell>
          <cell r="D29674" t="str">
            <v>Medium</v>
          </cell>
          <cell r="E29674" t="str">
            <v>netscribes</v>
          </cell>
          <cell r="F29674" t="str">
            <v>Shraddha Dighe</v>
          </cell>
          <cell r="G29674">
            <v>46009.49722222222</v>
          </cell>
          <cell r="H29674">
            <v>46014.698611111111</v>
          </cell>
        </row>
        <row r="29675">
          <cell r="A29675" t="str">
            <v>UCW-23827</v>
          </cell>
          <cell r="B29675" t="str">
            <v>Enrich_Rolex Detail Update (16th Dec)</v>
          </cell>
          <cell r="C29675" t="str">
            <v>CLOSED</v>
          </cell>
          <cell r="D29675" t="str">
            <v>Medium</v>
          </cell>
          <cell r="E29675" t="str">
            <v>netscribes</v>
          </cell>
          <cell r="F29675" t="str">
            <v>Juilee Jadhav</v>
          </cell>
          <cell r="G29675">
            <v>46009.454861111109</v>
          </cell>
          <cell r="H29675">
            <v>46036.586805555555</v>
          </cell>
        </row>
        <row r="29676">
          <cell r="A29676" t="str">
            <v>UCW-23823</v>
          </cell>
          <cell r="B29676" t="str">
            <v>CLONE - Beauty - 125908 - E2E - Milkshake - 4 Skus - 13 Dec</v>
          </cell>
          <cell r="C29676" t="str">
            <v>CLOSED</v>
          </cell>
          <cell r="D29676" t="str">
            <v>Medium</v>
          </cell>
          <cell r="E29676" t="str">
            <v>netscribes</v>
          </cell>
          <cell r="F29676" t="str">
            <v>Shraddha Dighe</v>
          </cell>
          <cell r="G29676">
            <v>46009.425000000003</v>
          </cell>
          <cell r="H29676">
            <v>46010.477083333331</v>
          </cell>
        </row>
        <row r="29677">
          <cell r="A29677" t="str">
            <v>UCW-23822</v>
          </cell>
          <cell r="B29677" t="str">
            <v>CLONE - Beauty - E2E - 129094 - Color Queen - 2 skus - 10th dec</v>
          </cell>
          <cell r="C29677" t="str">
            <v>CLOSED</v>
          </cell>
          <cell r="D29677" t="str">
            <v>Medium</v>
          </cell>
          <cell r="E29677" t="str">
            <v>netscribes</v>
          </cell>
          <cell r="F29677" t="str">
            <v>Shraddha Dighe</v>
          </cell>
          <cell r="G29677">
            <v>46009.419444444444</v>
          </cell>
          <cell r="H29677">
            <v>46024.759722222225</v>
          </cell>
        </row>
        <row r="29678">
          <cell r="A29678" t="str">
            <v>UCW-23821</v>
          </cell>
          <cell r="B29678" t="str">
            <v>CLONE - New Listing Products || TATA CLIQ || DEC</v>
          </cell>
          <cell r="C29678" t="str">
            <v>CLOSED</v>
          </cell>
          <cell r="D29678" t="str">
            <v>Medium</v>
          </cell>
          <cell r="E29678" t="str">
            <v>netscribes</v>
          </cell>
          <cell r="F29678" t="str">
            <v>Shraddha Dighe</v>
          </cell>
          <cell r="G29678">
            <v>46009.415277777778</v>
          </cell>
          <cell r="H29678">
            <v>46013.518055555556</v>
          </cell>
        </row>
        <row r="29679">
          <cell r="A29679" t="str">
            <v>UCW-23813</v>
          </cell>
          <cell r="B29679" t="str">
            <v xml:space="preserve">ANR 7ML - Image update &amp; Platform addition </v>
          </cell>
          <cell r="C29679" t="str">
            <v>CLOSED</v>
          </cell>
          <cell r="D29679" t="str">
            <v>Medium</v>
          </cell>
          <cell r="E29679" t="str">
            <v>netscribes</v>
          </cell>
          <cell r="F29679" t="str">
            <v>Shraddha Dighe</v>
          </cell>
          <cell r="G29679">
            <v>46008.805555555555</v>
          </cell>
          <cell r="H29679">
            <v>46036.564583333333</v>
          </cell>
        </row>
        <row r="29680">
          <cell r="A29680" t="str">
            <v>UCW-23812</v>
          </cell>
          <cell r="B29680" t="str">
            <v>GWP listing | TFS lip mask</v>
          </cell>
          <cell r="C29680" t="str">
            <v>CLOSED</v>
          </cell>
          <cell r="D29680" t="str">
            <v>Medium</v>
          </cell>
          <cell r="E29680" t="str">
            <v>netscribes</v>
          </cell>
          <cell r="F29680" t="str">
            <v>Shraddha Dighe</v>
          </cell>
          <cell r="G29680">
            <v>46008.801388888889</v>
          </cell>
          <cell r="H29680">
            <v>46036.564583333333</v>
          </cell>
        </row>
        <row r="29681">
          <cell r="A29681" t="str">
            <v>UCW-23811</v>
          </cell>
          <cell r="B29681" t="str">
            <v>CLONE - Beauty - 125928 - E2E - Bronson Professional - 18 SKUS - 1 Dec</v>
          </cell>
          <cell r="C29681" t="str">
            <v>CLOSED</v>
          </cell>
          <cell r="D29681" t="str">
            <v>Highest</v>
          </cell>
          <cell r="E29681" t="str">
            <v>netscribes</v>
          </cell>
          <cell r="F29681" t="str">
            <v>Shraddha Dighe</v>
          </cell>
          <cell r="G29681">
            <v>46008.794444444444</v>
          </cell>
          <cell r="H29681">
            <v>46027.70416666667</v>
          </cell>
        </row>
        <row r="29682">
          <cell r="A29682" t="str">
            <v>UCW-23802</v>
          </cell>
          <cell r="B29682" t="str">
            <v>Request for Image Sequence Change</v>
          </cell>
          <cell r="C29682" t="str">
            <v>CLOSED</v>
          </cell>
          <cell r="D29682" t="str">
            <v>Medium</v>
          </cell>
          <cell r="E29682" t="str">
            <v>netscribes</v>
          </cell>
          <cell r="F29682" t="str">
            <v>netscribes</v>
          </cell>
          <cell r="G29682">
            <v>46008.665972222225</v>
          </cell>
          <cell r="H29682">
            <v>46008.669444444444</v>
          </cell>
        </row>
        <row r="29683">
          <cell r="A29683" t="str">
            <v>UCW-23797</v>
          </cell>
          <cell r="B29683" t="str">
            <v>ENRICH_M&amp;S Size to be added</v>
          </cell>
          <cell r="C29683" t="str">
            <v>CLOSED</v>
          </cell>
          <cell r="D29683" t="str">
            <v>Medium</v>
          </cell>
          <cell r="E29683" t="str">
            <v>netscribes</v>
          </cell>
          <cell r="F29683" t="str">
            <v>Mohd Tahir Shaikh</v>
          </cell>
          <cell r="G29683">
            <v>46008.631944444445</v>
          </cell>
          <cell r="H29683">
            <v>46031.585416666669</v>
          </cell>
        </row>
        <row r="29684">
          <cell r="A29684" t="str">
            <v>UCW-23788</v>
          </cell>
          <cell r="B29684" t="str">
            <v>Enrich_Beautiful India - Listing ( Fragrances &amp; Home )</v>
          </cell>
          <cell r="C29684" t="str">
            <v>CLOSED</v>
          </cell>
          <cell r="D29684" t="str">
            <v>Medium</v>
          </cell>
          <cell r="E29684" t="str">
            <v>netscribes</v>
          </cell>
          <cell r="F29684" t="str">
            <v>Shraddha Dighe</v>
          </cell>
          <cell r="G29684">
            <v>46008.461111111108</v>
          </cell>
          <cell r="H29684">
            <v>46036.563888888886</v>
          </cell>
        </row>
        <row r="29685">
          <cell r="A29685" t="str">
            <v>UCW-23786</v>
          </cell>
          <cell r="B29685" t="str">
            <v>Error- TH/CK Omni-55 Lot</v>
          </cell>
          <cell r="C29685" t="str">
            <v>CLOSED</v>
          </cell>
          <cell r="D29685" t="str">
            <v>Medium</v>
          </cell>
          <cell r="E29685" t="str">
            <v>netscribes</v>
          </cell>
          <cell r="F29685" t="str">
            <v>Reagan D’souza</v>
          </cell>
          <cell r="G29685">
            <v>46008.4375</v>
          </cell>
          <cell r="H29685">
            <v>46036.581944444442</v>
          </cell>
        </row>
        <row r="29686">
          <cell r="A29686" t="str">
            <v>UCW-23771</v>
          </cell>
          <cell r="B29686" t="str">
            <v>Enrich_Retriger need to done</v>
          </cell>
          <cell r="C29686" t="str">
            <v>CLOSED</v>
          </cell>
          <cell r="D29686" t="str">
            <v>Medium</v>
          </cell>
          <cell r="E29686" t="str">
            <v>netscribes</v>
          </cell>
          <cell r="F29686" t="str">
            <v>Shraddha Dighe</v>
          </cell>
          <cell r="G29686">
            <v>46007.734027777777</v>
          </cell>
          <cell r="H29686">
            <v>46009.513888888891</v>
          </cell>
        </row>
        <row r="29687">
          <cell r="A29687" t="str">
            <v>UCW-23770</v>
          </cell>
          <cell r="B29687" t="str">
            <v>Error_Corduroy trouser for listing</v>
          </cell>
          <cell r="C29687" t="str">
            <v>CLOSED</v>
          </cell>
          <cell r="D29687" t="str">
            <v>Medium</v>
          </cell>
          <cell r="E29687" t="str">
            <v>netscribes</v>
          </cell>
          <cell r="F29687" t="str">
            <v>Mohd Tahir Shaikh</v>
          </cell>
          <cell r="G29687">
            <v>46007.725694444445</v>
          </cell>
          <cell r="H29687">
            <v>46036.581250000003</v>
          </cell>
        </row>
        <row r="29688">
          <cell r="A29688" t="str">
            <v>UCW-23767</v>
          </cell>
          <cell r="B29688" t="str">
            <v>TATA Armaf Beauty Cataloguing</v>
          </cell>
          <cell r="C29688" t="str">
            <v>CLOSED Due to Inactive/Insufficient Information</v>
          </cell>
          <cell r="D29688" t="str">
            <v>Medium</v>
          </cell>
          <cell r="E29688" t="str">
            <v>netscribes</v>
          </cell>
          <cell r="F29688" t="str">
            <v>Simi Raichel Zachariah</v>
          </cell>
          <cell r="G29688">
            <v>46007.710416666669</v>
          </cell>
          <cell r="H29688">
            <v>46029.734027777777</v>
          </cell>
        </row>
        <row r="29689">
          <cell r="A29689" t="str">
            <v>UCW-23763</v>
          </cell>
          <cell r="B29689" t="str">
            <v>Outzidr-10189-All Season-6th Oct</v>
          </cell>
          <cell r="C29689" t="str">
            <v>CLOSED Due to Inactive/Insufficient Information</v>
          </cell>
          <cell r="D29689" t="str">
            <v>Medium</v>
          </cell>
          <cell r="E29689" t="str">
            <v>netscribes</v>
          </cell>
          <cell r="F29689" t="str">
            <v>Simi Raichel Zachariah</v>
          </cell>
          <cell r="G29689">
            <v>46007.668055555558</v>
          </cell>
          <cell r="H29689">
            <v>46039.833333333336</v>
          </cell>
        </row>
        <row r="29690">
          <cell r="A29690" t="str">
            <v>UCW-23761</v>
          </cell>
          <cell r="B29690" t="str">
            <v>Enrich_Tata cliq  - Guess- Video Update</v>
          </cell>
          <cell r="C29690" t="str">
            <v>CLOSED</v>
          </cell>
          <cell r="D29690" t="str">
            <v>Medium</v>
          </cell>
          <cell r="E29690" t="str">
            <v>Shraddha Dighe</v>
          </cell>
          <cell r="F29690" t="str">
            <v>Shraddha Dighe</v>
          </cell>
          <cell r="G29690">
            <v>46007.656944444447</v>
          </cell>
          <cell r="H29690">
            <v>46036.563888888886</v>
          </cell>
        </row>
        <row r="29691">
          <cell r="A29691" t="str">
            <v>UCW-23752</v>
          </cell>
          <cell r="B29691" t="str">
            <v>Beauty - 125928 - E2E - Fastrack and SKINN - 5 Skus - 16 Dec</v>
          </cell>
          <cell r="C29691" t="str">
            <v>CLOSED</v>
          </cell>
          <cell r="D29691" t="str">
            <v>Medium</v>
          </cell>
          <cell r="E29691" t="str">
            <v>netscribes</v>
          </cell>
          <cell r="F29691" t="str">
            <v>Shraddha Dighe</v>
          </cell>
          <cell r="G29691">
            <v>46007.538888888892</v>
          </cell>
          <cell r="H29691">
            <v>46010.465277777781</v>
          </cell>
        </row>
        <row r="29692">
          <cell r="A29692" t="str">
            <v>UCW-23750</v>
          </cell>
          <cell r="B29692" t="str">
            <v>Hoversoul Listing - Grace Lifestyle 19 Dec 2025 Men Shoes &amp; Slides</v>
          </cell>
          <cell r="C29692" t="str">
            <v>CLOSED</v>
          </cell>
          <cell r="D29692" t="str">
            <v>Medium</v>
          </cell>
          <cell r="E29692" t="str">
            <v>netscribes</v>
          </cell>
          <cell r="F29692" t="str">
            <v>Mohd Tahir Shaikh</v>
          </cell>
          <cell r="G29692">
            <v>46007.537499999999</v>
          </cell>
          <cell r="H29692">
            <v>46024.797222222223</v>
          </cell>
        </row>
        <row r="29693">
          <cell r="A29693" t="str">
            <v>UCW-23749</v>
          </cell>
          <cell r="B29693" t="str">
            <v>TH/CK Omni-184 Lot</v>
          </cell>
          <cell r="C29693" t="str">
            <v>CLOSED</v>
          </cell>
          <cell r="D29693" t="str">
            <v>Medium</v>
          </cell>
          <cell r="E29693" t="str">
            <v>netscribes</v>
          </cell>
          <cell r="F29693" t="str">
            <v>Simi Raichel Zachariah</v>
          </cell>
          <cell r="G29693">
            <v>46007.536805555559</v>
          </cell>
          <cell r="H29693">
            <v>46036.694444444445</v>
          </cell>
        </row>
        <row r="29694">
          <cell r="A29694" t="str">
            <v>UCW-23742</v>
          </cell>
          <cell r="B29694" t="str">
            <v xml:space="preserve">ENRICH_M&amp;S - mp000000029348782 change the title </v>
          </cell>
          <cell r="C29694" t="str">
            <v>CLOSED</v>
          </cell>
          <cell r="D29694" t="str">
            <v>Medium</v>
          </cell>
          <cell r="E29694" t="str">
            <v>netscribes</v>
          </cell>
          <cell r="F29694" t="str">
            <v>Simi Raichel Zachariah</v>
          </cell>
          <cell r="G29694">
            <v>46006.793055555558</v>
          </cell>
          <cell r="H29694">
            <v>46036.580555555556</v>
          </cell>
        </row>
        <row r="29695">
          <cell r="A29695" t="str">
            <v>UCW-23735</v>
          </cell>
          <cell r="B29695" t="str">
            <v>Enrich_Tata cliq Luxury - Memo Paris - Title Update</v>
          </cell>
          <cell r="C29695" t="str">
            <v>CLOSED</v>
          </cell>
          <cell r="D29695" t="str">
            <v>Medium</v>
          </cell>
          <cell r="E29695" t="str">
            <v>netscribes</v>
          </cell>
          <cell r="F29695" t="str">
            <v>Shraddha Dighe</v>
          </cell>
          <cell r="G29695">
            <v>46006.765277777777</v>
          </cell>
          <cell r="H29695">
            <v>46036.563194444447</v>
          </cell>
        </row>
        <row r="29696">
          <cell r="A29696" t="str">
            <v>UCW-23732</v>
          </cell>
          <cell r="B29696" t="str">
            <v>Error_Product confirmation - 4987176300485'</v>
          </cell>
          <cell r="C29696" t="str">
            <v>CLOSED Due to Inactive/Insufficient Information</v>
          </cell>
          <cell r="D29696" t="str">
            <v>Medium</v>
          </cell>
          <cell r="E29696" t="str">
            <v>netscribes</v>
          </cell>
          <cell r="F29696" t="str">
            <v>Shraddha Dighe</v>
          </cell>
          <cell r="G29696">
            <v>46006.758333333331</v>
          </cell>
          <cell r="H29696">
            <v>46029.734722222223</v>
          </cell>
        </row>
        <row r="29697">
          <cell r="A29697" t="str">
            <v>UCW-23729</v>
          </cell>
          <cell r="B29697" t="str">
            <v>ENRICH_Add Images - OOMPH - 15.12.2025 - Fashion Jewellery - TATACLIQ</v>
          </cell>
          <cell r="C29697" t="str">
            <v>CLOSED</v>
          </cell>
          <cell r="D29697" t="str">
            <v>Medium</v>
          </cell>
          <cell r="E29697" t="str">
            <v>netscribes</v>
          </cell>
          <cell r="F29697" t="str">
            <v>Mohd Tahir Shaikh</v>
          </cell>
          <cell r="G29697">
            <v>46006.729861111111</v>
          </cell>
          <cell r="H29697">
            <v>46036.579861111109</v>
          </cell>
        </row>
        <row r="29698">
          <cell r="A29698" t="str">
            <v>UCW-23725</v>
          </cell>
          <cell r="B29698" t="str">
            <v>ENRICH_Request for Colour Grouping</v>
          </cell>
          <cell r="C29698" t="str">
            <v>CLOSED</v>
          </cell>
          <cell r="D29698" t="str">
            <v>Medium</v>
          </cell>
          <cell r="E29698" t="str">
            <v>netscribes</v>
          </cell>
          <cell r="F29698" t="str">
            <v>Mohd Tahir Shaikh</v>
          </cell>
          <cell r="G29698">
            <v>46006.713194444441</v>
          </cell>
          <cell r="H29698">
            <v>46010.665277777778</v>
          </cell>
        </row>
        <row r="29699">
          <cell r="A29699" t="str">
            <v>UCW-23721</v>
          </cell>
          <cell r="B29699" t="str">
            <v>BAGATT - Bugatti Tata Cliq SS25-  Pending listings</v>
          </cell>
          <cell r="C29699" t="str">
            <v>CLOSED Due to Inactive/Insufficient Information</v>
          </cell>
          <cell r="D29699" t="str">
            <v>Medium</v>
          </cell>
          <cell r="E29699" t="str">
            <v>netscribes</v>
          </cell>
          <cell r="F29699" t="str">
            <v>Mohd Tahir Shaikh</v>
          </cell>
          <cell r="G29699">
            <v>46006.695833333331</v>
          </cell>
          <cell r="H29699">
            <v>46029.734722222223</v>
          </cell>
        </row>
        <row r="29700">
          <cell r="A29700" t="str">
            <v>UCW-23718</v>
          </cell>
          <cell r="B29700" t="str">
            <v>ERROR_Size Guide Details</v>
          </cell>
          <cell r="C29700" t="str">
            <v>CLOSED</v>
          </cell>
          <cell r="D29700" t="str">
            <v>Medium</v>
          </cell>
          <cell r="E29700" t="str">
            <v>Addrita Mukherjee</v>
          </cell>
          <cell r="F29700" t="str">
            <v>Mohd Tahir Shaikh</v>
          </cell>
          <cell r="G29700">
            <v>46006.650694444441</v>
          </cell>
          <cell r="H29700">
            <v>46027.680555555555</v>
          </cell>
        </row>
        <row r="29701">
          <cell r="A29701" t="str">
            <v>UCW-23712</v>
          </cell>
          <cell r="B29701" t="str">
            <v>New Balance Sell now file dated 13th Dec2025</v>
          </cell>
          <cell r="C29701" t="str">
            <v>CLOSED</v>
          </cell>
          <cell r="D29701" t="str">
            <v>Medium</v>
          </cell>
          <cell r="E29701" t="str">
            <v>netscribes</v>
          </cell>
          <cell r="F29701" t="str">
            <v>Mohd Tahir Shaikh</v>
          </cell>
          <cell r="G29701">
            <v>46006.511111111111</v>
          </cell>
          <cell r="H29701">
            <v>46022.666666666664</v>
          </cell>
        </row>
        <row r="29702">
          <cell r="A29702" t="str">
            <v>UCW-23711</v>
          </cell>
          <cell r="B29702" t="str">
            <v>CLONE - New catalogue - "Say"</v>
          </cell>
          <cell r="C29702" t="str">
            <v>CLOSED</v>
          </cell>
          <cell r="D29702" t="str">
            <v>Medium</v>
          </cell>
          <cell r="E29702" t="str">
            <v>Chirag Dubal</v>
          </cell>
          <cell r="F29702" t="str">
            <v>Reagan D’souza</v>
          </cell>
          <cell r="G29702">
            <v>46006.511111111111</v>
          </cell>
          <cell r="H29702">
            <v>46172.498611111114</v>
          </cell>
        </row>
        <row r="29703">
          <cell r="A29703" t="str">
            <v>UCW-23710</v>
          </cell>
          <cell r="B29703" t="str">
            <v>Error_New catalogue - "Say"_NC</v>
          </cell>
          <cell r="C29703" t="str">
            <v>CLOSED</v>
          </cell>
          <cell r="D29703" t="str">
            <v>Medium</v>
          </cell>
          <cell r="E29703" t="str">
            <v>Chirag Dubal</v>
          </cell>
          <cell r="F29703" t="str">
            <v>Reagan D’souza</v>
          </cell>
          <cell r="G29703">
            <v>46006.511111111111</v>
          </cell>
          <cell r="H29703">
            <v>46036.579861111109</v>
          </cell>
        </row>
        <row r="29704">
          <cell r="A29704" t="str">
            <v>UCW-23707</v>
          </cell>
          <cell r="B29704" t="str">
            <v>Error_Re: Pantaloons Junior - New Listings - Size Chart Issue_NC</v>
          </cell>
          <cell r="C29704" t="str">
            <v>CLOSED</v>
          </cell>
          <cell r="D29704" t="str">
            <v>Medium</v>
          </cell>
          <cell r="E29704" t="str">
            <v>netscribes</v>
          </cell>
          <cell r="F29704" t="str">
            <v>Reagan D’souza</v>
          </cell>
          <cell r="G29704">
            <v>46006.499305555553</v>
          </cell>
          <cell r="H29704">
            <v>46036.57916666667</v>
          </cell>
        </row>
        <row r="29705">
          <cell r="A29705" t="str">
            <v>UCW-23706</v>
          </cell>
          <cell r="B29705" t="str">
            <v>Skechers Sell now file dated 13th Dec2025</v>
          </cell>
          <cell r="C29705" t="str">
            <v>CLOSED</v>
          </cell>
          <cell r="D29705" t="str">
            <v>Medium</v>
          </cell>
          <cell r="E29705" t="str">
            <v>netscribes</v>
          </cell>
          <cell r="F29705" t="str">
            <v>Mohd Tahir Shaikh</v>
          </cell>
          <cell r="G29705">
            <v>46006.499305555553</v>
          </cell>
          <cell r="H29705">
            <v>46024.59097222222</v>
          </cell>
        </row>
        <row r="29706">
          <cell r="A29706" t="str">
            <v>UCW-23701</v>
          </cell>
          <cell r="B29706" t="str">
            <v>Error - ONLY AW25 (LOT-3) (TATA CLIQ Template)</v>
          </cell>
          <cell r="C29706" t="str">
            <v>CLOSED</v>
          </cell>
          <cell r="D29706" t="str">
            <v>Medium</v>
          </cell>
          <cell r="E29706" t="str">
            <v>netscribes</v>
          </cell>
          <cell r="F29706" t="str">
            <v>Reagan D’souza</v>
          </cell>
          <cell r="G29706">
            <v>46006.45416666667</v>
          </cell>
          <cell r="H29706">
            <v>46013.584722222222</v>
          </cell>
        </row>
        <row r="29707">
          <cell r="A29707" t="str">
            <v>UCW-23699</v>
          </cell>
          <cell r="B29707" t="str">
            <v>Beauty - 125928 - E2E - Loreal Paris - 1 SKUS - 15 Dec</v>
          </cell>
          <cell r="C29707" t="str">
            <v>CLOSED</v>
          </cell>
          <cell r="D29707" t="str">
            <v>Medium</v>
          </cell>
          <cell r="E29707" t="str">
            <v>netscribes</v>
          </cell>
          <cell r="F29707" t="str">
            <v>Shraddha Dighe</v>
          </cell>
          <cell r="G29707">
            <v>46006.444444444445</v>
          </cell>
          <cell r="H29707">
            <v>46008.479166666664</v>
          </cell>
        </row>
        <row r="29708">
          <cell r="A29708" t="str">
            <v>UCW-23688</v>
          </cell>
          <cell r="B29708" t="str">
            <v>Beauty - 127348 - E2E - Protouch - 1 Sku - 13 Dec</v>
          </cell>
          <cell r="C29708" t="str">
            <v>CLOSED Due to Inactive/Insufficient Information</v>
          </cell>
          <cell r="D29708" t="str">
            <v>Medium</v>
          </cell>
          <cell r="E29708" t="str">
            <v>netscribes</v>
          </cell>
          <cell r="F29708" t="str">
            <v>Shraddha Dighe</v>
          </cell>
          <cell r="G29708">
            <v>46004.960416666669</v>
          </cell>
          <cell r="H29708">
            <v>46030.50277777778</v>
          </cell>
        </row>
        <row r="29709">
          <cell r="A29709" t="str">
            <v>UCW-23687</v>
          </cell>
          <cell r="B29709" t="str">
            <v>Beauty - 125908 - E2E - Milkshake - 4 Skus - 13 Dec</v>
          </cell>
          <cell r="C29709" t="str">
            <v>CLOSED Due to Inactive/Insufficient Information</v>
          </cell>
          <cell r="D29709" t="str">
            <v>Medium</v>
          </cell>
          <cell r="E29709" t="str">
            <v>netscribes</v>
          </cell>
          <cell r="F29709" t="str">
            <v>Shraddha Dighe</v>
          </cell>
          <cell r="G29709">
            <v>46004.956944444442</v>
          </cell>
          <cell r="H29709">
            <v>46029.734722222223</v>
          </cell>
        </row>
        <row r="29710">
          <cell r="A29710" t="str">
            <v>UCW-23686</v>
          </cell>
          <cell r="B29710" t="str">
            <v>Beauty - 129446 - Adhoc - Vinci Botanicals - 1 SKUS - 12 Dec</v>
          </cell>
          <cell r="C29710" t="str">
            <v>CLOSED</v>
          </cell>
          <cell r="D29710" t="str">
            <v>Medium</v>
          </cell>
          <cell r="E29710" t="str">
            <v>netscribes</v>
          </cell>
          <cell r="F29710" t="str">
            <v>Shraddha Dighe</v>
          </cell>
          <cell r="G29710">
            <v>46004.946527777778</v>
          </cell>
          <cell r="H29710">
            <v>46036.563194444447</v>
          </cell>
        </row>
        <row r="29711">
          <cell r="A29711" t="str">
            <v>UCW-23673</v>
          </cell>
          <cell r="B29711" t="str">
            <v>Enrich_FT Gift SKUs image &amp; video's Replacement on TQ</v>
          </cell>
          <cell r="C29711" t="str">
            <v>CLOSED</v>
          </cell>
          <cell r="D29711" t="str">
            <v>Medium</v>
          </cell>
          <cell r="E29711" t="str">
            <v>Ataur Rahman</v>
          </cell>
          <cell r="F29711" t="str">
            <v>Mohd Tahir Shaikh</v>
          </cell>
          <cell r="G29711">
            <v>46004.811111111114</v>
          </cell>
          <cell r="H29711">
            <v>46036.69027777778</v>
          </cell>
        </row>
        <row r="29712">
          <cell r="A29712" t="str">
            <v>UCW-23660</v>
          </cell>
          <cell r="B29712" t="str">
            <v>ENRICH_Request to Update the Details(Mix) | Brand- Crimsoune Club | Women | Tata Cliq | 10-12-2025</v>
          </cell>
          <cell r="C29712" t="str">
            <v>CLOSED</v>
          </cell>
          <cell r="D29712" t="str">
            <v>Medium</v>
          </cell>
          <cell r="E29712" t="str">
            <v>netscribes</v>
          </cell>
          <cell r="F29712" t="str">
            <v>Sushma Ram</v>
          </cell>
          <cell r="G29712">
            <v>46004.765277777777</v>
          </cell>
          <cell r="H29712">
            <v>46036.578472222223</v>
          </cell>
        </row>
        <row r="29713">
          <cell r="A29713" t="str">
            <v>UCW-23659</v>
          </cell>
          <cell r="B29713" t="str">
            <v>ERROR- Aarke- size chart</v>
          </cell>
          <cell r="C29713" t="str">
            <v>CLOSED</v>
          </cell>
          <cell r="D29713" t="str">
            <v>Highest</v>
          </cell>
          <cell r="E29713" t="str">
            <v>netscribes</v>
          </cell>
          <cell r="F29713" t="str">
            <v>Simi Raichel Zachariah</v>
          </cell>
          <cell r="G29713">
            <v>46004.765277777777</v>
          </cell>
          <cell r="H29713">
            <v>46036.685416666667</v>
          </cell>
        </row>
        <row r="29714">
          <cell r="A29714" t="str">
            <v>UCW-23657</v>
          </cell>
          <cell r="B29714" t="str">
            <v xml:space="preserve">Puma New sheet for mapping December-25 </v>
          </cell>
          <cell r="C29714" t="str">
            <v>CLOSED</v>
          </cell>
          <cell r="D29714" t="str">
            <v>Medium</v>
          </cell>
          <cell r="E29714" t="str">
            <v>netscribes</v>
          </cell>
          <cell r="F29714" t="str">
            <v>Sushma Ram</v>
          </cell>
          <cell r="G29714">
            <v>46004.761805555558</v>
          </cell>
          <cell r="H29714">
            <v>46036.577777777777</v>
          </cell>
        </row>
        <row r="29715">
          <cell r="A29715" t="str">
            <v>UCW-23655</v>
          </cell>
          <cell r="B29715" t="str">
            <v>Tatacliq Pending Products</v>
          </cell>
          <cell r="C29715" t="str">
            <v>CLOSED Due to Inactive/Insufficient Information</v>
          </cell>
          <cell r="D29715" t="str">
            <v>Medium</v>
          </cell>
          <cell r="E29715" t="str">
            <v>netscribes</v>
          </cell>
          <cell r="F29715" t="str">
            <v>Simi Raichel Zachariah</v>
          </cell>
          <cell r="G29715">
            <v>46004.759722222225</v>
          </cell>
          <cell r="H29715">
            <v>46029.734722222223</v>
          </cell>
        </row>
        <row r="29716">
          <cell r="A29716" t="str">
            <v>UCW-23654</v>
          </cell>
          <cell r="B29716" t="str">
            <v>Tatacliq Lifestyle Catalogue Template-Lot -138_08.12.2025</v>
          </cell>
          <cell r="C29716" t="str">
            <v>CLOSED</v>
          </cell>
          <cell r="D29716" t="str">
            <v>Medium</v>
          </cell>
          <cell r="E29716" t="str">
            <v>netscribes</v>
          </cell>
          <cell r="F29716" t="str">
            <v>Shraddha Dighe</v>
          </cell>
          <cell r="G29716">
            <v>46004.758333333331</v>
          </cell>
          <cell r="H29716">
            <v>46027.5625</v>
          </cell>
        </row>
        <row r="29717">
          <cell r="A29717" t="str">
            <v>UCW-23645</v>
          </cell>
          <cell r="B29717" t="str">
            <v>ENRICH_Product Images Update Request 12 Dec || Seller Code : 125800</v>
          </cell>
          <cell r="C29717" t="str">
            <v>CLOSED</v>
          </cell>
          <cell r="D29717" t="str">
            <v>Medium</v>
          </cell>
          <cell r="E29717" t="str">
            <v>Ataur Rahman</v>
          </cell>
          <cell r="F29717" t="str">
            <v>Jaibharathi Jagannathan</v>
          </cell>
          <cell r="G29717">
            <v>46004.75</v>
          </cell>
          <cell r="H29717">
            <v>46036.581250000003</v>
          </cell>
        </row>
        <row r="29718">
          <cell r="A29718" t="str">
            <v>UCW-23641</v>
          </cell>
          <cell r="B29718" t="str">
            <v>ENRICH_JC, UCB Handbags &amp; Glide Video on Tata Cliq</v>
          </cell>
          <cell r="C29718" t="str">
            <v>CLOSED</v>
          </cell>
          <cell r="D29718" t="str">
            <v>Medium</v>
          </cell>
          <cell r="E29718" t="str">
            <v>Ataur Rahman</v>
          </cell>
          <cell r="F29718" t="str">
            <v>Jaibharathi Jagannathan</v>
          </cell>
          <cell r="G29718">
            <v>46004.743055555555</v>
          </cell>
          <cell r="H29718">
            <v>46036.581250000003</v>
          </cell>
        </row>
        <row r="29719">
          <cell r="A29719" t="str">
            <v>UCW-23639</v>
          </cell>
          <cell r="B29719" t="str">
            <v>ENRICH_JC Videos on Tata Lux</v>
          </cell>
          <cell r="C29719" t="str">
            <v>CLOSED</v>
          </cell>
          <cell r="D29719" t="str">
            <v>Medium</v>
          </cell>
          <cell r="E29719" t="str">
            <v>Ataur Rahman</v>
          </cell>
          <cell r="F29719" t="str">
            <v>Jaibharathi Jagannathan</v>
          </cell>
          <cell r="G29719">
            <v>46004.740277777775</v>
          </cell>
          <cell r="H29719">
            <v>46009.623611111114</v>
          </cell>
        </row>
        <row r="29720">
          <cell r="A29720" t="str">
            <v>UCW-23637</v>
          </cell>
          <cell r="B29720" t="str">
            <v>Tatacliq Men's Apparels Templates | 10th Dec'2025</v>
          </cell>
          <cell r="C29720" t="str">
            <v>CLOSED</v>
          </cell>
          <cell r="D29720" t="str">
            <v>Medium</v>
          </cell>
          <cell r="E29720" t="str">
            <v>netscribes</v>
          </cell>
          <cell r="F29720" t="str">
            <v>Sushma Ram</v>
          </cell>
          <cell r="G29720">
            <v>46004.734027777777</v>
          </cell>
          <cell r="H29720">
            <v>46007.705555555556</v>
          </cell>
        </row>
        <row r="29721">
          <cell r="A29721" t="str">
            <v>UCW-23616</v>
          </cell>
          <cell r="B29721" t="str">
            <v>Lotto Footwear 16th Lot Cataloguing</v>
          </cell>
          <cell r="C29721" t="str">
            <v>CLOSED</v>
          </cell>
          <cell r="D29721" t="str">
            <v>Medium</v>
          </cell>
          <cell r="E29721" t="str">
            <v>Chirag Dubal</v>
          </cell>
          <cell r="F29721" t="str">
            <v>Jaibharathi Jagannathan</v>
          </cell>
          <cell r="G29721">
            <v>46004.609027777777</v>
          </cell>
          <cell r="H29721">
            <v>46024.796527777777</v>
          </cell>
        </row>
        <row r="29722">
          <cell r="A29722" t="str">
            <v>UCW-23613</v>
          </cell>
          <cell r="B29722" t="str">
            <v>New Listing Products || TATA CLIQ || DEC</v>
          </cell>
          <cell r="C29722" t="str">
            <v>CLOSED Due to Inactive/Insufficient Information</v>
          </cell>
          <cell r="D29722" t="str">
            <v>Medium</v>
          </cell>
          <cell r="E29722" t="str">
            <v>netscribes</v>
          </cell>
          <cell r="F29722" t="str">
            <v>Simi Raichel Zachariah</v>
          </cell>
          <cell r="G29722">
            <v>46004.604166666664</v>
          </cell>
          <cell r="H29722">
            <v>46029.734722222223</v>
          </cell>
        </row>
        <row r="29723">
          <cell r="A29723" t="str">
            <v>UCW-23609</v>
          </cell>
          <cell r="B29723" t="str">
            <v>Tatacliq Footwear Content template_12-12-2025</v>
          </cell>
          <cell r="C29723" t="str">
            <v>CLOSED</v>
          </cell>
          <cell r="D29723" t="str">
            <v>Medium</v>
          </cell>
          <cell r="E29723" t="str">
            <v>Chirag Dubal</v>
          </cell>
          <cell r="F29723" t="str">
            <v>Jaibharathi Jagannathan</v>
          </cell>
          <cell r="G29723">
            <v>46004.585416666669</v>
          </cell>
          <cell r="H29723">
            <v>46036.693055555559</v>
          </cell>
        </row>
        <row r="29724">
          <cell r="A29724" t="str">
            <v>UCW-23606</v>
          </cell>
          <cell r="B29724" t="str">
            <v>Content Sheet and Image Link | Royal Enfield | 14 products | Tata Cliq | 1257587047</v>
          </cell>
          <cell r="C29724" t="str">
            <v>CLOSED</v>
          </cell>
          <cell r="D29724" t="str">
            <v>Medium</v>
          </cell>
          <cell r="E29724" t="str">
            <v>netscribes</v>
          </cell>
          <cell r="F29724" t="str">
            <v>Mohd Tahir Shaikh</v>
          </cell>
          <cell r="G29724">
            <v>46004.566666666666</v>
          </cell>
          <cell r="H29724">
            <v>46024.781944444447</v>
          </cell>
        </row>
        <row r="29725">
          <cell r="A29725" t="str">
            <v>UCW-23605</v>
          </cell>
          <cell r="B29725" t="str">
            <v>CLONE - Clone - Pediteq – New Brand – Catalogue listing</v>
          </cell>
          <cell r="C29725" t="str">
            <v>CLOSED</v>
          </cell>
          <cell r="D29725" t="str">
            <v>Medium</v>
          </cell>
          <cell r="E29725" t="str">
            <v>netscribes</v>
          </cell>
          <cell r="F29725" t="str">
            <v>Simi Raichel Zachariah</v>
          </cell>
          <cell r="G29725">
            <v>46004.564583333333</v>
          </cell>
          <cell r="H29725">
            <v>46036.692361111112</v>
          </cell>
        </row>
        <row r="29726">
          <cell r="A29726" t="str">
            <v>UCW-23578</v>
          </cell>
          <cell r="B29726" t="str">
            <v>TH Omni-54 Lot</v>
          </cell>
          <cell r="C29726" t="str">
            <v>CLOSED</v>
          </cell>
          <cell r="D29726" t="str">
            <v>Medium</v>
          </cell>
          <cell r="E29726" t="str">
            <v>Chirag Dubal</v>
          </cell>
          <cell r="F29726" t="str">
            <v>Reagan D’souza</v>
          </cell>
          <cell r="G29726">
            <v>46003.828472222223</v>
          </cell>
          <cell r="H29726">
            <v>46007.679166666669</v>
          </cell>
        </row>
        <row r="29727">
          <cell r="A29727" t="str">
            <v>UCW-23573</v>
          </cell>
          <cell r="B29727" t="str">
            <v>Crocs Sell now file dated 5th Dec2025</v>
          </cell>
          <cell r="C29727" t="str">
            <v>CLOSED Due to Inactive/Insufficient Information</v>
          </cell>
          <cell r="D29727" t="str">
            <v>Medium</v>
          </cell>
          <cell r="E29727" t="str">
            <v>netscribes</v>
          </cell>
          <cell r="F29727" t="str">
            <v>Sushma Ram</v>
          </cell>
          <cell r="G29727">
            <v>46003.81527777778</v>
          </cell>
          <cell r="H29727">
            <v>46036.575694444444</v>
          </cell>
        </row>
        <row r="29728">
          <cell r="A29728" t="str">
            <v>UCW-23570</v>
          </cell>
          <cell r="B29728" t="str">
            <v>ENRICH_Image Update Request : Date 10th Dec 2025</v>
          </cell>
          <cell r="C29728" t="str">
            <v>CLOSED</v>
          </cell>
          <cell r="D29728" t="str">
            <v>Medium</v>
          </cell>
          <cell r="E29728" t="str">
            <v>netscribes</v>
          </cell>
          <cell r="F29728" t="str">
            <v>Sushma Ram</v>
          </cell>
          <cell r="G29728">
            <v>46003.804861111108</v>
          </cell>
          <cell r="H29728">
            <v>46036.570833333331</v>
          </cell>
        </row>
        <row r="29729">
          <cell r="A29729" t="str">
            <v>UCW-23567</v>
          </cell>
          <cell r="B29729" t="str">
            <v>TH/CK-MP-Lot 171</v>
          </cell>
          <cell r="C29729" t="str">
            <v>CLOSED</v>
          </cell>
          <cell r="D29729" t="str">
            <v>Medium</v>
          </cell>
          <cell r="E29729" t="str">
            <v>Chirag Dubal</v>
          </cell>
          <cell r="F29729" t="str">
            <v>Reagan D’souza</v>
          </cell>
          <cell r="G29729">
            <v>46003.793055555558</v>
          </cell>
          <cell r="H29729">
            <v>46025.505555555559</v>
          </cell>
        </row>
        <row r="29730">
          <cell r="A29730" t="str">
            <v>UCW-23563</v>
          </cell>
          <cell r="B29730" t="str">
            <v>Beauty - 129426 - Adhoc - BEAUTIFUL INDIA - 9 Skus - 12 Dec</v>
          </cell>
          <cell r="C29730" t="str">
            <v>CLOSED</v>
          </cell>
          <cell r="D29730" t="str">
            <v>Medium</v>
          </cell>
          <cell r="E29730" t="str">
            <v>netscribes</v>
          </cell>
          <cell r="F29730" t="str">
            <v>Shraddha Dighe</v>
          </cell>
          <cell r="G29730">
            <v>46003.754166666666</v>
          </cell>
          <cell r="H29730">
            <v>46036.563194444447</v>
          </cell>
        </row>
        <row r="29731">
          <cell r="A29731" t="str">
            <v>UCW-23558</v>
          </cell>
          <cell r="B29731" t="str">
            <v>Beauty - 125928 - Relisting - Schwarzkopf - 2 SKUS - 12 Dec</v>
          </cell>
          <cell r="C29731" t="str">
            <v>CLOSED</v>
          </cell>
          <cell r="D29731" t="str">
            <v>Medium</v>
          </cell>
          <cell r="E29731" t="str">
            <v>netscribes</v>
          </cell>
          <cell r="F29731" t="str">
            <v>Shraddha Dighe</v>
          </cell>
          <cell r="G29731">
            <v>46003.686805555553</v>
          </cell>
          <cell r="H29731">
            <v>46036.5625</v>
          </cell>
        </row>
        <row r="29732">
          <cell r="A29732" t="str">
            <v>UCW-23555</v>
          </cell>
          <cell r="B29732" t="str">
            <v>Beauty - 125928 - E2E - Loreal Paris - 10 SKUS - 12 Dec</v>
          </cell>
          <cell r="C29732" t="str">
            <v>CLOSED Due to Inactive/Insufficient Information</v>
          </cell>
          <cell r="D29732" t="str">
            <v>Medium</v>
          </cell>
          <cell r="E29732" t="str">
            <v>netscribes</v>
          </cell>
          <cell r="F29732" t="str">
            <v>Shraddha Dighe</v>
          </cell>
          <cell r="G29732">
            <v>46003.667361111111</v>
          </cell>
          <cell r="H29732">
            <v>46029.73541666667</v>
          </cell>
        </row>
        <row r="29733">
          <cell r="A29733" t="str">
            <v>UCW-23554</v>
          </cell>
          <cell r="B29733" t="str">
            <v xml:space="preserve">Asics New sheet for mapping December-25 </v>
          </cell>
          <cell r="C29733" t="str">
            <v>CLOSED</v>
          </cell>
          <cell r="D29733" t="str">
            <v>Medium</v>
          </cell>
          <cell r="E29733" t="str">
            <v>netscribes</v>
          </cell>
          <cell r="F29733" t="str">
            <v>Sushma Ram</v>
          </cell>
          <cell r="G29733">
            <v>46003.664583333331</v>
          </cell>
          <cell r="H29733">
            <v>46011.493750000001</v>
          </cell>
        </row>
        <row r="29734">
          <cell r="A29734" t="str">
            <v>UCW-23553</v>
          </cell>
          <cell r="B29734" t="str">
            <v>Beauty - 127939 - E2E - Nautica - 4 SKUs - 12 Dec</v>
          </cell>
          <cell r="C29734" t="str">
            <v>CLOSED</v>
          </cell>
          <cell r="D29734" t="str">
            <v>Medium</v>
          </cell>
          <cell r="E29734" t="str">
            <v>netscribes</v>
          </cell>
          <cell r="F29734" t="str">
            <v>Shraddha Dighe</v>
          </cell>
          <cell r="G29734">
            <v>46003.65902777778</v>
          </cell>
          <cell r="H29734">
            <v>46004.481249999997</v>
          </cell>
        </row>
        <row r="29735">
          <cell r="A29735" t="str">
            <v>UCW-23549</v>
          </cell>
          <cell r="B29735" t="str">
            <v>ENRICH _Request for change of images</v>
          </cell>
          <cell r="C29735" t="str">
            <v>CLOSED</v>
          </cell>
          <cell r="D29735" t="str">
            <v>Medium</v>
          </cell>
          <cell r="E29735" t="str">
            <v>netscribes</v>
          </cell>
          <cell r="F29735" t="str">
            <v>Sushma Ram</v>
          </cell>
          <cell r="G29735">
            <v>46003.64166666667</v>
          </cell>
          <cell r="H29735">
            <v>46036.570138888892</v>
          </cell>
        </row>
        <row r="29736">
          <cell r="A29736" t="str">
            <v>UCW-23548</v>
          </cell>
          <cell r="B29736" t="str">
            <v>Beauty - 126109 - E2E - Brillare - 14 SKUs - 12 Dec</v>
          </cell>
          <cell r="C29736" t="str">
            <v>CLOSED Due to Inactive/Insufficient Information</v>
          </cell>
          <cell r="D29736" t="str">
            <v>Medium</v>
          </cell>
          <cell r="E29736" t="str">
            <v>netscribes</v>
          </cell>
          <cell r="F29736" t="str">
            <v>Shraddha Dighe</v>
          </cell>
          <cell r="G29736">
            <v>46003.638888888891</v>
          </cell>
          <cell r="H29736">
            <v>46029.73541666667</v>
          </cell>
        </row>
        <row r="29737">
          <cell r="A29737" t="str">
            <v>UCW-23546</v>
          </cell>
          <cell r="B29737" t="str">
            <v>Beauty - 127939 - E2E - Tommy Hilfiger - 1 SKU - 12 Dec</v>
          </cell>
          <cell r="C29737" t="str">
            <v>CLOSED</v>
          </cell>
          <cell r="D29737" t="str">
            <v>Medium</v>
          </cell>
          <cell r="E29737" t="str">
            <v>netscribes</v>
          </cell>
          <cell r="F29737" t="str">
            <v>Shraddha Dighe</v>
          </cell>
          <cell r="G29737">
            <v>46003.612500000003</v>
          </cell>
          <cell r="H29737">
            <v>46006.461805555555</v>
          </cell>
        </row>
        <row r="29738">
          <cell r="A29738" t="str">
            <v>UCW-23536</v>
          </cell>
          <cell r="B29738" t="str">
            <v>New Images of Diffuser &amp; Candles</v>
          </cell>
          <cell r="C29738" t="str">
            <v>CLOSED</v>
          </cell>
          <cell r="D29738" t="str">
            <v>Medium</v>
          </cell>
          <cell r="E29738" t="str">
            <v>netscribes</v>
          </cell>
          <cell r="F29738" t="str">
            <v>Mohd Tahir Shaikh</v>
          </cell>
          <cell r="G29738">
            <v>46003.529861111114</v>
          </cell>
          <cell r="H29738">
            <v>46007.709722222222</v>
          </cell>
        </row>
        <row r="29739">
          <cell r="A29739" t="str">
            <v>UCW-23520</v>
          </cell>
          <cell r="B29739" t="str">
            <v>Beauty - E2E - 127939 - Nautica - 4 skus - 12th Dec</v>
          </cell>
          <cell r="C29739" t="str">
            <v>CLOSED Due to Inactive/Insufficient Information</v>
          </cell>
          <cell r="D29739" t="str">
            <v>Medium</v>
          </cell>
          <cell r="E29739" t="str">
            <v>netscribes</v>
          </cell>
          <cell r="F29739" t="str">
            <v>Simi Raichel Zachariah</v>
          </cell>
          <cell r="G29739">
            <v>46003.451388888891</v>
          </cell>
          <cell r="H29739">
            <v>46004.99722222222</v>
          </cell>
        </row>
        <row r="29740">
          <cell r="A29740" t="str">
            <v>UCW-23516</v>
          </cell>
          <cell r="B29740" t="str">
            <v>BEauty - 127939 - Tommy Hilfiger Impact - 1 sku - 12th Dec</v>
          </cell>
          <cell r="C29740" t="str">
            <v>CLOSED Due to Inactive/Insufficient Information</v>
          </cell>
          <cell r="D29740" t="str">
            <v>Medium</v>
          </cell>
          <cell r="E29740" t="str">
            <v>netscribes</v>
          </cell>
          <cell r="F29740" t="str">
            <v>Simi Raichel Zachariah</v>
          </cell>
          <cell r="G29740">
            <v>46003.444444444445</v>
          </cell>
          <cell r="H29740">
            <v>46029.73541666667</v>
          </cell>
        </row>
        <row r="29741">
          <cell r="A29741" t="str">
            <v>UCW-23510</v>
          </cell>
          <cell r="B29741" t="str">
            <v>Chopraa  naviin sent you L TEX D'LORZERI 6 via WeTransfer</v>
          </cell>
          <cell r="C29741" t="str">
            <v>CLOSED Due to Inactive/Insufficient Information</v>
          </cell>
          <cell r="D29741" t="str">
            <v>Medium</v>
          </cell>
          <cell r="E29741" t="str">
            <v>netscribes</v>
          </cell>
          <cell r="F29741" t="str">
            <v>Mohd Tahir Shaikh</v>
          </cell>
          <cell r="G29741">
            <v>46002.804166666669</v>
          </cell>
          <cell r="H29741">
            <v>46029.736111111109</v>
          </cell>
        </row>
        <row r="29742">
          <cell r="A29742" t="str">
            <v>UCW-23497</v>
          </cell>
          <cell r="B29742" t="str">
            <v>LIBAS X TATACLIQ NEW CATALOGUE 04-12-25</v>
          </cell>
          <cell r="C29742" t="str">
            <v>CLOSED</v>
          </cell>
          <cell r="D29742" t="str">
            <v>Medium</v>
          </cell>
          <cell r="E29742" t="str">
            <v>netscribes</v>
          </cell>
          <cell r="F29742" t="str">
            <v>Sushma Ram</v>
          </cell>
          <cell r="G29742">
            <v>46002.626388888886</v>
          </cell>
          <cell r="H29742">
            <v>46004.818749999999</v>
          </cell>
        </row>
        <row r="29743">
          <cell r="A29743" t="str">
            <v>UCW-23494</v>
          </cell>
          <cell r="B29743" t="str">
            <v>LIBAS X TATACLIQ NEW CATALOGUE 05-12-2025</v>
          </cell>
          <cell r="C29743" t="str">
            <v>CLOSED</v>
          </cell>
          <cell r="D29743" t="str">
            <v>Medium</v>
          </cell>
          <cell r="E29743" t="str">
            <v>netscribes</v>
          </cell>
          <cell r="F29743" t="str">
            <v>Sushma Ram</v>
          </cell>
          <cell r="G29743">
            <v>46002.580555555556</v>
          </cell>
          <cell r="H29743">
            <v>46036.690972222219</v>
          </cell>
        </row>
        <row r="29744">
          <cell r="A29744" t="str">
            <v>UCW-23489</v>
          </cell>
          <cell r="B29744" t="str">
            <v>Beauty - E2E - 125928 - Creed - 4 skus - 11th Dec</v>
          </cell>
          <cell r="C29744" t="str">
            <v>CLOSED</v>
          </cell>
          <cell r="D29744" t="str">
            <v>Medium</v>
          </cell>
          <cell r="E29744" t="str">
            <v>netscribes</v>
          </cell>
          <cell r="F29744" t="str">
            <v>Simi Raichel Zachariah</v>
          </cell>
          <cell r="G29744">
            <v>46002.531944444447</v>
          </cell>
          <cell r="H29744">
            <v>46007.617361111108</v>
          </cell>
        </row>
        <row r="29745">
          <cell r="A29745" t="str">
            <v>UCW-23486</v>
          </cell>
          <cell r="B29745" t="str">
            <v>Gini &amp; Jony to Panchanan Sell now</v>
          </cell>
          <cell r="C29745" t="str">
            <v>CLOSED</v>
          </cell>
          <cell r="D29745" t="str">
            <v>Medium</v>
          </cell>
          <cell r="E29745" t="str">
            <v>netscribes</v>
          </cell>
          <cell r="F29745" t="str">
            <v>Mohd Tahir Shaikh</v>
          </cell>
          <cell r="G29745">
            <v>46002.518055555556</v>
          </cell>
          <cell r="H29745">
            <v>46010.726388888892</v>
          </cell>
        </row>
        <row r="29746">
          <cell r="A29746" t="str">
            <v>UCW-23485</v>
          </cell>
          <cell r="B29746" t="str">
            <v>New Balance Apparels 09th Dec 25 (Seller Code: 126934) Lot 2</v>
          </cell>
          <cell r="C29746" t="str">
            <v>CLOSED</v>
          </cell>
          <cell r="D29746" t="str">
            <v>Medium</v>
          </cell>
          <cell r="E29746" t="str">
            <v>netscribes</v>
          </cell>
          <cell r="F29746" t="str">
            <v>Mohd Tahir Shaikh</v>
          </cell>
          <cell r="G29746">
            <v>46002.502083333333</v>
          </cell>
          <cell r="H29746">
            <v>46024.801388888889</v>
          </cell>
        </row>
        <row r="29747">
          <cell r="A29747" t="str">
            <v>UCW-23480</v>
          </cell>
          <cell r="B29747" t="str">
            <v>LIBAS X TATACLIQ SAREE TITLE CHANGE 09-12-2025</v>
          </cell>
          <cell r="C29747" t="str">
            <v>CLOSED</v>
          </cell>
          <cell r="D29747" t="str">
            <v>Medium</v>
          </cell>
          <cell r="E29747" t="str">
            <v>netscribes</v>
          </cell>
          <cell r="F29747" t="str">
            <v>Mohd Tahir Shaikh</v>
          </cell>
          <cell r="G29747">
            <v>46002.469444444447</v>
          </cell>
          <cell r="H29747">
            <v>46022.656944444447</v>
          </cell>
        </row>
        <row r="29748">
          <cell r="A29748" t="str">
            <v>UCW-23474</v>
          </cell>
          <cell r="B29748" t="str">
            <v>BEauty - GWP- 125928 - Kilian Paris - 3skus - 11th Dec</v>
          </cell>
          <cell r="C29748" t="str">
            <v>CLOSED</v>
          </cell>
          <cell r="D29748" t="str">
            <v>Medium</v>
          </cell>
          <cell r="E29748" t="str">
            <v>netscribes</v>
          </cell>
          <cell r="F29748" t="str">
            <v>Simi Raichel Zachariah</v>
          </cell>
          <cell r="G29748">
            <v>46002.441666666666</v>
          </cell>
          <cell r="H29748">
            <v>46009.503472222219</v>
          </cell>
        </row>
        <row r="29749">
          <cell r="A29749" t="str">
            <v>UCW-23473</v>
          </cell>
          <cell r="B29749" t="str">
            <v>Beauty - 128484 - E2E - Hair Pure - 29 SKUs - 11 Dec</v>
          </cell>
          <cell r="C29749" t="str">
            <v>CLOSED Due to Inactive/Insufficient Information</v>
          </cell>
          <cell r="D29749" t="str">
            <v>Medium</v>
          </cell>
          <cell r="E29749" t="str">
            <v>netscribes</v>
          </cell>
          <cell r="F29749" t="str">
            <v>Shraddha Dighe</v>
          </cell>
          <cell r="G29749">
            <v>46002.439583333333</v>
          </cell>
          <cell r="H29749">
            <v>46029.736111111109</v>
          </cell>
        </row>
        <row r="29750">
          <cell r="A29750" t="str">
            <v>UCW-23472</v>
          </cell>
          <cell r="B29750" t="str">
            <v>Tata Lux TH-JC 13 SKUs 10-12-2025</v>
          </cell>
          <cell r="C29750" t="str">
            <v>CLOSED</v>
          </cell>
          <cell r="D29750" t="str">
            <v>Medium</v>
          </cell>
          <cell r="E29750" t="str">
            <v>Chirag Dubal</v>
          </cell>
          <cell r="F29750" t="str">
            <v>Reagan D’souza</v>
          </cell>
          <cell r="G29750">
            <v>46002.436805555553</v>
          </cell>
          <cell r="H29750">
            <v>46008.693055555559</v>
          </cell>
        </row>
        <row r="29751">
          <cell r="A29751" t="str">
            <v>UCW-23471</v>
          </cell>
          <cell r="B29751" t="str">
            <v>Tata Lux TH-JC 65 SKUs 10-12-2025</v>
          </cell>
          <cell r="C29751" t="str">
            <v>CLOSED</v>
          </cell>
          <cell r="D29751" t="str">
            <v>Medium</v>
          </cell>
          <cell r="E29751" t="str">
            <v>Chirag Dubal</v>
          </cell>
          <cell r="F29751" t="str">
            <v>Reagan D’souza</v>
          </cell>
          <cell r="G29751">
            <v>46002.432638888888</v>
          </cell>
          <cell r="H29751">
            <v>46024.802777777775</v>
          </cell>
        </row>
        <row r="29752">
          <cell r="A29752" t="str">
            <v>UCW-23462</v>
          </cell>
          <cell r="B29752" t="str">
            <v>Beauty - E2E - 129094 - Color Queen - 2 skus - 10th dec</v>
          </cell>
          <cell r="C29752" t="str">
            <v>CLOSED Due to Inactive/Insufficient Information</v>
          </cell>
          <cell r="D29752" t="str">
            <v>Medium</v>
          </cell>
          <cell r="E29752" t="str">
            <v>netscribes</v>
          </cell>
          <cell r="F29752" t="str">
            <v>Simi Raichel Zachariah</v>
          </cell>
          <cell r="G29752">
            <v>46001.742361111108</v>
          </cell>
          <cell r="H29752">
            <v>46029.736111111109</v>
          </cell>
        </row>
        <row r="29753">
          <cell r="A29753" t="str">
            <v>UCW-23461</v>
          </cell>
          <cell r="B29753" t="str">
            <v>Beauty - 125928 - E2E - Streax - 8 Skus - 10 Dec</v>
          </cell>
          <cell r="C29753" t="str">
            <v>CLOSED</v>
          </cell>
          <cell r="D29753" t="str">
            <v>Medium</v>
          </cell>
          <cell r="E29753" t="str">
            <v>netscribes</v>
          </cell>
          <cell r="F29753" t="str">
            <v>Shraddha Dighe</v>
          </cell>
          <cell r="G29753">
            <v>46001.741666666669</v>
          </cell>
          <cell r="H29753">
            <v>46007.520138888889</v>
          </cell>
        </row>
        <row r="29754">
          <cell r="A29754" t="str">
            <v>UCW-23458</v>
          </cell>
          <cell r="B29754" t="str">
            <v>Beauty - 126467 - E2E - Love Earth - 1 Sku - 10 Dec</v>
          </cell>
          <cell r="C29754" t="str">
            <v>CLOSED</v>
          </cell>
          <cell r="D29754" t="str">
            <v>Medium</v>
          </cell>
          <cell r="E29754" t="str">
            <v>netscribes</v>
          </cell>
          <cell r="F29754" t="str">
            <v>Shraddha Dighe</v>
          </cell>
          <cell r="G29754">
            <v>46001.706250000003</v>
          </cell>
          <cell r="H29754">
            <v>46036.54791666667</v>
          </cell>
        </row>
        <row r="29755">
          <cell r="A29755" t="str">
            <v>UCW-23457</v>
          </cell>
          <cell r="B29755" t="str">
            <v>Request to Update Images for Existing Product Listings 2 Styles</v>
          </cell>
          <cell r="C29755" t="str">
            <v>CLOSED</v>
          </cell>
          <cell r="D29755" t="str">
            <v>Medium</v>
          </cell>
          <cell r="E29755" t="str">
            <v>netscribes</v>
          </cell>
          <cell r="F29755" t="str">
            <v>Mohd Tahir Shaikh</v>
          </cell>
          <cell r="G29755">
            <v>46001.702777777777</v>
          </cell>
          <cell r="H29755">
            <v>46036.567361111112</v>
          </cell>
        </row>
        <row r="29756">
          <cell r="A29756" t="str">
            <v>UCW-23454</v>
          </cell>
          <cell r="B29756" t="str">
            <v>Beauty - Adhoc - 125928 - Lotus - 2 SKUs (pending)- 10 Dec</v>
          </cell>
          <cell r="C29756" t="str">
            <v>CLOSED</v>
          </cell>
          <cell r="D29756" t="str">
            <v>Medium</v>
          </cell>
          <cell r="E29756" t="str">
            <v>netscribes</v>
          </cell>
          <cell r="F29756" t="str">
            <v>Shraddha Dighe</v>
          </cell>
          <cell r="G29756">
            <v>46001.668749999997</v>
          </cell>
          <cell r="H29756">
            <v>46036.561805555553</v>
          </cell>
        </row>
        <row r="29757">
          <cell r="A29757" t="str">
            <v>UCW-23447</v>
          </cell>
          <cell r="B29757" t="str">
            <v>Woodland / Apparels / 363 sku's / 52 Options / 8-12-25</v>
          </cell>
          <cell r="C29757" t="str">
            <v>CLOSED</v>
          </cell>
          <cell r="D29757" t="str">
            <v>Medium</v>
          </cell>
          <cell r="E29757" t="str">
            <v>netscribes</v>
          </cell>
          <cell r="F29757" t="str">
            <v>Mohd Tahir Shaikh</v>
          </cell>
          <cell r="G29757">
            <v>46001.644444444442</v>
          </cell>
          <cell r="H29757">
            <v>46007.705555555556</v>
          </cell>
        </row>
        <row r="29758">
          <cell r="A29758" t="str">
            <v>UCW-23444</v>
          </cell>
          <cell r="B29758" t="str">
            <v>Hoversoul Listing   - Nityanikar 09 Dec 2025</v>
          </cell>
          <cell r="C29758" t="str">
            <v>CLOSED Due to Inactive/Insufficient Information</v>
          </cell>
          <cell r="D29758" t="str">
            <v>Medium</v>
          </cell>
          <cell r="E29758" t="str">
            <v>netscribes</v>
          </cell>
          <cell r="F29758" t="str">
            <v>Mohd Tahir Shaikh</v>
          </cell>
          <cell r="G29758">
            <v>46001.54583333333</v>
          </cell>
          <cell r="H29758">
            <v>46168.726388888892</v>
          </cell>
        </row>
        <row r="29759">
          <cell r="A29759" t="str">
            <v>UCW-23443</v>
          </cell>
          <cell r="B29759" t="str">
            <v>Product Images Update Request || Seller Code : 125800</v>
          </cell>
          <cell r="C29759" t="str">
            <v>CLOSED</v>
          </cell>
          <cell r="D29759" t="str">
            <v>Medium</v>
          </cell>
          <cell r="E29759" t="str">
            <v>netscribes</v>
          </cell>
          <cell r="F29759" t="str">
            <v>Mohd Tahir Shaikh</v>
          </cell>
          <cell r="G29759">
            <v>46001.537499999999</v>
          </cell>
          <cell r="H29759">
            <v>46036.561805555553</v>
          </cell>
        </row>
        <row r="29760">
          <cell r="A29760" t="str">
            <v>UCW-23442</v>
          </cell>
          <cell r="B29760" t="str">
            <v>Enamor_AW25_Lingerie Listing File Lot 1</v>
          </cell>
          <cell r="C29760" t="str">
            <v>CLOSED</v>
          </cell>
          <cell r="D29760" t="str">
            <v>Medium</v>
          </cell>
          <cell r="E29760" t="str">
            <v>netscribes</v>
          </cell>
          <cell r="F29760" t="str">
            <v>Mohd Tahir Shaikh</v>
          </cell>
          <cell r="G29760">
            <v>46001.53402777778</v>
          </cell>
          <cell r="H29760">
            <v>46024.801388888889</v>
          </cell>
        </row>
        <row r="29761">
          <cell r="A29761" t="str">
            <v>UCW-23441</v>
          </cell>
          <cell r="B29761" t="str">
            <v>Pending 2 options UCW-12302</v>
          </cell>
          <cell r="C29761" t="str">
            <v>CLOSED</v>
          </cell>
          <cell r="D29761" t="str">
            <v>Medium</v>
          </cell>
          <cell r="E29761" t="str">
            <v>netscribes</v>
          </cell>
          <cell r="F29761" t="str">
            <v>Mohd Tahir Shaikh</v>
          </cell>
          <cell r="G29761">
            <v>46001.525000000001</v>
          </cell>
          <cell r="H29761">
            <v>46024.79583333333</v>
          </cell>
        </row>
        <row r="29762">
          <cell r="A29762" t="str">
            <v>UCW-23440</v>
          </cell>
          <cell r="B29762" t="str">
            <v>Beauty - 125928 - E2E - Mintree - 3 Skus - 10 Dec</v>
          </cell>
          <cell r="C29762" t="str">
            <v>CLOSED</v>
          </cell>
          <cell r="D29762" t="str">
            <v>Medium</v>
          </cell>
          <cell r="E29762" t="str">
            <v>netscribes</v>
          </cell>
          <cell r="F29762" t="str">
            <v>Shraddha Dighe</v>
          </cell>
          <cell r="G29762">
            <v>46001.517361111109</v>
          </cell>
          <cell r="H29762">
            <v>46007.507638888892</v>
          </cell>
        </row>
        <row r="29763">
          <cell r="A29763" t="str">
            <v>UCW-23437</v>
          </cell>
          <cell r="B29763" t="str">
            <v>Request for Image Update || 08/12/2025</v>
          </cell>
          <cell r="C29763" t="str">
            <v>CLOSED</v>
          </cell>
          <cell r="D29763" t="str">
            <v>Medium</v>
          </cell>
          <cell r="E29763" t="str">
            <v>netscribes</v>
          </cell>
          <cell r="F29763" t="str">
            <v>Mohd Tahir Shaikh</v>
          </cell>
          <cell r="G29763">
            <v>46001.493750000001</v>
          </cell>
          <cell r="H29763">
            <v>46036.561805555553</v>
          </cell>
        </row>
        <row r="29764">
          <cell r="A29764" t="str">
            <v>UCW-23436</v>
          </cell>
          <cell r="B29764" t="str">
            <v>Beauty - 126109 - E2E - Brillare - 1 SKU - 10 Dec</v>
          </cell>
          <cell r="C29764" t="str">
            <v>CLOSED</v>
          </cell>
          <cell r="D29764" t="str">
            <v>Medium</v>
          </cell>
          <cell r="E29764" t="str">
            <v>netscribes</v>
          </cell>
          <cell r="F29764" t="str">
            <v>Shraddha Dighe</v>
          </cell>
          <cell r="G29764">
            <v>46001.493055555555</v>
          </cell>
          <cell r="H29764">
            <v>46003.49722222222</v>
          </cell>
        </row>
        <row r="29765">
          <cell r="A29765" t="str">
            <v>UCW-23435</v>
          </cell>
          <cell r="B29765" t="str">
            <v>Beauty - E2E - 125928 - Calvin klein - 2 skus - 10th dec</v>
          </cell>
          <cell r="C29765" t="str">
            <v>CLOSED</v>
          </cell>
          <cell r="D29765" t="str">
            <v>Medium</v>
          </cell>
          <cell r="E29765" t="str">
            <v>netscribes</v>
          </cell>
          <cell r="F29765" t="str">
            <v>Simi Raichel Zachariah</v>
          </cell>
          <cell r="G29765">
            <v>46001.486805555556</v>
          </cell>
          <cell r="H29765">
            <v>46003.493750000001</v>
          </cell>
        </row>
        <row r="29766">
          <cell r="A29766" t="str">
            <v>UCW-23432</v>
          </cell>
          <cell r="B29766" t="str">
            <v>TQ Video Uploading_CL10, AW25 P2 &amp; CL9 Pack2</v>
          </cell>
          <cell r="C29766" t="str">
            <v>CLOSED</v>
          </cell>
          <cell r="D29766" t="str">
            <v>Medium</v>
          </cell>
          <cell r="E29766" t="str">
            <v>netscribes</v>
          </cell>
          <cell r="F29766" t="str">
            <v>Mohd Tahir Shaikh</v>
          </cell>
          <cell r="G29766">
            <v>46001.467361111114</v>
          </cell>
          <cell r="H29766">
            <v>46036.561111111114</v>
          </cell>
        </row>
        <row r="29767">
          <cell r="A29767" t="str">
            <v>UCW-23427</v>
          </cell>
          <cell r="B29767" t="str">
            <v>CLONE - CLONE - Beauty - 125928 - E2E - 4 Brands (The Derma Co., Aqualogica, BBlunt, Dr. Sheths) - 37 SKUS - 10 Dec</v>
          </cell>
          <cell r="C29767" t="str">
            <v>CLOSED</v>
          </cell>
          <cell r="D29767" t="str">
            <v>Medium</v>
          </cell>
          <cell r="E29767" t="str">
            <v>netscribes</v>
          </cell>
          <cell r="F29767" t="str">
            <v>Shraddha Dighe</v>
          </cell>
          <cell r="G29767">
            <v>46001.429166666669</v>
          </cell>
          <cell r="H29767">
            <v>46003.489583333336</v>
          </cell>
        </row>
        <row r="29768">
          <cell r="A29768" t="str">
            <v>UCW-23423</v>
          </cell>
          <cell r="B29768" t="str">
            <v>Zivame: New listing Batch-21 Tatacliq</v>
          </cell>
          <cell r="C29768" t="str">
            <v>CLOSED</v>
          </cell>
          <cell r="D29768" t="str">
            <v>Medium</v>
          </cell>
          <cell r="E29768" t="str">
            <v>netscribes</v>
          </cell>
          <cell r="F29768" t="str">
            <v>Mohd Tahir Shaikh</v>
          </cell>
          <cell r="G29768">
            <v>46000.775000000001</v>
          </cell>
          <cell r="H29768">
            <v>46004.661111111112</v>
          </cell>
        </row>
        <row r="29769">
          <cell r="A29769" t="str">
            <v>UCW-23422</v>
          </cell>
          <cell r="B29769" t="str">
            <v>Beauty - 125928 - E2E - Kama Ayurveda - 1 SKU - 9 Dec</v>
          </cell>
          <cell r="C29769" t="str">
            <v>CLOSED</v>
          </cell>
          <cell r="D29769" t="str">
            <v>Medium</v>
          </cell>
          <cell r="E29769" t="str">
            <v>netscribes</v>
          </cell>
          <cell r="F29769" t="str">
            <v>Shraddha Dighe</v>
          </cell>
          <cell r="G29769">
            <v>46000.774305555555</v>
          </cell>
          <cell r="H29769">
            <v>46002.559027777781</v>
          </cell>
        </row>
        <row r="29770">
          <cell r="A29770" t="str">
            <v>UCW-23420</v>
          </cell>
          <cell r="B29770" t="str">
            <v>SKU Image Update Required</v>
          </cell>
          <cell r="C29770" t="str">
            <v>CLOSED</v>
          </cell>
          <cell r="D29770" t="str">
            <v>Medium</v>
          </cell>
          <cell r="E29770" t="str">
            <v>netscribes</v>
          </cell>
          <cell r="F29770" t="str">
            <v>Mohd Tahir Shaikh</v>
          </cell>
          <cell r="G29770">
            <v>46000.771527777775</v>
          </cell>
          <cell r="H29770">
            <v>46036.569444444445</v>
          </cell>
        </row>
        <row r="29771">
          <cell r="A29771" t="str">
            <v>UCW-23419</v>
          </cell>
          <cell r="B29771" t="str">
            <v>Images Replace - 08.12.2025</v>
          </cell>
          <cell r="C29771" t="str">
            <v>CLOSED</v>
          </cell>
          <cell r="D29771" t="str">
            <v>Medium</v>
          </cell>
          <cell r="E29771" t="str">
            <v>netscribes</v>
          </cell>
          <cell r="F29771" t="str">
            <v>Mohd Tahir Shaikh</v>
          </cell>
          <cell r="G29771">
            <v>46000.768055555556</v>
          </cell>
          <cell r="H29771">
            <v>46036.560416666667</v>
          </cell>
        </row>
        <row r="29772">
          <cell r="A29772" t="str">
            <v>UCW-23412</v>
          </cell>
          <cell r="B29772" t="str">
            <v>Ingersoll Infographic Image Update I Designer World Brands 08th Dec</v>
          </cell>
          <cell r="C29772" t="str">
            <v>CLOSED</v>
          </cell>
          <cell r="D29772" t="str">
            <v>Medium</v>
          </cell>
          <cell r="E29772" t="str">
            <v>netscribes</v>
          </cell>
          <cell r="F29772" t="str">
            <v>Mohd Tahir Shaikh</v>
          </cell>
          <cell r="G29772">
            <v>46000.738888888889</v>
          </cell>
          <cell r="H29772">
            <v>46036.560416666667</v>
          </cell>
        </row>
        <row r="29773">
          <cell r="A29773" t="str">
            <v>UCW-23408</v>
          </cell>
          <cell r="B29773" t="str">
            <v>Request to List Nike Apparels 2nd file on Tata Cliq</v>
          </cell>
          <cell r="C29773" t="str">
            <v>CLOSED</v>
          </cell>
          <cell r="D29773" t="str">
            <v>Highest</v>
          </cell>
          <cell r="E29773" t="str">
            <v>netscribes</v>
          </cell>
          <cell r="F29773" t="str">
            <v>Sushma Ram</v>
          </cell>
          <cell r="G29773">
            <v>46000.708333333336</v>
          </cell>
          <cell r="H29773">
            <v>46024.810416666667</v>
          </cell>
        </row>
        <row r="29774">
          <cell r="A29774" t="str">
            <v>UCW-23401</v>
          </cell>
          <cell r="B29774" t="str">
            <v>Beauty - Relisting - 125928 - Roberto Cavalli - 12 skus - 9 Dec</v>
          </cell>
          <cell r="C29774" t="str">
            <v>CLOSED</v>
          </cell>
          <cell r="D29774" t="str">
            <v>Medium</v>
          </cell>
          <cell r="E29774" t="str">
            <v>netscribes</v>
          </cell>
          <cell r="F29774" t="str">
            <v>Simi Raichel Zachariah</v>
          </cell>
          <cell r="G29774">
            <v>46000.665277777778</v>
          </cell>
          <cell r="H29774">
            <v>46036.55972222222</v>
          </cell>
        </row>
        <row r="29775">
          <cell r="A29775" t="str">
            <v>UCW-23399</v>
          </cell>
          <cell r="B29775" t="str">
            <v xml:space="preserve">Men's Apparel 02-12-2025 </v>
          </cell>
          <cell r="C29775" t="str">
            <v>CLOSED</v>
          </cell>
          <cell r="D29775" t="str">
            <v>Medium</v>
          </cell>
          <cell r="E29775" t="str">
            <v>netscribes</v>
          </cell>
          <cell r="F29775" t="str">
            <v>netscribes</v>
          </cell>
          <cell r="G29775">
            <v>46000.647222222222</v>
          </cell>
          <cell r="H29775">
            <v>46036.559027777781</v>
          </cell>
        </row>
        <row r="29776">
          <cell r="A29776" t="str">
            <v>UCW-23398</v>
          </cell>
          <cell r="B29776" t="str">
            <v>Beauty - Adhoc - 127939 - United Colors Of Benetton  - 7 skus - 9th Dec</v>
          </cell>
          <cell r="C29776" t="str">
            <v>CLOSED</v>
          </cell>
          <cell r="D29776" t="str">
            <v>Medium</v>
          </cell>
          <cell r="E29776" t="str">
            <v>netscribes</v>
          </cell>
          <cell r="F29776" t="str">
            <v>Simi Raichel Zachariah</v>
          </cell>
          <cell r="G29776">
            <v>46000.64166666667</v>
          </cell>
          <cell r="H29776">
            <v>46036.559027777781</v>
          </cell>
        </row>
        <row r="29777">
          <cell r="A29777" t="str">
            <v>UCW-23397</v>
          </cell>
          <cell r="B29777" t="str">
            <v>Beauty - E2E - 125928 - Caudalie - 1 sku - 9th Dec</v>
          </cell>
          <cell r="C29777" t="str">
            <v>CLOSED</v>
          </cell>
          <cell r="D29777" t="str">
            <v>Medium</v>
          </cell>
          <cell r="E29777" t="str">
            <v>netscribes</v>
          </cell>
          <cell r="F29777" t="str">
            <v>Simi Raichel Zachariah</v>
          </cell>
          <cell r="G29777">
            <v>46000.636805555558</v>
          </cell>
          <cell r="H29777">
            <v>46002.553472222222</v>
          </cell>
        </row>
        <row r="29778">
          <cell r="A29778" t="str">
            <v>UCW-23396</v>
          </cell>
          <cell r="B29778" t="str">
            <v>Mason Home Product Videos for Upload tata cliq home web site</v>
          </cell>
          <cell r="C29778" t="str">
            <v>CLOSED</v>
          </cell>
          <cell r="D29778" t="str">
            <v>Medium</v>
          </cell>
          <cell r="E29778" t="str">
            <v>netscribes</v>
          </cell>
          <cell r="F29778" t="str">
            <v>Sushma Ram</v>
          </cell>
          <cell r="G29778">
            <v>46000.61041666667</v>
          </cell>
          <cell r="H29778">
            <v>46036.558333333334</v>
          </cell>
        </row>
        <row r="29779">
          <cell r="A29779" t="str">
            <v>UCW-23394</v>
          </cell>
          <cell r="B29779" t="str">
            <v>Beauty - 127115 - Relisting - The Body Shop - 11 SKUS - 9 Dec</v>
          </cell>
          <cell r="C29779" t="str">
            <v>CLOSED</v>
          </cell>
          <cell r="D29779" t="str">
            <v>Medium</v>
          </cell>
          <cell r="E29779" t="str">
            <v>netscribes</v>
          </cell>
          <cell r="F29779" t="str">
            <v>Shraddha Dighe</v>
          </cell>
          <cell r="G29779">
            <v>46000.592361111114</v>
          </cell>
          <cell r="H29779">
            <v>46036.558333333334</v>
          </cell>
        </row>
        <row r="29780">
          <cell r="A29780" t="str">
            <v>UCW-23383</v>
          </cell>
          <cell r="B29780" t="str">
            <v>LIVE NEW LISTING | Homesake | 05.12.2025</v>
          </cell>
          <cell r="C29780" t="str">
            <v>CLOSED</v>
          </cell>
          <cell r="D29780" t="str">
            <v>Medium</v>
          </cell>
          <cell r="E29780" t="str">
            <v>netscribes</v>
          </cell>
          <cell r="F29780" t="str">
            <v>Mohd Tahir Shaikh</v>
          </cell>
          <cell r="G29780">
            <v>46000.525000000001</v>
          </cell>
          <cell r="H29780">
            <v>46024.787499999999</v>
          </cell>
        </row>
        <row r="29781">
          <cell r="A29781" t="str">
            <v>UCW-23379</v>
          </cell>
          <cell r="B29781" t="str">
            <v>Beauty - 125928 - E2E - PAC cosmetics - 210 SKUS - 9 Dec</v>
          </cell>
          <cell r="C29781" t="str">
            <v>CLOSED</v>
          </cell>
          <cell r="D29781" t="str">
            <v>Medium</v>
          </cell>
          <cell r="E29781" t="str">
            <v>netscribes</v>
          </cell>
          <cell r="F29781" t="str">
            <v>Shraddha Dighe</v>
          </cell>
          <cell r="G29781">
            <v>46000.455555555556</v>
          </cell>
          <cell r="H29781">
            <v>46036.54583333333</v>
          </cell>
        </row>
        <row r="29782">
          <cell r="A29782" t="str">
            <v>UCW-23374</v>
          </cell>
          <cell r="B29782" t="str">
            <v>Beauty - E2E - 127939 - M2 beauty - 1 sku - 8th Dec</v>
          </cell>
          <cell r="C29782" t="str">
            <v>CLOSED</v>
          </cell>
          <cell r="D29782" t="str">
            <v>Medium</v>
          </cell>
          <cell r="E29782" t="str">
            <v>netscribes</v>
          </cell>
          <cell r="F29782" t="str">
            <v>Simi Raichel Zachariah</v>
          </cell>
          <cell r="G29782">
            <v>45999.789583333331</v>
          </cell>
          <cell r="H29782">
            <v>46002.470833333333</v>
          </cell>
        </row>
        <row r="29783">
          <cell r="A29783" t="str">
            <v>UCW-23371</v>
          </cell>
          <cell r="B29783" t="str">
            <v>Request to Update the Images(47)| Brand - Crimsoune Club | Women | Tata Cliq- Fashion | 05-12-2025</v>
          </cell>
          <cell r="C29783" t="str">
            <v>CLOSED</v>
          </cell>
          <cell r="D29783" t="str">
            <v>Medium</v>
          </cell>
          <cell r="E29783" t="str">
            <v>netscribes</v>
          </cell>
          <cell r="F29783" t="str">
            <v>Mohd Tahir Shaikh</v>
          </cell>
          <cell r="G29783">
            <v>45999.78402777778</v>
          </cell>
          <cell r="H29783">
            <v>46036.557638888888</v>
          </cell>
        </row>
        <row r="29784">
          <cell r="A29784" t="str">
            <v>UCW-23368</v>
          </cell>
          <cell r="B29784" t="str">
            <v>BB 1 article Listing</v>
          </cell>
          <cell r="C29784" t="str">
            <v>CLOSED</v>
          </cell>
          <cell r="D29784" t="str">
            <v>Highest</v>
          </cell>
          <cell r="E29784" t="str">
            <v>netscribes</v>
          </cell>
          <cell r="F29784" t="str">
            <v>Sushma Ram</v>
          </cell>
          <cell r="G29784">
            <v>45999.76666666667</v>
          </cell>
          <cell r="H29784">
            <v>46001.470138888886</v>
          </cell>
        </row>
        <row r="29785">
          <cell r="A29785" t="str">
            <v>UCW-23363</v>
          </cell>
          <cell r="B29785" t="str">
            <v>Beauty - E2E- Ajmal - 125790- 4 skus - 8th Dec</v>
          </cell>
          <cell r="C29785" t="str">
            <v>CLOSED</v>
          </cell>
          <cell r="D29785" t="str">
            <v>Medium</v>
          </cell>
          <cell r="E29785" t="str">
            <v>netscribes</v>
          </cell>
          <cell r="F29785" t="str">
            <v>Simi Raichel Zachariah</v>
          </cell>
          <cell r="G29785">
            <v>45999.744444444441</v>
          </cell>
          <cell r="H29785">
            <v>46002.466666666667</v>
          </cell>
        </row>
        <row r="29786">
          <cell r="A29786" t="str">
            <v>UCW-23344</v>
          </cell>
          <cell r="B29786" t="str">
            <v>Beauty - 127939 - Adhoc - Video update - Guess - 3 SKUS - 8 Dec</v>
          </cell>
          <cell r="C29786" t="str">
            <v>CLOSED Due to Inactive/Insufficient Information</v>
          </cell>
          <cell r="D29786" t="str">
            <v>Medium</v>
          </cell>
          <cell r="E29786" t="str">
            <v>netscribes</v>
          </cell>
          <cell r="F29786" t="str">
            <v>Shraddha Dighe</v>
          </cell>
          <cell r="G29786">
            <v>45999.646527777775</v>
          </cell>
          <cell r="H29786">
            <v>46000.659722222219</v>
          </cell>
        </row>
        <row r="29787">
          <cell r="A29787" t="str">
            <v>UCW-23343</v>
          </cell>
          <cell r="B29787" t="str">
            <v>Tatacliq Specimen Template | 5th Dec'25</v>
          </cell>
          <cell r="C29787" t="str">
            <v>CLOSED</v>
          </cell>
          <cell r="D29787" t="str">
            <v>Medium</v>
          </cell>
          <cell r="E29787" t="str">
            <v>netscribes</v>
          </cell>
          <cell r="F29787" t="str">
            <v>Mohd Tahir Shaikh</v>
          </cell>
          <cell r="G29787">
            <v>45999.642361111109</v>
          </cell>
          <cell r="H29787">
            <v>46024.781944444447</v>
          </cell>
        </row>
        <row r="29788">
          <cell r="A29788" t="str">
            <v>UCW-23342</v>
          </cell>
          <cell r="B29788" t="str">
            <v>Beauty - 125928 - Image update - Sebamed - 31 SKUS - 8 Dec</v>
          </cell>
          <cell r="C29788" t="str">
            <v>CLOSED</v>
          </cell>
          <cell r="D29788" t="str">
            <v>Medium</v>
          </cell>
          <cell r="E29788" t="str">
            <v>netscribes</v>
          </cell>
          <cell r="F29788" t="str">
            <v>Shraddha Dighe</v>
          </cell>
          <cell r="G29788">
            <v>45999.637499999997</v>
          </cell>
          <cell r="H29788">
            <v>46022.650694444441</v>
          </cell>
        </row>
        <row r="29789">
          <cell r="A29789" t="str">
            <v>UCW-23341</v>
          </cell>
          <cell r="B29789" t="str">
            <v>Beauty - 129088 - E2E - Semino - 3 SKUs - 3 Dec</v>
          </cell>
          <cell r="C29789" t="str">
            <v>CLOSED</v>
          </cell>
          <cell r="D29789" t="str">
            <v>Medium</v>
          </cell>
          <cell r="E29789" t="str">
            <v>netscribes</v>
          </cell>
          <cell r="F29789" t="str">
            <v>Shraddha Dighe</v>
          </cell>
          <cell r="G29789">
            <v>45999.632638888892</v>
          </cell>
          <cell r="H29789">
            <v>46036.544444444444</v>
          </cell>
        </row>
        <row r="29790">
          <cell r="A29790" t="str">
            <v>UCW-23340</v>
          </cell>
          <cell r="B29790" t="str">
            <v>Label Ritu Kumar AW-25 2nd Drop</v>
          </cell>
          <cell r="C29790" t="str">
            <v>CLOSED</v>
          </cell>
          <cell r="D29790" t="str">
            <v>Medium</v>
          </cell>
          <cell r="E29790" t="str">
            <v>netscribes</v>
          </cell>
          <cell r="F29790" t="str">
            <v>Mohd Tahir Shaikh</v>
          </cell>
          <cell r="G29790">
            <v>45999.609027777777</v>
          </cell>
          <cell r="H29790">
            <v>46024.800694444442</v>
          </cell>
        </row>
        <row r="29791">
          <cell r="A29791" t="str">
            <v>UCW-23339</v>
          </cell>
          <cell r="B29791" t="str">
            <v>Tata Cliq Files B2C &amp; Nov-Inventory Sheet Articles</v>
          </cell>
          <cell r="C29791" t="str">
            <v>CLOSED</v>
          </cell>
          <cell r="D29791" t="str">
            <v>Medium</v>
          </cell>
          <cell r="E29791" t="str">
            <v>netscribes</v>
          </cell>
          <cell r="F29791" t="str">
            <v>Mohd Tahir Shaikh</v>
          </cell>
          <cell r="G29791">
            <v>45999.601388888892</v>
          </cell>
          <cell r="H29791">
            <v>46009.724999999999</v>
          </cell>
        </row>
        <row r="29792">
          <cell r="A29792" t="str">
            <v>UCW-23334</v>
          </cell>
          <cell r="B29792" t="str">
            <v>Listing Video's for Xmas Products - Little Surprise Box - 2nd file</v>
          </cell>
          <cell r="C29792" t="str">
            <v>CLOSED</v>
          </cell>
          <cell r="D29792" t="str">
            <v>Medium</v>
          </cell>
          <cell r="E29792" t="str">
            <v>netscribes</v>
          </cell>
          <cell r="F29792" t="str">
            <v>Mohd Tahir Shaikh</v>
          </cell>
          <cell r="G29792">
            <v>45999.577777777777</v>
          </cell>
          <cell r="H29792">
            <v>46036.554861111108</v>
          </cell>
        </row>
        <row r="29793">
          <cell r="A29793" t="str">
            <v>UCW-23333</v>
          </cell>
          <cell r="B29793" t="str">
            <v>Beauty - 125928 - E2E - OUAI - 7 SKUS - 8 Dec</v>
          </cell>
          <cell r="C29793" t="str">
            <v>CLOSED</v>
          </cell>
          <cell r="D29793" t="str">
            <v>Medium</v>
          </cell>
          <cell r="E29793" t="str">
            <v>netscribes</v>
          </cell>
          <cell r="F29793" t="str">
            <v>Shraddha Dighe</v>
          </cell>
          <cell r="G29793">
            <v>45999.575694444444</v>
          </cell>
          <cell r="H29793">
            <v>46036.544444444444</v>
          </cell>
        </row>
        <row r="29794">
          <cell r="A29794" t="str">
            <v>UCW-23332</v>
          </cell>
          <cell r="B29794" t="str">
            <v>Tatacliq Kids Apparels Template | 5th Dec'2025</v>
          </cell>
          <cell r="C29794" t="str">
            <v>CLOSED</v>
          </cell>
          <cell r="D29794" t="str">
            <v>Medium</v>
          </cell>
          <cell r="E29794" t="str">
            <v>netscribes</v>
          </cell>
          <cell r="F29794" t="str">
            <v>Mohd Tahir Shaikh</v>
          </cell>
          <cell r="G29794">
            <v>45999.572222222225</v>
          </cell>
          <cell r="H29794">
            <v>46002.573611111111</v>
          </cell>
        </row>
        <row r="29795">
          <cell r="A29795" t="str">
            <v>UCW-23331</v>
          </cell>
          <cell r="B29795" t="str">
            <v>Tatacliq Men's Apparels Templates | 5th Dec'2025</v>
          </cell>
          <cell r="C29795" t="str">
            <v>CLOSED</v>
          </cell>
          <cell r="D29795" t="str">
            <v>Medium</v>
          </cell>
          <cell r="E29795" t="str">
            <v>netscribes</v>
          </cell>
          <cell r="F29795" t="str">
            <v>Mohd Tahir Shaikh</v>
          </cell>
          <cell r="G29795">
            <v>45999.568055555559</v>
          </cell>
          <cell r="H29795">
            <v>46014.474305555559</v>
          </cell>
        </row>
        <row r="29796">
          <cell r="A29796" t="str">
            <v>UCW-23326</v>
          </cell>
          <cell r="B29796" t="str">
            <v>TH | MP Migration | OMNI Lux to MP Mall | 27 styles</v>
          </cell>
          <cell r="C29796" t="str">
            <v>CLOSED</v>
          </cell>
          <cell r="D29796" t="str">
            <v>Medium</v>
          </cell>
          <cell r="E29796" t="str">
            <v>Chirag Dubal</v>
          </cell>
          <cell r="F29796" t="str">
            <v>Shloka Chakre</v>
          </cell>
          <cell r="G29796">
            <v>45999.488888888889</v>
          </cell>
          <cell r="H29796">
            <v>46000.558333333334</v>
          </cell>
        </row>
        <row r="29797">
          <cell r="A29797" t="str">
            <v>UCW-23323</v>
          </cell>
          <cell r="B29797" t="str">
            <v>Styles Migration to Tata Cliq Westbury Account - 18-09-2025 (Clone)</v>
          </cell>
          <cell r="C29797" t="str">
            <v>CLOSED</v>
          </cell>
          <cell r="D29797" t="str">
            <v>Medium</v>
          </cell>
          <cell r="E29797" t="str">
            <v>netscribes</v>
          </cell>
          <cell r="F29797" t="str">
            <v>netscribes</v>
          </cell>
          <cell r="G29797">
            <v>45999.454861111109</v>
          </cell>
          <cell r="H29797">
            <v>46022.65</v>
          </cell>
        </row>
        <row r="29798">
          <cell r="A29798" t="str">
            <v>UCW-23322</v>
          </cell>
          <cell r="B29798" t="str">
            <v>4 SKUs pending - UCW-19681</v>
          </cell>
          <cell r="C29798" t="str">
            <v>CLOSED</v>
          </cell>
          <cell r="D29798" t="str">
            <v>Medium</v>
          </cell>
          <cell r="E29798" t="str">
            <v>netscribes</v>
          </cell>
          <cell r="F29798" t="str">
            <v>Mohd Tahir Shaikh</v>
          </cell>
          <cell r="G29798">
            <v>45999.451388888891</v>
          </cell>
          <cell r="H29798">
            <v>46036.554166666669</v>
          </cell>
        </row>
        <row r="29799">
          <cell r="A29799" t="str">
            <v>UCW-23314</v>
          </cell>
          <cell r="B29799" t="str">
            <v>Tata Cliq Footwear Catalogue - Asics | SS'26</v>
          </cell>
          <cell r="C29799" t="str">
            <v>CLOSED</v>
          </cell>
          <cell r="D29799" t="str">
            <v>Medium</v>
          </cell>
          <cell r="E29799" t="str">
            <v>netscribes</v>
          </cell>
          <cell r="F29799" t="str">
            <v>Mohd Tahir Shaikh</v>
          </cell>
          <cell r="G29799">
            <v>45997.577777777777</v>
          </cell>
          <cell r="H29799">
            <v>46024.795138888891</v>
          </cell>
        </row>
        <row r="29800">
          <cell r="A29800" t="str">
            <v>UCW-23308</v>
          </cell>
          <cell r="B29800" t="str">
            <v>Tatacliq Men Women Footwear Templates | 4th Dec'2025</v>
          </cell>
          <cell r="C29800" t="str">
            <v>CLOSED</v>
          </cell>
          <cell r="D29800" t="str">
            <v>Medium</v>
          </cell>
          <cell r="E29800" t="str">
            <v>netscribes</v>
          </cell>
          <cell r="F29800" t="str">
            <v>Mohd Tahir Shaikh</v>
          </cell>
          <cell r="G29800">
            <v>45996.78402777778</v>
          </cell>
          <cell r="H29800">
            <v>46000.671527777777</v>
          </cell>
        </row>
        <row r="29801">
          <cell r="A29801" t="str">
            <v>UCW-23303</v>
          </cell>
          <cell r="B29801" t="str">
            <v>TataCliq Fashion Listing File For Anna by Anuschka.</v>
          </cell>
          <cell r="C29801" t="str">
            <v>CLOSED</v>
          </cell>
          <cell r="D29801" t="str">
            <v>Medium</v>
          </cell>
          <cell r="E29801" t="str">
            <v>netscribes</v>
          </cell>
          <cell r="F29801" t="str">
            <v>Mohd Tahir Shaikh</v>
          </cell>
          <cell r="G29801">
            <v>45996.763194444444</v>
          </cell>
          <cell r="H29801">
            <v>46076.524305555555</v>
          </cell>
        </row>
        <row r="29802">
          <cell r="A29802" t="str">
            <v>UCW-23294</v>
          </cell>
          <cell r="B29802" t="str">
            <v>Hoversoul Listing - Exo Footwear 02 Dec 2025 Ballerinas</v>
          </cell>
          <cell r="C29802" t="str">
            <v>CLOSED</v>
          </cell>
          <cell r="D29802" t="str">
            <v>Medium</v>
          </cell>
          <cell r="E29802" t="str">
            <v>netscribes</v>
          </cell>
          <cell r="F29802" t="str">
            <v>Mohd Tahir Shaikh</v>
          </cell>
          <cell r="G29802">
            <v>45996.701388888891</v>
          </cell>
          <cell r="H29802">
            <v>46156.820833333331</v>
          </cell>
        </row>
        <row r="29803">
          <cell r="A29803" t="str">
            <v>UCW-23293</v>
          </cell>
          <cell r="B29803" t="str">
            <v>Lunch Bag Listing Images – Update Required</v>
          </cell>
          <cell r="C29803" t="str">
            <v>CLOSED</v>
          </cell>
          <cell r="D29803" t="str">
            <v>Medium</v>
          </cell>
          <cell r="E29803" t="str">
            <v>netscribes</v>
          </cell>
          <cell r="F29803" t="str">
            <v>Sushma Ram</v>
          </cell>
          <cell r="G29803">
            <v>45996.69027777778</v>
          </cell>
          <cell r="H29803">
            <v>46036.552777777775</v>
          </cell>
        </row>
        <row r="29804">
          <cell r="A29804" t="str">
            <v>UCW-23291</v>
          </cell>
          <cell r="B29804" t="str">
            <v>Tatacliq Men Content template-04-12-25</v>
          </cell>
          <cell r="C29804" t="str">
            <v>CLOSED</v>
          </cell>
          <cell r="D29804" t="str">
            <v>Medium</v>
          </cell>
          <cell r="E29804" t="str">
            <v>netscribes</v>
          </cell>
          <cell r="F29804" t="str">
            <v>Sushma Ram</v>
          </cell>
          <cell r="G29804">
            <v>45996.68472222222</v>
          </cell>
          <cell r="H29804">
            <v>46003.808333333334</v>
          </cell>
        </row>
        <row r="29805">
          <cell r="A29805" t="str">
            <v>UCW-23288</v>
          </cell>
          <cell r="B29805" t="str">
            <v>Hidesign Christmas Freebie Toast - Tatacliq</v>
          </cell>
          <cell r="C29805" t="str">
            <v>CLOSED</v>
          </cell>
          <cell r="D29805" t="str">
            <v>Medium</v>
          </cell>
          <cell r="E29805" t="str">
            <v>netscribes</v>
          </cell>
          <cell r="F29805" t="str">
            <v>Mohd Tahir Shaikh</v>
          </cell>
          <cell r="G29805">
            <v>45996.668055555558</v>
          </cell>
          <cell r="H29805">
            <v>46003.61041666667</v>
          </cell>
        </row>
        <row r="29806">
          <cell r="A29806" t="str">
            <v>UCW-23283</v>
          </cell>
          <cell r="B29806" t="str">
            <v xml:space="preserve">Beauty - Adhoc - 125928 - Lotus - 54 skus - 5th Dec </v>
          </cell>
          <cell r="C29806" t="str">
            <v>CLOSED</v>
          </cell>
          <cell r="D29806" t="str">
            <v>Medium</v>
          </cell>
          <cell r="E29806" t="str">
            <v>netscribes</v>
          </cell>
          <cell r="F29806" t="str">
            <v>Simi Raichel Zachariah</v>
          </cell>
          <cell r="G29806">
            <v>45996.62222222222</v>
          </cell>
          <cell r="H29806">
            <v>46022.647916666669</v>
          </cell>
        </row>
        <row r="29807">
          <cell r="A29807" t="str">
            <v>UCW-23274</v>
          </cell>
          <cell r="B29807" t="str">
            <v>TH/CK Omni-107 Lot</v>
          </cell>
          <cell r="C29807" t="str">
            <v>CLOSED</v>
          </cell>
          <cell r="D29807" t="str">
            <v>Medium</v>
          </cell>
          <cell r="E29807" t="str">
            <v>Chirag Dubal</v>
          </cell>
          <cell r="F29807" t="str">
            <v>Shloka Chakre</v>
          </cell>
          <cell r="G29807">
            <v>45996.492361111108</v>
          </cell>
          <cell r="H29807">
            <v>46024.80972222222</v>
          </cell>
        </row>
        <row r="29808">
          <cell r="A29808" t="str">
            <v>UCW-23273</v>
          </cell>
          <cell r="B29808" t="str">
            <v>TH/CK-MP-Lot 187</v>
          </cell>
          <cell r="C29808" t="str">
            <v>CLOSED</v>
          </cell>
          <cell r="D29808" t="str">
            <v>Medium</v>
          </cell>
          <cell r="E29808" t="str">
            <v>Chirag Dubal</v>
          </cell>
          <cell r="F29808" t="str">
            <v>Reagan D’souza</v>
          </cell>
          <cell r="G29808">
            <v>45996.478472222225</v>
          </cell>
          <cell r="H29808">
            <v>46024.809027777781</v>
          </cell>
        </row>
        <row r="29809">
          <cell r="A29809" t="str">
            <v>UCW-23272</v>
          </cell>
          <cell r="B29809" t="str">
            <v>CLONE - Beauty - Adhoc - 127939 - Juilette - 18 skus - 5th dec</v>
          </cell>
          <cell r="C29809" t="str">
            <v>CLOSED</v>
          </cell>
          <cell r="D29809" t="str">
            <v>Medium</v>
          </cell>
          <cell r="E29809" t="str">
            <v>netscribes</v>
          </cell>
          <cell r="F29809" t="str">
            <v>Simi Raichel Zachariah</v>
          </cell>
          <cell r="G29809">
            <v>45996.476388888892</v>
          </cell>
          <cell r="H29809">
            <v>46036.552777777775</v>
          </cell>
        </row>
        <row r="29810">
          <cell r="A29810" t="str">
            <v>UCW-23271</v>
          </cell>
          <cell r="B29810" t="str">
            <v>Pending 3 SKUs UCW-23010</v>
          </cell>
          <cell r="C29810" t="str">
            <v>CLOSED</v>
          </cell>
          <cell r="D29810" t="str">
            <v>Medium</v>
          </cell>
          <cell r="E29810" t="str">
            <v>netscribes</v>
          </cell>
          <cell r="F29810" t="str">
            <v>Mohd Tahir Shaikh</v>
          </cell>
          <cell r="G29810">
            <v>45996.455555555556</v>
          </cell>
          <cell r="H29810">
            <v>45997.493055555555</v>
          </cell>
        </row>
        <row r="29811">
          <cell r="A29811" t="str">
            <v>UCW-23269</v>
          </cell>
          <cell r="B29811" t="str">
            <v>Beauty - Adhoc - 125928 - Colorbar - 4 skus - 5th Dec</v>
          </cell>
          <cell r="C29811" t="str">
            <v>CLOSED</v>
          </cell>
          <cell r="D29811" t="str">
            <v>Medium</v>
          </cell>
          <cell r="E29811" t="str">
            <v>netscribes</v>
          </cell>
          <cell r="F29811" t="str">
            <v>Simi Raichel Zachariah</v>
          </cell>
          <cell r="G29811">
            <v>45996.427083333336</v>
          </cell>
          <cell r="H29811">
            <v>46036.552083333336</v>
          </cell>
        </row>
        <row r="29812">
          <cell r="A29812" t="str">
            <v>UCW-23266</v>
          </cell>
          <cell r="B29812" t="str">
            <v>Ritu Kumar AW-25 2nd Drop - 04-12-25</v>
          </cell>
          <cell r="C29812" t="str">
            <v>CLOSED</v>
          </cell>
          <cell r="D29812" t="str">
            <v>Medium</v>
          </cell>
          <cell r="E29812" t="str">
            <v>Chirag Dubal</v>
          </cell>
          <cell r="F29812" t="str">
            <v>Reagan D’souza</v>
          </cell>
          <cell r="G29812">
            <v>45995.88958333333</v>
          </cell>
          <cell r="H29812">
            <v>46003.604861111111</v>
          </cell>
        </row>
        <row r="29813">
          <cell r="A29813" t="str">
            <v>UCW-23265</v>
          </cell>
          <cell r="B29813" t="str">
            <v>Label Ritu Kumar AW-25 2nd Drop - 04-12-25</v>
          </cell>
          <cell r="C29813" t="str">
            <v>CLOSED</v>
          </cell>
          <cell r="D29813" t="str">
            <v>Medium</v>
          </cell>
          <cell r="E29813" t="str">
            <v>Chirag Dubal</v>
          </cell>
          <cell r="F29813" t="str">
            <v>Reagan D’souza</v>
          </cell>
          <cell r="G29813">
            <v>45995.886805555558</v>
          </cell>
          <cell r="H29813">
            <v>46024.77847222222</v>
          </cell>
        </row>
        <row r="29814">
          <cell r="A29814" t="str">
            <v>UCW-23245</v>
          </cell>
          <cell r="B29814" t="str">
            <v>Styles Migration to Tata Cliq Westbury Account - 03-12-2025</v>
          </cell>
          <cell r="C29814" t="str">
            <v>CLOSED</v>
          </cell>
          <cell r="D29814" t="str">
            <v>Medium</v>
          </cell>
          <cell r="E29814" t="str">
            <v>netscribes</v>
          </cell>
          <cell r="F29814" t="str">
            <v>Sushma Ram</v>
          </cell>
          <cell r="G29814">
            <v>45995.747916666667</v>
          </cell>
          <cell r="H29814">
            <v>46024.586805555555</v>
          </cell>
        </row>
        <row r="29815">
          <cell r="A29815" t="str">
            <v>UCW-23241</v>
          </cell>
          <cell r="B29815" t="str">
            <v>Need to update title_3rd Dec</v>
          </cell>
          <cell r="C29815" t="str">
            <v>CLOSED</v>
          </cell>
          <cell r="D29815" t="str">
            <v>Medium</v>
          </cell>
          <cell r="E29815" t="str">
            <v>netscribes</v>
          </cell>
          <cell r="F29815" t="str">
            <v>Sushma Ram</v>
          </cell>
          <cell r="G29815">
            <v>45995.729861111111</v>
          </cell>
          <cell r="H29815">
            <v>45997.623611111114</v>
          </cell>
        </row>
        <row r="29816">
          <cell r="A29816" t="str">
            <v>UCW-23235</v>
          </cell>
          <cell r="B29816" t="str">
            <v>Tata Cliq Men's Apparel Video Upload Request // 03-12-2025</v>
          </cell>
          <cell r="C29816" t="str">
            <v>CLOSED</v>
          </cell>
          <cell r="D29816" t="str">
            <v>Medium</v>
          </cell>
          <cell r="E29816" t="str">
            <v>netscribes</v>
          </cell>
          <cell r="F29816" t="str">
            <v>Mohd Tahir Shaikh</v>
          </cell>
          <cell r="G29816">
            <v>45995.679166666669</v>
          </cell>
          <cell r="H29816">
            <v>46000.570833333331</v>
          </cell>
        </row>
        <row r="29817">
          <cell r="A29817" t="str">
            <v>UCW-23232</v>
          </cell>
          <cell r="B29817" t="str">
            <v>Beauty - Adhoc Correction - 100001 - Studiowest - 81 skus - 4th Dec</v>
          </cell>
          <cell r="C29817" t="str">
            <v>CLOSED</v>
          </cell>
          <cell r="D29817" t="str">
            <v>Medium</v>
          </cell>
          <cell r="E29817" t="str">
            <v>netscribes</v>
          </cell>
          <cell r="F29817" t="str">
            <v>Simi Raichel Zachariah</v>
          </cell>
          <cell r="G29817">
            <v>45995.670138888891</v>
          </cell>
          <cell r="H29817">
            <v>46036.692361111112</v>
          </cell>
        </row>
        <row r="29818">
          <cell r="A29818" t="str">
            <v>UCW-23230</v>
          </cell>
          <cell r="B29818" t="str">
            <v xml:space="preserve">Handbag Title Update </v>
          </cell>
          <cell r="C29818" t="str">
            <v>CLOSED</v>
          </cell>
          <cell r="D29818" t="str">
            <v>Medium</v>
          </cell>
          <cell r="E29818" t="str">
            <v>netscribes</v>
          </cell>
          <cell r="F29818" t="str">
            <v>Sushma Ram</v>
          </cell>
          <cell r="G29818">
            <v>45995.665972222225</v>
          </cell>
          <cell r="H29818">
            <v>46036.54791666667</v>
          </cell>
        </row>
        <row r="29819">
          <cell r="A29819" t="str">
            <v>UCW-23229</v>
          </cell>
          <cell r="B29819" t="str">
            <v>Beauty - E2E - 128628 - Foxtale - 2 skus - 4th Dec</v>
          </cell>
          <cell r="C29819" t="str">
            <v>CLOSED</v>
          </cell>
          <cell r="D29819" t="str">
            <v>Medium</v>
          </cell>
          <cell r="E29819" t="str">
            <v>netscribes</v>
          </cell>
          <cell r="F29819" t="str">
            <v>Simi Raichel Zachariah</v>
          </cell>
          <cell r="G29819">
            <v>45995.654166666667</v>
          </cell>
          <cell r="H29819">
            <v>45997.47152777778</v>
          </cell>
        </row>
        <row r="29820">
          <cell r="A29820" t="str">
            <v>UCW-23228</v>
          </cell>
          <cell r="B29820" t="str">
            <v>Beauty - Adhoc - The Man Company - 1 sku - 4th Dec</v>
          </cell>
          <cell r="C29820" t="str">
            <v>CLOSED</v>
          </cell>
          <cell r="D29820" t="str">
            <v>Medium</v>
          </cell>
          <cell r="E29820" t="str">
            <v>netscribes</v>
          </cell>
          <cell r="F29820" t="str">
            <v>Simi Raichel Zachariah</v>
          </cell>
          <cell r="G29820">
            <v>45995.65</v>
          </cell>
          <cell r="H29820">
            <v>46036.547222222223</v>
          </cell>
        </row>
        <row r="29821">
          <cell r="A29821" t="str">
            <v>UCW-23226</v>
          </cell>
          <cell r="B29821" t="str">
            <v>Size chart update - Woodland</v>
          </cell>
          <cell r="C29821" t="str">
            <v>CLOSED</v>
          </cell>
          <cell r="D29821" t="str">
            <v>Medium</v>
          </cell>
          <cell r="E29821" t="str">
            <v>netscribes</v>
          </cell>
          <cell r="F29821" t="str">
            <v>Mohd Tahir Shaikh</v>
          </cell>
          <cell r="G29821">
            <v>45995.643750000003</v>
          </cell>
          <cell r="H29821">
            <v>46036.546527777777</v>
          </cell>
        </row>
        <row r="29822">
          <cell r="A29822" t="str">
            <v>UCW-23224</v>
          </cell>
          <cell r="B29822" t="str">
            <v>Guess Jeans Size chart update</v>
          </cell>
          <cell r="C29822" t="str">
            <v>CLOSED</v>
          </cell>
          <cell r="D29822" t="str">
            <v>Medium</v>
          </cell>
          <cell r="E29822" t="str">
            <v>netscribes</v>
          </cell>
          <cell r="F29822" t="str">
            <v>Mohd Tahir Shaikh</v>
          </cell>
          <cell r="G29822">
            <v>45995.636111111111</v>
          </cell>
          <cell r="H29822">
            <v>46036.546527777777</v>
          </cell>
        </row>
        <row r="29823">
          <cell r="A29823" t="str">
            <v>UCW-23221</v>
          </cell>
          <cell r="B29823" t="str">
            <v>Arrow OE Reshoot</v>
          </cell>
          <cell r="C29823" t="str">
            <v>CLOSED</v>
          </cell>
          <cell r="D29823" t="str">
            <v>Medium</v>
          </cell>
          <cell r="E29823" t="str">
            <v>netscribes</v>
          </cell>
          <cell r="F29823" t="str">
            <v>Mohd Tahir Shaikh</v>
          </cell>
          <cell r="G29823">
            <v>45995.584722222222</v>
          </cell>
          <cell r="H29823">
            <v>46036.54583333333</v>
          </cell>
        </row>
        <row r="29824">
          <cell r="A29824" t="str">
            <v>UCW-23217</v>
          </cell>
          <cell r="B29824" t="str">
            <v>[EXTERNAL] M&amp;S - PI Tata Cliq- 26th Nov - 2nd Lot</v>
          </cell>
          <cell r="C29824" t="str">
            <v>CLOSED</v>
          </cell>
          <cell r="D29824" t="str">
            <v>Medium</v>
          </cell>
          <cell r="E29824" t="str">
            <v>netscribes</v>
          </cell>
          <cell r="F29824" t="str">
            <v>Mohd Tahir Shaikh</v>
          </cell>
          <cell r="G29824">
            <v>45995.545138888891</v>
          </cell>
          <cell r="H29824">
            <v>46001.50277777778</v>
          </cell>
        </row>
        <row r="29825">
          <cell r="A29825" t="str">
            <v>UCW-23211</v>
          </cell>
          <cell r="B29825" t="str">
            <v>CLONE - Titan Company Limited (eyewear)-8511</v>
          </cell>
          <cell r="C29825" t="str">
            <v>CLOSED</v>
          </cell>
          <cell r="D29825" t="str">
            <v>Medium</v>
          </cell>
          <cell r="E29825" t="str">
            <v>netscribes</v>
          </cell>
          <cell r="F29825" t="str">
            <v>Mohd Tahir Shaikh</v>
          </cell>
          <cell r="G29825">
            <v>45995.499305555553</v>
          </cell>
          <cell r="H29825">
            <v>46036.558333333334</v>
          </cell>
        </row>
        <row r="29826">
          <cell r="A29826" t="str">
            <v>UCW-23206</v>
          </cell>
          <cell r="B29826" t="str">
            <v>Regarding New Products Upload</v>
          </cell>
          <cell r="C29826" t="str">
            <v>CLOSED</v>
          </cell>
          <cell r="D29826" t="str">
            <v>Medium</v>
          </cell>
          <cell r="E29826" t="str">
            <v>netscribes</v>
          </cell>
          <cell r="F29826" t="str">
            <v>Mohd Tahir Shaikh</v>
          </cell>
          <cell r="G29826">
            <v>45995.463888888888</v>
          </cell>
          <cell r="H29826">
            <v>46002.65625</v>
          </cell>
        </row>
        <row r="29827">
          <cell r="A29827" t="str">
            <v>UCW-23203</v>
          </cell>
          <cell r="B29827" t="str">
            <v>CLONE - BEauty - E2E - 125925 - Charmacy Milano - 56 skus - 28th Nov</v>
          </cell>
          <cell r="C29827" t="str">
            <v>CLOSED</v>
          </cell>
          <cell r="D29827" t="str">
            <v>Medium</v>
          </cell>
          <cell r="E29827" t="str">
            <v>netscribes</v>
          </cell>
          <cell r="F29827" t="str">
            <v>Simi Raichel Zachariah</v>
          </cell>
          <cell r="G29827">
            <v>45995.450694444444</v>
          </cell>
          <cell r="H29827">
            <v>45996.576388888891</v>
          </cell>
        </row>
        <row r="29828">
          <cell r="A29828" t="str">
            <v>UCW-23202</v>
          </cell>
          <cell r="B29828" t="str">
            <v>Beauty - E2E - 125928 - Marc Jacob - 2 skus - 4th Dec</v>
          </cell>
          <cell r="C29828" t="str">
            <v>CLOSED</v>
          </cell>
          <cell r="D29828" t="str">
            <v>Medium</v>
          </cell>
          <cell r="E29828" t="str">
            <v>netscribes</v>
          </cell>
          <cell r="F29828" t="str">
            <v>Simi Raichel Zachariah</v>
          </cell>
          <cell r="G29828">
            <v>45995.449305555558</v>
          </cell>
          <cell r="H29828">
            <v>45996.49722222222</v>
          </cell>
        </row>
        <row r="29829">
          <cell r="A29829" t="str">
            <v>UCW-23201</v>
          </cell>
          <cell r="B29829" t="str">
            <v>Kiddopanti Image Update (3rd December 2025)</v>
          </cell>
          <cell r="C29829" t="str">
            <v>CLOSED</v>
          </cell>
          <cell r="D29829" t="str">
            <v>Medium</v>
          </cell>
          <cell r="E29829" t="str">
            <v>netscribes</v>
          </cell>
          <cell r="F29829" t="str">
            <v>Mohd Tahir Shaikh</v>
          </cell>
          <cell r="G29829">
            <v>45995.444444444445</v>
          </cell>
          <cell r="H29829">
            <v>46036.54583333333</v>
          </cell>
        </row>
        <row r="29830">
          <cell r="A29830" t="str">
            <v>UCW-23195</v>
          </cell>
          <cell r="B29830" t="str">
            <v>Listing Video's for Xmas Products - Little Surprise Box</v>
          </cell>
          <cell r="C29830" t="str">
            <v>CLOSED</v>
          </cell>
          <cell r="D29830" t="str">
            <v>Medium</v>
          </cell>
          <cell r="E29830" t="str">
            <v>netscribes</v>
          </cell>
          <cell r="F29830" t="str">
            <v>Mohd Tahir Shaikh</v>
          </cell>
          <cell r="G29830">
            <v>45994.806944444441</v>
          </cell>
          <cell r="H29830">
            <v>45995.543749999997</v>
          </cell>
        </row>
        <row r="29831">
          <cell r="A29831" t="str">
            <v>UCW-23193</v>
          </cell>
          <cell r="B29831" t="str">
            <v>BEauty - Adhoc - 125928- Moroccanoil- 1 sku - 3rd Dec</v>
          </cell>
          <cell r="C29831" t="str">
            <v>CLOSED</v>
          </cell>
          <cell r="D29831" t="str">
            <v>Medium</v>
          </cell>
          <cell r="E29831" t="str">
            <v>netscribes</v>
          </cell>
          <cell r="F29831" t="str">
            <v>Simi Raichel Zachariah</v>
          </cell>
          <cell r="G29831">
            <v>45994.775000000001</v>
          </cell>
          <cell r="H29831">
            <v>46036.545138888891</v>
          </cell>
        </row>
        <row r="29832">
          <cell r="A29832" t="str">
            <v>UCW-23192</v>
          </cell>
          <cell r="B29832" t="str">
            <v>Beauty - Adhoc - 125928 - Cetaphil - 35 skus - 3rd Dec</v>
          </cell>
          <cell r="C29832" t="str">
            <v>CLOSED</v>
          </cell>
          <cell r="D29832" t="str">
            <v>Medium</v>
          </cell>
          <cell r="E29832" t="str">
            <v>netscribes</v>
          </cell>
          <cell r="F29832" t="str">
            <v>Simi Raichel Zachariah</v>
          </cell>
          <cell r="G29832">
            <v>45994.765277777777</v>
          </cell>
          <cell r="H29832">
            <v>46022.642361111109</v>
          </cell>
        </row>
        <row r="29833">
          <cell r="A29833" t="str">
            <v>UCW-23185</v>
          </cell>
          <cell r="B29833" t="str">
            <v>BEauty - 100001 - Studiowest - 10 skus- 3rd Dec</v>
          </cell>
          <cell r="C29833" t="str">
            <v>CLOSED</v>
          </cell>
          <cell r="D29833" t="str">
            <v>Medium</v>
          </cell>
          <cell r="E29833" t="str">
            <v>netscribes</v>
          </cell>
          <cell r="F29833" t="str">
            <v>Simi Raichel Zachariah</v>
          </cell>
          <cell r="G29833">
            <v>45994.734027777777</v>
          </cell>
          <cell r="H29833">
            <v>45997.849305555559</v>
          </cell>
        </row>
        <row r="29834">
          <cell r="A29834" t="str">
            <v>UCW-23183</v>
          </cell>
          <cell r="B29834" t="str">
            <v>Beauty - E2E - 125995 - Plum - 4 skus - 3rd Dec</v>
          </cell>
          <cell r="C29834" t="str">
            <v>CLOSED Due to Inactive/Insufficient Information</v>
          </cell>
          <cell r="D29834" t="str">
            <v>Medium</v>
          </cell>
          <cell r="E29834" t="str">
            <v>netscribes</v>
          </cell>
          <cell r="F29834" t="str">
            <v>Simi Raichel Zachariah</v>
          </cell>
          <cell r="G29834">
            <v>45994.727083333331</v>
          </cell>
          <cell r="H29834">
            <v>46029.736111111109</v>
          </cell>
        </row>
        <row r="29835">
          <cell r="A29835" t="str">
            <v>UCW-23180</v>
          </cell>
          <cell r="B29835" t="str">
            <v>BEauty- E2E - 100301 - jolen New York- 1 sku - 3rd Dec</v>
          </cell>
          <cell r="C29835" t="str">
            <v>CLOSED</v>
          </cell>
          <cell r="D29835" t="str">
            <v>Medium</v>
          </cell>
          <cell r="E29835" t="str">
            <v>netscribes</v>
          </cell>
          <cell r="F29835" t="str">
            <v>Simi Raichel Zachariah</v>
          </cell>
          <cell r="G29835">
            <v>45994.722916666666</v>
          </cell>
          <cell r="H29835">
            <v>46036.543055555558</v>
          </cell>
        </row>
        <row r="29836">
          <cell r="A29836" t="str">
            <v>UCW-23178</v>
          </cell>
          <cell r="B29836" t="str">
            <v>TH Styles Image correction-02-12-25</v>
          </cell>
          <cell r="C29836" t="str">
            <v>CLOSED</v>
          </cell>
          <cell r="D29836" t="str">
            <v>Medium</v>
          </cell>
          <cell r="E29836" t="str">
            <v>Chirag Dubal</v>
          </cell>
          <cell r="F29836" t="str">
            <v>Reagan D’souza</v>
          </cell>
          <cell r="G29836">
            <v>45994.707638888889</v>
          </cell>
          <cell r="H29836">
            <v>45997.263194444444</v>
          </cell>
        </row>
        <row r="29837">
          <cell r="A29837" t="str">
            <v>UCW-23176</v>
          </cell>
          <cell r="B29837" t="str">
            <v>BEauty - E2E - 129301 -  Little Crush - 7 skus - 3rd Dec</v>
          </cell>
          <cell r="C29837" t="str">
            <v>CLOSED</v>
          </cell>
          <cell r="D29837" t="str">
            <v>Medium</v>
          </cell>
          <cell r="E29837" t="str">
            <v>netscribes</v>
          </cell>
          <cell r="F29837" t="str">
            <v>Simi Raichel Zachariah</v>
          </cell>
          <cell r="G29837">
            <v>45994.70208333333</v>
          </cell>
          <cell r="H29837">
            <v>45997.48333333333</v>
          </cell>
        </row>
        <row r="29838">
          <cell r="A29838" t="str">
            <v>UCW-23168</v>
          </cell>
          <cell r="B29838" t="str">
            <v xml:space="preserve">Men's Apparel 02-12-2025 </v>
          </cell>
          <cell r="C29838" t="str">
            <v>CLOSED</v>
          </cell>
          <cell r="D29838" t="str">
            <v>Medium</v>
          </cell>
          <cell r="E29838" t="str">
            <v>netscribes</v>
          </cell>
          <cell r="F29838" t="str">
            <v>Sushma Ram</v>
          </cell>
          <cell r="G29838">
            <v>45994.666666666664</v>
          </cell>
          <cell r="H29838">
            <v>46024.804166666669</v>
          </cell>
        </row>
        <row r="29839">
          <cell r="A29839" t="str">
            <v>UCW-23162</v>
          </cell>
          <cell r="B29839" t="str">
            <v>Woodland Catalogue-580 Styles</v>
          </cell>
          <cell r="C29839" t="str">
            <v>CLOSED</v>
          </cell>
          <cell r="D29839" t="str">
            <v>Medium</v>
          </cell>
          <cell r="E29839" t="str">
            <v>netscribes</v>
          </cell>
          <cell r="F29839" t="str">
            <v>Mohd Tahir Shaikh</v>
          </cell>
          <cell r="G29839">
            <v>45994.645138888889</v>
          </cell>
          <cell r="H29839">
            <v>46133.999305555553</v>
          </cell>
        </row>
        <row r="29840">
          <cell r="A29840" t="str">
            <v>UCW-23152</v>
          </cell>
          <cell r="B29840" t="str">
            <v>BEauty - Adhoc - 125928 - Debelle - 5 skus - 3rd Dec</v>
          </cell>
          <cell r="C29840" t="str">
            <v>CLOSED</v>
          </cell>
          <cell r="D29840" t="str">
            <v>Medium</v>
          </cell>
          <cell r="E29840" t="str">
            <v>netscribes</v>
          </cell>
          <cell r="F29840" t="str">
            <v>Simi Raichel Zachariah</v>
          </cell>
          <cell r="G29840">
            <v>45994.566666666666</v>
          </cell>
          <cell r="H29840">
            <v>46036.549305555556</v>
          </cell>
        </row>
        <row r="29841">
          <cell r="A29841" t="str">
            <v>UCW-23150</v>
          </cell>
          <cell r="B29841" t="str">
            <v>Beauty - E2E - 125411- Arata - 14 skus - 3rd Dec</v>
          </cell>
          <cell r="C29841" t="str">
            <v>CLOSED</v>
          </cell>
          <cell r="D29841" t="str">
            <v>High</v>
          </cell>
          <cell r="E29841" t="str">
            <v>netscribes</v>
          </cell>
          <cell r="F29841" t="str">
            <v>Simi Raichel Zachariah</v>
          </cell>
          <cell r="G29841">
            <v>45994.551388888889</v>
          </cell>
          <cell r="H29841">
            <v>45997.463194444441</v>
          </cell>
        </row>
        <row r="29842">
          <cell r="A29842" t="str">
            <v>UCW-23146</v>
          </cell>
          <cell r="B29842" t="str">
            <v>BEauty - Elizebeth - 11 skus - 3rd Dec</v>
          </cell>
          <cell r="C29842" t="str">
            <v>CLOSED</v>
          </cell>
          <cell r="D29842" t="str">
            <v>Medium</v>
          </cell>
          <cell r="E29842" t="str">
            <v>netscribes</v>
          </cell>
          <cell r="F29842" t="str">
            <v>Simi Raichel Zachariah</v>
          </cell>
          <cell r="G29842">
            <v>45994.534722222219</v>
          </cell>
          <cell r="H29842">
            <v>46036.543749999997</v>
          </cell>
        </row>
        <row r="29843">
          <cell r="A29843" t="str">
            <v>UCW-23145</v>
          </cell>
          <cell r="B29843" t="str">
            <v>Tatacliq Lifestyle Catalogue Template-Lot -137_01.12.2025</v>
          </cell>
          <cell r="C29843" t="str">
            <v>CLOSED</v>
          </cell>
          <cell r="D29843" t="str">
            <v>Medium</v>
          </cell>
          <cell r="E29843" t="str">
            <v>netscribes</v>
          </cell>
          <cell r="F29843" t="str">
            <v>Mohd Tahir Shaikh</v>
          </cell>
          <cell r="G29843">
            <v>45994.53402777778</v>
          </cell>
          <cell r="H29843">
            <v>46024.78125</v>
          </cell>
        </row>
        <row r="29844">
          <cell r="A29844" t="str">
            <v>UCW-23144</v>
          </cell>
          <cell r="B29844" t="str">
            <v xml:space="preserve">BEauty - adhoc correction - Studiowest - 14 skus - 3rd Dec </v>
          </cell>
          <cell r="C29844" t="str">
            <v>CLOSED</v>
          </cell>
          <cell r="D29844" t="str">
            <v>Medium</v>
          </cell>
          <cell r="E29844" t="str">
            <v>netscribes</v>
          </cell>
          <cell r="F29844" t="str">
            <v>Simi Raichel Zachariah</v>
          </cell>
          <cell r="G29844">
            <v>45994.523611111108</v>
          </cell>
          <cell r="H29844">
            <v>45996.427777777775</v>
          </cell>
        </row>
        <row r="29845">
          <cell r="A29845" t="str">
            <v>UCW-23141</v>
          </cell>
          <cell r="B29845" t="str">
            <v>BEauty - Adhoc - 125928 - Bronson - 3 sku - 3rd Dec</v>
          </cell>
          <cell r="C29845" t="str">
            <v>CLOSED</v>
          </cell>
          <cell r="D29845" t="str">
            <v>Medium</v>
          </cell>
          <cell r="E29845" t="str">
            <v>netscribes</v>
          </cell>
          <cell r="F29845" t="str">
            <v>Simi Raichel Zachariah</v>
          </cell>
          <cell r="G29845">
            <v>45994.477777777778</v>
          </cell>
          <cell r="H29845">
            <v>45996.550694444442</v>
          </cell>
        </row>
        <row r="29846">
          <cell r="A29846" t="str">
            <v>UCW-23140</v>
          </cell>
          <cell r="B29846" t="str">
            <v>Beauty - Adhoc - 125928 - O3+ - 1 sku - 3rd Dec</v>
          </cell>
          <cell r="C29846" t="str">
            <v>CLOSED</v>
          </cell>
          <cell r="D29846" t="str">
            <v>Medium</v>
          </cell>
          <cell r="E29846" t="str">
            <v>netscribes</v>
          </cell>
          <cell r="F29846" t="str">
            <v>Simi Raichel Zachariah</v>
          </cell>
          <cell r="G29846">
            <v>45994.45</v>
          </cell>
          <cell r="H29846">
            <v>46036.55</v>
          </cell>
        </row>
        <row r="29847">
          <cell r="A29847" t="str">
            <v>UCW-23137</v>
          </cell>
          <cell r="B29847" t="str">
            <v>S&amp;N - Midnight Access : 2nd Dec 25</v>
          </cell>
          <cell r="C29847" t="str">
            <v>CLOSED</v>
          </cell>
          <cell r="D29847" t="str">
            <v>Medium</v>
          </cell>
          <cell r="E29847" t="str">
            <v>Chirag Dubal</v>
          </cell>
          <cell r="F29847" t="str">
            <v>Reagan D’souza</v>
          </cell>
          <cell r="G29847">
            <v>45994.01458333333</v>
          </cell>
          <cell r="H29847">
            <v>46036.652777777781</v>
          </cell>
        </row>
        <row r="29848">
          <cell r="A29848" t="str">
            <v>UCW-23124</v>
          </cell>
          <cell r="B29848" t="str">
            <v xml:space="preserve"> New Women's Belt Catalogue Update</v>
          </cell>
          <cell r="C29848" t="str">
            <v>CLOSED</v>
          </cell>
          <cell r="D29848" t="str">
            <v>Medium</v>
          </cell>
          <cell r="E29848" t="str">
            <v>netscribes</v>
          </cell>
          <cell r="F29848" t="str">
            <v>Mohd Tahir Shaikh</v>
          </cell>
          <cell r="G29848">
            <v>45993.829861111109</v>
          </cell>
          <cell r="H29848">
            <v>45996.646527777775</v>
          </cell>
        </row>
        <row r="29849">
          <cell r="A29849" t="str">
            <v>UCW-23117</v>
          </cell>
          <cell r="B29849" t="str">
            <v>218 Articles || New Listing For INC5 || TataCliq</v>
          </cell>
          <cell r="C29849" t="str">
            <v>CLOSED</v>
          </cell>
          <cell r="D29849" t="str">
            <v>Medium</v>
          </cell>
          <cell r="E29849" t="str">
            <v>netscribes</v>
          </cell>
          <cell r="F29849" t="str">
            <v>Mohd Tahir Shaikh</v>
          </cell>
          <cell r="G29849">
            <v>45993.81527777778</v>
          </cell>
          <cell r="H29849">
            <v>46024.793749999997</v>
          </cell>
        </row>
        <row r="29850">
          <cell r="A29850" t="str">
            <v>UCW-23107</v>
          </cell>
          <cell r="B29850" t="str">
            <v>Beauty - Adhoc Correction - Studiowest - 10 skus - 2 Dec</v>
          </cell>
          <cell r="C29850" t="str">
            <v>CLOSED</v>
          </cell>
          <cell r="D29850" t="str">
            <v>Medium</v>
          </cell>
          <cell r="E29850" t="str">
            <v>netscribes</v>
          </cell>
          <cell r="F29850" t="str">
            <v>Simi Raichel Zachariah</v>
          </cell>
          <cell r="G29850">
            <v>45993.710416666669</v>
          </cell>
          <cell r="H29850">
            <v>46036.688888888886</v>
          </cell>
        </row>
        <row r="29851">
          <cell r="A29851" t="str">
            <v>UCW-23106</v>
          </cell>
          <cell r="B29851" t="str">
            <v>UPDATE NEW IMAGES-(HOMESAKE )27/11/2025</v>
          </cell>
          <cell r="C29851" t="str">
            <v>CLOSED</v>
          </cell>
          <cell r="D29851" t="str">
            <v>Medium</v>
          </cell>
          <cell r="E29851" t="str">
            <v>netscribes</v>
          </cell>
          <cell r="F29851" t="str">
            <v>Mohd Tahir Shaikh</v>
          </cell>
          <cell r="G29851">
            <v>45993.707638888889</v>
          </cell>
          <cell r="H29851">
            <v>46036.688194444447</v>
          </cell>
        </row>
        <row r="29852">
          <cell r="A29852" t="str">
            <v>UCW-23105</v>
          </cell>
          <cell r="B29852" t="str">
            <v>Measurement update  based on customer feed back</v>
          </cell>
          <cell r="C29852" t="str">
            <v>CLOSED</v>
          </cell>
          <cell r="D29852" t="str">
            <v>Medium</v>
          </cell>
          <cell r="E29852" t="str">
            <v>netscribes</v>
          </cell>
          <cell r="F29852" t="str">
            <v>Sushma Ram</v>
          </cell>
          <cell r="G29852">
            <v>45993.706250000003</v>
          </cell>
          <cell r="H29852">
            <v>45996.569444444445</v>
          </cell>
        </row>
        <row r="29853">
          <cell r="A29853" t="str">
            <v>UCW-23103</v>
          </cell>
          <cell r="B29853" t="str">
            <v>New products upload - The Artment</v>
          </cell>
          <cell r="C29853" t="str">
            <v>CLOSED</v>
          </cell>
          <cell r="D29853" t="str">
            <v>Medium</v>
          </cell>
          <cell r="E29853" t="str">
            <v>netscribes</v>
          </cell>
          <cell r="F29853" t="str">
            <v>Mohd Tahir Shaikh</v>
          </cell>
          <cell r="G29853">
            <v>45993.693749999999</v>
          </cell>
          <cell r="H29853">
            <v>45995.620833333334</v>
          </cell>
        </row>
        <row r="29854">
          <cell r="A29854" t="str">
            <v>UCW-23099</v>
          </cell>
          <cell r="B29854" t="str">
            <v>LIBAS X TATACLIQ NEW CATALOGUE 29-11-2025</v>
          </cell>
          <cell r="C29854" t="str">
            <v>CLOSED</v>
          </cell>
          <cell r="D29854" t="str">
            <v>Medium</v>
          </cell>
          <cell r="E29854" t="str">
            <v>netscribes</v>
          </cell>
          <cell r="F29854" t="str">
            <v>Mohd Tahir Shaikh</v>
          </cell>
          <cell r="G29854">
            <v>45993.663888888892</v>
          </cell>
          <cell r="H29854">
            <v>46024.800000000003</v>
          </cell>
        </row>
        <row r="29855">
          <cell r="A29855" t="str">
            <v>UCW-23096</v>
          </cell>
          <cell r="B29855" t="str">
            <v>TH-MP-Lot 231</v>
          </cell>
          <cell r="C29855" t="str">
            <v>CLOSED</v>
          </cell>
          <cell r="D29855" t="str">
            <v>Medium</v>
          </cell>
          <cell r="E29855" t="str">
            <v>Chirag Dubal</v>
          </cell>
          <cell r="F29855" t="str">
            <v>Reagan D’souza</v>
          </cell>
          <cell r="G29855">
            <v>45993.652777777781</v>
          </cell>
          <cell r="H29855">
            <v>46001.613888888889</v>
          </cell>
        </row>
        <row r="29856">
          <cell r="A29856" t="str">
            <v>UCW-23093</v>
          </cell>
          <cell r="B29856" t="str">
            <v>Styles Migration to Tata Cliq Westbury Account - 21-08-2025</v>
          </cell>
          <cell r="C29856" t="str">
            <v>CLOSED</v>
          </cell>
          <cell r="D29856" t="str">
            <v>High</v>
          </cell>
          <cell r="E29856" t="str">
            <v>netscribes</v>
          </cell>
          <cell r="F29856" t="str">
            <v>netscribes</v>
          </cell>
          <cell r="G29856">
            <v>45993.587500000001</v>
          </cell>
          <cell r="H29856">
            <v>46022.570138888892</v>
          </cell>
        </row>
        <row r="29857">
          <cell r="A29857" t="str">
            <v>UCW-23090</v>
          </cell>
          <cell r="B29857" t="str">
            <v>Beauty - Adhoc - image Resize - multiple - 11 skus - 2 Dec</v>
          </cell>
          <cell r="C29857" t="str">
            <v>CLOSED</v>
          </cell>
          <cell r="D29857" t="str">
            <v>Medium</v>
          </cell>
          <cell r="E29857" t="str">
            <v>netscribes</v>
          </cell>
          <cell r="F29857" t="str">
            <v>Simi Raichel Zachariah</v>
          </cell>
          <cell r="G29857">
            <v>45993.580555555556</v>
          </cell>
          <cell r="H29857">
            <v>46036.541666666664</v>
          </cell>
        </row>
        <row r="29858">
          <cell r="A29858" t="str">
            <v>UCW-23087</v>
          </cell>
          <cell r="B29858" t="str">
            <v>Beauty - 125928 - Image update - Kora Organics - 26 Skus - 2 Dec</v>
          </cell>
          <cell r="C29858" t="str">
            <v>CLOSED</v>
          </cell>
          <cell r="D29858" t="str">
            <v>Medium</v>
          </cell>
          <cell r="E29858" t="str">
            <v>netscribes</v>
          </cell>
          <cell r="F29858" t="str">
            <v>Shraddha Dighe</v>
          </cell>
          <cell r="G29858">
            <v>45993.560416666667</v>
          </cell>
          <cell r="H29858">
            <v>46036.541666666664</v>
          </cell>
        </row>
        <row r="29859">
          <cell r="A29859" t="str">
            <v>UCW-23082</v>
          </cell>
          <cell r="B29859" t="str">
            <v>BEauty - GWP - 125928 - Clinique - 1 sku - 2nd Dec</v>
          </cell>
          <cell r="C29859" t="str">
            <v>CLOSED</v>
          </cell>
          <cell r="D29859" t="str">
            <v>Medium</v>
          </cell>
          <cell r="E29859" t="str">
            <v>netscribes</v>
          </cell>
          <cell r="F29859" t="str">
            <v>Simi Raichel Zachariah</v>
          </cell>
          <cell r="G29859">
            <v>45993.466666666667</v>
          </cell>
          <cell r="H29859">
            <v>45996.487500000003</v>
          </cell>
        </row>
        <row r="29860">
          <cell r="A29860" t="str">
            <v>UCW-23080</v>
          </cell>
          <cell r="B29860" t="str">
            <v xml:space="preserve">BEauty - E2E - 125928 - Kenzo - 6 skus - 2nd Dec </v>
          </cell>
          <cell r="C29860" t="str">
            <v>CLOSED</v>
          </cell>
          <cell r="D29860" t="str">
            <v>Highest</v>
          </cell>
          <cell r="E29860" t="str">
            <v>netscribes</v>
          </cell>
          <cell r="F29860" t="str">
            <v>Simi Raichel Zachariah</v>
          </cell>
          <cell r="G29860">
            <v>45993.454861111109</v>
          </cell>
          <cell r="H29860">
            <v>45995.504166666666</v>
          </cell>
        </row>
        <row r="29861">
          <cell r="A29861" t="str">
            <v>UCW-23066</v>
          </cell>
          <cell r="B29861" t="str">
            <v>Fw: Missing sku tata cliq home web site</v>
          </cell>
          <cell r="C29861" t="str">
            <v>CLOSED</v>
          </cell>
          <cell r="D29861" t="str">
            <v>Medium</v>
          </cell>
          <cell r="E29861" t="str">
            <v>netscribes</v>
          </cell>
          <cell r="F29861" t="str">
            <v>Mohd Tahir Shaikh</v>
          </cell>
          <cell r="G29861">
            <v>45992.787499999999</v>
          </cell>
          <cell r="H29861">
            <v>45994.436111111114</v>
          </cell>
        </row>
        <row r="29862">
          <cell r="A29862" t="str">
            <v>UCW-23065</v>
          </cell>
          <cell r="B29862" t="str">
            <v>TH Omni-111 Lot</v>
          </cell>
          <cell r="C29862" t="str">
            <v>CLOSED</v>
          </cell>
          <cell r="D29862" t="str">
            <v>Medium</v>
          </cell>
          <cell r="E29862" t="str">
            <v>Chirag Dubal</v>
          </cell>
          <cell r="F29862" t="str">
            <v>Shloka Chakre</v>
          </cell>
          <cell r="G29862">
            <v>45992.78125</v>
          </cell>
          <cell r="H29862">
            <v>45996.633333333331</v>
          </cell>
        </row>
        <row r="29863">
          <cell r="A29863" t="str">
            <v>UCW-23064</v>
          </cell>
          <cell r="B29863" t="str">
            <v>BEauty - Adhoc Correction - 100001 - 60 skus - 1st Dec</v>
          </cell>
          <cell r="C29863" t="str">
            <v>CLOSED</v>
          </cell>
          <cell r="D29863" t="str">
            <v>Medium</v>
          </cell>
          <cell r="E29863" t="str">
            <v>netscribes</v>
          </cell>
          <cell r="F29863" t="str">
            <v>Simi Raichel Zachariah</v>
          </cell>
          <cell r="G29863">
            <v>45992.775694444441</v>
          </cell>
          <cell r="H29863">
            <v>45995.429166666669</v>
          </cell>
        </row>
        <row r="29864">
          <cell r="A29864" t="str">
            <v>UCW-23063</v>
          </cell>
          <cell r="B29864" t="str">
            <v>Beauty - 125928 - Sell now - Cetaphil - 44 SKUS - 1 Dec</v>
          </cell>
          <cell r="C29864" t="str">
            <v>CLOSED Due to Inactive/Insufficient Information</v>
          </cell>
          <cell r="D29864" t="str">
            <v>Medium</v>
          </cell>
          <cell r="E29864" t="str">
            <v>netscribes</v>
          </cell>
          <cell r="F29864" t="str">
            <v>Shraddha Dighe</v>
          </cell>
          <cell r="G29864">
            <v>45992.756944444445</v>
          </cell>
          <cell r="H29864">
            <v>46036.531944444447</v>
          </cell>
        </row>
        <row r="29865">
          <cell r="A29865" t="str">
            <v>UCW-23061</v>
          </cell>
          <cell r="B29865" t="str">
            <v>Beauty - 125928 - E2E - O3+ - 1 SKUs - 1 Dec</v>
          </cell>
          <cell r="C29865" t="str">
            <v>CLOSED</v>
          </cell>
          <cell r="D29865" t="str">
            <v>Medium</v>
          </cell>
          <cell r="E29865" t="str">
            <v>netscribes</v>
          </cell>
          <cell r="F29865" t="str">
            <v>Shraddha Dighe</v>
          </cell>
          <cell r="G29865">
            <v>45992.744444444441</v>
          </cell>
          <cell r="H29865">
            <v>45995.499305555553</v>
          </cell>
        </row>
        <row r="29866">
          <cell r="A29866" t="str">
            <v>UCW-23059</v>
          </cell>
          <cell r="B29866" t="str">
            <v>Beauty - 125928 - Image update - Bronson Professional - 4 SKUS - 1 Dec</v>
          </cell>
          <cell r="C29866" t="str">
            <v>CLOSED</v>
          </cell>
          <cell r="D29866" t="str">
            <v>Medium</v>
          </cell>
          <cell r="E29866" t="str">
            <v>netscribes</v>
          </cell>
          <cell r="F29866" t="str">
            <v>Shraddha Dighe</v>
          </cell>
          <cell r="G29866">
            <v>45992.736111111109</v>
          </cell>
          <cell r="H29866">
            <v>46022.570138888892</v>
          </cell>
        </row>
        <row r="29867">
          <cell r="A29867" t="str">
            <v>UCW-23055</v>
          </cell>
          <cell r="B29867" t="str">
            <v>Beauty - 125928 - Image update - Bioderm - 7 SKUS - 1 Dec</v>
          </cell>
          <cell r="C29867" t="str">
            <v>CLOSED</v>
          </cell>
          <cell r="D29867" t="str">
            <v>Highest</v>
          </cell>
          <cell r="E29867" t="str">
            <v>netscribes</v>
          </cell>
          <cell r="F29867" t="str">
            <v>Shraddha Dighe</v>
          </cell>
          <cell r="G29867">
            <v>45992.6875</v>
          </cell>
          <cell r="H29867">
            <v>46036.539583333331</v>
          </cell>
        </row>
        <row r="29868">
          <cell r="A29868" t="str">
            <v>UCW-23054</v>
          </cell>
          <cell r="B29868" t="str">
            <v>Clone - Outzidr-10189-All Season-6th Oct</v>
          </cell>
          <cell r="C29868" t="str">
            <v>CLOSED Due to Inactive/Insufficient Information</v>
          </cell>
          <cell r="D29868" t="str">
            <v>Medium</v>
          </cell>
          <cell r="E29868" t="str">
            <v>netscribes</v>
          </cell>
          <cell r="F29868" t="str">
            <v>netscribes</v>
          </cell>
          <cell r="G29868">
            <v>45992.674305555556</v>
          </cell>
          <cell r="H29868">
            <v>46029.736805555556</v>
          </cell>
        </row>
        <row r="29869">
          <cell r="A29869" t="str">
            <v>UCW-23047</v>
          </cell>
          <cell r="B29869" t="str">
            <v>Mia Christmas Silver collections</v>
          </cell>
          <cell r="C29869" t="str">
            <v>CLOSED</v>
          </cell>
          <cell r="D29869" t="str">
            <v>Medium</v>
          </cell>
          <cell r="E29869" t="str">
            <v>netscribes</v>
          </cell>
          <cell r="F29869" t="str">
            <v>Mohd Tahir Shaikh</v>
          </cell>
          <cell r="G29869">
            <v>45992.568055555559</v>
          </cell>
          <cell r="H29869">
            <v>46024.788888888892</v>
          </cell>
        </row>
        <row r="29870">
          <cell r="A29870" t="str">
            <v>UCW-23042</v>
          </cell>
          <cell r="B29870" t="str">
            <v>Hoversoul Listing - CS. Enterprises 28 Nov 2025</v>
          </cell>
          <cell r="C29870" t="str">
            <v>CLOSED</v>
          </cell>
          <cell r="D29870" t="str">
            <v>Medium</v>
          </cell>
          <cell r="E29870" t="str">
            <v>netscribes</v>
          </cell>
          <cell r="F29870" t="str">
            <v>Mohd Tahir Shaikh</v>
          </cell>
          <cell r="G29870">
            <v>45992.537499999999</v>
          </cell>
          <cell r="H29870">
            <v>45996.581944444442</v>
          </cell>
        </row>
        <row r="29871">
          <cell r="A29871" t="str">
            <v>UCW-23040</v>
          </cell>
          <cell r="B29871" t="str">
            <v>Beauty - 125928 - E2E - Bronson Professional - 18 SKUS - 1 Dec</v>
          </cell>
          <cell r="C29871" t="str">
            <v>CLOSED Due to Inactive/Insufficient Information</v>
          </cell>
          <cell r="D29871" t="str">
            <v>Highest</v>
          </cell>
          <cell r="E29871" t="str">
            <v>netscribes</v>
          </cell>
          <cell r="F29871" t="str">
            <v>Shraddha Dighe</v>
          </cell>
          <cell r="G29871">
            <v>45992.515972222223</v>
          </cell>
          <cell r="H29871">
            <v>46029.736805555556</v>
          </cell>
        </row>
        <row r="29872">
          <cell r="A29872" t="str">
            <v>UCW-23039</v>
          </cell>
          <cell r="B29872" t="str">
            <v>BEauty - Adhoc - image resize - 125928 - Steve MADDEN  - 2 skus - 1st Dec</v>
          </cell>
          <cell r="C29872" t="str">
            <v>CLOSED</v>
          </cell>
          <cell r="D29872" t="str">
            <v>Medium</v>
          </cell>
          <cell r="E29872" t="str">
            <v>netscribes</v>
          </cell>
          <cell r="F29872" t="str">
            <v>Simi Raichel Zachariah</v>
          </cell>
          <cell r="G29872">
            <v>45992.506249999999</v>
          </cell>
          <cell r="H29872">
            <v>46036.539583333331</v>
          </cell>
        </row>
        <row r="29873">
          <cell r="A29873" t="str">
            <v>UCW-23036</v>
          </cell>
          <cell r="B29873" t="str">
            <v>Knitroot | Hair Clips | 8 SKUs | 8 Options | 26-11-2025</v>
          </cell>
          <cell r="C29873" t="str">
            <v>CLOSED</v>
          </cell>
          <cell r="D29873" t="str">
            <v>Medium</v>
          </cell>
          <cell r="E29873" t="str">
            <v>netscribes</v>
          </cell>
          <cell r="F29873" t="str">
            <v>Mohd Tahir Shaikh</v>
          </cell>
          <cell r="G29873">
            <v>45992.501388888886</v>
          </cell>
          <cell r="H29873">
            <v>45994.604166666664</v>
          </cell>
        </row>
        <row r="29874">
          <cell r="A29874" t="str">
            <v>UCW-23031</v>
          </cell>
          <cell r="B29874" t="str">
            <v>Beauty - Adhoc - 127939 - Juilette - 18 skus - 1st dec</v>
          </cell>
          <cell r="C29874" t="str">
            <v>CLOSED Due to Inactive/Insufficient Information</v>
          </cell>
          <cell r="D29874" t="str">
            <v>Medium</v>
          </cell>
          <cell r="E29874" t="str">
            <v>netscribes</v>
          </cell>
          <cell r="F29874" t="str">
            <v>Simi Raichel Zachariah</v>
          </cell>
          <cell r="G29874">
            <v>45992.46875</v>
          </cell>
          <cell r="H29874">
            <v>46029.736805555556</v>
          </cell>
        </row>
        <row r="29875">
          <cell r="A29875" t="str">
            <v>UCW-23030</v>
          </cell>
          <cell r="B29875" t="str">
            <v>Beauty - E2E - 127939 - Juilette - 5 skus - 1st Dec</v>
          </cell>
          <cell r="C29875" t="str">
            <v>CLOSED</v>
          </cell>
          <cell r="D29875" t="str">
            <v>Medium</v>
          </cell>
          <cell r="E29875" t="str">
            <v>netscribes</v>
          </cell>
          <cell r="F29875" t="str">
            <v>Simi Raichel Zachariah</v>
          </cell>
          <cell r="G29875">
            <v>45992.429166666669</v>
          </cell>
          <cell r="H29875">
            <v>45994.553472222222</v>
          </cell>
        </row>
        <row r="29876">
          <cell r="A29876" t="str">
            <v>UCW-23023</v>
          </cell>
          <cell r="B29876" t="str">
            <v>Tatacliq Women Western Wear Template | 12th Nov'2025</v>
          </cell>
          <cell r="C29876" t="str">
            <v>CLOSED</v>
          </cell>
          <cell r="D29876" t="str">
            <v>Medium</v>
          </cell>
          <cell r="E29876" t="str">
            <v>netscribes</v>
          </cell>
          <cell r="F29876" t="str">
            <v>Mohd Tahir Shaikh</v>
          </cell>
          <cell r="G29876">
            <v>45991.87777777778</v>
          </cell>
          <cell r="H29876">
            <v>45994.757638888892</v>
          </cell>
        </row>
        <row r="29877">
          <cell r="A29877" t="str">
            <v>UCW-23022</v>
          </cell>
          <cell r="B29877" t="str">
            <v>Required Images Change - 27-11-2025</v>
          </cell>
          <cell r="C29877" t="str">
            <v>CLOSED</v>
          </cell>
          <cell r="D29877" t="str">
            <v>Medium</v>
          </cell>
          <cell r="E29877" t="str">
            <v>netscribes</v>
          </cell>
          <cell r="F29877" t="str">
            <v>Mohd Tahir Shaikh</v>
          </cell>
          <cell r="G29877">
            <v>45991.874305555553</v>
          </cell>
          <cell r="H29877">
            <v>46036.538888888892</v>
          </cell>
        </row>
        <row r="29878">
          <cell r="A29878" t="str">
            <v>UCW-23020</v>
          </cell>
          <cell r="B29878" t="str">
            <v>CLONE - Tatacliq Women Western Wear Template | 1st Oct'2025</v>
          </cell>
          <cell r="C29878" t="str">
            <v>CLOSED</v>
          </cell>
          <cell r="D29878" t="str">
            <v>Medium</v>
          </cell>
          <cell r="E29878" t="str">
            <v>netscribes</v>
          </cell>
          <cell r="F29878" t="str">
            <v>Mohd Tahir Shaikh</v>
          </cell>
          <cell r="G29878">
            <v>45991.862500000003</v>
          </cell>
          <cell r="H29878">
            <v>46036.666666666664</v>
          </cell>
        </row>
        <row r="29879">
          <cell r="A29879" t="str">
            <v>UCW-23018</v>
          </cell>
          <cell r="B29879" t="str">
            <v>CLONE - Tatacliq Specimen Template | 1st Oct'25</v>
          </cell>
          <cell r="C29879" t="str">
            <v>CLOSED</v>
          </cell>
          <cell r="D29879" t="str">
            <v>Medium</v>
          </cell>
          <cell r="E29879" t="str">
            <v>netscribes</v>
          </cell>
          <cell r="F29879" t="str">
            <v>Mohd Tahir Shaikh</v>
          </cell>
          <cell r="G29879">
            <v>45991.840277777781</v>
          </cell>
          <cell r="H29879">
            <v>46024.779861111114</v>
          </cell>
        </row>
        <row r="29880">
          <cell r="A29880" t="str">
            <v>UCW-23017</v>
          </cell>
          <cell r="B29880" t="str">
            <v>CLONE - Tatacliq Kids Apparels Template | 14th Oct'2025</v>
          </cell>
          <cell r="C29880" t="str">
            <v>CLOSED</v>
          </cell>
          <cell r="D29880" t="str">
            <v>Medium</v>
          </cell>
          <cell r="E29880" t="str">
            <v>netscribes</v>
          </cell>
          <cell r="F29880" t="str">
            <v>Mohd Tahir Shaikh</v>
          </cell>
          <cell r="G29880">
            <v>45991.834027777775</v>
          </cell>
          <cell r="H29880">
            <v>46024.790277777778</v>
          </cell>
        </row>
        <row r="29881">
          <cell r="A29881" t="str">
            <v>UCW-23016</v>
          </cell>
          <cell r="B29881" t="str">
            <v>CLONE - Clone - SPARQ New Catalog 593 Styles</v>
          </cell>
          <cell r="C29881" t="str">
            <v>CLOSED</v>
          </cell>
          <cell r="D29881" t="str">
            <v>Medium</v>
          </cell>
          <cell r="E29881" t="str">
            <v>netscribes</v>
          </cell>
          <cell r="F29881" t="str">
            <v>Mohd Tahir Shaikh</v>
          </cell>
          <cell r="G29881">
            <v>45991.831944444442</v>
          </cell>
          <cell r="H29881">
            <v>46024.788888888892</v>
          </cell>
        </row>
        <row r="29882">
          <cell r="A29882" t="str">
            <v>UCW-23015</v>
          </cell>
          <cell r="B29882" t="str">
            <v>CLONE - CLONE - FW: Request to New List on Tatacliq _San Frissco</v>
          </cell>
          <cell r="C29882" t="str">
            <v>CLOSED</v>
          </cell>
          <cell r="D29882" t="str">
            <v>Medium</v>
          </cell>
          <cell r="E29882" t="str">
            <v>netscribes</v>
          </cell>
          <cell r="F29882" t="str">
            <v>Mohd Tahir Shaikh</v>
          </cell>
          <cell r="G29882">
            <v>45991.822222222225</v>
          </cell>
          <cell r="H29882">
            <v>46024.793055555558</v>
          </cell>
        </row>
        <row r="29883">
          <cell r="A29883" t="str">
            <v>UCW-23014</v>
          </cell>
          <cell r="B29883" t="str">
            <v>Urgent :: Tata Cliq Men's Apparel New Catalog 26-11-2025 // 17 Article</v>
          </cell>
          <cell r="C29883" t="str">
            <v>CLOSED</v>
          </cell>
          <cell r="D29883" t="str">
            <v>Medium</v>
          </cell>
          <cell r="E29883" t="str">
            <v>netscribes</v>
          </cell>
          <cell r="F29883" t="str">
            <v>Mohd Tahir Shaikh</v>
          </cell>
          <cell r="G29883">
            <v>45991.584027777775</v>
          </cell>
          <cell r="H29883">
            <v>46024.803472222222</v>
          </cell>
        </row>
        <row r="29884">
          <cell r="A29884" t="str">
            <v>UCW-23011</v>
          </cell>
          <cell r="B29884" t="str">
            <v>CLONE - Guldasata &amp; Anklet Collection's Catalog for Tata Cliq.</v>
          </cell>
          <cell r="C29884" t="str">
            <v>CLOSED</v>
          </cell>
          <cell r="D29884" t="str">
            <v>Medium</v>
          </cell>
          <cell r="E29884" t="str">
            <v>netscribes</v>
          </cell>
          <cell r="F29884" t="str">
            <v>Mohd Tahir Shaikh</v>
          </cell>
          <cell r="G29884">
            <v>45991.5625</v>
          </cell>
          <cell r="H29884">
            <v>45993.691666666666</v>
          </cell>
        </row>
        <row r="29885">
          <cell r="A29885" t="str">
            <v>UCW-23010</v>
          </cell>
          <cell r="B29885" t="str">
            <v>Christmas Listings 4th lot - Little Surprise Box</v>
          </cell>
          <cell r="C29885" t="str">
            <v>CLOSED</v>
          </cell>
          <cell r="D29885" t="str">
            <v>Medium</v>
          </cell>
          <cell r="E29885" t="str">
            <v>netscribes</v>
          </cell>
          <cell r="F29885" t="str">
            <v>Mohd Tahir Shaikh</v>
          </cell>
          <cell r="G29885">
            <v>45990.845138888886</v>
          </cell>
          <cell r="H29885">
            <v>45997.493055555555</v>
          </cell>
        </row>
        <row r="29886">
          <cell r="A29886" t="str">
            <v>UCW-23007</v>
          </cell>
          <cell r="B29886" t="str">
            <v>Tatacliq Footwear Content template_27-11-25</v>
          </cell>
          <cell r="C29886" t="str">
            <v>CLOSED</v>
          </cell>
          <cell r="D29886" t="str">
            <v>Medium</v>
          </cell>
          <cell r="E29886" t="str">
            <v>netscribes</v>
          </cell>
          <cell r="F29886" t="str">
            <v>Mohd Tahir Shaikh</v>
          </cell>
          <cell r="G29886">
            <v>45990.82708333333</v>
          </cell>
          <cell r="H29886">
            <v>45993.645833333336</v>
          </cell>
        </row>
        <row r="29887">
          <cell r="A29887" t="str">
            <v>UCW-23003</v>
          </cell>
          <cell r="B29887" t="str">
            <v>CLONE - Urban Chef_RMR New Listing_12 SKUs</v>
          </cell>
          <cell r="C29887" t="str">
            <v>CLOSED</v>
          </cell>
          <cell r="D29887" t="str">
            <v>Medium</v>
          </cell>
          <cell r="E29887" t="str">
            <v>Chirag Dubal</v>
          </cell>
          <cell r="F29887" t="str">
            <v>Mohd Tahir Shaikh</v>
          </cell>
          <cell r="G29887">
            <v>45990.595833333333</v>
          </cell>
          <cell r="H29887">
            <v>46036.649305555555</v>
          </cell>
        </row>
        <row r="29888">
          <cell r="A29888" t="str">
            <v>UCW-22989</v>
          </cell>
          <cell r="B29888" t="str">
            <v>BEauty - E2E - 125928 - Elizabeth Arden - 2 skus - 28th Nov</v>
          </cell>
          <cell r="C29888" t="str">
            <v>CLOSED</v>
          </cell>
          <cell r="D29888" t="str">
            <v>Medium</v>
          </cell>
          <cell r="E29888" t="str">
            <v>netscribes</v>
          </cell>
          <cell r="F29888" t="str">
            <v>Simi Raichel Zachariah</v>
          </cell>
          <cell r="G29888">
            <v>45989.805555555555</v>
          </cell>
          <cell r="H29888">
            <v>46036.539583333331</v>
          </cell>
        </row>
        <row r="29889">
          <cell r="A29889" t="str">
            <v>UCW-22988</v>
          </cell>
          <cell r="B29889" t="str">
            <v>BEauty - E2E - 125925 - Charmacy Milano - 56 skus - 28th Nov</v>
          </cell>
          <cell r="C29889" t="str">
            <v>CLOSED Due to Inactive/Insufficient Information</v>
          </cell>
          <cell r="D29889" t="str">
            <v>Medium</v>
          </cell>
          <cell r="E29889" t="str">
            <v>netscribes</v>
          </cell>
          <cell r="F29889" t="str">
            <v>Simi Raichel Zachariah</v>
          </cell>
          <cell r="G29889">
            <v>45989.802777777775</v>
          </cell>
          <cell r="H29889">
            <v>45995.710416666669</v>
          </cell>
        </row>
        <row r="29890">
          <cell r="A29890" t="str">
            <v>UCW-22984</v>
          </cell>
          <cell r="B29890" t="str">
            <v xml:space="preserve">BEauty - adhoc - 125928 - CALVIN KLEIN - 4 skus - 28th Nov </v>
          </cell>
          <cell r="C29890" t="str">
            <v>CLOSED</v>
          </cell>
          <cell r="D29890" t="str">
            <v>Medium</v>
          </cell>
          <cell r="E29890" t="str">
            <v>netscribes</v>
          </cell>
          <cell r="F29890" t="str">
            <v>Simi Raichel Zachariah</v>
          </cell>
          <cell r="G29890">
            <v>45989.760416666664</v>
          </cell>
          <cell r="H29890">
            <v>45993.740277777775</v>
          </cell>
        </row>
        <row r="29891">
          <cell r="A29891" t="str">
            <v>UCW-22978</v>
          </cell>
          <cell r="B29891" t="str">
            <v>Coin Image update</v>
          </cell>
          <cell r="C29891" t="str">
            <v>CLOSED</v>
          </cell>
          <cell r="D29891" t="str">
            <v>Medium</v>
          </cell>
          <cell r="E29891" t="str">
            <v>netscribes</v>
          </cell>
          <cell r="F29891" t="str">
            <v>Mohd Tahir Shaikh</v>
          </cell>
          <cell r="G29891">
            <v>45989.65347222222</v>
          </cell>
          <cell r="H29891">
            <v>46036.538194444445</v>
          </cell>
        </row>
        <row r="29892">
          <cell r="A29892" t="str">
            <v>UCW-22975</v>
          </cell>
          <cell r="B29892" t="str">
            <v>Request to Update the Images(89+) | Kids | Tata Cliq | 26-11-2025</v>
          </cell>
          <cell r="C29892" t="str">
            <v>CLOSED</v>
          </cell>
          <cell r="D29892" t="str">
            <v>Medium</v>
          </cell>
          <cell r="E29892" t="str">
            <v>netscribes</v>
          </cell>
          <cell r="F29892" t="str">
            <v>Mohd Tahir Shaikh</v>
          </cell>
          <cell r="G29892">
            <v>45989.638194444444</v>
          </cell>
          <cell r="H29892">
            <v>46036.538194444445</v>
          </cell>
        </row>
        <row r="29893">
          <cell r="A29893" t="str">
            <v>UCW-22971</v>
          </cell>
          <cell r="B29893" t="str">
            <v>Request to Update the Images(89+) Women | Tata Cliq | 26-11-2025</v>
          </cell>
          <cell r="C29893" t="str">
            <v>CLOSED</v>
          </cell>
          <cell r="D29893" t="str">
            <v>Medium</v>
          </cell>
          <cell r="E29893" t="str">
            <v>netscribes</v>
          </cell>
          <cell r="F29893" t="str">
            <v>Mohd Tahir Shaikh</v>
          </cell>
          <cell r="G29893">
            <v>45989.619444444441</v>
          </cell>
          <cell r="H29893">
            <v>45992.785416666666</v>
          </cell>
        </row>
        <row r="29894">
          <cell r="A29894" t="str">
            <v>UCW-22970</v>
          </cell>
          <cell r="B29894" t="str">
            <v>Request to Update the Images(89+) | Men | Tata Cliq | 26-11-2025</v>
          </cell>
          <cell r="C29894" t="str">
            <v>CLOSED</v>
          </cell>
          <cell r="D29894" t="str">
            <v>Medium</v>
          </cell>
          <cell r="E29894" t="str">
            <v>netscribes</v>
          </cell>
          <cell r="F29894" t="str">
            <v>Mohd Tahir Shaikh</v>
          </cell>
          <cell r="G29894">
            <v>45989.613194444442</v>
          </cell>
          <cell r="H29894">
            <v>45992.758333333331</v>
          </cell>
        </row>
        <row r="29895">
          <cell r="A29895" t="str">
            <v>UCW-22968</v>
          </cell>
          <cell r="B29895" t="str">
            <v>LIBAS X TATACLIQ NEW CATALOGUE 25-11-2025</v>
          </cell>
          <cell r="C29895" t="str">
            <v>CLOSED</v>
          </cell>
          <cell r="D29895" t="str">
            <v>Medium</v>
          </cell>
          <cell r="E29895" t="str">
            <v>netscribes</v>
          </cell>
          <cell r="F29895" t="str">
            <v>Mohd Tahir Shaikh</v>
          </cell>
          <cell r="G29895">
            <v>45989.585416666669</v>
          </cell>
          <cell r="H29895">
            <v>45992.469444444447</v>
          </cell>
        </row>
        <row r="29896">
          <cell r="A29896" t="str">
            <v>UCW-22967</v>
          </cell>
          <cell r="B29896" t="str">
            <v>Beauty - 125928 - E2E - Dyson - 1 SKU - 28 Nov</v>
          </cell>
          <cell r="C29896" t="str">
            <v>CLOSED</v>
          </cell>
          <cell r="D29896" t="str">
            <v>Medium</v>
          </cell>
          <cell r="E29896" t="str">
            <v>netscribes</v>
          </cell>
          <cell r="F29896" t="str">
            <v>Shraddha Dighe</v>
          </cell>
          <cell r="G29896">
            <v>45989.571527777778</v>
          </cell>
          <cell r="H29896">
            <v>45993.484027777777</v>
          </cell>
        </row>
        <row r="29897">
          <cell r="A29897" t="str">
            <v>UCW-22966</v>
          </cell>
          <cell r="B29897" t="str">
            <v>Beauty - 127939 - E2E - L'Occitane - 20 SKUS - 28 nov</v>
          </cell>
          <cell r="C29897" t="str">
            <v>CLOSED</v>
          </cell>
          <cell r="D29897" t="str">
            <v>Medium</v>
          </cell>
          <cell r="E29897" t="str">
            <v>netscribes</v>
          </cell>
          <cell r="F29897" t="str">
            <v>Shraddha Dighe</v>
          </cell>
          <cell r="G29897">
            <v>45989.556944444441</v>
          </cell>
          <cell r="H29897">
            <v>45994.506249999999</v>
          </cell>
        </row>
        <row r="29898">
          <cell r="A29898" t="str">
            <v>UCW-22948</v>
          </cell>
          <cell r="B29898" t="str">
            <v>CLONE - New Listing File || Saral Home</v>
          </cell>
          <cell r="C29898" t="str">
            <v>CLOSED</v>
          </cell>
          <cell r="D29898" t="str">
            <v>Medium</v>
          </cell>
          <cell r="E29898" t="str">
            <v>netscribes</v>
          </cell>
          <cell r="F29898" t="str">
            <v>Mohd Tahir Shaikh</v>
          </cell>
          <cell r="G29898">
            <v>45989.449305555558</v>
          </cell>
          <cell r="H29898">
            <v>45992.555555555555</v>
          </cell>
        </row>
        <row r="29899">
          <cell r="A29899" t="str">
            <v>UCW-22938</v>
          </cell>
          <cell r="B29899" t="str">
            <v>THCK | MP Migration | Mall to Lux | 13 styles</v>
          </cell>
          <cell r="C29899" t="str">
            <v>CLOSED</v>
          </cell>
          <cell r="D29899" t="str">
            <v>Medium</v>
          </cell>
          <cell r="E29899" t="str">
            <v>Chirag Dubal</v>
          </cell>
          <cell r="F29899" t="str">
            <v>Reagan D’souza</v>
          </cell>
          <cell r="G29899">
            <v>45989.388194444444</v>
          </cell>
          <cell r="H29899">
            <v>45990.611805555556</v>
          </cell>
        </row>
        <row r="29900">
          <cell r="A29900" t="str">
            <v>UCW-22923</v>
          </cell>
          <cell r="B29900" t="str">
            <v>LIBAS X TATACLIQ IMAGE ADDITION 24-11-2025</v>
          </cell>
          <cell r="C29900" t="str">
            <v>CLOSED</v>
          </cell>
          <cell r="D29900" t="str">
            <v>Medium</v>
          </cell>
          <cell r="E29900" t="str">
            <v>netscribes</v>
          </cell>
          <cell r="F29900" t="str">
            <v>Mohd Tahir Shaikh</v>
          </cell>
          <cell r="G29900">
            <v>45988.777083333334</v>
          </cell>
          <cell r="H29900">
            <v>45993.868055555555</v>
          </cell>
        </row>
        <row r="29901">
          <cell r="A29901" t="str">
            <v>UCW-22913</v>
          </cell>
          <cell r="B29901" t="str">
            <v>Tatacliq Women Ethnic Wear Template | 25th Nov'2025</v>
          </cell>
          <cell r="C29901" t="str">
            <v>CLOSED</v>
          </cell>
          <cell r="D29901" t="str">
            <v>Medium</v>
          </cell>
          <cell r="E29901" t="str">
            <v>netscribes</v>
          </cell>
          <cell r="F29901" t="str">
            <v>Sushma Ram</v>
          </cell>
          <cell r="G29901">
            <v>45988.72152777778</v>
          </cell>
          <cell r="H29901">
            <v>45992.507638888892</v>
          </cell>
        </row>
        <row r="29902">
          <cell r="A29902" t="str">
            <v>UCW-22912</v>
          </cell>
          <cell r="B29902" t="str">
            <v>Beauty - Adhoc Correction - Studiowest - 79 skus - 27th Nov</v>
          </cell>
          <cell r="C29902" t="str">
            <v>CLOSED</v>
          </cell>
          <cell r="D29902" t="str">
            <v>Medium</v>
          </cell>
          <cell r="E29902" t="str">
            <v>netscribes</v>
          </cell>
          <cell r="F29902" t="str">
            <v>Simi Raichel Zachariah</v>
          </cell>
          <cell r="G29902">
            <v>45988.720833333333</v>
          </cell>
          <cell r="H29902">
            <v>46036.537499999999</v>
          </cell>
        </row>
        <row r="29903">
          <cell r="A29903" t="str">
            <v>UCW-22911</v>
          </cell>
          <cell r="B29903" t="str">
            <v>CLONE - Tatacliq~ New Catalog  ~ 20 Sep 2025</v>
          </cell>
          <cell r="C29903" t="str">
            <v>CLOSED</v>
          </cell>
          <cell r="D29903" t="str">
            <v>Medium</v>
          </cell>
          <cell r="E29903" t="str">
            <v>netscribes</v>
          </cell>
          <cell r="F29903" t="str">
            <v>Mohd Tahir Shaikh</v>
          </cell>
          <cell r="G29903">
            <v>45988.71597222222</v>
          </cell>
          <cell r="H29903">
            <v>46006.484722222223</v>
          </cell>
        </row>
        <row r="29904">
          <cell r="A29904" t="str">
            <v>UCW-22907</v>
          </cell>
          <cell r="B29904" t="str">
            <v>Beauty - E2E - 125928 - Loreal Paris - 10 sku - 27th Nov</v>
          </cell>
          <cell r="C29904" t="str">
            <v>CLOSED</v>
          </cell>
          <cell r="D29904" t="str">
            <v>Highest</v>
          </cell>
          <cell r="E29904" t="str">
            <v>netscribes</v>
          </cell>
          <cell r="F29904" t="str">
            <v>Simi Raichel Zachariah</v>
          </cell>
          <cell r="G29904">
            <v>45988.695138888892</v>
          </cell>
          <cell r="H29904">
            <v>45992.498611111114</v>
          </cell>
        </row>
        <row r="29905">
          <cell r="A29905" t="str">
            <v>UCW-22906</v>
          </cell>
          <cell r="B29905" t="str">
            <v>Beauty - 125928 - Image update (pending 1)- Schwarzkopf Professional - 1 SKU - 27 Nov</v>
          </cell>
          <cell r="C29905" t="str">
            <v>CLOSED</v>
          </cell>
          <cell r="D29905" t="str">
            <v>Medium</v>
          </cell>
          <cell r="E29905" t="str">
            <v>netscribes</v>
          </cell>
          <cell r="F29905" t="str">
            <v>Shraddha Dighe</v>
          </cell>
          <cell r="G29905">
            <v>45988.693055555559</v>
          </cell>
          <cell r="H29905">
            <v>46022.561111111114</v>
          </cell>
        </row>
        <row r="29906">
          <cell r="A29906" t="str">
            <v>UCW-22902</v>
          </cell>
          <cell r="B29906" t="str">
            <v>Beauty - E2E - BCPL - 15 skus - 27th Nov</v>
          </cell>
          <cell r="C29906" t="str">
            <v>CLOSED</v>
          </cell>
          <cell r="D29906" t="str">
            <v>Medium</v>
          </cell>
          <cell r="E29906" t="str">
            <v>netscribes</v>
          </cell>
          <cell r="F29906" t="str">
            <v>Simi Raichel Zachariah</v>
          </cell>
          <cell r="G29906">
            <v>45988.648611111108</v>
          </cell>
          <cell r="H29906">
            <v>45994.491666666669</v>
          </cell>
        </row>
        <row r="29907">
          <cell r="A29907" t="str">
            <v>UCW-22900</v>
          </cell>
          <cell r="B29907" t="str">
            <v>Beauty - 126777 - Image update - Dermatouch - 22 SKUS - 27 Nov</v>
          </cell>
          <cell r="C29907" t="str">
            <v>CLOSED</v>
          </cell>
          <cell r="D29907" t="str">
            <v>Medium</v>
          </cell>
          <cell r="E29907" t="str">
            <v>netscribes</v>
          </cell>
          <cell r="F29907" t="str">
            <v>Shraddha Dighe</v>
          </cell>
          <cell r="G29907">
            <v>45988.647222222222</v>
          </cell>
          <cell r="H29907">
            <v>45992.473611111112</v>
          </cell>
        </row>
        <row r="29908">
          <cell r="A29908" t="str">
            <v>UCW-22899</v>
          </cell>
          <cell r="B29908" t="str">
            <v>Beauty - Image update - 125906 - Aveda - 112 SKUS - 27 nov</v>
          </cell>
          <cell r="C29908" t="str">
            <v>CLOSED</v>
          </cell>
          <cell r="D29908" t="str">
            <v>Medium</v>
          </cell>
          <cell r="E29908" t="str">
            <v>netscribes</v>
          </cell>
          <cell r="F29908" t="str">
            <v>Shraddha Dighe</v>
          </cell>
          <cell r="G29908">
            <v>45988.642361111109</v>
          </cell>
          <cell r="H29908">
            <v>45992.636805555558</v>
          </cell>
        </row>
        <row r="29909">
          <cell r="A29909" t="str">
            <v>UCW-22897</v>
          </cell>
          <cell r="B29909" t="str">
            <v>Beauty - 126431 - E2E - StarStruck by Sunny Leone - 33 SKUs - 27 Nov</v>
          </cell>
          <cell r="C29909" t="str">
            <v>CLOSED</v>
          </cell>
          <cell r="D29909" t="str">
            <v>Medium</v>
          </cell>
          <cell r="E29909" t="str">
            <v>netscribes</v>
          </cell>
          <cell r="F29909" t="str">
            <v>Shraddha Dighe</v>
          </cell>
          <cell r="G29909">
            <v>45988.618055555555</v>
          </cell>
          <cell r="H29909">
            <v>45994.484027777777</v>
          </cell>
        </row>
        <row r="29910">
          <cell r="A29910" t="str">
            <v>UCW-22896</v>
          </cell>
          <cell r="B29910" t="str">
            <v>CLONE - Fila Apparels Listing-SS25</v>
          </cell>
          <cell r="C29910" t="str">
            <v>CLOSED Due to Inactive/Insufficient Information</v>
          </cell>
          <cell r="D29910" t="str">
            <v>Medium</v>
          </cell>
          <cell r="E29910" t="str">
            <v>netscribes</v>
          </cell>
          <cell r="F29910" t="str">
            <v>Mohd Tahir Shaikh</v>
          </cell>
          <cell r="G29910">
            <v>45988.609722222223</v>
          </cell>
          <cell r="H29910">
            <v>45999.503472222219</v>
          </cell>
        </row>
        <row r="29911">
          <cell r="A29911" t="str">
            <v>UCW-22895</v>
          </cell>
          <cell r="B29911" t="str">
            <v>Beauty - E2E - 126349 - Sapil - 36 skus - 27th Nov</v>
          </cell>
          <cell r="C29911" t="str">
            <v>CLOSED</v>
          </cell>
          <cell r="D29911" t="str">
            <v>Medium</v>
          </cell>
          <cell r="E29911" t="str">
            <v>netscribes</v>
          </cell>
          <cell r="F29911" t="str">
            <v>Simi Raichel Zachariah</v>
          </cell>
          <cell r="G29911">
            <v>45988.609027777777</v>
          </cell>
          <cell r="H29911">
            <v>45993.467361111114</v>
          </cell>
        </row>
        <row r="29912">
          <cell r="A29912" t="str">
            <v>UCW-22893</v>
          </cell>
          <cell r="B29912" t="str">
            <v>Beauty - E2E - 125928 - Klein Paris - 3 skus - 27th Nov</v>
          </cell>
          <cell r="C29912" t="str">
            <v>CLOSED</v>
          </cell>
          <cell r="D29912" t="str">
            <v>Medium</v>
          </cell>
          <cell r="E29912" t="str">
            <v>netscribes</v>
          </cell>
          <cell r="F29912" t="str">
            <v>Simi Raichel Zachariah</v>
          </cell>
          <cell r="G29912">
            <v>45988.594444444447</v>
          </cell>
          <cell r="H29912">
            <v>45990.472222222219</v>
          </cell>
        </row>
        <row r="29913">
          <cell r="A29913" t="str">
            <v>UCW-22868</v>
          </cell>
          <cell r="B29913" t="str">
            <v>Beauty - Adhoc - 127939 - Hermes - 28 skus - 25th Nov</v>
          </cell>
          <cell r="C29913" t="str">
            <v>CLOSED</v>
          </cell>
          <cell r="D29913" t="str">
            <v>Medium</v>
          </cell>
          <cell r="E29913" t="str">
            <v>netscribes</v>
          </cell>
          <cell r="F29913" t="str">
            <v>netscribes</v>
          </cell>
          <cell r="G29913">
            <v>45988.479166666664</v>
          </cell>
          <cell r="H29913">
            <v>45990.501388888886</v>
          </cell>
        </row>
        <row r="29914">
          <cell r="A29914" t="str">
            <v>UCW-22863</v>
          </cell>
          <cell r="B29914" t="str">
            <v>LIBAS X TATACLIQ SIZE ADDITION 25-11-2025</v>
          </cell>
          <cell r="C29914" t="str">
            <v>CLOSED</v>
          </cell>
          <cell r="D29914" t="str">
            <v>Medium</v>
          </cell>
          <cell r="E29914" t="str">
            <v>netscribes</v>
          </cell>
          <cell r="F29914" t="str">
            <v>Mohd Tahir Shaikh</v>
          </cell>
          <cell r="G29914">
            <v>45988.450694444444</v>
          </cell>
          <cell r="H29914">
            <v>46036.535416666666</v>
          </cell>
        </row>
        <row r="29915">
          <cell r="A29915" t="str">
            <v>UCW-22851</v>
          </cell>
          <cell r="B29915" t="str">
            <v>Beauty - GWP - 127939 - Parfums de Marly - 5 skus - 26th Nov</v>
          </cell>
          <cell r="C29915" t="str">
            <v>CLOSED</v>
          </cell>
          <cell r="D29915" t="str">
            <v>Medium</v>
          </cell>
          <cell r="E29915" t="str">
            <v>netscribes</v>
          </cell>
          <cell r="F29915" t="str">
            <v>Simi Raichel Zachariah</v>
          </cell>
          <cell r="G29915">
            <v>45987.806944444441</v>
          </cell>
          <cell r="H29915">
            <v>45989.452777777777</v>
          </cell>
        </row>
        <row r="29916">
          <cell r="A29916" t="str">
            <v>UCW-22847</v>
          </cell>
          <cell r="B29916" t="str">
            <v>Launch of FEDS Jerseys on 6th Nov’25 – Strict Adherence to Launch Date</v>
          </cell>
          <cell r="C29916" t="str">
            <v>CLOSED</v>
          </cell>
          <cell r="D29916" t="str">
            <v>Medium</v>
          </cell>
          <cell r="E29916" t="str">
            <v>netscribes</v>
          </cell>
          <cell r="F29916" t="str">
            <v>netscribes</v>
          </cell>
          <cell r="G29916">
            <v>45987.755555555559</v>
          </cell>
          <cell r="H29916">
            <v>46189.383333333331</v>
          </cell>
        </row>
        <row r="29917">
          <cell r="A29917" t="str">
            <v>UCW-22838</v>
          </cell>
          <cell r="B29917" t="str">
            <v>Beauty - 125928 - GWP - Forest Essentials - 1 SKU - 26 Nov</v>
          </cell>
          <cell r="C29917" t="str">
            <v>CLOSED</v>
          </cell>
          <cell r="D29917" t="str">
            <v>Medium</v>
          </cell>
          <cell r="E29917" t="str">
            <v>netscribes</v>
          </cell>
          <cell r="F29917" t="str">
            <v>Shraddha Dighe</v>
          </cell>
          <cell r="G29917">
            <v>45987.68472222222</v>
          </cell>
          <cell r="H29917">
            <v>45989.456250000003</v>
          </cell>
        </row>
        <row r="29918">
          <cell r="A29918" t="str">
            <v>UCW-22834</v>
          </cell>
          <cell r="B29918" t="str">
            <v>Beauty - 127027 - E2E - Lindsay - 8 SKU - 26 nov</v>
          </cell>
          <cell r="C29918" t="str">
            <v>CLOSED</v>
          </cell>
          <cell r="D29918" t="str">
            <v>Medium</v>
          </cell>
          <cell r="E29918" t="str">
            <v>netscribes</v>
          </cell>
          <cell r="F29918" t="str">
            <v>Shraddha Dighe</v>
          </cell>
          <cell r="G29918">
            <v>45987.677777777775</v>
          </cell>
          <cell r="H29918">
            <v>45990.469444444447</v>
          </cell>
        </row>
        <row r="29919">
          <cell r="A29919" t="str">
            <v>UCW-22831</v>
          </cell>
          <cell r="B29919" t="str">
            <v>CLONE - Request to List Nike Apparels on Tata Cliq</v>
          </cell>
          <cell r="C29919" t="str">
            <v>CLOSED</v>
          </cell>
          <cell r="D29919" t="str">
            <v>Medium</v>
          </cell>
          <cell r="E29919" t="str">
            <v>netscribes</v>
          </cell>
          <cell r="F29919" t="str">
            <v>Mohd Tahir Shaikh</v>
          </cell>
          <cell r="G29919">
            <v>45987.659722222219</v>
          </cell>
          <cell r="H29919">
            <v>45988.695138888892</v>
          </cell>
        </row>
        <row r="29920">
          <cell r="A29920" t="str">
            <v>UCW-22825</v>
          </cell>
          <cell r="B29920" t="str">
            <v>Tatacliq Kids Apparels Template | 25th Nov'2025</v>
          </cell>
          <cell r="C29920" t="str">
            <v>CLOSED</v>
          </cell>
          <cell r="D29920" t="str">
            <v>Medium</v>
          </cell>
          <cell r="E29920" t="str">
            <v>netscribes</v>
          </cell>
          <cell r="F29920" t="str">
            <v>Mohd Tahir Shaikh</v>
          </cell>
          <cell r="G29920">
            <v>45987.634027777778</v>
          </cell>
          <cell r="H29920">
            <v>45990.59375</v>
          </cell>
        </row>
        <row r="29921">
          <cell r="A29921" t="str">
            <v>UCW-22821</v>
          </cell>
          <cell r="B29921" t="str">
            <v>Tatacliq Women Western Wear Template | 25th Nov'2025</v>
          </cell>
          <cell r="C29921" t="str">
            <v>CLOSED</v>
          </cell>
          <cell r="D29921" t="str">
            <v>Medium</v>
          </cell>
          <cell r="E29921" t="str">
            <v>netscribes</v>
          </cell>
          <cell r="F29921" t="str">
            <v>Mohd Tahir Shaikh</v>
          </cell>
          <cell r="G29921">
            <v>45987.612500000003</v>
          </cell>
          <cell r="H29921">
            <v>45992.740972222222</v>
          </cell>
        </row>
        <row r="29922">
          <cell r="A29922" t="str">
            <v>UCW-22818</v>
          </cell>
          <cell r="B29922" t="str">
            <v>S&amp;N - Winter Wear : 26 Nov'25- P0</v>
          </cell>
          <cell r="C29922" t="str">
            <v>CLOSED</v>
          </cell>
          <cell r="D29922" t="str">
            <v>Medium</v>
          </cell>
          <cell r="E29922" t="str">
            <v>Chirag Dubal</v>
          </cell>
          <cell r="F29922" t="str">
            <v>Reagan D’souza</v>
          </cell>
          <cell r="G29922">
            <v>45987.6</v>
          </cell>
          <cell r="H29922">
            <v>45989.634722222225</v>
          </cell>
        </row>
        <row r="29923">
          <cell r="A29923" t="str">
            <v>UCW-22808</v>
          </cell>
          <cell r="B29923" t="str">
            <v>Beauty - Image resize - 26 Nov</v>
          </cell>
          <cell r="C29923" t="str">
            <v>CLOSED</v>
          </cell>
          <cell r="D29923" t="str">
            <v>Medium</v>
          </cell>
          <cell r="E29923" t="str">
            <v>netscribes</v>
          </cell>
          <cell r="F29923" t="str">
            <v>Shraddha Dighe</v>
          </cell>
          <cell r="G29923">
            <v>45987.49722222222</v>
          </cell>
          <cell r="H29923">
            <v>45988.004861111112</v>
          </cell>
        </row>
        <row r="29924">
          <cell r="A29924" t="str">
            <v>UCW-22806</v>
          </cell>
          <cell r="B29924" t="str">
            <v>Beauty - OPI - 1 sku - 26th Nov</v>
          </cell>
          <cell r="C29924" t="str">
            <v>CLOSED</v>
          </cell>
          <cell r="D29924" t="str">
            <v>Medium</v>
          </cell>
          <cell r="E29924" t="str">
            <v>netscribes</v>
          </cell>
          <cell r="F29924" t="str">
            <v>Simi Raichel Zachariah</v>
          </cell>
          <cell r="G29924">
            <v>45987.490972222222</v>
          </cell>
          <cell r="H29924">
            <v>45992.436805555553</v>
          </cell>
        </row>
        <row r="29925">
          <cell r="A29925" t="str">
            <v>UCW-22804</v>
          </cell>
          <cell r="B29925" t="str">
            <v>Beauty - Adhoc Correction - 100 skus - 26th Nov</v>
          </cell>
          <cell r="C29925" t="str">
            <v>CLOSED</v>
          </cell>
          <cell r="D29925" t="str">
            <v>Medium</v>
          </cell>
          <cell r="E29925" t="str">
            <v>netscribes</v>
          </cell>
          <cell r="F29925" t="str">
            <v>Simi Raichel Zachariah</v>
          </cell>
          <cell r="G29925">
            <v>45987.4375</v>
          </cell>
          <cell r="H29925">
            <v>45996.54791666667</v>
          </cell>
        </row>
        <row r="29926">
          <cell r="A29926" t="str">
            <v>UCW-22801</v>
          </cell>
          <cell r="B29926" t="str">
            <v>Image Replacement 133 | 24th Nov'25</v>
          </cell>
          <cell r="C29926" t="str">
            <v>CLOSED</v>
          </cell>
          <cell r="D29926" t="str">
            <v>Medium</v>
          </cell>
          <cell r="E29926" t="str">
            <v>netscribes</v>
          </cell>
          <cell r="F29926" t="str">
            <v>Sushma Ram</v>
          </cell>
          <cell r="G29926">
            <v>45986.847916666666</v>
          </cell>
          <cell r="H29926">
            <v>46006.499305555553</v>
          </cell>
        </row>
        <row r="29927">
          <cell r="A29927" t="str">
            <v>UCW-22800</v>
          </cell>
          <cell r="B29927" t="str">
            <v xml:space="preserve">Tatacliq Lifestyle Catalogue Template-Lot -136_24.11.2025 </v>
          </cell>
          <cell r="C29927" t="str">
            <v>CLOSED</v>
          </cell>
          <cell r="D29927" t="str">
            <v>Medium</v>
          </cell>
          <cell r="E29927" t="str">
            <v>netscribes</v>
          </cell>
          <cell r="F29927" t="str">
            <v>Sushma Ram</v>
          </cell>
          <cell r="G29927">
            <v>45986.840277777781</v>
          </cell>
          <cell r="H29927">
            <v>45995.769444444442</v>
          </cell>
        </row>
        <row r="29928">
          <cell r="A29928" t="str">
            <v>UCW-22797</v>
          </cell>
          <cell r="B29928" t="str">
            <v>CLONE - Piccolo &amp; Drape and Vogue</v>
          </cell>
          <cell r="C29928" t="str">
            <v>CLOSED</v>
          </cell>
          <cell r="D29928" t="str">
            <v>Medium</v>
          </cell>
          <cell r="E29928" t="str">
            <v>netscribes</v>
          </cell>
          <cell r="F29928" t="str">
            <v>Mohd Tahir Shaikh</v>
          </cell>
          <cell r="G29928">
            <v>45986.811111111114</v>
          </cell>
          <cell r="H29928">
            <v>45992.668055555558</v>
          </cell>
        </row>
        <row r="29929">
          <cell r="A29929" t="str">
            <v>UCW-22792</v>
          </cell>
          <cell r="B29929" t="str">
            <v>BEauty - Adhoc Correction 3 skus - 25th Nov</v>
          </cell>
          <cell r="C29929" t="str">
            <v>CLOSED</v>
          </cell>
          <cell r="D29929" t="str">
            <v>Medium</v>
          </cell>
          <cell r="E29929" t="str">
            <v>netscribes</v>
          </cell>
          <cell r="F29929" t="str">
            <v>Simi Raichel Zachariah</v>
          </cell>
          <cell r="G29929">
            <v>45986.792361111111</v>
          </cell>
          <cell r="H29929">
            <v>46024.73333333333</v>
          </cell>
        </row>
        <row r="29930">
          <cell r="A29930" t="str">
            <v>UCW-22785</v>
          </cell>
          <cell r="B29930" t="str">
            <v>2 sku's are missing in listing</v>
          </cell>
          <cell r="C29930" t="str">
            <v>CLOSED</v>
          </cell>
          <cell r="D29930" t="str">
            <v>Medium</v>
          </cell>
          <cell r="E29930" t="str">
            <v>netscribes</v>
          </cell>
          <cell r="F29930" t="str">
            <v>Mohd Tahir Shaikh</v>
          </cell>
          <cell r="G29930">
            <v>45986.765972222223</v>
          </cell>
          <cell r="H29930">
            <v>45988.581944444442</v>
          </cell>
        </row>
        <row r="29931">
          <cell r="A29931" t="str">
            <v>UCW-22781</v>
          </cell>
          <cell r="B29931" t="str">
            <v>Beauty - 125928 - Image update - Schwarzkopf- 4 SKUS - 25 nov</v>
          </cell>
          <cell r="C29931" t="str">
            <v>CLOSED</v>
          </cell>
          <cell r="D29931" t="str">
            <v>Medium</v>
          </cell>
          <cell r="E29931" t="str">
            <v>netscribes</v>
          </cell>
          <cell r="F29931" t="str">
            <v>Shraddha Dighe</v>
          </cell>
          <cell r="G29931">
            <v>45986.758333333331</v>
          </cell>
          <cell r="H29931">
            <v>45988.568055555559</v>
          </cell>
        </row>
        <row r="29932">
          <cell r="A29932" t="str">
            <v>UCW-22780</v>
          </cell>
          <cell r="B29932" t="str">
            <v>CLONE - Beauty - 125908 - E2E - Milkshake - 6 SKUS - 25 Nov</v>
          </cell>
          <cell r="C29932" t="str">
            <v>CLOSED</v>
          </cell>
          <cell r="D29932" t="str">
            <v>Medium</v>
          </cell>
          <cell r="E29932" t="str">
            <v>netscribes</v>
          </cell>
          <cell r="F29932" t="str">
            <v>Shraddha Dighe</v>
          </cell>
          <cell r="G29932">
            <v>45986.751388888886</v>
          </cell>
          <cell r="H29932">
            <v>45988.490972222222</v>
          </cell>
        </row>
        <row r="29933">
          <cell r="A29933" t="str">
            <v>UCW-22778</v>
          </cell>
          <cell r="B29933" t="str">
            <v>Beauty - 126456 - E2E - Globus Naturals - 50 SKUS - 25 nov</v>
          </cell>
          <cell r="C29933" t="str">
            <v>CLOSED</v>
          </cell>
          <cell r="D29933" t="str">
            <v>Medium</v>
          </cell>
          <cell r="E29933" t="str">
            <v>netscribes</v>
          </cell>
          <cell r="F29933" t="str">
            <v>Shraddha Dighe</v>
          </cell>
          <cell r="G29933">
            <v>45986.749305555553</v>
          </cell>
          <cell r="H29933">
            <v>45990.462500000001</v>
          </cell>
        </row>
        <row r="29934">
          <cell r="A29934" t="str">
            <v>UCW-22777</v>
          </cell>
          <cell r="B29934" t="str">
            <v>Beauty - 125928 - GWP - The Face Shop - 1 SKU - 25 nov</v>
          </cell>
          <cell r="C29934" t="str">
            <v>CLOSED</v>
          </cell>
          <cell r="D29934" t="str">
            <v>Highest</v>
          </cell>
          <cell r="E29934" t="str">
            <v>netscribes</v>
          </cell>
          <cell r="F29934" t="str">
            <v>Shraddha Dighe</v>
          </cell>
          <cell r="G29934">
            <v>45986.740277777775</v>
          </cell>
          <cell r="H29934">
            <v>45988.494444444441</v>
          </cell>
        </row>
        <row r="29935">
          <cell r="A29935" t="str">
            <v>UCW-22776</v>
          </cell>
          <cell r="B29935" t="str">
            <v>Beauty - E2E - 100001 - Studiowest - 10 skus - 25 Nov</v>
          </cell>
          <cell r="C29935" t="str">
            <v>CLOSED</v>
          </cell>
          <cell r="D29935" t="str">
            <v>High</v>
          </cell>
          <cell r="E29935" t="str">
            <v>netscribes</v>
          </cell>
          <cell r="F29935" t="str">
            <v>Shraddha Dighe</v>
          </cell>
          <cell r="G29935">
            <v>45986.734027777777</v>
          </cell>
          <cell r="H29935">
            <v>45990.46597222222</v>
          </cell>
        </row>
        <row r="29936">
          <cell r="A29936" t="str">
            <v>UCW-22775</v>
          </cell>
          <cell r="B29936" t="str">
            <v>Beauty - 125928 - Image update - Schwarzkopf Professional - 8 SKUS - 25 nov</v>
          </cell>
          <cell r="C29936" t="str">
            <v>CLOSED</v>
          </cell>
          <cell r="D29936" t="str">
            <v>Highest</v>
          </cell>
          <cell r="E29936" t="str">
            <v>netscribes</v>
          </cell>
          <cell r="F29936" t="str">
            <v>Shraddha Dighe</v>
          </cell>
          <cell r="G29936">
            <v>45986.727777777778</v>
          </cell>
          <cell r="H29936">
            <v>45988.474305555559</v>
          </cell>
        </row>
        <row r="29937">
          <cell r="A29937" t="str">
            <v>UCW-22771</v>
          </cell>
          <cell r="B29937" t="str">
            <v>Beauty - 125928 - Image update - Neutrogena - 18 SKUS - 25 Nov</v>
          </cell>
          <cell r="C29937" t="str">
            <v>CLOSED</v>
          </cell>
          <cell r="D29937" t="str">
            <v>Highest</v>
          </cell>
          <cell r="E29937" t="str">
            <v>netscribes</v>
          </cell>
          <cell r="F29937" t="str">
            <v>Shraddha Dighe</v>
          </cell>
          <cell r="G29937">
            <v>45986.719444444447</v>
          </cell>
          <cell r="H29937">
            <v>45988.494444444441</v>
          </cell>
        </row>
        <row r="29938">
          <cell r="A29938" t="str">
            <v>UCW-22769</v>
          </cell>
          <cell r="B29938" t="str">
            <v>Beauty - Adhoc - 127939 - Hermes - 28 skus - 25th Nov</v>
          </cell>
          <cell r="C29938" t="str">
            <v>CLOSED</v>
          </cell>
          <cell r="D29938" t="str">
            <v>Medium</v>
          </cell>
          <cell r="E29938" t="str">
            <v>netscribes</v>
          </cell>
          <cell r="F29938" t="str">
            <v>Simi Raichel Zachariah</v>
          </cell>
          <cell r="G29938">
            <v>45986.71597222222</v>
          </cell>
          <cell r="H29938">
            <v>45988.489583333336</v>
          </cell>
        </row>
        <row r="29939">
          <cell r="A29939" t="str">
            <v>UCW-22766</v>
          </cell>
          <cell r="B29939" t="str">
            <v>CLONE - Clone - M&amp;S - Cataloguing</v>
          </cell>
          <cell r="C29939" t="str">
            <v>CLOSED</v>
          </cell>
          <cell r="D29939" t="str">
            <v>Medium</v>
          </cell>
          <cell r="E29939" t="str">
            <v>netscribes</v>
          </cell>
          <cell r="F29939" t="str">
            <v>Mohd Tahir Shaikh</v>
          </cell>
          <cell r="G29939">
            <v>45986.705555555556</v>
          </cell>
          <cell r="H29939">
            <v>45987.765277777777</v>
          </cell>
        </row>
        <row r="29940">
          <cell r="A29940" t="str">
            <v>UCW-22757</v>
          </cell>
          <cell r="B29940" t="str">
            <v>Beauty - image resize - 25 nov</v>
          </cell>
          <cell r="C29940" t="str">
            <v>CLOSED</v>
          </cell>
          <cell r="D29940" t="str">
            <v>Medium</v>
          </cell>
          <cell r="E29940" t="str">
            <v>netscribes</v>
          </cell>
          <cell r="F29940" t="str">
            <v>Shraddha Dighe</v>
          </cell>
          <cell r="G29940">
            <v>45986.649305555555</v>
          </cell>
          <cell r="H29940">
            <v>45988.549305555556</v>
          </cell>
        </row>
        <row r="29941">
          <cell r="A29941" t="str">
            <v>UCW-22751</v>
          </cell>
          <cell r="B29941" t="str">
            <v>BEauty - Adhoc - 125928 - Steve MADDEN  - 2 skus - 25th Nov</v>
          </cell>
          <cell r="C29941" t="str">
            <v>CLOSED Due to Inactive/Insufficient Information</v>
          </cell>
          <cell r="D29941" t="str">
            <v>Medium</v>
          </cell>
          <cell r="E29941" t="str">
            <v>netscribes</v>
          </cell>
          <cell r="F29941" t="str">
            <v>Simi Raichel Zachariah</v>
          </cell>
          <cell r="G29941">
            <v>45986.59652777778</v>
          </cell>
          <cell r="H29941">
            <v>46036.53125</v>
          </cell>
        </row>
        <row r="29942">
          <cell r="A29942" t="str">
            <v>UCW-22749</v>
          </cell>
          <cell r="B29942" t="str">
            <v>Beauty - E2E - 125928 - Maybelline New York - 1 sku - 25th Nov</v>
          </cell>
          <cell r="C29942" t="str">
            <v>CLOSED</v>
          </cell>
          <cell r="D29942" t="str">
            <v>Highest</v>
          </cell>
          <cell r="E29942" t="str">
            <v>netscribes</v>
          </cell>
          <cell r="F29942" t="str">
            <v>Simi Raichel Zachariah</v>
          </cell>
          <cell r="G29942">
            <v>45986.59375</v>
          </cell>
          <cell r="H29942">
            <v>45988.480555555558</v>
          </cell>
        </row>
        <row r="29943">
          <cell r="A29943" t="str">
            <v>UCW-22748</v>
          </cell>
          <cell r="B29943" t="str">
            <v>Beauty - 125411 - E2E - Arata - 20 SKUS - 25 Nov</v>
          </cell>
          <cell r="C29943" t="str">
            <v>CLOSED</v>
          </cell>
          <cell r="D29943" t="str">
            <v>Medium</v>
          </cell>
          <cell r="E29943" t="str">
            <v>netscribes</v>
          </cell>
          <cell r="F29943" t="str">
            <v>Shraddha Dighe</v>
          </cell>
          <cell r="G29943">
            <v>45986.580555555556</v>
          </cell>
          <cell r="H29943">
            <v>45989.449305555558</v>
          </cell>
        </row>
        <row r="29944">
          <cell r="A29944" t="str">
            <v>UCW-22746</v>
          </cell>
          <cell r="B29944" t="str">
            <v>Beauty - 128628 - Adhoc - PLP issue - Foxtale - 1 SKUs - 25 Nov</v>
          </cell>
          <cell r="C29944" t="str">
            <v>CLOSED</v>
          </cell>
          <cell r="D29944" t="str">
            <v>Medium</v>
          </cell>
          <cell r="E29944" t="str">
            <v>netscribes</v>
          </cell>
          <cell r="F29944" t="str">
            <v>Shraddha Dighe</v>
          </cell>
          <cell r="G29944">
            <v>45986.551388888889</v>
          </cell>
          <cell r="H29944">
            <v>45986.829861111109</v>
          </cell>
        </row>
        <row r="29945">
          <cell r="A29945" t="str">
            <v>UCW-22739</v>
          </cell>
          <cell r="B29945" t="str">
            <v>CLONE - Product Listing On Tata Cliq - Nuluv</v>
          </cell>
          <cell r="C29945" t="str">
            <v>CLOSED</v>
          </cell>
          <cell r="D29945" t="str">
            <v>Medium</v>
          </cell>
          <cell r="E29945" t="str">
            <v>netscribes</v>
          </cell>
          <cell r="F29945" t="str">
            <v>Sushma Ram</v>
          </cell>
          <cell r="G29945">
            <v>45986.504861111112</v>
          </cell>
          <cell r="H29945">
            <v>45990.598611111112</v>
          </cell>
        </row>
        <row r="29946">
          <cell r="A29946" t="str">
            <v>UCW-22736</v>
          </cell>
          <cell r="B29946" t="str">
            <v>IRTH listings on TQ_Lot 1_74 SKUs</v>
          </cell>
          <cell r="C29946" t="str">
            <v>CLOSED</v>
          </cell>
          <cell r="D29946" t="str">
            <v>Medium</v>
          </cell>
          <cell r="E29946" t="str">
            <v>netscribes</v>
          </cell>
          <cell r="F29946" t="str">
            <v>netscribes</v>
          </cell>
          <cell r="G29946">
            <v>45986.480555555558</v>
          </cell>
          <cell r="H29946">
            <v>45988.605555555558</v>
          </cell>
        </row>
        <row r="29947">
          <cell r="A29947" t="str">
            <v>UCW-22735</v>
          </cell>
          <cell r="B29947" t="str">
            <v>Launch of FEDS Jerseys on 6th Nov’25 – Strict Adherence to Launch Date</v>
          </cell>
          <cell r="C29947" t="str">
            <v>CLOSED</v>
          </cell>
          <cell r="D29947" t="str">
            <v>Highest</v>
          </cell>
          <cell r="E29947" t="str">
            <v>netscribes</v>
          </cell>
          <cell r="F29947" t="str">
            <v>Sushma Ram</v>
          </cell>
          <cell r="G29947">
            <v>45986.475694444445</v>
          </cell>
          <cell r="H29947">
            <v>46189.383333333331</v>
          </cell>
        </row>
        <row r="29948">
          <cell r="A29948" t="str">
            <v>UCW-22734</v>
          </cell>
          <cell r="B29948" t="str">
            <v>Beauty - E2E - 126349 - Ahmed Al Maghribi.- 7 skus - 25th Nov</v>
          </cell>
          <cell r="C29948" t="str">
            <v>CLOSED</v>
          </cell>
          <cell r="D29948" t="str">
            <v>Medium</v>
          </cell>
          <cell r="E29948" t="str">
            <v>netscribes</v>
          </cell>
          <cell r="F29948" t="str">
            <v>netscribes</v>
          </cell>
          <cell r="G29948">
            <v>45986.469444444447</v>
          </cell>
          <cell r="H29948">
            <v>45989.445833333331</v>
          </cell>
        </row>
        <row r="29949">
          <cell r="A29949" t="str">
            <v>UCW-22729</v>
          </cell>
          <cell r="B29949" t="str">
            <v>Mason Home - Video Assets - 24/11/25</v>
          </cell>
          <cell r="C29949" t="str">
            <v>CLOSED</v>
          </cell>
          <cell r="D29949" t="str">
            <v>Medium</v>
          </cell>
          <cell r="E29949" t="str">
            <v>Chirag Dubal</v>
          </cell>
          <cell r="F29949" t="str">
            <v>Reagan D’souza</v>
          </cell>
          <cell r="G29949">
            <v>45985.965277777781</v>
          </cell>
          <cell r="H29949">
            <v>45988.76458333333</v>
          </cell>
        </row>
        <row r="29950">
          <cell r="A29950" t="str">
            <v>UCW-22722</v>
          </cell>
          <cell r="B29950" t="str">
            <v>Beauty - 125928 - image resize - Clinique - 2 SKUS - 24 nov</v>
          </cell>
          <cell r="C29950" t="str">
            <v>CLOSED</v>
          </cell>
          <cell r="D29950" t="str">
            <v>Medium</v>
          </cell>
          <cell r="E29950" t="str">
            <v>netscribes</v>
          </cell>
          <cell r="F29950" t="str">
            <v>Shraddha Dighe</v>
          </cell>
          <cell r="G29950">
            <v>45985.802777777775</v>
          </cell>
          <cell r="H29950">
            <v>45986.529166666667</v>
          </cell>
        </row>
        <row r="29951">
          <cell r="A29951" t="str">
            <v>UCW-22719</v>
          </cell>
          <cell r="B29951" t="str">
            <v xml:space="preserve">New Listing File || Saral Home </v>
          </cell>
          <cell r="C29951" t="str">
            <v>CLOSED</v>
          </cell>
          <cell r="D29951" t="str">
            <v>Medium</v>
          </cell>
          <cell r="E29951" t="str">
            <v>netscribes</v>
          </cell>
          <cell r="F29951" t="str">
            <v>Mohd Tahir Shaikh</v>
          </cell>
          <cell r="G29951">
            <v>45985.786111111112</v>
          </cell>
          <cell r="H29951">
            <v>45989.449305555558</v>
          </cell>
        </row>
        <row r="29952">
          <cell r="A29952" t="str">
            <v>UCW-22718</v>
          </cell>
          <cell r="B29952" t="str">
            <v>Beauty - Adhoc Correction 9 skus - 24th Nov</v>
          </cell>
          <cell r="C29952" t="str">
            <v>CLOSED</v>
          </cell>
          <cell r="D29952" t="str">
            <v>Medium</v>
          </cell>
          <cell r="E29952" t="str">
            <v>netscribes</v>
          </cell>
          <cell r="F29952" t="str">
            <v>Simi Raichel Zachariah</v>
          </cell>
          <cell r="G29952">
            <v>45985.779166666667</v>
          </cell>
          <cell r="H29952">
            <v>45986.793055555558</v>
          </cell>
        </row>
        <row r="29953">
          <cell r="A29953" t="str">
            <v>UCW-22713</v>
          </cell>
          <cell r="B29953" t="str">
            <v>New Line Sheet</v>
          </cell>
          <cell r="C29953" t="str">
            <v>CLOSED</v>
          </cell>
          <cell r="D29953" t="str">
            <v>Medium</v>
          </cell>
          <cell r="E29953" t="str">
            <v>netscribes</v>
          </cell>
          <cell r="F29953" t="str">
            <v>Mohd Tahir Shaikh</v>
          </cell>
          <cell r="G29953">
            <v>45985.750694444447</v>
          </cell>
          <cell r="H29953">
            <v>45989.591666666667</v>
          </cell>
        </row>
        <row r="29954">
          <cell r="A29954" t="str">
            <v>UCW-22709</v>
          </cell>
          <cell r="B29954" t="str">
            <v>Infant Hampers- Little Surprise Box</v>
          </cell>
          <cell r="C29954" t="str">
            <v>CLOSED</v>
          </cell>
          <cell r="D29954" t="str">
            <v>Medium</v>
          </cell>
          <cell r="E29954" t="str">
            <v>netscribes</v>
          </cell>
          <cell r="F29954" t="str">
            <v>Mohd Tahir Shaikh</v>
          </cell>
          <cell r="G29954">
            <v>45985.738888888889</v>
          </cell>
          <cell r="H29954">
            <v>46036.65902777778</v>
          </cell>
        </row>
        <row r="29955">
          <cell r="A29955" t="str">
            <v>UCW-22700</v>
          </cell>
          <cell r="B29955" t="str">
            <v>curtain images link</v>
          </cell>
          <cell r="C29955" t="str">
            <v>CLOSED</v>
          </cell>
          <cell r="D29955" t="str">
            <v>Medium</v>
          </cell>
          <cell r="E29955" t="str">
            <v>netscribes</v>
          </cell>
          <cell r="F29955" t="str">
            <v>Mohd Tahir Shaikh</v>
          </cell>
          <cell r="G29955">
            <v>45985.681250000001</v>
          </cell>
          <cell r="H29955">
            <v>45987.574999999997</v>
          </cell>
        </row>
        <row r="29956">
          <cell r="A29956" t="str">
            <v>UCW-22696</v>
          </cell>
          <cell r="B29956" t="str">
            <v>Beauty - E2E - 125928 - OPI - 25 skus - 24th Nov</v>
          </cell>
          <cell r="C29956" t="str">
            <v>CLOSED</v>
          </cell>
          <cell r="D29956" t="str">
            <v>Medium</v>
          </cell>
          <cell r="E29956" t="str">
            <v>netscribes</v>
          </cell>
          <cell r="F29956" t="str">
            <v>Simi Raichel Zachariah</v>
          </cell>
          <cell r="G29956">
            <v>45985.652083333334</v>
          </cell>
          <cell r="H29956">
            <v>45992.659722222219</v>
          </cell>
        </row>
        <row r="29957">
          <cell r="A29957" t="str">
            <v>UCW-22695</v>
          </cell>
          <cell r="B29957" t="str">
            <v>BEauty - E2E - 127939 - BCPL - 127939 - 20 skus - 24th Nov</v>
          </cell>
          <cell r="C29957" t="str">
            <v>CLOSED</v>
          </cell>
          <cell r="D29957" t="str">
            <v>Medium</v>
          </cell>
          <cell r="E29957" t="str">
            <v>netscribes</v>
          </cell>
          <cell r="F29957" t="str">
            <v>Simi Raichel Zachariah</v>
          </cell>
          <cell r="G29957">
            <v>45985.649305555555</v>
          </cell>
          <cell r="H29957">
            <v>45988.532638888886</v>
          </cell>
        </row>
        <row r="29958">
          <cell r="A29958" t="str">
            <v>UCW-22692</v>
          </cell>
          <cell r="B29958" t="str">
            <v>CLONE - Da Milano | Catalogue Year'25 | 13-11-25 | 18 SKU | 128043015</v>
          </cell>
          <cell r="C29958" t="str">
            <v>CLOSED Due to Inactive/Insufficient Information</v>
          </cell>
          <cell r="D29958" t="str">
            <v>Medium</v>
          </cell>
          <cell r="E29958" t="str">
            <v>Chirag Dubal</v>
          </cell>
          <cell r="F29958" t="str">
            <v>Reagan D’souza</v>
          </cell>
          <cell r="G29958">
            <v>45985.630555555559</v>
          </cell>
          <cell r="H29958">
            <v>46043.503472222219</v>
          </cell>
        </row>
        <row r="29959">
          <cell r="A29959" t="str">
            <v>UCW-22691</v>
          </cell>
          <cell r="B29959" t="str">
            <v>CLONE - CLONE - Beauty - 129426 - E2E - BEAUTIFUL INDIA - 5 SKUS - 24th sept</v>
          </cell>
          <cell r="C29959" t="str">
            <v>CLOSED</v>
          </cell>
          <cell r="D29959" t="str">
            <v>Medium</v>
          </cell>
          <cell r="E29959" t="str">
            <v>netscribes</v>
          </cell>
          <cell r="F29959" t="str">
            <v>Simi Raichel Zachariah</v>
          </cell>
          <cell r="G29959">
            <v>45985.621527777781</v>
          </cell>
          <cell r="H29959">
            <v>45995.495138888888</v>
          </cell>
        </row>
        <row r="29960">
          <cell r="A29960" t="str">
            <v>UCW-22682</v>
          </cell>
          <cell r="B29960" t="str">
            <v>Beauty - 126397 - Image update (pending 2) - Renee - 2 SKUS - 24 Nov</v>
          </cell>
          <cell r="C29960" t="str">
            <v>CLOSED</v>
          </cell>
          <cell r="D29960" t="str">
            <v>Medium</v>
          </cell>
          <cell r="E29960" t="str">
            <v>netscribes</v>
          </cell>
          <cell r="F29960" t="str">
            <v>Shraddha Dighe</v>
          </cell>
          <cell r="G29960">
            <v>45985.561805555553</v>
          </cell>
          <cell r="H29960">
            <v>45988.824305555558</v>
          </cell>
        </row>
        <row r="29961">
          <cell r="A29961" t="str">
            <v>UCW-22678</v>
          </cell>
          <cell r="B29961" t="str">
            <v>CLONE - Request for Seller Onboarding Details – Transition to Touchstone Business Pvt Ltd</v>
          </cell>
          <cell r="C29961" t="str">
            <v>CLOSED Due to Inactive/Insufficient Information</v>
          </cell>
          <cell r="D29961" t="str">
            <v>Medium</v>
          </cell>
          <cell r="E29961" t="str">
            <v>netscribes</v>
          </cell>
          <cell r="F29961" t="str">
            <v>Mohd Tahir Shaikh</v>
          </cell>
          <cell r="G29961">
            <v>45985.535416666666</v>
          </cell>
          <cell r="H29961">
            <v>45993.481249999997</v>
          </cell>
        </row>
        <row r="29962">
          <cell r="A29962" t="str">
            <v>UCW-22671</v>
          </cell>
          <cell r="B29962" t="str">
            <v>Beauty - E2E - 125928 - Banana Republic  - 1 skus -24th Nov</v>
          </cell>
          <cell r="C29962" t="str">
            <v>CLOSED</v>
          </cell>
          <cell r="D29962" t="str">
            <v>Medium</v>
          </cell>
          <cell r="E29962" t="str">
            <v>netscribes</v>
          </cell>
          <cell r="F29962" t="str">
            <v>netscribes</v>
          </cell>
          <cell r="G29962">
            <v>45985.498611111114</v>
          </cell>
          <cell r="H29962">
            <v>45986.427083333336</v>
          </cell>
        </row>
        <row r="29963">
          <cell r="A29963" t="str">
            <v>UCW-22670</v>
          </cell>
          <cell r="B29963" t="str">
            <v>Tatacliq Footwear Content template_19-11-25</v>
          </cell>
          <cell r="C29963" t="str">
            <v>CLOSED</v>
          </cell>
          <cell r="D29963" t="str">
            <v>Medium</v>
          </cell>
          <cell r="E29963" t="str">
            <v>netscribes</v>
          </cell>
          <cell r="F29963" t="str">
            <v>Mohd Tahir Shaikh</v>
          </cell>
          <cell r="G29963">
            <v>45985.493055555555</v>
          </cell>
          <cell r="H29963">
            <v>45988.761111111111</v>
          </cell>
        </row>
        <row r="29964">
          <cell r="A29964" t="str">
            <v>UCW-22666</v>
          </cell>
          <cell r="B29964" t="str">
            <v>Request for the Image Update || ABFRL-TatacliQ</v>
          </cell>
          <cell r="C29964" t="str">
            <v>CLOSED</v>
          </cell>
          <cell r="D29964" t="str">
            <v>Medium</v>
          </cell>
          <cell r="E29964" t="str">
            <v>netscribes</v>
          </cell>
          <cell r="F29964" t="str">
            <v>Mohd Tahir Shaikh</v>
          </cell>
          <cell r="G29964">
            <v>45985.473611111112</v>
          </cell>
          <cell r="H29964">
            <v>45992.686805555553</v>
          </cell>
        </row>
        <row r="29965">
          <cell r="A29965" t="str">
            <v>UCW-22660</v>
          </cell>
          <cell r="B29965" t="str">
            <v>FA25: TC Fossil Leather A+ Content</v>
          </cell>
          <cell r="C29965" t="str">
            <v>CLOSED Due to Inactive/Insufficient Information</v>
          </cell>
          <cell r="D29965" t="str">
            <v>Medium</v>
          </cell>
          <cell r="E29965" t="str">
            <v>netscribes</v>
          </cell>
          <cell r="F29965" t="str">
            <v>Mohd Tahir Shaikh</v>
          </cell>
          <cell r="G29965">
            <v>45985.448611111111</v>
          </cell>
          <cell r="H29965">
            <v>45989.380555555559</v>
          </cell>
        </row>
        <row r="29966">
          <cell r="A29966" t="str">
            <v>UCW-22658</v>
          </cell>
          <cell r="B29966" t="str">
            <v>A+ Content for PDP Enhancement (image drive  links)</v>
          </cell>
          <cell r="C29966" t="str">
            <v>CLOSED</v>
          </cell>
          <cell r="D29966" t="str">
            <v>Medium</v>
          </cell>
          <cell r="E29966" t="str">
            <v>netscribes</v>
          </cell>
          <cell r="F29966" t="str">
            <v>Mohd Tahir Shaikh</v>
          </cell>
          <cell r="G29966">
            <v>45984.936111111114</v>
          </cell>
          <cell r="H29966">
            <v>46044.520833333336</v>
          </cell>
        </row>
        <row r="29967">
          <cell r="A29967" t="str">
            <v>UCW-22654</v>
          </cell>
          <cell r="B29967" t="str">
            <v>LIBAS X TATACLIQ NEW CATALOGUE 21-11-2025</v>
          </cell>
          <cell r="C29967" t="str">
            <v>CLOSED</v>
          </cell>
          <cell r="D29967" t="str">
            <v>Medium</v>
          </cell>
          <cell r="E29967" t="str">
            <v>netscribes</v>
          </cell>
          <cell r="F29967" t="str">
            <v>Mohd Tahir Shaikh</v>
          </cell>
          <cell r="G29967">
            <v>45984.907638888886</v>
          </cell>
          <cell r="H29967">
            <v>45986.671527777777</v>
          </cell>
        </row>
        <row r="29968">
          <cell r="A29968" t="str">
            <v>UCW-22652</v>
          </cell>
          <cell r="B29968" t="str">
            <v>VERO MODA Accessories  -AW25 LOT - 1</v>
          </cell>
          <cell r="C29968" t="str">
            <v>CLOSED</v>
          </cell>
          <cell r="D29968" t="str">
            <v>Medium</v>
          </cell>
          <cell r="E29968" t="str">
            <v>netscribes</v>
          </cell>
          <cell r="F29968" t="str">
            <v>Mohd Tahir Shaikh</v>
          </cell>
          <cell r="G29968">
            <v>45984.901388888888</v>
          </cell>
          <cell r="H29968">
            <v>45986.684027777781</v>
          </cell>
        </row>
        <row r="29969">
          <cell r="A29969" t="str">
            <v>UCW-22651</v>
          </cell>
          <cell r="B29969" t="str">
            <v>Product image-19-11-2025</v>
          </cell>
          <cell r="C29969" t="str">
            <v>CLOSED</v>
          </cell>
          <cell r="D29969" t="str">
            <v>Medium</v>
          </cell>
          <cell r="E29969" t="str">
            <v>netscribes</v>
          </cell>
          <cell r="F29969" t="str">
            <v>Mohd Tahir Shaikh</v>
          </cell>
          <cell r="G29969">
            <v>45984.897222222222</v>
          </cell>
          <cell r="H29969">
            <v>45986.579861111109</v>
          </cell>
        </row>
        <row r="29970">
          <cell r="A29970" t="str">
            <v>UCW-22644</v>
          </cell>
          <cell r="B29970" t="str">
            <v xml:space="preserve">NEED TO CHANGE PICTURE </v>
          </cell>
          <cell r="C29970" t="str">
            <v>CLOSED</v>
          </cell>
          <cell r="D29970" t="str">
            <v>Medium</v>
          </cell>
          <cell r="E29970" t="str">
            <v>netscribes</v>
          </cell>
          <cell r="F29970" t="str">
            <v>Mohd Tahir Shaikh</v>
          </cell>
          <cell r="G29970">
            <v>45984.59375</v>
          </cell>
          <cell r="H29970">
            <v>45988.784722222219</v>
          </cell>
        </row>
        <row r="29971">
          <cell r="A29971" t="str">
            <v>UCW-22641</v>
          </cell>
          <cell r="B29971" t="str">
            <v>Outdoor Lamp Catalog file</v>
          </cell>
          <cell r="C29971" t="str">
            <v>CLOSED</v>
          </cell>
          <cell r="D29971" t="str">
            <v>Medium</v>
          </cell>
          <cell r="E29971" t="str">
            <v>netscribes</v>
          </cell>
          <cell r="F29971" t="str">
            <v>Mohd Tahir Shaikh</v>
          </cell>
          <cell r="G29971">
            <v>45984.576388888891</v>
          </cell>
          <cell r="H29971">
            <v>45994.745833333334</v>
          </cell>
        </row>
        <row r="29972">
          <cell r="A29972" t="str">
            <v>UCW-22637</v>
          </cell>
          <cell r="B29972" t="str">
            <v>Corduroy trouser for listing</v>
          </cell>
          <cell r="C29972" t="str">
            <v>CLOSED</v>
          </cell>
          <cell r="D29972" t="str">
            <v>Medium</v>
          </cell>
          <cell r="E29972" t="str">
            <v>netscribes</v>
          </cell>
          <cell r="F29972" t="str">
            <v>Mohd Tahir Shaikh</v>
          </cell>
          <cell r="G29972">
            <v>45984.55972222222</v>
          </cell>
          <cell r="H29972">
            <v>46007.725694444445</v>
          </cell>
        </row>
        <row r="29973">
          <cell r="A29973" t="str">
            <v>UCW-22636</v>
          </cell>
          <cell r="B29973" t="str">
            <v>Foto care | Image &amp; Title update | 20TH NOV</v>
          </cell>
          <cell r="C29973" t="str">
            <v>CLOSED</v>
          </cell>
          <cell r="D29973" t="str">
            <v>Medium</v>
          </cell>
          <cell r="E29973" t="str">
            <v>netscribes</v>
          </cell>
          <cell r="F29973" t="str">
            <v>Mohd Tahir Shaikh</v>
          </cell>
          <cell r="G29973">
            <v>45984.556250000001</v>
          </cell>
          <cell r="H29973">
            <v>46036.69027777778</v>
          </cell>
        </row>
        <row r="29974">
          <cell r="A29974" t="str">
            <v>UCW-22633</v>
          </cell>
          <cell r="B29974" t="str">
            <v>Image Update Request for Existing SKUs on TataCliq</v>
          </cell>
          <cell r="C29974" t="str">
            <v>CLOSED</v>
          </cell>
          <cell r="D29974" t="str">
            <v>Medium</v>
          </cell>
          <cell r="E29974" t="str">
            <v>netscribes</v>
          </cell>
          <cell r="F29974" t="str">
            <v>Mohd Tahir Shaikh</v>
          </cell>
          <cell r="G29974">
            <v>45984.427777777775</v>
          </cell>
          <cell r="H29974">
            <v>45987.564583333333</v>
          </cell>
        </row>
        <row r="29975">
          <cell r="A29975" t="str">
            <v>UCW-22629</v>
          </cell>
          <cell r="B29975" t="str">
            <v xml:space="preserve">IMAGE CHNGE REQUEST </v>
          </cell>
          <cell r="C29975" t="str">
            <v>CLOSED</v>
          </cell>
          <cell r="D29975" t="str">
            <v>Medium</v>
          </cell>
          <cell r="E29975" t="str">
            <v>netscribes</v>
          </cell>
          <cell r="F29975" t="str">
            <v>Mohd Tahir Shaikh</v>
          </cell>
          <cell r="G29975">
            <v>45984.417361111111</v>
          </cell>
          <cell r="H29975">
            <v>46027.751388888886</v>
          </cell>
        </row>
        <row r="29976">
          <cell r="A29976" t="str">
            <v>UCW-22619</v>
          </cell>
          <cell r="B29976" t="str">
            <v>Beauty - Adhoc - Correction - 11 skus - 24 Nov</v>
          </cell>
          <cell r="C29976" t="str">
            <v>CLOSED Due to Inactive/Insufficient Information</v>
          </cell>
          <cell r="D29976" t="str">
            <v>Medium</v>
          </cell>
          <cell r="E29976" t="str">
            <v>netscribes</v>
          </cell>
          <cell r="F29976" t="str">
            <v>netscribes</v>
          </cell>
          <cell r="G29976">
            <v>45983.696527777778</v>
          </cell>
          <cell r="H29976">
            <v>46029.737500000003</v>
          </cell>
        </row>
        <row r="29977">
          <cell r="A29977" t="str">
            <v>UCW-22618</v>
          </cell>
          <cell r="B29977" t="str">
            <v>Brand Ambassador- Akshay Kumar Image Remove</v>
          </cell>
          <cell r="C29977" t="str">
            <v>CLOSED</v>
          </cell>
          <cell r="D29977" t="str">
            <v>Medium</v>
          </cell>
          <cell r="E29977" t="str">
            <v>netscribes</v>
          </cell>
          <cell r="F29977" t="str">
            <v>netscribes</v>
          </cell>
          <cell r="G29977">
            <v>45983.599305555559</v>
          </cell>
          <cell r="H29977">
            <v>46027.466666666667</v>
          </cell>
        </row>
        <row r="29978">
          <cell r="A29978" t="str">
            <v>UCW-22613</v>
          </cell>
          <cell r="B29978" t="str">
            <v>CLONE - NIKE FOOTWEAR LISTING FILE FOR TATA CLIQ</v>
          </cell>
          <cell r="C29978" t="str">
            <v>CLOSED</v>
          </cell>
          <cell r="D29978" t="str">
            <v>Medium</v>
          </cell>
          <cell r="E29978" t="str">
            <v>netscribes</v>
          </cell>
          <cell r="F29978" t="str">
            <v>Mohd Tahir Shaikh</v>
          </cell>
          <cell r="G29978">
            <v>45983.539583333331</v>
          </cell>
          <cell r="H29978">
            <v>45983.681250000001</v>
          </cell>
        </row>
        <row r="29979">
          <cell r="A29979" t="str">
            <v>UCW-22612</v>
          </cell>
          <cell r="B29979" t="str">
            <v>ECCO - Catalogue</v>
          </cell>
          <cell r="C29979" t="str">
            <v>CLOSED</v>
          </cell>
          <cell r="D29979" t="str">
            <v>Medium</v>
          </cell>
          <cell r="E29979" t="str">
            <v>Chirag Dubal</v>
          </cell>
          <cell r="F29979" t="str">
            <v>Shloka Chakre</v>
          </cell>
          <cell r="G29979">
            <v>45983.465277777781</v>
          </cell>
          <cell r="H29979">
            <v>45987.5</v>
          </cell>
        </row>
        <row r="29980">
          <cell r="A29980" t="str">
            <v>UCW-22600</v>
          </cell>
          <cell r="B29980" t="str">
            <v>Levis - Tatacliq NSM pending</v>
          </cell>
          <cell r="C29980" t="str">
            <v>CLOSED</v>
          </cell>
          <cell r="D29980" t="str">
            <v>Medium</v>
          </cell>
          <cell r="E29980" t="str">
            <v>netscribes</v>
          </cell>
          <cell r="F29980" t="str">
            <v>Mohd Tahir Shaikh</v>
          </cell>
          <cell r="G29980">
            <v>45982.837500000001</v>
          </cell>
          <cell r="H29980">
            <v>46021.698611111111</v>
          </cell>
        </row>
        <row r="29981">
          <cell r="A29981" t="str">
            <v>UCW-22597</v>
          </cell>
          <cell r="B29981" t="str">
            <v>IRTH listings on TQ_Lot 1_74 SKUs</v>
          </cell>
          <cell r="C29981" t="str">
            <v>CLOSED</v>
          </cell>
          <cell r="D29981" t="str">
            <v>Medium</v>
          </cell>
          <cell r="E29981" t="str">
            <v>netscribes</v>
          </cell>
          <cell r="F29981" t="str">
            <v>Mohd Tahir Shaikh</v>
          </cell>
          <cell r="G29981">
            <v>45982.824999999997</v>
          </cell>
          <cell r="H29981">
            <v>45986.478472222225</v>
          </cell>
        </row>
        <row r="29982">
          <cell r="A29982" t="str">
            <v>UCW-22596</v>
          </cell>
          <cell r="B29982" t="str">
            <v>Puma Mapping Sheet</v>
          </cell>
          <cell r="C29982" t="str">
            <v>CLOSED</v>
          </cell>
          <cell r="D29982" t="str">
            <v>Medium</v>
          </cell>
          <cell r="E29982" t="str">
            <v>netscribes</v>
          </cell>
          <cell r="F29982" t="str">
            <v>Mohd Tahir Shaikh</v>
          </cell>
          <cell r="G29982">
            <v>45982.820833333331</v>
          </cell>
          <cell r="H29982">
            <v>45986.522916666669</v>
          </cell>
        </row>
        <row r="29983">
          <cell r="A29983" t="str">
            <v>UCW-22594</v>
          </cell>
          <cell r="B29983" t="str">
            <v>Wrong size updated in listing</v>
          </cell>
          <cell r="C29983" t="str">
            <v>CLOSED</v>
          </cell>
          <cell r="D29983" t="str">
            <v>Medium</v>
          </cell>
          <cell r="E29983" t="str">
            <v>netscribes</v>
          </cell>
          <cell r="F29983" t="str">
            <v>Mohd Tahir Shaikh</v>
          </cell>
          <cell r="G29983">
            <v>45982.810416666667</v>
          </cell>
          <cell r="H29983">
            <v>45985.53125</v>
          </cell>
        </row>
        <row r="29984">
          <cell r="A29984" t="str">
            <v>UCW-22591</v>
          </cell>
          <cell r="B29984" t="str">
            <v>Beauty - 128628 - Adhoc - Title and Image update - Foxtale - 5 SKUs - 21 Nov</v>
          </cell>
          <cell r="C29984" t="str">
            <v>CLOSED</v>
          </cell>
          <cell r="D29984" t="str">
            <v>Medium</v>
          </cell>
          <cell r="E29984" t="str">
            <v>netscribes</v>
          </cell>
          <cell r="F29984" t="str">
            <v>Shraddha Dighe</v>
          </cell>
          <cell r="G29984">
            <v>45982.736805555556</v>
          </cell>
          <cell r="H29984">
            <v>45986.713194444441</v>
          </cell>
        </row>
        <row r="29985">
          <cell r="A29985" t="str">
            <v>UCW-22590</v>
          </cell>
          <cell r="B29985" t="str">
            <v>CLONE - Sweet Dreams Men Sell now 23 SKUs- 07.10.2025</v>
          </cell>
          <cell r="C29985" t="str">
            <v>CLOSED</v>
          </cell>
          <cell r="D29985" t="str">
            <v>Medium</v>
          </cell>
          <cell r="E29985" t="str">
            <v>netscribes</v>
          </cell>
          <cell r="F29985" t="str">
            <v>Mohd Tahir Shaikh</v>
          </cell>
          <cell r="G29985">
            <v>45982.734722222223</v>
          </cell>
          <cell r="H29985">
            <v>45985.571527777778</v>
          </cell>
        </row>
        <row r="29986">
          <cell r="A29986" t="str">
            <v>UCW-22589</v>
          </cell>
          <cell r="B29986" t="str">
            <v>Beauty - 127259 - Platform addition - Breathe aromatherapy - 6 SKUS - 10 OCT</v>
          </cell>
          <cell r="C29986" t="str">
            <v>CLOSED</v>
          </cell>
          <cell r="D29986" t="str">
            <v>Highest</v>
          </cell>
          <cell r="E29986" t="str">
            <v>netscribes</v>
          </cell>
          <cell r="F29986" t="str">
            <v>Shraddha Dighe</v>
          </cell>
          <cell r="G29986">
            <v>45982.73333333333</v>
          </cell>
          <cell r="H29986">
            <v>45985.479166666664</v>
          </cell>
        </row>
        <row r="29987">
          <cell r="A29987" t="str">
            <v>UCW-22585</v>
          </cell>
          <cell r="B29987" t="str">
            <v>CLONE - Reebok Shoes Catalog (Seller ID: 127989)</v>
          </cell>
          <cell r="C29987" t="str">
            <v>CLOSED</v>
          </cell>
          <cell r="D29987" t="str">
            <v>Medium</v>
          </cell>
          <cell r="E29987" t="str">
            <v>netscribes</v>
          </cell>
          <cell r="F29987" t="str">
            <v>Mohd Tahir Shaikh</v>
          </cell>
          <cell r="G29987">
            <v>45982.718055555553</v>
          </cell>
          <cell r="H29987">
            <v>46000.455555555556</v>
          </cell>
        </row>
        <row r="29988">
          <cell r="A29988" t="str">
            <v>UCW-22584</v>
          </cell>
          <cell r="B29988" t="str">
            <v>LIBAS X TATACLIQ AI IMAGE REPLACE 18-11-2025</v>
          </cell>
          <cell r="C29988" t="str">
            <v>CLOSED</v>
          </cell>
          <cell r="D29988" t="str">
            <v>Medium</v>
          </cell>
          <cell r="E29988" t="str">
            <v>netscribes</v>
          </cell>
          <cell r="F29988" t="str">
            <v>Mohd Tahir Shaikh</v>
          </cell>
          <cell r="G29988">
            <v>45982.706250000003</v>
          </cell>
          <cell r="H29988">
            <v>45986.554166666669</v>
          </cell>
        </row>
        <row r="29989">
          <cell r="A29989" t="str">
            <v>UCW-22582</v>
          </cell>
          <cell r="B29989" t="str">
            <v>CLONE - Tata Cliq Lot - Women 149 Styles (Biba)</v>
          </cell>
          <cell r="C29989" t="str">
            <v>CLOSED</v>
          </cell>
          <cell r="D29989" t="str">
            <v>Medium</v>
          </cell>
          <cell r="E29989" t="str">
            <v>netscribes</v>
          </cell>
          <cell r="F29989" t="str">
            <v>Mohd Tahir Shaikh</v>
          </cell>
          <cell r="G29989">
            <v>45982.70208333333</v>
          </cell>
          <cell r="H29989">
            <v>45986.665972222225</v>
          </cell>
        </row>
        <row r="29990">
          <cell r="A29990" t="str">
            <v>UCW-22581</v>
          </cell>
          <cell r="B29990" t="str">
            <v>Catalog | Brand: Converse | TQ Footwear | AllGender-Template -Revised</v>
          </cell>
          <cell r="C29990" t="str">
            <v>CLOSED</v>
          </cell>
          <cell r="D29990" t="str">
            <v>Medium</v>
          </cell>
          <cell r="E29990" t="str">
            <v>netscribes</v>
          </cell>
          <cell r="F29990" t="str">
            <v>Mohd Tahir Shaikh</v>
          </cell>
          <cell r="G29990">
            <v>45982.697222222225</v>
          </cell>
          <cell r="H29990">
            <v>46024.807638888888</v>
          </cell>
        </row>
        <row r="29991">
          <cell r="A29991" t="str">
            <v>UCW-22576</v>
          </cell>
          <cell r="B29991" t="str">
            <v>Beauty - 125908 - E2E - Milkshake - 8 SKUs - 21 Nov</v>
          </cell>
          <cell r="C29991" t="str">
            <v>CLOSED</v>
          </cell>
          <cell r="D29991" t="str">
            <v>Medium</v>
          </cell>
          <cell r="E29991" t="str">
            <v>netscribes</v>
          </cell>
          <cell r="F29991" t="str">
            <v>Shraddha Dighe</v>
          </cell>
          <cell r="G29991">
            <v>45982.645833333336</v>
          </cell>
          <cell r="H29991">
            <v>45987.470833333333</v>
          </cell>
        </row>
        <row r="29992">
          <cell r="A29992" t="str">
            <v>UCW-22574</v>
          </cell>
          <cell r="B29992" t="str">
            <v>Beauty - 125908 - E2E - Milkshake - 6 SKUS - 21 Nov</v>
          </cell>
          <cell r="C29992" t="str">
            <v>CLOSED Due to Inactive/Insufficient Information</v>
          </cell>
          <cell r="D29992" t="str">
            <v>Medium</v>
          </cell>
          <cell r="E29992" t="str">
            <v>netscribes</v>
          </cell>
          <cell r="F29992" t="str">
            <v>Shraddha Dighe</v>
          </cell>
          <cell r="G29992">
            <v>45982.634722222225</v>
          </cell>
          <cell r="H29992">
            <v>46029.737500000003</v>
          </cell>
        </row>
        <row r="29993">
          <cell r="A29993" t="str">
            <v>UCW-22571</v>
          </cell>
          <cell r="B29993" t="str">
            <v>Beauty - 126397 - Image update (pending)- Renee - 1 SKUS - 21 Nov</v>
          </cell>
          <cell r="C29993" t="str">
            <v>CLOSED</v>
          </cell>
          <cell r="D29993" t="str">
            <v>Medium</v>
          </cell>
          <cell r="E29993" t="str">
            <v>netscribes</v>
          </cell>
          <cell r="F29993" t="str">
            <v>Shraddha Dighe</v>
          </cell>
          <cell r="G29993">
            <v>45982.613888888889</v>
          </cell>
          <cell r="H29993">
            <v>45985.902083333334</v>
          </cell>
        </row>
        <row r="29994">
          <cell r="A29994" t="str">
            <v>UCW-22570</v>
          </cell>
          <cell r="B29994" t="str">
            <v xml:space="preserve">Beauty - Adhoc - Corrections - 127939 - 82 skus - 20th Nov  </v>
          </cell>
          <cell r="C29994" t="str">
            <v>CLOSED</v>
          </cell>
          <cell r="D29994" t="str">
            <v>Medium</v>
          </cell>
          <cell r="E29994" t="str">
            <v>netscribes</v>
          </cell>
          <cell r="F29994" t="str">
            <v>netscribes</v>
          </cell>
          <cell r="G29994">
            <v>45982.587500000001</v>
          </cell>
          <cell r="H29994">
            <v>45983.571527777778</v>
          </cell>
        </row>
        <row r="29995">
          <cell r="A29995" t="str">
            <v>UCW-22566</v>
          </cell>
          <cell r="B29995" t="str">
            <v>Mia Replenishment for Noos Collection</v>
          </cell>
          <cell r="C29995" t="str">
            <v>CLOSED</v>
          </cell>
          <cell r="D29995" t="str">
            <v>Medium</v>
          </cell>
          <cell r="E29995" t="str">
            <v>netscribes</v>
          </cell>
          <cell r="F29995" t="str">
            <v>Mohd Tahir Shaikh</v>
          </cell>
          <cell r="G29995">
            <v>45982.553472222222</v>
          </cell>
          <cell r="H29995">
            <v>45992.753472222219</v>
          </cell>
        </row>
        <row r="29996">
          <cell r="A29996" t="str">
            <v>UCW-22565</v>
          </cell>
          <cell r="B29996" t="str">
            <v>Beauty - 125928 - Image update - O3+ - 1 SKUS - 21 Nov</v>
          </cell>
          <cell r="C29996" t="str">
            <v>CLOSED</v>
          </cell>
          <cell r="D29996" t="str">
            <v>Medium</v>
          </cell>
          <cell r="E29996" t="str">
            <v>netscribes</v>
          </cell>
          <cell r="F29996" t="str">
            <v>Shraddha Dighe</v>
          </cell>
          <cell r="G29996">
            <v>45982.549305555556</v>
          </cell>
          <cell r="H29996">
            <v>45985.513888888891</v>
          </cell>
        </row>
        <row r="29997">
          <cell r="A29997" t="str">
            <v>UCW-22556</v>
          </cell>
          <cell r="B29997" t="str">
            <v>Beauty - Adhoc - Correction - 32 skus - 21st Nov</v>
          </cell>
          <cell r="C29997" t="str">
            <v>CLOSED</v>
          </cell>
          <cell r="D29997" t="str">
            <v>Medium</v>
          </cell>
          <cell r="E29997" t="str">
            <v>netscribes</v>
          </cell>
          <cell r="F29997" t="str">
            <v>Simi Raichel Zachariah</v>
          </cell>
          <cell r="G29997">
            <v>45982.510416666664</v>
          </cell>
          <cell r="H29997">
            <v>45986.775694444441</v>
          </cell>
        </row>
        <row r="29998">
          <cell r="A29998" t="str">
            <v>UCW-22554</v>
          </cell>
          <cell r="B29998" t="str">
            <v>Beauty - Adhoc - Corrections - 14 skus - 21st Nov</v>
          </cell>
          <cell r="C29998" t="str">
            <v>CLOSED</v>
          </cell>
          <cell r="D29998" t="str">
            <v>Medium</v>
          </cell>
          <cell r="E29998" t="str">
            <v>netscribes</v>
          </cell>
          <cell r="F29998" t="str">
            <v>Simi Raichel Zachariah</v>
          </cell>
          <cell r="G29998">
            <v>45982.496527777781</v>
          </cell>
          <cell r="H29998">
            <v>45986.446527777778</v>
          </cell>
        </row>
        <row r="29999">
          <cell r="A29999" t="str">
            <v>UCW-22550</v>
          </cell>
          <cell r="B29999" t="str">
            <v>Guldasata &amp; Anklet Collection's Catalog for Tata Cliq.</v>
          </cell>
          <cell r="C29999" t="str">
            <v>CLOSED</v>
          </cell>
          <cell r="D29999" t="str">
            <v>Medium</v>
          </cell>
          <cell r="E29999" t="str">
            <v>netscribes</v>
          </cell>
          <cell r="F29999" t="str">
            <v>Mohd Tahir Shaikh</v>
          </cell>
          <cell r="G29999">
            <v>45982.466666666667</v>
          </cell>
          <cell r="H29999">
            <v>45992.718055555553</v>
          </cell>
        </row>
        <row r="30000">
          <cell r="A30000" t="str">
            <v>UCW-22548</v>
          </cell>
          <cell r="B30000" t="str">
            <v>Image change for Marks &amp; Spenser</v>
          </cell>
          <cell r="C30000" t="str">
            <v>CLOSED</v>
          </cell>
          <cell r="D30000" t="str">
            <v>Medium</v>
          </cell>
          <cell r="E30000" t="str">
            <v>netscribes</v>
          </cell>
          <cell r="F30000" t="str">
            <v>Mohd Tahir Shaikh</v>
          </cell>
          <cell r="G30000">
            <v>45982.457638888889</v>
          </cell>
          <cell r="H30000">
            <v>45986.815972222219</v>
          </cell>
        </row>
        <row r="30001">
          <cell r="A30001" t="str">
            <v>UCW-22546</v>
          </cell>
          <cell r="B30001" t="str">
            <v>Yera/Pasabahce/Table &amp; Tale-No of styles 148-Season Year round-19/11/2025</v>
          </cell>
          <cell r="C30001" t="str">
            <v>CLOSED Due to Inactive/Insufficient Information</v>
          </cell>
          <cell r="D30001" t="str">
            <v>Medium</v>
          </cell>
          <cell r="E30001" t="str">
            <v>netscribes</v>
          </cell>
          <cell r="F30001" t="str">
            <v>Mohd Tahir Shaikh</v>
          </cell>
          <cell r="G30001">
            <v>45982.451388888891</v>
          </cell>
          <cell r="H30001">
            <v>46126.876388888886</v>
          </cell>
        </row>
        <row r="30002">
          <cell r="A30002" t="str">
            <v>UCW-22545</v>
          </cell>
          <cell r="B30002" t="str">
            <v>Beauty - E2E - 129477 - Luar - 17 skus - 21 Nov</v>
          </cell>
          <cell r="C30002" t="str">
            <v>CLOSED</v>
          </cell>
          <cell r="D30002" t="str">
            <v>Medium</v>
          </cell>
          <cell r="E30002" t="str">
            <v>netscribes</v>
          </cell>
          <cell r="F30002" t="str">
            <v>Simi Raichel Zachariah</v>
          </cell>
          <cell r="G30002">
            <v>45982.449305555558</v>
          </cell>
          <cell r="H30002">
            <v>45987.458333333336</v>
          </cell>
        </row>
        <row r="30003">
          <cell r="A30003" t="str">
            <v>UCW-22542</v>
          </cell>
          <cell r="B30003" t="str">
            <v>Catalog Sheets and Image Links for TataCliq</v>
          </cell>
          <cell r="C30003" t="str">
            <v>CLOSED</v>
          </cell>
          <cell r="D30003" t="str">
            <v>Medium</v>
          </cell>
          <cell r="E30003" t="str">
            <v>netscribes</v>
          </cell>
          <cell r="F30003" t="str">
            <v>Mohd Tahir Shaikh</v>
          </cell>
          <cell r="G30003">
            <v>45981.834722222222</v>
          </cell>
          <cell r="H30003">
            <v>45983.722916666666</v>
          </cell>
        </row>
        <row r="30004">
          <cell r="A30004" t="str">
            <v>UCW-22541</v>
          </cell>
          <cell r="B30004" t="str">
            <v>CLONE - Footwear-Input-Format- 06 Nov</v>
          </cell>
          <cell r="C30004" t="str">
            <v>CLOSED</v>
          </cell>
          <cell r="D30004" t="str">
            <v>Medium</v>
          </cell>
          <cell r="E30004" t="str">
            <v>netscribes</v>
          </cell>
          <cell r="F30004" t="str">
            <v>Mohd Tahir Shaikh</v>
          </cell>
          <cell r="G30004">
            <v>45981.820138888892</v>
          </cell>
          <cell r="H30004">
            <v>45983.726388888892</v>
          </cell>
        </row>
        <row r="30005">
          <cell r="A30005" t="str">
            <v>UCW-22538</v>
          </cell>
          <cell r="B30005" t="str">
            <v>Beauty - 125928 - E2E - Pilgrim - 19 SKUS - 20 Nov</v>
          </cell>
          <cell r="C30005" t="str">
            <v>CLOSED</v>
          </cell>
          <cell r="D30005" t="str">
            <v>Medium</v>
          </cell>
          <cell r="E30005" t="str">
            <v>netscribes</v>
          </cell>
          <cell r="F30005" t="str">
            <v>Shraddha Dighe</v>
          </cell>
          <cell r="G30005">
            <v>45981.779166666667</v>
          </cell>
          <cell r="H30005">
            <v>45987.453472222223</v>
          </cell>
        </row>
        <row r="30006">
          <cell r="A30006" t="str">
            <v>UCW-22537</v>
          </cell>
          <cell r="B30006" t="str">
            <v>US_New_Launch_TataCliq || Urban Space || Seller Code : 125800</v>
          </cell>
          <cell r="C30006" t="str">
            <v>CLOSED</v>
          </cell>
          <cell r="D30006" t="str">
            <v>Medium</v>
          </cell>
          <cell r="E30006" t="str">
            <v>netscribes</v>
          </cell>
          <cell r="F30006" t="str">
            <v>Mohd Tahir Shaikh</v>
          </cell>
          <cell r="G30006">
            <v>45981.776388888888</v>
          </cell>
          <cell r="H30006">
            <v>45995.554861111108</v>
          </cell>
        </row>
        <row r="30007">
          <cell r="A30007" t="str">
            <v>UCW-22536</v>
          </cell>
          <cell r="B30007" t="str">
            <v>Beauty - E2E - 100001 - Studiowest - 6 skus - 20th Nov</v>
          </cell>
          <cell r="C30007" t="str">
            <v>CLOSED</v>
          </cell>
          <cell r="D30007" t="str">
            <v>Medium</v>
          </cell>
          <cell r="E30007" t="str">
            <v>netscribes</v>
          </cell>
          <cell r="F30007" t="str">
            <v>Simi Raichel Zachariah</v>
          </cell>
          <cell r="G30007">
            <v>45981.770833333336</v>
          </cell>
          <cell r="H30007">
            <v>45983.521527777775</v>
          </cell>
        </row>
        <row r="30008">
          <cell r="A30008" t="str">
            <v>UCW-22535</v>
          </cell>
          <cell r="B30008" t="str">
            <v>TATA CLIQ New SMC Sheet</v>
          </cell>
          <cell r="C30008" t="str">
            <v>CLOSED</v>
          </cell>
          <cell r="D30008" t="str">
            <v>Medium</v>
          </cell>
          <cell r="E30008" t="str">
            <v>netscribes</v>
          </cell>
          <cell r="F30008" t="str">
            <v>Mohd Tahir Shaikh</v>
          </cell>
          <cell r="G30008">
            <v>45981.768055555556</v>
          </cell>
          <cell r="H30008">
            <v>45983.736805555556</v>
          </cell>
        </row>
        <row r="30009">
          <cell r="A30009" t="str">
            <v>UCW-22533</v>
          </cell>
          <cell r="B30009" t="str">
            <v>CLONE - Beauty - E2E - 125928 - Riggs London - 36 skus - 13th Nov</v>
          </cell>
          <cell r="C30009" t="str">
            <v>CLOSED</v>
          </cell>
          <cell r="D30009" t="str">
            <v>Medium</v>
          </cell>
          <cell r="E30009" t="str">
            <v>netscribes</v>
          </cell>
          <cell r="F30009" t="str">
            <v>Simi Raichel Zachariah</v>
          </cell>
          <cell r="G30009">
            <v>45981.743055555555</v>
          </cell>
          <cell r="H30009">
            <v>45983.518055555556</v>
          </cell>
        </row>
        <row r="30010">
          <cell r="A30010" t="str">
            <v>UCW-22531</v>
          </cell>
          <cell r="B30010" t="str">
            <v>LOT 111</v>
          </cell>
          <cell r="C30010" t="str">
            <v>CLOSED</v>
          </cell>
          <cell r="D30010" t="str">
            <v>Medium</v>
          </cell>
          <cell r="E30010" t="str">
            <v>netscribes</v>
          </cell>
          <cell r="F30010" t="str">
            <v>Mohd Tahir Shaikh</v>
          </cell>
          <cell r="G30010">
            <v>45981.73333333333</v>
          </cell>
          <cell r="H30010">
            <v>45987.734027777777</v>
          </cell>
        </row>
        <row r="30011">
          <cell r="A30011" t="str">
            <v>UCW-22529</v>
          </cell>
          <cell r="B30011" t="str">
            <v xml:space="preserve">Need to update Title_19th Nov </v>
          </cell>
          <cell r="C30011" t="str">
            <v>CLOSED</v>
          </cell>
          <cell r="D30011" t="str">
            <v>Medium</v>
          </cell>
          <cell r="E30011" t="str">
            <v>netscribes</v>
          </cell>
          <cell r="F30011" t="str">
            <v>Mohd Tahir Shaikh</v>
          </cell>
          <cell r="G30011">
            <v>45981.726388888892</v>
          </cell>
          <cell r="H30011">
            <v>45986.727083333331</v>
          </cell>
        </row>
        <row r="30012">
          <cell r="A30012" t="str">
            <v>UCW-22527</v>
          </cell>
          <cell r="B30012" t="str">
            <v>Wrangler &amp; Lee Men's Wear (102 SKU's &amp; 18 style's Options)- 19 Nov 25 (Tata Cliq)</v>
          </cell>
          <cell r="C30012" t="str">
            <v>CLOSED</v>
          </cell>
          <cell r="D30012" t="str">
            <v>Medium</v>
          </cell>
          <cell r="E30012" t="str">
            <v>netscribes</v>
          </cell>
          <cell r="F30012" t="str">
            <v>Mohd Tahir Shaikh</v>
          </cell>
          <cell r="G30012">
            <v>45981.72152777778</v>
          </cell>
          <cell r="H30012">
            <v>45983.719444444447</v>
          </cell>
        </row>
        <row r="30013">
          <cell r="A30013" t="str">
            <v>UCW-22525</v>
          </cell>
          <cell r="B30013" t="str">
            <v>2 Catalogue Sheet for Uploading</v>
          </cell>
          <cell r="C30013" t="str">
            <v>CLOSED</v>
          </cell>
          <cell r="D30013" t="str">
            <v>Medium</v>
          </cell>
          <cell r="E30013" t="str">
            <v>netscribes</v>
          </cell>
          <cell r="F30013" t="str">
            <v>Mohd Tahir Shaikh</v>
          </cell>
          <cell r="G30013">
            <v>45981.713888888888</v>
          </cell>
          <cell r="H30013">
            <v>45983.715277777781</v>
          </cell>
        </row>
        <row r="30014">
          <cell r="A30014" t="str">
            <v>UCW-22524</v>
          </cell>
          <cell r="B30014" t="str">
            <v>Tatacliq Men Content template-19-11-25</v>
          </cell>
          <cell r="C30014" t="str">
            <v>CLOSED</v>
          </cell>
          <cell r="D30014" t="str">
            <v>Medium</v>
          </cell>
          <cell r="E30014" t="str">
            <v>netscribes</v>
          </cell>
          <cell r="F30014" t="str">
            <v>Mohd Tahir Shaikh</v>
          </cell>
          <cell r="G30014">
            <v>45981.706944444442</v>
          </cell>
          <cell r="H30014">
            <v>45983.740277777775</v>
          </cell>
        </row>
        <row r="30015">
          <cell r="A30015" t="str">
            <v>UCW-22505</v>
          </cell>
          <cell r="B30015" t="str">
            <v xml:space="preserve">Beauty - Adhoc - Corrections - 127939 - 82 skus - 20th Nov  </v>
          </cell>
          <cell r="C30015" t="str">
            <v>CLOSED</v>
          </cell>
          <cell r="D30015" t="str">
            <v>Medium</v>
          </cell>
          <cell r="E30015" t="str">
            <v>netscribes</v>
          </cell>
          <cell r="F30015" t="str">
            <v>Simi Raichel Zachariah</v>
          </cell>
          <cell r="G30015">
            <v>45981.525694444441</v>
          </cell>
          <cell r="H30015">
            <v>45982.611111111109</v>
          </cell>
        </row>
        <row r="30016">
          <cell r="A30016" t="str">
            <v>UCW-22500</v>
          </cell>
          <cell r="B30016" t="str">
            <v>LIBAS X TATACLIQ INFLUENCER IMAGE ADDITION 18-11-2025</v>
          </cell>
          <cell r="C30016" t="str">
            <v>CLOSED</v>
          </cell>
          <cell r="D30016" t="str">
            <v>Medium</v>
          </cell>
          <cell r="E30016" t="str">
            <v>netscribes</v>
          </cell>
          <cell r="F30016" t="str">
            <v>Sushma Ram</v>
          </cell>
          <cell r="G30016">
            <v>45981.5</v>
          </cell>
          <cell r="H30016">
            <v>45985.638888888891</v>
          </cell>
        </row>
        <row r="30017">
          <cell r="A30017" t="str">
            <v>UCW-22498</v>
          </cell>
          <cell r="B30017" t="str">
            <v>Beauty - 125928 - Title Update - Bioderma - 7 SKUs - 20 nov</v>
          </cell>
          <cell r="C30017" t="str">
            <v>CLOSED</v>
          </cell>
          <cell r="D30017" t="str">
            <v>Medium</v>
          </cell>
          <cell r="E30017" t="str">
            <v>netscribes</v>
          </cell>
          <cell r="F30017" t="str">
            <v>Shraddha Dighe</v>
          </cell>
          <cell r="G30017">
            <v>45981.488194444442</v>
          </cell>
          <cell r="H30017">
            <v>45982.54583333333</v>
          </cell>
        </row>
        <row r="30018">
          <cell r="A30018" t="str">
            <v>UCW-22495</v>
          </cell>
          <cell r="B30018" t="str">
            <v>Styles Migration to Tata Cliq Westbury Account - 18-09-2025</v>
          </cell>
          <cell r="C30018" t="str">
            <v>CLOSED</v>
          </cell>
          <cell r="D30018" t="str">
            <v>Medium</v>
          </cell>
          <cell r="E30018" t="str">
            <v>netscribes</v>
          </cell>
          <cell r="F30018" t="str">
            <v>netscribes</v>
          </cell>
          <cell r="G30018">
            <v>45981.470138888886</v>
          </cell>
          <cell r="H30018">
            <v>46022.556944444441</v>
          </cell>
        </row>
        <row r="30019">
          <cell r="A30019" t="str">
            <v>UCW-22494</v>
          </cell>
          <cell r="B30019" t="str">
            <v>Beauty - Adhoc - 125928 - Lotus - 1 sku - 20th Nov</v>
          </cell>
          <cell r="C30019" t="str">
            <v>CLOSED</v>
          </cell>
          <cell r="D30019" t="str">
            <v>Medium</v>
          </cell>
          <cell r="E30019" t="str">
            <v>netscribes</v>
          </cell>
          <cell r="F30019" t="str">
            <v>Simi Raichel Zachariah</v>
          </cell>
          <cell r="G30019">
            <v>45981.469444444447</v>
          </cell>
          <cell r="H30019">
            <v>45985.454861111109</v>
          </cell>
        </row>
        <row r="30020">
          <cell r="A30020" t="str">
            <v>UCW-22490</v>
          </cell>
          <cell r="B30020" t="str">
            <v>Hoversoul Listing  - Grace Lifestyle 18 Nov 2025 Men Shoes &amp; Slides</v>
          </cell>
          <cell r="C30020" t="str">
            <v>CLOSED</v>
          </cell>
          <cell r="D30020" t="str">
            <v>Medium</v>
          </cell>
          <cell r="E30020" t="str">
            <v>netscribes</v>
          </cell>
          <cell r="F30020" t="str">
            <v>Mohd Tahir Shaikh</v>
          </cell>
          <cell r="G30020">
            <v>45981.443749999999</v>
          </cell>
          <cell r="H30020">
            <v>45992.506944444445</v>
          </cell>
        </row>
        <row r="30021">
          <cell r="A30021" t="str">
            <v>UCW-22479</v>
          </cell>
          <cell r="B30021" t="str">
            <v>CLONE - Beauty - 129410 - E2E - Mahina - 126 SKUS - 19 Nov</v>
          </cell>
          <cell r="C30021" t="str">
            <v>CLOSED</v>
          </cell>
          <cell r="D30021" t="str">
            <v>Medium</v>
          </cell>
          <cell r="E30021" t="str">
            <v>netscribes</v>
          </cell>
          <cell r="F30021" t="str">
            <v>Shraddha Dighe</v>
          </cell>
          <cell r="G30021">
            <v>45980.738888888889</v>
          </cell>
          <cell r="H30021">
            <v>45983.513888888891</v>
          </cell>
        </row>
        <row r="30022">
          <cell r="A30022" t="str">
            <v>UCW-22478</v>
          </cell>
          <cell r="B30022" t="str">
            <v>Beauty - 125928 - Title update - Schwarzkopf Professional - 6 skus - 19 Nov</v>
          </cell>
          <cell r="C30022" t="str">
            <v>CLOSED</v>
          </cell>
          <cell r="D30022" t="str">
            <v>Highest</v>
          </cell>
          <cell r="E30022" t="str">
            <v>netscribes</v>
          </cell>
          <cell r="F30022" t="str">
            <v>Shraddha Dighe</v>
          </cell>
          <cell r="G30022">
            <v>45980.731944444444</v>
          </cell>
          <cell r="H30022">
            <v>45985.455555555556</v>
          </cell>
        </row>
        <row r="30023">
          <cell r="A30023" t="str">
            <v>UCW-22474</v>
          </cell>
          <cell r="B30023" t="str">
            <v>Enamor Thermal Listing 45 SKu</v>
          </cell>
          <cell r="C30023" t="str">
            <v>CLOSED</v>
          </cell>
          <cell r="D30023" t="str">
            <v>Medium</v>
          </cell>
          <cell r="E30023" t="str">
            <v>netscribes</v>
          </cell>
          <cell r="F30023" t="str">
            <v>Mohd Tahir Shaikh</v>
          </cell>
          <cell r="G30023">
            <v>45980.707638888889</v>
          </cell>
          <cell r="H30023">
            <v>45983.647222222222</v>
          </cell>
        </row>
        <row r="30024">
          <cell r="A30024" t="str">
            <v>UCW-22473</v>
          </cell>
          <cell r="B30024" t="str">
            <v>Beauty - E2E -100001 - Studiowest - 19 skus - 19th Nov</v>
          </cell>
          <cell r="C30024" t="str">
            <v>CLOSED</v>
          </cell>
          <cell r="D30024" t="str">
            <v>Medium</v>
          </cell>
          <cell r="E30024" t="str">
            <v>netscribes</v>
          </cell>
          <cell r="F30024" t="str">
            <v>Simi Raichel Zachariah</v>
          </cell>
          <cell r="G30024">
            <v>45980.694444444445</v>
          </cell>
          <cell r="H30024">
            <v>45983.509027777778</v>
          </cell>
        </row>
        <row r="30025">
          <cell r="A30025" t="str">
            <v>UCW-22470</v>
          </cell>
          <cell r="B30025" t="str">
            <v>Clone - Puma New Listing Sheet 04-11-2025</v>
          </cell>
          <cell r="C30025" t="str">
            <v>CLOSED</v>
          </cell>
          <cell r="D30025" t="str">
            <v>Medium</v>
          </cell>
          <cell r="E30025" t="str">
            <v>netscribes</v>
          </cell>
          <cell r="F30025" t="str">
            <v>netscribes</v>
          </cell>
          <cell r="G30025">
            <v>45980.670138888891</v>
          </cell>
          <cell r="H30025">
            <v>45985.499305555553</v>
          </cell>
        </row>
        <row r="30026">
          <cell r="A30026" t="str">
            <v>UCW-22468</v>
          </cell>
          <cell r="B30026" t="str">
            <v>Beauty - 125928 - Image update - Osis - 14 SKUS - 19 Nov</v>
          </cell>
          <cell r="C30026" t="str">
            <v>CLOSED</v>
          </cell>
          <cell r="D30026" t="str">
            <v>Medium</v>
          </cell>
          <cell r="E30026" t="str">
            <v>netscribes</v>
          </cell>
          <cell r="F30026" t="str">
            <v>Shraddha Dighe</v>
          </cell>
          <cell r="G30026">
            <v>45980.65625</v>
          </cell>
          <cell r="H30026">
            <v>45982.504861111112</v>
          </cell>
        </row>
        <row r="30027">
          <cell r="A30027" t="str">
            <v>UCW-22467</v>
          </cell>
          <cell r="B30027" t="str">
            <v>Men's Apparel 12-11-2025</v>
          </cell>
          <cell r="C30027" t="str">
            <v>CLOSED</v>
          </cell>
          <cell r="D30027" t="str">
            <v>Medium</v>
          </cell>
          <cell r="E30027" t="str">
            <v>netscribes</v>
          </cell>
          <cell r="F30027" t="str">
            <v>netscribes</v>
          </cell>
          <cell r="G30027">
            <v>45980.654861111114</v>
          </cell>
          <cell r="H30027">
            <v>45983.664583333331</v>
          </cell>
        </row>
        <row r="30028">
          <cell r="A30028" t="str">
            <v>UCW-22464</v>
          </cell>
          <cell r="B30028" t="str">
            <v>LIBAS X TATACLIQ NEW CATALOGUE 18-11-2025</v>
          </cell>
          <cell r="C30028" t="str">
            <v>CLOSED</v>
          </cell>
          <cell r="D30028" t="str">
            <v>Medium</v>
          </cell>
          <cell r="E30028" t="str">
            <v>netscribes</v>
          </cell>
          <cell r="F30028" t="str">
            <v>Mohd Tahir Shaikh</v>
          </cell>
          <cell r="G30028">
            <v>45980.615972222222</v>
          </cell>
          <cell r="H30028">
            <v>46028.59097222222</v>
          </cell>
        </row>
        <row r="30029">
          <cell r="A30029" t="str">
            <v>UCW-22463</v>
          </cell>
          <cell r="B30029" t="str">
            <v>TC AW25 - Biba Women - 15-11-25</v>
          </cell>
          <cell r="C30029" t="str">
            <v>CLOSED</v>
          </cell>
          <cell r="D30029" t="str">
            <v>Medium</v>
          </cell>
          <cell r="E30029" t="str">
            <v>netscribes</v>
          </cell>
          <cell r="F30029" t="str">
            <v>Mohd Tahir Shaikh</v>
          </cell>
          <cell r="G30029">
            <v>45980.611805555556</v>
          </cell>
          <cell r="H30029">
            <v>45982.615277777775</v>
          </cell>
        </row>
        <row r="30030">
          <cell r="A30030" t="str">
            <v>UCW-22462</v>
          </cell>
          <cell r="B30030" t="str">
            <v>Beauty - Adhoc - 125928- Clinique - 5skus - 19th Nov</v>
          </cell>
          <cell r="C30030" t="str">
            <v>CLOSED</v>
          </cell>
          <cell r="D30030" t="str">
            <v>Medium</v>
          </cell>
          <cell r="E30030" t="str">
            <v>netscribes</v>
          </cell>
          <cell r="F30030" t="str">
            <v>Simi Raichel Zachariah</v>
          </cell>
          <cell r="G30030">
            <v>45980.606944444444</v>
          </cell>
          <cell r="H30030">
            <v>45985.777083333334</v>
          </cell>
        </row>
        <row r="30031">
          <cell r="A30031" t="str">
            <v>UCW-22457</v>
          </cell>
          <cell r="B30031" t="str">
            <v>ALDO FW25 Footwear Catalog Submission (TC&amp;TCL) - 19.11.2025</v>
          </cell>
          <cell r="C30031" t="str">
            <v>CLOSED</v>
          </cell>
          <cell r="D30031" t="str">
            <v>Medium</v>
          </cell>
          <cell r="E30031" t="str">
            <v>Chirag Dubal</v>
          </cell>
          <cell r="F30031" t="str">
            <v>Reagan D’souza</v>
          </cell>
          <cell r="G30031">
            <v>45980.56527777778</v>
          </cell>
          <cell r="H30031">
            <v>45982.62222222222</v>
          </cell>
        </row>
        <row r="30032">
          <cell r="A30032" t="str">
            <v>UCW-22452</v>
          </cell>
          <cell r="B30032" t="str">
            <v>Video uploading for few skus</v>
          </cell>
          <cell r="C30032" t="str">
            <v>CLOSED</v>
          </cell>
          <cell r="D30032" t="str">
            <v>Medium</v>
          </cell>
          <cell r="E30032" t="str">
            <v>netscribes</v>
          </cell>
          <cell r="F30032" t="str">
            <v>Mohd Tahir Shaikh</v>
          </cell>
          <cell r="G30032">
            <v>45980.518055555556</v>
          </cell>
          <cell r="H30032">
            <v>45981.529166666667</v>
          </cell>
        </row>
        <row r="30033">
          <cell r="A30033" t="str">
            <v>UCW-22446</v>
          </cell>
          <cell r="B30033" t="str">
            <v xml:space="preserve">BEauty - GWP - 125928 - The Face Shop - 1 sku - 19th Nov </v>
          </cell>
          <cell r="C30033" t="str">
            <v>CLOSED</v>
          </cell>
          <cell r="D30033" t="str">
            <v>Medium</v>
          </cell>
          <cell r="E30033" t="str">
            <v>netscribes</v>
          </cell>
          <cell r="F30033" t="str">
            <v>Simi Raichel Zachariah</v>
          </cell>
          <cell r="G30033">
            <v>45980.495833333334</v>
          </cell>
          <cell r="H30033">
            <v>45981.463888888888</v>
          </cell>
        </row>
        <row r="30034">
          <cell r="A30034" t="str">
            <v>UCW-22408</v>
          </cell>
          <cell r="B30034" t="str">
            <v>Clone - Clone - Asian footwear listing 24 OCT 2025</v>
          </cell>
          <cell r="C30034" t="str">
            <v>CLOSED</v>
          </cell>
          <cell r="D30034" t="str">
            <v>Medium</v>
          </cell>
          <cell r="E30034" t="str">
            <v>netscribes</v>
          </cell>
          <cell r="F30034" t="str">
            <v>netscribes</v>
          </cell>
          <cell r="G30034">
            <v>45979.692361111112</v>
          </cell>
          <cell r="H30034">
            <v>45987.568749999999</v>
          </cell>
        </row>
        <row r="30035">
          <cell r="A30035" t="str">
            <v>UCW-22405</v>
          </cell>
          <cell r="B30035" t="str">
            <v>BEauty - 125928 -Adhoc - Clinique - 2 skus - 18th Nov</v>
          </cell>
          <cell r="C30035" t="str">
            <v>CLOSED</v>
          </cell>
          <cell r="D30035" t="str">
            <v>Medium</v>
          </cell>
          <cell r="E30035" t="str">
            <v>netscribes</v>
          </cell>
          <cell r="F30035" t="str">
            <v>Simi Raichel Zachariah</v>
          </cell>
          <cell r="G30035">
            <v>45979.680555555555</v>
          </cell>
          <cell r="H30035">
            <v>45981.752083333333</v>
          </cell>
        </row>
        <row r="30036">
          <cell r="A30036" t="str">
            <v>UCW-22403</v>
          </cell>
          <cell r="B30036" t="str">
            <v>CLONE - Beauty - E2E - 125928 - Skinn 24Seven ombre &amp; Sacrlet - 2 skus - 11th Nov</v>
          </cell>
          <cell r="C30036" t="str">
            <v>CLOSED Due to Inactive/Insufficient Information</v>
          </cell>
          <cell r="D30036" t="str">
            <v>Medium</v>
          </cell>
          <cell r="E30036" t="str">
            <v>netscribes</v>
          </cell>
          <cell r="F30036" t="str">
            <v>Simi Raichel Zachariah</v>
          </cell>
          <cell r="G30036">
            <v>45979.657638888886</v>
          </cell>
          <cell r="H30036">
            <v>46102.65347222222</v>
          </cell>
        </row>
        <row r="30037">
          <cell r="A30037" t="str">
            <v>UCW-22401</v>
          </cell>
          <cell r="B30037" t="str">
            <v>Clone - New Balance Apparels Listing 04th Nov 25 (Seller code: 126934)</v>
          </cell>
          <cell r="C30037" t="str">
            <v>CLOSED</v>
          </cell>
          <cell r="D30037" t="str">
            <v>Medium</v>
          </cell>
          <cell r="E30037" t="str">
            <v>netscribes</v>
          </cell>
          <cell r="F30037" t="str">
            <v>netscribes</v>
          </cell>
          <cell r="G30037">
            <v>45979.613194444442</v>
          </cell>
          <cell r="H30037">
            <v>45987.567361111112</v>
          </cell>
        </row>
        <row r="30038">
          <cell r="A30038" t="str">
            <v>UCW-22399</v>
          </cell>
          <cell r="B30038" t="str">
            <v>Beauty - E2E - 125928 - Creed - 2 skus - 18th Nov</v>
          </cell>
          <cell r="C30038" t="str">
            <v>CLOSED</v>
          </cell>
          <cell r="D30038" t="str">
            <v>Medium</v>
          </cell>
          <cell r="E30038" t="str">
            <v>netscribes</v>
          </cell>
          <cell r="F30038" t="str">
            <v>Simi Raichel Zachariah</v>
          </cell>
          <cell r="G30038">
            <v>45979.611805555556</v>
          </cell>
          <cell r="H30038">
            <v>45981.415972222225</v>
          </cell>
        </row>
        <row r="30039">
          <cell r="A30039" t="str">
            <v>UCW-22398</v>
          </cell>
          <cell r="B30039" t="str">
            <v>Clone - SPARQ New Catalog 593 Styles</v>
          </cell>
          <cell r="C30039" t="str">
            <v>CLOSED</v>
          </cell>
          <cell r="D30039" t="str">
            <v>Medium</v>
          </cell>
          <cell r="E30039" t="str">
            <v>netscribes</v>
          </cell>
          <cell r="F30039" t="str">
            <v>netscribes</v>
          </cell>
          <cell r="G30039">
            <v>45979.605555555558</v>
          </cell>
          <cell r="H30039">
            <v>45991.831944444442</v>
          </cell>
        </row>
        <row r="30040">
          <cell r="A30040" t="str">
            <v>UCW-22397</v>
          </cell>
          <cell r="B30040" t="str">
            <v>Beauty - 126890 - E2E - Statsia Street - 12 SKU - 18 Nov</v>
          </cell>
          <cell r="C30040" t="str">
            <v>CLOSED</v>
          </cell>
          <cell r="D30040" t="str">
            <v>Medium</v>
          </cell>
          <cell r="E30040" t="str">
            <v>netscribes</v>
          </cell>
          <cell r="F30040" t="str">
            <v>Shraddha Dighe</v>
          </cell>
          <cell r="G30040">
            <v>45979.604861111111</v>
          </cell>
          <cell r="H30040">
            <v>45982.448611111111</v>
          </cell>
        </row>
        <row r="30041">
          <cell r="A30041" t="str">
            <v>UCW-22385</v>
          </cell>
          <cell r="B30041" t="str">
            <v>CLONE - Beauty - 128634 - Image update - DeBelle - 10 SKUS - 11 NOV</v>
          </cell>
          <cell r="C30041" t="str">
            <v>CLOSED</v>
          </cell>
          <cell r="D30041" t="str">
            <v>High</v>
          </cell>
          <cell r="E30041" t="str">
            <v>netscribes</v>
          </cell>
          <cell r="F30041" t="str">
            <v>Simi Raichel Zachariah</v>
          </cell>
          <cell r="G30041">
            <v>45979.54791666667</v>
          </cell>
          <cell r="H30041">
            <v>45981.67083333333</v>
          </cell>
        </row>
        <row r="30042">
          <cell r="A30042" t="str">
            <v>UCW-22384</v>
          </cell>
          <cell r="B30042" t="str">
            <v>Beauty - E2E - 126349 - Ahmed Al Maghribi.- 82 skus - 18th Nov</v>
          </cell>
          <cell r="C30042" t="str">
            <v>CLOSED</v>
          </cell>
          <cell r="D30042" t="str">
            <v>Medium</v>
          </cell>
          <cell r="E30042" t="str">
            <v>netscribes</v>
          </cell>
          <cell r="F30042" t="str">
            <v>Simi Raichel Zachariah</v>
          </cell>
          <cell r="G30042">
            <v>45979.544444444444</v>
          </cell>
          <cell r="H30042">
            <v>45989.445833333331</v>
          </cell>
        </row>
        <row r="30043">
          <cell r="A30043" t="str">
            <v>UCW-22380</v>
          </cell>
          <cell r="B30043" t="str">
            <v>HO25: TC A+ Content</v>
          </cell>
          <cell r="C30043" t="str">
            <v>CLOSED</v>
          </cell>
          <cell r="D30043" t="str">
            <v>Medium</v>
          </cell>
          <cell r="E30043" t="str">
            <v>netscribes</v>
          </cell>
          <cell r="F30043" t="str">
            <v>Mohd Tahir Shaikh</v>
          </cell>
          <cell r="G30043">
            <v>45979.532638888886</v>
          </cell>
          <cell r="H30043">
            <v>46044.519444444442</v>
          </cell>
        </row>
        <row r="30044">
          <cell r="A30044" t="str">
            <v>UCW-22377</v>
          </cell>
          <cell r="B30044" t="str">
            <v>Beauty - E2E - 125928 - Banana Republic  - 6 skus -18th Nov</v>
          </cell>
          <cell r="C30044" t="str">
            <v>CLOSED</v>
          </cell>
          <cell r="D30044" t="str">
            <v>Medium</v>
          </cell>
          <cell r="E30044" t="str">
            <v>netscribes</v>
          </cell>
          <cell r="F30044" t="str">
            <v>Simi Raichel Zachariah</v>
          </cell>
          <cell r="G30044">
            <v>45979.519444444442</v>
          </cell>
          <cell r="H30044">
            <v>45986.427777777775</v>
          </cell>
        </row>
        <row r="30045">
          <cell r="A30045" t="str">
            <v>UCW-22375</v>
          </cell>
          <cell r="B30045" t="str">
            <v>Beauty - 126397 - Image update - Renee - 8 SKUS - 18 Nov</v>
          </cell>
          <cell r="C30045" t="str">
            <v>CLOSED</v>
          </cell>
          <cell r="D30045" t="str">
            <v>Highest</v>
          </cell>
          <cell r="E30045" t="str">
            <v>netscribes</v>
          </cell>
          <cell r="F30045" t="str">
            <v>Shraddha Dighe</v>
          </cell>
          <cell r="G30045">
            <v>45979.511111111111</v>
          </cell>
          <cell r="H30045">
            <v>45988.824305555558</v>
          </cell>
        </row>
        <row r="30046">
          <cell r="A30046" t="str">
            <v>UCW-22374</v>
          </cell>
          <cell r="B30046" t="str">
            <v>Beauty - E2E - 127939 - Hermes - 9 skus - 18th Nov</v>
          </cell>
          <cell r="C30046" t="str">
            <v>CLOSED</v>
          </cell>
          <cell r="D30046" t="str">
            <v>Medium</v>
          </cell>
          <cell r="E30046" t="str">
            <v>netscribes</v>
          </cell>
          <cell r="F30046" t="str">
            <v>Simi Raichel Zachariah</v>
          </cell>
          <cell r="G30046">
            <v>45979.506249999999</v>
          </cell>
          <cell r="H30046">
            <v>45981.421527777777</v>
          </cell>
        </row>
        <row r="30047">
          <cell r="A30047" t="str">
            <v>UCW-22372</v>
          </cell>
          <cell r="B30047" t="str">
            <v>Clone - Clone - Decathlon &lt;&gt; Tata Cliq AW'25 Cataloging - Phase 2</v>
          </cell>
          <cell r="C30047" t="str">
            <v>CLOSED</v>
          </cell>
          <cell r="D30047" t="str">
            <v>Medium</v>
          </cell>
          <cell r="E30047" t="str">
            <v>netscribes</v>
          </cell>
          <cell r="F30047" t="str">
            <v>netscribes</v>
          </cell>
          <cell r="G30047">
            <v>45979.490972222222</v>
          </cell>
          <cell r="H30047">
            <v>45993.480555555558</v>
          </cell>
        </row>
        <row r="30048">
          <cell r="A30048" t="str">
            <v>UCW-22370</v>
          </cell>
          <cell r="B30048" t="str">
            <v>BEauty - E2E - 125928 - Puig - 8 skus - 18th Nov</v>
          </cell>
          <cell r="C30048" t="str">
            <v>CLOSED</v>
          </cell>
          <cell r="D30048" t="str">
            <v>Medium</v>
          </cell>
          <cell r="E30048" t="str">
            <v>netscribes</v>
          </cell>
          <cell r="F30048" t="str">
            <v>Simi Raichel Zachariah</v>
          </cell>
          <cell r="G30048">
            <v>45979.470138888886</v>
          </cell>
          <cell r="H30048">
            <v>45981.793749999997</v>
          </cell>
        </row>
        <row r="30049">
          <cell r="A30049" t="str">
            <v>UCW-22369</v>
          </cell>
          <cell r="B30049" t="str">
            <v>BEauty - Adhoc - 126387 - Unscripted Dubai - 2 skus - 18th Nov</v>
          </cell>
          <cell r="C30049" t="str">
            <v>CLOSED</v>
          </cell>
          <cell r="D30049" t="str">
            <v>Medium</v>
          </cell>
          <cell r="E30049" t="str">
            <v>netscribes</v>
          </cell>
          <cell r="F30049" t="str">
            <v>Simi Raichel Zachariah</v>
          </cell>
          <cell r="G30049">
            <v>45979.465277777781</v>
          </cell>
          <cell r="H30049">
            <v>45980.509027777778</v>
          </cell>
        </row>
        <row r="30050">
          <cell r="A30050" t="str">
            <v>UCW-22368</v>
          </cell>
          <cell r="B30050" t="str">
            <v>BEauty - E2E - 127939 - Police To Be Hyperverse - 4 skus - 18th Nov</v>
          </cell>
          <cell r="C30050" t="str">
            <v>CLOSED</v>
          </cell>
          <cell r="D30050" t="str">
            <v>Medium</v>
          </cell>
          <cell r="E30050" t="str">
            <v>netscribes</v>
          </cell>
          <cell r="F30050" t="str">
            <v>Simi Raichel Zachariah</v>
          </cell>
          <cell r="G30050">
            <v>45979.461111111108</v>
          </cell>
          <cell r="H30050">
            <v>45981.426388888889</v>
          </cell>
        </row>
        <row r="30051">
          <cell r="A30051" t="str">
            <v>UCW-22365</v>
          </cell>
          <cell r="B30051" t="str">
            <v>CLONE - Product Listing on Tata Luxury - SKIP HOP</v>
          </cell>
          <cell r="C30051" t="str">
            <v>CLOSED</v>
          </cell>
          <cell r="D30051" t="str">
            <v>Medium</v>
          </cell>
          <cell r="E30051" t="str">
            <v>Jaibharathi Jagannathan</v>
          </cell>
          <cell r="F30051" t="str">
            <v>Shloka Chakre</v>
          </cell>
          <cell r="G30051">
            <v>45979.37777777778</v>
          </cell>
          <cell r="H30051">
            <v>45986.689583333333</v>
          </cell>
        </row>
        <row r="30052">
          <cell r="A30052" t="str">
            <v>UCW-22363</v>
          </cell>
          <cell r="B30052" t="str">
            <v>CLONE - Nipura(seller id :129055) Product listings data.</v>
          </cell>
          <cell r="C30052" t="str">
            <v>CLOSED Due to Inactive/Insufficient Information</v>
          </cell>
          <cell r="D30052" t="str">
            <v>Medium</v>
          </cell>
          <cell r="E30052" t="str">
            <v>netscribes</v>
          </cell>
          <cell r="F30052" t="str">
            <v>Mohd Tahir Shaikh</v>
          </cell>
          <cell r="G30052">
            <v>45979.023611111108</v>
          </cell>
          <cell r="H30052">
            <v>45989.506944444445</v>
          </cell>
        </row>
        <row r="30053">
          <cell r="A30053" t="str">
            <v>UCW-22344</v>
          </cell>
          <cell r="B30053" t="str">
            <v>BEauty - E2E - 126387 - Nabeel - 26 skus - 17th Nov</v>
          </cell>
          <cell r="C30053" t="str">
            <v>CLOSED</v>
          </cell>
          <cell r="D30053" t="str">
            <v>Medium</v>
          </cell>
          <cell r="E30053" t="str">
            <v>netscribes</v>
          </cell>
          <cell r="F30053" t="str">
            <v>Simi Raichel Zachariah</v>
          </cell>
          <cell r="G30053">
            <v>45978.76458333333</v>
          </cell>
          <cell r="H30053">
            <v>45982.44027777778</v>
          </cell>
        </row>
        <row r="30054">
          <cell r="A30054" t="str">
            <v>UCW-22340</v>
          </cell>
          <cell r="B30054" t="str">
            <v>Nike Add now Catalogue dated 28th Oct2025 ( Seller account: 129408, 129415 and 129417 )</v>
          </cell>
          <cell r="C30054" t="str">
            <v>CLOSED</v>
          </cell>
          <cell r="D30054" t="str">
            <v>Medium</v>
          </cell>
          <cell r="E30054" t="str">
            <v>netscribes</v>
          </cell>
          <cell r="F30054" t="str">
            <v>netscribes</v>
          </cell>
          <cell r="G30054">
            <v>45978.746527777781</v>
          </cell>
          <cell r="H30054">
            <v>45981.875694444447</v>
          </cell>
        </row>
        <row r="30055">
          <cell r="A30055" t="str">
            <v>UCW-22339</v>
          </cell>
          <cell r="B30055" t="str">
            <v>Beauty - 129402 - E2E - Fashion color - 13 SKUS - 17 Nov</v>
          </cell>
          <cell r="C30055" t="str">
            <v>CLOSED</v>
          </cell>
          <cell r="D30055" t="str">
            <v>Medium</v>
          </cell>
          <cell r="E30055" t="str">
            <v>netscribes</v>
          </cell>
          <cell r="F30055" t="str">
            <v>Shraddha Dighe</v>
          </cell>
          <cell r="G30055">
            <v>45978.742361111108</v>
          </cell>
          <cell r="H30055">
            <v>45982.431944444441</v>
          </cell>
        </row>
        <row r="30056">
          <cell r="A30056" t="str">
            <v>UCW-22334</v>
          </cell>
          <cell r="B30056" t="str">
            <v>Beauty - 125928 - Image update - O3+ - 8 SKUS - 17 Nov</v>
          </cell>
          <cell r="C30056" t="str">
            <v>CLOSED</v>
          </cell>
          <cell r="D30056" t="str">
            <v>Medium</v>
          </cell>
          <cell r="E30056" t="str">
            <v>netscribes</v>
          </cell>
          <cell r="F30056" t="str">
            <v>Shraddha Dighe</v>
          </cell>
          <cell r="G30056">
            <v>45978.730555555558</v>
          </cell>
          <cell r="H30056">
            <v>45981.543749999997</v>
          </cell>
        </row>
        <row r="30057">
          <cell r="A30057" t="str">
            <v>UCW-22330</v>
          </cell>
          <cell r="B30057" t="str">
            <v>CLONE - Product Listing on Tata Luxury - SKIP HOP</v>
          </cell>
          <cell r="C30057" t="str">
            <v>CLOSED Due to Inactive/Insufficient Information</v>
          </cell>
          <cell r="D30057" t="str">
            <v>Medium</v>
          </cell>
          <cell r="E30057" t="str">
            <v>Jaibharathi Jagannathan</v>
          </cell>
          <cell r="F30057" t="str">
            <v>Reagan D’souza</v>
          </cell>
          <cell r="G30057">
            <v>45978.717361111114</v>
          </cell>
          <cell r="H30057">
            <v>45979.438194444447</v>
          </cell>
        </row>
        <row r="30058">
          <cell r="A30058" t="str">
            <v>UCW-22310</v>
          </cell>
          <cell r="B30058" t="str">
            <v>Beauty - 128628 - E2E - Foxtale - 1 SKU - 17 Nov</v>
          </cell>
          <cell r="C30058" t="str">
            <v>CLOSED</v>
          </cell>
          <cell r="D30058" t="str">
            <v>Medium</v>
          </cell>
          <cell r="E30058" t="str">
            <v>netscribes</v>
          </cell>
          <cell r="F30058" t="str">
            <v>Shraddha Dighe</v>
          </cell>
          <cell r="G30058">
            <v>45978.657638888886</v>
          </cell>
          <cell r="H30058">
            <v>45983.498611111114</v>
          </cell>
        </row>
        <row r="30059">
          <cell r="A30059" t="str">
            <v>UCW-22308</v>
          </cell>
          <cell r="B30059" t="str">
            <v>Beauty - E2E - 125928 - Azzaro  &amp; Maison Margiela - 7 skus - 17th Nov</v>
          </cell>
          <cell r="C30059" t="str">
            <v>CLOSED</v>
          </cell>
          <cell r="D30059" t="str">
            <v>Medium</v>
          </cell>
          <cell r="E30059" t="str">
            <v>netscribes</v>
          </cell>
          <cell r="F30059" t="str">
            <v>Simi Raichel Zachariah</v>
          </cell>
          <cell r="G30059">
            <v>45978.647916666669</v>
          </cell>
          <cell r="H30059">
            <v>45981.412499999999</v>
          </cell>
        </row>
        <row r="30060">
          <cell r="A30060" t="str">
            <v>UCW-22306</v>
          </cell>
          <cell r="B30060" t="str">
            <v>Beauty - 125928 - Image update - 3 SKUS - Neutrogena - 17 Nov</v>
          </cell>
          <cell r="C30060" t="str">
            <v>CLOSED</v>
          </cell>
          <cell r="D30060" t="str">
            <v>Highest</v>
          </cell>
          <cell r="E30060" t="str">
            <v>netscribes</v>
          </cell>
          <cell r="F30060" t="str">
            <v>Shraddha Dighe</v>
          </cell>
          <cell r="G30060">
            <v>45978.643750000003</v>
          </cell>
          <cell r="H30060">
            <v>45979.498611111114</v>
          </cell>
        </row>
        <row r="30061">
          <cell r="A30061" t="str">
            <v>UCW-22305</v>
          </cell>
          <cell r="B30061" t="str">
            <v>CLONE - Beauty - 127367 - E2E - Kiro - 6 SKUS - 7 Nov</v>
          </cell>
          <cell r="C30061" t="str">
            <v>CLOSED</v>
          </cell>
          <cell r="D30061" t="str">
            <v>Medium</v>
          </cell>
          <cell r="E30061" t="str">
            <v>netscribes</v>
          </cell>
          <cell r="F30061" t="str">
            <v>Simi Raichel Zachariah</v>
          </cell>
          <cell r="G30061">
            <v>45978.623611111114</v>
          </cell>
          <cell r="H30061">
            <v>45981.801388888889</v>
          </cell>
        </row>
        <row r="30062">
          <cell r="A30062" t="str">
            <v>UCW-22300</v>
          </cell>
          <cell r="B30062" t="str">
            <v>CLONE - FW: Request to New List on Tatacliq _San Frissco</v>
          </cell>
          <cell r="C30062" t="str">
            <v>CLOSED</v>
          </cell>
          <cell r="D30062" t="str">
            <v>Medium</v>
          </cell>
          <cell r="E30062" t="str">
            <v>netscribes</v>
          </cell>
          <cell r="F30062" t="str">
            <v>Mohd Tahir Shaikh</v>
          </cell>
          <cell r="G30062">
            <v>45978.6</v>
          </cell>
          <cell r="H30062">
            <v>45991.822222222225</v>
          </cell>
        </row>
        <row r="30063">
          <cell r="A30063" t="str">
            <v>UCW-22296</v>
          </cell>
          <cell r="B30063" t="str">
            <v>Size Addition Catalogue</v>
          </cell>
          <cell r="C30063" t="str">
            <v>CLOSED</v>
          </cell>
          <cell r="D30063" t="str">
            <v>Medium</v>
          </cell>
          <cell r="E30063" t="str">
            <v>netscribes</v>
          </cell>
          <cell r="F30063" t="str">
            <v>Mohd Tahir Shaikh</v>
          </cell>
          <cell r="G30063">
            <v>45978.546527777777</v>
          </cell>
          <cell r="H30063">
            <v>45988.595138888886</v>
          </cell>
        </row>
        <row r="30064">
          <cell r="A30064" t="str">
            <v>UCW-22295</v>
          </cell>
          <cell r="B30064" t="str">
            <v>CLONE - Tata CLIQ(Fashion+Luxury) |adidas DTC| Apparel Attributes for Listing_30-10-25</v>
          </cell>
          <cell r="C30064" t="str">
            <v>CLOSED</v>
          </cell>
          <cell r="D30064" t="str">
            <v>Medium</v>
          </cell>
          <cell r="E30064" t="str">
            <v>netscribes</v>
          </cell>
          <cell r="F30064" t="str">
            <v>Mohd Tahir Shaikh</v>
          </cell>
          <cell r="G30064">
            <v>45978.542361111111</v>
          </cell>
          <cell r="H30064">
            <v>45985.724305555559</v>
          </cell>
        </row>
        <row r="30065">
          <cell r="A30065" t="str">
            <v>UCW-22294</v>
          </cell>
          <cell r="B30065" t="str">
            <v>Puma New Listings Sheet 14-11-2025</v>
          </cell>
          <cell r="C30065" t="str">
            <v>CLOSED</v>
          </cell>
          <cell r="D30065" t="str">
            <v>Medium</v>
          </cell>
          <cell r="E30065" t="str">
            <v>netscribes</v>
          </cell>
          <cell r="F30065" t="str">
            <v>Mohd Tahir Shaikh</v>
          </cell>
          <cell r="G30065">
            <v>45978.540277777778</v>
          </cell>
          <cell r="H30065">
            <v>45986.772222222222</v>
          </cell>
        </row>
        <row r="30066">
          <cell r="A30066" t="str">
            <v>UCW-22291</v>
          </cell>
          <cell r="B30066" t="str">
            <v>Tatacliq Women Ethnic Wear Template | 12th Nov'2025</v>
          </cell>
          <cell r="C30066" t="str">
            <v>CLOSED</v>
          </cell>
          <cell r="D30066" t="str">
            <v>Medium</v>
          </cell>
          <cell r="E30066" t="str">
            <v>netscribes</v>
          </cell>
          <cell r="F30066" t="str">
            <v>Mohd Tahir Shaikh</v>
          </cell>
          <cell r="G30066">
            <v>45978.521527777775</v>
          </cell>
          <cell r="H30066">
            <v>45980.625</v>
          </cell>
        </row>
        <row r="30067">
          <cell r="A30067" t="str">
            <v>UCW-22289</v>
          </cell>
          <cell r="B30067" t="str">
            <v>Beauty - 127939 - GWP - L'Occitane - 16 SKUs - 17 Nov</v>
          </cell>
          <cell r="C30067" t="str">
            <v>CLOSED</v>
          </cell>
          <cell r="D30067" t="str">
            <v>Highest</v>
          </cell>
          <cell r="E30067" t="str">
            <v>netscribes</v>
          </cell>
          <cell r="F30067" t="str">
            <v>Shraddha Dighe</v>
          </cell>
          <cell r="G30067">
            <v>45978.511111111111</v>
          </cell>
          <cell r="H30067">
            <v>45980.418055555558</v>
          </cell>
        </row>
        <row r="30068">
          <cell r="A30068" t="str">
            <v>UCW-22288</v>
          </cell>
          <cell r="B30068" t="str">
            <v>Beauty - 127939 - E2E - L'Occitane - 1 SKU - 17 SKU</v>
          </cell>
          <cell r="C30068" t="str">
            <v>CLOSED</v>
          </cell>
          <cell r="D30068" t="str">
            <v>Highest</v>
          </cell>
          <cell r="E30068" t="str">
            <v>netscribes</v>
          </cell>
          <cell r="F30068" t="str">
            <v>Shraddha Dighe</v>
          </cell>
          <cell r="G30068">
            <v>45978.509027777778</v>
          </cell>
          <cell r="H30068">
            <v>45983.48541666667</v>
          </cell>
        </row>
        <row r="30069">
          <cell r="A30069" t="str">
            <v>UCW-22287</v>
          </cell>
          <cell r="B30069" t="str">
            <v xml:space="preserve">Clone - Pediteq – New Brand – Catalogue listing </v>
          </cell>
          <cell r="C30069" t="str">
            <v>CLOSED Due to Inactive/Insufficient Information</v>
          </cell>
          <cell r="D30069" t="str">
            <v>Medium</v>
          </cell>
          <cell r="E30069" t="str">
            <v>netscribes</v>
          </cell>
          <cell r="F30069" t="str">
            <v>netscribes</v>
          </cell>
          <cell r="G30069">
            <v>45978.450694444444</v>
          </cell>
          <cell r="H30069">
            <v>46030.746527777781</v>
          </cell>
        </row>
        <row r="30070">
          <cell r="A30070" t="str">
            <v>UCW-22284</v>
          </cell>
          <cell r="B30070" t="str">
            <v>Tata Cliq Lot - Women 100 Styles (Biba)</v>
          </cell>
          <cell r="C30070" t="str">
            <v>CLOSED</v>
          </cell>
          <cell r="D30070" t="str">
            <v>Medium</v>
          </cell>
          <cell r="E30070" t="str">
            <v>netscribes</v>
          </cell>
          <cell r="F30070" t="str">
            <v>Juilee Jadhav</v>
          </cell>
          <cell r="G30070">
            <v>45978.056944444441</v>
          </cell>
          <cell r="H30070">
            <v>46028.704861111109</v>
          </cell>
        </row>
        <row r="30071">
          <cell r="A30071" t="str">
            <v>UCW-22281</v>
          </cell>
          <cell r="B30071" t="str">
            <v>Tatacliq Men Women Footwear Templates | 13th Nov'2025</v>
          </cell>
          <cell r="C30071" t="str">
            <v>CLOSED</v>
          </cell>
          <cell r="D30071" t="str">
            <v>Medium</v>
          </cell>
          <cell r="E30071" t="str">
            <v>netscribes</v>
          </cell>
          <cell r="F30071" t="str">
            <v>Juilee Jadhav</v>
          </cell>
          <cell r="G30071">
            <v>45978.026388888888</v>
          </cell>
          <cell r="H30071">
            <v>45987.549305555556</v>
          </cell>
        </row>
        <row r="30072">
          <cell r="A30072" t="str">
            <v>UCW-22279</v>
          </cell>
          <cell r="B30072" t="str">
            <v>Tatacliq Footwear-Input-Kids Templates | 13th Nov'25</v>
          </cell>
          <cell r="C30072" t="str">
            <v>CLOSED</v>
          </cell>
          <cell r="D30072" t="str">
            <v>Medium</v>
          </cell>
          <cell r="E30072" t="str">
            <v>netscribes</v>
          </cell>
          <cell r="F30072" t="str">
            <v>Juilee Jadhav</v>
          </cell>
          <cell r="G30072">
            <v>45978.007638888892</v>
          </cell>
          <cell r="H30072">
            <v>45987.535416666666</v>
          </cell>
        </row>
        <row r="30073">
          <cell r="A30073" t="str">
            <v>UCW-22275</v>
          </cell>
          <cell r="B30073" t="str">
            <v>Hoversoul Listing  - Popson Leather Shoes 13 Nov 2025 Men Shoes</v>
          </cell>
          <cell r="C30073" t="str">
            <v>CLOSED</v>
          </cell>
          <cell r="D30073" t="str">
            <v>Medium</v>
          </cell>
          <cell r="E30073" t="str">
            <v>netscribes</v>
          </cell>
          <cell r="F30073" t="str">
            <v>Mohd Tahir Shaikh</v>
          </cell>
          <cell r="G30073">
            <v>45977.980555555558</v>
          </cell>
          <cell r="H30073">
            <v>45986.490277777775</v>
          </cell>
        </row>
        <row r="30074">
          <cell r="A30074" t="str">
            <v>UCW-22274</v>
          </cell>
          <cell r="B30074" t="str">
            <v>CLONE - Brand: Converse | Seller Code: 129357 | TQF FTWR (Women) Catalog</v>
          </cell>
          <cell r="C30074" t="str">
            <v>CLOSED</v>
          </cell>
          <cell r="D30074" t="str">
            <v>Medium</v>
          </cell>
          <cell r="E30074" t="str">
            <v>netscribes</v>
          </cell>
          <cell r="F30074" t="str">
            <v>Mohd Tahir Shaikh</v>
          </cell>
          <cell r="G30074">
            <v>45977.932638888888</v>
          </cell>
          <cell r="H30074">
            <v>45999.448611111111</v>
          </cell>
        </row>
        <row r="30075">
          <cell r="A30075" t="str">
            <v>UCW-22273</v>
          </cell>
          <cell r="B30075" t="str">
            <v>CLONE - Brand: Converse | Seller Code: 129357 | TQF FTWR (Unisex) Catalog</v>
          </cell>
          <cell r="C30075" t="str">
            <v>CLOSED</v>
          </cell>
          <cell r="D30075" t="str">
            <v>Medium</v>
          </cell>
          <cell r="E30075" t="str">
            <v>netscribes</v>
          </cell>
          <cell r="F30075" t="str">
            <v>Mohd Tahir Shaikh</v>
          </cell>
          <cell r="G30075">
            <v>45977.929166666669</v>
          </cell>
          <cell r="H30075">
            <v>45999.443749999999</v>
          </cell>
        </row>
        <row r="30076">
          <cell r="A30076" t="str">
            <v>UCW-22252</v>
          </cell>
          <cell r="B30076" t="str">
            <v>Fila Apparels Listing-SS25</v>
          </cell>
          <cell r="C30076" t="str">
            <v>CLOSED</v>
          </cell>
          <cell r="D30076" t="str">
            <v>Medium</v>
          </cell>
          <cell r="E30076" t="str">
            <v>netscribes</v>
          </cell>
          <cell r="F30076" t="str">
            <v>Mohd Tahir Shaikh</v>
          </cell>
          <cell r="G30076">
            <v>45976.829861111109</v>
          </cell>
          <cell r="H30076">
            <v>45988.609722222223</v>
          </cell>
        </row>
        <row r="30077">
          <cell r="A30077" t="str">
            <v>UCW-22238</v>
          </cell>
          <cell r="B30077" t="str">
            <v>Tata Cliq Lot - Kids 18 Styles (Biba)</v>
          </cell>
          <cell r="C30077" t="str">
            <v>CLOSED</v>
          </cell>
          <cell r="D30077" t="str">
            <v>Medium</v>
          </cell>
          <cell r="E30077" t="str">
            <v>netscribes</v>
          </cell>
          <cell r="F30077" t="str">
            <v>Mohd Tahir Shaikh</v>
          </cell>
          <cell r="G30077">
            <v>45975.801388888889</v>
          </cell>
          <cell r="H30077">
            <v>45978.691666666666</v>
          </cell>
        </row>
        <row r="30078">
          <cell r="A30078" t="str">
            <v>UCW-22237</v>
          </cell>
          <cell r="B30078" t="str">
            <v>CLONE - Nike Add now Catalogue dated 28th Oct2025 ( Seller account: 129408, 129415 and 129417 )</v>
          </cell>
          <cell r="C30078" t="str">
            <v>CLOSED</v>
          </cell>
          <cell r="D30078" t="str">
            <v>Medium</v>
          </cell>
          <cell r="E30078" t="str">
            <v>netscribes</v>
          </cell>
          <cell r="F30078" t="str">
            <v>Mohd Tahir Shaikh</v>
          </cell>
          <cell r="G30078">
            <v>45975.789583333331</v>
          </cell>
          <cell r="H30078">
            <v>45987.503472222219</v>
          </cell>
        </row>
        <row r="30079">
          <cell r="A30079" t="str">
            <v>UCW-22236</v>
          </cell>
          <cell r="B30079" t="str">
            <v>Clone - Kidsville-New Catalog-30-OCT-2025- Slave Id -126520-GGN</v>
          </cell>
          <cell r="C30079" t="str">
            <v>CLOSED</v>
          </cell>
          <cell r="D30079" t="str">
            <v>Medium</v>
          </cell>
          <cell r="E30079" t="str">
            <v>netscribes</v>
          </cell>
          <cell r="F30079" t="str">
            <v>netscribes</v>
          </cell>
          <cell r="G30079">
            <v>45975.78125</v>
          </cell>
          <cell r="H30079">
            <v>45980.469444444447</v>
          </cell>
        </row>
        <row r="30080">
          <cell r="A30080" t="str">
            <v>UCW-22230</v>
          </cell>
          <cell r="B30080" t="str">
            <v>Men's Apparel 07-11-20205</v>
          </cell>
          <cell r="C30080" t="str">
            <v>CLOSED</v>
          </cell>
          <cell r="D30080" t="str">
            <v>Medium</v>
          </cell>
          <cell r="E30080" t="str">
            <v>netscribes</v>
          </cell>
          <cell r="F30080" t="str">
            <v>netscribes</v>
          </cell>
          <cell r="G30080">
            <v>45975.756249999999</v>
          </cell>
          <cell r="H30080">
            <v>45980.652777777781</v>
          </cell>
        </row>
        <row r="30081">
          <cell r="A30081" t="str">
            <v>UCW-22216</v>
          </cell>
          <cell r="B30081" t="str">
            <v>CLONE - CLONE - Clone - M&amp;S - Cataloguing</v>
          </cell>
          <cell r="C30081" t="str">
            <v>CLOSED</v>
          </cell>
          <cell r="D30081" t="str">
            <v>Medium</v>
          </cell>
          <cell r="E30081" t="str">
            <v>netscribes</v>
          </cell>
          <cell r="F30081" t="str">
            <v>Mohd Tahir Shaikh</v>
          </cell>
          <cell r="G30081">
            <v>45975.584722222222</v>
          </cell>
          <cell r="H30081">
            <v>45980.615972222222</v>
          </cell>
        </row>
        <row r="30082">
          <cell r="A30082" t="str">
            <v>UCW-22214</v>
          </cell>
          <cell r="B30082" t="str">
            <v>TH/CK-MP-Lot 48</v>
          </cell>
          <cell r="C30082" t="str">
            <v>CLOSED</v>
          </cell>
          <cell r="D30082" t="str">
            <v>Medium</v>
          </cell>
          <cell r="E30082" t="str">
            <v>Chirag Dubal</v>
          </cell>
          <cell r="F30082" t="str">
            <v>Reagan D’souza</v>
          </cell>
          <cell r="G30082">
            <v>45975.567361111112</v>
          </cell>
          <cell r="H30082">
            <v>46058.740972222222</v>
          </cell>
        </row>
        <row r="30083">
          <cell r="A30083" t="str">
            <v>UCW-22213</v>
          </cell>
          <cell r="B30083" t="str">
            <v>TH/CK Omni-77 Lot</v>
          </cell>
          <cell r="C30083" t="str">
            <v>CLOSED</v>
          </cell>
          <cell r="D30083" t="str">
            <v>Medium</v>
          </cell>
          <cell r="E30083" t="str">
            <v>Chirag Dubal</v>
          </cell>
          <cell r="F30083" t="str">
            <v>Reagan D’souza</v>
          </cell>
          <cell r="G30083">
            <v>45975.539583333331</v>
          </cell>
          <cell r="H30083">
            <v>46058.659722222219</v>
          </cell>
        </row>
        <row r="30084">
          <cell r="A30084" t="str">
            <v>UCW-22210</v>
          </cell>
          <cell r="B30084" t="str">
            <v>Beauty - 126777 - E2E - DERMATOUCH - 34 SKUS - 14 Nov</v>
          </cell>
          <cell r="C30084" t="str">
            <v>CLOSED</v>
          </cell>
          <cell r="D30084" t="str">
            <v>Medium</v>
          </cell>
          <cell r="E30084" t="str">
            <v>netscribes</v>
          </cell>
          <cell r="F30084" t="str">
            <v>Shraddha Dighe</v>
          </cell>
          <cell r="G30084">
            <v>45975.505555555559</v>
          </cell>
          <cell r="H30084">
            <v>45980.410416666666</v>
          </cell>
        </row>
        <row r="30085">
          <cell r="A30085" t="str">
            <v>UCW-22207</v>
          </cell>
          <cell r="B30085" t="str">
            <v>Beauty - 125928 - Relsiting -  Bioderma - 5 SKUS - 14 NOV</v>
          </cell>
          <cell r="C30085" t="str">
            <v>CLOSED</v>
          </cell>
          <cell r="D30085" t="str">
            <v>High</v>
          </cell>
          <cell r="E30085" t="str">
            <v>netscribes</v>
          </cell>
          <cell r="F30085" t="str">
            <v>Shraddha Dighe</v>
          </cell>
          <cell r="G30085">
            <v>45975.495138888888</v>
          </cell>
          <cell r="H30085">
            <v>45985.456250000003</v>
          </cell>
        </row>
        <row r="30086">
          <cell r="A30086" t="str">
            <v>UCW-22206</v>
          </cell>
          <cell r="B30086" t="str">
            <v>Tata CLIQ(Fashion+Luxury) |adidas DTC| Footwear Attributes for Listing_28-10-25</v>
          </cell>
          <cell r="C30086" t="str">
            <v>CLOSED</v>
          </cell>
          <cell r="D30086" t="str">
            <v>Medium</v>
          </cell>
          <cell r="E30086" t="str">
            <v>netscribes</v>
          </cell>
          <cell r="F30086" t="str">
            <v>netscribes</v>
          </cell>
          <cell r="G30086">
            <v>45975.482638888891</v>
          </cell>
          <cell r="H30086">
            <v>46148.726388888892</v>
          </cell>
        </row>
        <row r="30087">
          <cell r="A30087" t="str">
            <v>UCW-22192</v>
          </cell>
          <cell r="B30087" t="str">
            <v>LIBAS X TATACLIQ NEW CATALOGUE 12-11-2025</v>
          </cell>
          <cell r="C30087" t="str">
            <v>CLOSED</v>
          </cell>
          <cell r="D30087" t="str">
            <v>Medium</v>
          </cell>
          <cell r="E30087" t="str">
            <v>netscribes</v>
          </cell>
          <cell r="F30087" t="str">
            <v>Sushma Ram</v>
          </cell>
          <cell r="G30087">
            <v>45975.017361111109</v>
          </cell>
          <cell r="H30087">
            <v>45979.506249999999</v>
          </cell>
        </row>
        <row r="30088">
          <cell r="A30088" t="str">
            <v>UCW-22186</v>
          </cell>
          <cell r="B30088" t="str">
            <v>Tatacliq Specimen Template | 12th Nov'25</v>
          </cell>
          <cell r="C30088" t="str">
            <v>CLOSED</v>
          </cell>
          <cell r="D30088" t="str">
            <v>Medium</v>
          </cell>
          <cell r="E30088" t="str">
            <v>netscribes</v>
          </cell>
          <cell r="F30088" t="str">
            <v>Juilee Jadhav</v>
          </cell>
          <cell r="G30088">
            <v>45974.974305555559</v>
          </cell>
          <cell r="H30088">
            <v>45979.532638888886</v>
          </cell>
        </row>
        <row r="30089">
          <cell r="A30089" t="str">
            <v>UCW-22184</v>
          </cell>
          <cell r="B30089" t="str">
            <v>Tatacliq Men's Apparels Templates | 12th Nov'2025</v>
          </cell>
          <cell r="C30089" t="str">
            <v>CLOSED</v>
          </cell>
          <cell r="D30089" t="str">
            <v>Medium</v>
          </cell>
          <cell r="E30089" t="str">
            <v>netscribes</v>
          </cell>
          <cell r="F30089" t="str">
            <v>Juilee Jadhav</v>
          </cell>
          <cell r="G30089">
            <v>45974.965277777781</v>
          </cell>
          <cell r="H30089">
            <v>45980.640972222223</v>
          </cell>
        </row>
        <row r="30090">
          <cell r="A30090" t="str">
            <v>UCW-22182</v>
          </cell>
          <cell r="B30090" t="str">
            <v>Tatacliq Kids Apparels Template | 12th Nov'2025</v>
          </cell>
          <cell r="C30090" t="str">
            <v>CLOSED</v>
          </cell>
          <cell r="D30090" t="str">
            <v>Medium</v>
          </cell>
          <cell r="E30090" t="str">
            <v>netscribes</v>
          </cell>
          <cell r="F30090" t="str">
            <v>Juilee Jadhav</v>
          </cell>
          <cell r="G30090">
            <v>45974.95208333333</v>
          </cell>
          <cell r="H30090">
            <v>45979.538888888892</v>
          </cell>
        </row>
        <row r="30091">
          <cell r="A30091" t="str">
            <v>UCW-22179</v>
          </cell>
          <cell r="B30091" t="str">
            <v>Da Milano | Catalogue Year'25 | 13-11-25 | 18 SKU | 128043015</v>
          </cell>
          <cell r="C30091" t="str">
            <v>CLOSED</v>
          </cell>
          <cell r="D30091" t="str">
            <v>Medium</v>
          </cell>
          <cell r="E30091" t="str">
            <v>Chirag Dubal</v>
          </cell>
          <cell r="F30091" t="str">
            <v>Reagan D’souza</v>
          </cell>
          <cell r="G30091">
            <v>45974.913888888892</v>
          </cell>
          <cell r="H30091">
            <v>45996.461805555555</v>
          </cell>
        </row>
        <row r="30092">
          <cell r="A30092" t="str">
            <v>UCW-22177</v>
          </cell>
          <cell r="B30092" t="str">
            <v>Da Milano | Catalogue Year'25 | 13-11-25 | 18 SKU | 128043015</v>
          </cell>
          <cell r="C30092" t="str">
            <v>CLOSED Due to Inactive/Insufficient Information</v>
          </cell>
          <cell r="D30092" t="str">
            <v>Medium</v>
          </cell>
          <cell r="E30092" t="str">
            <v>Chirag Dubal</v>
          </cell>
          <cell r="F30092" t="str">
            <v>Reagan D’souza</v>
          </cell>
          <cell r="G30092">
            <v>45974.911111111112</v>
          </cell>
          <cell r="H30092">
            <v>46043.503472222219</v>
          </cell>
        </row>
        <row r="30093">
          <cell r="A30093" t="str">
            <v>UCW-22173</v>
          </cell>
          <cell r="B30093" t="str">
            <v>Globus Women's Wear Apparels -  18 Styles - Batch 119 (Brand - Globus Stores Pvt Ltd) (Ethnic Wear) (13.11.2025)</v>
          </cell>
          <cell r="C30093" t="str">
            <v>CLOSED</v>
          </cell>
          <cell r="D30093" t="str">
            <v>Medium</v>
          </cell>
          <cell r="E30093" t="str">
            <v>netscribes</v>
          </cell>
          <cell r="F30093" t="str">
            <v>Mohd Tahir Shaikh</v>
          </cell>
          <cell r="G30093">
            <v>45974.77847222222</v>
          </cell>
          <cell r="H30093">
            <v>45979.500694444447</v>
          </cell>
        </row>
        <row r="30094">
          <cell r="A30094" t="str">
            <v>UCW-22169</v>
          </cell>
          <cell r="B30094" t="str">
            <v>LIBAS X TATACLIQ IMAGE REPLACE 11-11-2025</v>
          </cell>
          <cell r="C30094" t="str">
            <v>CLOSED</v>
          </cell>
          <cell r="D30094" t="str">
            <v>Medium</v>
          </cell>
          <cell r="E30094" t="str">
            <v>netscribes</v>
          </cell>
          <cell r="F30094" t="str">
            <v>Mohd Tahir Shaikh</v>
          </cell>
          <cell r="G30094">
            <v>45974.754861111112</v>
          </cell>
          <cell r="H30094">
            <v>45981.606944444444</v>
          </cell>
        </row>
        <row r="30095">
          <cell r="A30095" t="str">
            <v>UCW-22165</v>
          </cell>
          <cell r="B30095" t="str">
            <v>Beauty - E2E - 125928 - OPI - 9 skus - 13th Nov</v>
          </cell>
          <cell r="C30095" t="str">
            <v>CLOSED</v>
          </cell>
          <cell r="D30095" t="str">
            <v>Medium</v>
          </cell>
          <cell r="E30095" t="str">
            <v>netscribes</v>
          </cell>
          <cell r="F30095" t="str">
            <v>Simi Raichel Zachariah</v>
          </cell>
          <cell r="G30095">
            <v>45974.736111111109</v>
          </cell>
          <cell r="H30095">
            <v>45978.527777777781</v>
          </cell>
        </row>
        <row r="30096">
          <cell r="A30096" t="str">
            <v>UCW-22160</v>
          </cell>
          <cell r="B30096" t="str">
            <v>Men's Apparel 12-11-2025</v>
          </cell>
          <cell r="C30096" t="str">
            <v>CLOSED</v>
          </cell>
          <cell r="D30096" t="str">
            <v>Medium</v>
          </cell>
          <cell r="E30096" t="str">
            <v>netscribes</v>
          </cell>
          <cell r="F30096" t="str">
            <v>Mohd Tahir Shaikh</v>
          </cell>
          <cell r="G30096">
            <v>45974.71597222222</v>
          </cell>
          <cell r="H30096">
            <v>45980.647916666669</v>
          </cell>
        </row>
        <row r="30097">
          <cell r="A30097" t="str">
            <v>UCW-22156</v>
          </cell>
          <cell r="B30097" t="str">
            <v>CLONE - Beauty - TCL CATALOGUING : September 25' Order cycle - Fragrance - SALEABLES - 20 AUG</v>
          </cell>
          <cell r="C30097" t="str">
            <v>CLOSED</v>
          </cell>
          <cell r="D30097" t="str">
            <v>High</v>
          </cell>
          <cell r="E30097" t="str">
            <v>netscribes</v>
          </cell>
          <cell r="F30097" t="str">
            <v>Simi Raichel Zachariah</v>
          </cell>
          <cell r="G30097">
            <v>45974.665277777778</v>
          </cell>
          <cell r="H30097">
            <v>45976.494444444441</v>
          </cell>
        </row>
        <row r="30098">
          <cell r="A30098" t="str">
            <v>UCW-22155</v>
          </cell>
          <cell r="B30098" t="str">
            <v>BEauty - E2E - 125928 - Tom Ford - 1  sku - 13th Nov</v>
          </cell>
          <cell r="C30098" t="str">
            <v>CLOSED</v>
          </cell>
          <cell r="D30098" t="str">
            <v>Medium</v>
          </cell>
          <cell r="E30098" t="str">
            <v>netscribes</v>
          </cell>
          <cell r="F30098" t="str">
            <v>Simi Raichel Zachariah</v>
          </cell>
          <cell r="G30098">
            <v>45974.657638888886</v>
          </cell>
          <cell r="H30098">
            <v>45979.47152777778</v>
          </cell>
        </row>
        <row r="30099">
          <cell r="A30099" t="str">
            <v>UCW-22154</v>
          </cell>
          <cell r="B30099" t="str">
            <v>Adidas Sell Now File dated 11th NOV2025</v>
          </cell>
          <cell r="C30099" t="str">
            <v>CLOSED</v>
          </cell>
          <cell r="D30099" t="str">
            <v>Medium</v>
          </cell>
          <cell r="E30099" t="str">
            <v>netscribes</v>
          </cell>
          <cell r="F30099" t="str">
            <v>Juilee Jadhav</v>
          </cell>
          <cell r="G30099">
            <v>45974.652083333334</v>
          </cell>
          <cell r="H30099">
            <v>45978.505555555559</v>
          </cell>
        </row>
        <row r="30100">
          <cell r="A30100" t="str">
            <v>UCW-22153</v>
          </cell>
          <cell r="B30100" t="str">
            <v>Beauty - E2E - 125928 - Riggs London - 36 skus - 13th Nov</v>
          </cell>
          <cell r="C30100" t="str">
            <v>CLOSED Due to Inactive/Insufficient Information</v>
          </cell>
          <cell r="D30100" t="str">
            <v>Medium</v>
          </cell>
          <cell r="E30100" t="str">
            <v>netscribes</v>
          </cell>
          <cell r="F30100" t="str">
            <v>Simi Raichel Zachariah</v>
          </cell>
          <cell r="G30100">
            <v>45974.647916666669</v>
          </cell>
          <cell r="H30100">
            <v>46029.738194444442</v>
          </cell>
        </row>
        <row r="30101">
          <cell r="A30101" t="str">
            <v>UCW-22151</v>
          </cell>
          <cell r="B30101" t="str">
            <v>Beauty - E2E - 125928 - GSSB - 1 sku - 13th Nov</v>
          </cell>
          <cell r="C30101" t="str">
            <v>CLOSED</v>
          </cell>
          <cell r="D30101" t="str">
            <v>Medium</v>
          </cell>
          <cell r="E30101" t="str">
            <v>netscribes</v>
          </cell>
          <cell r="F30101" t="str">
            <v>Simi Raichel Zachariah</v>
          </cell>
          <cell r="G30101">
            <v>45974.613888888889</v>
          </cell>
          <cell r="H30101">
            <v>45978.506944444445</v>
          </cell>
        </row>
        <row r="30102">
          <cell r="A30102" t="str">
            <v>UCW-22150</v>
          </cell>
          <cell r="B30102" t="str">
            <v>Beauty - Image resize - 13 Nov</v>
          </cell>
          <cell r="C30102" t="str">
            <v>CLOSED</v>
          </cell>
          <cell r="D30102" t="str">
            <v>Highest</v>
          </cell>
          <cell r="E30102" t="str">
            <v>netscribes</v>
          </cell>
          <cell r="F30102" t="str">
            <v>Shraddha Dighe</v>
          </cell>
          <cell r="G30102">
            <v>45974.613194444442</v>
          </cell>
          <cell r="H30102">
            <v>45978.518055555556</v>
          </cell>
        </row>
        <row r="30103">
          <cell r="A30103" t="str">
            <v>UCW-22145</v>
          </cell>
          <cell r="B30103" t="str">
            <v>CLONE - Tatacliq Silver Catalogue - 28 Skus</v>
          </cell>
          <cell r="C30103" t="str">
            <v>CLOSED</v>
          </cell>
          <cell r="D30103" t="str">
            <v>Medium</v>
          </cell>
          <cell r="E30103" t="str">
            <v>netscribes</v>
          </cell>
          <cell r="F30103" t="str">
            <v>Mohd Tahir Shaikh</v>
          </cell>
          <cell r="G30103">
            <v>45974.597222222219</v>
          </cell>
          <cell r="H30103">
            <v>45981.645833333336</v>
          </cell>
        </row>
        <row r="30104">
          <cell r="A30104" t="str">
            <v>UCW-22144</v>
          </cell>
          <cell r="B30104" t="str">
            <v>Biba Jewellery New Lot_104 -29-10-2025</v>
          </cell>
          <cell r="C30104" t="str">
            <v>CLOSED</v>
          </cell>
          <cell r="D30104" t="str">
            <v>Medium</v>
          </cell>
          <cell r="E30104" t="str">
            <v>netscribes</v>
          </cell>
          <cell r="F30104" t="str">
            <v>Mohd Tahir Shaikh</v>
          </cell>
          <cell r="G30104">
            <v>45974.592361111114</v>
          </cell>
          <cell r="H30104">
            <v>45980.650694444441</v>
          </cell>
        </row>
        <row r="30105">
          <cell r="A30105" t="str">
            <v>UCW-22137</v>
          </cell>
          <cell r="B30105" t="str">
            <v>Complete image listing</v>
          </cell>
          <cell r="C30105" t="str">
            <v>CLOSED</v>
          </cell>
          <cell r="D30105" t="str">
            <v>Medium</v>
          </cell>
          <cell r="E30105" t="str">
            <v>netscribes</v>
          </cell>
          <cell r="F30105" t="str">
            <v>Sushma Ram</v>
          </cell>
          <cell r="G30105">
            <v>45974.548611111109</v>
          </cell>
          <cell r="H30105">
            <v>45983.602083333331</v>
          </cell>
        </row>
        <row r="30106">
          <cell r="A30106" t="str">
            <v>UCW-22136</v>
          </cell>
          <cell r="B30106" t="str">
            <v>Clone - Catalog transfer - Yonex ( Critical Brand ) For New Listings.</v>
          </cell>
          <cell r="C30106" t="str">
            <v>CLOSED</v>
          </cell>
          <cell r="D30106" t="str">
            <v>Medium</v>
          </cell>
          <cell r="E30106" t="str">
            <v>netscribes</v>
          </cell>
          <cell r="F30106" t="str">
            <v>netscribes</v>
          </cell>
          <cell r="G30106">
            <v>45974.521527777775</v>
          </cell>
          <cell r="H30106">
            <v>45983.609722222223</v>
          </cell>
        </row>
        <row r="30107">
          <cell r="A30107" t="str">
            <v>UCW-22134</v>
          </cell>
          <cell r="B30107" t="str">
            <v>Beauty - 125928 - Relisting - 57 SKUS - 3 Brands - 13 Nov</v>
          </cell>
          <cell r="C30107" t="str">
            <v>CLOSED</v>
          </cell>
          <cell r="D30107" t="str">
            <v>Medium</v>
          </cell>
          <cell r="E30107" t="str">
            <v>netscribes</v>
          </cell>
          <cell r="F30107" t="str">
            <v>Shraddha Dighe</v>
          </cell>
          <cell r="G30107">
            <v>45974.481944444444</v>
          </cell>
          <cell r="H30107">
            <v>45976.757638888892</v>
          </cell>
        </row>
        <row r="30108">
          <cell r="A30108" t="str">
            <v>UCW-22129</v>
          </cell>
          <cell r="B30108" t="str">
            <v>Beauty - 125928 - E2E - BareMinerals - 5 SKUS - 13 Nov</v>
          </cell>
          <cell r="C30108" t="str">
            <v>CLOSED</v>
          </cell>
          <cell r="D30108" t="str">
            <v>Medium</v>
          </cell>
          <cell r="E30108" t="str">
            <v>netscribes</v>
          </cell>
          <cell r="F30108" t="str">
            <v>Shraddha Dighe</v>
          </cell>
          <cell r="G30108">
            <v>45974.443055555559</v>
          </cell>
          <cell r="H30108">
            <v>45978.502083333333</v>
          </cell>
        </row>
        <row r="30109">
          <cell r="A30109" t="str">
            <v>UCW-22124</v>
          </cell>
          <cell r="B30109" t="str">
            <v>CLONE - Titan Company Limited (eyewear)-8511</v>
          </cell>
          <cell r="C30109" t="str">
            <v>CLOSED Due to Inactive/Insufficient Information</v>
          </cell>
          <cell r="D30109" t="str">
            <v>Medium</v>
          </cell>
          <cell r="E30109" t="str">
            <v>netscribes</v>
          </cell>
          <cell r="F30109" t="str">
            <v>Mohd Tahir Shaikh</v>
          </cell>
          <cell r="G30109">
            <v>45973.79583333333</v>
          </cell>
          <cell r="H30109">
            <v>46029.738194444442</v>
          </cell>
        </row>
        <row r="30110">
          <cell r="A30110" t="str">
            <v>UCW-22123</v>
          </cell>
          <cell r="B30110" t="str">
            <v>Grouping not visible for Hoversoul styles</v>
          </cell>
          <cell r="C30110" t="str">
            <v>CLOSED</v>
          </cell>
          <cell r="D30110" t="str">
            <v>Medium</v>
          </cell>
          <cell r="E30110" t="str">
            <v>netscribes</v>
          </cell>
          <cell r="F30110" t="str">
            <v>Sushma Ram</v>
          </cell>
          <cell r="G30110">
            <v>45973.782638888886</v>
          </cell>
          <cell r="H30110">
            <v>46022.553472222222</v>
          </cell>
        </row>
        <row r="30111">
          <cell r="A30111" t="str">
            <v>UCW-22122</v>
          </cell>
          <cell r="B30111" t="str">
            <v>Hoversoul Listing  - Triumph Exports 12 Nov 2025 Women Flats</v>
          </cell>
          <cell r="C30111" t="str">
            <v>CLOSED</v>
          </cell>
          <cell r="D30111" t="str">
            <v>Medium</v>
          </cell>
          <cell r="E30111" t="str">
            <v>netscribes</v>
          </cell>
          <cell r="F30111" t="str">
            <v>Mohd Tahir Shaikh</v>
          </cell>
          <cell r="G30111">
            <v>45973.777777777781</v>
          </cell>
          <cell r="H30111">
            <v>46031.554166666669</v>
          </cell>
        </row>
        <row r="30112">
          <cell r="A30112" t="str">
            <v>UCW-22119</v>
          </cell>
          <cell r="B30112" t="str">
            <v xml:space="preserve">wrong measurement updated </v>
          </cell>
          <cell r="C30112" t="str">
            <v>CLOSED</v>
          </cell>
          <cell r="D30112" t="str">
            <v>Medium</v>
          </cell>
          <cell r="E30112" t="str">
            <v>netscribes</v>
          </cell>
          <cell r="F30112" t="str">
            <v>Sushma Ram</v>
          </cell>
          <cell r="G30112">
            <v>45973.772916666669</v>
          </cell>
          <cell r="H30112">
            <v>45979.444444444445</v>
          </cell>
        </row>
        <row r="30113">
          <cell r="A30113" t="str">
            <v>UCW-22113</v>
          </cell>
          <cell r="B30113" t="str">
            <v>TATA Catalogue &amp; Fresh Creatives</v>
          </cell>
          <cell r="C30113" t="str">
            <v>CLOSED</v>
          </cell>
          <cell r="D30113" t="str">
            <v>Medium</v>
          </cell>
          <cell r="E30113" t="str">
            <v>netscribes</v>
          </cell>
          <cell r="F30113" t="str">
            <v>Sushma Ram</v>
          </cell>
          <cell r="G30113">
            <v>45973.731944444444</v>
          </cell>
          <cell r="H30113">
            <v>45979.678472222222</v>
          </cell>
        </row>
        <row r="30114">
          <cell r="A30114" t="str">
            <v>UCW-22103</v>
          </cell>
          <cell r="B30114" t="str">
            <v>Submission of Product Grouping and Image Change Files for Seller Code 129-125</v>
          </cell>
          <cell r="C30114" t="str">
            <v>CLOSED</v>
          </cell>
          <cell r="D30114" t="str">
            <v>Medium</v>
          </cell>
          <cell r="E30114" t="str">
            <v>netscribes</v>
          </cell>
          <cell r="F30114" t="str">
            <v>Mohd Tahir Shaikh</v>
          </cell>
          <cell r="G30114">
            <v>45973.683333333334</v>
          </cell>
          <cell r="H30114">
            <v>46022.553472222222</v>
          </cell>
        </row>
        <row r="30115">
          <cell r="A30115" t="str">
            <v>UCW-22101</v>
          </cell>
          <cell r="B30115" t="str">
            <v>Adidas Sell Now File dated 11th NOV2025</v>
          </cell>
          <cell r="C30115" t="str">
            <v>CLOSED Due to Inactive/Insufficient Information</v>
          </cell>
          <cell r="D30115" t="str">
            <v>Medium</v>
          </cell>
          <cell r="E30115" t="str">
            <v>netscribes</v>
          </cell>
          <cell r="F30115" t="str">
            <v>Juilee Jadhav</v>
          </cell>
          <cell r="G30115">
            <v>45973.677083333336</v>
          </cell>
          <cell r="H30115">
            <v>46029.738194444442</v>
          </cell>
        </row>
        <row r="30116">
          <cell r="A30116" t="str">
            <v>UCW-22097</v>
          </cell>
          <cell r="B30116" t="str">
            <v>New Balance S25 Socks listing</v>
          </cell>
          <cell r="C30116" t="str">
            <v>CLOSED</v>
          </cell>
          <cell r="D30116" t="str">
            <v>Medium</v>
          </cell>
          <cell r="E30116" t="str">
            <v>netscribes</v>
          </cell>
          <cell r="F30116" t="str">
            <v>Mohd Tahir Shaikh</v>
          </cell>
          <cell r="G30116">
            <v>45973.662499999999</v>
          </cell>
          <cell r="H30116">
            <v>46028.595833333333</v>
          </cell>
        </row>
        <row r="30117">
          <cell r="A30117" t="str">
            <v>UCW-22096</v>
          </cell>
          <cell r="B30117" t="str">
            <v>CLONE - AW25_Apparel_LOT_02 (424 EAN's)</v>
          </cell>
          <cell r="C30117" t="str">
            <v>CLOSED</v>
          </cell>
          <cell r="D30117" t="str">
            <v>Medium</v>
          </cell>
          <cell r="E30117" t="str">
            <v>netscribes</v>
          </cell>
          <cell r="F30117" t="str">
            <v>Juilee Jadhav</v>
          </cell>
          <cell r="G30117">
            <v>45973.661111111112</v>
          </cell>
          <cell r="H30117">
            <v>46031.554861111108</v>
          </cell>
        </row>
        <row r="30118">
          <cell r="A30118" t="str">
            <v>UCW-22095</v>
          </cell>
          <cell r="B30118" t="str">
            <v>TATACLIQ X LIBAS NEW CATALOGUE 10-11-2025</v>
          </cell>
          <cell r="C30118" t="str">
            <v>CLOSED</v>
          </cell>
          <cell r="D30118" t="str">
            <v>Medium</v>
          </cell>
          <cell r="E30118" t="str">
            <v>netscribes</v>
          </cell>
          <cell r="F30118" t="str">
            <v>Mohd Tahir Shaikh</v>
          </cell>
          <cell r="G30118">
            <v>45973.656944444447</v>
          </cell>
          <cell r="H30118">
            <v>45979.595833333333</v>
          </cell>
        </row>
        <row r="30119">
          <cell r="A30119" t="str">
            <v>UCW-22093</v>
          </cell>
          <cell r="B30119" t="str">
            <v>Need to list under co-ord set</v>
          </cell>
          <cell r="C30119" t="str">
            <v>CLOSED</v>
          </cell>
          <cell r="D30119" t="str">
            <v>Medium</v>
          </cell>
          <cell r="E30119" t="str">
            <v>netscribes</v>
          </cell>
          <cell r="F30119" t="str">
            <v>Juilee Jadhav</v>
          </cell>
          <cell r="G30119">
            <v>45973.644444444442</v>
          </cell>
          <cell r="H30119">
            <v>45982.465277777781</v>
          </cell>
        </row>
        <row r="30120">
          <cell r="A30120" t="str">
            <v>UCW-22092</v>
          </cell>
          <cell r="B30120" t="str">
            <v>Indo Era :- New Arrivals for listing 1095</v>
          </cell>
          <cell r="C30120" t="str">
            <v>CLOSED</v>
          </cell>
          <cell r="D30120" t="str">
            <v>Medium</v>
          </cell>
          <cell r="E30120" t="str">
            <v>netscribes</v>
          </cell>
          <cell r="F30120" t="str">
            <v>Sushma Ram</v>
          </cell>
          <cell r="G30120">
            <v>45973.634722222225</v>
          </cell>
          <cell r="H30120">
            <v>46000.574999999997</v>
          </cell>
        </row>
        <row r="30121">
          <cell r="A30121" t="str">
            <v>UCW-22091</v>
          </cell>
          <cell r="B30121" t="str">
            <v>Hawkins Listing</v>
          </cell>
          <cell r="C30121" t="str">
            <v>CLOSED Due to Inactive/Insufficient Information</v>
          </cell>
          <cell r="D30121" t="str">
            <v>Medium</v>
          </cell>
          <cell r="E30121" t="str">
            <v>netscribes</v>
          </cell>
          <cell r="F30121" t="str">
            <v>Juilee Jadhav</v>
          </cell>
          <cell r="G30121">
            <v>45973.631944444445</v>
          </cell>
          <cell r="H30121">
            <v>46029.738194444442</v>
          </cell>
        </row>
        <row r="30122">
          <cell r="A30122" t="str">
            <v>UCW-22088</v>
          </cell>
          <cell r="B30122" t="str">
            <v>Product Listing On Tata Cliq - Nuluv</v>
          </cell>
          <cell r="C30122" t="str">
            <v>CLOSED</v>
          </cell>
          <cell r="D30122" t="str">
            <v>Medium</v>
          </cell>
          <cell r="E30122" t="str">
            <v>netscribes</v>
          </cell>
          <cell r="F30122" t="str">
            <v>Sushma Ram</v>
          </cell>
          <cell r="G30122">
            <v>45973.606249999997</v>
          </cell>
          <cell r="H30122">
            <v>45986.50277777778</v>
          </cell>
        </row>
        <row r="30123">
          <cell r="A30123" t="str">
            <v>UCW-22076</v>
          </cell>
          <cell r="B30123" t="str">
            <v>Request for the Attribute Update || ABFRL-TatacliQ</v>
          </cell>
          <cell r="C30123" t="str">
            <v>CLOSED</v>
          </cell>
          <cell r="D30123" t="str">
            <v>Medium</v>
          </cell>
          <cell r="E30123" t="str">
            <v>netscribes</v>
          </cell>
          <cell r="F30123" t="str">
            <v>Sushma Ram</v>
          </cell>
          <cell r="G30123">
            <v>45973.563194444447</v>
          </cell>
          <cell r="H30123">
            <v>45987.632638888892</v>
          </cell>
        </row>
        <row r="30124">
          <cell r="A30124" t="str">
            <v>UCW-22075</v>
          </cell>
          <cell r="B30124" t="str">
            <v>CLONE - CLONE - CLONE - Beauty - 129094 - E2E - Colors Queen - 46 SKUS - 18 Oct</v>
          </cell>
          <cell r="C30124" t="str">
            <v>CLOSED</v>
          </cell>
          <cell r="D30124" t="str">
            <v>Medium</v>
          </cell>
          <cell r="E30124" t="str">
            <v>netscribes</v>
          </cell>
          <cell r="F30124" t="str">
            <v>Shraddha Dighe</v>
          </cell>
          <cell r="G30124">
            <v>45973.561111111114</v>
          </cell>
          <cell r="H30124">
            <v>45976.487500000003</v>
          </cell>
        </row>
        <row r="30125">
          <cell r="A30125" t="str">
            <v>UCW-22074</v>
          </cell>
          <cell r="B30125" t="str">
            <v xml:space="preserve">Tatacliq Lifestyle Catalogue Template-Lot -134_10.11.2025 </v>
          </cell>
          <cell r="C30125" t="str">
            <v>CLOSED</v>
          </cell>
          <cell r="D30125" t="str">
            <v>Medium</v>
          </cell>
          <cell r="E30125" t="str">
            <v>netscribes</v>
          </cell>
          <cell r="F30125" t="str">
            <v>Sushma Ram</v>
          </cell>
          <cell r="G30125">
            <v>45973.557638888888</v>
          </cell>
          <cell r="H30125">
            <v>45981.60833333333</v>
          </cell>
        </row>
        <row r="30126">
          <cell r="A30126" t="str">
            <v>UCW-22072</v>
          </cell>
          <cell r="B30126" t="str">
            <v>CLONE - Beauty - 129094 - E2E - Colors Queen - 46 SKUS - 12 Nov</v>
          </cell>
          <cell r="C30126" t="str">
            <v>CLOSED Due to Inactive/Insufficient Information</v>
          </cell>
          <cell r="D30126" t="str">
            <v>Medium</v>
          </cell>
          <cell r="E30126" t="str">
            <v>netscribes</v>
          </cell>
          <cell r="F30126" t="str">
            <v>Shraddha Dighe</v>
          </cell>
          <cell r="G30126">
            <v>45973.551388888889</v>
          </cell>
          <cell r="H30126">
            <v>46029.738194444442</v>
          </cell>
        </row>
        <row r="30127">
          <cell r="A30127" t="str">
            <v>UCW-22071</v>
          </cell>
          <cell r="B30127" t="str">
            <v xml:space="preserve">Art Street Listing || Seller code- 127898 || 29 Skus || Paintings, Photo Frames and Christmas Tree Topper </v>
          </cell>
          <cell r="C30127" t="str">
            <v>CLOSED</v>
          </cell>
          <cell r="D30127" t="str">
            <v>Medium</v>
          </cell>
          <cell r="E30127" t="str">
            <v>netscribes</v>
          </cell>
          <cell r="F30127" t="str">
            <v>Juilee Jadhav</v>
          </cell>
          <cell r="G30127">
            <v>45973.547222222223</v>
          </cell>
          <cell r="H30127">
            <v>45981.768750000003</v>
          </cell>
        </row>
        <row r="30128">
          <cell r="A30128" t="str">
            <v>UCW-22065</v>
          </cell>
          <cell r="B30128" t="str">
            <v>Soie: Product listing</v>
          </cell>
          <cell r="C30128" t="str">
            <v>CLOSED</v>
          </cell>
          <cell r="D30128" t="str">
            <v>Medium</v>
          </cell>
          <cell r="E30128" t="str">
            <v>netscribes</v>
          </cell>
          <cell r="F30128" t="str">
            <v>Sushma Ram</v>
          </cell>
          <cell r="G30128">
            <v>45973.53125</v>
          </cell>
          <cell r="H30128">
            <v>46072.722222222219</v>
          </cell>
        </row>
        <row r="30129">
          <cell r="A30129" t="str">
            <v>UCW-22062</v>
          </cell>
          <cell r="B30129" t="str">
            <v>Beauty - 125906 - GWP - Aveda - 2 SKUS - 12 Nov</v>
          </cell>
          <cell r="C30129" t="str">
            <v>CLOSED</v>
          </cell>
          <cell r="D30129" t="str">
            <v>Highest</v>
          </cell>
          <cell r="E30129" t="str">
            <v>netscribes</v>
          </cell>
          <cell r="F30129" t="str">
            <v>Shraddha Dighe</v>
          </cell>
          <cell r="G30129">
            <v>45973.518750000003</v>
          </cell>
          <cell r="H30129">
            <v>45978.494444444441</v>
          </cell>
        </row>
        <row r="30130">
          <cell r="A30130" t="str">
            <v>UCW-22057</v>
          </cell>
          <cell r="B30130" t="str">
            <v>BCBG HANDBAGS LAUNCH ON TATA CLIQ FASHION</v>
          </cell>
          <cell r="C30130" t="str">
            <v>CLOSED</v>
          </cell>
          <cell r="D30130" t="str">
            <v>Medium</v>
          </cell>
          <cell r="E30130" t="str">
            <v>netscribes</v>
          </cell>
          <cell r="F30130" t="str">
            <v>Mohd Tahir Shaikh</v>
          </cell>
          <cell r="G30130">
            <v>45973.440972222219</v>
          </cell>
          <cell r="H30130">
            <v>45992.663888888892</v>
          </cell>
        </row>
        <row r="30131">
          <cell r="A30131" t="str">
            <v>UCW-22054</v>
          </cell>
          <cell r="B30131" t="str">
            <v>Beauty - E2E - 127027 - Celimax - 2 SKUS - 11 NOV</v>
          </cell>
          <cell r="C30131" t="str">
            <v>CLOSED</v>
          </cell>
          <cell r="D30131" t="str">
            <v>Medium</v>
          </cell>
          <cell r="E30131" t="str">
            <v>netscribes</v>
          </cell>
          <cell r="F30131" t="str">
            <v>Shraddha Dighe</v>
          </cell>
          <cell r="G30131">
            <v>45972.963888888888</v>
          </cell>
          <cell r="H30131">
            <v>45976.48333333333</v>
          </cell>
        </row>
        <row r="30132">
          <cell r="A30132" t="str">
            <v>UCW-22053</v>
          </cell>
          <cell r="B30132" t="str">
            <v>Beauty - 129323 - E2E - Cosderma - 117SKUS - 11 Nov</v>
          </cell>
          <cell r="C30132" t="str">
            <v>CLOSED Due to Inactive/Insufficient Information</v>
          </cell>
          <cell r="D30132" t="str">
            <v>Medium</v>
          </cell>
          <cell r="E30132" t="str">
            <v>netscribes</v>
          </cell>
          <cell r="F30132" t="str">
            <v>Shraddha Dighe</v>
          </cell>
          <cell r="G30132">
            <v>45972.956250000003</v>
          </cell>
          <cell r="H30132">
            <v>46126.867361111108</v>
          </cell>
        </row>
        <row r="30133">
          <cell r="A30133" t="str">
            <v>UCW-22052</v>
          </cell>
          <cell r="B30133" t="str">
            <v>Beauty - 129317 - E2E - Fhair - 19 SKUS - 11 Nov</v>
          </cell>
          <cell r="C30133" t="str">
            <v>CLOSED</v>
          </cell>
          <cell r="D30133" t="str">
            <v>Medium</v>
          </cell>
          <cell r="E30133" t="str">
            <v>netscribes</v>
          </cell>
          <cell r="F30133" t="str">
            <v>Shraddha Dighe</v>
          </cell>
          <cell r="G30133">
            <v>45972.947916666664</v>
          </cell>
          <cell r="H30133">
            <v>45979.468055555553</v>
          </cell>
        </row>
        <row r="30134">
          <cell r="A30134" t="str">
            <v>UCW-22049</v>
          </cell>
          <cell r="B30134" t="str">
            <v>Request for Seller Onboarding Details – Transition to Touchstone Business Pvt Ltd</v>
          </cell>
          <cell r="C30134" t="str">
            <v>CLOSED</v>
          </cell>
          <cell r="D30134" t="str">
            <v>Medium</v>
          </cell>
          <cell r="E30134" t="str">
            <v>netscribes</v>
          </cell>
          <cell r="F30134" t="str">
            <v>Mohd Tahir Shaikh</v>
          </cell>
          <cell r="G30134">
            <v>45972.810416666667</v>
          </cell>
          <cell r="H30134">
            <v>45985.535416666666</v>
          </cell>
        </row>
        <row r="30135">
          <cell r="A30135" t="str">
            <v>UCW-22048</v>
          </cell>
          <cell r="B30135" t="str">
            <v>Beauty - E2E - 125928 - Skinn 24Seven ombre &amp; Sacrlet - 2 skus - 11th Nov</v>
          </cell>
          <cell r="C30135" t="str">
            <v>CLOSED Due to Inactive/Insufficient Information</v>
          </cell>
          <cell r="D30135" t="str">
            <v>Medium</v>
          </cell>
          <cell r="E30135" t="str">
            <v>netscribes</v>
          </cell>
          <cell r="F30135" t="str">
            <v>Simi Raichel Zachariah</v>
          </cell>
          <cell r="G30135">
            <v>45972.808333333334</v>
          </cell>
          <cell r="H30135">
            <v>46029.738888888889</v>
          </cell>
        </row>
        <row r="30136">
          <cell r="A30136" t="str">
            <v>UCW-22047</v>
          </cell>
          <cell r="B30136" t="str">
            <v xml:space="preserve">Beauty - E2E - 127939 - Juliette - 127939 - 2 skus - 11th Nov </v>
          </cell>
          <cell r="C30136" t="str">
            <v>CLOSED</v>
          </cell>
          <cell r="D30136" t="str">
            <v>Medium</v>
          </cell>
          <cell r="E30136" t="str">
            <v>netscribes</v>
          </cell>
          <cell r="F30136" t="str">
            <v>Simi Raichel Zachariah</v>
          </cell>
          <cell r="G30136">
            <v>45972.805555555555</v>
          </cell>
          <cell r="H30136">
            <v>45985.46875</v>
          </cell>
        </row>
        <row r="30137">
          <cell r="A30137" t="str">
            <v>UCW-22045</v>
          </cell>
          <cell r="B30137" t="str">
            <v>Beauty - 125928 - E2E - Farmacy - 6 SKUS - 11 NOV</v>
          </cell>
          <cell r="C30137" t="str">
            <v>CLOSED</v>
          </cell>
          <cell r="D30137" t="str">
            <v>Medium</v>
          </cell>
          <cell r="E30137" t="str">
            <v>netscribes</v>
          </cell>
          <cell r="F30137" t="str">
            <v>netscribes</v>
          </cell>
          <cell r="G30137">
            <v>45972.803472222222</v>
          </cell>
          <cell r="H30137">
            <v>45973.533333333333</v>
          </cell>
        </row>
        <row r="30138">
          <cell r="A30138" t="str">
            <v>UCW-22044</v>
          </cell>
          <cell r="B30138" t="str">
            <v>CLONE - Odette Catalogue 145 SKUs of Ethnic Wear</v>
          </cell>
          <cell r="C30138" t="str">
            <v>CLOSED</v>
          </cell>
          <cell r="D30138" t="str">
            <v>Medium</v>
          </cell>
          <cell r="E30138" t="str">
            <v>netscribes</v>
          </cell>
          <cell r="F30138" t="str">
            <v>Mohd Tahir Shaikh</v>
          </cell>
          <cell r="G30138">
            <v>45972.796527777777</v>
          </cell>
          <cell r="H30138">
            <v>45980.676388888889</v>
          </cell>
        </row>
        <row r="30139">
          <cell r="A30139" t="str">
            <v>UCW-22043</v>
          </cell>
          <cell r="B30139" t="str">
            <v xml:space="preserve">Beauty - E2E- 127939 - Memo Paris - 4 skus - 11th Nov </v>
          </cell>
          <cell r="C30139" t="str">
            <v>CLOSED</v>
          </cell>
          <cell r="D30139" t="str">
            <v>Medium</v>
          </cell>
          <cell r="E30139" t="str">
            <v>netscribes</v>
          </cell>
          <cell r="F30139" t="str">
            <v>Simi Raichel Zachariah</v>
          </cell>
          <cell r="G30139">
            <v>45972.790972222225</v>
          </cell>
          <cell r="H30139">
            <v>45976.474999999999</v>
          </cell>
        </row>
        <row r="30140">
          <cell r="A30140" t="str">
            <v>UCW-22042</v>
          </cell>
          <cell r="B30140" t="str">
            <v>Beauty - E2E -127939 - Memo Paris - 1 sku - 11th SKUs</v>
          </cell>
          <cell r="C30140" t="str">
            <v>CLOSED</v>
          </cell>
          <cell r="D30140" t="str">
            <v>Highest</v>
          </cell>
          <cell r="E30140" t="str">
            <v>netscribes</v>
          </cell>
          <cell r="F30140" t="str">
            <v>Simi Raichel Zachariah</v>
          </cell>
          <cell r="G30140">
            <v>45972.787499999999</v>
          </cell>
          <cell r="H30140">
            <v>45979.474305555559</v>
          </cell>
        </row>
        <row r="30141">
          <cell r="A30141" t="str">
            <v>UCW-22040</v>
          </cell>
          <cell r="B30141" t="str">
            <v>Beauty - 128634 - Image update - DeBelle - 10 SKUS - 11 NOV</v>
          </cell>
          <cell r="C30141" t="str">
            <v>CLOSED Due to Inactive/Insufficient Information</v>
          </cell>
          <cell r="D30141" t="str">
            <v>High</v>
          </cell>
          <cell r="E30141" t="str">
            <v>netscribes</v>
          </cell>
          <cell r="F30141" t="str">
            <v>Shraddha Dighe</v>
          </cell>
          <cell r="G30141">
            <v>45972.759027777778</v>
          </cell>
          <cell r="H30141">
            <v>46029.738888888889</v>
          </cell>
        </row>
        <row r="30142">
          <cell r="A30142" t="str">
            <v>UCW-22039</v>
          </cell>
          <cell r="B30142" t="str">
            <v>GAS Footwear - 8 styles</v>
          </cell>
          <cell r="C30142" t="str">
            <v>CLOSED</v>
          </cell>
          <cell r="D30142" t="str">
            <v>Medium</v>
          </cell>
          <cell r="E30142" t="str">
            <v>netscribes</v>
          </cell>
          <cell r="F30142" t="str">
            <v>Juilee Jadhav</v>
          </cell>
          <cell r="G30142">
            <v>45972.756944444445</v>
          </cell>
          <cell r="H30142">
            <v>45979.668055555558</v>
          </cell>
        </row>
        <row r="30143">
          <cell r="A30143" t="str">
            <v>UCW-22037</v>
          </cell>
          <cell r="B30143" t="str">
            <v>CLONE - Beauty - E2E - 127939 - BCPL - Multibrands - 26 skus</v>
          </cell>
          <cell r="C30143" t="str">
            <v>CLOSED</v>
          </cell>
          <cell r="D30143" t="str">
            <v>Medium</v>
          </cell>
          <cell r="E30143" t="str">
            <v>netscribes</v>
          </cell>
          <cell r="F30143" t="str">
            <v>Simi Raichel Zachariah</v>
          </cell>
          <cell r="G30143">
            <v>45972.75</v>
          </cell>
          <cell r="H30143">
            <v>45978.534722222219</v>
          </cell>
        </row>
        <row r="30144">
          <cell r="A30144" t="str">
            <v>UCW-22034</v>
          </cell>
          <cell r="B30144" t="str">
            <v>Simon Carter Men's Topwear &amp; Bottomwear 03-11-2025</v>
          </cell>
          <cell r="C30144" t="str">
            <v>CLOSED</v>
          </cell>
          <cell r="D30144" t="str">
            <v>Medium</v>
          </cell>
          <cell r="E30144" t="str">
            <v>netscribes</v>
          </cell>
          <cell r="F30144" t="str">
            <v>netscribes</v>
          </cell>
          <cell r="G30144">
            <v>45972.742361111108</v>
          </cell>
          <cell r="H30144">
            <v>45976.662499999999</v>
          </cell>
        </row>
        <row r="30145">
          <cell r="A30145" t="str">
            <v>UCW-22032</v>
          </cell>
          <cell r="B30145" t="str">
            <v>Image Update Request for Existing SKUs on TataCliq</v>
          </cell>
          <cell r="C30145" t="str">
            <v>CLOSED</v>
          </cell>
          <cell r="D30145" t="str">
            <v>Medium</v>
          </cell>
          <cell r="E30145" t="str">
            <v>netscribes</v>
          </cell>
          <cell r="F30145" t="str">
            <v>Mohd Tahir Shaikh</v>
          </cell>
          <cell r="G30145">
            <v>45972.740277777775</v>
          </cell>
          <cell r="H30145">
            <v>45974.719444444447</v>
          </cell>
        </row>
        <row r="30146">
          <cell r="A30146" t="str">
            <v>UCW-22028</v>
          </cell>
          <cell r="B30146" t="str">
            <v>Being Human | Migration | Tatacliq</v>
          </cell>
          <cell r="C30146" t="str">
            <v>CLOSED</v>
          </cell>
          <cell r="D30146" t="str">
            <v>Medium</v>
          </cell>
          <cell r="E30146" t="str">
            <v>netscribes</v>
          </cell>
          <cell r="F30146" t="str">
            <v>Mohd Tahir Shaikh</v>
          </cell>
          <cell r="G30146">
            <v>45972.729861111111</v>
          </cell>
          <cell r="H30146">
            <v>45983.8</v>
          </cell>
        </row>
        <row r="30147">
          <cell r="A30147" t="str">
            <v>UCW-22027</v>
          </cell>
          <cell r="B30147" t="str">
            <v>Tatacliq Bedsheet catalogue - 10.11.2025</v>
          </cell>
          <cell r="C30147" t="str">
            <v>CLOSED</v>
          </cell>
          <cell r="D30147" t="str">
            <v>Medium</v>
          </cell>
          <cell r="E30147" t="str">
            <v>netscribes</v>
          </cell>
          <cell r="F30147" t="str">
            <v>Mohd Tahir Shaikh</v>
          </cell>
          <cell r="G30147">
            <v>45972.724305555559</v>
          </cell>
          <cell r="H30147">
            <v>45978.739583333336</v>
          </cell>
        </row>
        <row r="30148">
          <cell r="A30148" t="str">
            <v>UCW-22025</v>
          </cell>
          <cell r="B30148" t="str">
            <v>CLONE - Beauty - 129447 - E2E - Albizzia - 4 SKU - 11 NOV</v>
          </cell>
          <cell r="C30148" t="str">
            <v>CLOSED</v>
          </cell>
          <cell r="D30148" t="str">
            <v>Highest</v>
          </cell>
          <cell r="E30148" t="str">
            <v>netscribes</v>
          </cell>
          <cell r="F30148" t="str">
            <v>Shraddha Dighe</v>
          </cell>
          <cell r="G30148">
            <v>45972.71597222222</v>
          </cell>
          <cell r="H30148">
            <v>45974.491666666669</v>
          </cell>
        </row>
        <row r="30149">
          <cell r="A30149" t="str">
            <v>UCW-22024</v>
          </cell>
          <cell r="B30149" t="str">
            <v>TataCliq: LSP-SNK-AVI012 Category Variant Image Updation</v>
          </cell>
          <cell r="C30149" t="str">
            <v>CLOSED</v>
          </cell>
          <cell r="D30149" t="str">
            <v>Medium</v>
          </cell>
          <cell r="E30149" t="str">
            <v>netscribes</v>
          </cell>
          <cell r="F30149" t="str">
            <v>Mohd Tahir Shaikh</v>
          </cell>
          <cell r="G30149">
            <v>45972.715277777781</v>
          </cell>
          <cell r="H30149">
            <v>45974.70208333333</v>
          </cell>
        </row>
        <row r="30150">
          <cell r="A30150" t="str">
            <v>UCW-22016</v>
          </cell>
          <cell r="B30150" t="str">
            <v>CLONE - Tatacliq Footwear Content template_03-11-25</v>
          </cell>
          <cell r="C30150" t="str">
            <v>CLOSED</v>
          </cell>
          <cell r="D30150" t="str">
            <v>Medium</v>
          </cell>
          <cell r="E30150" t="str">
            <v>netscribes</v>
          </cell>
          <cell r="F30150" t="str">
            <v>Mohd Tahir Shaikh</v>
          </cell>
          <cell r="G30150">
            <v>45972.677083333336</v>
          </cell>
          <cell r="H30150">
            <v>45979.664583333331</v>
          </cell>
        </row>
        <row r="30151">
          <cell r="A30151" t="str">
            <v>UCW-22009</v>
          </cell>
          <cell r="B30151" t="str">
            <v>Durian 5 Core 07.11.2025</v>
          </cell>
          <cell r="C30151" t="str">
            <v>CLOSED</v>
          </cell>
          <cell r="D30151" t="str">
            <v>Medium</v>
          </cell>
          <cell r="E30151" t="str">
            <v>netscribes</v>
          </cell>
          <cell r="F30151" t="str">
            <v>Juilee Jadhav</v>
          </cell>
          <cell r="G30151">
            <v>45972.6</v>
          </cell>
          <cell r="H30151">
            <v>45981.772222222222</v>
          </cell>
        </row>
        <row r="30152">
          <cell r="A30152" t="str">
            <v>UCW-22007</v>
          </cell>
          <cell r="B30152" t="str">
            <v>Product Listing On Tata Cliq - Dr,Brown'S</v>
          </cell>
          <cell r="C30152" t="str">
            <v>CLOSED</v>
          </cell>
          <cell r="D30152" t="str">
            <v>Medium</v>
          </cell>
          <cell r="E30152" t="str">
            <v>netscribes</v>
          </cell>
          <cell r="F30152" t="str">
            <v>Juilee Jadhav</v>
          </cell>
          <cell r="G30152">
            <v>45972.592361111114</v>
          </cell>
          <cell r="H30152">
            <v>45995.615972222222</v>
          </cell>
        </row>
        <row r="30153">
          <cell r="A30153" t="str">
            <v>UCW-22002</v>
          </cell>
          <cell r="B30153" t="str">
            <v>Beauty - 129026 - E2E - Ghar Soaps - 18 SKU - 11 Nov</v>
          </cell>
          <cell r="C30153" t="str">
            <v>CLOSED Due to Inactive/Insufficient Information</v>
          </cell>
          <cell r="D30153" t="str">
            <v>Medium</v>
          </cell>
          <cell r="E30153" t="str">
            <v>netscribes</v>
          </cell>
          <cell r="F30153" t="str">
            <v>Shraddha Dighe</v>
          </cell>
          <cell r="G30153">
            <v>45972.566666666666</v>
          </cell>
          <cell r="H30153">
            <v>46029.738888888889</v>
          </cell>
        </row>
        <row r="30154">
          <cell r="A30154" t="str">
            <v>UCW-22001</v>
          </cell>
          <cell r="B30154" t="str">
            <v>Women Apparel– Amante – 07-11-2025</v>
          </cell>
          <cell r="C30154" t="str">
            <v>CLOSED</v>
          </cell>
          <cell r="D30154" t="str">
            <v>Medium</v>
          </cell>
          <cell r="E30154" t="str">
            <v>netscribes</v>
          </cell>
          <cell r="F30154" t="str">
            <v>Juilee Jadhav</v>
          </cell>
          <cell r="G30154">
            <v>45972.55972222222</v>
          </cell>
          <cell r="H30154">
            <v>45982.679166666669</v>
          </cell>
        </row>
        <row r="30155">
          <cell r="A30155" t="str">
            <v>UCW-21999</v>
          </cell>
          <cell r="B30155" t="str">
            <v>Beauty - 125928 - E2E - Farmacy - 3 SKUS - 11 Nov</v>
          </cell>
          <cell r="C30155" t="str">
            <v>CLOSED Due to Inactive/Insufficient Information</v>
          </cell>
          <cell r="D30155" t="str">
            <v>Medium</v>
          </cell>
          <cell r="E30155" t="str">
            <v>netscribes</v>
          </cell>
          <cell r="F30155" t="str">
            <v>Shraddha Dighe</v>
          </cell>
          <cell r="G30155">
            <v>45972.554861111108</v>
          </cell>
          <cell r="H30155">
            <v>46029.738888888889</v>
          </cell>
        </row>
        <row r="30156">
          <cell r="A30156" t="str">
            <v>UCW-21989</v>
          </cell>
          <cell r="B30156" t="str">
            <v>CLONE - CLONE - Brand Listings 2nd Set R&amp;B on Tata Cliq</v>
          </cell>
          <cell r="C30156" t="str">
            <v>CLOSED</v>
          </cell>
          <cell r="D30156" t="str">
            <v>Medium</v>
          </cell>
          <cell r="E30156" t="str">
            <v>netscribes</v>
          </cell>
          <cell r="F30156" t="str">
            <v>Mohd Tahir Shaikh</v>
          </cell>
          <cell r="G30156">
            <v>45972.479166666664</v>
          </cell>
          <cell r="H30156">
            <v>46031.555555555555</v>
          </cell>
        </row>
        <row r="30157">
          <cell r="A30157" t="str">
            <v>UCW-21987</v>
          </cell>
          <cell r="B30157" t="str">
            <v>CLONE - Beauty - 125928 - E2E - 3 Brands (The Derma Co., Aqualogica, BBlunt) - 37 SKUS - 27 Oct</v>
          </cell>
          <cell r="C30157" t="str">
            <v>CLOSED Due to Inactive/Insufficient Information</v>
          </cell>
          <cell r="D30157" t="str">
            <v>Medium</v>
          </cell>
          <cell r="E30157" t="str">
            <v>netscribes</v>
          </cell>
          <cell r="F30157" t="str">
            <v>Simi Raichel Zachariah</v>
          </cell>
          <cell r="G30157">
            <v>45972.475694444445</v>
          </cell>
          <cell r="H30157">
            <v>46029.739583333336</v>
          </cell>
        </row>
        <row r="30158">
          <cell r="A30158" t="str">
            <v>UCW-21984</v>
          </cell>
          <cell r="B30158" t="str">
            <v>Tatacliq Men Content template_07-11-25</v>
          </cell>
          <cell r="C30158" t="str">
            <v>CLOSED</v>
          </cell>
          <cell r="D30158" t="str">
            <v>Medium</v>
          </cell>
          <cell r="E30158" t="str">
            <v>netscribes</v>
          </cell>
          <cell r="F30158" t="str">
            <v>Sushma Ram</v>
          </cell>
          <cell r="G30158">
            <v>45972.425000000003</v>
          </cell>
          <cell r="H30158">
            <v>45979.661111111112</v>
          </cell>
        </row>
        <row r="30159">
          <cell r="A30159" t="str">
            <v>UCW-21982</v>
          </cell>
          <cell r="B30159" t="str">
            <v>Beauty - Image resize - 11 Nov</v>
          </cell>
          <cell r="C30159" t="str">
            <v>CLOSED</v>
          </cell>
          <cell r="D30159" t="str">
            <v>Medium</v>
          </cell>
          <cell r="E30159" t="str">
            <v>netscribes</v>
          </cell>
          <cell r="F30159" t="str">
            <v>Shraddha Dighe</v>
          </cell>
          <cell r="G30159">
            <v>45972.399305555555</v>
          </cell>
          <cell r="H30159">
            <v>45973.696527777778</v>
          </cell>
        </row>
        <row r="30160">
          <cell r="A30160" t="str">
            <v>UCW-21979</v>
          </cell>
          <cell r="B30160" t="str">
            <v>Beauty - 125928 - Adhoc Content and Image update - Kora organics - 13 SKUS - 31 Oct</v>
          </cell>
          <cell r="C30160" t="str">
            <v>CLOSED</v>
          </cell>
          <cell r="D30160" t="str">
            <v>Medium</v>
          </cell>
          <cell r="E30160" t="str">
            <v>netscribes</v>
          </cell>
          <cell r="F30160" t="str">
            <v>netscribes</v>
          </cell>
          <cell r="G30160">
            <v>45971.95</v>
          </cell>
          <cell r="H30160">
            <v>45985.773611111108</v>
          </cell>
        </row>
        <row r="30161">
          <cell r="A30161" t="str">
            <v>UCW-21972</v>
          </cell>
          <cell r="B30161" t="str">
            <v>Brand Ambassador- Akshay Kumar Image Remove</v>
          </cell>
          <cell r="C30161" t="str">
            <v>CLOSED</v>
          </cell>
          <cell r="D30161" t="str">
            <v>Medium</v>
          </cell>
          <cell r="E30161" t="str">
            <v>netscribes</v>
          </cell>
          <cell r="F30161" t="str">
            <v>Sushma Ram</v>
          </cell>
          <cell r="G30161">
            <v>45971.827777777777</v>
          </cell>
          <cell r="H30161">
            <v>46027.464583333334</v>
          </cell>
        </row>
        <row r="30162">
          <cell r="A30162" t="str">
            <v>UCW-21970</v>
          </cell>
          <cell r="B30162" t="str">
            <v>TATACLIQ X LIBAS NEW CATALOGUE 05-11-2025</v>
          </cell>
          <cell r="C30162" t="str">
            <v>CLOSED</v>
          </cell>
          <cell r="D30162" t="str">
            <v>Medium</v>
          </cell>
          <cell r="E30162" t="str">
            <v>netscribes</v>
          </cell>
          <cell r="F30162" t="str">
            <v>Sushma Ram</v>
          </cell>
          <cell r="G30162">
            <v>45971.813888888886</v>
          </cell>
          <cell r="H30162">
            <v>45976.594444444447</v>
          </cell>
        </row>
        <row r="30163">
          <cell r="A30163" t="str">
            <v>UCW-21962</v>
          </cell>
          <cell r="B30163" t="str">
            <v>Men's Apparel 07-11-20205</v>
          </cell>
          <cell r="C30163" t="str">
            <v>CLOSED</v>
          </cell>
          <cell r="D30163" t="str">
            <v>Medium</v>
          </cell>
          <cell r="E30163" t="str">
            <v>netscribes</v>
          </cell>
          <cell r="F30163" t="str">
            <v>Mohd Tahir Shaikh</v>
          </cell>
          <cell r="G30163">
            <v>45971.779166666667</v>
          </cell>
          <cell r="H30163">
            <v>46031.556250000001</v>
          </cell>
        </row>
        <row r="30164">
          <cell r="A30164" t="str">
            <v>UCW-21956</v>
          </cell>
          <cell r="B30164" t="str">
            <v>Images Replacement - TS1443-TS1444</v>
          </cell>
          <cell r="C30164" t="str">
            <v>CLOSED</v>
          </cell>
          <cell r="D30164" t="str">
            <v>Medium</v>
          </cell>
          <cell r="E30164" t="str">
            <v>netscribes</v>
          </cell>
          <cell r="F30164" t="str">
            <v>Sushma Ram</v>
          </cell>
          <cell r="G30164">
            <v>45971.754861111112</v>
          </cell>
          <cell r="H30164">
            <v>45974.504861111112</v>
          </cell>
        </row>
        <row r="30165">
          <cell r="A30165" t="str">
            <v>UCW-21953</v>
          </cell>
          <cell r="B30165" t="str">
            <v>Benetton Footwear new catalog details 8-11-2025</v>
          </cell>
          <cell r="C30165" t="str">
            <v>CLOSED</v>
          </cell>
          <cell r="D30165" t="str">
            <v>Medium</v>
          </cell>
          <cell r="E30165" t="str">
            <v>netscribes</v>
          </cell>
          <cell r="F30165" t="str">
            <v>Lishita Kotian</v>
          </cell>
          <cell r="G30165">
            <v>45971.75277777778</v>
          </cell>
          <cell r="H30165">
            <v>45976.588194444441</v>
          </cell>
        </row>
        <row r="30166">
          <cell r="A30166" t="str">
            <v>UCW-21950</v>
          </cell>
          <cell r="B30166" t="str">
            <v>Submission of Lot 2 Listing Sheet - De Maison Decor</v>
          </cell>
          <cell r="C30166" t="str">
            <v>CLOSED</v>
          </cell>
          <cell r="D30166" t="str">
            <v>Medium</v>
          </cell>
          <cell r="E30166" t="str">
            <v>netscribes</v>
          </cell>
          <cell r="F30166" t="str">
            <v>Juilee Jadhav</v>
          </cell>
          <cell r="G30166">
            <v>45971.745833333334</v>
          </cell>
          <cell r="H30166">
            <v>45973.583333333336</v>
          </cell>
        </row>
        <row r="30167">
          <cell r="A30167" t="str">
            <v>UCW-21948</v>
          </cell>
          <cell r="B30167" t="str">
            <v>New listing</v>
          </cell>
          <cell r="C30167" t="str">
            <v>CLOSED</v>
          </cell>
          <cell r="D30167" t="str">
            <v>Medium</v>
          </cell>
          <cell r="E30167" t="str">
            <v>netscribes</v>
          </cell>
          <cell r="F30167" t="str">
            <v>Mohd Tahir Shaikh</v>
          </cell>
          <cell r="G30167">
            <v>45971.727083333331</v>
          </cell>
          <cell r="H30167">
            <v>46031.556250000001</v>
          </cell>
        </row>
        <row r="30168">
          <cell r="A30168" t="str">
            <v>UCW-21936</v>
          </cell>
          <cell r="B30168" t="str">
            <v>Benetton Footwear new catalog kids apparel details 9-11-2025</v>
          </cell>
          <cell r="C30168" t="str">
            <v>CLOSED</v>
          </cell>
          <cell r="D30168" t="str">
            <v>Medium</v>
          </cell>
          <cell r="E30168" t="str">
            <v>netscribes</v>
          </cell>
          <cell r="F30168" t="str">
            <v>Lishita Kotian</v>
          </cell>
          <cell r="G30168">
            <v>45971.707638888889</v>
          </cell>
          <cell r="H30168">
            <v>45974.464583333334</v>
          </cell>
        </row>
        <row r="30169">
          <cell r="A30169" t="str">
            <v>UCW-21929</v>
          </cell>
          <cell r="B30169" t="str">
            <v>New Product Listing Template</v>
          </cell>
          <cell r="C30169" t="str">
            <v>CLOSED</v>
          </cell>
          <cell r="D30169" t="str">
            <v>Medium</v>
          </cell>
          <cell r="E30169" t="str">
            <v>netscribes</v>
          </cell>
          <cell r="F30169" t="str">
            <v>Juilee Jadhav</v>
          </cell>
          <cell r="G30169">
            <v>45971.649305555555</v>
          </cell>
          <cell r="H30169">
            <v>45981.679166666669</v>
          </cell>
        </row>
        <row r="30170">
          <cell r="A30170" t="str">
            <v>UCW-21919</v>
          </cell>
          <cell r="B30170" t="str">
            <v>Size Chart Missing (New Listings) - House of Chikankari</v>
          </cell>
          <cell r="C30170" t="str">
            <v>CLOSED</v>
          </cell>
          <cell r="D30170" t="str">
            <v>Medium</v>
          </cell>
          <cell r="E30170" t="str">
            <v>Chirag Dubal</v>
          </cell>
          <cell r="F30170" t="str">
            <v>Reagan D’souza</v>
          </cell>
          <cell r="G30170">
            <v>45971.581944444442</v>
          </cell>
          <cell r="H30170">
            <v>46065.650694444441</v>
          </cell>
        </row>
        <row r="30171">
          <cell r="A30171" t="str">
            <v>UCW-21918</v>
          </cell>
          <cell r="B30171" t="str">
            <v>Women's Apparel 28-10-2025</v>
          </cell>
          <cell r="C30171" t="str">
            <v>CLOSED</v>
          </cell>
          <cell r="D30171" t="str">
            <v>Medium</v>
          </cell>
          <cell r="E30171" t="str">
            <v>netscribes</v>
          </cell>
          <cell r="F30171" t="str">
            <v>netscribes</v>
          </cell>
          <cell r="G30171">
            <v>45971.57916666667</v>
          </cell>
          <cell r="H30171">
            <v>45975.699305555558</v>
          </cell>
        </row>
        <row r="30172">
          <cell r="A30172" t="str">
            <v>UCW-21916</v>
          </cell>
          <cell r="B30172" t="str">
            <v>Beauty - E2E - 125928 - Loreal Paris - 1 sku - 10th Nov</v>
          </cell>
          <cell r="C30172" t="str">
            <v>CLOSED</v>
          </cell>
          <cell r="D30172" t="str">
            <v>Highest</v>
          </cell>
          <cell r="E30172" t="str">
            <v>netscribes</v>
          </cell>
          <cell r="F30172" t="str">
            <v>Simi Raichel Zachariah</v>
          </cell>
          <cell r="G30172">
            <v>45971.578472222223</v>
          </cell>
          <cell r="H30172">
            <v>45973.521527777775</v>
          </cell>
        </row>
        <row r="30173">
          <cell r="A30173" t="str">
            <v>UCW-21912</v>
          </cell>
          <cell r="B30173" t="str">
            <v>Footwear-Input-Format- 06 Nov</v>
          </cell>
          <cell r="C30173" t="str">
            <v>CLOSED Due to Inactive/Insufficient Information</v>
          </cell>
          <cell r="D30173" t="str">
            <v>Medium</v>
          </cell>
          <cell r="E30173" t="str">
            <v>netscribes</v>
          </cell>
          <cell r="F30173" t="str">
            <v>Sushma Ram</v>
          </cell>
          <cell r="G30173">
            <v>45971.518055555556</v>
          </cell>
          <cell r="H30173">
            <v>46029.739583333336</v>
          </cell>
        </row>
        <row r="30174">
          <cell r="A30174" t="str">
            <v>UCW-21903</v>
          </cell>
          <cell r="B30174" t="str">
            <v>Tata Cliq New Listing Carlton London</v>
          </cell>
          <cell r="C30174" t="str">
            <v>CLOSED</v>
          </cell>
          <cell r="D30174" t="str">
            <v>Medium</v>
          </cell>
          <cell r="E30174" t="str">
            <v>netscribes</v>
          </cell>
          <cell r="F30174" t="str">
            <v>Sushma Ram</v>
          </cell>
          <cell r="G30174">
            <v>45971.454861111109</v>
          </cell>
          <cell r="H30174">
            <v>45980.545138888891</v>
          </cell>
        </row>
        <row r="30175">
          <cell r="A30175" t="str">
            <v>UCW-21902</v>
          </cell>
          <cell r="B30175" t="str">
            <v>Men Footwear New Styles For Tatacliq (AW'25) - (Styles-06) 06.11.2025</v>
          </cell>
          <cell r="C30175" t="str">
            <v>CLOSED Due to Inactive/Insufficient Information</v>
          </cell>
          <cell r="D30175" t="str">
            <v>Medium</v>
          </cell>
          <cell r="E30175" t="str">
            <v>netscribes</v>
          </cell>
          <cell r="F30175" t="str">
            <v>Juilee Jadhav</v>
          </cell>
          <cell r="G30175">
            <v>45971.45416666667</v>
          </cell>
          <cell r="H30175">
            <v>46029.739583333336</v>
          </cell>
        </row>
        <row r="30176">
          <cell r="A30176" t="str">
            <v>UCW-21897</v>
          </cell>
          <cell r="B30176" t="str">
            <v>Tatacliq Men Content template_06-11-25_Batch 2</v>
          </cell>
          <cell r="C30176" t="str">
            <v>CLOSED</v>
          </cell>
          <cell r="D30176" t="str">
            <v>Medium</v>
          </cell>
          <cell r="E30176" t="str">
            <v>netscribes</v>
          </cell>
          <cell r="F30176" t="str">
            <v>Mohd Tahir Shaikh</v>
          </cell>
          <cell r="G30176">
            <v>45970.591666666667</v>
          </cell>
          <cell r="H30176">
            <v>45974.598611111112</v>
          </cell>
        </row>
        <row r="30177">
          <cell r="A30177" t="str">
            <v>UCW-21896</v>
          </cell>
          <cell r="B30177" t="str">
            <v xml:space="preserve">Tatacliq Image Update Requirement_6th November </v>
          </cell>
          <cell r="C30177" t="str">
            <v>CLOSED</v>
          </cell>
          <cell r="D30177" t="str">
            <v>Medium</v>
          </cell>
          <cell r="E30177" t="str">
            <v>netscribes</v>
          </cell>
          <cell r="F30177" t="str">
            <v>Mohd Tahir Shaikh</v>
          </cell>
          <cell r="G30177">
            <v>45970.586111111108</v>
          </cell>
          <cell r="H30177">
            <v>45974.64166666667</v>
          </cell>
        </row>
        <row r="30178">
          <cell r="A30178" t="str">
            <v>UCW-21895</v>
          </cell>
          <cell r="B30178" t="str">
            <v xml:space="preserve">Styles Migration to Tata Cliq Westbury Account - 06-11-2025 </v>
          </cell>
          <cell r="C30178" t="str">
            <v>CLOSED</v>
          </cell>
          <cell r="D30178" t="str">
            <v>Medium</v>
          </cell>
          <cell r="E30178" t="str">
            <v>netscribes</v>
          </cell>
          <cell r="F30178" t="str">
            <v>Mohd Tahir Shaikh</v>
          </cell>
          <cell r="G30178">
            <v>45970.581944444442</v>
          </cell>
          <cell r="H30178">
            <v>45978.686111111114</v>
          </cell>
        </row>
        <row r="30179">
          <cell r="A30179" t="str">
            <v>UCW-21889</v>
          </cell>
          <cell r="B30179" t="str">
            <v>Tata Cliq Kid's Catalog AW25 Lot: 15-16</v>
          </cell>
          <cell r="C30179" t="str">
            <v>CLOSED</v>
          </cell>
          <cell r="D30179" t="str">
            <v>Medium</v>
          </cell>
          <cell r="E30179" t="str">
            <v>netscribes</v>
          </cell>
          <cell r="F30179" t="str">
            <v>Mohd Tahir Shaikh</v>
          </cell>
          <cell r="G30179">
            <v>45969.54791666667</v>
          </cell>
          <cell r="H30179">
            <v>45972.742361111108</v>
          </cell>
        </row>
        <row r="30180">
          <cell r="A30180" t="str">
            <v>UCW-21884</v>
          </cell>
          <cell r="B30180" t="str">
            <v>Beauty - 127939 - E2E - David Beckham - 2 SKUS - 7 Nov</v>
          </cell>
          <cell r="C30180" t="str">
            <v>CLOSED</v>
          </cell>
          <cell r="D30180" t="str">
            <v>Medium</v>
          </cell>
          <cell r="E30180" t="str">
            <v>netscribes</v>
          </cell>
          <cell r="F30180" t="str">
            <v>Shraddha Dighe</v>
          </cell>
          <cell r="G30180">
            <v>45968.949305555558</v>
          </cell>
          <cell r="H30180">
            <v>45985.46875</v>
          </cell>
        </row>
        <row r="30181">
          <cell r="A30181" t="str">
            <v>UCW-21883</v>
          </cell>
          <cell r="B30181" t="str">
            <v>Beauty - 125928 - Adhoc (Relisting) - 3 SKUS - Jo Malone London - 7 Nov</v>
          </cell>
          <cell r="C30181" t="str">
            <v>CLOSED</v>
          </cell>
          <cell r="D30181" t="str">
            <v>Medium</v>
          </cell>
          <cell r="E30181" t="str">
            <v>netscribes</v>
          </cell>
          <cell r="F30181" t="str">
            <v>Shraddha Dighe</v>
          </cell>
          <cell r="G30181">
            <v>45968.945138888892</v>
          </cell>
          <cell r="H30181">
            <v>45972.529861111114</v>
          </cell>
        </row>
        <row r="30182">
          <cell r="A30182" t="str">
            <v>UCW-21882</v>
          </cell>
          <cell r="B30182" t="str">
            <v>Beauty - 127367 - E2E - Kiro - 6 SKUS - 7 Nov</v>
          </cell>
          <cell r="C30182" t="str">
            <v>CLOSED Due to Inactive/Insufficient Information</v>
          </cell>
          <cell r="D30182" t="str">
            <v>Medium</v>
          </cell>
          <cell r="E30182" t="str">
            <v>netscribes</v>
          </cell>
          <cell r="F30182" t="str">
            <v>Shraddha Dighe</v>
          </cell>
          <cell r="G30182">
            <v>45968.922222222223</v>
          </cell>
          <cell r="H30182">
            <v>46029.739583333336</v>
          </cell>
        </row>
        <row r="30183">
          <cell r="A30183" t="str">
            <v>UCW-21879</v>
          </cell>
          <cell r="B30183" t="str">
            <v>CLONE - Clone - M&amp;S - Cataloguing</v>
          </cell>
          <cell r="C30183" t="str">
            <v>CLOSED</v>
          </cell>
          <cell r="D30183" t="str">
            <v>Medium</v>
          </cell>
          <cell r="E30183" t="str">
            <v>netscribes</v>
          </cell>
          <cell r="F30183" t="str">
            <v>Mohd Tahir Shaikh</v>
          </cell>
          <cell r="G30183">
            <v>45968.813194444447</v>
          </cell>
          <cell r="H30183">
            <v>45975.677083333336</v>
          </cell>
        </row>
        <row r="30184">
          <cell r="A30184" t="str">
            <v>UCW-21878</v>
          </cell>
          <cell r="B30184" t="str">
            <v>M&amp;S - Cataloguing</v>
          </cell>
          <cell r="C30184" t="str">
            <v>CLOSED</v>
          </cell>
          <cell r="D30184" t="str">
            <v>Medium</v>
          </cell>
          <cell r="E30184" t="str">
            <v>netscribes</v>
          </cell>
          <cell r="F30184" t="str">
            <v>Mohd Tahir Shaikh</v>
          </cell>
          <cell r="G30184">
            <v>45968.809027777781</v>
          </cell>
          <cell r="H30184">
            <v>45974.446527777778</v>
          </cell>
        </row>
        <row r="30185">
          <cell r="A30185" t="str">
            <v>UCW-21871</v>
          </cell>
          <cell r="B30185" t="str">
            <v>OMA - Home - 30/10/25</v>
          </cell>
          <cell r="C30185" t="str">
            <v>CLOSED</v>
          </cell>
          <cell r="D30185" t="str">
            <v>Medium</v>
          </cell>
          <cell r="E30185" t="str">
            <v>Jaibharathi Jagannathan</v>
          </cell>
          <cell r="F30185" t="str">
            <v>Lishita Kotian</v>
          </cell>
          <cell r="G30185">
            <v>45968.729166666664</v>
          </cell>
          <cell r="H30185">
            <v>45983.713888888888</v>
          </cell>
        </row>
        <row r="30186">
          <cell r="A30186" t="str">
            <v>UCW-21868</v>
          </cell>
          <cell r="B30186" t="str">
            <v>Beauty - 125913 - E2E - BIOTOP - 4 SKUS - 7 Nov</v>
          </cell>
          <cell r="C30186" t="str">
            <v>CLOSED</v>
          </cell>
          <cell r="D30186" t="str">
            <v>Highest</v>
          </cell>
          <cell r="E30186" t="str">
            <v>netscribes</v>
          </cell>
          <cell r="F30186" t="str">
            <v>Shraddha Dighe</v>
          </cell>
          <cell r="G30186">
            <v>45968.71597222222</v>
          </cell>
          <cell r="H30186">
            <v>45976.470833333333</v>
          </cell>
        </row>
        <row r="30187">
          <cell r="A30187" t="str">
            <v>UCW-21864</v>
          </cell>
          <cell r="B30187" t="str">
            <v>Footwear Listing AW-25 _ 05-11-2025</v>
          </cell>
          <cell r="C30187" t="str">
            <v>CLOSED Due to Inactive/Insufficient Information</v>
          </cell>
          <cell r="D30187" t="str">
            <v>Medium</v>
          </cell>
          <cell r="E30187" t="str">
            <v>netscribes</v>
          </cell>
          <cell r="F30187" t="str">
            <v>Sushma Ram</v>
          </cell>
          <cell r="G30187">
            <v>45968.699305555558</v>
          </cell>
          <cell r="H30187">
            <v>46029.740277777775</v>
          </cell>
        </row>
        <row r="30188">
          <cell r="A30188" t="str">
            <v>UCW-21862</v>
          </cell>
          <cell r="B30188" t="str">
            <v>TataCliq X Bewakoof II Mens Wear II 05-November-2025</v>
          </cell>
          <cell r="C30188" t="str">
            <v>CLOSED</v>
          </cell>
          <cell r="D30188" t="str">
            <v>Medium</v>
          </cell>
          <cell r="E30188" t="str">
            <v>netscribes</v>
          </cell>
          <cell r="F30188" t="str">
            <v>Juilee Jadhav</v>
          </cell>
          <cell r="G30188">
            <v>45968.674305555556</v>
          </cell>
          <cell r="H30188">
            <v>45973.577777777777</v>
          </cell>
        </row>
        <row r="30189">
          <cell r="A30189" t="str">
            <v>UCW-21861</v>
          </cell>
          <cell r="B30189" t="str">
            <v>Disparity in Home brands</v>
          </cell>
          <cell r="C30189" t="str">
            <v>CLOSED</v>
          </cell>
          <cell r="D30189" t="str">
            <v>Medium</v>
          </cell>
          <cell r="E30189" t="str">
            <v>netscribes</v>
          </cell>
          <cell r="F30189" t="str">
            <v>Mohd Tahir Shaikh</v>
          </cell>
          <cell r="G30189">
            <v>45968.671527777777</v>
          </cell>
          <cell r="H30189">
            <v>45969.370138888888</v>
          </cell>
        </row>
        <row r="30190">
          <cell r="A30190" t="str">
            <v>UCW-21859</v>
          </cell>
          <cell r="B30190" t="str">
            <v>TQ CL9 Video upload</v>
          </cell>
          <cell r="C30190" t="str">
            <v>CLOSED</v>
          </cell>
          <cell r="D30190" t="str">
            <v>Medium</v>
          </cell>
          <cell r="E30190" t="str">
            <v>cielo</v>
          </cell>
          <cell r="F30190" t="str">
            <v>Juilee Jadhav</v>
          </cell>
          <cell r="G30190">
            <v>45968.65902777778</v>
          </cell>
          <cell r="H30190">
            <v>45973.570138888892</v>
          </cell>
        </row>
        <row r="30191">
          <cell r="A30191" t="str">
            <v>UCW-21857</v>
          </cell>
          <cell r="B30191" t="str">
            <v>TataCliq X Bewakoof | Womenswestern Wear | 05-November-2025</v>
          </cell>
          <cell r="C30191" t="str">
            <v>CLOSED</v>
          </cell>
          <cell r="D30191" t="str">
            <v>Medium</v>
          </cell>
          <cell r="E30191" t="str">
            <v>netscribes</v>
          </cell>
          <cell r="F30191" t="str">
            <v>Juilee Jadhav</v>
          </cell>
          <cell r="G30191">
            <v>45968.649305555555</v>
          </cell>
          <cell r="H30191">
            <v>45979.661111111112</v>
          </cell>
        </row>
        <row r="30192">
          <cell r="A30192" t="str">
            <v>UCW-21855</v>
          </cell>
          <cell r="B30192" t="str">
            <v>Beauty - 125928 - E2E - Dolce&amp;Gabbana - 4 SKUS - 7 Nov</v>
          </cell>
          <cell r="C30192" t="str">
            <v>CLOSED</v>
          </cell>
          <cell r="D30192" t="str">
            <v>Highest</v>
          </cell>
          <cell r="E30192" t="str">
            <v>netscribes</v>
          </cell>
          <cell r="F30192" t="str">
            <v>Shraddha Dighe</v>
          </cell>
          <cell r="G30192">
            <v>45968.636111111111</v>
          </cell>
          <cell r="H30192">
            <v>45973.513194444444</v>
          </cell>
        </row>
        <row r="30193">
          <cell r="A30193" t="str">
            <v>UCW-21852</v>
          </cell>
          <cell r="B30193" t="str">
            <v>Asics Add now catalogue dated 17th Oct2025</v>
          </cell>
          <cell r="C30193" t="str">
            <v>CLOSED</v>
          </cell>
          <cell r="D30193" t="str">
            <v>Medium</v>
          </cell>
          <cell r="E30193" t="str">
            <v>netscribes</v>
          </cell>
          <cell r="F30193" t="str">
            <v>netscribes</v>
          </cell>
          <cell r="G30193">
            <v>45968.628472222219</v>
          </cell>
          <cell r="H30193">
            <v>45976.666666666664</v>
          </cell>
        </row>
        <row r="30194">
          <cell r="A30194" t="str">
            <v>UCW-21851</v>
          </cell>
          <cell r="B30194" t="str">
            <v xml:space="preserve">ONLY AW25 (LOT-3) (TATA CLIQ Template) </v>
          </cell>
          <cell r="C30194" t="str">
            <v>CLOSED</v>
          </cell>
          <cell r="D30194" t="str">
            <v>Medium</v>
          </cell>
          <cell r="E30194" t="str">
            <v>netscribes</v>
          </cell>
          <cell r="F30194" t="str">
            <v>Sushma Ram</v>
          </cell>
          <cell r="G30194">
            <v>45968.628472222219</v>
          </cell>
          <cell r="H30194">
            <v>46006.45416666667</v>
          </cell>
        </row>
        <row r="30195">
          <cell r="A30195" t="str">
            <v>UCW-21850</v>
          </cell>
          <cell r="B30195" t="str">
            <v>Beauty - 125958 - E2E - Belif - 1 SKU - 7 Nov</v>
          </cell>
          <cell r="C30195" t="str">
            <v>CLOSED</v>
          </cell>
          <cell r="D30195" t="str">
            <v>Highest</v>
          </cell>
          <cell r="E30195" t="str">
            <v>netscribes</v>
          </cell>
          <cell r="F30195" t="str">
            <v>Shraddha Dighe</v>
          </cell>
          <cell r="G30195">
            <v>45968.620833333334</v>
          </cell>
          <cell r="H30195">
            <v>45985.46875</v>
          </cell>
        </row>
        <row r="30196">
          <cell r="A30196" t="str">
            <v>UCW-21849</v>
          </cell>
          <cell r="B30196" t="str">
            <v>Beauty - 125928 - E2E - Tom Ford and Jo Malone London - 6 SKUS - 7 Nov</v>
          </cell>
          <cell r="C30196" t="str">
            <v>CLOSED</v>
          </cell>
          <cell r="D30196" t="str">
            <v>Medium</v>
          </cell>
          <cell r="E30196" t="str">
            <v>netscribes</v>
          </cell>
          <cell r="F30196" t="str">
            <v>Shraddha Dighe</v>
          </cell>
          <cell r="G30196">
            <v>45968.602777777778</v>
          </cell>
          <cell r="H30196">
            <v>45973.508333333331</v>
          </cell>
        </row>
        <row r="30197">
          <cell r="A30197" t="str">
            <v>UCW-21848</v>
          </cell>
          <cell r="B30197" t="str">
            <v>Beauty - 129410 - E2E - Mahina - 126 SKUS - 7 NOV</v>
          </cell>
          <cell r="C30197" t="str">
            <v>CLOSED Due to Inactive/Insufficient Information</v>
          </cell>
          <cell r="D30197" t="str">
            <v>Medium</v>
          </cell>
          <cell r="E30197" t="str">
            <v>netscribes</v>
          </cell>
          <cell r="F30197" t="str">
            <v>Shraddha Dighe</v>
          </cell>
          <cell r="G30197">
            <v>45968.589583333334</v>
          </cell>
          <cell r="H30197">
            <v>46029.740277777775</v>
          </cell>
        </row>
        <row r="30198">
          <cell r="A30198" t="str">
            <v>UCW-21846</v>
          </cell>
          <cell r="B30198" t="str">
            <v>Request to List Nike Apparels on Tata Cliq</v>
          </cell>
          <cell r="C30198" t="str">
            <v>CLOSED</v>
          </cell>
          <cell r="D30198" t="str">
            <v>Medium</v>
          </cell>
          <cell r="E30198" t="str">
            <v>netscribes</v>
          </cell>
          <cell r="F30198" t="str">
            <v>Juilee Jadhav</v>
          </cell>
          <cell r="G30198">
            <v>45968.570833333331</v>
          </cell>
          <cell r="H30198">
            <v>45987.659722222219</v>
          </cell>
        </row>
        <row r="30199">
          <cell r="A30199" t="str">
            <v>UCW-21839</v>
          </cell>
          <cell r="B30199" t="str">
            <v>CLONE - Asian footwear listing 24 OCT 2025</v>
          </cell>
          <cell r="C30199" t="str">
            <v>CLOSED Due to Inactive/Insufficient Information</v>
          </cell>
          <cell r="D30199" t="str">
            <v>Medium</v>
          </cell>
          <cell r="E30199" t="str">
            <v>netscribes</v>
          </cell>
          <cell r="F30199" t="str">
            <v>Mohd Tahir Shaikh</v>
          </cell>
          <cell r="G30199">
            <v>45968.438194444447</v>
          </cell>
          <cell r="H30199">
            <v>46029.740277777775</v>
          </cell>
        </row>
        <row r="30200">
          <cell r="A30200" t="str">
            <v>UCW-21838</v>
          </cell>
          <cell r="B30200" t="str">
            <v>NIKE FOOTWEAR LISTING FILE FOR TATA CLIQ</v>
          </cell>
          <cell r="C30200" t="str">
            <v>CLOSED</v>
          </cell>
          <cell r="D30200" t="str">
            <v>Medium</v>
          </cell>
          <cell r="E30200" t="str">
            <v>netscribes</v>
          </cell>
          <cell r="F30200" t="str">
            <v>Juilee Jadhav</v>
          </cell>
          <cell r="G30200">
            <v>45968.4375</v>
          </cell>
          <cell r="H30200">
            <v>45983.564583333333</v>
          </cell>
        </row>
        <row r="30201">
          <cell r="A30201" t="str">
            <v>UCW-21834</v>
          </cell>
          <cell r="B30201" t="str">
            <v>Video Update | Powersutra | Tatacliq | 31-Oct-25</v>
          </cell>
          <cell r="C30201" t="str">
            <v>CLOSED</v>
          </cell>
          <cell r="D30201" t="str">
            <v>Medium</v>
          </cell>
          <cell r="E30201" t="str">
            <v>netscribes</v>
          </cell>
          <cell r="F30201" t="str">
            <v>Mohd Tahir Shaikh</v>
          </cell>
          <cell r="G30201">
            <v>45968.010416666664</v>
          </cell>
          <cell r="H30201">
            <v>45973.569444444445</v>
          </cell>
        </row>
        <row r="30202">
          <cell r="A30202" t="str">
            <v>UCW-21833</v>
          </cell>
          <cell r="B30202" t="str">
            <v>Vivaah'25 New Collection</v>
          </cell>
          <cell r="C30202" t="str">
            <v>CLOSED</v>
          </cell>
          <cell r="D30202" t="str">
            <v>Medium</v>
          </cell>
          <cell r="E30202" t="str">
            <v>netscribes</v>
          </cell>
          <cell r="F30202" t="str">
            <v>Mohd Tahir Shaikh</v>
          </cell>
          <cell r="G30202">
            <v>45968.007638888892</v>
          </cell>
          <cell r="H30202">
            <v>45974.606944444444</v>
          </cell>
        </row>
        <row r="30203">
          <cell r="A30203" t="str">
            <v>UCW-21828</v>
          </cell>
          <cell r="B30203" t="str">
            <v>CLONE - New Balance S225 Footwear Women 126934</v>
          </cell>
          <cell r="C30203" t="str">
            <v>CLOSED</v>
          </cell>
          <cell r="D30203" t="str">
            <v>Medium</v>
          </cell>
          <cell r="E30203" t="str">
            <v>netscribes</v>
          </cell>
          <cell r="F30203" t="str">
            <v>Mohd Tahir Shaikh</v>
          </cell>
          <cell r="G30203">
            <v>45967.803472222222</v>
          </cell>
          <cell r="H30203">
            <v>45969.647916666669</v>
          </cell>
        </row>
        <row r="30204">
          <cell r="A30204" t="str">
            <v>UCW-21823</v>
          </cell>
          <cell r="B30204" t="str">
            <v>New Balance Apparels Listing 04th Nov 25 (Seller code: 126934)</v>
          </cell>
          <cell r="C30204" t="str">
            <v>CLOSED Due to Inactive/Insufficient Information</v>
          </cell>
          <cell r="D30204" t="str">
            <v>Medium</v>
          </cell>
          <cell r="E30204" t="str">
            <v>netscribes</v>
          </cell>
          <cell r="F30204" t="str">
            <v>Sushma Ram</v>
          </cell>
          <cell r="G30204">
            <v>45967.78125</v>
          </cell>
          <cell r="H30204">
            <v>46029.740277777775</v>
          </cell>
        </row>
        <row r="30205">
          <cell r="A30205" t="str">
            <v>UCW-21815</v>
          </cell>
          <cell r="B30205" t="str">
            <v>New FW Sku addition Tata - 106 articles</v>
          </cell>
          <cell r="C30205" t="str">
            <v>CLOSED</v>
          </cell>
          <cell r="D30205" t="str">
            <v>Medium</v>
          </cell>
          <cell r="E30205" t="str">
            <v>netscribes</v>
          </cell>
          <cell r="F30205" t="str">
            <v>Sushma Ram</v>
          </cell>
          <cell r="G30205">
            <v>45967.739583333336</v>
          </cell>
          <cell r="H30205">
            <v>46120.895833333336</v>
          </cell>
        </row>
        <row r="30206">
          <cell r="A30206" t="str">
            <v>UCW-21813</v>
          </cell>
          <cell r="B30206" t="str">
            <v>Beauty - Image resize - 6 nov</v>
          </cell>
          <cell r="C30206" t="str">
            <v>CLOSED</v>
          </cell>
          <cell r="D30206" t="str">
            <v>Medium</v>
          </cell>
          <cell r="E30206" t="str">
            <v>netscribes</v>
          </cell>
          <cell r="F30206" t="str">
            <v>Shraddha Dighe</v>
          </cell>
          <cell r="G30206">
            <v>45967.710416666669</v>
          </cell>
          <cell r="H30206">
            <v>45967.756249999999</v>
          </cell>
        </row>
        <row r="30207">
          <cell r="A30207" t="str">
            <v>UCW-21801</v>
          </cell>
          <cell r="B30207" t="str">
            <v>TATACLIQ - LISTING FILE- 04112025</v>
          </cell>
          <cell r="C30207" t="str">
            <v>CLOSED</v>
          </cell>
          <cell r="D30207" t="str">
            <v>Medium</v>
          </cell>
          <cell r="E30207" t="str">
            <v>netscribes</v>
          </cell>
          <cell r="F30207" t="str">
            <v>Juilee Jadhav</v>
          </cell>
          <cell r="G30207">
            <v>45967.65</v>
          </cell>
          <cell r="H30207">
            <v>45973.590277777781</v>
          </cell>
        </row>
        <row r="30208">
          <cell r="A30208" t="str">
            <v>UCW-21800</v>
          </cell>
          <cell r="B30208" t="str">
            <v>Puma New Listing Sheet 04-11-2025</v>
          </cell>
          <cell r="C30208" t="str">
            <v>CLOSED Due to Inactive/Insufficient Information</v>
          </cell>
          <cell r="D30208" t="str">
            <v>Medium</v>
          </cell>
          <cell r="E30208" t="str">
            <v>netscribes</v>
          </cell>
          <cell r="F30208" t="str">
            <v>Sushma Ram</v>
          </cell>
          <cell r="G30208">
            <v>45967.649305555555</v>
          </cell>
          <cell r="H30208">
            <v>46029.740277777775</v>
          </cell>
        </row>
        <row r="30209">
          <cell r="A30209" t="str">
            <v>UCW-21799</v>
          </cell>
          <cell r="B30209" t="str">
            <v>Beauty - 125928 - E2E - Estee Lauder - 1 SKU - 6 Nov</v>
          </cell>
          <cell r="C30209" t="str">
            <v>CLOSED</v>
          </cell>
          <cell r="D30209" t="str">
            <v>Highest</v>
          </cell>
          <cell r="E30209" t="str">
            <v>netscribes</v>
          </cell>
          <cell r="F30209" t="str">
            <v>Shraddha Dighe</v>
          </cell>
          <cell r="G30209">
            <v>45967.646527777775</v>
          </cell>
          <cell r="H30209">
            <v>45969.501388888886</v>
          </cell>
        </row>
        <row r="30210">
          <cell r="A30210" t="str">
            <v>UCW-21798</v>
          </cell>
          <cell r="B30210" t="str">
            <v>Beauty - 127939 - E2E - Hermes - 6 SKUS - 6 Nov</v>
          </cell>
          <cell r="C30210" t="str">
            <v>CLOSED</v>
          </cell>
          <cell r="D30210" t="str">
            <v>Medium</v>
          </cell>
          <cell r="E30210" t="str">
            <v>netscribes</v>
          </cell>
          <cell r="F30210" t="str">
            <v>Shraddha Dighe</v>
          </cell>
          <cell r="G30210">
            <v>45967.643750000003</v>
          </cell>
          <cell r="H30210">
            <v>45975.60833333333</v>
          </cell>
        </row>
        <row r="30211">
          <cell r="A30211" t="str">
            <v>UCW-21796</v>
          </cell>
          <cell r="B30211" t="str">
            <v>Femmella// New Style Sheet : Seller code - 129273</v>
          </cell>
          <cell r="C30211" t="str">
            <v>CLOSED</v>
          </cell>
          <cell r="D30211" t="str">
            <v>Medium</v>
          </cell>
          <cell r="E30211" t="str">
            <v>netscribes</v>
          </cell>
          <cell r="F30211" t="str">
            <v>Sushma Ram</v>
          </cell>
          <cell r="G30211">
            <v>45967.640972222223</v>
          </cell>
          <cell r="H30211">
            <v>45981.492361111108</v>
          </cell>
        </row>
        <row r="30212">
          <cell r="A30212" t="str">
            <v>UCW-21789</v>
          </cell>
          <cell r="B30212" t="str">
            <v>Women's Innerwear, Activewear &amp; Nightwear – “Clovia” – 4 Nov , 2025 - Tatacliq Catalog</v>
          </cell>
          <cell r="C30212" t="str">
            <v>CLOSED</v>
          </cell>
          <cell r="D30212" t="str">
            <v>Medium</v>
          </cell>
          <cell r="E30212" t="str">
            <v>netscribes</v>
          </cell>
          <cell r="F30212" t="str">
            <v>Sushma Ram</v>
          </cell>
          <cell r="G30212">
            <v>45967.623611111114</v>
          </cell>
          <cell r="H30212">
            <v>45978.522222222222</v>
          </cell>
        </row>
        <row r="30213">
          <cell r="A30213" t="str">
            <v>UCW-21786</v>
          </cell>
          <cell r="B30213" t="str">
            <v>TH/CK-MP-Lot 111</v>
          </cell>
          <cell r="C30213" t="str">
            <v>CLOSED</v>
          </cell>
          <cell r="D30213" t="str">
            <v>Medium</v>
          </cell>
          <cell r="E30213" t="str">
            <v>Jaibharathi Jagannathan</v>
          </cell>
          <cell r="F30213" t="str">
            <v>Lishita Kotian</v>
          </cell>
          <cell r="G30213">
            <v>45967.614583333336</v>
          </cell>
          <cell r="H30213">
            <v>45975.540972222225</v>
          </cell>
        </row>
        <row r="30214">
          <cell r="A30214" t="str">
            <v>UCW-21785</v>
          </cell>
          <cell r="B30214" t="str">
            <v xml:space="preserve">Kids Apparel 29-10-2025 </v>
          </cell>
          <cell r="C30214" t="str">
            <v>CLOSED</v>
          </cell>
          <cell r="D30214" t="str">
            <v>Medium</v>
          </cell>
          <cell r="E30214" t="str">
            <v>netscribes</v>
          </cell>
          <cell r="F30214" t="str">
            <v>netscribes</v>
          </cell>
          <cell r="G30214">
            <v>45967.611111111109</v>
          </cell>
          <cell r="H30214">
            <v>45975.68472222222</v>
          </cell>
        </row>
        <row r="30215">
          <cell r="A30215" t="str">
            <v>UCW-21780</v>
          </cell>
          <cell r="B30215" t="str">
            <v>Request to Update the Details(8) | Men | Tata Cliq | 04-11-2025</v>
          </cell>
          <cell r="C30215" t="str">
            <v>CLOSED</v>
          </cell>
          <cell r="D30215" t="str">
            <v>Medium</v>
          </cell>
          <cell r="E30215" t="str">
            <v>netscribes</v>
          </cell>
          <cell r="F30215" t="str">
            <v>Sushma Ram</v>
          </cell>
          <cell r="G30215">
            <v>45967.557638888888</v>
          </cell>
          <cell r="H30215">
            <v>45987.716666666667</v>
          </cell>
        </row>
        <row r="30216">
          <cell r="A30216" t="str">
            <v>UCW-21777</v>
          </cell>
          <cell r="B30216" t="str">
            <v>Apparel Catalogue_70_SKUs</v>
          </cell>
          <cell r="C30216" t="str">
            <v>CLOSED</v>
          </cell>
          <cell r="D30216" t="str">
            <v>Medium</v>
          </cell>
          <cell r="E30216" t="str">
            <v>netscribes</v>
          </cell>
          <cell r="F30216" t="str">
            <v>Juilee Jadhav</v>
          </cell>
          <cell r="G30216">
            <v>45967.545138888891</v>
          </cell>
          <cell r="H30216">
            <v>45973.490277777775</v>
          </cell>
        </row>
        <row r="30217">
          <cell r="A30217" t="str">
            <v>UCW-21774</v>
          </cell>
          <cell r="B30217" t="str">
            <v>Nike Add now Catalogue dated 28th Oct2025 ( Seller account: 129408, 129415 and 129417 )</v>
          </cell>
          <cell r="C30217" t="str">
            <v>CLOSED</v>
          </cell>
          <cell r="D30217" t="str">
            <v>Medium</v>
          </cell>
          <cell r="E30217" t="str">
            <v>netscribes</v>
          </cell>
          <cell r="F30217" t="str">
            <v>netscribes</v>
          </cell>
          <cell r="G30217">
            <v>45967.535416666666</v>
          </cell>
          <cell r="H30217">
            <v>45990.761111111111</v>
          </cell>
        </row>
        <row r="30218">
          <cell r="A30218" t="str">
            <v>UCW-21771</v>
          </cell>
          <cell r="B30218" t="str">
            <v>ESCALATION: CW-42531: Need Listing SOP</v>
          </cell>
          <cell r="C30218" t="str">
            <v>CLOSED</v>
          </cell>
          <cell r="D30218" t="str">
            <v>Medium</v>
          </cell>
          <cell r="E30218" t="str">
            <v>Ataur Rahman</v>
          </cell>
          <cell r="F30218" t="str">
            <v>Ataur Rahman</v>
          </cell>
          <cell r="G30218">
            <v>45967.521527777775</v>
          </cell>
          <cell r="H30218">
            <v>45974.546527777777</v>
          </cell>
        </row>
        <row r="30219">
          <cell r="A30219" t="str">
            <v>UCW-21768</v>
          </cell>
          <cell r="B30219" t="str">
            <v>SPARQ New Catalog 593 Styles</v>
          </cell>
          <cell r="C30219" t="str">
            <v>CLOSED Due to Inactive/Insufficient Information</v>
          </cell>
          <cell r="D30219" t="str">
            <v>Medium</v>
          </cell>
          <cell r="E30219" t="str">
            <v>netscribes</v>
          </cell>
          <cell r="F30219" t="str">
            <v>Juilee Jadhav</v>
          </cell>
          <cell r="G30219">
            <v>45967.488194444442</v>
          </cell>
          <cell r="H30219">
            <v>46029.740972222222</v>
          </cell>
        </row>
        <row r="30220">
          <cell r="A30220" t="str">
            <v>UCW-21767</v>
          </cell>
          <cell r="B30220" t="str">
            <v>CLONE - Product Listing on Tata Luxury - SKIP HOP</v>
          </cell>
          <cell r="C30220" t="str">
            <v>CLOSED Due to Inactive/Insufficient Information</v>
          </cell>
          <cell r="D30220" t="str">
            <v>Medium</v>
          </cell>
          <cell r="E30220" t="str">
            <v>Jaibharathi Jagannathan</v>
          </cell>
          <cell r="F30220" t="str">
            <v>Reagan D’souza</v>
          </cell>
          <cell r="G30220">
            <v>45967.48541666667</v>
          </cell>
          <cell r="H30220">
            <v>45973.484722222223</v>
          </cell>
        </row>
        <row r="30221">
          <cell r="A30221" t="str">
            <v>UCW-21766</v>
          </cell>
          <cell r="B30221" t="str">
            <v>Tata Cliq X Q-Plexus X Benetton - Kids Catalogue latching Lot-2</v>
          </cell>
          <cell r="C30221" t="str">
            <v>CLOSED</v>
          </cell>
          <cell r="D30221" t="str">
            <v>Medium</v>
          </cell>
          <cell r="E30221" t="str">
            <v>netscribes</v>
          </cell>
          <cell r="F30221" t="str">
            <v>Mohd Tahir Shaikh</v>
          </cell>
          <cell r="G30221">
            <v>45967.481249999997</v>
          </cell>
          <cell r="H30221">
            <v>45973.771527777775</v>
          </cell>
        </row>
        <row r="30222">
          <cell r="A30222" t="str">
            <v>UCW-21765</v>
          </cell>
          <cell r="B30222" t="str">
            <v>Clone - Decathlon &lt;&gt; Tata Cliq AW'25 Cataloging - Phase 2</v>
          </cell>
          <cell r="C30222" t="str">
            <v>CLOSED Due to Inactive/Insufficient Information</v>
          </cell>
          <cell r="D30222" t="str">
            <v>Medium</v>
          </cell>
          <cell r="E30222" t="str">
            <v>netscribes</v>
          </cell>
          <cell r="F30222" t="str">
            <v>netscribes</v>
          </cell>
          <cell r="G30222">
            <v>45967.480555555558</v>
          </cell>
          <cell r="H30222">
            <v>46029.740972222222</v>
          </cell>
        </row>
        <row r="30223">
          <cell r="A30223" t="str">
            <v>UCW-21762</v>
          </cell>
          <cell r="B30223" t="str">
            <v>Tatacliq Image Replace 3-11-2025</v>
          </cell>
          <cell r="C30223" t="str">
            <v>CLOSED</v>
          </cell>
          <cell r="D30223" t="str">
            <v>Medium</v>
          </cell>
          <cell r="E30223" t="str">
            <v>netscribes</v>
          </cell>
          <cell r="F30223" t="str">
            <v>Mohd Tahir Shaikh</v>
          </cell>
          <cell r="G30223">
            <v>45967.464583333334</v>
          </cell>
          <cell r="H30223">
            <v>45973.568749999999</v>
          </cell>
        </row>
        <row r="30224">
          <cell r="A30224" t="str">
            <v>UCW-21760</v>
          </cell>
          <cell r="B30224" t="str">
            <v>Styli Women's Wear Catalogue | Lot-59</v>
          </cell>
          <cell r="C30224" t="str">
            <v>CLOSED</v>
          </cell>
          <cell r="D30224" t="str">
            <v>Medium</v>
          </cell>
          <cell r="E30224" t="str">
            <v>netscribes</v>
          </cell>
          <cell r="F30224" t="str">
            <v>Mohd Tahir Shaikh</v>
          </cell>
          <cell r="G30224">
            <v>45967.458333333336</v>
          </cell>
          <cell r="H30224">
            <v>45978.5</v>
          </cell>
        </row>
        <row r="30225">
          <cell r="A30225" t="str">
            <v>UCW-21757</v>
          </cell>
          <cell r="B30225" t="str">
            <v>Tatacliq Footwear Content template_03-11-25</v>
          </cell>
          <cell r="C30225" t="str">
            <v>CLOSED</v>
          </cell>
          <cell r="D30225" t="str">
            <v>Medium</v>
          </cell>
          <cell r="E30225" t="str">
            <v>netscribes</v>
          </cell>
          <cell r="F30225" t="str">
            <v>Mohd Tahir Shaikh</v>
          </cell>
          <cell r="G30225">
            <v>45967.45208333333</v>
          </cell>
          <cell r="H30225">
            <v>45972.679166666669</v>
          </cell>
        </row>
        <row r="30226">
          <cell r="A30226" t="str">
            <v>UCW-21754</v>
          </cell>
          <cell r="B30226" t="str">
            <v>New Catalog for Tata CliQ (New Styles )_Hvnly by Shoetopia</v>
          </cell>
          <cell r="C30226" t="str">
            <v>CLOSED</v>
          </cell>
          <cell r="D30226" t="str">
            <v>Medium</v>
          </cell>
          <cell r="E30226" t="str">
            <v>netscribes</v>
          </cell>
          <cell r="F30226" t="str">
            <v>Juilee Jadhav</v>
          </cell>
          <cell r="G30226">
            <v>45967.44027777778</v>
          </cell>
          <cell r="H30226">
            <v>45973.59375</v>
          </cell>
        </row>
        <row r="30227">
          <cell r="A30227" t="str">
            <v>UCW-21753</v>
          </cell>
          <cell r="B30227" t="str">
            <v>Nike New Listings 03-11-2025</v>
          </cell>
          <cell r="C30227" t="str">
            <v>CLOSED</v>
          </cell>
          <cell r="D30227" t="str">
            <v>Medium</v>
          </cell>
          <cell r="E30227" t="str">
            <v>netscribes</v>
          </cell>
          <cell r="F30227" t="str">
            <v>Juilee Jadhav</v>
          </cell>
          <cell r="G30227">
            <v>45967.432638888888</v>
          </cell>
          <cell r="H30227">
            <v>45971.667361111111</v>
          </cell>
        </row>
        <row r="30228">
          <cell r="A30228" t="str">
            <v>UCW-21746</v>
          </cell>
          <cell r="B30228" t="str">
            <v>Tatacliq Men and Kids Content template_03-11-2</v>
          </cell>
          <cell r="C30228" t="str">
            <v>CLOSED</v>
          </cell>
          <cell r="D30228" t="str">
            <v>Medium</v>
          </cell>
          <cell r="E30228" t="str">
            <v>netscribes</v>
          </cell>
          <cell r="F30228" t="str">
            <v>Mohd Tahir Shaikh</v>
          </cell>
          <cell r="G30228">
            <v>45966.786111111112</v>
          </cell>
          <cell r="H30228">
            <v>45980.556944444441</v>
          </cell>
        </row>
        <row r="30229">
          <cell r="A30229" t="str">
            <v>UCW-21741</v>
          </cell>
          <cell r="B30229" t="str">
            <v>TATACLIQ X LIBAS NEW CATALOGUE 1-11-2025</v>
          </cell>
          <cell r="C30229" t="str">
            <v>CLOSED</v>
          </cell>
          <cell r="D30229" t="str">
            <v>Medium</v>
          </cell>
          <cell r="E30229" t="str">
            <v>netscribes</v>
          </cell>
          <cell r="F30229" t="str">
            <v>Mohd Tahir Shaikh</v>
          </cell>
          <cell r="G30229">
            <v>45966.772222222222</v>
          </cell>
          <cell r="H30229">
            <v>45972.46875</v>
          </cell>
        </row>
        <row r="30230">
          <cell r="A30230" t="str">
            <v>UCW-21740</v>
          </cell>
          <cell r="B30230" t="str">
            <v>Beauty - 125928 - E2E - Bare minerals - 5 SKUS - 5 Nov</v>
          </cell>
          <cell r="C30230" t="str">
            <v>CLOSED</v>
          </cell>
          <cell r="D30230" t="str">
            <v>Highest</v>
          </cell>
          <cell r="E30230" t="str">
            <v>netscribes</v>
          </cell>
          <cell r="F30230" t="str">
            <v>Shraddha Dighe</v>
          </cell>
          <cell r="G30230">
            <v>45966.76666666667</v>
          </cell>
          <cell r="H30230">
            <v>45973.48541666667</v>
          </cell>
        </row>
        <row r="30231">
          <cell r="A30231" t="str">
            <v>UCW-21737</v>
          </cell>
          <cell r="B30231" t="str">
            <v>Maison Aneka - Cataloguing</v>
          </cell>
          <cell r="C30231" t="str">
            <v>CLOSED</v>
          </cell>
          <cell r="D30231" t="str">
            <v>Medium</v>
          </cell>
          <cell r="E30231" t="str">
            <v>Jaibharathi Jagannathan</v>
          </cell>
          <cell r="F30231" t="str">
            <v>Lishita Kotian</v>
          </cell>
          <cell r="G30231">
            <v>45966.759027777778</v>
          </cell>
          <cell r="H30231">
            <v>46069.708333333336</v>
          </cell>
        </row>
        <row r="30232">
          <cell r="A30232" t="str">
            <v>UCW-21736</v>
          </cell>
          <cell r="B30232" t="str">
            <v>Tatacliq Lifestyle Catalogue Template-Lot -133_03.11.2025</v>
          </cell>
          <cell r="C30232" t="str">
            <v>CLOSED</v>
          </cell>
          <cell r="D30232" t="str">
            <v>Medium</v>
          </cell>
          <cell r="E30232" t="str">
            <v>netscribes</v>
          </cell>
          <cell r="F30232" t="str">
            <v>Juilee Jadhav</v>
          </cell>
          <cell r="G30232">
            <v>45966.751388888886</v>
          </cell>
          <cell r="H30232">
            <v>45979.713194444441</v>
          </cell>
        </row>
        <row r="30233">
          <cell r="A30233" t="str">
            <v>UCW-21734</v>
          </cell>
          <cell r="B30233" t="str">
            <v xml:space="preserve">FA25 | TH | Mall | Migration </v>
          </cell>
          <cell r="C30233" t="str">
            <v>CLOSED</v>
          </cell>
          <cell r="D30233" t="str">
            <v>Medium</v>
          </cell>
          <cell r="E30233" t="str">
            <v>netscribes</v>
          </cell>
          <cell r="F30233" t="str">
            <v>netscribes</v>
          </cell>
          <cell r="G30233">
            <v>45966.74722222222</v>
          </cell>
          <cell r="H30233">
            <v>45973.708333333336</v>
          </cell>
        </row>
        <row r="30234">
          <cell r="A30234" t="str">
            <v>UCW-21725</v>
          </cell>
          <cell r="B30234" t="str">
            <v>Mood shoot Image change</v>
          </cell>
          <cell r="C30234" t="str">
            <v>CLOSED</v>
          </cell>
          <cell r="D30234" t="str">
            <v>Medium</v>
          </cell>
          <cell r="E30234" t="str">
            <v>netscribes</v>
          </cell>
          <cell r="F30234" t="str">
            <v>netscribes</v>
          </cell>
          <cell r="G30234">
            <v>45966.700694444444</v>
          </cell>
          <cell r="H30234">
            <v>45973.752083333333</v>
          </cell>
        </row>
        <row r="30235">
          <cell r="A30235" t="str">
            <v>UCW-21721</v>
          </cell>
          <cell r="B30235" t="str">
            <v>Tata Cliq Lot - Women 149 Styles (Biba)</v>
          </cell>
          <cell r="C30235" t="str">
            <v>CLOSED</v>
          </cell>
          <cell r="D30235" t="str">
            <v>Medium</v>
          </cell>
          <cell r="E30235" t="str">
            <v>netscribes</v>
          </cell>
          <cell r="F30235" t="str">
            <v>Juilee Jadhav</v>
          </cell>
          <cell r="G30235">
            <v>45966.679861111108</v>
          </cell>
          <cell r="H30235">
            <v>45982.70208333333</v>
          </cell>
        </row>
        <row r="30236">
          <cell r="A30236" t="str">
            <v>UCW-21716</v>
          </cell>
          <cell r="B30236" t="str">
            <v xml:space="preserve">Women's Apparel 23-10-2025 </v>
          </cell>
          <cell r="C30236" t="str">
            <v>CLOSED</v>
          </cell>
          <cell r="D30236" t="str">
            <v>Medium</v>
          </cell>
          <cell r="E30236" t="str">
            <v>netscribes</v>
          </cell>
          <cell r="F30236" t="str">
            <v>netscribes</v>
          </cell>
          <cell r="G30236">
            <v>45966.661111111112</v>
          </cell>
          <cell r="H30236">
            <v>45990.671527777777</v>
          </cell>
        </row>
        <row r="30237">
          <cell r="A30237" t="str">
            <v>UCW-21706</v>
          </cell>
          <cell r="B30237" t="str">
            <v>Details for cataloging</v>
          </cell>
          <cell r="C30237" t="str">
            <v>CLOSED</v>
          </cell>
          <cell r="D30237" t="str">
            <v>Medium</v>
          </cell>
          <cell r="E30237" t="str">
            <v>netscribes</v>
          </cell>
          <cell r="F30237" t="str">
            <v>Sushma Ram</v>
          </cell>
          <cell r="G30237">
            <v>45966.591666666667</v>
          </cell>
          <cell r="H30237">
            <v>45972.463888888888</v>
          </cell>
        </row>
        <row r="30238">
          <cell r="A30238" t="str">
            <v>UCW-21701</v>
          </cell>
          <cell r="B30238" t="str">
            <v>Asics Dual listing04102025</v>
          </cell>
          <cell r="C30238" t="str">
            <v>CLOSED</v>
          </cell>
          <cell r="D30238" t="str">
            <v>Medium</v>
          </cell>
          <cell r="E30238" t="str">
            <v>Chirag Dubal</v>
          </cell>
          <cell r="F30238" t="str">
            <v>Shloka Chakre</v>
          </cell>
          <cell r="G30238">
            <v>45966.522916666669</v>
          </cell>
          <cell r="H30238">
            <v>45968.479166666664</v>
          </cell>
        </row>
        <row r="30239">
          <cell r="A30239" t="str">
            <v>UCW-21700</v>
          </cell>
          <cell r="B30239" t="str">
            <v>CLONE - Clone - M&amp;S - Cataloguing</v>
          </cell>
          <cell r="C30239" t="str">
            <v>CLOSED</v>
          </cell>
          <cell r="D30239" t="str">
            <v>Medium</v>
          </cell>
          <cell r="E30239" t="str">
            <v>netscribes</v>
          </cell>
          <cell r="F30239" t="str">
            <v>Mohd Tahir Shaikh</v>
          </cell>
          <cell r="G30239">
            <v>45966.476388888892</v>
          </cell>
          <cell r="H30239">
            <v>45969.63958333333</v>
          </cell>
        </row>
        <row r="30240">
          <cell r="A30240" t="str">
            <v>UCW-21692</v>
          </cell>
          <cell r="B30240" t="str">
            <v>FW: Request to New List on Tatacliq _ EZOK</v>
          </cell>
          <cell r="C30240" t="str">
            <v>CLOSED</v>
          </cell>
          <cell r="D30240" t="str">
            <v>Medium</v>
          </cell>
          <cell r="E30240" t="str">
            <v>netscribes</v>
          </cell>
          <cell r="F30240" t="str">
            <v>Juilee Jadhav</v>
          </cell>
          <cell r="G30240">
            <v>45965.794444444444</v>
          </cell>
          <cell r="H30240">
            <v>45972.647916666669</v>
          </cell>
        </row>
        <row r="30241">
          <cell r="A30241" t="str">
            <v>UCW-21686</v>
          </cell>
          <cell r="B30241" t="str">
            <v>Sell now from 128916 to 129456</v>
          </cell>
          <cell r="C30241" t="str">
            <v>CLOSED</v>
          </cell>
          <cell r="D30241" t="str">
            <v>Medium</v>
          </cell>
          <cell r="E30241" t="str">
            <v>netscribes</v>
          </cell>
          <cell r="F30241" t="str">
            <v>Mohd Tahir Shaikh</v>
          </cell>
          <cell r="G30241">
            <v>45965.749305555553</v>
          </cell>
          <cell r="H30241">
            <v>45982.522916666669</v>
          </cell>
        </row>
        <row r="30242">
          <cell r="A30242" t="str">
            <v>UCW-21682</v>
          </cell>
          <cell r="B30242" t="str">
            <v>Puma mapping</v>
          </cell>
          <cell r="C30242" t="str">
            <v>CLOSED</v>
          </cell>
          <cell r="D30242" t="str">
            <v>Medium</v>
          </cell>
          <cell r="E30242" t="str">
            <v>netscribes</v>
          </cell>
          <cell r="F30242" t="str">
            <v>Mohd Tahir Shaikh</v>
          </cell>
          <cell r="G30242">
            <v>45965.736111111109</v>
          </cell>
          <cell r="H30242">
            <v>45978.580555555556</v>
          </cell>
        </row>
        <row r="30243">
          <cell r="A30243" t="str">
            <v>UCW-21681</v>
          </cell>
          <cell r="B30243" t="str">
            <v>New Accessories SKU addition 20articles</v>
          </cell>
          <cell r="C30243" t="str">
            <v>CLOSED</v>
          </cell>
          <cell r="D30243" t="str">
            <v>Medium</v>
          </cell>
          <cell r="E30243" t="str">
            <v>netscribes</v>
          </cell>
          <cell r="F30243" t="str">
            <v>Juilee Jadhav</v>
          </cell>
          <cell r="G30243">
            <v>45965.727777777778</v>
          </cell>
          <cell r="H30243">
            <v>45968.64166666667</v>
          </cell>
        </row>
        <row r="30244">
          <cell r="A30244" t="str">
            <v>UCW-21679</v>
          </cell>
          <cell r="B30244" t="str">
            <v>Simon Carter Men's Topwear &amp; Bottomwear 03-11-2025</v>
          </cell>
          <cell r="C30244" t="str">
            <v>CLOSED</v>
          </cell>
          <cell r="D30244" t="str">
            <v>Medium</v>
          </cell>
          <cell r="E30244" t="str">
            <v>netscribes</v>
          </cell>
          <cell r="F30244" t="str">
            <v>Mohd Tahir Shaikh</v>
          </cell>
          <cell r="G30244">
            <v>45965.71597222222</v>
          </cell>
          <cell r="H30244">
            <v>45972.597916666666</v>
          </cell>
        </row>
        <row r="30245">
          <cell r="A30245" t="str">
            <v>UCW-21674</v>
          </cell>
          <cell r="B30245" t="str">
            <v>Request to Update the Images(32) | Kids | Tata Cliq | 01-11-2025</v>
          </cell>
          <cell r="C30245" t="str">
            <v>CLOSED</v>
          </cell>
          <cell r="D30245" t="str">
            <v>Medium</v>
          </cell>
          <cell r="E30245" t="str">
            <v>netscribes</v>
          </cell>
          <cell r="F30245" t="str">
            <v>Sushma Ram</v>
          </cell>
          <cell r="G30245">
            <v>45965.68472222222</v>
          </cell>
          <cell r="H30245">
            <v>45973.568055555559</v>
          </cell>
        </row>
        <row r="30246">
          <cell r="A30246" t="str">
            <v>UCW-21673</v>
          </cell>
          <cell r="B30246" t="str">
            <v>Request to Update the Images(32) | Men | Tata Cliq | 01-11-2025</v>
          </cell>
          <cell r="C30246" t="str">
            <v>CLOSED Due to Inactive/Insufficient Information</v>
          </cell>
          <cell r="D30246" t="str">
            <v>Medium</v>
          </cell>
          <cell r="E30246" t="str">
            <v>netscribes</v>
          </cell>
          <cell r="F30246" t="str">
            <v>Sushma Ram</v>
          </cell>
          <cell r="G30246">
            <v>45965.681250000001</v>
          </cell>
          <cell r="H30246">
            <v>46029.740972222222</v>
          </cell>
        </row>
        <row r="30247">
          <cell r="A30247" t="str">
            <v>UCW-21672</v>
          </cell>
          <cell r="B30247" t="str">
            <v>Tatacliq Kids Apparels Template | 30th Oct'2025</v>
          </cell>
          <cell r="C30247" t="str">
            <v>CLOSED</v>
          </cell>
          <cell r="D30247" t="str">
            <v>Medium</v>
          </cell>
          <cell r="E30247" t="str">
            <v>netscribes</v>
          </cell>
          <cell r="F30247" t="str">
            <v>Juilee Jadhav</v>
          </cell>
          <cell r="G30247">
            <v>45965.680555555555</v>
          </cell>
          <cell r="H30247">
            <v>45971.60833333333</v>
          </cell>
        </row>
        <row r="30248">
          <cell r="A30248" t="str">
            <v>UCW-21669</v>
          </cell>
          <cell r="B30248" t="str">
            <v xml:space="preserve">Footwear Men &amp; Women 17-10-2025 </v>
          </cell>
          <cell r="C30248" t="str">
            <v>CLOSED</v>
          </cell>
          <cell r="D30248" t="str">
            <v>Medium</v>
          </cell>
          <cell r="E30248" t="str">
            <v>netscribes</v>
          </cell>
          <cell r="F30248" t="str">
            <v>netscribes</v>
          </cell>
          <cell r="G30248">
            <v>45965.656944444447</v>
          </cell>
          <cell r="H30248">
            <v>45969.67291666667</v>
          </cell>
        </row>
        <row r="30249">
          <cell r="A30249" t="str">
            <v>UCW-21667</v>
          </cell>
          <cell r="B30249" t="str">
            <v>Rockport Footwear S225 127055 second lot</v>
          </cell>
          <cell r="C30249" t="str">
            <v>CLOSED</v>
          </cell>
          <cell r="D30249" t="str">
            <v>Medium</v>
          </cell>
          <cell r="E30249" t="str">
            <v>Jaibharathi Jagannathan</v>
          </cell>
          <cell r="F30249" t="str">
            <v>Lishita Kotian</v>
          </cell>
          <cell r="G30249">
            <v>45965.630555555559</v>
          </cell>
          <cell r="H30249">
            <v>45971.709027777775</v>
          </cell>
        </row>
        <row r="30250">
          <cell r="A30250" t="str">
            <v>UCW-21666</v>
          </cell>
          <cell r="B30250" t="str">
            <v>Western wear Madame/mSECRET 31-10-2025</v>
          </cell>
          <cell r="C30250" t="str">
            <v>CLOSED</v>
          </cell>
          <cell r="D30250" t="str">
            <v>Medium</v>
          </cell>
          <cell r="E30250" t="str">
            <v>netscribes</v>
          </cell>
          <cell r="F30250" t="str">
            <v>Juilee Jadhav</v>
          </cell>
          <cell r="G30250">
            <v>45965.623611111114</v>
          </cell>
          <cell r="H30250">
            <v>45972.57916666667</v>
          </cell>
        </row>
        <row r="30251">
          <cell r="A30251" t="str">
            <v>UCW-21660</v>
          </cell>
          <cell r="B30251" t="str">
            <v>Beauty - E2E - 126109 - Brillare - 1 sku - 31st Oct 2025</v>
          </cell>
          <cell r="C30251" t="str">
            <v>CLOSED</v>
          </cell>
          <cell r="D30251" t="str">
            <v>Highest</v>
          </cell>
          <cell r="E30251" t="str">
            <v>netscribes</v>
          </cell>
          <cell r="F30251" t="str">
            <v>Disha Bhanushali</v>
          </cell>
          <cell r="G30251">
            <v>45965.585416666669</v>
          </cell>
          <cell r="H30251">
            <v>45969.539583333331</v>
          </cell>
        </row>
        <row r="30252">
          <cell r="A30252" t="str">
            <v>UCW-21656</v>
          </cell>
          <cell r="B30252" t="str">
            <v>Beauty - 125928 - E2E - 5 Brands (Armani,Armani Prive,Maison Margiela,Ralph Lauren,Viktor &amp; Rolf)- 9 SKUS - 30 Oct</v>
          </cell>
          <cell r="C30252" t="str">
            <v>CLOSED Due to Inactive/Insufficient Information</v>
          </cell>
          <cell r="D30252" t="str">
            <v>Highest</v>
          </cell>
          <cell r="E30252" t="str">
            <v>netscribes</v>
          </cell>
          <cell r="F30252" t="str">
            <v>Disha Bhanushali</v>
          </cell>
          <cell r="G30252">
            <v>45965.563888888886</v>
          </cell>
          <cell r="H30252">
            <v>46029.740972222222</v>
          </cell>
        </row>
        <row r="30253">
          <cell r="A30253" t="str">
            <v>UCW-21649</v>
          </cell>
          <cell r="B30253" t="str">
            <v>Tatacliq Women Ethnic Wear Template | 31st Oct'2025</v>
          </cell>
          <cell r="C30253" t="str">
            <v>CLOSED</v>
          </cell>
          <cell r="D30253" t="str">
            <v>Medium</v>
          </cell>
          <cell r="E30253" t="str">
            <v>netscribes</v>
          </cell>
          <cell r="F30253" t="str">
            <v>Juilee Jadhav</v>
          </cell>
          <cell r="G30253">
            <v>45965.502083333333</v>
          </cell>
          <cell r="H30253">
            <v>45972.59097222222</v>
          </cell>
        </row>
        <row r="30254">
          <cell r="A30254" t="str">
            <v>UCW-21642</v>
          </cell>
          <cell r="B30254" t="str">
            <v>Dixcy Thermal Image Update Request</v>
          </cell>
          <cell r="C30254" t="str">
            <v>CLOSED</v>
          </cell>
          <cell r="D30254" t="str">
            <v>Medium</v>
          </cell>
          <cell r="E30254" t="str">
            <v>netscribes</v>
          </cell>
          <cell r="F30254" t="str">
            <v>Mohd Tahir Shaikh</v>
          </cell>
          <cell r="G30254">
            <v>45965.459722222222</v>
          </cell>
          <cell r="H30254">
            <v>45978.470833333333</v>
          </cell>
        </row>
        <row r="30255">
          <cell r="A30255" t="str">
            <v>UCW-21641</v>
          </cell>
          <cell r="B30255" t="str">
            <v>CLONE - FW: Request to New List on Tatacliq _San Frissco</v>
          </cell>
          <cell r="C30255" t="str">
            <v>CLOSED Due to Inactive/Insufficient Information</v>
          </cell>
          <cell r="D30255" t="str">
            <v>Medium</v>
          </cell>
          <cell r="E30255" t="str">
            <v>netscribes</v>
          </cell>
          <cell r="F30255" t="str">
            <v>Juilee Jadhav</v>
          </cell>
          <cell r="G30255">
            <v>45965.458333333336</v>
          </cell>
          <cell r="H30255">
            <v>46029.740972222222</v>
          </cell>
        </row>
        <row r="30256">
          <cell r="A30256" t="str">
            <v>UCW-21635</v>
          </cell>
          <cell r="B30256" t="str">
            <v>Zivame: New listing Batch-15 &amp; 16</v>
          </cell>
          <cell r="C30256" t="str">
            <v>CLOSED</v>
          </cell>
          <cell r="D30256" t="str">
            <v>Medium</v>
          </cell>
          <cell r="E30256" t="str">
            <v>netscribes</v>
          </cell>
          <cell r="F30256" t="str">
            <v>Juilee Jadhav</v>
          </cell>
          <cell r="G30256">
            <v>45964.970138888886</v>
          </cell>
          <cell r="H30256">
            <v>45972.586111111108</v>
          </cell>
        </row>
        <row r="30257">
          <cell r="A30257" t="str">
            <v>UCW-21630</v>
          </cell>
          <cell r="B30257" t="str">
            <v>TATACLIQ X LIBAS NEW CATALOGUE 30-10-2025</v>
          </cell>
          <cell r="C30257" t="str">
            <v>CLOSED</v>
          </cell>
          <cell r="D30257" t="str">
            <v>Medium</v>
          </cell>
          <cell r="E30257" t="str">
            <v>netscribes</v>
          </cell>
          <cell r="F30257" t="str">
            <v>Sushma Ram</v>
          </cell>
          <cell r="G30257">
            <v>45964.802083333336</v>
          </cell>
          <cell r="H30257">
            <v>45973.478472222225</v>
          </cell>
        </row>
        <row r="30258">
          <cell r="A30258" t="str">
            <v>UCW-21629</v>
          </cell>
          <cell r="B30258" t="str">
            <v>Puma New Listing Sheet 31-10-2025</v>
          </cell>
          <cell r="C30258" t="str">
            <v>CLOSED</v>
          </cell>
          <cell r="D30258" t="str">
            <v>Medium</v>
          </cell>
          <cell r="E30258" t="str">
            <v>netscribes</v>
          </cell>
          <cell r="F30258" t="str">
            <v>Mohd Tahir Shaikh</v>
          </cell>
          <cell r="G30258">
            <v>45964.798611111109</v>
          </cell>
          <cell r="H30258">
            <v>45967.659722222219</v>
          </cell>
        </row>
        <row r="30259">
          <cell r="A30259" t="str">
            <v>UCW-21625</v>
          </cell>
          <cell r="B30259" t="str">
            <v>Beauty - 126467 - Adhoc - Image &amp; Content Change - Love Earth - 1 SKU - 1 Nov</v>
          </cell>
          <cell r="C30259" t="str">
            <v>CLOSED</v>
          </cell>
          <cell r="D30259" t="str">
            <v>Medium</v>
          </cell>
          <cell r="E30259" t="str">
            <v>netscribes</v>
          </cell>
          <cell r="F30259" t="str">
            <v>Disha Bhanushali</v>
          </cell>
          <cell r="G30259">
            <v>45964.781944444447</v>
          </cell>
          <cell r="H30259">
            <v>45985.772222222222</v>
          </cell>
        </row>
        <row r="30260">
          <cell r="A30260" t="str">
            <v>UCW-21623</v>
          </cell>
          <cell r="B30260" t="str">
            <v>Men's Apparel 28-10-2025</v>
          </cell>
          <cell r="C30260" t="str">
            <v>CLOSED</v>
          </cell>
          <cell r="D30260" t="str">
            <v>Medium</v>
          </cell>
          <cell r="E30260" t="str">
            <v>netscribes</v>
          </cell>
          <cell r="F30260" t="str">
            <v>netscribes</v>
          </cell>
          <cell r="G30260">
            <v>45964.770833333336</v>
          </cell>
          <cell r="H30260">
            <v>45968.57916666667</v>
          </cell>
        </row>
        <row r="30261">
          <cell r="A30261" t="str">
            <v>UCW-21616</v>
          </cell>
          <cell r="B30261" t="str">
            <v>Pediteq – New Brand – Catalogue listing</v>
          </cell>
          <cell r="C30261" t="str">
            <v>CLOSED Due to Inactive/Insufficient Information</v>
          </cell>
          <cell r="D30261" t="str">
            <v>Medium</v>
          </cell>
          <cell r="E30261" t="str">
            <v>netscribes</v>
          </cell>
          <cell r="F30261" t="str">
            <v>Juilee Jadhav</v>
          </cell>
          <cell r="G30261">
            <v>45964.754166666666</v>
          </cell>
          <cell r="H30261">
            <v>46029.741666666669</v>
          </cell>
        </row>
        <row r="30262">
          <cell r="A30262" t="str">
            <v>UCW-21615</v>
          </cell>
          <cell r="B30262" t="str">
            <v>TATACLIQ X LIBAS INFLUENCER IMAGES ADDITION 29-10-2025</v>
          </cell>
          <cell r="C30262" t="str">
            <v>CLOSED</v>
          </cell>
          <cell r="D30262" t="str">
            <v>Medium</v>
          </cell>
          <cell r="E30262" t="str">
            <v>netscribes</v>
          </cell>
          <cell r="F30262" t="str">
            <v>Sushma Ram</v>
          </cell>
          <cell r="G30262">
            <v>45964.750694444447</v>
          </cell>
          <cell r="H30262">
            <v>45967.750694444447</v>
          </cell>
        </row>
        <row r="30263">
          <cell r="A30263" t="str">
            <v>UCW-21613</v>
          </cell>
          <cell r="B30263" t="str">
            <v>Beauty - 125928 - Adhoc - Relisting - Schwarzkopf Professional - 1 SKU - 29 Oct</v>
          </cell>
          <cell r="C30263" t="str">
            <v>CLOSED</v>
          </cell>
          <cell r="D30263" t="str">
            <v>Highest</v>
          </cell>
          <cell r="E30263" t="str">
            <v>netscribes</v>
          </cell>
          <cell r="F30263" t="str">
            <v>Disha Bhanushali</v>
          </cell>
          <cell r="G30263">
            <v>45964.747916666667</v>
          </cell>
          <cell r="H30263">
            <v>45973.565972222219</v>
          </cell>
        </row>
        <row r="30264">
          <cell r="A30264" t="str">
            <v>UCW-21612</v>
          </cell>
          <cell r="B30264" t="str">
            <v>236 Articles || New Listing For INC5 || TataCliq</v>
          </cell>
          <cell r="C30264" t="str">
            <v>CLOSED</v>
          </cell>
          <cell r="D30264" t="str">
            <v>Medium</v>
          </cell>
          <cell r="E30264" t="str">
            <v>netscribes</v>
          </cell>
          <cell r="F30264" t="str">
            <v>Sushma Ram</v>
          </cell>
          <cell r="G30264">
            <v>45964.745833333334</v>
          </cell>
          <cell r="H30264">
            <v>45968.775000000001</v>
          </cell>
        </row>
        <row r="30265">
          <cell r="A30265" t="str">
            <v>UCW-21610</v>
          </cell>
          <cell r="B30265" t="str">
            <v>Simon Carter platform addition</v>
          </cell>
          <cell r="C30265" t="str">
            <v>CLOSED</v>
          </cell>
          <cell r="D30265" t="str">
            <v>Medium</v>
          </cell>
          <cell r="E30265" t="str">
            <v>netscribes</v>
          </cell>
          <cell r="F30265" t="str">
            <v>Juilee Jadhav</v>
          </cell>
          <cell r="G30265">
            <v>45964.738194444442</v>
          </cell>
          <cell r="H30265">
            <v>45969.48333333333</v>
          </cell>
        </row>
        <row r="30266">
          <cell r="A30266" t="str">
            <v>UCW-21607</v>
          </cell>
          <cell r="B30266" t="str">
            <v>TATACLIQ X LIBAS AI IMAGE REPLACE 23-09-2025</v>
          </cell>
          <cell r="C30266" t="str">
            <v>CLOSED</v>
          </cell>
          <cell r="D30266" t="str">
            <v>Medium</v>
          </cell>
          <cell r="E30266" t="str">
            <v>netscribes</v>
          </cell>
          <cell r="F30266" t="str">
            <v>netscribes</v>
          </cell>
          <cell r="G30266">
            <v>45964.732638888891</v>
          </cell>
          <cell r="H30266">
            <v>45973.565972222219</v>
          </cell>
        </row>
        <row r="30267">
          <cell r="A30267" t="str">
            <v>UCW-21596</v>
          </cell>
          <cell r="B30267" t="str">
            <v xml:space="preserve">Globus Women's Wear Apparels - 85 Styles - Batch 116,117 &amp; 118 (Brand - Globus Stores Pvt Ltd) (Western Wear) (30.10.2025) </v>
          </cell>
          <cell r="C30267" t="str">
            <v>CLOSED</v>
          </cell>
          <cell r="D30267" t="str">
            <v>Medium</v>
          </cell>
          <cell r="E30267" t="str">
            <v>netscribes</v>
          </cell>
          <cell r="F30267" t="str">
            <v>Juilee Jadhav</v>
          </cell>
          <cell r="G30267">
            <v>45964.691666666666</v>
          </cell>
          <cell r="H30267">
            <v>45971.482638888891</v>
          </cell>
        </row>
        <row r="30268">
          <cell r="A30268" t="str">
            <v>UCW-21595</v>
          </cell>
          <cell r="B30268" t="str">
            <v>Kidsville-New Catalog-30-OCT-2025- Slave Id -126520-GGN</v>
          </cell>
          <cell r="C30268" t="str">
            <v>CLOSED Due to Inactive/Insufficient Information</v>
          </cell>
          <cell r="D30268" t="str">
            <v>Medium</v>
          </cell>
          <cell r="E30268" t="str">
            <v>netscribes</v>
          </cell>
          <cell r="F30268" t="str">
            <v>Mohd Tahir Shaikh</v>
          </cell>
          <cell r="G30268">
            <v>45964.680555555555</v>
          </cell>
          <cell r="H30268">
            <v>46029.741666666669</v>
          </cell>
        </row>
        <row r="30269">
          <cell r="A30269" t="str">
            <v>UCW-21591</v>
          </cell>
          <cell r="B30269" t="str">
            <v>CLONE - Beauty - 129426 - E2E - BEAUTIFUL INDIA - 9 SKUS - 12 Sep</v>
          </cell>
          <cell r="C30269" t="str">
            <v>CLOSED Due to Inactive/Insufficient Information</v>
          </cell>
          <cell r="D30269" t="str">
            <v>Medium</v>
          </cell>
          <cell r="E30269" t="str">
            <v>netscribes</v>
          </cell>
          <cell r="F30269" t="str">
            <v>Disha Bhanushali</v>
          </cell>
          <cell r="G30269">
            <v>45964.661805555559</v>
          </cell>
          <cell r="H30269">
            <v>46029.741666666669</v>
          </cell>
        </row>
        <row r="30270">
          <cell r="A30270" t="str">
            <v>UCW-21590</v>
          </cell>
          <cell r="B30270" t="str">
            <v>Tata CLIQ(Fashion+Luxury) |adidas DTC| Apparel Attributes for Listing_30-10-25</v>
          </cell>
          <cell r="C30270" t="str">
            <v>CLOSED</v>
          </cell>
          <cell r="D30270" t="str">
            <v>Medium</v>
          </cell>
          <cell r="E30270" t="str">
            <v>netscribes</v>
          </cell>
          <cell r="F30270" t="str">
            <v>Mohd Tahir Shaikh</v>
          </cell>
          <cell r="G30270">
            <v>45964.661111111112</v>
          </cell>
          <cell r="H30270">
            <v>45978.542361111111</v>
          </cell>
        </row>
        <row r="30271">
          <cell r="A30271" t="str">
            <v>UCW-21587</v>
          </cell>
          <cell r="B30271" t="str">
            <v>FNxTata &amp; TCL App Catalogue_31st Oct</v>
          </cell>
          <cell r="C30271" t="str">
            <v>CLOSED Due to Inactive/Insufficient Information</v>
          </cell>
          <cell r="D30271" t="str">
            <v>Medium</v>
          </cell>
          <cell r="E30271" t="str">
            <v>netscribes</v>
          </cell>
          <cell r="F30271" t="str">
            <v>Juilee Jadhav</v>
          </cell>
          <cell r="G30271">
            <v>45964.652777777781</v>
          </cell>
          <cell r="H30271">
            <v>46029.741666666669</v>
          </cell>
        </row>
        <row r="30272">
          <cell r="A30272" t="str">
            <v>UCW-21586</v>
          </cell>
          <cell r="B30272" t="str">
            <v>Tatacliq Women Western Wear Template | 30th Oct'2025</v>
          </cell>
          <cell r="C30272" t="str">
            <v>CLOSED</v>
          </cell>
          <cell r="D30272" t="str">
            <v>Medium</v>
          </cell>
          <cell r="E30272" t="str">
            <v>netscribes</v>
          </cell>
          <cell r="F30272" t="str">
            <v>Sushma Ram</v>
          </cell>
          <cell r="G30272">
            <v>45964.647916666669</v>
          </cell>
          <cell r="H30272">
            <v>45973.569444444445</v>
          </cell>
        </row>
        <row r="30273">
          <cell r="A30273" t="str">
            <v>UCW-21582</v>
          </cell>
          <cell r="B30273" t="str">
            <v xml:space="preserve">Asics New sheet for mapping </v>
          </cell>
          <cell r="C30273" t="str">
            <v>CLOSED</v>
          </cell>
          <cell r="D30273" t="str">
            <v>Medium</v>
          </cell>
          <cell r="E30273" t="str">
            <v>netscribes</v>
          </cell>
          <cell r="F30273" t="str">
            <v>Sushma Ram</v>
          </cell>
          <cell r="G30273">
            <v>45964.614583333336</v>
          </cell>
          <cell r="H30273">
            <v>45973.584027777775</v>
          </cell>
        </row>
        <row r="30274">
          <cell r="A30274" t="str">
            <v>UCW-21580</v>
          </cell>
          <cell r="B30274" t="str">
            <v>Need to update Re-shoot images_28th Oct</v>
          </cell>
          <cell r="C30274" t="str">
            <v>CLOSED</v>
          </cell>
          <cell r="D30274" t="str">
            <v>Medium</v>
          </cell>
          <cell r="E30274" t="str">
            <v>netscribes</v>
          </cell>
          <cell r="F30274" t="str">
            <v>Sushma Ram</v>
          </cell>
          <cell r="G30274">
            <v>45964.605555555558</v>
          </cell>
          <cell r="H30274">
            <v>45968.602777777778</v>
          </cell>
        </row>
        <row r="30275">
          <cell r="A30275" t="str">
            <v>UCW-21579</v>
          </cell>
          <cell r="B30275" t="str">
            <v>JJ FTW &amp; ACC AW-25 (Lot-9 &amp; 10)- Tata Cliq</v>
          </cell>
          <cell r="C30275" t="str">
            <v>CLOSED</v>
          </cell>
          <cell r="D30275" t="str">
            <v>Medium</v>
          </cell>
          <cell r="E30275" t="str">
            <v>netscribes</v>
          </cell>
          <cell r="F30275" t="str">
            <v>Mohd Tahir Shaikh</v>
          </cell>
          <cell r="G30275">
            <v>45964.605555555558</v>
          </cell>
          <cell r="H30275">
            <v>45971.662499999999</v>
          </cell>
        </row>
        <row r="30276">
          <cell r="A30276" t="str">
            <v>UCW-21577</v>
          </cell>
          <cell r="B30276" t="str">
            <v>Clone - Grouping sheet</v>
          </cell>
          <cell r="C30276" t="str">
            <v>CLOSED</v>
          </cell>
          <cell r="D30276" t="str">
            <v>Medium</v>
          </cell>
          <cell r="E30276" t="str">
            <v>Chirag Dubal</v>
          </cell>
          <cell r="F30276" t="str">
            <v>netscribes</v>
          </cell>
          <cell r="G30276">
            <v>45964.598611111112</v>
          </cell>
          <cell r="H30276">
            <v>45973.613888888889</v>
          </cell>
        </row>
        <row r="30277">
          <cell r="A30277" t="str">
            <v>UCW-21575</v>
          </cell>
          <cell r="B30277" t="str">
            <v>Cataloguing Error - U.S. Polo Assn - Andon Cord</v>
          </cell>
          <cell r="C30277" t="str">
            <v>CLOSED</v>
          </cell>
          <cell r="D30277" t="str">
            <v>Medium</v>
          </cell>
          <cell r="E30277" t="str">
            <v>Ataur Rahman</v>
          </cell>
          <cell r="F30277" t="str">
            <v>Ataur Rahman</v>
          </cell>
          <cell r="G30277">
            <v>45964.587500000001</v>
          </cell>
          <cell r="H30277">
            <v>45994.788194444445</v>
          </cell>
        </row>
        <row r="30278">
          <cell r="A30278" t="str">
            <v>UCW-21574</v>
          </cell>
          <cell r="B30278" t="str">
            <v>New contact sheet for curtains</v>
          </cell>
          <cell r="C30278" t="str">
            <v>CLOSED</v>
          </cell>
          <cell r="D30278" t="str">
            <v>Medium</v>
          </cell>
          <cell r="E30278" t="str">
            <v>netscribes</v>
          </cell>
          <cell r="F30278" t="str">
            <v>Juilee Jadhav</v>
          </cell>
          <cell r="G30278">
            <v>45964.5625</v>
          </cell>
          <cell r="H30278">
            <v>45967.741666666669</v>
          </cell>
        </row>
        <row r="30279">
          <cell r="A30279" t="str">
            <v>UCW-21573</v>
          </cell>
          <cell r="B30279" t="str">
            <v>Hoversoul Women Footwear Listing Leathertex 31 Oct 2025</v>
          </cell>
          <cell r="C30279" t="str">
            <v>CLOSED</v>
          </cell>
          <cell r="D30279" t="str">
            <v>Medium</v>
          </cell>
          <cell r="E30279" t="str">
            <v>netscribes</v>
          </cell>
          <cell r="F30279" t="str">
            <v>Mohd Tahir Shaikh</v>
          </cell>
          <cell r="G30279">
            <v>45964.55972222222</v>
          </cell>
          <cell r="H30279">
            <v>45971.597222222219</v>
          </cell>
        </row>
        <row r="30280">
          <cell r="A30280" t="str">
            <v>UCW-21569</v>
          </cell>
          <cell r="B30280" t="str">
            <v>CLONE - CLONE - Need to update Re-shoot images 13th_Oct</v>
          </cell>
          <cell r="C30280" t="str">
            <v>CLOSED</v>
          </cell>
          <cell r="D30280" t="str">
            <v>Medium</v>
          </cell>
          <cell r="E30280" t="str">
            <v>netscribes</v>
          </cell>
          <cell r="F30280" t="str">
            <v>Mohd Tahir Shaikh</v>
          </cell>
          <cell r="G30280">
            <v>45964.533333333333</v>
          </cell>
          <cell r="H30280">
            <v>45968.763194444444</v>
          </cell>
        </row>
        <row r="30281">
          <cell r="A30281" t="str">
            <v>UCW-21568</v>
          </cell>
          <cell r="B30281" t="str">
            <v>CLONE - Dress and shirts for Kids new listing Tatacliq - Zip Zap Zoop-(20-9-25)</v>
          </cell>
          <cell r="C30281" t="str">
            <v>CLOSED</v>
          </cell>
          <cell r="D30281" t="str">
            <v>Medium</v>
          </cell>
          <cell r="E30281" t="str">
            <v>netscribes</v>
          </cell>
          <cell r="F30281" t="str">
            <v>Mohd Tahir Shaikh</v>
          </cell>
          <cell r="G30281">
            <v>45964.53125</v>
          </cell>
          <cell r="H30281">
            <v>45969.720138888886</v>
          </cell>
        </row>
        <row r="30282">
          <cell r="A30282" t="str">
            <v>UCW-21567</v>
          </cell>
          <cell r="B30282" t="str">
            <v>CLONE - Brand Listings 2nd Set R&amp;B on Tata Cliq</v>
          </cell>
          <cell r="C30282" t="str">
            <v>CLOSED</v>
          </cell>
          <cell r="D30282" t="str">
            <v>Medium</v>
          </cell>
          <cell r="E30282" t="str">
            <v>netscribes</v>
          </cell>
          <cell r="F30282" t="str">
            <v>Mohd Tahir Shaikh</v>
          </cell>
          <cell r="G30282">
            <v>45964.525000000001</v>
          </cell>
          <cell r="H30282">
            <v>45972.479166666664</v>
          </cell>
        </row>
        <row r="30283">
          <cell r="A30283" t="str">
            <v>UCW-21564</v>
          </cell>
          <cell r="B30283" t="str">
            <v>CLONE - Black + Decker_RMR New Listing_33 SKUs</v>
          </cell>
          <cell r="C30283" t="str">
            <v>CLOSED</v>
          </cell>
          <cell r="D30283" t="str">
            <v>Medium</v>
          </cell>
          <cell r="E30283" t="str">
            <v>netscribes</v>
          </cell>
          <cell r="F30283" t="str">
            <v>Mohd Tahir Shaikh</v>
          </cell>
          <cell r="G30283">
            <v>45964.49722222222</v>
          </cell>
          <cell r="H30283">
            <v>45985.529166666667</v>
          </cell>
        </row>
        <row r="30284">
          <cell r="A30284" t="str">
            <v>UCW-21562</v>
          </cell>
          <cell r="B30284" t="str">
            <v>Tata Cliq || Samagri Kit Product Listing</v>
          </cell>
          <cell r="C30284" t="str">
            <v>CLOSED</v>
          </cell>
          <cell r="D30284" t="str">
            <v>Medium</v>
          </cell>
          <cell r="E30284" t="str">
            <v>netscribes</v>
          </cell>
          <cell r="F30284" t="str">
            <v>Juilee Jadhav</v>
          </cell>
          <cell r="G30284">
            <v>45964.482638888891</v>
          </cell>
          <cell r="H30284">
            <v>45966.658333333333</v>
          </cell>
        </row>
        <row r="30285">
          <cell r="A30285" t="str">
            <v>UCW-21557</v>
          </cell>
          <cell r="B30285" t="str">
            <v>CLONE - CLONE - Beauty - 129094 - E2E - Colors Queen - 46 SKUS - 18 Oct</v>
          </cell>
          <cell r="C30285" t="str">
            <v>CLOSED Due to Inactive/Insufficient Information</v>
          </cell>
          <cell r="D30285" t="str">
            <v>Medium</v>
          </cell>
          <cell r="E30285" t="str">
            <v>netscribes</v>
          </cell>
          <cell r="F30285" t="str">
            <v>Simi Raichel Zachariah</v>
          </cell>
          <cell r="G30285">
            <v>45964.4375</v>
          </cell>
          <cell r="H30285">
            <v>46029.522222222222</v>
          </cell>
        </row>
        <row r="30286">
          <cell r="A30286" t="str">
            <v>UCW-21555</v>
          </cell>
          <cell r="B30286" t="str">
            <v>Content Sheet and Image Link | Royal Enfield | 15 products | Tata Cliq | 1242030466</v>
          </cell>
          <cell r="C30286" t="str">
            <v>CLOSED</v>
          </cell>
          <cell r="D30286" t="str">
            <v>Medium</v>
          </cell>
          <cell r="E30286" t="str">
            <v>netscribes</v>
          </cell>
          <cell r="F30286" t="str">
            <v>Sushma Ram</v>
          </cell>
          <cell r="G30286">
            <v>45963.867361111108</v>
          </cell>
          <cell r="H30286">
            <v>45968.751388888886</v>
          </cell>
        </row>
        <row r="30287">
          <cell r="A30287" t="str">
            <v>UCW-21553</v>
          </cell>
          <cell r="B30287" t="str">
            <v>Mood shoot Image change</v>
          </cell>
          <cell r="C30287" t="str">
            <v>CLOSED</v>
          </cell>
          <cell r="D30287" t="str">
            <v>Medium</v>
          </cell>
          <cell r="E30287" t="str">
            <v>netscribes</v>
          </cell>
          <cell r="F30287" t="str">
            <v>Sushma Ram</v>
          </cell>
          <cell r="G30287">
            <v>45963.832638888889</v>
          </cell>
          <cell r="H30287">
            <v>45973.50277777778</v>
          </cell>
        </row>
        <row r="30288">
          <cell r="A30288" t="str">
            <v>UCW-21552</v>
          </cell>
          <cell r="B30288" t="str">
            <v>Kids New Listings 20.8.2025</v>
          </cell>
          <cell r="C30288" t="str">
            <v>CLOSED</v>
          </cell>
          <cell r="D30288" t="str">
            <v>Medium</v>
          </cell>
          <cell r="E30288" t="str">
            <v>netscribes</v>
          </cell>
          <cell r="F30288" t="str">
            <v>Sushma Ram</v>
          </cell>
          <cell r="G30288">
            <v>45963.829861111109</v>
          </cell>
          <cell r="H30288">
            <v>45966.775694444441</v>
          </cell>
        </row>
        <row r="30289">
          <cell r="A30289" t="str">
            <v>UCW-21551</v>
          </cell>
          <cell r="B30289" t="str">
            <v>Bewakoof X Tatacliq | Size Addition | 29-10-2025</v>
          </cell>
          <cell r="C30289" t="str">
            <v>CLOSED</v>
          </cell>
          <cell r="D30289" t="str">
            <v>Medium</v>
          </cell>
          <cell r="E30289" t="str">
            <v>netscribes</v>
          </cell>
          <cell r="F30289" t="str">
            <v>Sushma Ram</v>
          </cell>
          <cell r="G30289">
            <v>45963.823611111111</v>
          </cell>
          <cell r="H30289">
            <v>45971.304861111108</v>
          </cell>
        </row>
        <row r="30290">
          <cell r="A30290" t="str">
            <v>UCW-21550</v>
          </cell>
          <cell r="B30290" t="str">
            <v xml:space="preserve">Kids Apparel 29-10-2025 </v>
          </cell>
          <cell r="C30290" t="str">
            <v>CLOSED</v>
          </cell>
          <cell r="D30290" t="str">
            <v>Medium</v>
          </cell>
          <cell r="E30290" t="str">
            <v>netscribes</v>
          </cell>
          <cell r="F30290" t="str">
            <v>Sushma Ram</v>
          </cell>
          <cell r="G30290">
            <v>45963.819444444445</v>
          </cell>
          <cell r="H30290">
            <v>46030.652083333334</v>
          </cell>
        </row>
        <row r="30291">
          <cell r="A30291" t="str">
            <v>UCW-21543</v>
          </cell>
          <cell r="B30291" t="str">
            <v>UCW-3222: UCW-2595: UCW-1394: UCW-1043: Jack &amp; Jones AW25 LOT 6 (Tata Cliq)</v>
          </cell>
          <cell r="C30291" t="str">
            <v>CLOSED</v>
          </cell>
          <cell r="D30291" t="str">
            <v>Medium</v>
          </cell>
          <cell r="E30291" t="str">
            <v>netscribes</v>
          </cell>
          <cell r="F30291" t="str">
            <v>Sushma Ram</v>
          </cell>
          <cell r="G30291">
            <v>45963.784722222219</v>
          </cell>
          <cell r="H30291">
            <v>45968.762499999997</v>
          </cell>
        </row>
        <row r="30292">
          <cell r="A30292" t="str">
            <v>UCW-21539</v>
          </cell>
          <cell r="B30292" t="str">
            <v>CLONE - GAS (PHASE-1) | TataCliq MP</v>
          </cell>
          <cell r="C30292" t="str">
            <v>CLOSED</v>
          </cell>
          <cell r="D30292" t="str">
            <v>Medium</v>
          </cell>
          <cell r="E30292" t="str">
            <v>netscribes</v>
          </cell>
          <cell r="F30292" t="str">
            <v>Mohd Tahir Shaikh</v>
          </cell>
          <cell r="G30292">
            <v>45963.538888888892</v>
          </cell>
          <cell r="H30292">
            <v>45966.679861111108</v>
          </cell>
        </row>
        <row r="30293">
          <cell r="A30293" t="str">
            <v>UCW-21531</v>
          </cell>
          <cell r="B30293" t="str">
            <v>Tata MP Apparels Pending 126460 27-10-2025</v>
          </cell>
          <cell r="C30293" t="str">
            <v>CLOSED</v>
          </cell>
          <cell r="D30293" t="str">
            <v>Medium</v>
          </cell>
          <cell r="E30293" t="str">
            <v>netscribes</v>
          </cell>
          <cell r="F30293" t="str">
            <v>Mohd Tahir Shaikh</v>
          </cell>
          <cell r="G30293">
            <v>45962.503472222219</v>
          </cell>
          <cell r="H30293">
            <v>45971.488888888889</v>
          </cell>
        </row>
        <row r="30294">
          <cell r="A30294" t="str">
            <v>UCW-21529</v>
          </cell>
          <cell r="B30294" t="str">
            <v>Create New Listings-Batch_LS_119</v>
          </cell>
          <cell r="C30294" t="str">
            <v>CLOSED</v>
          </cell>
          <cell r="D30294" t="str">
            <v>Medium</v>
          </cell>
          <cell r="E30294" t="str">
            <v>netscribes</v>
          </cell>
          <cell r="F30294" t="str">
            <v>Mohd Tahir Shaikh</v>
          </cell>
          <cell r="G30294">
            <v>45962.493055555555</v>
          </cell>
          <cell r="H30294">
            <v>45972.643750000003</v>
          </cell>
        </row>
        <row r="30295">
          <cell r="A30295" t="str">
            <v>UCW-21527</v>
          </cell>
          <cell r="B30295" t="str">
            <v>Beauty - 129468 - E2E - Herbaria - 14 SKUS - 1 Nov</v>
          </cell>
          <cell r="C30295" t="str">
            <v>CLOSED</v>
          </cell>
          <cell r="D30295" t="str">
            <v>Medium</v>
          </cell>
          <cell r="E30295" t="str">
            <v>netscribes</v>
          </cell>
          <cell r="F30295" t="str">
            <v>Shraddha Dighe</v>
          </cell>
          <cell r="G30295">
            <v>45962.395833333336</v>
          </cell>
          <cell r="H30295">
            <v>45972.449305555558</v>
          </cell>
        </row>
        <row r="30296">
          <cell r="A30296" t="str">
            <v>UCW-21526</v>
          </cell>
          <cell r="B30296" t="str">
            <v>Beauty - 125928 - E2E - Farmacy - 9 SKUS - 1 NOV</v>
          </cell>
          <cell r="C30296" t="str">
            <v>CLOSED</v>
          </cell>
          <cell r="D30296" t="str">
            <v>High</v>
          </cell>
          <cell r="E30296" t="str">
            <v>netscribes</v>
          </cell>
          <cell r="F30296" t="str">
            <v>Shraddha Dighe</v>
          </cell>
          <cell r="G30296">
            <v>45962.382638888892</v>
          </cell>
          <cell r="H30296">
            <v>45968.451388888891</v>
          </cell>
        </row>
        <row r="30297">
          <cell r="A30297" t="str">
            <v>UCW-21525</v>
          </cell>
          <cell r="B30297" t="str">
            <v>Take Down Celeb Images</v>
          </cell>
          <cell r="C30297" t="str">
            <v>CLOSED</v>
          </cell>
          <cell r="D30297" t="str">
            <v>Medium</v>
          </cell>
          <cell r="E30297" t="str">
            <v>Chirag Dubal</v>
          </cell>
          <cell r="F30297" t="str">
            <v>Reagan D’souza</v>
          </cell>
          <cell r="G30297">
            <v>45961.943055555559</v>
          </cell>
          <cell r="H30297">
            <v>45973.530555555553</v>
          </cell>
        </row>
        <row r="30298">
          <cell r="A30298" t="str">
            <v>UCW-21524</v>
          </cell>
          <cell r="B30298" t="str">
            <v>Ritu Kumar -AW-25 Kolkata Collection Catalogue - 31-10-25</v>
          </cell>
          <cell r="C30298" t="str">
            <v>CLOSED</v>
          </cell>
          <cell r="D30298" t="str">
            <v>Medium</v>
          </cell>
          <cell r="E30298" t="str">
            <v>Chirag Dubal</v>
          </cell>
          <cell r="F30298" t="str">
            <v>Reagan D’souza</v>
          </cell>
          <cell r="G30298">
            <v>45961.865277777775</v>
          </cell>
          <cell r="H30298">
            <v>45967.6</v>
          </cell>
        </row>
        <row r="30299">
          <cell r="A30299" t="str">
            <v>UCW-21516</v>
          </cell>
          <cell r="B30299" t="str">
            <v>Request to UPDATE IMAGES &amp; PRODUCT TITLE_ | TATA CLIQ_29-10-2025</v>
          </cell>
          <cell r="C30299" t="str">
            <v>CLOSED Due to Inactive/Insufficient Information</v>
          </cell>
          <cell r="D30299" t="str">
            <v>Medium</v>
          </cell>
          <cell r="E30299" t="str">
            <v>netscribes</v>
          </cell>
          <cell r="F30299" t="str">
            <v>Mohd Tahir Shaikh</v>
          </cell>
          <cell r="G30299">
            <v>45961.759027777778</v>
          </cell>
          <cell r="H30299">
            <v>45967.760416666664</v>
          </cell>
        </row>
        <row r="30300">
          <cell r="A30300" t="str">
            <v>UCW-21513</v>
          </cell>
          <cell r="B30300" t="str">
            <v>Brand: Converse | TQ Mall | Tshirt Unisex-Catalog (L4L)</v>
          </cell>
          <cell r="C30300" t="str">
            <v>CLOSED</v>
          </cell>
          <cell r="D30300" t="str">
            <v>Highest</v>
          </cell>
          <cell r="E30300" t="str">
            <v>netscribes</v>
          </cell>
          <cell r="F30300" t="str">
            <v>Sushma Ram</v>
          </cell>
          <cell r="G30300">
            <v>45961.742361111108</v>
          </cell>
          <cell r="H30300">
            <v>45969.732638888891</v>
          </cell>
        </row>
        <row r="30301">
          <cell r="A30301" t="str">
            <v>UCW-21512</v>
          </cell>
          <cell r="B30301" t="str">
            <v>Urgent : Image Replace - 40424301</v>
          </cell>
          <cell r="C30301" t="str">
            <v>CLOSED</v>
          </cell>
          <cell r="D30301" t="str">
            <v>Medium</v>
          </cell>
          <cell r="E30301" t="str">
            <v>netscribes</v>
          </cell>
          <cell r="F30301" t="str">
            <v>Sushma Ram</v>
          </cell>
          <cell r="G30301">
            <v>45961.72152777778</v>
          </cell>
          <cell r="H30301">
            <v>45968.589583333334</v>
          </cell>
        </row>
        <row r="30302">
          <cell r="A30302" t="str">
            <v>UCW-21511</v>
          </cell>
          <cell r="B30302" t="str">
            <v>Removal of images : Duorflex</v>
          </cell>
          <cell r="C30302" t="str">
            <v>CLOSED</v>
          </cell>
          <cell r="D30302" t="str">
            <v>Highest</v>
          </cell>
          <cell r="E30302" t="str">
            <v>netscribes</v>
          </cell>
          <cell r="F30302" t="str">
            <v>Sushma Ram</v>
          </cell>
          <cell r="G30302">
            <v>45961.706944444442</v>
          </cell>
          <cell r="H30302">
            <v>45973.531944444447</v>
          </cell>
        </row>
        <row r="30303">
          <cell r="A30303" t="str">
            <v>UCW-21510</v>
          </cell>
          <cell r="B30303" t="str">
            <v>TCF Listing</v>
          </cell>
          <cell r="C30303" t="str">
            <v>CLOSED</v>
          </cell>
          <cell r="D30303" t="str">
            <v>Medium</v>
          </cell>
          <cell r="E30303" t="str">
            <v>netscribes</v>
          </cell>
          <cell r="F30303" t="str">
            <v>Mohd Tahir Shaikh</v>
          </cell>
          <cell r="G30303">
            <v>45961.697222222225</v>
          </cell>
          <cell r="H30303">
            <v>45969.660416666666</v>
          </cell>
        </row>
        <row r="30304">
          <cell r="A30304" t="str">
            <v>UCW-21508</v>
          </cell>
          <cell r="B30304" t="str">
            <v>Beauty - 125928 - Adhoc Content and Image update - Kora organics - 13 SKUS - 31 Oct</v>
          </cell>
          <cell r="C30304" t="str">
            <v>CLOSED</v>
          </cell>
          <cell r="D30304" t="str">
            <v>Highest</v>
          </cell>
          <cell r="E30304" t="str">
            <v>netscribes</v>
          </cell>
          <cell r="F30304" t="str">
            <v>Shraddha Dighe</v>
          </cell>
          <cell r="G30304">
            <v>45961.686111111114</v>
          </cell>
          <cell r="H30304">
            <v>45985.770833333336</v>
          </cell>
        </row>
        <row r="30305">
          <cell r="A30305" t="str">
            <v>UCW-21507</v>
          </cell>
          <cell r="B30305" t="str">
            <v xml:space="preserve">BEauty - E2E - 126198 - Fae - 30skus - 31st Oct </v>
          </cell>
          <cell r="C30305" t="str">
            <v>CLOSED</v>
          </cell>
          <cell r="D30305" t="str">
            <v>Medium</v>
          </cell>
          <cell r="E30305" t="str">
            <v>netscribes</v>
          </cell>
          <cell r="F30305" t="str">
            <v>Simi Raichel Zachariah</v>
          </cell>
          <cell r="G30305">
            <v>45961.684027777781</v>
          </cell>
          <cell r="H30305">
            <v>45968.459027777775</v>
          </cell>
        </row>
        <row r="30306">
          <cell r="A30306" t="str">
            <v>UCW-21500</v>
          </cell>
          <cell r="B30306" t="str">
            <v xml:space="preserve">Beauty - Adhoc - 125928 - swiss beauty - 25 skus - 31st oct </v>
          </cell>
          <cell r="C30306" t="str">
            <v>CLOSED</v>
          </cell>
          <cell r="D30306" t="str">
            <v>Medium</v>
          </cell>
          <cell r="E30306" t="str">
            <v>netscribes</v>
          </cell>
          <cell r="F30306" t="str">
            <v>Simi Raichel Zachariah</v>
          </cell>
          <cell r="G30306">
            <v>45961.667361111111</v>
          </cell>
          <cell r="H30306">
            <v>45973.568055555559</v>
          </cell>
        </row>
        <row r="30307">
          <cell r="A30307" t="str">
            <v>UCW-21498</v>
          </cell>
          <cell r="B30307" t="str">
            <v>BEauty - E2E - 125928 - Tom ford - 1 sku -31st oct</v>
          </cell>
          <cell r="C30307" t="str">
            <v>CLOSED</v>
          </cell>
          <cell r="D30307" t="str">
            <v>Medium</v>
          </cell>
          <cell r="E30307" t="str">
            <v>netscribes</v>
          </cell>
          <cell r="F30307" t="str">
            <v>Simi Raichel Zachariah</v>
          </cell>
          <cell r="G30307">
            <v>45961.661111111112</v>
          </cell>
          <cell r="H30307">
            <v>45968.446527777778</v>
          </cell>
        </row>
        <row r="30308">
          <cell r="A30308" t="str">
            <v>UCW-21496</v>
          </cell>
          <cell r="B30308" t="str">
            <v>Cataloging details - 57 OS</v>
          </cell>
          <cell r="C30308" t="str">
            <v>CLOSED</v>
          </cell>
          <cell r="D30308" t="str">
            <v>Medium</v>
          </cell>
          <cell r="E30308" t="str">
            <v>netscribes</v>
          </cell>
          <cell r="F30308" t="str">
            <v>Sushma Ram</v>
          </cell>
          <cell r="G30308">
            <v>45961.655555555553</v>
          </cell>
          <cell r="H30308">
            <v>45969.73333333333</v>
          </cell>
        </row>
        <row r="30309">
          <cell r="A30309" t="str">
            <v>UCW-21489</v>
          </cell>
          <cell r="B30309" t="str">
            <v>Beauty - E2E - 125928 - Farmacy - 3 skus - 31st Oct</v>
          </cell>
          <cell r="C30309" t="str">
            <v>CLOSED</v>
          </cell>
          <cell r="D30309" t="str">
            <v>Medium</v>
          </cell>
          <cell r="E30309" t="str">
            <v>netscribes</v>
          </cell>
          <cell r="F30309" t="str">
            <v>Simi Raichel Zachariah</v>
          </cell>
          <cell r="G30309">
            <v>45961.575694444444</v>
          </cell>
          <cell r="H30309">
            <v>45968.651388888888</v>
          </cell>
        </row>
        <row r="30310">
          <cell r="A30310" t="str">
            <v>UCW-21488</v>
          </cell>
          <cell r="B30310" t="str">
            <v>Beauty - 128656 - E2E - CADIVEU - 7 SKUS - 31 Oct</v>
          </cell>
          <cell r="C30310" t="str">
            <v>CLOSED</v>
          </cell>
          <cell r="D30310" t="str">
            <v>Highest</v>
          </cell>
          <cell r="E30310" t="str">
            <v>netscribes</v>
          </cell>
          <cell r="F30310" t="str">
            <v>Shraddha Dighe</v>
          </cell>
          <cell r="G30310">
            <v>45961.575694444444</v>
          </cell>
          <cell r="H30310">
            <v>45968.455555555556</v>
          </cell>
        </row>
        <row r="30311">
          <cell r="A30311" t="str">
            <v>UCW-21486</v>
          </cell>
          <cell r="B30311" t="str">
            <v>Beauty - E2E - 125928 - Estee Lauder - 32 skus - 31st Oct</v>
          </cell>
          <cell r="C30311" t="str">
            <v>CLOSED Due to Inactive/Insufficient Information</v>
          </cell>
          <cell r="D30311" t="str">
            <v>Highest</v>
          </cell>
          <cell r="E30311" t="str">
            <v>netscribes</v>
          </cell>
          <cell r="F30311" t="str">
            <v>Simi Raichel Zachariah</v>
          </cell>
          <cell r="G30311">
            <v>45961.572222222225</v>
          </cell>
          <cell r="H30311">
            <v>45965.609027777777</v>
          </cell>
        </row>
        <row r="30312">
          <cell r="A30312" t="str">
            <v>UCW-21484</v>
          </cell>
          <cell r="B30312" t="str">
            <v>Beauty - E2E - 125928 - Playboy - 10 skus - 31st Oct</v>
          </cell>
          <cell r="C30312" t="str">
            <v>CLOSED</v>
          </cell>
          <cell r="D30312" t="str">
            <v>Medium</v>
          </cell>
          <cell r="E30312" t="str">
            <v>netscribes</v>
          </cell>
          <cell r="F30312" t="str">
            <v>Simi Raichel Zachariah</v>
          </cell>
          <cell r="G30312">
            <v>45961.55972222222</v>
          </cell>
          <cell r="H30312">
            <v>45972.45416666667</v>
          </cell>
        </row>
        <row r="30313">
          <cell r="A30313" t="str">
            <v>UCW-21475</v>
          </cell>
          <cell r="B30313" t="str">
            <v>TATACLIQ X LIBAS AI IMAGE REPLACE 28-10-2025</v>
          </cell>
          <cell r="C30313" t="str">
            <v>CLOSED</v>
          </cell>
          <cell r="D30313" t="str">
            <v>Medium</v>
          </cell>
          <cell r="E30313" t="str">
            <v>netscribes</v>
          </cell>
          <cell r="F30313" t="str">
            <v>Sushma Ram</v>
          </cell>
          <cell r="G30313">
            <v>45960.822916666664</v>
          </cell>
          <cell r="H30313">
            <v>45973.527083333334</v>
          </cell>
        </row>
        <row r="30314">
          <cell r="A30314" t="str">
            <v>UCW-21474</v>
          </cell>
          <cell r="B30314" t="str">
            <v>TATACLIQ X LIBAS IMAGE UPDATE 27-10-2025</v>
          </cell>
          <cell r="C30314" t="str">
            <v>CLOSED</v>
          </cell>
          <cell r="D30314" t="str">
            <v>Medium</v>
          </cell>
          <cell r="E30314" t="str">
            <v>netscribes</v>
          </cell>
          <cell r="F30314" t="str">
            <v>Sushma Ram</v>
          </cell>
          <cell r="G30314">
            <v>45960.818055555559</v>
          </cell>
          <cell r="H30314">
            <v>45973.52847222222</v>
          </cell>
        </row>
        <row r="30315">
          <cell r="A30315" t="str">
            <v>UCW-21473</v>
          </cell>
          <cell r="B30315" t="str">
            <v>Clone - M&amp;S - Cataloguing</v>
          </cell>
          <cell r="C30315" t="str">
            <v>CLOSED</v>
          </cell>
          <cell r="D30315" t="str">
            <v>Medium</v>
          </cell>
          <cell r="E30315" t="str">
            <v>netscribes</v>
          </cell>
          <cell r="F30315" t="str">
            <v>netscribes</v>
          </cell>
          <cell r="G30315">
            <v>45960.805555555555</v>
          </cell>
          <cell r="H30315">
            <v>45986.705555555556</v>
          </cell>
        </row>
        <row r="30316">
          <cell r="A30316" t="str">
            <v>UCW-21461</v>
          </cell>
          <cell r="B30316" t="str">
            <v>Tatacliq Men Content template_28-10-25</v>
          </cell>
          <cell r="C30316" t="str">
            <v>CLOSED</v>
          </cell>
          <cell r="D30316" t="str">
            <v>Medium</v>
          </cell>
          <cell r="E30316" t="str">
            <v>netscribes</v>
          </cell>
          <cell r="F30316" t="str">
            <v>Sushma Ram</v>
          </cell>
          <cell r="G30316">
            <v>45960.740972222222</v>
          </cell>
          <cell r="H30316">
            <v>45969.73333333333</v>
          </cell>
        </row>
        <row r="30317">
          <cell r="A30317" t="str">
            <v>UCW-21460</v>
          </cell>
          <cell r="B30317" t="str">
            <v>TATACLIQ X LIBAS IMAGE ADDITION (Influencer Images) 28-10-2025</v>
          </cell>
          <cell r="C30317" t="str">
            <v>CLOSED</v>
          </cell>
          <cell r="D30317" t="str">
            <v>Medium</v>
          </cell>
          <cell r="E30317" t="str">
            <v>netscribes</v>
          </cell>
          <cell r="F30317" t="str">
            <v>Sushma Ram</v>
          </cell>
          <cell r="G30317">
            <v>45960.736805555556</v>
          </cell>
          <cell r="H30317">
            <v>45962.445138888892</v>
          </cell>
        </row>
        <row r="30318">
          <cell r="A30318" t="str">
            <v>UCW-21459</v>
          </cell>
          <cell r="B30318" t="str">
            <v>Men's Apparel 28-10-2025</v>
          </cell>
          <cell r="C30318" t="str">
            <v>CLOSED</v>
          </cell>
          <cell r="D30318" t="str">
            <v>Medium</v>
          </cell>
          <cell r="E30318" t="str">
            <v>netscribes</v>
          </cell>
          <cell r="F30318" t="str">
            <v>Mohd Tahir Shaikh</v>
          </cell>
          <cell r="G30318">
            <v>45960.734722222223</v>
          </cell>
          <cell r="H30318">
            <v>45969.73333333333</v>
          </cell>
        </row>
        <row r="30319">
          <cell r="A30319" t="str">
            <v>UCW-21451</v>
          </cell>
          <cell r="B30319" t="str">
            <v>Women's Apparel 28-10-2025</v>
          </cell>
          <cell r="C30319" t="str">
            <v>CLOSED</v>
          </cell>
          <cell r="D30319" t="str">
            <v>Medium</v>
          </cell>
          <cell r="E30319" t="str">
            <v>netscribes</v>
          </cell>
          <cell r="F30319" t="str">
            <v>Mohd Tahir Shaikh</v>
          </cell>
          <cell r="G30319">
            <v>45960.709027777775</v>
          </cell>
          <cell r="H30319">
            <v>45971.577777777777</v>
          </cell>
        </row>
        <row r="30320">
          <cell r="A30320" t="str">
            <v>UCW-21449</v>
          </cell>
          <cell r="B30320" t="str">
            <v>Beauty - E2E - 125928 - Armani - 9 skus - 30th Oct</v>
          </cell>
          <cell r="C30320" t="str">
            <v>CLOSED</v>
          </cell>
          <cell r="D30320" t="str">
            <v>Medium</v>
          </cell>
          <cell r="E30320" t="str">
            <v>netscribes</v>
          </cell>
          <cell r="F30320" t="str">
            <v>Simi Raichel Zachariah</v>
          </cell>
          <cell r="G30320">
            <v>45960.694444444445</v>
          </cell>
          <cell r="H30320">
            <v>45962.499305555553</v>
          </cell>
        </row>
        <row r="30321">
          <cell r="A30321" t="str">
            <v>UCW-21447</v>
          </cell>
          <cell r="B30321" t="str">
            <v>Beauty - E2E - 127367 - Kiro - 2 skus - 30th Oct 2025</v>
          </cell>
          <cell r="C30321" t="str">
            <v>CLOSED</v>
          </cell>
          <cell r="D30321" t="str">
            <v>Medium</v>
          </cell>
          <cell r="E30321" t="str">
            <v>netscribes</v>
          </cell>
          <cell r="F30321" t="str">
            <v>Simi Raichel Zachariah</v>
          </cell>
          <cell r="G30321">
            <v>45960.688888888886</v>
          </cell>
          <cell r="H30321">
            <v>45966.473611111112</v>
          </cell>
        </row>
        <row r="30322">
          <cell r="A30322" t="str">
            <v>UCW-21445</v>
          </cell>
          <cell r="B30322" t="str">
            <v>MKH Catalog</v>
          </cell>
          <cell r="C30322" t="str">
            <v>CLOSED</v>
          </cell>
          <cell r="D30322" t="str">
            <v>Medium</v>
          </cell>
          <cell r="E30322" t="str">
            <v>netscribes</v>
          </cell>
          <cell r="F30322" t="str">
            <v>Mohd Tahir Shaikh</v>
          </cell>
          <cell r="G30322">
            <v>45960.683333333334</v>
          </cell>
          <cell r="H30322">
            <v>45971.699305555558</v>
          </cell>
        </row>
        <row r="30323">
          <cell r="A30323" t="str">
            <v>UCW-21444</v>
          </cell>
          <cell r="B30323" t="str">
            <v xml:space="preserve">FA25 | TH | Mall | Migration </v>
          </cell>
          <cell r="C30323" t="str">
            <v>CLOSED</v>
          </cell>
          <cell r="D30323" t="str">
            <v>Medium</v>
          </cell>
          <cell r="E30323" t="str">
            <v>Chirag Dubal</v>
          </cell>
          <cell r="F30323" t="str">
            <v>Asmi Kumar</v>
          </cell>
          <cell r="G30323">
            <v>45960.679166666669</v>
          </cell>
          <cell r="H30323">
            <v>45973.708333333336</v>
          </cell>
        </row>
        <row r="30324">
          <cell r="A30324" t="str">
            <v>UCW-21443</v>
          </cell>
          <cell r="B30324" t="str">
            <v>TH | Migration | Mall to Lux | 21 Styles</v>
          </cell>
          <cell r="C30324" t="str">
            <v>CLOSED Due to Inactive/Insufficient Information</v>
          </cell>
          <cell r="D30324" t="str">
            <v>Medium</v>
          </cell>
          <cell r="E30324" t="str">
            <v>Chirag Dubal</v>
          </cell>
          <cell r="F30324" t="str">
            <v>Asmi Kumar</v>
          </cell>
          <cell r="G30324">
            <v>45960.675000000003</v>
          </cell>
          <cell r="H30324">
            <v>45961.497916666667</v>
          </cell>
        </row>
        <row r="30325">
          <cell r="A30325" t="str">
            <v>UCW-21441</v>
          </cell>
          <cell r="B30325" t="str">
            <v>Beauty - E2E - 125928 -  Steve Madden - 4 skus - 30th Oct 2025</v>
          </cell>
          <cell r="C30325" t="str">
            <v>CLOSED</v>
          </cell>
          <cell r="D30325" t="str">
            <v>Medium</v>
          </cell>
          <cell r="E30325" t="str">
            <v>netscribes</v>
          </cell>
          <cell r="F30325" t="str">
            <v>Simi Raichel Zachariah</v>
          </cell>
          <cell r="G30325">
            <v>45960.667361111111</v>
          </cell>
          <cell r="H30325">
            <v>45968.444444444445</v>
          </cell>
        </row>
        <row r="30326">
          <cell r="A30326" t="str">
            <v>UCW-21436</v>
          </cell>
          <cell r="B30326" t="str">
            <v>PUMA Catalogue : Fashion &amp; Luxury : Adults : 29th October</v>
          </cell>
          <cell r="C30326" t="str">
            <v>CLOSED</v>
          </cell>
          <cell r="D30326" t="str">
            <v>Medium</v>
          </cell>
          <cell r="E30326" t="str">
            <v>netscribes</v>
          </cell>
          <cell r="F30326" t="str">
            <v>Sushma Ram</v>
          </cell>
          <cell r="G30326">
            <v>45960.652083333334</v>
          </cell>
          <cell r="H30326">
            <v>46210.465277777781</v>
          </cell>
        </row>
        <row r="30327">
          <cell r="A30327" t="str">
            <v>UCW-21435</v>
          </cell>
          <cell r="B30327" t="str">
            <v>Beauty - E2E - 127939 - Memo Paris - 1 sku - 30th Oct 2025</v>
          </cell>
          <cell r="C30327" t="str">
            <v>CLOSED</v>
          </cell>
          <cell r="D30327" t="str">
            <v>Medium</v>
          </cell>
          <cell r="E30327" t="str">
            <v>netscribes</v>
          </cell>
          <cell r="F30327" t="str">
            <v>Simi Raichel Zachariah</v>
          </cell>
          <cell r="G30327">
            <v>45960.652083333334</v>
          </cell>
          <cell r="H30327">
            <v>45962.474999999999</v>
          </cell>
        </row>
        <row r="30328">
          <cell r="A30328" t="str">
            <v>UCW-21433</v>
          </cell>
          <cell r="B30328" t="str">
            <v>Nike New Listing 14-10-2025</v>
          </cell>
          <cell r="C30328" t="str">
            <v>CLOSED</v>
          </cell>
          <cell r="D30328" t="str">
            <v>Medium</v>
          </cell>
          <cell r="E30328" t="str">
            <v>netscribes</v>
          </cell>
          <cell r="F30328" t="str">
            <v>Sushma Ram</v>
          </cell>
          <cell r="G30328">
            <v>45960.643055555556</v>
          </cell>
          <cell r="H30328">
            <v>45971.683333333334</v>
          </cell>
        </row>
        <row r="30329">
          <cell r="A30329" t="str">
            <v>UCW-21432</v>
          </cell>
          <cell r="B30329" t="str">
            <v>Beauty - E2E - 127367 - Kiro - 2 skus - 30th Oct 2025</v>
          </cell>
          <cell r="C30329" t="str">
            <v>CLOSED</v>
          </cell>
          <cell r="D30329" t="str">
            <v>Medium</v>
          </cell>
          <cell r="E30329" t="str">
            <v>netscribes</v>
          </cell>
          <cell r="F30329" t="str">
            <v>Simi Raichel Zachariah</v>
          </cell>
          <cell r="G30329">
            <v>45960.642361111109</v>
          </cell>
          <cell r="H30329">
            <v>45969.532638888886</v>
          </cell>
        </row>
        <row r="30330">
          <cell r="A30330" t="str">
            <v>UCW-21431</v>
          </cell>
          <cell r="B30330" t="str">
            <v>Beauty - E2E - 127367 - Kiro - 2 skus - 30th Oct 2025</v>
          </cell>
          <cell r="C30330" t="str">
            <v>CLOSED</v>
          </cell>
          <cell r="D30330" t="str">
            <v>Medium</v>
          </cell>
          <cell r="E30330" t="str">
            <v>netscribes</v>
          </cell>
          <cell r="F30330" t="str">
            <v>Simi Raichel Zachariah</v>
          </cell>
          <cell r="G30330">
            <v>45960.638888888891</v>
          </cell>
          <cell r="H30330">
            <v>45968.436111111114</v>
          </cell>
        </row>
        <row r="30331">
          <cell r="A30331" t="str">
            <v>UCW-21428</v>
          </cell>
          <cell r="B30331" t="str">
            <v>Asics - Tata Cliq Catalogue @28th Oct</v>
          </cell>
          <cell r="C30331" t="str">
            <v>CLOSED</v>
          </cell>
          <cell r="D30331" t="str">
            <v>Medium</v>
          </cell>
          <cell r="E30331" t="str">
            <v>netscribes</v>
          </cell>
          <cell r="F30331" t="str">
            <v>Sushma Ram</v>
          </cell>
          <cell r="G30331">
            <v>45960.618055555555</v>
          </cell>
          <cell r="H30331">
            <v>45969.73541666667</v>
          </cell>
        </row>
        <row r="30332">
          <cell r="A30332" t="str">
            <v>UCW-21427</v>
          </cell>
          <cell r="B30332" t="str">
            <v>Image &amp; Content Update On Tatacliq (Brand Name - Globus) (28.10.2025) (Western Wear)</v>
          </cell>
          <cell r="C30332" t="str">
            <v>CLOSED</v>
          </cell>
          <cell r="D30332" t="str">
            <v>Medium</v>
          </cell>
          <cell r="E30332" t="str">
            <v>netscribes</v>
          </cell>
          <cell r="F30332" t="str">
            <v>Mohd Tahir Shaikh</v>
          </cell>
          <cell r="G30332">
            <v>45960.612500000003</v>
          </cell>
          <cell r="H30332">
            <v>46003.986111111109</v>
          </cell>
        </row>
        <row r="30333">
          <cell r="A30333" t="str">
            <v>UCW-21426</v>
          </cell>
          <cell r="B30333" t="str">
            <v>Tata CLIQ(Fashion+Luxury) |adidas DTC| Footwear Attributes for Listing_28-10-25</v>
          </cell>
          <cell r="C30333" t="str">
            <v>CLOSED</v>
          </cell>
          <cell r="D30333" t="str">
            <v>Highest</v>
          </cell>
          <cell r="E30333" t="str">
            <v>netscribes</v>
          </cell>
          <cell r="F30333" t="str">
            <v>Sushma Ram</v>
          </cell>
          <cell r="G30333">
            <v>45960.611805555556</v>
          </cell>
          <cell r="H30333">
            <v>46189.368750000001</v>
          </cell>
        </row>
        <row r="30334">
          <cell r="A30334" t="str">
            <v>UCW-21424</v>
          </cell>
          <cell r="B30334" t="str">
            <v>Luxury platform Migration styles as on 29-Oct-25</v>
          </cell>
          <cell r="C30334" t="str">
            <v>CLOSED</v>
          </cell>
          <cell r="D30334" t="str">
            <v>Medium</v>
          </cell>
          <cell r="E30334" t="str">
            <v>Chirag Dubal</v>
          </cell>
          <cell r="F30334" t="str">
            <v>Asmi Kumar</v>
          </cell>
          <cell r="G30334">
            <v>45960.604861111111</v>
          </cell>
          <cell r="H30334">
            <v>45973.518055555556</v>
          </cell>
        </row>
        <row r="30335">
          <cell r="A30335" t="str">
            <v>UCW-21422</v>
          </cell>
          <cell r="B30335" t="str">
            <v>TH/CK Omni-55 Lot</v>
          </cell>
          <cell r="C30335" t="str">
            <v>CLOSED</v>
          </cell>
          <cell r="D30335" t="str">
            <v>Medium</v>
          </cell>
          <cell r="E30335" t="str">
            <v>Chirag Dubal</v>
          </cell>
          <cell r="F30335" t="str">
            <v>Asmi Kumar</v>
          </cell>
          <cell r="G30335">
            <v>45960.598611111112</v>
          </cell>
          <cell r="H30335">
            <v>46008.4375</v>
          </cell>
        </row>
        <row r="30336">
          <cell r="A30336" t="str">
            <v>UCW-21421</v>
          </cell>
          <cell r="B30336" t="str">
            <v>Nike Add now Catalogue dated 28th Oct2025 ( Seller account: 129408, 129415 and 129417 )</v>
          </cell>
          <cell r="C30336" t="str">
            <v>CLOSED</v>
          </cell>
          <cell r="D30336" t="str">
            <v>Medium</v>
          </cell>
          <cell r="E30336" t="str">
            <v>netscribes</v>
          </cell>
          <cell r="F30336" t="str">
            <v>Sushma Ram</v>
          </cell>
          <cell r="G30336">
            <v>45960.59375</v>
          </cell>
          <cell r="H30336">
            <v>45975.789583333331</v>
          </cell>
        </row>
        <row r="30337">
          <cell r="A30337" t="str">
            <v>UCW-21410</v>
          </cell>
          <cell r="B30337" t="str">
            <v>TATACLIQ X LIBAS SIZE ADDITION - 27-10-25</v>
          </cell>
          <cell r="C30337" t="str">
            <v>CLOSED</v>
          </cell>
          <cell r="D30337" t="str">
            <v>Medium</v>
          </cell>
          <cell r="E30337" t="str">
            <v>netscribes</v>
          </cell>
          <cell r="F30337" t="str">
            <v>Sushma Ram</v>
          </cell>
          <cell r="G30337">
            <v>45960.560416666667</v>
          </cell>
          <cell r="H30337">
            <v>45969.588888888888</v>
          </cell>
        </row>
        <row r="30338">
          <cell r="A30338" t="str">
            <v>UCW-21402</v>
          </cell>
          <cell r="B30338" t="str">
            <v>Tatacliq Lifestyle Catalogue Template-Lot -132_28.10.2025</v>
          </cell>
          <cell r="C30338" t="str">
            <v>CLOSED</v>
          </cell>
          <cell r="D30338" t="str">
            <v>Medium</v>
          </cell>
          <cell r="E30338" t="str">
            <v>netscribes</v>
          </cell>
          <cell r="F30338" t="str">
            <v>Mohd Tahir Shaikh</v>
          </cell>
          <cell r="G30338">
            <v>45960.527083333334</v>
          </cell>
          <cell r="H30338">
            <v>45969.737500000003</v>
          </cell>
        </row>
        <row r="30339">
          <cell r="A30339" t="str">
            <v>UCW-21399</v>
          </cell>
          <cell r="B30339" t="str">
            <v>Brand: Converse | TQ Footwear | Unisex-Catalog - V2</v>
          </cell>
          <cell r="C30339" t="str">
            <v>CLOSED</v>
          </cell>
          <cell r="D30339" t="str">
            <v>Medium</v>
          </cell>
          <cell r="E30339" t="str">
            <v>netscribes</v>
          </cell>
          <cell r="F30339" t="str">
            <v>Mohd Tahir Shaikh</v>
          </cell>
          <cell r="G30339">
            <v>45960.510416666664</v>
          </cell>
          <cell r="H30339">
            <v>45972.631944444445</v>
          </cell>
        </row>
        <row r="30340">
          <cell r="A30340" t="str">
            <v>UCW-21397</v>
          </cell>
          <cell r="B30340" t="str">
            <v>Brand: Converse | TQ Footwear | W-Catalog - V2</v>
          </cell>
          <cell r="C30340" t="str">
            <v>CLOSED</v>
          </cell>
          <cell r="D30340" t="str">
            <v>Medium</v>
          </cell>
          <cell r="E30340" t="str">
            <v>netscribes</v>
          </cell>
          <cell r="F30340" t="str">
            <v>Mohd Tahir Shaikh</v>
          </cell>
          <cell r="G30340">
            <v>45960.5</v>
          </cell>
          <cell r="H30340">
            <v>45972.625</v>
          </cell>
        </row>
        <row r="30341">
          <cell r="A30341" t="str">
            <v>UCW-21396</v>
          </cell>
          <cell r="B30341" t="str">
            <v>Beauty - Image resize - 30 oct</v>
          </cell>
          <cell r="C30341" t="str">
            <v>CLOSED</v>
          </cell>
          <cell r="D30341" t="str">
            <v>Highest</v>
          </cell>
          <cell r="E30341" t="str">
            <v>netscribes</v>
          </cell>
          <cell r="F30341" t="str">
            <v>Shraddha Dighe</v>
          </cell>
          <cell r="G30341">
            <v>45960.497916666667</v>
          </cell>
          <cell r="H30341">
            <v>45964.697222222225</v>
          </cell>
        </row>
        <row r="30342">
          <cell r="A30342" t="str">
            <v>UCW-21395</v>
          </cell>
          <cell r="B30342" t="str">
            <v xml:space="preserve">Bag Accessories 23-10-2025 </v>
          </cell>
          <cell r="C30342" t="str">
            <v>CLOSED</v>
          </cell>
          <cell r="D30342" t="str">
            <v>Medium</v>
          </cell>
          <cell r="E30342" t="str">
            <v>netscribes</v>
          </cell>
          <cell r="F30342" t="str">
            <v>netscribes</v>
          </cell>
          <cell r="G30342">
            <v>45960.48541666667</v>
          </cell>
          <cell r="H30342">
            <v>45980.84097222222</v>
          </cell>
        </row>
        <row r="30343">
          <cell r="A30343" t="str">
            <v>UCW-21383</v>
          </cell>
          <cell r="B30343" t="str">
            <v>TATACLIQ X LIBAS AI IMAGE UPDATE 24-10-2025</v>
          </cell>
          <cell r="C30343" t="str">
            <v>CLOSED</v>
          </cell>
          <cell r="D30343" t="str">
            <v>Medium</v>
          </cell>
          <cell r="E30343" t="str">
            <v>netscribes</v>
          </cell>
          <cell r="F30343" t="str">
            <v>Mohd Tahir Shaikh</v>
          </cell>
          <cell r="G30343">
            <v>45960.027083333334</v>
          </cell>
          <cell r="H30343">
            <v>46003.98541666667</v>
          </cell>
        </row>
        <row r="30344">
          <cell r="A30344" t="str">
            <v>UCW-21382</v>
          </cell>
          <cell r="B30344" t="str">
            <v>Request for change of images</v>
          </cell>
          <cell r="C30344" t="str">
            <v>CLOSED</v>
          </cell>
          <cell r="D30344" t="str">
            <v>Medium</v>
          </cell>
          <cell r="E30344" t="str">
            <v>netscribes</v>
          </cell>
          <cell r="F30344" t="str">
            <v>Mohd Tahir Shaikh</v>
          </cell>
          <cell r="G30344">
            <v>45960.018055555556</v>
          </cell>
          <cell r="H30344">
            <v>45992.813194444447</v>
          </cell>
        </row>
        <row r="30345">
          <cell r="A30345" t="str">
            <v>UCW-21380</v>
          </cell>
          <cell r="B30345" t="str">
            <v>Nike New Listing Sheet 28-10-2025</v>
          </cell>
          <cell r="C30345" t="str">
            <v>CLOSED</v>
          </cell>
          <cell r="D30345" t="str">
            <v>Highest</v>
          </cell>
          <cell r="E30345" t="str">
            <v>netscribes</v>
          </cell>
          <cell r="F30345" t="str">
            <v>Sushma Ram</v>
          </cell>
          <cell r="G30345">
            <v>45959.847916666666</v>
          </cell>
          <cell r="H30345">
            <v>45972.609722222223</v>
          </cell>
        </row>
        <row r="30346">
          <cell r="A30346" t="str">
            <v>UCW-21379</v>
          </cell>
          <cell r="B30346" t="str">
            <v>Catalog transfer - Yonex ( Critical Brand ) For New Listings.</v>
          </cell>
          <cell r="C30346" t="str">
            <v>CLOSED</v>
          </cell>
          <cell r="D30346" t="str">
            <v>Highest</v>
          </cell>
          <cell r="E30346" t="str">
            <v>netscribes</v>
          </cell>
          <cell r="F30346" t="str">
            <v>Sushma Ram</v>
          </cell>
          <cell r="G30346">
            <v>45959.832638888889</v>
          </cell>
          <cell r="H30346">
            <v>45992.72152777778</v>
          </cell>
        </row>
        <row r="30347">
          <cell r="A30347" t="str">
            <v>UCW-21377</v>
          </cell>
          <cell r="B30347" t="str">
            <v>BEauty - 125928 - Armani - 1 sku - 29th Oct</v>
          </cell>
          <cell r="C30347" t="str">
            <v>CLOSED</v>
          </cell>
          <cell r="D30347" t="str">
            <v>Medium</v>
          </cell>
          <cell r="E30347" t="str">
            <v>netscribes</v>
          </cell>
          <cell r="F30347" t="str">
            <v>Simi Raichel Zachariah</v>
          </cell>
          <cell r="G30347">
            <v>45959.793055555558</v>
          </cell>
          <cell r="H30347">
            <v>45961.500694444447</v>
          </cell>
        </row>
        <row r="30348">
          <cell r="A30348" t="str">
            <v>UCW-21372</v>
          </cell>
          <cell r="B30348" t="str">
            <v>ALDO FW25 Shoecare Catalog Submission (TC) - 27.10.2025</v>
          </cell>
          <cell r="C30348" t="str">
            <v>CLOSED</v>
          </cell>
          <cell r="D30348" t="str">
            <v>Medium</v>
          </cell>
          <cell r="E30348" t="str">
            <v>netscribes</v>
          </cell>
          <cell r="F30348" t="str">
            <v>Sushma Ram</v>
          </cell>
          <cell r="G30348">
            <v>45959.727083333331</v>
          </cell>
          <cell r="H30348">
            <v>45969.738194444442</v>
          </cell>
        </row>
        <row r="30349">
          <cell r="A30349" t="str">
            <v>UCW-21371</v>
          </cell>
          <cell r="B30349" t="str">
            <v>TH/CK-MP-Lot 64</v>
          </cell>
          <cell r="C30349" t="str">
            <v>CLOSED</v>
          </cell>
          <cell r="D30349" t="str">
            <v>Medium</v>
          </cell>
          <cell r="E30349" t="str">
            <v>Jaibharathi Jagannathan</v>
          </cell>
          <cell r="F30349" t="str">
            <v>Lishita Kotian</v>
          </cell>
          <cell r="G30349">
            <v>45959.71875</v>
          </cell>
          <cell r="H30349">
            <v>45969.738194444442</v>
          </cell>
        </row>
        <row r="30350">
          <cell r="A30350" t="str">
            <v>UCW-21368</v>
          </cell>
          <cell r="B30350" t="str">
            <v>CLONE - Hoversoul Lot -2</v>
          </cell>
          <cell r="C30350" t="str">
            <v>CLOSED</v>
          </cell>
          <cell r="D30350" t="str">
            <v>Medium</v>
          </cell>
          <cell r="E30350" t="str">
            <v>netscribes</v>
          </cell>
          <cell r="F30350" t="str">
            <v>Mohd Tahir Shaikh</v>
          </cell>
          <cell r="G30350">
            <v>45959.681944444441</v>
          </cell>
          <cell r="H30350">
            <v>45969.738888888889</v>
          </cell>
        </row>
        <row r="30351">
          <cell r="A30351" t="str">
            <v>UCW-21365</v>
          </cell>
          <cell r="B30351" t="str">
            <v>Beauty - E2E - 127939 - Memo Paris - 9 skus - 29th Oct 2025</v>
          </cell>
          <cell r="C30351" t="str">
            <v>CLOSED</v>
          </cell>
          <cell r="D30351" t="str">
            <v>Medium</v>
          </cell>
          <cell r="E30351" t="str">
            <v>netscribes</v>
          </cell>
          <cell r="F30351" t="str">
            <v>Simi Raichel Zachariah</v>
          </cell>
          <cell r="G30351">
            <v>45959.665972222225</v>
          </cell>
          <cell r="H30351">
            <v>45961.490277777775</v>
          </cell>
        </row>
        <row r="30352">
          <cell r="A30352" t="str">
            <v>UCW-21364</v>
          </cell>
          <cell r="B30352" t="str">
            <v>Beauty - 125928 - E2E - Dyson - 1 SKU - 29 Oct</v>
          </cell>
          <cell r="C30352" t="str">
            <v>CLOSED</v>
          </cell>
          <cell r="D30352" t="str">
            <v>Highest</v>
          </cell>
          <cell r="E30352" t="str">
            <v>netscribes</v>
          </cell>
          <cell r="F30352" t="str">
            <v>Shraddha Dighe</v>
          </cell>
          <cell r="G30352">
            <v>45959.665277777778</v>
          </cell>
          <cell r="H30352">
            <v>45961.48333333333</v>
          </cell>
        </row>
        <row r="30353">
          <cell r="A30353" t="str">
            <v>UCW-21361</v>
          </cell>
          <cell r="B30353" t="str">
            <v>Beauty - E2E - 128634 - DeBelle - 2 skus - 29th Oct</v>
          </cell>
          <cell r="C30353" t="str">
            <v>CLOSED Due to Inactive/Insufficient Information</v>
          </cell>
          <cell r="D30353" t="str">
            <v>Medium</v>
          </cell>
          <cell r="E30353" t="str">
            <v>netscribes</v>
          </cell>
          <cell r="F30353" t="str">
            <v>Simi Raichel Zachariah</v>
          </cell>
          <cell r="G30353">
            <v>45959.652777777781</v>
          </cell>
          <cell r="H30353">
            <v>45962.807638888888</v>
          </cell>
        </row>
        <row r="30354">
          <cell r="A30354" t="str">
            <v>UCW-21360</v>
          </cell>
          <cell r="B30354" t="str">
            <v>Urgent :: Tata Cliq Men's Apparel New Catalog 27-10-2025 // 53 Article</v>
          </cell>
          <cell r="C30354" t="str">
            <v>CLOSED</v>
          </cell>
          <cell r="D30354" t="str">
            <v>Medium</v>
          </cell>
          <cell r="E30354" t="str">
            <v>netscribes</v>
          </cell>
          <cell r="F30354" t="str">
            <v>Sushma Ram</v>
          </cell>
          <cell r="G30354">
            <v>45959.642361111109</v>
          </cell>
          <cell r="H30354">
            <v>45969.5625</v>
          </cell>
        </row>
        <row r="30355">
          <cell r="A30355" t="str">
            <v>UCW-21335</v>
          </cell>
          <cell r="B30355" t="str">
            <v>Replace Model Image - MP000000023203781-F24SSLMES16WH</v>
          </cell>
          <cell r="C30355" t="str">
            <v>CLOSED</v>
          </cell>
          <cell r="D30355" t="str">
            <v>Medium</v>
          </cell>
          <cell r="E30355" t="str">
            <v>netscribes</v>
          </cell>
          <cell r="F30355" t="str">
            <v>Mohd Tahir Shaikh</v>
          </cell>
          <cell r="G30355">
            <v>45959.461111111108</v>
          </cell>
          <cell r="H30355">
            <v>46003.98541666667</v>
          </cell>
        </row>
        <row r="30356">
          <cell r="A30356" t="str">
            <v>UCW-21331</v>
          </cell>
          <cell r="B30356" t="str">
            <v>Beauty - E2E - 127939 - Memo Paris - 3 skus - 29th Oct</v>
          </cell>
          <cell r="C30356" t="str">
            <v>CLOSED</v>
          </cell>
          <cell r="D30356" t="str">
            <v>Medium</v>
          </cell>
          <cell r="E30356" t="str">
            <v>netscribes</v>
          </cell>
          <cell r="F30356" t="str">
            <v>Simi Raichel Zachariah</v>
          </cell>
          <cell r="G30356">
            <v>45959.449305555558</v>
          </cell>
          <cell r="H30356">
            <v>45961.477777777778</v>
          </cell>
        </row>
        <row r="30357">
          <cell r="A30357" t="str">
            <v>UCW-21330</v>
          </cell>
          <cell r="B30357" t="str">
            <v>Image Update Request for Existing SKUs on TataCliq</v>
          </cell>
          <cell r="C30357" t="str">
            <v>CLOSED</v>
          </cell>
          <cell r="D30357" t="str">
            <v>Medium</v>
          </cell>
          <cell r="E30357" t="str">
            <v>netscribes</v>
          </cell>
          <cell r="F30357" t="str">
            <v>netscribes</v>
          </cell>
          <cell r="G30357">
            <v>45959.447222222225</v>
          </cell>
          <cell r="H30357">
            <v>46003.98541666667</v>
          </cell>
        </row>
        <row r="30358">
          <cell r="A30358" t="str">
            <v>UCW-21329</v>
          </cell>
          <cell r="B30358" t="str">
            <v>Styles Migration to Tata Cliq ABFRL Account - 25-09-2025</v>
          </cell>
          <cell r="C30358" t="str">
            <v>CLOSED Due to Inactive/Insufficient Information</v>
          </cell>
          <cell r="D30358" t="str">
            <v>Medium</v>
          </cell>
          <cell r="E30358" t="str">
            <v>netscribes</v>
          </cell>
          <cell r="F30358" t="str">
            <v>netscribes</v>
          </cell>
          <cell r="G30358">
            <v>45959.444444444445</v>
          </cell>
          <cell r="H30358">
            <v>45964.5625</v>
          </cell>
        </row>
        <row r="30359">
          <cell r="A30359" t="str">
            <v>UCW-21326</v>
          </cell>
          <cell r="B30359" t="str">
            <v>SF new image update TCR</v>
          </cell>
          <cell r="C30359" t="str">
            <v>CLOSED</v>
          </cell>
          <cell r="D30359" t="str">
            <v>Medium</v>
          </cell>
          <cell r="E30359" t="str">
            <v>netscribes</v>
          </cell>
          <cell r="F30359" t="str">
            <v>Mohd Tahir Shaikh</v>
          </cell>
          <cell r="G30359">
            <v>45959.438888888886</v>
          </cell>
          <cell r="H30359">
            <v>45973.779861111114</v>
          </cell>
        </row>
        <row r="30360">
          <cell r="A30360" t="str">
            <v>UCW-21324</v>
          </cell>
          <cell r="B30360" t="str">
            <v>Kids Apparel 22-10-2025</v>
          </cell>
          <cell r="C30360" t="str">
            <v>CLOSED</v>
          </cell>
          <cell r="D30360" t="str">
            <v>Medium</v>
          </cell>
          <cell r="E30360" t="str">
            <v>netscribes</v>
          </cell>
          <cell r="F30360" t="str">
            <v>netscribes</v>
          </cell>
          <cell r="G30360">
            <v>45958.879861111112</v>
          </cell>
          <cell r="H30360">
            <v>45989.666666666664</v>
          </cell>
        </row>
        <row r="30361">
          <cell r="A30361" t="str">
            <v>UCW-21323</v>
          </cell>
          <cell r="B30361" t="str">
            <v>Spykar | Tatacliq - New Catalogue - Mens Apparel - 27th Oct</v>
          </cell>
          <cell r="C30361" t="str">
            <v>CLOSED</v>
          </cell>
          <cell r="D30361" t="str">
            <v>Medium</v>
          </cell>
          <cell r="E30361" t="str">
            <v>netscribes</v>
          </cell>
          <cell r="F30361" t="str">
            <v>Sushma Ram</v>
          </cell>
          <cell r="G30361">
            <v>45958.834027777775</v>
          </cell>
          <cell r="H30361">
            <v>45969.563194444447</v>
          </cell>
        </row>
        <row r="30362">
          <cell r="A30362" t="str">
            <v>UCW-21320</v>
          </cell>
          <cell r="B30362" t="str">
            <v>Aria Nica Kids Footwear Listing AW-25</v>
          </cell>
          <cell r="C30362" t="str">
            <v>CLOSED</v>
          </cell>
          <cell r="D30362" t="str">
            <v>Medium</v>
          </cell>
          <cell r="E30362" t="str">
            <v>netscribes</v>
          </cell>
          <cell r="F30362" t="str">
            <v>Sushma Ram</v>
          </cell>
          <cell r="G30362">
            <v>45958.811111111114</v>
          </cell>
          <cell r="H30362">
            <v>45969.738888888889</v>
          </cell>
        </row>
        <row r="30363">
          <cell r="A30363" t="str">
            <v>UCW-21319</v>
          </cell>
          <cell r="B30363" t="str">
            <v>Brand Listings 2nd Set R&amp;B on Tata Cliq</v>
          </cell>
          <cell r="C30363" t="str">
            <v>CLOSED</v>
          </cell>
          <cell r="D30363" t="str">
            <v>Medium</v>
          </cell>
          <cell r="E30363" t="str">
            <v>netscribes</v>
          </cell>
          <cell r="F30363" t="str">
            <v>Mohd Tahir Shaikh</v>
          </cell>
          <cell r="G30363">
            <v>45958.791666666664</v>
          </cell>
          <cell r="H30363">
            <v>45969.739583333336</v>
          </cell>
        </row>
        <row r="30364">
          <cell r="A30364" t="str">
            <v>UCW-21318</v>
          </cell>
          <cell r="B30364" t="str">
            <v>Tatacliq Women Western Wear Template | 27th Oct'2025</v>
          </cell>
          <cell r="C30364" t="str">
            <v>CLOSED</v>
          </cell>
          <cell r="D30364" t="str">
            <v>Medium</v>
          </cell>
          <cell r="E30364" t="str">
            <v>netscribes</v>
          </cell>
          <cell r="F30364" t="str">
            <v>Mohd Tahir Shaikh</v>
          </cell>
          <cell r="G30364">
            <v>45958.787499999999</v>
          </cell>
          <cell r="H30364">
            <v>45972.609027777777</v>
          </cell>
        </row>
        <row r="30365">
          <cell r="A30365" t="str">
            <v>UCW-21316</v>
          </cell>
          <cell r="B30365" t="str">
            <v>Tatacliq Men's Apparels Templates | 27th Oct'2025</v>
          </cell>
          <cell r="C30365" t="str">
            <v>CLOSED</v>
          </cell>
          <cell r="D30365" t="str">
            <v>Medium</v>
          </cell>
          <cell r="E30365" t="str">
            <v>netscribes</v>
          </cell>
          <cell r="F30365" t="str">
            <v>Mohd Tahir Shaikh</v>
          </cell>
          <cell r="G30365">
            <v>45958.78125</v>
          </cell>
          <cell r="H30365">
            <v>45969.739583333336</v>
          </cell>
        </row>
        <row r="30366">
          <cell r="A30366" t="str">
            <v>UCW-21313</v>
          </cell>
          <cell r="B30366" t="str">
            <v>Accessories Listings 27.10.2025</v>
          </cell>
          <cell r="C30366" t="str">
            <v>CLOSED</v>
          </cell>
          <cell r="D30366" t="str">
            <v>Medium</v>
          </cell>
          <cell r="E30366" t="str">
            <v>netscribes</v>
          </cell>
          <cell r="F30366" t="str">
            <v>Mohd Tahir Shaikh</v>
          </cell>
          <cell r="G30366">
            <v>45958.772222222222</v>
          </cell>
          <cell r="H30366">
            <v>45969.740277777775</v>
          </cell>
        </row>
        <row r="30367">
          <cell r="A30367" t="str">
            <v>UCW-21309</v>
          </cell>
          <cell r="B30367" t="str">
            <v>TATACLIQ X LIBAS NEW CATALOGUE 24-10-2025</v>
          </cell>
          <cell r="C30367" t="str">
            <v>CLOSED</v>
          </cell>
          <cell r="D30367" t="str">
            <v>Medium</v>
          </cell>
          <cell r="E30367" t="str">
            <v>netscribes</v>
          </cell>
          <cell r="F30367" t="str">
            <v>Mohd Tahir Shaikh</v>
          </cell>
          <cell r="G30367">
            <v>45958.763888888891</v>
          </cell>
          <cell r="H30367">
            <v>45969.740277777775</v>
          </cell>
        </row>
        <row r="30368">
          <cell r="A30368" t="str">
            <v>UCW-21305</v>
          </cell>
          <cell r="B30368" t="str">
            <v>Beauty - Image reize - 28 Oct</v>
          </cell>
          <cell r="C30368" t="str">
            <v>CLOSED</v>
          </cell>
          <cell r="D30368" t="str">
            <v>Medium</v>
          </cell>
          <cell r="E30368" t="str">
            <v>netscribes</v>
          </cell>
          <cell r="F30368" t="str">
            <v>Shraddha Dighe</v>
          </cell>
          <cell r="G30368">
            <v>45958.744444444441</v>
          </cell>
          <cell r="H30368">
            <v>46003.984722222223</v>
          </cell>
        </row>
        <row r="30369">
          <cell r="A30369" t="str">
            <v>UCW-21303</v>
          </cell>
          <cell r="B30369" t="str">
            <v>Tata MP FTW Columbia Pending 126460 27-10-2025</v>
          </cell>
          <cell r="C30369" t="str">
            <v>CLOSED</v>
          </cell>
          <cell r="D30369" t="str">
            <v>Medium</v>
          </cell>
          <cell r="E30369" t="str">
            <v>netscribes</v>
          </cell>
          <cell r="F30369" t="str">
            <v>Sushma Ram</v>
          </cell>
          <cell r="G30369">
            <v>45958.742361111108</v>
          </cell>
          <cell r="H30369">
            <v>45971.495138888888</v>
          </cell>
        </row>
        <row r="30370">
          <cell r="A30370" t="str">
            <v>UCW-21301</v>
          </cell>
          <cell r="B30370" t="str">
            <v>Beauty - 125928 - E2E - Schwarzkopf Professional - 1 SKU - 28 Oct</v>
          </cell>
          <cell r="C30370" t="str">
            <v>CLOSED Due to Inactive/Insufficient Information</v>
          </cell>
          <cell r="D30370" t="str">
            <v>Highest</v>
          </cell>
          <cell r="E30370" t="str">
            <v>netscribes</v>
          </cell>
          <cell r="F30370" t="str">
            <v>Shraddha Dighe</v>
          </cell>
          <cell r="G30370">
            <v>45958.730555555558</v>
          </cell>
          <cell r="H30370">
            <v>45960.65902777778</v>
          </cell>
        </row>
        <row r="30371">
          <cell r="A30371" t="str">
            <v>UCW-21298</v>
          </cell>
          <cell r="B30371" t="str">
            <v xml:space="preserve">BEauty - E2E - 125790- Ajmal - 11 skus - 28th Oct </v>
          </cell>
          <cell r="C30371" t="str">
            <v>CLOSED</v>
          </cell>
          <cell r="D30371" t="str">
            <v>Medium</v>
          </cell>
          <cell r="E30371" t="str">
            <v>netscribes</v>
          </cell>
          <cell r="F30371" t="str">
            <v>Simi Raichel Zachariah</v>
          </cell>
          <cell r="G30371">
            <v>45958.72152777778</v>
          </cell>
          <cell r="H30371">
            <v>45962.470833333333</v>
          </cell>
        </row>
        <row r="30372">
          <cell r="A30372" t="str">
            <v>UCW-21297</v>
          </cell>
          <cell r="B30372" t="str">
            <v>Styli Men's Wear Catalogue | Lot-55</v>
          </cell>
          <cell r="C30372" t="str">
            <v>CLOSED</v>
          </cell>
          <cell r="D30372" t="str">
            <v>Medium</v>
          </cell>
          <cell r="E30372" t="str">
            <v>netscribes</v>
          </cell>
          <cell r="F30372" t="str">
            <v>Sushma Ram</v>
          </cell>
          <cell r="G30372">
            <v>45958.714583333334</v>
          </cell>
          <cell r="H30372">
            <v>45969.575694444444</v>
          </cell>
        </row>
        <row r="30373">
          <cell r="A30373" t="str">
            <v>UCW-21295</v>
          </cell>
          <cell r="B30373" t="str">
            <v>BEauty - E2E- 125783 - ALDEBARAN - 2 skus - 28th Oct</v>
          </cell>
          <cell r="C30373" t="str">
            <v>CLOSED</v>
          </cell>
          <cell r="D30373" t="str">
            <v>Medium</v>
          </cell>
          <cell r="E30373" t="str">
            <v>netscribes</v>
          </cell>
          <cell r="F30373" t="str">
            <v>Simi Raichel Zachariah</v>
          </cell>
          <cell r="G30373">
            <v>45958.707638888889</v>
          </cell>
          <cell r="H30373">
            <v>45966.487500000003</v>
          </cell>
        </row>
        <row r="30374">
          <cell r="A30374" t="str">
            <v>UCW-21294</v>
          </cell>
          <cell r="B30374" t="str">
            <v>Beauty - E2E - 127367 - kiro - 2 skus - 28th Oct</v>
          </cell>
          <cell r="C30374" t="str">
            <v>CLOSED</v>
          </cell>
          <cell r="D30374" t="str">
            <v>Medium</v>
          </cell>
          <cell r="E30374" t="str">
            <v>netscribes</v>
          </cell>
          <cell r="F30374" t="str">
            <v>Simi Raichel Zachariah</v>
          </cell>
          <cell r="G30374">
            <v>45958.703472222223</v>
          </cell>
          <cell r="H30374">
            <v>45962.467361111114</v>
          </cell>
        </row>
        <row r="30375">
          <cell r="A30375" t="str">
            <v>UCW-21287</v>
          </cell>
          <cell r="B30375" t="str">
            <v>CLONE - BEauty - E2E - 125928 - Lovechild Masaba - 20 skus - 20th Oct</v>
          </cell>
          <cell r="C30375" t="str">
            <v>CLOSED</v>
          </cell>
          <cell r="D30375" t="str">
            <v>Medium</v>
          </cell>
          <cell r="E30375" t="str">
            <v>netscribes</v>
          </cell>
          <cell r="F30375" t="str">
            <v>Simi Raichel Zachariah</v>
          </cell>
          <cell r="G30375">
            <v>45958.630555555559</v>
          </cell>
          <cell r="H30375">
            <v>45960.463194444441</v>
          </cell>
        </row>
        <row r="30376">
          <cell r="A30376" t="str">
            <v>UCW-21279</v>
          </cell>
          <cell r="B30376" t="str">
            <v>Reebok Footwear Men &amp; Women 22-10-2025</v>
          </cell>
          <cell r="C30376" t="str">
            <v>CLOSED Due to Inactive/Insufficient Information</v>
          </cell>
          <cell r="D30376" t="str">
            <v>Medium</v>
          </cell>
          <cell r="E30376" t="str">
            <v>netscribes</v>
          </cell>
          <cell r="F30376" t="str">
            <v>netscribes</v>
          </cell>
          <cell r="G30376">
            <v>45958.568055555559</v>
          </cell>
          <cell r="H30376">
            <v>45972.464583333334</v>
          </cell>
        </row>
        <row r="30377">
          <cell r="A30377" t="str">
            <v>UCW-21275</v>
          </cell>
          <cell r="B30377" t="str">
            <v>CLONE - BEauty - E2E - 127939 - HErmes - 1 sku - 20th Oct</v>
          </cell>
          <cell r="C30377" t="str">
            <v>CLOSED</v>
          </cell>
          <cell r="D30377" t="str">
            <v>Medium</v>
          </cell>
          <cell r="E30377" t="str">
            <v>netscribes</v>
          </cell>
          <cell r="F30377" t="str">
            <v>Simi Raichel Zachariah</v>
          </cell>
          <cell r="G30377">
            <v>45958.554861111108</v>
          </cell>
          <cell r="H30377">
            <v>45960.459027777775</v>
          </cell>
        </row>
        <row r="30378">
          <cell r="A30378" t="str">
            <v>UCW-21274</v>
          </cell>
          <cell r="B30378" t="str">
            <v>Onboarding on Tata Cliq Fashion</v>
          </cell>
          <cell r="C30378" t="str">
            <v>CLOSED</v>
          </cell>
          <cell r="D30378" t="str">
            <v>Medium</v>
          </cell>
          <cell r="E30378" t="str">
            <v>netscribes</v>
          </cell>
          <cell r="F30378" t="str">
            <v>Mohd Tahir Shaikh</v>
          </cell>
          <cell r="G30378">
            <v>45958.538194444445</v>
          </cell>
          <cell r="H30378">
            <v>46003.984722222223</v>
          </cell>
        </row>
        <row r="30379">
          <cell r="A30379" t="str">
            <v>UCW-21272</v>
          </cell>
          <cell r="B30379" t="str">
            <v>CLONE - Beauty - 129094 - E2E - Colors Queen - 46 SKUS - 18 Oct</v>
          </cell>
          <cell r="C30379" t="str">
            <v>CLOSED Due to Inactive/Insufficient Information</v>
          </cell>
          <cell r="D30379" t="str">
            <v>Medium</v>
          </cell>
          <cell r="E30379" t="str">
            <v>netscribes</v>
          </cell>
          <cell r="F30379" t="str">
            <v>Simi Raichel Zachariah</v>
          </cell>
          <cell r="G30379">
            <v>45958.512499999997</v>
          </cell>
          <cell r="H30379">
            <v>45964.4375</v>
          </cell>
        </row>
        <row r="30380">
          <cell r="A30380" t="str">
            <v>UCW-21259</v>
          </cell>
          <cell r="B30380" t="str">
            <v>TATA CLIQ Infographic Image Add on Request // 25-10-2025</v>
          </cell>
          <cell r="C30380" t="str">
            <v>CLOSED</v>
          </cell>
          <cell r="D30380" t="str">
            <v>Medium</v>
          </cell>
          <cell r="E30380" t="str">
            <v>netscribes</v>
          </cell>
          <cell r="F30380" t="str">
            <v>Mohd Tahir Shaikh</v>
          </cell>
          <cell r="G30380">
            <v>45957.74722222222</v>
          </cell>
          <cell r="H30380">
            <v>45964.600694444445</v>
          </cell>
        </row>
        <row r="30381">
          <cell r="A30381" t="str">
            <v>UCW-21252</v>
          </cell>
          <cell r="B30381" t="str">
            <v>Escalation - Tata Cliq Women's Catalog AW25 Lot: 11</v>
          </cell>
          <cell r="C30381" t="str">
            <v>CLOSED</v>
          </cell>
          <cell r="D30381" t="str">
            <v>Medium</v>
          </cell>
          <cell r="E30381" t="str">
            <v>netscribes</v>
          </cell>
          <cell r="F30381" t="str">
            <v>Mohd Tahir Shaikh</v>
          </cell>
          <cell r="G30381">
            <v>45957.697916666664</v>
          </cell>
          <cell r="H30381">
            <v>45987.745138888888</v>
          </cell>
        </row>
        <row r="30382">
          <cell r="A30382" t="str">
            <v>UCW-21250</v>
          </cell>
          <cell r="B30382" t="str">
            <v>Beauty - 129461 - E2E - Beyondbeyond Skincare - 1 SKU - 27 oct</v>
          </cell>
          <cell r="C30382" t="str">
            <v>CLOSED Due to Inactive/Insufficient Information</v>
          </cell>
          <cell r="D30382" t="str">
            <v>Highest</v>
          </cell>
          <cell r="E30382" t="str">
            <v>netscribes</v>
          </cell>
          <cell r="F30382" t="str">
            <v>Shraddha Dighe</v>
          </cell>
          <cell r="G30382">
            <v>45957.693055555559</v>
          </cell>
          <cell r="H30382">
            <v>45957.811805555553</v>
          </cell>
        </row>
        <row r="30383">
          <cell r="A30383" t="str">
            <v>UCW-21249</v>
          </cell>
          <cell r="B30383" t="str">
            <v>Urgent-New Balance Image Corretion</v>
          </cell>
          <cell r="C30383" t="str">
            <v>CLOSED Due to Inactive/Insufficient Information</v>
          </cell>
          <cell r="D30383" t="str">
            <v>Medium</v>
          </cell>
          <cell r="E30383" t="str">
            <v>netscribes</v>
          </cell>
          <cell r="F30383" t="str">
            <v>netscribes</v>
          </cell>
          <cell r="G30383">
            <v>45957.69027777778</v>
          </cell>
          <cell r="H30383">
            <v>45964.563194444447</v>
          </cell>
        </row>
        <row r="30384">
          <cell r="A30384" t="str">
            <v>UCW-21247</v>
          </cell>
          <cell r="B30384" t="str">
            <v>Tatacliq 1st Image Change Request ,Cherry Crumble, (11-10-2025)</v>
          </cell>
          <cell r="C30384" t="str">
            <v>CLOSED Due to Inactive/Insufficient Information</v>
          </cell>
          <cell r="D30384" t="str">
            <v>Medium</v>
          </cell>
          <cell r="E30384" t="str">
            <v>netscribes</v>
          </cell>
          <cell r="F30384" t="str">
            <v>Sushma Ram</v>
          </cell>
          <cell r="G30384">
            <v>45957.677777777775</v>
          </cell>
          <cell r="H30384">
            <v>45967.444444444445</v>
          </cell>
        </row>
        <row r="30385">
          <cell r="A30385" t="str">
            <v>UCW-21246</v>
          </cell>
          <cell r="B30385" t="str">
            <v>Asian footwear listing 24 OCT 2025</v>
          </cell>
          <cell r="C30385" t="str">
            <v>CLOSED Due to Inactive/Insufficient Information</v>
          </cell>
          <cell r="D30385" t="str">
            <v>Medium</v>
          </cell>
          <cell r="E30385" t="str">
            <v>netscribes</v>
          </cell>
          <cell r="F30385" t="str">
            <v>Mohd Tahir Shaikh</v>
          </cell>
          <cell r="G30385">
            <v>45957.671527777777</v>
          </cell>
          <cell r="H30385">
            <v>45968.438194444447</v>
          </cell>
        </row>
        <row r="30386">
          <cell r="A30386" t="str">
            <v>UCW-21244</v>
          </cell>
          <cell r="B30386" t="str">
            <v>LOT-16 MEN FULL SLEEVE TSHIRT-2025(SELLER CODE:-126600)(BRAND:-MACK JONNEY)</v>
          </cell>
          <cell r="C30386" t="str">
            <v>CLOSED</v>
          </cell>
          <cell r="D30386" t="str">
            <v>Medium</v>
          </cell>
          <cell r="E30386" t="str">
            <v>netscribes</v>
          </cell>
          <cell r="F30386" t="str">
            <v>Sushma Ram</v>
          </cell>
          <cell r="G30386">
            <v>45957.660416666666</v>
          </cell>
          <cell r="H30386">
            <v>45969.740972222222</v>
          </cell>
        </row>
        <row r="30387">
          <cell r="A30387" t="str">
            <v>UCW-21239</v>
          </cell>
          <cell r="B30387" t="str">
            <v>TataCliq: New LS-AT-FS02 Athleisure Category.</v>
          </cell>
          <cell r="C30387" t="str">
            <v>CLOSED</v>
          </cell>
          <cell r="D30387" t="str">
            <v>Medium</v>
          </cell>
          <cell r="E30387" t="str">
            <v>netscribes</v>
          </cell>
          <cell r="F30387" t="str">
            <v>Sushma Ram</v>
          </cell>
          <cell r="G30387">
            <v>45957.643055555556</v>
          </cell>
          <cell r="H30387">
            <v>45969.578472222223</v>
          </cell>
        </row>
        <row r="30388">
          <cell r="A30388" t="str">
            <v>UCW-21237</v>
          </cell>
          <cell r="B30388" t="str">
            <v>Beauty - 125958 - E2E - 1 SKU - Belif - 27 Oct</v>
          </cell>
          <cell r="C30388" t="str">
            <v>CLOSED</v>
          </cell>
          <cell r="D30388" t="str">
            <v>Highest</v>
          </cell>
          <cell r="E30388" t="str">
            <v>netscribes</v>
          </cell>
          <cell r="F30388" t="str">
            <v>Shraddha Dighe</v>
          </cell>
          <cell r="G30388">
            <v>45957.636111111111</v>
          </cell>
          <cell r="H30388">
            <v>45959.958333333336</v>
          </cell>
        </row>
        <row r="30389">
          <cell r="A30389" t="str">
            <v>UCW-21235</v>
          </cell>
          <cell r="B30389" t="str">
            <v>New Collection- Apparel (331)- Jewellery (2550) - 23-10-25</v>
          </cell>
          <cell r="C30389" t="str">
            <v>CLOSED</v>
          </cell>
          <cell r="D30389" t="str">
            <v>Medium</v>
          </cell>
          <cell r="E30389" t="str">
            <v>Chirag Dubal</v>
          </cell>
          <cell r="F30389" t="str">
            <v>Reagan D’souza</v>
          </cell>
          <cell r="G30389">
            <v>45957.633333333331</v>
          </cell>
          <cell r="H30389">
            <v>45978.500694444447</v>
          </cell>
        </row>
        <row r="30390">
          <cell r="A30390" t="str">
            <v>UCW-21234</v>
          </cell>
          <cell r="B30390" t="str">
            <v>Tata CLiq listing file for MEN &amp; women 25-10-2025</v>
          </cell>
          <cell r="C30390" t="str">
            <v>CLOSED</v>
          </cell>
          <cell r="D30390" t="str">
            <v>Medium</v>
          </cell>
          <cell r="E30390" t="str">
            <v>netscribes</v>
          </cell>
          <cell r="F30390" t="str">
            <v>Sushma Ram</v>
          </cell>
          <cell r="G30390">
            <v>45957.633333333331</v>
          </cell>
          <cell r="H30390">
            <v>45969.581944444442</v>
          </cell>
        </row>
        <row r="30391">
          <cell r="A30391" t="str">
            <v>UCW-21230</v>
          </cell>
          <cell r="B30391" t="str">
            <v>THCK | Migration | Lux to Mall | 199 styles</v>
          </cell>
          <cell r="C30391" t="str">
            <v>CLOSED</v>
          </cell>
          <cell r="D30391" t="str">
            <v>Medium</v>
          </cell>
          <cell r="E30391" t="str">
            <v>Jaibharathi Jagannathan</v>
          </cell>
          <cell r="F30391" t="str">
            <v>Lishita Kotian</v>
          </cell>
          <cell r="G30391">
            <v>45957.615972222222</v>
          </cell>
          <cell r="H30391">
            <v>45961.563888888886</v>
          </cell>
        </row>
        <row r="30392">
          <cell r="A30392" t="str">
            <v>UCW-21225</v>
          </cell>
          <cell r="B30392" t="str">
            <v>Benetton new kids apparel  catalog details 24-10-2025</v>
          </cell>
          <cell r="C30392" t="str">
            <v>CLOSED</v>
          </cell>
          <cell r="D30392" t="str">
            <v>Medium</v>
          </cell>
          <cell r="E30392" t="str">
            <v>netscribes</v>
          </cell>
          <cell r="F30392" t="str">
            <v>Mohd Tahir Shaikh</v>
          </cell>
          <cell r="G30392">
            <v>45957.597222222219</v>
          </cell>
          <cell r="H30392">
            <v>45969.740972222222</v>
          </cell>
        </row>
        <row r="30393">
          <cell r="A30393" t="str">
            <v>UCW-21223</v>
          </cell>
          <cell r="B30393" t="str">
            <v>Tatacliq Footwear Content template_USPA_24-10-25</v>
          </cell>
          <cell r="C30393" t="str">
            <v>CLOSED</v>
          </cell>
          <cell r="D30393" t="str">
            <v>Medium</v>
          </cell>
          <cell r="E30393" t="str">
            <v>netscribes</v>
          </cell>
          <cell r="F30393" t="str">
            <v>Sushma Ram</v>
          </cell>
          <cell r="G30393">
            <v>45957.573611111111</v>
          </cell>
          <cell r="H30393">
            <v>45969.604166666664</v>
          </cell>
        </row>
        <row r="30394">
          <cell r="A30394" t="str">
            <v>UCW-21221</v>
          </cell>
          <cell r="B30394" t="str">
            <v>Kenneth Cole  &lt;&gt; Tata Cliq - Product Listing Shirts - 32 Options - 24.10.2025</v>
          </cell>
          <cell r="C30394" t="str">
            <v>CLOSED</v>
          </cell>
          <cell r="D30394" t="str">
            <v>Medium</v>
          </cell>
          <cell r="E30394" t="str">
            <v>netscribes</v>
          </cell>
          <cell r="F30394" t="str">
            <v>Sushma Ram</v>
          </cell>
          <cell r="G30394">
            <v>45957.568749999999</v>
          </cell>
          <cell r="H30394">
            <v>45969.741666666669</v>
          </cell>
        </row>
        <row r="30395">
          <cell r="A30395" t="str">
            <v>UCW-21220</v>
          </cell>
          <cell r="B30395" t="str">
            <v>Men's Apparel 22-10-2025</v>
          </cell>
          <cell r="C30395" t="str">
            <v>CLOSED</v>
          </cell>
          <cell r="D30395" t="str">
            <v>Medium</v>
          </cell>
          <cell r="E30395" t="str">
            <v>netscribes</v>
          </cell>
          <cell r="F30395" t="str">
            <v>netscribes</v>
          </cell>
          <cell r="G30395">
            <v>45957.568055555559</v>
          </cell>
          <cell r="H30395">
            <v>46003.984027777777</v>
          </cell>
        </row>
        <row r="30396">
          <cell r="A30396" t="str">
            <v>UCW-21219</v>
          </cell>
          <cell r="B30396" t="str">
            <v>Articles live on TCL</v>
          </cell>
          <cell r="C30396" t="str">
            <v>CLOSED</v>
          </cell>
          <cell r="D30396" t="str">
            <v>Medium</v>
          </cell>
          <cell r="E30396" t="str">
            <v>netscribes</v>
          </cell>
          <cell r="F30396" t="str">
            <v>netscribes</v>
          </cell>
          <cell r="G30396">
            <v>45957.567361111112</v>
          </cell>
          <cell r="H30396">
            <v>46077.521527777775</v>
          </cell>
        </row>
        <row r="30397">
          <cell r="A30397" t="str">
            <v>UCW-21214</v>
          </cell>
          <cell r="B30397" t="str">
            <v>Beauty - 125928 - E2E - 3 Brands (The Derma Co., Aqualogica, BBlunt) - 37 SKUS - 27 Oct</v>
          </cell>
          <cell r="C30397" t="str">
            <v>CLOSED Due to Inactive/Insufficient Information</v>
          </cell>
          <cell r="D30397" t="str">
            <v>Medium</v>
          </cell>
          <cell r="E30397" t="str">
            <v>netscribes</v>
          </cell>
          <cell r="F30397" t="str">
            <v>Shraddha Dighe</v>
          </cell>
          <cell r="G30397">
            <v>45957.541666666664</v>
          </cell>
          <cell r="H30397">
            <v>46002.590277777781</v>
          </cell>
        </row>
        <row r="30398">
          <cell r="A30398" t="str">
            <v>UCW-21213</v>
          </cell>
          <cell r="B30398" t="str">
            <v>THCK | Migration | Mall to Lux | 732 styles</v>
          </cell>
          <cell r="C30398" t="str">
            <v>CLOSED</v>
          </cell>
          <cell r="D30398" t="str">
            <v>Medium</v>
          </cell>
          <cell r="E30398" t="str">
            <v>Jaibharathi Jagannathan</v>
          </cell>
          <cell r="F30398" t="str">
            <v>Asmi Kumar</v>
          </cell>
          <cell r="G30398">
            <v>45957.533333333333</v>
          </cell>
          <cell r="H30398">
            <v>46142.737500000003</v>
          </cell>
        </row>
        <row r="30399">
          <cell r="A30399" t="str">
            <v>UCW-21212</v>
          </cell>
          <cell r="B30399" t="str">
            <v>Articles live on TCL</v>
          </cell>
          <cell r="C30399" t="str">
            <v>CLOSED Due to Inactive/Insufficient Information</v>
          </cell>
          <cell r="D30399" t="str">
            <v>Medium</v>
          </cell>
          <cell r="E30399" t="str">
            <v>netscribes</v>
          </cell>
          <cell r="F30399" t="str">
            <v>netscribes</v>
          </cell>
          <cell r="G30399">
            <v>45957.531944444447</v>
          </cell>
          <cell r="H30399">
            <v>45964.563194444447</v>
          </cell>
        </row>
        <row r="30400">
          <cell r="A30400" t="str">
            <v>UCW-21211</v>
          </cell>
          <cell r="B30400" t="str">
            <v>FAUSTO Model Image Add on TATA Cliq - 24-Oct-2025</v>
          </cell>
          <cell r="C30400" t="str">
            <v>CLOSED</v>
          </cell>
          <cell r="D30400" t="str">
            <v>Medium</v>
          </cell>
          <cell r="E30400" t="str">
            <v>netscribes</v>
          </cell>
          <cell r="F30400" t="str">
            <v>Sushma Ram</v>
          </cell>
          <cell r="G30400">
            <v>45957.529166666667</v>
          </cell>
          <cell r="H30400">
            <v>45989.65902777778</v>
          </cell>
        </row>
        <row r="30401">
          <cell r="A30401" t="str">
            <v>UCW-21209</v>
          </cell>
          <cell r="B30401" t="str">
            <v>CLONE - Menswear Listing</v>
          </cell>
          <cell r="C30401" t="str">
            <v>CLOSED</v>
          </cell>
          <cell r="D30401" t="str">
            <v>Medium</v>
          </cell>
          <cell r="E30401" t="str">
            <v>netscribes</v>
          </cell>
          <cell r="F30401" t="str">
            <v>Sushma Ram</v>
          </cell>
          <cell r="G30401">
            <v>45957.511805555558</v>
          </cell>
          <cell r="H30401">
            <v>45969.741666666669</v>
          </cell>
        </row>
        <row r="30402">
          <cell r="A30402" t="str">
            <v>UCW-21204</v>
          </cell>
          <cell r="B30402" t="str">
            <v>Beauty - 127027 - E2E - 5 Brands (Duft &amp; Doft, Sungboon, Milktouch, House Of Hur, Liphip) - 94 SKUS - 27 Oct</v>
          </cell>
          <cell r="C30402" t="str">
            <v>CLOSED</v>
          </cell>
          <cell r="D30402" t="str">
            <v>Medium</v>
          </cell>
          <cell r="E30402" t="str">
            <v>netscribes</v>
          </cell>
          <cell r="F30402" t="str">
            <v>Shraddha Dighe</v>
          </cell>
          <cell r="G30402">
            <v>45957.487500000003</v>
          </cell>
          <cell r="H30402">
            <v>45962.463194444441</v>
          </cell>
        </row>
        <row r="30403">
          <cell r="A30403" t="str">
            <v>UCW-21203</v>
          </cell>
          <cell r="B30403" t="str">
            <v>Images Replace 24-10-2025</v>
          </cell>
          <cell r="C30403" t="str">
            <v>CLOSED</v>
          </cell>
          <cell r="D30403" t="str">
            <v>Medium</v>
          </cell>
          <cell r="E30403" t="str">
            <v>netscribes</v>
          </cell>
          <cell r="F30403" t="str">
            <v>Sushma Ram</v>
          </cell>
          <cell r="G30403">
            <v>45957.484027777777</v>
          </cell>
          <cell r="H30403">
            <v>45973.776388888888</v>
          </cell>
        </row>
        <row r="30404">
          <cell r="A30404" t="str">
            <v>UCW-21202</v>
          </cell>
          <cell r="B30404" t="str">
            <v>New Catalog Hirolas&gt;Lujo Trends</v>
          </cell>
          <cell r="C30404" t="str">
            <v>CLOSED</v>
          </cell>
          <cell r="D30404" t="str">
            <v>Medium</v>
          </cell>
          <cell r="E30404" t="str">
            <v>netscribes</v>
          </cell>
          <cell r="F30404" t="str">
            <v>Sushma Ram</v>
          </cell>
          <cell r="G30404">
            <v>45957.479861111111</v>
          </cell>
          <cell r="H30404">
            <v>45969.742361111108</v>
          </cell>
        </row>
        <row r="30405">
          <cell r="A30405" t="str">
            <v>UCW-21201</v>
          </cell>
          <cell r="B30405" t="str">
            <v>CLONE - Beauty - 129446 - E2E - Vinci Botanicals - 1 SKUS - 27 OCT</v>
          </cell>
          <cell r="C30405" t="str">
            <v>CLOSED</v>
          </cell>
          <cell r="D30405" t="str">
            <v>Medium</v>
          </cell>
          <cell r="E30405" t="str">
            <v>netscribes</v>
          </cell>
          <cell r="F30405" t="str">
            <v>netscribes</v>
          </cell>
          <cell r="G30405">
            <v>45957.479861111111</v>
          </cell>
          <cell r="H30405">
            <v>45964.563888888886</v>
          </cell>
        </row>
        <row r="30406">
          <cell r="A30406" t="str">
            <v>UCW-21197</v>
          </cell>
          <cell r="B30406" t="str">
            <v>CLONE - Catalog details for 2 style</v>
          </cell>
          <cell r="C30406" t="str">
            <v>CLOSED</v>
          </cell>
          <cell r="D30406" t="str">
            <v>Medium</v>
          </cell>
          <cell r="E30406" t="str">
            <v>netscribes</v>
          </cell>
          <cell r="F30406" t="str">
            <v>Sushma Ram</v>
          </cell>
          <cell r="G30406">
            <v>45957.456250000003</v>
          </cell>
          <cell r="H30406">
            <v>45969.607638888891</v>
          </cell>
        </row>
        <row r="30407">
          <cell r="A30407" t="str">
            <v>UCW-21196</v>
          </cell>
          <cell r="B30407" t="str">
            <v>Beauty - Image resize ticket - 27 Oct</v>
          </cell>
          <cell r="C30407" t="str">
            <v>CLOSED</v>
          </cell>
          <cell r="D30407" t="str">
            <v>Medium</v>
          </cell>
          <cell r="E30407" t="str">
            <v>netscribes</v>
          </cell>
          <cell r="F30407" t="str">
            <v>Shraddha Dighe</v>
          </cell>
          <cell r="G30407">
            <v>45957.446527777778</v>
          </cell>
          <cell r="H30407">
            <v>46003.984027777777</v>
          </cell>
        </row>
        <row r="30408">
          <cell r="A30408" t="str">
            <v>UCW-21184</v>
          </cell>
          <cell r="B30408" t="str">
            <v>Women's Apparel 23-10-2025</v>
          </cell>
          <cell r="C30408" t="str">
            <v>CLOSED</v>
          </cell>
          <cell r="D30408" t="str">
            <v>Medium</v>
          </cell>
          <cell r="E30408" t="str">
            <v>netscribes</v>
          </cell>
          <cell r="F30408" t="str">
            <v>Juilee Jadhav</v>
          </cell>
          <cell r="G30408">
            <v>45956.94027777778</v>
          </cell>
          <cell r="H30408">
            <v>45969.742361111108</v>
          </cell>
        </row>
        <row r="30409">
          <cell r="A30409" t="str">
            <v>UCW-21183</v>
          </cell>
          <cell r="B30409" t="str">
            <v>Lotto Footwear 12th Lot Cataloguing</v>
          </cell>
          <cell r="C30409" t="str">
            <v>CLOSED</v>
          </cell>
          <cell r="D30409" t="str">
            <v>Medium</v>
          </cell>
          <cell r="E30409" t="str">
            <v>netscribes</v>
          </cell>
          <cell r="F30409" t="str">
            <v>Juilee Jadhav</v>
          </cell>
          <cell r="G30409">
            <v>45956.931944444441</v>
          </cell>
          <cell r="H30409">
            <v>45969.742361111108</v>
          </cell>
        </row>
        <row r="30410">
          <cell r="A30410" t="str">
            <v>UCW-21181</v>
          </cell>
          <cell r="B30410" t="str">
            <v>Red Tape Tata CLiQ Footwear Catalog_22-10-2025</v>
          </cell>
          <cell r="C30410" t="str">
            <v>CLOSED</v>
          </cell>
          <cell r="D30410" t="str">
            <v>Medium</v>
          </cell>
          <cell r="E30410" t="str">
            <v>netscribes</v>
          </cell>
          <cell r="F30410" t="str">
            <v>Juilee Jadhav</v>
          </cell>
          <cell r="G30410">
            <v>45956.912499999999</v>
          </cell>
          <cell r="H30410">
            <v>45969.743055555555</v>
          </cell>
        </row>
        <row r="30411">
          <cell r="A30411" t="str">
            <v>UCW-21175</v>
          </cell>
          <cell r="B30411" t="str">
            <v>Offer for Juicy Couture</v>
          </cell>
          <cell r="C30411" t="str">
            <v>CLOSED</v>
          </cell>
          <cell r="D30411" t="str">
            <v>Medium</v>
          </cell>
          <cell r="E30411" t="str">
            <v>netscribes</v>
          </cell>
          <cell r="F30411" t="str">
            <v>Mohd Tahir Shaikh</v>
          </cell>
          <cell r="G30411">
            <v>45955.473611111112</v>
          </cell>
          <cell r="H30411">
            <v>46003.98333333333</v>
          </cell>
        </row>
        <row r="30412">
          <cell r="A30412" t="str">
            <v>UCW-21173</v>
          </cell>
          <cell r="B30412" t="str">
            <v>TataCliq: New Jeans Category Articles (LSJNS-CF)</v>
          </cell>
          <cell r="C30412" t="str">
            <v>CLOSED</v>
          </cell>
          <cell r="D30412" t="str">
            <v>Medium</v>
          </cell>
          <cell r="E30412" t="str">
            <v>netscribes</v>
          </cell>
          <cell r="F30412" t="str">
            <v>Juilee Jadhav</v>
          </cell>
          <cell r="G30412">
            <v>45954.819444444445</v>
          </cell>
          <cell r="H30412">
            <v>45969.743055555555</v>
          </cell>
        </row>
        <row r="30413">
          <cell r="A30413" t="str">
            <v>UCW-21163</v>
          </cell>
          <cell r="B30413" t="str">
            <v xml:space="preserve">Bag Accessories 23-10-2025 </v>
          </cell>
          <cell r="C30413" t="str">
            <v>CLOSED</v>
          </cell>
          <cell r="D30413" t="str">
            <v>Medium</v>
          </cell>
          <cell r="E30413" t="str">
            <v>netscribes</v>
          </cell>
          <cell r="F30413" t="str">
            <v>Sushma Ram</v>
          </cell>
          <cell r="G30413">
            <v>45954.709027777775</v>
          </cell>
          <cell r="H30413">
            <v>45969.743055555555</v>
          </cell>
        </row>
        <row r="30414">
          <cell r="A30414" t="str">
            <v>UCW-21162</v>
          </cell>
          <cell r="B30414" t="str">
            <v>Beauty - E2E - 100001 - Studiowest - 19 SKU - 24 Oct</v>
          </cell>
          <cell r="C30414" t="str">
            <v>CLOSED</v>
          </cell>
          <cell r="D30414" t="str">
            <v>Medium</v>
          </cell>
          <cell r="E30414" t="str">
            <v>netscribes</v>
          </cell>
          <cell r="F30414" t="str">
            <v>Shraddha Dighe</v>
          </cell>
          <cell r="G30414">
            <v>45954.703472222223</v>
          </cell>
          <cell r="H30414">
            <v>45958.479861111111</v>
          </cell>
        </row>
        <row r="30415">
          <cell r="A30415" t="str">
            <v>UCW-21158</v>
          </cell>
          <cell r="B30415" t="str">
            <v>New content Sheet (Oct 25)</v>
          </cell>
          <cell r="C30415" t="str">
            <v>CLOSED</v>
          </cell>
          <cell r="D30415" t="str">
            <v>Medium</v>
          </cell>
          <cell r="E30415" t="str">
            <v>netscribes</v>
          </cell>
          <cell r="F30415" t="str">
            <v>Juilee Jadhav</v>
          </cell>
          <cell r="G30415">
            <v>45954.684027777781</v>
          </cell>
          <cell r="H30415">
            <v>45969.743055555555</v>
          </cell>
        </row>
        <row r="30416">
          <cell r="A30416" t="str">
            <v>UCW-21157</v>
          </cell>
          <cell r="B30416" t="str">
            <v>Skechers Add now file for listing</v>
          </cell>
          <cell r="C30416" t="str">
            <v>CLOSED</v>
          </cell>
          <cell r="D30416" t="str">
            <v>Medium</v>
          </cell>
          <cell r="E30416" t="str">
            <v>netscribes</v>
          </cell>
          <cell r="F30416" t="str">
            <v>netscribes</v>
          </cell>
          <cell r="G30416">
            <v>45954.682638888888</v>
          </cell>
          <cell r="H30416">
            <v>46078.837500000001</v>
          </cell>
        </row>
        <row r="30417">
          <cell r="A30417" t="str">
            <v>UCW-21152</v>
          </cell>
          <cell r="B30417" t="str">
            <v>CLONE - Need to update Re-shoot images 13th_Oct</v>
          </cell>
          <cell r="C30417" t="str">
            <v>CLOSED Due to Inactive/Insufficient Information</v>
          </cell>
          <cell r="D30417" t="str">
            <v>Medium</v>
          </cell>
          <cell r="E30417" t="str">
            <v>netscribes</v>
          </cell>
          <cell r="F30417" t="str">
            <v>Juilee Jadhav</v>
          </cell>
          <cell r="G30417">
            <v>45954.65625</v>
          </cell>
          <cell r="H30417">
            <v>45964.533333333333</v>
          </cell>
        </row>
        <row r="30418">
          <cell r="A30418" t="str">
            <v>UCW-21151</v>
          </cell>
          <cell r="B30418" t="str">
            <v>TATACLIQ X LIBAS NEW CATALOGUE 15-10-2025</v>
          </cell>
          <cell r="C30418" t="str">
            <v>CLOSED</v>
          </cell>
          <cell r="D30418" t="str">
            <v>Medium</v>
          </cell>
          <cell r="E30418" t="str">
            <v>netscribes</v>
          </cell>
          <cell r="F30418" t="str">
            <v>Sushma Ram</v>
          </cell>
          <cell r="G30418">
            <v>45954.652777777781</v>
          </cell>
          <cell r="H30418">
            <v>45969.743055555555</v>
          </cell>
        </row>
        <row r="30419">
          <cell r="A30419" t="str">
            <v>UCW-21149</v>
          </cell>
          <cell r="B30419" t="str">
            <v>Videos to TCM - 86 SKUs</v>
          </cell>
          <cell r="C30419" t="str">
            <v>CLOSED</v>
          </cell>
          <cell r="D30419" t="str">
            <v>Medium</v>
          </cell>
          <cell r="E30419" t="str">
            <v>netscribes</v>
          </cell>
          <cell r="F30419" t="str">
            <v>Sushma Ram</v>
          </cell>
          <cell r="G30419">
            <v>45954.637499999997</v>
          </cell>
          <cell r="H30419">
            <v>46003.98333333333</v>
          </cell>
        </row>
        <row r="30420">
          <cell r="A30420" t="str">
            <v>UCW-21148</v>
          </cell>
          <cell r="B30420" t="str">
            <v>Tata Cliq: Product Listing Menswear Lot 18-10-2025</v>
          </cell>
          <cell r="C30420" t="str">
            <v>CLOSED</v>
          </cell>
          <cell r="D30420" t="str">
            <v>Medium</v>
          </cell>
          <cell r="E30420" t="str">
            <v>netscribes</v>
          </cell>
          <cell r="F30420" t="str">
            <v>Juilee Jadhav</v>
          </cell>
          <cell r="G30420">
            <v>45954.637499999997</v>
          </cell>
          <cell r="H30420">
            <v>45969.743750000001</v>
          </cell>
        </row>
        <row r="30421">
          <cell r="A30421" t="str">
            <v>UCW-21146</v>
          </cell>
          <cell r="B30421" t="str">
            <v>SHEAFFER_SS25_EIP Giftsets Collections_6 Options_124297-WPS1_24-10-2025</v>
          </cell>
          <cell r="C30421" t="str">
            <v>CLOSED</v>
          </cell>
          <cell r="D30421" t="str">
            <v>Medium</v>
          </cell>
          <cell r="E30421" t="str">
            <v>Jaibharathi Jagannathan</v>
          </cell>
          <cell r="F30421" t="str">
            <v>Asmi Kumar</v>
          </cell>
          <cell r="G30421">
            <v>45954.629166666666</v>
          </cell>
          <cell r="H30421">
            <v>45969.615277777775</v>
          </cell>
        </row>
        <row r="30422">
          <cell r="A30422" t="str">
            <v>UCW-21144</v>
          </cell>
          <cell r="B30422" t="str">
            <v>SHEAFFER_SS25_EIP Leather Collections_4 Options_124297-WPS1_24-10-2025</v>
          </cell>
          <cell r="C30422" t="str">
            <v>CLOSED</v>
          </cell>
          <cell r="D30422" t="str">
            <v>Medium</v>
          </cell>
          <cell r="E30422" t="str">
            <v>Jaibharathi Jagannathan</v>
          </cell>
          <cell r="F30422" t="str">
            <v>Asmi Kumar</v>
          </cell>
          <cell r="G30422">
            <v>45954.625694444447</v>
          </cell>
          <cell r="H30422">
            <v>45969.615277777775</v>
          </cell>
        </row>
        <row r="30423">
          <cell r="A30423" t="str">
            <v>UCW-21143</v>
          </cell>
          <cell r="B30423" t="str">
            <v>SHEAFFER_SS25_EIP Pens &amp; Notebooks Collections_11 Options_124297-WPS1_24-10-2025</v>
          </cell>
          <cell r="C30423" t="str">
            <v>CLOSED</v>
          </cell>
          <cell r="D30423" t="str">
            <v>Medium</v>
          </cell>
          <cell r="E30423" t="str">
            <v>Jaibharathi Jagannathan</v>
          </cell>
          <cell r="F30423" t="str">
            <v>Asmi Kumar</v>
          </cell>
          <cell r="G30423">
            <v>45954.622916666667</v>
          </cell>
          <cell r="H30423">
            <v>45969.615972222222</v>
          </cell>
        </row>
        <row r="30424">
          <cell r="A30424" t="str">
            <v>UCW-21141</v>
          </cell>
          <cell r="B30424" t="str">
            <v>BEauty - E2E-125928 - Prada -11 skus - 24th Oct</v>
          </cell>
          <cell r="C30424" t="str">
            <v>CLOSED</v>
          </cell>
          <cell r="D30424" t="str">
            <v>Medium</v>
          </cell>
          <cell r="E30424" t="str">
            <v>netscribes</v>
          </cell>
          <cell r="F30424" t="str">
            <v>Simi Raichel Zachariah</v>
          </cell>
          <cell r="G30424">
            <v>45954.588194444441</v>
          </cell>
          <cell r="H30424">
            <v>45960.512499999997</v>
          </cell>
        </row>
        <row r="30425">
          <cell r="A30425" t="str">
            <v>UCW-21139</v>
          </cell>
          <cell r="B30425" t="str">
            <v>Product Listing on Tata Luxury - SKIP HOP</v>
          </cell>
          <cell r="C30425" t="str">
            <v>CLOSED Due to Inactive/Insufficient Information</v>
          </cell>
          <cell r="D30425" t="str">
            <v>Medium</v>
          </cell>
          <cell r="E30425" t="str">
            <v>Jaibharathi Jagannathan</v>
          </cell>
          <cell r="F30425" t="str">
            <v>Asmi Kumar</v>
          </cell>
          <cell r="G30425">
            <v>45954.579861111109</v>
          </cell>
          <cell r="H30425">
            <v>45979.37777777778</v>
          </cell>
        </row>
        <row r="30426">
          <cell r="A30426" t="str">
            <v>UCW-21138</v>
          </cell>
          <cell r="B30426" t="str">
            <v>Decathlon &lt;&gt; Tata Cliq AW'25 Cataloging - Phase 2</v>
          </cell>
          <cell r="C30426" t="str">
            <v>CLOSED Due to Inactive/Insufficient Information</v>
          </cell>
          <cell r="D30426" t="str">
            <v>Medium</v>
          </cell>
          <cell r="E30426" t="str">
            <v>netscribes</v>
          </cell>
          <cell r="F30426" t="str">
            <v>Mohd Tahir Shaikh</v>
          </cell>
          <cell r="G30426">
            <v>45954.577777777777</v>
          </cell>
          <cell r="H30426">
            <v>45980.878472222219</v>
          </cell>
        </row>
        <row r="30427">
          <cell r="A30427" t="str">
            <v>UCW-21137</v>
          </cell>
          <cell r="B30427" t="str">
            <v>Tata Cliq: Product Listing Womenswear Lot 18-10-2025</v>
          </cell>
          <cell r="C30427" t="str">
            <v>CLOSED</v>
          </cell>
          <cell r="D30427" t="str">
            <v>Medium</v>
          </cell>
          <cell r="E30427" t="str">
            <v>netscribes</v>
          </cell>
          <cell r="F30427" t="str">
            <v>Juilee Jadhav</v>
          </cell>
          <cell r="G30427">
            <v>45954.57708333333</v>
          </cell>
          <cell r="H30427">
            <v>45969.744444444441</v>
          </cell>
        </row>
        <row r="30428">
          <cell r="A30428" t="str">
            <v>UCW-21135</v>
          </cell>
          <cell r="B30428" t="str">
            <v>CLONE - TataCliq | Fashion - Luxury | 13 Oct 2025 | Cataloguing-AW25 | Adults and Kids Apparel | 124 (Adults) 19 (Kids)</v>
          </cell>
          <cell r="C30428" t="str">
            <v>CLOSED</v>
          </cell>
          <cell r="D30428" t="str">
            <v>Medium</v>
          </cell>
          <cell r="E30428" t="str">
            <v>netscribes</v>
          </cell>
          <cell r="F30428" t="str">
            <v>Mohd Tahir Shaikh</v>
          </cell>
          <cell r="G30428">
            <v>45954.55</v>
          </cell>
          <cell r="H30428">
            <v>45969.744444444441</v>
          </cell>
        </row>
        <row r="30429">
          <cell r="A30429" t="str">
            <v>UCW-21134</v>
          </cell>
          <cell r="B30429" t="str">
            <v>Regarding New Product Listing</v>
          </cell>
          <cell r="C30429" t="str">
            <v>CLOSED</v>
          </cell>
          <cell r="D30429" t="str">
            <v>Medium</v>
          </cell>
          <cell r="E30429" t="str">
            <v>netscribes</v>
          </cell>
          <cell r="F30429" t="str">
            <v>Mohd Tahir Shaikh</v>
          </cell>
          <cell r="G30429">
            <v>45954.547222222223</v>
          </cell>
          <cell r="H30429">
            <v>45969.745138888888</v>
          </cell>
        </row>
        <row r="30430">
          <cell r="A30430" t="str">
            <v>UCW-21132</v>
          </cell>
          <cell r="B30430" t="str">
            <v>Tata Cliq: Product Listing Womenswear Lot 18-10-2025</v>
          </cell>
          <cell r="C30430" t="str">
            <v>CLOSED</v>
          </cell>
          <cell r="D30430" t="str">
            <v>Medium</v>
          </cell>
          <cell r="E30430" t="str">
            <v>netscribes</v>
          </cell>
          <cell r="F30430" t="str">
            <v>Juilee Jadhav</v>
          </cell>
          <cell r="G30430">
            <v>45954.527777777781</v>
          </cell>
          <cell r="H30430">
            <v>45965.517361111109</v>
          </cell>
        </row>
        <row r="30431">
          <cell r="A30431" t="str">
            <v>UCW-21131</v>
          </cell>
          <cell r="B30431" t="str">
            <v>Mom's Love x Tata Cliq Listing Sheet Hit 2 (DLL Hit-2 &amp; 3)</v>
          </cell>
          <cell r="C30431" t="str">
            <v>CLOSED</v>
          </cell>
          <cell r="D30431" t="str">
            <v>Medium</v>
          </cell>
          <cell r="E30431" t="str">
            <v>netscribes</v>
          </cell>
          <cell r="F30431" t="str">
            <v>Sushma Ram</v>
          </cell>
          <cell r="G30431">
            <v>45954.518055555556</v>
          </cell>
          <cell r="H30431">
            <v>45989.53125</v>
          </cell>
        </row>
        <row r="30432">
          <cell r="A30432" t="str">
            <v>UCW-21130</v>
          </cell>
          <cell r="B30432" t="str">
            <v>Tata Cliq : Product Listing Footwear Lot 18-10-2025</v>
          </cell>
          <cell r="C30432" t="str">
            <v>CLOSED</v>
          </cell>
          <cell r="D30432" t="str">
            <v>Medium</v>
          </cell>
          <cell r="E30432" t="str">
            <v>netscribes</v>
          </cell>
          <cell r="F30432" t="str">
            <v>Juilee Jadhav</v>
          </cell>
          <cell r="G30432">
            <v>45954.507638888892</v>
          </cell>
          <cell r="H30432">
            <v>45969.745833333334</v>
          </cell>
        </row>
        <row r="30433">
          <cell r="A30433" t="str">
            <v>UCW-21126</v>
          </cell>
          <cell r="B30433" t="str">
            <v>CLONE - Beauty - E2E - 125928 - D’ORSAY - 9 skus - 24th Oct</v>
          </cell>
          <cell r="C30433" t="str">
            <v>CLOSED</v>
          </cell>
          <cell r="D30433" t="str">
            <v>Highest</v>
          </cell>
          <cell r="E30433" t="str">
            <v>netscribes</v>
          </cell>
          <cell r="F30433" t="str">
            <v>Simi Raichel Zachariah</v>
          </cell>
          <cell r="G30433">
            <v>45954.474305555559</v>
          </cell>
          <cell r="H30433">
            <v>45955.48333333333</v>
          </cell>
        </row>
        <row r="30434">
          <cell r="A30434" t="str">
            <v>UCW-21125</v>
          </cell>
          <cell r="B30434" t="str">
            <v>Black + Decker_RMR New Listing_33 SKUs</v>
          </cell>
          <cell r="C30434" t="str">
            <v>CLOSED</v>
          </cell>
          <cell r="D30434" t="str">
            <v>Medium</v>
          </cell>
          <cell r="E30434" t="str">
            <v>netscribes</v>
          </cell>
          <cell r="F30434" t="str">
            <v>netscribes</v>
          </cell>
          <cell r="G30434">
            <v>45954.460416666669</v>
          </cell>
          <cell r="H30434">
            <v>46003.981944444444</v>
          </cell>
        </row>
        <row r="30435">
          <cell r="A30435" t="str">
            <v>UCW-21116</v>
          </cell>
          <cell r="B30435" t="str">
            <v>Tata cliq New listing_1110</v>
          </cell>
          <cell r="C30435" t="str">
            <v>CLOSED</v>
          </cell>
          <cell r="D30435" t="str">
            <v>Highest</v>
          </cell>
          <cell r="E30435" t="str">
            <v>netscribes</v>
          </cell>
          <cell r="F30435" t="str">
            <v>Sushma Ram</v>
          </cell>
          <cell r="G30435">
            <v>45953.775694444441</v>
          </cell>
          <cell r="H30435">
            <v>46003.980555555558</v>
          </cell>
        </row>
        <row r="30436">
          <cell r="A30436" t="str">
            <v>UCW-21115</v>
          </cell>
          <cell r="B30436" t="str">
            <v>Update images.</v>
          </cell>
          <cell r="C30436" t="str">
            <v>CLOSED</v>
          </cell>
          <cell r="D30436" t="str">
            <v>Medium</v>
          </cell>
          <cell r="E30436" t="str">
            <v>netscribes</v>
          </cell>
          <cell r="F30436" t="str">
            <v>Mohd Tahir Shaikh</v>
          </cell>
          <cell r="G30436">
            <v>45953.767361111109</v>
          </cell>
          <cell r="H30436">
            <v>46003.981249999997</v>
          </cell>
        </row>
        <row r="30437">
          <cell r="A30437" t="str">
            <v>UCW-21113</v>
          </cell>
          <cell r="B30437" t="str">
            <v>H225 NSM+SMU Levi's Batch 5</v>
          </cell>
          <cell r="C30437" t="str">
            <v>CLOSED</v>
          </cell>
          <cell r="D30437" t="str">
            <v>Medium</v>
          </cell>
          <cell r="E30437" t="str">
            <v>netscribes</v>
          </cell>
          <cell r="F30437" t="str">
            <v>Sushma Ram</v>
          </cell>
          <cell r="G30437">
            <v>45953.755555555559</v>
          </cell>
          <cell r="H30437">
            <v>45969.745833333334</v>
          </cell>
        </row>
        <row r="30438">
          <cell r="A30438" t="str">
            <v>UCW-21112</v>
          </cell>
          <cell r="B30438" t="str">
            <v>Tatacliq Lifestyle Catalogue Template-Lot -131_22.10.2025</v>
          </cell>
          <cell r="C30438" t="str">
            <v>CLOSED</v>
          </cell>
          <cell r="D30438" t="str">
            <v>Medium</v>
          </cell>
          <cell r="E30438" t="str">
            <v>netscribes</v>
          </cell>
          <cell r="F30438" t="str">
            <v>Mohd Tahir Shaikh</v>
          </cell>
          <cell r="G30438">
            <v>45953.747916666667</v>
          </cell>
          <cell r="H30438">
            <v>46038.539583333331</v>
          </cell>
        </row>
        <row r="30439">
          <cell r="A30439" t="str">
            <v>UCW-21107</v>
          </cell>
          <cell r="B30439" t="str">
            <v>CLONE - BEauty - E2E - 100001 - Studiowest - 25 skus - 15th Oct</v>
          </cell>
          <cell r="C30439" t="str">
            <v>CLOSED</v>
          </cell>
          <cell r="D30439" t="str">
            <v>Medium</v>
          </cell>
          <cell r="E30439" t="str">
            <v>netscribes</v>
          </cell>
          <cell r="F30439" t="str">
            <v>Shraddha Dighe</v>
          </cell>
          <cell r="G30439">
            <v>45953.717361111114</v>
          </cell>
          <cell r="H30439">
            <v>45955.474999999999</v>
          </cell>
        </row>
        <row r="30440">
          <cell r="A30440" t="str">
            <v>UCW-21105</v>
          </cell>
          <cell r="B30440" t="str">
            <v>Kids Apparel 22-10-2025</v>
          </cell>
          <cell r="C30440" t="str">
            <v>CLOSED</v>
          </cell>
          <cell r="D30440" t="str">
            <v>Medium</v>
          </cell>
          <cell r="E30440" t="str">
            <v>netscribes</v>
          </cell>
          <cell r="F30440" t="str">
            <v>Mohd Tahir Shaikh</v>
          </cell>
          <cell r="G30440">
            <v>45953.711111111108</v>
          </cell>
          <cell r="H30440">
            <v>45969.746527777781</v>
          </cell>
        </row>
        <row r="30441">
          <cell r="A30441" t="str">
            <v>UCW-21104</v>
          </cell>
          <cell r="B30441" t="str">
            <v>Beauty - adhoc - Image resize - 2 OCT</v>
          </cell>
          <cell r="C30441" t="str">
            <v>CLOSED</v>
          </cell>
          <cell r="D30441" t="str">
            <v>Medium</v>
          </cell>
          <cell r="E30441" t="str">
            <v>netscribes</v>
          </cell>
          <cell r="F30441" t="str">
            <v>Shraddha Dighe</v>
          </cell>
          <cell r="G30441">
            <v>45953.709722222222</v>
          </cell>
          <cell r="H30441">
            <v>46003.980555555558</v>
          </cell>
        </row>
        <row r="30442">
          <cell r="A30442" t="str">
            <v>UCW-21103</v>
          </cell>
          <cell r="B30442" t="str">
            <v>Mom's Love x Tata Cliq Listing Sheet Hit 4 (DLL-7,8,9,10)</v>
          </cell>
          <cell r="C30442" t="str">
            <v>CLOSED</v>
          </cell>
          <cell r="D30442" t="str">
            <v>Medium</v>
          </cell>
          <cell r="E30442" t="str">
            <v>netscribes</v>
          </cell>
          <cell r="F30442" t="str">
            <v>Sushma Ram</v>
          </cell>
          <cell r="G30442">
            <v>45953.703472222223</v>
          </cell>
          <cell r="H30442">
            <v>45969.746527777781</v>
          </cell>
        </row>
        <row r="30443">
          <cell r="A30443" t="str">
            <v>UCW-21098</v>
          </cell>
          <cell r="B30443" t="str">
            <v>Reebok Footwear Men &amp; Women 22-10-2025</v>
          </cell>
          <cell r="C30443" t="str">
            <v>CLOSED</v>
          </cell>
          <cell r="D30443" t="str">
            <v>Medium</v>
          </cell>
          <cell r="E30443" t="str">
            <v>netscribes</v>
          </cell>
          <cell r="F30443" t="str">
            <v>Mohd Tahir Shaikh</v>
          </cell>
          <cell r="G30443">
            <v>45953.690972222219</v>
          </cell>
          <cell r="H30443">
            <v>45969.748611111114</v>
          </cell>
        </row>
        <row r="30444">
          <cell r="A30444" t="str">
            <v>UCW-21097</v>
          </cell>
          <cell r="B30444" t="str">
            <v>Asics Add now catalogue dated 17th Oct2025</v>
          </cell>
          <cell r="C30444" t="str">
            <v>CLOSED</v>
          </cell>
          <cell r="D30444" t="str">
            <v>Medium</v>
          </cell>
          <cell r="E30444" t="str">
            <v>netscribes</v>
          </cell>
          <cell r="F30444" t="str">
            <v>Sushma Ram</v>
          </cell>
          <cell r="G30444">
            <v>45953.690972222219</v>
          </cell>
          <cell r="H30444">
            <v>45969.747916666667</v>
          </cell>
        </row>
        <row r="30445">
          <cell r="A30445" t="str">
            <v>UCW-21096</v>
          </cell>
          <cell r="B30445" t="str">
            <v>Primespot - TCM - Gauge Machine - New Listing - 5 Skus</v>
          </cell>
          <cell r="C30445" t="str">
            <v>CLOSED</v>
          </cell>
          <cell r="D30445" t="str">
            <v>Medium</v>
          </cell>
          <cell r="E30445" t="str">
            <v>cielo</v>
          </cell>
          <cell r="F30445" t="str">
            <v>Mohd Tahir Shaikh</v>
          </cell>
          <cell r="G30445">
            <v>45953.680555555555</v>
          </cell>
          <cell r="H30445">
            <v>45969.747916666667</v>
          </cell>
        </row>
        <row r="30446">
          <cell r="A30446" t="str">
            <v>UCW-21095</v>
          </cell>
          <cell r="B30446" t="str">
            <v>Tatacliq Men Content template_22-10-25</v>
          </cell>
          <cell r="C30446" t="str">
            <v>CLOSED</v>
          </cell>
          <cell r="D30446" t="str">
            <v>Medium</v>
          </cell>
          <cell r="E30446" t="str">
            <v>netscribes</v>
          </cell>
          <cell r="F30446" t="str">
            <v>Sushma Ram</v>
          </cell>
          <cell r="G30446">
            <v>45953.679166666669</v>
          </cell>
          <cell r="H30446">
            <v>45969.634027777778</v>
          </cell>
        </row>
        <row r="30447">
          <cell r="A30447" t="str">
            <v>UCW-21093</v>
          </cell>
          <cell r="B30447" t="str">
            <v>Beauty - 125928 - E2E - Kora organics - 30 SKUS - 23 Oct</v>
          </cell>
          <cell r="C30447" t="str">
            <v>CLOSED</v>
          </cell>
          <cell r="D30447" t="str">
            <v>Highest</v>
          </cell>
          <cell r="E30447" t="str">
            <v>netscribes</v>
          </cell>
          <cell r="F30447" t="str">
            <v>Shraddha Dighe</v>
          </cell>
          <cell r="G30447">
            <v>45953.670138888891</v>
          </cell>
          <cell r="H30447">
            <v>45961.69027777778</v>
          </cell>
        </row>
        <row r="30448">
          <cell r="A30448" t="str">
            <v>UCW-21092</v>
          </cell>
          <cell r="B30448" t="str">
            <v>Tao Paris Women Footwear Listing AW-25</v>
          </cell>
          <cell r="C30448" t="str">
            <v>CLOSED</v>
          </cell>
          <cell r="D30448" t="str">
            <v>Medium</v>
          </cell>
          <cell r="E30448" t="str">
            <v>netscribes</v>
          </cell>
          <cell r="F30448" t="str">
            <v>Sushma Ram</v>
          </cell>
          <cell r="G30448">
            <v>45953.664583333331</v>
          </cell>
          <cell r="H30448">
            <v>45969.74722222222</v>
          </cell>
        </row>
        <row r="30449">
          <cell r="A30449" t="str">
            <v>UCW-21088</v>
          </cell>
          <cell r="B30449" t="str">
            <v>Kiddopanti Image Update (22nd October 2025)</v>
          </cell>
          <cell r="C30449" t="str">
            <v>CLOSED</v>
          </cell>
          <cell r="D30449" t="str">
            <v>Medium</v>
          </cell>
          <cell r="E30449" t="str">
            <v>netscribes</v>
          </cell>
          <cell r="F30449" t="str">
            <v>Sushma Ram</v>
          </cell>
          <cell r="G30449">
            <v>45953.65347222222</v>
          </cell>
          <cell r="H30449">
            <v>46003.980555555558</v>
          </cell>
        </row>
        <row r="30450">
          <cell r="A30450" t="str">
            <v>UCW-21085</v>
          </cell>
          <cell r="B30450" t="str">
            <v>Men's Apparel 22-10-2025</v>
          </cell>
          <cell r="C30450" t="str">
            <v>CLOSED</v>
          </cell>
          <cell r="D30450" t="str">
            <v>Medium</v>
          </cell>
          <cell r="E30450" t="str">
            <v>netscribes</v>
          </cell>
          <cell r="F30450" t="str">
            <v>Sushma Ram</v>
          </cell>
          <cell r="G30450">
            <v>45953.644444444442</v>
          </cell>
          <cell r="H30450">
            <v>45969.74722222222</v>
          </cell>
        </row>
        <row r="30451">
          <cell r="A30451" t="str">
            <v>UCW-21082</v>
          </cell>
          <cell r="B30451" t="str">
            <v>Catalog Request_Mix Gender_Biglilpeople (Tata Cliq Mall-128880)</v>
          </cell>
          <cell r="C30451" t="str">
            <v>CLOSED</v>
          </cell>
          <cell r="D30451" t="str">
            <v>Medium</v>
          </cell>
          <cell r="E30451" t="str">
            <v>netscribes</v>
          </cell>
          <cell r="F30451" t="str">
            <v>Sushma Ram</v>
          </cell>
          <cell r="G30451">
            <v>45953.637499999997</v>
          </cell>
          <cell r="H30451">
            <v>45968.787499999999</v>
          </cell>
        </row>
        <row r="30452">
          <cell r="A30452" t="str">
            <v>UCW-21081</v>
          </cell>
          <cell r="B30452" t="str">
            <v>Shyam Enterprise - Appliances Listing P0</v>
          </cell>
          <cell r="C30452" t="str">
            <v>CLOSED Due to Inactive/Insufficient Information</v>
          </cell>
          <cell r="D30452" t="str">
            <v>Medium</v>
          </cell>
          <cell r="E30452" t="str">
            <v>netscribes</v>
          </cell>
          <cell r="F30452" t="str">
            <v>netscribes</v>
          </cell>
          <cell r="G30452">
            <v>45953.637499999997</v>
          </cell>
          <cell r="H30452">
            <v>45968.427083333336</v>
          </cell>
        </row>
        <row r="30453">
          <cell r="A30453" t="str">
            <v>UCW-21080</v>
          </cell>
          <cell r="B30453" t="str">
            <v>Urban Chef_RMR New Listing_12 SKUs</v>
          </cell>
          <cell r="C30453" t="str">
            <v>CLOSED</v>
          </cell>
          <cell r="D30453" t="str">
            <v>Medium</v>
          </cell>
          <cell r="E30453" t="str">
            <v>Chirag Dubal</v>
          </cell>
          <cell r="F30453" t="str">
            <v>netscribes</v>
          </cell>
          <cell r="G30453">
            <v>45953.634027777778</v>
          </cell>
          <cell r="H30453">
            <v>45990.595833333333</v>
          </cell>
        </row>
        <row r="30454">
          <cell r="A30454" t="str">
            <v>UCW-21079</v>
          </cell>
          <cell r="B30454" t="str">
            <v>Bajaj Listing</v>
          </cell>
          <cell r="C30454" t="str">
            <v>CLOSED</v>
          </cell>
          <cell r="D30454" t="str">
            <v>Medium</v>
          </cell>
          <cell r="E30454" t="str">
            <v>netscribes</v>
          </cell>
          <cell r="F30454" t="str">
            <v>netscribes</v>
          </cell>
          <cell r="G30454">
            <v>45953.630555555559</v>
          </cell>
          <cell r="H30454">
            <v>45973.709027777775</v>
          </cell>
        </row>
        <row r="30455">
          <cell r="A30455" t="str">
            <v>UCW-21076</v>
          </cell>
          <cell r="B30455" t="str">
            <v>Black + Decker_RMR New Listing_33 SKUs</v>
          </cell>
          <cell r="C30455" t="str">
            <v>CLOSED Due to Inactive/Insufficient Information</v>
          </cell>
          <cell r="D30455" t="str">
            <v>Medium</v>
          </cell>
          <cell r="E30455" t="str">
            <v>netscribes</v>
          </cell>
          <cell r="F30455" t="str">
            <v>netscribes</v>
          </cell>
          <cell r="G30455">
            <v>45953.626388888886</v>
          </cell>
          <cell r="H30455">
            <v>45969.746527777781</v>
          </cell>
        </row>
        <row r="30456">
          <cell r="A30456" t="str">
            <v>UCW-21067</v>
          </cell>
          <cell r="B30456" t="str">
            <v>DDecor Upahaar Collection - Listing x Tatacliq</v>
          </cell>
          <cell r="C30456" t="str">
            <v>CLOSED</v>
          </cell>
          <cell r="D30456" t="str">
            <v>Medium</v>
          </cell>
          <cell r="E30456" t="str">
            <v>netscribes</v>
          </cell>
          <cell r="F30456" t="str">
            <v>Juilee Jadhav</v>
          </cell>
          <cell r="G30456">
            <v>45953.574999999997</v>
          </cell>
          <cell r="H30456">
            <v>45969.746527777781</v>
          </cell>
        </row>
        <row r="30457">
          <cell r="A30457" t="str">
            <v>UCW-21062</v>
          </cell>
          <cell r="B30457" t="str">
            <v>Dress and shirts for Kids new listing Tatacliq - Zip Zap Zoop-(20-9-25)</v>
          </cell>
          <cell r="C30457" t="str">
            <v>CLOSED Due to Inactive/Insufficient Information</v>
          </cell>
          <cell r="D30457" t="str">
            <v>Medium</v>
          </cell>
          <cell r="E30457" t="str">
            <v>netscribes</v>
          </cell>
          <cell r="F30457" t="str">
            <v>Mohd Tahir Shaikh</v>
          </cell>
          <cell r="G30457">
            <v>45953.556944444441</v>
          </cell>
          <cell r="H30457">
            <v>45969.750694444447</v>
          </cell>
        </row>
        <row r="30458">
          <cell r="A30458" t="str">
            <v>UCW-21060</v>
          </cell>
          <cell r="B30458" t="str">
            <v xml:space="preserve">Footwear Men &amp; Women 17-10-2025 </v>
          </cell>
          <cell r="C30458" t="str">
            <v>CLOSED</v>
          </cell>
          <cell r="D30458" t="str">
            <v>Medium</v>
          </cell>
          <cell r="E30458" t="str">
            <v>netscribes</v>
          </cell>
          <cell r="F30458" t="str">
            <v>Sushma Ram</v>
          </cell>
          <cell r="G30458">
            <v>45953.541666666664</v>
          </cell>
          <cell r="H30458">
            <v>45968.688888888886</v>
          </cell>
        </row>
        <row r="30459">
          <cell r="A30459" t="str">
            <v>UCW-21059</v>
          </cell>
          <cell r="B30459" t="str">
            <v>CLONE - Puma New Listing Sheet 06-10-2025</v>
          </cell>
          <cell r="C30459" t="str">
            <v>CLOSED</v>
          </cell>
          <cell r="D30459" t="str">
            <v>Medium</v>
          </cell>
          <cell r="E30459" t="str">
            <v>netscribes</v>
          </cell>
          <cell r="F30459" t="str">
            <v>Mohd Tahir Shaikh</v>
          </cell>
          <cell r="G30459">
            <v>45953.537499999999</v>
          </cell>
          <cell r="H30459">
            <v>45969.700694444444</v>
          </cell>
        </row>
        <row r="30460">
          <cell r="A30460" t="str">
            <v>UCW-21058</v>
          </cell>
          <cell r="B30460" t="str">
            <v>Tata Cliq Kid's Catalog AW25 Lot: 14</v>
          </cell>
          <cell r="C30460" t="str">
            <v>CLOSED</v>
          </cell>
          <cell r="D30460" t="str">
            <v>Medium</v>
          </cell>
          <cell r="E30460" t="str">
            <v>netscribes</v>
          </cell>
          <cell r="F30460" t="str">
            <v>Sushma Ram</v>
          </cell>
          <cell r="G30460">
            <v>45953.536111111112</v>
          </cell>
          <cell r="H30460">
            <v>45980.475694444445</v>
          </cell>
        </row>
        <row r="30461">
          <cell r="A30461" t="str">
            <v>UCW-21056</v>
          </cell>
          <cell r="B30461" t="str">
            <v>Tata Cliq Men's Catalog AW25 Lot 14</v>
          </cell>
          <cell r="C30461" t="str">
            <v>CLOSED</v>
          </cell>
          <cell r="D30461" t="str">
            <v>Medium</v>
          </cell>
          <cell r="E30461" t="str">
            <v>netscribes</v>
          </cell>
          <cell r="F30461" t="str">
            <v>Sushma Ram</v>
          </cell>
          <cell r="G30461">
            <v>45953.527777777781</v>
          </cell>
          <cell r="H30461">
            <v>45969.75</v>
          </cell>
        </row>
        <row r="30462">
          <cell r="A30462" t="str">
            <v>UCW-21055</v>
          </cell>
          <cell r="B30462" t="str">
            <v>Tata Cliq Women's Catalog AW25 Lot: 14</v>
          </cell>
          <cell r="C30462" t="str">
            <v>CLOSED</v>
          </cell>
          <cell r="D30462" t="str">
            <v>Medium</v>
          </cell>
          <cell r="E30462" t="str">
            <v>netscribes</v>
          </cell>
          <cell r="F30462" t="str">
            <v>Sushma Ram</v>
          </cell>
          <cell r="G30462">
            <v>45953.522916666669</v>
          </cell>
          <cell r="H30462">
            <v>45969.75</v>
          </cell>
        </row>
        <row r="30463">
          <cell r="A30463" t="str">
            <v>UCW-21052</v>
          </cell>
          <cell r="B30463" t="str">
            <v>NUMERO UNO (LOT-53) TATA-CLIQ (Women's wear)</v>
          </cell>
          <cell r="C30463" t="str">
            <v>CLOSED</v>
          </cell>
          <cell r="D30463" t="str">
            <v>Medium</v>
          </cell>
          <cell r="E30463" t="str">
            <v>netscribes</v>
          </cell>
          <cell r="F30463" t="str">
            <v>Juilee Jadhav</v>
          </cell>
          <cell r="G30463">
            <v>45953.493055555555</v>
          </cell>
          <cell r="H30463">
            <v>45969.75</v>
          </cell>
        </row>
        <row r="30464">
          <cell r="A30464" t="str">
            <v>UCW-21051</v>
          </cell>
          <cell r="B30464" t="str">
            <v>New Catalogue(119) | 25 Styles | Men | Tata Cliq | 18-10-2025</v>
          </cell>
          <cell r="C30464" t="str">
            <v>CLOSED</v>
          </cell>
          <cell r="D30464" t="str">
            <v>Medium</v>
          </cell>
          <cell r="E30464" t="str">
            <v>netscribes</v>
          </cell>
          <cell r="F30464" t="str">
            <v>Sushma Ram</v>
          </cell>
          <cell r="G30464">
            <v>45953.493055555555</v>
          </cell>
          <cell r="H30464">
            <v>45969.749305555553</v>
          </cell>
        </row>
        <row r="30465">
          <cell r="A30465" t="str">
            <v>UCW-21041</v>
          </cell>
          <cell r="B30465" t="str">
            <v>Samay-Mapping of 61 Listings with Luxury and Listing Under Fashion</v>
          </cell>
          <cell r="C30465" t="str">
            <v>CLOSED</v>
          </cell>
          <cell r="D30465" t="str">
            <v>Medium</v>
          </cell>
          <cell r="E30465" t="str">
            <v>netscribes</v>
          </cell>
          <cell r="F30465" t="str">
            <v>Mohd Tahir Shaikh</v>
          </cell>
          <cell r="G30465">
            <v>45953.455555555556</v>
          </cell>
          <cell r="H30465">
            <v>46003.979861111111</v>
          </cell>
        </row>
        <row r="30466">
          <cell r="A30466" t="str">
            <v>UCW-21033</v>
          </cell>
          <cell r="B30466" t="str">
            <v>Request for Image Sequence Change</v>
          </cell>
          <cell r="C30466" t="str">
            <v>CLOSED</v>
          </cell>
          <cell r="D30466" t="str">
            <v>Medium</v>
          </cell>
          <cell r="E30466" t="str">
            <v>netscribes</v>
          </cell>
          <cell r="F30466" t="str">
            <v>netscribes</v>
          </cell>
          <cell r="G30466">
            <v>45952.769444444442</v>
          </cell>
          <cell r="H30466">
            <v>46004.495138888888</v>
          </cell>
        </row>
        <row r="30467">
          <cell r="A30467" t="str">
            <v>UCW-21032</v>
          </cell>
          <cell r="B30467" t="str">
            <v>Product video_Link</v>
          </cell>
          <cell r="C30467" t="str">
            <v>CLOSED</v>
          </cell>
          <cell r="D30467" t="str">
            <v>Medium</v>
          </cell>
          <cell r="E30467" t="str">
            <v>netscribes</v>
          </cell>
          <cell r="F30467" t="str">
            <v>netscribes</v>
          </cell>
          <cell r="G30467">
            <v>45952.736805555556</v>
          </cell>
          <cell r="H30467">
            <v>45976.570833333331</v>
          </cell>
        </row>
        <row r="30468">
          <cell r="A30468" t="str">
            <v>UCW-21031</v>
          </cell>
          <cell r="B30468" t="str">
            <v xml:space="preserve">Men's Apparel 17-10-2025 </v>
          </cell>
          <cell r="C30468" t="str">
            <v>CLOSED</v>
          </cell>
          <cell r="D30468" t="str">
            <v>Medium</v>
          </cell>
          <cell r="E30468" t="str">
            <v>netscribes</v>
          </cell>
          <cell r="F30468" t="str">
            <v>netscribes</v>
          </cell>
          <cell r="G30468">
            <v>45952.631249999999</v>
          </cell>
          <cell r="H30468">
            <v>46003.984027777777</v>
          </cell>
        </row>
        <row r="30469">
          <cell r="A30469" t="str">
            <v>UCW-21030</v>
          </cell>
          <cell r="B30469" t="str">
            <v>Image Update Request for Existing SKUs on TataCliq</v>
          </cell>
          <cell r="C30469" t="str">
            <v>CLOSED</v>
          </cell>
          <cell r="D30469" t="str">
            <v>Medium</v>
          </cell>
          <cell r="E30469" t="str">
            <v>netscribes</v>
          </cell>
          <cell r="F30469" t="str">
            <v>Mohd Tahir Shaikh</v>
          </cell>
          <cell r="G30469">
            <v>45952.521527777775</v>
          </cell>
          <cell r="H30469">
            <v>46003.978472222225</v>
          </cell>
        </row>
        <row r="30470">
          <cell r="A30470" t="str">
            <v>UCW-21029</v>
          </cell>
          <cell r="B30470" t="str">
            <v xml:space="preserve">Men's Apparel 17-10-2025 </v>
          </cell>
          <cell r="C30470" t="str">
            <v>CLOSED</v>
          </cell>
          <cell r="D30470" t="str">
            <v>Medium</v>
          </cell>
          <cell r="E30470" t="str">
            <v>netscribes</v>
          </cell>
          <cell r="F30470" t="str">
            <v>Mohd Tahir Shaikh</v>
          </cell>
          <cell r="G30470">
            <v>45952.517361111109</v>
          </cell>
          <cell r="H30470">
            <v>45969.749305555553</v>
          </cell>
        </row>
        <row r="30471">
          <cell r="A30471" t="str">
            <v>UCW-21021</v>
          </cell>
          <cell r="B30471" t="str">
            <v>Catalog to be uploaded - 23</v>
          </cell>
          <cell r="C30471" t="str">
            <v>CLOSED</v>
          </cell>
          <cell r="D30471" t="str">
            <v>Medium</v>
          </cell>
          <cell r="E30471" t="str">
            <v>netscribes</v>
          </cell>
          <cell r="F30471" t="str">
            <v>Juilee Jadhav</v>
          </cell>
          <cell r="G30471">
            <v>45950.781944444447</v>
          </cell>
          <cell r="H30471">
            <v>45969.749305555553</v>
          </cell>
        </row>
        <row r="30472">
          <cell r="A30472" t="str">
            <v>UCW-21019</v>
          </cell>
          <cell r="B30472" t="str">
            <v>Men-123 New Styles for Listing</v>
          </cell>
          <cell r="C30472" t="str">
            <v>CLOSED</v>
          </cell>
          <cell r="D30472" t="str">
            <v>Medium</v>
          </cell>
          <cell r="E30472" t="str">
            <v>netscribes</v>
          </cell>
          <cell r="F30472" t="str">
            <v>Mohd Tahir Shaikh</v>
          </cell>
          <cell r="G30472">
            <v>45950.760416666664</v>
          </cell>
          <cell r="H30472">
            <v>45969.749305555553</v>
          </cell>
        </row>
        <row r="30473">
          <cell r="A30473" t="str">
            <v>UCW-21018</v>
          </cell>
          <cell r="B30473" t="str">
            <v>BEauty - E2E - 127939 - HErmes - 1 sku - 20th Oct</v>
          </cell>
          <cell r="C30473" t="str">
            <v>CLOSED</v>
          </cell>
          <cell r="D30473" t="str">
            <v>Medium</v>
          </cell>
          <cell r="E30473" t="str">
            <v>netscribes</v>
          </cell>
          <cell r="F30473" t="str">
            <v>Simi Raichel Zachariah</v>
          </cell>
          <cell r="G30473">
            <v>45950.759722222225</v>
          </cell>
          <cell r="H30473">
            <v>45958.554861111108</v>
          </cell>
        </row>
        <row r="30474">
          <cell r="A30474" t="str">
            <v>UCW-21014</v>
          </cell>
          <cell r="B30474" t="str">
            <v>Silver coins &amp; articles</v>
          </cell>
          <cell r="C30474" t="str">
            <v>CLOSED</v>
          </cell>
          <cell r="D30474" t="str">
            <v>Medium</v>
          </cell>
          <cell r="E30474" t="str">
            <v>netscribes</v>
          </cell>
          <cell r="F30474" t="str">
            <v>Mohd Tahir Shaikh</v>
          </cell>
          <cell r="G30474">
            <v>45950.736805555556</v>
          </cell>
          <cell r="H30474">
            <v>45969.748611111114</v>
          </cell>
        </row>
        <row r="30475">
          <cell r="A30475" t="str">
            <v>UCW-21009</v>
          </cell>
          <cell r="B30475" t="str">
            <v>M&amp;S - Cataloguing</v>
          </cell>
          <cell r="C30475" t="str">
            <v>CLOSED Due to Inactive/Insufficient Information</v>
          </cell>
          <cell r="D30475" t="str">
            <v>Medium</v>
          </cell>
          <cell r="E30475" t="str">
            <v>netscribes</v>
          </cell>
          <cell r="F30475" t="str">
            <v>Juilee Jadhav</v>
          </cell>
          <cell r="G30475">
            <v>45950.692361111112</v>
          </cell>
          <cell r="H30475">
            <v>45969.700694444444</v>
          </cell>
        </row>
        <row r="30476">
          <cell r="A30476" t="str">
            <v>UCW-21007</v>
          </cell>
          <cell r="B30476" t="str">
            <v>Beauty - Adhoc - Image Resize - Multibrand - 20th OCt</v>
          </cell>
          <cell r="C30476" t="str">
            <v>CLOSED</v>
          </cell>
          <cell r="D30476" t="str">
            <v>Medium</v>
          </cell>
          <cell r="E30476" t="str">
            <v>netscribes</v>
          </cell>
          <cell r="F30476" t="str">
            <v>Simi Raichel Zachariah</v>
          </cell>
          <cell r="G30476">
            <v>45950.680555555555</v>
          </cell>
          <cell r="H30476">
            <v>46003.977777777778</v>
          </cell>
        </row>
        <row r="30477">
          <cell r="A30477" t="str">
            <v>UCW-21006</v>
          </cell>
          <cell r="B30477" t="str">
            <v>Tata Cliq Catalogue | Apparel Styles @16th Oct</v>
          </cell>
          <cell r="C30477" t="str">
            <v>CLOSED</v>
          </cell>
          <cell r="D30477" t="str">
            <v>Medium</v>
          </cell>
          <cell r="E30477" t="str">
            <v>netscribes</v>
          </cell>
          <cell r="F30477" t="str">
            <v>Juilee Jadhav</v>
          </cell>
          <cell r="G30477">
            <v>45950.675000000003</v>
          </cell>
          <cell r="H30477">
            <v>45969.748611111114</v>
          </cell>
        </row>
        <row r="30478">
          <cell r="A30478" t="str">
            <v>UCW-21004</v>
          </cell>
          <cell r="B30478" t="str">
            <v>Tatacliq Footwear Content template_USPA_16-10-25</v>
          </cell>
          <cell r="C30478" t="str">
            <v>CLOSED</v>
          </cell>
          <cell r="D30478" t="str">
            <v>Medium</v>
          </cell>
          <cell r="E30478" t="str">
            <v>netscribes</v>
          </cell>
          <cell r="F30478" t="str">
            <v>Sushma Ram</v>
          </cell>
          <cell r="G30478">
            <v>45950.672222222223</v>
          </cell>
          <cell r="H30478">
            <v>45969.748611111114</v>
          </cell>
        </row>
        <row r="30479">
          <cell r="A30479" t="str">
            <v>UCW-21001</v>
          </cell>
          <cell r="B30479" t="str">
            <v>TATACLIQ - LISTING FILE- 16102025</v>
          </cell>
          <cell r="C30479" t="str">
            <v>CLOSED</v>
          </cell>
          <cell r="D30479" t="str">
            <v>Medium</v>
          </cell>
          <cell r="E30479" t="str">
            <v>netscribes</v>
          </cell>
          <cell r="F30479" t="str">
            <v>Juilee Jadhav</v>
          </cell>
          <cell r="G30479">
            <v>45950.661111111112</v>
          </cell>
          <cell r="H30479">
            <v>45969.752083333333</v>
          </cell>
        </row>
        <row r="30480">
          <cell r="A30480" t="str">
            <v>UCW-20995</v>
          </cell>
          <cell r="B30480" t="str">
            <v>CLONE - Beauty - 129446 - E2E - Vinci Botanicals - 20 SKUS - 13 OCT</v>
          </cell>
          <cell r="C30480" t="str">
            <v>CLOSED</v>
          </cell>
          <cell r="D30480" t="str">
            <v>Highest</v>
          </cell>
          <cell r="E30480" t="str">
            <v>netscribes</v>
          </cell>
          <cell r="F30480" t="str">
            <v>Simi Raichel Zachariah</v>
          </cell>
          <cell r="G30480">
            <v>45950.625</v>
          </cell>
          <cell r="H30480">
            <v>45988.534722222219</v>
          </cell>
        </row>
        <row r="30481">
          <cell r="A30481" t="str">
            <v>UCW-20992</v>
          </cell>
          <cell r="B30481" t="str">
            <v>Product Uploading Content Sheet - FEIER -Lot-6</v>
          </cell>
          <cell r="C30481" t="str">
            <v>CLOSED</v>
          </cell>
          <cell r="D30481" t="str">
            <v>Medium</v>
          </cell>
          <cell r="E30481" t="str">
            <v>netscribes</v>
          </cell>
          <cell r="F30481" t="str">
            <v>Sushma Ram</v>
          </cell>
          <cell r="G30481">
            <v>45950.584722222222</v>
          </cell>
          <cell r="H30481">
            <v>45969.752083333333</v>
          </cell>
        </row>
        <row r="30482">
          <cell r="A30482" t="str">
            <v>UCW-20991</v>
          </cell>
          <cell r="B30482" t="str">
            <v>NUMERO UNO (LOT-53) TATA-CLIQ (Men's wear)</v>
          </cell>
          <cell r="C30482" t="str">
            <v>CLOSED</v>
          </cell>
          <cell r="D30482" t="str">
            <v>Medium</v>
          </cell>
          <cell r="E30482" t="str">
            <v>netscribes</v>
          </cell>
          <cell r="F30482" t="str">
            <v>Juilee Jadhav</v>
          </cell>
          <cell r="G30482">
            <v>45950.563888888886</v>
          </cell>
          <cell r="H30482">
            <v>45969.751388888886</v>
          </cell>
        </row>
        <row r="30483">
          <cell r="A30483" t="str">
            <v>UCW-20990</v>
          </cell>
          <cell r="B30483" t="str">
            <v>BEauty - E2E - 125928 - Lovechild Masaba - 20 skus - 20th Oct</v>
          </cell>
          <cell r="C30483" t="str">
            <v>CLOSED Due to Inactive/Insufficient Information</v>
          </cell>
          <cell r="D30483" t="str">
            <v>Medium</v>
          </cell>
          <cell r="E30483" t="str">
            <v>netscribes</v>
          </cell>
          <cell r="F30483" t="str">
            <v>Simi Raichel Zachariah</v>
          </cell>
          <cell r="G30483">
            <v>45950.55972222222</v>
          </cell>
          <cell r="H30483">
            <v>45958.779166666667</v>
          </cell>
        </row>
        <row r="30484">
          <cell r="A30484" t="str">
            <v>UCW-20988</v>
          </cell>
          <cell r="B30484" t="str">
            <v>BEauty - E2E - 100001 - Studiowest - 9 skus - 20th Oct</v>
          </cell>
          <cell r="C30484" t="str">
            <v>CLOSED</v>
          </cell>
          <cell r="D30484" t="str">
            <v>Medium</v>
          </cell>
          <cell r="E30484" t="str">
            <v>netscribes</v>
          </cell>
          <cell r="F30484" t="str">
            <v>Simi Raichel Zachariah</v>
          </cell>
          <cell r="G30484">
            <v>45950.548611111109</v>
          </cell>
          <cell r="H30484">
            <v>45954.466666666667</v>
          </cell>
        </row>
        <row r="30485">
          <cell r="A30485" t="str">
            <v>UCW-20983</v>
          </cell>
          <cell r="B30485" t="str">
            <v>TataCliQ &lt;&gt; New Listing WesternWear Dress - || Ruby(701-735) ||</v>
          </cell>
          <cell r="C30485" t="str">
            <v>CLOSED</v>
          </cell>
          <cell r="D30485" t="str">
            <v>Medium</v>
          </cell>
          <cell r="E30485" t="str">
            <v>netscribes</v>
          </cell>
          <cell r="F30485" t="str">
            <v>Juilee Jadhav</v>
          </cell>
          <cell r="G30485">
            <v>45950.5</v>
          </cell>
          <cell r="H30485">
            <v>45969.751388888886</v>
          </cell>
        </row>
        <row r="30486">
          <cell r="A30486" t="str">
            <v>UCW-20978</v>
          </cell>
          <cell r="B30486" t="str">
            <v>Tatacliq Specimen Template | 14th Oct'25</v>
          </cell>
          <cell r="C30486" t="str">
            <v>CLOSED</v>
          </cell>
          <cell r="D30486" t="str">
            <v>Medium</v>
          </cell>
          <cell r="E30486" t="str">
            <v>netscribes</v>
          </cell>
          <cell r="F30486" t="str">
            <v>Juilee Jadhav</v>
          </cell>
          <cell r="G30486">
            <v>45950.450694444444</v>
          </cell>
          <cell r="H30486">
            <v>45969.751388888886</v>
          </cell>
        </row>
        <row r="30487">
          <cell r="A30487" t="str">
            <v>UCW-20977</v>
          </cell>
          <cell r="B30487" t="str">
            <v>Beauty - 125928 - E2E - Brunello Cucinelli - 10 SKUS - 20 Oct</v>
          </cell>
          <cell r="C30487" t="str">
            <v>CLOSED</v>
          </cell>
          <cell r="D30487" t="str">
            <v>Highest</v>
          </cell>
          <cell r="E30487" t="str">
            <v>netscribes</v>
          </cell>
          <cell r="F30487" t="str">
            <v>Shraddha Dighe</v>
          </cell>
          <cell r="G30487">
            <v>45950.424305555556</v>
          </cell>
          <cell r="H30487">
            <v>45954.425000000003</v>
          </cell>
        </row>
        <row r="30488">
          <cell r="A30488" t="str">
            <v>UCW-20974</v>
          </cell>
          <cell r="B30488" t="str">
            <v>PDP Check - Inventory Issue - Tata Cliq</v>
          </cell>
          <cell r="C30488" t="str">
            <v>CLOSED Due to Inactive/Insufficient Information</v>
          </cell>
          <cell r="D30488" t="str">
            <v>Highest</v>
          </cell>
          <cell r="E30488" t="str">
            <v>netscribes</v>
          </cell>
          <cell r="F30488" t="str">
            <v>Sushma Ram</v>
          </cell>
          <cell r="G30488">
            <v>45949.684027777781</v>
          </cell>
          <cell r="H30488">
            <v>45971.472916666666</v>
          </cell>
        </row>
        <row r="30489">
          <cell r="A30489" t="str">
            <v>UCW-20973</v>
          </cell>
          <cell r="B30489" t="str">
            <v>New Balance S225 Footwear Women 126934</v>
          </cell>
          <cell r="C30489" t="str">
            <v>CLOSED</v>
          </cell>
          <cell r="D30489" t="str">
            <v>Medium</v>
          </cell>
          <cell r="E30489" t="str">
            <v>netscribes</v>
          </cell>
          <cell r="F30489" t="str">
            <v>Sushma Ram</v>
          </cell>
          <cell r="G30489">
            <v>45949.668749999997</v>
          </cell>
          <cell r="H30489">
            <v>45969.681944444441</v>
          </cell>
        </row>
        <row r="30490">
          <cell r="A30490" t="str">
            <v>UCW-20972</v>
          </cell>
          <cell r="B30490" t="str">
            <v>Spykar - Tatacliq - New Catalogue (Accessories) - 16th Oct</v>
          </cell>
          <cell r="C30490" t="str">
            <v>CLOSED</v>
          </cell>
          <cell r="D30490" t="str">
            <v>Medium</v>
          </cell>
          <cell r="E30490" t="str">
            <v>netscribes</v>
          </cell>
          <cell r="F30490" t="str">
            <v>Sushma Ram</v>
          </cell>
          <cell r="G30490">
            <v>45949.663194444445</v>
          </cell>
          <cell r="H30490">
            <v>45969.751388888886</v>
          </cell>
        </row>
        <row r="30491">
          <cell r="A30491" t="str">
            <v>UCW-20970</v>
          </cell>
          <cell r="B30491" t="str">
            <v>LOT-14&amp;15 WINTER COLLECTION-2025(SELLER CODE:-126600)(BRAND:-MACK JONNEY)</v>
          </cell>
          <cell r="C30491" t="str">
            <v>CLOSED</v>
          </cell>
          <cell r="D30491" t="str">
            <v>Medium</v>
          </cell>
          <cell r="E30491" t="str">
            <v>netscribes</v>
          </cell>
          <cell r="F30491" t="str">
            <v>Sushma Ram</v>
          </cell>
          <cell r="G30491">
            <v>45949.64166666667</v>
          </cell>
          <cell r="H30491">
            <v>45971.422222222223</v>
          </cell>
        </row>
        <row r="30492">
          <cell r="A30492" t="str">
            <v>UCW-20967</v>
          </cell>
          <cell r="B30492" t="str">
            <v>Catalog details for 2 style</v>
          </cell>
          <cell r="C30492" t="str">
            <v>CLOSED Due to Inactive/Insufficient Information</v>
          </cell>
          <cell r="D30492" t="str">
            <v>Medium</v>
          </cell>
          <cell r="E30492" t="str">
            <v>netscribes</v>
          </cell>
          <cell r="F30492" t="str">
            <v>Sushma Ram</v>
          </cell>
          <cell r="G30492">
            <v>45949.624305555553</v>
          </cell>
          <cell r="H30492">
            <v>45969.702777777777</v>
          </cell>
        </row>
        <row r="30493">
          <cell r="A30493" t="str">
            <v>UCW-20966</v>
          </cell>
          <cell r="B30493" t="str">
            <v>New Style Men's Wear- Tatacliq</v>
          </cell>
          <cell r="C30493" t="str">
            <v>CLOSED</v>
          </cell>
          <cell r="D30493" t="str">
            <v>Medium</v>
          </cell>
          <cell r="E30493" t="str">
            <v>netscribes</v>
          </cell>
          <cell r="F30493" t="str">
            <v>Sushma Ram</v>
          </cell>
          <cell r="G30493">
            <v>45949.620138888888</v>
          </cell>
          <cell r="H30493">
            <v>45969.702777777777</v>
          </cell>
        </row>
        <row r="30494">
          <cell r="A30494" t="str">
            <v>UCW-20959</v>
          </cell>
          <cell r="B30494" t="str">
            <v>Beauty - 125928 - E2E - L'oreal Paris - 3 SKUS - 18 oct</v>
          </cell>
          <cell r="C30494" t="str">
            <v>CLOSED</v>
          </cell>
          <cell r="D30494" t="str">
            <v>Medium</v>
          </cell>
          <cell r="E30494" t="str">
            <v>netscribes</v>
          </cell>
          <cell r="F30494" t="str">
            <v>Shraddha Dighe</v>
          </cell>
          <cell r="G30494">
            <v>45948.640277777777</v>
          </cell>
          <cell r="H30494">
            <v>45958.521527777775</v>
          </cell>
        </row>
        <row r="30495">
          <cell r="A30495" t="str">
            <v>UCW-20957</v>
          </cell>
          <cell r="B30495" t="str">
            <v>BEauty - E2E - 100001 - Studiowest - 8 skus - 18th Oct</v>
          </cell>
          <cell r="C30495" t="str">
            <v>CLOSED</v>
          </cell>
          <cell r="D30495" t="str">
            <v>Medium</v>
          </cell>
          <cell r="E30495" t="str">
            <v>netscribes</v>
          </cell>
          <cell r="F30495" t="str">
            <v>netscribes</v>
          </cell>
          <cell r="G30495">
            <v>45948.627083333333</v>
          </cell>
          <cell r="H30495">
            <v>45964.56527777778</v>
          </cell>
        </row>
        <row r="30496">
          <cell r="A30496" t="str">
            <v>UCW-20955</v>
          </cell>
          <cell r="B30496" t="str">
            <v>Beauty - 129094 - E2E - Colors Queen - 46 SKUS - 18 Oct</v>
          </cell>
          <cell r="C30496" t="str">
            <v>CLOSED Due to Inactive/Insufficient Information</v>
          </cell>
          <cell r="D30496" t="str">
            <v>Medium</v>
          </cell>
          <cell r="E30496" t="str">
            <v>netscribes</v>
          </cell>
          <cell r="F30496" t="str">
            <v>Shraddha Dighe</v>
          </cell>
          <cell r="G30496">
            <v>45948.581250000003</v>
          </cell>
          <cell r="H30496">
            <v>45973.551388888889</v>
          </cell>
        </row>
        <row r="30497">
          <cell r="A30497" t="str">
            <v>UCW-20952</v>
          </cell>
          <cell r="B30497" t="str">
            <v>TH/CK-MP-Lot 111</v>
          </cell>
          <cell r="C30497" t="str">
            <v>CLOSED</v>
          </cell>
          <cell r="D30497" t="str">
            <v>Medium</v>
          </cell>
          <cell r="E30497" t="str">
            <v>Jaibharathi Jagannathan</v>
          </cell>
          <cell r="F30497" t="str">
            <v>Asmi Kumar</v>
          </cell>
          <cell r="G30497">
            <v>45948.45</v>
          </cell>
          <cell r="H30497">
            <v>45971.423611111109</v>
          </cell>
        </row>
        <row r="30498">
          <cell r="A30498" t="str">
            <v>UCW-20948</v>
          </cell>
          <cell r="B30498" t="str">
            <v xml:space="preserve">Women's Apparel 15-10-2025 </v>
          </cell>
          <cell r="C30498" t="str">
            <v>CLOSED</v>
          </cell>
          <cell r="D30498" t="str">
            <v>Medium</v>
          </cell>
          <cell r="E30498" t="str">
            <v>netscribes</v>
          </cell>
          <cell r="F30498" t="str">
            <v>netscribes</v>
          </cell>
          <cell r="G30498">
            <v>45947.678472222222</v>
          </cell>
          <cell r="H30498">
            <v>45978.488194444442</v>
          </cell>
        </row>
        <row r="30499">
          <cell r="A30499" t="str">
            <v>UCW-20946</v>
          </cell>
          <cell r="B30499" t="str">
            <v>Tatacliq Women Ethnic Wear Template | 14th Oct'2025</v>
          </cell>
          <cell r="C30499" t="str">
            <v>CLOSED</v>
          </cell>
          <cell r="D30499" t="str">
            <v>Medium</v>
          </cell>
          <cell r="E30499" t="str">
            <v>netscribes</v>
          </cell>
          <cell r="F30499" t="str">
            <v>Juilee Jadhav</v>
          </cell>
          <cell r="G30499">
            <v>45947.674305555556</v>
          </cell>
          <cell r="H30499">
            <v>45971.424305555556</v>
          </cell>
        </row>
        <row r="30500">
          <cell r="A30500" t="str">
            <v>UCW-20944</v>
          </cell>
          <cell r="B30500" t="str">
            <v>New Catalogue to be upload</v>
          </cell>
          <cell r="C30500" t="str">
            <v>CLOSED</v>
          </cell>
          <cell r="D30500" t="str">
            <v>Medium</v>
          </cell>
          <cell r="E30500" t="str">
            <v>netscribes</v>
          </cell>
          <cell r="F30500" t="str">
            <v>Sushma Ram</v>
          </cell>
          <cell r="G30500">
            <v>45947.67083333333</v>
          </cell>
          <cell r="H30500">
            <v>45971.424305555556</v>
          </cell>
        </row>
        <row r="30501">
          <cell r="A30501" t="str">
            <v>UCW-20941</v>
          </cell>
          <cell r="B30501" t="str">
            <v xml:space="preserve">Women's Apparel 15-10-2025 </v>
          </cell>
          <cell r="C30501" t="str">
            <v>CLOSED</v>
          </cell>
          <cell r="D30501" t="str">
            <v>Medium</v>
          </cell>
          <cell r="E30501" t="str">
            <v>netscribes</v>
          </cell>
          <cell r="F30501" t="str">
            <v>Sushma Ram</v>
          </cell>
          <cell r="G30501">
            <v>45947.658333333333</v>
          </cell>
          <cell r="H30501">
            <v>45969.705555555556</v>
          </cell>
        </row>
        <row r="30502">
          <cell r="A30502" t="str">
            <v>UCW-20939</v>
          </cell>
          <cell r="B30502" t="str">
            <v>Beauty - Image resize ticket - 17 Oct</v>
          </cell>
          <cell r="C30502" t="str">
            <v>CLOSED</v>
          </cell>
          <cell r="D30502" t="str">
            <v>Highest</v>
          </cell>
          <cell r="E30502" t="str">
            <v>netscribes</v>
          </cell>
          <cell r="F30502" t="str">
            <v>Shraddha Dighe</v>
          </cell>
          <cell r="G30502">
            <v>45947.561111111114</v>
          </cell>
          <cell r="H30502">
            <v>46003.977777777778</v>
          </cell>
        </row>
        <row r="30503">
          <cell r="A30503" t="str">
            <v>UCW-20933</v>
          </cell>
          <cell r="B30503" t="str">
            <v>Tata Cliq - New Listing Request</v>
          </cell>
          <cell r="C30503" t="str">
            <v>CLOSED</v>
          </cell>
          <cell r="D30503" t="str">
            <v>Medium</v>
          </cell>
          <cell r="E30503" t="str">
            <v>netscribes</v>
          </cell>
          <cell r="F30503" t="str">
            <v>Juilee Jadhav</v>
          </cell>
          <cell r="G30503">
            <v>45946.768055555556</v>
          </cell>
          <cell r="H30503">
            <v>45971.425000000003</v>
          </cell>
        </row>
        <row r="30504">
          <cell r="A30504" t="str">
            <v>UCW-20931</v>
          </cell>
          <cell r="B30504" t="str">
            <v>Asics New listing sheet</v>
          </cell>
          <cell r="C30504" t="str">
            <v>CLOSED</v>
          </cell>
          <cell r="D30504" t="str">
            <v>Medium</v>
          </cell>
          <cell r="E30504" t="str">
            <v>netscribes</v>
          </cell>
          <cell r="F30504" t="str">
            <v>Sushma Ram</v>
          </cell>
          <cell r="G30504">
            <v>45946.753472222219</v>
          </cell>
          <cell r="H30504">
            <v>45969.707638888889</v>
          </cell>
        </row>
        <row r="30505">
          <cell r="A30505" t="str">
            <v>UCW-20928</v>
          </cell>
          <cell r="B30505" t="str">
            <v>FREE AUTHORITY-New Catalog-15-OCT-2025- Slave Id -126520-GGN</v>
          </cell>
          <cell r="C30505" t="str">
            <v>CLOSED</v>
          </cell>
          <cell r="D30505" t="str">
            <v>Medium</v>
          </cell>
          <cell r="E30505" t="str">
            <v>netscribes</v>
          </cell>
          <cell r="F30505" t="str">
            <v>Juilee Jadhav</v>
          </cell>
          <cell r="G30505">
            <v>45946.739583333336</v>
          </cell>
          <cell r="H30505">
            <v>45971.425000000003</v>
          </cell>
        </row>
        <row r="30506">
          <cell r="A30506" t="str">
            <v>UCW-20927</v>
          </cell>
          <cell r="B30506" t="str">
            <v>Tatacliq Women Footwear Content template_USPA_15-10-25</v>
          </cell>
          <cell r="C30506" t="str">
            <v>CLOSED</v>
          </cell>
          <cell r="D30506" t="str">
            <v>Medium</v>
          </cell>
          <cell r="E30506" t="str">
            <v>netscribes</v>
          </cell>
          <cell r="F30506" t="str">
            <v>Sushma Ram</v>
          </cell>
          <cell r="G30506">
            <v>45946.737500000003</v>
          </cell>
          <cell r="H30506">
            <v>45969.707638888889</v>
          </cell>
        </row>
        <row r="30507">
          <cell r="A30507" t="str">
            <v>UCW-20926</v>
          </cell>
          <cell r="B30507" t="str">
            <v>New Style Upload- URGENT!</v>
          </cell>
          <cell r="C30507" t="str">
            <v>CLOSED</v>
          </cell>
          <cell r="D30507" t="str">
            <v>Medium</v>
          </cell>
          <cell r="E30507" t="str">
            <v>Chirag Dubal</v>
          </cell>
          <cell r="F30507" t="str">
            <v>Reagan D’souza</v>
          </cell>
          <cell r="G30507">
            <v>45946.734027777777</v>
          </cell>
          <cell r="H30507">
            <v>46003.977777777778</v>
          </cell>
        </row>
        <row r="30508">
          <cell r="A30508" t="str">
            <v>UCW-20925</v>
          </cell>
          <cell r="B30508" t="str">
            <v>VERO MODA GIRL -AW25 LOT - 2</v>
          </cell>
          <cell r="C30508" t="str">
            <v>CLOSED</v>
          </cell>
          <cell r="D30508" t="str">
            <v>Medium</v>
          </cell>
          <cell r="E30508" t="str">
            <v>netscribes</v>
          </cell>
          <cell r="F30508" t="str">
            <v>Sushma Ram</v>
          </cell>
          <cell r="G30508">
            <v>45946.73333333333</v>
          </cell>
          <cell r="H30508">
            <v>45971.424305555556</v>
          </cell>
        </row>
        <row r="30509">
          <cell r="A30509" t="str">
            <v>UCW-20924</v>
          </cell>
          <cell r="B30509" t="str">
            <v>New Balance S225 Footwear 126934  second lot</v>
          </cell>
          <cell r="C30509" t="str">
            <v>CLOSED</v>
          </cell>
          <cell r="D30509" t="str">
            <v>Medium</v>
          </cell>
          <cell r="E30509" t="str">
            <v>netscribes</v>
          </cell>
          <cell r="F30509" t="str">
            <v>Juilee Jadhav</v>
          </cell>
          <cell r="G30509">
            <v>45946.729166666664</v>
          </cell>
          <cell r="H30509">
            <v>45971.429861111108</v>
          </cell>
        </row>
        <row r="30510">
          <cell r="A30510" t="str">
            <v>UCW-20923</v>
          </cell>
          <cell r="B30510" t="str">
            <v>Puma New Backpack Listing Sheet 07-10-2025</v>
          </cell>
          <cell r="C30510" t="str">
            <v>CLOSED</v>
          </cell>
          <cell r="D30510" t="str">
            <v>Medium</v>
          </cell>
          <cell r="E30510" t="str">
            <v>netscribes</v>
          </cell>
          <cell r="F30510" t="str">
            <v>Sushma Ram</v>
          </cell>
          <cell r="G30510">
            <v>45946.71597222222</v>
          </cell>
          <cell r="H30510">
            <v>45971.429861111108</v>
          </cell>
        </row>
        <row r="30511">
          <cell r="A30511" t="str">
            <v>UCW-20917</v>
          </cell>
          <cell r="B30511" t="str">
            <v>Spykar - Tatacliq - Underjeans by Spykar - New Catalogue - 15th Oct</v>
          </cell>
          <cell r="C30511" t="str">
            <v>CLOSED</v>
          </cell>
          <cell r="D30511" t="str">
            <v>Medium</v>
          </cell>
          <cell r="E30511" t="str">
            <v>netscribes</v>
          </cell>
          <cell r="F30511" t="str">
            <v>Juilee Jadhav</v>
          </cell>
          <cell r="G30511">
            <v>45946.694444444445</v>
          </cell>
          <cell r="H30511">
            <v>45971.429861111108</v>
          </cell>
        </row>
        <row r="30512">
          <cell r="A30512" t="str">
            <v>UCW-20914</v>
          </cell>
          <cell r="B30512" t="str">
            <v xml:space="preserve">New catalog Men's Apparel - 15-10 </v>
          </cell>
          <cell r="C30512" t="str">
            <v>CLOSED</v>
          </cell>
          <cell r="D30512" t="str">
            <v>Medium</v>
          </cell>
          <cell r="E30512" t="str">
            <v>netscribes</v>
          </cell>
          <cell r="F30512" t="str">
            <v>Juilee Jadhav</v>
          </cell>
          <cell r="G30512">
            <v>45946.665972222225</v>
          </cell>
          <cell r="H30512">
            <v>45971.429861111108</v>
          </cell>
        </row>
        <row r="30513">
          <cell r="A30513" t="str">
            <v>UCW-20912</v>
          </cell>
          <cell r="B30513" t="str">
            <v>CLONE - Reebok Shoes Catalog (Seller ID: 127989)</v>
          </cell>
          <cell r="C30513" t="str">
            <v>CLOSED</v>
          </cell>
          <cell r="D30513" t="str">
            <v>Medium</v>
          </cell>
          <cell r="E30513" t="str">
            <v>netscribes</v>
          </cell>
          <cell r="F30513" t="str">
            <v>Sushma Ram</v>
          </cell>
          <cell r="G30513">
            <v>45946.643750000003</v>
          </cell>
          <cell r="H30513">
            <v>45971.429166666669</v>
          </cell>
        </row>
        <row r="30514">
          <cell r="A30514" t="str">
            <v>UCW-20910</v>
          </cell>
          <cell r="B30514" t="str">
            <v>AOL-TCR 15th Oct'25</v>
          </cell>
          <cell r="C30514" t="str">
            <v>CLOSED</v>
          </cell>
          <cell r="D30514" t="str">
            <v>Medium</v>
          </cell>
          <cell r="E30514" t="str">
            <v>netscribes</v>
          </cell>
          <cell r="F30514" t="str">
            <v>Juilee Jadhav</v>
          </cell>
          <cell r="G30514">
            <v>45946.607638888891</v>
          </cell>
          <cell r="H30514">
            <v>45971.426388888889</v>
          </cell>
        </row>
        <row r="30515">
          <cell r="A30515" t="str">
            <v>UCW-20909</v>
          </cell>
          <cell r="B30515" t="str">
            <v>ALDO FW25 Accessories Catalog Submission (TC) - 15.10.2025</v>
          </cell>
          <cell r="C30515" t="str">
            <v>CLOSED</v>
          </cell>
          <cell r="D30515" t="str">
            <v>Medium</v>
          </cell>
          <cell r="E30515" t="str">
            <v>netscribes</v>
          </cell>
          <cell r="F30515" t="str">
            <v>Sushma Ram</v>
          </cell>
          <cell r="G30515">
            <v>45946.606249999997</v>
          </cell>
          <cell r="H30515">
            <v>45969.703472222223</v>
          </cell>
        </row>
        <row r="30516">
          <cell r="A30516" t="str">
            <v>UCW-20903</v>
          </cell>
          <cell r="B30516" t="str">
            <v>Urgent-New Balance Image Corretion</v>
          </cell>
          <cell r="C30516" t="str">
            <v>CLOSED</v>
          </cell>
          <cell r="D30516" t="str">
            <v>Medium</v>
          </cell>
          <cell r="E30516" t="str">
            <v>netscribes</v>
          </cell>
          <cell r="F30516" t="str">
            <v>Juilee Jadhav</v>
          </cell>
          <cell r="G30516">
            <v>45946.55972222222</v>
          </cell>
          <cell r="H30516">
            <v>45969.495138888888</v>
          </cell>
        </row>
        <row r="30517">
          <cell r="A30517" t="str">
            <v>UCW-20902</v>
          </cell>
          <cell r="B30517" t="str">
            <v>CK Omni-37 Lot</v>
          </cell>
          <cell r="C30517" t="str">
            <v>CLOSED</v>
          </cell>
          <cell r="D30517" t="str">
            <v>Medium</v>
          </cell>
          <cell r="E30517" t="str">
            <v>Jaibharathi Jagannathan</v>
          </cell>
          <cell r="F30517" t="str">
            <v>Asmi Kumar</v>
          </cell>
          <cell r="G30517">
            <v>45946.552083333336</v>
          </cell>
          <cell r="H30517">
            <v>45971.426388888889</v>
          </cell>
        </row>
        <row r="30518">
          <cell r="A30518" t="str">
            <v>UCW-20899</v>
          </cell>
          <cell r="B30518" t="str">
            <v>Spykar - Tatacliq - Underjeans by Spykar - New Catalogue - 7th Oct</v>
          </cell>
          <cell r="C30518" t="str">
            <v>CLOSED</v>
          </cell>
          <cell r="D30518" t="str">
            <v>Medium</v>
          </cell>
          <cell r="E30518" t="str">
            <v>netscribes</v>
          </cell>
          <cell r="F30518" t="str">
            <v>Sushma Ram</v>
          </cell>
          <cell r="G30518">
            <v>45946.493750000001</v>
          </cell>
          <cell r="H30518">
            <v>45969.70416666667</v>
          </cell>
        </row>
        <row r="30519">
          <cell r="A30519" t="str">
            <v>UCW-20897</v>
          </cell>
          <cell r="B30519" t="str">
            <v>Styles Migration to Tata Cliq ABFRL Account - 25-09-2025</v>
          </cell>
          <cell r="C30519" t="str">
            <v>CLOSED</v>
          </cell>
          <cell r="D30519" t="str">
            <v>Medium</v>
          </cell>
          <cell r="E30519" t="str">
            <v>netscribes</v>
          </cell>
          <cell r="F30519" t="str">
            <v>netscribes</v>
          </cell>
          <cell r="G30519">
            <v>45946.489583333336</v>
          </cell>
          <cell r="H30519">
            <v>45980.661805555559</v>
          </cell>
        </row>
        <row r="30520">
          <cell r="A30520" t="str">
            <v>UCW-20895</v>
          </cell>
          <cell r="B30520" t="str">
            <v>BEauty - GWP- 125928 - Jo Malone London - 2skus - 16th OCt</v>
          </cell>
          <cell r="C30520" t="str">
            <v>CLOSED</v>
          </cell>
          <cell r="D30520" t="str">
            <v>Medium</v>
          </cell>
          <cell r="E30520" t="str">
            <v>netscribes</v>
          </cell>
          <cell r="F30520" t="str">
            <v>Simi Raichel Zachariah</v>
          </cell>
          <cell r="G30520">
            <v>45946.470833333333</v>
          </cell>
          <cell r="H30520">
            <v>45947.815972222219</v>
          </cell>
        </row>
        <row r="30521">
          <cell r="A30521" t="str">
            <v>UCW-20894</v>
          </cell>
          <cell r="B30521" t="str">
            <v>BEauty - E2E - 125928 - CK - 4 skus - 16th OCt</v>
          </cell>
          <cell r="C30521" t="str">
            <v>CLOSED</v>
          </cell>
          <cell r="D30521" t="str">
            <v>Medium</v>
          </cell>
          <cell r="E30521" t="str">
            <v>netscribes</v>
          </cell>
          <cell r="F30521" t="str">
            <v>Simi Raichel Zachariah</v>
          </cell>
          <cell r="G30521">
            <v>45946.467361111114</v>
          </cell>
          <cell r="H30521">
            <v>45953.466666666667</v>
          </cell>
        </row>
        <row r="30522">
          <cell r="A30522" t="str">
            <v>UCW-20892</v>
          </cell>
          <cell r="B30522" t="str">
            <v>BEauty - E2E - 126239 - Lamoir - 6skus - 16th OCt</v>
          </cell>
          <cell r="C30522" t="str">
            <v>CLOSED</v>
          </cell>
          <cell r="D30522" t="str">
            <v>Medium</v>
          </cell>
          <cell r="E30522" t="str">
            <v>netscribes</v>
          </cell>
          <cell r="F30522" t="str">
            <v>Simi Raichel Zachariah</v>
          </cell>
          <cell r="G30522">
            <v>45946.457638888889</v>
          </cell>
          <cell r="H30522">
            <v>45952.644444444442</v>
          </cell>
        </row>
        <row r="30523">
          <cell r="A30523" t="str">
            <v>UCW-20885</v>
          </cell>
          <cell r="B30523" t="str">
            <v>Tabard new Men's listing</v>
          </cell>
          <cell r="C30523" t="str">
            <v>CLOSED</v>
          </cell>
          <cell r="D30523" t="str">
            <v>Medium</v>
          </cell>
          <cell r="E30523" t="str">
            <v>netscribes</v>
          </cell>
          <cell r="F30523" t="str">
            <v>Juilee Jadhav</v>
          </cell>
          <cell r="G30523">
            <v>45945.789583333331</v>
          </cell>
          <cell r="H30523">
            <v>45973.699305555558</v>
          </cell>
        </row>
        <row r="30524">
          <cell r="A30524" t="str">
            <v>UCW-20884</v>
          </cell>
          <cell r="B30524" t="str">
            <v>Zavya &lt;&gt; new Product Catalogue</v>
          </cell>
          <cell r="C30524" t="str">
            <v>CLOSED</v>
          </cell>
          <cell r="D30524" t="str">
            <v>Highest</v>
          </cell>
          <cell r="E30524" t="str">
            <v>netscribes</v>
          </cell>
          <cell r="F30524" t="str">
            <v>Sushma Ram</v>
          </cell>
          <cell r="G30524">
            <v>45945.788194444445</v>
          </cell>
          <cell r="H30524">
            <v>45973.698611111111</v>
          </cell>
        </row>
        <row r="30525">
          <cell r="A30525" t="str">
            <v>UCW-20880</v>
          </cell>
          <cell r="B30525" t="str">
            <v xml:space="preserve">Need to update color and images_14th Oct </v>
          </cell>
          <cell r="C30525" t="str">
            <v>CLOSED</v>
          </cell>
          <cell r="D30525" t="str">
            <v>Medium</v>
          </cell>
          <cell r="E30525" t="str">
            <v>netscribes</v>
          </cell>
          <cell r="F30525" t="str">
            <v>Sushma Ram</v>
          </cell>
          <cell r="G30525">
            <v>45945.772222222222</v>
          </cell>
          <cell r="H30525">
            <v>45973.787499999999</v>
          </cell>
        </row>
        <row r="30526">
          <cell r="A30526" t="str">
            <v>UCW-20877</v>
          </cell>
          <cell r="B30526" t="str">
            <v>Women's Innerwear, Activewear &amp; Nightwear – “Clovia” – 14 Oct, 2025 - Tatacliq Catalog</v>
          </cell>
          <cell r="C30526" t="str">
            <v>CLOSED</v>
          </cell>
          <cell r="D30526" t="str">
            <v>Medium</v>
          </cell>
          <cell r="E30526" t="str">
            <v>netscribes</v>
          </cell>
          <cell r="F30526" t="str">
            <v>Sushma Ram</v>
          </cell>
          <cell r="G30526">
            <v>45945.759027777778</v>
          </cell>
          <cell r="H30526">
            <v>45973.698611111111</v>
          </cell>
        </row>
        <row r="30527">
          <cell r="A30527" t="str">
            <v>UCW-20875</v>
          </cell>
          <cell r="B30527" t="str">
            <v>Urgent: Changes Required for Live Listings _KISNA (Seller Code: 128999-MUMBAI)</v>
          </cell>
          <cell r="C30527" t="str">
            <v>CLOSED</v>
          </cell>
          <cell r="D30527" t="str">
            <v>Medium</v>
          </cell>
          <cell r="E30527" t="str">
            <v>netscribes</v>
          </cell>
          <cell r="F30527" t="str">
            <v>Sushma Ram</v>
          </cell>
          <cell r="G30527">
            <v>45945.753472222219</v>
          </cell>
          <cell r="H30527">
            <v>46003.977083333331</v>
          </cell>
        </row>
        <row r="30528">
          <cell r="A30528" t="str">
            <v>UCW-20870</v>
          </cell>
          <cell r="B30528" t="str">
            <v>Converse | Seller Code: 129318 | TQ Luxe - FTWR (Women) Catalog</v>
          </cell>
          <cell r="C30528" t="str">
            <v>CLOSED</v>
          </cell>
          <cell r="D30528" t="str">
            <v>Medium</v>
          </cell>
          <cell r="E30528" t="str">
            <v>Jaibharathi Jagannathan</v>
          </cell>
          <cell r="F30528" t="str">
            <v>Asmi Kumar</v>
          </cell>
          <cell r="G30528">
            <v>45945.724305555559</v>
          </cell>
          <cell r="H30528">
            <v>46003.976388888892</v>
          </cell>
        </row>
        <row r="30529">
          <cell r="A30529" t="str">
            <v>UCW-20867</v>
          </cell>
          <cell r="B30529" t="str">
            <v>Zivame: New listing Batch-14</v>
          </cell>
          <cell r="C30529" t="str">
            <v>CLOSED</v>
          </cell>
          <cell r="D30529" t="str">
            <v>Medium</v>
          </cell>
          <cell r="E30529" t="str">
            <v>netscribes</v>
          </cell>
          <cell r="F30529" t="str">
            <v>Sushma Ram</v>
          </cell>
          <cell r="G30529">
            <v>45945.71875</v>
          </cell>
          <cell r="H30529">
            <v>45973.697916666664</v>
          </cell>
        </row>
        <row r="30530">
          <cell r="A30530" t="str">
            <v>UCW-20862</v>
          </cell>
          <cell r="B30530" t="str">
            <v>Catalogue Sheet_TatacliQ x FS (PLAIDS AW 25- 20 SKU)</v>
          </cell>
          <cell r="C30530" t="str">
            <v>CLOSED</v>
          </cell>
          <cell r="D30530" t="str">
            <v>Medium</v>
          </cell>
          <cell r="E30530" t="str">
            <v>netscribes</v>
          </cell>
          <cell r="F30530" t="str">
            <v>Juilee Jadhav</v>
          </cell>
          <cell r="G30530">
            <v>45945.711805555555</v>
          </cell>
          <cell r="H30530">
            <v>45973.697916666664</v>
          </cell>
        </row>
        <row r="30531">
          <cell r="A30531" t="str">
            <v>UCW-20861</v>
          </cell>
          <cell r="B30531" t="str">
            <v>BEauty - E2E - 127939 - Franck Olivier &amp; Police - 2 skus - 15th Oct</v>
          </cell>
          <cell r="C30531" t="str">
            <v>CLOSED</v>
          </cell>
          <cell r="D30531" t="str">
            <v>Medium</v>
          </cell>
          <cell r="E30531" t="str">
            <v>netscribes</v>
          </cell>
          <cell r="F30531" t="str">
            <v>Simi Raichel Zachariah</v>
          </cell>
          <cell r="G30531">
            <v>45945.711805555555</v>
          </cell>
          <cell r="H30531">
            <v>45947.506249999999</v>
          </cell>
        </row>
        <row r="30532">
          <cell r="A30532" t="str">
            <v>UCW-20860</v>
          </cell>
          <cell r="B30532" t="str">
            <v>BEauty - E2E-125928 - MAC - 2skus - 15th Oct</v>
          </cell>
          <cell r="C30532" t="str">
            <v>CLOSED</v>
          </cell>
          <cell r="D30532" t="str">
            <v>Highest</v>
          </cell>
          <cell r="E30532" t="str">
            <v>netscribes</v>
          </cell>
          <cell r="F30532" t="str">
            <v>Simi Raichel Zachariah</v>
          </cell>
          <cell r="G30532">
            <v>45945.706250000003</v>
          </cell>
          <cell r="H30532">
            <v>45947.496527777781</v>
          </cell>
        </row>
        <row r="30533">
          <cell r="A30533" t="str">
            <v>UCW-20853</v>
          </cell>
          <cell r="B30533" t="str">
            <v>Tatacliq Women Western Wear Template | 14th Oct'2025</v>
          </cell>
          <cell r="C30533" t="str">
            <v>CLOSED</v>
          </cell>
          <cell r="D30533" t="str">
            <v>Medium</v>
          </cell>
          <cell r="E30533" t="str">
            <v>netscribes</v>
          </cell>
          <cell r="F30533" t="str">
            <v>Juilee Jadhav</v>
          </cell>
          <cell r="G30533">
            <v>45945.679861111108</v>
          </cell>
          <cell r="H30533">
            <v>45973.697916666664</v>
          </cell>
        </row>
        <row r="30534">
          <cell r="A30534" t="str">
            <v>UCW-20848</v>
          </cell>
          <cell r="B30534" t="str">
            <v>Tatacliq Kids Apparels Template | 14th Oct'2025</v>
          </cell>
          <cell r="C30534" t="str">
            <v>CLOSED</v>
          </cell>
          <cell r="D30534" t="str">
            <v>Medium</v>
          </cell>
          <cell r="E30534" t="str">
            <v>netscribes</v>
          </cell>
          <cell r="F30534" t="str">
            <v>Juilee Jadhav</v>
          </cell>
          <cell r="G30534">
            <v>45945.670138888891</v>
          </cell>
          <cell r="H30534">
            <v>45992.774305555555</v>
          </cell>
        </row>
        <row r="30535">
          <cell r="A30535" t="str">
            <v>UCW-20846</v>
          </cell>
          <cell r="B30535" t="str">
            <v>Tatacliq Men's Apparels Templates | 14th Oct'2025</v>
          </cell>
          <cell r="C30535" t="str">
            <v>CLOSED</v>
          </cell>
          <cell r="D30535" t="str">
            <v>Medium</v>
          </cell>
          <cell r="E30535" t="str">
            <v>netscribes</v>
          </cell>
          <cell r="F30535" t="str">
            <v>Juilee Jadhav</v>
          </cell>
          <cell r="G30535">
            <v>45945.661111111112</v>
          </cell>
          <cell r="H30535">
            <v>45973.697222222225</v>
          </cell>
        </row>
        <row r="30536">
          <cell r="A30536" t="str">
            <v>UCW-20844</v>
          </cell>
          <cell r="B30536" t="str">
            <v>New Style Men's wear- Tatacliq</v>
          </cell>
          <cell r="C30536" t="str">
            <v>CLOSED</v>
          </cell>
          <cell r="D30536" t="str">
            <v>Medium</v>
          </cell>
          <cell r="E30536" t="str">
            <v>netscribes</v>
          </cell>
          <cell r="F30536" t="str">
            <v>Sushma Ram</v>
          </cell>
          <cell r="G30536">
            <v>45945.65</v>
          </cell>
          <cell r="H30536">
            <v>45973.697222222225</v>
          </cell>
        </row>
        <row r="30537">
          <cell r="A30537" t="str">
            <v>UCW-20841</v>
          </cell>
          <cell r="B30537" t="str">
            <v>M &amp; S Catalogue Template only for QC</v>
          </cell>
          <cell r="C30537" t="str">
            <v>CLOSED Due to Inactive/Insufficient Information</v>
          </cell>
          <cell r="D30537" t="str">
            <v>Medium</v>
          </cell>
          <cell r="E30537" t="str">
            <v>netscribes</v>
          </cell>
          <cell r="F30537" t="str">
            <v>Juilee Jadhav</v>
          </cell>
          <cell r="G30537">
            <v>45945.63958333333</v>
          </cell>
          <cell r="H30537">
            <v>45969.655555555553</v>
          </cell>
        </row>
        <row r="30538">
          <cell r="A30538" t="str">
            <v>UCW-20840</v>
          </cell>
          <cell r="B30538" t="str">
            <v>Image Replacement</v>
          </cell>
          <cell r="C30538" t="str">
            <v>CLOSED</v>
          </cell>
          <cell r="D30538" t="str">
            <v>Medium</v>
          </cell>
          <cell r="E30538" t="str">
            <v>netscribes</v>
          </cell>
          <cell r="F30538" t="str">
            <v>Sushma Ram</v>
          </cell>
          <cell r="G30538">
            <v>45945.631249999999</v>
          </cell>
          <cell r="H30538">
            <v>46003.975694444445</v>
          </cell>
        </row>
        <row r="30539">
          <cell r="A30539" t="str">
            <v>UCW-20839</v>
          </cell>
          <cell r="B30539" t="str">
            <v>Image Replacement</v>
          </cell>
          <cell r="C30539" t="str">
            <v>CLOSED</v>
          </cell>
          <cell r="D30539" t="str">
            <v>Medium</v>
          </cell>
          <cell r="E30539" t="str">
            <v>netscribes</v>
          </cell>
          <cell r="F30539" t="str">
            <v>Sushma Ram</v>
          </cell>
          <cell r="G30539">
            <v>45945.627083333333</v>
          </cell>
          <cell r="H30539">
            <v>46003.976388888892</v>
          </cell>
        </row>
        <row r="30540">
          <cell r="A30540" t="str">
            <v>UCW-20838</v>
          </cell>
          <cell r="B30540" t="str">
            <v>Ritu Kumar Home  - 13/09 – Home</v>
          </cell>
          <cell r="C30540" t="str">
            <v>CLOSED</v>
          </cell>
          <cell r="D30540" t="str">
            <v>Medium</v>
          </cell>
          <cell r="E30540" t="str">
            <v>Jaibharathi Jagannathan</v>
          </cell>
          <cell r="F30540" t="str">
            <v>Lishita Kotian</v>
          </cell>
          <cell r="G30540">
            <v>45945.625694444447</v>
          </cell>
          <cell r="H30540">
            <v>45969.654166666667</v>
          </cell>
        </row>
        <row r="30541">
          <cell r="A30541" t="str">
            <v>UCW-20836</v>
          </cell>
          <cell r="B30541" t="str">
            <v>CLONE -Hoversoul Listing - CS. Enterprises 23 Sept 2025</v>
          </cell>
          <cell r="C30541" t="str">
            <v>CLOSED</v>
          </cell>
          <cell r="D30541" t="str">
            <v>Medium</v>
          </cell>
          <cell r="E30541" t="str">
            <v>netscribes</v>
          </cell>
          <cell r="F30541" t="str">
            <v>Sushma Ram</v>
          </cell>
          <cell r="G30541">
            <v>45945.612500000003</v>
          </cell>
          <cell r="H30541">
            <v>45973.695833333331</v>
          </cell>
        </row>
        <row r="30542">
          <cell r="A30542" t="str">
            <v>UCW-20834</v>
          </cell>
          <cell r="B30542" t="str">
            <v xml:space="preserve">New Balance S225 Footwear 126934 </v>
          </cell>
          <cell r="C30542" t="str">
            <v>CLOSED</v>
          </cell>
          <cell r="D30542" t="str">
            <v>Medium</v>
          </cell>
          <cell r="E30542" t="str">
            <v>netscribes</v>
          </cell>
          <cell r="F30542" t="str">
            <v>Juilee Jadhav</v>
          </cell>
          <cell r="G30542">
            <v>45945.600694444445</v>
          </cell>
          <cell r="H30542">
            <v>45973.695138888892</v>
          </cell>
        </row>
        <row r="30543">
          <cell r="A30543" t="str">
            <v>UCW-20831</v>
          </cell>
          <cell r="B30543" t="str">
            <v>Tatacliq Silver Catalogue - 28 Skus</v>
          </cell>
          <cell r="C30543" t="str">
            <v>CLOSED Due to Inactive/Insufficient Information</v>
          </cell>
          <cell r="D30543" t="str">
            <v>Medium</v>
          </cell>
          <cell r="E30543" t="str">
            <v>netscribes</v>
          </cell>
          <cell r="F30543" t="str">
            <v>Juilee Jadhav</v>
          </cell>
          <cell r="G30543">
            <v>45945.576388888891</v>
          </cell>
          <cell r="H30543">
            <v>45981.401388888888</v>
          </cell>
        </row>
        <row r="30544">
          <cell r="A30544" t="str">
            <v>UCW-20828</v>
          </cell>
          <cell r="B30544" t="str">
            <v>Tatacliq Women Ethnic Wear Template | 27th Aug'2025</v>
          </cell>
          <cell r="C30544" t="str">
            <v>CLOSED</v>
          </cell>
          <cell r="D30544" t="str">
            <v>Medium</v>
          </cell>
          <cell r="E30544" t="str">
            <v>Chirag Dubal</v>
          </cell>
          <cell r="F30544" t="str">
            <v>netscribes</v>
          </cell>
          <cell r="G30544">
            <v>45945.563194444447</v>
          </cell>
          <cell r="H30544">
            <v>45969.65</v>
          </cell>
        </row>
        <row r="30545">
          <cell r="A30545" t="str">
            <v>UCW-20826</v>
          </cell>
          <cell r="B30545" t="str">
            <v>Tatacliq Women Ethnic Wear Template | 12th Sep'2025</v>
          </cell>
          <cell r="C30545" t="str">
            <v>CLOSED</v>
          </cell>
          <cell r="D30545" t="str">
            <v>Medium</v>
          </cell>
          <cell r="E30545" t="str">
            <v>Chirag Dubal</v>
          </cell>
          <cell r="F30545" t="str">
            <v>netscribes</v>
          </cell>
          <cell r="G30545">
            <v>45945.560416666667</v>
          </cell>
          <cell r="H30545">
            <v>45969.649305555555</v>
          </cell>
        </row>
        <row r="30546">
          <cell r="A30546" t="str">
            <v>UCW-20825</v>
          </cell>
          <cell r="B30546" t="str">
            <v>Tatacliq Men's Apparels Templates | 12th Sep'2025</v>
          </cell>
          <cell r="C30546" t="str">
            <v>CLOSED</v>
          </cell>
          <cell r="D30546" t="str">
            <v>Medium</v>
          </cell>
          <cell r="E30546" t="str">
            <v>Chirag Dubal</v>
          </cell>
          <cell r="F30546" t="str">
            <v>netscribes</v>
          </cell>
          <cell r="G30546">
            <v>45945.557638888888</v>
          </cell>
          <cell r="H30546">
            <v>45969.647916666669</v>
          </cell>
        </row>
        <row r="30547">
          <cell r="A30547" t="str">
            <v>UCW-20820</v>
          </cell>
          <cell r="B30547" t="str">
            <v>Beauty - image resize- multiplebrand - 97 skus</v>
          </cell>
          <cell r="C30547" t="str">
            <v>CLOSED</v>
          </cell>
          <cell r="D30547" t="str">
            <v>Medium</v>
          </cell>
          <cell r="E30547" t="str">
            <v>netscribes</v>
          </cell>
          <cell r="F30547" t="str">
            <v>Simi Raichel Zachariah</v>
          </cell>
          <cell r="G30547">
            <v>45945.52847222222</v>
          </cell>
          <cell r="H30547">
            <v>46003.975694444445</v>
          </cell>
        </row>
        <row r="30548">
          <cell r="A30548" t="str">
            <v>UCW-20819</v>
          </cell>
          <cell r="B30548" t="str">
            <v>VERO MODA -AW25 LOT - 7</v>
          </cell>
          <cell r="C30548" t="str">
            <v>CLOSED</v>
          </cell>
          <cell r="D30548" t="str">
            <v>Medium</v>
          </cell>
          <cell r="E30548" t="str">
            <v>netscribes</v>
          </cell>
          <cell r="F30548" t="str">
            <v>Juilee Jadhav</v>
          </cell>
          <cell r="G30548">
            <v>45945.525694444441</v>
          </cell>
          <cell r="H30548">
            <v>45973.694444444445</v>
          </cell>
        </row>
        <row r="30549">
          <cell r="A30549" t="str">
            <v>UCW-20818</v>
          </cell>
          <cell r="B30549" t="str">
            <v>BEauty - E2E - 125928 - kama ayurveda - 15th Oct 2025</v>
          </cell>
          <cell r="C30549" t="str">
            <v>CLOSED</v>
          </cell>
          <cell r="D30549" t="str">
            <v>Medium</v>
          </cell>
          <cell r="E30549" t="str">
            <v>netscribes</v>
          </cell>
          <cell r="F30549" t="str">
            <v>Simi Raichel Zachariah</v>
          </cell>
          <cell r="G30549">
            <v>45945.520833333336</v>
          </cell>
          <cell r="H30549">
            <v>45947.675000000003</v>
          </cell>
        </row>
        <row r="30550">
          <cell r="A30550" t="str">
            <v>UCW-20814</v>
          </cell>
          <cell r="B30550" t="str">
            <v>BEauty - E2E - 100001 - Studiowest - 25 skus1 - 15th Oct</v>
          </cell>
          <cell r="C30550" t="str">
            <v>CLOSED</v>
          </cell>
          <cell r="D30550" t="str">
            <v>Medium</v>
          </cell>
          <cell r="E30550" t="str">
            <v>netscribes</v>
          </cell>
          <cell r="F30550" t="str">
            <v>Simi Raichel Zachariah</v>
          </cell>
          <cell r="G30550">
            <v>45945.45</v>
          </cell>
          <cell r="H30550">
            <v>45988.535416666666</v>
          </cell>
        </row>
        <row r="30551">
          <cell r="A30551" t="str">
            <v>UCW-20809</v>
          </cell>
          <cell r="B30551" t="str">
            <v>BEauty - E2E - 100001 - Studiowest - 25 skus - 15th Oct</v>
          </cell>
          <cell r="C30551" t="str">
            <v>CLOSED Due to Inactive/Insufficient Information</v>
          </cell>
          <cell r="D30551" t="str">
            <v>Medium</v>
          </cell>
          <cell r="E30551" t="str">
            <v>netscribes</v>
          </cell>
          <cell r="F30551" t="str">
            <v>Simi Raichel Zachariah</v>
          </cell>
          <cell r="G30551">
            <v>45945.43472222222</v>
          </cell>
          <cell r="H30551">
            <v>45954.439583333333</v>
          </cell>
        </row>
        <row r="30552">
          <cell r="A30552" t="str">
            <v>UCW-20796</v>
          </cell>
          <cell r="B30552" t="str">
            <v>Puma New Add Listings 13-10-2025</v>
          </cell>
          <cell r="C30552" t="str">
            <v>CLOSED</v>
          </cell>
          <cell r="D30552" t="str">
            <v>Medium</v>
          </cell>
          <cell r="E30552" t="str">
            <v>netscribes</v>
          </cell>
          <cell r="F30552" t="str">
            <v>Juilee Jadhav</v>
          </cell>
          <cell r="G30552">
            <v>45944.800000000003</v>
          </cell>
          <cell r="H30552">
            <v>45973.694444444445</v>
          </cell>
        </row>
        <row r="30553">
          <cell r="A30553" t="str">
            <v>UCW-20791</v>
          </cell>
          <cell r="B30553" t="str">
            <v>Femmella//55 New Style Sheet : Seller code - 129273</v>
          </cell>
          <cell r="C30553" t="str">
            <v>CLOSED</v>
          </cell>
          <cell r="D30553" t="str">
            <v>Medium</v>
          </cell>
          <cell r="E30553" t="str">
            <v>netscribes</v>
          </cell>
          <cell r="F30553" t="str">
            <v>Juilee Jadhav</v>
          </cell>
          <cell r="G30553">
            <v>45944.792361111111</v>
          </cell>
          <cell r="H30553">
            <v>45973.693749999999</v>
          </cell>
        </row>
        <row r="30554">
          <cell r="A30554" t="str">
            <v>UCW-20790</v>
          </cell>
          <cell r="B30554" t="str">
            <v>TH MP-Lot 60</v>
          </cell>
          <cell r="C30554" t="str">
            <v>CLOSED</v>
          </cell>
          <cell r="D30554" t="str">
            <v>Medium</v>
          </cell>
          <cell r="E30554" t="str">
            <v>Jaibharathi Jagannathan</v>
          </cell>
          <cell r="F30554" t="str">
            <v>Asmi Kumar</v>
          </cell>
          <cell r="G30554">
            <v>45944.786805555559</v>
          </cell>
          <cell r="H30554">
            <v>45973.693749999999</v>
          </cell>
        </row>
        <row r="30555">
          <cell r="A30555" t="str">
            <v>UCW-20789</v>
          </cell>
          <cell r="B30555" t="str">
            <v>Beauty - 125928 - E2E - Issey Miyake - 14th Oct</v>
          </cell>
          <cell r="C30555" t="str">
            <v>CLOSED</v>
          </cell>
          <cell r="D30555" t="str">
            <v>Medium</v>
          </cell>
          <cell r="E30555" t="str">
            <v>netscribes</v>
          </cell>
          <cell r="F30555" t="str">
            <v>Simi Raichel Zachariah</v>
          </cell>
          <cell r="G30555">
            <v>45944.782638888886</v>
          </cell>
          <cell r="H30555">
            <v>45952.693749999999</v>
          </cell>
        </row>
        <row r="30556">
          <cell r="A30556" t="str">
            <v>UCW-20788</v>
          </cell>
          <cell r="B30556" t="str">
            <v xml:space="preserve">Need to update Re-shoot images 13th_Oct </v>
          </cell>
          <cell r="C30556" t="str">
            <v>CLOSED</v>
          </cell>
          <cell r="D30556" t="str">
            <v>Medium</v>
          </cell>
          <cell r="E30556" t="str">
            <v>netscribes</v>
          </cell>
          <cell r="F30556" t="str">
            <v>Juilee Jadhav</v>
          </cell>
          <cell r="G30556">
            <v>45944.78125</v>
          </cell>
          <cell r="H30556">
            <v>45973.804861111108</v>
          </cell>
        </row>
        <row r="30557">
          <cell r="A30557" t="str">
            <v>UCW-20787</v>
          </cell>
          <cell r="B30557" t="str">
            <v>TH Omni-63 Lot</v>
          </cell>
          <cell r="C30557" t="str">
            <v>CLOSED</v>
          </cell>
          <cell r="D30557" t="str">
            <v>Medium</v>
          </cell>
          <cell r="E30557" t="str">
            <v>Jaibharathi Jagannathan</v>
          </cell>
          <cell r="F30557" t="str">
            <v>Asmi Kumar</v>
          </cell>
          <cell r="G30557">
            <v>45944.780555555553</v>
          </cell>
          <cell r="H30557">
            <v>45973.693749999999</v>
          </cell>
        </row>
        <row r="30558">
          <cell r="A30558" t="str">
            <v>UCW-20786</v>
          </cell>
          <cell r="B30558" t="str">
            <v>Tatacliq Men and Kids Content template_13-10-25</v>
          </cell>
          <cell r="C30558" t="str">
            <v>CLOSED</v>
          </cell>
          <cell r="D30558" t="str">
            <v>Medium</v>
          </cell>
          <cell r="E30558" t="str">
            <v>netscribes</v>
          </cell>
          <cell r="F30558" t="str">
            <v>Juilee Jadhav</v>
          </cell>
          <cell r="G30558">
            <v>45944.774305555555</v>
          </cell>
          <cell r="H30558">
            <v>45973.693055555559</v>
          </cell>
        </row>
        <row r="30559">
          <cell r="A30559" t="str">
            <v>UCW-20783</v>
          </cell>
          <cell r="B30559" t="str">
            <v xml:space="preserve">Tatacliq Lifestyle Catalogue Template-Lot -130_13.10.2025 </v>
          </cell>
          <cell r="C30559" t="str">
            <v>CLOSED</v>
          </cell>
          <cell r="D30559" t="str">
            <v>Medium</v>
          </cell>
          <cell r="E30559" t="str">
            <v>netscribes</v>
          </cell>
          <cell r="F30559" t="str">
            <v>Sushma Ram</v>
          </cell>
          <cell r="G30559">
            <v>45944.760416666664</v>
          </cell>
          <cell r="H30559">
            <v>45973.693055555559</v>
          </cell>
        </row>
        <row r="30560">
          <cell r="A30560" t="str">
            <v>UCW-20781</v>
          </cell>
          <cell r="B30560" t="str">
            <v>MENS SWEET DREAMS 13-10-2025</v>
          </cell>
          <cell r="C30560" t="str">
            <v>CLOSED</v>
          </cell>
          <cell r="D30560" t="str">
            <v>Medium</v>
          </cell>
          <cell r="E30560" t="str">
            <v>netscribes</v>
          </cell>
          <cell r="F30560" t="str">
            <v>Sushma Ram</v>
          </cell>
          <cell r="G30560">
            <v>45944.751388888886</v>
          </cell>
          <cell r="H30560">
            <v>45973.693055555559</v>
          </cell>
        </row>
        <row r="30561">
          <cell r="A30561" t="str">
            <v>UCW-20778</v>
          </cell>
          <cell r="B30561" t="str">
            <v>Beauty - 125928 - E2E - Kama Ayurveda - 6 SKUS - 14 Oct</v>
          </cell>
          <cell r="C30561" t="str">
            <v>CLOSED</v>
          </cell>
          <cell r="D30561" t="str">
            <v>Medium</v>
          </cell>
          <cell r="E30561" t="str">
            <v>netscribes</v>
          </cell>
          <cell r="F30561" t="str">
            <v>Shraddha Dighe</v>
          </cell>
          <cell r="G30561">
            <v>45944.725694444445</v>
          </cell>
          <cell r="H30561">
            <v>45947.484722222223</v>
          </cell>
        </row>
        <row r="30562">
          <cell r="A30562" t="str">
            <v>UCW-20777</v>
          </cell>
          <cell r="B30562" t="str">
            <v>WOMEN SWEET DREAMS 13-10-2025</v>
          </cell>
          <cell r="C30562" t="str">
            <v>CLOSED</v>
          </cell>
          <cell r="D30562" t="str">
            <v>Medium</v>
          </cell>
          <cell r="E30562" t="str">
            <v>netscribes</v>
          </cell>
          <cell r="F30562" t="str">
            <v>Sushma Ram</v>
          </cell>
          <cell r="G30562">
            <v>45944.720833333333</v>
          </cell>
          <cell r="H30562">
            <v>45973.692361111112</v>
          </cell>
        </row>
        <row r="30563">
          <cell r="A30563" t="str">
            <v>UCW-20773</v>
          </cell>
          <cell r="B30563" t="str">
            <v>Asics mapping sheet</v>
          </cell>
          <cell r="C30563" t="str">
            <v>CLOSED</v>
          </cell>
          <cell r="D30563" t="str">
            <v>Medium</v>
          </cell>
          <cell r="E30563" t="str">
            <v>netscribes</v>
          </cell>
          <cell r="F30563" t="str">
            <v>Sushma Ram</v>
          </cell>
          <cell r="G30563">
            <v>45944.700694444444</v>
          </cell>
          <cell r="H30563">
            <v>45973.518055555556</v>
          </cell>
        </row>
        <row r="30564">
          <cell r="A30564" t="str">
            <v>UCW-20770</v>
          </cell>
          <cell r="B30564" t="str">
            <v>Beauty - 126429 - E2E - The Skin Story - 1 SKU - 14 Oct</v>
          </cell>
          <cell r="C30564" t="str">
            <v>CLOSED</v>
          </cell>
          <cell r="D30564" t="str">
            <v>Medium</v>
          </cell>
          <cell r="E30564" t="str">
            <v>netscribes</v>
          </cell>
          <cell r="F30564" t="str">
            <v>Shraddha Dighe</v>
          </cell>
          <cell r="G30564">
            <v>45944.688888888886</v>
          </cell>
          <cell r="H30564">
            <v>45946.480555555558</v>
          </cell>
        </row>
        <row r="30565">
          <cell r="A30565" t="str">
            <v>UCW-20767</v>
          </cell>
          <cell r="B30565" t="str">
            <v>Grouping sheet</v>
          </cell>
          <cell r="C30565" t="str">
            <v>CLOSED Due to Inactive/Insufficient Information</v>
          </cell>
          <cell r="D30565" t="str">
            <v>Medium</v>
          </cell>
          <cell r="E30565" t="str">
            <v>netscribes</v>
          </cell>
          <cell r="F30565" t="str">
            <v>Juilee Jadhav</v>
          </cell>
          <cell r="G30565">
            <v>45944.681250000001</v>
          </cell>
          <cell r="H30565">
            <v>45964.71875</v>
          </cell>
        </row>
        <row r="30566">
          <cell r="A30566" t="str">
            <v>UCW-20764</v>
          </cell>
          <cell r="B30566" t="str">
            <v>atacliq Image Replace 11-10-2025</v>
          </cell>
          <cell r="C30566" t="str">
            <v>CLOSED</v>
          </cell>
          <cell r="D30566" t="str">
            <v>Medium</v>
          </cell>
          <cell r="E30566" t="str">
            <v>netscribes</v>
          </cell>
          <cell r="F30566" t="str">
            <v>Sushma Ram</v>
          </cell>
          <cell r="G30566">
            <v>45944.674305555556</v>
          </cell>
          <cell r="H30566">
            <v>46003.975694444445</v>
          </cell>
        </row>
        <row r="30567">
          <cell r="A30567" t="str">
            <v>UCW-20763</v>
          </cell>
          <cell r="B30567" t="str">
            <v>Maternity Category New Listing (13-10-2025)</v>
          </cell>
          <cell r="C30567" t="str">
            <v>CLOSED</v>
          </cell>
          <cell r="D30567" t="str">
            <v>Medium</v>
          </cell>
          <cell r="E30567" t="str">
            <v>netscribes</v>
          </cell>
          <cell r="F30567" t="str">
            <v>Juilee Jadhav</v>
          </cell>
          <cell r="G30567">
            <v>45944.663194444445</v>
          </cell>
          <cell r="H30567">
            <v>45973.692361111112</v>
          </cell>
        </row>
        <row r="30568">
          <cell r="A30568" t="str">
            <v>UCW-20762</v>
          </cell>
          <cell r="B30568" t="str">
            <v>Tatacliq x Mini Stitch Need to updated Correct Image</v>
          </cell>
          <cell r="C30568" t="str">
            <v>CLOSED</v>
          </cell>
          <cell r="D30568" t="str">
            <v>Medium</v>
          </cell>
          <cell r="E30568" t="str">
            <v>netscribes</v>
          </cell>
          <cell r="F30568" t="str">
            <v>Sushma Ram</v>
          </cell>
          <cell r="G30568">
            <v>45944.660416666666</v>
          </cell>
          <cell r="H30568">
            <v>46003.974999999999</v>
          </cell>
        </row>
        <row r="30569">
          <cell r="A30569" t="str">
            <v>UCW-20761</v>
          </cell>
          <cell r="B30569" t="str">
            <v>Image need to change</v>
          </cell>
          <cell r="C30569" t="str">
            <v>CLOSED</v>
          </cell>
          <cell r="D30569" t="str">
            <v>Medium</v>
          </cell>
          <cell r="E30569" t="str">
            <v>netscribes</v>
          </cell>
          <cell r="F30569" t="str">
            <v>Sushma Ram</v>
          </cell>
          <cell r="G30569">
            <v>45944.650694444441</v>
          </cell>
          <cell r="H30569">
            <v>46003.974999999999</v>
          </cell>
        </row>
        <row r="30570">
          <cell r="A30570" t="str">
            <v>UCW-20760</v>
          </cell>
          <cell r="B30570" t="str">
            <v>Image Update On Tatacliq (Brand Name - Globus) (13.10.2025) (Ethnic Wear)</v>
          </cell>
          <cell r="C30570" t="str">
            <v>CLOSED</v>
          </cell>
          <cell r="D30570" t="str">
            <v>Medium</v>
          </cell>
          <cell r="E30570" t="str">
            <v>netscribes</v>
          </cell>
          <cell r="F30570" t="str">
            <v>Sushma Ram</v>
          </cell>
          <cell r="G30570">
            <v>45944.646527777775</v>
          </cell>
          <cell r="H30570">
            <v>46003.974999999999</v>
          </cell>
        </row>
        <row r="30571">
          <cell r="A30571" t="str">
            <v>UCW-20759</v>
          </cell>
          <cell r="B30571" t="str">
            <v>SUBTRACT IMAGE CHANGED REQUEST ||13-10-2025|| TATA CLlQ||</v>
          </cell>
          <cell r="C30571" t="str">
            <v>CLOSED</v>
          </cell>
          <cell r="D30571" t="str">
            <v>Medium</v>
          </cell>
          <cell r="E30571" t="str">
            <v>netscribes</v>
          </cell>
          <cell r="F30571" t="str">
            <v>Sushma Ram</v>
          </cell>
          <cell r="G30571">
            <v>45944.643055555556</v>
          </cell>
          <cell r="H30571">
            <v>46003.975694444445</v>
          </cell>
        </row>
        <row r="30572">
          <cell r="A30572" t="str">
            <v>UCW-20758</v>
          </cell>
          <cell r="B30572" t="str">
            <v xml:space="preserve">Hoversoul Listing - CS. Enterprises Women Heel &amp; Long boots 13 Oct 2025 </v>
          </cell>
          <cell r="C30572" t="str">
            <v>CLOSED</v>
          </cell>
          <cell r="D30572" t="str">
            <v>Medium</v>
          </cell>
          <cell r="E30572" t="str">
            <v>netscribes</v>
          </cell>
          <cell r="F30572" t="str">
            <v>Sushma Ram</v>
          </cell>
          <cell r="G30572">
            <v>45944.629861111112</v>
          </cell>
          <cell r="H30572">
            <v>46043.745138888888</v>
          </cell>
        </row>
        <row r="30573">
          <cell r="A30573" t="str">
            <v>UCW-20756</v>
          </cell>
          <cell r="B30573" t="str">
            <v>NEW LISTING FOR TATA CLIQ DT 13.10.2025</v>
          </cell>
          <cell r="C30573" t="str">
            <v>CLOSED Due to Inactive/Insufficient Information</v>
          </cell>
          <cell r="D30573" t="str">
            <v>Medium</v>
          </cell>
          <cell r="E30573" t="str">
            <v>Jaibharathi Jagannathan</v>
          </cell>
          <cell r="F30573" t="str">
            <v>Asmi Kumar</v>
          </cell>
          <cell r="G30573">
            <v>45944.611805555556</v>
          </cell>
          <cell r="H30573">
            <v>45969.629166666666</v>
          </cell>
        </row>
        <row r="30574">
          <cell r="A30574" t="str">
            <v>UCW-20752</v>
          </cell>
          <cell r="B30574" t="str">
            <v>23-New Styles Product data sheet and the WeTransfer downloadable link for the Product images to go live on Tata Cliq</v>
          </cell>
          <cell r="C30574" t="str">
            <v>CLOSED</v>
          </cell>
          <cell r="D30574" t="str">
            <v>Medium</v>
          </cell>
          <cell r="E30574" t="str">
            <v>netscribes</v>
          </cell>
          <cell r="F30574" t="str">
            <v>Juilee Jadhav</v>
          </cell>
          <cell r="G30574">
            <v>45944.604166666664</v>
          </cell>
          <cell r="H30574">
            <v>45973.691666666666</v>
          </cell>
        </row>
        <row r="30575">
          <cell r="A30575" t="str">
            <v>UCW-20751</v>
          </cell>
          <cell r="B30575" t="str">
            <v>TataCliq | Fashion - Luxury | 13 Oct 2025 | Cataloguing-AW25 | Adults and Kids Apparel | 124 (Adults) 19 (Kids)</v>
          </cell>
          <cell r="C30575" t="str">
            <v>CLOSED Due to Inactive/Insufficient Information</v>
          </cell>
          <cell r="D30575" t="str">
            <v>Medium</v>
          </cell>
          <cell r="E30575" t="str">
            <v>netscribes</v>
          </cell>
          <cell r="F30575" t="str">
            <v>Sushma Ram</v>
          </cell>
          <cell r="G30575">
            <v>45944.597916666666</v>
          </cell>
          <cell r="H30575">
            <v>46021.46597222222</v>
          </cell>
        </row>
        <row r="30576">
          <cell r="A30576" t="str">
            <v>UCW-20740</v>
          </cell>
          <cell r="B30576" t="str">
            <v>Beauty - 125906 - E2E - Aveda - 1 SKU - 14 OCT</v>
          </cell>
          <cell r="C30576" t="str">
            <v>CLOSED</v>
          </cell>
          <cell r="D30576" t="str">
            <v>Medium</v>
          </cell>
          <cell r="E30576" t="str">
            <v>netscribes</v>
          </cell>
          <cell r="F30576" t="str">
            <v>netscribes</v>
          </cell>
          <cell r="G30576">
            <v>45944.456250000003</v>
          </cell>
          <cell r="H30576">
            <v>45964.565972222219</v>
          </cell>
        </row>
        <row r="30577">
          <cell r="A30577" t="str">
            <v>UCW-20739</v>
          </cell>
          <cell r="B30577" t="str">
            <v>Beauty - 125928 - GWP - Forest Essentials - 1 SKU - 14 Oct</v>
          </cell>
          <cell r="C30577" t="str">
            <v>CLOSED</v>
          </cell>
          <cell r="D30577" t="str">
            <v>Medium</v>
          </cell>
          <cell r="E30577" t="str">
            <v>netscribes</v>
          </cell>
          <cell r="F30577" t="str">
            <v>Shraddha Dighe</v>
          </cell>
          <cell r="G30577">
            <v>45944.45</v>
          </cell>
          <cell r="H30577">
            <v>45946.475694444445</v>
          </cell>
        </row>
        <row r="30578">
          <cell r="A30578" t="str">
            <v>UCW-20738</v>
          </cell>
          <cell r="B30578" t="str">
            <v>TH/CK-MP-Lot 54</v>
          </cell>
          <cell r="C30578" t="str">
            <v>CLOSED</v>
          </cell>
          <cell r="D30578" t="str">
            <v>Medium</v>
          </cell>
          <cell r="E30578" t="str">
            <v>Jaibharathi Jagannathan</v>
          </cell>
          <cell r="F30578" t="str">
            <v>Asmi Kumar</v>
          </cell>
          <cell r="G30578">
            <v>45944.449305555558</v>
          </cell>
          <cell r="H30578">
            <v>45973.690972222219</v>
          </cell>
        </row>
        <row r="30579">
          <cell r="A30579" t="str">
            <v>UCW-20731</v>
          </cell>
          <cell r="B30579" t="str">
            <v>Request for Image Sequence Change</v>
          </cell>
          <cell r="C30579" t="str">
            <v>CLOSED Due to Inactive/Insufficient Information</v>
          </cell>
          <cell r="D30579" t="str">
            <v>Medium</v>
          </cell>
          <cell r="E30579" t="str">
            <v>netscribes</v>
          </cell>
          <cell r="F30579" t="str">
            <v>Juilee Jadhav</v>
          </cell>
          <cell r="G30579">
            <v>45943.79791666667</v>
          </cell>
          <cell r="H30579">
            <v>45978.444444444445</v>
          </cell>
        </row>
        <row r="30580">
          <cell r="A30580" t="str">
            <v>UCW-20729</v>
          </cell>
          <cell r="B30580" t="str">
            <v xml:space="preserve">OSM Migration </v>
          </cell>
          <cell r="C30580" t="str">
            <v>CLOSED</v>
          </cell>
          <cell r="D30580" t="str">
            <v>Medium</v>
          </cell>
          <cell r="E30580" t="str">
            <v>netscribes</v>
          </cell>
          <cell r="F30580" t="str">
            <v>netscribes</v>
          </cell>
          <cell r="G30580">
            <v>45943.791666666664</v>
          </cell>
          <cell r="H30580">
            <v>45988.475694444445</v>
          </cell>
        </row>
        <row r="30581">
          <cell r="A30581" t="str">
            <v>UCW-20727</v>
          </cell>
          <cell r="B30581" t="str">
            <v>TataCliq: New Ladies Loafers Category.</v>
          </cell>
          <cell r="C30581" t="str">
            <v>CLOSED</v>
          </cell>
          <cell r="D30581" t="str">
            <v>Medium</v>
          </cell>
          <cell r="E30581" t="str">
            <v>netscribes</v>
          </cell>
          <cell r="F30581" t="str">
            <v>Juilee Jadhav</v>
          </cell>
          <cell r="G30581">
            <v>45943.787499999999</v>
          </cell>
          <cell r="H30581">
            <v>45973.690972222219</v>
          </cell>
        </row>
        <row r="30582">
          <cell r="A30582" t="str">
            <v>UCW-20725</v>
          </cell>
          <cell r="B30582" t="str">
            <v>43-New Styles Product data sheet and the WeTransfer downloadable link for the Product images to go live on Tata Cliq</v>
          </cell>
          <cell r="C30582" t="str">
            <v>CLOSED</v>
          </cell>
          <cell r="D30582" t="str">
            <v>Medium</v>
          </cell>
          <cell r="E30582" t="str">
            <v>netscribes</v>
          </cell>
          <cell r="F30582" t="str">
            <v>Juilee Jadhav</v>
          </cell>
          <cell r="G30582">
            <v>45943.781944444447</v>
          </cell>
          <cell r="H30582">
            <v>45973.69027777778</v>
          </cell>
        </row>
        <row r="30583">
          <cell r="A30583" t="str">
            <v>UCW-20724</v>
          </cell>
          <cell r="B30583" t="str">
            <v>Catalog | Powersutra | Tatacliq | 11-Oct-25</v>
          </cell>
          <cell r="C30583" t="str">
            <v>CLOSED</v>
          </cell>
          <cell r="D30583" t="str">
            <v>Medium</v>
          </cell>
          <cell r="E30583" t="str">
            <v>netscribes</v>
          </cell>
          <cell r="F30583" t="str">
            <v>Sushma Ram</v>
          </cell>
          <cell r="G30583">
            <v>45943.780555555553</v>
          </cell>
          <cell r="H30583">
            <v>45973.689583333333</v>
          </cell>
        </row>
        <row r="30584">
          <cell r="A30584" t="str">
            <v>UCW-20721</v>
          </cell>
          <cell r="B30584" t="str">
            <v>14 New Styles for Cataloging</v>
          </cell>
          <cell r="C30584" t="str">
            <v>CLOSED Due to Inactive/Insufficient Information</v>
          </cell>
          <cell r="D30584" t="str">
            <v>Medium</v>
          </cell>
          <cell r="E30584" t="str">
            <v>netscribes</v>
          </cell>
          <cell r="F30584" t="str">
            <v>Juilee Jadhav</v>
          </cell>
          <cell r="G30584">
            <v>45943.769444444442</v>
          </cell>
          <cell r="H30584">
            <v>45969.620138888888</v>
          </cell>
        </row>
        <row r="30585">
          <cell r="A30585" t="str">
            <v>UCW-20718</v>
          </cell>
          <cell r="B30585" t="str">
            <v>Beauty - 125906 - E2E - Calecim Professional - 1 SKU - 13 Oct</v>
          </cell>
          <cell r="C30585" t="str">
            <v>CLOSED</v>
          </cell>
          <cell r="D30585" t="str">
            <v>Highest</v>
          </cell>
          <cell r="E30585" t="str">
            <v>netscribes</v>
          </cell>
          <cell r="F30585" t="str">
            <v>Shraddha Dighe</v>
          </cell>
          <cell r="G30585">
            <v>45943.765277777777</v>
          </cell>
          <cell r="H30585">
            <v>45954.473611111112</v>
          </cell>
        </row>
        <row r="30586">
          <cell r="A30586" t="str">
            <v>UCW-20715</v>
          </cell>
          <cell r="B30586" t="str">
            <v>Gold Coin Resizing</v>
          </cell>
          <cell r="C30586" t="str">
            <v>CLOSED</v>
          </cell>
          <cell r="D30586" t="str">
            <v>Medium</v>
          </cell>
          <cell r="E30586" t="str">
            <v>netscribes</v>
          </cell>
          <cell r="F30586" t="str">
            <v>netscribes</v>
          </cell>
          <cell r="G30586">
            <v>45943.753472222219</v>
          </cell>
          <cell r="H30586">
            <v>45969.438888888886</v>
          </cell>
        </row>
        <row r="30587">
          <cell r="A30587" t="str">
            <v>UCW-20711</v>
          </cell>
          <cell r="B30587" t="str">
            <v>Tatacliq Kids Apparels Template | 12th Oct'2025</v>
          </cell>
          <cell r="C30587" t="str">
            <v>CLOSED</v>
          </cell>
          <cell r="D30587" t="str">
            <v>Medium</v>
          </cell>
          <cell r="E30587" t="str">
            <v>netscribes</v>
          </cell>
          <cell r="F30587" t="str">
            <v>Lishita Kotian</v>
          </cell>
          <cell r="G30587">
            <v>45943.742361111108</v>
          </cell>
          <cell r="H30587">
            <v>45969.617361111108</v>
          </cell>
        </row>
        <row r="30588">
          <cell r="A30588" t="str">
            <v>UCW-20709</v>
          </cell>
          <cell r="B30588" t="str">
            <v>Tatacliq Men's Apparels Templates | 12th Oct'2025</v>
          </cell>
          <cell r="C30588" t="str">
            <v>CLOSED</v>
          </cell>
          <cell r="D30588" t="str">
            <v>Medium</v>
          </cell>
          <cell r="E30588" t="str">
            <v>netscribes</v>
          </cell>
          <cell r="F30588" t="str">
            <v>Lishita Kotian</v>
          </cell>
          <cell r="G30588">
            <v>45943.738888888889</v>
          </cell>
          <cell r="H30588">
            <v>45969.613888888889</v>
          </cell>
        </row>
        <row r="30589">
          <cell r="A30589" t="str">
            <v>UCW-20708</v>
          </cell>
          <cell r="B30589" t="str">
            <v>Tatacliq Women Western Wear Template | 12th Oct'2025</v>
          </cell>
          <cell r="C30589" t="str">
            <v>CLOSED</v>
          </cell>
          <cell r="D30589" t="str">
            <v>Medium</v>
          </cell>
          <cell r="E30589" t="str">
            <v>netscribes</v>
          </cell>
          <cell r="F30589" t="str">
            <v>Lishita Kotian</v>
          </cell>
          <cell r="G30589">
            <v>45943.73541666667</v>
          </cell>
          <cell r="H30589">
            <v>45969.611805555556</v>
          </cell>
        </row>
        <row r="30590">
          <cell r="A30590" t="str">
            <v>UCW-20707</v>
          </cell>
          <cell r="B30590" t="str">
            <v>Catalogue – Request to Prioritize and Expedite</v>
          </cell>
          <cell r="C30590" t="str">
            <v>CLOSED</v>
          </cell>
          <cell r="D30590" t="str">
            <v>Medium</v>
          </cell>
          <cell r="E30590" t="str">
            <v>netscribes</v>
          </cell>
          <cell r="F30590" t="str">
            <v>Sushma Ram</v>
          </cell>
          <cell r="G30590">
            <v>45943.73541666667</v>
          </cell>
          <cell r="H30590">
            <v>45973.688888888886</v>
          </cell>
        </row>
        <row r="30591">
          <cell r="A30591" t="str">
            <v>UCW-20706</v>
          </cell>
          <cell r="B30591" t="str">
            <v>Tatacliq Women Ethnic Wear Template | 12th Oct'2025</v>
          </cell>
          <cell r="C30591" t="str">
            <v>CLOSED</v>
          </cell>
          <cell r="D30591" t="str">
            <v>Medium</v>
          </cell>
          <cell r="E30591" t="str">
            <v>netscribes</v>
          </cell>
          <cell r="F30591" t="str">
            <v>Lishita Kotian</v>
          </cell>
          <cell r="G30591">
            <v>45943.729166666664</v>
          </cell>
          <cell r="H30591">
            <v>45969.609027777777</v>
          </cell>
        </row>
        <row r="30592">
          <cell r="A30592" t="str">
            <v>UCW-20696</v>
          </cell>
          <cell r="B30592" t="str">
            <v>Beauty - 127939 - E2E - Janeke - 1 SKU - 13 Oct</v>
          </cell>
          <cell r="C30592" t="str">
            <v>CLOSED Due to Inactive/Insufficient Information</v>
          </cell>
          <cell r="D30592" t="str">
            <v>Medium</v>
          </cell>
          <cell r="E30592" t="str">
            <v>netscribes</v>
          </cell>
          <cell r="F30592" t="str">
            <v>netscribes</v>
          </cell>
          <cell r="G30592">
            <v>45943.685416666667</v>
          </cell>
          <cell r="H30592">
            <v>45964.566666666666</v>
          </cell>
        </row>
        <row r="30593">
          <cell r="A30593" t="str">
            <v>UCW-20695</v>
          </cell>
          <cell r="B30593" t="str">
            <v>Adidas Sell now file dated 10th Oct2025</v>
          </cell>
          <cell r="C30593" t="str">
            <v>CLOSED</v>
          </cell>
          <cell r="D30593" t="str">
            <v>Medium</v>
          </cell>
          <cell r="E30593" t="str">
            <v>netscribes</v>
          </cell>
          <cell r="F30593" t="str">
            <v>Sushma Ram</v>
          </cell>
          <cell r="G30593">
            <v>45943.682638888888</v>
          </cell>
          <cell r="H30593">
            <v>46003.974305555559</v>
          </cell>
        </row>
        <row r="30594">
          <cell r="A30594" t="str">
            <v>UCW-20692</v>
          </cell>
          <cell r="B30594" t="str">
            <v>Kiddopanti Catalogue 10th October 2025</v>
          </cell>
          <cell r="C30594" t="str">
            <v>CLOSED</v>
          </cell>
          <cell r="D30594" t="str">
            <v>Medium</v>
          </cell>
          <cell r="E30594" t="str">
            <v>netscribes</v>
          </cell>
          <cell r="F30594" t="str">
            <v>Sushma Ram</v>
          </cell>
          <cell r="G30594">
            <v>45943.673611111109</v>
          </cell>
          <cell r="H30594">
            <v>45973.688194444447</v>
          </cell>
        </row>
        <row r="30595">
          <cell r="A30595" t="str">
            <v>UCW-20688</v>
          </cell>
          <cell r="B30595" t="str">
            <v>Tatacliq Silver Catalogue - 1st &amp; 6th Oct Skus</v>
          </cell>
          <cell r="C30595" t="str">
            <v>CLOSED</v>
          </cell>
          <cell r="D30595" t="str">
            <v>Medium</v>
          </cell>
          <cell r="E30595" t="str">
            <v>netscribes</v>
          </cell>
          <cell r="F30595" t="str">
            <v>Sushma Ram</v>
          </cell>
          <cell r="G30595">
            <v>45943.65902777778</v>
          </cell>
          <cell r="H30595">
            <v>45973.688194444447</v>
          </cell>
        </row>
        <row r="30596">
          <cell r="A30596" t="str">
            <v>UCW-20687</v>
          </cell>
          <cell r="B30596" t="str">
            <v>TH/CK Omni-65 Lot</v>
          </cell>
          <cell r="C30596" t="str">
            <v>CLOSED</v>
          </cell>
          <cell r="D30596" t="str">
            <v>Medium</v>
          </cell>
          <cell r="E30596" t="str">
            <v>Jaibharathi Jagannathan</v>
          </cell>
          <cell r="F30596" t="str">
            <v>Asmi Kumar</v>
          </cell>
          <cell r="G30596">
            <v>45943.656944444447</v>
          </cell>
          <cell r="H30596">
            <v>45973.6875</v>
          </cell>
        </row>
        <row r="30597">
          <cell r="A30597" t="str">
            <v>UCW-20686</v>
          </cell>
          <cell r="B30597" t="str">
            <v>Beauty - 128656 - E2E - Ikonic Me and Ikonic Professional - 8 SKUS - 13 Oct</v>
          </cell>
          <cell r="C30597" t="str">
            <v>CLOSED</v>
          </cell>
          <cell r="D30597" t="str">
            <v>Highest</v>
          </cell>
          <cell r="E30597" t="str">
            <v>netscribes</v>
          </cell>
          <cell r="F30597" t="str">
            <v>Shraddha Dighe</v>
          </cell>
          <cell r="G30597">
            <v>45943.65625</v>
          </cell>
          <cell r="H30597">
            <v>45947.809027777781</v>
          </cell>
        </row>
        <row r="30598">
          <cell r="A30598" t="str">
            <v>UCW-20683</v>
          </cell>
          <cell r="B30598" t="str">
            <v xml:space="preserve">Western wear Madame/mSECRET-10-10-2025 </v>
          </cell>
          <cell r="C30598" t="str">
            <v>CLOSED</v>
          </cell>
          <cell r="D30598" t="str">
            <v>Medium</v>
          </cell>
          <cell r="E30598" t="str">
            <v>netscribes</v>
          </cell>
          <cell r="F30598" t="str">
            <v>Sushma Ram</v>
          </cell>
          <cell r="G30598">
            <v>45943.640277777777</v>
          </cell>
          <cell r="H30598">
            <v>45969.604861111111</v>
          </cell>
        </row>
        <row r="30599">
          <cell r="A30599" t="str">
            <v>UCW-20681</v>
          </cell>
          <cell r="B30599" t="str">
            <v>Beauty - 129446 - E2E - Vinci Botanicals - 20 SKUS - 13 OCT</v>
          </cell>
          <cell r="C30599" t="str">
            <v>CLOSED Due to Inactive/Insufficient Information</v>
          </cell>
          <cell r="D30599" t="str">
            <v>Highest</v>
          </cell>
          <cell r="E30599" t="str">
            <v>netscribes</v>
          </cell>
          <cell r="F30599" t="str">
            <v>Shraddha Dighe</v>
          </cell>
          <cell r="G30599">
            <v>45943.627083333333</v>
          </cell>
          <cell r="H30599">
            <v>45953.660416666666</v>
          </cell>
        </row>
        <row r="30600">
          <cell r="A30600" t="str">
            <v>UCW-20677</v>
          </cell>
          <cell r="B30600" t="str">
            <v>Beauty - 125928 - GWP - Wella Professional - 2 SKUS - 13 OCT</v>
          </cell>
          <cell r="C30600" t="str">
            <v>CLOSED</v>
          </cell>
          <cell r="D30600" t="str">
            <v>Highest</v>
          </cell>
          <cell r="E30600" t="str">
            <v>netscribes</v>
          </cell>
          <cell r="F30600" t="str">
            <v>Shraddha Dighe</v>
          </cell>
          <cell r="G30600">
            <v>45943.606944444444</v>
          </cell>
          <cell r="H30600">
            <v>45946.472222222219</v>
          </cell>
        </row>
        <row r="30601">
          <cell r="A30601" t="str">
            <v>UCW-20676</v>
          </cell>
          <cell r="B30601" t="str">
            <v>NEW STYLES LISTING SJWLD70148-SJWLD70162</v>
          </cell>
          <cell r="C30601" t="str">
            <v>CLOSED</v>
          </cell>
          <cell r="D30601" t="str">
            <v>Medium</v>
          </cell>
          <cell r="E30601" t="str">
            <v>netscribes</v>
          </cell>
          <cell r="F30601" t="str">
            <v>Sushma Ram</v>
          </cell>
          <cell r="G30601">
            <v>45943.606249999997</v>
          </cell>
          <cell r="H30601">
            <v>45973.6875</v>
          </cell>
        </row>
        <row r="30602">
          <cell r="A30602" t="str">
            <v>UCW-20675</v>
          </cell>
          <cell r="B30602" t="str">
            <v>Footwear Listng</v>
          </cell>
          <cell r="C30602" t="str">
            <v>CLOSED</v>
          </cell>
          <cell r="D30602" t="str">
            <v>Medium</v>
          </cell>
          <cell r="E30602" t="str">
            <v>netscribes</v>
          </cell>
          <cell r="F30602" t="str">
            <v>Juilee Jadhav</v>
          </cell>
          <cell r="G30602">
            <v>45943.601388888892</v>
          </cell>
          <cell r="H30602">
            <v>45973.686805555553</v>
          </cell>
        </row>
        <row r="30603">
          <cell r="A30603" t="str">
            <v>UCW-20674</v>
          </cell>
          <cell r="B30603" t="str">
            <v>TataCliq X Bewakoof II Mens Wear II 10-October-2025</v>
          </cell>
          <cell r="C30603" t="str">
            <v>CLOSED</v>
          </cell>
          <cell r="D30603" t="str">
            <v>Medium</v>
          </cell>
          <cell r="E30603" t="str">
            <v>netscribes</v>
          </cell>
          <cell r="F30603" t="str">
            <v>Juilee Jadhav</v>
          </cell>
          <cell r="G30603">
            <v>45943.591666666667</v>
          </cell>
          <cell r="H30603">
            <v>46030.70416666667</v>
          </cell>
        </row>
        <row r="30604">
          <cell r="A30604" t="str">
            <v>UCW-20673</v>
          </cell>
          <cell r="B30604" t="str">
            <v>Odette Catalogue 145 SKUs of Ethnic Wear</v>
          </cell>
          <cell r="C30604" t="str">
            <v>CLOSED</v>
          </cell>
          <cell r="D30604" t="str">
            <v>Medium</v>
          </cell>
          <cell r="E30604" t="str">
            <v>netscribes</v>
          </cell>
          <cell r="F30604" t="str">
            <v>Sushma Ram</v>
          </cell>
          <cell r="G30604">
            <v>45943.586805555555</v>
          </cell>
          <cell r="H30604">
            <v>45972.796527777777</v>
          </cell>
        </row>
        <row r="30605">
          <cell r="A30605" t="str">
            <v>UCW-20669</v>
          </cell>
          <cell r="B30605" t="str">
            <v>Beauty - Image resize - 13 oct</v>
          </cell>
          <cell r="C30605" t="str">
            <v>CLOSED</v>
          </cell>
          <cell r="D30605" t="str">
            <v>Highest</v>
          </cell>
          <cell r="E30605" t="str">
            <v>netscribes</v>
          </cell>
          <cell r="F30605" t="str">
            <v>Shraddha Dighe</v>
          </cell>
          <cell r="G30605">
            <v>45943.575694444444</v>
          </cell>
          <cell r="H30605">
            <v>46003.973611111112</v>
          </cell>
        </row>
        <row r="30606">
          <cell r="A30606" t="str">
            <v>UCW-20668</v>
          </cell>
          <cell r="B30606" t="str">
            <v>don't be basic-40-AW25-10/10/2025</v>
          </cell>
          <cell r="C30606" t="str">
            <v>CLOSED Due to Inactive/Insufficient Information</v>
          </cell>
          <cell r="D30606" t="str">
            <v>Medium</v>
          </cell>
          <cell r="E30606" t="str">
            <v>netscribes</v>
          </cell>
          <cell r="F30606" t="str">
            <v>Sushma Ram</v>
          </cell>
          <cell r="G30606">
            <v>45943.574999999997</v>
          </cell>
          <cell r="H30606">
            <v>45969.600694444445</v>
          </cell>
        </row>
        <row r="30607">
          <cell r="A30607" t="str">
            <v>UCW-20667</v>
          </cell>
          <cell r="B30607" t="str">
            <v>Beauty - 125906 - E2E - Aveda - 112 SKUS - 8 OCT</v>
          </cell>
          <cell r="C30607" t="str">
            <v>CLOSED</v>
          </cell>
          <cell r="D30607" t="str">
            <v>Medium</v>
          </cell>
          <cell r="E30607" t="str">
            <v>netscribes</v>
          </cell>
          <cell r="F30607" t="str">
            <v>netscribes</v>
          </cell>
          <cell r="G30607">
            <v>45943.568055555559</v>
          </cell>
          <cell r="H30607">
            <v>45964.567361111112</v>
          </cell>
        </row>
        <row r="30608">
          <cell r="A30608" t="str">
            <v>UCW-20665</v>
          </cell>
          <cell r="B30608" t="str">
            <v>Beauty - 125928 - E2E - OUAI - 1 SKU - 13 OCT</v>
          </cell>
          <cell r="C30608" t="str">
            <v>CLOSED</v>
          </cell>
          <cell r="D30608" t="str">
            <v>Medium</v>
          </cell>
          <cell r="E30608" t="str">
            <v>netscribes</v>
          </cell>
          <cell r="F30608" t="str">
            <v>Shraddha Dighe</v>
          </cell>
          <cell r="G30608">
            <v>45943.564583333333</v>
          </cell>
          <cell r="H30608">
            <v>45944.442361111112</v>
          </cell>
        </row>
        <row r="30609">
          <cell r="A30609" t="str">
            <v>UCW-20664</v>
          </cell>
          <cell r="B30609" t="str">
            <v>TataCliq X Bewakoof | Womenswestern Wear | 10-October-2025</v>
          </cell>
          <cell r="C30609" t="str">
            <v>CLOSED</v>
          </cell>
          <cell r="D30609" t="str">
            <v>Medium</v>
          </cell>
          <cell r="E30609" t="str">
            <v>netscribes</v>
          </cell>
          <cell r="F30609" t="str">
            <v>Juilee Jadhav</v>
          </cell>
          <cell r="G30609">
            <v>45943.560416666667</v>
          </cell>
          <cell r="H30609">
            <v>45973.686111111114</v>
          </cell>
        </row>
        <row r="30610">
          <cell r="A30610" t="str">
            <v>UCW-20659</v>
          </cell>
          <cell r="B30610" t="str">
            <v>NUMERO UNO (LOT-52) TATA-CLIQ (Men's wear)</v>
          </cell>
          <cell r="C30610" t="str">
            <v>CLOSED</v>
          </cell>
          <cell r="D30610" t="str">
            <v>Medium</v>
          </cell>
          <cell r="E30610" t="str">
            <v>netscribes</v>
          </cell>
          <cell r="F30610" t="str">
            <v>Juilee Jadhav</v>
          </cell>
          <cell r="G30610">
            <v>45943.550694444442</v>
          </cell>
          <cell r="H30610">
            <v>45973.685416666667</v>
          </cell>
        </row>
        <row r="30611">
          <cell r="A30611" t="str">
            <v>UCW-20646</v>
          </cell>
          <cell r="B30611" t="str">
            <v>TATACLIQ NEW CATALOGUE 06-10-2025</v>
          </cell>
          <cell r="C30611" t="str">
            <v>CLOSED</v>
          </cell>
          <cell r="D30611" t="str">
            <v>Medium</v>
          </cell>
          <cell r="E30611" t="str">
            <v>netscribes</v>
          </cell>
          <cell r="F30611" t="str">
            <v>Juilee Jadhav</v>
          </cell>
          <cell r="G30611">
            <v>45943.455555555556</v>
          </cell>
          <cell r="H30611">
            <v>45973.685416666667</v>
          </cell>
        </row>
        <row r="30612">
          <cell r="A30612" t="str">
            <v>UCW-20643</v>
          </cell>
          <cell r="B30612" t="str">
            <v>Beauty - 125928 - GWP - OUAI - 2 SKUS - 13 OCT</v>
          </cell>
          <cell r="C30612" t="str">
            <v>CLOSED</v>
          </cell>
          <cell r="D30612" t="str">
            <v>Medium</v>
          </cell>
          <cell r="E30612" t="str">
            <v>netscribes</v>
          </cell>
          <cell r="F30612" t="str">
            <v>netscribes</v>
          </cell>
          <cell r="G30612">
            <v>45943.440972222219</v>
          </cell>
          <cell r="H30612">
            <v>45964.568055555559</v>
          </cell>
        </row>
        <row r="30613">
          <cell r="A30613" t="str">
            <v>UCW-20639</v>
          </cell>
          <cell r="B30613" t="str">
            <v>Kids Wear Category New Listing - The Mom Store (12-09-2025</v>
          </cell>
          <cell r="C30613" t="str">
            <v>CLOSED</v>
          </cell>
          <cell r="D30613" t="str">
            <v>Medium</v>
          </cell>
          <cell r="E30613" t="str">
            <v>netscribes</v>
          </cell>
          <cell r="F30613" t="str">
            <v>Mohd Tahir Shaikh</v>
          </cell>
          <cell r="G30613">
            <v>45941.547222222223</v>
          </cell>
          <cell r="H30613">
            <v>45973.685416666667</v>
          </cell>
        </row>
        <row r="30614">
          <cell r="A30614" t="str">
            <v>UCW-20637</v>
          </cell>
          <cell r="B30614" t="str">
            <v>Product video_Link</v>
          </cell>
          <cell r="C30614" t="str">
            <v>CLOSED</v>
          </cell>
          <cell r="D30614" t="str">
            <v>Medium</v>
          </cell>
          <cell r="E30614" t="str">
            <v>netscribes</v>
          </cell>
          <cell r="F30614" t="str">
            <v>Mohd Tahir Shaikh</v>
          </cell>
          <cell r="G30614">
            <v>45941.537499999999</v>
          </cell>
          <cell r="H30614">
            <v>45969.4375</v>
          </cell>
        </row>
        <row r="30615">
          <cell r="A30615" t="str">
            <v>UCW-20633</v>
          </cell>
          <cell r="B30615" t="str">
            <v>PANASONIC add new listing</v>
          </cell>
          <cell r="C30615" t="str">
            <v>CLOSED</v>
          </cell>
          <cell r="D30615" t="str">
            <v>Medium</v>
          </cell>
          <cell r="E30615" t="str">
            <v>netscribes</v>
          </cell>
          <cell r="F30615" t="str">
            <v>netscribes</v>
          </cell>
          <cell r="G30615">
            <v>45941.5</v>
          </cell>
          <cell r="H30615">
            <v>46003.981249999997</v>
          </cell>
        </row>
        <row r="30616">
          <cell r="A30616" t="str">
            <v>UCW-20632</v>
          </cell>
          <cell r="B30616" t="str">
            <v>Beauty - 127259 - GWP - Breathe aromatherapy - 6 SKUS - 10 OCT</v>
          </cell>
          <cell r="C30616" t="str">
            <v>CLOSED</v>
          </cell>
          <cell r="D30616" t="str">
            <v>Highest</v>
          </cell>
          <cell r="E30616" t="str">
            <v>netscribes</v>
          </cell>
          <cell r="F30616" t="str">
            <v>Shraddha Dighe</v>
          </cell>
          <cell r="G30616">
            <v>45940.866666666669</v>
          </cell>
          <cell r="H30616">
            <v>45945.533333333333</v>
          </cell>
        </row>
        <row r="30617">
          <cell r="A30617" t="str">
            <v>UCW-20631</v>
          </cell>
          <cell r="B30617" t="str">
            <v>Beauty - 125928 - E2E - Forest Essentials - 6 SKUS - 10 OCT</v>
          </cell>
          <cell r="C30617" t="str">
            <v>CLOSED</v>
          </cell>
          <cell r="D30617" t="str">
            <v>Highest</v>
          </cell>
          <cell r="E30617" t="str">
            <v>netscribes</v>
          </cell>
          <cell r="F30617" t="str">
            <v>Shraddha Dighe</v>
          </cell>
          <cell r="G30617">
            <v>45940.850694444445</v>
          </cell>
          <cell r="H30617">
            <v>45945.538888888892</v>
          </cell>
        </row>
        <row r="30618">
          <cell r="A30618" t="str">
            <v>UCW-20630</v>
          </cell>
          <cell r="B30618" t="str">
            <v>Beauty - Adhoc - Image Resize - Multibrand - 10th Oct</v>
          </cell>
          <cell r="C30618" t="str">
            <v>CLOSED</v>
          </cell>
          <cell r="D30618" t="str">
            <v>Medium</v>
          </cell>
          <cell r="E30618" t="str">
            <v>netscribes</v>
          </cell>
          <cell r="F30618" t="str">
            <v>Simi Raichel Zachariah</v>
          </cell>
          <cell r="G30618">
            <v>45940.842361111114</v>
          </cell>
          <cell r="H30618">
            <v>46003.973611111112</v>
          </cell>
        </row>
        <row r="30619">
          <cell r="A30619" t="str">
            <v>UCW-20629</v>
          </cell>
          <cell r="B30619" t="str">
            <v>SKECHERS EYEWEAR + 126594-OAKOLWH + 09/10/2025</v>
          </cell>
          <cell r="C30619" t="str">
            <v>CLOSED</v>
          </cell>
          <cell r="D30619" t="str">
            <v>Medium</v>
          </cell>
          <cell r="E30619" t="str">
            <v>netscribes</v>
          </cell>
          <cell r="F30619" t="str">
            <v>Juilee Jadhav</v>
          </cell>
          <cell r="G30619">
            <v>45940.824305555558</v>
          </cell>
          <cell r="H30619">
            <v>45973.68472222222</v>
          </cell>
        </row>
        <row r="30620">
          <cell r="A30620" t="str">
            <v>UCW-20626</v>
          </cell>
          <cell r="B30620" t="str">
            <v>Lotto Footwear 11th Lot Cataloguing</v>
          </cell>
          <cell r="C30620" t="str">
            <v>CLOSED</v>
          </cell>
          <cell r="D30620" t="str">
            <v>Medium</v>
          </cell>
          <cell r="E30620" t="str">
            <v>netscribes</v>
          </cell>
          <cell r="F30620" t="str">
            <v>Mohd Tahir Shaikh</v>
          </cell>
          <cell r="G30620">
            <v>45940.804861111108</v>
          </cell>
          <cell r="H30620">
            <v>45973.68472222222</v>
          </cell>
        </row>
        <row r="30621">
          <cell r="A30621" t="str">
            <v>UCW-20625</v>
          </cell>
          <cell r="B30621" t="str">
            <v>Beauty - E2E - HUL - Vaseline - 125928 - 1 sku - 10th Oct</v>
          </cell>
          <cell r="C30621" t="str">
            <v>CLOSED</v>
          </cell>
          <cell r="D30621" t="str">
            <v>Medium</v>
          </cell>
          <cell r="E30621" t="str">
            <v>netscribes</v>
          </cell>
          <cell r="F30621" t="str">
            <v>Simi Raichel Zachariah</v>
          </cell>
          <cell r="G30621">
            <v>45940.802777777775</v>
          </cell>
          <cell r="H30621">
            <v>45944.923611111109</v>
          </cell>
        </row>
        <row r="30622">
          <cell r="A30622" t="str">
            <v>UCW-20624</v>
          </cell>
          <cell r="B30622" t="str">
            <v>Request for Size Chart, Image, and Content Update</v>
          </cell>
          <cell r="C30622" t="str">
            <v>CLOSED</v>
          </cell>
          <cell r="D30622" t="str">
            <v>Medium</v>
          </cell>
          <cell r="E30622" t="str">
            <v>netscribes</v>
          </cell>
          <cell r="F30622" t="str">
            <v>Juilee Jadhav</v>
          </cell>
          <cell r="G30622">
            <v>45940.800694444442</v>
          </cell>
          <cell r="H30622">
            <v>46003.972916666666</v>
          </cell>
        </row>
        <row r="30623">
          <cell r="A30623" t="str">
            <v>UCW-20623</v>
          </cell>
          <cell r="B30623" t="str">
            <v>THCK | Migration | Mall to Lux | 32 styles</v>
          </cell>
          <cell r="C30623" t="str">
            <v>CLOSED</v>
          </cell>
          <cell r="D30623" t="str">
            <v>Medium</v>
          </cell>
          <cell r="E30623" t="str">
            <v>Jaibharathi Jagannathan</v>
          </cell>
          <cell r="F30623" t="str">
            <v>Asmi Kumar</v>
          </cell>
          <cell r="G30623">
            <v>45940.799305555556</v>
          </cell>
          <cell r="H30623">
            <v>45969.559027777781</v>
          </cell>
        </row>
        <row r="30624">
          <cell r="A30624" t="str">
            <v>UCW-20621</v>
          </cell>
          <cell r="B30624" t="str">
            <v>Brand: Converse | Seller Code: 129357 | TQF FTWR (Women) Catalog</v>
          </cell>
          <cell r="C30624" t="str">
            <v>CLOSED</v>
          </cell>
          <cell r="D30624" t="str">
            <v>Medium</v>
          </cell>
          <cell r="E30624" t="str">
            <v>netscribes</v>
          </cell>
          <cell r="F30624" t="str">
            <v>Mohd Tahir Shaikh</v>
          </cell>
          <cell r="G30624">
            <v>45940.79583333333</v>
          </cell>
          <cell r="H30624">
            <v>45977.932638888888</v>
          </cell>
        </row>
        <row r="30625">
          <cell r="A30625" t="str">
            <v>UCW-20620</v>
          </cell>
          <cell r="B30625" t="str">
            <v>Request for Size Chart, Image, and Content Update</v>
          </cell>
          <cell r="C30625" t="str">
            <v>CLOSED Due to Inactive/Insufficient Information</v>
          </cell>
          <cell r="D30625" t="str">
            <v>Medium</v>
          </cell>
          <cell r="E30625" t="str">
            <v>netscribes</v>
          </cell>
          <cell r="F30625" t="str">
            <v>Juilee Jadhav</v>
          </cell>
          <cell r="G30625">
            <v>45940.795138888891</v>
          </cell>
          <cell r="H30625">
            <v>45944.706250000003</v>
          </cell>
        </row>
        <row r="30626">
          <cell r="A30626" t="str">
            <v>UCW-20614</v>
          </cell>
          <cell r="B30626" t="str">
            <v>Introducing Tatacliq Fashion New Key Account Manager - Prerna Sudrik</v>
          </cell>
          <cell r="C30626" t="str">
            <v>CLOSED</v>
          </cell>
          <cell r="D30626" t="str">
            <v>Medium</v>
          </cell>
          <cell r="E30626" t="str">
            <v>netscribes</v>
          </cell>
          <cell r="F30626" t="str">
            <v>Mohd Tahir Shaikh</v>
          </cell>
          <cell r="G30626">
            <v>45940.775000000001</v>
          </cell>
          <cell r="H30626">
            <v>45973.684027777781</v>
          </cell>
        </row>
        <row r="30627">
          <cell r="A30627" t="str">
            <v>UCW-20609</v>
          </cell>
          <cell r="B30627" t="str">
            <v>Black + Decker_RMR New Listing_33 SKUs</v>
          </cell>
          <cell r="C30627" t="str">
            <v>CLOSED Due to Inactive/Insufficient Information</v>
          </cell>
          <cell r="D30627" t="str">
            <v>Medium</v>
          </cell>
          <cell r="E30627" t="str">
            <v>netscribes</v>
          </cell>
          <cell r="F30627" t="str">
            <v>Juilee Jadhav</v>
          </cell>
          <cell r="G30627">
            <v>45940.759027777778</v>
          </cell>
          <cell r="H30627">
            <v>45973.683333333334</v>
          </cell>
        </row>
        <row r="30628">
          <cell r="A30628" t="str">
            <v>UCW-20603</v>
          </cell>
          <cell r="B30628" t="str">
            <v>PANASONIC add new listing</v>
          </cell>
          <cell r="C30628" t="str">
            <v>CLOSED</v>
          </cell>
          <cell r="D30628" t="str">
            <v>Medium</v>
          </cell>
          <cell r="E30628" t="str">
            <v>netscribes</v>
          </cell>
          <cell r="F30628" t="str">
            <v>Juilee Jadhav</v>
          </cell>
          <cell r="G30628">
            <v>45940.739583333336</v>
          </cell>
          <cell r="H30628">
            <v>45973.683333333334</v>
          </cell>
        </row>
        <row r="30629">
          <cell r="A30629" t="str">
            <v>UCW-20600</v>
          </cell>
          <cell r="B30629" t="str">
            <v>ONLY &amp; VEROMODA LATCHING TATA CLIQ (LOT 58)</v>
          </cell>
          <cell r="C30629" t="str">
            <v>CLOSED</v>
          </cell>
          <cell r="D30629" t="str">
            <v>Medium</v>
          </cell>
          <cell r="E30629" t="str">
            <v>netscribes</v>
          </cell>
          <cell r="F30629" t="str">
            <v>Juilee Jadhav</v>
          </cell>
          <cell r="G30629">
            <v>45940.713888888888</v>
          </cell>
          <cell r="H30629">
            <v>46003.972916666666</v>
          </cell>
        </row>
        <row r="30630">
          <cell r="A30630" t="str">
            <v>UCW-20596</v>
          </cell>
          <cell r="B30630" t="str">
            <v>Red Tape Tata CLiQ Footwear Catalog_09-10-2025 (Incorrect Product Dispatched (Andon Cord) - Red Tape)</v>
          </cell>
          <cell r="C30630" t="str">
            <v>CLOSED</v>
          </cell>
          <cell r="D30630" t="str">
            <v>Medium</v>
          </cell>
          <cell r="E30630" t="str">
            <v>netscribes</v>
          </cell>
          <cell r="F30630" t="str">
            <v>Sushma Ram</v>
          </cell>
          <cell r="G30630">
            <v>45940.695138888892</v>
          </cell>
          <cell r="H30630">
            <v>45973.683333333334</v>
          </cell>
        </row>
        <row r="30631">
          <cell r="A30631" t="str">
            <v>UCW-20593</v>
          </cell>
          <cell r="B30631" t="str">
            <v>Catalogue Upload Feed Metro-Mochi (Women's and Men's Footwear)</v>
          </cell>
          <cell r="C30631" t="str">
            <v>CLOSED</v>
          </cell>
          <cell r="D30631" t="str">
            <v>Medium</v>
          </cell>
          <cell r="E30631" t="str">
            <v>netscribes</v>
          </cell>
          <cell r="F30631" t="str">
            <v>Lishita Kotian</v>
          </cell>
          <cell r="G30631">
            <v>45940.680555555555</v>
          </cell>
          <cell r="H30631">
            <v>45969.544444444444</v>
          </cell>
        </row>
        <row r="30632">
          <cell r="A30632" t="str">
            <v>UCW-20592</v>
          </cell>
          <cell r="B30632" t="str">
            <v>Influencer Image addition TATACLIQ X LIBAS 08-10-2025</v>
          </cell>
          <cell r="C30632" t="str">
            <v>CLOSED</v>
          </cell>
          <cell r="D30632" t="str">
            <v>Medium</v>
          </cell>
          <cell r="E30632" t="str">
            <v>netscribes</v>
          </cell>
          <cell r="F30632" t="str">
            <v>Sushma Ram</v>
          </cell>
          <cell r="G30632">
            <v>45940.677777777775</v>
          </cell>
          <cell r="H30632">
            <v>46003.97152777778</v>
          </cell>
        </row>
        <row r="30633">
          <cell r="A30633" t="str">
            <v>UCW-20585</v>
          </cell>
          <cell r="B30633" t="str">
            <v>Beauty - E2E- 127939- Abercrombie &amp; Fitch - 9 skus</v>
          </cell>
          <cell r="C30633" t="str">
            <v>CLOSED</v>
          </cell>
          <cell r="D30633" t="str">
            <v>Medium</v>
          </cell>
          <cell r="E30633" t="str">
            <v>netscribes</v>
          </cell>
          <cell r="F30633" t="str">
            <v>Simi Raichel Zachariah</v>
          </cell>
          <cell r="G30633">
            <v>45940.633333333331</v>
          </cell>
          <cell r="H30633">
            <v>45948.615277777775</v>
          </cell>
        </row>
        <row r="30634">
          <cell r="A30634" t="str">
            <v>UCW-20578</v>
          </cell>
          <cell r="B30634" t="str">
            <v>Skechers New Listing 09-10-2025</v>
          </cell>
          <cell r="C30634" t="str">
            <v>CLOSED</v>
          </cell>
          <cell r="D30634" t="str">
            <v>Medium</v>
          </cell>
          <cell r="E30634" t="str">
            <v>netscribes</v>
          </cell>
          <cell r="F30634" t="str">
            <v>Lishita Kotian</v>
          </cell>
          <cell r="G30634">
            <v>45940.605555555558</v>
          </cell>
          <cell r="H30634">
            <v>45973.682638888888</v>
          </cell>
        </row>
        <row r="30635">
          <cell r="A30635" t="str">
            <v>UCW-20571</v>
          </cell>
          <cell r="B30635" t="str">
            <v>CLONE - Miarcus -24 Styles-AW'25 -15 August</v>
          </cell>
          <cell r="C30635" t="str">
            <v>CLOSED</v>
          </cell>
          <cell r="D30635" t="str">
            <v>Medium</v>
          </cell>
          <cell r="E30635" t="str">
            <v>netscribes</v>
          </cell>
          <cell r="F30635" t="str">
            <v>Mohd Tahir Shaikh</v>
          </cell>
          <cell r="G30635">
            <v>45940.577777777777</v>
          </cell>
          <cell r="H30635">
            <v>45969.540972222225</v>
          </cell>
        </row>
        <row r="30636">
          <cell r="A30636" t="str">
            <v>UCW-20570</v>
          </cell>
          <cell r="B30636" t="str">
            <v>Removal of images : Duorflex</v>
          </cell>
          <cell r="C30636" t="str">
            <v>CLOSED</v>
          </cell>
          <cell r="D30636" t="str">
            <v>Medium</v>
          </cell>
          <cell r="E30636" t="str">
            <v>netscribes</v>
          </cell>
          <cell r="F30636" t="str">
            <v>Juilee Jadhav</v>
          </cell>
          <cell r="G30636">
            <v>45940.564583333333</v>
          </cell>
          <cell r="H30636">
            <v>46003.97152777778</v>
          </cell>
        </row>
        <row r="30637">
          <cell r="A30637" t="str">
            <v>UCW-20569</v>
          </cell>
          <cell r="B30637" t="str">
            <v>The Green Tree Apparels-Women Socks Listings as on 02-09-2025</v>
          </cell>
          <cell r="C30637" t="str">
            <v>CLOSED Due to Inactive/Insufficient Information</v>
          </cell>
          <cell r="D30637" t="str">
            <v>High</v>
          </cell>
          <cell r="E30637" t="str">
            <v>netscribes</v>
          </cell>
          <cell r="F30637" t="str">
            <v>Sushma Ram</v>
          </cell>
          <cell r="G30637">
            <v>45940.552777777775</v>
          </cell>
          <cell r="H30637">
            <v>45969.540277777778</v>
          </cell>
        </row>
        <row r="30638">
          <cell r="A30638" t="str">
            <v>UCW-20568</v>
          </cell>
          <cell r="B30638" t="str">
            <v>MIA DT Manifiest Collections</v>
          </cell>
          <cell r="C30638" t="str">
            <v>CLOSED</v>
          </cell>
          <cell r="D30638" t="str">
            <v>Medium</v>
          </cell>
          <cell r="E30638" t="str">
            <v>netscribes</v>
          </cell>
          <cell r="F30638" t="str">
            <v>Mohd Tahir Shaikh</v>
          </cell>
          <cell r="G30638">
            <v>45940.547222222223</v>
          </cell>
          <cell r="H30638">
            <v>45973.681944444441</v>
          </cell>
        </row>
        <row r="30639">
          <cell r="A30639" t="str">
            <v>UCW-20559</v>
          </cell>
          <cell r="B30639" t="str">
            <v>Urgent Request-New Product listing file</v>
          </cell>
          <cell r="C30639" t="str">
            <v>CLOSED</v>
          </cell>
          <cell r="D30639" t="str">
            <v>Medium</v>
          </cell>
          <cell r="E30639" t="str">
            <v>netscribes</v>
          </cell>
          <cell r="F30639" t="str">
            <v>Juilee Jadhav</v>
          </cell>
          <cell r="G30639">
            <v>45940.506249999999</v>
          </cell>
          <cell r="H30639">
            <v>45973.681944444441</v>
          </cell>
        </row>
        <row r="30640">
          <cell r="A30640" t="str">
            <v>UCW-20558</v>
          </cell>
          <cell r="B30640" t="str">
            <v>Beauty - E2E - 125928 - Missoni - 1 sku - 10th Oct</v>
          </cell>
          <cell r="C30640" t="str">
            <v>CLOSED</v>
          </cell>
          <cell r="D30640" t="str">
            <v>Medium</v>
          </cell>
          <cell r="E30640" t="str">
            <v>netscribes</v>
          </cell>
          <cell r="F30640" t="str">
            <v>Simi Raichel Zachariah</v>
          </cell>
          <cell r="G30640">
            <v>45940.504166666666</v>
          </cell>
          <cell r="H30640">
            <v>45944.430555555555</v>
          </cell>
        </row>
        <row r="30641">
          <cell r="A30641" t="str">
            <v>UCW-20556</v>
          </cell>
          <cell r="B30641" t="str">
            <v>TataCliq Lotto Footwear 10th (Melt) Lot Cataloguing</v>
          </cell>
          <cell r="C30641" t="str">
            <v>CLOSED</v>
          </cell>
          <cell r="D30641" t="str">
            <v>Medium</v>
          </cell>
          <cell r="E30641" t="str">
            <v>netscribes</v>
          </cell>
          <cell r="F30641" t="str">
            <v>Mohd Tahir Shaikh</v>
          </cell>
          <cell r="G30641">
            <v>45940.470833333333</v>
          </cell>
          <cell r="H30641">
            <v>45973.681250000001</v>
          </cell>
        </row>
        <row r="30642">
          <cell r="A30642" t="str">
            <v>UCW-20549</v>
          </cell>
          <cell r="B30642" t="str">
            <v>BEauty - E2E- 125928 - Issey Miyake - 2skus - 10 Oct</v>
          </cell>
          <cell r="C30642" t="str">
            <v>CLOSED</v>
          </cell>
          <cell r="D30642" t="str">
            <v>Medium</v>
          </cell>
          <cell r="E30642" t="str">
            <v>netscribes</v>
          </cell>
          <cell r="F30642" t="str">
            <v>Simi Raichel Zachariah</v>
          </cell>
          <cell r="G30642">
            <v>45940.42291666667</v>
          </cell>
          <cell r="H30642">
            <v>45941.753472222219</v>
          </cell>
        </row>
        <row r="30643">
          <cell r="A30643" t="str">
            <v>UCW-20523</v>
          </cell>
          <cell r="B30643" t="str">
            <v>Beauty - 127939 - E2E - L'Occitane - 10 SKU - 9 OCT</v>
          </cell>
          <cell r="C30643" t="str">
            <v>CLOSED</v>
          </cell>
          <cell r="D30643" t="str">
            <v>Highest</v>
          </cell>
          <cell r="E30643" t="str">
            <v>netscribes</v>
          </cell>
          <cell r="F30643" t="str">
            <v>Shraddha Dighe</v>
          </cell>
          <cell r="G30643">
            <v>45939.779861111114</v>
          </cell>
          <cell r="H30643">
            <v>45946.463888888888</v>
          </cell>
        </row>
        <row r="30644">
          <cell r="A30644" t="str">
            <v>UCW-20520</v>
          </cell>
          <cell r="B30644" t="str">
            <v>Brand: Converse | Seller Code: 129357 | TQF FTWR (Unisex) Catalog</v>
          </cell>
          <cell r="C30644" t="str">
            <v>CLOSED</v>
          </cell>
          <cell r="D30644" t="str">
            <v>Medium</v>
          </cell>
          <cell r="E30644" t="str">
            <v>netscribes</v>
          </cell>
          <cell r="F30644" t="str">
            <v>Mohd Tahir Shaikh</v>
          </cell>
          <cell r="G30644">
            <v>45939.775000000001</v>
          </cell>
          <cell r="H30644">
            <v>45977.929166666669</v>
          </cell>
        </row>
        <row r="30645">
          <cell r="A30645" t="str">
            <v>UCW-20519</v>
          </cell>
          <cell r="B30645" t="str">
            <v>Beauty - 125928 - GWP - OUAI - 5 SKUS - 9 OCT</v>
          </cell>
          <cell r="C30645" t="str">
            <v>CLOSED</v>
          </cell>
          <cell r="D30645" t="str">
            <v>Medium</v>
          </cell>
          <cell r="E30645" t="str">
            <v>netscribes</v>
          </cell>
          <cell r="F30645" t="str">
            <v>Shraddha Dighe</v>
          </cell>
          <cell r="G30645">
            <v>45939.772916666669</v>
          </cell>
          <cell r="H30645">
            <v>45988.536805555559</v>
          </cell>
        </row>
        <row r="30646">
          <cell r="A30646" t="str">
            <v>UCW-20514</v>
          </cell>
          <cell r="B30646" t="str">
            <v>Tata Cliq Women's Catalog AW25 Lot: 13</v>
          </cell>
          <cell r="C30646" t="str">
            <v>CLOSED</v>
          </cell>
          <cell r="D30646" t="str">
            <v>Medium</v>
          </cell>
          <cell r="E30646" t="str">
            <v>netscribes</v>
          </cell>
          <cell r="F30646" t="str">
            <v>Lishita Kotian</v>
          </cell>
          <cell r="G30646">
            <v>45939.763194444444</v>
          </cell>
          <cell r="H30646">
            <v>45969.531944444447</v>
          </cell>
        </row>
        <row r="30647">
          <cell r="A30647" t="str">
            <v>UCW-20513</v>
          </cell>
          <cell r="B30647" t="str">
            <v>CLONE - Lotto Footwear 9th Lot Cataloguing</v>
          </cell>
          <cell r="C30647" t="str">
            <v>CLOSED</v>
          </cell>
          <cell r="D30647" t="str">
            <v>Medium</v>
          </cell>
          <cell r="E30647" t="str">
            <v>netscribes</v>
          </cell>
          <cell r="F30647" t="str">
            <v>Mohd Tahir Shaikh</v>
          </cell>
          <cell r="G30647">
            <v>45939.759722222225</v>
          </cell>
          <cell r="H30647">
            <v>45969.741666666669</v>
          </cell>
        </row>
        <row r="30648">
          <cell r="A30648" t="str">
            <v>UCW-20512</v>
          </cell>
          <cell r="B30648" t="str">
            <v>Tata Cliq Kid's Catalog AW25 Lot: 13</v>
          </cell>
          <cell r="C30648" t="str">
            <v>CLOSED</v>
          </cell>
          <cell r="D30648" t="str">
            <v>Medium</v>
          </cell>
          <cell r="E30648" t="str">
            <v>netscribes</v>
          </cell>
          <cell r="F30648" t="str">
            <v>Lishita Kotian</v>
          </cell>
          <cell r="G30648">
            <v>45939.754861111112</v>
          </cell>
          <cell r="H30648">
            <v>45969.530555555553</v>
          </cell>
        </row>
        <row r="30649">
          <cell r="A30649" t="str">
            <v>UCW-20511</v>
          </cell>
          <cell r="B30649" t="str">
            <v>Tata Cliq Men's Catalog AW25 Lot 13</v>
          </cell>
          <cell r="C30649" t="str">
            <v>CLOSED</v>
          </cell>
          <cell r="D30649" t="str">
            <v>Medium</v>
          </cell>
          <cell r="E30649" t="str">
            <v>netscribes</v>
          </cell>
          <cell r="F30649" t="str">
            <v>Lishita Kotian</v>
          </cell>
          <cell r="G30649">
            <v>45939.750694444447</v>
          </cell>
          <cell r="H30649">
            <v>45969.529861111114</v>
          </cell>
        </row>
        <row r="30650">
          <cell r="A30650" t="str">
            <v>UCW-20506</v>
          </cell>
          <cell r="B30650" t="str">
            <v>Globus Women's Wear Apparels - 199 Styles - Batch 111,112,113,114 &amp; 115 (Western Wear) (07.10.2025) (Seller Code - 124013)</v>
          </cell>
          <cell r="C30650" t="str">
            <v>CLOSED</v>
          </cell>
          <cell r="D30650" t="str">
            <v>Medium</v>
          </cell>
          <cell r="E30650" t="str">
            <v>netscribes</v>
          </cell>
          <cell r="F30650" t="str">
            <v>Juilee Jadhav</v>
          </cell>
          <cell r="G30650">
            <v>45939.72152777778</v>
          </cell>
          <cell r="H30650">
            <v>45969.739583333336</v>
          </cell>
        </row>
        <row r="30651">
          <cell r="A30651" t="str">
            <v>UCW-20505</v>
          </cell>
          <cell r="B30651" t="str">
            <v>Tatacliq Kids Content template_08-10-25</v>
          </cell>
          <cell r="C30651" t="str">
            <v>CLOSED</v>
          </cell>
          <cell r="D30651" t="str">
            <v>Medium</v>
          </cell>
          <cell r="E30651" t="str">
            <v>netscribes</v>
          </cell>
          <cell r="F30651" t="str">
            <v>Lishita Kotian</v>
          </cell>
          <cell r="G30651">
            <v>45939.713888888888</v>
          </cell>
          <cell r="H30651">
            <v>45969.527083333334</v>
          </cell>
        </row>
        <row r="30652">
          <cell r="A30652" t="str">
            <v>UCW-20490</v>
          </cell>
          <cell r="B30652" t="str">
            <v xml:space="preserve">Beauty - E2E - 127939 - BCPL - Multibrands - 26 skus </v>
          </cell>
          <cell r="C30652" t="str">
            <v>CLOSED Due to Inactive/Insufficient Information</v>
          </cell>
          <cell r="D30652" t="str">
            <v>Medium</v>
          </cell>
          <cell r="E30652" t="str">
            <v>netscribes</v>
          </cell>
          <cell r="F30652" t="str">
            <v>Simi Raichel Zachariah</v>
          </cell>
          <cell r="G30652">
            <v>45939.678472222222</v>
          </cell>
          <cell r="H30652">
            <v>45974.597916666666</v>
          </cell>
        </row>
        <row r="30653">
          <cell r="A30653" t="str">
            <v>UCW-20489</v>
          </cell>
          <cell r="B30653" t="str">
            <v>Beauty - E2E - 125928 - Armaf - 2 skus - 9th Oct</v>
          </cell>
          <cell r="C30653" t="str">
            <v>CLOSED</v>
          </cell>
          <cell r="D30653" t="str">
            <v>Medium</v>
          </cell>
          <cell r="E30653" t="str">
            <v>netscribes</v>
          </cell>
          <cell r="F30653" t="str">
            <v>Simi Raichel Zachariah</v>
          </cell>
          <cell r="G30653">
            <v>45939.67291666667</v>
          </cell>
          <cell r="H30653">
            <v>45944.915972222225</v>
          </cell>
        </row>
        <row r="30654">
          <cell r="A30654" t="str">
            <v>UCW-20488</v>
          </cell>
          <cell r="B30654" t="str">
            <v>TH/CK-MP-Lot 78</v>
          </cell>
          <cell r="C30654" t="str">
            <v>CLOSED</v>
          </cell>
          <cell r="D30654" t="str">
            <v>Medium</v>
          </cell>
          <cell r="E30654" t="str">
            <v>Jaibharathi Jagannathan</v>
          </cell>
          <cell r="F30654" t="str">
            <v>Asmi Kumar</v>
          </cell>
          <cell r="G30654">
            <v>45939.67083333333</v>
          </cell>
          <cell r="H30654">
            <v>45969.738888888889</v>
          </cell>
        </row>
        <row r="30655">
          <cell r="A30655" t="str">
            <v>UCW-20487</v>
          </cell>
          <cell r="B30655" t="str">
            <v>TH-Omni-Lot 87</v>
          </cell>
          <cell r="C30655" t="str">
            <v>CLOSED</v>
          </cell>
          <cell r="D30655" t="str">
            <v>Medium</v>
          </cell>
          <cell r="E30655" t="str">
            <v>Jaibharathi Jagannathan</v>
          </cell>
          <cell r="F30655" t="str">
            <v>Asmi Kumar</v>
          </cell>
          <cell r="G30655">
            <v>45939.65902777778</v>
          </cell>
          <cell r="H30655">
            <v>45969.738194444442</v>
          </cell>
        </row>
        <row r="30656">
          <cell r="A30656" t="str">
            <v>UCW-20484</v>
          </cell>
          <cell r="B30656" t="str">
            <v>Image Replace TATACLIQ X LIBAS (PRIORITY_ 08-10-2025)</v>
          </cell>
          <cell r="C30656" t="str">
            <v>CLOSED</v>
          </cell>
          <cell r="D30656" t="str">
            <v>Highest</v>
          </cell>
          <cell r="E30656" t="str">
            <v>netscribes</v>
          </cell>
          <cell r="F30656" t="str">
            <v>Sushma Ram</v>
          </cell>
          <cell r="G30656">
            <v>45939.636111111111</v>
          </cell>
          <cell r="H30656">
            <v>46003.970138888886</v>
          </cell>
        </row>
        <row r="30657">
          <cell r="A30657" t="str">
            <v>UCW-20483</v>
          </cell>
          <cell r="B30657" t="str">
            <v>New Listing - Vedhani Ring 3 Gm</v>
          </cell>
          <cell r="C30657" t="str">
            <v>CLOSED</v>
          </cell>
          <cell r="D30657" t="str">
            <v>Medium</v>
          </cell>
          <cell r="E30657" t="str">
            <v>netscribes</v>
          </cell>
          <cell r="F30657" t="str">
            <v>Sushma Ram</v>
          </cell>
          <cell r="G30657">
            <v>45939.618055555555</v>
          </cell>
          <cell r="H30657">
            <v>45969.738194444442</v>
          </cell>
        </row>
        <row r="30658">
          <cell r="A30658" t="str">
            <v>UCW-20482</v>
          </cell>
          <cell r="B30658" t="str">
            <v>Crocs Listing Phase 4</v>
          </cell>
          <cell r="C30658" t="str">
            <v>CLOSED</v>
          </cell>
          <cell r="D30658" t="str">
            <v>Medium</v>
          </cell>
          <cell r="E30658" t="str">
            <v>Jaibharathi Jagannathan</v>
          </cell>
          <cell r="F30658" t="str">
            <v>Asmi Kumar</v>
          </cell>
          <cell r="G30658">
            <v>45939.613888888889</v>
          </cell>
          <cell r="H30658">
            <v>46009.787499999999</v>
          </cell>
        </row>
        <row r="30659">
          <cell r="A30659" t="str">
            <v>UCW-20480</v>
          </cell>
          <cell r="B30659" t="str">
            <v xml:space="preserve">Tatacliq Lifestyle Catalogue Template-Lot -129_07.10.2025 </v>
          </cell>
          <cell r="C30659" t="str">
            <v>CLOSED</v>
          </cell>
          <cell r="D30659" t="str">
            <v>Medium</v>
          </cell>
          <cell r="E30659" t="str">
            <v>netscribes</v>
          </cell>
          <cell r="F30659" t="str">
            <v>Sushma Ram</v>
          </cell>
          <cell r="G30659">
            <v>45939.611805555556</v>
          </cell>
          <cell r="H30659">
            <v>45969.737500000003</v>
          </cell>
        </row>
        <row r="30660">
          <cell r="A30660" t="str">
            <v>UCW-20469</v>
          </cell>
          <cell r="B30660" t="str">
            <v>&lt;HOC&gt; TC LS 07112024</v>
          </cell>
          <cell r="C30660" t="str">
            <v>CLOSED</v>
          </cell>
          <cell r="D30660" t="str">
            <v>Medium</v>
          </cell>
          <cell r="E30660" t="str">
            <v>Jaibharathi Jagannathan</v>
          </cell>
          <cell r="F30660" t="str">
            <v>Asmi Kumar</v>
          </cell>
          <cell r="G30660">
            <v>45939.547222222223</v>
          </cell>
          <cell r="H30660">
            <v>46003.970138888886</v>
          </cell>
        </row>
        <row r="30661">
          <cell r="A30661" t="str">
            <v>UCW-20468</v>
          </cell>
          <cell r="B30661" t="str">
            <v>CLONE - Beauty - 125928 - E2E - Laura Mercier - 43 SKUS - 9th Oct</v>
          </cell>
          <cell r="C30661" t="str">
            <v>CLOSED</v>
          </cell>
          <cell r="D30661" t="str">
            <v>Highest</v>
          </cell>
          <cell r="E30661" t="str">
            <v>netscribes</v>
          </cell>
          <cell r="F30661" t="str">
            <v>Simi Raichel Zachariah</v>
          </cell>
          <cell r="G30661">
            <v>45939.520138888889</v>
          </cell>
          <cell r="H30661">
            <v>45941.765277777777</v>
          </cell>
        </row>
        <row r="30662">
          <cell r="A30662" t="str">
            <v>UCW-20466</v>
          </cell>
          <cell r="B30662" t="str">
            <v>Request to Update Images for Existing Product Listings 4</v>
          </cell>
          <cell r="C30662" t="str">
            <v>CLOSED</v>
          </cell>
          <cell r="D30662" t="str">
            <v>Medium</v>
          </cell>
          <cell r="E30662" t="str">
            <v>netscribes</v>
          </cell>
          <cell r="F30662" t="str">
            <v>netscribes</v>
          </cell>
          <cell r="G30662">
            <v>45939.472916666666</v>
          </cell>
          <cell r="H30662">
            <v>46003.969444444447</v>
          </cell>
        </row>
        <row r="30663">
          <cell r="A30663" t="str">
            <v>UCW-20459</v>
          </cell>
          <cell r="B30663" t="str">
            <v>Sweet Dreams Men Sell now 23 SKUs- 07.10.2025</v>
          </cell>
          <cell r="C30663" t="str">
            <v>CLOSED</v>
          </cell>
          <cell r="D30663" t="str">
            <v>Medium</v>
          </cell>
          <cell r="E30663" t="str">
            <v>netscribes</v>
          </cell>
          <cell r="F30663" t="str">
            <v>Mohd Tahir Shaikh</v>
          </cell>
          <cell r="G30663">
            <v>45938.795138888891</v>
          </cell>
          <cell r="H30663">
            <v>46003.96875</v>
          </cell>
        </row>
        <row r="30664">
          <cell r="A30664" t="str">
            <v>UCW-20458</v>
          </cell>
          <cell r="B30664" t="str">
            <v>Bajaj Listing</v>
          </cell>
          <cell r="C30664" t="str">
            <v>CLOSED</v>
          </cell>
          <cell r="D30664" t="str">
            <v>Medium</v>
          </cell>
          <cell r="E30664" t="str">
            <v>netscribes</v>
          </cell>
          <cell r="F30664" t="str">
            <v>netscribes</v>
          </cell>
          <cell r="G30664">
            <v>45938.795138888891</v>
          </cell>
          <cell r="H30664">
            <v>46003.981249999997</v>
          </cell>
        </row>
        <row r="30665">
          <cell r="A30665" t="str">
            <v>UCW-20457</v>
          </cell>
          <cell r="B30665" t="str">
            <v>Urban Chef_RMR New Listing_12 SKUs</v>
          </cell>
          <cell r="C30665" t="str">
            <v>CLOSED</v>
          </cell>
          <cell r="D30665" t="str">
            <v>Medium</v>
          </cell>
          <cell r="E30665" t="str">
            <v>netscribes</v>
          </cell>
          <cell r="F30665" t="str">
            <v>netscribes</v>
          </cell>
          <cell r="G30665">
            <v>45938.793749999997</v>
          </cell>
          <cell r="H30665">
            <v>46003.981249999997</v>
          </cell>
        </row>
        <row r="30666">
          <cell r="A30666" t="str">
            <v>UCW-20456</v>
          </cell>
          <cell r="B30666" t="str">
            <v>Shyam Enterprise - Appliances Listing P0</v>
          </cell>
          <cell r="C30666" t="str">
            <v>CLOSED Due to Inactive/Insufficient Information</v>
          </cell>
          <cell r="D30666" t="str">
            <v>Medium</v>
          </cell>
          <cell r="E30666" t="str">
            <v>netscribes</v>
          </cell>
          <cell r="F30666" t="str">
            <v>netscribes</v>
          </cell>
          <cell r="G30666">
            <v>45938.791666666664</v>
          </cell>
          <cell r="H30666">
            <v>46029.752083333333</v>
          </cell>
        </row>
        <row r="30667">
          <cell r="A30667" t="str">
            <v>UCW-20455</v>
          </cell>
          <cell r="B30667" t="str">
            <v>UCW-3222: UCW-2595: UCW-1394: UCW-1043: Jack &amp; Jones AW25 LOT 5 (Tata Cliq)</v>
          </cell>
          <cell r="C30667" t="str">
            <v>CLOSED</v>
          </cell>
          <cell r="D30667" t="str">
            <v>Medium</v>
          </cell>
          <cell r="E30667" t="str">
            <v>netscribes</v>
          </cell>
          <cell r="F30667" t="str">
            <v>Mohd Tahir Shaikh</v>
          </cell>
          <cell r="G30667">
            <v>45938.791666666664</v>
          </cell>
          <cell r="H30667">
            <v>45969.737500000003</v>
          </cell>
        </row>
        <row r="30668">
          <cell r="A30668" t="str">
            <v>UCW-20454</v>
          </cell>
          <cell r="B30668" t="str">
            <v>TCMP*SPYKAR | SS25 BATCH 31 OPEN FOOTWEAR</v>
          </cell>
          <cell r="C30668" t="str">
            <v>CLOSED</v>
          </cell>
          <cell r="D30668" t="str">
            <v>Medium</v>
          </cell>
          <cell r="E30668" t="str">
            <v>netscribes</v>
          </cell>
          <cell r="F30668" t="str">
            <v>Sushma Ram</v>
          </cell>
          <cell r="G30668">
            <v>45938.783333333333</v>
          </cell>
          <cell r="H30668">
            <v>45973.708333333336</v>
          </cell>
        </row>
        <row r="30669">
          <cell r="A30669" t="str">
            <v>UCW-20453</v>
          </cell>
          <cell r="B30669" t="str">
            <v>Crocs flip flop New Listing</v>
          </cell>
          <cell r="C30669" t="str">
            <v>CLOSED</v>
          </cell>
          <cell r="D30669" t="str">
            <v>Medium</v>
          </cell>
          <cell r="E30669" t="str">
            <v>netscribes</v>
          </cell>
          <cell r="F30669" t="str">
            <v>Mohd Tahir Shaikh</v>
          </cell>
          <cell r="G30669">
            <v>45938.782638888886</v>
          </cell>
          <cell r="H30669">
            <v>45969.736805555556</v>
          </cell>
        </row>
        <row r="30670">
          <cell r="A30670" t="str">
            <v>UCW-20452</v>
          </cell>
          <cell r="B30670" t="str">
            <v>TATACLIQ - LISTING FILE- 07102025</v>
          </cell>
          <cell r="C30670" t="str">
            <v>CLOSED</v>
          </cell>
          <cell r="D30670" t="str">
            <v>Medium</v>
          </cell>
          <cell r="E30670" t="str">
            <v>netscribes</v>
          </cell>
          <cell r="F30670" t="str">
            <v>Lishita Kotian</v>
          </cell>
          <cell r="G30670">
            <v>45938.78125</v>
          </cell>
          <cell r="H30670">
            <v>45969.736805555556</v>
          </cell>
        </row>
        <row r="30671">
          <cell r="A30671" t="str">
            <v>UCW-20449</v>
          </cell>
          <cell r="B30671" t="str">
            <v xml:space="preserve">Tatacliq Lifestyle Catalog Template-Lot -127_23.09.2025 </v>
          </cell>
          <cell r="C30671" t="str">
            <v>CLOSED</v>
          </cell>
          <cell r="D30671" t="str">
            <v>Medium</v>
          </cell>
          <cell r="E30671" t="str">
            <v>netscribes</v>
          </cell>
          <cell r="F30671" t="str">
            <v>netscribes</v>
          </cell>
          <cell r="G30671">
            <v>45938.771527777775</v>
          </cell>
          <cell r="H30671">
            <v>45969.685416666667</v>
          </cell>
        </row>
        <row r="30672">
          <cell r="A30672" t="str">
            <v>UCW-20447</v>
          </cell>
          <cell r="B30672" t="str">
            <v>Eteenz Tatacliq Catalog Sheet Hit-1</v>
          </cell>
          <cell r="C30672" t="str">
            <v>CLOSED</v>
          </cell>
          <cell r="D30672" t="str">
            <v>Medium</v>
          </cell>
          <cell r="E30672" t="str">
            <v>netscribes</v>
          </cell>
          <cell r="F30672" t="str">
            <v>Mohd Tahir Shaikh</v>
          </cell>
          <cell r="G30672">
            <v>45938.763888888891</v>
          </cell>
          <cell r="H30672">
            <v>46065.804861111108</v>
          </cell>
        </row>
        <row r="30673">
          <cell r="A30673" t="str">
            <v>UCW-20446</v>
          </cell>
          <cell r="B30673" t="str">
            <v>Kiddopanti Catalogue 16th September 2025</v>
          </cell>
          <cell r="C30673" t="str">
            <v>CLOSED</v>
          </cell>
          <cell r="D30673" t="str">
            <v>Medium</v>
          </cell>
          <cell r="E30673" t="str">
            <v>netscribes</v>
          </cell>
          <cell r="F30673" t="str">
            <v>Lishita Kotian</v>
          </cell>
          <cell r="G30673">
            <v>45938.760416666664</v>
          </cell>
          <cell r="H30673">
            <v>45969.73541666667</v>
          </cell>
        </row>
        <row r="30674">
          <cell r="A30674" t="str">
            <v>UCW-20443</v>
          </cell>
          <cell r="B30674" t="str">
            <v>Content Sheet and Image Link | United colors of benetton | 59 products | Tata Cliq | 1226529705</v>
          </cell>
          <cell r="C30674" t="str">
            <v>CLOSED</v>
          </cell>
          <cell r="D30674" t="str">
            <v>Medium</v>
          </cell>
          <cell r="E30674" t="str">
            <v>netscribes</v>
          </cell>
          <cell r="F30674" t="str">
            <v>Sushma Ram</v>
          </cell>
          <cell r="G30674">
            <v>45938.748611111114</v>
          </cell>
          <cell r="H30674">
            <v>45969.734722222223</v>
          </cell>
        </row>
        <row r="30675">
          <cell r="A30675" t="str">
            <v>UCW-20433</v>
          </cell>
          <cell r="B30675" t="str">
            <v>New Catalog For Brand Prolific- Lot 46</v>
          </cell>
          <cell r="C30675" t="str">
            <v>CLOSED</v>
          </cell>
          <cell r="D30675" t="str">
            <v>Medium</v>
          </cell>
          <cell r="E30675" t="str">
            <v>netscribes</v>
          </cell>
          <cell r="F30675" t="str">
            <v>Juilee Jadhav</v>
          </cell>
          <cell r="G30675">
            <v>45938.672222222223</v>
          </cell>
          <cell r="H30675">
            <v>45969.734722222223</v>
          </cell>
        </row>
        <row r="30676">
          <cell r="A30676" t="str">
            <v>UCW-20432</v>
          </cell>
          <cell r="B30676" t="str">
            <v>ECCO brand Sell Now from LUX to MP</v>
          </cell>
          <cell r="C30676" t="str">
            <v>CLOSED</v>
          </cell>
          <cell r="D30676" t="str">
            <v>Medium</v>
          </cell>
          <cell r="E30676" t="str">
            <v>netscribes</v>
          </cell>
          <cell r="F30676" t="str">
            <v>Mohd Tahir Shaikh</v>
          </cell>
          <cell r="G30676">
            <v>45938.670138888891</v>
          </cell>
          <cell r="H30676">
            <v>45986.662499999999</v>
          </cell>
        </row>
        <row r="30677">
          <cell r="A30677" t="str">
            <v>UCW-20430</v>
          </cell>
          <cell r="B30677" t="str">
            <v>Beauty - Image resize - 8 oct</v>
          </cell>
          <cell r="C30677" t="str">
            <v>CLOSED</v>
          </cell>
          <cell r="D30677" t="str">
            <v>Medium</v>
          </cell>
          <cell r="E30677" t="str">
            <v>netscribes</v>
          </cell>
          <cell r="F30677" t="str">
            <v>Shraddha Dighe</v>
          </cell>
          <cell r="G30677">
            <v>45938.625</v>
          </cell>
          <cell r="H30677">
            <v>46003.968055555553</v>
          </cell>
        </row>
        <row r="30678">
          <cell r="A30678" t="str">
            <v>UCW-20427</v>
          </cell>
          <cell r="B30678" t="str">
            <v>CK Omni-62 Lot</v>
          </cell>
          <cell r="C30678" t="str">
            <v>CLOSED</v>
          </cell>
          <cell r="D30678" t="str">
            <v>Medium</v>
          </cell>
          <cell r="E30678" t="str">
            <v>netscribes</v>
          </cell>
          <cell r="F30678" t="str">
            <v>netscribes</v>
          </cell>
          <cell r="G30678">
            <v>45938.604166666664</v>
          </cell>
          <cell r="H30678">
            <v>45965.801388888889</v>
          </cell>
        </row>
        <row r="30679">
          <cell r="A30679" t="str">
            <v>UCW-20425</v>
          </cell>
          <cell r="B30679" t="str">
            <v>CK Omni-62 Lot</v>
          </cell>
          <cell r="C30679" t="str">
            <v>CLOSED</v>
          </cell>
          <cell r="D30679" t="str">
            <v>Medium</v>
          </cell>
          <cell r="E30679" t="str">
            <v>Jaibharathi Jagannathan</v>
          </cell>
          <cell r="F30679" t="str">
            <v>Asmi Kumar</v>
          </cell>
          <cell r="G30679">
            <v>45938.580555555556</v>
          </cell>
          <cell r="H30679">
            <v>45969.734027777777</v>
          </cell>
        </row>
        <row r="30680">
          <cell r="A30680" t="str">
            <v>UCW-20424</v>
          </cell>
          <cell r="B30680" t="str">
            <v>ALDO FW25 Footwear Catalog Submission (TC&amp;TCL) - 07.10.2025</v>
          </cell>
          <cell r="C30680" t="str">
            <v>CLOSED Due to Inactive/Insufficient Information</v>
          </cell>
          <cell r="D30680" t="str">
            <v>Medium</v>
          </cell>
          <cell r="E30680" t="str">
            <v>netscribes</v>
          </cell>
          <cell r="F30680" t="str">
            <v>netscribes</v>
          </cell>
          <cell r="G30680">
            <v>45938.577777777777</v>
          </cell>
          <cell r="H30680">
            <v>45971.470833333333</v>
          </cell>
        </row>
        <row r="30681">
          <cell r="A30681" t="str">
            <v>UCW-20423</v>
          </cell>
          <cell r="B30681" t="str">
            <v>Beauty - E2E - 125928 - D’ORSAY - 9 skus - 8th Oct</v>
          </cell>
          <cell r="C30681" t="str">
            <v>CLOSED</v>
          </cell>
          <cell r="D30681" t="str">
            <v>Highest</v>
          </cell>
          <cell r="E30681" t="str">
            <v>netscribes</v>
          </cell>
          <cell r="F30681" t="str">
            <v>Simi Raichel Zachariah</v>
          </cell>
          <cell r="G30681">
            <v>45938.506944444445</v>
          </cell>
          <cell r="H30681">
            <v>45954.493750000001</v>
          </cell>
        </row>
        <row r="30682">
          <cell r="A30682" t="str">
            <v>UCW-20420</v>
          </cell>
          <cell r="B30682" t="str">
            <v>Outzidr-10189-All Season-6th Oct</v>
          </cell>
          <cell r="C30682" t="str">
            <v>CLOSED Due to Inactive/Insufficient Information</v>
          </cell>
          <cell r="D30682" t="str">
            <v>Medium</v>
          </cell>
          <cell r="E30682" t="str">
            <v>netscribes</v>
          </cell>
          <cell r="F30682" t="str">
            <v>Sushma Ram</v>
          </cell>
          <cell r="G30682">
            <v>45938.48541666667</v>
          </cell>
          <cell r="H30682">
            <v>45992.674305555556</v>
          </cell>
        </row>
        <row r="30683">
          <cell r="A30683" t="str">
            <v>UCW-20418</v>
          </cell>
          <cell r="B30683" t="str">
            <v>CLONE - CLONE - Beauty - New Listing and Seller Set up - Soma Naturals - 10 oct</v>
          </cell>
          <cell r="C30683" t="str">
            <v>CLOSED</v>
          </cell>
          <cell r="D30683" t="str">
            <v>Medium</v>
          </cell>
          <cell r="E30683" t="str">
            <v>netscribes</v>
          </cell>
          <cell r="F30683" t="str">
            <v>Simi Raichel Zachariah</v>
          </cell>
          <cell r="G30683">
            <v>45938.473611111112</v>
          </cell>
          <cell r="H30683">
            <v>45939.462500000001</v>
          </cell>
        </row>
        <row r="30684">
          <cell r="A30684" t="str">
            <v>UCW-20417</v>
          </cell>
          <cell r="B30684" t="str">
            <v>Beauty - 129447 - E2E - Albizzia - 4 SKU - 8 OCT</v>
          </cell>
          <cell r="C30684" t="str">
            <v>CLOSED Due to Inactive/Insufficient Information</v>
          </cell>
          <cell r="D30684" t="str">
            <v>Highest</v>
          </cell>
          <cell r="E30684" t="str">
            <v>netscribes</v>
          </cell>
          <cell r="F30684" t="str">
            <v>Shraddha Dighe</v>
          </cell>
          <cell r="G30684">
            <v>45938.472916666666</v>
          </cell>
          <cell r="H30684">
            <v>45972.716666666667</v>
          </cell>
        </row>
        <row r="30685">
          <cell r="A30685" t="str">
            <v>UCW-20412</v>
          </cell>
          <cell r="B30685" t="str">
            <v>Puma New Listing Sheet 06-10-2025</v>
          </cell>
          <cell r="C30685" t="str">
            <v>CLOSED Due to Inactive/Insufficient Information</v>
          </cell>
          <cell r="D30685" t="str">
            <v>Medium</v>
          </cell>
          <cell r="E30685" t="str">
            <v>netscribes</v>
          </cell>
          <cell r="F30685" t="str">
            <v>Sushma Ram</v>
          </cell>
          <cell r="G30685">
            <v>45938.459722222222</v>
          </cell>
          <cell r="H30685">
            <v>45969.699305555558</v>
          </cell>
        </row>
        <row r="30686">
          <cell r="A30686" t="str">
            <v>UCW-20403</v>
          </cell>
          <cell r="B30686" t="str">
            <v>ALDO FW25 Footwear Catalog Submission (TC&amp;TCL) - 07.10.2025</v>
          </cell>
          <cell r="C30686" t="str">
            <v>CLOSED</v>
          </cell>
          <cell r="D30686" t="str">
            <v>Medium</v>
          </cell>
          <cell r="E30686" t="str">
            <v>Jaibharathi Jagannathan</v>
          </cell>
          <cell r="F30686" t="str">
            <v>Asmi Kumar</v>
          </cell>
          <cell r="G30686">
            <v>45938.43472222222</v>
          </cell>
          <cell r="H30686">
            <v>45969.73333333333</v>
          </cell>
        </row>
        <row r="30687">
          <cell r="A30687" t="str">
            <v>UCW-20402</v>
          </cell>
          <cell r="B30687" t="str">
            <v>Beauty - 125906 - E2E - Aveda - 112 SKUS - 8 OCT</v>
          </cell>
          <cell r="C30687" t="str">
            <v>CLOSED</v>
          </cell>
          <cell r="D30687" t="str">
            <v>Highest</v>
          </cell>
          <cell r="E30687" t="str">
            <v>netscribes</v>
          </cell>
          <cell r="F30687" t="str">
            <v>Shraddha Dighe</v>
          </cell>
          <cell r="G30687">
            <v>45938.425000000003</v>
          </cell>
          <cell r="H30687">
            <v>45988.536111111112</v>
          </cell>
        </row>
        <row r="30688">
          <cell r="A30688" t="str">
            <v>UCW-20401</v>
          </cell>
          <cell r="B30688" t="str">
            <v>US_New_Launch_Tata Cliq || Urban Space || Seller Code : 125800</v>
          </cell>
          <cell r="C30688" t="str">
            <v>CLOSED</v>
          </cell>
          <cell r="D30688" t="str">
            <v>Medium</v>
          </cell>
          <cell r="E30688" t="str">
            <v>netscribes</v>
          </cell>
          <cell r="F30688" t="str">
            <v>Juilee Jadhav</v>
          </cell>
          <cell r="G30688">
            <v>45938.041666666664</v>
          </cell>
          <cell r="H30688">
            <v>45969.732638888891</v>
          </cell>
        </row>
        <row r="30689">
          <cell r="A30689" t="str">
            <v>UCW-20400</v>
          </cell>
          <cell r="B30689" t="str">
            <v>Bajaj Listing</v>
          </cell>
          <cell r="C30689" t="str">
            <v>CLOSED Due to Inactive/Insufficient Information</v>
          </cell>
          <cell r="D30689" t="str">
            <v>Medium</v>
          </cell>
          <cell r="E30689" t="str">
            <v>netscribes</v>
          </cell>
          <cell r="F30689" t="str">
            <v>Juilee Jadhav</v>
          </cell>
          <cell r="G30689">
            <v>45938.038194444445</v>
          </cell>
          <cell r="H30689">
            <v>45969.701388888891</v>
          </cell>
        </row>
        <row r="30690">
          <cell r="A30690" t="str">
            <v>UCW-20399</v>
          </cell>
          <cell r="B30690" t="str">
            <v>Puma New Listing 06-10-2025</v>
          </cell>
          <cell r="C30690" t="str">
            <v>CLOSED</v>
          </cell>
          <cell r="D30690" t="str">
            <v>Medium</v>
          </cell>
          <cell r="E30690" t="str">
            <v>netscribes</v>
          </cell>
          <cell r="F30690" t="str">
            <v>Juilee Jadhav</v>
          </cell>
          <cell r="G30690">
            <v>45938.033333333333</v>
          </cell>
          <cell r="H30690">
            <v>45973.706944444442</v>
          </cell>
        </row>
        <row r="30691">
          <cell r="A30691" t="str">
            <v>UCW-20396</v>
          </cell>
          <cell r="B30691" t="str">
            <v>TataCliq: New LSLX-Boots and Ladies Boots Category.</v>
          </cell>
          <cell r="C30691" t="str">
            <v>CLOSED</v>
          </cell>
          <cell r="D30691" t="str">
            <v>Medium</v>
          </cell>
          <cell r="E30691" t="str">
            <v>netscribes</v>
          </cell>
          <cell r="F30691" t="str">
            <v>Juilee Jadhav</v>
          </cell>
          <cell r="G30691">
            <v>45938.012499999997</v>
          </cell>
          <cell r="H30691">
            <v>45973.706944444442</v>
          </cell>
        </row>
        <row r="30692">
          <cell r="A30692" t="str">
            <v>UCW-20389</v>
          </cell>
          <cell r="B30692" t="str">
            <v>Tatacliq Men and Kids Content template_06-10-25</v>
          </cell>
          <cell r="C30692" t="str">
            <v>CLOSED</v>
          </cell>
          <cell r="D30692" t="str">
            <v>Medium</v>
          </cell>
          <cell r="E30692" t="str">
            <v>netscribes</v>
          </cell>
          <cell r="F30692" t="str">
            <v>Lishita Kotian</v>
          </cell>
          <cell r="G30692">
            <v>45937.936805555553</v>
          </cell>
          <cell r="H30692">
            <v>45969.7</v>
          </cell>
        </row>
        <row r="30693">
          <cell r="A30693" t="str">
            <v>UCW-20383</v>
          </cell>
          <cell r="B30693" t="str">
            <v>CLONE - Urgent :: Tata Cliq Kids &amp; Women Apparel 297 Article New Catalog 08-07-2025</v>
          </cell>
          <cell r="C30693" t="str">
            <v>CLOSED</v>
          </cell>
          <cell r="D30693" t="str">
            <v>Medium</v>
          </cell>
          <cell r="E30693" t="str">
            <v>netscribes</v>
          </cell>
          <cell r="F30693" t="str">
            <v>Mohd Tahir Shaikh</v>
          </cell>
          <cell r="G30693">
            <v>45937.78402777778</v>
          </cell>
          <cell r="H30693">
            <v>45973.706250000003</v>
          </cell>
        </row>
        <row r="30694">
          <cell r="A30694" t="str">
            <v>UCW-20380</v>
          </cell>
          <cell r="B30694" t="str">
            <v>Beauty - E2E - 125928 - Elca - Estee Lauder - 7th Oct</v>
          </cell>
          <cell r="C30694" t="str">
            <v>CLOSED</v>
          </cell>
          <cell r="D30694" t="str">
            <v>Medium</v>
          </cell>
          <cell r="E30694" t="str">
            <v>netscribes</v>
          </cell>
          <cell r="F30694" t="str">
            <v>Simi Raichel Zachariah</v>
          </cell>
          <cell r="G30694">
            <v>45937.777083333334</v>
          </cell>
          <cell r="H30694">
            <v>45939.456250000003</v>
          </cell>
        </row>
        <row r="30695">
          <cell r="A30695" t="str">
            <v>UCW-20379</v>
          </cell>
          <cell r="B30695" t="str">
            <v>Beauty - 125928 - GWP - Forest Essentials - 2 SKUS - 7 OCT</v>
          </cell>
          <cell r="C30695" t="str">
            <v>CLOSED</v>
          </cell>
          <cell r="D30695" t="str">
            <v>Medium</v>
          </cell>
          <cell r="E30695" t="str">
            <v>netscribes</v>
          </cell>
          <cell r="F30695" t="str">
            <v>Shraddha Dighe</v>
          </cell>
          <cell r="G30695">
            <v>45937.775000000001</v>
          </cell>
          <cell r="H30695">
            <v>45950.522222222222</v>
          </cell>
        </row>
        <row r="30696">
          <cell r="A30696" t="str">
            <v>UCW-20378</v>
          </cell>
          <cell r="B30696" t="str">
            <v xml:space="preserve">Beauty - GWP - 125928 - Elca - Estee Lauder - 7th Oct </v>
          </cell>
          <cell r="C30696" t="str">
            <v>CLOSED</v>
          </cell>
          <cell r="D30696" t="str">
            <v>Highest</v>
          </cell>
          <cell r="E30696" t="str">
            <v>netscribes</v>
          </cell>
          <cell r="F30696" t="str">
            <v>Simi Raichel Zachariah</v>
          </cell>
          <cell r="G30696">
            <v>45937.774305555555</v>
          </cell>
          <cell r="H30696">
            <v>45939.449305555558</v>
          </cell>
        </row>
        <row r="30697">
          <cell r="A30697" t="str">
            <v>UCW-20376</v>
          </cell>
          <cell r="B30697" t="str">
            <v>IMAGE ADDITION CREATIVE SHOOT - TATACLIQ X LIBAS 06-10-2025</v>
          </cell>
          <cell r="C30697" t="str">
            <v>CLOSED</v>
          </cell>
          <cell r="D30697" t="str">
            <v>Medium</v>
          </cell>
          <cell r="E30697" t="str">
            <v>netscribes</v>
          </cell>
          <cell r="F30697" t="str">
            <v>Sushma Ram</v>
          </cell>
          <cell r="G30697">
            <v>45937.768750000003</v>
          </cell>
          <cell r="H30697">
            <v>46003.968055555553</v>
          </cell>
        </row>
        <row r="30698">
          <cell r="A30698" t="str">
            <v>UCW-20371</v>
          </cell>
          <cell r="B30698" t="str">
            <v>TC LOT 9 - BIBA</v>
          </cell>
          <cell r="C30698" t="str">
            <v>CLOSED</v>
          </cell>
          <cell r="D30698" t="str">
            <v>Medium</v>
          </cell>
          <cell r="E30698" t="str">
            <v>netscribes</v>
          </cell>
          <cell r="F30698" t="str">
            <v>Sushma Ram</v>
          </cell>
          <cell r="G30698">
            <v>45937.727777777778</v>
          </cell>
          <cell r="H30698">
            <v>45973.706250000003</v>
          </cell>
        </row>
        <row r="30699">
          <cell r="A30699" t="str">
            <v>UCW-20370</v>
          </cell>
          <cell r="B30699" t="str">
            <v>Tata Cliq Women's Catalog AW25 Lot: 12</v>
          </cell>
          <cell r="C30699" t="str">
            <v>CLOSED</v>
          </cell>
          <cell r="D30699" t="str">
            <v>Medium</v>
          </cell>
          <cell r="E30699" t="str">
            <v>netscribes</v>
          </cell>
          <cell r="F30699" t="str">
            <v>Mohd Tahir Shaikh</v>
          </cell>
          <cell r="G30699">
            <v>45937.725694444445</v>
          </cell>
          <cell r="H30699">
            <v>45973.705555555556</v>
          </cell>
        </row>
        <row r="30700">
          <cell r="A30700" t="str">
            <v>UCW-20369</v>
          </cell>
          <cell r="B30700" t="str">
            <v>FW: Tata Cliq New Listing Carlton London</v>
          </cell>
          <cell r="C30700" t="str">
            <v>CLOSED</v>
          </cell>
          <cell r="D30700" t="str">
            <v>Medium</v>
          </cell>
          <cell r="E30700" t="str">
            <v>netscribes</v>
          </cell>
          <cell r="F30700" t="str">
            <v>Mohd Tahir Shaikh</v>
          </cell>
          <cell r="G30700">
            <v>45937.715277777781</v>
          </cell>
          <cell r="H30700">
            <v>46003.968055555553</v>
          </cell>
        </row>
        <row r="30701">
          <cell r="A30701" t="str">
            <v>UCW-20366</v>
          </cell>
          <cell r="B30701" t="str">
            <v>NEW LISTING FOR TATA CLIQ-IRON STUDIO DT.30.09.2025</v>
          </cell>
          <cell r="C30701" t="str">
            <v>CLOSED</v>
          </cell>
          <cell r="D30701" t="str">
            <v>Medium</v>
          </cell>
          <cell r="E30701" t="str">
            <v>Jaibharathi Jagannathan</v>
          </cell>
          <cell r="F30701" t="str">
            <v>Asmi Kumar</v>
          </cell>
          <cell r="G30701">
            <v>45937.697916666664</v>
          </cell>
          <cell r="H30701">
            <v>45947.506944444445</v>
          </cell>
        </row>
        <row r="30702">
          <cell r="A30702" t="str">
            <v>UCW-20365</v>
          </cell>
          <cell r="B30702" t="str">
            <v xml:space="preserve">Asterlane || Seller code : 129438 </v>
          </cell>
          <cell r="C30702" t="str">
            <v>CLOSED</v>
          </cell>
          <cell r="D30702" t="str">
            <v>Medium</v>
          </cell>
          <cell r="E30702" t="str">
            <v>netscribes</v>
          </cell>
          <cell r="F30702" t="str">
            <v>Juilee Jadhav</v>
          </cell>
          <cell r="G30702">
            <v>45937.696527777778</v>
          </cell>
          <cell r="H30702">
            <v>45973.705555555556</v>
          </cell>
        </row>
        <row r="30703">
          <cell r="A30703" t="str">
            <v>UCW-20363</v>
          </cell>
          <cell r="B30703" t="str">
            <v>IMAGE UPDATE IN EXISTING/NEW LISTING</v>
          </cell>
          <cell r="C30703" t="str">
            <v>CLOSED</v>
          </cell>
          <cell r="D30703" t="str">
            <v>Medium</v>
          </cell>
          <cell r="E30703" t="str">
            <v>netscribes</v>
          </cell>
          <cell r="F30703" t="str">
            <v>Sushma Ram</v>
          </cell>
          <cell r="G30703">
            <v>45937.6875</v>
          </cell>
          <cell r="H30703">
            <v>46003.967361111114</v>
          </cell>
        </row>
        <row r="30704">
          <cell r="A30704" t="str">
            <v>UCW-20350</v>
          </cell>
          <cell r="B30704" t="str">
            <v>Nike Sell Now File dated 4th Oct2025</v>
          </cell>
          <cell r="C30704" t="str">
            <v>CLOSED</v>
          </cell>
          <cell r="D30704" t="str">
            <v>Medium</v>
          </cell>
          <cell r="E30704" t="str">
            <v>netscribes</v>
          </cell>
          <cell r="F30704" t="str">
            <v>Lishita Kotian</v>
          </cell>
          <cell r="G30704">
            <v>45937.636805555558</v>
          </cell>
          <cell r="H30704">
            <v>46003.966666666667</v>
          </cell>
        </row>
        <row r="30705">
          <cell r="A30705" t="str">
            <v>UCW-20334</v>
          </cell>
          <cell r="B30705" t="str">
            <v>VOJ Fashion Jewellery Catalogue 81 products lot16</v>
          </cell>
          <cell r="C30705" t="str">
            <v>CLOSED</v>
          </cell>
          <cell r="D30705" t="str">
            <v>Medium</v>
          </cell>
          <cell r="E30705" t="str">
            <v>netscribes</v>
          </cell>
          <cell r="F30705" t="str">
            <v>Mohd Tahir Shaikh</v>
          </cell>
          <cell r="G30705">
            <v>45936.792361111111</v>
          </cell>
          <cell r="H30705">
            <v>45973.705555555556</v>
          </cell>
        </row>
        <row r="30706">
          <cell r="A30706" t="str">
            <v>UCW-20333</v>
          </cell>
          <cell r="B30706" t="str">
            <v>Urban Chef_RMR New Listing_12 SKUs</v>
          </cell>
          <cell r="C30706" t="str">
            <v>CLOSED Due to Inactive/Insufficient Information</v>
          </cell>
          <cell r="D30706" t="str">
            <v>Medium</v>
          </cell>
          <cell r="E30706" t="str">
            <v>netscribes</v>
          </cell>
          <cell r="F30706" t="str">
            <v>Juilee Jadhav</v>
          </cell>
          <cell r="G30706">
            <v>45936.77847222222</v>
          </cell>
          <cell r="H30706">
            <v>45969.696527777778</v>
          </cell>
        </row>
        <row r="30707">
          <cell r="A30707" t="str">
            <v>UCW-20332</v>
          </cell>
          <cell r="B30707" t="str">
            <v>Jack &amp; Jones UG AW-25 (LOT-3), TATA CLIQ</v>
          </cell>
          <cell r="C30707" t="str">
            <v>CLOSED</v>
          </cell>
          <cell r="D30707" t="str">
            <v>Medium</v>
          </cell>
          <cell r="E30707" t="str">
            <v>netscribes</v>
          </cell>
          <cell r="F30707" t="str">
            <v>Mohd Tahir Shaikh</v>
          </cell>
          <cell r="G30707">
            <v>45936.777777777781</v>
          </cell>
          <cell r="H30707">
            <v>45973.704861111109</v>
          </cell>
        </row>
        <row r="30708">
          <cell r="A30708" t="str">
            <v>UCW-20331</v>
          </cell>
          <cell r="B30708" t="str">
            <v xml:space="preserve">48 styles catalogue sheet &amp; Images </v>
          </cell>
          <cell r="C30708" t="str">
            <v>CLOSED</v>
          </cell>
          <cell r="D30708" t="str">
            <v>Medium</v>
          </cell>
          <cell r="E30708" t="str">
            <v>netscribes</v>
          </cell>
          <cell r="F30708" t="str">
            <v>Mohd Tahir Shaikh</v>
          </cell>
          <cell r="G30708">
            <v>45936.772916666669</v>
          </cell>
          <cell r="H30708">
            <v>45973.70416666667</v>
          </cell>
        </row>
        <row r="30709">
          <cell r="A30709" t="str">
            <v>UCW-20325</v>
          </cell>
          <cell r="B30709" t="str">
            <v>Adidas Samba Sell Now File dated 4th Oct2025</v>
          </cell>
          <cell r="C30709" t="str">
            <v>CLOSED</v>
          </cell>
          <cell r="D30709" t="str">
            <v>Medium</v>
          </cell>
          <cell r="E30709" t="str">
            <v>netscribes</v>
          </cell>
          <cell r="F30709" t="str">
            <v>Juilee Jadhav</v>
          </cell>
          <cell r="G30709">
            <v>45936.745833333334</v>
          </cell>
          <cell r="H30709">
            <v>45973.717361111114</v>
          </cell>
        </row>
        <row r="30710">
          <cell r="A30710" t="str">
            <v>UCW-20322</v>
          </cell>
          <cell r="B30710" t="str">
            <v>TataCliq | Fashion - Luxury | 30 Sep 2025 | Cataloguing-AW25 | Adults and Kids Footwear | 30 (Adults) 03 (Kids)</v>
          </cell>
          <cell r="C30710" t="str">
            <v>CLOSED</v>
          </cell>
          <cell r="D30710" t="str">
            <v>Medium</v>
          </cell>
          <cell r="E30710" t="str">
            <v>netscribes</v>
          </cell>
          <cell r="F30710" t="str">
            <v>Sushma Ram</v>
          </cell>
          <cell r="G30710">
            <v>45936.742361111108</v>
          </cell>
          <cell r="H30710">
            <v>45973.70416666667</v>
          </cell>
        </row>
        <row r="30711">
          <cell r="A30711" t="str">
            <v>UCW-20319</v>
          </cell>
          <cell r="B30711" t="str">
            <v>MIGRATE/CLONING TATACLIQ LISTING ID FROM S D RETAIL PVT LTD (SWTSD) TO AKN FASHION</v>
          </cell>
          <cell r="C30711" t="str">
            <v>CLOSED</v>
          </cell>
          <cell r="D30711" t="str">
            <v>Medium</v>
          </cell>
          <cell r="E30711" t="str">
            <v>netscribes</v>
          </cell>
          <cell r="F30711" t="str">
            <v>Mohd Tahir Shaikh</v>
          </cell>
          <cell r="G30711">
            <v>45936.736111111109</v>
          </cell>
          <cell r="H30711">
            <v>46003.966666666667</v>
          </cell>
        </row>
        <row r="30712">
          <cell r="A30712" t="str">
            <v>UCW-20311</v>
          </cell>
          <cell r="B30712" t="str">
            <v>Tata Cliq - Image update - Lavie signature</v>
          </cell>
          <cell r="C30712" t="str">
            <v>CLOSED</v>
          </cell>
          <cell r="D30712" t="str">
            <v>Medium</v>
          </cell>
          <cell r="E30712" t="str">
            <v>netscribes</v>
          </cell>
          <cell r="F30712" t="str">
            <v>Mohd Tahir Shaikh</v>
          </cell>
          <cell r="G30712">
            <v>45936.720138888886</v>
          </cell>
          <cell r="H30712">
            <v>46003.96597222222</v>
          </cell>
        </row>
        <row r="30713">
          <cell r="A30713" t="str">
            <v>UCW-20310</v>
          </cell>
          <cell r="B30713" t="str">
            <v xml:space="preserve">Rosara Home || Seller code : 129302 || New bed sheets Listing || new lot </v>
          </cell>
          <cell r="C30713" t="str">
            <v>CLOSED</v>
          </cell>
          <cell r="D30713" t="str">
            <v>Medium</v>
          </cell>
          <cell r="E30713" t="str">
            <v>netscribes</v>
          </cell>
          <cell r="F30713" t="str">
            <v>Juilee Jadhav</v>
          </cell>
          <cell r="G30713">
            <v>45936.71875</v>
          </cell>
          <cell r="H30713">
            <v>45973.70416666667</v>
          </cell>
        </row>
        <row r="30714">
          <cell r="A30714" t="str">
            <v>UCW-20303</v>
          </cell>
          <cell r="B30714" t="str">
            <v>Mangalsurta Listing</v>
          </cell>
          <cell r="C30714" t="str">
            <v>CLOSED</v>
          </cell>
          <cell r="D30714" t="str">
            <v>Medium</v>
          </cell>
          <cell r="E30714" t="str">
            <v>Jaibharathi Jagannathan</v>
          </cell>
          <cell r="F30714" t="str">
            <v>Asmi Kumar</v>
          </cell>
          <cell r="G30714">
            <v>45936.707638888889</v>
          </cell>
          <cell r="H30714">
            <v>45943.820833333331</v>
          </cell>
        </row>
        <row r="30715">
          <cell r="A30715" t="str">
            <v>UCW-20284</v>
          </cell>
          <cell r="B30715" t="str">
            <v>Kate &amp; Oscar Kids New Listing</v>
          </cell>
          <cell r="C30715" t="str">
            <v>CLOSED</v>
          </cell>
          <cell r="D30715" t="str">
            <v>Medium</v>
          </cell>
          <cell r="E30715" t="str">
            <v>netscribes</v>
          </cell>
          <cell r="F30715" t="str">
            <v>Mohd Tahir Shaikh</v>
          </cell>
          <cell r="G30715">
            <v>45936.666666666664</v>
          </cell>
          <cell r="H30715">
            <v>45973.70416666667</v>
          </cell>
        </row>
        <row r="30716">
          <cell r="A30716" t="str">
            <v>UCW-20281</v>
          </cell>
          <cell r="B30716" t="str">
            <v>Beauty - Image resize - 6 OCT</v>
          </cell>
          <cell r="C30716" t="str">
            <v>CLOSED</v>
          </cell>
          <cell r="D30716" t="str">
            <v>Highest</v>
          </cell>
          <cell r="E30716" t="str">
            <v>netscribes</v>
          </cell>
          <cell r="F30716" t="str">
            <v>Shraddha Dighe</v>
          </cell>
          <cell r="G30716">
            <v>45936.663194444445</v>
          </cell>
          <cell r="H30716">
            <v>46003.965277777781</v>
          </cell>
        </row>
        <row r="30717">
          <cell r="A30717" t="str">
            <v>UCW-20272</v>
          </cell>
          <cell r="B30717" t="str">
            <v>Benetton new kids apparel  catalog details 5-10-2025</v>
          </cell>
          <cell r="C30717" t="str">
            <v>CLOSED</v>
          </cell>
          <cell r="D30717" t="str">
            <v>Medium</v>
          </cell>
          <cell r="E30717" t="str">
            <v>netscribes</v>
          </cell>
          <cell r="F30717" t="str">
            <v>Sushma Ram</v>
          </cell>
          <cell r="G30717">
            <v>45936.643055555556</v>
          </cell>
          <cell r="H30717">
            <v>45969.691666666666</v>
          </cell>
        </row>
        <row r="30718">
          <cell r="A30718" t="str">
            <v>UCW-20269</v>
          </cell>
          <cell r="B30718" t="str">
            <v>Image Update Request</v>
          </cell>
          <cell r="C30718" t="str">
            <v>CLOSED</v>
          </cell>
          <cell r="D30718" t="str">
            <v>Medium</v>
          </cell>
          <cell r="E30718" t="str">
            <v>netscribes</v>
          </cell>
          <cell r="F30718" t="str">
            <v>Sushma Ram</v>
          </cell>
          <cell r="G30718">
            <v>45936.631944444445</v>
          </cell>
          <cell r="H30718">
            <v>46003.964583333334</v>
          </cell>
        </row>
        <row r="30719">
          <cell r="A30719" t="str">
            <v>UCW-20265</v>
          </cell>
          <cell r="B30719" t="str">
            <v>Images Update_Biba_01-10-25</v>
          </cell>
          <cell r="C30719" t="str">
            <v>CLOSED</v>
          </cell>
          <cell r="D30719" t="str">
            <v>Medium</v>
          </cell>
          <cell r="E30719" t="str">
            <v>netscribes</v>
          </cell>
          <cell r="F30719" t="str">
            <v>Sushma Ram</v>
          </cell>
          <cell r="G30719">
            <v>45936.618750000001</v>
          </cell>
          <cell r="H30719">
            <v>46003.963888888888</v>
          </cell>
        </row>
        <row r="30720">
          <cell r="A30720" t="str">
            <v>UCW-20262</v>
          </cell>
          <cell r="B30720" t="str">
            <v>Tata Cliq TH and UCB Belts 76 SKUs 03-10-2025</v>
          </cell>
          <cell r="C30720" t="str">
            <v>CLOSED</v>
          </cell>
          <cell r="D30720" t="str">
            <v>Medium</v>
          </cell>
          <cell r="E30720" t="str">
            <v>netscribes</v>
          </cell>
          <cell r="F30720" t="str">
            <v>Juilee Jadhav</v>
          </cell>
          <cell r="G30720">
            <v>45936.609722222223</v>
          </cell>
          <cell r="H30720">
            <v>45973.703472222223</v>
          </cell>
        </row>
        <row r="30721">
          <cell r="A30721" t="str">
            <v>UCW-20260</v>
          </cell>
          <cell r="B30721" t="str">
            <v>Men Ftwr Catalogue ll Metro-Mochi - Women</v>
          </cell>
          <cell r="C30721" t="str">
            <v>CLOSED</v>
          </cell>
          <cell r="D30721" t="str">
            <v>Medium</v>
          </cell>
          <cell r="E30721" t="str">
            <v>netscribes</v>
          </cell>
          <cell r="F30721" t="str">
            <v>Mohd Tahir Shaikh</v>
          </cell>
          <cell r="G30721">
            <v>45936.592361111114</v>
          </cell>
          <cell r="H30721">
            <v>45973.703472222223</v>
          </cell>
        </row>
        <row r="30722">
          <cell r="A30722" t="str">
            <v>UCW-20256</v>
          </cell>
          <cell r="B30722" t="str">
            <v>Shyam Enterprise - Appliances Listing P0</v>
          </cell>
          <cell r="C30722" t="str">
            <v>CLOSED Due to Inactive/Insufficient Information</v>
          </cell>
          <cell r="D30722" t="str">
            <v>Medium</v>
          </cell>
          <cell r="E30722" t="str">
            <v>netscribes</v>
          </cell>
          <cell r="F30722" t="str">
            <v>Juilee Jadhav</v>
          </cell>
          <cell r="G30722">
            <v>45936.574305555558</v>
          </cell>
          <cell r="H30722">
            <v>46009.776388888888</v>
          </cell>
        </row>
        <row r="30723">
          <cell r="A30723" t="str">
            <v>UCW-20251</v>
          </cell>
          <cell r="B30723" t="str">
            <v>Content Sheet and Image Link | United colors of benetton | 81 products | Tata Cliq | 1221876654</v>
          </cell>
          <cell r="C30723" t="str">
            <v>CLOSED</v>
          </cell>
          <cell r="D30723" t="str">
            <v>Medium</v>
          </cell>
          <cell r="E30723" t="str">
            <v>netscribes</v>
          </cell>
          <cell r="F30723" t="str">
            <v>Lishita Kotian</v>
          </cell>
          <cell r="G30723">
            <v>45936.552083333336</v>
          </cell>
          <cell r="H30723">
            <v>45969.688194444447</v>
          </cell>
        </row>
        <row r="30724">
          <cell r="A30724" t="str">
            <v>UCW-20241</v>
          </cell>
          <cell r="B30724" t="str">
            <v>Kidsville Footwear-New Catalog-O3-OCT-2025- Slave Id -126520-GGN</v>
          </cell>
          <cell r="C30724" t="str">
            <v>CLOSED</v>
          </cell>
          <cell r="D30724" t="str">
            <v>Medium</v>
          </cell>
          <cell r="E30724" t="str">
            <v>netscribes</v>
          </cell>
          <cell r="F30724" t="str">
            <v>Lishita Kotian</v>
          </cell>
          <cell r="G30724">
            <v>45936.508333333331</v>
          </cell>
          <cell r="H30724">
            <v>45973.702777777777</v>
          </cell>
        </row>
        <row r="30725">
          <cell r="A30725" t="str">
            <v>UCW-20239</v>
          </cell>
          <cell r="B30725" t="str">
            <v>Hoversoul Lot 5 details for listing</v>
          </cell>
          <cell r="C30725" t="str">
            <v>CLOSED</v>
          </cell>
          <cell r="D30725" t="str">
            <v>Medium</v>
          </cell>
          <cell r="E30725" t="str">
            <v>netscribes</v>
          </cell>
          <cell r="F30725" t="str">
            <v>Sushma Ram</v>
          </cell>
          <cell r="G30725">
            <v>45936.503472222219</v>
          </cell>
          <cell r="H30725">
            <v>45972.460416666669</v>
          </cell>
        </row>
        <row r="30726">
          <cell r="A30726" t="str">
            <v>UCW-20236</v>
          </cell>
          <cell r="B30726" t="str">
            <v>Asics - Tata Cliq Catalogue @3rd Oct</v>
          </cell>
          <cell r="C30726" t="str">
            <v>CLOSED</v>
          </cell>
          <cell r="D30726" t="str">
            <v>Medium</v>
          </cell>
          <cell r="E30726" t="str">
            <v>netscribes</v>
          </cell>
          <cell r="F30726" t="str">
            <v>Lishita Kotian</v>
          </cell>
          <cell r="G30726">
            <v>45936.477777777778</v>
          </cell>
          <cell r="H30726">
            <v>45969.685416666667</v>
          </cell>
        </row>
        <row r="30727">
          <cell r="A30727" t="str">
            <v>UCW-20221</v>
          </cell>
          <cell r="B30727" t="str">
            <v xml:space="preserve">Reebok Women's Apparel 01-10-2025 </v>
          </cell>
          <cell r="C30727" t="str">
            <v>CLOSED</v>
          </cell>
          <cell r="D30727" t="str">
            <v>Medium</v>
          </cell>
          <cell r="E30727" t="str">
            <v>netscribes</v>
          </cell>
          <cell r="F30727" t="str">
            <v>Lishita Kotian</v>
          </cell>
          <cell r="G30727">
            <v>45935.704861111109</v>
          </cell>
          <cell r="H30727">
            <v>45969.683333333334</v>
          </cell>
        </row>
        <row r="30728">
          <cell r="A30728" t="str">
            <v>UCW-20220</v>
          </cell>
          <cell r="B30728" t="str">
            <v>Reebok Men's Apparel 01-10-2025</v>
          </cell>
          <cell r="C30728" t="str">
            <v>CLOSED</v>
          </cell>
          <cell r="D30728" t="str">
            <v>Medium</v>
          </cell>
          <cell r="E30728" t="str">
            <v>netscribes</v>
          </cell>
          <cell r="F30728" t="str">
            <v>Lishita Kotian</v>
          </cell>
          <cell r="G30728">
            <v>45935.701388888891</v>
          </cell>
          <cell r="H30728">
            <v>45969.682638888888</v>
          </cell>
        </row>
        <row r="30729">
          <cell r="A30729" t="str">
            <v>UCW-20210</v>
          </cell>
          <cell r="B30729" t="str">
            <v>CLONE - Beauty - 125928 - E2E - Simihaze - 77 SKUS - 4th Oct</v>
          </cell>
          <cell r="C30729" t="str">
            <v>CLOSED</v>
          </cell>
          <cell r="D30729" t="str">
            <v>Medium</v>
          </cell>
          <cell r="E30729" t="str">
            <v>netscribes</v>
          </cell>
          <cell r="F30729" t="str">
            <v>Simi Raichel Zachariah</v>
          </cell>
          <cell r="G30729">
            <v>45934.798611111109</v>
          </cell>
          <cell r="H30729">
            <v>45938.709027777775</v>
          </cell>
        </row>
        <row r="30730">
          <cell r="A30730" t="str">
            <v>UCW-20209</v>
          </cell>
          <cell r="B30730" t="str">
            <v>Forevermark New Listings</v>
          </cell>
          <cell r="C30730" t="str">
            <v>CLOSED</v>
          </cell>
          <cell r="D30730" t="str">
            <v>Medium</v>
          </cell>
          <cell r="E30730" t="str">
            <v>Chirag Dubal</v>
          </cell>
          <cell r="F30730" t="str">
            <v>Shloka Chakre</v>
          </cell>
          <cell r="G30730">
            <v>45934.676388888889</v>
          </cell>
          <cell r="H30730">
            <v>45943.821527777778</v>
          </cell>
        </row>
        <row r="30731">
          <cell r="A30731" t="str">
            <v>UCW-20206</v>
          </cell>
          <cell r="B30731" t="str">
            <v>Men Ftwr Catalogue ll Metro-Mochi</v>
          </cell>
          <cell r="C30731" t="str">
            <v>CLOSED</v>
          </cell>
          <cell r="D30731" t="str">
            <v>Medium</v>
          </cell>
          <cell r="E30731" t="str">
            <v>netscribes</v>
          </cell>
          <cell r="F30731" t="str">
            <v>Mohd Tahir Shaikh</v>
          </cell>
          <cell r="G30731">
            <v>45934.559027777781</v>
          </cell>
          <cell r="H30731">
            <v>45973.70208333333</v>
          </cell>
        </row>
        <row r="30732">
          <cell r="A30732" t="str">
            <v>UCW-20203</v>
          </cell>
          <cell r="B30732" t="str">
            <v>Tatacliq~ New Catalog  ~ 20 Sep 2025</v>
          </cell>
          <cell r="C30732" t="str">
            <v>CLOSED</v>
          </cell>
          <cell r="D30732" t="str">
            <v>Medium</v>
          </cell>
          <cell r="E30732" t="str">
            <v>netscribes</v>
          </cell>
          <cell r="F30732" t="str">
            <v>netscribes</v>
          </cell>
          <cell r="G30732">
            <v>45934.535416666666</v>
          </cell>
          <cell r="H30732">
            <v>45993.655555555553</v>
          </cell>
        </row>
        <row r="30733">
          <cell r="A30733" t="str">
            <v>UCW-20202</v>
          </cell>
          <cell r="B30733" t="str">
            <v>Spykar - Tatacliq- New Catalogue - Pending Option of AW25 - 1st Oct</v>
          </cell>
          <cell r="C30733" t="str">
            <v>CLOSED</v>
          </cell>
          <cell r="D30733" t="str">
            <v>Medium</v>
          </cell>
          <cell r="E30733" t="str">
            <v>netscribes</v>
          </cell>
          <cell r="F30733" t="str">
            <v>Juilee Jadhav</v>
          </cell>
          <cell r="G30733">
            <v>45934.523611111108</v>
          </cell>
          <cell r="H30733">
            <v>45973.70208333333</v>
          </cell>
        </row>
        <row r="30734">
          <cell r="A30734" t="str">
            <v>UCW-20201</v>
          </cell>
          <cell r="B30734" t="str">
            <v xml:space="preserve">Reebok Footwear Men &amp; Women 01-10-2025 </v>
          </cell>
          <cell r="C30734" t="str">
            <v>CLOSED</v>
          </cell>
          <cell r="D30734" t="str">
            <v>Medium</v>
          </cell>
          <cell r="E30734" t="str">
            <v>netscribes</v>
          </cell>
          <cell r="F30734" t="str">
            <v>Juilee Jadhav</v>
          </cell>
          <cell r="G30734">
            <v>45934.506249999999</v>
          </cell>
          <cell r="H30734">
            <v>45973.70208333333</v>
          </cell>
        </row>
        <row r="30735">
          <cell r="A30735" t="str">
            <v>UCW-20198</v>
          </cell>
          <cell r="B30735" t="str">
            <v>S&amp;N   Shantnu Nikhil - Piazza Nova – CELEBRATIONS  – A New Era of Occasion Wear - 03-10-25</v>
          </cell>
          <cell r="C30735" t="str">
            <v>CLOSED</v>
          </cell>
          <cell r="D30735" t="str">
            <v>Medium</v>
          </cell>
          <cell r="E30735" t="str">
            <v>Chirag Dubal</v>
          </cell>
          <cell r="F30735" t="str">
            <v>Reagan D’souza</v>
          </cell>
          <cell r="G30735">
            <v>45934.423611111109</v>
          </cell>
          <cell r="H30735">
            <v>45943.823611111111</v>
          </cell>
        </row>
        <row r="30736">
          <cell r="A30736" t="str">
            <v>UCW-20197</v>
          </cell>
          <cell r="B30736" t="str">
            <v xml:space="preserve">Men's Apparel 01-10-2025 </v>
          </cell>
          <cell r="C30736" t="str">
            <v>CLOSED</v>
          </cell>
          <cell r="D30736" t="str">
            <v>Medium</v>
          </cell>
          <cell r="E30736" t="str">
            <v>netscribes</v>
          </cell>
          <cell r="F30736" t="str">
            <v>netscribes</v>
          </cell>
          <cell r="G30736">
            <v>45933.906944444447</v>
          </cell>
          <cell r="H30736">
            <v>45973.770138888889</v>
          </cell>
        </row>
        <row r="30737">
          <cell r="A30737" t="str">
            <v>UCW-20195</v>
          </cell>
          <cell r="B30737" t="str">
            <v>VERO MODA GIRL -AW25 LOT - 1</v>
          </cell>
          <cell r="C30737" t="str">
            <v>CLOSED</v>
          </cell>
          <cell r="D30737" t="str">
            <v>Medium</v>
          </cell>
          <cell r="E30737" t="str">
            <v>netscribes</v>
          </cell>
          <cell r="F30737" t="str">
            <v>Juilee Jadhav</v>
          </cell>
          <cell r="G30737">
            <v>45933.818055555559</v>
          </cell>
          <cell r="H30737">
            <v>45973.701388888891</v>
          </cell>
        </row>
        <row r="30738">
          <cell r="A30738" t="str">
            <v>UCW-20194</v>
          </cell>
          <cell r="B30738" t="str">
            <v xml:space="preserve">Men's Apparel 01-10-2025 </v>
          </cell>
          <cell r="C30738" t="str">
            <v>CLOSED</v>
          </cell>
          <cell r="D30738" t="str">
            <v>Medium</v>
          </cell>
          <cell r="E30738" t="str">
            <v>netscribes</v>
          </cell>
          <cell r="F30738" t="str">
            <v>Sushma Ram</v>
          </cell>
          <cell r="G30738">
            <v>45933.815972222219</v>
          </cell>
          <cell r="H30738">
            <v>45973.701388888891</v>
          </cell>
        </row>
        <row r="30739">
          <cell r="A30739" t="str">
            <v>UCW-20192</v>
          </cell>
          <cell r="B30739" t="str">
            <v>Crocs New Listing</v>
          </cell>
          <cell r="C30739" t="str">
            <v>CLOSED</v>
          </cell>
          <cell r="D30739" t="str">
            <v>Medium</v>
          </cell>
          <cell r="E30739" t="str">
            <v>netscribes</v>
          </cell>
          <cell r="F30739" t="str">
            <v>Mohd Tahir Shaikh</v>
          </cell>
          <cell r="G30739">
            <v>45933.808333333334</v>
          </cell>
          <cell r="H30739">
            <v>45973.700694444444</v>
          </cell>
        </row>
        <row r="30740">
          <cell r="A30740" t="str">
            <v>UCW-20191</v>
          </cell>
          <cell r="B30740" t="str">
            <v>TATACLIQ X LIBAS IMAGE UPDATE 30-09-2025</v>
          </cell>
          <cell r="C30740" t="str">
            <v>CLOSED</v>
          </cell>
          <cell r="D30740" t="str">
            <v>Medium</v>
          </cell>
          <cell r="E30740" t="str">
            <v>netscribes</v>
          </cell>
          <cell r="F30740" t="str">
            <v>Juilee Jadhav</v>
          </cell>
          <cell r="G30740">
            <v>45933.804861111108</v>
          </cell>
          <cell r="H30740">
            <v>46003.963194444441</v>
          </cell>
        </row>
        <row r="30741">
          <cell r="A30741" t="str">
            <v>UCW-20190</v>
          </cell>
          <cell r="B30741" t="str">
            <v>Tatacliq Men Content template_29-08-25</v>
          </cell>
          <cell r="C30741" t="str">
            <v>CLOSED</v>
          </cell>
          <cell r="D30741" t="str">
            <v>Medium</v>
          </cell>
          <cell r="E30741" t="str">
            <v>netscribes</v>
          </cell>
          <cell r="F30741" t="str">
            <v>netscribes</v>
          </cell>
          <cell r="G30741">
            <v>45933.804166666669</v>
          </cell>
          <cell r="H30741">
            <v>45965.806250000001</v>
          </cell>
        </row>
        <row r="30742">
          <cell r="A30742" t="str">
            <v>UCW-20187</v>
          </cell>
          <cell r="B30742" t="str">
            <v>Wrong images uploaded</v>
          </cell>
          <cell r="C30742" t="str">
            <v>CLOSED</v>
          </cell>
          <cell r="D30742" t="str">
            <v>Highest</v>
          </cell>
          <cell r="E30742" t="str">
            <v>netscribes</v>
          </cell>
          <cell r="F30742" t="str">
            <v>Sushma Ram</v>
          </cell>
          <cell r="G30742">
            <v>45933.794444444444</v>
          </cell>
          <cell r="H30742">
            <v>46003.961805555555</v>
          </cell>
        </row>
        <row r="30743">
          <cell r="A30743" t="str">
            <v>UCW-20186</v>
          </cell>
          <cell r="B30743" t="str">
            <v xml:space="preserve">Hoversoul lot -4 </v>
          </cell>
          <cell r="C30743" t="str">
            <v>CLOSED</v>
          </cell>
          <cell r="D30743" t="str">
            <v>Highest</v>
          </cell>
          <cell r="E30743" t="str">
            <v>netscribes</v>
          </cell>
          <cell r="F30743" t="str">
            <v>Sushma Ram</v>
          </cell>
          <cell r="G30743">
            <v>45933.789583333331</v>
          </cell>
          <cell r="H30743">
            <v>45973.700694444444</v>
          </cell>
        </row>
        <row r="30744">
          <cell r="A30744" t="str">
            <v>UCW-20184</v>
          </cell>
          <cell r="B30744" t="str">
            <v>Hoversoul lot -3 listing</v>
          </cell>
          <cell r="C30744" t="str">
            <v>CLOSED</v>
          </cell>
          <cell r="D30744" t="str">
            <v>Medium</v>
          </cell>
          <cell r="E30744" t="str">
            <v>netscribes</v>
          </cell>
          <cell r="F30744" t="str">
            <v>Sushma Ram</v>
          </cell>
          <cell r="G30744">
            <v>45933.783333333333</v>
          </cell>
          <cell r="H30744">
            <v>45973.7</v>
          </cell>
        </row>
        <row r="30745">
          <cell r="A30745" t="str">
            <v>UCW-20183</v>
          </cell>
          <cell r="B30745" t="str">
            <v>TATACLIQ X LIBAS NEW CATALOGUE 1-10-2025</v>
          </cell>
          <cell r="C30745" t="str">
            <v>CLOSED</v>
          </cell>
          <cell r="D30745" t="str">
            <v>Medium</v>
          </cell>
          <cell r="E30745" t="str">
            <v>netscribes</v>
          </cell>
          <cell r="F30745" t="str">
            <v>Sushma Ram</v>
          </cell>
          <cell r="G30745">
            <v>45933.777777777781</v>
          </cell>
          <cell r="H30745">
            <v>45969.637499999997</v>
          </cell>
        </row>
        <row r="30746">
          <cell r="A30746" t="str">
            <v>UCW-20182</v>
          </cell>
          <cell r="B30746" t="str">
            <v>LVER - Dual listing 29.9</v>
          </cell>
          <cell r="C30746" t="str">
            <v>CLOSED</v>
          </cell>
          <cell r="D30746" t="str">
            <v>Medium</v>
          </cell>
          <cell r="E30746" t="str">
            <v>netscribes</v>
          </cell>
          <cell r="F30746" t="str">
            <v>Mohd Tahir Shaikh</v>
          </cell>
          <cell r="G30746">
            <v>45933.768750000003</v>
          </cell>
          <cell r="H30746">
            <v>46003.961805555555</v>
          </cell>
        </row>
        <row r="30747">
          <cell r="A30747" t="str">
            <v>UCW-20180</v>
          </cell>
          <cell r="B30747" t="str">
            <v>Menswear Listing</v>
          </cell>
          <cell r="C30747" t="str">
            <v>CLOSED Due to Inactive/Insufficient Information</v>
          </cell>
          <cell r="D30747" t="str">
            <v>Medium</v>
          </cell>
          <cell r="E30747" t="str">
            <v>netscribes</v>
          </cell>
          <cell r="F30747" t="str">
            <v>Juilee Jadhav</v>
          </cell>
          <cell r="G30747">
            <v>45933.756249999999</v>
          </cell>
          <cell r="H30747">
            <v>45969.636111111111</v>
          </cell>
        </row>
        <row r="30748">
          <cell r="A30748" t="str">
            <v>UCW-20178</v>
          </cell>
          <cell r="B30748" t="str">
            <v>Tatacliq Women Ethnic Wear Template | 1st Oct'2025</v>
          </cell>
          <cell r="C30748" t="str">
            <v>CLOSED</v>
          </cell>
          <cell r="D30748" t="str">
            <v>Medium</v>
          </cell>
          <cell r="E30748" t="str">
            <v>netscribes</v>
          </cell>
          <cell r="F30748" t="str">
            <v>Sushma Ram</v>
          </cell>
          <cell r="G30748">
            <v>45933.743750000001</v>
          </cell>
          <cell r="H30748">
            <v>45969.636111111111</v>
          </cell>
        </row>
        <row r="30749">
          <cell r="A30749" t="str">
            <v>UCW-20177</v>
          </cell>
          <cell r="B30749" t="str">
            <v>Tatacliq Kids Apparels Template | 1st Oct'2025</v>
          </cell>
          <cell r="C30749" t="str">
            <v>CLOSED</v>
          </cell>
          <cell r="D30749" t="str">
            <v>Medium</v>
          </cell>
          <cell r="E30749" t="str">
            <v>netscribes</v>
          </cell>
          <cell r="F30749" t="str">
            <v>Lishita Kotian</v>
          </cell>
          <cell r="G30749">
            <v>45933.742361111108</v>
          </cell>
          <cell r="H30749">
            <v>45969.577777777777</v>
          </cell>
        </row>
        <row r="30750">
          <cell r="A30750" t="str">
            <v>UCW-20175</v>
          </cell>
          <cell r="B30750" t="str">
            <v>Tatacliq Men's Apparels Templates | 1st Oct'2025</v>
          </cell>
          <cell r="C30750" t="str">
            <v>CLOSED</v>
          </cell>
          <cell r="D30750" t="str">
            <v>Medium</v>
          </cell>
          <cell r="E30750" t="str">
            <v>netscribes</v>
          </cell>
          <cell r="F30750" t="str">
            <v>Lishita Kotian</v>
          </cell>
          <cell r="G30750">
            <v>45933.739583333336</v>
          </cell>
          <cell r="H30750">
            <v>45969.576388888891</v>
          </cell>
        </row>
        <row r="30751">
          <cell r="A30751" t="str">
            <v>UCW-20174</v>
          </cell>
          <cell r="B30751" t="str">
            <v>Footwear Catalogues for Upload (75 SKU's)</v>
          </cell>
          <cell r="C30751" t="str">
            <v>CLOSED</v>
          </cell>
          <cell r="D30751" t="str">
            <v>Medium</v>
          </cell>
          <cell r="E30751" t="str">
            <v>netscribes</v>
          </cell>
          <cell r="F30751" t="str">
            <v>Sushma Ram</v>
          </cell>
          <cell r="G30751">
            <v>45933.734722222223</v>
          </cell>
          <cell r="H30751">
            <v>45969.556250000001</v>
          </cell>
        </row>
        <row r="30752">
          <cell r="A30752" t="str">
            <v>UCW-20172</v>
          </cell>
          <cell r="B30752" t="str">
            <v>Tatacliq Women Western Wear Template | 1st Oct'2025</v>
          </cell>
          <cell r="C30752" t="str">
            <v>CLOSED</v>
          </cell>
          <cell r="D30752" t="str">
            <v>Medium</v>
          </cell>
          <cell r="E30752" t="str">
            <v>netscribes</v>
          </cell>
          <cell r="F30752" t="str">
            <v>Lishita Kotian</v>
          </cell>
          <cell r="G30752">
            <v>45933.730555555558</v>
          </cell>
          <cell r="H30752">
            <v>45993.651388888888</v>
          </cell>
        </row>
        <row r="30753">
          <cell r="A30753" t="str">
            <v>UCW-20171</v>
          </cell>
          <cell r="B30753" t="str">
            <v>Accessories Catalogues for Upload (37 SKU's)</v>
          </cell>
          <cell r="C30753" t="str">
            <v>CLOSED</v>
          </cell>
          <cell r="D30753" t="str">
            <v>Medium</v>
          </cell>
          <cell r="E30753" t="str">
            <v>netscribes</v>
          </cell>
          <cell r="F30753" t="str">
            <v>Juilee Jadhav</v>
          </cell>
          <cell r="G30753">
            <v>45933.730555555558</v>
          </cell>
          <cell r="H30753">
            <v>45969.555555555555</v>
          </cell>
        </row>
        <row r="30754">
          <cell r="A30754" t="str">
            <v>UCW-20166</v>
          </cell>
          <cell r="B30754" t="str">
            <v xml:space="preserve">Apparel Catalogues for Upload </v>
          </cell>
          <cell r="C30754" t="str">
            <v>CLOSED</v>
          </cell>
          <cell r="D30754" t="str">
            <v>Medium</v>
          </cell>
          <cell r="E30754" t="str">
            <v>netscribes</v>
          </cell>
          <cell r="F30754" t="str">
            <v>Juilee Jadhav</v>
          </cell>
          <cell r="G30754">
            <v>45933.717361111114</v>
          </cell>
          <cell r="H30754">
            <v>45969.554861111108</v>
          </cell>
        </row>
        <row r="30755">
          <cell r="A30755" t="str">
            <v>UCW-20165</v>
          </cell>
          <cell r="B30755" t="str">
            <v>Styles Migration to Tata Cliq Westbury Account - 18-09-2025</v>
          </cell>
          <cell r="C30755" t="str">
            <v>CLOSED Due to Inactive/Insufficient Information</v>
          </cell>
          <cell r="D30755" t="str">
            <v>Medium</v>
          </cell>
          <cell r="E30755" t="str">
            <v>netscribes</v>
          </cell>
          <cell r="F30755" t="str">
            <v>netscribes</v>
          </cell>
          <cell r="G30755">
            <v>45933.716666666667</v>
          </cell>
          <cell r="H30755">
            <v>46015.669444444444</v>
          </cell>
        </row>
        <row r="30756">
          <cell r="A30756" t="str">
            <v>UCW-20162</v>
          </cell>
          <cell r="B30756" t="str">
            <v>Tatacliq Footwear-Input-Kids Templates | 1st Oct'25</v>
          </cell>
          <cell r="C30756" t="str">
            <v>CLOSED</v>
          </cell>
          <cell r="D30756" t="str">
            <v>Medium</v>
          </cell>
          <cell r="E30756" t="str">
            <v>netscribes</v>
          </cell>
          <cell r="F30756" t="str">
            <v>Lishita Kotian</v>
          </cell>
          <cell r="G30756">
            <v>45933.709027777775</v>
          </cell>
          <cell r="H30756">
            <v>45969.554166666669</v>
          </cell>
        </row>
        <row r="30757">
          <cell r="A30757" t="str">
            <v>UCW-20161</v>
          </cell>
          <cell r="B30757" t="str">
            <v>Femmella//59 New Style Sheet : Seller code - 129273</v>
          </cell>
          <cell r="C30757" t="str">
            <v>CLOSED</v>
          </cell>
          <cell r="D30757" t="str">
            <v>Medium</v>
          </cell>
          <cell r="E30757" t="str">
            <v>netscribes</v>
          </cell>
          <cell r="F30757" t="str">
            <v>Mohd Tahir Shaikh</v>
          </cell>
          <cell r="G30757">
            <v>45933.708333333336</v>
          </cell>
          <cell r="H30757">
            <v>45969.553472222222</v>
          </cell>
        </row>
        <row r="30758">
          <cell r="A30758" t="str">
            <v>UCW-20156</v>
          </cell>
          <cell r="B30758" t="str">
            <v>TATACLIQ X LIBAS INFLUENCER IMAGES 01-10-2025</v>
          </cell>
          <cell r="C30758" t="str">
            <v>CLOSED</v>
          </cell>
          <cell r="D30758" t="str">
            <v>Medium</v>
          </cell>
          <cell r="E30758" t="str">
            <v>netscribes</v>
          </cell>
          <cell r="F30758" t="str">
            <v>Sushma Ram</v>
          </cell>
          <cell r="G30758">
            <v>45933.674305555556</v>
          </cell>
          <cell r="H30758">
            <v>46003.961805555555</v>
          </cell>
        </row>
        <row r="30759">
          <cell r="A30759" t="str">
            <v>UCW-20155</v>
          </cell>
          <cell r="B30759" t="str">
            <v>Soch_124205-SAS_416_Styles</v>
          </cell>
          <cell r="C30759" t="str">
            <v>CLOSED</v>
          </cell>
          <cell r="D30759" t="str">
            <v>Medium</v>
          </cell>
          <cell r="E30759" t="str">
            <v>netscribes</v>
          </cell>
          <cell r="F30759" t="str">
            <v>Mohd Tahir Shaikh</v>
          </cell>
          <cell r="G30759">
            <v>45933.671527777777</v>
          </cell>
          <cell r="H30759">
            <v>45969.552083333336</v>
          </cell>
        </row>
        <row r="30760">
          <cell r="A30760" t="str">
            <v>UCW-20154</v>
          </cell>
          <cell r="B30760" t="str">
            <v xml:space="preserve">Regards Mens Listing </v>
          </cell>
          <cell r="C30760" t="str">
            <v>CLOSED</v>
          </cell>
          <cell r="D30760" t="str">
            <v>Medium</v>
          </cell>
          <cell r="E30760" t="str">
            <v>netscribes</v>
          </cell>
          <cell r="F30760" t="str">
            <v>Mohd Tahir Shaikh</v>
          </cell>
          <cell r="G30760">
            <v>45933.665972222225</v>
          </cell>
          <cell r="H30760">
            <v>45969.550694444442</v>
          </cell>
        </row>
        <row r="30761">
          <cell r="A30761" t="str">
            <v>UCW-20149</v>
          </cell>
          <cell r="B30761" t="str">
            <v>Tatacliq Specimen Template | 1st Oct'25</v>
          </cell>
          <cell r="C30761" t="str">
            <v>CLOSED</v>
          </cell>
          <cell r="D30761" t="str">
            <v>Medium</v>
          </cell>
          <cell r="E30761" t="str">
            <v>netscribes</v>
          </cell>
          <cell r="F30761" t="str">
            <v>Lishita Kotian</v>
          </cell>
          <cell r="G30761">
            <v>45933.621527777781</v>
          </cell>
          <cell r="H30761">
            <v>45991.840277777781</v>
          </cell>
        </row>
        <row r="30762">
          <cell r="A30762" t="str">
            <v>UCW-20146</v>
          </cell>
          <cell r="B30762" t="str">
            <v>Ritu Kumar AW-25 - 03-10-25</v>
          </cell>
          <cell r="C30762" t="str">
            <v>CLOSED</v>
          </cell>
          <cell r="D30762" t="str">
            <v>Medium</v>
          </cell>
          <cell r="E30762" t="str">
            <v>Chirag Dubal</v>
          </cell>
          <cell r="F30762" t="str">
            <v>Reagan D’souza</v>
          </cell>
          <cell r="G30762">
            <v>45933.590277777781</v>
          </cell>
          <cell r="H30762">
            <v>45968.504166666666</v>
          </cell>
        </row>
        <row r="30763">
          <cell r="A30763" t="str">
            <v>UCW-20140</v>
          </cell>
          <cell r="B30763" t="str">
            <v xml:space="preserve">Beauty - Image Resize - Multibrand - 3rd Oct </v>
          </cell>
          <cell r="C30763" t="str">
            <v>CLOSED</v>
          </cell>
          <cell r="D30763" t="str">
            <v>Medium</v>
          </cell>
          <cell r="E30763" t="str">
            <v>netscribes</v>
          </cell>
          <cell r="F30763" t="str">
            <v>Simi Raichel Zachariah</v>
          </cell>
          <cell r="G30763">
            <v>45933.518055555556</v>
          </cell>
          <cell r="H30763">
            <v>46003.963888888888</v>
          </cell>
        </row>
        <row r="30764">
          <cell r="A30764" t="str">
            <v>UCW-20130</v>
          </cell>
          <cell r="B30764" t="str">
            <v>TataCliq | Fashion - Luxury | 30 Sep 2025 | Cataloguing-AW25 | Adults and Kids Footwear | 30 (Adults) 03 (Kids)</v>
          </cell>
          <cell r="C30764" t="str">
            <v>CLOSED</v>
          </cell>
          <cell r="D30764" t="str">
            <v>Medium</v>
          </cell>
          <cell r="E30764" t="str">
            <v>netscribes</v>
          </cell>
          <cell r="F30764" t="str">
            <v>netscribes</v>
          </cell>
          <cell r="G30764">
            <v>45933.456944444442</v>
          </cell>
          <cell r="H30764">
            <v>45969.53125</v>
          </cell>
        </row>
        <row r="30765">
          <cell r="A30765" t="str">
            <v>UCW-20124</v>
          </cell>
          <cell r="B30765" t="str">
            <v>Beauty - 128628 - E2E - Foxtale - 3 SKUS - 3 OCT</v>
          </cell>
          <cell r="C30765" t="str">
            <v>CLOSED</v>
          </cell>
          <cell r="D30765" t="str">
            <v>Highest</v>
          </cell>
          <cell r="E30765" t="str">
            <v>netscribes</v>
          </cell>
          <cell r="F30765" t="str">
            <v>Shraddha Dighe</v>
          </cell>
          <cell r="G30765">
            <v>45933.423611111109</v>
          </cell>
          <cell r="H30765">
            <v>45936.6</v>
          </cell>
        </row>
        <row r="30766">
          <cell r="A30766" t="str">
            <v>UCW-20123</v>
          </cell>
          <cell r="B30766" t="str">
            <v xml:space="preserve">Request to List Product on Tata Cliq Fashion Website || Mason home || Lot 2 </v>
          </cell>
          <cell r="C30766" t="str">
            <v>CLOSED</v>
          </cell>
          <cell r="D30766" t="str">
            <v>Medium</v>
          </cell>
          <cell r="E30766" t="str">
            <v>netscribes</v>
          </cell>
          <cell r="F30766" t="str">
            <v>Juilee Jadhav</v>
          </cell>
          <cell r="G30766">
            <v>45933.020833333336</v>
          </cell>
          <cell r="H30766">
            <v>46003.961111111108</v>
          </cell>
        </row>
        <row r="30767">
          <cell r="A30767" t="str">
            <v>UCW-20121</v>
          </cell>
          <cell r="B30767" t="str">
            <v>Pure Home + Living _149 SKU_30.09.025</v>
          </cell>
          <cell r="C30767" t="str">
            <v>CLOSED</v>
          </cell>
          <cell r="D30767" t="str">
            <v>Medium</v>
          </cell>
          <cell r="E30767" t="str">
            <v>netscribes</v>
          </cell>
          <cell r="F30767" t="str">
            <v>Juilee Jadhav</v>
          </cell>
          <cell r="G30767">
            <v>45933.011111111111</v>
          </cell>
          <cell r="H30767">
            <v>45969.549305555556</v>
          </cell>
        </row>
        <row r="30768">
          <cell r="A30768" t="str">
            <v>UCW-20114</v>
          </cell>
          <cell r="B30768" t="str">
            <v xml:space="preserve">Tata Cliq New listing for Argent Classic Pressure cooker + Tripro BE Essential VC </v>
          </cell>
          <cell r="C30768" t="str">
            <v>CLOSED</v>
          </cell>
          <cell r="D30768" t="str">
            <v>Medium</v>
          </cell>
          <cell r="E30768" t="str">
            <v>netscribes</v>
          </cell>
          <cell r="F30768" t="str">
            <v>Mohd Tahir Shaikh</v>
          </cell>
          <cell r="G30768">
            <v>45932.904166666667</v>
          </cell>
          <cell r="H30768">
            <v>45969.548611111109</v>
          </cell>
        </row>
        <row r="30769">
          <cell r="A30769" t="str">
            <v>UCW-20112</v>
          </cell>
          <cell r="B30769" t="str">
            <v>NEW STYLES LISTING - SJWCS70131to SJWCS70137</v>
          </cell>
          <cell r="C30769" t="str">
            <v>CLOSED</v>
          </cell>
          <cell r="D30769" t="str">
            <v>Medium</v>
          </cell>
          <cell r="E30769" t="str">
            <v>netscribes</v>
          </cell>
          <cell r="F30769" t="str">
            <v>Mohd Tahir Shaikh</v>
          </cell>
          <cell r="G30769">
            <v>45932.894444444442</v>
          </cell>
          <cell r="H30769">
            <v>45969.548611111109</v>
          </cell>
        </row>
        <row r="30770">
          <cell r="A30770" t="str">
            <v>UCW-20099</v>
          </cell>
          <cell r="B30770" t="str">
            <v>Tatacliq Men and Kids Content template_30-09-25</v>
          </cell>
          <cell r="C30770" t="str">
            <v>CLOSED</v>
          </cell>
          <cell r="D30770" t="str">
            <v>Medium</v>
          </cell>
          <cell r="E30770" t="str">
            <v>netscribes</v>
          </cell>
          <cell r="F30770" t="str">
            <v>Sushma Ram</v>
          </cell>
          <cell r="G30770">
            <v>45931.828472222223</v>
          </cell>
          <cell r="H30770">
            <v>45969.547222222223</v>
          </cell>
        </row>
        <row r="30771">
          <cell r="A30771" t="str">
            <v>UCW-20094</v>
          </cell>
          <cell r="B30771" t="str">
            <v>Alert New Product Submission oct'25 || House this || seller code 128611</v>
          </cell>
          <cell r="C30771" t="str">
            <v>CLOSED</v>
          </cell>
          <cell r="D30771" t="str">
            <v>Medium</v>
          </cell>
          <cell r="E30771" t="str">
            <v>netscribes</v>
          </cell>
          <cell r="F30771" t="str">
            <v>Mohd Tahir Shaikh</v>
          </cell>
          <cell r="G30771">
            <v>45931.800694444442</v>
          </cell>
          <cell r="H30771">
            <v>45969.546527777777</v>
          </cell>
        </row>
        <row r="30772">
          <cell r="A30772" t="str">
            <v>UCW-20093</v>
          </cell>
          <cell r="B30772" t="str">
            <v>TataCliq | Fashion - Luxury | 30 Sep 2025 | Cataloguing-AW25 | Adults and Kids Footwear | 30 (Adults) 03 (Kids)</v>
          </cell>
          <cell r="C30772" t="str">
            <v>CLOSED</v>
          </cell>
          <cell r="D30772" t="str">
            <v>Medium</v>
          </cell>
          <cell r="E30772" t="str">
            <v>netscribes</v>
          </cell>
          <cell r="F30772" t="str">
            <v>Sushma Ram</v>
          </cell>
          <cell r="G30772">
            <v>45931.796527777777</v>
          </cell>
          <cell r="H30772">
            <v>45969.545138888891</v>
          </cell>
        </row>
        <row r="30773">
          <cell r="A30773" t="str">
            <v>UCW-20083</v>
          </cell>
          <cell r="B30773" t="str">
            <v>Women's Innerwear, Activewear &amp; Nightwear – “Clovia” – 16 September, 2025 - Tatacliq Catalog</v>
          </cell>
          <cell r="C30773" t="str">
            <v>CLOSED</v>
          </cell>
          <cell r="D30773" t="str">
            <v>Medium</v>
          </cell>
          <cell r="E30773" t="str">
            <v>netscribes</v>
          </cell>
          <cell r="F30773" t="str">
            <v>Sushma Ram</v>
          </cell>
          <cell r="G30773">
            <v>45931.699305555558</v>
          </cell>
          <cell r="H30773">
            <v>45969.734027777777</v>
          </cell>
        </row>
        <row r="30774">
          <cell r="A30774" t="str">
            <v>UCW-20081</v>
          </cell>
          <cell r="B30774" t="str">
            <v>Tatacliq Home Templates-17-02-2024</v>
          </cell>
          <cell r="C30774" t="str">
            <v>CLOSED Due to Inactive/Insufficient Information</v>
          </cell>
          <cell r="D30774" t="str">
            <v>Medium</v>
          </cell>
          <cell r="E30774" t="str">
            <v>netscribes</v>
          </cell>
          <cell r="F30774" t="str">
            <v>Lishita Kotian</v>
          </cell>
          <cell r="G30774">
            <v>45931.683333333334</v>
          </cell>
          <cell r="H30774">
            <v>45969.543055555558</v>
          </cell>
        </row>
        <row r="30775">
          <cell r="A30775" t="str">
            <v>UCW-20077</v>
          </cell>
          <cell r="B30775" t="str">
            <v>Hoversoul Lot -2</v>
          </cell>
          <cell r="C30775" t="str">
            <v>CLOSED</v>
          </cell>
          <cell r="D30775" t="str">
            <v>Medium</v>
          </cell>
          <cell r="E30775" t="str">
            <v>netscribes</v>
          </cell>
          <cell r="F30775" t="str">
            <v>Sushma Ram</v>
          </cell>
          <cell r="G30775">
            <v>45931.67083333333</v>
          </cell>
          <cell r="H30775">
            <v>45969.73333333333</v>
          </cell>
        </row>
        <row r="30776">
          <cell r="A30776" t="str">
            <v>UCW-20076</v>
          </cell>
          <cell r="B30776" t="str">
            <v>New FW Sku addition Tata - 18 articles</v>
          </cell>
          <cell r="C30776" t="str">
            <v>CLOSED</v>
          </cell>
          <cell r="D30776" t="str">
            <v>Medium</v>
          </cell>
          <cell r="E30776" t="str">
            <v>netscribes</v>
          </cell>
          <cell r="F30776" t="str">
            <v>Juilee Jadhav</v>
          </cell>
          <cell r="G30776">
            <v>45931.667361111111</v>
          </cell>
          <cell r="H30776">
            <v>45969.73333333333</v>
          </cell>
        </row>
        <row r="30777">
          <cell r="A30777" t="str">
            <v>UCW-20074</v>
          </cell>
          <cell r="B30777" t="str">
            <v>Tatacliq Home Templates-29-09-2025</v>
          </cell>
          <cell r="C30777" t="str">
            <v>CLOSED Due to Inactive/Insufficient Information</v>
          </cell>
          <cell r="D30777" t="str">
            <v>Medium</v>
          </cell>
          <cell r="E30777" t="str">
            <v>netscribes</v>
          </cell>
          <cell r="F30777" t="str">
            <v>Lishita Kotian</v>
          </cell>
          <cell r="G30777">
            <v>45931.665277777778</v>
          </cell>
          <cell r="H30777">
            <v>46031.790277777778</v>
          </cell>
        </row>
        <row r="30778">
          <cell r="A30778" t="str">
            <v>UCW-20073</v>
          </cell>
          <cell r="B30778" t="str">
            <v>New Listing- Bathmat, Doormat, Throw, Candle Holder, Tableware- 41 SKUs</v>
          </cell>
          <cell r="C30778" t="str">
            <v>CLOSED</v>
          </cell>
          <cell r="D30778" t="str">
            <v>Medium</v>
          </cell>
          <cell r="E30778" t="str">
            <v>netscribes</v>
          </cell>
          <cell r="F30778" t="str">
            <v>Juilee Jadhav</v>
          </cell>
          <cell r="G30778">
            <v>45931.65902777778</v>
          </cell>
          <cell r="H30778">
            <v>45969.732638888891</v>
          </cell>
        </row>
        <row r="30779">
          <cell r="A30779" t="str">
            <v>UCW-20061</v>
          </cell>
          <cell r="B30779" t="str">
            <v>Beauty - 127939 - E2E - Janeke - 34 SKUS - 18 Sep</v>
          </cell>
          <cell r="C30779" t="str">
            <v>CLOSED</v>
          </cell>
          <cell r="D30779" t="str">
            <v>Medium</v>
          </cell>
          <cell r="E30779" t="str">
            <v>netscribes</v>
          </cell>
          <cell r="F30779" t="str">
            <v>netscribes</v>
          </cell>
          <cell r="G30779">
            <v>45931.540277777778</v>
          </cell>
          <cell r="H30779">
            <v>45965.92291666667</v>
          </cell>
        </row>
        <row r="30780">
          <cell r="A30780" t="str">
            <v>UCW-20058</v>
          </cell>
          <cell r="B30780" t="str">
            <v>Beauty - Image resize - 1 OCT</v>
          </cell>
          <cell r="C30780" t="str">
            <v>CLOSED</v>
          </cell>
          <cell r="D30780" t="str">
            <v>Highest</v>
          </cell>
          <cell r="E30780" t="str">
            <v>netscribes</v>
          </cell>
          <cell r="F30780" t="str">
            <v>Shraddha Dighe</v>
          </cell>
          <cell r="G30780">
            <v>45931.512499999997</v>
          </cell>
          <cell r="H30780">
            <v>46003.960416666669</v>
          </cell>
        </row>
        <row r="30781">
          <cell r="A30781" t="str">
            <v>UCW-20054</v>
          </cell>
          <cell r="B30781" t="str">
            <v>Tatacliq Men Content template_29-09-25_Batch 2</v>
          </cell>
          <cell r="C30781" t="str">
            <v>CLOSED</v>
          </cell>
          <cell r="D30781" t="str">
            <v>Medium</v>
          </cell>
          <cell r="E30781" t="str">
            <v>netscribes</v>
          </cell>
          <cell r="F30781" t="str">
            <v>Lishita Kotian</v>
          </cell>
          <cell r="G30781">
            <v>45931.460416666669</v>
          </cell>
          <cell r="H30781">
            <v>45969.504166666666</v>
          </cell>
        </row>
        <row r="30782">
          <cell r="A30782" t="str">
            <v>UCW-20053</v>
          </cell>
          <cell r="B30782" t="str">
            <v>Tata Cliq Cataloguing Data (Men Women &amp; Kids)-26th Sep</v>
          </cell>
          <cell r="C30782" t="str">
            <v>CLOSED Due to Inactive/Insufficient Information</v>
          </cell>
          <cell r="D30782" t="str">
            <v>Medium</v>
          </cell>
          <cell r="E30782" t="str">
            <v>netscribes</v>
          </cell>
          <cell r="F30782" t="str">
            <v>Lishita Kotian</v>
          </cell>
          <cell r="G30782">
            <v>45931.455555555556</v>
          </cell>
          <cell r="H30782">
            <v>45969.503472222219</v>
          </cell>
        </row>
        <row r="30783">
          <cell r="A30783" t="str">
            <v>UCW-20050</v>
          </cell>
          <cell r="B30783" t="str">
            <v>Benetton kids apparel new catalog details 29-9-2025</v>
          </cell>
          <cell r="C30783" t="str">
            <v>CLOSED</v>
          </cell>
          <cell r="D30783" t="str">
            <v>Medium</v>
          </cell>
          <cell r="E30783" t="str">
            <v>netscribes</v>
          </cell>
          <cell r="F30783" t="str">
            <v>Lishita Kotian</v>
          </cell>
          <cell r="G30783">
            <v>45931.432638888888</v>
          </cell>
          <cell r="H30783">
            <v>45969.500694444447</v>
          </cell>
        </row>
        <row r="30784">
          <cell r="A30784" t="str">
            <v>UCW-20040</v>
          </cell>
          <cell r="B30784" t="str">
            <v>FAUSTO Model Image Add on TATA Cliq - 29-Sep-2025</v>
          </cell>
          <cell r="C30784" t="str">
            <v>CLOSED</v>
          </cell>
          <cell r="D30784" t="str">
            <v>Medium</v>
          </cell>
          <cell r="E30784" t="str">
            <v>netscribes</v>
          </cell>
          <cell r="F30784" t="str">
            <v>Mohd Tahir Shaikh</v>
          </cell>
          <cell r="G30784">
            <v>45930.782638888886</v>
          </cell>
          <cell r="H30784">
            <v>45973.787499999999</v>
          </cell>
        </row>
        <row r="30785">
          <cell r="A30785" t="str">
            <v>UCW-20039</v>
          </cell>
          <cell r="B30785" t="str">
            <v>Tatacliq Women Western Wear Template | 29th Sep'2025</v>
          </cell>
          <cell r="C30785" t="str">
            <v>CLOSED</v>
          </cell>
          <cell r="D30785" t="str">
            <v>Medium</v>
          </cell>
          <cell r="E30785" t="str">
            <v>netscribes</v>
          </cell>
          <cell r="F30785" t="str">
            <v>Lishita Kotian</v>
          </cell>
          <cell r="G30785">
            <v>45930.775694444441</v>
          </cell>
          <cell r="H30785">
            <v>45941.585416666669</v>
          </cell>
        </row>
        <row r="30786">
          <cell r="A30786" t="str">
            <v>UCW-20034</v>
          </cell>
          <cell r="B30786" t="str">
            <v>Request to Add SKUs on Partner Account</v>
          </cell>
          <cell r="C30786" t="str">
            <v>CLOSED</v>
          </cell>
          <cell r="D30786" t="str">
            <v>Medium</v>
          </cell>
          <cell r="E30786" t="str">
            <v>netscribes</v>
          </cell>
          <cell r="F30786" t="str">
            <v>Mohd Tahir Shaikh</v>
          </cell>
          <cell r="G30786">
            <v>45930.76666666667</v>
          </cell>
          <cell r="H30786">
            <v>46003.959722222222</v>
          </cell>
        </row>
        <row r="30787">
          <cell r="A30787" t="str">
            <v>UCW-20032</v>
          </cell>
          <cell r="B30787" t="str">
            <v>Tatacliq Lifestyle Catalog Template-Lot -128_29.09.2025</v>
          </cell>
          <cell r="C30787" t="str">
            <v>CLOSED</v>
          </cell>
          <cell r="D30787" t="str">
            <v>Medium</v>
          </cell>
          <cell r="E30787" t="str">
            <v>netscribes</v>
          </cell>
          <cell r="F30787" t="str">
            <v>Mohd Tahir Shaikh</v>
          </cell>
          <cell r="G30787">
            <v>45930.754861111112</v>
          </cell>
          <cell r="H30787">
            <v>45943.554166666669</v>
          </cell>
        </row>
        <row r="30788">
          <cell r="A30788" t="str">
            <v>UCW-20028</v>
          </cell>
          <cell r="B30788" t="str">
            <v>Puma New Listing 29-09-2025</v>
          </cell>
          <cell r="C30788" t="str">
            <v>CLOSED</v>
          </cell>
          <cell r="D30788" t="str">
            <v>Medium</v>
          </cell>
          <cell r="E30788" t="str">
            <v>netscribes</v>
          </cell>
          <cell r="F30788" t="str">
            <v>Sushma Ram</v>
          </cell>
          <cell r="G30788">
            <v>45930.73333333333</v>
          </cell>
          <cell r="H30788">
            <v>45938.531944444447</v>
          </cell>
        </row>
        <row r="30789">
          <cell r="A30789" t="str">
            <v>UCW-20025</v>
          </cell>
          <cell r="B30789" t="str">
            <v>Aurelia &amp; W- 105 Style- Fall2025- 29th Sep</v>
          </cell>
          <cell r="C30789" t="str">
            <v>CLOSED</v>
          </cell>
          <cell r="D30789" t="str">
            <v>Medium</v>
          </cell>
          <cell r="E30789" t="str">
            <v>netscribes</v>
          </cell>
          <cell r="F30789" t="str">
            <v>Sushma Ram</v>
          </cell>
          <cell r="G30789">
            <v>45930.72152777778</v>
          </cell>
          <cell r="H30789">
            <v>45939.618750000001</v>
          </cell>
        </row>
        <row r="30790">
          <cell r="A30790" t="str">
            <v>UCW-20024</v>
          </cell>
          <cell r="B30790" t="str">
            <v>Tata Cliq Women's Catalog AW25 Lot: 11</v>
          </cell>
          <cell r="C30790" t="str">
            <v>CLOSED</v>
          </cell>
          <cell r="D30790" t="str">
            <v>Medium</v>
          </cell>
          <cell r="E30790" t="str">
            <v>netscribes</v>
          </cell>
          <cell r="F30790" t="str">
            <v>Juilee Jadhav</v>
          </cell>
          <cell r="G30790">
            <v>45930.71875</v>
          </cell>
          <cell r="H30790">
            <v>45936.571527777778</v>
          </cell>
        </row>
        <row r="30791">
          <cell r="A30791" t="str">
            <v>UCW-20022</v>
          </cell>
          <cell r="B30791" t="str">
            <v xml:space="preserve">NEW STYLES LISTING - FWSJ9080 to FWSJ9099 </v>
          </cell>
          <cell r="C30791" t="str">
            <v>CLOSED</v>
          </cell>
          <cell r="D30791" t="str">
            <v>Medium</v>
          </cell>
          <cell r="E30791" t="str">
            <v>netscribes</v>
          </cell>
          <cell r="F30791" t="str">
            <v>Sushma Ram</v>
          </cell>
          <cell r="G30791">
            <v>45930.704861111109</v>
          </cell>
          <cell r="H30791">
            <v>45945.457638888889</v>
          </cell>
        </row>
        <row r="30792">
          <cell r="A30792" t="str">
            <v>UCW-20021</v>
          </cell>
          <cell r="B30792" t="str">
            <v xml:space="preserve">Salamon Footwear 126934 </v>
          </cell>
          <cell r="C30792" t="str">
            <v>CLOSED Due to Inactive/Insufficient Information</v>
          </cell>
          <cell r="D30792" t="str">
            <v>Medium</v>
          </cell>
          <cell r="E30792" t="str">
            <v>netscribes</v>
          </cell>
          <cell r="F30792" t="str">
            <v>Juilee Jadhav</v>
          </cell>
          <cell r="G30792">
            <v>45930.701388888891</v>
          </cell>
          <cell r="H30792">
            <v>45941.600694444445</v>
          </cell>
        </row>
        <row r="30793">
          <cell r="A30793" t="str">
            <v>UCW-20018</v>
          </cell>
          <cell r="B30793" t="str">
            <v>Slumber Jill New Styles (Pending New Listing's)</v>
          </cell>
          <cell r="C30793" t="str">
            <v>CLOSED</v>
          </cell>
          <cell r="D30793" t="str">
            <v>Medium</v>
          </cell>
          <cell r="E30793" t="str">
            <v>netscribes</v>
          </cell>
          <cell r="F30793" t="str">
            <v>Sushma Ram</v>
          </cell>
          <cell r="G30793">
            <v>45930.688194444447</v>
          </cell>
          <cell r="H30793">
            <v>45943.679861111108</v>
          </cell>
        </row>
        <row r="30794">
          <cell r="A30794" t="str">
            <v>UCW-20015</v>
          </cell>
          <cell r="B30794" t="str">
            <v>Tatacliq Men's Apparels Templates | 29th Sep'2025</v>
          </cell>
          <cell r="C30794" t="str">
            <v>CLOSED</v>
          </cell>
          <cell r="D30794" t="str">
            <v>Medium</v>
          </cell>
          <cell r="E30794" t="str">
            <v>netscribes</v>
          </cell>
          <cell r="F30794" t="str">
            <v>Lishita Kotian</v>
          </cell>
          <cell r="G30794">
            <v>45930.672222222223</v>
          </cell>
          <cell r="H30794">
            <v>45935.523611111108</v>
          </cell>
        </row>
        <row r="30795">
          <cell r="A30795" t="str">
            <v>UCW-20014</v>
          </cell>
          <cell r="B30795" t="str">
            <v>Tatacliq Women Ethnic Wear Template | 29th Sep'2025</v>
          </cell>
          <cell r="C30795" t="str">
            <v>CLOSED</v>
          </cell>
          <cell r="D30795" t="str">
            <v>Medium</v>
          </cell>
          <cell r="E30795" t="str">
            <v>netscribes</v>
          </cell>
          <cell r="F30795" t="str">
            <v>Lishita Kotian</v>
          </cell>
          <cell r="G30795">
            <v>45930.668055555558</v>
          </cell>
          <cell r="H30795">
            <v>46172.499305555553</v>
          </cell>
        </row>
        <row r="30796">
          <cell r="A30796" t="str">
            <v>UCW-20010</v>
          </cell>
          <cell r="B30796" t="str">
            <v>Tatacliq Kids Apparels Template | 29th Sep'2025</v>
          </cell>
          <cell r="C30796" t="str">
            <v>CLOSED</v>
          </cell>
          <cell r="D30796" t="str">
            <v>Medium</v>
          </cell>
          <cell r="E30796" t="str">
            <v>netscribes</v>
          </cell>
          <cell r="F30796" t="str">
            <v>Lishita Kotian</v>
          </cell>
          <cell r="G30796">
            <v>45930.65902777778</v>
          </cell>
          <cell r="H30796">
            <v>45937.779861111114</v>
          </cell>
        </row>
        <row r="30797">
          <cell r="A30797" t="str">
            <v>UCW-20008</v>
          </cell>
          <cell r="B30797" t="str">
            <v>Tatacliq Men Women Footwear Templates | 29th Sep'2025</v>
          </cell>
          <cell r="C30797" t="str">
            <v>CLOSED</v>
          </cell>
          <cell r="D30797" t="str">
            <v>Medium</v>
          </cell>
          <cell r="E30797" t="str">
            <v>netscribes</v>
          </cell>
          <cell r="F30797" t="str">
            <v>Lishita Kotian</v>
          </cell>
          <cell r="G30797">
            <v>45930.652777777781</v>
          </cell>
          <cell r="H30797">
            <v>45934.789583333331</v>
          </cell>
        </row>
        <row r="30798">
          <cell r="A30798" t="str">
            <v>UCW-20001</v>
          </cell>
          <cell r="B30798" t="str">
            <v>Tatacliq Men Content template_29-09-25</v>
          </cell>
          <cell r="C30798" t="str">
            <v>CLOSED</v>
          </cell>
          <cell r="D30798" t="str">
            <v>Medium</v>
          </cell>
          <cell r="E30798" t="str">
            <v>netscribes</v>
          </cell>
          <cell r="F30798" t="str">
            <v>Sushma Ram</v>
          </cell>
          <cell r="G30798">
            <v>45930.627083333333</v>
          </cell>
          <cell r="H30798">
            <v>45938.859027777777</v>
          </cell>
        </row>
        <row r="30799">
          <cell r="A30799" t="str">
            <v>UCW-19997</v>
          </cell>
          <cell r="B30799" t="str">
            <v>Need to update the images</v>
          </cell>
          <cell r="C30799" t="str">
            <v>CLOSED</v>
          </cell>
          <cell r="D30799" t="str">
            <v>Medium</v>
          </cell>
          <cell r="E30799" t="str">
            <v>netscribes</v>
          </cell>
          <cell r="F30799" t="str">
            <v>Sushma Ram</v>
          </cell>
          <cell r="G30799">
            <v>45930.602777777778</v>
          </cell>
          <cell r="H30799">
            <v>46003.957638888889</v>
          </cell>
        </row>
        <row r="30800">
          <cell r="A30800" t="str">
            <v>UCW-19996</v>
          </cell>
          <cell r="B30800" t="str">
            <v>TH/CK Omni-37 Lot</v>
          </cell>
          <cell r="C30800" t="str">
            <v>CLOSED</v>
          </cell>
          <cell r="D30800" t="str">
            <v>Medium</v>
          </cell>
          <cell r="E30800" t="str">
            <v>netscribes</v>
          </cell>
          <cell r="F30800" t="str">
            <v>netscribes</v>
          </cell>
          <cell r="G30800">
            <v>45930.601388888892</v>
          </cell>
          <cell r="H30800">
            <v>45969.523611111108</v>
          </cell>
        </row>
        <row r="30801">
          <cell r="A30801" t="str">
            <v>UCW-19995</v>
          </cell>
          <cell r="B30801" t="str">
            <v>New Catalog For Brand Prolific- Lot 45</v>
          </cell>
          <cell r="C30801" t="str">
            <v>CLOSED</v>
          </cell>
          <cell r="D30801" t="str">
            <v>Medium</v>
          </cell>
          <cell r="E30801" t="str">
            <v>netscribes</v>
          </cell>
          <cell r="F30801" t="str">
            <v>Juilee Jadhav</v>
          </cell>
          <cell r="G30801">
            <v>45930.595833333333</v>
          </cell>
          <cell r="H30801">
            <v>45935.54791666667</v>
          </cell>
        </row>
        <row r="30802">
          <cell r="A30802" t="str">
            <v>UCW-19993</v>
          </cell>
          <cell r="B30802" t="str">
            <v>BEauty - 125928 - Image resize - 30th Sept</v>
          </cell>
          <cell r="C30802" t="str">
            <v>CLOSED</v>
          </cell>
          <cell r="D30802" t="str">
            <v>Medium</v>
          </cell>
          <cell r="E30802" t="str">
            <v>netscribes</v>
          </cell>
          <cell r="F30802" t="str">
            <v>Simi Raichel Zachariah</v>
          </cell>
          <cell r="G30802">
            <v>45930.588194444441</v>
          </cell>
          <cell r="H30802">
            <v>46003.956944444442</v>
          </cell>
        </row>
        <row r="30803">
          <cell r="A30803" t="str">
            <v>UCW-19990</v>
          </cell>
          <cell r="B30803" t="str">
            <v>LIBAS X TATACLIQ New Catalogue 29-09-2025</v>
          </cell>
          <cell r="C30803" t="str">
            <v>CLOSED</v>
          </cell>
          <cell r="D30803" t="str">
            <v>Medium</v>
          </cell>
          <cell r="E30803" t="str">
            <v>netscribes</v>
          </cell>
          <cell r="F30803" t="str">
            <v>Sushma Ram</v>
          </cell>
          <cell r="G30803">
            <v>45930.578472222223</v>
          </cell>
          <cell r="H30803">
            <v>45934.698611111111</v>
          </cell>
        </row>
        <row r="30804">
          <cell r="A30804" t="str">
            <v>UCW-19986</v>
          </cell>
          <cell r="B30804" t="str">
            <v>Hoversoul AW-25 details for catloging</v>
          </cell>
          <cell r="C30804" t="str">
            <v>CLOSED</v>
          </cell>
          <cell r="D30804" t="str">
            <v>Medium</v>
          </cell>
          <cell r="E30804" t="str">
            <v>netscribes</v>
          </cell>
          <cell r="F30804" t="str">
            <v>Sushma Ram</v>
          </cell>
          <cell r="G30804">
            <v>45930.557638888888</v>
          </cell>
          <cell r="H30804">
            <v>45934.761805555558</v>
          </cell>
        </row>
        <row r="30805">
          <cell r="A30805" t="str">
            <v>UCW-19984</v>
          </cell>
          <cell r="B30805" t="str">
            <v>Tata cliq New Listing_Flat Sheet_05-09-2025</v>
          </cell>
          <cell r="C30805" t="str">
            <v>CLOSED</v>
          </cell>
          <cell r="D30805" t="str">
            <v>Medium</v>
          </cell>
          <cell r="E30805" t="str">
            <v>netscribes</v>
          </cell>
          <cell r="F30805" t="str">
            <v>Juilee Jadhav</v>
          </cell>
          <cell r="G30805">
            <v>45930.550694444442</v>
          </cell>
          <cell r="H30805">
            <v>45938.762499999997</v>
          </cell>
        </row>
        <row r="30806">
          <cell r="A30806" t="str">
            <v>UCW-19983</v>
          </cell>
          <cell r="B30806" t="str">
            <v>Beauty - 125928 - Sunscoop - E2E - 1 SKU - 30 Sep</v>
          </cell>
          <cell r="C30806" t="str">
            <v>CLOSED</v>
          </cell>
          <cell r="D30806" t="str">
            <v>Highest</v>
          </cell>
          <cell r="E30806" t="str">
            <v>netscribes</v>
          </cell>
          <cell r="F30806" t="str">
            <v>Shraddha Dighe</v>
          </cell>
          <cell r="G30806">
            <v>45930.55</v>
          </cell>
          <cell r="H30806">
            <v>45934.557638888888</v>
          </cell>
        </row>
        <row r="30807">
          <cell r="A30807" t="str">
            <v>UCW-19979</v>
          </cell>
          <cell r="B30807" t="str">
            <v>LOT-9 ZIP SWEATSHIRT (SELLER CODE:-126600)(BRAND:-MACK JONNEY)-PART-2</v>
          </cell>
          <cell r="C30807" t="str">
            <v>CLOSED Due to Inactive/Insufficient Information</v>
          </cell>
          <cell r="D30807" t="str">
            <v>Medium</v>
          </cell>
          <cell r="E30807" t="str">
            <v>netscribes</v>
          </cell>
          <cell r="F30807" t="str">
            <v>Sushma Ram</v>
          </cell>
          <cell r="G30807">
            <v>45930.504166666666</v>
          </cell>
          <cell r="H30807">
            <v>45938.536805555559</v>
          </cell>
        </row>
        <row r="30808">
          <cell r="A30808" t="str">
            <v>UCW-19971</v>
          </cell>
          <cell r="B30808" t="str">
            <v>TH/CK Omni-37 Lot</v>
          </cell>
          <cell r="C30808" t="str">
            <v>CLOSED</v>
          </cell>
          <cell r="D30808" t="str">
            <v>Medium</v>
          </cell>
          <cell r="E30808" t="str">
            <v>Jaibharathi Jagannathan</v>
          </cell>
          <cell r="F30808" t="str">
            <v>Asmi Kumar</v>
          </cell>
          <cell r="G30808">
            <v>45930.438888888886</v>
          </cell>
          <cell r="H30808">
            <v>45943.824999999997</v>
          </cell>
        </row>
        <row r="30809">
          <cell r="A30809" t="str">
            <v>UCW-19969</v>
          </cell>
          <cell r="B30809" t="str">
            <v xml:space="preserve">Bag Accessories 26-09-2025 </v>
          </cell>
          <cell r="C30809" t="str">
            <v>CLOSED</v>
          </cell>
          <cell r="D30809" t="str">
            <v>Medium</v>
          </cell>
          <cell r="E30809" t="str">
            <v>netscribes</v>
          </cell>
          <cell r="F30809" t="str">
            <v>netscribes</v>
          </cell>
          <cell r="G30809">
            <v>45929.957638888889</v>
          </cell>
          <cell r="H30809">
            <v>46003.956250000003</v>
          </cell>
        </row>
        <row r="30810">
          <cell r="A30810" t="str">
            <v>UCW-19967</v>
          </cell>
          <cell r="B30810" t="str">
            <v>New Catalog for Uploading on Tata Cliq - Brand Kuons Avenue - 26-09-2025</v>
          </cell>
          <cell r="C30810" t="str">
            <v>CLOSED</v>
          </cell>
          <cell r="D30810" t="str">
            <v>Medium</v>
          </cell>
          <cell r="E30810" t="str">
            <v>netscribes</v>
          </cell>
          <cell r="F30810" t="str">
            <v>Juilee Jadhav</v>
          </cell>
          <cell r="G30810">
            <v>45929.805555555555</v>
          </cell>
          <cell r="H30810">
            <v>45935.45</v>
          </cell>
        </row>
        <row r="30811">
          <cell r="A30811" t="str">
            <v>UCW-19962</v>
          </cell>
          <cell r="B30811" t="str">
            <v xml:space="preserve">Tie Accessories 26-09-2025 </v>
          </cell>
          <cell r="C30811" t="str">
            <v>CLOSED</v>
          </cell>
          <cell r="D30811" t="str">
            <v>Medium</v>
          </cell>
          <cell r="E30811" t="str">
            <v>netscribes</v>
          </cell>
          <cell r="F30811" t="str">
            <v>netscribes</v>
          </cell>
          <cell r="G30811">
            <v>45929.731249999997</v>
          </cell>
          <cell r="H30811">
            <v>46003.954861111109</v>
          </cell>
        </row>
        <row r="30812">
          <cell r="A30812" t="str">
            <v>UCW-19959</v>
          </cell>
          <cell r="B30812" t="str">
            <v>Brand Onboarding Request – Miniwesst Handbags for TATA CLIQ</v>
          </cell>
          <cell r="C30812" t="str">
            <v>CLOSED</v>
          </cell>
          <cell r="D30812" t="str">
            <v>Medium</v>
          </cell>
          <cell r="E30812" t="str">
            <v>netscribes</v>
          </cell>
          <cell r="F30812" t="str">
            <v>Mohd Tahir Shaikh</v>
          </cell>
          <cell r="G30812">
            <v>45929.719444444447</v>
          </cell>
          <cell r="H30812">
            <v>45935.515972222223</v>
          </cell>
        </row>
        <row r="30813">
          <cell r="A30813" t="str">
            <v>UCW-19958</v>
          </cell>
          <cell r="B30813" t="str">
            <v xml:space="preserve">Bag Accessories 26-09-2025 </v>
          </cell>
          <cell r="C30813" t="str">
            <v>CLOSED</v>
          </cell>
          <cell r="D30813" t="str">
            <v>Medium</v>
          </cell>
          <cell r="E30813" t="str">
            <v>netscribes</v>
          </cell>
          <cell r="F30813" t="str">
            <v>Sushma Ram</v>
          </cell>
          <cell r="G30813">
            <v>45929.717361111114</v>
          </cell>
          <cell r="H30813">
            <v>45937.573611111111</v>
          </cell>
        </row>
        <row r="30814">
          <cell r="A30814" t="str">
            <v>UCW-19956</v>
          </cell>
          <cell r="B30814" t="str">
            <v>UCW-3222: UCW-2595: UCW-1394: UCW-1043: Jack &amp; Jones AW25 LOT 4 (Tata Cliq)</v>
          </cell>
          <cell r="C30814" t="str">
            <v>CLOSED</v>
          </cell>
          <cell r="D30814" t="str">
            <v>Medium</v>
          </cell>
          <cell r="E30814" t="str">
            <v>netscribes</v>
          </cell>
          <cell r="F30814" t="str">
            <v>Sushma Ram</v>
          </cell>
          <cell r="G30814">
            <v>45929.709722222222</v>
          </cell>
          <cell r="H30814">
            <v>45933.69027777778</v>
          </cell>
        </row>
        <row r="30815">
          <cell r="A30815" t="str">
            <v>UCW-19954</v>
          </cell>
          <cell r="B30815" t="str">
            <v>Miarcus -22 Styles-AW 25- 26 September</v>
          </cell>
          <cell r="C30815" t="str">
            <v>CLOSED</v>
          </cell>
          <cell r="D30815" t="str">
            <v>Medium</v>
          </cell>
          <cell r="E30815" t="str">
            <v>netscribes</v>
          </cell>
          <cell r="F30815" t="str">
            <v>Sushma Ram</v>
          </cell>
          <cell r="G30815">
            <v>45929.705555555556</v>
          </cell>
          <cell r="H30815">
            <v>45940.645138888889</v>
          </cell>
        </row>
        <row r="30816">
          <cell r="A30816" t="str">
            <v>UCW-19953</v>
          </cell>
          <cell r="B30816" t="str">
            <v>Art Street Brand, 236-SKU's Tata Cliq Listing of Paintings, Artificial Plants, Photo Frames, Vases, Idols, Gift Box, Mirror, Clock, Pooja Essentials, Wall Decor, Serving Tray, Mirrors, Wall Art, Candle Holders, Artificial Flowers and Plants, Plante...</v>
          </cell>
          <cell r="C30816" t="str">
            <v>CLOSED</v>
          </cell>
          <cell r="D30816" t="str">
            <v>Medium</v>
          </cell>
          <cell r="E30816" t="str">
            <v>netscribes</v>
          </cell>
          <cell r="F30816" t="str">
            <v>Juilee Jadhav</v>
          </cell>
          <cell r="G30816">
            <v>45929.701388888891</v>
          </cell>
          <cell r="H30816">
            <v>45934.688888888886</v>
          </cell>
        </row>
        <row r="30817">
          <cell r="A30817" t="str">
            <v>UCW-19951</v>
          </cell>
          <cell r="B30817" t="str">
            <v>Reebok Shoes Catalog (Seller ID: 127989)</v>
          </cell>
          <cell r="C30817" t="str">
            <v>CLOSED Due to Inactive/Insufficient Information</v>
          </cell>
          <cell r="D30817" t="str">
            <v>Medium</v>
          </cell>
          <cell r="E30817" t="str">
            <v>netscribes</v>
          </cell>
          <cell r="F30817" t="str">
            <v>Lishita Kotian</v>
          </cell>
          <cell r="G30817">
            <v>45929.69027777778</v>
          </cell>
          <cell r="H30817">
            <v>46188.783333333333</v>
          </cell>
        </row>
        <row r="30818">
          <cell r="A30818" t="str">
            <v>UCW-19948</v>
          </cell>
          <cell r="B30818" t="str">
            <v>TataCliQ &lt;&gt; New Listing WesternWear Dress - || Floe(251-256, 290-311) || Maxi(039-048) || Razy (021-052) ||</v>
          </cell>
          <cell r="C30818" t="str">
            <v>CLOSED</v>
          </cell>
          <cell r="D30818" t="str">
            <v>Medium</v>
          </cell>
          <cell r="E30818" t="str">
            <v>netscribes</v>
          </cell>
          <cell r="F30818" t="str">
            <v>Sushma Ram</v>
          </cell>
          <cell r="G30818">
            <v>45929.68472222222</v>
          </cell>
          <cell r="H30818">
            <v>45936.804166666669</v>
          </cell>
        </row>
        <row r="30819">
          <cell r="A30819" t="str">
            <v>UCW-19944</v>
          </cell>
          <cell r="B30819" t="str">
            <v>JJ FTW &amp; ACC AW-25 (Lot-8)- Tata Cliq</v>
          </cell>
          <cell r="C30819" t="str">
            <v>CLOSED</v>
          </cell>
          <cell r="D30819" t="str">
            <v>Medium</v>
          </cell>
          <cell r="E30819" t="str">
            <v>netscribes</v>
          </cell>
          <cell r="F30819" t="str">
            <v>Juilee Jadhav</v>
          </cell>
          <cell r="G30819">
            <v>45929.67291666667</v>
          </cell>
          <cell r="H30819">
            <v>45933.677777777775</v>
          </cell>
        </row>
        <row r="30820">
          <cell r="A30820" t="str">
            <v>UCW-19939</v>
          </cell>
          <cell r="B30820" t="str">
            <v>CK/TH Omni-98 Lot</v>
          </cell>
          <cell r="C30820" t="str">
            <v>CLOSED</v>
          </cell>
          <cell r="D30820" t="str">
            <v>Medium</v>
          </cell>
          <cell r="E30820" t="str">
            <v>netscribes</v>
          </cell>
          <cell r="F30820" t="str">
            <v>netscribes</v>
          </cell>
          <cell r="G30820">
            <v>45929.661805555559</v>
          </cell>
          <cell r="H30820">
            <v>45965.867361111108</v>
          </cell>
        </row>
        <row r="30821">
          <cell r="A30821" t="str">
            <v>UCW-19937</v>
          </cell>
          <cell r="B30821" t="str">
            <v>New Catalog -Kids Water Bottles -- Little Surprise Box</v>
          </cell>
          <cell r="C30821" t="str">
            <v>CLOSED</v>
          </cell>
          <cell r="D30821" t="str">
            <v>Medium</v>
          </cell>
          <cell r="E30821" t="str">
            <v>netscribes</v>
          </cell>
          <cell r="F30821" t="str">
            <v>Mohd Tahir Shaikh</v>
          </cell>
          <cell r="G30821">
            <v>45929.658333333333</v>
          </cell>
          <cell r="H30821">
            <v>45938.747916666667</v>
          </cell>
        </row>
        <row r="30822">
          <cell r="A30822" t="str">
            <v>UCW-19936</v>
          </cell>
          <cell r="B30822" t="str">
            <v>TataCliQ | Fashion - Luxury | AI Image Replace | 25 Sep 2025</v>
          </cell>
          <cell r="C30822" t="str">
            <v>CLOSED</v>
          </cell>
          <cell r="D30822" t="str">
            <v>Medium</v>
          </cell>
          <cell r="E30822" t="str">
            <v>netscribes</v>
          </cell>
          <cell r="F30822" t="str">
            <v>Sushma Ram</v>
          </cell>
          <cell r="G30822">
            <v>45929.655555555553</v>
          </cell>
          <cell r="H30822">
            <v>45973.709722222222</v>
          </cell>
        </row>
        <row r="30823">
          <cell r="A30823" t="str">
            <v>UCW-19933</v>
          </cell>
          <cell r="B30823" t="str">
            <v>Gold Coin Resizing</v>
          </cell>
          <cell r="C30823" t="str">
            <v>CLOSED</v>
          </cell>
          <cell r="D30823" t="str">
            <v>Medium</v>
          </cell>
          <cell r="E30823" t="str">
            <v>netscribes</v>
          </cell>
          <cell r="F30823" t="str">
            <v>Mohd Tahir Shaikh</v>
          </cell>
          <cell r="G30823">
            <v>45929.634722222225</v>
          </cell>
          <cell r="H30823">
            <v>46003.955555555556</v>
          </cell>
        </row>
        <row r="30824">
          <cell r="A30824" t="str">
            <v>UCW-19929</v>
          </cell>
          <cell r="B30824" t="str">
            <v>Catalog | Powersutra | Tatacliq | 27-Sep-25</v>
          </cell>
          <cell r="C30824" t="str">
            <v>CLOSED</v>
          </cell>
          <cell r="D30824" t="str">
            <v>Medium</v>
          </cell>
          <cell r="E30824" t="str">
            <v>netscribes</v>
          </cell>
          <cell r="F30824" t="str">
            <v>Lishita Kotian</v>
          </cell>
          <cell r="G30824">
            <v>45929.613888888889</v>
          </cell>
          <cell r="H30824">
            <v>45936.566666666666</v>
          </cell>
        </row>
        <row r="30825">
          <cell r="A30825" t="str">
            <v>UCW-19927</v>
          </cell>
          <cell r="B30825" t="str">
            <v>Kami Kubi Brand – New Listing Sheet Submission (36 Styles) || DATE :24/09/202</v>
          </cell>
          <cell r="C30825" t="str">
            <v>CLOSED</v>
          </cell>
          <cell r="D30825" t="str">
            <v>Medium</v>
          </cell>
          <cell r="E30825" t="str">
            <v>netscribes</v>
          </cell>
          <cell r="F30825" t="str">
            <v>Lishita Kotian</v>
          </cell>
          <cell r="G30825">
            <v>45929.602777777778</v>
          </cell>
          <cell r="H30825">
            <v>45944.758333333331</v>
          </cell>
        </row>
        <row r="30826">
          <cell r="A30826" t="str">
            <v>UCW-19925</v>
          </cell>
          <cell r="B30826" t="str">
            <v>Tatacliq new listing files for catalogue</v>
          </cell>
          <cell r="C30826" t="str">
            <v>CLOSED</v>
          </cell>
          <cell r="D30826" t="str">
            <v>Medium</v>
          </cell>
          <cell r="E30826" t="str">
            <v>netscribes</v>
          </cell>
          <cell r="F30826" t="str">
            <v>Juilee Jadhav</v>
          </cell>
          <cell r="G30826">
            <v>45929.59652777778</v>
          </cell>
          <cell r="H30826">
            <v>45940.487500000003</v>
          </cell>
        </row>
        <row r="30827">
          <cell r="A30827" t="str">
            <v>UCW-19924</v>
          </cell>
          <cell r="B30827" t="str">
            <v>Hancock and English Navy Women @Tatacliq New Lot Catalog Request</v>
          </cell>
          <cell r="C30827" t="str">
            <v>CLOSED</v>
          </cell>
          <cell r="D30827" t="str">
            <v>Medium</v>
          </cell>
          <cell r="E30827" t="str">
            <v>netscribes</v>
          </cell>
          <cell r="F30827" t="str">
            <v>Mohd Tahir Shaikh</v>
          </cell>
          <cell r="G30827">
            <v>45929.593055555553</v>
          </cell>
          <cell r="H30827">
            <v>45938.722222222219</v>
          </cell>
        </row>
        <row r="30828">
          <cell r="A30828" t="str">
            <v>UCW-19921</v>
          </cell>
          <cell r="B30828" t="str">
            <v xml:space="preserve">Tie Accessories 26-09-2025 </v>
          </cell>
          <cell r="C30828" t="str">
            <v>CLOSED</v>
          </cell>
          <cell r="D30828" t="str">
            <v>Medium</v>
          </cell>
          <cell r="E30828" t="str">
            <v>netscribes</v>
          </cell>
          <cell r="F30828" t="str">
            <v>Lishita Kotian</v>
          </cell>
          <cell r="G30828">
            <v>45929.568749999999</v>
          </cell>
          <cell r="H30828">
            <v>45934.727083333331</v>
          </cell>
        </row>
        <row r="30829">
          <cell r="A30829" t="str">
            <v>UCW-19920</v>
          </cell>
          <cell r="B30829" t="str">
            <v>Urgent :: Tata Cliq Men's Apparel New Catalog 26-09-2025 // 5 Article</v>
          </cell>
          <cell r="C30829" t="str">
            <v>CLOSED</v>
          </cell>
          <cell r="D30829" t="str">
            <v>Medium</v>
          </cell>
          <cell r="E30829" t="str">
            <v>netscribes</v>
          </cell>
          <cell r="F30829" t="str">
            <v>Lishita Kotian</v>
          </cell>
          <cell r="G30829">
            <v>45929.561805555553</v>
          </cell>
          <cell r="H30829">
            <v>45935.442361111112</v>
          </cell>
        </row>
        <row r="30830">
          <cell r="A30830" t="str">
            <v>UCW-19919</v>
          </cell>
          <cell r="B30830" t="str">
            <v>Tata Cliq 24 SKUs TH Wallet 25-09-2025</v>
          </cell>
          <cell r="C30830" t="str">
            <v>CLOSED</v>
          </cell>
          <cell r="D30830" t="str">
            <v>Medium</v>
          </cell>
          <cell r="E30830" t="str">
            <v>netscribes</v>
          </cell>
          <cell r="F30830" t="str">
            <v>Juilee Jadhav</v>
          </cell>
          <cell r="G30830">
            <v>45929.55972222222</v>
          </cell>
          <cell r="H30830">
            <v>45934.643055555556</v>
          </cell>
        </row>
        <row r="30831">
          <cell r="A30831" t="str">
            <v>UCW-19914</v>
          </cell>
          <cell r="B30831" t="str">
            <v>CLONE - Beauty - Ceramide Listing - Tata - 14 Aug</v>
          </cell>
          <cell r="C30831" t="str">
            <v>CLOSED</v>
          </cell>
          <cell r="D30831" t="str">
            <v>Medium</v>
          </cell>
          <cell r="E30831" t="str">
            <v>netscribes</v>
          </cell>
          <cell r="F30831" t="str">
            <v>Simi Raichel Zachariah</v>
          </cell>
          <cell r="G30831">
            <v>45929.527777777781</v>
          </cell>
          <cell r="H30831">
            <v>45934.499305555553</v>
          </cell>
        </row>
        <row r="30832">
          <cell r="A30832" t="str">
            <v>UCW-19909</v>
          </cell>
          <cell r="B30832" t="str">
            <v>BEauty - 125928 - Image resize - 29th Sept</v>
          </cell>
          <cell r="C30832" t="str">
            <v>CLOSED</v>
          </cell>
          <cell r="D30832" t="str">
            <v>Medium</v>
          </cell>
          <cell r="E30832" t="str">
            <v>netscribes</v>
          </cell>
          <cell r="F30832" t="str">
            <v>Simi Raichel Zachariah</v>
          </cell>
          <cell r="G30832">
            <v>45929.51458333333</v>
          </cell>
          <cell r="H30832">
            <v>46003.845833333333</v>
          </cell>
        </row>
        <row r="30833">
          <cell r="A30833" t="str">
            <v>UCW-19904</v>
          </cell>
          <cell r="B30833" t="str">
            <v>FW: Request to New List on Tatacliq _San Frissco</v>
          </cell>
          <cell r="C30833" t="str">
            <v>CLOSED Due to Inactive/Insufficient Information</v>
          </cell>
          <cell r="D30833" t="str">
            <v>Medium</v>
          </cell>
          <cell r="E30833" t="str">
            <v>netscribes</v>
          </cell>
          <cell r="F30833" t="str">
            <v>Juilee Jadhav</v>
          </cell>
          <cell r="G30833">
            <v>45929.474999999999</v>
          </cell>
          <cell r="H30833">
            <v>45978.6</v>
          </cell>
        </row>
        <row r="30834">
          <cell r="A30834" t="str">
            <v>UCW-19893</v>
          </cell>
          <cell r="B30834" t="str">
            <v xml:space="preserve">Men's Apparel 25-09-2025 </v>
          </cell>
          <cell r="C30834" t="str">
            <v>CLOSED</v>
          </cell>
          <cell r="D30834" t="str">
            <v>Medium</v>
          </cell>
          <cell r="E30834" t="str">
            <v>netscribes</v>
          </cell>
          <cell r="F30834" t="str">
            <v>netscribes</v>
          </cell>
          <cell r="G30834">
            <v>45929.418055555558</v>
          </cell>
          <cell r="H30834">
            <v>46003.95416666667</v>
          </cell>
        </row>
        <row r="30835">
          <cell r="A30835" t="str">
            <v>UCW-19891</v>
          </cell>
          <cell r="B30835" t="str">
            <v xml:space="preserve">Men's Apparel 25-09-2025 </v>
          </cell>
          <cell r="C30835" t="str">
            <v>CLOSED</v>
          </cell>
          <cell r="D30835" t="str">
            <v>Medium</v>
          </cell>
          <cell r="E30835" t="str">
            <v>netscribes</v>
          </cell>
          <cell r="F30835" t="str">
            <v>Lishita Kotian</v>
          </cell>
          <cell r="G30835">
            <v>45928.880555555559</v>
          </cell>
          <cell r="H30835">
            <v>45934.65</v>
          </cell>
        </row>
        <row r="30836">
          <cell r="A30836" t="str">
            <v>UCW-19889</v>
          </cell>
          <cell r="B30836" t="str">
            <v>Styles Migration to Tata Cliq ABFRL Account - 25-09-2025</v>
          </cell>
          <cell r="C30836" t="str">
            <v>CLOSED</v>
          </cell>
          <cell r="D30836" t="str">
            <v>Medium</v>
          </cell>
          <cell r="E30836" t="str">
            <v>netscribes</v>
          </cell>
          <cell r="F30836" t="str">
            <v>Mohd Tahir Shaikh</v>
          </cell>
          <cell r="G30836">
            <v>45927.938888888886</v>
          </cell>
          <cell r="H30836">
            <v>46003.95416666667</v>
          </cell>
        </row>
        <row r="30837">
          <cell r="A30837" t="str">
            <v>UCW-19888</v>
          </cell>
          <cell r="B30837" t="str">
            <v>Request to Update Images for Existing Product Listings 6</v>
          </cell>
          <cell r="C30837" t="str">
            <v>CLOSED</v>
          </cell>
          <cell r="D30837" t="str">
            <v>Medium</v>
          </cell>
          <cell r="E30837" t="str">
            <v>netscribes</v>
          </cell>
          <cell r="F30837" t="str">
            <v>Mohd Tahir Shaikh</v>
          </cell>
          <cell r="G30837">
            <v>45927.933333333334</v>
          </cell>
          <cell r="H30837">
            <v>46003.952777777777</v>
          </cell>
        </row>
        <row r="30838">
          <cell r="A30838" t="str">
            <v>UCW-19884</v>
          </cell>
          <cell r="B30838" t="str">
            <v>Tata Cliq New Listings Sep 2025 Part 2</v>
          </cell>
          <cell r="C30838" t="str">
            <v>CLOSED</v>
          </cell>
          <cell r="D30838" t="str">
            <v>Medium</v>
          </cell>
          <cell r="E30838" t="str">
            <v>netscribes</v>
          </cell>
          <cell r="F30838" t="str">
            <v>Mohd Tahir Shaikh</v>
          </cell>
          <cell r="G30838">
            <v>45927.900694444441</v>
          </cell>
          <cell r="H30838">
            <v>45944.560416666667</v>
          </cell>
        </row>
        <row r="30839">
          <cell r="A30839" t="str">
            <v>UCW-19883</v>
          </cell>
          <cell r="B30839" t="str">
            <v>Kidsville Footwear-New Catalog-25-SEPT-2025- Slave Id -126520-GGN</v>
          </cell>
          <cell r="C30839" t="str">
            <v>CLOSED</v>
          </cell>
          <cell r="D30839" t="str">
            <v>Medium</v>
          </cell>
          <cell r="E30839" t="str">
            <v>netscribes</v>
          </cell>
          <cell r="F30839" t="str">
            <v>Mohd Tahir Shaikh</v>
          </cell>
          <cell r="G30839">
            <v>45927.895138888889</v>
          </cell>
          <cell r="H30839">
            <v>45930.71875</v>
          </cell>
        </row>
        <row r="30840">
          <cell r="A30840" t="str">
            <v>UCW-19882</v>
          </cell>
          <cell r="B30840" t="str">
            <v>New Balance Catalogue Add Now</v>
          </cell>
          <cell r="C30840" t="str">
            <v>CLOSED</v>
          </cell>
          <cell r="D30840" t="str">
            <v>Medium</v>
          </cell>
          <cell r="E30840" t="str">
            <v>netscribes</v>
          </cell>
          <cell r="F30840" t="str">
            <v>Mohd Tahir Shaikh</v>
          </cell>
          <cell r="G30840">
            <v>45927.886111111111</v>
          </cell>
          <cell r="H30840">
            <v>46003.958333333336</v>
          </cell>
        </row>
        <row r="30841">
          <cell r="A30841" t="str">
            <v>UCW-19880</v>
          </cell>
          <cell r="B30841" t="str">
            <v>Hoversoul Listing - EARTHSTEP FASHIONS 26 Sept 2025</v>
          </cell>
          <cell r="C30841" t="str">
            <v>CLOSED</v>
          </cell>
          <cell r="D30841" t="str">
            <v>Medium</v>
          </cell>
          <cell r="E30841" t="str">
            <v>netscribes</v>
          </cell>
          <cell r="F30841" t="str">
            <v>Mohd Tahir Shaikh</v>
          </cell>
          <cell r="G30841">
            <v>45927.556250000001</v>
          </cell>
          <cell r="H30841">
            <v>45935.431944444441</v>
          </cell>
        </row>
        <row r="30842">
          <cell r="A30842" t="str">
            <v>UCW-19878</v>
          </cell>
          <cell r="B30842" t="str">
            <v xml:space="preserve">Women's Apparel 23-09-2025 </v>
          </cell>
          <cell r="C30842" t="str">
            <v>CLOSED</v>
          </cell>
          <cell r="D30842" t="str">
            <v>Medium</v>
          </cell>
          <cell r="E30842" t="str">
            <v>netscribes</v>
          </cell>
          <cell r="F30842" t="str">
            <v>netscribes</v>
          </cell>
          <cell r="G30842">
            <v>45927.393055555556</v>
          </cell>
          <cell r="H30842">
            <v>45993.698611111111</v>
          </cell>
        </row>
        <row r="30843">
          <cell r="A30843" t="str">
            <v>UCW-19877</v>
          </cell>
          <cell r="B30843" t="str">
            <v>Tatacliq Kids Apparels Template | 25th Sep'2025</v>
          </cell>
          <cell r="C30843" t="str">
            <v>CLOSED</v>
          </cell>
          <cell r="D30843" t="str">
            <v>Medium</v>
          </cell>
          <cell r="E30843" t="str">
            <v>netscribes</v>
          </cell>
          <cell r="F30843" t="str">
            <v>Lishita Kotian</v>
          </cell>
          <cell r="G30843">
            <v>45926.943749999999</v>
          </cell>
          <cell r="H30843">
            <v>45945.536805555559</v>
          </cell>
        </row>
        <row r="30844">
          <cell r="A30844" t="str">
            <v>UCW-19876</v>
          </cell>
          <cell r="B30844" t="str">
            <v>Tatacliq Men's Apparels Templates | 25th Sep'2025</v>
          </cell>
          <cell r="C30844" t="str">
            <v>CLOSED</v>
          </cell>
          <cell r="D30844" t="str">
            <v>Medium</v>
          </cell>
          <cell r="E30844" t="str">
            <v>netscribes</v>
          </cell>
          <cell r="F30844" t="str">
            <v>Lishita Kotian</v>
          </cell>
          <cell r="G30844">
            <v>45926.94027777778</v>
          </cell>
          <cell r="H30844">
            <v>45933.932638888888</v>
          </cell>
        </row>
        <row r="30845">
          <cell r="A30845" t="str">
            <v>UCW-19875</v>
          </cell>
          <cell r="B30845" t="str">
            <v>Tatacliq Men Content template_24-09-25</v>
          </cell>
          <cell r="C30845" t="str">
            <v>CLOSED</v>
          </cell>
          <cell r="D30845" t="str">
            <v>Medium</v>
          </cell>
          <cell r="E30845" t="str">
            <v>netscribes</v>
          </cell>
          <cell r="F30845" t="str">
            <v>Lishita Kotian</v>
          </cell>
          <cell r="G30845">
            <v>45926.936805555553</v>
          </cell>
          <cell r="H30845">
            <v>45938.705555555556</v>
          </cell>
        </row>
        <row r="30846">
          <cell r="A30846" t="str">
            <v>UCW-19872</v>
          </cell>
          <cell r="B30846" t="str">
            <v>Belt Accessories 24-09-2025</v>
          </cell>
          <cell r="C30846" t="str">
            <v>CLOSED</v>
          </cell>
          <cell r="D30846" t="str">
            <v>Medium</v>
          </cell>
          <cell r="E30846" t="str">
            <v>netscribes</v>
          </cell>
          <cell r="F30846" t="str">
            <v>netscribes</v>
          </cell>
          <cell r="G30846">
            <v>45926.770138888889</v>
          </cell>
          <cell r="H30846">
            <v>46003.949305555558</v>
          </cell>
        </row>
        <row r="30847">
          <cell r="A30847" t="str">
            <v>UCW-19870</v>
          </cell>
          <cell r="B30847" t="str">
            <v xml:space="preserve">Beauty - E2E - 125928 - Axe-Vaseline) HUL- 24th sept </v>
          </cell>
          <cell r="C30847" t="str">
            <v>CLOSED</v>
          </cell>
          <cell r="D30847" t="str">
            <v>Medium</v>
          </cell>
          <cell r="E30847" t="str">
            <v>netscribes</v>
          </cell>
          <cell r="F30847" t="str">
            <v>Simi Raichel Zachariah</v>
          </cell>
          <cell r="G30847">
            <v>45926.762499999997</v>
          </cell>
          <cell r="H30847">
            <v>45934.484722222223</v>
          </cell>
        </row>
        <row r="30848">
          <cell r="A30848" t="str">
            <v>UCW-19867</v>
          </cell>
          <cell r="B30848" t="str">
            <v>Belt Accessories 24-09-2025</v>
          </cell>
          <cell r="C30848" t="str">
            <v>CLOSED</v>
          </cell>
          <cell r="D30848" t="str">
            <v>Medium</v>
          </cell>
          <cell r="E30848" t="str">
            <v>netscribes</v>
          </cell>
          <cell r="F30848" t="str">
            <v>Lishita Kotian</v>
          </cell>
          <cell r="G30848">
            <v>45926.741666666669</v>
          </cell>
          <cell r="H30848">
            <v>45940.640972222223</v>
          </cell>
        </row>
        <row r="30849">
          <cell r="A30849" t="str">
            <v>UCW-19866</v>
          </cell>
          <cell r="B30849" t="str">
            <v>Footwear Men &amp; Women 24-09-2025</v>
          </cell>
          <cell r="C30849" t="str">
            <v>CLOSED</v>
          </cell>
          <cell r="D30849" t="str">
            <v>Medium</v>
          </cell>
          <cell r="E30849" t="str">
            <v>netscribes</v>
          </cell>
          <cell r="F30849" t="str">
            <v>netscribes</v>
          </cell>
          <cell r="G30849">
            <v>45926.737500000003</v>
          </cell>
          <cell r="H30849">
            <v>46003.949305555558</v>
          </cell>
        </row>
        <row r="30850">
          <cell r="A30850" t="str">
            <v>UCW-19864</v>
          </cell>
          <cell r="B30850" t="str">
            <v>Footwear Men &amp; Women 24-09-2025</v>
          </cell>
          <cell r="C30850" t="str">
            <v>CLOSED</v>
          </cell>
          <cell r="D30850" t="str">
            <v>Medium</v>
          </cell>
          <cell r="E30850" t="str">
            <v>netscribes</v>
          </cell>
          <cell r="F30850" t="str">
            <v>Lishita Kotian</v>
          </cell>
          <cell r="G30850">
            <v>45926.72152777778</v>
          </cell>
          <cell r="H30850">
            <v>45934.619444444441</v>
          </cell>
        </row>
        <row r="30851">
          <cell r="A30851" t="str">
            <v>UCW-19860</v>
          </cell>
          <cell r="B30851" t="str">
            <v xml:space="preserve">eCraftIndia | Diwali Catalog | Tatacliq-2025 </v>
          </cell>
          <cell r="C30851" t="str">
            <v>CLOSED</v>
          </cell>
          <cell r="D30851" t="str">
            <v>Medium</v>
          </cell>
          <cell r="E30851" t="str">
            <v>netscribes</v>
          </cell>
          <cell r="F30851" t="str">
            <v>Juilee Jadhav</v>
          </cell>
          <cell r="G30851">
            <v>45926.7</v>
          </cell>
          <cell r="H30851">
            <v>45938.593055555553</v>
          </cell>
        </row>
        <row r="30852">
          <cell r="A30852" t="str">
            <v>UCW-19859</v>
          </cell>
          <cell r="B30852" t="str">
            <v>Request for New Product Cataloguing_KISNA</v>
          </cell>
          <cell r="C30852" t="str">
            <v>CLOSED</v>
          </cell>
          <cell r="D30852" t="str">
            <v>Medium</v>
          </cell>
          <cell r="E30852" t="str">
            <v>netscribes</v>
          </cell>
          <cell r="F30852" t="str">
            <v>Mohd Tahir Shaikh</v>
          </cell>
          <cell r="G30852">
            <v>45926.7</v>
          </cell>
          <cell r="H30852">
            <v>45934.774305555555</v>
          </cell>
        </row>
        <row r="30853">
          <cell r="A30853" t="str">
            <v>UCW-19858</v>
          </cell>
          <cell r="B30853" t="str">
            <v>Skechers Add now file for listing</v>
          </cell>
          <cell r="C30853" t="str">
            <v>CLOSED</v>
          </cell>
          <cell r="D30853" t="str">
            <v>Medium</v>
          </cell>
          <cell r="E30853" t="str">
            <v>netscribes</v>
          </cell>
          <cell r="F30853" t="str">
            <v>Lishita Kotian</v>
          </cell>
          <cell r="G30853">
            <v>45926.691666666666</v>
          </cell>
          <cell r="H30853">
            <v>46078.837500000001</v>
          </cell>
        </row>
        <row r="30854">
          <cell r="A30854" t="str">
            <v>UCW-19856</v>
          </cell>
          <cell r="B30854" t="str">
            <v>TataCliQ | Fashion - Luxury | Elevated Content Images | 24 Sep 2025</v>
          </cell>
          <cell r="C30854" t="str">
            <v>CLOSED</v>
          </cell>
          <cell r="D30854" t="str">
            <v>Medium</v>
          </cell>
          <cell r="E30854" t="str">
            <v>netscribes</v>
          </cell>
          <cell r="F30854" t="str">
            <v>Mohd Tahir Shaikh</v>
          </cell>
          <cell r="G30854">
            <v>45926.690972222219</v>
          </cell>
          <cell r="H30854">
            <v>46003.948611111111</v>
          </cell>
        </row>
        <row r="30855">
          <cell r="A30855" t="str">
            <v>UCW-19854</v>
          </cell>
          <cell r="B30855" t="str">
            <v xml:space="preserve">TataCliq - DDecor : New Llisting </v>
          </cell>
          <cell r="C30855" t="str">
            <v>CLOSED</v>
          </cell>
          <cell r="D30855" t="str">
            <v>Medium</v>
          </cell>
          <cell r="E30855" t="str">
            <v>cielo</v>
          </cell>
          <cell r="F30855" t="str">
            <v>Juilee Jadhav</v>
          </cell>
          <cell r="G30855">
            <v>45926.682638888888</v>
          </cell>
          <cell r="H30855">
            <v>45936.540277777778</v>
          </cell>
        </row>
        <row r="30856">
          <cell r="A30856" t="str">
            <v>UCW-19847</v>
          </cell>
          <cell r="B30856" t="str">
            <v>Updated images-19-09-2025</v>
          </cell>
          <cell r="C30856" t="str">
            <v>CLOSED</v>
          </cell>
          <cell r="D30856" t="str">
            <v>Medium</v>
          </cell>
          <cell r="E30856" t="str">
            <v>netscribes</v>
          </cell>
          <cell r="F30856" t="str">
            <v>netscribes</v>
          </cell>
          <cell r="G30856">
            <v>45926.648611111108</v>
          </cell>
          <cell r="H30856">
            <v>46003.84097222222</v>
          </cell>
        </row>
        <row r="30857">
          <cell r="A30857" t="str">
            <v>UCW-19837</v>
          </cell>
          <cell r="B30857" t="str">
            <v>Footwear Catalog _ 24-09-2025</v>
          </cell>
          <cell r="C30857" t="str">
            <v>CLOSED</v>
          </cell>
          <cell r="D30857" t="str">
            <v>Medium</v>
          </cell>
          <cell r="E30857" t="str">
            <v>netscribes</v>
          </cell>
          <cell r="F30857" t="str">
            <v>Sushma Ram</v>
          </cell>
          <cell r="G30857">
            <v>45926.591666666667</v>
          </cell>
          <cell r="H30857">
            <v>45934.782638888886</v>
          </cell>
        </row>
        <row r="30858">
          <cell r="A30858" t="str">
            <v>UCW-19836</v>
          </cell>
          <cell r="B30858" t="str">
            <v>CLONE - Beauty - New Listing and Seller Set up - Soma Naturals - 9 Sep</v>
          </cell>
          <cell r="C30858" t="str">
            <v>CLOSED Due to Inactive/Insufficient Information</v>
          </cell>
          <cell r="D30858" t="str">
            <v>Medium</v>
          </cell>
          <cell r="E30858" t="str">
            <v>netscribes</v>
          </cell>
          <cell r="F30858" t="str">
            <v>Simi Raichel Zachariah</v>
          </cell>
          <cell r="G30858">
            <v>45926.588194444441</v>
          </cell>
          <cell r="H30858">
            <v>45938.474305555559</v>
          </cell>
        </row>
        <row r="30859">
          <cell r="A30859" t="str">
            <v>UCW-19834</v>
          </cell>
          <cell r="B30859" t="str">
            <v>ICHAA - Cataloguing</v>
          </cell>
          <cell r="C30859" t="str">
            <v>CLOSED</v>
          </cell>
          <cell r="D30859" t="str">
            <v>Medium</v>
          </cell>
          <cell r="E30859" t="str">
            <v>netscribes</v>
          </cell>
          <cell r="F30859" t="str">
            <v>Juilee Jadhav</v>
          </cell>
          <cell r="G30859">
            <v>45926.584722222222</v>
          </cell>
          <cell r="H30859">
            <v>45948.645833333336</v>
          </cell>
        </row>
        <row r="30860">
          <cell r="A30860" t="str">
            <v>UCW-19830</v>
          </cell>
          <cell r="B30860" t="str">
            <v>Beauty - 125411 - Arata - 15 SKUS - 26 Sep</v>
          </cell>
          <cell r="C30860" t="str">
            <v>CLOSED</v>
          </cell>
          <cell r="D30860" t="str">
            <v>Highest</v>
          </cell>
          <cell r="E30860" t="str">
            <v>netscribes</v>
          </cell>
          <cell r="F30860" t="str">
            <v>Shraddha Dighe</v>
          </cell>
          <cell r="G30860">
            <v>45926.564583333333</v>
          </cell>
          <cell r="H30860">
            <v>45953.375</v>
          </cell>
        </row>
        <row r="30861">
          <cell r="A30861" t="str">
            <v>UCW-19827</v>
          </cell>
          <cell r="B30861" t="str">
            <v>Giordano &lt;&gt; Tata Cliq - Product Listing Shirts - 15 Options - 24.09.2025</v>
          </cell>
          <cell r="C30861" t="str">
            <v>CLOSED</v>
          </cell>
          <cell r="D30861" t="str">
            <v>Medium</v>
          </cell>
          <cell r="E30861" t="str">
            <v>netscribes</v>
          </cell>
          <cell r="F30861" t="str">
            <v>Juilee Jadhav</v>
          </cell>
          <cell r="G30861">
            <v>45926.542361111111</v>
          </cell>
          <cell r="H30861">
            <v>45934.589583333334</v>
          </cell>
        </row>
        <row r="30862">
          <cell r="A30862" t="str">
            <v>UCW-19826</v>
          </cell>
          <cell r="B30862" t="str">
            <v>BEauty - 125928- Adhoc - Image resize - 26th Sept</v>
          </cell>
          <cell r="C30862" t="str">
            <v>CLOSED</v>
          </cell>
          <cell r="D30862" t="str">
            <v>Medium</v>
          </cell>
          <cell r="E30862" t="str">
            <v>netscribes</v>
          </cell>
          <cell r="F30862" t="str">
            <v>Simi Raichel Zachariah</v>
          </cell>
          <cell r="G30862">
            <v>45926.53125</v>
          </cell>
          <cell r="H30862">
            <v>46003.84097222222</v>
          </cell>
        </row>
        <row r="30863">
          <cell r="A30863" t="str">
            <v>UCW-19818</v>
          </cell>
          <cell r="B30863" t="str">
            <v>Articles not listed on TCF</v>
          </cell>
          <cell r="C30863" t="str">
            <v>CLOSED</v>
          </cell>
          <cell r="D30863" t="str">
            <v>Medium</v>
          </cell>
          <cell r="E30863" t="str">
            <v>netscribes</v>
          </cell>
          <cell r="F30863" t="str">
            <v>Mohd Tahir Shaikh</v>
          </cell>
          <cell r="G30863">
            <v>45926.47152777778</v>
          </cell>
          <cell r="H30863">
            <v>45969.507638888892</v>
          </cell>
        </row>
        <row r="30864">
          <cell r="A30864" t="str">
            <v>UCW-19805</v>
          </cell>
          <cell r="B30864" t="str">
            <v>New Listing_2309</v>
          </cell>
          <cell r="C30864" t="str">
            <v>CLOSED</v>
          </cell>
          <cell r="D30864" t="str">
            <v>Medium</v>
          </cell>
          <cell r="E30864" t="str">
            <v>netscribes</v>
          </cell>
          <cell r="F30864" t="str">
            <v>Juilee Jadhav</v>
          </cell>
          <cell r="G30864">
            <v>45925.799305555556</v>
          </cell>
          <cell r="H30864">
            <v>45936.530555555553</v>
          </cell>
        </row>
        <row r="30865">
          <cell r="A30865" t="str">
            <v>UCW-19799</v>
          </cell>
          <cell r="B30865" t="str">
            <v>Tatacliq Women Western Wear Template | 17th Sep'2025</v>
          </cell>
          <cell r="C30865" t="str">
            <v>CLOSED</v>
          </cell>
          <cell r="D30865" t="str">
            <v>Medium</v>
          </cell>
          <cell r="E30865" t="str">
            <v>netscribes</v>
          </cell>
          <cell r="F30865" t="str">
            <v>Lishita Kotian</v>
          </cell>
          <cell r="G30865">
            <v>45925.76458333333</v>
          </cell>
          <cell r="H30865">
            <v>45933.922222222223</v>
          </cell>
        </row>
        <row r="30866">
          <cell r="A30866" t="str">
            <v>UCW-19798</v>
          </cell>
          <cell r="B30866" t="str">
            <v>Biba New Women &amp; Kids Lot AW25 - 28 Styles</v>
          </cell>
          <cell r="C30866" t="str">
            <v>CLOSED</v>
          </cell>
          <cell r="D30866" t="str">
            <v>Medium</v>
          </cell>
          <cell r="E30866" t="str">
            <v>netscribes</v>
          </cell>
          <cell r="F30866" t="str">
            <v>netscribes</v>
          </cell>
          <cell r="G30866">
            <v>45925.761805555558</v>
          </cell>
          <cell r="H30866">
            <v>45965.876388888886</v>
          </cell>
        </row>
        <row r="30867">
          <cell r="A30867" t="str">
            <v>UCW-19796</v>
          </cell>
          <cell r="B30867" t="str">
            <v>Tatacliq Specimen Template | 17th Sep'25</v>
          </cell>
          <cell r="C30867" t="str">
            <v>CLOSED</v>
          </cell>
          <cell r="D30867" t="str">
            <v>Medium</v>
          </cell>
          <cell r="E30867" t="str">
            <v>netscribes</v>
          </cell>
          <cell r="F30867" t="str">
            <v>Lishita Kotian</v>
          </cell>
          <cell r="G30867">
            <v>45925.758333333331</v>
          </cell>
          <cell r="H30867">
            <v>45929.700694444444</v>
          </cell>
        </row>
        <row r="30868">
          <cell r="A30868" t="str">
            <v>UCW-19795</v>
          </cell>
          <cell r="B30868" t="str">
            <v xml:space="preserve">Tatacliq Lifestyle Catalog Template-Lot -126_15.09.2025 </v>
          </cell>
          <cell r="C30868" t="str">
            <v>CLOSED</v>
          </cell>
          <cell r="D30868" t="str">
            <v>Medium</v>
          </cell>
          <cell r="E30868" t="str">
            <v>netscribes</v>
          </cell>
          <cell r="F30868" t="str">
            <v>netscribes</v>
          </cell>
          <cell r="G30868">
            <v>45925.756249999999</v>
          </cell>
          <cell r="H30868">
            <v>45965.877083333333</v>
          </cell>
        </row>
        <row r="30869">
          <cell r="A30869" t="str">
            <v>UCW-19794</v>
          </cell>
          <cell r="B30869" t="str">
            <v>Tatacliq Women Western Wear Template | 15th Sep'2025</v>
          </cell>
          <cell r="C30869" t="str">
            <v>CLOSED</v>
          </cell>
          <cell r="D30869" t="str">
            <v>Medium</v>
          </cell>
          <cell r="E30869" t="str">
            <v>netscribes</v>
          </cell>
          <cell r="F30869" t="str">
            <v>netscribes</v>
          </cell>
          <cell r="G30869">
            <v>45925.748611111114</v>
          </cell>
          <cell r="H30869">
            <v>45965.87777777778</v>
          </cell>
        </row>
        <row r="30870">
          <cell r="A30870" t="str">
            <v>UCW-19793</v>
          </cell>
          <cell r="B30870" t="str">
            <v>Tata Cliq New Product Listing Sheet (11-09-2025)</v>
          </cell>
          <cell r="C30870" t="str">
            <v>CLOSED</v>
          </cell>
          <cell r="D30870" t="str">
            <v>Medium</v>
          </cell>
          <cell r="E30870" t="str">
            <v>netscribes</v>
          </cell>
          <cell r="F30870" t="str">
            <v>netscribes</v>
          </cell>
          <cell r="G30870">
            <v>45925.743055555555</v>
          </cell>
          <cell r="H30870">
            <v>45965.881249999999</v>
          </cell>
        </row>
        <row r="30871">
          <cell r="A30871" t="str">
            <v>UCW-19791</v>
          </cell>
          <cell r="B30871" t="str">
            <v>Tatacliq Men's Apparels Templates | 18th Sep'2025</v>
          </cell>
          <cell r="C30871" t="str">
            <v>CLOSED</v>
          </cell>
          <cell r="D30871" t="str">
            <v>Medium</v>
          </cell>
          <cell r="E30871" t="str">
            <v>netscribes</v>
          </cell>
          <cell r="F30871" t="str">
            <v>Lishita Kotian</v>
          </cell>
          <cell r="G30871">
            <v>45925.737500000003</v>
          </cell>
          <cell r="H30871">
            <v>45930.584722222222</v>
          </cell>
        </row>
        <row r="30872">
          <cell r="A30872" t="str">
            <v>UCW-19789</v>
          </cell>
          <cell r="B30872" t="str">
            <v>Tatacliq Men's Apparels Templates | 15th Sep'2025</v>
          </cell>
          <cell r="C30872" t="str">
            <v>CLOSED</v>
          </cell>
          <cell r="D30872" t="str">
            <v>Medium</v>
          </cell>
          <cell r="E30872" t="str">
            <v>netscribes</v>
          </cell>
          <cell r="F30872" t="str">
            <v>Lishita Kotian</v>
          </cell>
          <cell r="G30872">
            <v>45925.731249999997</v>
          </cell>
          <cell r="H30872">
            <v>45930.581250000003</v>
          </cell>
        </row>
        <row r="30873">
          <cell r="A30873" t="str">
            <v>UCW-19788</v>
          </cell>
          <cell r="B30873" t="str">
            <v>Tatacliq Women Western Wear Template | 12th Sep'2025</v>
          </cell>
          <cell r="C30873" t="str">
            <v>CLOSED</v>
          </cell>
          <cell r="D30873" t="str">
            <v>Medium</v>
          </cell>
          <cell r="E30873" t="str">
            <v>netscribes</v>
          </cell>
          <cell r="F30873" t="str">
            <v>netscribes</v>
          </cell>
          <cell r="G30873">
            <v>45925.729861111111</v>
          </cell>
          <cell r="H30873">
            <v>45965.881249999999</v>
          </cell>
        </row>
        <row r="30874">
          <cell r="A30874" t="str">
            <v>UCW-19785</v>
          </cell>
          <cell r="B30874" t="str">
            <v>Tatacliq Men's Apparels Templates | 12th Sep'2025</v>
          </cell>
          <cell r="C30874" t="str">
            <v>CLOSED</v>
          </cell>
          <cell r="D30874" t="str">
            <v>Medium</v>
          </cell>
          <cell r="E30874" t="str">
            <v>netscribes</v>
          </cell>
          <cell r="F30874" t="str">
            <v>Lishita Kotian</v>
          </cell>
          <cell r="G30874">
            <v>45925.723611111112</v>
          </cell>
          <cell r="H30874">
            <v>45929.696527777778</v>
          </cell>
        </row>
        <row r="30875">
          <cell r="A30875" t="str">
            <v>UCW-19784</v>
          </cell>
          <cell r="B30875" t="str">
            <v>Men-243 New Styles for Listing</v>
          </cell>
          <cell r="C30875" t="str">
            <v>CLOSED</v>
          </cell>
          <cell r="D30875" t="str">
            <v>Medium</v>
          </cell>
          <cell r="E30875" t="str">
            <v>netscribes</v>
          </cell>
          <cell r="F30875" t="str">
            <v>netscribes</v>
          </cell>
          <cell r="G30875">
            <v>45925.720138888886</v>
          </cell>
          <cell r="H30875">
            <v>45965.881944444445</v>
          </cell>
        </row>
        <row r="30876">
          <cell r="A30876" t="str">
            <v>UCW-19781</v>
          </cell>
          <cell r="B30876" t="str">
            <v>Lacquer Embassy - New FESTIVE COLLECTION AW25 - 02-09-25</v>
          </cell>
          <cell r="C30876" t="str">
            <v>CLOSED</v>
          </cell>
          <cell r="D30876" t="str">
            <v>Medium</v>
          </cell>
          <cell r="E30876" t="str">
            <v>netscribes</v>
          </cell>
          <cell r="F30876" t="str">
            <v>netscribes</v>
          </cell>
          <cell r="G30876">
            <v>45925.698611111111</v>
          </cell>
          <cell r="H30876">
            <v>45965.881944444445</v>
          </cell>
        </row>
        <row r="30877">
          <cell r="A30877" t="str">
            <v>UCW-19770</v>
          </cell>
          <cell r="B30877" t="str">
            <v>Brand: Converse | 129357-OKHLA | Catalog</v>
          </cell>
          <cell r="C30877" t="str">
            <v>CLOSED</v>
          </cell>
          <cell r="D30877" t="str">
            <v>Medium</v>
          </cell>
          <cell r="E30877" t="str">
            <v>netscribes</v>
          </cell>
          <cell r="F30877" t="str">
            <v>Sushma Ram</v>
          </cell>
          <cell r="G30877">
            <v>45925.640277777777</v>
          </cell>
          <cell r="H30877">
            <v>45933.841666666667</v>
          </cell>
        </row>
        <row r="30878">
          <cell r="A30878" t="str">
            <v>UCW-19769</v>
          </cell>
          <cell r="B30878" t="str">
            <v>CLONE - Beauty - 125928 - E2E - Moschino - 4 SKUS - 11 Sep</v>
          </cell>
          <cell r="C30878" t="str">
            <v>CLOSED</v>
          </cell>
          <cell r="D30878" t="str">
            <v>Medium</v>
          </cell>
          <cell r="E30878" t="str">
            <v>netscribes</v>
          </cell>
          <cell r="F30878" t="str">
            <v>Simi Raichel Zachariah</v>
          </cell>
          <cell r="G30878">
            <v>45925.63958333333</v>
          </cell>
          <cell r="H30878">
            <v>45953.375694444447</v>
          </cell>
        </row>
        <row r="30879">
          <cell r="A30879" t="str">
            <v>UCW-19761</v>
          </cell>
          <cell r="B30879" t="str">
            <v>Allen Solly Color - Image change</v>
          </cell>
          <cell r="C30879" t="str">
            <v>CLOSED</v>
          </cell>
          <cell r="D30879" t="str">
            <v>Medium</v>
          </cell>
          <cell r="E30879" t="str">
            <v>netscribes</v>
          </cell>
          <cell r="F30879" t="str">
            <v>Mohd Tahir Shaikh</v>
          </cell>
          <cell r="G30879">
            <v>45925.613888888889</v>
          </cell>
          <cell r="H30879">
            <v>46003.947222222225</v>
          </cell>
        </row>
        <row r="30880">
          <cell r="A30880" t="str">
            <v>UCW-19758</v>
          </cell>
          <cell r="B30880" t="str">
            <v>AW25 New Catalog - Lot 7</v>
          </cell>
          <cell r="C30880" t="str">
            <v>CLOSED</v>
          </cell>
          <cell r="D30880" t="str">
            <v>Medium</v>
          </cell>
          <cell r="E30880" t="str">
            <v>netscribes</v>
          </cell>
          <cell r="F30880" t="str">
            <v>Lishita Kotian</v>
          </cell>
          <cell r="G30880">
            <v>45925.602083333331</v>
          </cell>
          <cell r="H30880">
            <v>45947.65347222222</v>
          </cell>
        </row>
        <row r="30881">
          <cell r="A30881" t="str">
            <v>UCW-19755</v>
          </cell>
          <cell r="B30881" t="str">
            <v xml:space="preserve">Tatacliq Lifestyle Catalog Template-Lot -127_23.09.2025 </v>
          </cell>
          <cell r="C30881" t="str">
            <v>CLOSED</v>
          </cell>
          <cell r="D30881" t="str">
            <v>Medium</v>
          </cell>
          <cell r="E30881" t="str">
            <v>netscribes</v>
          </cell>
          <cell r="F30881" t="str">
            <v>Sushma Ram</v>
          </cell>
          <cell r="G30881">
            <v>45925.595833333333</v>
          </cell>
          <cell r="H30881">
            <v>45948.556250000001</v>
          </cell>
        </row>
        <row r="30882">
          <cell r="A30882" t="str">
            <v>UCW-19754</v>
          </cell>
          <cell r="B30882" t="str">
            <v>Beauty - Image resize - 25 sep</v>
          </cell>
          <cell r="C30882" t="str">
            <v>CLOSED</v>
          </cell>
          <cell r="D30882" t="str">
            <v>Highest</v>
          </cell>
          <cell r="E30882" t="str">
            <v>netscribes</v>
          </cell>
          <cell r="F30882" t="str">
            <v>Shraddha Dighe</v>
          </cell>
          <cell r="G30882">
            <v>45925.595138888886</v>
          </cell>
          <cell r="H30882">
            <v>46003.835416666669</v>
          </cell>
        </row>
        <row r="30883">
          <cell r="A30883" t="str">
            <v>UCW-19750</v>
          </cell>
          <cell r="B30883" t="str">
            <v>Beauty - 126667 - E2E - Sanfe - 67 SKUS - 25 Sep</v>
          </cell>
          <cell r="C30883" t="str">
            <v>CLOSED</v>
          </cell>
          <cell r="D30883" t="str">
            <v>Medium</v>
          </cell>
          <cell r="E30883" t="str">
            <v>netscribes</v>
          </cell>
          <cell r="F30883" t="str">
            <v>Shraddha Dighe</v>
          </cell>
          <cell r="G30883">
            <v>45925.581250000003</v>
          </cell>
          <cell r="H30883">
            <v>45953.375694444447</v>
          </cell>
        </row>
        <row r="30884">
          <cell r="A30884" t="str">
            <v>UCW-19747</v>
          </cell>
          <cell r="B30884" t="str">
            <v>FA25 | TH | Mall | Migration</v>
          </cell>
          <cell r="C30884" t="str">
            <v>CLOSED</v>
          </cell>
          <cell r="D30884" t="str">
            <v>Medium</v>
          </cell>
          <cell r="E30884" t="str">
            <v>Jaibharathi Jagannathan</v>
          </cell>
          <cell r="F30884" t="str">
            <v>Asmi Kumar</v>
          </cell>
          <cell r="G30884">
            <v>45925.566666666666</v>
          </cell>
          <cell r="H30884">
            <v>45943.825694444444</v>
          </cell>
        </row>
        <row r="30885">
          <cell r="A30885" t="str">
            <v>UCW-19746</v>
          </cell>
          <cell r="B30885" t="str">
            <v>TH/CK-MP-Lot 70</v>
          </cell>
          <cell r="C30885" t="str">
            <v>CLOSED</v>
          </cell>
          <cell r="D30885" t="str">
            <v>Medium</v>
          </cell>
          <cell r="E30885" t="str">
            <v>netscribes</v>
          </cell>
          <cell r="F30885" t="str">
            <v>netscribes</v>
          </cell>
          <cell r="G30885">
            <v>45925.536111111112</v>
          </cell>
          <cell r="H30885">
            <v>45969.504861111112</v>
          </cell>
        </row>
        <row r="30886">
          <cell r="A30886" t="str">
            <v>UCW-19744</v>
          </cell>
          <cell r="B30886" t="str">
            <v xml:space="preserve">BEauty - 127939 - United Colors of Benetton - 25th Sept </v>
          </cell>
          <cell r="C30886" t="str">
            <v>CLOSED</v>
          </cell>
          <cell r="D30886" t="str">
            <v>Medium</v>
          </cell>
          <cell r="E30886" t="str">
            <v>netscribes</v>
          </cell>
          <cell r="F30886" t="str">
            <v>Simi Raichel Zachariah</v>
          </cell>
          <cell r="G30886">
            <v>45925.531944444447</v>
          </cell>
          <cell r="H30886">
            <v>45953.375694444447</v>
          </cell>
        </row>
        <row r="30887">
          <cell r="A30887" t="str">
            <v>UCW-19743</v>
          </cell>
          <cell r="B30887" t="str">
            <v>CK/TH Omni-98 Lot</v>
          </cell>
          <cell r="C30887" t="str">
            <v>CLOSED</v>
          </cell>
          <cell r="D30887" t="str">
            <v>Medium</v>
          </cell>
          <cell r="E30887" t="str">
            <v>netscribes</v>
          </cell>
          <cell r="F30887" t="str">
            <v>netscribes</v>
          </cell>
          <cell r="G30887">
            <v>45925.529861111114</v>
          </cell>
          <cell r="H30887">
            <v>45969.502083333333</v>
          </cell>
        </row>
        <row r="30888">
          <cell r="A30888" t="str">
            <v>UCW-19741</v>
          </cell>
          <cell r="B30888" t="str">
            <v>TH-MP-Lot 84</v>
          </cell>
          <cell r="C30888" t="str">
            <v>CLOSED</v>
          </cell>
          <cell r="D30888" t="str">
            <v>Medium</v>
          </cell>
          <cell r="E30888" t="str">
            <v>netscribes</v>
          </cell>
          <cell r="F30888" t="str">
            <v>netscribes</v>
          </cell>
          <cell r="G30888">
            <v>45925.521527777775</v>
          </cell>
          <cell r="H30888">
            <v>46003.838888888888</v>
          </cell>
        </row>
        <row r="30889">
          <cell r="A30889" t="str">
            <v>UCW-19740</v>
          </cell>
          <cell r="B30889" t="str">
            <v>Tatacliq Men Content template_23-09-25</v>
          </cell>
          <cell r="C30889" t="str">
            <v>CLOSED</v>
          </cell>
          <cell r="D30889" t="str">
            <v>Medium</v>
          </cell>
          <cell r="E30889" t="str">
            <v>netscribes</v>
          </cell>
          <cell r="F30889" t="str">
            <v>Lishita Kotian</v>
          </cell>
          <cell r="G30889">
            <v>45925.51458333333</v>
          </cell>
          <cell r="H30889">
            <v>45929.707638888889</v>
          </cell>
        </row>
        <row r="30890">
          <cell r="A30890" t="str">
            <v>UCW-19729</v>
          </cell>
          <cell r="B30890" t="str">
            <v>Request to Update Images for Existing Product Listings 5</v>
          </cell>
          <cell r="C30890" t="str">
            <v>CLOSED</v>
          </cell>
          <cell r="D30890" t="str">
            <v>Medium</v>
          </cell>
          <cell r="E30890" t="str">
            <v>netscribes</v>
          </cell>
          <cell r="F30890" t="str">
            <v>Lishita Kotian</v>
          </cell>
          <cell r="G30890">
            <v>45925.457638888889</v>
          </cell>
          <cell r="H30890">
            <v>46003.943749999999</v>
          </cell>
        </row>
        <row r="30891">
          <cell r="A30891" t="str">
            <v>UCW-19720</v>
          </cell>
          <cell r="B30891" t="str">
            <v xml:space="preserve">Women's Apparel 23-09-2025 </v>
          </cell>
          <cell r="C30891" t="str">
            <v>CLOSED</v>
          </cell>
          <cell r="D30891" t="str">
            <v>Medium</v>
          </cell>
          <cell r="E30891" t="str">
            <v>netscribes</v>
          </cell>
          <cell r="F30891" t="str">
            <v>netscribes</v>
          </cell>
          <cell r="G30891">
            <v>45924.828472222223</v>
          </cell>
          <cell r="H30891">
            <v>46003.90347222222</v>
          </cell>
        </row>
        <row r="30892">
          <cell r="A30892" t="str">
            <v>UCW-19718</v>
          </cell>
          <cell r="B30892" t="str">
            <v>Men's Apparel 23-09-2025</v>
          </cell>
          <cell r="C30892" t="str">
            <v>CLOSED</v>
          </cell>
          <cell r="D30892" t="str">
            <v>Medium</v>
          </cell>
          <cell r="E30892" t="str">
            <v>netscribes</v>
          </cell>
          <cell r="F30892" t="str">
            <v>netscribes</v>
          </cell>
          <cell r="G30892">
            <v>45924.804861111108</v>
          </cell>
          <cell r="H30892">
            <v>46003.902083333334</v>
          </cell>
        </row>
        <row r="30893">
          <cell r="A30893" t="str">
            <v>UCW-19713</v>
          </cell>
          <cell r="B30893" t="str">
            <v>TATACLIQ X LIBAS AI IMAGE REPLACE 23-09-2025</v>
          </cell>
          <cell r="C30893" t="str">
            <v>CLOSED</v>
          </cell>
          <cell r="D30893" t="str">
            <v>Medium</v>
          </cell>
          <cell r="E30893" t="str">
            <v>netscribes</v>
          </cell>
          <cell r="F30893" t="str">
            <v>Sushma Ram</v>
          </cell>
          <cell r="G30893">
            <v>45924.76666666667</v>
          </cell>
          <cell r="H30893">
            <v>45973.57916666667</v>
          </cell>
        </row>
        <row r="30894">
          <cell r="A30894" t="str">
            <v>UCW-19710</v>
          </cell>
          <cell r="B30894" t="str">
            <v>TATACLIQ X LIBAS NEW CATALOGUE 24-09-2025</v>
          </cell>
          <cell r="C30894" t="str">
            <v>CLOSED</v>
          </cell>
          <cell r="D30894" t="str">
            <v>Medium</v>
          </cell>
          <cell r="E30894" t="str">
            <v>netscribes</v>
          </cell>
          <cell r="F30894" t="str">
            <v>Sushma Ram</v>
          </cell>
          <cell r="G30894">
            <v>45924.761805555558</v>
          </cell>
          <cell r="H30894">
            <v>45930.617361111108</v>
          </cell>
        </row>
        <row r="30895">
          <cell r="A30895" t="str">
            <v>UCW-19708</v>
          </cell>
          <cell r="B30895" t="str">
            <v>Bewakoof XTataCliq Merch Grouping</v>
          </cell>
          <cell r="C30895" t="str">
            <v>CLOSED</v>
          </cell>
          <cell r="D30895" t="str">
            <v>Medium</v>
          </cell>
          <cell r="E30895" t="str">
            <v>netscribes</v>
          </cell>
          <cell r="F30895" t="str">
            <v>netscribes</v>
          </cell>
          <cell r="G30895">
            <v>45924.759027777778</v>
          </cell>
          <cell r="H30895">
            <v>46003.942361111112</v>
          </cell>
        </row>
        <row r="30896">
          <cell r="A30896" t="str">
            <v>UCW-19707</v>
          </cell>
          <cell r="B30896" t="str">
            <v xml:space="preserve">Women's Apparel 23-09-2025 </v>
          </cell>
          <cell r="C30896" t="str">
            <v>CLOSED</v>
          </cell>
          <cell r="D30896" t="str">
            <v>Medium</v>
          </cell>
          <cell r="E30896" t="str">
            <v>netscribes</v>
          </cell>
          <cell r="F30896" t="str">
            <v>Lishita Kotian</v>
          </cell>
          <cell r="G30896">
            <v>45924.758333333331</v>
          </cell>
          <cell r="H30896">
            <v>45954.525000000001</v>
          </cell>
        </row>
        <row r="30897">
          <cell r="A30897" t="str">
            <v>UCW-19706</v>
          </cell>
          <cell r="B30897" t="str">
            <v>Incorrect title new balance</v>
          </cell>
          <cell r="C30897" t="str">
            <v>CLOSED</v>
          </cell>
          <cell r="D30897" t="str">
            <v>Medium</v>
          </cell>
          <cell r="E30897" t="str">
            <v>netscribes</v>
          </cell>
          <cell r="F30897" t="str">
            <v>Mohd Tahir Shaikh</v>
          </cell>
          <cell r="G30897">
            <v>45924.756944444445</v>
          </cell>
          <cell r="H30897">
            <v>46003.902777777781</v>
          </cell>
        </row>
        <row r="30898">
          <cell r="A30898" t="str">
            <v>UCW-19703</v>
          </cell>
          <cell r="B30898" t="str">
            <v>LIBAS X TATACLIQ NEW CATALOGUE 22-09-2025</v>
          </cell>
          <cell r="C30898" t="str">
            <v>CLOSED</v>
          </cell>
          <cell r="D30898" t="str">
            <v>Medium</v>
          </cell>
          <cell r="E30898" t="str">
            <v>netscribes</v>
          </cell>
          <cell r="F30898" t="str">
            <v>Lishita Kotian</v>
          </cell>
          <cell r="G30898">
            <v>45924.749305555553</v>
          </cell>
          <cell r="H30898">
            <v>45927.627083333333</v>
          </cell>
        </row>
        <row r="30899">
          <cell r="A30899" t="str">
            <v>UCW-19702</v>
          </cell>
          <cell r="B30899" t="str">
            <v>Content Sheet and Image Link | United colors of benetton | 160 products | Tata Cliq | 1216675347</v>
          </cell>
          <cell r="C30899" t="str">
            <v>CLOSED</v>
          </cell>
          <cell r="D30899" t="str">
            <v>Medium</v>
          </cell>
          <cell r="E30899" t="str">
            <v>netscribes</v>
          </cell>
          <cell r="F30899" t="str">
            <v>Sushma Ram</v>
          </cell>
          <cell r="G30899">
            <v>45924.747916666667</v>
          </cell>
          <cell r="H30899">
            <v>45927.675694444442</v>
          </cell>
        </row>
        <row r="30900">
          <cell r="A30900" t="str">
            <v>UCW-19701</v>
          </cell>
          <cell r="B30900" t="str">
            <v>Men's Apparel 23-09-2025</v>
          </cell>
          <cell r="C30900" t="str">
            <v>CLOSED</v>
          </cell>
          <cell r="D30900" t="str">
            <v>Medium</v>
          </cell>
          <cell r="E30900" t="str">
            <v>netscribes</v>
          </cell>
          <cell r="F30900" t="str">
            <v>Lishita Kotian</v>
          </cell>
          <cell r="G30900">
            <v>45924.743055555555</v>
          </cell>
          <cell r="H30900">
            <v>45927.406944444447</v>
          </cell>
        </row>
        <row r="30901">
          <cell r="A30901" t="str">
            <v>UCW-19685</v>
          </cell>
          <cell r="B30901" t="str">
            <v>CLONE - TATACLIQ x Knitroot - Catalogue</v>
          </cell>
          <cell r="C30901" t="str">
            <v>CLOSED</v>
          </cell>
          <cell r="D30901" t="str">
            <v>Medium</v>
          </cell>
          <cell r="E30901" t="str">
            <v>netscribes</v>
          </cell>
          <cell r="F30901" t="str">
            <v>Mohd Tahir Shaikh</v>
          </cell>
          <cell r="G30901">
            <v>45924.579861111109</v>
          </cell>
          <cell r="H30901">
            <v>45930.724305555559</v>
          </cell>
        </row>
        <row r="30902">
          <cell r="A30902" t="str">
            <v>UCW-19681</v>
          </cell>
          <cell r="B30902" t="str">
            <v>Tata CLiQ | Timex-Guess New SKUs Latching Request - 22nd Sept'25</v>
          </cell>
          <cell r="C30902" t="str">
            <v>CLOSED</v>
          </cell>
          <cell r="D30902" t="str">
            <v>Medium</v>
          </cell>
          <cell r="E30902" t="str">
            <v>netscribes</v>
          </cell>
          <cell r="F30902" t="str">
            <v>Mohd Tahir Shaikh</v>
          </cell>
          <cell r="G30902">
            <v>45924.570138888892</v>
          </cell>
          <cell r="H30902">
            <v>46003.900694444441</v>
          </cell>
        </row>
        <row r="30903">
          <cell r="A30903" t="str">
            <v>UCW-19675</v>
          </cell>
          <cell r="B30903" t="str">
            <v>TH-Omni-Lot 77</v>
          </cell>
          <cell r="C30903" t="str">
            <v>CLOSED</v>
          </cell>
          <cell r="D30903" t="str">
            <v>Medium</v>
          </cell>
          <cell r="E30903" t="str">
            <v>netscribes</v>
          </cell>
          <cell r="F30903" t="str">
            <v>netscribes</v>
          </cell>
          <cell r="G30903">
            <v>45924.534722222219</v>
          </cell>
          <cell r="H30903">
            <v>46003.9</v>
          </cell>
        </row>
        <row r="30904">
          <cell r="A30904" t="str">
            <v>UCW-19672</v>
          </cell>
          <cell r="B30904" t="str">
            <v>CK Omni-90 Lot</v>
          </cell>
          <cell r="C30904" t="str">
            <v>CLOSED</v>
          </cell>
          <cell r="D30904" t="str">
            <v>Medium</v>
          </cell>
          <cell r="E30904" t="str">
            <v>netscribes</v>
          </cell>
          <cell r="F30904" t="str">
            <v>netscribes</v>
          </cell>
          <cell r="G30904">
            <v>45924.522222222222</v>
          </cell>
          <cell r="H30904">
            <v>46003.899305555555</v>
          </cell>
        </row>
        <row r="30905">
          <cell r="A30905" t="str">
            <v>UCW-19671</v>
          </cell>
          <cell r="B30905" t="str">
            <v>Tata CLIQ(Fashion+Luxury) |adidas DTC| Apparel Attributes for Listing_11-09-25</v>
          </cell>
          <cell r="C30905" t="str">
            <v>CLOSED</v>
          </cell>
          <cell r="D30905" t="str">
            <v>Medium</v>
          </cell>
          <cell r="E30905" t="str">
            <v>netscribes</v>
          </cell>
          <cell r="F30905" t="str">
            <v>netscribes</v>
          </cell>
          <cell r="G30905">
            <v>45924.519444444442</v>
          </cell>
          <cell r="H30905">
            <v>46003.898611111108</v>
          </cell>
        </row>
        <row r="30906">
          <cell r="A30906" t="str">
            <v>UCW-19668</v>
          </cell>
          <cell r="B30906" t="str">
            <v>Beauty - image resize - 24 sep</v>
          </cell>
          <cell r="C30906" t="str">
            <v>CLOSED</v>
          </cell>
          <cell r="D30906" t="str">
            <v>Highest</v>
          </cell>
          <cell r="E30906" t="str">
            <v>netscribes</v>
          </cell>
          <cell r="F30906" t="str">
            <v>Shraddha Dighe</v>
          </cell>
          <cell r="G30906">
            <v>45924.479166666664</v>
          </cell>
          <cell r="H30906">
            <v>46003.897222222222</v>
          </cell>
        </row>
        <row r="30907">
          <cell r="A30907" t="str">
            <v>UCW-19651</v>
          </cell>
          <cell r="B30907" t="str">
            <v>Hoversoul Listing - CS. Enterprises 23 Sept 2025</v>
          </cell>
          <cell r="C30907" t="str">
            <v>CLOSED Due to Inactive/Insufficient Information</v>
          </cell>
          <cell r="D30907" t="str">
            <v>Medium</v>
          </cell>
          <cell r="E30907" t="str">
            <v>netscribes</v>
          </cell>
          <cell r="F30907" t="str">
            <v>Mohd Tahir Shaikh</v>
          </cell>
          <cell r="G30907">
            <v>45923.754166666666</v>
          </cell>
          <cell r="H30907">
            <v>45934.456250000003</v>
          </cell>
        </row>
        <row r="30908">
          <cell r="A30908" t="str">
            <v>UCW-19646</v>
          </cell>
          <cell r="B30908" t="str">
            <v>Need to change First theme Image</v>
          </cell>
          <cell r="C30908" t="str">
            <v>CLOSED</v>
          </cell>
          <cell r="D30908" t="str">
            <v>Medium</v>
          </cell>
          <cell r="E30908" t="str">
            <v>netscribes</v>
          </cell>
          <cell r="F30908" t="str">
            <v>Juilee Jadhav</v>
          </cell>
          <cell r="G30908">
            <v>45923.743055555555</v>
          </cell>
          <cell r="H30908">
            <v>45971.751388888886</v>
          </cell>
        </row>
        <row r="30909">
          <cell r="A30909" t="str">
            <v>UCW-19629</v>
          </cell>
          <cell r="B30909" t="str">
            <v>Tatacliq~ New Catalog  ~ 20 Sep 2025</v>
          </cell>
          <cell r="C30909" t="str">
            <v>CLOSED</v>
          </cell>
          <cell r="D30909" t="str">
            <v>Medium</v>
          </cell>
          <cell r="E30909" t="str">
            <v>netscribes</v>
          </cell>
          <cell r="F30909" t="str">
            <v>Mohd Tahir Shaikh</v>
          </cell>
          <cell r="G30909">
            <v>45923.643055555556</v>
          </cell>
          <cell r="H30909">
            <v>45988.71597222222</v>
          </cell>
        </row>
        <row r="30910">
          <cell r="A30910" t="str">
            <v>UCW-19627</v>
          </cell>
          <cell r="B30910" t="str">
            <v>Tata Cliq : Product Listing Footwear Lot 22-09-202</v>
          </cell>
          <cell r="C30910" t="str">
            <v>CLOSED</v>
          </cell>
          <cell r="D30910" t="str">
            <v>Medium</v>
          </cell>
          <cell r="E30910" t="str">
            <v>netscribes</v>
          </cell>
          <cell r="F30910" t="str">
            <v>Lishita Kotian</v>
          </cell>
          <cell r="G30910">
            <v>45923.636111111111</v>
          </cell>
          <cell r="H30910">
            <v>45926.686805555553</v>
          </cell>
        </row>
        <row r="30911">
          <cell r="A30911" t="str">
            <v>UCW-19623</v>
          </cell>
          <cell r="B30911" t="str">
            <v>Cataloging Require (Seller code- 127908)</v>
          </cell>
          <cell r="C30911" t="str">
            <v>CLOSED</v>
          </cell>
          <cell r="D30911" t="str">
            <v>Medium</v>
          </cell>
          <cell r="E30911" t="str">
            <v>netscribes</v>
          </cell>
          <cell r="F30911" t="str">
            <v>Juilee Jadhav</v>
          </cell>
          <cell r="G30911">
            <v>45923.611805555556</v>
          </cell>
          <cell r="H30911">
            <v>45938.565972222219</v>
          </cell>
        </row>
        <row r="30912">
          <cell r="A30912" t="str">
            <v>UCW-19618</v>
          </cell>
          <cell r="B30912" t="str">
            <v>MIA Life-Line Collections for DT</v>
          </cell>
          <cell r="C30912" t="str">
            <v>CLOSED</v>
          </cell>
          <cell r="D30912" t="str">
            <v>Medium</v>
          </cell>
          <cell r="E30912" t="str">
            <v>netscribes</v>
          </cell>
          <cell r="F30912" t="str">
            <v>Mohd Tahir Shaikh</v>
          </cell>
          <cell r="G30912">
            <v>45923.563888888886</v>
          </cell>
          <cell r="H30912">
            <v>45933.643750000003</v>
          </cell>
        </row>
        <row r="30913">
          <cell r="A30913" t="str">
            <v>UCW-19613</v>
          </cell>
          <cell r="B30913" t="str">
            <v>CLONE - Beauty - 125928 - E2E - Kilian Paris - 44 SKUS - 11 Sep</v>
          </cell>
          <cell r="C30913" t="str">
            <v>CLOSED Due to Inactive/Insufficient Information</v>
          </cell>
          <cell r="D30913" t="str">
            <v>Highest</v>
          </cell>
          <cell r="E30913" t="str">
            <v>netscribes</v>
          </cell>
          <cell r="F30913" t="str">
            <v>Shraddha Dighe</v>
          </cell>
          <cell r="G30913">
            <v>45923.505555555559</v>
          </cell>
          <cell r="H30913">
            <v>45923.625694444447</v>
          </cell>
        </row>
        <row r="30914">
          <cell r="A30914" t="str">
            <v>UCW-19606</v>
          </cell>
          <cell r="B30914" t="str">
            <v>TH/CK-MP-Lot 70</v>
          </cell>
          <cell r="C30914" t="str">
            <v>CLOSED</v>
          </cell>
          <cell r="D30914" t="str">
            <v>Medium</v>
          </cell>
          <cell r="E30914" t="str">
            <v>Chirag Dubal</v>
          </cell>
          <cell r="F30914" t="str">
            <v>Asmi Kumar</v>
          </cell>
          <cell r="G30914">
            <v>45923.484722222223</v>
          </cell>
          <cell r="H30914">
            <v>45943.824999999997</v>
          </cell>
        </row>
        <row r="30915">
          <cell r="A30915" t="str">
            <v>UCW-19604</v>
          </cell>
          <cell r="B30915" t="str">
            <v>Beauty - image resize - 23 Sep</v>
          </cell>
          <cell r="C30915" t="str">
            <v>CLOSED</v>
          </cell>
          <cell r="D30915" t="str">
            <v>Medium</v>
          </cell>
          <cell r="E30915" t="str">
            <v>netscribes</v>
          </cell>
          <cell r="F30915" t="str">
            <v>Shraddha Dighe</v>
          </cell>
          <cell r="G30915">
            <v>45923.479861111111</v>
          </cell>
          <cell r="H30915">
            <v>46003.896527777775</v>
          </cell>
        </row>
        <row r="30916">
          <cell r="A30916" t="str">
            <v>UCW-19602</v>
          </cell>
          <cell r="B30916" t="str">
            <v>Model Image Upload</v>
          </cell>
          <cell r="C30916" t="str">
            <v>CLOSED</v>
          </cell>
          <cell r="D30916" t="str">
            <v>Medium</v>
          </cell>
          <cell r="E30916" t="str">
            <v>netscribes</v>
          </cell>
          <cell r="F30916" t="str">
            <v>Mohd Tahir Shaikh</v>
          </cell>
          <cell r="G30916">
            <v>45923.477083333331</v>
          </cell>
          <cell r="H30916">
            <v>46003.895138888889</v>
          </cell>
        </row>
        <row r="30917">
          <cell r="A30917" t="str">
            <v>UCW-19592</v>
          </cell>
          <cell r="B30917" t="str">
            <v xml:space="preserve">Barrel Jeans - Add "Barrel Fit" on Title name </v>
          </cell>
          <cell r="C30917" t="str">
            <v>CLOSED</v>
          </cell>
          <cell r="D30917" t="str">
            <v>Medium</v>
          </cell>
          <cell r="E30917" t="str">
            <v>netscribes</v>
          </cell>
          <cell r="F30917" t="str">
            <v>Juilee Jadhav</v>
          </cell>
          <cell r="G30917">
            <v>45922.844444444447</v>
          </cell>
          <cell r="H30917">
            <v>46003.895833333336</v>
          </cell>
        </row>
        <row r="30918">
          <cell r="A30918" t="str">
            <v>UCW-19591</v>
          </cell>
          <cell r="B30918" t="str">
            <v>CLONE - Clarification Required on Catalog Templates - TATA CLiQ - 1933 SKUs</v>
          </cell>
          <cell r="C30918" t="str">
            <v>CLOSED</v>
          </cell>
          <cell r="D30918" t="str">
            <v>Medium</v>
          </cell>
          <cell r="E30918" t="str">
            <v>netscribes</v>
          </cell>
          <cell r="F30918" t="str">
            <v>Mohd Tahir Shaikh</v>
          </cell>
          <cell r="G30918">
            <v>45922.813194444447</v>
          </cell>
          <cell r="H30918">
            <v>46003.941666666666</v>
          </cell>
        </row>
        <row r="30919">
          <cell r="A30919" t="str">
            <v>UCW-19590</v>
          </cell>
          <cell r="B30919" t="str">
            <v>470 TCL MP Codes (Zegna, Off-White, Palm Angels) – For TCF Listing</v>
          </cell>
          <cell r="C30919" t="str">
            <v>CLOSED</v>
          </cell>
          <cell r="D30919" t="str">
            <v>Medium</v>
          </cell>
          <cell r="E30919" t="str">
            <v>netscribes</v>
          </cell>
          <cell r="F30919" t="str">
            <v>Mohd Tahir Shaikh</v>
          </cell>
          <cell r="G30919">
            <v>45922.809027777781</v>
          </cell>
          <cell r="H30919">
            <v>46003.895833333336</v>
          </cell>
        </row>
        <row r="30920">
          <cell r="A30920" t="str">
            <v>UCW-19582</v>
          </cell>
          <cell r="B30920" t="str">
            <v>Updated images-19-09-2025</v>
          </cell>
          <cell r="C30920" t="str">
            <v>CLOSED</v>
          </cell>
          <cell r="D30920" t="str">
            <v>Medium</v>
          </cell>
          <cell r="E30920" t="str">
            <v>netscribes</v>
          </cell>
          <cell r="F30920" t="str">
            <v>Juilee Jadhav</v>
          </cell>
          <cell r="G30920">
            <v>45922.779166666667</v>
          </cell>
          <cell r="H30920">
            <v>45973.807638888888</v>
          </cell>
        </row>
        <row r="30921">
          <cell r="A30921" t="str">
            <v>UCW-19581</v>
          </cell>
          <cell r="B30921" t="str">
            <v>Adidas Sell now file for listing</v>
          </cell>
          <cell r="C30921" t="str">
            <v>CLOSED</v>
          </cell>
          <cell r="D30921" t="str">
            <v>Medium</v>
          </cell>
          <cell r="E30921" t="str">
            <v>netscribes</v>
          </cell>
          <cell r="F30921" t="str">
            <v>Mohd Tahir Shaikh</v>
          </cell>
          <cell r="G30921">
            <v>45922.775000000001</v>
          </cell>
          <cell r="H30921">
            <v>46003.884722222225</v>
          </cell>
        </row>
        <row r="30922">
          <cell r="A30922" t="str">
            <v>UCW-19567</v>
          </cell>
          <cell r="B30922" t="str">
            <v>Tatacliq Women Ethnic Wear Template | 18th Sep'2025</v>
          </cell>
          <cell r="C30922" t="str">
            <v>CLOSED</v>
          </cell>
          <cell r="D30922" t="str">
            <v>Medium</v>
          </cell>
          <cell r="E30922" t="str">
            <v>netscribes</v>
          </cell>
          <cell r="F30922" t="str">
            <v>Sushma Ram</v>
          </cell>
          <cell r="G30922">
            <v>45922.726388888892</v>
          </cell>
          <cell r="H30922">
            <v>45926.967361111114</v>
          </cell>
        </row>
        <row r="30923">
          <cell r="A30923" t="str">
            <v>UCW-19558</v>
          </cell>
          <cell r="B30923" t="str">
            <v>Benetton new kids apparel  catalog details 19-9-2025</v>
          </cell>
          <cell r="C30923" t="str">
            <v>CLOSED</v>
          </cell>
          <cell r="D30923" t="str">
            <v>Medium</v>
          </cell>
          <cell r="E30923" t="str">
            <v>netscribes</v>
          </cell>
          <cell r="F30923" t="str">
            <v>Mohd Tahir Shaikh</v>
          </cell>
          <cell r="G30923">
            <v>45922.693749999999</v>
          </cell>
          <cell r="H30923">
            <v>45930.564583333333</v>
          </cell>
        </row>
        <row r="30924">
          <cell r="A30924" t="str">
            <v>UCW-19554</v>
          </cell>
          <cell r="B30924" t="str">
            <v>Request to Update Images for Existing Product Listings 3</v>
          </cell>
          <cell r="C30924" t="str">
            <v>CLOSED</v>
          </cell>
          <cell r="D30924" t="str">
            <v>Medium</v>
          </cell>
          <cell r="E30924" t="str">
            <v>netscribes</v>
          </cell>
          <cell r="F30924" t="str">
            <v>Sushma Ram</v>
          </cell>
          <cell r="G30924">
            <v>45922.677777777775</v>
          </cell>
          <cell r="H30924">
            <v>45973.786111111112</v>
          </cell>
        </row>
        <row r="30925">
          <cell r="A30925" t="str">
            <v>UCW-19551</v>
          </cell>
          <cell r="B30925" t="str">
            <v>CK/TH Omni-98 Lot</v>
          </cell>
          <cell r="C30925" t="str">
            <v>CLOSED</v>
          </cell>
          <cell r="D30925" t="str">
            <v>Medium</v>
          </cell>
          <cell r="E30925" t="str">
            <v>Chirag Dubal</v>
          </cell>
          <cell r="F30925" t="str">
            <v>Asmi Kumar</v>
          </cell>
          <cell r="G30925">
            <v>45922.677083333336</v>
          </cell>
          <cell r="H30925">
            <v>45943.826388888891</v>
          </cell>
        </row>
        <row r="30926">
          <cell r="A30926" t="str">
            <v>UCW-19550</v>
          </cell>
          <cell r="B30926" t="str">
            <v>Request to Update Images for Existing Product Listings 4</v>
          </cell>
          <cell r="C30926" t="str">
            <v>CLOSED</v>
          </cell>
          <cell r="D30926" t="str">
            <v>Medium</v>
          </cell>
          <cell r="E30926" t="str">
            <v>netscribes</v>
          </cell>
          <cell r="F30926" t="str">
            <v>Sushma Ram</v>
          </cell>
          <cell r="G30926">
            <v>45922.675000000003</v>
          </cell>
          <cell r="H30926">
            <v>46004.368750000001</v>
          </cell>
        </row>
        <row r="30927">
          <cell r="A30927" t="str">
            <v>UCW-19541</v>
          </cell>
          <cell r="B30927" t="str">
            <v>SHOWOFFFF - Collection &amp; Occasion Tag</v>
          </cell>
          <cell r="C30927" t="str">
            <v>CLOSED Due to Inactive/Insufficient Information</v>
          </cell>
          <cell r="D30927" t="str">
            <v>Medium</v>
          </cell>
          <cell r="E30927" t="str">
            <v>netscribes</v>
          </cell>
          <cell r="F30927" t="str">
            <v>Lishita Kotian</v>
          </cell>
          <cell r="G30927">
            <v>45922.636111111111</v>
          </cell>
          <cell r="H30927">
            <v>45929.431250000001</v>
          </cell>
        </row>
        <row r="30928">
          <cell r="A30928" t="str">
            <v>UCW-19539</v>
          </cell>
          <cell r="B30928" t="str">
            <v>Title changes _KISNA</v>
          </cell>
          <cell r="C30928" t="str">
            <v>CLOSED</v>
          </cell>
          <cell r="D30928" t="str">
            <v>Medium</v>
          </cell>
          <cell r="E30928" t="str">
            <v>netscribes</v>
          </cell>
          <cell r="F30928" t="str">
            <v>Mohd Tahir Shaikh</v>
          </cell>
          <cell r="G30928">
            <v>45922.634722222225</v>
          </cell>
          <cell r="H30928">
            <v>46004.369444444441</v>
          </cell>
        </row>
        <row r="30929">
          <cell r="A30929" t="str">
            <v>UCW-19535</v>
          </cell>
          <cell r="B30929" t="str">
            <v>Aurelia &amp; W- 183 Style- Fall2025- 15th Sep</v>
          </cell>
          <cell r="C30929" t="str">
            <v>CLOSED</v>
          </cell>
          <cell r="D30929" t="str">
            <v>Medium</v>
          </cell>
          <cell r="E30929" t="str">
            <v>netscribes</v>
          </cell>
          <cell r="F30929" t="str">
            <v>Sushma Ram</v>
          </cell>
          <cell r="G30929">
            <v>45922.614583333336</v>
          </cell>
          <cell r="H30929">
            <v>45926.782638888886</v>
          </cell>
        </row>
        <row r="30930">
          <cell r="A30930" t="str">
            <v>UCW-19532</v>
          </cell>
          <cell r="B30930" t="str">
            <v>Request for Image Changes – Tata Cliq New Coins Listing (1st September 2025)</v>
          </cell>
          <cell r="C30930" t="str">
            <v>CLOSED</v>
          </cell>
          <cell r="D30930" t="str">
            <v>Medium</v>
          </cell>
          <cell r="E30930" t="str">
            <v>netscribes</v>
          </cell>
          <cell r="F30930" t="str">
            <v>Juilee Jadhav</v>
          </cell>
          <cell r="G30930">
            <v>45922.602777777778</v>
          </cell>
          <cell r="H30930">
            <v>46004.368055555555</v>
          </cell>
        </row>
        <row r="30931">
          <cell r="A30931" t="str">
            <v>UCW-19531</v>
          </cell>
          <cell r="B30931" t="str">
            <v>TATACLIQ X LIBAS NEW CATALOGUE 18-09-2025</v>
          </cell>
          <cell r="C30931" t="str">
            <v>CLOSED</v>
          </cell>
          <cell r="D30931" t="str">
            <v>Highest</v>
          </cell>
          <cell r="E30931" t="str">
            <v>netscribes</v>
          </cell>
          <cell r="F30931" t="str">
            <v>Sushma Ram</v>
          </cell>
          <cell r="G30931">
            <v>45922.59652777778</v>
          </cell>
          <cell r="H30931">
            <v>45926.775000000001</v>
          </cell>
        </row>
        <row r="30932">
          <cell r="A30932" t="str">
            <v>UCW-19527</v>
          </cell>
          <cell r="B30932" t="str">
            <v>MAFADEMY - CATALOGUING</v>
          </cell>
          <cell r="C30932" t="str">
            <v>CLOSED</v>
          </cell>
          <cell r="D30932" t="str">
            <v>Medium</v>
          </cell>
          <cell r="E30932" t="str">
            <v>netscribes</v>
          </cell>
          <cell r="F30932" t="str">
            <v>Sushma Ram</v>
          </cell>
          <cell r="G30932">
            <v>45922.563194444447</v>
          </cell>
          <cell r="H30932">
            <v>46172.65</v>
          </cell>
        </row>
        <row r="30933">
          <cell r="A30933" t="str">
            <v>UCW-19526</v>
          </cell>
          <cell r="B30933" t="str">
            <v>Tatacliq Specimen Template | 15th Sep'25</v>
          </cell>
          <cell r="C30933" t="str">
            <v>CLOSED</v>
          </cell>
          <cell r="D30933" t="str">
            <v>Medium</v>
          </cell>
          <cell r="E30933" t="str">
            <v>netscribes</v>
          </cell>
          <cell r="F30933" t="str">
            <v>Lishita Kotian</v>
          </cell>
          <cell r="G30933">
            <v>45922.556250000001</v>
          </cell>
          <cell r="H30933">
            <v>45926.709027777775</v>
          </cell>
        </row>
        <row r="30934">
          <cell r="A30934" t="str">
            <v>UCW-19524</v>
          </cell>
          <cell r="B30934" t="str">
            <v>Beauty - Image resize - 22 SEP</v>
          </cell>
          <cell r="C30934" t="str">
            <v>CLOSED</v>
          </cell>
          <cell r="D30934" t="str">
            <v>Highest</v>
          </cell>
          <cell r="E30934" t="str">
            <v>netscribes</v>
          </cell>
          <cell r="F30934" t="str">
            <v>Shraddha Dighe</v>
          </cell>
          <cell r="G30934">
            <v>45922.547222222223</v>
          </cell>
          <cell r="H30934">
            <v>46004.367361111108</v>
          </cell>
        </row>
        <row r="30935">
          <cell r="A30935" t="str">
            <v>UCW-19523</v>
          </cell>
          <cell r="B30935" t="str">
            <v>CLONE - Beauty - 125928 - E2E - Kilian Paris - 44 SKUS - 11 Sep</v>
          </cell>
          <cell r="C30935" t="str">
            <v>CLOSED</v>
          </cell>
          <cell r="D30935" t="str">
            <v>Highest</v>
          </cell>
          <cell r="E30935" t="str">
            <v>netscribes</v>
          </cell>
          <cell r="F30935" t="str">
            <v>Simi Raichel Zachariah</v>
          </cell>
          <cell r="G30935">
            <v>45922.545138888891</v>
          </cell>
          <cell r="H30935">
            <v>45953.376388888886</v>
          </cell>
        </row>
        <row r="30936">
          <cell r="A30936" t="str">
            <v>UCW-19521</v>
          </cell>
          <cell r="B30936" t="str">
            <v>Beauty - 129436 - E2E - FreshLuxe - 18 SKUS - 22 Sep</v>
          </cell>
          <cell r="C30936" t="str">
            <v>CLOSED Due to Inactive/Insufficient Information</v>
          </cell>
          <cell r="D30936" t="str">
            <v>Medium</v>
          </cell>
          <cell r="E30936" t="str">
            <v>netscribes</v>
          </cell>
          <cell r="F30936" t="str">
            <v>Shraddha Dighe</v>
          </cell>
          <cell r="G30936">
            <v>45922.535416666666</v>
          </cell>
          <cell r="H30936">
            <v>45923.519444444442</v>
          </cell>
        </row>
        <row r="30937">
          <cell r="A30937" t="str">
            <v>UCW-19518</v>
          </cell>
          <cell r="B30937" t="str">
            <v>Styles Migration to Tata Cliq Westbury Account - 18-09-2025</v>
          </cell>
          <cell r="C30937" t="str">
            <v>CLOSED</v>
          </cell>
          <cell r="D30937" t="str">
            <v>Medium</v>
          </cell>
          <cell r="E30937" t="str">
            <v>netscribes</v>
          </cell>
          <cell r="F30937" t="str">
            <v>Sushma Ram</v>
          </cell>
          <cell r="G30937">
            <v>45922.515972222223</v>
          </cell>
          <cell r="H30937">
            <v>46003.93472222222</v>
          </cell>
        </row>
        <row r="30938">
          <cell r="A30938" t="str">
            <v>UCW-19517</v>
          </cell>
          <cell r="B30938" t="str">
            <v>Bruce VideoUpdate | Aristocrat | Tatacliq</v>
          </cell>
          <cell r="C30938" t="str">
            <v>CLOSED</v>
          </cell>
          <cell r="D30938" t="str">
            <v>Medium</v>
          </cell>
          <cell r="E30938" t="str">
            <v>netscribes</v>
          </cell>
          <cell r="F30938" t="str">
            <v>Lishita Kotian</v>
          </cell>
          <cell r="G30938">
            <v>45922.508333333331</v>
          </cell>
          <cell r="H30938">
            <v>45929.703472222223</v>
          </cell>
        </row>
        <row r="30939">
          <cell r="A30939" t="str">
            <v>UCW-19516</v>
          </cell>
          <cell r="B30939" t="str">
            <v>Beauty - 125928 - E2E - Bobbi Brown - 34 SKUS - 22 Sep</v>
          </cell>
          <cell r="C30939" t="str">
            <v>CLOSED</v>
          </cell>
          <cell r="D30939" t="str">
            <v>Highest</v>
          </cell>
          <cell r="E30939" t="str">
            <v>netscribes</v>
          </cell>
          <cell r="F30939" t="str">
            <v>Shraddha Dighe</v>
          </cell>
          <cell r="G30939">
            <v>45922.506249999999</v>
          </cell>
          <cell r="H30939">
            <v>45953.376388888886</v>
          </cell>
        </row>
        <row r="30940">
          <cell r="A30940" t="str">
            <v>UCW-19515</v>
          </cell>
          <cell r="B30940" t="str">
            <v>TSK21HO02546</v>
          </cell>
          <cell r="C30940" t="str">
            <v>CLOSED</v>
          </cell>
          <cell r="D30940" t="str">
            <v>Medium</v>
          </cell>
          <cell r="E30940" t="str">
            <v>netscribes</v>
          </cell>
          <cell r="F30940" t="str">
            <v>Juilee Jadhav</v>
          </cell>
          <cell r="G30940">
            <v>45922.499305555553</v>
          </cell>
          <cell r="H30940">
            <v>45929.712500000001</v>
          </cell>
        </row>
        <row r="30941">
          <cell r="A30941" t="str">
            <v>UCW-19513</v>
          </cell>
          <cell r="B30941" t="str">
            <v>CLONE - Beauty - 129242 - E2E - Kindlife (14 Brands) - 145 SKUS - 12 Sep</v>
          </cell>
          <cell r="C30941" t="str">
            <v>CLOSED</v>
          </cell>
          <cell r="D30941" t="str">
            <v>Highest</v>
          </cell>
          <cell r="E30941" t="str">
            <v>netscribes</v>
          </cell>
          <cell r="F30941" t="str">
            <v>Simi Raichel Zachariah</v>
          </cell>
          <cell r="G30941">
            <v>45922.499305555553</v>
          </cell>
          <cell r="H30941">
            <v>45929.461805555555</v>
          </cell>
        </row>
        <row r="30942">
          <cell r="A30942" t="str">
            <v>UCW-19506</v>
          </cell>
          <cell r="B30942" t="str">
            <v>Atlas | Drift Video Update | Aristocrat | Tatacliq</v>
          </cell>
          <cell r="C30942" t="str">
            <v>CLOSED</v>
          </cell>
          <cell r="D30942" t="str">
            <v>Medium</v>
          </cell>
          <cell r="E30942" t="str">
            <v>netscribes</v>
          </cell>
          <cell r="F30942" t="str">
            <v>Lishita Kotian</v>
          </cell>
          <cell r="G30942">
            <v>45922.472916666666</v>
          </cell>
          <cell r="H30942">
            <v>46003.933333333334</v>
          </cell>
        </row>
        <row r="30943">
          <cell r="A30943" t="str">
            <v>UCW-19497</v>
          </cell>
          <cell r="B30943" t="str">
            <v>CLONE - RNW New articel listing Hit1</v>
          </cell>
          <cell r="C30943" t="str">
            <v>CLOSED</v>
          </cell>
          <cell r="D30943" t="str">
            <v>Medium</v>
          </cell>
          <cell r="E30943" t="str">
            <v>netscribes</v>
          </cell>
          <cell r="F30943" t="str">
            <v>Mohd Tahir Shaikh</v>
          </cell>
          <cell r="G30943">
            <v>45922.011111111111</v>
          </cell>
          <cell r="H30943">
            <v>45933.708333333336</v>
          </cell>
        </row>
        <row r="30944">
          <cell r="A30944" t="str">
            <v>UCW-19488</v>
          </cell>
          <cell r="B30944" t="str">
            <v>Tatacliq Women Western Wear Template | 18th Sep'2025</v>
          </cell>
          <cell r="C30944" t="str">
            <v>CLOSED</v>
          </cell>
          <cell r="D30944" t="str">
            <v>Medium</v>
          </cell>
          <cell r="E30944" t="str">
            <v>netscribes</v>
          </cell>
          <cell r="F30944" t="str">
            <v>Lishita Kotian</v>
          </cell>
          <cell r="G30944">
            <v>45921.759722222225</v>
          </cell>
          <cell r="H30944">
            <v>45926.717361111114</v>
          </cell>
        </row>
        <row r="30945">
          <cell r="A30945" t="str">
            <v>UCW-19487</v>
          </cell>
          <cell r="B30945" t="str">
            <v>Tatacliq Men Women Footwear Templates | 18th Sep'2025</v>
          </cell>
          <cell r="C30945" t="str">
            <v>CLOSED</v>
          </cell>
          <cell r="D30945" t="str">
            <v>Medium</v>
          </cell>
          <cell r="E30945" t="str">
            <v>netscribes</v>
          </cell>
          <cell r="F30945" t="str">
            <v>Lishita Kotian</v>
          </cell>
          <cell r="G30945">
            <v>45921.756249999999</v>
          </cell>
          <cell r="H30945">
            <v>45923.856944444444</v>
          </cell>
        </row>
        <row r="30946">
          <cell r="A30946" t="str">
            <v>UCW-19473</v>
          </cell>
          <cell r="B30946" t="str">
            <v>TataCliq: New Aethleisure Sport Shoes Category</v>
          </cell>
          <cell r="C30946" t="str">
            <v>CLOSED</v>
          </cell>
          <cell r="D30946" t="str">
            <v>Medium</v>
          </cell>
          <cell r="E30946" t="str">
            <v>netscribes</v>
          </cell>
          <cell r="F30946" t="str">
            <v>Juilee Jadhav</v>
          </cell>
          <cell r="G30946">
            <v>45921.577777777777</v>
          </cell>
          <cell r="H30946">
            <v>45923.90625</v>
          </cell>
        </row>
        <row r="30947">
          <cell r="A30947" t="str">
            <v>UCW-19471</v>
          </cell>
          <cell r="B30947" t="str">
            <v>TH/CK-MP-Lot 68</v>
          </cell>
          <cell r="C30947" t="str">
            <v>CLOSED</v>
          </cell>
          <cell r="D30947" t="str">
            <v>Medium</v>
          </cell>
          <cell r="E30947" t="str">
            <v>netscribes</v>
          </cell>
          <cell r="F30947" t="str">
            <v>netscribes</v>
          </cell>
          <cell r="G30947">
            <v>45921.517361111109</v>
          </cell>
          <cell r="H30947">
            <v>45965.9</v>
          </cell>
        </row>
        <row r="30948">
          <cell r="A30948" t="str">
            <v>UCW-19464</v>
          </cell>
          <cell r="B30948" t="str">
            <v>Crash Club New Product Listings - (#155-#159-#161-#163) - Multiple - 298 SKUs</v>
          </cell>
          <cell r="C30948" t="str">
            <v>CLOSED</v>
          </cell>
          <cell r="D30948" t="str">
            <v>Medium</v>
          </cell>
          <cell r="E30948" t="str">
            <v>netscribes</v>
          </cell>
          <cell r="F30948" t="str">
            <v>Mohd Tahir Shaikh</v>
          </cell>
          <cell r="G30948">
            <v>45920.545138888891</v>
          </cell>
          <cell r="H30948">
            <v>45930.554861111108</v>
          </cell>
        </row>
        <row r="30949">
          <cell r="A30949" t="str">
            <v>UCW-19462</v>
          </cell>
          <cell r="B30949" t="str">
            <v xml:space="preserve">Men's Apparel 08-09-2025 </v>
          </cell>
          <cell r="C30949" t="str">
            <v>CLOSED</v>
          </cell>
          <cell r="D30949" t="str">
            <v>Medium</v>
          </cell>
          <cell r="E30949" t="str">
            <v>netscribes</v>
          </cell>
          <cell r="F30949" t="str">
            <v>netscribes</v>
          </cell>
          <cell r="G30949">
            <v>45920.530555555553</v>
          </cell>
          <cell r="H30949">
            <v>45965.900694444441</v>
          </cell>
        </row>
        <row r="30950">
          <cell r="A30950" t="str">
            <v>UCW-19461</v>
          </cell>
          <cell r="B30950" t="str">
            <v>Beauty - Image resize - 4 SKUS - 20 Sep</v>
          </cell>
          <cell r="C30950" t="str">
            <v>CLOSED</v>
          </cell>
          <cell r="D30950" t="str">
            <v>Highest</v>
          </cell>
          <cell r="E30950" t="str">
            <v>netscribes</v>
          </cell>
          <cell r="F30950" t="str">
            <v>Shraddha Dighe</v>
          </cell>
          <cell r="G30950">
            <v>45920.447222222225</v>
          </cell>
          <cell r="H30950">
            <v>46004.367361111108</v>
          </cell>
        </row>
        <row r="30951">
          <cell r="A30951" t="str">
            <v>UCW-19449</v>
          </cell>
          <cell r="B30951" t="str">
            <v xml:space="preserve">Men's Apparel 17-09-2025 </v>
          </cell>
          <cell r="C30951" t="str">
            <v>CLOSED</v>
          </cell>
          <cell r="D30951" t="str">
            <v>Medium</v>
          </cell>
          <cell r="E30951" t="str">
            <v>netscribes</v>
          </cell>
          <cell r="F30951" t="str">
            <v>netscribes</v>
          </cell>
          <cell r="G30951">
            <v>45919.760416666664</v>
          </cell>
          <cell r="H30951">
            <v>46004.366666666669</v>
          </cell>
        </row>
        <row r="30952">
          <cell r="A30952" t="str">
            <v>UCW-19447</v>
          </cell>
          <cell r="B30952" t="str">
            <v>Tatacliq Kids Apparels Template | 17th Sep'2025</v>
          </cell>
          <cell r="C30952" t="str">
            <v>CLOSED</v>
          </cell>
          <cell r="D30952" t="str">
            <v>High</v>
          </cell>
          <cell r="E30952" t="str">
            <v>netscribes</v>
          </cell>
          <cell r="F30952" t="str">
            <v>Sushma Ram</v>
          </cell>
          <cell r="G30952">
            <v>45919.75</v>
          </cell>
          <cell r="H30952">
            <v>45926.704861111109</v>
          </cell>
        </row>
        <row r="30953">
          <cell r="A30953" t="str">
            <v>UCW-19441</v>
          </cell>
          <cell r="B30953" t="str">
            <v>Beauty - Image resize for Ikonic Professional UCW-19374 - 19 Sep</v>
          </cell>
          <cell r="C30953" t="str">
            <v>CLOSED</v>
          </cell>
          <cell r="D30953" t="str">
            <v>Highest</v>
          </cell>
          <cell r="E30953" t="str">
            <v>netscribes</v>
          </cell>
          <cell r="F30953" t="str">
            <v>Shraddha Dighe</v>
          </cell>
          <cell r="G30953">
            <v>45919.723611111112</v>
          </cell>
          <cell r="H30953">
            <v>46004.366666666669</v>
          </cell>
        </row>
        <row r="30954">
          <cell r="A30954" t="str">
            <v>UCW-19438</v>
          </cell>
          <cell r="B30954" t="str">
            <v>Amore_Hybrid Latex_New Listing</v>
          </cell>
          <cell r="C30954" t="str">
            <v>CLOSED</v>
          </cell>
          <cell r="D30954" t="str">
            <v>Medium</v>
          </cell>
          <cell r="E30954" t="str">
            <v>netscribes</v>
          </cell>
          <cell r="F30954" t="str">
            <v>Juilee Jadhav</v>
          </cell>
          <cell r="G30954">
            <v>45919.72152777778</v>
          </cell>
          <cell r="H30954">
            <v>45929.723611111112</v>
          </cell>
        </row>
        <row r="30955">
          <cell r="A30955" t="str">
            <v>UCW-19436</v>
          </cell>
          <cell r="B30955" t="str">
            <v>CLONE - New Listing File || Saral Home || Seller code : 125330</v>
          </cell>
          <cell r="C30955" t="str">
            <v>CLOSED</v>
          </cell>
          <cell r="D30955" t="str">
            <v>Medium</v>
          </cell>
          <cell r="E30955" t="str">
            <v>netscribes</v>
          </cell>
          <cell r="F30955" t="str">
            <v>Juilee Jadhav</v>
          </cell>
          <cell r="G30955">
            <v>45919.697916666664</v>
          </cell>
          <cell r="H30955">
            <v>45920.660416666666</v>
          </cell>
        </row>
        <row r="30956">
          <cell r="A30956" t="str">
            <v>UCW-19435</v>
          </cell>
          <cell r="B30956" t="str">
            <v>CLONE - New Listing- Dohar, Comforters, Towels- 43 SKUs</v>
          </cell>
          <cell r="C30956" t="str">
            <v>CLOSED</v>
          </cell>
          <cell r="D30956" t="str">
            <v>Medium</v>
          </cell>
          <cell r="E30956" t="str">
            <v>netscribes</v>
          </cell>
          <cell r="F30956" t="str">
            <v>Juilee Jadhav</v>
          </cell>
          <cell r="G30956">
            <v>45919.695833333331</v>
          </cell>
          <cell r="H30956">
            <v>45920.506944444445</v>
          </cell>
        </row>
        <row r="30957">
          <cell r="A30957" t="str">
            <v>UCW-19434</v>
          </cell>
          <cell r="B30957" t="str">
            <v>Lotto Footwear 9th Lot Cataloguing</v>
          </cell>
          <cell r="C30957" t="str">
            <v>CLOSED</v>
          </cell>
          <cell r="D30957" t="str">
            <v>Medium</v>
          </cell>
          <cell r="E30957" t="str">
            <v>netscribes</v>
          </cell>
          <cell r="F30957" t="str">
            <v>Lishita Kotian</v>
          </cell>
          <cell r="G30957">
            <v>45919.689583333333</v>
          </cell>
          <cell r="H30957">
            <v>45939.759722222225</v>
          </cell>
        </row>
        <row r="30958">
          <cell r="A30958" t="str">
            <v>UCW-19431</v>
          </cell>
          <cell r="B30958" t="str">
            <v>New Collection Anklets Catalog for Upload 17.09.2025</v>
          </cell>
          <cell r="C30958" t="str">
            <v>CLOSED</v>
          </cell>
          <cell r="D30958" t="str">
            <v>Medium</v>
          </cell>
          <cell r="E30958" t="str">
            <v>netscribes</v>
          </cell>
          <cell r="F30958" t="str">
            <v>Mohd Tahir Shaikh</v>
          </cell>
          <cell r="G30958">
            <v>45919.673611111109</v>
          </cell>
          <cell r="H30958">
            <v>45924.784722222219</v>
          </cell>
        </row>
        <row r="30959">
          <cell r="A30959" t="str">
            <v>UCW-19430</v>
          </cell>
          <cell r="B30959" t="str">
            <v>Tatacliq Men Content template_10-09-25</v>
          </cell>
          <cell r="C30959" t="str">
            <v>CLOSED</v>
          </cell>
          <cell r="D30959" t="str">
            <v>Medium</v>
          </cell>
          <cell r="E30959" t="str">
            <v>netscribes</v>
          </cell>
          <cell r="F30959" t="str">
            <v>Lishita Kotian</v>
          </cell>
          <cell r="G30959">
            <v>45919.67291666667</v>
          </cell>
          <cell r="H30959">
            <v>45926.792361111111</v>
          </cell>
        </row>
        <row r="30960">
          <cell r="A30960" t="str">
            <v>UCW-19429</v>
          </cell>
          <cell r="B30960" t="str">
            <v>Product issue</v>
          </cell>
          <cell r="C30960" t="str">
            <v>CLOSED</v>
          </cell>
          <cell r="D30960" t="str">
            <v>Medium</v>
          </cell>
          <cell r="E30960" t="str">
            <v>Chirag Dubal</v>
          </cell>
          <cell r="F30960" t="str">
            <v>Asmi Kumar</v>
          </cell>
          <cell r="G30960">
            <v>45919.665277777778</v>
          </cell>
          <cell r="H30960">
            <v>46003.931944444441</v>
          </cell>
        </row>
        <row r="30961">
          <cell r="A30961" t="str">
            <v>UCW-19428</v>
          </cell>
          <cell r="B30961" t="str">
            <v>Submission of First Lot of Reworked Images</v>
          </cell>
          <cell r="C30961" t="str">
            <v>CLOSED</v>
          </cell>
          <cell r="D30961" t="str">
            <v>Medium</v>
          </cell>
          <cell r="E30961" t="str">
            <v>netscribes</v>
          </cell>
          <cell r="F30961" t="str">
            <v>Mohd Tahir Shaikh</v>
          </cell>
          <cell r="G30961">
            <v>45919.663888888892</v>
          </cell>
          <cell r="H30961">
            <v>46004.365972222222</v>
          </cell>
        </row>
        <row r="30962">
          <cell r="A30962" t="str">
            <v>UCW-19423</v>
          </cell>
          <cell r="B30962" t="str">
            <v xml:space="preserve">Reebok Women's Apparel 17-09-2025 </v>
          </cell>
          <cell r="C30962" t="str">
            <v>CLOSED</v>
          </cell>
          <cell r="D30962" t="str">
            <v>Medium</v>
          </cell>
          <cell r="E30962" t="str">
            <v>netscribes</v>
          </cell>
          <cell r="F30962" t="str">
            <v>Lishita Kotian</v>
          </cell>
          <cell r="G30962">
            <v>45919.65902777778</v>
          </cell>
          <cell r="H30962">
            <v>45939.613888888889</v>
          </cell>
        </row>
        <row r="30963">
          <cell r="A30963" t="str">
            <v>UCW-19421</v>
          </cell>
          <cell r="B30963" t="str">
            <v xml:space="preserve">Reebok Men's Apparel 17-09-2025 </v>
          </cell>
          <cell r="C30963" t="str">
            <v>CLOSED</v>
          </cell>
          <cell r="D30963" t="str">
            <v>Medium</v>
          </cell>
          <cell r="E30963" t="str">
            <v>netscribes</v>
          </cell>
          <cell r="F30963" t="str">
            <v>Juilee Jadhav</v>
          </cell>
          <cell r="G30963">
            <v>45919.643750000003</v>
          </cell>
          <cell r="H30963">
            <v>45926.636805555558</v>
          </cell>
        </row>
        <row r="30964">
          <cell r="A30964" t="str">
            <v>UCW-19408</v>
          </cell>
          <cell r="B30964" t="str">
            <v>CLONE - Crossword- New location addition</v>
          </cell>
          <cell r="C30964" t="str">
            <v>CLOSED Due to Inactive/Insufficient Information</v>
          </cell>
          <cell r="D30964" t="str">
            <v>Medium</v>
          </cell>
          <cell r="E30964" t="str">
            <v>netscribes</v>
          </cell>
          <cell r="F30964" t="str">
            <v>Mohd Tahir Shaikh</v>
          </cell>
          <cell r="G30964">
            <v>45919.573611111111</v>
          </cell>
          <cell r="H30964">
            <v>45930.475694444445</v>
          </cell>
        </row>
        <row r="30965">
          <cell r="A30965" t="str">
            <v>UCW-19404</v>
          </cell>
          <cell r="B30965" t="str">
            <v>CLONE - Benetton new kids apparel  catalog details 7-9-2025</v>
          </cell>
          <cell r="C30965" t="str">
            <v>CLOSED</v>
          </cell>
          <cell r="D30965" t="str">
            <v>Medium</v>
          </cell>
          <cell r="E30965" t="str">
            <v>netscribes</v>
          </cell>
          <cell r="F30965" t="str">
            <v>Mohd Tahir Shaikh</v>
          </cell>
          <cell r="G30965">
            <v>45919.520833333336</v>
          </cell>
          <cell r="H30965">
            <v>45927.45416666667</v>
          </cell>
        </row>
        <row r="30966">
          <cell r="A30966" t="str">
            <v>UCW-19402</v>
          </cell>
          <cell r="B30966" t="str">
            <v>Reebok Men's Apparel 17-09-2025</v>
          </cell>
          <cell r="C30966" t="str">
            <v>CLOSED</v>
          </cell>
          <cell r="D30966" t="str">
            <v>Medium</v>
          </cell>
          <cell r="E30966" t="str">
            <v>netscribes</v>
          </cell>
          <cell r="F30966" t="str">
            <v>Lishita Kotian</v>
          </cell>
          <cell r="G30966">
            <v>45919.513888888891</v>
          </cell>
          <cell r="H30966">
            <v>45931.556250000001</v>
          </cell>
        </row>
        <row r="30967">
          <cell r="A30967" t="str">
            <v>UCW-19387</v>
          </cell>
          <cell r="B30967" t="str">
            <v>Kharakapas - Apparel - 18/09/25</v>
          </cell>
          <cell r="C30967" t="str">
            <v>CLOSED</v>
          </cell>
          <cell r="D30967" t="str">
            <v>Medium</v>
          </cell>
          <cell r="E30967" t="str">
            <v>Chirag Dubal</v>
          </cell>
          <cell r="F30967" t="str">
            <v>Asmi Kumar</v>
          </cell>
          <cell r="G30967">
            <v>45919.459027777775</v>
          </cell>
          <cell r="H30967">
            <v>45943.830555555556</v>
          </cell>
        </row>
        <row r="30968">
          <cell r="A30968" t="str">
            <v>UCW-19382</v>
          </cell>
          <cell r="B30968" t="str">
            <v>New Product Listing of Milton - COLORTRADES</v>
          </cell>
          <cell r="C30968" t="str">
            <v>CLOSED</v>
          </cell>
          <cell r="D30968" t="str">
            <v>Medium</v>
          </cell>
          <cell r="E30968" t="str">
            <v>netscribes</v>
          </cell>
          <cell r="F30968" t="str">
            <v>Juilee Jadhav</v>
          </cell>
          <cell r="G30968">
            <v>45918.918055555558</v>
          </cell>
          <cell r="H30968">
            <v>45929.723611111112</v>
          </cell>
        </row>
        <row r="30969">
          <cell r="A30969" t="str">
            <v>UCW-19381</v>
          </cell>
          <cell r="B30969" t="str">
            <v>Jack &amp; Jones Junior AW-25 (LOT-3) TATA-CLIQ</v>
          </cell>
          <cell r="C30969" t="str">
            <v>CLOSED</v>
          </cell>
          <cell r="D30969" t="str">
            <v>Medium</v>
          </cell>
          <cell r="E30969" t="str">
            <v>netscribes</v>
          </cell>
          <cell r="F30969" t="str">
            <v>Sushma Ram</v>
          </cell>
          <cell r="G30969">
            <v>45918.831250000003</v>
          </cell>
          <cell r="H30969">
            <v>45927.906944444447</v>
          </cell>
        </row>
        <row r="30970">
          <cell r="A30970" t="str">
            <v>UCW-19380</v>
          </cell>
          <cell r="B30970" t="str">
            <v>Styli Men's Wear Catalogue | Lot-54</v>
          </cell>
          <cell r="C30970" t="str">
            <v>CLOSED</v>
          </cell>
          <cell r="D30970" t="str">
            <v>Medium</v>
          </cell>
          <cell r="E30970" t="str">
            <v>netscribes</v>
          </cell>
          <cell r="F30970" t="str">
            <v>Sushma Ram</v>
          </cell>
          <cell r="G30970">
            <v>45918.823611111111</v>
          </cell>
          <cell r="H30970">
            <v>45926.566666666666</v>
          </cell>
        </row>
        <row r="30971">
          <cell r="A30971" t="str">
            <v>UCW-19378</v>
          </cell>
          <cell r="B30971" t="str">
            <v>Miarcus -17 Styles-AW 25- 16 September</v>
          </cell>
          <cell r="C30971" t="str">
            <v>CLOSED</v>
          </cell>
          <cell r="D30971" t="str">
            <v>Medium</v>
          </cell>
          <cell r="E30971" t="str">
            <v>netscribes</v>
          </cell>
          <cell r="F30971" t="str">
            <v>Sushma Ram</v>
          </cell>
          <cell r="G30971">
            <v>45918.804166666669</v>
          </cell>
          <cell r="H30971">
            <v>45926.761805555558</v>
          </cell>
        </row>
        <row r="30972">
          <cell r="A30972" t="str">
            <v>UCW-19376</v>
          </cell>
          <cell r="B30972" t="str">
            <v>Beauty - 125928 - E2E - Kama Ayurveda - 14 SKUS - 18 Sep</v>
          </cell>
          <cell r="C30972" t="str">
            <v>CLOSED</v>
          </cell>
          <cell r="D30972" t="str">
            <v>Highest</v>
          </cell>
          <cell r="E30972" t="str">
            <v>netscribes</v>
          </cell>
          <cell r="F30972" t="str">
            <v>Shraddha Dighe</v>
          </cell>
          <cell r="G30972">
            <v>45918.771527777775</v>
          </cell>
          <cell r="H30972">
            <v>45953.37777777778</v>
          </cell>
        </row>
        <row r="30973">
          <cell r="A30973" t="str">
            <v>UCW-19373</v>
          </cell>
          <cell r="B30973" t="str">
            <v>Updated images-16-09-2025</v>
          </cell>
          <cell r="C30973" t="str">
            <v>CLOSED Due to Inactive/Insufficient Information</v>
          </cell>
          <cell r="D30973" t="str">
            <v>Medium</v>
          </cell>
          <cell r="E30973" t="str">
            <v>netscribes</v>
          </cell>
          <cell r="F30973" t="str">
            <v>Mohd Tahir Shaikh</v>
          </cell>
          <cell r="G30973">
            <v>45918.73333333333</v>
          </cell>
          <cell r="H30973">
            <v>45931.697916666664</v>
          </cell>
        </row>
        <row r="30974">
          <cell r="A30974" t="str">
            <v>UCW-19370</v>
          </cell>
          <cell r="B30974" t="str">
            <v>2nd New Listing for Diwali Target (Tata Cliq 16.09.2025)</v>
          </cell>
          <cell r="C30974" t="str">
            <v>CLOSED</v>
          </cell>
          <cell r="D30974" t="str">
            <v>Medium</v>
          </cell>
          <cell r="E30974" t="str">
            <v>netscribes</v>
          </cell>
          <cell r="F30974" t="str">
            <v>Juilee Jadhav</v>
          </cell>
          <cell r="G30974">
            <v>45918.714583333334</v>
          </cell>
          <cell r="H30974">
            <v>45927.508333333331</v>
          </cell>
        </row>
        <row r="30975">
          <cell r="A30975" t="str">
            <v>UCW-19365</v>
          </cell>
          <cell r="B30975" t="str">
            <v>JJ FTW &amp; ACC AW-25 (Lot-7)- Tata Cliq</v>
          </cell>
          <cell r="C30975" t="str">
            <v>CLOSED</v>
          </cell>
          <cell r="D30975" t="str">
            <v>Medium</v>
          </cell>
          <cell r="E30975" t="str">
            <v>netscribes</v>
          </cell>
          <cell r="F30975" t="str">
            <v>Sushma Ram</v>
          </cell>
          <cell r="G30975">
            <v>45918.670138888891</v>
          </cell>
          <cell r="H30975">
            <v>45922.60833333333</v>
          </cell>
        </row>
        <row r="30976">
          <cell r="A30976" t="str">
            <v>UCW-19361</v>
          </cell>
          <cell r="B30976" t="str">
            <v>New Cataloge File for NATURALLY YOURS - 12 skus</v>
          </cell>
          <cell r="C30976" t="str">
            <v>CLOSED</v>
          </cell>
          <cell r="D30976" t="str">
            <v>Medium</v>
          </cell>
          <cell r="E30976" t="str">
            <v>netscribes</v>
          </cell>
          <cell r="F30976" t="str">
            <v>Juilee Jadhav</v>
          </cell>
          <cell r="G30976">
            <v>45918.659722222219</v>
          </cell>
          <cell r="H30976">
            <v>45926.51666666667</v>
          </cell>
        </row>
        <row r="30977">
          <cell r="A30977" t="str">
            <v>UCW-19353</v>
          </cell>
          <cell r="B30977" t="str">
            <v>Globus Women's Wear Apparels - 63 Styles - Batch 108,109 &amp; 110 (Western Wear) (16.09.2025) (Seller Code - 124013)</v>
          </cell>
          <cell r="C30977" t="str">
            <v>CLOSED</v>
          </cell>
          <cell r="D30977" t="str">
            <v>Medium</v>
          </cell>
          <cell r="E30977" t="str">
            <v>netscribes</v>
          </cell>
          <cell r="F30977" t="str">
            <v>Sushma Ram</v>
          </cell>
          <cell r="G30977">
            <v>45918.620138888888</v>
          </cell>
          <cell r="H30977">
            <v>45925.767361111109</v>
          </cell>
        </row>
        <row r="30978">
          <cell r="A30978" t="str">
            <v>UCW-19343</v>
          </cell>
          <cell r="B30978" t="str">
            <v>Tatacliq Silver Catalogue - 55 Skus (HIGH PRIORITY) - SHAKTI Collection</v>
          </cell>
          <cell r="C30978" t="str">
            <v>CLOSED</v>
          </cell>
          <cell r="D30978" t="str">
            <v>Medium</v>
          </cell>
          <cell r="E30978" t="str">
            <v>netscribes</v>
          </cell>
          <cell r="F30978" t="str">
            <v>Mohd Tahir Shaikh</v>
          </cell>
          <cell r="G30978">
            <v>45918.578472222223</v>
          </cell>
          <cell r="H30978">
            <v>45926.556944444441</v>
          </cell>
        </row>
        <row r="30979">
          <cell r="A30979" t="str">
            <v>UCW-19340</v>
          </cell>
          <cell r="B30979" t="str">
            <v>Beauty - Image resize- 18 Sep</v>
          </cell>
          <cell r="C30979" t="str">
            <v>CLOSED</v>
          </cell>
          <cell r="D30979" t="str">
            <v>Highest</v>
          </cell>
          <cell r="E30979" t="str">
            <v>netscribes</v>
          </cell>
          <cell r="F30979" t="str">
            <v>Shraddha Dighe</v>
          </cell>
          <cell r="G30979">
            <v>45918.561111111114</v>
          </cell>
          <cell r="H30979">
            <v>46004.365277777775</v>
          </cell>
        </row>
        <row r="30980">
          <cell r="A30980" t="str">
            <v>UCW-19335</v>
          </cell>
          <cell r="B30980" t="str">
            <v xml:space="preserve">Women's Apparel 05-08-2025 </v>
          </cell>
          <cell r="C30980" t="str">
            <v>CLOSED</v>
          </cell>
          <cell r="D30980" t="str">
            <v>Medium</v>
          </cell>
          <cell r="E30980" t="str">
            <v>netscribes</v>
          </cell>
          <cell r="F30980" t="str">
            <v>netscribes</v>
          </cell>
          <cell r="G30980">
            <v>45918.543749999997</v>
          </cell>
          <cell r="H30980">
            <v>45920.716666666667</v>
          </cell>
        </row>
        <row r="30981">
          <cell r="A30981" t="str">
            <v>UCW-19330</v>
          </cell>
          <cell r="B30981" t="str">
            <v>Beauty - 125928 - E2E - Anastasia Beverly hills - 8 SKUS - 18 Sep</v>
          </cell>
          <cell r="C30981" t="str">
            <v>CLOSED Due to Inactive/Insufficient Information</v>
          </cell>
          <cell r="D30981" t="str">
            <v>Highest</v>
          </cell>
          <cell r="E30981" t="str">
            <v>netscribes</v>
          </cell>
          <cell r="F30981" t="str">
            <v>Shraddha Dighe</v>
          </cell>
          <cell r="G30981">
            <v>45918.524305555555</v>
          </cell>
          <cell r="H30981">
            <v>45925.836111111108</v>
          </cell>
        </row>
        <row r="30982">
          <cell r="A30982" t="str">
            <v>UCW-19328</v>
          </cell>
          <cell r="B30982" t="str">
            <v>Muun Home || Seller code : 129271 ||Gifting Box</v>
          </cell>
          <cell r="C30982" t="str">
            <v>CLOSED</v>
          </cell>
          <cell r="D30982" t="str">
            <v>Medium</v>
          </cell>
          <cell r="E30982" t="str">
            <v>netscribes</v>
          </cell>
          <cell r="F30982" t="str">
            <v>Juilee Jadhav</v>
          </cell>
          <cell r="G30982">
            <v>45918.495833333334</v>
          </cell>
          <cell r="H30982">
            <v>45926.679861111108</v>
          </cell>
        </row>
        <row r="30983">
          <cell r="A30983" t="str">
            <v>UCW-19326</v>
          </cell>
          <cell r="B30983" t="str">
            <v>TataCliQ | Luxury | YouTube Links | 26 Aug 2025</v>
          </cell>
          <cell r="C30983" t="str">
            <v>CLOSED</v>
          </cell>
          <cell r="D30983" t="str">
            <v>Medium</v>
          </cell>
          <cell r="E30983" t="str">
            <v>netscribes</v>
          </cell>
          <cell r="F30983" t="str">
            <v>Sushma Ram</v>
          </cell>
          <cell r="G30983">
            <v>45918.489583333336</v>
          </cell>
          <cell r="H30983">
            <v>45943.831944444442</v>
          </cell>
        </row>
        <row r="30984">
          <cell r="A30984" t="str">
            <v>UCW-19321</v>
          </cell>
          <cell r="B30984" t="str">
            <v>Beauty - 127367 - Image update - Kiro - 15 SKUS - 18 Sep</v>
          </cell>
          <cell r="C30984" t="str">
            <v>CLOSED</v>
          </cell>
          <cell r="D30984" t="str">
            <v>Highest</v>
          </cell>
          <cell r="E30984" t="str">
            <v>netscribes</v>
          </cell>
          <cell r="F30984" t="str">
            <v>Shraddha Dighe</v>
          </cell>
          <cell r="G30984">
            <v>45918.460416666669</v>
          </cell>
          <cell r="H30984">
            <v>46004.363888888889</v>
          </cell>
        </row>
        <row r="30985">
          <cell r="A30985" t="str">
            <v>UCW-19318</v>
          </cell>
          <cell r="B30985" t="str">
            <v>Beauty - 127939 - E2E - Janeke - 34 SKUS - 18 Sep</v>
          </cell>
          <cell r="C30985" t="str">
            <v>CLOSED</v>
          </cell>
          <cell r="D30985" t="str">
            <v>Highest</v>
          </cell>
          <cell r="E30985" t="str">
            <v>netscribes</v>
          </cell>
          <cell r="F30985" t="str">
            <v>Shraddha Dighe</v>
          </cell>
          <cell r="G30985">
            <v>45918.431944444441</v>
          </cell>
          <cell r="H30985">
            <v>45939.556944444441</v>
          </cell>
        </row>
        <row r="30986">
          <cell r="A30986" t="str">
            <v>UCW-19315</v>
          </cell>
          <cell r="B30986" t="str">
            <v>Beauty - 128656 - E2E -Ikonic Professional - 12 SKUS - 17 Sep</v>
          </cell>
          <cell r="C30986" t="str">
            <v>CLOSED</v>
          </cell>
          <cell r="D30986" t="str">
            <v>Highest</v>
          </cell>
          <cell r="E30986" t="str">
            <v>netscribes</v>
          </cell>
          <cell r="F30986" t="str">
            <v>Shraddha Dighe</v>
          </cell>
          <cell r="G30986">
            <v>45918.413888888892</v>
          </cell>
          <cell r="H30986">
            <v>45958.525000000001</v>
          </cell>
        </row>
        <row r="30987">
          <cell r="A30987" t="str">
            <v>UCW-19310</v>
          </cell>
          <cell r="B30987" t="str">
            <v>TH-MP-Lot 84</v>
          </cell>
          <cell r="C30987" t="str">
            <v>CLOSED</v>
          </cell>
          <cell r="D30987" t="str">
            <v>Medium</v>
          </cell>
          <cell r="E30987" t="str">
            <v>Chirag Dubal</v>
          </cell>
          <cell r="F30987" t="str">
            <v>Asmi Kumar</v>
          </cell>
          <cell r="G30987">
            <v>45917.984027777777</v>
          </cell>
          <cell r="H30987">
            <v>45943.832638888889</v>
          </cell>
        </row>
        <row r="30988">
          <cell r="A30988" t="str">
            <v>UCW-19306</v>
          </cell>
          <cell r="B30988" t="str">
            <v>Tatacliq Kids Apparels Template | 15th Sep'2025</v>
          </cell>
          <cell r="C30988" t="str">
            <v>CLOSED</v>
          </cell>
          <cell r="D30988" t="str">
            <v>Medium</v>
          </cell>
          <cell r="E30988" t="str">
            <v>netscribes</v>
          </cell>
          <cell r="F30988" t="str">
            <v>Lishita Kotian</v>
          </cell>
          <cell r="G30988">
            <v>45917.722222222219</v>
          </cell>
          <cell r="H30988">
            <v>45920.601388888892</v>
          </cell>
        </row>
        <row r="30989">
          <cell r="A30989" t="str">
            <v>UCW-19305</v>
          </cell>
          <cell r="B30989" t="str">
            <v>Tatacliq Footwear-Input-Kids Templates | 15th Sep'25</v>
          </cell>
          <cell r="C30989" t="str">
            <v>CLOSED</v>
          </cell>
          <cell r="D30989" t="str">
            <v>Medium</v>
          </cell>
          <cell r="E30989" t="str">
            <v>netscribes</v>
          </cell>
          <cell r="F30989" t="str">
            <v>Lishita Kotian</v>
          </cell>
          <cell r="G30989">
            <v>45917.718055555553</v>
          </cell>
          <cell r="H30989">
            <v>45926.517361111109</v>
          </cell>
        </row>
        <row r="30990">
          <cell r="A30990" t="str">
            <v>UCW-19304</v>
          </cell>
          <cell r="B30990" t="str">
            <v>Tatacliq Men Women Footwear Templates | 15th Sep'2025</v>
          </cell>
          <cell r="C30990" t="str">
            <v>CLOSED</v>
          </cell>
          <cell r="D30990" t="str">
            <v>Medium</v>
          </cell>
          <cell r="E30990" t="str">
            <v>netscribes</v>
          </cell>
          <cell r="F30990" t="str">
            <v>Lishita Kotian</v>
          </cell>
          <cell r="G30990">
            <v>45917.710416666669</v>
          </cell>
          <cell r="H30990">
            <v>45922.701388888891</v>
          </cell>
        </row>
        <row r="30991">
          <cell r="A30991" t="str">
            <v>UCW-19301</v>
          </cell>
          <cell r="B30991" t="str">
            <v>CLONE - TataCliQ | Fashion | YouTube Links | 26 Aug 2025</v>
          </cell>
          <cell r="C30991" t="str">
            <v>CLOSED</v>
          </cell>
          <cell r="D30991" t="str">
            <v>Medium</v>
          </cell>
          <cell r="E30991" t="str">
            <v>netscribes</v>
          </cell>
          <cell r="F30991" t="str">
            <v>Mohd Tahir Shaikh</v>
          </cell>
          <cell r="G30991">
            <v>45917.685416666667</v>
          </cell>
          <cell r="H30991">
            <v>46004.363194444442</v>
          </cell>
        </row>
        <row r="30992">
          <cell r="A30992" t="str">
            <v>UCW-19299</v>
          </cell>
          <cell r="B30992" t="str">
            <v>Biba New Women &amp; Kids Lot AW25 - 28 Styles</v>
          </cell>
          <cell r="C30992" t="str">
            <v>CLOSED</v>
          </cell>
          <cell r="D30992" t="str">
            <v>Medium</v>
          </cell>
          <cell r="E30992" t="str">
            <v>netscribes</v>
          </cell>
          <cell r="F30992" t="str">
            <v>Sushma Ram</v>
          </cell>
          <cell r="G30992">
            <v>45917.678472222222</v>
          </cell>
          <cell r="H30992">
            <v>45931.552777777775</v>
          </cell>
        </row>
        <row r="30993">
          <cell r="A30993" t="str">
            <v>UCW-19296</v>
          </cell>
          <cell r="B30993" t="str">
            <v>Images to be revamped for existing styles</v>
          </cell>
          <cell r="C30993" t="str">
            <v>CLOSED</v>
          </cell>
          <cell r="D30993" t="str">
            <v>Medium</v>
          </cell>
          <cell r="E30993" t="str">
            <v>netscribes</v>
          </cell>
          <cell r="F30993" t="str">
            <v>Mohd Tahir Shaikh</v>
          </cell>
          <cell r="G30993">
            <v>45917.674305555556</v>
          </cell>
          <cell r="H30993">
            <v>46004.362500000003</v>
          </cell>
        </row>
        <row r="30994">
          <cell r="A30994" t="str">
            <v>UCW-19294</v>
          </cell>
          <cell r="B30994" t="str">
            <v xml:space="preserve">Globus Women's Wear Apparels -  31 Styles - Batch 108,109 &amp; 110 (Brand - Globus Stores Pvt Ltd) (Ethnic Wear) (16.09.2025) (Seller ID - 124013) </v>
          </cell>
          <cell r="C30994" t="str">
            <v>CLOSED</v>
          </cell>
          <cell r="D30994" t="str">
            <v>Medium</v>
          </cell>
          <cell r="E30994" t="str">
            <v>netscribes</v>
          </cell>
          <cell r="F30994" t="str">
            <v>Sushma Ram</v>
          </cell>
          <cell r="G30994">
            <v>45917.668749999997</v>
          </cell>
          <cell r="H30994">
            <v>45923.84097222222</v>
          </cell>
        </row>
        <row r="30995">
          <cell r="A30995" t="str">
            <v>UCW-19290</v>
          </cell>
          <cell r="B30995" t="str">
            <v>Beauty - Image resize - 17 Sep</v>
          </cell>
          <cell r="C30995" t="str">
            <v>CLOSED</v>
          </cell>
          <cell r="D30995" t="str">
            <v>Highest</v>
          </cell>
          <cell r="E30995" t="str">
            <v>netscribes</v>
          </cell>
          <cell r="F30995" t="str">
            <v>Shraddha Dighe</v>
          </cell>
          <cell r="G30995">
            <v>45917.642361111109</v>
          </cell>
          <cell r="H30995">
            <v>46004.363194444442</v>
          </cell>
        </row>
        <row r="30996">
          <cell r="A30996" t="str">
            <v>UCW-19286</v>
          </cell>
          <cell r="B30996" t="str">
            <v xml:space="preserve">Tatacliq Lifestyle Catalog Template-Lot -126_15.09.2025 </v>
          </cell>
          <cell r="C30996" t="str">
            <v>CLOSED</v>
          </cell>
          <cell r="D30996" t="str">
            <v>Medium</v>
          </cell>
          <cell r="E30996" t="str">
            <v>netscribes</v>
          </cell>
          <cell r="F30996" t="str">
            <v>Sushma Ram</v>
          </cell>
          <cell r="G30996">
            <v>45917.598611111112</v>
          </cell>
          <cell r="H30996">
            <v>45931.548611111109</v>
          </cell>
        </row>
        <row r="30997">
          <cell r="A30997" t="str">
            <v>UCW-19283</v>
          </cell>
          <cell r="B30997" t="str">
            <v xml:space="preserve">Kids Apparel 15-09-2025 </v>
          </cell>
          <cell r="C30997" t="str">
            <v>CLOSED</v>
          </cell>
          <cell r="D30997" t="str">
            <v>Medium</v>
          </cell>
          <cell r="E30997" t="str">
            <v>netscribes</v>
          </cell>
          <cell r="F30997" t="str">
            <v>netscribes</v>
          </cell>
          <cell r="G30997">
            <v>45917.59097222222</v>
          </cell>
          <cell r="H30997">
            <v>46004.361805555556</v>
          </cell>
        </row>
        <row r="30998">
          <cell r="A30998" t="str">
            <v>UCW-19281</v>
          </cell>
          <cell r="B30998" t="str">
            <v>Men's Apparel 15-09-2025</v>
          </cell>
          <cell r="C30998" t="str">
            <v>CLOSED</v>
          </cell>
          <cell r="D30998" t="str">
            <v>Medium</v>
          </cell>
          <cell r="E30998" t="str">
            <v>netscribes</v>
          </cell>
          <cell r="F30998" t="str">
            <v>netscribes</v>
          </cell>
          <cell r="G30998">
            <v>45917.581944444442</v>
          </cell>
          <cell r="H30998">
            <v>46004.361805555556</v>
          </cell>
        </row>
        <row r="30999">
          <cell r="A30999" t="str">
            <v>UCW-19271</v>
          </cell>
          <cell r="B30999" t="str">
            <v xml:space="preserve">Bag Accessories 15-09-2025 </v>
          </cell>
          <cell r="C30999" t="str">
            <v>CLOSED</v>
          </cell>
          <cell r="D30999" t="str">
            <v>Medium</v>
          </cell>
          <cell r="E30999" t="str">
            <v>netscribes</v>
          </cell>
          <cell r="F30999" t="str">
            <v>netscribes</v>
          </cell>
          <cell r="G30999">
            <v>45917.520138888889</v>
          </cell>
          <cell r="H30999">
            <v>46004.36041666667</v>
          </cell>
        </row>
        <row r="31000">
          <cell r="A31000" t="str">
            <v>UCW-19270</v>
          </cell>
          <cell r="B31000" t="str">
            <v>Men's Apparel 15-09-2025</v>
          </cell>
          <cell r="C31000" t="str">
            <v>CLOSED</v>
          </cell>
          <cell r="D31000" t="str">
            <v>Medium</v>
          </cell>
          <cell r="E31000" t="str">
            <v>netscribes</v>
          </cell>
          <cell r="F31000" t="str">
            <v>Lishita Kotian</v>
          </cell>
          <cell r="G31000">
            <v>45917.51666666667</v>
          </cell>
          <cell r="H31000">
            <v>45926.631249999999</v>
          </cell>
        </row>
        <row r="31001">
          <cell r="A31001" t="str">
            <v>UCW-19269</v>
          </cell>
          <cell r="B31001" t="str">
            <v>London Rag - Women's style - 31 styles</v>
          </cell>
          <cell r="C31001" t="str">
            <v>CLOSED</v>
          </cell>
          <cell r="D31001" t="str">
            <v>Medium</v>
          </cell>
          <cell r="E31001" t="str">
            <v>netscribes</v>
          </cell>
          <cell r="F31001" t="str">
            <v>Sushma Ram</v>
          </cell>
          <cell r="G31001">
            <v>45917.51458333333</v>
          </cell>
          <cell r="H31001">
            <v>45925.927777777775</v>
          </cell>
        </row>
        <row r="31002">
          <cell r="A31002" t="str">
            <v>UCW-19266</v>
          </cell>
          <cell r="B31002" t="str">
            <v xml:space="preserve">Kids Apparel 15-09-2025 </v>
          </cell>
          <cell r="C31002" t="str">
            <v>CLOSED</v>
          </cell>
          <cell r="D31002" t="str">
            <v>Medium</v>
          </cell>
          <cell r="E31002" t="str">
            <v>netscribes</v>
          </cell>
          <cell r="F31002" t="str">
            <v>Lishita Kotian</v>
          </cell>
          <cell r="G31002">
            <v>45917.502083333333</v>
          </cell>
          <cell r="H31002">
            <v>45930.473611111112</v>
          </cell>
        </row>
        <row r="31003">
          <cell r="A31003" t="str">
            <v>UCW-19265</v>
          </cell>
          <cell r="B31003" t="str">
            <v>Miarcus -24 Styles-AW'25 -15 August</v>
          </cell>
          <cell r="C31003" t="str">
            <v>CLOSED</v>
          </cell>
          <cell r="D31003" t="str">
            <v>Medium</v>
          </cell>
          <cell r="E31003" t="str">
            <v>netscribes</v>
          </cell>
          <cell r="F31003" t="str">
            <v>Lishita Kotian</v>
          </cell>
          <cell r="G31003">
            <v>45917.494444444441</v>
          </cell>
          <cell r="H31003">
            <v>45940.577777777777</v>
          </cell>
        </row>
        <row r="31004">
          <cell r="A31004" t="str">
            <v>UCW-19264</v>
          </cell>
          <cell r="B31004" t="str">
            <v>Beauty - 125928 - Max Factor - 6 SKUS - 17 Sep</v>
          </cell>
          <cell r="C31004" t="str">
            <v>CLOSED</v>
          </cell>
          <cell r="D31004" t="str">
            <v>Highest</v>
          </cell>
          <cell r="E31004" t="str">
            <v>netscribes</v>
          </cell>
          <cell r="F31004" t="str">
            <v>Shraddha Dighe</v>
          </cell>
          <cell r="G31004">
            <v>45917.493055555555</v>
          </cell>
          <cell r="H31004">
            <v>45920.45416666667</v>
          </cell>
        </row>
        <row r="31005">
          <cell r="A31005" t="str">
            <v>UCW-19263</v>
          </cell>
          <cell r="B31005" t="str">
            <v xml:space="preserve">Belt Accessories 15-09-2025 </v>
          </cell>
          <cell r="C31005" t="str">
            <v>CLOSED</v>
          </cell>
          <cell r="D31005" t="str">
            <v>Medium</v>
          </cell>
          <cell r="E31005" t="str">
            <v>netscribes</v>
          </cell>
          <cell r="F31005" t="str">
            <v>netscribes</v>
          </cell>
          <cell r="G31005">
            <v>45917.493055555555</v>
          </cell>
          <cell r="H31005">
            <v>46004.359722222223</v>
          </cell>
        </row>
        <row r="31006">
          <cell r="A31006" t="str">
            <v>UCW-19261</v>
          </cell>
          <cell r="B31006" t="str">
            <v>Beauty - 125928 - Image update - Schwarzkopf Professional - 1 SKU - 17 Sep</v>
          </cell>
          <cell r="C31006" t="str">
            <v>CLOSED</v>
          </cell>
          <cell r="D31006" t="str">
            <v>Highest</v>
          </cell>
          <cell r="E31006" t="str">
            <v>netscribes</v>
          </cell>
          <cell r="F31006" t="str">
            <v>Shraddha Dighe</v>
          </cell>
          <cell r="G31006">
            <v>45917.489583333336</v>
          </cell>
          <cell r="H31006">
            <v>46004.361111111109</v>
          </cell>
        </row>
        <row r="31007">
          <cell r="A31007" t="str">
            <v>UCW-19255</v>
          </cell>
          <cell r="B31007" t="str">
            <v>Beauty - 126109 - Image update - Brillare - 1 SKUS - 17 Sep</v>
          </cell>
          <cell r="C31007" t="str">
            <v>CLOSED</v>
          </cell>
          <cell r="D31007" t="str">
            <v>Medium</v>
          </cell>
          <cell r="E31007" t="str">
            <v>netscribes</v>
          </cell>
          <cell r="F31007" t="str">
            <v>netscribes</v>
          </cell>
          <cell r="G31007">
            <v>45917.472222222219</v>
          </cell>
          <cell r="H31007">
            <v>45964.625694444447</v>
          </cell>
        </row>
        <row r="31008">
          <cell r="A31008" t="str">
            <v>UCW-19254</v>
          </cell>
          <cell r="B31008" t="str">
            <v>CLONE - Fw: Hoppa Sweden X Onboarding Proposal for Tata CLiQ</v>
          </cell>
          <cell r="C31008" t="str">
            <v>CLOSED</v>
          </cell>
          <cell r="D31008" t="str">
            <v>Medium</v>
          </cell>
          <cell r="E31008" t="str">
            <v>netscribes</v>
          </cell>
          <cell r="F31008" t="str">
            <v>Mohd Tahir Shaikh</v>
          </cell>
          <cell r="G31008">
            <v>45917.47152777778</v>
          </cell>
          <cell r="H31008">
            <v>45922.563194444447</v>
          </cell>
        </row>
        <row r="31009">
          <cell r="A31009" t="str">
            <v>UCW-19252</v>
          </cell>
          <cell r="B31009" t="str">
            <v xml:space="preserve">Bag Accessories 15-09-2025 </v>
          </cell>
          <cell r="C31009" t="str">
            <v>CLOSED</v>
          </cell>
          <cell r="D31009" t="str">
            <v>Medium</v>
          </cell>
          <cell r="E31009" t="str">
            <v>netscribes</v>
          </cell>
          <cell r="F31009" t="str">
            <v>Lishita Kotian</v>
          </cell>
          <cell r="G31009">
            <v>45917.467361111114</v>
          </cell>
          <cell r="H31009">
            <v>45939.618750000001</v>
          </cell>
        </row>
        <row r="31010">
          <cell r="A31010" t="str">
            <v>UCW-19251</v>
          </cell>
          <cell r="B31010" t="str">
            <v>Beauty - 100001 - E2E - Studiowest - 13 SKUS - 16 Sep</v>
          </cell>
          <cell r="C31010" t="str">
            <v>CLOSED</v>
          </cell>
          <cell r="D31010" t="str">
            <v>Highest</v>
          </cell>
          <cell r="E31010" t="str">
            <v>netscribes</v>
          </cell>
          <cell r="F31010" t="str">
            <v>Shraddha Dighe</v>
          </cell>
          <cell r="G31010">
            <v>45917.46597222222</v>
          </cell>
          <cell r="H31010">
            <v>45921.45</v>
          </cell>
        </row>
        <row r="31011">
          <cell r="A31011" t="str">
            <v>UCW-19250</v>
          </cell>
          <cell r="B31011" t="str">
            <v>For Listing</v>
          </cell>
          <cell r="C31011" t="str">
            <v>CLOSED Due to Inactive/Insufficient Information</v>
          </cell>
          <cell r="D31011" t="str">
            <v>Medium</v>
          </cell>
          <cell r="E31011" t="str">
            <v>netscribes</v>
          </cell>
          <cell r="F31011" t="str">
            <v>netscribes</v>
          </cell>
          <cell r="G31011">
            <v>45917.462500000001</v>
          </cell>
          <cell r="H31011">
            <v>45964.581250000003</v>
          </cell>
        </row>
        <row r="31012">
          <cell r="A31012" t="str">
            <v>UCW-19249</v>
          </cell>
          <cell r="B31012" t="str">
            <v>Kappasa - Apparel - 29/08/25</v>
          </cell>
          <cell r="C31012" t="str">
            <v>CLOSED</v>
          </cell>
          <cell r="D31012" t="str">
            <v>Medium</v>
          </cell>
          <cell r="E31012" t="str">
            <v>netscribes</v>
          </cell>
          <cell r="F31012" t="str">
            <v>netscribes</v>
          </cell>
          <cell r="G31012">
            <v>45917.458333333336</v>
          </cell>
          <cell r="H31012">
            <v>45964.581250000003</v>
          </cell>
        </row>
        <row r="31013">
          <cell r="A31013" t="str">
            <v>UCW-19248</v>
          </cell>
          <cell r="B31013" t="str">
            <v xml:space="preserve">Belt Accessories 15-09-2025 </v>
          </cell>
          <cell r="C31013" t="str">
            <v>CLOSED</v>
          </cell>
          <cell r="D31013" t="str">
            <v>Medium</v>
          </cell>
          <cell r="E31013" t="str">
            <v>netscribes</v>
          </cell>
          <cell r="F31013" t="str">
            <v>Lishita Kotian</v>
          </cell>
          <cell r="G31013">
            <v>45917.455555555556</v>
          </cell>
          <cell r="H31013">
            <v>45922.550694444442</v>
          </cell>
        </row>
        <row r="31014">
          <cell r="A31014" t="str">
            <v>UCW-19242</v>
          </cell>
          <cell r="B31014" t="str">
            <v>New Collection - Abhisht</v>
          </cell>
          <cell r="C31014" t="str">
            <v>CLOSED</v>
          </cell>
          <cell r="D31014" t="str">
            <v>Medium</v>
          </cell>
          <cell r="E31014" t="str">
            <v>netscribes</v>
          </cell>
          <cell r="F31014" t="str">
            <v>Mohd Tahir Shaikh</v>
          </cell>
          <cell r="G31014">
            <v>45917.438194444447</v>
          </cell>
          <cell r="H31014">
            <v>45926.729166666664</v>
          </cell>
        </row>
        <row r="31015">
          <cell r="A31015" t="str">
            <v>UCW-19240</v>
          </cell>
          <cell r="B31015" t="str">
            <v>Tatacliq Accessories Content template_05-02-25</v>
          </cell>
          <cell r="C31015" t="str">
            <v>CLOSED</v>
          </cell>
          <cell r="D31015" t="str">
            <v>Medium</v>
          </cell>
          <cell r="E31015" t="str">
            <v>netscribes</v>
          </cell>
          <cell r="F31015" t="str">
            <v>Mohd Tahir Shaikh</v>
          </cell>
          <cell r="G31015">
            <v>45917.429861111108</v>
          </cell>
          <cell r="H31015">
            <v>45922.486111111109</v>
          </cell>
        </row>
        <row r="31016">
          <cell r="A31016" t="str">
            <v>UCW-19238</v>
          </cell>
          <cell r="B31016" t="str">
            <v>TQ Video Upload_CL8, CL8 Wallets &amp; Cap Capsule</v>
          </cell>
          <cell r="C31016" t="str">
            <v>CLOSED</v>
          </cell>
          <cell r="D31016" t="str">
            <v>Medium</v>
          </cell>
          <cell r="E31016" t="str">
            <v>netscribes</v>
          </cell>
          <cell r="F31016" t="str">
            <v>Mohd Tahir Shaikh</v>
          </cell>
          <cell r="G31016">
            <v>45917.022222222222</v>
          </cell>
          <cell r="H31016">
            <v>46004.35833333333</v>
          </cell>
        </row>
        <row r="31017">
          <cell r="A31017" t="str">
            <v>UCW-19237</v>
          </cell>
          <cell r="B31017" t="str">
            <v>Image update for catalog USPA Men</v>
          </cell>
          <cell r="C31017" t="str">
            <v>CLOSED</v>
          </cell>
          <cell r="D31017" t="str">
            <v>Medium</v>
          </cell>
          <cell r="E31017" t="str">
            <v>netscribes</v>
          </cell>
          <cell r="F31017" t="str">
            <v>Mohd Tahir Shaikh</v>
          </cell>
          <cell r="G31017">
            <v>45917.019444444442</v>
          </cell>
          <cell r="H31017">
            <v>46004.357638888891</v>
          </cell>
        </row>
        <row r="31018">
          <cell r="A31018" t="str">
            <v>UCW-19235</v>
          </cell>
          <cell r="B31018" t="str">
            <v>NEW CATALOGUE TATACLIQ X LIBAS 14-09-2025</v>
          </cell>
          <cell r="C31018" t="str">
            <v>CLOSED</v>
          </cell>
          <cell r="D31018" t="str">
            <v>Medium</v>
          </cell>
          <cell r="E31018" t="str">
            <v>netscribes</v>
          </cell>
          <cell r="F31018" t="str">
            <v>Mohd Tahir Shaikh</v>
          </cell>
          <cell r="G31018">
            <v>45917.01458333333</v>
          </cell>
          <cell r="H31018">
            <v>45922.767361111109</v>
          </cell>
        </row>
        <row r="31019">
          <cell r="A31019" t="str">
            <v>UCW-19234</v>
          </cell>
          <cell r="B31019" t="str">
            <v>GAS (PHASE-1) | TataCliq MP</v>
          </cell>
          <cell r="C31019" t="str">
            <v>CLOSED</v>
          </cell>
          <cell r="D31019" t="str">
            <v>Medium</v>
          </cell>
          <cell r="E31019" t="str">
            <v>netscribes</v>
          </cell>
          <cell r="F31019" t="str">
            <v>Mohd Tahir Shaikh</v>
          </cell>
          <cell r="G31019">
            <v>45917.009027777778</v>
          </cell>
          <cell r="H31019">
            <v>45963.538888888892</v>
          </cell>
        </row>
        <row r="31020">
          <cell r="A31020" t="str">
            <v>UCW-19232</v>
          </cell>
          <cell r="B31020" t="str">
            <v>Tatacliq Kids Apparels Template | 10th Sep'2025</v>
          </cell>
          <cell r="C31020" t="str">
            <v>CLOSED</v>
          </cell>
          <cell r="D31020" t="str">
            <v>Medium</v>
          </cell>
          <cell r="E31020" t="str">
            <v>netscribes</v>
          </cell>
          <cell r="F31020" t="str">
            <v>netscribes</v>
          </cell>
          <cell r="G31020">
            <v>45916.958333333336</v>
          </cell>
          <cell r="H31020">
            <v>45965.902083333334</v>
          </cell>
        </row>
        <row r="31021">
          <cell r="A31021" t="str">
            <v>UCW-19231</v>
          </cell>
          <cell r="B31021" t="str">
            <v>Biba AW25 LOT 4 - TC</v>
          </cell>
          <cell r="C31021" t="str">
            <v>CLOSED</v>
          </cell>
          <cell r="D31021" t="str">
            <v>Medium</v>
          </cell>
          <cell r="E31021" t="str">
            <v>netscribes</v>
          </cell>
          <cell r="F31021" t="str">
            <v>netscribes</v>
          </cell>
          <cell r="G31021">
            <v>45916.957638888889</v>
          </cell>
          <cell r="H31021">
            <v>45965.902777777781</v>
          </cell>
        </row>
        <row r="31022">
          <cell r="A31022" t="str">
            <v>UCW-19230</v>
          </cell>
          <cell r="B31022" t="str">
            <v>Regarding new products upload - The Artment</v>
          </cell>
          <cell r="C31022" t="str">
            <v>CLOSED</v>
          </cell>
          <cell r="D31022" t="str">
            <v>Medium</v>
          </cell>
          <cell r="E31022" t="str">
            <v>netscribes</v>
          </cell>
          <cell r="F31022" t="str">
            <v>netscribes</v>
          </cell>
          <cell r="G31022">
            <v>45916.952777777777</v>
          </cell>
          <cell r="H31022">
            <v>45964.581944444442</v>
          </cell>
        </row>
        <row r="31023">
          <cell r="A31023" t="str">
            <v>UCW-19229</v>
          </cell>
          <cell r="B31023" t="str">
            <v xml:space="preserve">ONLY AW25 (LOT-2) (TATA CLIQ Template) </v>
          </cell>
          <cell r="C31023" t="str">
            <v>CLOSED</v>
          </cell>
          <cell r="D31023" t="str">
            <v>Medium</v>
          </cell>
          <cell r="E31023" t="str">
            <v>netscribes</v>
          </cell>
          <cell r="F31023" t="str">
            <v>netscribes</v>
          </cell>
          <cell r="G31023">
            <v>45916.951388888891</v>
          </cell>
          <cell r="H31023">
            <v>45965.904166666667</v>
          </cell>
        </row>
        <row r="31024">
          <cell r="A31024" t="str">
            <v>UCW-19228</v>
          </cell>
          <cell r="B31024" t="str">
            <v>Mens New Listings 29.8.2025</v>
          </cell>
          <cell r="C31024" t="str">
            <v>CLOSED</v>
          </cell>
          <cell r="D31024" t="str">
            <v>Medium</v>
          </cell>
          <cell r="E31024" t="str">
            <v>netscribes</v>
          </cell>
          <cell r="F31024" t="str">
            <v>netscribes</v>
          </cell>
          <cell r="G31024">
            <v>45916.949305555558</v>
          </cell>
          <cell r="H31024">
            <v>45965.904166666667</v>
          </cell>
        </row>
        <row r="31025">
          <cell r="A31025" t="str">
            <v>UCW-19226</v>
          </cell>
          <cell r="B31025" t="str">
            <v>New SKU Addition Tata 10 Articles</v>
          </cell>
          <cell r="C31025" t="str">
            <v>CLOSED</v>
          </cell>
          <cell r="D31025" t="str">
            <v>Medium</v>
          </cell>
          <cell r="E31025" t="str">
            <v>netscribes</v>
          </cell>
          <cell r="F31025" t="str">
            <v>Juilee Jadhav</v>
          </cell>
          <cell r="G31025">
            <v>45916.788888888892</v>
          </cell>
          <cell r="H31025">
            <v>45920.753472222219</v>
          </cell>
        </row>
        <row r="31026">
          <cell r="A31026" t="str">
            <v>UCW-19224</v>
          </cell>
          <cell r="B31026" t="str">
            <v>Primary Image Change Request</v>
          </cell>
          <cell r="C31026" t="str">
            <v>CLOSED</v>
          </cell>
          <cell r="D31026" t="str">
            <v>Medium</v>
          </cell>
          <cell r="E31026" t="str">
            <v>netscribes</v>
          </cell>
          <cell r="F31026" t="str">
            <v>Juilee Jadhav</v>
          </cell>
          <cell r="G31026">
            <v>45916.776388888888</v>
          </cell>
          <cell r="H31026">
            <v>46004.356249999997</v>
          </cell>
        </row>
        <row r="31027">
          <cell r="A31027" t="str">
            <v>UCW-19222</v>
          </cell>
          <cell r="B31027" t="str">
            <v xml:space="preserve">Tatacliq Lifestyle Catalog Template-Lot -124_01.09.2025 </v>
          </cell>
          <cell r="C31027" t="str">
            <v>CLOSED</v>
          </cell>
          <cell r="D31027" t="str">
            <v>Medium</v>
          </cell>
          <cell r="E31027" t="str">
            <v>netscribes</v>
          </cell>
          <cell r="F31027" t="str">
            <v>netscribes</v>
          </cell>
          <cell r="G31027">
            <v>45916.770138888889</v>
          </cell>
          <cell r="H31027">
            <v>45965.904861111114</v>
          </cell>
        </row>
        <row r="31028">
          <cell r="A31028" t="str">
            <v>UCW-19218</v>
          </cell>
          <cell r="B31028" t="str">
            <v xml:space="preserve">Catalogue - Bras &amp; Panties LVER </v>
          </cell>
          <cell r="C31028" t="str">
            <v>CLOSED</v>
          </cell>
          <cell r="D31028" t="str">
            <v>Medium</v>
          </cell>
          <cell r="E31028" t="str">
            <v>netscribes</v>
          </cell>
          <cell r="F31028" t="str">
            <v>netscribes</v>
          </cell>
          <cell r="G31028">
            <v>45916.762499999997</v>
          </cell>
          <cell r="H31028">
            <v>45965.904861111114</v>
          </cell>
        </row>
        <row r="31029">
          <cell r="A31029" t="str">
            <v>UCW-19214</v>
          </cell>
          <cell r="B31029" t="str">
            <v>Tatacliq Women Western Wear Template | 15th Sep'2025</v>
          </cell>
          <cell r="C31029" t="str">
            <v>CLOSED</v>
          </cell>
          <cell r="D31029" t="str">
            <v>Medium</v>
          </cell>
          <cell r="E31029" t="str">
            <v>netscribes</v>
          </cell>
          <cell r="F31029" t="str">
            <v>Lishita Kotian</v>
          </cell>
          <cell r="G31029">
            <v>45916.744444444441</v>
          </cell>
          <cell r="H31029">
            <v>45931.534722222219</v>
          </cell>
        </row>
        <row r="31030">
          <cell r="A31030" t="str">
            <v>UCW-19213</v>
          </cell>
          <cell r="B31030" t="str">
            <v>Brand: MAGNUS, Tata Cliq new listing</v>
          </cell>
          <cell r="C31030" t="str">
            <v>CLOSED Due to Inactive/Insufficient Information</v>
          </cell>
          <cell r="D31030" t="str">
            <v>Medium</v>
          </cell>
          <cell r="E31030" t="str">
            <v>netscribes</v>
          </cell>
          <cell r="F31030" t="str">
            <v>Juilee Jadhav</v>
          </cell>
          <cell r="G31030">
            <v>45916.743055555555</v>
          </cell>
          <cell r="H31030">
            <v>45937.495833333334</v>
          </cell>
        </row>
        <row r="31031">
          <cell r="A31031" t="str">
            <v>UCW-19210</v>
          </cell>
          <cell r="B31031" t="str">
            <v>Tatacliq Women Ethnic Wear Template | 15th Sep'2025</v>
          </cell>
          <cell r="C31031" t="str">
            <v>CLOSED</v>
          </cell>
          <cell r="D31031" t="str">
            <v>Medium</v>
          </cell>
          <cell r="E31031" t="str">
            <v>netscribes</v>
          </cell>
          <cell r="F31031" t="str">
            <v>Lishita Kotian</v>
          </cell>
          <cell r="G31031">
            <v>45916.738888888889</v>
          </cell>
          <cell r="H31031">
            <v>45922.701388888891</v>
          </cell>
        </row>
        <row r="31032">
          <cell r="A31032" t="str">
            <v>UCW-19209</v>
          </cell>
          <cell r="B31032" t="str">
            <v>TATACLIQ IMAGE UPDATE 14-09-2025</v>
          </cell>
          <cell r="C31032" t="str">
            <v>CLOSED</v>
          </cell>
          <cell r="D31032" t="str">
            <v>Medium</v>
          </cell>
          <cell r="E31032" t="str">
            <v>netscribes</v>
          </cell>
          <cell r="F31032" t="str">
            <v>Lishita Kotian</v>
          </cell>
          <cell r="G31032">
            <v>45916.725694444445</v>
          </cell>
          <cell r="H31032">
            <v>46004.356249999997</v>
          </cell>
        </row>
        <row r="31033">
          <cell r="A31033" t="str">
            <v>UCW-19206</v>
          </cell>
          <cell r="B31033" t="str">
            <v>Tata Cliq New Product Listing Sheet (11-09-2025)</v>
          </cell>
          <cell r="C31033" t="str">
            <v>CLOSED</v>
          </cell>
          <cell r="D31033" t="str">
            <v>Highest</v>
          </cell>
          <cell r="E31033" t="str">
            <v>netscribes</v>
          </cell>
          <cell r="F31033" t="str">
            <v>Sushma Ram</v>
          </cell>
          <cell r="G31033">
            <v>45916.720138888886</v>
          </cell>
          <cell r="H31033">
            <v>45931.52847222222</v>
          </cell>
        </row>
        <row r="31034">
          <cell r="A31034" t="str">
            <v>UCW-19204</v>
          </cell>
          <cell r="B31034" t="str">
            <v>Beauty -  Request to update images - 6 Aug</v>
          </cell>
          <cell r="C31034" t="str">
            <v>CLOSED Due to Inactive/Insufficient Information</v>
          </cell>
          <cell r="D31034" t="str">
            <v>Medium</v>
          </cell>
          <cell r="E31034" t="str">
            <v>netscribes</v>
          </cell>
          <cell r="F31034" t="str">
            <v>netscribes</v>
          </cell>
          <cell r="G31034">
            <v>45916.715277777781</v>
          </cell>
          <cell r="H31034">
            <v>45922.521527777775</v>
          </cell>
        </row>
        <row r="31035">
          <cell r="A31035" t="str">
            <v>UCW-19203</v>
          </cell>
          <cell r="B31035" t="str">
            <v>TATACLIQ SIZE ADDITION X LIBAS - 14-09-2025</v>
          </cell>
          <cell r="C31035" t="str">
            <v>CLOSED</v>
          </cell>
          <cell r="D31035" t="str">
            <v>Medium</v>
          </cell>
          <cell r="E31035" t="str">
            <v>netscribes</v>
          </cell>
          <cell r="F31035" t="str">
            <v>Sushma Ram</v>
          </cell>
          <cell r="G31035">
            <v>45916.711111111108</v>
          </cell>
          <cell r="H31035">
            <v>46004.355555555558</v>
          </cell>
        </row>
        <row r="31036">
          <cell r="A31036" t="str">
            <v>UCW-19202</v>
          </cell>
          <cell r="B31036" t="str">
            <v>Beauty - 129242 - E2E - Kindlife (I'm From) - 3 SKUS - 16 Sep</v>
          </cell>
          <cell r="C31036" t="str">
            <v>CLOSED</v>
          </cell>
          <cell r="D31036" t="str">
            <v>Highest</v>
          </cell>
          <cell r="E31036" t="str">
            <v>netscribes</v>
          </cell>
          <cell r="F31036" t="str">
            <v>Shraddha Dighe</v>
          </cell>
          <cell r="G31036">
            <v>45916.710416666669</v>
          </cell>
          <cell r="H31036">
            <v>45920.45</v>
          </cell>
        </row>
        <row r="31037">
          <cell r="A31037" t="str">
            <v>UCW-19199</v>
          </cell>
          <cell r="B31037" t="str">
            <v>Tatacliq Men Content template_29-08-25</v>
          </cell>
          <cell r="C31037" t="str">
            <v>CLOSED</v>
          </cell>
          <cell r="D31037" t="str">
            <v>Medium</v>
          </cell>
          <cell r="E31037" t="str">
            <v>netscribes</v>
          </cell>
          <cell r="F31037" t="str">
            <v>Lishita Kotian</v>
          </cell>
          <cell r="G31037">
            <v>45916.693055555559</v>
          </cell>
          <cell r="H31037">
            <v>45939.53402777778</v>
          </cell>
        </row>
        <row r="31038">
          <cell r="A31038" t="str">
            <v>UCW-19194</v>
          </cell>
          <cell r="B31038" t="str">
            <v>Beauty - 125928 - E2E - HUGO BOSS - 4 SKU - 16 Sep</v>
          </cell>
          <cell r="C31038" t="str">
            <v>CLOSED</v>
          </cell>
          <cell r="D31038" t="str">
            <v>Medium</v>
          </cell>
          <cell r="E31038" t="str">
            <v>netscribes</v>
          </cell>
          <cell r="F31038" t="str">
            <v>Shraddha Dighe</v>
          </cell>
          <cell r="G31038">
            <v>45916.64166666667</v>
          </cell>
          <cell r="H31038">
            <v>45920.447222222225</v>
          </cell>
        </row>
        <row r="31039">
          <cell r="A31039" t="str">
            <v>UCW-19190</v>
          </cell>
          <cell r="B31039" t="str">
            <v>Beauty - 125662 - E2E - Paula's Choice - 3 SKUS - 16 Sep</v>
          </cell>
          <cell r="C31039" t="str">
            <v>CLOSED</v>
          </cell>
          <cell r="D31039" t="str">
            <v>Highest</v>
          </cell>
          <cell r="E31039" t="str">
            <v>netscribes</v>
          </cell>
          <cell r="F31039" t="str">
            <v>Shraddha Dighe</v>
          </cell>
          <cell r="G31039">
            <v>45916.586805555555</v>
          </cell>
          <cell r="H31039">
            <v>45921.458333333336</v>
          </cell>
        </row>
        <row r="31040">
          <cell r="A31040" t="str">
            <v>UCW-19189</v>
          </cell>
          <cell r="B31040" t="str">
            <v>Mia Silver New collections Catalogue for DT</v>
          </cell>
          <cell r="C31040" t="str">
            <v>CLOSED</v>
          </cell>
          <cell r="D31040" t="str">
            <v>Medium</v>
          </cell>
          <cell r="E31040" t="str">
            <v>netscribes</v>
          </cell>
          <cell r="F31040" t="str">
            <v>Mohd Tahir Shaikh</v>
          </cell>
          <cell r="G31040">
            <v>45916.578472222223</v>
          </cell>
          <cell r="H31040">
            <v>45958.65</v>
          </cell>
        </row>
        <row r="31041">
          <cell r="A31041" t="str">
            <v>UCW-19188</v>
          </cell>
          <cell r="B31041" t="str">
            <v>CLONE - H225 NSM Batch 2 Levi's - Tatacliq</v>
          </cell>
          <cell r="C31041" t="str">
            <v>CLOSED</v>
          </cell>
          <cell r="D31041" t="str">
            <v>Medium</v>
          </cell>
          <cell r="E31041" t="str">
            <v>netscribes</v>
          </cell>
          <cell r="F31041" t="str">
            <v>Juilee Jadhav</v>
          </cell>
          <cell r="G31041">
            <v>45916.571527777778</v>
          </cell>
          <cell r="H31041">
            <v>45919.440972222219</v>
          </cell>
        </row>
        <row r="31042">
          <cell r="A31042" t="str">
            <v>UCW-19185</v>
          </cell>
          <cell r="B31042" t="str">
            <v>Upload Sheet_15th Sep 2025</v>
          </cell>
          <cell r="C31042" t="str">
            <v>CLOSED</v>
          </cell>
          <cell r="D31042" t="str">
            <v>Medium</v>
          </cell>
          <cell r="E31042" t="str">
            <v>netscribes</v>
          </cell>
          <cell r="F31042" t="str">
            <v>Mohd Tahir Shaikh</v>
          </cell>
          <cell r="G31042">
            <v>45916.560416666667</v>
          </cell>
          <cell r="H31042">
            <v>45921.599999999999</v>
          </cell>
        </row>
        <row r="31043">
          <cell r="A31043" t="str">
            <v>UCW-19182</v>
          </cell>
          <cell r="B31043" t="str">
            <v>Beauty - 125928 - E2E - Roberto Cavalli &amp; Just Cavalli - 5 SKUS - 16 Sep</v>
          </cell>
          <cell r="C31043" t="str">
            <v>CLOSED</v>
          </cell>
          <cell r="D31043" t="str">
            <v>Highest</v>
          </cell>
          <cell r="E31043" t="str">
            <v>netscribes</v>
          </cell>
          <cell r="F31043" t="str">
            <v>Shraddha Dighe</v>
          </cell>
          <cell r="G31043">
            <v>45916.543055555558</v>
          </cell>
          <cell r="H31043">
            <v>45920.438194444447</v>
          </cell>
        </row>
        <row r="31044">
          <cell r="A31044" t="str">
            <v>UCW-19181</v>
          </cell>
          <cell r="B31044" t="str">
            <v>ETHNIC KURTA SETS- 2025</v>
          </cell>
          <cell r="C31044" t="str">
            <v>CLOSED</v>
          </cell>
          <cell r="D31044" t="str">
            <v>Medium</v>
          </cell>
          <cell r="F31044" t="str">
            <v>Juilee Jadhav</v>
          </cell>
          <cell r="G31044">
            <v>45916.537499999999</v>
          </cell>
          <cell r="H31044">
            <v>45918.619444444441</v>
          </cell>
        </row>
        <row r="31045">
          <cell r="A31045" t="str">
            <v>UCW-19180</v>
          </cell>
          <cell r="B31045" t="str">
            <v>ETHNIC KURTA SETS- 2025</v>
          </cell>
          <cell r="C31045" t="str">
            <v>CLOSED Due to Inactive/Insufficient Information</v>
          </cell>
          <cell r="D31045" t="str">
            <v>Medium</v>
          </cell>
          <cell r="E31045" t="str">
            <v>netscribes</v>
          </cell>
          <cell r="F31045" t="str">
            <v>Juilee Jadhav</v>
          </cell>
          <cell r="G31045">
            <v>45916.51666666667</v>
          </cell>
          <cell r="H31045">
            <v>45918.46597222222</v>
          </cell>
        </row>
        <row r="31046">
          <cell r="A31046" t="str">
            <v>UCW-19177</v>
          </cell>
          <cell r="B31046" t="str">
            <v>Catalogue Upload Feed || Metro-Mochi</v>
          </cell>
          <cell r="C31046" t="str">
            <v>CLOSED</v>
          </cell>
          <cell r="D31046" t="str">
            <v>Medium</v>
          </cell>
          <cell r="E31046" t="str">
            <v>netscribes</v>
          </cell>
          <cell r="F31046" t="str">
            <v>netscribes</v>
          </cell>
          <cell r="G31046">
            <v>45916.494444444441</v>
          </cell>
          <cell r="H31046">
            <v>46172.503472222219</v>
          </cell>
        </row>
        <row r="31047">
          <cell r="A31047" t="str">
            <v>UCW-19176</v>
          </cell>
          <cell r="B31047" t="str">
            <v>New catalog - Ethnic India</v>
          </cell>
          <cell r="C31047" t="str">
            <v>CLOSED</v>
          </cell>
          <cell r="D31047" t="str">
            <v>Medium</v>
          </cell>
          <cell r="E31047" t="str">
            <v>netscribes</v>
          </cell>
          <cell r="F31047" t="str">
            <v>Lishita Kotian</v>
          </cell>
          <cell r="G31047">
            <v>45916.486805555556</v>
          </cell>
          <cell r="H31047">
            <v>45936.494444444441</v>
          </cell>
        </row>
        <row r="31048">
          <cell r="A31048" t="str">
            <v>UCW-19175</v>
          </cell>
          <cell r="B31048" t="str">
            <v>ROCIA TATACLIQ TEMPLATE 13.09.2025</v>
          </cell>
          <cell r="C31048" t="str">
            <v>CLOSED</v>
          </cell>
          <cell r="D31048" t="str">
            <v>Medium</v>
          </cell>
          <cell r="E31048" t="str">
            <v>netscribes</v>
          </cell>
          <cell r="F31048" t="str">
            <v>Sushma Ram</v>
          </cell>
          <cell r="G31048">
            <v>45916.482638888891</v>
          </cell>
          <cell r="H31048">
            <v>45926.711805555555</v>
          </cell>
        </row>
        <row r="31049">
          <cell r="A31049" t="str">
            <v>UCW-19173</v>
          </cell>
          <cell r="B31049" t="str">
            <v>Miarcus -9 Styles-AW 25- 14 September</v>
          </cell>
          <cell r="C31049" t="str">
            <v>CLOSED</v>
          </cell>
          <cell r="D31049" t="str">
            <v>Medium</v>
          </cell>
          <cell r="E31049" t="str">
            <v>netscribes</v>
          </cell>
          <cell r="F31049" t="str">
            <v>Lishita Kotian</v>
          </cell>
          <cell r="G31049">
            <v>45916.479166666664</v>
          </cell>
          <cell r="H31049">
            <v>45923.594444444447</v>
          </cell>
        </row>
        <row r="31050">
          <cell r="A31050" t="str">
            <v>UCW-19164</v>
          </cell>
          <cell r="B31050" t="str">
            <v>Plum Tree - Win 25 New Listing</v>
          </cell>
          <cell r="C31050" t="str">
            <v>CLOSED</v>
          </cell>
          <cell r="D31050" t="str">
            <v>Medium</v>
          </cell>
          <cell r="E31050" t="str">
            <v>netscribes</v>
          </cell>
          <cell r="F31050" t="str">
            <v>Juilee Jadhav</v>
          </cell>
          <cell r="G31050">
            <v>45916.458333333336</v>
          </cell>
          <cell r="H31050">
            <v>45927.640972222223</v>
          </cell>
        </row>
        <row r="31051">
          <cell r="A31051" t="str">
            <v>UCW-19160</v>
          </cell>
          <cell r="B31051" t="str">
            <v>Kids Footwear New Styles For Tatacliq (SS-25) - (Styles-14) 13.09.2025</v>
          </cell>
          <cell r="C31051" t="str">
            <v>CLOSED</v>
          </cell>
          <cell r="D31051" t="str">
            <v>Medium</v>
          </cell>
          <cell r="E31051" t="str">
            <v>netscribes</v>
          </cell>
          <cell r="F31051" t="str">
            <v>Sushma Ram</v>
          </cell>
          <cell r="G31051">
            <v>45916.445833333331</v>
          </cell>
          <cell r="H31051">
            <v>45919.944444444445</v>
          </cell>
        </row>
        <row r="31052">
          <cell r="A31052" t="str">
            <v>UCW-19151</v>
          </cell>
          <cell r="B31052" t="str">
            <v>Being Human listed in Bewakoof</v>
          </cell>
          <cell r="C31052" t="str">
            <v>CLOSED Due to Inactive/Insufficient Information</v>
          </cell>
          <cell r="D31052" t="str">
            <v>Medium</v>
          </cell>
          <cell r="E31052" t="str">
            <v>netscribes</v>
          </cell>
          <cell r="F31052" t="str">
            <v>Juilee Jadhav</v>
          </cell>
          <cell r="G31052">
            <v>45915.763888888891</v>
          </cell>
          <cell r="H31052">
            <v>45971.470138888886</v>
          </cell>
        </row>
        <row r="31053">
          <cell r="A31053" t="str">
            <v>UCW-19150</v>
          </cell>
          <cell r="B31053" t="str">
            <v xml:space="preserve">Bhima Made to Order and Ship attribute update </v>
          </cell>
          <cell r="C31053" t="str">
            <v>CLOSED</v>
          </cell>
          <cell r="D31053" t="str">
            <v>Medium</v>
          </cell>
          <cell r="E31053" t="str">
            <v>netscribes</v>
          </cell>
          <cell r="F31053" t="str">
            <v>Mohd Tahir Shaikh</v>
          </cell>
          <cell r="G31053">
            <v>45915.757638888892</v>
          </cell>
          <cell r="H31053">
            <v>46004.352083333331</v>
          </cell>
        </row>
        <row r="31054">
          <cell r="A31054" t="str">
            <v>UCW-19139</v>
          </cell>
          <cell r="B31054" t="str">
            <v>Images update of existing catalog</v>
          </cell>
          <cell r="C31054" t="str">
            <v>CLOSED</v>
          </cell>
          <cell r="D31054" t="str">
            <v>Medium</v>
          </cell>
          <cell r="E31054" t="str">
            <v>netscribes</v>
          </cell>
          <cell r="F31054" t="str">
            <v>Juilee Jadhav</v>
          </cell>
          <cell r="G31054">
            <v>45915.697222222225</v>
          </cell>
          <cell r="H31054">
            <v>46004.354166666664</v>
          </cell>
        </row>
        <row r="31055">
          <cell r="A31055" t="str">
            <v>UCW-19136</v>
          </cell>
          <cell r="B31055" t="str">
            <v>Beauty - Image resize Ticket - 15 Sep</v>
          </cell>
          <cell r="C31055" t="str">
            <v>CLOSED</v>
          </cell>
          <cell r="D31055" t="str">
            <v>Highest</v>
          </cell>
          <cell r="E31055" t="str">
            <v>netscribes</v>
          </cell>
          <cell r="F31055" t="str">
            <v>Shraddha Dighe</v>
          </cell>
          <cell r="G31055">
            <v>45915.693055555559</v>
          </cell>
          <cell r="H31055">
            <v>46004.354861111111</v>
          </cell>
        </row>
        <row r="31056">
          <cell r="A31056" t="str">
            <v>UCW-19135</v>
          </cell>
          <cell r="B31056" t="str">
            <v>Request to Update Images for Existing Product Listings</v>
          </cell>
          <cell r="C31056" t="str">
            <v>CLOSED</v>
          </cell>
          <cell r="D31056" t="str">
            <v>Medium</v>
          </cell>
          <cell r="E31056" t="str">
            <v>netscribes</v>
          </cell>
          <cell r="F31056" t="str">
            <v>netscribes</v>
          </cell>
          <cell r="G31056">
            <v>45915.688888888886</v>
          </cell>
          <cell r="H31056">
            <v>46004.35</v>
          </cell>
        </row>
        <row r="31057">
          <cell r="A31057" t="str">
            <v>UCW-19133</v>
          </cell>
          <cell r="B31057" t="str">
            <v>Men-243 New Styles for Listing</v>
          </cell>
          <cell r="C31057" t="str">
            <v>CLOSED</v>
          </cell>
          <cell r="D31057" t="str">
            <v>Medium</v>
          </cell>
          <cell r="E31057" t="str">
            <v>netscribes</v>
          </cell>
          <cell r="F31057" t="str">
            <v>Sushma Ram</v>
          </cell>
          <cell r="G31057">
            <v>45915.686111111114</v>
          </cell>
          <cell r="H31057">
            <v>45931.49722222222</v>
          </cell>
        </row>
        <row r="31058">
          <cell r="A31058" t="str">
            <v>UCW-19128</v>
          </cell>
          <cell r="B31058" t="str">
            <v>Mason Home - PDP Update - 15/09/25</v>
          </cell>
          <cell r="C31058" t="str">
            <v>CLOSED</v>
          </cell>
          <cell r="D31058" t="str">
            <v>Medium</v>
          </cell>
          <cell r="E31058" t="str">
            <v>Chirag Dubal</v>
          </cell>
          <cell r="F31058" t="str">
            <v>Reagan D’souza</v>
          </cell>
          <cell r="G31058">
            <v>45915.675694444442</v>
          </cell>
          <cell r="H31058">
            <v>45943.826388888891</v>
          </cell>
        </row>
        <row r="31059">
          <cell r="A31059" t="str">
            <v>UCW-19120</v>
          </cell>
          <cell r="B31059" t="str">
            <v>TATA Cliq X Rosara Home || Seller code : 129302 || bed sheets</v>
          </cell>
          <cell r="C31059" t="str">
            <v>CLOSED</v>
          </cell>
          <cell r="D31059" t="str">
            <v>Medium</v>
          </cell>
          <cell r="E31059" t="str">
            <v>netscribes</v>
          </cell>
          <cell r="F31059" t="str">
            <v>Juilee Jadhav</v>
          </cell>
          <cell r="G31059">
            <v>45915.665972222225</v>
          </cell>
          <cell r="H31059">
            <v>45926.477083333331</v>
          </cell>
        </row>
        <row r="31060">
          <cell r="A31060" t="str">
            <v>UCW-19119</v>
          </cell>
          <cell r="B31060" t="str">
            <v>Tatacliq Women Western Wear Template | 12th Sep'2025</v>
          </cell>
          <cell r="C31060" t="str">
            <v>CLOSED</v>
          </cell>
          <cell r="D31060" t="str">
            <v>Medium</v>
          </cell>
          <cell r="E31060" t="str">
            <v>netscribes</v>
          </cell>
          <cell r="F31060" t="str">
            <v>Lishita Kotian</v>
          </cell>
          <cell r="G31060">
            <v>45915.664583333331</v>
          </cell>
          <cell r="H31060">
            <v>45931.518750000003</v>
          </cell>
        </row>
        <row r="31061">
          <cell r="A31061" t="str">
            <v>UCW-19118</v>
          </cell>
          <cell r="B31061" t="str">
            <v>Beauty - 125928 - E2E - Wella Professionals - 1 SKU - 15 Sep</v>
          </cell>
          <cell r="C31061" t="str">
            <v>CLOSED</v>
          </cell>
          <cell r="D31061" t="str">
            <v>Medium</v>
          </cell>
          <cell r="E31061" t="str">
            <v>netscribes</v>
          </cell>
          <cell r="F31061" t="str">
            <v>Shraddha Dighe</v>
          </cell>
          <cell r="G31061">
            <v>45915.661805555559</v>
          </cell>
          <cell r="H31061">
            <v>45922.511805555558</v>
          </cell>
        </row>
        <row r="31062">
          <cell r="A31062" t="str">
            <v>UCW-19117</v>
          </cell>
          <cell r="B31062" t="str">
            <v>Tatacliq Women Ethnic Wear Template | 12th Sep'2025</v>
          </cell>
          <cell r="C31062" t="str">
            <v>CLOSED</v>
          </cell>
          <cell r="D31062" t="str">
            <v>Medium</v>
          </cell>
          <cell r="E31062" t="str">
            <v>netscribes</v>
          </cell>
          <cell r="F31062" t="str">
            <v>Lishita Kotian</v>
          </cell>
          <cell r="G31062">
            <v>45915.661805555559</v>
          </cell>
          <cell r="H31062">
            <v>45922.672222222223</v>
          </cell>
        </row>
        <row r="31063">
          <cell r="A31063" t="str">
            <v>UCW-19110</v>
          </cell>
          <cell r="B31063" t="str">
            <v>TATACLIQ x Knitroot - Catalogue</v>
          </cell>
          <cell r="C31063" t="str">
            <v>CLOSED Due to Inactive/Insufficient Information</v>
          </cell>
          <cell r="D31063" t="str">
            <v>Medium</v>
          </cell>
          <cell r="E31063" t="str">
            <v>netscribes</v>
          </cell>
          <cell r="F31063" t="str">
            <v>Lishita Kotian</v>
          </cell>
          <cell r="G31063">
            <v>45915.652777777781</v>
          </cell>
          <cell r="H31063">
            <v>45929.668055555558</v>
          </cell>
        </row>
        <row r="31064">
          <cell r="A31064" t="str">
            <v>UCW-19109</v>
          </cell>
          <cell r="B31064" t="str">
            <v>Beauty - 125908 - E2E - Milkshake - 7 SKUS - 15 Sep</v>
          </cell>
          <cell r="C31064" t="str">
            <v>CLOSED</v>
          </cell>
          <cell r="D31064" t="str">
            <v>Highest</v>
          </cell>
          <cell r="E31064" t="str">
            <v>netscribes</v>
          </cell>
          <cell r="F31064" t="str">
            <v>Shraddha Dighe</v>
          </cell>
          <cell r="G31064">
            <v>45915.652083333334</v>
          </cell>
          <cell r="H31064">
            <v>45920.429861111108</v>
          </cell>
        </row>
        <row r="31065">
          <cell r="A31065" t="str">
            <v>UCW-19107</v>
          </cell>
          <cell r="B31065" t="str">
            <v>Beauty - 125928 - E2E - Simihaze - 77 SKUS - 15 SEP</v>
          </cell>
          <cell r="C31065" t="str">
            <v>CLOSED Due to Inactive/Insufficient Information</v>
          </cell>
          <cell r="D31065" t="str">
            <v>Medium</v>
          </cell>
          <cell r="E31065" t="str">
            <v>netscribes</v>
          </cell>
          <cell r="F31065" t="str">
            <v>Shraddha Dighe</v>
          </cell>
          <cell r="G31065">
            <v>45915.649305555555</v>
          </cell>
          <cell r="H31065">
            <v>45937.505555555559</v>
          </cell>
        </row>
        <row r="31066">
          <cell r="A31066" t="str">
            <v>UCW-19103</v>
          </cell>
          <cell r="B31066" t="str">
            <v>Tatacliq Men Content template_12-09-25</v>
          </cell>
          <cell r="C31066" t="str">
            <v>CLOSED</v>
          </cell>
          <cell r="D31066" t="str">
            <v>Medium</v>
          </cell>
          <cell r="E31066" t="str">
            <v>netscribes</v>
          </cell>
          <cell r="F31066" t="str">
            <v>Lishita Kotian</v>
          </cell>
          <cell r="G31066">
            <v>45915.642361111109</v>
          </cell>
          <cell r="H31066">
            <v>45923.890972222223</v>
          </cell>
        </row>
        <row r="31067">
          <cell r="A31067" t="str">
            <v>UCW-19101</v>
          </cell>
          <cell r="B31067" t="str">
            <v>Tatacliq Men Content template_12-09-25_Batch 2</v>
          </cell>
          <cell r="C31067" t="str">
            <v>CLOSED</v>
          </cell>
          <cell r="D31067" t="str">
            <v>Medium</v>
          </cell>
          <cell r="E31067" t="str">
            <v>netscribes</v>
          </cell>
          <cell r="F31067" t="str">
            <v>Lishita Kotian</v>
          </cell>
          <cell r="G31067">
            <v>45915.634722222225</v>
          </cell>
          <cell r="H31067">
            <v>45923.897916666669</v>
          </cell>
        </row>
        <row r="31068">
          <cell r="A31068" t="str">
            <v>UCW-19098</v>
          </cell>
          <cell r="B31068" t="str">
            <v>Soch_124205-SAS_403_Styles</v>
          </cell>
          <cell r="C31068" t="str">
            <v>CLOSED</v>
          </cell>
          <cell r="D31068" t="str">
            <v>Medium</v>
          </cell>
          <cell r="E31068" t="str">
            <v>netscribes</v>
          </cell>
          <cell r="F31068" t="str">
            <v>Juilee Jadhav</v>
          </cell>
          <cell r="G31068">
            <v>45915.625</v>
          </cell>
          <cell r="H31068">
            <v>45922.629166666666</v>
          </cell>
        </row>
        <row r="31069">
          <cell r="A31069" t="str">
            <v>UCW-19096</v>
          </cell>
          <cell r="B31069" t="str">
            <v>Women's Apparel 12-09-2025</v>
          </cell>
          <cell r="C31069" t="str">
            <v>CLOSED</v>
          </cell>
          <cell r="D31069" t="str">
            <v>Medium</v>
          </cell>
          <cell r="E31069" t="str">
            <v>netscribes</v>
          </cell>
          <cell r="F31069" t="str">
            <v>Lishita Kotian</v>
          </cell>
          <cell r="G31069">
            <v>45915.614583333336</v>
          </cell>
          <cell r="H31069">
            <v>46004.347222222219</v>
          </cell>
        </row>
        <row r="31070">
          <cell r="A31070" t="str">
            <v>UCW-19095</v>
          </cell>
          <cell r="B31070" t="str">
            <v>Women-198 New Styles for Listing</v>
          </cell>
          <cell r="C31070" t="str">
            <v>CLOSED</v>
          </cell>
          <cell r="D31070" t="str">
            <v>Medium</v>
          </cell>
          <cell r="E31070" t="str">
            <v>netscribes</v>
          </cell>
          <cell r="F31070" t="str">
            <v>Sushma Ram</v>
          </cell>
          <cell r="G31070">
            <v>45915.613194444442</v>
          </cell>
          <cell r="H31070">
            <v>45922.621527777781</v>
          </cell>
        </row>
        <row r="31071">
          <cell r="A31071" t="str">
            <v>UCW-19094</v>
          </cell>
          <cell r="B31071" t="str">
            <v xml:space="preserve">Men's Apparel 12-09-2025 </v>
          </cell>
          <cell r="C31071" t="str">
            <v>CLOSED</v>
          </cell>
          <cell r="D31071" t="str">
            <v>Medium</v>
          </cell>
          <cell r="E31071" t="str">
            <v>netscribes</v>
          </cell>
          <cell r="F31071" t="str">
            <v>Lishita Kotian</v>
          </cell>
          <cell r="G31071">
            <v>45915.604166666664</v>
          </cell>
          <cell r="H31071">
            <v>46004.348611111112</v>
          </cell>
        </row>
        <row r="31072">
          <cell r="A31072" t="str">
            <v>UCW-19092</v>
          </cell>
          <cell r="B31072" t="str">
            <v>DURFI Image Update_Priority_9th sept 2025</v>
          </cell>
          <cell r="C31072" t="str">
            <v>CLOSED</v>
          </cell>
          <cell r="D31072" t="str">
            <v>Medium</v>
          </cell>
          <cell r="E31072" t="str">
            <v>netscribes</v>
          </cell>
          <cell r="F31072" t="str">
            <v>Sushma Ram</v>
          </cell>
          <cell r="G31072">
            <v>45915.599305555559</v>
          </cell>
          <cell r="H31072">
            <v>46004.347222222219</v>
          </cell>
        </row>
        <row r="31073">
          <cell r="A31073" t="str">
            <v>UCW-19091</v>
          </cell>
          <cell r="B31073" t="str">
            <v>TH-Omni-Lot 77</v>
          </cell>
          <cell r="C31073" t="str">
            <v>CLOSED</v>
          </cell>
          <cell r="D31073" t="str">
            <v>Medium</v>
          </cell>
          <cell r="E31073" t="str">
            <v>Chirag Dubal</v>
          </cell>
          <cell r="F31073" t="str">
            <v>Asmi Kumar</v>
          </cell>
          <cell r="G31073">
            <v>45915.594444444447</v>
          </cell>
          <cell r="H31073">
            <v>45943.82708333333</v>
          </cell>
        </row>
        <row r="31074">
          <cell r="A31074" t="str">
            <v>UCW-19090</v>
          </cell>
          <cell r="B31074" t="str">
            <v>Festive Collection (trueBrowns)</v>
          </cell>
          <cell r="C31074" t="str">
            <v>CLOSED</v>
          </cell>
          <cell r="D31074" t="str">
            <v>Medium</v>
          </cell>
          <cell r="E31074" t="str">
            <v>netscribes</v>
          </cell>
          <cell r="F31074" t="str">
            <v>Juilee Jadhav</v>
          </cell>
          <cell r="G31074">
            <v>45915.59375</v>
          </cell>
          <cell r="H31074">
            <v>45929.606944444444</v>
          </cell>
        </row>
        <row r="31075">
          <cell r="A31075" t="str">
            <v>UCW-19089</v>
          </cell>
          <cell r="B31075" t="str">
            <v xml:space="preserve">Reebok Footwear Men 12-09-2025 </v>
          </cell>
          <cell r="C31075" t="str">
            <v>CLOSED</v>
          </cell>
          <cell r="D31075" t="str">
            <v>Medium</v>
          </cell>
          <cell r="E31075" t="str">
            <v>netscribes</v>
          </cell>
          <cell r="F31075" t="str">
            <v>Sushma Ram</v>
          </cell>
          <cell r="G31075">
            <v>45915.59375</v>
          </cell>
          <cell r="H31075">
            <v>45971.430555555555</v>
          </cell>
        </row>
        <row r="31076">
          <cell r="A31076" t="str">
            <v>UCW-19087</v>
          </cell>
          <cell r="B31076" t="str">
            <v>CK Omni-90 Lot</v>
          </cell>
          <cell r="C31076" t="str">
            <v>CLOSED</v>
          </cell>
          <cell r="D31076" t="str">
            <v>Medium</v>
          </cell>
          <cell r="E31076" t="str">
            <v>Chirag Dubal</v>
          </cell>
          <cell r="F31076" t="str">
            <v>Asmi Kumar</v>
          </cell>
          <cell r="G31076">
            <v>45915.588888888888</v>
          </cell>
          <cell r="H31076">
            <v>45943.831250000003</v>
          </cell>
        </row>
        <row r="31077">
          <cell r="A31077" t="str">
            <v>UCW-19086</v>
          </cell>
          <cell r="B31077" t="str">
            <v xml:space="preserve">Reebok Men's Apparel 12-09-2025 </v>
          </cell>
          <cell r="C31077" t="str">
            <v>CLOSED</v>
          </cell>
          <cell r="D31077" t="str">
            <v>Medium</v>
          </cell>
          <cell r="E31077" t="str">
            <v>netscribes</v>
          </cell>
          <cell r="F31077" t="str">
            <v>Sushma Ram</v>
          </cell>
          <cell r="G31077">
            <v>45915.588888888888</v>
          </cell>
          <cell r="H31077">
            <v>45934.745138888888</v>
          </cell>
        </row>
        <row r="31078">
          <cell r="A31078" t="str">
            <v>UCW-19085</v>
          </cell>
          <cell r="B31078" t="str">
            <v>Images to update.</v>
          </cell>
          <cell r="C31078" t="str">
            <v>CLOSED</v>
          </cell>
          <cell r="D31078" t="str">
            <v>Medium</v>
          </cell>
          <cell r="E31078" t="str">
            <v>netscribes</v>
          </cell>
          <cell r="F31078" t="str">
            <v>Sushma Ram</v>
          </cell>
          <cell r="G31078">
            <v>45915.580555555556</v>
          </cell>
          <cell r="H31078">
            <v>45929.701388888891</v>
          </cell>
        </row>
        <row r="31079">
          <cell r="A31079" t="str">
            <v>UCW-19083</v>
          </cell>
          <cell r="B31079" t="str">
            <v>ToniQ &amp; The Bro Code New catalog-TRBL(tatacliq)</v>
          </cell>
          <cell r="C31079" t="str">
            <v>CLOSED</v>
          </cell>
          <cell r="D31079" t="str">
            <v>Medium</v>
          </cell>
          <cell r="E31079" t="str">
            <v>netscribes</v>
          </cell>
          <cell r="F31079" t="str">
            <v>Mohd Tahir Shaikh</v>
          </cell>
          <cell r="G31079">
            <v>45915.573611111111</v>
          </cell>
          <cell r="H31079">
            <v>45922.755555555559</v>
          </cell>
        </row>
        <row r="31080">
          <cell r="A31080" t="str">
            <v>UCW-19082</v>
          </cell>
          <cell r="B31080" t="str">
            <v>Beauty - 129242 - E2E - Kindlife (14 Brands) - 145 SKUS - 12 Sep</v>
          </cell>
          <cell r="C31080" t="str">
            <v>CLOSED Due to Inactive/Insufficient Information</v>
          </cell>
          <cell r="D31080" t="str">
            <v>Highest</v>
          </cell>
          <cell r="E31080" t="str">
            <v>netscribes</v>
          </cell>
          <cell r="F31080" t="str">
            <v>Shraddha Dighe</v>
          </cell>
          <cell r="G31080">
            <v>45915.570833333331</v>
          </cell>
          <cell r="H31080">
            <v>45926.555555555555</v>
          </cell>
        </row>
        <row r="31081">
          <cell r="A31081" t="str">
            <v>UCW-19080</v>
          </cell>
          <cell r="B31081" t="str">
            <v>Beauty - 128634 - Image update - DeBell - 4 SKUS - 12 Sep</v>
          </cell>
          <cell r="C31081" t="str">
            <v>CLOSED</v>
          </cell>
          <cell r="D31081" t="str">
            <v>Medium</v>
          </cell>
          <cell r="E31081" t="str">
            <v>netscribes</v>
          </cell>
          <cell r="F31081" t="str">
            <v>netscribes</v>
          </cell>
          <cell r="G31081">
            <v>45915.557638888888</v>
          </cell>
          <cell r="H31081">
            <v>45988.535416666666</v>
          </cell>
        </row>
        <row r="31082">
          <cell r="A31082" t="str">
            <v>UCW-19079</v>
          </cell>
          <cell r="B31082" t="str">
            <v>Request To Replace Model Image</v>
          </cell>
          <cell r="C31082" t="str">
            <v>CLOSED</v>
          </cell>
          <cell r="D31082" t="str">
            <v>Medium</v>
          </cell>
          <cell r="E31082" t="str">
            <v>netscribes</v>
          </cell>
          <cell r="F31082" t="str">
            <v>Mohd Tahir Shaikh</v>
          </cell>
          <cell r="G31082">
            <v>45915.556250000001</v>
          </cell>
          <cell r="H31082">
            <v>46004.34652777778</v>
          </cell>
        </row>
        <row r="31083">
          <cell r="A31083" t="str">
            <v>UCW-19078</v>
          </cell>
          <cell r="B31083" t="str">
            <v>Primary Image Change Request</v>
          </cell>
          <cell r="C31083" t="str">
            <v>CLOSED</v>
          </cell>
          <cell r="D31083" t="str">
            <v>Medium</v>
          </cell>
          <cell r="E31083" t="str">
            <v>netscribes</v>
          </cell>
          <cell r="F31083" t="str">
            <v>Juilee Jadhav</v>
          </cell>
          <cell r="G31083">
            <v>45915.555555555555</v>
          </cell>
          <cell r="H31083">
            <v>45919.848611111112</v>
          </cell>
        </row>
        <row r="31084">
          <cell r="A31084" t="str">
            <v>UCW-19075</v>
          </cell>
          <cell r="B31084" t="str">
            <v>Nike &amp; New Balance</v>
          </cell>
          <cell r="C31084" t="str">
            <v>CLOSED</v>
          </cell>
          <cell r="D31084" t="str">
            <v>Medium</v>
          </cell>
          <cell r="E31084" t="str">
            <v>netscribes</v>
          </cell>
          <cell r="F31084" t="str">
            <v>Mohd Tahir Shaikh</v>
          </cell>
          <cell r="G31084">
            <v>45915.55</v>
          </cell>
          <cell r="H31084">
            <v>46004.314583333333</v>
          </cell>
        </row>
        <row r="31085">
          <cell r="A31085" t="str">
            <v>UCW-19073</v>
          </cell>
          <cell r="B31085" t="str">
            <v>Tata Cliq TH, UCB, and AP 22 SKUs 12-09-2025</v>
          </cell>
          <cell r="C31085" t="str">
            <v>CLOSED</v>
          </cell>
          <cell r="D31085" t="str">
            <v>Medium</v>
          </cell>
          <cell r="E31085" t="str">
            <v>netscribes</v>
          </cell>
          <cell r="F31085" t="str">
            <v>Lishita Kotian</v>
          </cell>
          <cell r="G31085">
            <v>45915.540972222225</v>
          </cell>
          <cell r="H31085">
            <v>45920.490972222222</v>
          </cell>
        </row>
        <row r="31086">
          <cell r="A31086" t="str">
            <v>UCW-19072</v>
          </cell>
          <cell r="B31086" t="str">
            <v>Beauty - 125928 - E2E - Maybelline New York - 2 SKUS - 14 Sep</v>
          </cell>
          <cell r="C31086" t="str">
            <v>CLOSED</v>
          </cell>
          <cell r="D31086" t="str">
            <v>Highest</v>
          </cell>
          <cell r="E31086" t="str">
            <v>netscribes</v>
          </cell>
          <cell r="F31086" t="str">
            <v>Shraddha Dighe</v>
          </cell>
          <cell r="G31086">
            <v>45915.534722222219</v>
          </cell>
          <cell r="H31086">
            <v>45917.597916666666</v>
          </cell>
        </row>
        <row r="31087">
          <cell r="A31087" t="str">
            <v>UCW-19069</v>
          </cell>
          <cell r="B31087" t="str">
            <v>Tatacliq Colour and Images update_11-09-25</v>
          </cell>
          <cell r="C31087" t="str">
            <v>CLOSED</v>
          </cell>
          <cell r="D31087" t="str">
            <v>Medium</v>
          </cell>
          <cell r="E31087" t="str">
            <v>netscribes</v>
          </cell>
          <cell r="F31087" t="str">
            <v>Juilee Jadhav</v>
          </cell>
          <cell r="G31087">
            <v>45915.53125</v>
          </cell>
          <cell r="H31087">
            <v>46004.311805555553</v>
          </cell>
        </row>
        <row r="31088">
          <cell r="A31088" t="str">
            <v>UCW-19059</v>
          </cell>
          <cell r="B31088" t="str">
            <v>Tata Cliq 10 article new catalogue dated on 11-09-2025(Style Waves)</v>
          </cell>
          <cell r="C31088" t="str">
            <v>CLOSED</v>
          </cell>
          <cell r="D31088" t="str">
            <v>Medium</v>
          </cell>
          <cell r="E31088" t="str">
            <v>netscribes</v>
          </cell>
          <cell r="F31088" t="str">
            <v>Lishita Kotian</v>
          </cell>
          <cell r="G31088">
            <v>45915.48541666667</v>
          </cell>
          <cell r="H31088">
            <v>45922.745833333334</v>
          </cell>
        </row>
        <row r="31089">
          <cell r="A31089" t="str">
            <v>UCW-19055</v>
          </cell>
          <cell r="B31089" t="str">
            <v>Tata CLIQ(Fashion+Luxury) |adidas DTC| Apparel Attributes for Listing_11-09-25</v>
          </cell>
          <cell r="C31089" t="str">
            <v>CLOSED</v>
          </cell>
          <cell r="D31089" t="str">
            <v>Medium</v>
          </cell>
          <cell r="E31089" t="str">
            <v>netscribes</v>
          </cell>
          <cell r="F31089" t="str">
            <v>Lishita Kotian</v>
          </cell>
          <cell r="G31089">
            <v>45915.451388888891</v>
          </cell>
          <cell r="H31089">
            <v>46003.931250000001</v>
          </cell>
        </row>
        <row r="31090">
          <cell r="A31090" t="str">
            <v>UCW-19049</v>
          </cell>
          <cell r="B31090" t="str">
            <v>CLONE - Miarcus -11 Styles-AW 24-9 Jan</v>
          </cell>
          <cell r="C31090" t="str">
            <v>CLOSED</v>
          </cell>
          <cell r="D31090" t="str">
            <v>Medium</v>
          </cell>
          <cell r="E31090" t="str">
            <v>netscribes</v>
          </cell>
          <cell r="F31090" t="str">
            <v>Mohd Tahir Shaikh</v>
          </cell>
          <cell r="G31090">
            <v>45914.953472222223</v>
          </cell>
          <cell r="H31090">
            <v>45923.579861111109</v>
          </cell>
        </row>
        <row r="31091">
          <cell r="A31091" t="str">
            <v>UCW-19040</v>
          </cell>
          <cell r="B31091" t="str">
            <v>New Catalog LOT</v>
          </cell>
          <cell r="C31091" t="str">
            <v>CLOSED</v>
          </cell>
          <cell r="D31091" t="str">
            <v>Medium</v>
          </cell>
          <cell r="E31091" t="str">
            <v>netscribes</v>
          </cell>
          <cell r="F31091" t="str">
            <v>Mohd Tahir Shaikh</v>
          </cell>
          <cell r="G31091">
            <v>45913.792361111111</v>
          </cell>
          <cell r="H31091">
            <v>45920.541666666664</v>
          </cell>
        </row>
        <row r="31092">
          <cell r="A31092" t="str">
            <v>UCW-19039</v>
          </cell>
          <cell r="B31092" t="str">
            <v>TQ Video uploading_CL5 &amp; CL6</v>
          </cell>
          <cell r="C31092" t="str">
            <v>CLOSED</v>
          </cell>
          <cell r="D31092" t="str">
            <v>Medium</v>
          </cell>
          <cell r="E31092" t="str">
            <v>netscribes</v>
          </cell>
          <cell r="F31092" t="str">
            <v>Mohd Tahir Shaikh</v>
          </cell>
          <cell r="G31092">
            <v>45913.785416666666</v>
          </cell>
          <cell r="H31092">
            <v>46003.863194444442</v>
          </cell>
        </row>
        <row r="31093">
          <cell r="A31093" t="str">
            <v>UCW-19038</v>
          </cell>
          <cell r="B31093" t="str">
            <v>FW: Cataloguing &amp; Size Chart Mismatch Issue (Review Moderation) - Domyos by Decathlon</v>
          </cell>
          <cell r="C31093" t="str">
            <v>CLOSED</v>
          </cell>
          <cell r="D31093" t="str">
            <v>Medium</v>
          </cell>
          <cell r="E31093" t="str">
            <v>netscribes</v>
          </cell>
          <cell r="F31093" t="str">
            <v>Mohd Tahir Shaikh</v>
          </cell>
          <cell r="G31093">
            <v>45913.782638888886</v>
          </cell>
          <cell r="H31093">
            <v>46003.863194444442</v>
          </cell>
        </row>
        <row r="31094">
          <cell r="A31094" t="str">
            <v>UCW-19022</v>
          </cell>
          <cell r="B31094" t="str">
            <v>Request to Update Images for Existing Product Listings</v>
          </cell>
          <cell r="C31094" t="str">
            <v>CLOSED</v>
          </cell>
          <cell r="D31094" t="str">
            <v>Medium</v>
          </cell>
          <cell r="E31094" t="str">
            <v>netscribes</v>
          </cell>
          <cell r="F31094" t="str">
            <v>Mohd Tahir Shaikh</v>
          </cell>
          <cell r="G31094">
            <v>45912.761111111111</v>
          </cell>
          <cell r="H31094">
            <v>46003.862500000003</v>
          </cell>
        </row>
        <row r="31095">
          <cell r="A31095" t="str">
            <v>UCW-19021</v>
          </cell>
          <cell r="B31095" t="str">
            <v>Tata Cliq New lot - 386 Options to be listed</v>
          </cell>
          <cell r="C31095" t="str">
            <v>CLOSED</v>
          </cell>
          <cell r="D31095" t="str">
            <v>Medium</v>
          </cell>
          <cell r="E31095" t="str">
            <v>netscribes</v>
          </cell>
          <cell r="F31095" t="str">
            <v>Juilee Jadhav</v>
          </cell>
          <cell r="G31095">
            <v>45912.755555555559</v>
          </cell>
          <cell r="H31095">
            <v>46003.862500000003</v>
          </cell>
        </row>
        <row r="31096">
          <cell r="A31096" t="str">
            <v>UCW-19020</v>
          </cell>
          <cell r="B31096" t="str">
            <v>Benetton new kids T-shirt apparel catalog details 8-9-2025</v>
          </cell>
          <cell r="C31096" t="str">
            <v>CLOSED</v>
          </cell>
          <cell r="D31096" t="str">
            <v>Medium</v>
          </cell>
          <cell r="E31096" t="str">
            <v>netscribes</v>
          </cell>
          <cell r="F31096" t="str">
            <v>Juilee Jadhav</v>
          </cell>
          <cell r="G31096">
            <v>45912.734722222223</v>
          </cell>
          <cell r="H31096">
            <v>45918.545138888891</v>
          </cell>
        </row>
        <row r="31097">
          <cell r="A31097" t="str">
            <v>UCW-19019</v>
          </cell>
          <cell r="B31097" t="str">
            <v>Tatacliq Men's Apparels Templates | 10th Sep'2025</v>
          </cell>
          <cell r="C31097" t="str">
            <v>CLOSED</v>
          </cell>
          <cell r="D31097" t="str">
            <v>Medium</v>
          </cell>
          <cell r="E31097" t="str">
            <v>netscribes</v>
          </cell>
          <cell r="F31097" t="str">
            <v>Juilee Jadhav</v>
          </cell>
          <cell r="G31097">
            <v>45912.726388888892</v>
          </cell>
          <cell r="H31097">
            <v>45922.635416666664</v>
          </cell>
        </row>
        <row r="31098">
          <cell r="A31098" t="str">
            <v>UCW-19016</v>
          </cell>
          <cell r="B31098" t="str">
            <v>CLONE - AW25_Apparel_LOT_02 (424 EAN's)</v>
          </cell>
          <cell r="C31098" t="str">
            <v>CLOSED</v>
          </cell>
          <cell r="D31098" t="str">
            <v>Medium</v>
          </cell>
          <cell r="E31098" t="str">
            <v>netscribes</v>
          </cell>
          <cell r="F31098" t="str">
            <v>Lishita Kotian</v>
          </cell>
          <cell r="G31098">
            <v>45912.669444444444</v>
          </cell>
          <cell r="H31098">
            <v>45921.474999999999</v>
          </cell>
        </row>
        <row r="31099">
          <cell r="A31099" t="str">
            <v>UCW-19015</v>
          </cell>
          <cell r="B31099" t="str">
            <v>Beauty - 128634 - Image update - DeBell - 4 SKUS - 12 Sep</v>
          </cell>
          <cell r="C31099" t="str">
            <v>CLOSED</v>
          </cell>
          <cell r="D31099" t="str">
            <v>Highest</v>
          </cell>
          <cell r="E31099" t="str">
            <v>netscribes</v>
          </cell>
          <cell r="F31099" t="str">
            <v>Shraddha Dighe</v>
          </cell>
          <cell r="G31099">
            <v>45912.661111111112</v>
          </cell>
          <cell r="H31099">
            <v>46003.861805555556</v>
          </cell>
        </row>
        <row r="31100">
          <cell r="A31100" t="str">
            <v>UCW-19013</v>
          </cell>
          <cell r="B31100" t="str">
            <v>Beauty - 125928 - GWP listing - Creed - 1 SKU - 12 Sep</v>
          </cell>
          <cell r="C31100" t="str">
            <v>CLOSED</v>
          </cell>
          <cell r="D31100" t="str">
            <v>Highest</v>
          </cell>
          <cell r="E31100" t="str">
            <v>netscribes</v>
          </cell>
          <cell r="F31100" t="str">
            <v>Shraddha Dighe</v>
          </cell>
          <cell r="G31100">
            <v>45912.634722222225</v>
          </cell>
          <cell r="H31100">
            <v>45916.520138888889</v>
          </cell>
        </row>
        <row r="31101">
          <cell r="A31101" t="str">
            <v>UCW-19012</v>
          </cell>
          <cell r="B31101" t="str">
            <v>Beauty - 125928  - E2E - Creed - 7 SKUS - 12 Sep</v>
          </cell>
          <cell r="C31101" t="str">
            <v>CLOSED</v>
          </cell>
          <cell r="D31101" t="str">
            <v>Highest</v>
          </cell>
          <cell r="E31101" t="str">
            <v>netscribes</v>
          </cell>
          <cell r="F31101" t="str">
            <v>Shraddha Dighe</v>
          </cell>
          <cell r="G31101">
            <v>45912.633333333331</v>
          </cell>
          <cell r="H31101">
            <v>45923.48541666667</v>
          </cell>
        </row>
        <row r="31102">
          <cell r="A31102" t="str">
            <v>UCW-19005</v>
          </cell>
          <cell r="B31102" t="str">
            <v>CLONE - Beauty - Assortment for Tata Cliq Listing - 25 AUG</v>
          </cell>
          <cell r="C31102" t="str">
            <v>CLOSED</v>
          </cell>
          <cell r="D31102" t="str">
            <v>Medium</v>
          </cell>
          <cell r="E31102" t="str">
            <v>netscribes</v>
          </cell>
          <cell r="F31102" t="str">
            <v>Simi Raichel Zachariah</v>
          </cell>
          <cell r="G31102">
            <v>45912.589583333334</v>
          </cell>
          <cell r="H31102">
            <v>45916.421527777777</v>
          </cell>
        </row>
        <row r="31103">
          <cell r="A31103" t="str">
            <v>UCW-19002</v>
          </cell>
          <cell r="B31103" t="str">
            <v>Beauty - 129426 - E2E - BEAUTIFUL INDIA - 9 SKUS - 12 Sep</v>
          </cell>
          <cell r="C31103" t="str">
            <v>CLOSED Due to Inactive/Insufficient Information</v>
          </cell>
          <cell r="D31103" t="str">
            <v>Medium</v>
          </cell>
          <cell r="E31103" t="str">
            <v>netscribes</v>
          </cell>
          <cell r="F31103" t="str">
            <v>Shraddha Dighe</v>
          </cell>
          <cell r="G31103">
            <v>45912.525694444441</v>
          </cell>
          <cell r="H31103">
            <v>45964.661805555559</v>
          </cell>
        </row>
        <row r="31104">
          <cell r="A31104" t="str">
            <v>UCW-19001</v>
          </cell>
          <cell r="B31104" t="str">
            <v xml:space="preserve">Tatacliq Lifestyle Catalog Template-Lot -125_9.09.2025 </v>
          </cell>
          <cell r="C31104" t="str">
            <v>CLOSED</v>
          </cell>
          <cell r="D31104" t="str">
            <v>Medium</v>
          </cell>
          <cell r="E31104" t="str">
            <v>netscribes</v>
          </cell>
          <cell r="F31104" t="str">
            <v>Sushma Ram</v>
          </cell>
          <cell r="G31104">
            <v>45912.522222222222</v>
          </cell>
          <cell r="H31104">
            <v>45926.70416666667</v>
          </cell>
        </row>
        <row r="31105">
          <cell r="A31105" t="str">
            <v>UCW-18999</v>
          </cell>
          <cell r="B31105" t="str">
            <v>Styli Women Footwear | Lot-38 - 5 skus</v>
          </cell>
          <cell r="C31105" t="str">
            <v>CLOSED Due to Inactive/Insufficient Information</v>
          </cell>
          <cell r="D31105" t="str">
            <v>Medium</v>
          </cell>
          <cell r="E31105" t="str">
            <v>netscribes</v>
          </cell>
          <cell r="F31105" t="str">
            <v>Lishita Kotian</v>
          </cell>
          <cell r="G31105">
            <v>45912.517361111109</v>
          </cell>
          <cell r="H31105">
            <v>45922.549305555556</v>
          </cell>
        </row>
        <row r="31106">
          <cell r="A31106" t="str">
            <v>UCW-18998</v>
          </cell>
          <cell r="B31106" t="str">
            <v>Beauty - Image resize ticket - 12 Sep</v>
          </cell>
          <cell r="C31106" t="str">
            <v>CLOSED</v>
          </cell>
          <cell r="D31106" t="str">
            <v>Highest</v>
          </cell>
          <cell r="E31106" t="str">
            <v>netscribes</v>
          </cell>
          <cell r="F31106" t="str">
            <v>Shraddha Dighe</v>
          </cell>
          <cell r="G31106">
            <v>45912.515972222223</v>
          </cell>
          <cell r="H31106">
            <v>46003.861805555556</v>
          </cell>
        </row>
        <row r="31107">
          <cell r="A31107" t="str">
            <v>UCW-18996</v>
          </cell>
          <cell r="B31107" t="str">
            <v>Decathlon &lt;&gt; Tata Cliq AW'25 Cataloging - Phase 1</v>
          </cell>
          <cell r="C31107" t="str">
            <v>CLOSED</v>
          </cell>
          <cell r="D31107" t="str">
            <v>Medium</v>
          </cell>
          <cell r="E31107" t="str">
            <v>netscribes</v>
          </cell>
          <cell r="F31107" t="str">
            <v>Lishita Kotian</v>
          </cell>
          <cell r="G31107">
            <v>45912.508333333331</v>
          </cell>
          <cell r="H31107">
            <v>45937.003472222219</v>
          </cell>
        </row>
        <row r="31108">
          <cell r="A31108" t="str">
            <v>UCW-18994</v>
          </cell>
          <cell r="B31108" t="str">
            <v>TataCliQ | Fashion &amp; Luxury | Product Box Image | 10 Sep 2025</v>
          </cell>
          <cell r="C31108" t="str">
            <v>CLOSED</v>
          </cell>
          <cell r="D31108" t="str">
            <v>Medium</v>
          </cell>
          <cell r="E31108" t="str">
            <v>netscribes</v>
          </cell>
          <cell r="F31108" t="str">
            <v>Sushma Ram</v>
          </cell>
          <cell r="G31108">
            <v>45912.49722222222</v>
          </cell>
          <cell r="H31108">
            <v>46003.861111111109</v>
          </cell>
        </row>
        <row r="31109">
          <cell r="A31109" t="str">
            <v>UCW-18993</v>
          </cell>
          <cell r="B31109" t="str">
            <v>Tatacliq Footwear Content template_USPA_09-09-25</v>
          </cell>
          <cell r="C31109" t="str">
            <v>CLOSED</v>
          </cell>
          <cell r="D31109" t="str">
            <v>Medium</v>
          </cell>
          <cell r="E31109" t="str">
            <v>netscribes</v>
          </cell>
          <cell r="F31109" t="str">
            <v>Juilee Jadhav</v>
          </cell>
          <cell r="G31109">
            <v>45912.495833333334</v>
          </cell>
          <cell r="H31109">
            <v>45917.660416666666</v>
          </cell>
        </row>
        <row r="31110">
          <cell r="A31110" t="str">
            <v>UCW-18990</v>
          </cell>
          <cell r="B31110" t="str">
            <v>Beauty - 126109 - E2E - Brillare - 2 SKUS - 12 Sep</v>
          </cell>
          <cell r="C31110" t="str">
            <v>CLOSED</v>
          </cell>
          <cell r="D31110" t="str">
            <v>High</v>
          </cell>
          <cell r="E31110" t="str">
            <v>netscribes</v>
          </cell>
          <cell r="F31110" t="str">
            <v>Shraddha Dighe</v>
          </cell>
          <cell r="G31110">
            <v>45912.484722222223</v>
          </cell>
          <cell r="H31110">
            <v>45916.428472222222</v>
          </cell>
        </row>
        <row r="31111">
          <cell r="A31111" t="str">
            <v>UCW-18983</v>
          </cell>
          <cell r="B31111" t="str">
            <v>Daali Image Sequencing (26th June)</v>
          </cell>
          <cell r="C31111" t="str">
            <v>CLOSED</v>
          </cell>
          <cell r="D31111" t="str">
            <v>Medium</v>
          </cell>
          <cell r="E31111" t="str">
            <v>netscribes</v>
          </cell>
          <cell r="F31111" t="str">
            <v>netscribes</v>
          </cell>
          <cell r="G31111">
            <v>45912.473611111112</v>
          </cell>
          <cell r="H31111">
            <v>46003.927083333336</v>
          </cell>
        </row>
        <row r="31112">
          <cell r="A31112" t="str">
            <v>UCW-18980</v>
          </cell>
          <cell r="B31112" t="str">
            <v>Beauty - 125928 - Title and Image update - O3+ - 12 SKUS - 12 Sep</v>
          </cell>
          <cell r="C31112" t="str">
            <v>CLOSED</v>
          </cell>
          <cell r="D31112" t="str">
            <v>Medium</v>
          </cell>
          <cell r="E31112" t="str">
            <v>netscribes</v>
          </cell>
          <cell r="F31112" t="str">
            <v>Shraddha Dighe</v>
          </cell>
          <cell r="G31112">
            <v>45912.47152777778</v>
          </cell>
          <cell r="H31112">
            <v>46003.86041666667</v>
          </cell>
        </row>
        <row r="31113">
          <cell r="A31113" t="str">
            <v>UCW-18979</v>
          </cell>
          <cell r="B31113" t="str">
            <v>TH/CK-MP-Lot 68</v>
          </cell>
          <cell r="C31113" t="str">
            <v>CLOSED</v>
          </cell>
          <cell r="D31113" t="str">
            <v>Medium</v>
          </cell>
          <cell r="E31113" t="str">
            <v>Chirag Dubal</v>
          </cell>
          <cell r="F31113" t="str">
            <v>Asmi Kumar</v>
          </cell>
          <cell r="G31113">
            <v>45912.467361111114</v>
          </cell>
          <cell r="H31113">
            <v>45943.831944444442</v>
          </cell>
        </row>
        <row r="31114">
          <cell r="A31114" t="str">
            <v>UCW-18978</v>
          </cell>
          <cell r="B31114" t="str">
            <v>Beauty - 126109 - Image update - Brillare - 81 SKUS - 12 Sep</v>
          </cell>
          <cell r="C31114" t="str">
            <v>CLOSED</v>
          </cell>
          <cell r="D31114" t="str">
            <v>Highest</v>
          </cell>
          <cell r="E31114" t="str">
            <v>netscribes</v>
          </cell>
          <cell r="F31114" t="str">
            <v>Shraddha Dighe</v>
          </cell>
          <cell r="G31114">
            <v>45912.463888888888</v>
          </cell>
          <cell r="H31114">
            <v>46003.86041666667</v>
          </cell>
        </row>
        <row r="31115">
          <cell r="A31115" t="str">
            <v>UCW-18973</v>
          </cell>
          <cell r="B31115" t="str">
            <v>Beauty - 125928 - Image update - Maybelline New York - 8 SKUS - 12 Sep</v>
          </cell>
          <cell r="C31115" t="str">
            <v>CLOSED</v>
          </cell>
          <cell r="D31115" t="str">
            <v>Highest</v>
          </cell>
          <cell r="E31115" t="str">
            <v>netscribes</v>
          </cell>
          <cell r="F31115" t="str">
            <v>Shraddha Dighe</v>
          </cell>
          <cell r="G31115">
            <v>45912.447222222225</v>
          </cell>
          <cell r="H31115">
            <v>46003.86041666667</v>
          </cell>
        </row>
        <row r="31116">
          <cell r="A31116" t="str">
            <v>UCW-18964</v>
          </cell>
          <cell r="B31116" t="str">
            <v>AKN Seller Code</v>
          </cell>
          <cell r="C31116" t="str">
            <v>CLOSED Due to Inactive/Insufficient Information</v>
          </cell>
          <cell r="D31116" t="str">
            <v>Medium</v>
          </cell>
          <cell r="E31116" t="str">
            <v>netscribes</v>
          </cell>
          <cell r="F31116" t="str">
            <v>Mohd Tahir Shaikh</v>
          </cell>
          <cell r="G31116">
            <v>45912.015277777777</v>
          </cell>
          <cell r="H31116">
            <v>45971.474305555559</v>
          </cell>
        </row>
        <row r="31117">
          <cell r="A31117" t="str">
            <v>UCW-18948</v>
          </cell>
          <cell r="B31117" t="str">
            <v>Beauty - 125928 - E2E - LoveChild Masaba - 16 SKUS - 11 Sep</v>
          </cell>
          <cell r="C31117" t="str">
            <v>CLOSED</v>
          </cell>
          <cell r="D31117" t="str">
            <v>Medium</v>
          </cell>
          <cell r="E31117" t="str">
            <v>netscribes</v>
          </cell>
          <cell r="F31117" t="str">
            <v>Shraddha Dighe</v>
          </cell>
          <cell r="G31117">
            <v>45911.78402777778</v>
          </cell>
          <cell r="H31117">
            <v>45916.909722222219</v>
          </cell>
        </row>
        <row r="31118">
          <cell r="A31118" t="str">
            <v>UCW-18947</v>
          </cell>
          <cell r="B31118" t="str">
            <v>Beauty - 128628 - E2E - Foxtale - 7 SKUS - 11 Sep</v>
          </cell>
          <cell r="C31118" t="str">
            <v>CLOSED</v>
          </cell>
          <cell r="D31118" t="str">
            <v>Medium</v>
          </cell>
          <cell r="E31118" t="str">
            <v>netscribes</v>
          </cell>
          <cell r="F31118" t="str">
            <v>Shraddha Dighe</v>
          </cell>
          <cell r="G31118">
            <v>45911.78125</v>
          </cell>
          <cell r="H31118">
            <v>45924.45</v>
          </cell>
        </row>
        <row r="31119">
          <cell r="A31119" t="str">
            <v>UCW-18944</v>
          </cell>
          <cell r="B31119" t="str">
            <v>Tatacliq Women Western Wear Template | 10th Sep'2025</v>
          </cell>
          <cell r="C31119" t="str">
            <v>CLOSED</v>
          </cell>
          <cell r="D31119" t="str">
            <v>Medium</v>
          </cell>
          <cell r="E31119" t="str">
            <v>netscribes</v>
          </cell>
          <cell r="F31119" t="str">
            <v>Lishita Kotian</v>
          </cell>
          <cell r="G31119">
            <v>45911.775694444441</v>
          </cell>
          <cell r="H31119">
            <v>45921.738194444442</v>
          </cell>
        </row>
        <row r="31120">
          <cell r="A31120" t="str">
            <v>UCW-18941</v>
          </cell>
          <cell r="B31120" t="str">
            <v>Tatacliq Women Ethnic Wear Template | 10th Sep'2025</v>
          </cell>
          <cell r="C31120" t="str">
            <v>CLOSED</v>
          </cell>
          <cell r="D31120" t="str">
            <v>Medium</v>
          </cell>
          <cell r="E31120" t="str">
            <v>netscribes</v>
          </cell>
          <cell r="F31120" t="str">
            <v>Lishita Kotian</v>
          </cell>
          <cell r="G31120">
            <v>45911.767361111109</v>
          </cell>
          <cell r="H31120">
            <v>45920.547222222223</v>
          </cell>
        </row>
        <row r="31121">
          <cell r="A31121" t="str">
            <v>UCW-18939</v>
          </cell>
          <cell r="B31121" t="str">
            <v>Tatacliq Kids Apparels Template | 10th Sep'2025</v>
          </cell>
          <cell r="C31121" t="str">
            <v>CLOSED</v>
          </cell>
          <cell r="D31121" t="str">
            <v>Medium</v>
          </cell>
          <cell r="E31121" t="str">
            <v>netscribes</v>
          </cell>
          <cell r="F31121" t="str">
            <v>Lishita Kotian</v>
          </cell>
          <cell r="G31121">
            <v>45911.76458333333</v>
          </cell>
          <cell r="H31121">
            <v>45917.493055555555</v>
          </cell>
        </row>
        <row r="31122">
          <cell r="A31122" t="str">
            <v>UCW-18937</v>
          </cell>
          <cell r="B31122" t="str">
            <v>Tatacliq Specimen Template | 10th Sep'25</v>
          </cell>
          <cell r="C31122" t="str">
            <v>CLOSED</v>
          </cell>
          <cell r="D31122" t="str">
            <v>Medium</v>
          </cell>
          <cell r="E31122" t="str">
            <v>netscribes</v>
          </cell>
          <cell r="F31122" t="str">
            <v>Lishita Kotian</v>
          </cell>
          <cell r="G31122">
            <v>45911.761805555558</v>
          </cell>
          <cell r="H31122">
            <v>45913.744444444441</v>
          </cell>
        </row>
        <row r="31123">
          <cell r="A31123" t="str">
            <v>UCW-18930</v>
          </cell>
          <cell r="B31123" t="str">
            <v>Crocs Listing Phase 2</v>
          </cell>
          <cell r="C31123" t="str">
            <v>CLOSED</v>
          </cell>
          <cell r="D31123" t="str">
            <v>Medium</v>
          </cell>
          <cell r="E31123" t="str">
            <v>netscribes</v>
          </cell>
          <cell r="F31123" t="str">
            <v>netscribes</v>
          </cell>
          <cell r="G31123">
            <v>45911.729166666664</v>
          </cell>
          <cell r="H31123">
            <v>46003.920138888891</v>
          </cell>
        </row>
        <row r="31124">
          <cell r="A31124" t="str">
            <v>UCW-18927</v>
          </cell>
          <cell r="B31124" t="str">
            <v>Kids Footwear New Styles For Tatacliq (SS-25) - (Styles-42) 16.05.2025</v>
          </cell>
          <cell r="C31124" t="str">
            <v>CLOSED</v>
          </cell>
          <cell r="D31124" t="str">
            <v>Medium</v>
          </cell>
          <cell r="E31124" t="str">
            <v>netscribes</v>
          </cell>
          <cell r="F31124" t="str">
            <v>netscribes</v>
          </cell>
          <cell r="G31124">
            <v>45911.722916666666</v>
          </cell>
          <cell r="H31124">
            <v>45996.441666666666</v>
          </cell>
        </row>
        <row r="31125">
          <cell r="A31125" t="str">
            <v>UCW-18926</v>
          </cell>
          <cell r="B31125" t="str">
            <v>Styles Migration to Tata Cliq Westbury Account - 21-08-2025</v>
          </cell>
          <cell r="C31125" t="str">
            <v>CLOSED Due to Inactive/Insufficient Information</v>
          </cell>
          <cell r="D31125" t="str">
            <v>Medium</v>
          </cell>
          <cell r="E31125" t="str">
            <v>netscribes</v>
          </cell>
          <cell r="F31125" t="str">
            <v>netscribes</v>
          </cell>
          <cell r="G31125">
            <v>45911.716666666667</v>
          </cell>
          <cell r="H31125">
            <v>46010.731249999997</v>
          </cell>
        </row>
        <row r="31126">
          <cell r="A31126" t="str">
            <v>UCW-18925</v>
          </cell>
          <cell r="B31126" t="str">
            <v>OSM Migration</v>
          </cell>
          <cell r="C31126" t="str">
            <v>CLOSED Due to Inactive/Insufficient Information</v>
          </cell>
          <cell r="D31126" t="str">
            <v>Medium</v>
          </cell>
          <cell r="E31126" t="str">
            <v>netscribes</v>
          </cell>
          <cell r="F31126" t="str">
            <v>netscribes</v>
          </cell>
          <cell r="G31126">
            <v>45911.713194444441</v>
          </cell>
          <cell r="H31126">
            <v>45943.845138888886</v>
          </cell>
        </row>
        <row r="31127">
          <cell r="A31127" t="str">
            <v>UCW-18924</v>
          </cell>
          <cell r="B31127" t="str">
            <v>Skechers Marketing and Listing Support</v>
          </cell>
          <cell r="C31127" t="str">
            <v>CLOSED Due to Inactive/Insufficient Information</v>
          </cell>
          <cell r="D31127" t="str">
            <v>Medium</v>
          </cell>
          <cell r="E31127" t="str">
            <v>netscribes</v>
          </cell>
          <cell r="F31127" t="str">
            <v>netscribes</v>
          </cell>
          <cell r="G31127">
            <v>45911.708333333336</v>
          </cell>
          <cell r="H31127">
            <v>45964.582638888889</v>
          </cell>
        </row>
        <row r="31128">
          <cell r="A31128" t="str">
            <v>UCW-18921</v>
          </cell>
          <cell r="B31128" t="str">
            <v>CK | 42 Lot</v>
          </cell>
          <cell r="C31128" t="str">
            <v>CLOSED</v>
          </cell>
          <cell r="D31128" t="str">
            <v>Medium</v>
          </cell>
          <cell r="E31128" t="str">
            <v>netscribes</v>
          </cell>
          <cell r="F31128" t="str">
            <v>netscribes</v>
          </cell>
          <cell r="G31128">
            <v>45911.68472222222</v>
          </cell>
          <cell r="H31128">
            <v>45965.908333333333</v>
          </cell>
        </row>
        <row r="31129">
          <cell r="A31129" t="str">
            <v>UCW-18918</v>
          </cell>
          <cell r="B31129" t="str">
            <v>Beauty - 127939 - E2E - L'Occitane - 6 SKUS - 11 Sep</v>
          </cell>
          <cell r="C31129" t="str">
            <v>CLOSED</v>
          </cell>
          <cell r="D31129" t="str">
            <v>Highest</v>
          </cell>
          <cell r="E31129" t="str">
            <v>netscribes</v>
          </cell>
          <cell r="F31129" t="str">
            <v>Shraddha Dighe</v>
          </cell>
          <cell r="G31129">
            <v>45911.666666666664</v>
          </cell>
          <cell r="H31129">
            <v>45921.531944444447</v>
          </cell>
        </row>
        <row r="31130">
          <cell r="A31130" t="str">
            <v>UCW-18913</v>
          </cell>
          <cell r="B31130" t="str">
            <v>THCK-34-Styles</v>
          </cell>
          <cell r="C31130" t="str">
            <v>CLOSED</v>
          </cell>
          <cell r="D31130" t="str">
            <v>Medium</v>
          </cell>
          <cell r="E31130" t="str">
            <v>Chirag Dubal</v>
          </cell>
          <cell r="F31130" t="str">
            <v>Asmi Kumar</v>
          </cell>
          <cell r="G31130">
            <v>45911.649305555555</v>
          </cell>
          <cell r="H31130">
            <v>45943.835416666669</v>
          </cell>
        </row>
        <row r="31131">
          <cell r="A31131" t="str">
            <v>UCW-18912</v>
          </cell>
          <cell r="B31131" t="str">
            <v>CK_Tatacliq_Migration-4-Styles</v>
          </cell>
          <cell r="C31131" t="str">
            <v>CLOSED</v>
          </cell>
          <cell r="D31131" t="str">
            <v>Medium</v>
          </cell>
          <cell r="E31131" t="str">
            <v>Chirag Dubal</v>
          </cell>
          <cell r="F31131" t="str">
            <v>Asmi Kumar</v>
          </cell>
          <cell r="G31131">
            <v>45911.643055555556</v>
          </cell>
          <cell r="H31131">
            <v>45943.836805555555</v>
          </cell>
        </row>
        <row r="31132">
          <cell r="A31132" t="str">
            <v>UCW-18910</v>
          </cell>
          <cell r="B31132" t="str">
            <v>TH | Lux &amp; Mall | Migration | Accessories</v>
          </cell>
          <cell r="C31132" t="str">
            <v>CLOSED</v>
          </cell>
          <cell r="D31132" t="str">
            <v>Medium</v>
          </cell>
          <cell r="E31132" t="str">
            <v>Chirag Dubal</v>
          </cell>
          <cell r="F31132" t="str">
            <v>Asmi Kumar</v>
          </cell>
          <cell r="G31132">
            <v>45911.631944444445</v>
          </cell>
          <cell r="H31132">
            <v>45943.836111111108</v>
          </cell>
        </row>
        <row r="31133">
          <cell r="A31133" t="str">
            <v>UCW-18909</v>
          </cell>
          <cell r="B31133" t="str">
            <v xml:space="preserve">TH | Lux &amp; Mall | Migration </v>
          </cell>
          <cell r="C31133" t="str">
            <v>CLOSED</v>
          </cell>
          <cell r="D31133" t="str">
            <v>Medium</v>
          </cell>
          <cell r="E31133" t="str">
            <v>Chirag Dubal</v>
          </cell>
          <cell r="F31133" t="str">
            <v>Asmi Kumar</v>
          </cell>
          <cell r="G31133">
            <v>45911.62777777778</v>
          </cell>
          <cell r="H31133">
            <v>45943.837500000001</v>
          </cell>
        </row>
        <row r="31134">
          <cell r="A31134" t="str">
            <v>UCW-18903</v>
          </cell>
          <cell r="B31134" t="str">
            <v>Beauty - 125928 - E2E - Laura Mercier - 43 SKUS - 11 Sep</v>
          </cell>
          <cell r="C31134" t="str">
            <v>CLOSED Due to Inactive/Insufficient Information</v>
          </cell>
          <cell r="D31134" t="str">
            <v>Highest</v>
          </cell>
          <cell r="E31134" t="str">
            <v>netscribes</v>
          </cell>
          <cell r="F31134" t="str">
            <v>Shraddha Dighe</v>
          </cell>
          <cell r="G31134">
            <v>45911.574999999997</v>
          </cell>
          <cell r="H31134">
            <v>45940.519444444442</v>
          </cell>
        </row>
        <row r="31135">
          <cell r="A31135" t="str">
            <v>UCW-18901</v>
          </cell>
          <cell r="B31135" t="str">
            <v>CLONE - Beauty - All Brands For TATA Cliq</v>
          </cell>
          <cell r="C31135" t="str">
            <v>CLOSED</v>
          </cell>
          <cell r="D31135" t="str">
            <v>Medium</v>
          </cell>
          <cell r="E31135" t="str">
            <v>netscribes</v>
          </cell>
          <cell r="F31135" t="str">
            <v>Simi Raichel Zachariah</v>
          </cell>
          <cell r="G31135">
            <v>45911.568055555559</v>
          </cell>
          <cell r="H31135">
            <v>45920.424305555556</v>
          </cell>
        </row>
        <row r="31136">
          <cell r="A31136" t="str">
            <v>UCW-18900</v>
          </cell>
          <cell r="B31136" t="str">
            <v>Beauty - 125928 - E2E - Kilian Paris - 44 SKUS - 11 Sep</v>
          </cell>
          <cell r="C31136" t="str">
            <v>CLOSED Due to Inactive/Insufficient Information</v>
          </cell>
          <cell r="D31136" t="str">
            <v>Highest</v>
          </cell>
          <cell r="E31136" t="str">
            <v>netscribes</v>
          </cell>
          <cell r="F31136" t="str">
            <v>Shraddha Dighe</v>
          </cell>
          <cell r="G31136">
            <v>45911.568055555559</v>
          </cell>
          <cell r="H31136">
            <v>45923.57916666667</v>
          </cell>
        </row>
        <row r="31137">
          <cell r="A31137" t="str">
            <v>UCW-18899</v>
          </cell>
          <cell r="B31137" t="str">
            <v>CLONE - CLONE - Beauty - Proposal for Listing Mi Dazzle Beauty Accessories on Tata Cliq - 28 AUG</v>
          </cell>
          <cell r="C31137" t="str">
            <v>CLOSED Due to Inactive/Insufficient Information</v>
          </cell>
          <cell r="D31137" t="str">
            <v>Medium</v>
          </cell>
          <cell r="E31137" t="str">
            <v>netscribes</v>
          </cell>
          <cell r="F31137" t="str">
            <v>Simi Raichel Zachariah</v>
          </cell>
          <cell r="G31137">
            <v>45911.563194444447</v>
          </cell>
          <cell r="H31137">
            <v>45916.454861111109</v>
          </cell>
        </row>
        <row r="31138">
          <cell r="A31138" t="str">
            <v>UCW-18898</v>
          </cell>
          <cell r="B31138" t="str">
            <v>Beauty - 125928 - E2E - Moschino - 4 SKUS - 11 Sep</v>
          </cell>
          <cell r="C31138" t="str">
            <v>CLOSED Due to Inactive/Insufficient Information</v>
          </cell>
          <cell r="D31138" t="str">
            <v>Medium</v>
          </cell>
          <cell r="E31138" t="str">
            <v>netscribes</v>
          </cell>
          <cell r="F31138" t="str">
            <v>Shraddha Dighe</v>
          </cell>
          <cell r="G31138">
            <v>45911.55972222222</v>
          </cell>
          <cell r="H31138">
            <v>45925.63958333333</v>
          </cell>
        </row>
        <row r="31139">
          <cell r="A31139" t="str">
            <v>UCW-18897</v>
          </cell>
          <cell r="B31139" t="str">
            <v>CLONE - AW'25 Apparel &amp; Accessories Catalogue @18th Aug - Tata Cliq</v>
          </cell>
          <cell r="C31139" t="str">
            <v>CLOSED</v>
          </cell>
          <cell r="D31139" t="str">
            <v>Medium</v>
          </cell>
          <cell r="E31139" t="str">
            <v>netscribes</v>
          </cell>
          <cell r="F31139" t="str">
            <v>Lishita Kotian</v>
          </cell>
          <cell r="G31139">
            <v>45911.559027777781</v>
          </cell>
          <cell r="H31139">
            <v>45920.597222222219</v>
          </cell>
        </row>
        <row r="31140">
          <cell r="A31140" t="str">
            <v>UCW-18895</v>
          </cell>
          <cell r="B31140" t="str">
            <v>Beauty - Packaging Issue (Andon Cord) - Himalaya - 9 Sep</v>
          </cell>
          <cell r="C31140" t="str">
            <v>CLOSED Due to Inactive/Insufficient Information</v>
          </cell>
          <cell r="D31140" t="str">
            <v>Medium</v>
          </cell>
          <cell r="E31140" t="str">
            <v>netscribes</v>
          </cell>
          <cell r="F31140" t="str">
            <v>netscribes</v>
          </cell>
          <cell r="G31140">
            <v>45911.551388888889</v>
          </cell>
          <cell r="H31140">
            <v>45911.699305555558</v>
          </cell>
        </row>
        <row r="31141">
          <cell r="A31141" t="str">
            <v>UCW-18891</v>
          </cell>
          <cell r="B31141" t="str">
            <v>Beauty - 125928 - Image update - Maybelline New York - 6 SKUS - 11 Sep</v>
          </cell>
          <cell r="C31141" t="str">
            <v>CLOSED</v>
          </cell>
          <cell r="D31141" t="str">
            <v>Highest</v>
          </cell>
          <cell r="E31141" t="str">
            <v>netscribes</v>
          </cell>
          <cell r="F31141" t="str">
            <v>Shraddha Dighe</v>
          </cell>
          <cell r="G31141">
            <v>45911.548611111109</v>
          </cell>
          <cell r="H31141">
            <v>46003.859027777777</v>
          </cell>
        </row>
        <row r="31142">
          <cell r="A31142" t="str">
            <v>UCW-18888</v>
          </cell>
          <cell r="B31142" t="str">
            <v>Catalog Migration from Luxury - Apparel</v>
          </cell>
          <cell r="C31142" t="str">
            <v>CLOSED</v>
          </cell>
          <cell r="D31142" t="str">
            <v>Medium</v>
          </cell>
          <cell r="E31142" t="str">
            <v>netscribes</v>
          </cell>
          <cell r="F31142" t="str">
            <v>Juilee Jadhav</v>
          </cell>
          <cell r="G31142">
            <v>45911.535416666666</v>
          </cell>
          <cell r="H31142">
            <v>46003.859027777777</v>
          </cell>
        </row>
        <row r="31143">
          <cell r="A31143" t="str">
            <v>UCW-18881</v>
          </cell>
          <cell r="B31143" t="str">
            <v xml:space="preserve"> Listing Migration_Tatacliq Lux (from Tatacliq.com)_34skus</v>
          </cell>
          <cell r="C31143" t="str">
            <v>CLOSED</v>
          </cell>
          <cell r="D31143" t="str">
            <v>Medium</v>
          </cell>
          <cell r="E31143" t="str">
            <v>Chirag Dubal</v>
          </cell>
          <cell r="F31143" t="str">
            <v>Asmi Kumar</v>
          </cell>
          <cell r="G31143">
            <v>45911.491666666669</v>
          </cell>
          <cell r="H31143">
            <v>45943.838194444441</v>
          </cell>
        </row>
        <row r="31144">
          <cell r="A31144" t="str">
            <v>UCW-18877</v>
          </cell>
          <cell r="B31144" t="str">
            <v>Beauty - 125928 - E2E - Bobbi Brown - 6 SKU - 11 Sep</v>
          </cell>
          <cell r="C31144" t="str">
            <v>CLOSED</v>
          </cell>
          <cell r="D31144" t="str">
            <v>Highest</v>
          </cell>
          <cell r="E31144" t="str">
            <v>netscribes</v>
          </cell>
          <cell r="F31144" t="str">
            <v>Shraddha Dighe</v>
          </cell>
          <cell r="G31144">
            <v>45911.45416666667</v>
          </cell>
          <cell r="H31144">
            <v>45912.695833333331</v>
          </cell>
        </row>
        <row r="31145">
          <cell r="A31145" t="str">
            <v>UCW-18876</v>
          </cell>
          <cell r="B31145" t="str">
            <v>Beauty - 125928 - E2E - Neutrogena - 1 SKU - 10 Sep</v>
          </cell>
          <cell r="C31145" t="str">
            <v>CLOSED</v>
          </cell>
          <cell r="D31145" t="str">
            <v>Highest</v>
          </cell>
          <cell r="E31145" t="str">
            <v>netscribes</v>
          </cell>
          <cell r="F31145" t="str">
            <v>Shraddha Dighe</v>
          </cell>
          <cell r="G31145">
            <v>45911.446527777778</v>
          </cell>
          <cell r="H31145">
            <v>45912.921527777777</v>
          </cell>
        </row>
        <row r="31146">
          <cell r="A31146" t="str">
            <v>UCW-18867</v>
          </cell>
          <cell r="B31146" t="str">
            <v>MIGRATE/CLONING TATACLIQ LISTING ID FROM S D RETAIL PVT LTD (SWTSD) TO AKN FASHION</v>
          </cell>
          <cell r="C31146" t="str">
            <v>CLOSED</v>
          </cell>
          <cell r="D31146" t="str">
            <v>Medium</v>
          </cell>
          <cell r="E31146" t="str">
            <v>netscribes</v>
          </cell>
          <cell r="F31146" t="str">
            <v>Mohd Tahir Shaikh</v>
          </cell>
          <cell r="G31146">
            <v>45910.787499999999</v>
          </cell>
          <cell r="H31146">
            <v>46003.85833333333</v>
          </cell>
        </row>
        <row r="31147">
          <cell r="A31147" t="str">
            <v>UCW-18866</v>
          </cell>
          <cell r="B31147" t="str">
            <v>Beauty - 127939 - GWP listing - L'Occitane en Provence - 10 SKUS - 10 Sep</v>
          </cell>
          <cell r="C31147" t="str">
            <v>CLOSED</v>
          </cell>
          <cell r="D31147" t="str">
            <v>Highest</v>
          </cell>
          <cell r="E31147" t="str">
            <v>netscribes</v>
          </cell>
          <cell r="F31147" t="str">
            <v>Shraddha Dighe</v>
          </cell>
          <cell r="G31147">
            <v>45910.786111111112</v>
          </cell>
          <cell r="H31147">
            <v>45958.526388888888</v>
          </cell>
        </row>
        <row r="31148">
          <cell r="A31148" t="str">
            <v>UCW-18857</v>
          </cell>
          <cell r="B31148" t="str">
            <v>CLONE - New Listings For Gold And Silver (07/15/2025)</v>
          </cell>
          <cell r="C31148" t="str">
            <v>CLOSED</v>
          </cell>
          <cell r="D31148" t="str">
            <v>Medium</v>
          </cell>
          <cell r="E31148" t="str">
            <v>Chirag Dubal</v>
          </cell>
          <cell r="F31148" t="str">
            <v>Mohd Tahir Shaikh</v>
          </cell>
          <cell r="G31148">
            <v>45910.770138888889</v>
          </cell>
          <cell r="H31148">
            <v>46003.95208333333</v>
          </cell>
        </row>
        <row r="31149">
          <cell r="A31149" t="str">
            <v>UCW-18853</v>
          </cell>
          <cell r="B31149" t="str">
            <v>Request to List Crocs SKUs on Tata Cliq</v>
          </cell>
          <cell r="C31149" t="str">
            <v>CLOSED</v>
          </cell>
          <cell r="D31149" t="str">
            <v>Medium</v>
          </cell>
          <cell r="E31149" t="str">
            <v>netscribes</v>
          </cell>
          <cell r="F31149" t="str">
            <v>Juilee Jadhav</v>
          </cell>
          <cell r="G31149">
            <v>45910.762499999997</v>
          </cell>
          <cell r="H31149">
            <v>46003.857638888891</v>
          </cell>
        </row>
        <row r="31150">
          <cell r="A31150" t="str">
            <v>UCW-18852</v>
          </cell>
          <cell r="B31150" t="str">
            <v>Beauty - 127939 - E2E - Diesel - Chopard - 6 SKUS - 10 Sep</v>
          </cell>
          <cell r="C31150" t="str">
            <v>CLOSED</v>
          </cell>
          <cell r="D31150" t="str">
            <v>Highest</v>
          </cell>
          <cell r="E31150" t="str">
            <v>netscribes</v>
          </cell>
          <cell r="F31150" t="str">
            <v>Shraddha Dighe</v>
          </cell>
          <cell r="G31150">
            <v>45910.761805555558</v>
          </cell>
          <cell r="H31150">
            <v>45958.524305555555</v>
          </cell>
        </row>
        <row r="31151">
          <cell r="A31151" t="str">
            <v>UCW-18840</v>
          </cell>
          <cell r="B31151" t="str">
            <v>Tatacliq Women Western Wear Template | 1st Sep'2025</v>
          </cell>
          <cell r="C31151" t="str">
            <v>CLOSED</v>
          </cell>
          <cell r="D31151" t="str">
            <v>Medium</v>
          </cell>
          <cell r="E31151" t="str">
            <v>netscribes</v>
          </cell>
          <cell r="F31151" t="str">
            <v>netscribes</v>
          </cell>
          <cell r="G31151">
            <v>45910.723611111112</v>
          </cell>
          <cell r="H31151">
            <v>45993.654861111114</v>
          </cell>
        </row>
        <row r="31152">
          <cell r="A31152" t="str">
            <v>UCW-18822</v>
          </cell>
          <cell r="B31152" t="str">
            <v>Pending for sell now for Tata cliq.xlsx</v>
          </cell>
          <cell r="C31152" t="str">
            <v>CLOSED</v>
          </cell>
          <cell r="D31152" t="str">
            <v>Medium</v>
          </cell>
          <cell r="E31152" t="str">
            <v>netscribes</v>
          </cell>
          <cell r="F31152" t="str">
            <v>Sushma Ram</v>
          </cell>
          <cell r="G31152">
            <v>45910.626388888886</v>
          </cell>
          <cell r="H31152">
            <v>46003.856944444444</v>
          </cell>
        </row>
        <row r="31153">
          <cell r="A31153" t="str">
            <v>UCW-18821</v>
          </cell>
          <cell r="B31153" t="str">
            <v>Sell now from 100301 to 129195</v>
          </cell>
          <cell r="C31153" t="str">
            <v>CLOSED</v>
          </cell>
          <cell r="D31153" t="str">
            <v>Medium</v>
          </cell>
          <cell r="E31153" t="str">
            <v>netscribes</v>
          </cell>
          <cell r="F31153" t="str">
            <v>Sushma Ram</v>
          </cell>
          <cell r="G31153">
            <v>45910.611805555556</v>
          </cell>
          <cell r="H31153">
            <v>46003.856944444444</v>
          </cell>
        </row>
        <row r="31154">
          <cell r="A31154" t="str">
            <v>UCW-18819</v>
          </cell>
          <cell r="B31154" t="str">
            <v xml:space="preserve">Men's Apparel 08-09-2025 </v>
          </cell>
          <cell r="C31154" t="str">
            <v>CLOSED</v>
          </cell>
          <cell r="D31154" t="str">
            <v>Medium</v>
          </cell>
          <cell r="E31154" t="str">
            <v>netscribes</v>
          </cell>
          <cell r="F31154" t="str">
            <v>Lishita Kotian</v>
          </cell>
          <cell r="G31154">
            <v>45910.604861111111</v>
          </cell>
          <cell r="H31154">
            <v>46003.854861111111</v>
          </cell>
        </row>
        <row r="31155">
          <cell r="A31155" t="str">
            <v>UCW-18818</v>
          </cell>
          <cell r="B31155" t="str">
            <v>Miarcus -7 Styles-AW 25- 5 Sep</v>
          </cell>
          <cell r="C31155" t="str">
            <v>CLOSED</v>
          </cell>
          <cell r="D31155" t="str">
            <v>Medium</v>
          </cell>
          <cell r="E31155" t="str">
            <v>netscribes</v>
          </cell>
          <cell r="F31155" t="str">
            <v>Lishita Kotian</v>
          </cell>
          <cell r="G31155">
            <v>45910.595833333333</v>
          </cell>
          <cell r="H31155">
            <v>45913.724999999999</v>
          </cell>
        </row>
        <row r="31156">
          <cell r="A31156" t="str">
            <v>UCW-18812</v>
          </cell>
          <cell r="B31156" t="str">
            <v>8 skus pending - RE: SKU updation_July,25_Tatacliq</v>
          </cell>
          <cell r="C31156" t="str">
            <v>CLOSED</v>
          </cell>
          <cell r="D31156" t="str">
            <v>Medium</v>
          </cell>
          <cell r="E31156" t="str">
            <v>Chirag Dubal</v>
          </cell>
          <cell r="F31156" t="str">
            <v>Simi Raichel Zachariah</v>
          </cell>
          <cell r="G31156">
            <v>45910.540277777778</v>
          </cell>
          <cell r="H31156">
            <v>46003.857638888891</v>
          </cell>
        </row>
        <row r="31157">
          <cell r="A31157" t="str">
            <v>UCW-18811</v>
          </cell>
          <cell r="B31157" t="str">
            <v>Beauty - 125928 - Image Update - Forest Essentials - 1 SKU - 10 Sep</v>
          </cell>
          <cell r="C31157" t="str">
            <v>CLOSED</v>
          </cell>
          <cell r="D31157" t="str">
            <v>Highest</v>
          </cell>
          <cell r="E31157" t="str">
            <v>netscribes</v>
          </cell>
          <cell r="F31157" t="str">
            <v>Shraddha Dighe</v>
          </cell>
          <cell r="G31157">
            <v>45910.540277777778</v>
          </cell>
          <cell r="H31157">
            <v>46003.854166666664</v>
          </cell>
        </row>
        <row r="31158">
          <cell r="A31158" t="str">
            <v>UCW-18809</v>
          </cell>
          <cell r="B31158" t="str">
            <v>Label Ritu Kumar AW-25 Collections - 10-09-25</v>
          </cell>
          <cell r="C31158" t="str">
            <v>CLOSED</v>
          </cell>
          <cell r="D31158" t="str">
            <v>Medium</v>
          </cell>
          <cell r="E31158" t="str">
            <v>Chirag Dubal</v>
          </cell>
          <cell r="F31158" t="str">
            <v>Reagan D’souza</v>
          </cell>
          <cell r="G31158">
            <v>45910.538194444445</v>
          </cell>
          <cell r="H31158">
            <v>45943.838888888888</v>
          </cell>
        </row>
        <row r="31159">
          <cell r="A31159" t="str">
            <v>UCW-18808</v>
          </cell>
          <cell r="B31159" t="str">
            <v>Beauty - 100001 - E2E - Studiowest - 3 SKUS - 9 Sep</v>
          </cell>
          <cell r="C31159" t="str">
            <v>CLOSED</v>
          </cell>
          <cell r="D31159" t="str">
            <v>Highest</v>
          </cell>
          <cell r="E31159" t="str">
            <v>netscribes</v>
          </cell>
          <cell r="F31159" t="str">
            <v>Shraddha Dighe</v>
          </cell>
          <cell r="G31159">
            <v>45910.535416666666</v>
          </cell>
          <cell r="H31159">
            <v>45911.938194444447</v>
          </cell>
        </row>
        <row r="31160">
          <cell r="A31160" t="str">
            <v>UCW-18778</v>
          </cell>
          <cell r="B31160" t="str">
            <v>Catalog For Sep || Tata Cliq x uppercase</v>
          </cell>
          <cell r="C31160" t="str">
            <v>CLOSED</v>
          </cell>
          <cell r="D31160" t="str">
            <v>Medium</v>
          </cell>
          <cell r="E31160" t="str">
            <v>netscribes</v>
          </cell>
          <cell r="F31160" t="str">
            <v>Mohd Tahir Shaikh</v>
          </cell>
          <cell r="G31160">
            <v>45909.752083333333</v>
          </cell>
          <cell r="H31160">
            <v>45913.606249999997</v>
          </cell>
        </row>
        <row r="31161">
          <cell r="A31161" t="str">
            <v>UCW-18766</v>
          </cell>
          <cell r="B31161" t="str">
            <v>CLONE - Tatacliq Kids Content template_30-01-25</v>
          </cell>
          <cell r="C31161" t="str">
            <v>CLOSED</v>
          </cell>
          <cell r="D31161" t="str">
            <v>Medium</v>
          </cell>
          <cell r="E31161" t="str">
            <v>netscribes</v>
          </cell>
          <cell r="F31161" t="str">
            <v>Mohd Tahir Shaikh</v>
          </cell>
          <cell r="G31161">
            <v>45909.648611111108</v>
          </cell>
          <cell r="H31161">
            <v>46003.854166666664</v>
          </cell>
        </row>
        <row r="31162">
          <cell r="A31162" t="str">
            <v>UCW-18765</v>
          </cell>
          <cell r="B31162" t="str">
            <v>CK | 115 Lot</v>
          </cell>
          <cell r="C31162" t="str">
            <v>CLOSED</v>
          </cell>
          <cell r="D31162" t="str">
            <v>Medium</v>
          </cell>
          <cell r="E31162" t="str">
            <v>Chirag Dubal</v>
          </cell>
          <cell r="F31162" t="str">
            <v>Asmi Kumar</v>
          </cell>
          <cell r="G31162">
            <v>45909.648611111108</v>
          </cell>
          <cell r="H31162">
            <v>45943.84097222222</v>
          </cell>
        </row>
        <row r="31163">
          <cell r="A31163" t="str">
            <v>UCW-18762</v>
          </cell>
          <cell r="B31163" t="str">
            <v>AW25_Footwear-LOT-03</v>
          </cell>
          <cell r="C31163" t="str">
            <v>CLOSED</v>
          </cell>
          <cell r="D31163" t="str">
            <v>Medium</v>
          </cell>
          <cell r="E31163" t="str">
            <v>netscribes</v>
          </cell>
          <cell r="F31163" t="str">
            <v>Mohd Tahir Shaikh</v>
          </cell>
          <cell r="G31163">
            <v>45909.630555555559</v>
          </cell>
          <cell r="H31163">
            <v>45911.749305555553</v>
          </cell>
        </row>
        <row r="31164">
          <cell r="A31164" t="str">
            <v>UCW-18760</v>
          </cell>
          <cell r="B31164" t="str">
            <v xml:space="preserve">ONLY AW25 (LOT-2) (TATA CLIQ Template) </v>
          </cell>
          <cell r="C31164" t="str">
            <v>CLOSED</v>
          </cell>
          <cell r="D31164" t="str">
            <v>Medium</v>
          </cell>
          <cell r="E31164" t="str">
            <v>netscribes</v>
          </cell>
          <cell r="F31164" t="str">
            <v>Juilee Jadhav</v>
          </cell>
          <cell r="G31164">
            <v>45909.625694444447</v>
          </cell>
          <cell r="H31164">
            <v>45917.472222222219</v>
          </cell>
        </row>
        <row r="31165">
          <cell r="A31165" t="str">
            <v>UCW-18759</v>
          </cell>
          <cell r="B31165" t="str">
            <v>Beauty - New Listing and Seller Set up - Soma Naturals - 9 Sep</v>
          </cell>
          <cell r="C31165" t="str">
            <v>CLOSED Due to Inactive/Insufficient Information</v>
          </cell>
          <cell r="D31165" t="str">
            <v>Medium</v>
          </cell>
          <cell r="E31165" t="str">
            <v>netscribes</v>
          </cell>
          <cell r="F31165" t="str">
            <v>Shraddha Dighe</v>
          </cell>
          <cell r="G31165">
            <v>45909.623611111114</v>
          </cell>
          <cell r="H31165">
            <v>45926.588194444441</v>
          </cell>
        </row>
        <row r="31166">
          <cell r="A31166" t="str">
            <v>UCW-18754</v>
          </cell>
          <cell r="B31166" t="str">
            <v xml:space="preserve">Tatacliq Lifestyle Catalog Template-Lot -123_25.08.2025 </v>
          </cell>
          <cell r="C31166" t="str">
            <v>CLOSED</v>
          </cell>
          <cell r="D31166" t="str">
            <v>Medium</v>
          </cell>
          <cell r="E31166" t="str">
            <v>netscribes</v>
          </cell>
          <cell r="F31166" t="str">
            <v>Mohd Tahir Shaikh</v>
          </cell>
          <cell r="G31166">
            <v>45909.566666666666</v>
          </cell>
          <cell r="H31166">
            <v>45982.469444444447</v>
          </cell>
        </row>
        <row r="31167">
          <cell r="A31167" t="str">
            <v>UCW-18752</v>
          </cell>
          <cell r="B31167" t="str">
            <v>Beauty - belif new listing details - 9 Sep</v>
          </cell>
          <cell r="C31167" t="str">
            <v>CLOSED</v>
          </cell>
          <cell r="D31167" t="str">
            <v>Highest</v>
          </cell>
          <cell r="E31167" t="str">
            <v>netscribes</v>
          </cell>
          <cell r="F31167" t="str">
            <v>Shraddha Dighe</v>
          </cell>
          <cell r="G31167">
            <v>45909.522916666669</v>
          </cell>
          <cell r="H31167">
            <v>45958.531944444447</v>
          </cell>
        </row>
        <row r="31168">
          <cell r="A31168" t="str">
            <v>UCW-18750</v>
          </cell>
          <cell r="B31168" t="str">
            <v>Beauty - Packaging Issue (Andon Cord) - Himalaya - 9 Sep</v>
          </cell>
          <cell r="C31168" t="str">
            <v>CLOSED</v>
          </cell>
          <cell r="D31168" t="str">
            <v>Highest</v>
          </cell>
          <cell r="E31168" t="str">
            <v>netscribes</v>
          </cell>
          <cell r="F31168" t="str">
            <v>Shraddha Dighe</v>
          </cell>
          <cell r="G31168">
            <v>45909.508333333331</v>
          </cell>
          <cell r="H31168">
            <v>46003.853472222225</v>
          </cell>
        </row>
        <row r="31169">
          <cell r="A31169" t="str">
            <v>UCW-18748</v>
          </cell>
          <cell r="B31169" t="str">
            <v xml:space="preserve">TataCliq: LSAXSOS, LSFXPL, LSAX &amp; LSFX Safiano Leather </v>
          </cell>
          <cell r="C31169" t="str">
            <v>CLOSED</v>
          </cell>
          <cell r="D31169" t="str">
            <v>Medium</v>
          </cell>
          <cell r="E31169" t="str">
            <v>netscribes</v>
          </cell>
          <cell r="F31169" t="str">
            <v>Juilee Jadhav</v>
          </cell>
          <cell r="G31169">
            <v>45909.486111111109</v>
          </cell>
          <cell r="H31169">
            <v>45911.834722222222</v>
          </cell>
        </row>
        <row r="31170">
          <cell r="A31170" t="str">
            <v>UCW-18745</v>
          </cell>
          <cell r="B31170" t="str">
            <v>TH-Omni-Lot 113</v>
          </cell>
          <cell r="C31170" t="str">
            <v>CLOSED</v>
          </cell>
          <cell r="D31170" t="str">
            <v>Medium</v>
          </cell>
          <cell r="E31170" t="str">
            <v>Chirag Dubal</v>
          </cell>
          <cell r="F31170" t="str">
            <v>Asmi Kumar</v>
          </cell>
          <cell r="G31170">
            <v>45909.461111111108</v>
          </cell>
          <cell r="H31170">
            <v>45982.470138888886</v>
          </cell>
        </row>
        <row r="31171">
          <cell r="A31171" t="str">
            <v>UCW-18743</v>
          </cell>
          <cell r="B31171" t="str">
            <v>Benetton new kids apparel  catalog details 7-9-2025</v>
          </cell>
          <cell r="C31171" t="str">
            <v>CLOSED Due to Inactive/Insufficient Information</v>
          </cell>
          <cell r="D31171" t="str">
            <v>Medium</v>
          </cell>
          <cell r="E31171" t="str">
            <v>netscribes</v>
          </cell>
          <cell r="F31171" t="str">
            <v>Sushma Ram</v>
          </cell>
          <cell r="G31171">
            <v>45908.811111111114</v>
          </cell>
          <cell r="H31171">
            <v>45924.275000000001</v>
          </cell>
        </row>
        <row r="31172">
          <cell r="A31172" t="str">
            <v>UCW-18736</v>
          </cell>
          <cell r="B31172" t="str">
            <v>Rosso Brunello - catalog sku 234 sku (29/08/25) - Footwear</v>
          </cell>
          <cell r="C31172" t="str">
            <v>CLOSED</v>
          </cell>
          <cell r="D31172" t="str">
            <v>Medium</v>
          </cell>
          <cell r="E31172" t="str">
            <v>netscribes</v>
          </cell>
          <cell r="F31172" t="str">
            <v>netscribes</v>
          </cell>
          <cell r="G31172">
            <v>45908.784722222219</v>
          </cell>
          <cell r="H31172">
            <v>45964.584027777775</v>
          </cell>
        </row>
        <row r="31173">
          <cell r="A31173" t="str">
            <v>UCW-18733</v>
          </cell>
          <cell r="B31173" t="str">
            <v>Beauty - Image resize - 8 Sep</v>
          </cell>
          <cell r="C31173" t="str">
            <v>CLOSED</v>
          </cell>
          <cell r="D31173" t="str">
            <v>Highest</v>
          </cell>
          <cell r="E31173" t="str">
            <v>netscribes</v>
          </cell>
          <cell r="F31173" t="str">
            <v>Shraddha Dighe</v>
          </cell>
          <cell r="G31173">
            <v>45908.772916666669</v>
          </cell>
          <cell r="H31173">
            <v>46003.853472222225</v>
          </cell>
        </row>
        <row r="31174">
          <cell r="A31174" t="str">
            <v>UCW-18727</v>
          </cell>
          <cell r="B31174" t="str">
            <v>Beauty - Request - New Listing Format - Tata Cliq - 8 Sep</v>
          </cell>
          <cell r="C31174" t="str">
            <v>CLOSED</v>
          </cell>
          <cell r="D31174" t="str">
            <v>Medium</v>
          </cell>
          <cell r="E31174" t="str">
            <v>netscribes</v>
          </cell>
          <cell r="F31174" t="str">
            <v>Shraddha Dighe</v>
          </cell>
          <cell r="G31174">
            <v>45908.746527777781</v>
          </cell>
          <cell r="H31174">
            <v>45910.838888888888</v>
          </cell>
        </row>
        <row r="31175">
          <cell r="A31175" t="str">
            <v>UCW-18725</v>
          </cell>
          <cell r="B31175" t="str">
            <v>TATACLIQ X LIBAS SAREE CATALOGUE 06-09-2025</v>
          </cell>
          <cell r="C31175" t="str">
            <v>CLOSED</v>
          </cell>
          <cell r="D31175" t="str">
            <v>Medium</v>
          </cell>
          <cell r="E31175" t="str">
            <v>netscribes</v>
          </cell>
          <cell r="F31175" t="str">
            <v>Lishita Kotian</v>
          </cell>
          <cell r="G31175">
            <v>45908.743750000001</v>
          </cell>
          <cell r="H31175">
            <v>45912.568055555559</v>
          </cell>
        </row>
        <row r="31176">
          <cell r="A31176" t="str">
            <v>UCW-18722</v>
          </cell>
          <cell r="B31176" t="str">
            <v>TATACLIQ X LIBAS NEW CATALOGUE 04-09-2025</v>
          </cell>
          <cell r="C31176" t="str">
            <v>CLOSED</v>
          </cell>
          <cell r="D31176" t="str">
            <v>Medium</v>
          </cell>
          <cell r="E31176" t="str">
            <v>netscribes</v>
          </cell>
          <cell r="F31176" t="str">
            <v>Lishita Kotian</v>
          </cell>
          <cell r="G31176">
            <v>45908.736805555556</v>
          </cell>
          <cell r="H31176">
            <v>45916.672222222223</v>
          </cell>
        </row>
        <row r="31177">
          <cell r="A31177" t="str">
            <v>UCW-18721</v>
          </cell>
          <cell r="B31177" t="str">
            <v>AW25 LOT-6 - Women</v>
          </cell>
          <cell r="C31177" t="str">
            <v>CLOSED</v>
          </cell>
          <cell r="D31177" t="str">
            <v>Medium</v>
          </cell>
          <cell r="E31177" t="str">
            <v>netscribes</v>
          </cell>
          <cell r="F31177" t="str">
            <v>Sushma Ram</v>
          </cell>
          <cell r="G31177">
            <v>45908.732638888891</v>
          </cell>
          <cell r="H31177">
            <v>45919.570833333331</v>
          </cell>
        </row>
        <row r="31178">
          <cell r="A31178" t="str">
            <v>UCW-18720</v>
          </cell>
          <cell r="B31178" t="str">
            <v>New Catalog || Aarika</v>
          </cell>
          <cell r="C31178" t="str">
            <v>CLOSED</v>
          </cell>
          <cell r="D31178" t="str">
            <v>Medium</v>
          </cell>
          <cell r="E31178" t="str">
            <v>netscribes</v>
          </cell>
          <cell r="F31178" t="str">
            <v>Lishita Kotian</v>
          </cell>
          <cell r="G31178">
            <v>45908.724999999999</v>
          </cell>
          <cell r="H31178">
            <v>45922.503472222219</v>
          </cell>
        </row>
        <row r="31179">
          <cell r="A31179" t="str">
            <v>UCW-18708</v>
          </cell>
          <cell r="B31179" t="str">
            <v xml:space="preserve">Details for cataloging </v>
          </cell>
          <cell r="C31179" t="str">
            <v>CLOSED</v>
          </cell>
          <cell r="D31179" t="str">
            <v>Medium</v>
          </cell>
          <cell r="E31179" t="str">
            <v>netscribes</v>
          </cell>
          <cell r="F31179" t="str">
            <v>Sushma Ram</v>
          </cell>
          <cell r="G31179">
            <v>45908.645138888889</v>
          </cell>
          <cell r="H31179">
            <v>45911.631249999999</v>
          </cell>
        </row>
        <row r="31180">
          <cell r="A31180" t="str">
            <v>UCW-18707</v>
          </cell>
          <cell r="B31180" t="str">
            <v>Tata Lux 12SKUs TH Luggage Empire Pro 08-09-2025</v>
          </cell>
          <cell r="C31180" t="str">
            <v>CLOSED</v>
          </cell>
          <cell r="D31180" t="str">
            <v>Medium</v>
          </cell>
          <cell r="E31180" t="str">
            <v>Chirag Dubal</v>
          </cell>
          <cell r="F31180" t="str">
            <v>Asmi Kumar</v>
          </cell>
          <cell r="G31180">
            <v>45908.640972222223</v>
          </cell>
          <cell r="H31180">
            <v>45943.835416666669</v>
          </cell>
        </row>
        <row r="31181">
          <cell r="A31181" t="str">
            <v>UCW-18691</v>
          </cell>
          <cell r="B31181" t="str">
            <v>TH-MP-Lot 166</v>
          </cell>
          <cell r="C31181" t="str">
            <v>CLOSED</v>
          </cell>
          <cell r="D31181" t="str">
            <v>Medium</v>
          </cell>
          <cell r="E31181" t="str">
            <v>Chirag Dubal</v>
          </cell>
          <cell r="F31181" t="str">
            <v>Asmi Kumar</v>
          </cell>
          <cell r="G31181">
            <v>45908.589583333334</v>
          </cell>
          <cell r="H31181">
            <v>45943.834722222222</v>
          </cell>
        </row>
        <row r="31182">
          <cell r="A31182" t="str">
            <v>UCW-18684</v>
          </cell>
          <cell r="B31182" t="str">
            <v>Tatacliq Men Content template_04-09-25</v>
          </cell>
          <cell r="C31182" t="str">
            <v>CLOSED</v>
          </cell>
          <cell r="D31182" t="str">
            <v>Medium</v>
          </cell>
          <cell r="E31182" t="str">
            <v>netscribes</v>
          </cell>
          <cell r="F31182" t="str">
            <v>Sushma Ram</v>
          </cell>
          <cell r="G31182">
            <v>45908.574305555558</v>
          </cell>
          <cell r="H31182">
            <v>45920.515972222223</v>
          </cell>
        </row>
        <row r="31183">
          <cell r="A31183" t="str">
            <v>UCW-18677</v>
          </cell>
          <cell r="B31183" t="str">
            <v>Escalation - New Listings - Improper Size Chart Uploaded - Indus Route by Pantaloon</v>
          </cell>
          <cell r="C31183" t="str">
            <v>CLOSED</v>
          </cell>
          <cell r="D31183" t="str">
            <v>Medium</v>
          </cell>
          <cell r="E31183" t="str">
            <v>netscribes</v>
          </cell>
          <cell r="F31183" t="str">
            <v>Mohd Tahir Shaikh</v>
          </cell>
          <cell r="G31183">
            <v>45908.553472222222</v>
          </cell>
          <cell r="H31183">
            <v>45908.557638888888</v>
          </cell>
        </row>
        <row r="31184">
          <cell r="A31184" t="str">
            <v>UCW-18671</v>
          </cell>
          <cell r="B31184" t="str">
            <v>CK Omni-40 Lot</v>
          </cell>
          <cell r="C31184" t="str">
            <v>CLOSED</v>
          </cell>
          <cell r="D31184" t="str">
            <v>Medium</v>
          </cell>
          <cell r="E31184" t="str">
            <v>Chirag Dubal</v>
          </cell>
          <cell r="F31184" t="str">
            <v>Asmi Kumar</v>
          </cell>
          <cell r="G31184">
            <v>45908.540972222225</v>
          </cell>
          <cell r="H31184">
            <v>45943.833333333336</v>
          </cell>
        </row>
        <row r="31185">
          <cell r="A31185" t="str">
            <v>UCW-18668</v>
          </cell>
          <cell r="B31185" t="str">
            <v>CK-MP-Lot 65</v>
          </cell>
          <cell r="C31185" t="str">
            <v>CLOSED</v>
          </cell>
          <cell r="D31185" t="str">
            <v>Medium</v>
          </cell>
          <cell r="E31185" t="str">
            <v>Chirag Dubal</v>
          </cell>
          <cell r="F31185" t="str">
            <v>Asmi Kumar</v>
          </cell>
          <cell r="G31185">
            <v>45908.536111111112</v>
          </cell>
          <cell r="H31185">
            <v>45943.831944444442</v>
          </cell>
        </row>
        <row r="31186">
          <cell r="A31186" t="str">
            <v>UCW-18667</v>
          </cell>
          <cell r="B31186" t="str">
            <v>Attribute Changes_KISNA_Gold weight</v>
          </cell>
          <cell r="C31186" t="str">
            <v>CLOSED</v>
          </cell>
          <cell r="D31186" t="str">
            <v>Medium</v>
          </cell>
          <cell r="E31186" t="str">
            <v>netscribes</v>
          </cell>
          <cell r="F31186" t="str">
            <v>Mohd Tahir Shaikh</v>
          </cell>
          <cell r="G31186">
            <v>45908.533333333333</v>
          </cell>
          <cell r="H31186">
            <v>46003.852777777778</v>
          </cell>
        </row>
        <row r="31187">
          <cell r="A31187" t="str">
            <v>UCW-18659</v>
          </cell>
          <cell r="B31187" t="str">
            <v>Benetton Kids Apparel Catalog Details 4-9-2025</v>
          </cell>
          <cell r="C31187" t="str">
            <v>CLOSED</v>
          </cell>
          <cell r="D31187" t="str">
            <v>Medium</v>
          </cell>
          <cell r="E31187" t="str">
            <v>netscribes</v>
          </cell>
          <cell r="F31187" t="str">
            <v>Mohd Tahir Shaikh</v>
          </cell>
          <cell r="G31187">
            <v>45908.509027777778</v>
          </cell>
          <cell r="H31187">
            <v>45917.50277777778</v>
          </cell>
        </row>
        <row r="31188">
          <cell r="A31188" t="str">
            <v>UCW-18657</v>
          </cell>
          <cell r="B31188" t="str">
            <v>Beauty - Tata Cliq -  New Listing - Alyssa Ashley - 8 Sep</v>
          </cell>
          <cell r="C31188" t="str">
            <v>CLOSED</v>
          </cell>
          <cell r="D31188" t="str">
            <v>Medium</v>
          </cell>
          <cell r="E31188" t="str">
            <v>netscribes</v>
          </cell>
          <cell r="F31188" t="str">
            <v>Shraddha Dighe</v>
          </cell>
          <cell r="G31188">
            <v>45908.498611111114</v>
          </cell>
          <cell r="H31188">
            <v>45911.931944444441</v>
          </cell>
        </row>
        <row r="31189">
          <cell r="A31189" t="str">
            <v>UCW-18653</v>
          </cell>
          <cell r="B31189" t="str">
            <v>NUMERO UNO (Pending) TATA-CLIQ (Men's wear)</v>
          </cell>
          <cell r="C31189" t="str">
            <v>CLOSED</v>
          </cell>
          <cell r="D31189" t="str">
            <v>Medium</v>
          </cell>
          <cell r="E31189" t="str">
            <v>netscribes</v>
          </cell>
          <cell r="F31189" t="str">
            <v>Mohd Tahir Shaikh</v>
          </cell>
          <cell r="G31189">
            <v>45908.496527777781</v>
          </cell>
          <cell r="H31189">
            <v>45920.5</v>
          </cell>
        </row>
        <row r="31190">
          <cell r="A31190" t="str">
            <v>UCW-18651</v>
          </cell>
          <cell r="B31190" t="str">
            <v>Benetton Kids Apparel Catalog Details 4-9-2025</v>
          </cell>
          <cell r="C31190" t="str">
            <v>CLOSED</v>
          </cell>
          <cell r="D31190" t="str">
            <v>Medium</v>
          </cell>
          <cell r="E31190" t="str">
            <v>netscribes</v>
          </cell>
          <cell r="F31190" t="str">
            <v>Lishita Kotian</v>
          </cell>
          <cell r="G31190">
            <v>45908.494444444441</v>
          </cell>
          <cell r="H31190">
            <v>45917.502083333333</v>
          </cell>
        </row>
        <row r="31191">
          <cell r="A31191" t="str">
            <v>UCW-18649</v>
          </cell>
          <cell r="B31191" t="str">
            <v>Benetton Kids Apparel Catalog Details 4-9-2025</v>
          </cell>
          <cell r="C31191" t="str">
            <v>CLOSED</v>
          </cell>
          <cell r="D31191" t="str">
            <v>Medium</v>
          </cell>
          <cell r="E31191" t="str">
            <v>netscribes</v>
          </cell>
          <cell r="F31191" t="str">
            <v>Lishita Kotian</v>
          </cell>
          <cell r="G31191">
            <v>45908.489583333336</v>
          </cell>
          <cell r="H31191">
            <v>45917.496527777781</v>
          </cell>
        </row>
        <row r="31192">
          <cell r="A31192" t="str">
            <v>UCW-18648</v>
          </cell>
          <cell r="B31192" t="str">
            <v>SKU 50005R size additio TATACLIQ X LIBAS 4-9-25</v>
          </cell>
          <cell r="C31192" t="str">
            <v>CLOSED Due to Inactive/Insufficient Information</v>
          </cell>
          <cell r="D31192" t="str">
            <v>Medium</v>
          </cell>
          <cell r="E31192" t="str">
            <v>netscribes</v>
          </cell>
          <cell r="F31192" t="str">
            <v>Sushma Ram</v>
          </cell>
          <cell r="G31192">
            <v>45908.489583333336</v>
          </cell>
          <cell r="H31192">
            <v>45922.504861111112</v>
          </cell>
        </row>
        <row r="31193">
          <cell r="A31193" t="str">
            <v>UCW-18646</v>
          </cell>
          <cell r="B31193" t="str">
            <v>Benetton Kids Apparel Catalog Details 4-9-2025</v>
          </cell>
          <cell r="C31193" t="str">
            <v>CLOSED</v>
          </cell>
          <cell r="D31193" t="str">
            <v>Medium</v>
          </cell>
          <cell r="E31193" t="str">
            <v>netscribes</v>
          </cell>
          <cell r="F31193" t="str">
            <v>Lishita Kotian</v>
          </cell>
          <cell r="G31193">
            <v>45908.486111111109</v>
          </cell>
          <cell r="H31193">
            <v>45917.495833333334</v>
          </cell>
        </row>
        <row r="31194">
          <cell r="A31194" t="str">
            <v>UCW-18645</v>
          </cell>
          <cell r="B31194" t="str">
            <v>TATACLIQ X LIBAS Size addition 04-09-2025</v>
          </cell>
          <cell r="C31194" t="str">
            <v>CLOSED</v>
          </cell>
          <cell r="D31194" t="str">
            <v>Medium</v>
          </cell>
          <cell r="E31194" t="str">
            <v>netscribes</v>
          </cell>
          <cell r="F31194" t="str">
            <v>Sushma Ram</v>
          </cell>
          <cell r="G31194">
            <v>45908.486111111109</v>
          </cell>
          <cell r="H31194">
            <v>46003.852083333331</v>
          </cell>
        </row>
        <row r="31195">
          <cell r="A31195" t="str">
            <v>UCW-18643</v>
          </cell>
          <cell r="B31195" t="str">
            <v>Beauty - Tita x Tatacliq  Classic 20 ml variant image Update - 8 Sep</v>
          </cell>
          <cell r="C31195" t="str">
            <v>CLOSED</v>
          </cell>
          <cell r="D31195" t="str">
            <v>Highest</v>
          </cell>
          <cell r="E31195" t="str">
            <v>netscribes</v>
          </cell>
          <cell r="F31195" t="str">
            <v>Shraddha Dighe</v>
          </cell>
          <cell r="G31195">
            <v>45908.48333333333</v>
          </cell>
          <cell r="H31195">
            <v>46003.852083333331</v>
          </cell>
        </row>
        <row r="31196">
          <cell r="A31196" t="str">
            <v>UCW-18640</v>
          </cell>
          <cell r="B31196" t="str">
            <v>Benetton Kids Apparel Catalog Details 4-9-2025</v>
          </cell>
          <cell r="C31196" t="str">
            <v>CLOSED</v>
          </cell>
          <cell r="D31196" t="str">
            <v>Medium</v>
          </cell>
          <cell r="E31196" t="str">
            <v>netscribes</v>
          </cell>
          <cell r="F31196" t="str">
            <v>Lishita Kotian</v>
          </cell>
          <cell r="G31196">
            <v>45908.472222222219</v>
          </cell>
          <cell r="H31196">
            <v>45917.495833333334</v>
          </cell>
        </row>
        <row r="31197">
          <cell r="A31197" t="str">
            <v>UCW-18638</v>
          </cell>
          <cell r="B31197" t="str">
            <v>Benetton Kids Apparel Catalog Details 4-9-2025</v>
          </cell>
          <cell r="C31197" t="str">
            <v>CLOSED</v>
          </cell>
          <cell r="D31197" t="str">
            <v>Medium</v>
          </cell>
          <cell r="E31197" t="str">
            <v>netscribes</v>
          </cell>
          <cell r="F31197" t="str">
            <v>Lishita Kotian</v>
          </cell>
          <cell r="G31197">
            <v>45908.468055555553</v>
          </cell>
          <cell r="H31197">
            <v>45917.493750000001</v>
          </cell>
        </row>
        <row r="31198">
          <cell r="A31198" t="str">
            <v>UCW-18636</v>
          </cell>
          <cell r="B31198" t="str">
            <v>Benetton Kids Apparel Catalog Details 4-9-2025</v>
          </cell>
          <cell r="C31198" t="str">
            <v>CLOSED</v>
          </cell>
          <cell r="D31198" t="str">
            <v>Medium</v>
          </cell>
          <cell r="E31198" t="str">
            <v>netscribes</v>
          </cell>
          <cell r="F31198" t="str">
            <v>Lishita Kotian</v>
          </cell>
          <cell r="G31198">
            <v>45908.461111111108</v>
          </cell>
          <cell r="H31198">
            <v>45917.495138888888</v>
          </cell>
        </row>
        <row r="31199">
          <cell r="A31199" t="str">
            <v>UCW-18624</v>
          </cell>
          <cell r="B31199" t="str">
            <v>Benetton Kids Apparel Catalog Details 4-9-2025</v>
          </cell>
          <cell r="C31199" t="str">
            <v>CLOSED</v>
          </cell>
          <cell r="D31199" t="str">
            <v>Medium</v>
          </cell>
          <cell r="E31199" t="str">
            <v>netscribes</v>
          </cell>
          <cell r="F31199" t="str">
            <v>Lishita Kotian</v>
          </cell>
          <cell r="G31199">
            <v>45907.875</v>
          </cell>
          <cell r="H31199">
            <v>45917.479166666664</v>
          </cell>
        </row>
        <row r="31200">
          <cell r="A31200" t="str">
            <v>UCW-18623</v>
          </cell>
          <cell r="B31200" t="str">
            <v>Benetton Kids Apparel Catalog Details 4-9-2025</v>
          </cell>
          <cell r="C31200" t="str">
            <v>CLOSED</v>
          </cell>
          <cell r="D31200" t="str">
            <v>Medium</v>
          </cell>
          <cell r="E31200" t="str">
            <v>netscribes</v>
          </cell>
          <cell r="F31200" t="str">
            <v>Lishita Kotian</v>
          </cell>
          <cell r="G31200">
            <v>45907.870833333334</v>
          </cell>
          <cell r="H31200">
            <v>45917.490277777775</v>
          </cell>
        </row>
        <row r="31201">
          <cell r="A31201" t="str">
            <v>UCW-18622</v>
          </cell>
          <cell r="B31201" t="str">
            <v>Benetton Kids Apparel Catalog Details 4-9-2025</v>
          </cell>
          <cell r="C31201" t="str">
            <v>CLOSED</v>
          </cell>
          <cell r="D31201" t="str">
            <v>Medium</v>
          </cell>
          <cell r="E31201" t="str">
            <v>netscribes</v>
          </cell>
          <cell r="F31201" t="str">
            <v>Lishita Kotian</v>
          </cell>
          <cell r="G31201">
            <v>45907.867361111108</v>
          </cell>
          <cell r="H31201">
            <v>45917.490277777775</v>
          </cell>
        </row>
        <row r="31202">
          <cell r="A31202" t="str">
            <v>UCW-18621</v>
          </cell>
          <cell r="B31202" t="str">
            <v>Benetton Kids Apparel Catalog Details 4-9-2025</v>
          </cell>
          <cell r="C31202" t="str">
            <v>CLOSED</v>
          </cell>
          <cell r="D31202" t="str">
            <v>Medium</v>
          </cell>
          <cell r="E31202" t="str">
            <v>netscribes</v>
          </cell>
          <cell r="F31202" t="str">
            <v>Lishita Kotian</v>
          </cell>
          <cell r="G31202">
            <v>45907.857638888891</v>
          </cell>
          <cell r="H31202">
            <v>45917.491666666669</v>
          </cell>
        </row>
        <row r="31203">
          <cell r="A31203" t="str">
            <v>UCW-18620</v>
          </cell>
          <cell r="B31203" t="str">
            <v>Benetton Kids Apparel Catalog Details 4-9-2025</v>
          </cell>
          <cell r="C31203" t="str">
            <v>CLOSED</v>
          </cell>
          <cell r="D31203" t="str">
            <v>Medium</v>
          </cell>
          <cell r="E31203" t="str">
            <v>netscribes</v>
          </cell>
          <cell r="F31203" t="str">
            <v>Lishita Kotian</v>
          </cell>
          <cell r="G31203">
            <v>45907.763194444444</v>
          </cell>
          <cell r="H31203">
            <v>45917.492361111108</v>
          </cell>
        </row>
        <row r="31204">
          <cell r="A31204" t="str">
            <v>UCW-18618</v>
          </cell>
          <cell r="B31204" t="str">
            <v>Benetton Kids Apparel Catalog Details 4-9-2025</v>
          </cell>
          <cell r="C31204" t="str">
            <v>CLOSED</v>
          </cell>
          <cell r="D31204" t="str">
            <v>Medium</v>
          </cell>
          <cell r="E31204" t="str">
            <v>netscribes</v>
          </cell>
          <cell r="F31204" t="str">
            <v>Lishita Kotian</v>
          </cell>
          <cell r="G31204">
            <v>45907.743055555555</v>
          </cell>
          <cell r="H31204">
            <v>45917.493055555555</v>
          </cell>
        </row>
        <row r="31205">
          <cell r="A31205" t="str">
            <v>UCW-18614</v>
          </cell>
          <cell r="B31205" t="str">
            <v>Guess Dual Listing</v>
          </cell>
          <cell r="C31205" t="str">
            <v>CLOSED</v>
          </cell>
          <cell r="D31205" t="str">
            <v>Medium</v>
          </cell>
          <cell r="E31205" t="str">
            <v>netscribes</v>
          </cell>
          <cell r="F31205" t="str">
            <v>Mohd Tahir Shaikh</v>
          </cell>
          <cell r="G31205">
            <v>45907.579861111109</v>
          </cell>
          <cell r="H31205">
            <v>46003.850694444445</v>
          </cell>
        </row>
        <row r="31206">
          <cell r="A31206" t="str">
            <v>UCW-18613</v>
          </cell>
          <cell r="B31206" t="str">
            <v>Tatacliq Men Women Footwear Templates | 3rd Sep'2025</v>
          </cell>
          <cell r="C31206" t="str">
            <v>CLOSED</v>
          </cell>
          <cell r="D31206" t="str">
            <v>Medium</v>
          </cell>
          <cell r="E31206" t="str">
            <v>netscribes</v>
          </cell>
          <cell r="F31206" t="str">
            <v>Juilee Jadhav</v>
          </cell>
          <cell r="G31206">
            <v>45907.57916666667</v>
          </cell>
          <cell r="H31206">
            <v>45909.77847222222</v>
          </cell>
        </row>
        <row r="31207">
          <cell r="A31207" t="str">
            <v>UCW-18611</v>
          </cell>
          <cell r="B31207" t="str">
            <v>For Listing</v>
          </cell>
          <cell r="C31207" t="str">
            <v>CLOSED</v>
          </cell>
          <cell r="D31207" t="str">
            <v>Medium</v>
          </cell>
          <cell r="E31207" t="str">
            <v>netscribes</v>
          </cell>
          <cell r="F31207" t="str">
            <v>Mohd Tahir Shaikh</v>
          </cell>
          <cell r="G31207">
            <v>45907.573611111111</v>
          </cell>
          <cell r="H31207">
            <v>46003.849305555559</v>
          </cell>
        </row>
        <row r="31208">
          <cell r="A31208" t="str">
            <v>UCW-18593</v>
          </cell>
          <cell r="B31208" t="str">
            <v>Regarding new products upload - The Artment</v>
          </cell>
          <cell r="C31208" t="str">
            <v>CLOSED</v>
          </cell>
          <cell r="D31208" t="str">
            <v>Medium</v>
          </cell>
          <cell r="E31208" t="str">
            <v>netscribes</v>
          </cell>
          <cell r="F31208" t="str">
            <v>Juilee Jadhav</v>
          </cell>
          <cell r="G31208">
            <v>45904.80972222222</v>
          </cell>
          <cell r="H31208">
            <v>45913.71597222222</v>
          </cell>
        </row>
        <row r="31209">
          <cell r="A31209" t="str">
            <v>UCW-18591</v>
          </cell>
          <cell r="B31209" t="str">
            <v>Catalogue Sheet_TatacliQ x FS (SS'25- 83 SKU)</v>
          </cell>
          <cell r="C31209" t="str">
            <v>CLOSED</v>
          </cell>
          <cell r="D31209" t="str">
            <v>Highest</v>
          </cell>
          <cell r="E31209" t="str">
            <v>netscribes</v>
          </cell>
          <cell r="F31209" t="str">
            <v>Sushma Ram</v>
          </cell>
          <cell r="G31209">
            <v>45904.806944444441</v>
          </cell>
          <cell r="H31209">
            <v>45910.707638888889</v>
          </cell>
        </row>
        <row r="31210">
          <cell r="A31210" t="str">
            <v>UCW-18583</v>
          </cell>
          <cell r="B31210" t="str">
            <v>Being Human | Migration | Tatacliq</v>
          </cell>
          <cell r="C31210" t="str">
            <v>CLOSED</v>
          </cell>
          <cell r="D31210" t="str">
            <v>Medium</v>
          </cell>
          <cell r="E31210" t="str">
            <v>netscribes</v>
          </cell>
          <cell r="F31210" t="str">
            <v>Mohd Tahir Shaikh</v>
          </cell>
          <cell r="G31210">
            <v>45904.743750000001</v>
          </cell>
          <cell r="H31210">
            <v>46003.849305555559</v>
          </cell>
        </row>
        <row r="31211">
          <cell r="A31211" t="str">
            <v>UCW-18574</v>
          </cell>
          <cell r="B31211" t="str">
            <v>Tatacliq Kids Apparels Template | 3rd Sep'2025</v>
          </cell>
          <cell r="C31211" t="str">
            <v>CLOSED</v>
          </cell>
          <cell r="D31211" t="str">
            <v>Medium</v>
          </cell>
          <cell r="E31211" t="str">
            <v>netscribes</v>
          </cell>
          <cell r="F31211" t="str">
            <v>Lishita Kotian</v>
          </cell>
          <cell r="G31211">
            <v>45904.71875</v>
          </cell>
          <cell r="H31211">
            <v>45906.567361111112</v>
          </cell>
        </row>
        <row r="31212">
          <cell r="A31212" t="str">
            <v>UCW-18572</v>
          </cell>
          <cell r="B31212" t="str">
            <v>Tatacliq Men's Apparels Templates | 3rd Sep'2025</v>
          </cell>
          <cell r="C31212" t="str">
            <v>CLOSED</v>
          </cell>
          <cell r="D31212" t="str">
            <v>Medium</v>
          </cell>
          <cell r="E31212" t="str">
            <v>netscribes</v>
          </cell>
          <cell r="F31212" t="str">
            <v>Lishita Kotian</v>
          </cell>
          <cell r="G31212">
            <v>45904.710416666669</v>
          </cell>
          <cell r="H31212">
            <v>45909.724305555559</v>
          </cell>
        </row>
        <row r="31213">
          <cell r="A31213" t="str">
            <v>UCW-18570</v>
          </cell>
          <cell r="B31213" t="str">
            <v>Alba by Seiko - Listing  Request</v>
          </cell>
          <cell r="C31213" t="str">
            <v>CLOSED</v>
          </cell>
          <cell r="D31213" t="str">
            <v>Medium</v>
          </cell>
          <cell r="E31213" t="str">
            <v>netscribes</v>
          </cell>
          <cell r="F31213" t="str">
            <v>Mohd Tahir Shaikh</v>
          </cell>
          <cell r="G31213">
            <v>45904.698611111111</v>
          </cell>
          <cell r="H31213">
            <v>46003.847916666666</v>
          </cell>
        </row>
        <row r="31214">
          <cell r="A31214" t="str">
            <v>UCW-18566</v>
          </cell>
          <cell r="B31214" t="str">
            <v>Tatacliq video catalogue addition_USPA Kids</v>
          </cell>
          <cell r="C31214" t="str">
            <v>CLOSED Due to Inactive/Insufficient Information</v>
          </cell>
          <cell r="D31214" t="str">
            <v>Medium</v>
          </cell>
          <cell r="E31214" t="str">
            <v>netscribes</v>
          </cell>
          <cell r="F31214" t="str">
            <v>Sushma Ram</v>
          </cell>
          <cell r="G31214">
            <v>45904.681250000001</v>
          </cell>
          <cell r="H31214">
            <v>45909.67291666667</v>
          </cell>
        </row>
        <row r="31215">
          <cell r="A31215" t="str">
            <v>UCW-18565</v>
          </cell>
          <cell r="B31215" t="str">
            <v>CK-MP-Lot 65</v>
          </cell>
          <cell r="C31215" t="str">
            <v>CLOSED</v>
          </cell>
          <cell r="D31215" t="str">
            <v>Medium</v>
          </cell>
          <cell r="E31215" t="str">
            <v>Chirag Dubal</v>
          </cell>
          <cell r="F31215" t="str">
            <v>Asmi Kumar</v>
          </cell>
          <cell r="G31215">
            <v>45904.673611111109</v>
          </cell>
          <cell r="H31215">
            <v>45943.829861111109</v>
          </cell>
        </row>
        <row r="31216">
          <cell r="A31216" t="str">
            <v>UCW-18564</v>
          </cell>
          <cell r="B31216" t="str">
            <v>Tatacliq Women Western Wear Template | 3rd Sep'2025</v>
          </cell>
          <cell r="C31216" t="str">
            <v>CLOSED</v>
          </cell>
          <cell r="D31216" t="str">
            <v>Medium</v>
          </cell>
          <cell r="E31216" t="str">
            <v>netscribes</v>
          </cell>
          <cell r="F31216" t="str">
            <v>Lishita Kotian</v>
          </cell>
          <cell r="G31216">
            <v>45904.672222222223</v>
          </cell>
          <cell r="H31216">
            <v>45911.492361111108</v>
          </cell>
        </row>
        <row r="31217">
          <cell r="A31217" t="str">
            <v>UCW-18563</v>
          </cell>
          <cell r="B31217" t="str">
            <v>Tatacliq Women Ethnic Wear Template | 3rd Sep'2025</v>
          </cell>
          <cell r="C31217" t="str">
            <v>CLOSED</v>
          </cell>
          <cell r="D31217" t="str">
            <v>Medium</v>
          </cell>
          <cell r="E31217" t="str">
            <v>netscribes</v>
          </cell>
          <cell r="F31217" t="str">
            <v>Lishita Kotian</v>
          </cell>
          <cell r="G31217">
            <v>45904.668055555558</v>
          </cell>
          <cell r="H31217">
            <v>45909.615277777775</v>
          </cell>
        </row>
        <row r="31218">
          <cell r="A31218" t="str">
            <v>UCW-18560</v>
          </cell>
          <cell r="B31218" t="str">
            <v>CLONE - Beauty - Proposal for Listing Mi Dazzle Beauty Accessories on Tata Cliq - 28 AUG</v>
          </cell>
          <cell r="C31218" t="str">
            <v>CLOSED Due to Inactive/Insufficient Information</v>
          </cell>
          <cell r="D31218" t="str">
            <v>Medium</v>
          </cell>
          <cell r="E31218" t="str">
            <v>netscribes</v>
          </cell>
          <cell r="F31218" t="str">
            <v>Simi Raichel Zachariah</v>
          </cell>
          <cell r="G31218">
            <v>45904.655555555553</v>
          </cell>
          <cell r="H31218">
            <v>45916.518055555556</v>
          </cell>
        </row>
        <row r="31219">
          <cell r="A31219" t="str">
            <v>UCW-18558</v>
          </cell>
          <cell r="B31219" t="str">
            <v>Crossword- New location addition</v>
          </cell>
          <cell r="C31219" t="str">
            <v>CLOSED</v>
          </cell>
          <cell r="D31219" t="str">
            <v>Medium</v>
          </cell>
          <cell r="E31219" t="str">
            <v>netscribes</v>
          </cell>
          <cell r="F31219" t="str">
            <v>netscribes</v>
          </cell>
          <cell r="G31219">
            <v>45904.629166666666</v>
          </cell>
          <cell r="H31219">
            <v>45964.584027777775</v>
          </cell>
        </row>
        <row r="31220">
          <cell r="A31220" t="str">
            <v>UCW-18557</v>
          </cell>
          <cell r="B31220" t="str">
            <v>correction catalouge</v>
          </cell>
          <cell r="C31220" t="str">
            <v>CLOSED</v>
          </cell>
          <cell r="D31220" t="str">
            <v>Medium</v>
          </cell>
          <cell r="E31220" t="str">
            <v>netscribes</v>
          </cell>
          <cell r="F31220" t="str">
            <v>Sushma Ram</v>
          </cell>
          <cell r="G31220">
            <v>45904.627083333333</v>
          </cell>
          <cell r="H31220">
            <v>45909.565972222219</v>
          </cell>
        </row>
        <row r="31221">
          <cell r="A31221" t="str">
            <v>UCW-18556</v>
          </cell>
          <cell r="B31221" t="str">
            <v>DAALI FESTIVE CATALOUGE DROP 7- 3 SEP</v>
          </cell>
          <cell r="C31221" t="str">
            <v>CLOSED</v>
          </cell>
          <cell r="D31221" t="str">
            <v>Highest</v>
          </cell>
          <cell r="E31221" t="str">
            <v>netscribes</v>
          </cell>
          <cell r="F31221" t="str">
            <v>Sushma Ram</v>
          </cell>
          <cell r="G31221">
            <v>45904.597916666666</v>
          </cell>
          <cell r="H31221">
            <v>45910.427083333336</v>
          </cell>
        </row>
        <row r="31222">
          <cell r="A31222" t="str">
            <v>UCW-18553</v>
          </cell>
          <cell r="B31222" t="str">
            <v>AW25 Catalog - Lot 6</v>
          </cell>
          <cell r="C31222" t="str">
            <v>CLOSED</v>
          </cell>
          <cell r="D31222" t="str">
            <v>Medium</v>
          </cell>
          <cell r="E31222" t="str">
            <v>netscribes</v>
          </cell>
          <cell r="F31222" t="str">
            <v>Sushma Ram</v>
          </cell>
          <cell r="G31222">
            <v>45904.547222222223</v>
          </cell>
          <cell r="H31222">
            <v>45920.615972222222</v>
          </cell>
        </row>
        <row r="31223">
          <cell r="A31223" t="str">
            <v>UCW-18551</v>
          </cell>
          <cell r="B31223" t="str">
            <v xml:space="preserve"> CK Omni-49 Lot</v>
          </cell>
          <cell r="C31223" t="str">
            <v>CLOSED</v>
          </cell>
          <cell r="D31223" t="str">
            <v>Medium</v>
          </cell>
          <cell r="E31223" t="str">
            <v>Chirag Dubal</v>
          </cell>
          <cell r="F31223" t="str">
            <v>Shloka Chakre</v>
          </cell>
          <cell r="G31223">
            <v>45904.545138888891</v>
          </cell>
          <cell r="H31223">
            <v>45943.82916666667</v>
          </cell>
        </row>
        <row r="31224">
          <cell r="A31224" t="str">
            <v>UCW-18546</v>
          </cell>
          <cell r="B31224" t="str">
            <v>Tatacliq Specimen Template | 2nd Sep'25</v>
          </cell>
          <cell r="C31224" t="str">
            <v>CLOSED</v>
          </cell>
          <cell r="D31224" t="str">
            <v>Medium</v>
          </cell>
          <cell r="E31224" t="str">
            <v>netscribes</v>
          </cell>
          <cell r="F31224" t="str">
            <v>Lishita Kotian</v>
          </cell>
          <cell r="G31224">
            <v>45904.51666666667</v>
          </cell>
          <cell r="H31224">
            <v>45906.642361111109</v>
          </cell>
        </row>
        <row r="31225">
          <cell r="A31225" t="str">
            <v>UCW-18545</v>
          </cell>
          <cell r="B31225" t="str">
            <v>Tatacliq Footwear-Input-Kids Templates | 2nd Sep'25</v>
          </cell>
          <cell r="C31225" t="str">
            <v>CLOSED</v>
          </cell>
          <cell r="D31225" t="str">
            <v>Medium</v>
          </cell>
          <cell r="E31225" t="str">
            <v>netscribes</v>
          </cell>
          <cell r="F31225" t="str">
            <v>Lishita Kotian</v>
          </cell>
          <cell r="G31225">
            <v>45904.510416666664</v>
          </cell>
          <cell r="H31225">
            <v>45906.595833333333</v>
          </cell>
        </row>
        <row r="31226">
          <cell r="A31226" t="str">
            <v>UCW-18544</v>
          </cell>
          <cell r="B31226" t="str">
            <v>Pending 96 SKUs - Converse x TataCliq.COM | Catalog</v>
          </cell>
          <cell r="C31226" t="str">
            <v>CLOSED</v>
          </cell>
          <cell r="D31226" t="str">
            <v>Medium</v>
          </cell>
          <cell r="E31226" t="str">
            <v>netscribes</v>
          </cell>
          <cell r="F31226" t="str">
            <v>Mohd Tahir Shaikh</v>
          </cell>
          <cell r="G31226">
            <v>45904.509027777778</v>
          </cell>
          <cell r="H31226">
            <v>45912.55</v>
          </cell>
        </row>
        <row r="31227">
          <cell r="A31227" t="str">
            <v>UCW-18543</v>
          </cell>
          <cell r="B31227" t="str">
            <v>Accessorize X TataCliq// Women Jewel Catalog</v>
          </cell>
          <cell r="C31227" t="str">
            <v>CLOSED</v>
          </cell>
          <cell r="D31227" t="str">
            <v>Medium</v>
          </cell>
          <cell r="E31227" t="str">
            <v>netscribes</v>
          </cell>
          <cell r="F31227" t="str">
            <v>Lishita Kotian</v>
          </cell>
          <cell r="G31227">
            <v>45904.504861111112</v>
          </cell>
          <cell r="H31227">
            <v>45916.665972222225</v>
          </cell>
        </row>
        <row r="31228">
          <cell r="A31228" t="str">
            <v>UCW-18541</v>
          </cell>
          <cell r="B31228" t="str">
            <v xml:space="preserve">Accessorize X TataCliq// Women Hair accessories </v>
          </cell>
          <cell r="C31228" t="str">
            <v>CLOSED</v>
          </cell>
          <cell r="D31228" t="str">
            <v>Medium</v>
          </cell>
          <cell r="E31228" t="str">
            <v>netscribes</v>
          </cell>
          <cell r="F31228" t="str">
            <v>Lishita Kotian</v>
          </cell>
          <cell r="G31228">
            <v>45904.495833333334</v>
          </cell>
          <cell r="H31228">
            <v>45909.757638888892</v>
          </cell>
        </row>
        <row r="31229">
          <cell r="A31229" t="str">
            <v>UCW-18536</v>
          </cell>
          <cell r="B31229" t="str">
            <v>Beauty -Ikonic Professional ID 2.0 Hair Dryer Listing Template - TATA CLIQ - 3 Sep</v>
          </cell>
          <cell r="C31229" t="str">
            <v>CLOSED</v>
          </cell>
          <cell r="D31229" t="str">
            <v>Highest</v>
          </cell>
          <cell r="E31229" t="str">
            <v>netscribes</v>
          </cell>
          <cell r="F31229" t="str">
            <v>Shraddha Dighe</v>
          </cell>
          <cell r="G31229">
            <v>45904.481944444444</v>
          </cell>
          <cell r="H31229">
            <v>45910.583333333336</v>
          </cell>
        </row>
        <row r="31230">
          <cell r="A31230" t="str">
            <v>UCW-18530</v>
          </cell>
          <cell r="B31230" t="str">
            <v>Tatacliq Listings- DDEcor || Seller code : 129190</v>
          </cell>
          <cell r="C31230" t="str">
            <v>CLOSED</v>
          </cell>
          <cell r="D31230" t="str">
            <v>Medium</v>
          </cell>
          <cell r="E31230" t="str">
            <v>netscribes</v>
          </cell>
          <cell r="F31230" t="str">
            <v>Juilee Jadhav</v>
          </cell>
          <cell r="G31230">
            <v>45904.461805555555</v>
          </cell>
          <cell r="H31230">
            <v>45911.46597222222</v>
          </cell>
        </row>
        <row r="31231">
          <cell r="A31231" t="str">
            <v>UCW-18528</v>
          </cell>
          <cell r="B31231" t="str">
            <v>CLONE - Articles live on TCL</v>
          </cell>
          <cell r="C31231" t="str">
            <v>CLOSED</v>
          </cell>
          <cell r="D31231" t="str">
            <v>Medium</v>
          </cell>
          <cell r="E31231" t="str">
            <v>netscribes</v>
          </cell>
          <cell r="F31231" t="str">
            <v>Mohd Tahir Shaikh</v>
          </cell>
          <cell r="G31231">
            <v>45904.458333333336</v>
          </cell>
          <cell r="H31231">
            <v>46003.926388888889</v>
          </cell>
        </row>
        <row r="31232">
          <cell r="A31232" t="str">
            <v>UCW-18527</v>
          </cell>
          <cell r="B31232" t="str">
            <v>Tatacliq Collated Line sheets- Batch 2 for Dual listing on Mall</v>
          </cell>
          <cell r="C31232" t="str">
            <v>CLOSED</v>
          </cell>
          <cell r="D31232" t="str">
            <v>Medium</v>
          </cell>
          <cell r="E31232" t="str">
            <v>netscribes</v>
          </cell>
          <cell r="F31232" t="str">
            <v>Sushma Ram</v>
          </cell>
          <cell r="G31232">
            <v>45904.458333333336</v>
          </cell>
          <cell r="H31232">
            <v>46003.847222222219</v>
          </cell>
        </row>
        <row r="31233">
          <cell r="A31233" t="str">
            <v>UCW-18524</v>
          </cell>
          <cell r="B31233" t="str">
            <v>Beauty - Introduction of Cadiveu &amp; Request for Onboarding on Tata CLiQ - 4 Sep</v>
          </cell>
          <cell r="C31233" t="str">
            <v>CLOSED</v>
          </cell>
          <cell r="D31233" t="str">
            <v>Medium</v>
          </cell>
          <cell r="E31233" t="str">
            <v>netscribes</v>
          </cell>
          <cell r="F31233" t="str">
            <v>Shraddha Dighe</v>
          </cell>
          <cell r="G31233">
            <v>45904.419444444444</v>
          </cell>
          <cell r="H31233">
            <v>45958.524305555555</v>
          </cell>
        </row>
        <row r="31234">
          <cell r="A31234" t="str">
            <v>UCW-18522</v>
          </cell>
          <cell r="B31234" t="str">
            <v>The Green Tree Apparels-Women Socks Listings as on 02-09-2025</v>
          </cell>
          <cell r="C31234" t="str">
            <v>CLOSED</v>
          </cell>
          <cell r="D31234" t="str">
            <v>Medium</v>
          </cell>
          <cell r="E31234" t="str">
            <v>netscribes</v>
          </cell>
          <cell r="F31234" t="str">
            <v>Sushma Ram</v>
          </cell>
          <cell r="G31234">
            <v>45903.855555555558</v>
          </cell>
          <cell r="H31234">
            <v>45943.474305555559</v>
          </cell>
        </row>
        <row r="31235">
          <cell r="A31235" t="str">
            <v>UCW-18520</v>
          </cell>
          <cell r="B31235" t="str">
            <v>Category Catalog - FEMMELLA - 2 September'25</v>
          </cell>
          <cell r="C31235" t="str">
            <v>CLOSED</v>
          </cell>
          <cell r="D31235" t="str">
            <v>Medium</v>
          </cell>
          <cell r="E31235" t="str">
            <v>netscribes</v>
          </cell>
          <cell r="F31235" t="str">
            <v>Sushma Ram</v>
          </cell>
          <cell r="G31235">
            <v>45903.84097222222</v>
          </cell>
          <cell r="H31235">
            <v>45916.646527777775</v>
          </cell>
        </row>
        <row r="31236">
          <cell r="A31236" t="str">
            <v>UCW-18518</v>
          </cell>
          <cell r="B31236" t="str">
            <v>Fw: Hoppa Sweden X Onboarding Proposal for Tata CLiQ</v>
          </cell>
          <cell r="C31236" t="str">
            <v>CLOSED Due to Inactive/Insufficient Information</v>
          </cell>
          <cell r="D31236" t="str">
            <v>Medium</v>
          </cell>
          <cell r="E31236" t="str">
            <v>netscribes</v>
          </cell>
          <cell r="F31236" t="str">
            <v>Sushma Ram</v>
          </cell>
          <cell r="G31236">
            <v>45903.827777777777</v>
          </cell>
          <cell r="H31236">
            <v>45917.47152777778</v>
          </cell>
        </row>
        <row r="31237">
          <cell r="A31237" t="str">
            <v>UCW-18516</v>
          </cell>
          <cell r="B31237" t="str">
            <v xml:space="preserve">Tata cliq New Listing_Fitted Sheet &amp; Napkins_01-09-2025 || Seller Code : 125194 </v>
          </cell>
          <cell r="C31237" t="str">
            <v>CLOSED</v>
          </cell>
          <cell r="D31237" t="str">
            <v>Medium</v>
          </cell>
          <cell r="E31237" t="str">
            <v>netscribes</v>
          </cell>
          <cell r="F31237" t="str">
            <v>Juilee Jadhav</v>
          </cell>
          <cell r="G31237">
            <v>45903.803472222222</v>
          </cell>
          <cell r="H31237">
            <v>46172.503472222219</v>
          </cell>
        </row>
        <row r="31238">
          <cell r="A31238" t="str">
            <v>UCW-18514</v>
          </cell>
          <cell r="B31238" t="str">
            <v>TATA CLIQ ACCESORIES</v>
          </cell>
          <cell r="C31238" t="str">
            <v>CLOSED</v>
          </cell>
          <cell r="D31238" t="str">
            <v>Medium</v>
          </cell>
          <cell r="E31238" t="str">
            <v>netscribes</v>
          </cell>
          <cell r="F31238" t="str">
            <v>Sushma Ram</v>
          </cell>
          <cell r="G31238">
            <v>45903.793055555558</v>
          </cell>
          <cell r="H31238">
            <v>45905.526388888888</v>
          </cell>
        </row>
        <row r="31239">
          <cell r="A31239" t="str">
            <v>UCW-18512</v>
          </cell>
          <cell r="B31239" t="str">
            <v>New Sku Addition 29-8-25 Tata cliq</v>
          </cell>
          <cell r="C31239" t="str">
            <v>CLOSED</v>
          </cell>
          <cell r="D31239" t="str">
            <v>Medium</v>
          </cell>
          <cell r="E31239" t="str">
            <v>netscribes</v>
          </cell>
          <cell r="F31239" t="str">
            <v>Sushma Ram</v>
          </cell>
          <cell r="G31239">
            <v>45903.787499999999</v>
          </cell>
          <cell r="H31239">
            <v>45911.498611111114</v>
          </cell>
        </row>
        <row r="31240">
          <cell r="A31240" t="str">
            <v>UCW-18510</v>
          </cell>
          <cell r="B31240" t="str">
            <v>Tatacliq Men Women Footwear Templates | 2nd Sep'2025</v>
          </cell>
          <cell r="C31240" t="str">
            <v>CLOSED</v>
          </cell>
          <cell r="D31240" t="str">
            <v>Medium</v>
          </cell>
          <cell r="E31240" t="str">
            <v>netscribes</v>
          </cell>
          <cell r="F31240" t="str">
            <v>Lishita Kotian</v>
          </cell>
          <cell r="G31240">
            <v>45903.775000000001</v>
          </cell>
          <cell r="H31240">
            <v>45906.611805555556</v>
          </cell>
        </row>
        <row r="31241">
          <cell r="A31241" t="str">
            <v>UCW-18500</v>
          </cell>
          <cell r="B31241" t="str">
            <v>Catalogue Upload Feed - 22-08-2025</v>
          </cell>
          <cell r="C31241" t="str">
            <v>CLOSED</v>
          </cell>
          <cell r="D31241" t="str">
            <v>Medium</v>
          </cell>
          <cell r="E31241" t="str">
            <v>netscribes</v>
          </cell>
          <cell r="F31241" t="str">
            <v>netscribes</v>
          </cell>
          <cell r="G31241">
            <v>45903.73541666667</v>
          </cell>
          <cell r="H31241">
            <v>45964.584027777775</v>
          </cell>
        </row>
        <row r="31242">
          <cell r="A31242" t="str">
            <v>UCW-18498</v>
          </cell>
          <cell r="B31242" t="str">
            <v>VERO MODA -AW25 LOT - 5</v>
          </cell>
          <cell r="C31242" t="str">
            <v>CLOSED</v>
          </cell>
          <cell r="D31242" t="str">
            <v>Medium</v>
          </cell>
          <cell r="E31242" t="str">
            <v>netscribes</v>
          </cell>
          <cell r="F31242" t="str">
            <v>Lishita Kotian</v>
          </cell>
          <cell r="G31242">
            <v>45903.720138888886</v>
          </cell>
          <cell r="H31242">
            <v>45910.694444444445</v>
          </cell>
        </row>
        <row r="31243">
          <cell r="A31243" t="str">
            <v>UCW-18497</v>
          </cell>
          <cell r="B31243" t="str">
            <v>Synchronization | Alexandre Christie | 128205 | 30.08.2025</v>
          </cell>
          <cell r="C31243" t="str">
            <v>CLOSED</v>
          </cell>
          <cell r="D31243" t="str">
            <v>Medium</v>
          </cell>
          <cell r="E31243" t="str">
            <v>netscribes</v>
          </cell>
          <cell r="F31243" t="str">
            <v>Mohd Tahir Shaikh</v>
          </cell>
          <cell r="G31243">
            <v>45903.713888888888</v>
          </cell>
          <cell r="H31243">
            <v>46003.84652777778</v>
          </cell>
        </row>
        <row r="31244">
          <cell r="A31244" t="str">
            <v>UCW-18495</v>
          </cell>
          <cell r="B31244" t="str">
            <v xml:space="preserve">Men's Apparel 02-09-2025 </v>
          </cell>
          <cell r="C31244" t="str">
            <v>CLOSED</v>
          </cell>
          <cell r="D31244" t="str">
            <v>Medium</v>
          </cell>
          <cell r="E31244" t="str">
            <v>netscribes</v>
          </cell>
          <cell r="F31244" t="str">
            <v>Lishita Kotian</v>
          </cell>
          <cell r="G31244">
            <v>45903.703472222223</v>
          </cell>
          <cell r="H31244">
            <v>46003.845833333333</v>
          </cell>
        </row>
        <row r="31245">
          <cell r="A31245" t="str">
            <v>UCW-18493</v>
          </cell>
          <cell r="B31245" t="str">
            <v>New Listing- Dohar, Comforters, Towels- 43 SKUs</v>
          </cell>
          <cell r="C31245" t="str">
            <v>CLOSED</v>
          </cell>
          <cell r="D31245" t="str">
            <v>Medium</v>
          </cell>
          <cell r="E31245" t="str">
            <v>netscribes</v>
          </cell>
          <cell r="F31245" t="str">
            <v>Juilee Jadhav</v>
          </cell>
          <cell r="G31245">
            <v>45903.697222222225</v>
          </cell>
          <cell r="H31245">
            <v>45920.143750000003</v>
          </cell>
        </row>
        <row r="31246">
          <cell r="A31246" t="str">
            <v>UCW-18491</v>
          </cell>
          <cell r="B31246" t="str">
            <v xml:space="preserve">Reshoot images  Replace - </v>
          </cell>
          <cell r="C31246" t="str">
            <v>CLOSED</v>
          </cell>
          <cell r="D31246" t="str">
            <v>Medium</v>
          </cell>
          <cell r="E31246" t="str">
            <v>netscribes</v>
          </cell>
          <cell r="F31246" t="str">
            <v>Mohd Tahir Shaikh</v>
          </cell>
          <cell r="G31246">
            <v>45903.689583333333</v>
          </cell>
          <cell r="H31246">
            <v>46003.845138888886</v>
          </cell>
        </row>
        <row r="31247">
          <cell r="A31247" t="str">
            <v>UCW-18485</v>
          </cell>
          <cell r="B31247" t="str">
            <v>Hidesign - Belts 2025 Collection - Accessories - 03-09-25</v>
          </cell>
          <cell r="C31247" t="str">
            <v>CLOSED</v>
          </cell>
          <cell r="D31247" t="str">
            <v>Medium</v>
          </cell>
          <cell r="E31247" t="str">
            <v>Chirag Dubal</v>
          </cell>
          <cell r="F31247" t="str">
            <v>Asmi Kumar</v>
          </cell>
          <cell r="G31247">
            <v>45903.663194444445</v>
          </cell>
          <cell r="H31247">
            <v>45943.828472222223</v>
          </cell>
        </row>
        <row r="31248">
          <cell r="A31248" t="str">
            <v>UCW-18477</v>
          </cell>
          <cell r="B31248" t="str">
            <v>Aurelia &amp; W- 171 Style- Fall2025- 21th Aug</v>
          </cell>
          <cell r="C31248" t="str">
            <v>CLOSED</v>
          </cell>
          <cell r="D31248" t="str">
            <v>Medium</v>
          </cell>
          <cell r="E31248" t="str">
            <v>netscribes</v>
          </cell>
          <cell r="F31248" t="str">
            <v>Sushma Ram</v>
          </cell>
          <cell r="G31248">
            <v>45903.602777777778</v>
          </cell>
          <cell r="H31248">
            <v>45910.638194444444</v>
          </cell>
        </row>
        <row r="31249">
          <cell r="A31249" t="str">
            <v>UCW-18476</v>
          </cell>
          <cell r="B31249" t="str">
            <v>Tatacliq Women Ethnic Wear Template | 2nd Sep'2025</v>
          </cell>
          <cell r="C31249" t="str">
            <v>CLOSED</v>
          </cell>
          <cell r="D31249" t="str">
            <v>Medium</v>
          </cell>
          <cell r="E31249" t="str">
            <v>netscribes</v>
          </cell>
          <cell r="F31249" t="str">
            <v>Sushma Ram</v>
          </cell>
          <cell r="G31249">
            <v>45903.59097222222</v>
          </cell>
          <cell r="H31249">
            <v>45909.586111111108</v>
          </cell>
        </row>
        <row r="31250">
          <cell r="A31250" t="str">
            <v>UCW-18471</v>
          </cell>
          <cell r="B31250" t="str">
            <v>CLONE - CKC New Product Listings - #SPA-15</v>
          </cell>
          <cell r="C31250" t="str">
            <v>CLOSED</v>
          </cell>
          <cell r="D31250" t="str">
            <v>Medium</v>
          </cell>
          <cell r="E31250" t="str">
            <v>netscribes</v>
          </cell>
          <cell r="F31250" t="str">
            <v>Mohd Tahir Shaikh</v>
          </cell>
          <cell r="G31250">
            <v>45903.557638888888</v>
          </cell>
          <cell r="H31250">
            <v>45908.904861111114</v>
          </cell>
        </row>
        <row r="31251">
          <cell r="A31251" t="str">
            <v>UCW-18470</v>
          </cell>
          <cell r="B31251" t="str">
            <v>Titan Company Limited (eyewear)-8511</v>
          </cell>
          <cell r="C31251" t="str">
            <v>CLOSED Due to Inactive/Insufficient Information</v>
          </cell>
          <cell r="D31251" t="str">
            <v>Medium</v>
          </cell>
          <cell r="E31251" t="str">
            <v>netscribes</v>
          </cell>
          <cell r="F31251" t="str">
            <v>Mohd Tahir Shaikh</v>
          </cell>
          <cell r="G31251">
            <v>45903.544444444444</v>
          </cell>
          <cell r="H31251">
            <v>45995.499305555553</v>
          </cell>
        </row>
        <row r="31252">
          <cell r="A31252" t="str">
            <v>UCW-18469</v>
          </cell>
          <cell r="B31252" t="str">
            <v>CLONE - Beauty - Request for Product Details for Onboarding - Happier x Tata Cliq - 11 Aug</v>
          </cell>
          <cell r="C31252" t="str">
            <v>CLOSED</v>
          </cell>
          <cell r="D31252" t="str">
            <v>High</v>
          </cell>
          <cell r="E31252" t="str">
            <v>netscribes</v>
          </cell>
          <cell r="F31252" t="str">
            <v>Shraddha Dighe</v>
          </cell>
          <cell r="G31252">
            <v>45903.542361111111</v>
          </cell>
          <cell r="H31252">
            <v>45910.584027777775</v>
          </cell>
        </row>
        <row r="31253">
          <cell r="A31253" t="str">
            <v>UCW-18468</v>
          </cell>
          <cell r="B31253" t="str">
            <v>Hoversoul Listing  - Exo Footwear 02 Sept 2025 Clogs</v>
          </cell>
          <cell r="C31253" t="str">
            <v>CLOSED</v>
          </cell>
          <cell r="D31253" t="str">
            <v>Highest</v>
          </cell>
          <cell r="E31253" t="str">
            <v>netscribes</v>
          </cell>
          <cell r="F31253" t="str">
            <v>Sushma Ram</v>
          </cell>
          <cell r="G31253">
            <v>45903.538888888892</v>
          </cell>
          <cell r="H31253">
            <v>45909.511805555558</v>
          </cell>
        </row>
        <row r="31254">
          <cell r="A31254" t="str">
            <v>UCW-18467</v>
          </cell>
          <cell r="B31254" t="str">
            <v>Hoversoul Listing  - Triumph Exports 02 Sept 2025 Women Flats</v>
          </cell>
          <cell r="C31254" t="str">
            <v>CLOSED</v>
          </cell>
          <cell r="D31254" t="str">
            <v>Highest</v>
          </cell>
          <cell r="E31254" t="str">
            <v>netscribes</v>
          </cell>
          <cell r="F31254" t="str">
            <v>Sushma Ram</v>
          </cell>
          <cell r="G31254">
            <v>45903.531944444447</v>
          </cell>
          <cell r="H31254">
            <v>45908.761805555558</v>
          </cell>
        </row>
        <row r="31255">
          <cell r="A31255" t="str">
            <v>UCW-18465</v>
          </cell>
          <cell r="B31255" t="str">
            <v>Crocs Listing Phase 3</v>
          </cell>
          <cell r="C31255" t="str">
            <v>CLOSED Due to Inactive/Insufficient Information</v>
          </cell>
          <cell r="D31255" t="str">
            <v>Medium</v>
          </cell>
          <cell r="E31255" t="str">
            <v>Chirag Dubal</v>
          </cell>
          <cell r="F31255" t="str">
            <v>netscribes</v>
          </cell>
          <cell r="G31255">
            <v>45903.513194444444</v>
          </cell>
          <cell r="H31255">
            <v>45972.711805555555</v>
          </cell>
        </row>
        <row r="31256">
          <cell r="A31256" t="str">
            <v>UCW-18457</v>
          </cell>
          <cell r="B31256" t="str">
            <v>Beauty - Image resize - 3 SEP</v>
          </cell>
          <cell r="C31256" t="str">
            <v>CLOSED</v>
          </cell>
          <cell r="D31256" t="str">
            <v>Highest</v>
          </cell>
          <cell r="E31256" t="str">
            <v>netscribes</v>
          </cell>
          <cell r="F31256" t="str">
            <v>Shraddha Dighe</v>
          </cell>
          <cell r="G31256">
            <v>45903.479861111111</v>
          </cell>
          <cell r="H31256">
            <v>46003.842361111114</v>
          </cell>
        </row>
        <row r="31257">
          <cell r="A31257" t="str">
            <v>UCW-18454</v>
          </cell>
          <cell r="B31257" t="str">
            <v>CLONE - Tata Cliq New Listing Carlton London</v>
          </cell>
          <cell r="C31257" t="str">
            <v>CLOSED</v>
          </cell>
          <cell r="D31257" t="str">
            <v>Medium</v>
          </cell>
          <cell r="E31257" t="str">
            <v>netscribes</v>
          </cell>
          <cell r="F31257" t="str">
            <v>Mohd Tahir Shaikh</v>
          </cell>
          <cell r="G31257">
            <v>45903.475694444445</v>
          </cell>
          <cell r="H31257">
            <v>45950.715277777781</v>
          </cell>
        </row>
        <row r="31258">
          <cell r="A31258" t="str">
            <v>UCW-18449</v>
          </cell>
          <cell r="B31258" t="str">
            <v>Beauty - MOC9 listing details - Pending 8 SKUs</v>
          </cell>
          <cell r="C31258" t="str">
            <v>CLOSED</v>
          </cell>
          <cell r="D31258" t="str">
            <v>Medium</v>
          </cell>
          <cell r="E31258" t="str">
            <v>netscribes</v>
          </cell>
          <cell r="F31258" t="str">
            <v>netscribes</v>
          </cell>
          <cell r="G31258">
            <v>45903.45208333333</v>
          </cell>
          <cell r="H31258">
            <v>45964.584027777775</v>
          </cell>
        </row>
        <row r="31259">
          <cell r="A31259" t="str">
            <v>UCW-18447</v>
          </cell>
          <cell r="B31259" t="str">
            <v>The Indian Ethnic co - P0 Festive - Monetised  - 129255</v>
          </cell>
          <cell r="C31259" t="str">
            <v>CLOSED</v>
          </cell>
          <cell r="D31259" t="str">
            <v>Medium</v>
          </cell>
          <cell r="E31259" t="str">
            <v>Chirag Dubal</v>
          </cell>
          <cell r="F31259" t="str">
            <v>Asmi Kumar</v>
          </cell>
          <cell r="G31259">
            <v>45903.443749999999</v>
          </cell>
          <cell r="H31259">
            <v>45943.82708333333</v>
          </cell>
        </row>
        <row r="31260">
          <cell r="A31260" t="str">
            <v>UCW-18444</v>
          </cell>
          <cell r="B31260" t="str">
            <v>Kappasa - Apparel - 29/08/25</v>
          </cell>
          <cell r="C31260" t="str">
            <v>CLOSED</v>
          </cell>
          <cell r="D31260" t="str">
            <v>Medium</v>
          </cell>
          <cell r="E31260" t="str">
            <v>Chirag Dubal</v>
          </cell>
          <cell r="F31260" t="str">
            <v>Asmi Kumar</v>
          </cell>
          <cell r="G31260">
            <v>45902.830555555556</v>
          </cell>
          <cell r="H31260">
            <v>45943.826388888891</v>
          </cell>
        </row>
        <row r="31261">
          <cell r="A31261" t="str">
            <v>UCW-18442</v>
          </cell>
          <cell r="B31261" t="str">
            <v xml:space="preserve">Tatacliq Lifestyle Catalog Template-Lot -124_01.09.2025 </v>
          </cell>
          <cell r="C31261" t="str">
            <v>CLOSED</v>
          </cell>
          <cell r="D31261" t="str">
            <v>Medium</v>
          </cell>
          <cell r="E31261" t="str">
            <v>netscribes</v>
          </cell>
          <cell r="F31261" t="str">
            <v>Sushma Ram</v>
          </cell>
          <cell r="G31261">
            <v>45902.824305555558</v>
          </cell>
          <cell r="H31261">
            <v>45918.484027777777</v>
          </cell>
        </row>
        <row r="31262">
          <cell r="A31262" t="str">
            <v>UCW-18441</v>
          </cell>
          <cell r="B31262" t="str">
            <v>Tata Cliq Catalogue | Footwear Styles @1st Sep</v>
          </cell>
          <cell r="C31262" t="str">
            <v>CLOSED</v>
          </cell>
          <cell r="D31262" t="str">
            <v>Medium</v>
          </cell>
          <cell r="E31262" t="str">
            <v>netscribes</v>
          </cell>
          <cell r="F31262" t="str">
            <v>Sushma Ram</v>
          </cell>
          <cell r="G31262">
            <v>45902.813888888886</v>
          </cell>
          <cell r="H31262">
            <v>45904.958333333336</v>
          </cell>
        </row>
        <row r="31263">
          <cell r="A31263" t="str">
            <v>UCW-18433</v>
          </cell>
          <cell r="B31263" t="str">
            <v>TataCliq New Product Listing | 28th Aug'25 || Seller code : 129072</v>
          </cell>
          <cell r="C31263" t="str">
            <v>CLOSED</v>
          </cell>
          <cell r="D31263" t="str">
            <v>Medium</v>
          </cell>
          <cell r="E31263" t="str">
            <v>netscribes</v>
          </cell>
          <cell r="F31263" t="str">
            <v>Juilee Jadhav</v>
          </cell>
          <cell r="G31263">
            <v>45902.759722222225</v>
          </cell>
          <cell r="H31263">
            <v>45916.568749999999</v>
          </cell>
        </row>
        <row r="31264">
          <cell r="A31264" t="str">
            <v>UCW-18432</v>
          </cell>
          <cell r="B31264" t="str">
            <v>Tatacliq Men's Apparels Templates | 1st Sep'2025</v>
          </cell>
          <cell r="C31264" t="str">
            <v>CLOSED</v>
          </cell>
          <cell r="D31264" t="str">
            <v>Medium</v>
          </cell>
          <cell r="E31264" t="str">
            <v>netscribes</v>
          </cell>
          <cell r="F31264" t="str">
            <v>Lishita Kotian</v>
          </cell>
          <cell r="G31264">
            <v>45902.745138888888</v>
          </cell>
          <cell r="H31264">
            <v>45909.56527777778</v>
          </cell>
        </row>
        <row r="31265">
          <cell r="A31265" t="str">
            <v>UCW-18431</v>
          </cell>
          <cell r="B31265" t="str">
            <v>Tatacliq Women Western Wear Template | 1st Sep'2025</v>
          </cell>
          <cell r="C31265" t="str">
            <v>CLOSED</v>
          </cell>
          <cell r="D31265" t="str">
            <v>Medium</v>
          </cell>
          <cell r="E31265" t="str">
            <v>netscribes</v>
          </cell>
          <cell r="F31265" t="str">
            <v>Lishita Kotian</v>
          </cell>
          <cell r="G31265">
            <v>45902.740972222222</v>
          </cell>
          <cell r="H31265">
            <v>45911.479861111111</v>
          </cell>
        </row>
        <row r="31266">
          <cell r="A31266" t="str">
            <v>UCW-18427</v>
          </cell>
          <cell r="B31266" t="str">
            <v>Catalogue Upload Feed || Metro-Mochi</v>
          </cell>
          <cell r="C31266" t="str">
            <v>CLOSED</v>
          </cell>
          <cell r="D31266" t="str">
            <v>Medium</v>
          </cell>
          <cell r="E31266" t="str">
            <v>netscribes</v>
          </cell>
          <cell r="F31266" t="str">
            <v>Mohd Tahir Shaikh</v>
          </cell>
          <cell r="G31266">
            <v>45902.723611111112</v>
          </cell>
          <cell r="H31266">
            <v>46172.504166666666</v>
          </cell>
        </row>
        <row r="31267">
          <cell r="A31267" t="str">
            <v>UCW-18425</v>
          </cell>
          <cell r="B31267" t="str">
            <v>7 SKU Pending - BEauty-SKU updation_July,25_Tatacliq-18th july</v>
          </cell>
          <cell r="C31267" t="str">
            <v>CLOSED Due to Inactive/Insufficient Information</v>
          </cell>
          <cell r="D31267" t="str">
            <v>Medium</v>
          </cell>
          <cell r="E31267" t="str">
            <v>Simi Raichel Zachariah</v>
          </cell>
          <cell r="F31267" t="str">
            <v>netscribes</v>
          </cell>
          <cell r="G31267">
            <v>45902.722222222219</v>
          </cell>
          <cell r="H31267">
            <v>45964.584722222222</v>
          </cell>
        </row>
        <row r="31268">
          <cell r="A31268" t="str">
            <v>UCW-18424</v>
          </cell>
          <cell r="B31268" t="str">
            <v>Beauty - N4N New listing update - 2 Sep</v>
          </cell>
          <cell r="C31268" t="str">
            <v>CLOSED</v>
          </cell>
          <cell r="D31268" t="str">
            <v>Medium</v>
          </cell>
          <cell r="E31268" t="str">
            <v>netscribes</v>
          </cell>
          <cell r="F31268" t="str">
            <v>Shraddha Dighe</v>
          </cell>
          <cell r="G31268">
            <v>45902.720833333333</v>
          </cell>
          <cell r="H31268">
            <v>45911.918749999997</v>
          </cell>
        </row>
        <row r="31269">
          <cell r="A31269" t="str">
            <v>UCW-18421</v>
          </cell>
          <cell r="B31269" t="str">
            <v>Beauty - Colorbar - Missing Listing details - 2 Sep</v>
          </cell>
          <cell r="C31269" t="str">
            <v>CLOSED</v>
          </cell>
          <cell r="D31269" t="str">
            <v>Highest</v>
          </cell>
          <cell r="E31269" t="str">
            <v>netscribes</v>
          </cell>
          <cell r="F31269" t="str">
            <v>Shraddha Dighe</v>
          </cell>
          <cell r="G31269">
            <v>45902.708333333336</v>
          </cell>
          <cell r="H31269">
            <v>45910.585416666669</v>
          </cell>
        </row>
        <row r="31270">
          <cell r="A31270" t="str">
            <v>UCW-18420</v>
          </cell>
          <cell r="B31270" t="str">
            <v>TATACLIQ X LIBAS NEW CATALOGUE 1-9-25</v>
          </cell>
          <cell r="C31270" t="str">
            <v>CLOSED</v>
          </cell>
          <cell r="D31270" t="str">
            <v>Medium</v>
          </cell>
          <cell r="E31270" t="str">
            <v>netscribes</v>
          </cell>
          <cell r="F31270" t="str">
            <v>Mohd Tahir Shaikh</v>
          </cell>
          <cell r="G31270">
            <v>45902.705555555556</v>
          </cell>
          <cell r="H31270">
            <v>45915.491666666669</v>
          </cell>
        </row>
        <row r="31271">
          <cell r="A31271" t="str">
            <v>UCW-18419</v>
          </cell>
          <cell r="B31271" t="str">
            <v>Tatacliq Kids Apparels Template | 1st Sep'2025</v>
          </cell>
          <cell r="C31271" t="str">
            <v>CLOSED</v>
          </cell>
          <cell r="D31271" t="str">
            <v>Medium</v>
          </cell>
          <cell r="E31271" t="str">
            <v>netscribes</v>
          </cell>
          <cell r="F31271" t="str">
            <v>Lishita Kotian</v>
          </cell>
          <cell r="G31271">
            <v>45902.702777777777</v>
          </cell>
          <cell r="H31271">
            <v>45908.884027777778</v>
          </cell>
        </row>
        <row r="31272">
          <cell r="A31272" t="str">
            <v>UCW-18416</v>
          </cell>
          <cell r="B31272" t="str">
            <v>Beauty - New Listing -Gift Box &amp; Body Polisher - Tata - 2 Sep</v>
          </cell>
          <cell r="C31272" t="str">
            <v>CLOSED</v>
          </cell>
          <cell r="D31272" t="str">
            <v>Medium</v>
          </cell>
          <cell r="E31272" t="str">
            <v>netscribes</v>
          </cell>
          <cell r="F31272" t="str">
            <v>Shraddha Dighe</v>
          </cell>
          <cell r="G31272">
            <v>45902.696527777778</v>
          </cell>
          <cell r="H31272">
            <v>45909.574305555558</v>
          </cell>
        </row>
        <row r="31273">
          <cell r="A31273" t="str">
            <v>UCW-18415</v>
          </cell>
          <cell r="B31273" t="str">
            <v>TataCliQ | Fashion | YouTube Links | 26 Aug 2025</v>
          </cell>
          <cell r="C31273" t="str">
            <v>CLOSED Due to Inactive/Insufficient Information</v>
          </cell>
          <cell r="D31273" t="str">
            <v>Medium</v>
          </cell>
          <cell r="E31273" t="str">
            <v>netscribes</v>
          </cell>
          <cell r="F31273" t="str">
            <v>Mohd Tahir Shaikh</v>
          </cell>
          <cell r="G31273">
            <v>45902.693055555559</v>
          </cell>
          <cell r="H31273">
            <v>45917.685416666667</v>
          </cell>
        </row>
        <row r="31274">
          <cell r="A31274" t="str">
            <v>UCW-18413</v>
          </cell>
          <cell r="B31274" t="str">
            <v>Lacquer Embassy - New FESTIVE COLLECTION AW25 - 02-09-25</v>
          </cell>
          <cell r="C31274" t="str">
            <v>CLOSED</v>
          </cell>
          <cell r="D31274" t="str">
            <v>Medium</v>
          </cell>
          <cell r="E31274" t="str">
            <v>Chirag Dubal</v>
          </cell>
          <cell r="F31274" t="str">
            <v>Asmi Kumar</v>
          </cell>
          <cell r="G31274">
            <v>45902.686111111114</v>
          </cell>
          <cell r="H31274">
            <v>45943.824999999997</v>
          </cell>
        </row>
        <row r="31275">
          <cell r="A31275" t="str">
            <v>UCW-18409</v>
          </cell>
          <cell r="B31275" t="str">
            <v>US_All_New_Launch_Tata Cliq || Urban Space || Seller Code : 125800</v>
          </cell>
          <cell r="C31275" t="str">
            <v>CLOSED</v>
          </cell>
          <cell r="D31275" t="str">
            <v>Medium</v>
          </cell>
          <cell r="E31275" t="str">
            <v>netscribes</v>
          </cell>
          <cell r="F31275" t="str">
            <v>Juilee Jadhav</v>
          </cell>
          <cell r="G31275">
            <v>45902.667361111111</v>
          </cell>
          <cell r="H31275">
            <v>46172.504861111112</v>
          </cell>
        </row>
        <row r="31276">
          <cell r="A31276" t="str">
            <v>UCW-18408</v>
          </cell>
          <cell r="B31276" t="str">
            <v>Products Listed on Portal</v>
          </cell>
          <cell r="C31276" t="str">
            <v>CLOSED</v>
          </cell>
          <cell r="D31276" t="str">
            <v>Medium</v>
          </cell>
          <cell r="E31276" t="str">
            <v>netscribes</v>
          </cell>
          <cell r="F31276" t="str">
            <v>Lishita Kotian</v>
          </cell>
          <cell r="G31276">
            <v>45902.665277777778</v>
          </cell>
          <cell r="H31276">
            <v>45908.913194444445</v>
          </cell>
        </row>
        <row r="31277">
          <cell r="A31277" t="str">
            <v>UCW-18401</v>
          </cell>
          <cell r="B31277" t="str">
            <v>Beauty - New launch cataloguing details of Narciso Rodriguez EDPI &amp; Issey Miyake Pour Homme EDP_Fragrance for TCL_02_Sept_25. - 2 Sep</v>
          </cell>
          <cell r="C31277" t="str">
            <v>CLOSED</v>
          </cell>
          <cell r="D31277" t="str">
            <v>Medium</v>
          </cell>
          <cell r="E31277" t="str">
            <v>netscribes</v>
          </cell>
          <cell r="F31277" t="str">
            <v>Shraddha Dighe</v>
          </cell>
          <cell r="G31277">
            <v>45902.586111111108</v>
          </cell>
          <cell r="H31277">
            <v>45910.579861111109</v>
          </cell>
        </row>
        <row r="31278">
          <cell r="A31278" t="str">
            <v>UCW-18398</v>
          </cell>
          <cell r="B31278" t="str">
            <v>Beauty - Priority Image Update Davidoff Elixir - TATA - 2 Sep</v>
          </cell>
          <cell r="C31278" t="str">
            <v>CLOSED</v>
          </cell>
          <cell r="D31278" t="str">
            <v>Highest</v>
          </cell>
          <cell r="E31278" t="str">
            <v>netscribes</v>
          </cell>
          <cell r="F31278" t="str">
            <v>Shraddha Dighe</v>
          </cell>
          <cell r="G31278">
            <v>45902.570138888892</v>
          </cell>
          <cell r="H31278">
            <v>46003.841666666667</v>
          </cell>
        </row>
        <row r="31279">
          <cell r="A31279" t="str">
            <v>UCW-18397</v>
          </cell>
          <cell r="B31279" t="str">
            <v>Nasher Miles - Salzburg, Montreal &amp; Bali Luggage Collection</v>
          </cell>
          <cell r="C31279" t="str">
            <v>CLOSED</v>
          </cell>
          <cell r="D31279" t="str">
            <v>Medium</v>
          </cell>
          <cell r="E31279" t="str">
            <v>netscribes</v>
          </cell>
          <cell r="F31279" t="str">
            <v>Mohd Tahir Shaikh</v>
          </cell>
          <cell r="G31279">
            <v>45902.536111111112</v>
          </cell>
          <cell r="H31279">
            <v>45906.657638888886</v>
          </cell>
        </row>
        <row r="31280">
          <cell r="A31280" t="str">
            <v>UCW-18395</v>
          </cell>
          <cell r="B31280" t="str">
            <v>Beauty - PDP Image Update : Nazar Na Lage Kajal - 2 Sep</v>
          </cell>
          <cell r="C31280" t="str">
            <v>CLOSED</v>
          </cell>
          <cell r="D31280" t="str">
            <v>High</v>
          </cell>
          <cell r="E31280" t="str">
            <v>netscribes</v>
          </cell>
          <cell r="F31280" t="str">
            <v>Shraddha Dighe</v>
          </cell>
          <cell r="G31280">
            <v>45902.51666666667</v>
          </cell>
          <cell r="H31280">
            <v>46003.841666666667</v>
          </cell>
        </row>
        <row r="31281">
          <cell r="A31281" t="str">
            <v>UCW-18394</v>
          </cell>
          <cell r="B31281" t="str">
            <v>CLONE - CKC New Product Listings - #PRN-22</v>
          </cell>
          <cell r="C31281" t="str">
            <v>CLOSED</v>
          </cell>
          <cell r="D31281" t="str">
            <v>Medium</v>
          </cell>
          <cell r="E31281" t="str">
            <v>netscribes</v>
          </cell>
          <cell r="F31281" t="str">
            <v>Mohd Tahir Shaikh</v>
          </cell>
          <cell r="G31281">
            <v>45902.509027777778</v>
          </cell>
          <cell r="H31281">
            <v>45906.520138888889</v>
          </cell>
        </row>
        <row r="31282">
          <cell r="A31282" t="str">
            <v>UCW-18391</v>
          </cell>
          <cell r="B31282" t="str">
            <v>CLONE - One Friday Catalogue Tamplate</v>
          </cell>
          <cell r="C31282" t="str">
            <v>CLOSED</v>
          </cell>
          <cell r="D31282" t="str">
            <v>Medium</v>
          </cell>
          <cell r="E31282" t="str">
            <v>netscribes</v>
          </cell>
          <cell r="F31282" t="str">
            <v>Mohd Tahir Shaikh</v>
          </cell>
          <cell r="G31282">
            <v>45902.477777777778</v>
          </cell>
          <cell r="H31282">
            <v>45910.679166666669</v>
          </cell>
        </row>
        <row r="31283">
          <cell r="A31283" t="str">
            <v>UCW-18380</v>
          </cell>
          <cell r="B31283" t="str">
            <v>Skechers Marketing and Listing Support</v>
          </cell>
          <cell r="C31283" t="str">
            <v>CLOSED Due to Inactive/Insufficient Information</v>
          </cell>
          <cell r="D31283" t="str">
            <v>Medium</v>
          </cell>
          <cell r="E31283" t="str">
            <v>Chirag Dubal</v>
          </cell>
          <cell r="F31283" t="str">
            <v>netscribes</v>
          </cell>
          <cell r="G31283">
            <v>45901.785416666666</v>
          </cell>
          <cell r="H31283">
            <v>45911.707638888889</v>
          </cell>
        </row>
        <row r="31284">
          <cell r="A31284" t="str">
            <v>UCW-18375</v>
          </cell>
          <cell r="B31284" t="str">
            <v>Size addition TATACLIQ X LIBAS 26-08-2025</v>
          </cell>
          <cell r="C31284" t="str">
            <v>CLOSED</v>
          </cell>
          <cell r="D31284" t="str">
            <v>Medium</v>
          </cell>
          <cell r="E31284" t="str">
            <v>netscribes</v>
          </cell>
          <cell r="F31284" t="str">
            <v>Sushma Ram</v>
          </cell>
          <cell r="G31284">
            <v>45901.754861111112</v>
          </cell>
          <cell r="H31284">
            <v>46003.84097222222</v>
          </cell>
        </row>
        <row r="31285">
          <cell r="A31285" t="str">
            <v>UCW-18374</v>
          </cell>
          <cell r="B31285" t="str">
            <v>Styles Migration to Tata Cliq Westbury Account - 21-08-2025</v>
          </cell>
          <cell r="C31285" t="str">
            <v>CLOSED Due to Inactive/Insufficient Information</v>
          </cell>
          <cell r="D31285" t="str">
            <v>Medium</v>
          </cell>
          <cell r="E31285" t="str">
            <v>Chirag Dubal</v>
          </cell>
          <cell r="F31285" t="str">
            <v>netscribes</v>
          </cell>
          <cell r="G31285">
            <v>45901.752083333333</v>
          </cell>
          <cell r="H31285">
            <v>45911.71597222222</v>
          </cell>
        </row>
        <row r="31286">
          <cell r="A31286" t="str">
            <v>UCW-18370</v>
          </cell>
          <cell r="B31286" t="str">
            <v>Content Sheet and Image Link | United colors of benetton | 86 products | Tata Cliq | 1203483161</v>
          </cell>
          <cell r="C31286" t="str">
            <v>CLOSED</v>
          </cell>
          <cell r="D31286" t="str">
            <v>Medium</v>
          </cell>
          <cell r="E31286" t="str">
            <v>netscribes</v>
          </cell>
          <cell r="F31286" t="str">
            <v>Juilee Jadhav</v>
          </cell>
          <cell r="G31286">
            <v>45901.736805555556</v>
          </cell>
          <cell r="H31286">
            <v>45921.693055555559</v>
          </cell>
        </row>
        <row r="31287">
          <cell r="A31287" t="str">
            <v>UCW-18362</v>
          </cell>
          <cell r="B31287" t="str">
            <v>Beauty - RE: Puig H2 NPD Cataloguing-1st sept</v>
          </cell>
          <cell r="C31287" t="str">
            <v>CLOSED</v>
          </cell>
          <cell r="D31287" t="str">
            <v>Medium</v>
          </cell>
          <cell r="E31287" t="str">
            <v>netscribes</v>
          </cell>
          <cell r="F31287" t="str">
            <v>Simi Raichel Zachariah</v>
          </cell>
          <cell r="G31287">
            <v>45901.716666666667</v>
          </cell>
          <cell r="H31287">
            <v>45910.621527777781</v>
          </cell>
        </row>
        <row r="31288">
          <cell r="A31288" t="str">
            <v>UCW-18358</v>
          </cell>
          <cell r="B31288" t="str">
            <v>OSM Migration</v>
          </cell>
          <cell r="C31288" t="str">
            <v>CLOSED Due to Inactive/Insufficient Information</v>
          </cell>
          <cell r="D31288" t="str">
            <v>Medium</v>
          </cell>
          <cell r="E31288" t="str">
            <v>Chirag Dubal</v>
          </cell>
          <cell r="F31288" t="str">
            <v>netscribes</v>
          </cell>
          <cell r="G31288">
            <v>45901.700694444444</v>
          </cell>
          <cell r="H31288">
            <v>45943.84375</v>
          </cell>
        </row>
        <row r="31289">
          <cell r="A31289" t="str">
            <v>UCW-18355</v>
          </cell>
          <cell r="B31289" t="str">
            <v>Video Update | Powersutra | Tatacliq | Aug-25</v>
          </cell>
          <cell r="C31289" t="str">
            <v>CLOSED</v>
          </cell>
          <cell r="D31289" t="str">
            <v>Medium</v>
          </cell>
          <cell r="E31289" t="str">
            <v>netscribes</v>
          </cell>
          <cell r="F31289" t="str">
            <v>Mohd Tahir Shaikh</v>
          </cell>
          <cell r="G31289">
            <v>45901.697916666664</v>
          </cell>
          <cell r="H31289">
            <v>46003.840277777781</v>
          </cell>
        </row>
        <row r="31290">
          <cell r="A31290" t="str">
            <v>UCW-18353</v>
          </cell>
          <cell r="B31290" t="str">
            <v>Biba AW25 LOT 4 - TC</v>
          </cell>
          <cell r="C31290" t="str">
            <v>CLOSED</v>
          </cell>
          <cell r="D31290" t="str">
            <v>Medium</v>
          </cell>
          <cell r="E31290" t="str">
            <v>netscribes</v>
          </cell>
          <cell r="F31290" t="str">
            <v>Mohd Tahir Shaikh</v>
          </cell>
          <cell r="G31290">
            <v>45901.693055555559</v>
          </cell>
          <cell r="H31290">
            <v>45917.634027777778</v>
          </cell>
        </row>
        <row r="31291">
          <cell r="A31291" t="str">
            <v>UCW-18349</v>
          </cell>
          <cell r="B31291" t="str">
            <v>AW25_Footwear-LOT-03</v>
          </cell>
          <cell r="C31291" t="str">
            <v>CLOSED</v>
          </cell>
          <cell r="D31291" t="str">
            <v>Medium</v>
          </cell>
          <cell r="E31291" t="str">
            <v>netscribes</v>
          </cell>
          <cell r="F31291" t="str">
            <v>Mohd Tahir Shaikh</v>
          </cell>
          <cell r="G31291">
            <v>45901.68472222222</v>
          </cell>
          <cell r="H31291">
            <v>45904.590277777781</v>
          </cell>
        </row>
        <row r="31292">
          <cell r="A31292" t="str">
            <v>UCW-18348</v>
          </cell>
          <cell r="B31292" t="str">
            <v>New Listing File || Saral Home || Seller code : 125330</v>
          </cell>
          <cell r="C31292" t="str">
            <v>CLOSED</v>
          </cell>
          <cell r="D31292" t="str">
            <v>Medium</v>
          </cell>
          <cell r="E31292" t="str">
            <v>netscribes</v>
          </cell>
          <cell r="F31292" t="str">
            <v>Juilee Jadhav</v>
          </cell>
          <cell r="G31292">
            <v>45901.683333333334</v>
          </cell>
          <cell r="H31292">
            <v>45920.115277777775</v>
          </cell>
        </row>
        <row r="31293">
          <cell r="A31293" t="str">
            <v>UCW-18341</v>
          </cell>
          <cell r="B31293" t="str">
            <v>Globus Women's Wear Apparels - 44 Styles - Batch 107 (Western Wear) (29.08.2025) (Seller Code - 124013)</v>
          </cell>
          <cell r="C31293" t="str">
            <v>CLOSED</v>
          </cell>
          <cell r="D31293" t="str">
            <v>Medium</v>
          </cell>
          <cell r="E31293" t="str">
            <v>netscribes</v>
          </cell>
          <cell r="F31293" t="str">
            <v>Juilee Jadhav</v>
          </cell>
          <cell r="G31293">
            <v>45901.660416666666</v>
          </cell>
          <cell r="H31293">
            <v>45915.629166666666</v>
          </cell>
        </row>
        <row r="31294">
          <cell r="A31294" t="str">
            <v>UCW-18340</v>
          </cell>
          <cell r="B31294" t="str">
            <v>Crocs Listing Phase 2</v>
          </cell>
          <cell r="C31294" t="str">
            <v>CLOSED Due to Inactive/Insufficient Information</v>
          </cell>
          <cell r="D31294" t="str">
            <v>Medium</v>
          </cell>
          <cell r="E31294" t="str">
            <v>Chirag Dubal</v>
          </cell>
          <cell r="F31294" t="str">
            <v>netscribes</v>
          </cell>
          <cell r="G31294">
            <v>45901.654861111114</v>
          </cell>
          <cell r="H31294">
            <v>45943.848611111112</v>
          </cell>
        </row>
        <row r="31295">
          <cell r="A31295" t="str">
            <v>UCW-18338</v>
          </cell>
          <cell r="B31295" t="str">
            <v>Image Replace TATACLIQ X LIBAS 26-08-2025</v>
          </cell>
          <cell r="C31295" t="str">
            <v>CLOSED</v>
          </cell>
          <cell r="D31295" t="str">
            <v>Medium</v>
          </cell>
          <cell r="E31295" t="str">
            <v>netscribes</v>
          </cell>
          <cell r="F31295" t="str">
            <v>Sushma Ram</v>
          </cell>
          <cell r="G31295">
            <v>45901.646527777775</v>
          </cell>
          <cell r="H31295">
            <v>46003.839583333334</v>
          </cell>
        </row>
        <row r="31296">
          <cell r="A31296" t="str">
            <v>UCW-18337</v>
          </cell>
          <cell r="B31296" t="str">
            <v>Size Addition TATACLIQ X LIBAS 25-08-2025</v>
          </cell>
          <cell r="C31296" t="str">
            <v>CLOSED</v>
          </cell>
          <cell r="D31296" t="str">
            <v>Medium</v>
          </cell>
          <cell r="E31296" t="str">
            <v>netscribes</v>
          </cell>
          <cell r="F31296" t="str">
            <v>Sushma Ram</v>
          </cell>
          <cell r="G31296">
            <v>45901.640972222223</v>
          </cell>
          <cell r="H31296">
            <v>46003.838888888888</v>
          </cell>
        </row>
        <row r="31297">
          <cell r="A31297" t="str">
            <v>UCW-18336</v>
          </cell>
          <cell r="B31297" t="str">
            <v>Escalation - Image update</v>
          </cell>
          <cell r="C31297" t="str">
            <v>CLOSED</v>
          </cell>
          <cell r="D31297" t="str">
            <v>Medium</v>
          </cell>
          <cell r="E31297" t="str">
            <v>netscribes</v>
          </cell>
          <cell r="F31297" t="str">
            <v>Mohd Tahir Shaikh</v>
          </cell>
          <cell r="G31297">
            <v>45901.640972222223</v>
          </cell>
          <cell r="H31297">
            <v>46003.838888888888</v>
          </cell>
        </row>
        <row r="31298">
          <cell r="A31298" t="str">
            <v>UCW-18334</v>
          </cell>
          <cell r="B31298" t="str">
            <v>Biba_Update Content And Images</v>
          </cell>
          <cell r="C31298" t="str">
            <v>CLOSED</v>
          </cell>
          <cell r="D31298" t="str">
            <v>Medium</v>
          </cell>
          <cell r="E31298" t="str">
            <v>netscribes</v>
          </cell>
          <cell r="F31298" t="str">
            <v>Sushma Ram</v>
          </cell>
          <cell r="G31298">
            <v>45901.636111111111</v>
          </cell>
          <cell r="H31298">
            <v>46003.922222222223</v>
          </cell>
        </row>
        <row r="31299">
          <cell r="A31299" t="str">
            <v>UCW-18333</v>
          </cell>
          <cell r="B31299" t="str">
            <v xml:space="preserve">Globus Women's Wear Apparels -  33 Styles - Batch 107 (Brand - Globus Stores Pvt Ltd) (Ethnic Wear) (29.08.2025) (Seller ID - 124013) </v>
          </cell>
          <cell r="C31299" t="str">
            <v>CLOSED</v>
          </cell>
          <cell r="D31299" t="str">
            <v>Medium</v>
          </cell>
          <cell r="E31299" t="str">
            <v>netscribes</v>
          </cell>
          <cell r="F31299" t="str">
            <v>Juilee Jadhav</v>
          </cell>
          <cell r="G31299">
            <v>45901.634027777778</v>
          </cell>
          <cell r="H31299">
            <v>45915.622916666667</v>
          </cell>
        </row>
        <row r="31300">
          <cell r="A31300" t="str">
            <v>UCW-18332</v>
          </cell>
          <cell r="B31300" t="str">
            <v>Coach Image updation_27_June_25</v>
          </cell>
          <cell r="C31300" t="str">
            <v>CLOSED</v>
          </cell>
          <cell r="D31300" t="str">
            <v>Medium</v>
          </cell>
          <cell r="E31300" t="str">
            <v>Chirag Dubal</v>
          </cell>
          <cell r="F31300" t="str">
            <v>netscribes</v>
          </cell>
          <cell r="G31300">
            <v>45901.628472222219</v>
          </cell>
          <cell r="H31300">
            <v>45902.620138888888</v>
          </cell>
        </row>
        <row r="31301">
          <cell r="A31301" t="str">
            <v>UCW-18323</v>
          </cell>
          <cell r="B31301" t="str">
            <v>Mens New Listings 29.8.2025 (1)</v>
          </cell>
          <cell r="C31301" t="str">
            <v>CLOSED</v>
          </cell>
          <cell r="D31301" t="str">
            <v>Medium</v>
          </cell>
          <cell r="E31301" t="str">
            <v>netscribes</v>
          </cell>
          <cell r="F31301" t="str">
            <v>Lishita Kotian</v>
          </cell>
          <cell r="G31301">
            <v>45901.55</v>
          </cell>
          <cell r="H31301">
            <v>45913.474999999999</v>
          </cell>
        </row>
        <row r="31302">
          <cell r="A31302" t="str">
            <v>UCW-18321</v>
          </cell>
          <cell r="B31302" t="str">
            <v>Crossword- New location addition</v>
          </cell>
          <cell r="C31302" t="str">
            <v>CLOSED</v>
          </cell>
          <cell r="D31302" t="str">
            <v>Medium</v>
          </cell>
          <cell r="E31302" t="str">
            <v>netscribes</v>
          </cell>
          <cell r="F31302" t="str">
            <v>Mohd Tahir Shaikh</v>
          </cell>
          <cell r="G31302">
            <v>45901.547222222223</v>
          </cell>
          <cell r="H31302">
            <v>45936.482638888891</v>
          </cell>
        </row>
        <row r="31303">
          <cell r="A31303" t="str">
            <v>UCW-18318</v>
          </cell>
          <cell r="B31303" t="str">
            <v>CK | 42 Lot</v>
          </cell>
          <cell r="C31303" t="str">
            <v>CLOSED</v>
          </cell>
          <cell r="D31303" t="str">
            <v>Medium</v>
          </cell>
          <cell r="E31303" t="str">
            <v>Chirag Dubal</v>
          </cell>
          <cell r="F31303" t="str">
            <v>Asmi Kumar</v>
          </cell>
          <cell r="G31303">
            <v>45901.540277777778</v>
          </cell>
          <cell r="H31303">
            <v>45943.823611111111</v>
          </cell>
        </row>
        <row r="31304">
          <cell r="A31304" t="str">
            <v>UCW-18315</v>
          </cell>
          <cell r="B31304" t="str">
            <v>Mens New Listings 29.8.2025</v>
          </cell>
          <cell r="C31304" t="str">
            <v>CLOSED</v>
          </cell>
          <cell r="D31304" t="str">
            <v>Medium</v>
          </cell>
          <cell r="E31304" t="str">
            <v>netscribes</v>
          </cell>
          <cell r="F31304" t="str">
            <v>Sushma Ram</v>
          </cell>
          <cell r="G31304">
            <v>45901.524305555555</v>
          </cell>
          <cell r="H31304">
            <v>45917.616666666669</v>
          </cell>
        </row>
        <row r="31305">
          <cell r="A31305" t="str">
            <v>UCW-18314</v>
          </cell>
          <cell r="B31305" t="str">
            <v>BEauty - RE: Cellular Range- Listing | Biotique - 1st sept</v>
          </cell>
          <cell r="C31305" t="str">
            <v>CLOSED</v>
          </cell>
          <cell r="D31305" t="str">
            <v>Medium</v>
          </cell>
          <cell r="E31305" t="str">
            <v>netscribes</v>
          </cell>
          <cell r="F31305" t="str">
            <v>Simi Raichel Zachariah</v>
          </cell>
          <cell r="G31305">
            <v>45901.521527777775</v>
          </cell>
          <cell r="H31305">
            <v>45902.556944444441</v>
          </cell>
        </row>
        <row r="31306">
          <cell r="A31306" t="str">
            <v>UCW-18312</v>
          </cell>
          <cell r="B31306" t="str">
            <v>Bag Accessories 29-08-2025</v>
          </cell>
          <cell r="C31306" t="str">
            <v>CLOSED</v>
          </cell>
          <cell r="D31306" t="str">
            <v>Medium</v>
          </cell>
          <cell r="E31306" t="str">
            <v>netscribes</v>
          </cell>
          <cell r="F31306" t="str">
            <v>Lishita Kotian</v>
          </cell>
          <cell r="G31306">
            <v>45901.517361111109</v>
          </cell>
          <cell r="H31306">
            <v>46003.838194444441</v>
          </cell>
        </row>
        <row r="31307">
          <cell r="A31307" t="str">
            <v>UCW-18309</v>
          </cell>
          <cell r="B31307" t="str">
            <v>CLONE - Celtic Brand Product Details Submission – Belts Category</v>
          </cell>
          <cell r="C31307" t="str">
            <v>CLOSED</v>
          </cell>
          <cell r="D31307" t="str">
            <v>Medium</v>
          </cell>
          <cell r="E31307" t="str">
            <v>netscribes</v>
          </cell>
          <cell r="F31307" t="str">
            <v>Mohd Tahir Shaikh</v>
          </cell>
          <cell r="G31307">
            <v>45901.506944444445</v>
          </cell>
          <cell r="H31307">
            <v>45910.602777777778</v>
          </cell>
        </row>
        <row r="31308">
          <cell r="A31308" t="str">
            <v>UCW-18305</v>
          </cell>
          <cell r="B31308" t="str">
            <v>CLONE - REGAL &amp; IMPERIO TATACLIQ TEMPLATE 23.07.2025</v>
          </cell>
          <cell r="C31308" t="str">
            <v>CLOSED</v>
          </cell>
          <cell r="D31308" t="str">
            <v>Medium</v>
          </cell>
          <cell r="E31308" t="str">
            <v>netscribes</v>
          </cell>
          <cell r="F31308" t="str">
            <v>Mohd Tahir Shaikh</v>
          </cell>
          <cell r="G31308">
            <v>45901.479861111111</v>
          </cell>
          <cell r="H31308">
            <v>45906.520833333336</v>
          </cell>
        </row>
        <row r="31309">
          <cell r="A31309" t="str">
            <v>UCW-18304</v>
          </cell>
          <cell r="B31309" t="str">
            <v>CLONE - CKC New Product Listings - #DDR,DTP,DVA-55</v>
          </cell>
          <cell r="C31309" t="str">
            <v>CLOSED</v>
          </cell>
          <cell r="D31309" t="str">
            <v>Medium</v>
          </cell>
          <cell r="E31309" t="str">
            <v>netscribes</v>
          </cell>
          <cell r="F31309" t="str">
            <v>Mohd Tahir Shaikh</v>
          </cell>
          <cell r="G31309">
            <v>45901.477777777778</v>
          </cell>
          <cell r="H31309">
            <v>45906.552083333336</v>
          </cell>
        </row>
        <row r="31310">
          <cell r="A31310" t="str">
            <v>UCW-18302</v>
          </cell>
          <cell r="B31310" t="str">
            <v>CLONE - CKC New Product Listings - #DRN-108</v>
          </cell>
          <cell r="C31310" t="str">
            <v>CLOSED</v>
          </cell>
          <cell r="D31310" t="str">
            <v>Medium</v>
          </cell>
          <cell r="E31310" t="str">
            <v>netscribes</v>
          </cell>
          <cell r="F31310" t="str">
            <v>Mohd Tahir Shaikh</v>
          </cell>
          <cell r="G31310">
            <v>45901.475694444445</v>
          </cell>
          <cell r="H31310">
            <v>45938.765972222223</v>
          </cell>
        </row>
        <row r="31311">
          <cell r="A31311" t="str">
            <v>UCW-18300</v>
          </cell>
          <cell r="B31311" t="str">
            <v>BEauty - Tata Cliq_URGENT: Bundle Product Image Update Required Due to Packaging Change-1st sept</v>
          </cell>
          <cell r="C31311" t="str">
            <v>CLOSED</v>
          </cell>
          <cell r="D31311" t="str">
            <v>Medium</v>
          </cell>
          <cell r="E31311" t="str">
            <v>netscribes</v>
          </cell>
          <cell r="F31311" t="str">
            <v>Simi Raichel Zachariah</v>
          </cell>
          <cell r="G31311">
            <v>45901.456944444442</v>
          </cell>
          <cell r="H31311">
            <v>46003.940972222219</v>
          </cell>
        </row>
        <row r="31312">
          <cell r="A31312" t="str">
            <v>UCW-18298</v>
          </cell>
          <cell r="B31312" t="str">
            <v>BEauty - RE: Content Sheet for New Listing - Old School Rituals-1st Sept</v>
          </cell>
          <cell r="C31312" t="str">
            <v>CLOSED</v>
          </cell>
          <cell r="D31312" t="str">
            <v>Medium</v>
          </cell>
          <cell r="E31312" t="str">
            <v>netscribes</v>
          </cell>
          <cell r="F31312" t="str">
            <v>Simi Raichel Zachariah</v>
          </cell>
          <cell r="G31312">
            <v>45901.446527777778</v>
          </cell>
          <cell r="H31312">
            <v>45910.823611111111</v>
          </cell>
        </row>
        <row r="31313">
          <cell r="A31313" t="str">
            <v>UCW-18293</v>
          </cell>
          <cell r="B31313" t="str">
            <v>Fabindia_Clothing, Jewellery &amp; Footwear_Catalog Sheet 28-08-2025</v>
          </cell>
          <cell r="C31313" t="str">
            <v>CLOSED</v>
          </cell>
          <cell r="D31313" t="str">
            <v>Medium</v>
          </cell>
          <cell r="E31313" t="str">
            <v>netscribes</v>
          </cell>
          <cell r="F31313" t="str">
            <v>Sushma Ram</v>
          </cell>
          <cell r="G31313">
            <v>45900.756249999999</v>
          </cell>
          <cell r="H31313">
            <v>45916.61041666667</v>
          </cell>
        </row>
        <row r="31314">
          <cell r="A31314" t="str">
            <v>UCW-18291</v>
          </cell>
          <cell r="B31314" t="str">
            <v xml:space="preserve">Men's Apparel 25-08-2025 </v>
          </cell>
          <cell r="C31314" t="str">
            <v>CLOSED</v>
          </cell>
          <cell r="D31314" t="str">
            <v>Medium</v>
          </cell>
          <cell r="E31314" t="str">
            <v>netscribes</v>
          </cell>
          <cell r="F31314" t="str">
            <v>netscribes</v>
          </cell>
          <cell r="G31314">
            <v>45900.493750000001</v>
          </cell>
          <cell r="H31314">
            <v>45965.911805555559</v>
          </cell>
        </row>
        <row r="31315">
          <cell r="A31315" t="str">
            <v>UCW-18290</v>
          </cell>
          <cell r="B31315" t="str">
            <v>London Rag - Women's style - 25 styles</v>
          </cell>
          <cell r="C31315" t="str">
            <v>CLOSED Due to Inactive/Insufficient Information</v>
          </cell>
          <cell r="D31315" t="str">
            <v>Medium</v>
          </cell>
          <cell r="E31315" t="str">
            <v>netscribes</v>
          </cell>
          <cell r="F31315" t="str">
            <v>Sushma Ram</v>
          </cell>
          <cell r="G31315">
            <v>45900.48541666667</v>
          </cell>
          <cell r="H31315">
            <v>45906.487500000003</v>
          </cell>
        </row>
        <row r="31316">
          <cell r="A31316" t="str">
            <v>UCW-18288</v>
          </cell>
          <cell r="B31316" t="str">
            <v>Aarien Catalogue Template - Important</v>
          </cell>
          <cell r="C31316" t="str">
            <v>CLOSED</v>
          </cell>
          <cell r="D31316" t="str">
            <v>Medium</v>
          </cell>
          <cell r="E31316" t="str">
            <v>netscribes</v>
          </cell>
          <cell r="F31316" t="str">
            <v>Sushma Ram</v>
          </cell>
          <cell r="G31316">
            <v>45900.44027777778</v>
          </cell>
          <cell r="H31316">
            <v>45920.57708333333</v>
          </cell>
        </row>
        <row r="31317">
          <cell r="A31317" t="str">
            <v>UCW-18287</v>
          </cell>
          <cell r="B31317" t="str">
            <v>Inalsa Pending listing - COLORTRADES</v>
          </cell>
          <cell r="C31317" t="str">
            <v>CLOSED</v>
          </cell>
          <cell r="D31317" t="str">
            <v>Medium</v>
          </cell>
          <cell r="E31317" t="str">
            <v>Chirag Dubal</v>
          </cell>
          <cell r="F31317" t="str">
            <v>netscribes</v>
          </cell>
          <cell r="G31317">
            <v>45899.994444444441</v>
          </cell>
          <cell r="H31317">
            <v>46003.94027777778</v>
          </cell>
        </row>
        <row r="31318">
          <cell r="A31318" t="str">
            <v>UCW-18285</v>
          </cell>
          <cell r="B31318" t="str">
            <v>Tata cliq Latching - 23_08</v>
          </cell>
          <cell r="C31318" t="str">
            <v>CLOSED</v>
          </cell>
          <cell r="D31318" t="str">
            <v>Medium</v>
          </cell>
          <cell r="E31318" t="str">
            <v>Chirag Dubal</v>
          </cell>
          <cell r="F31318" t="str">
            <v>netscribes</v>
          </cell>
          <cell r="G31318">
            <v>45899.878472222219</v>
          </cell>
          <cell r="H31318">
            <v>46003.939583333333</v>
          </cell>
        </row>
        <row r="31319">
          <cell r="A31319" t="str">
            <v>UCW-18283</v>
          </cell>
          <cell r="B31319" t="str">
            <v>Jaypore Catalogue</v>
          </cell>
          <cell r="C31319" t="str">
            <v>CLOSED</v>
          </cell>
          <cell r="D31319" t="str">
            <v>Medium</v>
          </cell>
          <cell r="E31319" t="str">
            <v>Chirag Dubal</v>
          </cell>
          <cell r="F31319" t="str">
            <v>netscribes</v>
          </cell>
          <cell r="G31319">
            <v>45899.864583333336</v>
          </cell>
          <cell r="H31319">
            <v>46003.938888888886</v>
          </cell>
        </row>
        <row r="31320">
          <cell r="A31320" t="str">
            <v>UCW-18282</v>
          </cell>
          <cell r="B31320" t="str">
            <v>Footwear Men &amp; Women 28-08-2025</v>
          </cell>
          <cell r="C31320" t="str">
            <v>CLOSED</v>
          </cell>
          <cell r="D31320" t="str">
            <v>Medium</v>
          </cell>
          <cell r="E31320" t="str">
            <v>netscribes</v>
          </cell>
          <cell r="F31320" t="str">
            <v>Lishita Kotian</v>
          </cell>
          <cell r="G31320">
            <v>45899.666666666664</v>
          </cell>
          <cell r="H31320">
            <v>46003.936805555553</v>
          </cell>
        </row>
        <row r="31321">
          <cell r="A31321" t="str">
            <v>UCW-18281</v>
          </cell>
          <cell r="B31321" t="str">
            <v xml:space="preserve">Men's Apparel 28-08-2025 </v>
          </cell>
          <cell r="C31321" t="str">
            <v>CLOSED</v>
          </cell>
          <cell r="D31321" t="str">
            <v>Medium</v>
          </cell>
          <cell r="E31321" t="str">
            <v>netscribes</v>
          </cell>
          <cell r="F31321" t="str">
            <v>Lishita Kotian</v>
          </cell>
          <cell r="G31321">
            <v>45899.661111111112</v>
          </cell>
          <cell r="H31321">
            <v>46003.9375</v>
          </cell>
        </row>
        <row r="31322">
          <cell r="A31322" t="str">
            <v>UCW-18279</v>
          </cell>
          <cell r="B31322" t="str">
            <v>Tata Cliq 19SKUs Luggage Rockfill 14-08-2025</v>
          </cell>
          <cell r="C31322" t="str">
            <v>CLOSED</v>
          </cell>
          <cell r="D31322" t="str">
            <v>Medium</v>
          </cell>
          <cell r="E31322" t="str">
            <v>netscribes</v>
          </cell>
          <cell r="F31322" t="str">
            <v>Lishita Kotian</v>
          </cell>
          <cell r="G31322">
            <v>45899.65347222222</v>
          </cell>
          <cell r="H31322">
            <v>45903.679861111108</v>
          </cell>
        </row>
        <row r="31323">
          <cell r="A31323" t="str">
            <v>UCW-18277</v>
          </cell>
          <cell r="B31323" t="str">
            <v>Tatacliq Footwear Content template_USPA_26-08-25</v>
          </cell>
          <cell r="C31323" t="str">
            <v>CLOSED</v>
          </cell>
          <cell r="D31323" t="str">
            <v>Medium</v>
          </cell>
          <cell r="E31323" t="str">
            <v>netscribes</v>
          </cell>
          <cell r="F31323" t="str">
            <v>Lishita Kotian</v>
          </cell>
          <cell r="G31323">
            <v>45899.630555555559</v>
          </cell>
          <cell r="H31323">
            <v>45904.677083333336</v>
          </cell>
        </row>
        <row r="31324">
          <cell r="A31324" t="str">
            <v>UCW-18276</v>
          </cell>
          <cell r="B31324" t="str">
            <v>Template sheet requried for Kids(Boys &amp; Girls) Apparel</v>
          </cell>
          <cell r="C31324" t="str">
            <v>CLOSED</v>
          </cell>
          <cell r="D31324" t="str">
            <v>Medium</v>
          </cell>
          <cell r="E31324" t="str">
            <v>netscribes</v>
          </cell>
          <cell r="F31324" t="str">
            <v>Lishita Kotian</v>
          </cell>
          <cell r="G31324">
            <v>45899.623611111114</v>
          </cell>
          <cell r="H31324">
            <v>45905.553472222222</v>
          </cell>
        </row>
        <row r="31325">
          <cell r="A31325" t="str">
            <v>UCW-18275</v>
          </cell>
          <cell r="B31325" t="str">
            <v>THCK | 90 Lot</v>
          </cell>
          <cell r="C31325" t="str">
            <v>CLOSED</v>
          </cell>
          <cell r="D31325" t="str">
            <v>Medium</v>
          </cell>
          <cell r="E31325" t="str">
            <v>Chirag Dubal</v>
          </cell>
          <cell r="F31325" t="str">
            <v>Asmi Kumar</v>
          </cell>
          <cell r="G31325">
            <v>45899.563194444447</v>
          </cell>
          <cell r="H31325">
            <v>46003.854166666664</v>
          </cell>
        </row>
        <row r="31326">
          <cell r="A31326" t="str">
            <v>UCW-18274</v>
          </cell>
          <cell r="B31326" t="str">
            <v>Tata Lux 9SKUs Luggage Patrick 14-08-2025</v>
          </cell>
          <cell r="C31326" t="str">
            <v>CLOSED</v>
          </cell>
          <cell r="D31326" t="str">
            <v>Medium</v>
          </cell>
          <cell r="E31326" t="str">
            <v>Chirag Dubal</v>
          </cell>
          <cell r="F31326" t="str">
            <v>Asmi Kumar</v>
          </cell>
          <cell r="G31326">
            <v>45899.557638888888</v>
          </cell>
          <cell r="H31326">
            <v>45904.945138888892</v>
          </cell>
        </row>
        <row r="31327">
          <cell r="A31327" t="str">
            <v>UCW-18272</v>
          </cell>
          <cell r="B31327" t="str">
            <v>TH | 86 Lot</v>
          </cell>
          <cell r="C31327" t="str">
            <v>CLOSED</v>
          </cell>
          <cell r="D31327" t="str">
            <v>Medium</v>
          </cell>
          <cell r="E31327" t="str">
            <v>Chirag Dubal</v>
          </cell>
          <cell r="F31327" t="str">
            <v>Asmi Kumar</v>
          </cell>
          <cell r="G31327">
            <v>45899.540972222225</v>
          </cell>
          <cell r="H31327">
            <v>46003.855555555558</v>
          </cell>
        </row>
        <row r="31328">
          <cell r="A31328" t="str">
            <v>UCW-18263</v>
          </cell>
          <cell r="B31328" t="str">
            <v>Crocs Listing Phase 3</v>
          </cell>
          <cell r="C31328" t="str">
            <v>CLOSED</v>
          </cell>
          <cell r="D31328" t="str">
            <v>Medium</v>
          </cell>
          <cell r="E31328" t="str">
            <v>Chirag Dubal</v>
          </cell>
          <cell r="F31328" t="str">
            <v>Reagan D’souza</v>
          </cell>
          <cell r="G31328">
            <v>45899.429861111108</v>
          </cell>
          <cell r="H31328">
            <v>46003.936111111114</v>
          </cell>
        </row>
        <row r="31329">
          <cell r="A31329" t="str">
            <v>UCW-18262</v>
          </cell>
          <cell r="B31329" t="str">
            <v>JACK &amp; JONES &amp; SELECTED TATA LATCHING (LOT-56)</v>
          </cell>
          <cell r="C31329" t="str">
            <v>CLOSED Due to Inactive/Insufficient Information</v>
          </cell>
          <cell r="D31329" t="str">
            <v>Medium</v>
          </cell>
          <cell r="E31329" t="str">
            <v>netscribes</v>
          </cell>
          <cell r="F31329" t="str">
            <v>netscribes</v>
          </cell>
          <cell r="G31329">
            <v>45899.011111111111</v>
          </cell>
          <cell r="H31329">
            <v>45967.648611111108</v>
          </cell>
        </row>
        <row r="31330">
          <cell r="A31330" t="str">
            <v>UCW-18261</v>
          </cell>
          <cell r="B31330" t="str">
            <v>Kids Footwear New Styles For Tatacliq (SS-25) - (Styles-42) 16.05.2025</v>
          </cell>
          <cell r="C31330" t="str">
            <v>CLOSED Due to Inactive/Insufficient Information</v>
          </cell>
          <cell r="D31330" t="str">
            <v>Medium</v>
          </cell>
          <cell r="E31330" t="str">
            <v>Chirag Dubal</v>
          </cell>
          <cell r="F31330" t="str">
            <v>netscribes</v>
          </cell>
          <cell r="G31330">
            <v>45899.007638888892</v>
          </cell>
          <cell r="H31330">
            <v>45911.722916666666</v>
          </cell>
        </row>
        <row r="31331">
          <cell r="A31331" t="str">
            <v>UCW-18254</v>
          </cell>
          <cell r="B31331" t="str">
            <v>Tatacliq Men Content template_21-08-25</v>
          </cell>
          <cell r="C31331" t="str">
            <v>CLOSED</v>
          </cell>
          <cell r="D31331" t="str">
            <v>Medium</v>
          </cell>
          <cell r="E31331" t="str">
            <v>netscribes</v>
          </cell>
          <cell r="F31331" t="str">
            <v>netscribes</v>
          </cell>
          <cell r="G31331">
            <v>45898.813194444447</v>
          </cell>
          <cell r="H31331">
            <v>45965.921527777777</v>
          </cell>
        </row>
        <row r="31332">
          <cell r="A31332" t="str">
            <v>UCW-18253</v>
          </cell>
          <cell r="B31332" t="str">
            <v>Image Replacement</v>
          </cell>
          <cell r="C31332" t="str">
            <v>CLOSED</v>
          </cell>
          <cell r="D31332" t="str">
            <v>Medium</v>
          </cell>
          <cell r="E31332" t="str">
            <v>netscribes</v>
          </cell>
          <cell r="F31332" t="str">
            <v>Mohd Tahir Shaikh</v>
          </cell>
          <cell r="G31332">
            <v>45898.789583333331</v>
          </cell>
          <cell r="H31332">
            <v>46003.935416666667</v>
          </cell>
        </row>
        <row r="31333">
          <cell r="A31333" t="str">
            <v>UCW-18252</v>
          </cell>
          <cell r="B31333" t="str">
            <v>New Catalog K10, MA72</v>
          </cell>
          <cell r="C31333" t="str">
            <v>CLOSED</v>
          </cell>
          <cell r="D31333" t="str">
            <v>Medium</v>
          </cell>
          <cell r="E31333" t="str">
            <v>netscribes</v>
          </cell>
          <cell r="F31333" t="str">
            <v>Mohd Tahir Shaikh</v>
          </cell>
          <cell r="G31333">
            <v>45898.769444444442</v>
          </cell>
          <cell r="H31333">
            <v>45901.535416666666</v>
          </cell>
        </row>
        <row r="31334">
          <cell r="A31334" t="str">
            <v>UCW-18251</v>
          </cell>
          <cell r="B31334" t="str">
            <v>Tatacliq Men Content template_26-08-25</v>
          </cell>
          <cell r="C31334" t="str">
            <v>CLOSED</v>
          </cell>
          <cell r="D31334" t="str">
            <v>Medium</v>
          </cell>
          <cell r="E31334" t="str">
            <v>netscribes</v>
          </cell>
          <cell r="F31334" t="str">
            <v>Lishita Kotian</v>
          </cell>
          <cell r="G31334">
            <v>45898.767361111109</v>
          </cell>
          <cell r="H31334">
            <v>45912.574999999997</v>
          </cell>
        </row>
        <row r="31335">
          <cell r="A31335" t="str">
            <v>UCW-18243</v>
          </cell>
          <cell r="B31335" t="str">
            <v>Rosso Brunello - catalog sku 234 sku (29/08/25) - Footwear</v>
          </cell>
          <cell r="C31335" t="str">
            <v>CLOSED</v>
          </cell>
          <cell r="D31335" t="str">
            <v>Medium</v>
          </cell>
          <cell r="E31335" t="str">
            <v>Chirag Dubal</v>
          </cell>
          <cell r="F31335" t="str">
            <v>Reagan D’souza</v>
          </cell>
          <cell r="G31335">
            <v>45898.714583333334</v>
          </cell>
          <cell r="H31335">
            <v>45909.570138888892</v>
          </cell>
        </row>
        <row r="31336">
          <cell r="A31336" t="str">
            <v>UCW-18235</v>
          </cell>
          <cell r="B31336" t="str">
            <v>Beauty - Asaya | New Launches Request | Aug'25 - 29 AUG</v>
          </cell>
          <cell r="C31336" t="str">
            <v>CLOSED</v>
          </cell>
          <cell r="D31336" t="str">
            <v>Medium</v>
          </cell>
          <cell r="E31336" t="str">
            <v>netscribes</v>
          </cell>
          <cell r="F31336" t="str">
            <v>Shraddha Dighe</v>
          </cell>
          <cell r="G31336">
            <v>45898.647222222222</v>
          </cell>
          <cell r="H31336">
            <v>45910.621527777781</v>
          </cell>
        </row>
        <row r="31337">
          <cell r="A31337" t="str">
            <v>UCW-18234</v>
          </cell>
          <cell r="B31337" t="str">
            <v>Mhyth X Tatacliq Content</v>
          </cell>
          <cell r="C31337" t="str">
            <v>CLOSED</v>
          </cell>
          <cell r="D31337" t="str">
            <v>Medium</v>
          </cell>
          <cell r="E31337" t="str">
            <v>netscribes</v>
          </cell>
          <cell r="F31337" t="str">
            <v>netscribes</v>
          </cell>
          <cell r="G31337">
            <v>45898.640277777777</v>
          </cell>
          <cell r="H31337">
            <v>45965.921527777777</v>
          </cell>
        </row>
        <row r="31338">
          <cell r="A31338" t="str">
            <v>UCW-18231</v>
          </cell>
          <cell r="B31338" t="str">
            <v>CLONE - Beauty - Himalaya - Combos -Listing - 14 AUG</v>
          </cell>
          <cell r="C31338" t="str">
            <v>CLOSED</v>
          </cell>
          <cell r="D31338" t="str">
            <v>Medium</v>
          </cell>
          <cell r="E31338" t="str">
            <v>netscribes</v>
          </cell>
          <cell r="F31338" t="str">
            <v>Shraddha Dighe</v>
          </cell>
          <cell r="G31338">
            <v>45898.621527777781</v>
          </cell>
          <cell r="H31338">
            <v>45904.696527777778</v>
          </cell>
        </row>
        <row r="31339">
          <cell r="A31339" t="str">
            <v>UCW-18230</v>
          </cell>
          <cell r="B31339" t="str">
            <v>Beauty - Friday Launch_29th_Aug_Studiowest_5 options - 29 AUG</v>
          </cell>
          <cell r="C31339" t="str">
            <v>CLOSED</v>
          </cell>
          <cell r="D31339" t="str">
            <v>Highest</v>
          </cell>
          <cell r="E31339" t="str">
            <v>netscribes</v>
          </cell>
          <cell r="F31339" t="str">
            <v>Shraddha Dighe</v>
          </cell>
          <cell r="G31339">
            <v>45898.614583333336</v>
          </cell>
          <cell r="H31339">
            <v>45910.62222222222</v>
          </cell>
        </row>
        <row r="31340">
          <cell r="A31340" t="str">
            <v>UCW-18228</v>
          </cell>
          <cell r="B31340" t="str">
            <v>F25 Tata Lux Size Addition 29-08-2025</v>
          </cell>
          <cell r="C31340" t="str">
            <v>CLOSED</v>
          </cell>
          <cell r="D31340" t="str">
            <v>Medium</v>
          </cell>
          <cell r="E31340" t="str">
            <v>Chirag Dubal</v>
          </cell>
          <cell r="F31340" t="str">
            <v>Reagan D’souza</v>
          </cell>
          <cell r="G31340">
            <v>45898.581250000003</v>
          </cell>
          <cell r="H31340">
            <v>46003.93472222222</v>
          </cell>
        </row>
        <row r="31341">
          <cell r="A31341" t="str">
            <v>UCW-18224</v>
          </cell>
          <cell r="B31341" t="str">
            <v>Beauty - New launch cataloguing details of Yves Saint Laurent(Refills)_fragrance for TCL_26_Aug_25 - 29 AUG</v>
          </cell>
          <cell r="C31341" t="str">
            <v>CLOSED</v>
          </cell>
          <cell r="D31341" t="str">
            <v>Highest</v>
          </cell>
          <cell r="E31341" t="str">
            <v>netscribes</v>
          </cell>
          <cell r="F31341" t="str">
            <v>Shraddha Dighe</v>
          </cell>
          <cell r="G31341">
            <v>45898.55</v>
          </cell>
          <cell r="H31341">
            <v>45910.62222222222</v>
          </cell>
        </row>
        <row r="31342">
          <cell r="A31342" t="str">
            <v>UCW-18223</v>
          </cell>
          <cell r="B31342" t="str">
            <v>Tatacliq Handbags Content template_USPA_26-08-25</v>
          </cell>
          <cell r="C31342" t="str">
            <v>CLOSED</v>
          </cell>
          <cell r="D31342" t="str">
            <v>Medium</v>
          </cell>
          <cell r="E31342" t="str">
            <v>netscribes</v>
          </cell>
          <cell r="F31342" t="str">
            <v>Lishita Kotian</v>
          </cell>
          <cell r="G31342">
            <v>45898.548611111109</v>
          </cell>
          <cell r="H31342">
            <v>45902.726388888892</v>
          </cell>
        </row>
        <row r="31343">
          <cell r="A31343" t="str">
            <v>UCW-18222</v>
          </cell>
          <cell r="B31343" t="str">
            <v>Tatacliq Women Western Wear Template | 18th Aug'2025</v>
          </cell>
          <cell r="C31343" t="str">
            <v>CLOSED</v>
          </cell>
          <cell r="D31343" t="str">
            <v>Medium</v>
          </cell>
          <cell r="E31343" t="str">
            <v>netscribes</v>
          </cell>
          <cell r="F31343" t="str">
            <v>netscribes</v>
          </cell>
          <cell r="G31343">
            <v>45898.54791666667</v>
          </cell>
          <cell r="H31343">
            <v>45965.911805555559</v>
          </cell>
        </row>
        <row r="31344">
          <cell r="A31344" t="str">
            <v>UCW-18212</v>
          </cell>
          <cell r="B31344" t="str">
            <v>Biba Kids New Lot AW25 - 26 Style</v>
          </cell>
          <cell r="C31344" t="str">
            <v>CLOSED</v>
          </cell>
          <cell r="D31344" t="str">
            <v>Medium</v>
          </cell>
          <cell r="E31344" t="str">
            <v>netscribes</v>
          </cell>
          <cell r="F31344" t="str">
            <v>Mohd Tahir Shaikh</v>
          </cell>
          <cell r="G31344">
            <v>45898.447222222225</v>
          </cell>
          <cell r="H31344">
            <v>45904.839583333334</v>
          </cell>
        </row>
        <row r="31345">
          <cell r="A31345" t="str">
            <v>UCW-18211</v>
          </cell>
          <cell r="B31345" t="str">
            <v>Styli Women Footwear | Lot-38</v>
          </cell>
          <cell r="C31345" t="str">
            <v>CLOSED</v>
          </cell>
          <cell r="D31345" t="str">
            <v>Medium</v>
          </cell>
          <cell r="E31345" t="str">
            <v>netscribes</v>
          </cell>
          <cell r="F31345" t="str">
            <v>Lishita Kotian</v>
          </cell>
          <cell r="G31345">
            <v>45898.446527777778</v>
          </cell>
          <cell r="H31345">
            <v>45912.525000000001</v>
          </cell>
        </row>
        <row r="31346">
          <cell r="A31346" t="str">
            <v>UCW-18208</v>
          </cell>
          <cell r="B31346" t="str">
            <v>Styli Women's Wear Catalogue | Lot-57</v>
          </cell>
          <cell r="C31346" t="str">
            <v>CLOSED</v>
          </cell>
          <cell r="D31346" t="str">
            <v>Medium</v>
          </cell>
          <cell r="E31346" t="str">
            <v>netscribes</v>
          </cell>
          <cell r="F31346" t="str">
            <v>Juilee Jadhav</v>
          </cell>
          <cell r="G31346">
            <v>45897.822222222225</v>
          </cell>
          <cell r="H31346">
            <v>45916.564583333333</v>
          </cell>
        </row>
        <row r="31347">
          <cell r="A31347" t="str">
            <v>UCW-18207</v>
          </cell>
          <cell r="B31347" t="str">
            <v>New Catalogue X Underjeans by Spykar - 26th Aug</v>
          </cell>
          <cell r="C31347" t="str">
            <v>CLOSED</v>
          </cell>
          <cell r="D31347" t="str">
            <v>Medium</v>
          </cell>
          <cell r="E31347" t="str">
            <v>netscribes</v>
          </cell>
          <cell r="F31347" t="str">
            <v>Sushma Ram</v>
          </cell>
          <cell r="G31347">
            <v>45897.821527777778</v>
          </cell>
          <cell r="H31347">
            <v>45912.629166666666</v>
          </cell>
        </row>
        <row r="31348">
          <cell r="A31348" t="str">
            <v>UCW-18205</v>
          </cell>
          <cell r="B31348" t="str">
            <v>Men's Apparel 26-08-2025</v>
          </cell>
          <cell r="C31348" t="str">
            <v>CLOSED</v>
          </cell>
          <cell r="D31348" t="str">
            <v>Medium</v>
          </cell>
          <cell r="E31348" t="str">
            <v>netscribes</v>
          </cell>
          <cell r="F31348" t="str">
            <v>Juilee Jadhav</v>
          </cell>
          <cell r="G31348">
            <v>45897.811111111114</v>
          </cell>
          <cell r="H31348">
            <v>46003.933333333334</v>
          </cell>
        </row>
        <row r="31349">
          <cell r="A31349" t="str">
            <v>UCW-18201</v>
          </cell>
          <cell r="B31349" t="str">
            <v>Tatacliq Kids Apparels Template | 27th Aug'2025</v>
          </cell>
          <cell r="C31349" t="str">
            <v>CLOSED</v>
          </cell>
          <cell r="D31349" t="str">
            <v>Medium</v>
          </cell>
          <cell r="E31349" t="str">
            <v>netscribes</v>
          </cell>
          <cell r="F31349" t="str">
            <v>Juilee Jadhav</v>
          </cell>
          <cell r="G31349">
            <v>45897.769444444442</v>
          </cell>
          <cell r="H31349">
            <v>45900.965277777781</v>
          </cell>
        </row>
        <row r="31350">
          <cell r="A31350" t="str">
            <v>UCW-18200</v>
          </cell>
          <cell r="B31350" t="str">
            <v>Beauty - New listing and Seller set up - Cosderma - 12 AUG</v>
          </cell>
          <cell r="C31350" t="str">
            <v>CLOSED</v>
          </cell>
          <cell r="D31350" t="str">
            <v>Medium</v>
          </cell>
          <cell r="E31350" t="str">
            <v>netscribes</v>
          </cell>
          <cell r="F31350" t="str">
            <v>netscribes</v>
          </cell>
          <cell r="G31350">
            <v>45897.761111111111</v>
          </cell>
          <cell r="H31350">
            <v>45965.912499999999</v>
          </cell>
        </row>
        <row r="31351">
          <cell r="A31351" t="str">
            <v>UCW-18199</v>
          </cell>
          <cell r="B31351" t="str">
            <v>Tatacliq Men's Apparels Templates | 27th Aug'2025</v>
          </cell>
          <cell r="C31351" t="str">
            <v>CLOSED</v>
          </cell>
          <cell r="D31351" t="str">
            <v>Medium</v>
          </cell>
          <cell r="E31351" t="str">
            <v>netscribes</v>
          </cell>
          <cell r="F31351" t="str">
            <v>Juilee Jadhav</v>
          </cell>
          <cell r="G31351">
            <v>45897.751388888886</v>
          </cell>
          <cell r="H31351">
            <v>45909.54583333333</v>
          </cell>
        </row>
        <row r="31352">
          <cell r="A31352" t="str">
            <v>UCW-18194</v>
          </cell>
          <cell r="B31352" t="str">
            <v xml:space="preserve">Create New Listings: Vedhani Variations </v>
          </cell>
          <cell r="C31352" t="str">
            <v>CLOSED</v>
          </cell>
          <cell r="D31352" t="str">
            <v>Medium</v>
          </cell>
          <cell r="E31352" t="str">
            <v>netscribes</v>
          </cell>
          <cell r="F31352" t="str">
            <v>Mohd Tahir Shaikh</v>
          </cell>
          <cell r="G31352">
            <v>45897.727777777778</v>
          </cell>
          <cell r="H31352">
            <v>45906.666666666664</v>
          </cell>
        </row>
        <row r="31353">
          <cell r="A31353" t="str">
            <v>UCW-18192</v>
          </cell>
          <cell r="B31353" t="str">
            <v>Catalog Sheet for Your Reference</v>
          </cell>
          <cell r="C31353" t="str">
            <v>CLOSED</v>
          </cell>
          <cell r="D31353" t="str">
            <v>Medium</v>
          </cell>
          <cell r="E31353" t="str">
            <v>netscribes</v>
          </cell>
          <cell r="F31353" t="str">
            <v>Mohd Tahir Shaikh</v>
          </cell>
          <cell r="G31353">
            <v>45897.722222222219</v>
          </cell>
          <cell r="H31353">
            <v>45910.780555555553</v>
          </cell>
        </row>
        <row r="31354">
          <cell r="A31354" t="str">
            <v>UCW-18190</v>
          </cell>
          <cell r="B31354" t="str">
            <v>Beauty - Serum Information to List on TCL - 28 AUG</v>
          </cell>
          <cell r="C31354" t="str">
            <v>CLOSED Due to Inactive/Insufficient Information</v>
          </cell>
          <cell r="D31354" t="str">
            <v>Medium</v>
          </cell>
          <cell r="E31354" t="str">
            <v>netscribes</v>
          </cell>
          <cell r="F31354" t="str">
            <v>Shraddha Dighe</v>
          </cell>
          <cell r="G31354">
            <v>45897.714583333334</v>
          </cell>
          <cell r="H31354">
            <v>45901.527083333334</v>
          </cell>
        </row>
        <row r="31355">
          <cell r="A31355" t="str">
            <v>UCW-18188</v>
          </cell>
          <cell r="B31355" t="str">
            <v>Women's Handbags - Lot-39</v>
          </cell>
          <cell r="C31355" t="str">
            <v>CLOSED</v>
          </cell>
          <cell r="D31355" t="str">
            <v>Medium</v>
          </cell>
          <cell r="E31355" t="str">
            <v>netscribes</v>
          </cell>
          <cell r="F31355" t="str">
            <v>Lishita Kotian</v>
          </cell>
          <cell r="G31355">
            <v>45897.708333333336</v>
          </cell>
          <cell r="H31355">
            <v>45902.685416666667</v>
          </cell>
        </row>
        <row r="31356">
          <cell r="A31356" t="str">
            <v>UCW-18185</v>
          </cell>
          <cell r="B31356" t="str">
            <v>Beauty - EAN Code change - Caudalie Aug'25 - 28 AUG</v>
          </cell>
          <cell r="C31356" t="str">
            <v>CLOSED</v>
          </cell>
          <cell r="D31356" t="str">
            <v>Highest</v>
          </cell>
          <cell r="E31356" t="str">
            <v>netscribes</v>
          </cell>
          <cell r="F31356" t="str">
            <v>Shraddha Dighe</v>
          </cell>
          <cell r="G31356">
            <v>45897.7</v>
          </cell>
          <cell r="H31356">
            <v>45910.622916666667</v>
          </cell>
        </row>
        <row r="31357">
          <cell r="A31357" t="str">
            <v>UCW-18183</v>
          </cell>
          <cell r="B31357" t="str">
            <v>Styli Men's Wear Catalogue | Lot-53</v>
          </cell>
          <cell r="C31357" t="str">
            <v>CLOSED</v>
          </cell>
          <cell r="D31357" t="str">
            <v>Medium</v>
          </cell>
          <cell r="E31357" t="str">
            <v>netscribes</v>
          </cell>
          <cell r="F31357" t="str">
            <v>Lishita Kotian</v>
          </cell>
          <cell r="G31357">
            <v>45897.693055555559</v>
          </cell>
          <cell r="H31357">
            <v>45915.520833333336</v>
          </cell>
        </row>
        <row r="31358">
          <cell r="A31358" t="str">
            <v>UCW-18182</v>
          </cell>
          <cell r="B31358" t="str">
            <v>Catalog Template</v>
          </cell>
          <cell r="C31358" t="str">
            <v>CLOSED</v>
          </cell>
          <cell r="D31358" t="str">
            <v>Medium</v>
          </cell>
          <cell r="E31358" t="str">
            <v>netscribes</v>
          </cell>
          <cell r="F31358" t="str">
            <v>Mohd Tahir Shaikh</v>
          </cell>
          <cell r="G31358">
            <v>45897.692361111112</v>
          </cell>
          <cell r="H31358">
            <v>46172.505555555559</v>
          </cell>
        </row>
        <row r="31359">
          <cell r="A31359" t="str">
            <v>UCW-18179</v>
          </cell>
          <cell r="B31359" t="str">
            <v>Tatacliq Women Ethnic Wear Template | 27th Aug'2025</v>
          </cell>
          <cell r="C31359" t="str">
            <v>CLOSED</v>
          </cell>
          <cell r="D31359" t="str">
            <v>Medium</v>
          </cell>
          <cell r="E31359" t="str">
            <v>netscribes</v>
          </cell>
          <cell r="F31359" t="str">
            <v>Juilee Jadhav</v>
          </cell>
          <cell r="G31359">
            <v>45897.688888888886</v>
          </cell>
          <cell r="H31359">
            <v>45908.800694444442</v>
          </cell>
        </row>
        <row r="31360">
          <cell r="A31360" t="str">
            <v>UCW-18177</v>
          </cell>
          <cell r="B31360" t="str">
            <v>Images Replace - 26.08.2025</v>
          </cell>
          <cell r="C31360" t="str">
            <v>CLOSED</v>
          </cell>
          <cell r="D31360" t="str">
            <v>Medium</v>
          </cell>
          <cell r="E31360" t="str">
            <v>netscribes</v>
          </cell>
          <cell r="F31360" t="str">
            <v>Mohd Tahir Shaikh</v>
          </cell>
          <cell r="G31360">
            <v>45897.681250000001</v>
          </cell>
          <cell r="H31360">
            <v>46003.932638888888</v>
          </cell>
        </row>
        <row r="31361">
          <cell r="A31361" t="str">
            <v>UCW-18176</v>
          </cell>
          <cell r="B31361" t="str">
            <v>Tatacliq Mens Apparels Templates | 21st Aug'2025</v>
          </cell>
          <cell r="C31361" t="str">
            <v>CLOSED</v>
          </cell>
          <cell r="D31361" t="str">
            <v>Medium</v>
          </cell>
          <cell r="E31361" t="str">
            <v>netscribes</v>
          </cell>
          <cell r="F31361" t="str">
            <v>Mohd Tahir Shaikh</v>
          </cell>
          <cell r="G31361">
            <v>45897.670138888891</v>
          </cell>
          <cell r="H31361">
            <v>45909.504861111112</v>
          </cell>
        </row>
        <row r="31362">
          <cell r="A31362" t="str">
            <v>UCW-18172</v>
          </cell>
          <cell r="B31362" t="str">
            <v>Tatacliq Women Western Wear Template | 27th Aug'2025</v>
          </cell>
          <cell r="C31362" t="str">
            <v>CLOSED</v>
          </cell>
          <cell r="D31362" t="str">
            <v>Medium</v>
          </cell>
          <cell r="E31362" t="str">
            <v>netscribes</v>
          </cell>
          <cell r="F31362" t="str">
            <v>Juilee Jadhav</v>
          </cell>
          <cell r="G31362">
            <v>45897.661805555559</v>
          </cell>
          <cell r="H31362">
            <v>45911.466666666667</v>
          </cell>
        </row>
        <row r="31363">
          <cell r="A31363" t="str">
            <v>UCW-18167</v>
          </cell>
          <cell r="B31363" t="str">
            <v>THCK | 315 Lot</v>
          </cell>
          <cell r="C31363" t="str">
            <v>CLOSED</v>
          </cell>
          <cell r="D31363" t="str">
            <v>Medium</v>
          </cell>
          <cell r="E31363" t="str">
            <v>netscribes</v>
          </cell>
          <cell r="F31363" t="str">
            <v>netscribes</v>
          </cell>
          <cell r="G31363">
            <v>45897.651388888888</v>
          </cell>
          <cell r="H31363">
            <v>45993.654861111114</v>
          </cell>
        </row>
        <row r="31364">
          <cell r="A31364" t="str">
            <v>UCW-18166</v>
          </cell>
          <cell r="B31364" t="str">
            <v>New Catalog Upload Women Shirt Vol- 78</v>
          </cell>
          <cell r="C31364" t="str">
            <v>CLOSED</v>
          </cell>
          <cell r="D31364" t="str">
            <v>Medium</v>
          </cell>
          <cell r="E31364" t="str">
            <v>netscribes</v>
          </cell>
          <cell r="F31364" t="str">
            <v>Sushma Ram</v>
          </cell>
          <cell r="G31364">
            <v>45897.647916666669</v>
          </cell>
          <cell r="H31364">
            <v>45913.664583333331</v>
          </cell>
        </row>
        <row r="31365">
          <cell r="A31365" t="str">
            <v>UCW-18165</v>
          </cell>
          <cell r="B31365" t="str">
            <v xml:space="preserve">Reebok Socks Accessories 26-08-2025 </v>
          </cell>
          <cell r="C31365" t="str">
            <v>CLOSED</v>
          </cell>
          <cell r="D31365" t="str">
            <v>Medium</v>
          </cell>
          <cell r="E31365" t="str">
            <v>netscribes</v>
          </cell>
          <cell r="F31365" t="str">
            <v>Mohd Tahir Shaikh</v>
          </cell>
          <cell r="G31365">
            <v>45897.646527777775</v>
          </cell>
          <cell r="H31365">
            <v>45902.633333333331</v>
          </cell>
        </row>
        <row r="31366">
          <cell r="A31366" t="str">
            <v>UCW-18157</v>
          </cell>
          <cell r="B31366" t="str">
            <v>Beauty - Proposal for Listing Mi Dazzle Beauty Accessories on Tata Cliq - 28 AUG</v>
          </cell>
          <cell r="C31366" t="str">
            <v>CLOSED Due to Inactive/Insufficient Information</v>
          </cell>
          <cell r="D31366" t="str">
            <v>Medium</v>
          </cell>
          <cell r="E31366" t="str">
            <v>netscribes</v>
          </cell>
          <cell r="F31366" t="str">
            <v>Shraddha Dighe</v>
          </cell>
          <cell r="G31366">
            <v>45897.584722222222</v>
          </cell>
          <cell r="H31366">
            <v>45904.655555555553</v>
          </cell>
        </row>
        <row r="31367">
          <cell r="A31367" t="str">
            <v>UCW-18156</v>
          </cell>
          <cell r="B31367" t="str">
            <v>Beauty - Fabessentials - Fabessentials x Tata Cliq - 28 AUG</v>
          </cell>
          <cell r="C31367" t="str">
            <v>CLOSED</v>
          </cell>
          <cell r="D31367" t="str">
            <v>Medium</v>
          </cell>
          <cell r="E31367" t="str">
            <v>netscribes</v>
          </cell>
          <cell r="F31367" t="str">
            <v>Shraddha Dighe</v>
          </cell>
          <cell r="G31367">
            <v>45897.581944444442</v>
          </cell>
          <cell r="H31367">
            <v>45910.646527777775</v>
          </cell>
        </row>
        <row r="31368">
          <cell r="A31368" t="str">
            <v>UCW-18155</v>
          </cell>
          <cell r="B31368" t="str">
            <v>Beauty - YSl-Libre Image Update-28-Aug-2025 - 28 AUG</v>
          </cell>
          <cell r="C31368" t="str">
            <v>CLOSED</v>
          </cell>
          <cell r="D31368" t="str">
            <v>Highest</v>
          </cell>
          <cell r="E31368" t="str">
            <v>netscribes</v>
          </cell>
          <cell r="F31368" t="str">
            <v>Shraddha Dighe</v>
          </cell>
          <cell r="G31368">
            <v>45897.578472222223</v>
          </cell>
          <cell r="H31368">
            <v>46003.930555555555</v>
          </cell>
        </row>
        <row r="31369">
          <cell r="A31369" t="str">
            <v>UCW-18153</v>
          </cell>
          <cell r="B31369" t="str">
            <v>Beauty - Revlon: Please list these SKUs on Platform - 28 AUG</v>
          </cell>
          <cell r="C31369" t="str">
            <v>CLOSED</v>
          </cell>
          <cell r="D31369" t="str">
            <v>Medium</v>
          </cell>
          <cell r="E31369" t="str">
            <v>netscribes</v>
          </cell>
          <cell r="F31369" t="str">
            <v>Shraddha Dighe</v>
          </cell>
          <cell r="G31369">
            <v>45897.570138888892</v>
          </cell>
          <cell r="H31369">
            <v>45910.646527777775</v>
          </cell>
        </row>
        <row r="31370">
          <cell r="A31370" t="str">
            <v>UCW-18149</v>
          </cell>
          <cell r="B31370" t="str">
            <v xml:space="preserve">Catalogue - Bras &amp; Panties LVER </v>
          </cell>
          <cell r="C31370" t="str">
            <v>CLOSED</v>
          </cell>
          <cell r="D31370" t="str">
            <v>Medium</v>
          </cell>
          <cell r="E31370" t="str">
            <v>netscribes</v>
          </cell>
          <cell r="F31370" t="str">
            <v>Sushma Ram</v>
          </cell>
          <cell r="G31370">
            <v>45897.529861111114</v>
          </cell>
          <cell r="H31370">
            <v>45917.418749999997</v>
          </cell>
        </row>
        <row r="31371">
          <cell r="A31371" t="str">
            <v>UCW-18145</v>
          </cell>
          <cell r="B31371" t="str">
            <v>Beauty - All Brands For TATA Cliq</v>
          </cell>
          <cell r="C31371" t="str">
            <v>CLOSED Due to Inactive/Insufficient Information</v>
          </cell>
          <cell r="D31371" t="str">
            <v>Medium</v>
          </cell>
          <cell r="E31371" t="str">
            <v>netscribes</v>
          </cell>
          <cell r="F31371" t="str">
            <v>Shraddha Dighe</v>
          </cell>
          <cell r="G31371">
            <v>45897.519444444442</v>
          </cell>
          <cell r="H31371">
            <v>45911.656944444447</v>
          </cell>
        </row>
        <row r="31372">
          <cell r="A31372" t="str">
            <v>UCW-18144</v>
          </cell>
          <cell r="B31372" t="str">
            <v>RE: NEW BRAND: Bare Minerals Cataloging Internal  - July'25</v>
          </cell>
          <cell r="C31372" t="str">
            <v>CLOSED</v>
          </cell>
          <cell r="D31372" t="str">
            <v>Medium</v>
          </cell>
          <cell r="E31372" t="str">
            <v>netscribes</v>
          </cell>
          <cell r="F31372" t="str">
            <v>netscribes</v>
          </cell>
          <cell r="G31372">
            <v>45897.518750000003</v>
          </cell>
          <cell r="H31372">
            <v>45964.584722222222</v>
          </cell>
        </row>
        <row r="31373">
          <cell r="A31373" t="str">
            <v>UCW-18142</v>
          </cell>
          <cell r="B31373" t="str">
            <v>Apparel AW25 Lot-6 II Tata Cliq</v>
          </cell>
          <cell r="C31373" t="str">
            <v>CLOSED</v>
          </cell>
          <cell r="D31373" t="str">
            <v>Medium</v>
          </cell>
          <cell r="E31373" t="str">
            <v>netscribes</v>
          </cell>
          <cell r="F31373" t="str">
            <v>Sushma Ram</v>
          </cell>
          <cell r="G31373">
            <v>45897.513194444444</v>
          </cell>
          <cell r="H31373">
            <v>45911.555555555555</v>
          </cell>
        </row>
        <row r="31374">
          <cell r="A31374" t="str">
            <v>UCW-18137</v>
          </cell>
          <cell r="B31374" t="str">
            <v>Enamor - Cataloguing</v>
          </cell>
          <cell r="C31374" t="str">
            <v>CLOSED</v>
          </cell>
          <cell r="D31374" t="str">
            <v>Medium</v>
          </cell>
          <cell r="E31374" t="str">
            <v>netscribes</v>
          </cell>
          <cell r="F31374" t="str">
            <v>Juilee Jadhav</v>
          </cell>
          <cell r="G31374">
            <v>45897.501388888886</v>
          </cell>
          <cell r="H31374">
            <v>45917.70416666667</v>
          </cell>
        </row>
        <row r="31375">
          <cell r="A31375" t="str">
            <v>UCW-18130</v>
          </cell>
          <cell r="B31375" t="str">
            <v>Celtic Brand Product Details Submission – Belts Category</v>
          </cell>
          <cell r="C31375" t="str">
            <v>CLOSED</v>
          </cell>
          <cell r="D31375" t="str">
            <v>Medium</v>
          </cell>
          <cell r="E31375" t="str">
            <v>netscribes</v>
          </cell>
          <cell r="F31375" t="str">
            <v>Lishita Kotian</v>
          </cell>
          <cell r="G31375">
            <v>45897.478472222225</v>
          </cell>
          <cell r="H31375">
            <v>45901.506944444445</v>
          </cell>
        </row>
        <row r="31376">
          <cell r="A31376" t="str">
            <v>UCW-18129</v>
          </cell>
          <cell r="B31376" t="str">
            <v>THCK | 147 Lot</v>
          </cell>
          <cell r="C31376" t="str">
            <v>CLOSED</v>
          </cell>
          <cell r="D31376" t="str">
            <v>Medium</v>
          </cell>
          <cell r="E31376" t="str">
            <v>Chirag Dubal</v>
          </cell>
          <cell r="F31376" t="str">
            <v>Asmi Kumar</v>
          </cell>
          <cell r="G31376">
            <v>45897.476388888892</v>
          </cell>
          <cell r="H31376">
            <v>45913.529861111114</v>
          </cell>
        </row>
        <row r="31377">
          <cell r="A31377" t="str">
            <v>UCW-18128</v>
          </cell>
          <cell r="B31377" t="str">
            <v xml:space="preserve">Tatacliq Lifestyle Catalog Template-Lot -123_25.08.2025 </v>
          </cell>
          <cell r="C31377" t="str">
            <v>CLOSED</v>
          </cell>
          <cell r="D31377" t="str">
            <v>Medium</v>
          </cell>
          <cell r="E31377" t="str">
            <v>netscribes</v>
          </cell>
          <cell r="F31377" t="str">
            <v>Juilee Jadhav</v>
          </cell>
          <cell r="G31377">
            <v>45897.475694444445</v>
          </cell>
          <cell r="H31377">
            <v>45909.595833333333</v>
          </cell>
        </row>
        <row r="31378">
          <cell r="A31378" t="str">
            <v>UCW-18127</v>
          </cell>
          <cell r="B31378" t="str">
            <v>TATA CLIQ Infographic Image Add on Request // 22-08-2025</v>
          </cell>
          <cell r="C31378" t="str">
            <v>CLOSED</v>
          </cell>
          <cell r="D31378" t="str">
            <v>Medium</v>
          </cell>
          <cell r="E31378" t="str">
            <v>netscribes</v>
          </cell>
          <cell r="F31378" t="str">
            <v>Mohd Tahir Shaikh</v>
          </cell>
          <cell r="G31378">
            <v>45897.465277777781</v>
          </cell>
          <cell r="H31378">
            <v>46003.929861111108</v>
          </cell>
        </row>
        <row r="31379">
          <cell r="A31379" t="str">
            <v>UCW-18125</v>
          </cell>
          <cell r="B31379" t="str">
            <v>UCW-3222: UCW-2595: UCW-1394: UCW-1043: Jack &amp; Jones AW25 LOT 3(Tata Cliq)</v>
          </cell>
          <cell r="C31379" t="str">
            <v>CLOSED</v>
          </cell>
          <cell r="D31379" t="str">
            <v>Medium</v>
          </cell>
          <cell r="E31379" t="str">
            <v>netscribes</v>
          </cell>
          <cell r="F31379" t="str">
            <v>Juilee Jadhav</v>
          </cell>
          <cell r="G31379">
            <v>45897.45208333333</v>
          </cell>
          <cell r="H31379">
            <v>45906.585416666669</v>
          </cell>
        </row>
        <row r="31380">
          <cell r="A31380" t="str">
            <v>UCW-18117</v>
          </cell>
          <cell r="B31380" t="str">
            <v>Beauty - New SKU Listing # Biore - 28 AUG</v>
          </cell>
          <cell r="C31380" t="str">
            <v>CLOSED Due to Inactive/Insufficient Information</v>
          </cell>
          <cell r="D31380" t="str">
            <v>Medium</v>
          </cell>
          <cell r="E31380" t="str">
            <v>netscribes</v>
          </cell>
          <cell r="F31380" t="str">
            <v>Shraddha Dighe</v>
          </cell>
          <cell r="G31380">
            <v>45897.401388888888</v>
          </cell>
          <cell r="H31380">
            <v>45901.526388888888</v>
          </cell>
        </row>
        <row r="31381">
          <cell r="A31381" t="str">
            <v>UCW-18114</v>
          </cell>
          <cell r="B31381" t="str">
            <v>Beauty - New Listings - Lattafa - 26 AUG</v>
          </cell>
          <cell r="C31381" t="str">
            <v>CLOSED</v>
          </cell>
          <cell r="D31381" t="str">
            <v>Medium</v>
          </cell>
          <cell r="E31381" t="str">
            <v>netscribes</v>
          </cell>
          <cell r="F31381" t="str">
            <v>Shraddha Dighe</v>
          </cell>
          <cell r="G31381">
            <v>45895.936805555553</v>
          </cell>
          <cell r="H31381">
            <v>45910.647916666669</v>
          </cell>
        </row>
        <row r="31382">
          <cell r="A31382" t="str">
            <v>UCW-18107</v>
          </cell>
          <cell r="B31382" t="str">
            <v>mixsoon - New LOV added need to upload 1 SKU</v>
          </cell>
          <cell r="C31382" t="str">
            <v>CLOSED</v>
          </cell>
          <cell r="D31382" t="str">
            <v>Medium</v>
          </cell>
          <cell r="E31382" t="str">
            <v>netscribes</v>
          </cell>
          <cell r="F31382" t="str">
            <v>netscribes</v>
          </cell>
          <cell r="G31382">
            <v>45895.78125</v>
          </cell>
          <cell r="H31382">
            <v>45964.625694444447</v>
          </cell>
        </row>
        <row r="31383">
          <cell r="A31383" t="str">
            <v>UCW-18105</v>
          </cell>
          <cell r="B31383" t="str">
            <v>Catalog transfer - Yonex ( Critical Brand )</v>
          </cell>
          <cell r="C31383" t="str">
            <v>CLOSED</v>
          </cell>
          <cell r="D31383" t="str">
            <v>Medium</v>
          </cell>
          <cell r="E31383" t="str">
            <v>netscribes</v>
          </cell>
          <cell r="F31383" t="str">
            <v>Sushma Ram</v>
          </cell>
          <cell r="G31383">
            <v>45895.779166666667</v>
          </cell>
          <cell r="H31383">
            <v>46003.915277777778</v>
          </cell>
        </row>
        <row r="31384">
          <cell r="A31384" t="str">
            <v>UCW-18103</v>
          </cell>
          <cell r="B31384" t="str">
            <v>BEauty - OPI - NPL Aug'25-26th Aug</v>
          </cell>
          <cell r="C31384" t="str">
            <v>CLOSED</v>
          </cell>
          <cell r="D31384" t="str">
            <v>Medium</v>
          </cell>
          <cell r="E31384" t="str">
            <v>netscribes</v>
          </cell>
          <cell r="F31384" t="str">
            <v>Simi Raichel Zachariah</v>
          </cell>
          <cell r="G31384">
            <v>45895.760416666664</v>
          </cell>
          <cell r="H31384">
            <v>45938.468055555553</v>
          </cell>
        </row>
        <row r="31385">
          <cell r="A31385" t="str">
            <v>UCW-18095</v>
          </cell>
          <cell r="B31385" t="str">
            <v>Kickers Kids sandals - Input Format file Required</v>
          </cell>
          <cell r="C31385" t="str">
            <v>CLOSED</v>
          </cell>
          <cell r="D31385" t="str">
            <v>Medium</v>
          </cell>
          <cell r="E31385" t="str">
            <v>netscribes</v>
          </cell>
          <cell r="F31385" t="str">
            <v>Mohd Tahir Shaikh</v>
          </cell>
          <cell r="G31385">
            <v>45895.724305555559</v>
          </cell>
          <cell r="H31385">
            <v>45903.756249999999</v>
          </cell>
        </row>
        <row r="31386">
          <cell r="A31386" t="str">
            <v>UCW-18092</v>
          </cell>
          <cell r="B31386" t="str">
            <v>JJ FTW &amp; ACC AW-25 (Lot-6)- Tata Cliq</v>
          </cell>
          <cell r="C31386" t="str">
            <v>CLOSED</v>
          </cell>
          <cell r="D31386" t="str">
            <v>Medium</v>
          </cell>
          <cell r="E31386" t="str">
            <v>netscribes</v>
          </cell>
          <cell r="F31386" t="str">
            <v>Lishita Kotian</v>
          </cell>
          <cell r="G31386">
            <v>45895.711805555555</v>
          </cell>
          <cell r="H31386">
            <v>45899.936805555553</v>
          </cell>
        </row>
        <row r="31387">
          <cell r="A31387" t="str">
            <v>UCW-18086</v>
          </cell>
          <cell r="B31387" t="str">
            <v xml:space="preserve">Men's Apparel 25-08-2025 </v>
          </cell>
          <cell r="C31387" t="str">
            <v>CLOSED</v>
          </cell>
          <cell r="D31387" t="str">
            <v>Medium</v>
          </cell>
          <cell r="E31387" t="str">
            <v>netscribes</v>
          </cell>
          <cell r="F31387" t="str">
            <v>Lishita Kotian</v>
          </cell>
          <cell r="G31387">
            <v>45895.697222222225</v>
          </cell>
          <cell r="H31387">
            <v>46003.929166666669</v>
          </cell>
        </row>
        <row r="31388">
          <cell r="A31388" t="str">
            <v>UCW-18083</v>
          </cell>
          <cell r="B31388" t="str">
            <v>Beauty - TCL CATALOGUE : URGENT - Listing Information Needed - 26 AUG</v>
          </cell>
          <cell r="C31388" t="str">
            <v>CLOSED</v>
          </cell>
          <cell r="D31388" t="str">
            <v>Highest</v>
          </cell>
          <cell r="E31388" t="str">
            <v>netscribes</v>
          </cell>
          <cell r="F31388" t="str">
            <v>Shraddha Dighe</v>
          </cell>
          <cell r="G31388">
            <v>45895.692361111112</v>
          </cell>
          <cell r="H31388">
            <v>45904.49722222222</v>
          </cell>
        </row>
        <row r="31389">
          <cell r="A31389" t="str">
            <v>UCW-18082</v>
          </cell>
          <cell r="B31389" t="str">
            <v xml:space="preserve">Reebok Women's Apparel 25-08-2025 </v>
          </cell>
          <cell r="C31389" t="str">
            <v>CLOSED</v>
          </cell>
          <cell r="D31389" t="str">
            <v>Medium</v>
          </cell>
          <cell r="E31389" t="str">
            <v>netscribes</v>
          </cell>
          <cell r="F31389" t="str">
            <v>Lishita Kotian</v>
          </cell>
          <cell r="G31389">
            <v>45895.674305555556</v>
          </cell>
          <cell r="H31389">
            <v>45911.527083333334</v>
          </cell>
        </row>
        <row r="31390">
          <cell r="A31390" t="str">
            <v>UCW-18076</v>
          </cell>
          <cell r="B31390" t="str">
            <v>Jaypore Catalogue</v>
          </cell>
          <cell r="C31390" t="str">
            <v>CLOSED</v>
          </cell>
          <cell r="D31390" t="str">
            <v>Highest</v>
          </cell>
          <cell r="E31390" t="str">
            <v>netscribes</v>
          </cell>
          <cell r="F31390" t="str">
            <v>Sushma Ram</v>
          </cell>
          <cell r="G31390">
            <v>45895.646527777775</v>
          </cell>
          <cell r="H31390">
            <v>45913.727083333331</v>
          </cell>
        </row>
        <row r="31391">
          <cell r="A31391" t="str">
            <v>UCW-18074</v>
          </cell>
          <cell r="B31391" t="str">
            <v>Catalogue Sheet Lot 48 (184 SKUs) Latin Quarters_23-08-2025</v>
          </cell>
          <cell r="C31391" t="str">
            <v>CLOSED</v>
          </cell>
          <cell r="D31391" t="str">
            <v>Medium</v>
          </cell>
          <cell r="E31391" t="str">
            <v>netscribes</v>
          </cell>
          <cell r="F31391" t="str">
            <v>Juilee Jadhav</v>
          </cell>
          <cell r="G31391">
            <v>45895.634722222225</v>
          </cell>
          <cell r="H31391">
            <v>45916.634722222225</v>
          </cell>
        </row>
        <row r="31392">
          <cell r="A31392" t="str">
            <v>UCW-18073</v>
          </cell>
          <cell r="B31392" t="str">
            <v>Beauty - Request to Go Live – LE46 Love Earth Vitamin C Sunscreen SPF-50 100ml ( Tatacliq) - 26 AUG</v>
          </cell>
          <cell r="C31392" t="str">
            <v>CLOSED Due to Inactive/Insufficient Information</v>
          </cell>
          <cell r="D31392" t="str">
            <v>Medium</v>
          </cell>
          <cell r="E31392" t="str">
            <v>netscribes</v>
          </cell>
          <cell r="F31392" t="str">
            <v>Shraddha Dighe</v>
          </cell>
          <cell r="G31392">
            <v>45895.634027777778</v>
          </cell>
          <cell r="H31392">
            <v>45908.444444444445</v>
          </cell>
        </row>
        <row r="31393">
          <cell r="A31393" t="str">
            <v>UCW-18072</v>
          </cell>
          <cell r="B31393" t="str">
            <v>105 Articles || New Listing For INC5 || TataCliq</v>
          </cell>
          <cell r="C31393" t="str">
            <v>CLOSED</v>
          </cell>
          <cell r="D31393" t="str">
            <v>Medium</v>
          </cell>
          <cell r="E31393" t="str">
            <v>netscribes</v>
          </cell>
          <cell r="F31393" t="str">
            <v>Lishita Kotian</v>
          </cell>
          <cell r="G31393">
            <v>45895.629166666666</v>
          </cell>
          <cell r="H31393">
            <v>45920.73541666667</v>
          </cell>
        </row>
        <row r="31394">
          <cell r="A31394" t="str">
            <v>UCW-18070</v>
          </cell>
          <cell r="B31394" t="str">
            <v>Tata cliq Latching - 23_08</v>
          </cell>
          <cell r="C31394" t="str">
            <v>CLOSED</v>
          </cell>
          <cell r="D31394" t="str">
            <v>Medium</v>
          </cell>
          <cell r="E31394" t="str">
            <v>netscribes</v>
          </cell>
          <cell r="F31394" t="str">
            <v>Juilee Jadhav</v>
          </cell>
          <cell r="G31394">
            <v>45895.599305555559</v>
          </cell>
          <cell r="H31394">
            <v>46003.97152777778</v>
          </cell>
        </row>
        <row r="31395">
          <cell r="A31395" t="str">
            <v>UCW-18069</v>
          </cell>
          <cell r="B31395" t="str">
            <v>Listing Template</v>
          </cell>
          <cell r="C31395" t="str">
            <v>CLOSED</v>
          </cell>
          <cell r="D31395" t="str">
            <v>Medium</v>
          </cell>
          <cell r="E31395" t="str">
            <v>netscribes</v>
          </cell>
          <cell r="F31395" t="str">
            <v>Mohd Tahir Shaikh</v>
          </cell>
          <cell r="G31395">
            <v>45895.591666666667</v>
          </cell>
          <cell r="H31395">
            <v>45898.729861111111</v>
          </cell>
        </row>
        <row r="31396">
          <cell r="A31396" t="str">
            <v>UCW-18068</v>
          </cell>
          <cell r="B31396" t="str">
            <v>CATALOGUE UPLOAD TATACLIQ X LIBAS 25-08-2025</v>
          </cell>
          <cell r="C31396" t="str">
            <v>CLOSED</v>
          </cell>
          <cell r="D31396" t="str">
            <v>Medium</v>
          </cell>
          <cell r="E31396" t="str">
            <v>netscribes</v>
          </cell>
          <cell r="F31396" t="str">
            <v>Sushma Ram</v>
          </cell>
          <cell r="G31396">
            <v>45895.583333333336</v>
          </cell>
          <cell r="H31396">
            <v>45920.729166666664</v>
          </cell>
        </row>
        <row r="31397">
          <cell r="A31397" t="str">
            <v>UCW-18066</v>
          </cell>
          <cell r="B31397" t="str">
            <v>Skechers Marketing and Listing Support</v>
          </cell>
          <cell r="C31397" t="str">
            <v>CLOSED</v>
          </cell>
          <cell r="D31397" t="str">
            <v>Medium</v>
          </cell>
          <cell r="E31397" t="str">
            <v>netscribes</v>
          </cell>
          <cell r="F31397" t="str">
            <v>Juilee Jadhav</v>
          </cell>
          <cell r="G31397">
            <v>45895.57916666667</v>
          </cell>
          <cell r="H31397">
            <v>46003.927777777775</v>
          </cell>
        </row>
        <row r="31398">
          <cell r="A31398" t="str">
            <v>UCW-18064</v>
          </cell>
          <cell r="B31398" t="str">
            <v>Clarification Required on Catalog Templates - TATA CLiQ - 1933 SKUs</v>
          </cell>
          <cell r="C31398" t="str">
            <v>CLOSED</v>
          </cell>
          <cell r="D31398" t="str">
            <v>Medium</v>
          </cell>
          <cell r="E31398" t="str">
            <v>netscribes</v>
          </cell>
          <cell r="F31398" t="str">
            <v>Mohd Tahir Shaikh</v>
          </cell>
          <cell r="G31398">
            <v>45895.556250000001</v>
          </cell>
          <cell r="H31398">
            <v>46003.927083333336</v>
          </cell>
        </row>
        <row r="31399">
          <cell r="A31399" t="str">
            <v>UCW-18063</v>
          </cell>
          <cell r="B31399" t="str">
            <v>Netscribes PUMA Pendency -LUX &amp; Mall</v>
          </cell>
          <cell r="C31399" t="str">
            <v>CLOSED</v>
          </cell>
          <cell r="D31399" t="str">
            <v>Medium</v>
          </cell>
          <cell r="E31399" t="str">
            <v>Chirag Dubal</v>
          </cell>
          <cell r="F31399" t="str">
            <v>Asmi Kumar</v>
          </cell>
          <cell r="G31399">
            <v>45895.554861111108</v>
          </cell>
          <cell r="H31399">
            <v>45901.728472222225</v>
          </cell>
        </row>
        <row r="31400">
          <cell r="A31400" t="str">
            <v>UCW-18060</v>
          </cell>
          <cell r="B31400" t="str">
            <v>Mapping of Products from luxury to mall account</v>
          </cell>
          <cell r="C31400" t="str">
            <v>CLOSED</v>
          </cell>
          <cell r="D31400" t="str">
            <v>Medium</v>
          </cell>
          <cell r="E31400" t="str">
            <v>netscribes</v>
          </cell>
          <cell r="F31400" t="str">
            <v>Mohd Tahir Shaikh</v>
          </cell>
          <cell r="G31400">
            <v>45895.539583333331</v>
          </cell>
          <cell r="H31400">
            <v>45897.643055555556</v>
          </cell>
        </row>
        <row r="31401">
          <cell r="A31401" t="str">
            <v>UCW-18055</v>
          </cell>
          <cell r="B31401" t="str">
            <v>Beauty - milk_shake New Listing | Dry Shampoo and Moisture&amp;More Whipped Cream - 26 AUG</v>
          </cell>
          <cell r="C31401" t="str">
            <v>CLOSED</v>
          </cell>
          <cell r="D31401" t="str">
            <v>Highest</v>
          </cell>
          <cell r="E31401" t="str">
            <v>netscribes</v>
          </cell>
          <cell r="F31401" t="str">
            <v>Shraddha Dighe</v>
          </cell>
          <cell r="G31401">
            <v>45895.508333333331</v>
          </cell>
          <cell r="H31401">
            <v>45910.648611111108</v>
          </cell>
        </row>
        <row r="31402">
          <cell r="A31402" t="str">
            <v>UCW-18054</v>
          </cell>
          <cell r="B31402" t="str">
            <v>Request for Full Product Catalog &amp; Images for Infant Essential Launch - Joie</v>
          </cell>
          <cell r="C31402" t="str">
            <v>CLOSED</v>
          </cell>
          <cell r="D31402" t="str">
            <v>Medium</v>
          </cell>
          <cell r="E31402" t="str">
            <v>Chirag Dubal</v>
          </cell>
          <cell r="F31402" t="str">
            <v>netscribes</v>
          </cell>
          <cell r="G31402">
            <v>45895.500694444447</v>
          </cell>
          <cell r="H31402">
            <v>45964.584722222222</v>
          </cell>
        </row>
        <row r="31403">
          <cell r="A31403" t="str">
            <v>UCW-18052</v>
          </cell>
          <cell r="B31403" t="str">
            <v xml:space="preserve">GUESS LISTING ON </v>
          </cell>
          <cell r="C31403" t="str">
            <v>CLOSED</v>
          </cell>
          <cell r="D31403" t="str">
            <v>Medium</v>
          </cell>
          <cell r="E31403" t="str">
            <v>netscribes</v>
          </cell>
          <cell r="F31403" t="str">
            <v>Mohd Tahir Shaikh</v>
          </cell>
          <cell r="G31403">
            <v>45895.495833333334</v>
          </cell>
          <cell r="H31403">
            <v>45923.563194444447</v>
          </cell>
        </row>
        <row r="31404">
          <cell r="A31404" t="str">
            <v>UCW-18049</v>
          </cell>
          <cell r="B31404" t="str">
            <v>Tatacliq Men Content template_20-08-25</v>
          </cell>
          <cell r="C31404" t="str">
            <v>CLOSED</v>
          </cell>
          <cell r="D31404" t="str">
            <v>Medium</v>
          </cell>
          <cell r="E31404" t="str">
            <v>Chirag Dubal</v>
          </cell>
          <cell r="F31404" t="str">
            <v>netscribes</v>
          </cell>
          <cell r="G31404">
            <v>45895.488194444442</v>
          </cell>
          <cell r="H31404">
            <v>45965.913194444445</v>
          </cell>
        </row>
        <row r="31405">
          <cell r="A31405" t="str">
            <v>UCW-18042</v>
          </cell>
          <cell r="B31405" t="str">
            <v>Tata Cliq (New Listing 42 Styles)- Varanga-19-08-2025 Seller Code : 125178</v>
          </cell>
          <cell r="C31405" t="str">
            <v>CLOSED</v>
          </cell>
          <cell r="D31405" t="str">
            <v>Medium</v>
          </cell>
          <cell r="E31405" t="str">
            <v>Chirag Dubal</v>
          </cell>
          <cell r="F31405" t="str">
            <v>netscribes</v>
          </cell>
          <cell r="G31405">
            <v>45895.478472222225</v>
          </cell>
          <cell r="H31405">
            <v>45965.913888888892</v>
          </cell>
        </row>
        <row r="31406">
          <cell r="A31406" t="str">
            <v>UCW-18040</v>
          </cell>
          <cell r="B31406" t="str">
            <v>Content Sheet and Image Link | United colors of benetton | 140 products | Tata Cliq | 1199102024</v>
          </cell>
          <cell r="C31406" t="str">
            <v>CLOSED</v>
          </cell>
          <cell r="D31406" t="str">
            <v>Medium</v>
          </cell>
          <cell r="E31406" t="str">
            <v>netscribes</v>
          </cell>
          <cell r="F31406" t="str">
            <v>Juilee Jadhav</v>
          </cell>
          <cell r="G31406">
            <v>45895.47152777778</v>
          </cell>
          <cell r="H31406">
            <v>45910.513888888891</v>
          </cell>
        </row>
        <row r="31407">
          <cell r="A31407" t="str">
            <v>UCW-18038</v>
          </cell>
          <cell r="B31407" t="str">
            <v>Raymonds MMP Enrichment_Tata Cliq | Daily Productivity- 336 unique ids - 22nd Aug</v>
          </cell>
          <cell r="C31407" t="str">
            <v>CLOSED</v>
          </cell>
          <cell r="D31407" t="str">
            <v>Medium</v>
          </cell>
          <cell r="E31407" t="str">
            <v>netscribes</v>
          </cell>
          <cell r="F31407" t="str">
            <v>Lishita Kotian</v>
          </cell>
          <cell r="G31407">
            <v>45895.461111111108</v>
          </cell>
          <cell r="H31407">
            <v>45910.505555555559</v>
          </cell>
        </row>
        <row r="31408">
          <cell r="A31408" t="str">
            <v>UCW-18037</v>
          </cell>
          <cell r="B31408" t="str">
            <v>Tatacliq Men Content template_23-08-25</v>
          </cell>
          <cell r="C31408" t="str">
            <v>CLOSED</v>
          </cell>
          <cell r="D31408" t="str">
            <v>Medium</v>
          </cell>
          <cell r="E31408" t="str">
            <v>netscribes</v>
          </cell>
          <cell r="F31408" t="str">
            <v>Sushma Ram</v>
          </cell>
          <cell r="G31408">
            <v>45895.453472222223</v>
          </cell>
          <cell r="H31408">
            <v>45906.613888888889</v>
          </cell>
        </row>
        <row r="31409">
          <cell r="A31409" t="str">
            <v>UCW-18029</v>
          </cell>
          <cell r="B31409" t="str">
            <v>TH &amp; CK | 514 - Styles</v>
          </cell>
          <cell r="C31409" t="str">
            <v>CLOSED</v>
          </cell>
          <cell r="D31409" t="str">
            <v>Medium</v>
          </cell>
          <cell r="E31409" t="str">
            <v>Chirag Dubal</v>
          </cell>
          <cell r="F31409" t="str">
            <v>Asmi Kumar</v>
          </cell>
          <cell r="G31409">
            <v>45894.948611111111</v>
          </cell>
          <cell r="H31409">
            <v>46003.856944444444</v>
          </cell>
        </row>
        <row r="31410">
          <cell r="A31410" t="str">
            <v>UCW-18027</v>
          </cell>
          <cell r="B31410" t="str">
            <v xml:space="preserve">Reebok Footwear Men &amp; Women 22-08-2025  </v>
          </cell>
          <cell r="C31410" t="str">
            <v>CLOSED</v>
          </cell>
          <cell r="D31410" t="str">
            <v>Medium</v>
          </cell>
          <cell r="E31410" t="str">
            <v>netscribes</v>
          </cell>
          <cell r="F31410" t="str">
            <v>Juilee Jadhav</v>
          </cell>
          <cell r="G31410">
            <v>45894.801388888889</v>
          </cell>
          <cell r="H31410">
            <v>46003.845138888886</v>
          </cell>
        </row>
        <row r="31411">
          <cell r="A31411" t="str">
            <v>UCW-18026</v>
          </cell>
          <cell r="B31411" t="str">
            <v>Product feed | Campus Sutra | 23-08-2025</v>
          </cell>
          <cell r="C31411" t="str">
            <v>CLOSED</v>
          </cell>
          <cell r="D31411" t="str">
            <v>Medium</v>
          </cell>
          <cell r="E31411" t="str">
            <v>netscribes</v>
          </cell>
          <cell r="F31411" t="str">
            <v>Sushma Ram</v>
          </cell>
          <cell r="G31411">
            <v>45894.793749999997</v>
          </cell>
          <cell r="H31411">
            <v>45920.722222222219</v>
          </cell>
        </row>
        <row r="31412">
          <cell r="A31412" t="str">
            <v>UCW-18025</v>
          </cell>
          <cell r="B31412" t="str">
            <v>Beauty - RE: Tata Cliq – Urgent Update of VLCC Product Images and Title-25th Aug</v>
          </cell>
          <cell r="C31412" t="str">
            <v>CLOSED</v>
          </cell>
          <cell r="D31412" t="str">
            <v>Medium</v>
          </cell>
          <cell r="E31412" t="str">
            <v>netscribes</v>
          </cell>
          <cell r="F31412" t="str">
            <v>Simi Raichel Zachariah</v>
          </cell>
          <cell r="G31412">
            <v>45894.779166666667</v>
          </cell>
          <cell r="H31412">
            <v>45910.648611111108</v>
          </cell>
        </row>
        <row r="31413">
          <cell r="A31413" t="str">
            <v>UCW-18019</v>
          </cell>
          <cell r="B31413" t="str">
            <v>Kiddopanti Image Update (22nd August 2025)</v>
          </cell>
          <cell r="C31413" t="str">
            <v>CLOSED</v>
          </cell>
          <cell r="D31413" t="str">
            <v>Medium</v>
          </cell>
          <cell r="E31413" t="str">
            <v>netscribes</v>
          </cell>
          <cell r="F31413" t="str">
            <v>Mohd Tahir Shaikh</v>
          </cell>
          <cell r="G31413">
            <v>45894.743055555555</v>
          </cell>
          <cell r="H31413">
            <v>46003.925694444442</v>
          </cell>
        </row>
        <row r="31414">
          <cell r="A31414" t="str">
            <v>UCW-18018</v>
          </cell>
          <cell r="B31414" t="str">
            <v>New Listing Casual,Formal,Sports</v>
          </cell>
          <cell r="C31414" t="str">
            <v>CLOSED Due to Inactive/Insufficient Information</v>
          </cell>
          <cell r="D31414" t="str">
            <v>Medium</v>
          </cell>
          <cell r="E31414" t="str">
            <v>netscribes</v>
          </cell>
          <cell r="F31414" t="str">
            <v>Sushma Ram</v>
          </cell>
          <cell r="G31414">
            <v>45894.740972222222</v>
          </cell>
          <cell r="H31414">
            <v>45913.499305555553</v>
          </cell>
        </row>
        <row r="31415">
          <cell r="A31415" t="str">
            <v>UCW-18016</v>
          </cell>
          <cell r="B31415" t="str">
            <v>CLONE - BEauty - RE: NEW BRAND: Bare Minerals Cataloging Internal  - July'25- 2nd july</v>
          </cell>
          <cell r="C31415" t="str">
            <v>CLOSED</v>
          </cell>
          <cell r="D31415" t="str">
            <v>Medium</v>
          </cell>
          <cell r="E31415" t="str">
            <v>netscribes</v>
          </cell>
          <cell r="F31415" t="str">
            <v>Shraddha Dighe</v>
          </cell>
          <cell r="G31415">
            <v>45894.73541666667</v>
          </cell>
          <cell r="H31415">
            <v>45920.709027777775</v>
          </cell>
        </row>
        <row r="31416">
          <cell r="A31416" t="str">
            <v>UCW-18015</v>
          </cell>
          <cell r="B31416" t="str">
            <v>Influencer Image Update TATACLIQ X LIBAS 22-08-2025</v>
          </cell>
          <cell r="C31416" t="str">
            <v>CLOSED</v>
          </cell>
          <cell r="D31416" t="str">
            <v>Medium</v>
          </cell>
          <cell r="E31416" t="str">
            <v>netscribes</v>
          </cell>
          <cell r="F31416" t="str">
            <v>Mohd Tahir Shaikh</v>
          </cell>
          <cell r="G31416">
            <v>45894.732638888891</v>
          </cell>
          <cell r="H31416">
            <v>46003.925000000003</v>
          </cell>
        </row>
        <row r="31417">
          <cell r="A31417" t="str">
            <v>UCW-17992</v>
          </cell>
          <cell r="B31417" t="str">
            <v>Spykar | Tatacliq - New Catalogue File - 22nd Aug</v>
          </cell>
          <cell r="C31417" t="str">
            <v>CLOSED</v>
          </cell>
          <cell r="D31417" t="str">
            <v>Medium</v>
          </cell>
          <cell r="E31417" t="str">
            <v>netscribes</v>
          </cell>
          <cell r="F31417" t="str">
            <v>Lishita Kotian</v>
          </cell>
          <cell r="G31417">
            <v>45894.677777777775</v>
          </cell>
          <cell r="H31417">
            <v>45900.465277777781</v>
          </cell>
        </row>
        <row r="31418">
          <cell r="A31418" t="str">
            <v>UCW-17988</v>
          </cell>
          <cell r="B31418" t="str">
            <v>Tata Cliq Catalogue Batch_9 &amp; Kids Batch-03</v>
          </cell>
          <cell r="C31418" t="str">
            <v>CLOSED</v>
          </cell>
          <cell r="D31418" t="str">
            <v>Medium</v>
          </cell>
          <cell r="E31418" t="str">
            <v>netscribes</v>
          </cell>
          <cell r="F31418" t="str">
            <v>Lishita Kotian</v>
          </cell>
          <cell r="G31418">
            <v>45894.668055555558</v>
          </cell>
          <cell r="H31418">
            <v>45897.685416666667</v>
          </cell>
        </row>
        <row r="31419">
          <cell r="A31419" t="str">
            <v>UCW-17984</v>
          </cell>
          <cell r="B31419" t="str">
            <v>Beauty - Emegamart india - Ethiglo new image updation ( 19/08/2025) - 25 AUG</v>
          </cell>
          <cell r="C31419" t="str">
            <v>CLOSED</v>
          </cell>
          <cell r="D31419" t="str">
            <v>Medium</v>
          </cell>
          <cell r="E31419" t="str">
            <v>netscribes</v>
          </cell>
          <cell r="F31419" t="str">
            <v>Shraddha Dighe</v>
          </cell>
          <cell r="G31419">
            <v>45894.658333333333</v>
          </cell>
          <cell r="H31419">
            <v>46003.923611111109</v>
          </cell>
        </row>
        <row r="31420">
          <cell r="A31420" t="str">
            <v>UCW-17983</v>
          </cell>
          <cell r="B31420" t="str">
            <v>New Catalog- Lunch Box- Little Surprise Box</v>
          </cell>
          <cell r="C31420" t="str">
            <v>CLOSED</v>
          </cell>
          <cell r="D31420" t="str">
            <v>Medium</v>
          </cell>
          <cell r="E31420" t="str">
            <v>netscribes</v>
          </cell>
          <cell r="F31420" t="str">
            <v>Lishita Kotian</v>
          </cell>
          <cell r="G31420">
            <v>45894.656944444447</v>
          </cell>
          <cell r="H31420">
            <v>45905.59097222222</v>
          </cell>
        </row>
        <row r="31421">
          <cell r="A31421" t="str">
            <v>UCW-17970</v>
          </cell>
          <cell r="B31421" t="str">
            <v>Tata Cliq Bugatti SS25 Lot 7 styles _Footwear_8 options_124766_22/08/2025</v>
          </cell>
          <cell r="C31421" t="str">
            <v>CLOSED</v>
          </cell>
          <cell r="D31421" t="str">
            <v>Medium</v>
          </cell>
          <cell r="E31421" t="str">
            <v>netscribes</v>
          </cell>
          <cell r="F31421" t="str">
            <v>Sushma Ram</v>
          </cell>
          <cell r="G31421">
            <v>45894.621527777781</v>
          </cell>
          <cell r="H31421">
            <v>45926.517361111109</v>
          </cell>
        </row>
        <row r="31422">
          <cell r="A31422" t="str">
            <v>UCW-17967</v>
          </cell>
          <cell r="B31422" t="str">
            <v>Tata: Gold 995 Bars Combo</v>
          </cell>
          <cell r="C31422" t="str">
            <v>CLOSED</v>
          </cell>
          <cell r="D31422" t="str">
            <v>Medium</v>
          </cell>
          <cell r="E31422" t="str">
            <v>netscribes</v>
          </cell>
          <cell r="F31422" t="str">
            <v>Lishita Kotian</v>
          </cell>
          <cell r="G31422">
            <v>45894.611805555556</v>
          </cell>
          <cell r="H31422">
            <v>45900.676388888889</v>
          </cell>
        </row>
        <row r="31423">
          <cell r="A31423" t="str">
            <v>UCW-17966</v>
          </cell>
          <cell r="B31423" t="str">
            <v>Tatacliq Men Content template_21-08-25</v>
          </cell>
          <cell r="C31423" t="str">
            <v>CLOSED</v>
          </cell>
          <cell r="D31423" t="str">
            <v>Medium</v>
          </cell>
          <cell r="E31423" t="str">
            <v>netscribes</v>
          </cell>
          <cell r="F31423" t="str">
            <v>Juilee Jadhav</v>
          </cell>
          <cell r="G31423">
            <v>45894.603472222225</v>
          </cell>
          <cell r="H31423">
            <v>45920.693749999999</v>
          </cell>
        </row>
        <row r="31424">
          <cell r="A31424" t="str">
            <v>UCW-17965</v>
          </cell>
          <cell r="B31424" t="str">
            <v>Beauty - Assortment for Tata Cliq Listing - 25 AUG</v>
          </cell>
          <cell r="C31424" t="str">
            <v>CLOSED Due to Inactive/Insufficient Information</v>
          </cell>
          <cell r="D31424" t="str">
            <v>Medium</v>
          </cell>
          <cell r="E31424" t="str">
            <v>netscribes</v>
          </cell>
          <cell r="F31424" t="str">
            <v>Shraddha Dighe</v>
          </cell>
          <cell r="G31424">
            <v>45894.598611111112</v>
          </cell>
          <cell r="H31424">
            <v>45912.589583333334</v>
          </cell>
        </row>
        <row r="31425">
          <cell r="A31425" t="str">
            <v>UCW-17964</v>
          </cell>
          <cell r="B31425" t="str">
            <v>Request To Add Model Images</v>
          </cell>
          <cell r="C31425" t="str">
            <v>CLOSED</v>
          </cell>
          <cell r="D31425" t="str">
            <v>Medium</v>
          </cell>
          <cell r="E31425" t="str">
            <v>netscribes</v>
          </cell>
          <cell r="F31425" t="str">
            <v>Mohd Tahir Shaikh</v>
          </cell>
          <cell r="G31425">
            <v>45894.591666666667</v>
          </cell>
          <cell r="H31425">
            <v>46003.92291666667</v>
          </cell>
        </row>
        <row r="31426">
          <cell r="A31426" t="str">
            <v>UCW-17962</v>
          </cell>
          <cell r="B31426" t="str">
            <v>AW25_Apparel_LOT_02 (424 EAN's)</v>
          </cell>
          <cell r="C31426" t="str">
            <v>CLOSED</v>
          </cell>
          <cell r="D31426" t="str">
            <v>Medium</v>
          </cell>
          <cell r="E31426" t="str">
            <v>netscribes</v>
          </cell>
          <cell r="F31426" t="str">
            <v>Lishita Kotian</v>
          </cell>
          <cell r="G31426">
            <v>45894.56527777778</v>
          </cell>
          <cell r="H31426">
            <v>45973.663194444445</v>
          </cell>
        </row>
        <row r="31427">
          <cell r="A31427" t="str">
            <v>UCW-17956</v>
          </cell>
          <cell r="B31427" t="str">
            <v>New Catalog for Tatacliq- Women ( 99 styles) ( Brand- Style Quotient )</v>
          </cell>
          <cell r="C31427" t="str">
            <v>CLOSED</v>
          </cell>
          <cell r="D31427" t="str">
            <v>Medium</v>
          </cell>
          <cell r="E31427" t="str">
            <v>netscribes</v>
          </cell>
          <cell r="F31427" t="str">
            <v>Lishita Kotian</v>
          </cell>
          <cell r="G31427">
            <v>45894.545138888891</v>
          </cell>
          <cell r="H31427">
            <v>45909.731249999997</v>
          </cell>
        </row>
        <row r="31428">
          <cell r="A31428" t="str">
            <v>UCW-17955</v>
          </cell>
          <cell r="B31428" t="str">
            <v>Beauty - Urgent:Temptu New Listing - 25 AUG</v>
          </cell>
          <cell r="C31428" t="str">
            <v>CLOSED</v>
          </cell>
          <cell r="D31428" t="str">
            <v>Medium</v>
          </cell>
          <cell r="E31428" t="str">
            <v>netscribes</v>
          </cell>
          <cell r="F31428" t="str">
            <v>Shraddha Dighe</v>
          </cell>
          <cell r="G31428">
            <v>45894.543749999997</v>
          </cell>
          <cell r="H31428">
            <v>45910.648611111108</v>
          </cell>
        </row>
        <row r="31429">
          <cell r="A31429" t="str">
            <v>UCW-17945</v>
          </cell>
          <cell r="B31429" t="str">
            <v>TataCliq | Fashion - Luxury | 24 Aug 2025 | Cataloguing-AW25 | Adults and Kids Accessories | 308 (Adults) 14 (Kids)</v>
          </cell>
          <cell r="C31429" t="str">
            <v>CLOSED</v>
          </cell>
          <cell r="D31429" t="str">
            <v>Medium</v>
          </cell>
          <cell r="E31429" t="str">
            <v>Chirag Dubal</v>
          </cell>
          <cell r="F31429" t="str">
            <v>Asmi Kumar</v>
          </cell>
          <cell r="G31429">
            <v>45894.527777777781</v>
          </cell>
          <cell r="H31429">
            <v>46004.484722222223</v>
          </cell>
        </row>
        <row r="31430">
          <cell r="A31430" t="str">
            <v>UCW-17944</v>
          </cell>
          <cell r="B31430" t="str">
            <v>Tatacliq Women Western Wear Template | 21st Aug'2025</v>
          </cell>
          <cell r="C31430" t="str">
            <v>CLOSED</v>
          </cell>
          <cell r="D31430" t="str">
            <v>Medium</v>
          </cell>
          <cell r="E31430" t="str">
            <v>netscribes</v>
          </cell>
          <cell r="F31430" t="str">
            <v>Lishita Kotian</v>
          </cell>
          <cell r="G31430">
            <v>45894.515277777777</v>
          </cell>
          <cell r="H31430">
            <v>45908.73333333333</v>
          </cell>
        </row>
        <row r="31431">
          <cell r="A31431" t="str">
            <v>UCW-17943</v>
          </cell>
          <cell r="B31431" t="str">
            <v>Beauty - Image resize - 25 to 30 AUG</v>
          </cell>
          <cell r="C31431" t="str">
            <v>CLOSED</v>
          </cell>
          <cell r="D31431" t="str">
            <v>Highest</v>
          </cell>
          <cell r="E31431" t="str">
            <v>netscribes</v>
          </cell>
          <cell r="F31431" t="str">
            <v>Shraddha Dighe</v>
          </cell>
          <cell r="G31431">
            <v>45894.509722222225</v>
          </cell>
          <cell r="H31431">
            <v>45910.649305555555</v>
          </cell>
        </row>
        <row r="31432">
          <cell r="A31432" t="str">
            <v>UCW-17938</v>
          </cell>
          <cell r="B31432" t="str">
            <v>Tatacliq Men Women Footwear Templates | 21st Aug'2025</v>
          </cell>
          <cell r="C31432" t="str">
            <v>CLOSED</v>
          </cell>
          <cell r="D31432" t="str">
            <v>Medium</v>
          </cell>
          <cell r="E31432" t="str">
            <v>netscribes</v>
          </cell>
          <cell r="F31432" t="str">
            <v>Lishita Kotian</v>
          </cell>
          <cell r="G31432">
            <v>45894.495833333334</v>
          </cell>
          <cell r="H31432">
            <v>45897.672222222223</v>
          </cell>
        </row>
        <row r="31433">
          <cell r="A31433" t="str">
            <v>UCW-17936</v>
          </cell>
          <cell r="B31433" t="str">
            <v>Tatacliq Footwear-Input-Kids Templates | 21st Aug'25</v>
          </cell>
          <cell r="C31433" t="str">
            <v>CLOSED</v>
          </cell>
          <cell r="D31433" t="str">
            <v>Medium</v>
          </cell>
          <cell r="E31433" t="str">
            <v>netscribes</v>
          </cell>
          <cell r="F31433" t="str">
            <v>Lishita Kotian</v>
          </cell>
          <cell r="G31433">
            <v>45894.490277777775</v>
          </cell>
          <cell r="H31433">
            <v>45895.675694444442</v>
          </cell>
        </row>
        <row r="31434">
          <cell r="A31434" t="str">
            <v>UCW-17934</v>
          </cell>
          <cell r="B31434" t="str">
            <v>Beauty - TEMPTU - New EAN Code Update - 22 AUG</v>
          </cell>
          <cell r="C31434" t="str">
            <v>CLOSED</v>
          </cell>
          <cell r="D31434" t="str">
            <v>Highest</v>
          </cell>
          <cell r="E31434" t="str">
            <v>netscribes</v>
          </cell>
          <cell r="F31434" t="str">
            <v>Shraddha Dighe</v>
          </cell>
          <cell r="G31434">
            <v>45894.481944444444</v>
          </cell>
          <cell r="H31434">
            <v>46003.922222222223</v>
          </cell>
        </row>
        <row r="31435">
          <cell r="A31435" t="str">
            <v>UCW-17933</v>
          </cell>
          <cell r="B31435" t="str">
            <v>Beauty - Friday Launch_15th&amp;22nd_Aug_Studiowest_20options - 25 AUG</v>
          </cell>
          <cell r="C31435" t="str">
            <v>CLOSED</v>
          </cell>
          <cell r="D31435" t="str">
            <v>Highest</v>
          </cell>
          <cell r="E31435" t="str">
            <v>netscribes</v>
          </cell>
          <cell r="F31435" t="str">
            <v>Shraddha Dighe</v>
          </cell>
          <cell r="G31435">
            <v>45894.46597222222</v>
          </cell>
          <cell r="H31435">
            <v>45904.494444444441</v>
          </cell>
        </row>
        <row r="31436">
          <cell r="A31436" t="str">
            <v>UCW-17932</v>
          </cell>
          <cell r="B31436" t="str">
            <v>Tatacliq Women Western Wear Template | 1st Aug'2025</v>
          </cell>
          <cell r="C31436" t="str">
            <v>CLOSED</v>
          </cell>
          <cell r="D31436" t="str">
            <v>Medium</v>
          </cell>
          <cell r="E31436" t="str">
            <v>netscribes</v>
          </cell>
          <cell r="F31436" t="str">
            <v>Mohd Tahir Shaikh</v>
          </cell>
          <cell r="G31436">
            <v>45894.461805555555</v>
          </cell>
          <cell r="H31436">
            <v>45909.518055555556</v>
          </cell>
        </row>
        <row r="31437">
          <cell r="A31437" t="str">
            <v>UCW-17930</v>
          </cell>
          <cell r="B31437" t="str">
            <v>AW'25 Apparel &amp; Accessories Catalogue @18th Aug - Tata Cliq</v>
          </cell>
          <cell r="C31437" t="str">
            <v>CLOSED</v>
          </cell>
          <cell r="D31437" t="str">
            <v>Medium</v>
          </cell>
          <cell r="E31437" t="str">
            <v>netscribes</v>
          </cell>
          <cell r="F31437" t="str">
            <v>Lishita Kotian</v>
          </cell>
          <cell r="G31437">
            <v>45894.454861111109</v>
          </cell>
          <cell r="H31437">
            <v>45911.561111111114</v>
          </cell>
        </row>
        <row r="31438">
          <cell r="A31438" t="str">
            <v>UCW-17925</v>
          </cell>
          <cell r="B31438" t="str">
            <v>New Collection Earrings Catalog for Upload 21.08.2025</v>
          </cell>
          <cell r="C31438" t="str">
            <v>CLOSED</v>
          </cell>
          <cell r="D31438" t="str">
            <v>Medium</v>
          </cell>
          <cell r="E31438" t="str">
            <v>netscribes</v>
          </cell>
          <cell r="F31438" t="str">
            <v>Sushma Ram</v>
          </cell>
          <cell r="G31438">
            <v>45893.893055555556</v>
          </cell>
          <cell r="H31438">
            <v>45895.818055555559</v>
          </cell>
        </row>
        <row r="31439">
          <cell r="A31439" t="str">
            <v>UCW-17923</v>
          </cell>
          <cell r="B31439" t="str">
            <v>TataCliQ &lt;&gt; New Listing WesternWear Co-Ords &amp;Dress - || Razy (040-046) || Floe (049-250) ||</v>
          </cell>
          <cell r="C31439" t="str">
            <v>CLOSED</v>
          </cell>
          <cell r="D31439" t="str">
            <v>Medium</v>
          </cell>
          <cell r="E31439" t="str">
            <v>netscribes</v>
          </cell>
          <cell r="F31439" t="str">
            <v>Sushma Ram</v>
          </cell>
          <cell r="G31439">
            <v>45893.883333333331</v>
          </cell>
          <cell r="H31439">
            <v>45909.488194444442</v>
          </cell>
        </row>
        <row r="31440">
          <cell r="A31440" t="str">
            <v>UCW-17921</v>
          </cell>
          <cell r="B31440" t="str">
            <v>Styles Migration to Tata Cliq Westbury Account - 21-08-2025</v>
          </cell>
          <cell r="C31440" t="str">
            <v>CLOSED</v>
          </cell>
          <cell r="D31440" t="str">
            <v>Medium</v>
          </cell>
          <cell r="E31440" t="str">
            <v>netscribes</v>
          </cell>
          <cell r="F31440" t="str">
            <v>Sushma Ram</v>
          </cell>
          <cell r="G31440">
            <v>45893.87777777778</v>
          </cell>
          <cell r="H31440">
            <v>46003.92083333333</v>
          </cell>
        </row>
        <row r="31441">
          <cell r="A31441" t="str">
            <v>UCW-17920</v>
          </cell>
          <cell r="B31441" t="str">
            <v>Tatacliq Specimen Template | 21st Aug'25</v>
          </cell>
          <cell r="C31441" t="str">
            <v>CLOSED</v>
          </cell>
          <cell r="D31441" t="str">
            <v>Highest</v>
          </cell>
          <cell r="E31441" t="str">
            <v>netscribes</v>
          </cell>
          <cell r="F31441" t="str">
            <v>Sushma Ram</v>
          </cell>
          <cell r="G31441">
            <v>45893.87222222222</v>
          </cell>
          <cell r="H31441">
            <v>45895.968055555553</v>
          </cell>
        </row>
        <row r="31442">
          <cell r="A31442" t="str">
            <v>UCW-17907</v>
          </cell>
          <cell r="B31442" t="str">
            <v>CK | 93 Lot</v>
          </cell>
          <cell r="C31442" t="str">
            <v>CLOSED</v>
          </cell>
          <cell r="D31442" t="str">
            <v>Medium</v>
          </cell>
          <cell r="E31442" t="str">
            <v>Chirag Dubal</v>
          </cell>
          <cell r="F31442" t="str">
            <v>Reagan D’souza</v>
          </cell>
          <cell r="G31442">
            <v>45892.947916666664</v>
          </cell>
          <cell r="H31442">
            <v>45971.430555555555</v>
          </cell>
        </row>
        <row r="31443">
          <cell r="A31443" t="str">
            <v>UCW-17905</v>
          </cell>
          <cell r="B31443" t="str">
            <v>Beauty -  Request to update images - 6 Aug</v>
          </cell>
          <cell r="C31443" t="str">
            <v>CLOSED Due to Inactive/Insufficient Information</v>
          </cell>
          <cell r="D31443" t="str">
            <v>Medium</v>
          </cell>
          <cell r="E31443" t="str">
            <v>netscribes</v>
          </cell>
          <cell r="F31443" t="str">
            <v>netscribes</v>
          </cell>
          <cell r="G31443">
            <v>45892.745833333334</v>
          </cell>
          <cell r="H31443">
            <v>45916.701388888891</v>
          </cell>
        </row>
        <row r="31444">
          <cell r="A31444" t="str">
            <v>UCW-17904</v>
          </cell>
          <cell r="B31444" t="str">
            <v>Beauty - [EXT] Fw: Spray Conditioner SKP X Tata - 13 AUG</v>
          </cell>
          <cell r="C31444" t="str">
            <v>CLOSED</v>
          </cell>
          <cell r="D31444" t="str">
            <v>Medium</v>
          </cell>
          <cell r="E31444" t="str">
            <v>netscribes</v>
          </cell>
          <cell r="F31444" t="str">
            <v>netscribes</v>
          </cell>
          <cell r="G31444">
            <v>45892.743750000001</v>
          </cell>
          <cell r="H31444">
            <v>45929.558333333334</v>
          </cell>
        </row>
        <row r="31445">
          <cell r="A31445" t="str">
            <v>UCW-17903</v>
          </cell>
          <cell r="B31445" t="str">
            <v>Beauty - Image Resize 1 - 20th Aug</v>
          </cell>
          <cell r="C31445" t="str">
            <v>CLOSED Due to Inactive/Insufficient Information</v>
          </cell>
          <cell r="D31445" t="str">
            <v>Medium</v>
          </cell>
          <cell r="E31445" t="str">
            <v>netscribes</v>
          </cell>
          <cell r="F31445" t="str">
            <v>netscribes</v>
          </cell>
          <cell r="G31445">
            <v>45892.740972222222</v>
          </cell>
          <cell r="H31445">
            <v>45894.423611111109</v>
          </cell>
        </row>
        <row r="31446">
          <cell r="A31446" t="str">
            <v>UCW-17893</v>
          </cell>
          <cell r="B31446" t="str">
            <v>CLONE - Tatacliq Lifestyle Catalog Template-Lot -120_4.08.2025</v>
          </cell>
          <cell r="C31446" t="str">
            <v>CLOSED</v>
          </cell>
          <cell r="D31446" t="str">
            <v>Medium</v>
          </cell>
          <cell r="E31446" t="str">
            <v>netscribes</v>
          </cell>
          <cell r="F31446" t="str">
            <v>Mohd Tahir Shaikh</v>
          </cell>
          <cell r="G31446">
            <v>45891.804861111108</v>
          </cell>
          <cell r="H31446">
            <v>45918.759722222225</v>
          </cell>
        </row>
        <row r="31447">
          <cell r="A31447" t="str">
            <v>UCW-17892</v>
          </cell>
          <cell r="B31447" t="str">
            <v>CLONE - Kids Apparel 31-07-2025</v>
          </cell>
          <cell r="C31447" t="str">
            <v>CLOSED</v>
          </cell>
          <cell r="D31447" t="str">
            <v>Medium</v>
          </cell>
          <cell r="E31447" t="str">
            <v>netscribes</v>
          </cell>
          <cell r="F31447" t="str">
            <v>Mohd Tahir Shaikh</v>
          </cell>
          <cell r="G31447">
            <v>45891.796527777777</v>
          </cell>
          <cell r="H31447">
            <v>45916.519444444442</v>
          </cell>
        </row>
        <row r="31448">
          <cell r="A31448" t="str">
            <v>UCW-17890</v>
          </cell>
          <cell r="B31448" t="str">
            <v>CLONE - Tatacliq Men Content template_29-07-25</v>
          </cell>
          <cell r="C31448" t="str">
            <v>CLOSED</v>
          </cell>
          <cell r="D31448" t="str">
            <v>Medium</v>
          </cell>
          <cell r="E31448" t="str">
            <v>netscribes</v>
          </cell>
          <cell r="F31448" t="str">
            <v>Mohd Tahir Shaikh</v>
          </cell>
          <cell r="G31448">
            <v>45891.787499999999</v>
          </cell>
          <cell r="H31448">
            <v>45916.518750000003</v>
          </cell>
        </row>
        <row r="31449">
          <cell r="A31449" t="str">
            <v>UCW-17888</v>
          </cell>
          <cell r="B31449" t="str">
            <v>Tata CLiq listing file for MEN &amp; women 21-08-2025</v>
          </cell>
          <cell r="C31449" t="str">
            <v>CLOSED</v>
          </cell>
          <cell r="D31449" t="str">
            <v>Medium</v>
          </cell>
          <cell r="E31449" t="str">
            <v>netscribes</v>
          </cell>
          <cell r="F31449" t="str">
            <v>Sushma Ram</v>
          </cell>
          <cell r="G31449">
            <v>45891.772916666669</v>
          </cell>
          <cell r="H31449">
            <v>45910.484027777777</v>
          </cell>
        </row>
        <row r="31450">
          <cell r="A31450" t="str">
            <v>UCW-17885</v>
          </cell>
          <cell r="B31450" t="str">
            <v>SECRET WISH | Summer wear COLLECTION | LOT 005 2025</v>
          </cell>
          <cell r="C31450" t="str">
            <v>CLOSED</v>
          </cell>
          <cell r="D31450" t="str">
            <v>Medium</v>
          </cell>
          <cell r="E31450" t="str">
            <v>Chirag Dubal</v>
          </cell>
          <cell r="F31450" t="str">
            <v>netscribes</v>
          </cell>
          <cell r="G31450">
            <v>45891.770138888889</v>
          </cell>
          <cell r="H31450">
            <v>45909.470833333333</v>
          </cell>
        </row>
        <row r="31451">
          <cell r="A31451" t="str">
            <v>UCW-17883</v>
          </cell>
          <cell r="B31451" t="str">
            <v>Bras-Bra Sets – Triumph – 20-08-2025</v>
          </cell>
          <cell r="C31451" t="str">
            <v>CLOSED</v>
          </cell>
          <cell r="D31451" t="str">
            <v>Medium</v>
          </cell>
          <cell r="E31451" t="str">
            <v>netscribes</v>
          </cell>
          <cell r="F31451" t="str">
            <v>Sushma Ram</v>
          </cell>
          <cell r="G31451">
            <v>45891.76458333333</v>
          </cell>
          <cell r="H31451">
            <v>45901.529861111114</v>
          </cell>
        </row>
        <row r="31452">
          <cell r="A31452" t="str">
            <v>UCW-17870</v>
          </cell>
          <cell r="B31452" t="str">
            <v>CLONE - Beauty - Himalaya - Combos -Listing - 14 AUG</v>
          </cell>
          <cell r="C31452" t="str">
            <v>CLOSED Due to Inactive/Insufficient Information</v>
          </cell>
          <cell r="D31452" t="str">
            <v>Medium</v>
          </cell>
          <cell r="E31452" t="str">
            <v>netscribes</v>
          </cell>
          <cell r="F31452" t="str">
            <v>Simi Raichel Zachariah</v>
          </cell>
          <cell r="G31452">
            <v>45891.676388888889</v>
          </cell>
          <cell r="H31452">
            <v>45897.768750000003</v>
          </cell>
        </row>
        <row r="31453">
          <cell r="A31453" t="str">
            <v>UCW-17864</v>
          </cell>
          <cell r="B31453" t="str">
            <v>Beauty - Updated Image Catalog Submission - Tatacliq - 22 AUG</v>
          </cell>
          <cell r="C31453" t="str">
            <v>CLOSED</v>
          </cell>
          <cell r="D31453" t="str">
            <v>Medium</v>
          </cell>
          <cell r="E31453" t="str">
            <v>netscribes</v>
          </cell>
          <cell r="F31453" t="str">
            <v>Shraddha Dighe</v>
          </cell>
          <cell r="G31453">
            <v>45891.625</v>
          </cell>
          <cell r="H31453">
            <v>45910.655555555553</v>
          </cell>
        </row>
        <row r="31454">
          <cell r="A31454" t="str">
            <v>UCW-17861</v>
          </cell>
          <cell r="B31454" t="str">
            <v>Beauty - HUL - Listing Creation - Aug - 22 AUG</v>
          </cell>
          <cell r="C31454" t="str">
            <v>CLOSED</v>
          </cell>
          <cell r="D31454" t="str">
            <v>Medium</v>
          </cell>
          <cell r="E31454" t="str">
            <v>netscribes</v>
          </cell>
          <cell r="F31454" t="str">
            <v>Shraddha Dighe</v>
          </cell>
          <cell r="G31454">
            <v>45891.609027777777</v>
          </cell>
          <cell r="H31454">
            <v>45910.655555555553</v>
          </cell>
        </row>
        <row r="31455">
          <cell r="A31455" t="str">
            <v>UCW-17858</v>
          </cell>
          <cell r="B31455" t="str">
            <v>Tatacliq Women Ethnic Wear Template | 21st Aug'2025</v>
          </cell>
          <cell r="C31455" t="str">
            <v>CLOSED</v>
          </cell>
          <cell r="D31455" t="str">
            <v>Medium</v>
          </cell>
          <cell r="E31455" t="str">
            <v>netscribes</v>
          </cell>
          <cell r="F31455" t="str">
            <v>Sushma Ram</v>
          </cell>
          <cell r="G31455">
            <v>45891.6</v>
          </cell>
          <cell r="H31455">
            <v>45905.535416666666</v>
          </cell>
        </row>
        <row r="31456">
          <cell r="A31456" t="str">
            <v>UCW-17856</v>
          </cell>
          <cell r="B31456" t="str">
            <v>AW25 Bags | Lot- 3</v>
          </cell>
          <cell r="C31456" t="str">
            <v>CLOSED</v>
          </cell>
          <cell r="D31456" t="str">
            <v>Medium</v>
          </cell>
          <cell r="E31456" t="str">
            <v>netscribes</v>
          </cell>
          <cell r="F31456" t="str">
            <v>Mohd Tahir Shaikh</v>
          </cell>
          <cell r="G31456">
            <v>45891.569444444445</v>
          </cell>
          <cell r="H31456">
            <v>45894.765972222223</v>
          </cell>
        </row>
        <row r="31457">
          <cell r="A31457" t="str">
            <v>UCW-17853</v>
          </cell>
          <cell r="B31457" t="str">
            <v>Prouduct feed | Instafab Plus | 20-08-2025</v>
          </cell>
          <cell r="C31457" t="str">
            <v>CLOSED</v>
          </cell>
          <cell r="D31457" t="str">
            <v>Medium</v>
          </cell>
          <cell r="E31457" t="str">
            <v>netscribes</v>
          </cell>
          <cell r="F31457" t="str">
            <v>Sushma Ram</v>
          </cell>
          <cell r="G31457">
            <v>45891.542361111111</v>
          </cell>
          <cell r="H31457">
            <v>45900.433333333334</v>
          </cell>
        </row>
        <row r="31458">
          <cell r="A31458" t="str">
            <v>UCW-17850</v>
          </cell>
          <cell r="B31458" t="str">
            <v>Tata Cliq: Product Listing Menswear Lot 19-07-2025</v>
          </cell>
          <cell r="C31458" t="str">
            <v>CLOSED</v>
          </cell>
          <cell r="D31458" t="str">
            <v>Medium</v>
          </cell>
          <cell r="E31458" t="str">
            <v>netscribes</v>
          </cell>
          <cell r="F31458" t="str">
            <v>Lishita Kotian</v>
          </cell>
          <cell r="G31458">
            <v>45891.518055555556</v>
          </cell>
          <cell r="H31458">
            <v>45898.717361111114</v>
          </cell>
        </row>
        <row r="31459">
          <cell r="A31459" t="str">
            <v>UCW-17849</v>
          </cell>
          <cell r="B31459" t="str">
            <v>ONLY LATCHING (LOT -57) TATA CLIQ</v>
          </cell>
          <cell r="C31459" t="str">
            <v>CLOSED</v>
          </cell>
          <cell r="D31459" t="str">
            <v>Medium</v>
          </cell>
          <cell r="E31459" t="str">
            <v>netscribes</v>
          </cell>
          <cell r="F31459" t="str">
            <v>Mohd Tahir Shaikh</v>
          </cell>
          <cell r="G31459">
            <v>45891.51458333333</v>
          </cell>
          <cell r="H31459">
            <v>45898.569444444445</v>
          </cell>
        </row>
        <row r="31460">
          <cell r="A31460" t="str">
            <v>UCW-17845</v>
          </cell>
          <cell r="B31460" t="str">
            <v>Beauty - Cataloguing Request -Biotique - 22 AUG</v>
          </cell>
          <cell r="C31460" t="str">
            <v>CLOSED</v>
          </cell>
          <cell r="D31460" t="str">
            <v>Medium</v>
          </cell>
          <cell r="E31460" t="str">
            <v>netscribes</v>
          </cell>
          <cell r="F31460" t="str">
            <v>Shraddha Dighe</v>
          </cell>
          <cell r="G31460">
            <v>45891.5</v>
          </cell>
          <cell r="H31460">
            <v>45910.65625</v>
          </cell>
        </row>
        <row r="31461">
          <cell r="A31461" t="str">
            <v>UCW-17844</v>
          </cell>
          <cell r="B31461" t="str">
            <v xml:space="preserve">Kids Apparel 20-08-2025 </v>
          </cell>
          <cell r="C31461" t="str">
            <v>CLOSED</v>
          </cell>
          <cell r="D31461" t="str">
            <v>Medium</v>
          </cell>
          <cell r="E31461" t="str">
            <v>netscribes</v>
          </cell>
          <cell r="F31461" t="str">
            <v>Sushma Ram</v>
          </cell>
          <cell r="G31461">
            <v>45891.491666666669</v>
          </cell>
          <cell r="H31461">
            <v>46003.919444444444</v>
          </cell>
        </row>
        <row r="31462">
          <cell r="A31462" t="str">
            <v>UCW-17843</v>
          </cell>
          <cell r="B31462" t="str">
            <v>Catalogue Upload Feed - 22-08-2025</v>
          </cell>
          <cell r="C31462" t="str">
            <v>CLOSED</v>
          </cell>
          <cell r="D31462" t="str">
            <v>Medium</v>
          </cell>
          <cell r="E31462" t="str">
            <v>netscribes</v>
          </cell>
          <cell r="F31462" t="str">
            <v>Mohd Tahir Shaikh</v>
          </cell>
          <cell r="G31462">
            <v>45891.490277777775</v>
          </cell>
          <cell r="H31462">
            <v>45905.689583333333</v>
          </cell>
        </row>
        <row r="31463">
          <cell r="A31463" t="str">
            <v>UCW-17842</v>
          </cell>
          <cell r="B31463" t="str">
            <v>Puma New Listings</v>
          </cell>
          <cell r="C31463" t="str">
            <v>CLOSED</v>
          </cell>
          <cell r="D31463" t="str">
            <v>Medium</v>
          </cell>
          <cell r="E31463" t="str">
            <v>netscribes</v>
          </cell>
          <cell r="F31463" t="str">
            <v>Sushma Ram</v>
          </cell>
          <cell r="G31463">
            <v>45891.486805555556</v>
          </cell>
          <cell r="H31463">
            <v>45903.790972222225</v>
          </cell>
        </row>
        <row r="31464">
          <cell r="A31464" t="str">
            <v>UCW-17841</v>
          </cell>
          <cell r="B31464" t="str">
            <v>The Bear House_AW25 Collection_Lot No. 41</v>
          </cell>
          <cell r="C31464" t="str">
            <v>CLOSED</v>
          </cell>
          <cell r="D31464" t="str">
            <v>Medium</v>
          </cell>
          <cell r="E31464" t="str">
            <v>netscribes</v>
          </cell>
          <cell r="F31464" t="str">
            <v>Lishita Kotian</v>
          </cell>
          <cell r="G31464">
            <v>45891.48333333333</v>
          </cell>
          <cell r="H31464">
            <v>45898.714583333334</v>
          </cell>
        </row>
        <row r="31465">
          <cell r="A31465" t="str">
            <v>UCW-17840</v>
          </cell>
          <cell r="B31465" t="str">
            <v>Beauty - New Listing file - 22 AUG</v>
          </cell>
          <cell r="C31465" t="str">
            <v>CLOSED</v>
          </cell>
          <cell r="D31465" t="str">
            <v>High</v>
          </cell>
          <cell r="E31465" t="str">
            <v>netscribes</v>
          </cell>
          <cell r="F31465" t="str">
            <v>Shraddha Dighe</v>
          </cell>
          <cell r="G31465">
            <v>45891.48333333333</v>
          </cell>
          <cell r="H31465">
            <v>45898.604166666664</v>
          </cell>
        </row>
        <row r="31466">
          <cell r="A31466" t="str">
            <v>UCW-17837</v>
          </cell>
          <cell r="B31466" t="str">
            <v>Beauty - Estee Lauder - NPL Aug'25 - 22 AUG</v>
          </cell>
          <cell r="C31466" t="str">
            <v>CLOSED</v>
          </cell>
          <cell r="D31466" t="str">
            <v>Highest</v>
          </cell>
          <cell r="E31466" t="str">
            <v>netscribes</v>
          </cell>
          <cell r="F31466" t="str">
            <v>Shraddha Dighe</v>
          </cell>
          <cell r="G31466">
            <v>45891.474305555559</v>
          </cell>
          <cell r="H31466">
            <v>45898.599305555559</v>
          </cell>
        </row>
        <row r="31467">
          <cell r="A31467" t="str">
            <v>UCW-17836</v>
          </cell>
          <cell r="B31467" t="str">
            <v xml:space="preserve">Men's Apparel 20-08-2025 </v>
          </cell>
          <cell r="C31467" t="str">
            <v>CLOSED</v>
          </cell>
          <cell r="D31467" t="str">
            <v>Medium</v>
          </cell>
          <cell r="E31467" t="str">
            <v>netscribes</v>
          </cell>
          <cell r="F31467" t="str">
            <v>Lishita Kotian</v>
          </cell>
          <cell r="G31467">
            <v>45891.474305555559</v>
          </cell>
          <cell r="H31467">
            <v>46003.918055555558</v>
          </cell>
        </row>
        <row r="31468">
          <cell r="A31468" t="str">
            <v>UCW-17834</v>
          </cell>
          <cell r="B31468" t="str">
            <v>Beauty - Clinique NPL - Aug'25 - 22 AUG</v>
          </cell>
          <cell r="C31468" t="str">
            <v>CLOSED</v>
          </cell>
          <cell r="D31468" t="str">
            <v>Medium</v>
          </cell>
          <cell r="E31468" t="str">
            <v>netscribes</v>
          </cell>
          <cell r="F31468" t="str">
            <v>Shraddha Dighe</v>
          </cell>
          <cell r="G31468">
            <v>45891.470833333333</v>
          </cell>
          <cell r="H31468">
            <v>45910.65625</v>
          </cell>
        </row>
        <row r="31469">
          <cell r="A31469" t="str">
            <v>UCW-17833</v>
          </cell>
          <cell r="B31469" t="str">
            <v>Tatacliq Specimen Template | 20th Aug'25</v>
          </cell>
          <cell r="C31469" t="str">
            <v>CLOSED</v>
          </cell>
          <cell r="D31469" t="str">
            <v>Medium</v>
          </cell>
          <cell r="E31469" t="str">
            <v>netscribes</v>
          </cell>
          <cell r="F31469" t="str">
            <v>Lishita Kotian</v>
          </cell>
          <cell r="G31469">
            <v>45891.468055555553</v>
          </cell>
          <cell r="H31469">
            <v>45895.974305555559</v>
          </cell>
        </row>
        <row r="31470">
          <cell r="A31470" t="str">
            <v>UCW-17829</v>
          </cell>
          <cell r="B31470" t="str">
            <v>CLONE - New Listings to be created</v>
          </cell>
          <cell r="C31470" t="str">
            <v>CLOSED Due to Inactive/Insufficient Information</v>
          </cell>
          <cell r="D31470" t="str">
            <v>Medium</v>
          </cell>
          <cell r="E31470" t="str">
            <v>netscribes</v>
          </cell>
          <cell r="F31470" t="str">
            <v>Mohd Tahir Shaikh</v>
          </cell>
          <cell r="G31470">
            <v>45891.448611111111</v>
          </cell>
          <cell r="H31470">
            <v>45903.8</v>
          </cell>
        </row>
        <row r="31471">
          <cell r="A31471" t="str">
            <v>UCW-17824</v>
          </cell>
          <cell r="B31471" t="str">
            <v>Category Catalog - FEMMELLA-20 August'25</v>
          </cell>
          <cell r="C31471" t="str">
            <v>CLOSED</v>
          </cell>
          <cell r="D31471" t="str">
            <v>Medium</v>
          </cell>
          <cell r="E31471" t="str">
            <v>netscribes</v>
          </cell>
          <cell r="F31471" t="str">
            <v>Sushma Ram</v>
          </cell>
          <cell r="G31471">
            <v>45890.8</v>
          </cell>
          <cell r="H31471">
            <v>45899.593055555553</v>
          </cell>
        </row>
        <row r="31472">
          <cell r="A31472" t="str">
            <v>UCW-17823</v>
          </cell>
          <cell r="B31472" t="str">
            <v>Hancock English Navy Women @ Tatacliq New Catalog</v>
          </cell>
          <cell r="C31472" t="str">
            <v>CLOSED</v>
          </cell>
          <cell r="D31472" t="str">
            <v>Medium</v>
          </cell>
          <cell r="E31472" t="str">
            <v>netscribes</v>
          </cell>
          <cell r="F31472" t="str">
            <v>Mohd Tahir Shaikh</v>
          </cell>
          <cell r="G31472">
            <v>45890.8</v>
          </cell>
          <cell r="H31472">
            <v>45903.804166666669</v>
          </cell>
        </row>
        <row r="31473">
          <cell r="A31473" t="str">
            <v>UCW-17821</v>
          </cell>
          <cell r="B31473" t="str">
            <v xml:space="preserve">New lot Aug </v>
          </cell>
          <cell r="C31473" t="str">
            <v>CLOSED</v>
          </cell>
          <cell r="D31473" t="str">
            <v>Medium</v>
          </cell>
          <cell r="E31473" t="str">
            <v>netscribes</v>
          </cell>
          <cell r="F31473" t="str">
            <v>Mohd Tahir Shaikh</v>
          </cell>
          <cell r="G31473">
            <v>45890.78402777778</v>
          </cell>
          <cell r="H31473">
            <v>45903.813194444447</v>
          </cell>
        </row>
        <row r="31474">
          <cell r="A31474" t="str">
            <v>UCW-17819</v>
          </cell>
          <cell r="B31474" t="str">
            <v>Tatacliq Men Content template_20-08-25</v>
          </cell>
          <cell r="C31474" t="str">
            <v>CLOSED</v>
          </cell>
          <cell r="D31474" t="str">
            <v>Medium</v>
          </cell>
          <cell r="E31474" t="str">
            <v>netscribes</v>
          </cell>
          <cell r="F31474" t="str">
            <v>Lishita Kotian</v>
          </cell>
          <cell r="G31474">
            <v>45890.779166666667</v>
          </cell>
          <cell r="H31474">
            <v>45899.697222222225</v>
          </cell>
        </row>
        <row r="31475">
          <cell r="A31475" t="str">
            <v>UCW-17809</v>
          </cell>
          <cell r="B31475" t="str">
            <v>Tata Master Data</v>
          </cell>
          <cell r="C31475" t="str">
            <v>CLOSED</v>
          </cell>
          <cell r="D31475" t="str">
            <v>Medium</v>
          </cell>
          <cell r="E31475" t="str">
            <v>netscribes</v>
          </cell>
          <cell r="F31475" t="str">
            <v>Mohd Tahir Shaikh</v>
          </cell>
          <cell r="G31475">
            <v>45890.74722222222</v>
          </cell>
          <cell r="H31475">
            <v>45897.591666666667</v>
          </cell>
        </row>
        <row r="31476">
          <cell r="A31476" t="str">
            <v>UCW-17806</v>
          </cell>
          <cell r="B31476" t="str">
            <v>Beauty - Fabessentials - Request for Raksha Bandhan Gift Set SKUs &amp; Catalog Details x Tata Cliq - 21 AUG</v>
          </cell>
          <cell r="C31476" t="str">
            <v>CLOSED</v>
          </cell>
          <cell r="D31476" t="str">
            <v>Medium</v>
          </cell>
          <cell r="E31476" t="str">
            <v>netscribes</v>
          </cell>
          <cell r="F31476" t="str">
            <v>Shraddha Dighe</v>
          </cell>
          <cell r="G31476">
            <v>45890.711805555555</v>
          </cell>
          <cell r="H31476">
            <v>45910.65625</v>
          </cell>
        </row>
        <row r="31477">
          <cell r="A31477" t="str">
            <v>UCW-17803</v>
          </cell>
          <cell r="B31477" t="str">
            <v>Beauty - New Product Cataloging - Ajmal &amp; Sons - 21 Aug</v>
          </cell>
          <cell r="C31477" t="str">
            <v>CLOSED Due to Inactive/Insufficient Information</v>
          </cell>
          <cell r="D31477" t="str">
            <v>Medium</v>
          </cell>
          <cell r="E31477" t="str">
            <v>netscribes</v>
          </cell>
          <cell r="F31477" t="str">
            <v>Shraddha Dighe</v>
          </cell>
          <cell r="G31477">
            <v>45890.706250000003</v>
          </cell>
          <cell r="H31477">
            <v>45901.790277777778</v>
          </cell>
        </row>
        <row r="31478">
          <cell r="A31478" t="str">
            <v>UCW-17800</v>
          </cell>
          <cell r="B31478" t="str">
            <v>Nike listing file for Tata Luxury</v>
          </cell>
          <cell r="C31478" t="str">
            <v>CLOSED</v>
          </cell>
          <cell r="D31478" t="str">
            <v>Medium</v>
          </cell>
          <cell r="E31478" t="str">
            <v>Chirag Dubal</v>
          </cell>
          <cell r="F31478" t="str">
            <v>Asmi Kumar</v>
          </cell>
          <cell r="G31478">
            <v>45890.690972222219</v>
          </cell>
          <cell r="H31478">
            <v>45895.795138888891</v>
          </cell>
        </row>
        <row r="31479">
          <cell r="A31479" t="str">
            <v>UCW-17799</v>
          </cell>
          <cell r="B31479" t="str">
            <v>CLONE - Beauty - Images Update - 29-07-2025 - 5 Aug</v>
          </cell>
          <cell r="C31479" t="str">
            <v>CLOSED</v>
          </cell>
          <cell r="D31479" t="str">
            <v>Highest</v>
          </cell>
          <cell r="E31479" t="str">
            <v>netscribes</v>
          </cell>
          <cell r="F31479" t="str">
            <v>Simi Raichel Zachariah</v>
          </cell>
          <cell r="G31479">
            <v>45890.654861111114</v>
          </cell>
          <cell r="H31479">
            <v>46003.917361111111</v>
          </cell>
        </row>
        <row r="31480">
          <cell r="A31480" t="str">
            <v>UCW-17797</v>
          </cell>
          <cell r="B31480" t="str">
            <v>Beauty - 2 Pending SKUs</v>
          </cell>
          <cell r="C31480" t="str">
            <v>CLOSED</v>
          </cell>
          <cell r="D31480" t="str">
            <v>Medium</v>
          </cell>
          <cell r="E31480" t="str">
            <v>netscribes</v>
          </cell>
          <cell r="F31480" t="str">
            <v>netscribes</v>
          </cell>
          <cell r="G31480">
            <v>45890.640277777777</v>
          </cell>
          <cell r="H31480">
            <v>45964.625</v>
          </cell>
        </row>
        <row r="31481">
          <cell r="A31481" t="str">
            <v>UCW-17787</v>
          </cell>
          <cell r="B31481" t="str">
            <v>New Catalogue(345) | 196 Styles | Men | Tata Cliq | 19-08-2025</v>
          </cell>
          <cell r="C31481" t="str">
            <v>CLOSED</v>
          </cell>
          <cell r="D31481" t="str">
            <v>Medium</v>
          </cell>
          <cell r="E31481" t="str">
            <v>netscribes</v>
          </cell>
          <cell r="F31481" t="str">
            <v>Juilee Jadhav</v>
          </cell>
          <cell r="G31481">
            <v>45890.554166666669</v>
          </cell>
          <cell r="H31481">
            <v>45897.697916666664</v>
          </cell>
        </row>
        <row r="31482">
          <cell r="A31482" t="str">
            <v>UCW-17786</v>
          </cell>
          <cell r="B31482" t="str">
            <v>Etnia Barcelona MP codes</v>
          </cell>
          <cell r="C31482" t="str">
            <v>CLOSED</v>
          </cell>
          <cell r="D31482" t="str">
            <v>Medium</v>
          </cell>
          <cell r="E31482" t="str">
            <v>netscribes</v>
          </cell>
          <cell r="F31482" t="str">
            <v>Mohd Tahir Shaikh</v>
          </cell>
          <cell r="G31482">
            <v>45890.551388888889</v>
          </cell>
          <cell r="H31482">
            <v>45892.539583333331</v>
          </cell>
        </row>
        <row r="31483">
          <cell r="A31483" t="str">
            <v>UCW-17776</v>
          </cell>
          <cell r="B31483" t="str">
            <v>Beauty - Pending 2 SKUs</v>
          </cell>
          <cell r="C31483" t="str">
            <v>CLOSED</v>
          </cell>
          <cell r="D31483" t="str">
            <v>Medium</v>
          </cell>
          <cell r="E31483" t="str">
            <v>netscribes</v>
          </cell>
          <cell r="F31483" t="str">
            <v>netscribes</v>
          </cell>
          <cell r="G31483">
            <v>45890.507638888892</v>
          </cell>
          <cell r="H31483">
            <v>45964.624305555553</v>
          </cell>
        </row>
        <row r="31484">
          <cell r="A31484" t="str">
            <v>UCW-17766</v>
          </cell>
          <cell r="B31484" t="str">
            <v xml:space="preserve">Men's Apparel 19-08-2025 </v>
          </cell>
          <cell r="C31484" t="str">
            <v>CLOSED</v>
          </cell>
          <cell r="D31484" t="str">
            <v>Medium</v>
          </cell>
          <cell r="E31484" t="str">
            <v>netscribes</v>
          </cell>
          <cell r="F31484" t="str">
            <v>Juilee Jadhav</v>
          </cell>
          <cell r="G31484">
            <v>45890.46875</v>
          </cell>
          <cell r="H31484">
            <v>46003.916666666664</v>
          </cell>
        </row>
        <row r="31485">
          <cell r="A31485" t="str">
            <v>UCW-17765</v>
          </cell>
          <cell r="B31485" t="str">
            <v>Women's Innerwear, Activewear &amp; Nightwear – “Clovia” – 19 Aug, 2025</v>
          </cell>
          <cell r="C31485" t="str">
            <v>CLOSED</v>
          </cell>
          <cell r="D31485" t="str">
            <v>Medium</v>
          </cell>
          <cell r="E31485" t="str">
            <v>netscribes</v>
          </cell>
          <cell r="F31485" t="str">
            <v>Mohd Tahir Shaikh</v>
          </cell>
          <cell r="G31485">
            <v>45890.467361111114</v>
          </cell>
          <cell r="H31485">
            <v>45898.705555555556</v>
          </cell>
        </row>
        <row r="31486">
          <cell r="A31486" t="str">
            <v>UCW-17754</v>
          </cell>
          <cell r="B31486" t="str">
            <v>SeeSaw MP codes</v>
          </cell>
          <cell r="C31486" t="str">
            <v>CLOSED Due to Inactive/Insufficient Information</v>
          </cell>
          <cell r="D31486" t="str">
            <v>Medium</v>
          </cell>
          <cell r="E31486" t="str">
            <v>netscribes</v>
          </cell>
          <cell r="F31486" t="str">
            <v>Mohd Tahir Shaikh</v>
          </cell>
          <cell r="G31486">
            <v>45889.791666666664</v>
          </cell>
          <cell r="H31486">
            <v>45889.801388888889</v>
          </cell>
        </row>
        <row r="31487">
          <cell r="A31487" t="str">
            <v>UCW-17753</v>
          </cell>
          <cell r="B31487" t="str">
            <v>Women's Apparel 19-08-2025</v>
          </cell>
          <cell r="C31487" t="str">
            <v>CLOSED</v>
          </cell>
          <cell r="D31487" t="str">
            <v>Medium</v>
          </cell>
          <cell r="E31487" t="str">
            <v>netscribes</v>
          </cell>
          <cell r="F31487" t="str">
            <v>Juilee Jadhav</v>
          </cell>
          <cell r="G31487">
            <v>45889.788888888892</v>
          </cell>
          <cell r="H31487">
            <v>46188.748611111114</v>
          </cell>
        </row>
        <row r="31488">
          <cell r="A31488" t="str">
            <v>UCW-17752</v>
          </cell>
          <cell r="B31488" t="str">
            <v>JJ FTW &amp; ACC AW-25 (Lot-4 &amp; 5)- Tata Cliq</v>
          </cell>
          <cell r="C31488" t="str">
            <v>CLOSED</v>
          </cell>
          <cell r="D31488" t="str">
            <v>Medium</v>
          </cell>
          <cell r="E31488" t="str">
            <v>netscribes</v>
          </cell>
          <cell r="F31488" t="str">
            <v>Mohd Tahir Shaikh</v>
          </cell>
          <cell r="G31488">
            <v>45889.770833333336</v>
          </cell>
          <cell r="H31488">
            <v>45897.763194444444</v>
          </cell>
        </row>
        <row r="31489">
          <cell r="A31489" t="str">
            <v>UCW-17750</v>
          </cell>
          <cell r="B31489" t="str">
            <v>Beauty - Image resizing</v>
          </cell>
          <cell r="C31489" t="str">
            <v>CLOSED</v>
          </cell>
          <cell r="D31489" t="str">
            <v>Medium</v>
          </cell>
          <cell r="E31489" t="str">
            <v>netscribes</v>
          </cell>
          <cell r="F31489" t="str">
            <v>Shraddha Dighe</v>
          </cell>
          <cell r="G31489">
            <v>45889.757638888892</v>
          </cell>
          <cell r="H31489">
            <v>45894.479166666664</v>
          </cell>
        </row>
        <row r="31490">
          <cell r="A31490" t="str">
            <v>UCW-17749</v>
          </cell>
          <cell r="B31490" t="str">
            <v>Beauty - Image Resize 1 - 20th Aug</v>
          </cell>
          <cell r="C31490" t="str">
            <v>CLOSED</v>
          </cell>
          <cell r="D31490" t="str">
            <v>Medium</v>
          </cell>
          <cell r="E31490" t="str">
            <v>netscribes</v>
          </cell>
          <cell r="F31490" t="str">
            <v>Simi Raichel Zachariah</v>
          </cell>
          <cell r="G31490">
            <v>45889.755555555559</v>
          </cell>
          <cell r="H31490">
            <v>45910.657638888886</v>
          </cell>
        </row>
        <row r="31491">
          <cell r="A31491" t="str">
            <v>UCW-17744</v>
          </cell>
          <cell r="B31491" t="str">
            <v>CLONE - Beauty - Himalaya - Combos -Listing - 14 AUG</v>
          </cell>
          <cell r="C31491" t="str">
            <v>CLOSED Due to Inactive/Insufficient Information</v>
          </cell>
          <cell r="D31491" t="str">
            <v>Medium</v>
          </cell>
          <cell r="E31491" t="str">
            <v>netscribes</v>
          </cell>
          <cell r="F31491" t="str">
            <v>Simi Raichel Zachariah</v>
          </cell>
          <cell r="G31491">
            <v>45889.740277777775</v>
          </cell>
          <cell r="H31491">
            <v>45892.412499999999</v>
          </cell>
        </row>
        <row r="31492">
          <cell r="A31492" t="str">
            <v>UCW-17740</v>
          </cell>
          <cell r="B31492" t="str">
            <v>Beauty - Dusting Powder - LSO (EAN &amp; SKU) - Update - 20 AUG</v>
          </cell>
          <cell r="C31492" t="str">
            <v>CLOSED</v>
          </cell>
          <cell r="D31492" t="str">
            <v>High</v>
          </cell>
          <cell r="E31492" t="str">
            <v>netscribes</v>
          </cell>
          <cell r="F31492" t="str">
            <v>Shraddha Dighe</v>
          </cell>
          <cell r="G31492">
            <v>45889.727083333331</v>
          </cell>
          <cell r="H31492">
            <v>45903.583333333336</v>
          </cell>
        </row>
        <row r="31493">
          <cell r="A31493" t="str">
            <v>UCW-17738</v>
          </cell>
          <cell r="B31493" t="str">
            <v>Tatacliq Women Ethnic Wear Template | 14th Aug'2025</v>
          </cell>
          <cell r="C31493" t="str">
            <v>CLOSED</v>
          </cell>
          <cell r="D31493" t="str">
            <v>Medium</v>
          </cell>
          <cell r="E31493" t="str">
            <v>netscribes</v>
          </cell>
          <cell r="F31493" t="str">
            <v>Mohd Tahir Shaikh</v>
          </cell>
          <cell r="G31493">
            <v>45889.720833333333</v>
          </cell>
          <cell r="H31493">
            <v>45898.70416666667</v>
          </cell>
        </row>
        <row r="31494">
          <cell r="A31494" t="str">
            <v>UCW-17736</v>
          </cell>
          <cell r="B31494" t="str">
            <v xml:space="preserve">Tatacliq Lifestyle Catalog Template-Lot -122_18.08.2025 </v>
          </cell>
          <cell r="C31494" t="str">
            <v>CLOSED</v>
          </cell>
          <cell r="D31494" t="str">
            <v>Medium</v>
          </cell>
          <cell r="E31494" t="str">
            <v>netscribes</v>
          </cell>
          <cell r="F31494" t="str">
            <v>Mohd Tahir Shaikh</v>
          </cell>
          <cell r="G31494">
            <v>45889.70416666667</v>
          </cell>
          <cell r="H31494">
            <v>45897.644444444442</v>
          </cell>
        </row>
        <row r="31495">
          <cell r="A31495" t="str">
            <v>UCW-17735</v>
          </cell>
          <cell r="B31495" t="str">
            <v>Tata Cliq (New Listing 42 Styles)- Varanga-19-08-2025 Seller Code : 125178</v>
          </cell>
          <cell r="C31495" t="str">
            <v>CLOSED</v>
          </cell>
          <cell r="D31495" t="str">
            <v>Medium</v>
          </cell>
          <cell r="E31495" t="str">
            <v>netscribes</v>
          </cell>
          <cell r="F31495" t="str">
            <v>Lishita Kotian</v>
          </cell>
          <cell r="G31495">
            <v>45889.703472222223</v>
          </cell>
          <cell r="H31495">
            <v>45895.685416666667</v>
          </cell>
        </row>
        <row r="31496">
          <cell r="A31496" t="str">
            <v>UCW-17733</v>
          </cell>
          <cell r="B31496" t="str">
            <v>Missing LOV List &amp; Dropdowns in Coin &amp; Bar Template</v>
          </cell>
          <cell r="C31496" t="str">
            <v>CLOSED</v>
          </cell>
          <cell r="D31496" t="str">
            <v>Medium</v>
          </cell>
          <cell r="E31496" t="str">
            <v>netscribes</v>
          </cell>
          <cell r="F31496" t="str">
            <v>Mohd Tahir Shaikh</v>
          </cell>
          <cell r="G31496">
            <v>45889.690972222219</v>
          </cell>
          <cell r="H31496">
            <v>45898.513194444444</v>
          </cell>
        </row>
        <row r="31497">
          <cell r="A31497" t="str">
            <v>UCW-17730</v>
          </cell>
          <cell r="B31497" t="str">
            <v>Image Updation TATACLIQ - LIBAS (20-08-2025)</v>
          </cell>
          <cell r="C31497" t="str">
            <v>CLOSED</v>
          </cell>
          <cell r="D31497" t="str">
            <v>Medium</v>
          </cell>
          <cell r="E31497" t="str">
            <v>Chirag Dubal</v>
          </cell>
          <cell r="F31497" t="str">
            <v>Shweta Phadtare</v>
          </cell>
          <cell r="G31497">
            <v>45889.665972222225</v>
          </cell>
          <cell r="H31497">
            <v>45891.615277777775</v>
          </cell>
        </row>
        <row r="31498">
          <cell r="A31498" t="str">
            <v>UCW-17729</v>
          </cell>
          <cell r="B31498" t="str">
            <v>TataCliq X Bewakoof II Mens Wear II 19-08-2025</v>
          </cell>
          <cell r="C31498" t="str">
            <v>CLOSED</v>
          </cell>
          <cell r="D31498" t="str">
            <v>Medium</v>
          </cell>
          <cell r="E31498" t="str">
            <v>netscribes</v>
          </cell>
          <cell r="F31498" t="str">
            <v>Mohd Tahir Shaikh</v>
          </cell>
          <cell r="G31498">
            <v>45889.662499999999</v>
          </cell>
          <cell r="H31498">
            <v>45897.611805555556</v>
          </cell>
        </row>
        <row r="31499">
          <cell r="A31499" t="str">
            <v>UCW-17728</v>
          </cell>
          <cell r="B31499" t="str">
            <v>Tatacliq- Image Update- 583 Styles</v>
          </cell>
          <cell r="C31499" t="str">
            <v>CLOSED</v>
          </cell>
          <cell r="D31499" t="str">
            <v>Medium</v>
          </cell>
          <cell r="E31499" t="str">
            <v>Chirag Dubal</v>
          </cell>
          <cell r="F31499" t="str">
            <v>Shweta Phadtare</v>
          </cell>
          <cell r="G31499">
            <v>45889.659722222219</v>
          </cell>
          <cell r="H31499">
            <v>45898.692361111112</v>
          </cell>
        </row>
        <row r="31500">
          <cell r="A31500" t="str">
            <v>UCW-17727</v>
          </cell>
          <cell r="B31500" t="str">
            <v>Tatacliq Men Women Footwear Templates | 19th July'2025</v>
          </cell>
          <cell r="C31500" t="str">
            <v>CLOSED</v>
          </cell>
          <cell r="D31500" t="str">
            <v>Medium</v>
          </cell>
          <cell r="E31500" t="str">
            <v>netscribes</v>
          </cell>
          <cell r="F31500" t="str">
            <v>Juilee Jadhav</v>
          </cell>
          <cell r="G31500">
            <v>45889.657638888886</v>
          </cell>
          <cell r="H31500">
            <v>45895.955555555556</v>
          </cell>
        </row>
        <row r="31501">
          <cell r="A31501" t="str">
            <v>UCW-17724</v>
          </cell>
          <cell r="B31501" t="str">
            <v>CLONE - Beauty - RE: Carrera Tata Cliq Onboarding- 26th March</v>
          </cell>
          <cell r="C31501" t="str">
            <v>CLOSED</v>
          </cell>
          <cell r="D31501" t="str">
            <v>High</v>
          </cell>
          <cell r="E31501" t="str">
            <v>netscribes</v>
          </cell>
          <cell r="F31501" t="str">
            <v>Simi Raichel Zachariah</v>
          </cell>
          <cell r="G31501">
            <v>45889.625694444447</v>
          </cell>
          <cell r="H31501">
            <v>45890.588888888888</v>
          </cell>
        </row>
        <row r="31502">
          <cell r="A31502" t="str">
            <v>UCW-17723</v>
          </cell>
          <cell r="B31502" t="str">
            <v>BIBA_Kriti's Images to be Removed</v>
          </cell>
          <cell r="C31502" t="str">
            <v>CLOSED</v>
          </cell>
          <cell r="D31502" t="str">
            <v>Medium</v>
          </cell>
          <cell r="E31502" t="str">
            <v>Chirag Dubal</v>
          </cell>
          <cell r="F31502" t="str">
            <v>Shweta Phadtare</v>
          </cell>
          <cell r="G31502">
            <v>45889.62222222222</v>
          </cell>
          <cell r="H31502">
            <v>46003.931250000001</v>
          </cell>
        </row>
        <row r="31503">
          <cell r="A31503" t="str">
            <v>UCW-17722</v>
          </cell>
          <cell r="B31503" t="str">
            <v>Beauty - Friday Launch_08th_Aug_Studiowest_24 Options - 20 AUG</v>
          </cell>
          <cell r="C31503" t="str">
            <v>CLOSED</v>
          </cell>
          <cell r="D31503" t="str">
            <v>Medium</v>
          </cell>
          <cell r="E31503" t="str">
            <v>netscribes</v>
          </cell>
          <cell r="F31503" t="str">
            <v>Shraddha Dighe</v>
          </cell>
          <cell r="G31503">
            <v>45889.606249999997</v>
          </cell>
          <cell r="H31503">
            <v>45903.582638888889</v>
          </cell>
        </row>
        <row r="31504">
          <cell r="A31504" t="str">
            <v>UCW-17719</v>
          </cell>
          <cell r="B31504" t="str">
            <v>Beauty - TCL CATALOGUING : September 25' Order cycle - Fragrance - SALEABLES - 20 AUG</v>
          </cell>
          <cell r="C31504" t="str">
            <v>CLOSED</v>
          </cell>
          <cell r="D31504" t="str">
            <v>High</v>
          </cell>
          <cell r="E31504" t="str">
            <v>netscribes</v>
          </cell>
          <cell r="F31504" t="str">
            <v>Shraddha Dighe</v>
          </cell>
          <cell r="G31504">
            <v>45889.547222222223</v>
          </cell>
          <cell r="H31504">
            <v>45974.665277777778</v>
          </cell>
        </row>
        <row r="31505">
          <cell r="A31505" t="str">
            <v>UCW-17716</v>
          </cell>
          <cell r="B31505" t="str">
            <v xml:space="preserve">Bag Accessories 18-08-2025 </v>
          </cell>
          <cell r="C31505" t="str">
            <v>CLOSED</v>
          </cell>
          <cell r="D31505" t="str">
            <v>Medium</v>
          </cell>
          <cell r="E31505" t="str">
            <v>netscribes</v>
          </cell>
          <cell r="F31505" t="str">
            <v>Lishita Kotian</v>
          </cell>
          <cell r="G31505">
            <v>45889.527777777781</v>
          </cell>
          <cell r="H31505">
            <v>45899.95208333333</v>
          </cell>
        </row>
        <row r="31506">
          <cell r="A31506" t="str">
            <v>UCW-17715</v>
          </cell>
          <cell r="B31506" t="str">
            <v>Beauty - Foxtale x Tata CLiq New listing - 20 AUG</v>
          </cell>
          <cell r="C31506" t="str">
            <v>CLOSED</v>
          </cell>
          <cell r="D31506" t="str">
            <v>Medium</v>
          </cell>
          <cell r="E31506" t="str">
            <v>netscribes</v>
          </cell>
          <cell r="F31506" t="str">
            <v>Shraddha Dighe</v>
          </cell>
          <cell r="G31506">
            <v>45889.51666666667</v>
          </cell>
          <cell r="H31506">
            <v>45891.472916666666</v>
          </cell>
        </row>
        <row r="31507">
          <cell r="A31507" t="str">
            <v>UCW-17714</v>
          </cell>
          <cell r="B31507" t="str">
            <v>Beauty - Image Overhaul_Neutrogena_Neutrogena Combo - 20 AUG</v>
          </cell>
          <cell r="C31507" t="str">
            <v>CLOSED</v>
          </cell>
          <cell r="D31507" t="str">
            <v>High</v>
          </cell>
          <cell r="E31507" t="str">
            <v>netscribes</v>
          </cell>
          <cell r="F31507" t="str">
            <v>Shraddha Dighe</v>
          </cell>
          <cell r="G31507">
            <v>45889.511805555558</v>
          </cell>
          <cell r="H31507">
            <v>46003.914583333331</v>
          </cell>
        </row>
        <row r="31508">
          <cell r="A31508" t="str">
            <v>UCW-17712</v>
          </cell>
          <cell r="B31508" t="str">
            <v>Hoversoul Women Footwear Listing Leathertex 19 Aug 2025</v>
          </cell>
          <cell r="C31508" t="str">
            <v>CLOSED</v>
          </cell>
          <cell r="D31508" t="str">
            <v>Medium</v>
          </cell>
          <cell r="E31508" t="str">
            <v>netscribes</v>
          </cell>
          <cell r="F31508" t="str">
            <v>Mohd Tahir Shaikh</v>
          </cell>
          <cell r="G31508">
            <v>45889.510416666664</v>
          </cell>
          <cell r="H31508">
            <v>45899.51458333333</v>
          </cell>
        </row>
        <row r="31509">
          <cell r="A31509" t="str">
            <v>UCW-17707</v>
          </cell>
          <cell r="B31509" t="str">
            <v>DAALI FESTIVE CATALOUGE DROP 7- 18 AUG</v>
          </cell>
          <cell r="C31509" t="str">
            <v>CLOSED</v>
          </cell>
          <cell r="D31509" t="str">
            <v>Medium</v>
          </cell>
          <cell r="E31509" t="str">
            <v>netscribes</v>
          </cell>
          <cell r="F31509" t="str">
            <v>Mohd Tahir Shaikh</v>
          </cell>
          <cell r="G31509">
            <v>45889.470833333333</v>
          </cell>
          <cell r="H31509">
            <v>45898.540277777778</v>
          </cell>
        </row>
        <row r="31510">
          <cell r="A31510" t="str">
            <v>UCW-17704</v>
          </cell>
          <cell r="B31510" t="str">
            <v>Beauty - Max Factor Listing for New Launch SKU's - 20 AUG</v>
          </cell>
          <cell r="C31510" t="str">
            <v>CLOSED</v>
          </cell>
          <cell r="D31510" t="str">
            <v>Highest</v>
          </cell>
          <cell r="E31510" t="str">
            <v>netscribes</v>
          </cell>
          <cell r="F31510" t="str">
            <v>Shraddha Dighe</v>
          </cell>
          <cell r="G31510">
            <v>45889.459027777775</v>
          </cell>
          <cell r="H31510">
            <v>45903.582638888889</v>
          </cell>
        </row>
        <row r="31511">
          <cell r="A31511" t="str">
            <v>UCW-17702</v>
          </cell>
          <cell r="B31511" t="str">
            <v>Beauty - New product listing for Lip Liner ( tatacliq) - 20 AUG</v>
          </cell>
          <cell r="C31511" t="str">
            <v>CLOSED</v>
          </cell>
          <cell r="D31511" t="str">
            <v>Medium</v>
          </cell>
          <cell r="E31511" t="str">
            <v>netscribes</v>
          </cell>
          <cell r="F31511" t="str">
            <v>Shraddha Dighe</v>
          </cell>
          <cell r="G31511">
            <v>45889.45416666667</v>
          </cell>
          <cell r="H31511">
            <v>45898.559027777781</v>
          </cell>
        </row>
        <row r="31512">
          <cell r="A31512" t="str">
            <v>UCW-17701</v>
          </cell>
          <cell r="B31512" t="str">
            <v>Beauty - New Catalogue Master Sheet - 20 AUG</v>
          </cell>
          <cell r="C31512" t="str">
            <v>CLOSED</v>
          </cell>
          <cell r="D31512" t="str">
            <v>Highest</v>
          </cell>
          <cell r="E31512" t="str">
            <v>netscribes</v>
          </cell>
          <cell r="F31512" t="str">
            <v>Shraddha Dighe</v>
          </cell>
          <cell r="G31512">
            <v>45889.447222222225</v>
          </cell>
          <cell r="H31512">
            <v>45903.581944444442</v>
          </cell>
        </row>
        <row r="31513">
          <cell r="A31513" t="str">
            <v>UCW-17700</v>
          </cell>
          <cell r="B31513" t="str">
            <v>Beauty - (Bioderma x TataCliq) Cicabio SPF 50 40ml Listing - August 2025 - 20 AUG</v>
          </cell>
          <cell r="C31513" t="str">
            <v>CLOSED</v>
          </cell>
          <cell r="D31513" t="str">
            <v>High</v>
          </cell>
          <cell r="E31513" t="str">
            <v>netscribes</v>
          </cell>
          <cell r="F31513" t="str">
            <v>Shraddha Dighe</v>
          </cell>
          <cell r="G31513">
            <v>45889.436111111114</v>
          </cell>
          <cell r="H31513">
            <v>45903.581944444442</v>
          </cell>
        </row>
        <row r="31514">
          <cell r="A31514" t="str">
            <v>UCW-17692</v>
          </cell>
          <cell r="B31514" t="str">
            <v>Seiko, Chronikle Clocks - Multiplatform Listings - 94 Skus</v>
          </cell>
          <cell r="C31514" t="str">
            <v>CLOSED</v>
          </cell>
          <cell r="D31514" t="str">
            <v>Medium</v>
          </cell>
          <cell r="E31514" t="str">
            <v>netscribes</v>
          </cell>
          <cell r="F31514" t="str">
            <v>Juilee Jadhav</v>
          </cell>
          <cell r="G31514">
            <v>45888.967361111114</v>
          </cell>
          <cell r="H31514">
            <v>46003.913888888892</v>
          </cell>
        </row>
        <row r="31515">
          <cell r="A31515" t="str">
            <v>UCW-17684</v>
          </cell>
          <cell r="B31515" t="str">
            <v>Globus Women's Wear Apparels - 63 Styles - Batch 105 (Western Wear) (18.08.2025) (Seller Code - 124013)</v>
          </cell>
          <cell r="C31515" t="str">
            <v>CLOSED</v>
          </cell>
          <cell r="D31515" t="str">
            <v>Medium</v>
          </cell>
          <cell r="E31515" t="str">
            <v>netscribes</v>
          </cell>
          <cell r="F31515" t="str">
            <v>Juilee Jadhav</v>
          </cell>
          <cell r="G31515">
            <v>45888.945138888892</v>
          </cell>
          <cell r="H31515">
            <v>45891.87777777778</v>
          </cell>
        </row>
        <row r="31516">
          <cell r="A31516" t="str">
            <v>UCW-17682</v>
          </cell>
          <cell r="B31516" t="str">
            <v>Required Images Updates for 7 Sku's</v>
          </cell>
          <cell r="C31516" t="str">
            <v>CLOSED</v>
          </cell>
          <cell r="D31516" t="str">
            <v>Medium</v>
          </cell>
          <cell r="E31516" t="str">
            <v>netscribes</v>
          </cell>
          <cell r="F31516" t="str">
            <v>Juilee Jadhav</v>
          </cell>
          <cell r="G31516">
            <v>45888.931250000001</v>
          </cell>
          <cell r="H31516">
            <v>45898.480555555558</v>
          </cell>
        </row>
        <row r="31517">
          <cell r="A31517" t="str">
            <v>UCW-17677</v>
          </cell>
          <cell r="B31517" t="str">
            <v>TATACLIQ INFLUENCER IMAGE ADDITION - 18-08-2025</v>
          </cell>
          <cell r="C31517" t="str">
            <v>CLOSED</v>
          </cell>
          <cell r="D31517" t="str">
            <v>Medium</v>
          </cell>
          <cell r="E31517" t="str">
            <v>netscribes</v>
          </cell>
          <cell r="F31517" t="str">
            <v>Mohd Tahir Shaikh</v>
          </cell>
          <cell r="G31517">
            <v>45888.818749999999</v>
          </cell>
          <cell r="H31517">
            <v>46003.913194444445</v>
          </cell>
        </row>
        <row r="31518">
          <cell r="A31518" t="str">
            <v>UCW-17675</v>
          </cell>
          <cell r="B31518" t="str">
            <v xml:space="preserve">Globus Women's Wear Apparels -  37 Styles - Batch 105 (Brand - Globus Stores Pvt Ltd) (Ethnic Wear) (18.08.2025) (Seller ID - 124013) </v>
          </cell>
          <cell r="C31518" t="str">
            <v>CLOSED</v>
          </cell>
          <cell r="D31518" t="str">
            <v>Medium</v>
          </cell>
          <cell r="E31518" t="str">
            <v>netscribes</v>
          </cell>
          <cell r="F31518" t="str">
            <v>Mohd Tahir Shaikh</v>
          </cell>
          <cell r="G31518">
            <v>45888.811805555553</v>
          </cell>
          <cell r="H31518">
            <v>45891.823611111111</v>
          </cell>
        </row>
        <row r="31519">
          <cell r="A31519" t="str">
            <v>UCW-17674</v>
          </cell>
          <cell r="B31519" t="str">
            <v>TATACLIQ CATALOGUE UPLOAD FOR SALE - 18-07-2025</v>
          </cell>
          <cell r="C31519" t="str">
            <v>CLOSED</v>
          </cell>
          <cell r="D31519" t="str">
            <v>Medium</v>
          </cell>
          <cell r="E31519" t="str">
            <v>Chirag Dubal</v>
          </cell>
          <cell r="F31519" t="str">
            <v>netscribes</v>
          </cell>
          <cell r="G31519">
            <v>45888.810416666667</v>
          </cell>
          <cell r="H31519">
            <v>45965.914583333331</v>
          </cell>
        </row>
        <row r="31520">
          <cell r="A31520" t="str">
            <v>UCW-17673</v>
          </cell>
          <cell r="B31520" t="str">
            <v>Manyavar Listing 02.07.25</v>
          </cell>
          <cell r="C31520" t="str">
            <v>CLOSED</v>
          </cell>
          <cell r="D31520" t="str">
            <v>Medium</v>
          </cell>
          <cell r="E31520" t="str">
            <v>Chirag Dubal</v>
          </cell>
          <cell r="F31520" t="str">
            <v>netscribes</v>
          </cell>
          <cell r="G31520">
            <v>45888.808333333334</v>
          </cell>
          <cell r="H31520">
            <v>45965.92083333333</v>
          </cell>
        </row>
        <row r="31521">
          <cell r="A31521" t="str">
            <v>UCW-17672</v>
          </cell>
          <cell r="B31521" t="str">
            <v xml:space="preserve">Women's Apparel 16-07-2025 </v>
          </cell>
          <cell r="C31521" t="str">
            <v>CLOSED</v>
          </cell>
          <cell r="D31521" t="str">
            <v>Medium</v>
          </cell>
          <cell r="E31521" t="str">
            <v>Chirag Dubal</v>
          </cell>
          <cell r="F31521" t="str">
            <v>netscribes</v>
          </cell>
          <cell r="G31521">
            <v>45888.806944444441</v>
          </cell>
          <cell r="H31521">
            <v>45965.920138888891</v>
          </cell>
        </row>
        <row r="31522">
          <cell r="A31522" t="str">
            <v>UCW-17671</v>
          </cell>
          <cell r="B31522" t="str">
            <v>New Product Listing Details &amp; Images Shared for Tata CLiQ – April 2025</v>
          </cell>
          <cell r="C31522" t="str">
            <v>CLOSED</v>
          </cell>
          <cell r="D31522" t="str">
            <v>Medium</v>
          </cell>
          <cell r="E31522" t="str">
            <v>netscribes</v>
          </cell>
          <cell r="F31522" t="str">
            <v>netscribes</v>
          </cell>
          <cell r="G31522">
            <v>45888.805555555555</v>
          </cell>
          <cell r="H31522">
            <v>45996.496527777781</v>
          </cell>
        </row>
        <row r="31523">
          <cell r="A31523" t="str">
            <v>UCW-17670</v>
          </cell>
          <cell r="B31523" t="str">
            <v>Red Tape Tata CLiQ Footwear Catalog_03-07-2025</v>
          </cell>
          <cell r="C31523" t="str">
            <v>CLOSED</v>
          </cell>
          <cell r="D31523" t="str">
            <v>Medium</v>
          </cell>
          <cell r="E31523" t="str">
            <v>Chirag Dubal</v>
          </cell>
          <cell r="F31523" t="str">
            <v>netscribes</v>
          </cell>
          <cell r="G31523">
            <v>45888.803472222222</v>
          </cell>
          <cell r="H31523">
            <v>45965.936111111114</v>
          </cell>
        </row>
        <row r="31524">
          <cell r="A31524" t="str">
            <v>UCW-17669</v>
          </cell>
          <cell r="B31524" t="str">
            <v>PINACOLADA X Tata CliQ Fashion</v>
          </cell>
          <cell r="C31524" t="str">
            <v>CLOSED</v>
          </cell>
          <cell r="D31524" t="str">
            <v>Medium</v>
          </cell>
          <cell r="E31524" t="str">
            <v>Chirag Dubal</v>
          </cell>
          <cell r="F31524" t="str">
            <v>netscribes</v>
          </cell>
          <cell r="G31524">
            <v>45888.802777777775</v>
          </cell>
          <cell r="H31524">
            <v>45965.920138888891</v>
          </cell>
        </row>
        <row r="31525">
          <cell r="A31525" t="str">
            <v>UCW-17668</v>
          </cell>
          <cell r="B31525" t="str">
            <v>Tata Cliq Cataloguing Data (Men Women &amp; Kids)</v>
          </cell>
          <cell r="C31525" t="str">
            <v>CLOSED</v>
          </cell>
          <cell r="D31525" t="str">
            <v>Medium</v>
          </cell>
          <cell r="E31525" t="str">
            <v>Chirag Dubal</v>
          </cell>
          <cell r="F31525" t="str">
            <v>netscribes</v>
          </cell>
          <cell r="G31525">
            <v>45888.800694444442</v>
          </cell>
          <cell r="H31525">
            <v>45965.919444444444</v>
          </cell>
        </row>
        <row r="31526">
          <cell r="A31526" t="str">
            <v>UCW-17666</v>
          </cell>
          <cell r="B31526" t="str">
            <v>USPA &amp; ARROW - TATACLIQ_New Listing_29052025</v>
          </cell>
          <cell r="C31526" t="str">
            <v>CLOSED</v>
          </cell>
          <cell r="D31526" t="str">
            <v>Medium</v>
          </cell>
          <cell r="E31526" t="str">
            <v>Chirag Dubal</v>
          </cell>
          <cell r="F31526" t="str">
            <v>netscribes</v>
          </cell>
          <cell r="G31526">
            <v>45888.79791666667</v>
          </cell>
          <cell r="H31526">
            <v>45965.919444444444</v>
          </cell>
        </row>
        <row r="31527">
          <cell r="A31527" t="str">
            <v>UCW-17664</v>
          </cell>
          <cell r="B31527" t="str">
            <v>London Rag - Women's style - 9 styles</v>
          </cell>
          <cell r="C31527" t="str">
            <v>CLOSED</v>
          </cell>
          <cell r="D31527" t="str">
            <v>Medium</v>
          </cell>
          <cell r="E31527" t="str">
            <v>Chirag Dubal</v>
          </cell>
          <cell r="F31527" t="str">
            <v>netscribes</v>
          </cell>
          <cell r="G31527">
            <v>45888.79583333333</v>
          </cell>
          <cell r="H31527">
            <v>45965.919444444444</v>
          </cell>
        </row>
        <row r="31528">
          <cell r="A31528" t="str">
            <v>UCW-17663</v>
          </cell>
          <cell r="B31528" t="str">
            <v>TataCliq | Fashion - Luxury | 19 Aug 2025 | Cataloguing-AW25 | Adults and Kids Footwear | 199 (Adults) 17 (Kids)</v>
          </cell>
          <cell r="C31528" t="str">
            <v>CLOSED</v>
          </cell>
          <cell r="D31528" t="str">
            <v>Medium</v>
          </cell>
          <cell r="E31528" t="str">
            <v>Chirag Dubal</v>
          </cell>
          <cell r="F31528" t="str">
            <v>Asmi Kumar</v>
          </cell>
          <cell r="G31528">
            <v>45888.793749999997</v>
          </cell>
          <cell r="H31528">
            <v>45897.79583333333</v>
          </cell>
        </row>
        <row r="31529">
          <cell r="A31529" t="str">
            <v>UCW-17662</v>
          </cell>
          <cell r="B31529" t="str">
            <v>Tatacliq Lifestyle Catalog Template-Lot -121_11.08.2025</v>
          </cell>
          <cell r="C31529" t="str">
            <v>CLOSED</v>
          </cell>
          <cell r="D31529" t="str">
            <v>Medium</v>
          </cell>
          <cell r="E31529" t="str">
            <v>Chirag Dubal</v>
          </cell>
          <cell r="F31529" t="str">
            <v>netscribes</v>
          </cell>
          <cell r="G31529">
            <v>45888.791666666664</v>
          </cell>
          <cell r="H31529">
            <v>46217.497916666667</v>
          </cell>
        </row>
        <row r="31530">
          <cell r="A31530" t="str">
            <v>UCW-17661</v>
          </cell>
          <cell r="B31530" t="str">
            <v>Tata Cliq Catalogue AW'25 | Footwear Styles @26th June</v>
          </cell>
          <cell r="C31530" t="str">
            <v>CLOSED</v>
          </cell>
          <cell r="D31530" t="str">
            <v>Medium</v>
          </cell>
          <cell r="E31530" t="str">
            <v>Chirag Dubal</v>
          </cell>
          <cell r="F31530" t="str">
            <v>netscribes</v>
          </cell>
          <cell r="G31530">
            <v>45888.791666666664</v>
          </cell>
          <cell r="H31530">
            <v>45965.918749999997</v>
          </cell>
        </row>
        <row r="31531">
          <cell r="A31531" t="str">
            <v>UCW-17657</v>
          </cell>
          <cell r="B31531" t="str">
            <v>New Listing Template :- 23-06-2025</v>
          </cell>
          <cell r="C31531" t="str">
            <v>CLOSED</v>
          </cell>
          <cell r="D31531" t="str">
            <v>Medium</v>
          </cell>
          <cell r="E31531" t="str">
            <v>Chirag Dubal</v>
          </cell>
          <cell r="F31531" t="str">
            <v>netscribes</v>
          </cell>
          <cell r="G31531">
            <v>45888.75277777778</v>
          </cell>
          <cell r="H31531">
            <v>45965.918749999997</v>
          </cell>
        </row>
        <row r="31532">
          <cell r="A31532" t="str">
            <v>UCW-17656</v>
          </cell>
          <cell r="B31532" t="str">
            <v>New SKU Woodland Footwear (179 articles) (21-6-25)</v>
          </cell>
          <cell r="C31532" t="str">
            <v>CLOSED</v>
          </cell>
          <cell r="D31532" t="str">
            <v>Medium</v>
          </cell>
          <cell r="E31532" t="str">
            <v>Chirag Dubal</v>
          </cell>
          <cell r="F31532" t="str">
            <v>netscribes</v>
          </cell>
          <cell r="G31532">
            <v>45888.74722222222</v>
          </cell>
          <cell r="H31532">
            <v>45965.918055555558</v>
          </cell>
        </row>
        <row r="31533">
          <cell r="A31533" t="str">
            <v>UCW-17654</v>
          </cell>
          <cell r="B31533" t="str">
            <v>Tatacliq Women Western Wear Template | 18th July'25</v>
          </cell>
          <cell r="C31533" t="str">
            <v>CLOSED</v>
          </cell>
          <cell r="D31533" t="str">
            <v>Medium</v>
          </cell>
          <cell r="E31533" t="str">
            <v>Chirag Dubal</v>
          </cell>
          <cell r="F31533" t="str">
            <v>netscribes</v>
          </cell>
          <cell r="G31533">
            <v>45888.744444444441</v>
          </cell>
          <cell r="H31533">
            <v>45965.935416666667</v>
          </cell>
        </row>
        <row r="31534">
          <cell r="A31534" t="str">
            <v>UCW-17653</v>
          </cell>
          <cell r="B31534" t="str">
            <v>Women's Apparel 16-06-2025</v>
          </cell>
          <cell r="C31534" t="str">
            <v>CLOSED</v>
          </cell>
          <cell r="D31534" t="str">
            <v>Medium</v>
          </cell>
          <cell r="E31534" t="str">
            <v>netscribes</v>
          </cell>
          <cell r="F31534" t="str">
            <v>netscribes</v>
          </cell>
          <cell r="G31534">
            <v>45888.744444444441</v>
          </cell>
          <cell r="H31534">
            <v>45965.918055555558</v>
          </cell>
        </row>
        <row r="31535">
          <cell r="A31535" t="str">
            <v>UCW-17651</v>
          </cell>
          <cell r="B31535" t="str">
            <v>New Balance Footwear 126934 13th June 25 (1206 SKU LOT)</v>
          </cell>
          <cell r="C31535" t="str">
            <v>CLOSED</v>
          </cell>
          <cell r="D31535" t="str">
            <v>Medium</v>
          </cell>
          <cell r="E31535" t="str">
            <v>Chirag Dubal</v>
          </cell>
          <cell r="F31535" t="str">
            <v>netscribes</v>
          </cell>
          <cell r="G31535">
            <v>45888.740972222222</v>
          </cell>
          <cell r="H31535">
            <v>45965.917361111111</v>
          </cell>
        </row>
        <row r="31536">
          <cell r="A31536" t="str">
            <v>UCW-17650</v>
          </cell>
          <cell r="B31536" t="str">
            <v>Tatacliq Kids Content template_21-07-25</v>
          </cell>
          <cell r="C31536" t="str">
            <v>CLOSED</v>
          </cell>
          <cell r="D31536" t="str">
            <v>Medium</v>
          </cell>
          <cell r="E31536" t="str">
            <v>Chirag Dubal</v>
          </cell>
          <cell r="F31536" t="str">
            <v>netscribes</v>
          </cell>
          <cell r="G31536">
            <v>45888.740972222222</v>
          </cell>
          <cell r="H31536">
            <v>45897.756249999999</v>
          </cell>
        </row>
        <row r="31537">
          <cell r="A31537" t="str">
            <v>UCW-17648</v>
          </cell>
          <cell r="B31537" t="str">
            <v>Footwear Attributes SS'25</v>
          </cell>
          <cell r="C31537" t="str">
            <v>CLOSED</v>
          </cell>
          <cell r="D31537" t="str">
            <v>Medium</v>
          </cell>
          <cell r="E31537" t="str">
            <v>Chirag Dubal</v>
          </cell>
          <cell r="F31537" t="str">
            <v>netscribes</v>
          </cell>
          <cell r="G31537">
            <v>45888.738194444442</v>
          </cell>
          <cell r="H31537">
            <v>45965.917361111111</v>
          </cell>
        </row>
        <row r="31538">
          <cell r="A31538" t="str">
            <v>UCW-17647</v>
          </cell>
          <cell r="B31538" t="str">
            <v>TATA - Vero Moda SS25 (Lot-5) - Highest Priority</v>
          </cell>
          <cell r="C31538" t="str">
            <v>CLOSED</v>
          </cell>
          <cell r="D31538" t="str">
            <v>Medium</v>
          </cell>
          <cell r="E31538" t="str">
            <v>Chirag Dubal</v>
          </cell>
          <cell r="F31538" t="str">
            <v>netscribes</v>
          </cell>
          <cell r="G31538">
            <v>45888.73541666667</v>
          </cell>
          <cell r="H31538">
            <v>45965.935416666667</v>
          </cell>
        </row>
        <row r="31539">
          <cell r="A31539" t="str">
            <v>UCW-17645</v>
          </cell>
          <cell r="B31539" t="str">
            <v>Columbia 126460 Apparels F25 Listings 22-07-2025</v>
          </cell>
          <cell r="C31539" t="str">
            <v>CLOSED</v>
          </cell>
          <cell r="D31539" t="str">
            <v>Medium</v>
          </cell>
          <cell r="E31539" t="str">
            <v>Chirag Dubal</v>
          </cell>
          <cell r="F31539" t="str">
            <v>netscribes</v>
          </cell>
          <cell r="G31539">
            <v>45888.734027777777</v>
          </cell>
          <cell r="H31539">
            <v>45965.907638888886</v>
          </cell>
        </row>
        <row r="31540">
          <cell r="A31540" t="str">
            <v>UCW-17644</v>
          </cell>
          <cell r="B31540" t="str">
            <v>Product listing request on Tata Cliq of 113 Product Designs having 2892 SKUs</v>
          </cell>
          <cell r="C31540" t="str">
            <v>CLOSED</v>
          </cell>
          <cell r="D31540" t="str">
            <v>Medium</v>
          </cell>
          <cell r="E31540" t="str">
            <v>Chirag Dubal</v>
          </cell>
          <cell r="F31540" t="str">
            <v>netscribes</v>
          </cell>
          <cell r="G31540">
            <v>45888.732638888891</v>
          </cell>
          <cell r="H31540">
            <v>45965.93472222222</v>
          </cell>
        </row>
        <row r="31541">
          <cell r="A31541" t="str">
            <v>UCW-17643</v>
          </cell>
          <cell r="B31541" t="str">
            <v>Tatacliq Men Content template_26-05-25</v>
          </cell>
          <cell r="C31541" t="str">
            <v>CLOSED</v>
          </cell>
          <cell r="D31541" t="str">
            <v>Medium</v>
          </cell>
          <cell r="E31541" t="str">
            <v>Chirag Dubal</v>
          </cell>
          <cell r="F31541" t="str">
            <v>netscribes</v>
          </cell>
          <cell r="G31541">
            <v>45888.730555555558</v>
          </cell>
          <cell r="H31541">
            <v>45965.907638888886</v>
          </cell>
        </row>
        <row r="31542">
          <cell r="A31542" t="str">
            <v>UCW-17642</v>
          </cell>
          <cell r="B31542" t="str">
            <v>Tata Cliq Lot 9 - Kids 32 Styles (Biba)</v>
          </cell>
          <cell r="C31542" t="str">
            <v>CLOSED</v>
          </cell>
          <cell r="D31542" t="str">
            <v>Medium</v>
          </cell>
          <cell r="E31542" t="str">
            <v>Chirag Dubal</v>
          </cell>
          <cell r="F31542" t="str">
            <v>netscribes</v>
          </cell>
          <cell r="G31542">
            <v>45888.729166666664</v>
          </cell>
          <cell r="H31542">
            <v>45965.90625</v>
          </cell>
        </row>
        <row r="31543">
          <cell r="A31543" t="str">
            <v>UCW-17640</v>
          </cell>
          <cell r="B31543" t="str">
            <v>New Listing Template :- 22-07-2025</v>
          </cell>
          <cell r="C31543" t="str">
            <v>CLOSED</v>
          </cell>
          <cell r="D31543" t="str">
            <v>Medium</v>
          </cell>
          <cell r="E31543" t="str">
            <v>Chirag Dubal</v>
          </cell>
          <cell r="F31543" t="str">
            <v>netscribes</v>
          </cell>
          <cell r="G31543">
            <v>45888.727777777778</v>
          </cell>
          <cell r="H31543">
            <v>45965.880555555559</v>
          </cell>
        </row>
        <row r="31544">
          <cell r="A31544" t="str">
            <v>UCW-17638</v>
          </cell>
          <cell r="B31544" t="str">
            <v>Tata Cliq listings - 07-05-2025</v>
          </cell>
          <cell r="C31544" t="str">
            <v>CLOSED</v>
          </cell>
          <cell r="D31544" t="str">
            <v>Medium</v>
          </cell>
          <cell r="E31544" t="str">
            <v>Chirag Dubal</v>
          </cell>
          <cell r="F31544" t="str">
            <v>netscribes</v>
          </cell>
          <cell r="G31544">
            <v>45888.720833333333</v>
          </cell>
          <cell r="H31544">
            <v>45965.880555555559</v>
          </cell>
        </row>
        <row r="31545">
          <cell r="A31545" t="str">
            <v>UCW-17637</v>
          </cell>
          <cell r="B31545" t="str">
            <v>Tatacliq Women Western Wear Template | 23rd July'25</v>
          </cell>
          <cell r="C31545" t="str">
            <v>CLOSED</v>
          </cell>
          <cell r="D31545" t="str">
            <v>Medium</v>
          </cell>
          <cell r="E31545" t="str">
            <v>Chirag Dubal</v>
          </cell>
          <cell r="F31545" t="str">
            <v>netscribes</v>
          </cell>
          <cell r="G31545">
            <v>45888.719444444447</v>
          </cell>
          <cell r="H31545">
            <v>45965.879861111112</v>
          </cell>
        </row>
        <row r="31546">
          <cell r="A31546" t="str">
            <v>UCW-17636</v>
          </cell>
          <cell r="B31546" t="str">
            <v>Kids Footwear New Styles For Tatacliq (SS-25) - (Styles-42) 16.05.2025</v>
          </cell>
          <cell r="C31546" t="str">
            <v>CLOSED</v>
          </cell>
          <cell r="D31546" t="str">
            <v>Medium</v>
          </cell>
          <cell r="E31546" t="str">
            <v>Chirag Dubal</v>
          </cell>
          <cell r="F31546" t="str">
            <v>netscribes</v>
          </cell>
          <cell r="G31546">
            <v>45888.71875</v>
          </cell>
          <cell r="H31546">
            <v>45965.879861111112</v>
          </cell>
        </row>
        <row r="31547">
          <cell r="A31547" t="str">
            <v>UCW-17635</v>
          </cell>
          <cell r="B31547" t="str">
            <v>Tatacliq Kids Apparel Template | 15th May'25</v>
          </cell>
          <cell r="C31547" t="str">
            <v>CLOSED</v>
          </cell>
          <cell r="D31547" t="str">
            <v>Medium</v>
          </cell>
          <cell r="E31547" t="str">
            <v>Chirag Dubal</v>
          </cell>
          <cell r="F31547" t="str">
            <v>netscribes</v>
          </cell>
          <cell r="G31547">
            <v>45888.716666666667</v>
          </cell>
          <cell r="H31547">
            <v>45965.879166666666</v>
          </cell>
        </row>
        <row r="31548">
          <cell r="A31548" t="str">
            <v>UCW-17634</v>
          </cell>
          <cell r="B31548" t="str">
            <v>SKU BB-WP172-PU-GLD</v>
          </cell>
          <cell r="C31548" t="str">
            <v>CLOSED</v>
          </cell>
          <cell r="D31548" t="str">
            <v>Medium</v>
          </cell>
          <cell r="E31548" t="str">
            <v>Chirag Dubal</v>
          </cell>
          <cell r="F31548" t="str">
            <v>netscribes</v>
          </cell>
          <cell r="G31548">
            <v>45888.713888888888</v>
          </cell>
          <cell r="H31548">
            <v>45993.568055555559</v>
          </cell>
        </row>
        <row r="31549">
          <cell r="A31549" t="str">
            <v>UCW-17633</v>
          </cell>
          <cell r="B31549" t="str">
            <v>AW25 Catalog - Lot 2</v>
          </cell>
          <cell r="C31549" t="str">
            <v>CLOSED</v>
          </cell>
          <cell r="D31549" t="str">
            <v>Medium</v>
          </cell>
          <cell r="E31549" t="str">
            <v>Chirag Dubal</v>
          </cell>
          <cell r="F31549" t="str">
            <v>netscribes</v>
          </cell>
          <cell r="G31549">
            <v>45888.713194444441</v>
          </cell>
          <cell r="H31549">
            <v>45965.934027777781</v>
          </cell>
        </row>
        <row r="31550">
          <cell r="A31550" t="str">
            <v>UCW-17632</v>
          </cell>
          <cell r="B31550" t="str">
            <v>Tatacliq Specimen Template | 8th May'25</v>
          </cell>
          <cell r="C31550" t="str">
            <v>CLOSED</v>
          </cell>
          <cell r="D31550" t="str">
            <v>Medium</v>
          </cell>
          <cell r="E31550" t="str">
            <v>Chirag Dubal</v>
          </cell>
          <cell r="F31550" t="str">
            <v>netscribes</v>
          </cell>
          <cell r="G31550">
            <v>45888.711111111108</v>
          </cell>
          <cell r="H31550">
            <v>45996.495833333334</v>
          </cell>
        </row>
        <row r="31551">
          <cell r="A31551" t="str">
            <v>UCW-17631</v>
          </cell>
          <cell r="B31551" t="str">
            <v>Tatacliq Men Content template_25-07-25</v>
          </cell>
          <cell r="C31551" t="str">
            <v>CLOSED</v>
          </cell>
          <cell r="D31551" t="str">
            <v>Medium</v>
          </cell>
          <cell r="E31551" t="str">
            <v>Chirag Dubal</v>
          </cell>
          <cell r="F31551" t="str">
            <v>netscribes</v>
          </cell>
          <cell r="G31551">
            <v>45888.709722222222</v>
          </cell>
          <cell r="H31551">
            <v>45993.567361111112</v>
          </cell>
        </row>
        <row r="31552">
          <cell r="A31552" t="str">
            <v>UCW-17630</v>
          </cell>
          <cell r="B31552" t="str">
            <v>Request to Upload and Activate Men’s T-Shirt Catalogue Listing</v>
          </cell>
          <cell r="C31552" t="str">
            <v>CLOSED</v>
          </cell>
          <cell r="D31552" t="str">
            <v>Medium</v>
          </cell>
          <cell r="E31552" t="str">
            <v>Chirag Dubal</v>
          </cell>
          <cell r="F31552" t="str">
            <v>netscribes</v>
          </cell>
          <cell r="G31552">
            <v>45888.707638888889</v>
          </cell>
          <cell r="H31552">
            <v>45965.87777777778</v>
          </cell>
        </row>
        <row r="31553">
          <cell r="A31553" t="str">
            <v>UCW-17629</v>
          </cell>
          <cell r="B31553" t="str">
            <v>Tatacliq Footwear Templates- | 28th July'2025</v>
          </cell>
          <cell r="C31553" t="str">
            <v>CLOSED</v>
          </cell>
          <cell r="D31553" t="str">
            <v>Medium</v>
          </cell>
          <cell r="E31553" t="str">
            <v>Chirag Dubal</v>
          </cell>
          <cell r="F31553" t="str">
            <v>netscribes</v>
          </cell>
          <cell r="G31553">
            <v>45888.70416666667</v>
          </cell>
          <cell r="H31553">
            <v>45965.934027777781</v>
          </cell>
        </row>
        <row r="31554">
          <cell r="A31554" t="str">
            <v>UCW-17628</v>
          </cell>
          <cell r="B31554" t="str">
            <v>Catalog- Lot-2 | Powersutra | Tatacliq | April-25</v>
          </cell>
          <cell r="C31554" t="str">
            <v>CLOSED</v>
          </cell>
          <cell r="D31554" t="str">
            <v>Medium</v>
          </cell>
          <cell r="E31554" t="str">
            <v>Chirag Dubal</v>
          </cell>
          <cell r="F31554" t="str">
            <v>netscribes</v>
          </cell>
          <cell r="G31554">
            <v>45888.703472222223</v>
          </cell>
          <cell r="H31554">
            <v>45965.875</v>
          </cell>
        </row>
        <row r="31555">
          <cell r="A31555" t="str">
            <v>UCW-17627</v>
          </cell>
          <cell r="B31555" t="str">
            <v>Tatacliq Kids Apparels Template | 18th Aug'2025</v>
          </cell>
          <cell r="C31555" t="str">
            <v>CLOSED</v>
          </cell>
          <cell r="D31555" t="str">
            <v>Medium</v>
          </cell>
          <cell r="E31555" t="str">
            <v>netscribes</v>
          </cell>
          <cell r="F31555" t="str">
            <v>Lishita Kotian</v>
          </cell>
          <cell r="G31555">
            <v>45888.700694444444</v>
          </cell>
          <cell r="H31555">
            <v>45897.68472222222</v>
          </cell>
        </row>
        <row r="31556">
          <cell r="A31556" t="str">
            <v>UCW-17626</v>
          </cell>
          <cell r="B31556" t="str">
            <v>Tatacliq Men and Kids Content template_28-04-25</v>
          </cell>
          <cell r="C31556" t="str">
            <v>CLOSED</v>
          </cell>
          <cell r="D31556" t="str">
            <v>Medium</v>
          </cell>
          <cell r="E31556" t="str">
            <v>Chirag Dubal</v>
          </cell>
          <cell r="F31556" t="str">
            <v>netscribes</v>
          </cell>
          <cell r="G31556">
            <v>45888.7</v>
          </cell>
          <cell r="H31556">
            <v>45965.874305555553</v>
          </cell>
        </row>
        <row r="31557">
          <cell r="A31557" t="str">
            <v>UCW-17625</v>
          </cell>
          <cell r="B31557" t="str">
            <v>Women Footwear New Styles For Tatacliq (SS-25) - (Styles-47) 28.07.2025</v>
          </cell>
          <cell r="C31557" t="str">
            <v>CLOSED</v>
          </cell>
          <cell r="D31557" t="str">
            <v>Medium</v>
          </cell>
          <cell r="E31557" t="str">
            <v>Chirag Dubal</v>
          </cell>
          <cell r="F31557" t="str">
            <v>netscribes</v>
          </cell>
          <cell r="G31557">
            <v>45888.697222222225</v>
          </cell>
          <cell r="H31557">
            <v>45965.933333333334</v>
          </cell>
        </row>
        <row r="31558">
          <cell r="A31558" t="str">
            <v>UCW-17624</v>
          </cell>
          <cell r="B31558" t="str">
            <v>Sparkles New Catalog 35 Styles</v>
          </cell>
          <cell r="C31558" t="str">
            <v>CLOSED</v>
          </cell>
          <cell r="D31558" t="str">
            <v>Medium</v>
          </cell>
          <cell r="E31558" t="str">
            <v>netscribes</v>
          </cell>
          <cell r="F31558" t="str">
            <v>netscribes</v>
          </cell>
          <cell r="G31558">
            <v>45888.697222222225</v>
          </cell>
          <cell r="H31558">
            <v>45965.87222222222</v>
          </cell>
        </row>
        <row r="31559">
          <cell r="A31559" t="str">
            <v>UCW-17623</v>
          </cell>
          <cell r="B31559" t="str">
            <v>Tatacliq Mens Apparels Templates | 18th Aug'2025</v>
          </cell>
          <cell r="C31559" t="str">
            <v>CLOSED</v>
          </cell>
          <cell r="D31559" t="str">
            <v>Medium</v>
          </cell>
          <cell r="E31559" t="str">
            <v>netscribes</v>
          </cell>
          <cell r="F31559" t="str">
            <v>Lishita Kotian</v>
          </cell>
          <cell r="G31559">
            <v>45888.694444444445</v>
          </cell>
          <cell r="H31559">
            <v>45890.72152777778</v>
          </cell>
        </row>
        <row r="31560">
          <cell r="A31560" t="str">
            <v>UCW-17622</v>
          </cell>
          <cell r="B31560" t="str">
            <v>New Catalogue</v>
          </cell>
          <cell r="C31560" t="str">
            <v>CLOSED</v>
          </cell>
          <cell r="D31560" t="str">
            <v>Medium</v>
          </cell>
          <cell r="E31560" t="str">
            <v>Chirag Dubal</v>
          </cell>
          <cell r="F31560" t="str">
            <v>netscribes</v>
          </cell>
          <cell r="G31560">
            <v>45888.692361111112</v>
          </cell>
          <cell r="H31560">
            <v>45993.563194444447</v>
          </cell>
        </row>
        <row r="31561">
          <cell r="A31561" t="str">
            <v>UCW-17621</v>
          </cell>
          <cell r="B31561" t="str">
            <v>TCM - New Joseph Joseph listing</v>
          </cell>
          <cell r="C31561" t="str">
            <v>CLOSED</v>
          </cell>
          <cell r="D31561" t="str">
            <v>Medium</v>
          </cell>
          <cell r="E31561" t="str">
            <v>Chirag Dubal</v>
          </cell>
          <cell r="F31561" t="str">
            <v>netscribes</v>
          </cell>
          <cell r="G31561">
            <v>45888.691666666666</v>
          </cell>
          <cell r="H31561">
            <v>45965.870833333334</v>
          </cell>
        </row>
        <row r="31562">
          <cell r="A31562" t="str">
            <v>UCW-17620</v>
          </cell>
          <cell r="B31562" t="str">
            <v>Tatacliq Women Ethnic Wear Template | 18th Aug'2025</v>
          </cell>
          <cell r="C31562" t="str">
            <v>CLOSED</v>
          </cell>
          <cell r="D31562" t="str">
            <v>Medium</v>
          </cell>
          <cell r="E31562" t="str">
            <v>netscribes</v>
          </cell>
          <cell r="F31562" t="str">
            <v>Lishita Kotian</v>
          </cell>
          <cell r="G31562">
            <v>45888.688888888886</v>
          </cell>
          <cell r="H31562">
            <v>45894.626388888886</v>
          </cell>
        </row>
        <row r="31563">
          <cell r="A31563" t="str">
            <v>UCW-17619</v>
          </cell>
          <cell r="B31563" t="str">
            <v>Catalogue</v>
          </cell>
          <cell r="C31563" t="str">
            <v>CLOSED</v>
          </cell>
          <cell r="D31563" t="str">
            <v>Medium</v>
          </cell>
          <cell r="E31563" t="str">
            <v>netscribes</v>
          </cell>
          <cell r="F31563" t="str">
            <v>netscribes</v>
          </cell>
          <cell r="G31563">
            <v>45888.6875</v>
          </cell>
          <cell r="H31563">
            <v>45965.870138888888</v>
          </cell>
        </row>
        <row r="31564">
          <cell r="A31564" t="str">
            <v>UCW-17618</v>
          </cell>
          <cell r="B31564" t="str">
            <v xml:space="preserve">Tatacliq Lifestyle Catalog Template-Lot -119_29.07.2025 </v>
          </cell>
          <cell r="C31564" t="str">
            <v>CLOSED</v>
          </cell>
          <cell r="D31564" t="str">
            <v>Medium</v>
          </cell>
          <cell r="E31564" t="str">
            <v>Chirag Dubal</v>
          </cell>
          <cell r="F31564" t="str">
            <v>netscribes</v>
          </cell>
          <cell r="G31564">
            <v>45888.686805555553</v>
          </cell>
          <cell r="H31564">
            <v>45965.870138888888</v>
          </cell>
        </row>
        <row r="31565">
          <cell r="A31565" t="str">
            <v>UCW-17617</v>
          </cell>
          <cell r="B31565" t="str">
            <v>Iconic_Tatacliq_Mall_Lot 120,121 &amp; 122_157 Styles- 02-02-2025</v>
          </cell>
          <cell r="C31565" t="str">
            <v>CLOSED</v>
          </cell>
          <cell r="D31565" t="str">
            <v>Medium</v>
          </cell>
          <cell r="E31565" t="str">
            <v>Chirag Dubal</v>
          </cell>
          <cell r="F31565" t="str">
            <v>netscribes</v>
          </cell>
          <cell r="G31565">
            <v>45888.683333333334</v>
          </cell>
          <cell r="H31565">
            <v>45965.869444444441</v>
          </cell>
        </row>
        <row r="31566">
          <cell r="A31566" t="str">
            <v>UCW-17616</v>
          </cell>
          <cell r="B31566" t="str">
            <v>Tatacliq Women Western Wear Template | 14th Aug'2025</v>
          </cell>
          <cell r="C31566" t="str">
            <v>CLOSED</v>
          </cell>
          <cell r="D31566" t="str">
            <v>Medium</v>
          </cell>
          <cell r="E31566" t="str">
            <v>Chirag Dubal</v>
          </cell>
          <cell r="F31566" t="str">
            <v>netscribes</v>
          </cell>
          <cell r="G31566">
            <v>45888.683333333334</v>
          </cell>
          <cell r="H31566">
            <v>45965.933333333334</v>
          </cell>
        </row>
        <row r="31567">
          <cell r="A31567" t="str">
            <v>UCW-17615</v>
          </cell>
          <cell r="B31567" t="str">
            <v>Tatacliq Women Western Wear Template | 18th Aug'2025</v>
          </cell>
          <cell r="C31567" t="str">
            <v>CLOSED</v>
          </cell>
          <cell r="D31567" t="str">
            <v>Medium</v>
          </cell>
          <cell r="E31567" t="str">
            <v>netscribes</v>
          </cell>
          <cell r="F31567" t="str">
            <v>Lishita Kotian</v>
          </cell>
          <cell r="G31567">
            <v>45888.678472222222</v>
          </cell>
          <cell r="H31567">
            <v>45905.70208333333</v>
          </cell>
        </row>
        <row r="31568">
          <cell r="A31568" t="str">
            <v>UCW-17614</v>
          </cell>
          <cell r="B31568" t="str">
            <v>Pure Home + Living _46 SKU_23-01-025</v>
          </cell>
          <cell r="C31568" t="str">
            <v>CLOSED</v>
          </cell>
          <cell r="D31568" t="str">
            <v>Medium</v>
          </cell>
          <cell r="E31568" t="str">
            <v>netscribes</v>
          </cell>
          <cell r="F31568" t="str">
            <v>netscribes</v>
          </cell>
          <cell r="G31568">
            <v>45888.677777777775</v>
          </cell>
          <cell r="H31568">
            <v>45996.495833333334</v>
          </cell>
        </row>
        <row r="31569">
          <cell r="A31569" t="str">
            <v>UCW-17613</v>
          </cell>
          <cell r="B31569" t="str">
            <v>Beauty - Tata cliq new Listing (Lip Mask ranges TFS).xlsm - 19 AUG</v>
          </cell>
          <cell r="C31569" t="str">
            <v>CLOSED</v>
          </cell>
          <cell r="D31569" t="str">
            <v>High</v>
          </cell>
          <cell r="E31569" t="str">
            <v>netscribes</v>
          </cell>
          <cell r="F31569" t="str">
            <v>Shraddha Dighe</v>
          </cell>
          <cell r="G31569">
            <v>45888.67291666667</v>
          </cell>
          <cell r="H31569">
            <v>45903.581250000003</v>
          </cell>
        </row>
        <row r="31570">
          <cell r="A31570" t="str">
            <v>UCW-17611</v>
          </cell>
          <cell r="B31570" t="str">
            <v>Tatacliq Men Content template_29-07-25</v>
          </cell>
          <cell r="C31570" t="str">
            <v>CLOSED</v>
          </cell>
          <cell r="D31570" t="str">
            <v>Medium</v>
          </cell>
          <cell r="E31570" t="str">
            <v>Chirag Dubal</v>
          </cell>
          <cell r="F31570" t="str">
            <v>netscribes</v>
          </cell>
          <cell r="G31570">
            <v>45888.669444444444</v>
          </cell>
          <cell r="H31570">
            <v>45965.933333333334</v>
          </cell>
        </row>
        <row r="31571">
          <cell r="A31571" t="str">
            <v>UCW-17609</v>
          </cell>
          <cell r="B31571" t="str">
            <v>Maternity Wear Category New Listing (30/07/2025)</v>
          </cell>
          <cell r="C31571" t="str">
            <v>CLOSED</v>
          </cell>
          <cell r="D31571" t="str">
            <v>Medium</v>
          </cell>
          <cell r="E31571" t="str">
            <v>Chirag Dubal</v>
          </cell>
          <cell r="F31571" t="str">
            <v>netscribes</v>
          </cell>
          <cell r="G31571">
            <v>45888.665277777778</v>
          </cell>
          <cell r="H31571">
            <v>45965.932638888888</v>
          </cell>
        </row>
        <row r="31572">
          <cell r="A31572" t="str">
            <v>UCW-17608</v>
          </cell>
          <cell r="B31572" t="str">
            <v>Sparkles New Catalog 152 Styles</v>
          </cell>
          <cell r="C31572" t="str">
            <v>CLOSED</v>
          </cell>
          <cell r="D31572" t="str">
            <v>Medium</v>
          </cell>
          <cell r="E31572" t="str">
            <v>Chirag Dubal</v>
          </cell>
          <cell r="F31572" t="str">
            <v>netscribes</v>
          </cell>
          <cell r="G31572">
            <v>45888.65902777778</v>
          </cell>
          <cell r="H31572">
            <v>45965.932638888888</v>
          </cell>
        </row>
        <row r="31573">
          <cell r="A31573" t="str">
            <v>UCW-17607</v>
          </cell>
          <cell r="B31573" t="str">
            <v>AW25 Catalog - Lot 3</v>
          </cell>
          <cell r="C31573" t="str">
            <v>CLOSED</v>
          </cell>
          <cell r="D31573" t="str">
            <v>Medium</v>
          </cell>
          <cell r="E31573" t="str">
            <v>Chirag Dubal</v>
          </cell>
          <cell r="F31573" t="str">
            <v>netscribes</v>
          </cell>
          <cell r="G31573">
            <v>45888.655555555553</v>
          </cell>
          <cell r="H31573">
            <v>45965.868750000001</v>
          </cell>
        </row>
        <row r="31574">
          <cell r="A31574" t="str">
            <v>UCW-17606</v>
          </cell>
          <cell r="B31574" t="str">
            <v>Mia Bestseller catalogue</v>
          </cell>
          <cell r="C31574" t="str">
            <v>CLOSED</v>
          </cell>
          <cell r="D31574" t="str">
            <v>Medium</v>
          </cell>
          <cell r="E31574" t="str">
            <v>Chirag Dubal</v>
          </cell>
          <cell r="F31574" t="str">
            <v>netscribes</v>
          </cell>
          <cell r="G31574">
            <v>45888.651388888888</v>
          </cell>
          <cell r="H31574">
            <v>45993.526388888888</v>
          </cell>
        </row>
        <row r="31575">
          <cell r="A31575" t="str">
            <v>UCW-17605</v>
          </cell>
          <cell r="B31575" t="str">
            <v>Beauty - Kama Ayurveda - SKU in Stock but not visible on TCF &amp; TCL - 19 AUG</v>
          </cell>
          <cell r="C31575" t="str">
            <v>CLOSED</v>
          </cell>
          <cell r="D31575" t="str">
            <v>Highest</v>
          </cell>
          <cell r="E31575" t="str">
            <v>netscribes</v>
          </cell>
          <cell r="F31575" t="str">
            <v>Shraddha Dighe</v>
          </cell>
          <cell r="G31575">
            <v>45888.645138888889</v>
          </cell>
          <cell r="H31575">
            <v>45910.667361111111</v>
          </cell>
        </row>
        <row r="31576">
          <cell r="A31576" t="str">
            <v>UCW-17604</v>
          </cell>
          <cell r="B31576" t="str">
            <v>Beauty - [External] - Re: Partial Box/package received - Intact Box 250708-039-271364 - 19 AUG</v>
          </cell>
          <cell r="C31576" t="str">
            <v>CLOSED</v>
          </cell>
          <cell r="D31576" t="str">
            <v>Medium</v>
          </cell>
          <cell r="E31576" t="str">
            <v>netscribes</v>
          </cell>
          <cell r="F31576" t="str">
            <v>Shraddha Dighe</v>
          </cell>
          <cell r="G31576">
            <v>45888.636805555558</v>
          </cell>
          <cell r="H31576">
            <v>45910.667361111111</v>
          </cell>
        </row>
        <row r="31577">
          <cell r="A31577" t="str">
            <v>UCW-17602</v>
          </cell>
          <cell r="B31577" t="str">
            <v>Beauty - Request for Platform Addition - Omofree - 19 AUG</v>
          </cell>
          <cell r="C31577" t="str">
            <v>CLOSED</v>
          </cell>
          <cell r="D31577" t="str">
            <v>Medium</v>
          </cell>
          <cell r="E31577" t="str">
            <v>netscribes</v>
          </cell>
          <cell r="F31577" t="str">
            <v>Shraddha Dighe</v>
          </cell>
          <cell r="G31577">
            <v>45888.631249999999</v>
          </cell>
          <cell r="H31577">
            <v>45910.668055555558</v>
          </cell>
        </row>
        <row r="31578">
          <cell r="A31578" t="str">
            <v>UCW-17601</v>
          </cell>
          <cell r="B31578" t="str">
            <v>Beauty - TFS listing dump.xlsx - 19 AUG</v>
          </cell>
          <cell r="C31578" t="str">
            <v>CLOSED</v>
          </cell>
          <cell r="D31578" t="str">
            <v>High</v>
          </cell>
          <cell r="E31578" t="str">
            <v>netscribes</v>
          </cell>
          <cell r="F31578" t="str">
            <v>Shraddha Dighe</v>
          </cell>
          <cell r="G31578">
            <v>45888.62222222222</v>
          </cell>
          <cell r="H31578">
            <v>45910.668055555558</v>
          </cell>
        </row>
        <row r="31579">
          <cell r="A31579" t="str">
            <v>UCW-17600</v>
          </cell>
          <cell r="B31579" t="str">
            <v>Beauty - Caudalie - Listing Aug (Ageing File) - 19 AUG</v>
          </cell>
          <cell r="C31579" t="str">
            <v>CLOSED</v>
          </cell>
          <cell r="D31579" t="str">
            <v>High</v>
          </cell>
          <cell r="E31579" t="str">
            <v>netscribes</v>
          </cell>
          <cell r="F31579" t="str">
            <v>Shraddha Dighe</v>
          </cell>
          <cell r="G31579">
            <v>45888.615277777775</v>
          </cell>
          <cell r="H31579">
            <v>45903.581250000003</v>
          </cell>
        </row>
        <row r="31580">
          <cell r="A31580" t="str">
            <v>UCW-17599</v>
          </cell>
          <cell r="B31580" t="str">
            <v>TataCliq - Luxury | 25 June 2025 | Cataloguing-AW25 | Adults and Kids Apparel | 565 (Adults) 141 (Kids)</v>
          </cell>
          <cell r="C31580" t="str">
            <v>CLOSED</v>
          </cell>
          <cell r="D31580" t="str">
            <v>Medium</v>
          </cell>
          <cell r="E31580" t="str">
            <v>Chirag Dubal</v>
          </cell>
          <cell r="F31580" t="str">
            <v>netscribes</v>
          </cell>
          <cell r="G31580">
            <v>45888.613194444442</v>
          </cell>
          <cell r="H31580">
            <v>45965.79791666667</v>
          </cell>
        </row>
        <row r="31581">
          <cell r="A31581" t="str">
            <v>UCW-17597</v>
          </cell>
          <cell r="B31581" t="str">
            <v>TH &amp; CK | 365 - Styles</v>
          </cell>
          <cell r="C31581" t="str">
            <v>CLOSED</v>
          </cell>
          <cell r="D31581" t="str">
            <v>Medium</v>
          </cell>
          <cell r="E31581" t="str">
            <v>Chirag Dubal</v>
          </cell>
          <cell r="F31581" t="str">
            <v>netscribes</v>
          </cell>
          <cell r="G31581">
            <v>45888.612500000003</v>
          </cell>
          <cell r="H31581">
            <v>45965.79583333333</v>
          </cell>
        </row>
        <row r="31582">
          <cell r="A31582" t="str">
            <v>UCW-17596</v>
          </cell>
          <cell r="B31582" t="str">
            <v>Beauty - Request to List Gift Sets on TataCLIQ - 19 AUG</v>
          </cell>
          <cell r="C31582" t="str">
            <v>CLOSED</v>
          </cell>
          <cell r="D31582" t="str">
            <v>High</v>
          </cell>
          <cell r="E31582" t="str">
            <v>netscribes</v>
          </cell>
          <cell r="F31582" t="str">
            <v>Shraddha Dighe</v>
          </cell>
          <cell r="G31582">
            <v>45888.611111111109</v>
          </cell>
          <cell r="H31582">
            <v>45903.581250000003</v>
          </cell>
        </row>
        <row r="31583">
          <cell r="A31583" t="str">
            <v>UCW-17595</v>
          </cell>
          <cell r="B31583" t="str">
            <v>H225 NSM Batch 2 Levi's - Tatacliq</v>
          </cell>
          <cell r="C31583" t="str">
            <v>CLOSED</v>
          </cell>
          <cell r="D31583" t="str">
            <v>Medium</v>
          </cell>
          <cell r="E31583" t="str">
            <v>Chirag Dubal</v>
          </cell>
          <cell r="F31583" t="str">
            <v>netscribes</v>
          </cell>
          <cell r="G31583">
            <v>45888.581250000003</v>
          </cell>
          <cell r="H31583">
            <v>45965.795138888891</v>
          </cell>
        </row>
        <row r="31584">
          <cell r="A31584" t="str">
            <v>UCW-17594</v>
          </cell>
          <cell r="B31584" t="str">
            <v>TataCliq X Bewakoof | Mens_Apparels | 29-11-2024</v>
          </cell>
          <cell r="C31584" t="str">
            <v>CLOSED</v>
          </cell>
          <cell r="D31584" t="str">
            <v>Medium</v>
          </cell>
          <cell r="E31584" t="str">
            <v>Chirag Dubal</v>
          </cell>
          <cell r="F31584" t="str">
            <v>netscribes</v>
          </cell>
          <cell r="G31584">
            <v>45888.57916666667</v>
          </cell>
          <cell r="H31584">
            <v>45965.931944444441</v>
          </cell>
        </row>
        <row r="31585">
          <cell r="A31585" t="str">
            <v>UCW-17593</v>
          </cell>
          <cell r="B31585" t="str">
            <v>Tatacliq Women Western Wear Template | 5th Aug'2025</v>
          </cell>
          <cell r="C31585" t="str">
            <v>CLOSED</v>
          </cell>
          <cell r="D31585" t="str">
            <v>Medium</v>
          </cell>
          <cell r="E31585" t="str">
            <v>Chirag Dubal</v>
          </cell>
          <cell r="F31585" t="str">
            <v>netscribes</v>
          </cell>
          <cell r="G31585">
            <v>45888.576388888891</v>
          </cell>
          <cell r="H31585">
            <v>45965.931250000001</v>
          </cell>
        </row>
        <row r="31586">
          <cell r="A31586" t="str">
            <v>UCW-17592</v>
          </cell>
          <cell r="B31586" t="str">
            <v>Dolce Crudo-686 Styles-AW'25-06-08-2025</v>
          </cell>
          <cell r="C31586" t="str">
            <v>CLOSED</v>
          </cell>
          <cell r="D31586" t="str">
            <v>Medium</v>
          </cell>
          <cell r="E31586" t="str">
            <v>Chirag Dubal</v>
          </cell>
          <cell r="F31586" t="str">
            <v>netscribes</v>
          </cell>
          <cell r="G31586">
            <v>45888.572222222225</v>
          </cell>
          <cell r="H31586">
            <v>45965.931250000001</v>
          </cell>
        </row>
        <row r="31587">
          <cell r="A31587" t="str">
            <v>UCW-17591</v>
          </cell>
          <cell r="B31587" t="str">
            <v>Catlog to be uploaded - 20</v>
          </cell>
          <cell r="C31587" t="str">
            <v>CLOSED</v>
          </cell>
          <cell r="D31587" t="str">
            <v>Medium</v>
          </cell>
          <cell r="E31587" t="str">
            <v>Chirag Dubal</v>
          </cell>
          <cell r="F31587" t="str">
            <v>netscribes</v>
          </cell>
          <cell r="G31587">
            <v>45888.569444444445</v>
          </cell>
          <cell r="H31587">
            <v>45965.930555555555</v>
          </cell>
        </row>
        <row r="31588">
          <cell r="A31588" t="str">
            <v>UCW-17589</v>
          </cell>
          <cell r="B31588" t="str">
            <v>CLONE - Beauty-Re: Tata CLiQ Fashion X PROTOUCH-28th May</v>
          </cell>
          <cell r="C31588" t="str">
            <v>CLOSED</v>
          </cell>
          <cell r="D31588" t="str">
            <v>Medium</v>
          </cell>
          <cell r="E31588" t="str">
            <v>Chirag Dubal</v>
          </cell>
          <cell r="F31588" t="str">
            <v>netscribes</v>
          </cell>
          <cell r="G31588">
            <v>45888.557638888888</v>
          </cell>
          <cell r="H31588">
            <v>45965.794444444444</v>
          </cell>
        </row>
        <row r="31589">
          <cell r="A31589" t="str">
            <v>UCW-17588</v>
          </cell>
          <cell r="B31589" t="str">
            <v>TATA -  Vero Moda AW25 (lot 1,2,3,4) - Highest Priority</v>
          </cell>
          <cell r="C31589" t="str">
            <v>CLOSED</v>
          </cell>
          <cell r="D31589" t="str">
            <v>Medium</v>
          </cell>
          <cell r="E31589" t="str">
            <v>Chirag Dubal</v>
          </cell>
          <cell r="F31589" t="str">
            <v>netscribes</v>
          </cell>
          <cell r="G31589">
            <v>45888.549305555556</v>
          </cell>
          <cell r="H31589">
            <v>45964.787499999999</v>
          </cell>
        </row>
        <row r="31590">
          <cell r="A31590" t="str">
            <v>UCW-17586</v>
          </cell>
          <cell r="B31590" t="str">
            <v>Beauty - Omofree- SKUs not visible on TCF (PLP/PDP) - 19 AUG</v>
          </cell>
          <cell r="C31590" t="str">
            <v>CLOSED</v>
          </cell>
          <cell r="D31590" t="str">
            <v>Highest</v>
          </cell>
          <cell r="E31590" t="str">
            <v>netscribes</v>
          </cell>
          <cell r="F31590" t="str">
            <v>Shraddha Dighe</v>
          </cell>
          <cell r="G31590">
            <v>45888.527083333334</v>
          </cell>
          <cell r="H31590">
            <v>45910.668055555558</v>
          </cell>
        </row>
        <row r="31591">
          <cell r="A31591" t="str">
            <v>UCW-17585</v>
          </cell>
          <cell r="B31591" t="str">
            <v>Beauty - Want to Change Image Globus X Tatacliq - 19 Aug</v>
          </cell>
          <cell r="C31591" t="str">
            <v>CLOSED</v>
          </cell>
          <cell r="D31591" t="str">
            <v>Medium</v>
          </cell>
          <cell r="E31591" t="str">
            <v>netscribes</v>
          </cell>
          <cell r="F31591" t="str">
            <v>Shraddha Dighe</v>
          </cell>
          <cell r="G31591">
            <v>45888.521527777775</v>
          </cell>
          <cell r="H31591">
            <v>45910.668749999997</v>
          </cell>
        </row>
        <row r="31592">
          <cell r="A31592" t="str">
            <v>UCW-17584</v>
          </cell>
          <cell r="B31592" t="str">
            <v>Clone - Beauty - Re: TATA X SEBAMED | Cataloguing-24th July</v>
          </cell>
          <cell r="C31592" t="str">
            <v>CLOSED</v>
          </cell>
          <cell r="D31592" t="str">
            <v>Medium</v>
          </cell>
          <cell r="E31592" t="str">
            <v>netscribes</v>
          </cell>
          <cell r="F31592" t="str">
            <v>netscribes</v>
          </cell>
          <cell r="G31592">
            <v>45888.521527777775</v>
          </cell>
          <cell r="H31592">
            <v>45903.580555555556</v>
          </cell>
        </row>
        <row r="31593">
          <cell r="A31593" t="str">
            <v>UCW-17582</v>
          </cell>
          <cell r="B31593" t="str">
            <v>Articles Live on TCF</v>
          </cell>
          <cell r="C31593" t="str">
            <v>CLOSED</v>
          </cell>
          <cell r="D31593" t="str">
            <v>Medium</v>
          </cell>
          <cell r="E31593" t="str">
            <v>Chirag Dubal</v>
          </cell>
          <cell r="F31593" t="str">
            <v>Asmi Kumar</v>
          </cell>
          <cell r="G31593">
            <v>45888.487500000003</v>
          </cell>
          <cell r="H31593">
            <v>45892.502083333333</v>
          </cell>
        </row>
        <row r="31594">
          <cell r="A31594" t="str">
            <v>UCW-17581</v>
          </cell>
          <cell r="B31594" t="str">
            <v>Andamen - PDP Video Assets Update - 13/08/25</v>
          </cell>
          <cell r="C31594" t="str">
            <v>CLOSED</v>
          </cell>
          <cell r="D31594" t="str">
            <v>Medium</v>
          </cell>
          <cell r="E31594" t="str">
            <v>Chirag Dubal</v>
          </cell>
          <cell r="F31594" t="str">
            <v>Reagan D’souza</v>
          </cell>
          <cell r="G31594">
            <v>45888.463194444441</v>
          </cell>
          <cell r="H31594">
            <v>45889.572916666664</v>
          </cell>
        </row>
        <row r="31595">
          <cell r="A31595" t="str">
            <v>UCW-17577</v>
          </cell>
          <cell r="B31595" t="str">
            <v>Beauty - Tata Joylogy GWP Listing 30th July - 19 AUG</v>
          </cell>
          <cell r="C31595" t="str">
            <v>CLOSED</v>
          </cell>
          <cell r="D31595" t="str">
            <v>Medium</v>
          </cell>
          <cell r="E31595" t="str">
            <v>netscribes</v>
          </cell>
          <cell r="F31595" t="str">
            <v>Shraddha Dighe</v>
          </cell>
          <cell r="G31595">
            <v>45888.45</v>
          </cell>
          <cell r="H31595">
            <v>45898.525694444441</v>
          </cell>
        </row>
        <row r="31596">
          <cell r="A31596" t="str">
            <v>UCW-17575</v>
          </cell>
          <cell r="B31596" t="str">
            <v>Styles Migration for Tata Cliq  Westbury Account with priority - LP Independence day special</v>
          </cell>
          <cell r="C31596" t="str">
            <v>CLOSED</v>
          </cell>
          <cell r="D31596" t="str">
            <v>Medium</v>
          </cell>
          <cell r="E31596" t="str">
            <v>netscribes</v>
          </cell>
          <cell r="F31596" t="str">
            <v>Lishita Kotian</v>
          </cell>
          <cell r="G31596">
            <v>45888.445833333331</v>
          </cell>
          <cell r="H31596">
            <v>45890.481944444444</v>
          </cell>
        </row>
        <row r="31597">
          <cell r="A31597" t="str">
            <v>UCW-17573</v>
          </cell>
          <cell r="B31597" t="str">
            <v>Catalogue Sheet_TatacliQ x FS (AW'25- 89 SKU)</v>
          </cell>
          <cell r="C31597" t="str">
            <v>CLOSED</v>
          </cell>
          <cell r="D31597" t="str">
            <v>Medium</v>
          </cell>
          <cell r="E31597" t="str">
            <v>netscribes</v>
          </cell>
          <cell r="F31597" t="str">
            <v>Mohd Tahir Shaikh</v>
          </cell>
          <cell r="G31597">
            <v>45888.428472222222</v>
          </cell>
          <cell r="H31597">
            <v>45898.669444444444</v>
          </cell>
        </row>
        <row r="31598">
          <cell r="A31598" t="str">
            <v>UCW-17572</v>
          </cell>
          <cell r="B31598" t="str">
            <v>Catalogue Sheet_TatacliQ x Pink Fort (IKAT AW25- 16 SKU)</v>
          </cell>
          <cell r="C31598" t="str">
            <v>CLOSED</v>
          </cell>
          <cell r="D31598" t="str">
            <v>Medium</v>
          </cell>
          <cell r="E31598" t="str">
            <v>netscribes</v>
          </cell>
          <cell r="F31598" t="str">
            <v>Mohd Tahir Shaikh</v>
          </cell>
          <cell r="G31598">
            <v>45888.42291666667</v>
          </cell>
          <cell r="H31598">
            <v>45898.674305555556</v>
          </cell>
        </row>
        <row r="31599">
          <cell r="A31599" t="str">
            <v>UCW-17569</v>
          </cell>
          <cell r="B31599" t="str">
            <v>Catalogue Sheet_TatacliQ x Pink Fort (ABSTRACT BANDHANI AW25- 78 SKU)</v>
          </cell>
          <cell r="C31599" t="str">
            <v>CLOSED</v>
          </cell>
          <cell r="D31599" t="str">
            <v>Medium</v>
          </cell>
          <cell r="E31599" t="str">
            <v>netscribes</v>
          </cell>
          <cell r="F31599" t="str">
            <v>Mohd Tahir Shaikh</v>
          </cell>
          <cell r="G31599">
            <v>45888.40902777778</v>
          </cell>
          <cell r="H31599">
            <v>45898.680555555555</v>
          </cell>
        </row>
        <row r="31600">
          <cell r="A31600" t="str">
            <v>UCW-17560</v>
          </cell>
          <cell r="B31600" t="str">
            <v>Beauty - Therapy Vegan Sun Serum PDP images update - 18 Aug</v>
          </cell>
          <cell r="C31600" t="str">
            <v>CLOSED</v>
          </cell>
          <cell r="D31600" t="str">
            <v>Highest</v>
          </cell>
          <cell r="E31600" t="str">
            <v>netscribes</v>
          </cell>
          <cell r="F31600" t="str">
            <v>Shraddha Dighe</v>
          </cell>
          <cell r="G31600">
            <v>45887.844444444447</v>
          </cell>
          <cell r="H31600">
            <v>45910.668749999997</v>
          </cell>
        </row>
        <row r="31601">
          <cell r="A31601" t="str">
            <v>UCW-17545</v>
          </cell>
          <cell r="B31601" t="str">
            <v>Priority- Adidas Content-25-June-25</v>
          </cell>
          <cell r="C31601" t="str">
            <v>CLOSED</v>
          </cell>
          <cell r="D31601" t="str">
            <v>Medium</v>
          </cell>
          <cell r="E31601" t="str">
            <v>Chirag Dubal</v>
          </cell>
          <cell r="F31601" t="str">
            <v>netscribes</v>
          </cell>
          <cell r="G31601">
            <v>45887.75277777778</v>
          </cell>
          <cell r="H31601">
            <v>45993.697916666664</v>
          </cell>
        </row>
        <row r="31602">
          <cell r="A31602" t="str">
            <v>UCW-17544</v>
          </cell>
          <cell r="B31602" t="str">
            <v>Content Sheet and Image Link | United colors of benetton | 536 products | Tata Cliq | 1183009865</v>
          </cell>
          <cell r="C31602" t="str">
            <v>CLOSED</v>
          </cell>
          <cell r="D31602" t="str">
            <v>Medium</v>
          </cell>
          <cell r="E31602" t="str">
            <v>Chirag Dubal</v>
          </cell>
          <cell r="F31602" t="str">
            <v>netscribes</v>
          </cell>
          <cell r="G31602">
            <v>45887.75</v>
          </cell>
          <cell r="H31602">
            <v>45964.786111111112</v>
          </cell>
        </row>
        <row r="31603">
          <cell r="A31603" t="str">
            <v>UCW-17541</v>
          </cell>
          <cell r="B31603" t="str">
            <v xml:space="preserve">Men's Apparel 22-07-2025 </v>
          </cell>
          <cell r="C31603" t="str">
            <v>CLOSED</v>
          </cell>
          <cell r="D31603" t="str">
            <v>Medium</v>
          </cell>
          <cell r="E31603" t="str">
            <v>Chirag Dubal</v>
          </cell>
          <cell r="F31603" t="str">
            <v>netscribes</v>
          </cell>
          <cell r="G31603">
            <v>45887.746527777781</v>
          </cell>
          <cell r="H31603">
            <v>45965.930555555555</v>
          </cell>
        </row>
        <row r="31604">
          <cell r="A31604" t="str">
            <v>UCW-17540</v>
          </cell>
          <cell r="B31604" t="str">
            <v>New Listing _ Gold Plain &amp; Studded Jewellery_4234</v>
          </cell>
          <cell r="C31604" t="str">
            <v>CLOSED</v>
          </cell>
          <cell r="D31604" t="str">
            <v>Medium</v>
          </cell>
          <cell r="E31604" t="str">
            <v>Chirag Dubal</v>
          </cell>
          <cell r="F31604" t="str">
            <v>netscribes</v>
          </cell>
          <cell r="G31604">
            <v>45887.736111111109</v>
          </cell>
          <cell r="H31604">
            <v>46028.636111111111</v>
          </cell>
        </row>
        <row r="31605">
          <cell r="A31605" t="str">
            <v>UCW-17537</v>
          </cell>
          <cell r="B31605" t="str">
            <v>Men's Apparel 15-07-2025</v>
          </cell>
          <cell r="C31605" t="str">
            <v>CLOSED</v>
          </cell>
          <cell r="D31605" t="str">
            <v>Medium</v>
          </cell>
          <cell r="E31605" t="str">
            <v>Chirag Dubal</v>
          </cell>
          <cell r="F31605" t="str">
            <v>netscribes</v>
          </cell>
          <cell r="G31605">
            <v>45887.731249999997</v>
          </cell>
          <cell r="H31605">
            <v>45964.715277777781</v>
          </cell>
        </row>
        <row r="31606">
          <cell r="A31606" t="str">
            <v>UCW-17536</v>
          </cell>
          <cell r="B31606" t="str">
            <v>1 Pending SKU</v>
          </cell>
          <cell r="C31606" t="str">
            <v>CLOSED Due to Inactive/Insufficient Information</v>
          </cell>
          <cell r="D31606" t="str">
            <v>Medium</v>
          </cell>
          <cell r="E31606" t="str">
            <v>netscribes</v>
          </cell>
          <cell r="F31606" t="str">
            <v>netscribes</v>
          </cell>
          <cell r="G31606">
            <v>45887.722916666666</v>
          </cell>
          <cell r="H31606">
            <v>45964.623611111114</v>
          </cell>
        </row>
        <row r="31607">
          <cell r="A31607" t="str">
            <v>UCW-17528</v>
          </cell>
          <cell r="B31607" t="str">
            <v>BEauty - RE: Tata new launch Cataloguing 8th August-18th Aug</v>
          </cell>
          <cell r="C31607" t="str">
            <v>CLOSED</v>
          </cell>
          <cell r="D31607" t="str">
            <v>Medium</v>
          </cell>
          <cell r="E31607" t="str">
            <v>netscribes</v>
          </cell>
          <cell r="F31607" t="str">
            <v>Simi Raichel Zachariah</v>
          </cell>
          <cell r="G31607">
            <v>45887.678472222222</v>
          </cell>
          <cell r="H31607">
            <v>45898.584027777775</v>
          </cell>
        </row>
        <row r="31608">
          <cell r="A31608" t="str">
            <v>UCW-17527</v>
          </cell>
          <cell r="B31608" t="str">
            <v>CLONE - AW25_Apparel (626 EAN's)</v>
          </cell>
          <cell r="C31608" t="str">
            <v>CLOSED</v>
          </cell>
          <cell r="D31608" t="str">
            <v>Medium</v>
          </cell>
          <cell r="E31608" t="str">
            <v>netscribes</v>
          </cell>
          <cell r="F31608" t="str">
            <v>Mohd Tahir Shaikh</v>
          </cell>
          <cell r="G31608">
            <v>45887.655555555553</v>
          </cell>
          <cell r="H31608">
            <v>45892.732638888891</v>
          </cell>
        </row>
        <row r="31609">
          <cell r="A31609" t="str">
            <v>UCW-17520</v>
          </cell>
          <cell r="B31609" t="str">
            <v>Miarcus -9 Styles-AW 25- 14 August</v>
          </cell>
          <cell r="C31609" t="str">
            <v>CLOSED</v>
          </cell>
          <cell r="D31609" t="str">
            <v>Medium</v>
          </cell>
          <cell r="E31609" t="str">
            <v>netscribes</v>
          </cell>
          <cell r="F31609" t="str">
            <v>Juilee Jadhav</v>
          </cell>
          <cell r="G31609">
            <v>45887.539583333331</v>
          </cell>
          <cell r="H31609">
            <v>45890.613888888889</v>
          </cell>
        </row>
        <row r="31610">
          <cell r="A31610" t="str">
            <v>UCW-17505</v>
          </cell>
          <cell r="B31610" t="str">
            <v>Tatacliq Mens Apparels Templates | 14th Aug'2025</v>
          </cell>
          <cell r="C31610" t="str">
            <v>CLOSED</v>
          </cell>
          <cell r="D31610" t="str">
            <v>Medium</v>
          </cell>
          <cell r="E31610" t="str">
            <v>netscribes</v>
          </cell>
          <cell r="F31610" t="str">
            <v>Lishita Kotian</v>
          </cell>
          <cell r="G31610">
            <v>45886.569444444445</v>
          </cell>
          <cell r="H31610">
            <v>45958.645138888889</v>
          </cell>
        </row>
        <row r="31611">
          <cell r="A31611" t="str">
            <v>UCW-17504</v>
          </cell>
          <cell r="B31611" t="str">
            <v>Tatacliq Women Western Wear Template | 14th Aug'2025</v>
          </cell>
          <cell r="C31611" t="str">
            <v>CLOSED</v>
          </cell>
          <cell r="D31611" t="str">
            <v>Medium</v>
          </cell>
          <cell r="E31611" t="str">
            <v>netscribes</v>
          </cell>
          <cell r="F31611" t="str">
            <v>Lishita Kotian</v>
          </cell>
          <cell r="G31611">
            <v>45886.565972222219</v>
          </cell>
          <cell r="H31611">
            <v>45895.76666666667</v>
          </cell>
        </row>
        <row r="31612">
          <cell r="A31612" t="str">
            <v>UCW-17492</v>
          </cell>
          <cell r="B31612" t="str">
            <v>Tatacliq New Listing - 35 SKUs | August-2025 Laptop Backpack &amp; Handbags | Caprese</v>
          </cell>
          <cell r="C31612" t="str">
            <v>CLOSED</v>
          </cell>
          <cell r="D31612" t="str">
            <v>Medium</v>
          </cell>
          <cell r="E31612" t="str">
            <v>netscribes</v>
          </cell>
          <cell r="F31612" t="str">
            <v>Lishita Kotian</v>
          </cell>
          <cell r="G31612">
            <v>45885.907638888886</v>
          </cell>
          <cell r="H31612">
            <v>45889.748611111114</v>
          </cell>
        </row>
        <row r="31613">
          <cell r="A31613" t="str">
            <v>UCW-17475</v>
          </cell>
          <cell r="B31613" t="str">
            <v>Tata Cliq Mall Latch on data as on 14.08.2025</v>
          </cell>
          <cell r="C31613" t="str">
            <v>CLOSED</v>
          </cell>
          <cell r="D31613" t="str">
            <v>Highest</v>
          </cell>
          <cell r="E31613" t="str">
            <v>netscribes</v>
          </cell>
          <cell r="F31613" t="str">
            <v>Sushma Ram</v>
          </cell>
          <cell r="G31613">
            <v>45883.917361111111</v>
          </cell>
          <cell r="H31613">
            <v>45892.777777777781</v>
          </cell>
        </row>
        <row r="31614">
          <cell r="A31614" t="str">
            <v>UCW-17474</v>
          </cell>
          <cell r="B31614" t="str">
            <v>Hidesign's East India 2025 collection -Tatacliq Cataloguing details</v>
          </cell>
          <cell r="C31614" t="str">
            <v>CLOSED</v>
          </cell>
          <cell r="D31614" t="str">
            <v>Medium</v>
          </cell>
          <cell r="E31614" t="str">
            <v>netscribes</v>
          </cell>
          <cell r="F31614" t="str">
            <v>Mohd Tahir Shaikh</v>
          </cell>
          <cell r="G31614">
            <v>45883.809027777781</v>
          </cell>
          <cell r="H31614">
            <v>45885.511805555558</v>
          </cell>
        </row>
        <row r="31615">
          <cell r="A31615" t="str">
            <v>UCW-17472</v>
          </cell>
          <cell r="B31615" t="str">
            <v>Beauty - MOC9 listing details - 14 AUG</v>
          </cell>
          <cell r="C31615" t="str">
            <v>CLOSED</v>
          </cell>
          <cell r="D31615" t="str">
            <v>Medium</v>
          </cell>
          <cell r="E31615" t="str">
            <v>netscribes</v>
          </cell>
          <cell r="F31615" t="str">
            <v>Shraddha Dighe</v>
          </cell>
          <cell r="G31615">
            <v>45883.797222222223</v>
          </cell>
          <cell r="H31615">
            <v>45988.538194444445</v>
          </cell>
        </row>
        <row r="31616">
          <cell r="A31616" t="str">
            <v>UCW-17470</v>
          </cell>
          <cell r="B31616" t="str">
            <v>Beauty - Himalaya - Combos -Listing - 14 AUG</v>
          </cell>
          <cell r="C31616" t="str">
            <v>CLOSED Due to Inactive/Insufficient Information</v>
          </cell>
          <cell r="D31616" t="str">
            <v>Medium</v>
          </cell>
          <cell r="E31616" t="str">
            <v>netscribes</v>
          </cell>
          <cell r="F31616" t="str">
            <v>Shraddha Dighe</v>
          </cell>
          <cell r="G31616">
            <v>45883.78125</v>
          </cell>
          <cell r="H31616">
            <v>45898.621527777781</v>
          </cell>
        </row>
        <row r="31617">
          <cell r="A31617" t="str">
            <v>UCW-17453</v>
          </cell>
          <cell r="B31617" t="str">
            <v>Belt Accessories 13-08-2025</v>
          </cell>
          <cell r="C31617" t="str">
            <v>CLOSED</v>
          </cell>
          <cell r="D31617" t="str">
            <v>Medium</v>
          </cell>
          <cell r="E31617" t="str">
            <v>netscribes</v>
          </cell>
          <cell r="F31617" t="str">
            <v>Mohd Tahir Shaikh</v>
          </cell>
          <cell r="G31617">
            <v>45883.605555555558</v>
          </cell>
          <cell r="H31617">
            <v>45890.46597222222</v>
          </cell>
        </row>
        <row r="31618">
          <cell r="A31618" t="str">
            <v>UCW-17448</v>
          </cell>
          <cell r="B31618" t="str">
            <v>Tatacliq Men Content template_13-08-25</v>
          </cell>
          <cell r="C31618" t="str">
            <v>CLOSED</v>
          </cell>
          <cell r="D31618" t="str">
            <v>Medium</v>
          </cell>
          <cell r="E31618" t="str">
            <v>netscribes</v>
          </cell>
          <cell r="F31618" t="str">
            <v>Sushma Ram</v>
          </cell>
          <cell r="G31618">
            <v>45883.592361111114</v>
          </cell>
          <cell r="H31618">
            <v>45890.704861111109</v>
          </cell>
        </row>
        <row r="31619">
          <cell r="A31619" t="str">
            <v>UCW-17440</v>
          </cell>
          <cell r="B31619" t="str">
            <v>Product issue</v>
          </cell>
          <cell r="C31619" t="str">
            <v>CLOSED Due to Inactive/Insufficient Information</v>
          </cell>
          <cell r="D31619" t="str">
            <v>Medium</v>
          </cell>
          <cell r="E31619" t="str">
            <v>Chirag Dubal</v>
          </cell>
          <cell r="F31619" t="str">
            <v>Reagan D’souza</v>
          </cell>
          <cell r="G31619">
            <v>45883.572222222225</v>
          </cell>
          <cell r="H31619">
            <v>45908.561111111114</v>
          </cell>
        </row>
        <row r="31620">
          <cell r="A31620" t="str">
            <v>UCW-17439</v>
          </cell>
          <cell r="B31620" t="str">
            <v xml:space="preserve">TH  | 231 - Styles </v>
          </cell>
          <cell r="C31620" t="str">
            <v>CLOSED</v>
          </cell>
          <cell r="D31620" t="str">
            <v>Medium</v>
          </cell>
          <cell r="E31620" t="str">
            <v>Chirag Dubal</v>
          </cell>
          <cell r="F31620" t="str">
            <v>Asmi Kumar</v>
          </cell>
          <cell r="G31620">
            <v>45883.568749999999</v>
          </cell>
          <cell r="H31620">
            <v>45897.647916666669</v>
          </cell>
        </row>
        <row r="31621">
          <cell r="A31621" t="str">
            <v>UCW-17432</v>
          </cell>
          <cell r="B31621" t="str">
            <v xml:space="preserve">Women's Apparel 13-08-2025 </v>
          </cell>
          <cell r="C31621" t="str">
            <v>CLOSED</v>
          </cell>
          <cell r="D31621" t="str">
            <v>Medium</v>
          </cell>
          <cell r="E31621" t="str">
            <v>netscribes</v>
          </cell>
          <cell r="F31621" t="str">
            <v>Mohd Tahir Shaikh</v>
          </cell>
          <cell r="G31621">
            <v>45883.54791666667</v>
          </cell>
          <cell r="H31621">
            <v>45890.686111111114</v>
          </cell>
        </row>
        <row r="31622">
          <cell r="A31622" t="str">
            <v>UCW-17431</v>
          </cell>
          <cell r="B31622" t="str">
            <v>OSM Migration</v>
          </cell>
          <cell r="C31622" t="str">
            <v>CLOSED</v>
          </cell>
          <cell r="D31622" t="str">
            <v>Medium</v>
          </cell>
          <cell r="E31622" t="str">
            <v>Chirag Dubal</v>
          </cell>
          <cell r="F31622" t="str">
            <v>Reagan D’souza</v>
          </cell>
          <cell r="G31622">
            <v>45883.539583333331</v>
          </cell>
          <cell r="H31622">
            <v>45969.5</v>
          </cell>
        </row>
        <row r="31623">
          <cell r="A31623" t="str">
            <v>UCW-17424</v>
          </cell>
          <cell r="B31623" t="str">
            <v>CLONE - Beauty-Re: Tata CLiQ Fashion X PROTOUCH-28th May</v>
          </cell>
          <cell r="C31623" t="str">
            <v>CLOSED</v>
          </cell>
          <cell r="D31623" t="str">
            <v>Highest</v>
          </cell>
          <cell r="E31623" t="str">
            <v>netscribes</v>
          </cell>
          <cell r="F31623" t="str">
            <v>Simi Raichel Zachariah</v>
          </cell>
          <cell r="G31623">
            <v>45883.499305555553</v>
          </cell>
          <cell r="H31623">
            <v>45903.580555555556</v>
          </cell>
        </row>
        <row r="31624">
          <cell r="A31624" t="str">
            <v>UCW-17416</v>
          </cell>
          <cell r="B31624" t="str">
            <v>TATA -  Vero Moda AW25 (lot 1,2,3,4) - Highest Priority</v>
          </cell>
          <cell r="C31624" t="str">
            <v>CLOSED</v>
          </cell>
          <cell r="D31624" t="str">
            <v>Medium</v>
          </cell>
          <cell r="E31624" t="str">
            <v>netscribes</v>
          </cell>
          <cell r="F31624" t="str">
            <v>Juilee Jadhav</v>
          </cell>
          <cell r="G31624">
            <v>45882.800694444442</v>
          </cell>
          <cell r="H31624">
            <v>45889.543749999997</v>
          </cell>
        </row>
        <row r="31625">
          <cell r="A31625" t="str">
            <v>UCW-17410</v>
          </cell>
          <cell r="B31625" t="str">
            <v>Video cataloguing.</v>
          </cell>
          <cell r="C31625" t="str">
            <v>CLOSED</v>
          </cell>
          <cell r="D31625" t="str">
            <v>Medium</v>
          </cell>
          <cell r="E31625" t="str">
            <v>netscribes</v>
          </cell>
          <cell r="F31625" t="str">
            <v>Lishita Kotian</v>
          </cell>
          <cell r="G31625">
            <v>45882.72152777778</v>
          </cell>
          <cell r="H31625">
            <v>45888.527777777781</v>
          </cell>
        </row>
        <row r="31626">
          <cell r="A31626" t="str">
            <v>UCW-17406</v>
          </cell>
          <cell r="B31626" t="str">
            <v>Need to update images LP Independence day special</v>
          </cell>
          <cell r="C31626" t="str">
            <v>CLOSED</v>
          </cell>
          <cell r="D31626" t="str">
            <v>Medium</v>
          </cell>
          <cell r="E31626" t="str">
            <v>netscribes</v>
          </cell>
          <cell r="F31626" t="str">
            <v>Mohd Tahir Shaikh</v>
          </cell>
          <cell r="G31626">
            <v>45882.681944444441</v>
          </cell>
          <cell r="H31626">
            <v>45883.725694444445</v>
          </cell>
        </row>
        <row r="31627">
          <cell r="A31627" t="str">
            <v>UCW-17400</v>
          </cell>
          <cell r="B31627" t="str">
            <v xml:space="preserve">Men's Apparel 12-08-2025 </v>
          </cell>
          <cell r="C31627" t="str">
            <v>CLOSED</v>
          </cell>
          <cell r="D31627" t="str">
            <v>Medium</v>
          </cell>
          <cell r="E31627" t="str">
            <v>netscribes</v>
          </cell>
          <cell r="F31627" t="str">
            <v>Lishita Kotian</v>
          </cell>
          <cell r="G31627">
            <v>45882.655555555553</v>
          </cell>
          <cell r="H31627">
            <v>45892.621527777781</v>
          </cell>
        </row>
        <row r="31628">
          <cell r="A31628" t="str">
            <v>UCW-17399</v>
          </cell>
          <cell r="B31628" t="str">
            <v>TATA CLIQ - LISTING FILE - 12082025</v>
          </cell>
          <cell r="C31628" t="str">
            <v>CLOSED</v>
          </cell>
          <cell r="D31628" t="str">
            <v>Medium</v>
          </cell>
          <cell r="E31628" t="str">
            <v>netscribes</v>
          </cell>
          <cell r="F31628" t="str">
            <v>Sushma Ram</v>
          </cell>
          <cell r="G31628">
            <v>45882.654861111114</v>
          </cell>
          <cell r="H31628">
            <v>45897.434027777781</v>
          </cell>
        </row>
        <row r="31629">
          <cell r="A31629" t="str">
            <v>UCW-17398</v>
          </cell>
          <cell r="B31629" t="str">
            <v>TATACLIQ CATALOGUE - LIBAS - 8-8-2025</v>
          </cell>
          <cell r="C31629" t="str">
            <v>CLOSED</v>
          </cell>
          <cell r="D31629" t="str">
            <v>Medium</v>
          </cell>
          <cell r="E31629" t="str">
            <v>netscribes</v>
          </cell>
          <cell r="F31629" t="str">
            <v>Sushma Ram</v>
          </cell>
          <cell r="G31629">
            <v>45882.647222222222</v>
          </cell>
          <cell r="H31629">
            <v>45887.802777777775</v>
          </cell>
        </row>
        <row r="31630">
          <cell r="A31630" t="str">
            <v>UCW-17396</v>
          </cell>
          <cell r="B31630" t="str">
            <v>CLONE - CLONE - BEauty - Re: New Onboarding - HerbMagic * Tata Cliq-24th April</v>
          </cell>
          <cell r="C31630" t="str">
            <v>CLOSED Due to Inactive/Insufficient Information</v>
          </cell>
          <cell r="D31630" t="str">
            <v>Highest</v>
          </cell>
          <cell r="E31630" t="str">
            <v>netscribes</v>
          </cell>
          <cell r="F31630" t="str">
            <v>Simi Raichel Zachariah</v>
          </cell>
          <cell r="G31630">
            <v>45882.629166666666</v>
          </cell>
          <cell r="H31630">
            <v>45890.60833333333</v>
          </cell>
        </row>
        <row r="31631">
          <cell r="A31631" t="str">
            <v>UCW-17394</v>
          </cell>
          <cell r="B31631" t="str">
            <v>Tata Cliq Catalogue @12th Aug</v>
          </cell>
          <cell r="C31631" t="str">
            <v>CLOSED Due to Inactive/Insufficient Information</v>
          </cell>
          <cell r="D31631" t="str">
            <v>Medium</v>
          </cell>
          <cell r="E31631" t="str">
            <v>netscribes</v>
          </cell>
          <cell r="F31631" t="str">
            <v>Lishita Kotian</v>
          </cell>
          <cell r="G31631">
            <v>45882.625</v>
          </cell>
          <cell r="H31631">
            <v>45891.473611111112</v>
          </cell>
        </row>
        <row r="31632">
          <cell r="A31632" t="str">
            <v>UCW-17391</v>
          </cell>
          <cell r="B31632" t="str">
            <v>THCK | 315 Lot</v>
          </cell>
          <cell r="C31632" t="str">
            <v>CLOSED</v>
          </cell>
          <cell r="D31632" t="str">
            <v>Medium</v>
          </cell>
          <cell r="E31632" t="str">
            <v>Chirag Dubal</v>
          </cell>
          <cell r="F31632" t="str">
            <v>Asmi Kumar</v>
          </cell>
          <cell r="G31632">
            <v>45882.602083333331</v>
          </cell>
          <cell r="H31632">
            <v>45973.444444444445</v>
          </cell>
        </row>
        <row r="31633">
          <cell r="A31633" t="str">
            <v>UCW-17390</v>
          </cell>
          <cell r="B31633" t="str">
            <v>UCW-3222: UCW-2595: UCW-1394: UCW-1043: Jack &amp; Jones AW25 LOT 2(Tata Cliq)</v>
          </cell>
          <cell r="C31633" t="str">
            <v>CLOSED</v>
          </cell>
          <cell r="D31633" t="str">
            <v>Medium</v>
          </cell>
          <cell r="E31633" t="str">
            <v>netscribes</v>
          </cell>
          <cell r="F31633" t="str">
            <v>Lishita Kotian</v>
          </cell>
          <cell r="G31633">
            <v>45882.601388888892</v>
          </cell>
          <cell r="H31633">
            <v>45892.489583333336</v>
          </cell>
        </row>
        <row r="31634">
          <cell r="A31634" t="str">
            <v>UCW-17389</v>
          </cell>
          <cell r="B31634" t="str">
            <v>Tatacliq Kids Content template_21-07-25</v>
          </cell>
          <cell r="C31634" t="str">
            <v>CLOSED</v>
          </cell>
          <cell r="D31634" t="str">
            <v>Medium</v>
          </cell>
          <cell r="E31634" t="str">
            <v>netscribes</v>
          </cell>
          <cell r="F31634" t="str">
            <v>Juilee Jadhav</v>
          </cell>
          <cell r="G31634">
            <v>45882.578472222223</v>
          </cell>
          <cell r="H31634">
            <v>45888.820833333331</v>
          </cell>
        </row>
        <row r="31635">
          <cell r="A31635" t="str">
            <v>UCW-17388</v>
          </cell>
          <cell r="B31635" t="str">
            <v>Beauty - [EXT] Fw: Spray Conditioner SKP X Tata - 13 AUG</v>
          </cell>
          <cell r="C31635" t="str">
            <v>CLOSED</v>
          </cell>
          <cell r="D31635" t="str">
            <v>High</v>
          </cell>
          <cell r="E31635" t="str">
            <v>netscribes</v>
          </cell>
          <cell r="F31635" t="str">
            <v>Shraddha Dighe</v>
          </cell>
          <cell r="G31635">
            <v>45882.570138888892</v>
          </cell>
          <cell r="H31635">
            <v>45910.668749999997</v>
          </cell>
        </row>
        <row r="31636">
          <cell r="A31636" t="str">
            <v>UCW-17384</v>
          </cell>
          <cell r="B31636" t="str">
            <v>CLONE - Beauty-Re: Tata CLiQ Fashion X PROTOUCH-28th May</v>
          </cell>
          <cell r="C31636" t="str">
            <v>CLOSED</v>
          </cell>
          <cell r="D31636" t="str">
            <v>Highest</v>
          </cell>
          <cell r="E31636" t="str">
            <v>netscribes</v>
          </cell>
          <cell r="F31636" t="str">
            <v>Simi Raichel Zachariah</v>
          </cell>
          <cell r="G31636">
            <v>45882.532638888886</v>
          </cell>
          <cell r="H31636">
            <v>45888.446527777778</v>
          </cell>
        </row>
        <row r="31637">
          <cell r="A31637" t="str">
            <v>UCW-17377</v>
          </cell>
          <cell r="B31637" t="str">
            <v>New Tata Cliq Lot _62 articles</v>
          </cell>
          <cell r="C31637" t="str">
            <v>CLOSED</v>
          </cell>
          <cell r="D31637" t="str">
            <v>Medium</v>
          </cell>
          <cell r="E31637" t="str">
            <v>netscribes</v>
          </cell>
          <cell r="F31637" t="str">
            <v>Juilee Jadhav</v>
          </cell>
          <cell r="G31637">
            <v>45882.493055555555</v>
          </cell>
          <cell r="H31637">
            <v>45895.537499999999</v>
          </cell>
        </row>
        <row r="31638">
          <cell r="A31638" t="str">
            <v>UCW-17370</v>
          </cell>
          <cell r="B31638" t="str">
            <v>S&amp;N - Piazza Nova : Line That Narrate - 12-08-25</v>
          </cell>
          <cell r="C31638" t="str">
            <v>CLOSED</v>
          </cell>
          <cell r="D31638" t="str">
            <v>Medium</v>
          </cell>
          <cell r="E31638" t="str">
            <v>Chirag Dubal</v>
          </cell>
          <cell r="F31638" t="str">
            <v>Reagan D’souza</v>
          </cell>
          <cell r="G31638">
            <v>45882.447916666664</v>
          </cell>
          <cell r="H31638">
            <v>45896.488194444442</v>
          </cell>
        </row>
        <row r="31639">
          <cell r="A31639" t="str">
            <v>UCW-17361</v>
          </cell>
          <cell r="B31639" t="str">
            <v>Tatacliq Men Content template_13-06-25</v>
          </cell>
          <cell r="C31639" t="str">
            <v>CLOSED</v>
          </cell>
          <cell r="D31639" t="str">
            <v>Medium</v>
          </cell>
          <cell r="E31639" t="str">
            <v>netscribes</v>
          </cell>
          <cell r="F31639" t="str">
            <v>Juilee Jadhav</v>
          </cell>
          <cell r="G31639">
            <v>45881.770833333336</v>
          </cell>
          <cell r="H31639">
            <v>45885.584027777775</v>
          </cell>
        </row>
        <row r="31640">
          <cell r="A31640" t="str">
            <v>UCW-17359</v>
          </cell>
          <cell r="B31640" t="str">
            <v>La Vie En Rose - Listing id of Luxury to be make it live at Fashion</v>
          </cell>
          <cell r="C31640" t="str">
            <v>CLOSED Due to Inactive/Insufficient Information</v>
          </cell>
          <cell r="D31640" t="str">
            <v>Medium</v>
          </cell>
          <cell r="E31640" t="str">
            <v>netscribes</v>
          </cell>
          <cell r="F31640" t="str">
            <v>Juilee Jadhav</v>
          </cell>
          <cell r="G31640">
            <v>45881.763194444444</v>
          </cell>
          <cell r="H31640">
            <v>45897.503472222219</v>
          </cell>
        </row>
        <row r="31641">
          <cell r="A31641" t="str">
            <v>UCW-17355</v>
          </cell>
          <cell r="B31641" t="str">
            <v>Tatacliq Lifestyle Catalog Template-Lot -121_11.08.2025</v>
          </cell>
          <cell r="C31641" t="str">
            <v>CLOSED</v>
          </cell>
          <cell r="D31641" t="str">
            <v>Medium</v>
          </cell>
          <cell r="E31641" t="str">
            <v>netscribes</v>
          </cell>
          <cell r="F31641" t="str">
            <v>Lishita Kotian</v>
          </cell>
          <cell r="G31641">
            <v>45881.732638888891</v>
          </cell>
          <cell r="H31641">
            <v>46217.497916666667</v>
          </cell>
        </row>
        <row r="31642">
          <cell r="A31642" t="str">
            <v>UCW-17354</v>
          </cell>
          <cell r="B31642" t="str">
            <v>Beauty - image resize</v>
          </cell>
          <cell r="C31642" t="str">
            <v>CLOSED</v>
          </cell>
          <cell r="D31642" t="str">
            <v>Highest</v>
          </cell>
          <cell r="E31642" t="str">
            <v>netscribes</v>
          </cell>
          <cell r="F31642" t="str">
            <v>Shraddha Dighe</v>
          </cell>
          <cell r="G31642">
            <v>45881.720833333333</v>
          </cell>
          <cell r="H31642">
            <v>45910.668749999997</v>
          </cell>
        </row>
        <row r="31643">
          <cell r="A31643" t="str">
            <v>UCW-17345</v>
          </cell>
          <cell r="B31643" t="str">
            <v>Beauty - URGENT: Clinique - Removal of Tripti’s assets - 12 AUG</v>
          </cell>
          <cell r="C31643" t="str">
            <v>CLOSED</v>
          </cell>
          <cell r="D31643" t="str">
            <v>Highest</v>
          </cell>
          <cell r="E31643" t="str">
            <v>netscribes</v>
          </cell>
          <cell r="F31643" t="str">
            <v>Shraddha Dighe</v>
          </cell>
          <cell r="G31643">
            <v>45881.691666666666</v>
          </cell>
          <cell r="H31643">
            <v>45910.669444444444</v>
          </cell>
        </row>
        <row r="31644">
          <cell r="A31644" t="str">
            <v>UCW-17343</v>
          </cell>
          <cell r="B31644" t="str">
            <v>Beauty - Catalogue sheet - 12 AUG</v>
          </cell>
          <cell r="C31644" t="str">
            <v>CLOSED</v>
          </cell>
          <cell r="D31644" t="str">
            <v>High</v>
          </cell>
          <cell r="E31644" t="str">
            <v>netscribes</v>
          </cell>
          <cell r="F31644" t="str">
            <v>Shraddha Dighe</v>
          </cell>
          <cell r="G31644">
            <v>45881.677083333336</v>
          </cell>
          <cell r="H31644">
            <v>45903.576388888891</v>
          </cell>
        </row>
        <row r="31645">
          <cell r="A31645" t="str">
            <v>UCW-17338</v>
          </cell>
          <cell r="B31645" t="str">
            <v>Regards HELLCAT  Fabric update - TataCliq</v>
          </cell>
          <cell r="C31645" t="str">
            <v>CLOSED</v>
          </cell>
          <cell r="D31645" t="str">
            <v>Medium</v>
          </cell>
          <cell r="E31645" t="str">
            <v>netscribes</v>
          </cell>
          <cell r="F31645" t="str">
            <v>Mohd Tahir Shaikh</v>
          </cell>
          <cell r="G31645">
            <v>45881.652083333334</v>
          </cell>
          <cell r="H31645">
            <v>46003.911111111112</v>
          </cell>
        </row>
        <row r="31646">
          <cell r="A31646" t="str">
            <v>UCW-17337</v>
          </cell>
          <cell r="B31646" t="str">
            <v>Regards BULLMER Fabric update - TataCliq</v>
          </cell>
          <cell r="C31646" t="str">
            <v>CLOSED</v>
          </cell>
          <cell r="D31646" t="str">
            <v>Medium</v>
          </cell>
          <cell r="E31646" t="str">
            <v>netscribes</v>
          </cell>
          <cell r="F31646" t="str">
            <v>Mohd Tahir Shaikh</v>
          </cell>
          <cell r="G31646">
            <v>45881.647916666669</v>
          </cell>
          <cell r="H31646">
            <v>46003.912499999999</v>
          </cell>
        </row>
        <row r="31647">
          <cell r="A31647" t="str">
            <v>UCW-17322</v>
          </cell>
          <cell r="B31647" t="str">
            <v>3 skus pending</v>
          </cell>
          <cell r="C31647" t="str">
            <v>CLOSED</v>
          </cell>
          <cell r="D31647" t="str">
            <v>Medium</v>
          </cell>
          <cell r="E31647" t="str">
            <v>netscribes</v>
          </cell>
          <cell r="F31647" t="str">
            <v>Simi Raichel Zachariah</v>
          </cell>
          <cell r="G31647">
            <v>45881.538194444445</v>
          </cell>
          <cell r="H31647">
            <v>45988.542361111111</v>
          </cell>
        </row>
        <row r="31648">
          <cell r="A31648" t="str">
            <v>UCW-17309</v>
          </cell>
          <cell r="B31648" t="str">
            <v>Beauty - Clinique Image to be retriggered - Aug'25 - 12 AUG</v>
          </cell>
          <cell r="C31648" t="str">
            <v>CLOSED</v>
          </cell>
          <cell r="D31648" t="str">
            <v>Highest</v>
          </cell>
          <cell r="E31648" t="str">
            <v>netscribes</v>
          </cell>
          <cell r="F31648" t="str">
            <v>Shraddha Dighe</v>
          </cell>
          <cell r="G31648">
            <v>45881.481249999997</v>
          </cell>
          <cell r="H31648">
            <v>45910.669444444444</v>
          </cell>
        </row>
        <row r="31649">
          <cell r="A31649" t="str">
            <v>UCW-17304</v>
          </cell>
          <cell r="B31649" t="str">
            <v>Beauty - New listing and Seller set up - Cosderma - 12 AUG</v>
          </cell>
          <cell r="C31649" t="str">
            <v>CLOSED</v>
          </cell>
          <cell r="D31649" t="str">
            <v>Highest</v>
          </cell>
          <cell r="E31649" t="str">
            <v>netscribes</v>
          </cell>
          <cell r="F31649" t="str">
            <v>Shraddha Dighe</v>
          </cell>
          <cell r="G31649">
            <v>45881.45416666667</v>
          </cell>
          <cell r="H31649">
            <v>45903.575694444444</v>
          </cell>
        </row>
        <row r="31650">
          <cell r="A31650" t="str">
            <v>UCW-17298</v>
          </cell>
          <cell r="B31650" t="str">
            <v>Beauty - Olaplex - Rebranding Aug'25 - 11 Aug</v>
          </cell>
          <cell r="C31650" t="str">
            <v>CLOSED</v>
          </cell>
          <cell r="D31650" t="str">
            <v>High</v>
          </cell>
          <cell r="E31650" t="str">
            <v>netscribes</v>
          </cell>
          <cell r="F31650" t="str">
            <v>Shraddha Dighe</v>
          </cell>
          <cell r="G31650">
            <v>45880.787499999999</v>
          </cell>
          <cell r="H31650">
            <v>45910.669444444444</v>
          </cell>
        </row>
        <row r="31651">
          <cell r="A31651" t="str">
            <v>UCW-17289</v>
          </cell>
          <cell r="B31651" t="str">
            <v>CLONE - Beauty: Colors Queen X Tata Cliq</v>
          </cell>
          <cell r="C31651" t="str">
            <v>CLOSED</v>
          </cell>
          <cell r="D31651" t="str">
            <v>Highest</v>
          </cell>
          <cell r="E31651" t="str">
            <v>netscribes</v>
          </cell>
          <cell r="F31651" t="str">
            <v>Simi Raichel Zachariah</v>
          </cell>
          <cell r="G31651">
            <v>45880.740972222222</v>
          </cell>
          <cell r="H31651">
            <v>45881.615277777775</v>
          </cell>
        </row>
        <row r="31652">
          <cell r="A31652" t="str">
            <v>UCW-17286</v>
          </cell>
          <cell r="B31652" t="str">
            <v>MINIKLUB  -BOOTIES - 08-08-2025</v>
          </cell>
          <cell r="C31652" t="str">
            <v>CLOSED</v>
          </cell>
          <cell r="D31652" t="str">
            <v>Medium</v>
          </cell>
          <cell r="E31652" t="str">
            <v>netscribes</v>
          </cell>
          <cell r="F31652" t="str">
            <v>Lishita Kotian</v>
          </cell>
          <cell r="G31652">
            <v>45880.712500000001</v>
          </cell>
          <cell r="H31652">
            <v>45894.599305555559</v>
          </cell>
        </row>
        <row r="31653">
          <cell r="A31653" t="str">
            <v>UCW-17283</v>
          </cell>
          <cell r="B31653" t="str">
            <v>Tatacliq Specimen Template | 8th Aug'25</v>
          </cell>
          <cell r="C31653" t="str">
            <v>CLOSED</v>
          </cell>
          <cell r="D31653" t="str">
            <v>Medium</v>
          </cell>
          <cell r="E31653" t="str">
            <v>netscribes</v>
          </cell>
          <cell r="F31653" t="str">
            <v>Lishita Kotian</v>
          </cell>
          <cell r="G31653">
            <v>45880.68472222222</v>
          </cell>
          <cell r="H31653">
            <v>45891.663194444445</v>
          </cell>
        </row>
        <row r="31654">
          <cell r="A31654" t="str">
            <v>UCW-17282</v>
          </cell>
          <cell r="B31654" t="str">
            <v>Tatacliq Footwear Templates- | 8th Aug'2025</v>
          </cell>
          <cell r="C31654" t="str">
            <v>CLOSED</v>
          </cell>
          <cell r="D31654" t="str">
            <v>Medium</v>
          </cell>
          <cell r="E31654" t="str">
            <v>netscribes</v>
          </cell>
          <cell r="F31654" t="str">
            <v>Lishita Kotian</v>
          </cell>
          <cell r="G31654">
            <v>45880.677083333336</v>
          </cell>
          <cell r="H31654">
            <v>45885.709027777775</v>
          </cell>
        </row>
        <row r="31655">
          <cell r="A31655" t="str">
            <v>UCW-17281</v>
          </cell>
          <cell r="B31655" t="str">
            <v>Beauty - Request for Product Details for Onboarding - Happier x Tata Cliq - 11 Aug</v>
          </cell>
          <cell r="C31655" t="str">
            <v>CLOSED Due to Inactive/Insufficient Information</v>
          </cell>
          <cell r="D31655" t="str">
            <v>High</v>
          </cell>
          <cell r="E31655" t="str">
            <v>netscribes</v>
          </cell>
          <cell r="F31655" t="str">
            <v>Shraddha Dighe</v>
          </cell>
          <cell r="G31655">
            <v>45880.674305555556</v>
          </cell>
          <cell r="H31655">
            <v>45903.736805555556</v>
          </cell>
        </row>
        <row r="31656">
          <cell r="A31656" t="str">
            <v>UCW-17278</v>
          </cell>
          <cell r="B31656" t="str">
            <v>TATA CLIQ FW25 Cataloging DATA with Images</v>
          </cell>
          <cell r="C31656" t="str">
            <v>CLOSED</v>
          </cell>
          <cell r="D31656" t="str">
            <v>Medium</v>
          </cell>
          <cell r="E31656" t="str">
            <v>netscribes</v>
          </cell>
          <cell r="F31656" t="str">
            <v>Sushma Ram</v>
          </cell>
          <cell r="G31656">
            <v>45880.661805555559</v>
          </cell>
          <cell r="H31656">
            <v>46003.909722222219</v>
          </cell>
        </row>
        <row r="31657">
          <cell r="A31657" t="str">
            <v>UCW-17274</v>
          </cell>
          <cell r="B31657" t="str">
            <v>Tatacliq Mens Apparels Templates | 8th Aug'2025</v>
          </cell>
          <cell r="C31657" t="str">
            <v>CLOSED</v>
          </cell>
          <cell r="D31657" t="str">
            <v>Medium</v>
          </cell>
          <cell r="E31657" t="str">
            <v>netscribes</v>
          </cell>
          <cell r="F31657" t="str">
            <v>Lishita Kotian</v>
          </cell>
          <cell r="G31657">
            <v>45880.638888888891</v>
          </cell>
          <cell r="H31657">
            <v>45882.729861111111</v>
          </cell>
        </row>
        <row r="31658">
          <cell r="A31658" t="str">
            <v>UCW-17273</v>
          </cell>
          <cell r="B31658" t="str">
            <v>Under Armour Apparel (128047)-07/08/2025</v>
          </cell>
          <cell r="C31658" t="str">
            <v>CLOSED</v>
          </cell>
          <cell r="D31658" t="str">
            <v>Medium</v>
          </cell>
          <cell r="E31658" t="str">
            <v>Chirag Dubal</v>
          </cell>
          <cell r="F31658" t="str">
            <v>Asmi Kumar</v>
          </cell>
          <cell r="G31658">
            <v>45880.633333333331</v>
          </cell>
          <cell r="H31658">
            <v>45897.456944444442</v>
          </cell>
        </row>
        <row r="31659">
          <cell r="A31659" t="str">
            <v>UCW-17272</v>
          </cell>
          <cell r="B31659" t="str">
            <v>Tatacliq Women Western Wear Template | 8th Aug'2025</v>
          </cell>
          <cell r="C31659" t="str">
            <v>CLOSED</v>
          </cell>
          <cell r="D31659" t="str">
            <v>Medium</v>
          </cell>
          <cell r="E31659" t="str">
            <v>netscribes</v>
          </cell>
          <cell r="F31659" t="str">
            <v>Lishita Kotian</v>
          </cell>
          <cell r="G31659">
            <v>45880.631944444445</v>
          </cell>
          <cell r="H31659">
            <v>45888.62777777778</v>
          </cell>
        </row>
        <row r="31660">
          <cell r="A31660" t="str">
            <v>UCW-17269</v>
          </cell>
          <cell r="B31660" t="str">
            <v>Puma New Listings (Nitro)</v>
          </cell>
          <cell r="C31660" t="str">
            <v>CLOSED</v>
          </cell>
          <cell r="D31660" t="str">
            <v>Medium</v>
          </cell>
          <cell r="E31660" t="str">
            <v>netscribes</v>
          </cell>
          <cell r="F31660" t="str">
            <v>Sushma Ram</v>
          </cell>
          <cell r="G31660">
            <v>45880.617361111108</v>
          </cell>
          <cell r="H31660">
            <v>45897.506944444445</v>
          </cell>
        </row>
        <row r="31661">
          <cell r="A31661" t="str">
            <v>UCW-17268</v>
          </cell>
          <cell r="B31661" t="str">
            <v>AW25 Catalog - Lot 4</v>
          </cell>
          <cell r="C31661" t="str">
            <v>CLOSED</v>
          </cell>
          <cell r="D31661" t="str">
            <v>Medium</v>
          </cell>
          <cell r="E31661" t="str">
            <v>netscribes</v>
          </cell>
          <cell r="F31661" t="str">
            <v>Sushma Ram</v>
          </cell>
          <cell r="G31661">
            <v>45880.612500000003</v>
          </cell>
          <cell r="H31661">
            <v>45882.757638888892</v>
          </cell>
        </row>
        <row r="31662">
          <cell r="A31662" t="str">
            <v>UCW-17264</v>
          </cell>
          <cell r="B31662" t="str">
            <v>Tatacliq Specimen Template | 7th Aug'25</v>
          </cell>
          <cell r="C31662" t="str">
            <v>CLOSED</v>
          </cell>
          <cell r="D31662" t="str">
            <v>Medium</v>
          </cell>
          <cell r="E31662" t="str">
            <v>netscribes</v>
          </cell>
          <cell r="F31662" t="str">
            <v>Mohd Tahir Shaikh</v>
          </cell>
          <cell r="G31662">
            <v>45880.584722222222</v>
          </cell>
          <cell r="H31662">
            <v>45891.636805555558</v>
          </cell>
        </row>
        <row r="31663">
          <cell r="A31663" t="str">
            <v>UCW-17261</v>
          </cell>
          <cell r="B31663" t="str">
            <v>Catlog to be uploaded - 20</v>
          </cell>
          <cell r="C31663" t="str">
            <v>CLOSED</v>
          </cell>
          <cell r="D31663" t="str">
            <v>Medium</v>
          </cell>
          <cell r="E31663" t="str">
            <v>netscribes</v>
          </cell>
          <cell r="F31663" t="str">
            <v>Mohd Tahir Shaikh</v>
          </cell>
          <cell r="G31663">
            <v>45880.572222222225</v>
          </cell>
          <cell r="H31663">
            <v>45890.568749999999</v>
          </cell>
        </row>
        <row r="31664">
          <cell r="A31664" t="str">
            <v>UCW-17245</v>
          </cell>
          <cell r="B31664" t="str">
            <v>Tatacliq Footwear Templates- | 7th Aug'2025</v>
          </cell>
          <cell r="C31664" t="str">
            <v>CLOSED</v>
          </cell>
          <cell r="D31664" t="str">
            <v>Medium</v>
          </cell>
          <cell r="E31664" t="str">
            <v>netscribes</v>
          </cell>
          <cell r="F31664" t="str">
            <v>Mohd Tahir Shaikh</v>
          </cell>
          <cell r="G31664">
            <v>45880.535416666666</v>
          </cell>
          <cell r="H31664">
            <v>45888.823611111111</v>
          </cell>
        </row>
        <row r="31665">
          <cell r="A31665" t="str">
            <v>UCW-17243</v>
          </cell>
          <cell r="B31665" t="str">
            <v>Converse x TataCliq.COM | Catalog</v>
          </cell>
          <cell r="C31665" t="str">
            <v>CLOSED</v>
          </cell>
          <cell r="D31665" t="str">
            <v>Medium</v>
          </cell>
          <cell r="E31665" t="str">
            <v>netscribes</v>
          </cell>
          <cell r="F31665" t="str">
            <v>Lishita Kotian</v>
          </cell>
          <cell r="G31665">
            <v>45880.529166666667</v>
          </cell>
          <cell r="H31665">
            <v>45898.658333333333</v>
          </cell>
        </row>
        <row r="31666">
          <cell r="A31666" t="str">
            <v>UCW-17235</v>
          </cell>
          <cell r="B31666" t="str">
            <v>Tatacliq Footwear-Input-Kids Templates | 7th Aug'25</v>
          </cell>
          <cell r="C31666" t="str">
            <v>CLOSED</v>
          </cell>
          <cell r="D31666" t="str">
            <v>Medium</v>
          </cell>
          <cell r="E31666" t="str">
            <v>netscribes</v>
          </cell>
          <cell r="F31666" t="str">
            <v>Lishita Kotian</v>
          </cell>
          <cell r="G31666">
            <v>45880.504861111112</v>
          </cell>
          <cell r="H31666">
            <v>45887.77847222222</v>
          </cell>
        </row>
        <row r="31667">
          <cell r="A31667" t="str">
            <v>UCW-17230</v>
          </cell>
          <cell r="B31667" t="str">
            <v>Adidas Image Angle not Correct</v>
          </cell>
          <cell r="C31667" t="str">
            <v>CLOSED</v>
          </cell>
          <cell r="D31667" t="str">
            <v>Medium</v>
          </cell>
          <cell r="E31667" t="str">
            <v>Chirag Dubal</v>
          </cell>
          <cell r="F31667" t="str">
            <v>netscribes</v>
          </cell>
          <cell r="G31667">
            <v>45880.473611111112</v>
          </cell>
          <cell r="H31667">
            <v>45880.546527777777</v>
          </cell>
        </row>
        <row r="31668">
          <cell r="A31668" t="str">
            <v>UCW-17223</v>
          </cell>
          <cell r="B31668" t="str">
            <v>Tata CLIQ(Fashion+Luxury) |adidas DTC| Apparel Attributes for Listing_07-08-25</v>
          </cell>
          <cell r="C31668" t="str">
            <v>CLOSED</v>
          </cell>
          <cell r="D31668" t="str">
            <v>Medium</v>
          </cell>
          <cell r="E31668" t="str">
            <v>Chirag Dubal</v>
          </cell>
          <cell r="F31668" t="str">
            <v>Reagan D’souza</v>
          </cell>
          <cell r="G31668">
            <v>45880.431250000001</v>
          </cell>
          <cell r="H31668">
            <v>45888.785416666666</v>
          </cell>
        </row>
        <row r="31669">
          <cell r="A31669" t="str">
            <v>UCW-17208</v>
          </cell>
          <cell r="B31669" t="str">
            <v>Tata Cliq x MMTC - PAMP Potential Partnership</v>
          </cell>
          <cell r="C31669" t="str">
            <v>CLOSED Due to Inactive/Insufficient Information</v>
          </cell>
          <cell r="D31669" t="str">
            <v>Medium</v>
          </cell>
          <cell r="E31669" t="str">
            <v>netscribes</v>
          </cell>
          <cell r="F31669" t="str">
            <v>Mohd Tahir Shaikh</v>
          </cell>
          <cell r="G31669">
            <v>45878.54791666667</v>
          </cell>
          <cell r="H31669">
            <v>45891.479861111111</v>
          </cell>
        </row>
        <row r="31670">
          <cell r="A31670" t="str">
            <v>UCW-17202</v>
          </cell>
          <cell r="B31670" t="str">
            <v>Beauty - Friday Launch_01st_July_Studiowest_08options - 8 Aug</v>
          </cell>
          <cell r="C31670" t="str">
            <v>CLOSED</v>
          </cell>
          <cell r="D31670" t="str">
            <v>High</v>
          </cell>
          <cell r="E31670" t="str">
            <v>netscribes</v>
          </cell>
          <cell r="F31670" t="str">
            <v>Shraddha Dighe</v>
          </cell>
          <cell r="G31670">
            <v>45877.799305555556</v>
          </cell>
          <cell r="H31670">
            <v>45888.446527777778</v>
          </cell>
        </row>
        <row r="31671">
          <cell r="A31671" t="str">
            <v>UCW-17198</v>
          </cell>
          <cell r="B31671" t="str">
            <v>TataCliq X Bewakoof | Womenswestern Wear | 07-08-2025</v>
          </cell>
          <cell r="C31671" t="str">
            <v>CLOSED</v>
          </cell>
          <cell r="D31671" t="str">
            <v>Medium</v>
          </cell>
          <cell r="E31671" t="str">
            <v>netscribes</v>
          </cell>
          <cell r="F31671" t="str">
            <v>Lishita Kotian</v>
          </cell>
          <cell r="G31671">
            <v>45877.777083333334</v>
          </cell>
          <cell r="H31671">
            <v>45885.615972222222</v>
          </cell>
        </row>
        <row r="31672">
          <cell r="A31672" t="str">
            <v>UCW-17196</v>
          </cell>
          <cell r="B31672" t="str">
            <v>Beauty - Tata Cliq X Shryoan Cosmetics - 8 Aug</v>
          </cell>
          <cell r="C31672" t="str">
            <v>CLOSED Due to Inactive/Insufficient Information</v>
          </cell>
          <cell r="D31672" t="str">
            <v>Highest</v>
          </cell>
          <cell r="E31672" t="str">
            <v>netscribes</v>
          </cell>
          <cell r="F31672" t="str">
            <v>Shraddha Dighe</v>
          </cell>
          <cell r="G31672">
            <v>45877.772222222222</v>
          </cell>
          <cell r="H31672">
            <v>45901.541666666664</v>
          </cell>
        </row>
        <row r="31673">
          <cell r="A31673" t="str">
            <v>UCW-17191</v>
          </cell>
          <cell r="B31673" t="str">
            <v>Master template for Products Listing (Bodd Active 2nd Lot)</v>
          </cell>
          <cell r="C31673" t="str">
            <v>CLOSED</v>
          </cell>
          <cell r="D31673" t="str">
            <v>Medium</v>
          </cell>
          <cell r="E31673" t="str">
            <v>netscribes</v>
          </cell>
          <cell r="F31673" t="str">
            <v>Lishita Kotian</v>
          </cell>
          <cell r="G31673">
            <v>45877.748611111114</v>
          </cell>
          <cell r="H31673">
            <v>45882.746527777781</v>
          </cell>
        </row>
        <row r="31674">
          <cell r="A31674" t="str">
            <v>UCW-17186</v>
          </cell>
          <cell r="B31674" t="str">
            <v>Tatacliq Men Content template_07-08-25</v>
          </cell>
          <cell r="C31674" t="str">
            <v>CLOSED</v>
          </cell>
          <cell r="D31674" t="str">
            <v>Medium</v>
          </cell>
          <cell r="E31674" t="str">
            <v>netscribes</v>
          </cell>
          <cell r="F31674" t="str">
            <v>Sushma Ram</v>
          </cell>
          <cell r="G31674">
            <v>45877.732638888891</v>
          </cell>
          <cell r="H31674">
            <v>45882.753472222219</v>
          </cell>
        </row>
        <row r="31675">
          <cell r="A31675" t="str">
            <v>UCW-17183</v>
          </cell>
          <cell r="B31675" t="str">
            <v>Mhyth X Tatacliq Content</v>
          </cell>
          <cell r="C31675" t="str">
            <v>CLOSED</v>
          </cell>
          <cell r="D31675" t="str">
            <v>Medium</v>
          </cell>
          <cell r="E31675" t="str">
            <v>netscribes</v>
          </cell>
          <cell r="F31675" t="str">
            <v>Lishita Kotian</v>
          </cell>
          <cell r="G31675">
            <v>45877.720833333333</v>
          </cell>
          <cell r="H31675">
            <v>45902.770833333336</v>
          </cell>
        </row>
        <row r="31676">
          <cell r="A31676" t="str">
            <v>UCW-17173</v>
          </cell>
          <cell r="B31676" t="str">
            <v>MINIKLUB  - GIFT SET- 07-08-2025</v>
          </cell>
          <cell r="C31676" t="str">
            <v>CLOSED</v>
          </cell>
          <cell r="D31676" t="str">
            <v>Medium</v>
          </cell>
          <cell r="E31676" t="str">
            <v>netscribes</v>
          </cell>
          <cell r="F31676" t="str">
            <v>Lishita Kotian</v>
          </cell>
          <cell r="G31676">
            <v>45877.663194444445</v>
          </cell>
          <cell r="H31676">
            <v>45882.740972222222</v>
          </cell>
        </row>
        <row r="31677">
          <cell r="A31677" t="str">
            <v>UCW-17171</v>
          </cell>
          <cell r="B31677" t="str">
            <v>MINIKLUB  - CLOTH _DIAPERS_NAPPIES- 07-08-2025</v>
          </cell>
          <cell r="C31677" t="str">
            <v>CLOSED</v>
          </cell>
          <cell r="D31677" t="str">
            <v>Medium</v>
          </cell>
          <cell r="E31677" t="str">
            <v>netscribes</v>
          </cell>
          <cell r="F31677" t="str">
            <v>Lishita Kotian</v>
          </cell>
          <cell r="G31677">
            <v>45877.658333333333</v>
          </cell>
          <cell r="H31677">
            <v>45891.618750000001</v>
          </cell>
        </row>
        <row r="31678">
          <cell r="A31678" t="str">
            <v>UCW-17170</v>
          </cell>
          <cell r="B31678" t="str">
            <v>MINIKLUB  - ACTIVITY TOYS - 07-08-2025</v>
          </cell>
          <cell r="C31678" t="str">
            <v>CLOSED</v>
          </cell>
          <cell r="D31678" t="str">
            <v>Medium</v>
          </cell>
          <cell r="E31678" t="str">
            <v>netscribes</v>
          </cell>
          <cell r="F31678" t="str">
            <v>Lishita Kotian</v>
          </cell>
          <cell r="G31678">
            <v>45877.65347222222</v>
          </cell>
          <cell r="H31678">
            <v>45880.643750000003</v>
          </cell>
        </row>
        <row r="31679">
          <cell r="A31679" t="str">
            <v>UCW-17168</v>
          </cell>
          <cell r="B31679" t="str">
            <v>MINIKLUB  - KIDS TOYS _CARS - 07-08-2025</v>
          </cell>
          <cell r="C31679" t="str">
            <v>CLOSED</v>
          </cell>
          <cell r="D31679" t="str">
            <v>Medium</v>
          </cell>
          <cell r="E31679" t="str">
            <v>netscribes</v>
          </cell>
          <cell r="F31679" t="str">
            <v>Lishita Kotian</v>
          </cell>
          <cell r="G31679">
            <v>45877.634722222225</v>
          </cell>
          <cell r="H31679">
            <v>45887.726388888892</v>
          </cell>
        </row>
        <row r="31680">
          <cell r="A31680" t="str">
            <v>UCW-17167</v>
          </cell>
          <cell r="B31680" t="str">
            <v>MINIKLUB  - KIDS TOYS _BIKE - 07-08-2025</v>
          </cell>
          <cell r="C31680" t="str">
            <v>CLOSED</v>
          </cell>
          <cell r="D31680" t="str">
            <v>Medium</v>
          </cell>
          <cell r="E31680" t="str">
            <v>netscribes</v>
          </cell>
          <cell r="F31680" t="str">
            <v>Lishita Kotian</v>
          </cell>
          <cell r="G31680">
            <v>45877.623611111114</v>
          </cell>
          <cell r="H31680">
            <v>45902.698611111111</v>
          </cell>
        </row>
        <row r="31681">
          <cell r="A31681" t="str">
            <v>UCW-17163</v>
          </cell>
          <cell r="B31681" t="str">
            <v>Beauty - Tatacliq -  New LIsting - Fragrances (07-Aug-2025) - 8 AUG</v>
          </cell>
          <cell r="C31681" t="str">
            <v>CLOSED</v>
          </cell>
          <cell r="D31681" t="str">
            <v>High</v>
          </cell>
          <cell r="E31681" t="str">
            <v>netscribes</v>
          </cell>
          <cell r="F31681" t="str">
            <v>Shraddha Dighe</v>
          </cell>
          <cell r="G31681">
            <v>45877.493750000001</v>
          </cell>
          <cell r="H31681">
            <v>45903.575694444444</v>
          </cell>
        </row>
        <row r="31682">
          <cell r="A31682" t="str">
            <v>UCW-17160</v>
          </cell>
          <cell r="B31682" t="str">
            <v>Beauty - OUAI Listing - Aug'25 - 8 Aug</v>
          </cell>
          <cell r="C31682" t="str">
            <v>CLOSED</v>
          </cell>
          <cell r="D31682" t="str">
            <v>High</v>
          </cell>
          <cell r="E31682" t="str">
            <v>netscribes</v>
          </cell>
          <cell r="F31682" t="str">
            <v>Shraddha Dighe</v>
          </cell>
          <cell r="G31682">
            <v>45877.453472222223</v>
          </cell>
          <cell r="H31682">
            <v>45883.70416666667</v>
          </cell>
        </row>
        <row r="31683">
          <cell r="A31683" t="str">
            <v>UCW-17149</v>
          </cell>
          <cell r="B31683" t="str">
            <v>MINIKLUB  - BAG - 06-08-2025</v>
          </cell>
          <cell r="C31683" t="str">
            <v>CLOSED</v>
          </cell>
          <cell r="D31683" t="str">
            <v>Medium</v>
          </cell>
          <cell r="E31683" t="str">
            <v>netscribes</v>
          </cell>
          <cell r="F31683" t="str">
            <v>Lishita Kotian</v>
          </cell>
          <cell r="G31683">
            <v>45876.78125</v>
          </cell>
          <cell r="H31683">
            <v>45880.65625</v>
          </cell>
        </row>
        <row r="31684">
          <cell r="A31684" t="str">
            <v>UCW-17148</v>
          </cell>
          <cell r="B31684" t="str">
            <v>MINIKLUB  -BABY STROLLERS - 06-08-2025</v>
          </cell>
          <cell r="C31684" t="str">
            <v>CLOSED</v>
          </cell>
          <cell r="D31684" t="str">
            <v>Medium</v>
          </cell>
          <cell r="E31684" t="str">
            <v>netscribes</v>
          </cell>
          <cell r="F31684" t="str">
            <v>Lishita Kotian</v>
          </cell>
          <cell r="G31684">
            <v>45876.77847222222</v>
          </cell>
          <cell r="H31684">
            <v>45891.609027777777</v>
          </cell>
        </row>
        <row r="31685">
          <cell r="A31685" t="str">
            <v>UCW-17147</v>
          </cell>
          <cell r="B31685" t="str">
            <v>MINIKLUB  -WALKERS - 06-08-2025</v>
          </cell>
          <cell r="C31685" t="str">
            <v>CLOSED</v>
          </cell>
          <cell r="D31685" t="str">
            <v>Medium</v>
          </cell>
          <cell r="E31685" t="str">
            <v>netscribes</v>
          </cell>
          <cell r="F31685" t="str">
            <v>Lishita Kotian</v>
          </cell>
          <cell r="G31685">
            <v>45876.773611111108</v>
          </cell>
          <cell r="H31685">
            <v>45890.62777777778</v>
          </cell>
        </row>
        <row r="31686">
          <cell r="A31686" t="str">
            <v>UCW-17146</v>
          </cell>
          <cell r="B31686" t="str">
            <v>MINIKLUB  - MITTENS - 06-08-2025</v>
          </cell>
          <cell r="C31686" t="str">
            <v>CLOSED</v>
          </cell>
          <cell r="D31686" t="str">
            <v>Medium</v>
          </cell>
          <cell r="E31686" t="str">
            <v>netscribes</v>
          </cell>
          <cell r="F31686" t="str">
            <v>Lishita Kotian</v>
          </cell>
          <cell r="G31686">
            <v>45876.769444444442</v>
          </cell>
          <cell r="H31686">
            <v>45878.828472222223</v>
          </cell>
        </row>
        <row r="31687">
          <cell r="A31687" t="str">
            <v>UCW-17135</v>
          </cell>
          <cell r="B31687" t="str">
            <v xml:space="preserve">Adidas Sell now </v>
          </cell>
          <cell r="C31687" t="str">
            <v>CLOSED Due to Inactive/Insufficient Information</v>
          </cell>
          <cell r="D31687" t="str">
            <v>Medium</v>
          </cell>
          <cell r="E31687" t="str">
            <v>netscribes</v>
          </cell>
          <cell r="F31687" t="str">
            <v>Sushma Ram</v>
          </cell>
          <cell r="G31687">
            <v>45876.709027777775</v>
          </cell>
          <cell r="H31687">
            <v>45892.78125</v>
          </cell>
        </row>
        <row r="31688">
          <cell r="A31688" t="str">
            <v>UCW-17125</v>
          </cell>
          <cell r="B31688" t="str">
            <v>OS 57 for listing</v>
          </cell>
          <cell r="C31688" t="str">
            <v>CLOSED</v>
          </cell>
          <cell r="D31688" t="str">
            <v>Highest</v>
          </cell>
          <cell r="E31688" t="str">
            <v>netscribes</v>
          </cell>
          <cell r="F31688" t="str">
            <v>Sushma Ram</v>
          </cell>
          <cell r="G31688">
            <v>45876.676388888889</v>
          </cell>
          <cell r="H31688">
            <v>45878.92291666667</v>
          </cell>
        </row>
        <row r="31689">
          <cell r="A31689" t="str">
            <v>UCW-17124</v>
          </cell>
          <cell r="B31689" t="str">
            <v xml:space="preserve">Men's Apparel 06-08-2025 </v>
          </cell>
          <cell r="C31689" t="str">
            <v>CLOSED</v>
          </cell>
          <cell r="D31689" t="str">
            <v>Medium</v>
          </cell>
          <cell r="E31689" t="str">
            <v>netscribes</v>
          </cell>
          <cell r="F31689" t="str">
            <v>Mohd Tahir Shaikh</v>
          </cell>
          <cell r="G31689">
            <v>45876.673611111109</v>
          </cell>
          <cell r="H31689">
            <v>45892.782638888886</v>
          </cell>
        </row>
        <row r="31690">
          <cell r="A31690" t="str">
            <v>UCW-17115</v>
          </cell>
          <cell r="B31690" t="str">
            <v xml:space="preserve">FW: New Listing - SCENTRA - cloned </v>
          </cell>
          <cell r="C31690" t="str">
            <v>CLOSED</v>
          </cell>
          <cell r="D31690" t="str">
            <v>Medium</v>
          </cell>
          <cell r="E31690" t="str">
            <v>netscribes</v>
          </cell>
          <cell r="F31690" t="str">
            <v>Mohd Tahir Shaikh</v>
          </cell>
          <cell r="G31690">
            <v>45876.647222222222</v>
          </cell>
          <cell r="H31690">
            <v>45877.779861111114</v>
          </cell>
        </row>
        <row r="31691">
          <cell r="A31691" t="str">
            <v>UCW-17114</v>
          </cell>
          <cell r="B31691" t="str">
            <v>Content Sheet and Image Link | United colors of benetton | 38 products | Tata Cliq | 1187662600</v>
          </cell>
          <cell r="C31691" t="str">
            <v>CLOSED</v>
          </cell>
          <cell r="D31691" t="str">
            <v>Medium</v>
          </cell>
          <cell r="E31691" t="str">
            <v>netscribes</v>
          </cell>
          <cell r="F31691" t="str">
            <v>Sushma Ram</v>
          </cell>
          <cell r="G31691">
            <v>45876.645833333336</v>
          </cell>
          <cell r="H31691">
            <v>45885.642361111109</v>
          </cell>
        </row>
        <row r="31692">
          <cell r="A31692" t="str">
            <v>UCW-17113</v>
          </cell>
          <cell r="B31692" t="str">
            <v>Tatacliq Women Ethnic Wear Template | 6th Aug'2025</v>
          </cell>
          <cell r="C31692" t="str">
            <v>CLOSED</v>
          </cell>
          <cell r="D31692" t="str">
            <v>Medium</v>
          </cell>
          <cell r="E31692" t="str">
            <v>netscribes</v>
          </cell>
          <cell r="F31692" t="str">
            <v>Lishita Kotian</v>
          </cell>
          <cell r="G31692">
            <v>45876.63958333333</v>
          </cell>
          <cell r="H31692">
            <v>45882.704861111109</v>
          </cell>
        </row>
        <row r="31693">
          <cell r="A31693" t="str">
            <v>UCW-17112</v>
          </cell>
          <cell r="B31693" t="str">
            <v>Tatacliq Mens Apparels Templates | 6th Aug'2025</v>
          </cell>
          <cell r="C31693" t="str">
            <v>CLOSED</v>
          </cell>
          <cell r="D31693" t="str">
            <v>Medium</v>
          </cell>
          <cell r="E31693" t="str">
            <v>netscribes</v>
          </cell>
          <cell r="F31693" t="str">
            <v>Lishita Kotian</v>
          </cell>
          <cell r="G31693">
            <v>45876.634027777778</v>
          </cell>
          <cell r="H31693">
            <v>45882.724999999999</v>
          </cell>
        </row>
        <row r="31694">
          <cell r="A31694" t="str">
            <v>UCW-17111</v>
          </cell>
          <cell r="B31694" t="str">
            <v xml:space="preserve">Beauty - Image resize </v>
          </cell>
          <cell r="C31694" t="str">
            <v>CLOSED</v>
          </cell>
          <cell r="D31694" t="str">
            <v>Highest</v>
          </cell>
          <cell r="E31694" t="str">
            <v>netscribes</v>
          </cell>
          <cell r="F31694" t="str">
            <v>Shraddha Dighe</v>
          </cell>
          <cell r="G31694">
            <v>45876.634027777778</v>
          </cell>
          <cell r="H31694">
            <v>45910.669444444444</v>
          </cell>
        </row>
        <row r="31695">
          <cell r="A31695" t="str">
            <v>UCW-17104</v>
          </cell>
          <cell r="B31695" t="str">
            <v>Dolce Crudo-686 Styles-AW'25-06-08-2025</v>
          </cell>
          <cell r="C31695" t="str">
            <v>CLOSED</v>
          </cell>
          <cell r="D31695" t="str">
            <v>Medium</v>
          </cell>
          <cell r="E31695" t="str">
            <v>netscribes</v>
          </cell>
          <cell r="F31695" t="str">
            <v>Sushma Ram</v>
          </cell>
          <cell r="G31695">
            <v>45876.598611111112</v>
          </cell>
          <cell r="H31695">
            <v>45890.588194444441</v>
          </cell>
        </row>
        <row r="31696">
          <cell r="A31696" t="str">
            <v>UCW-17101</v>
          </cell>
          <cell r="B31696" t="str">
            <v>TrueBrown Adhoc- 126439- 125262- 7 Aug 25</v>
          </cell>
          <cell r="C31696" t="str">
            <v>CLOSED</v>
          </cell>
          <cell r="D31696" t="str">
            <v>Medium</v>
          </cell>
          <cell r="E31696" t="str">
            <v>Chirag Dubal</v>
          </cell>
          <cell r="F31696" t="str">
            <v>Reagan D’souza</v>
          </cell>
          <cell r="G31696">
            <v>45876.590277777781</v>
          </cell>
          <cell r="H31696">
            <v>45892.38958333333</v>
          </cell>
        </row>
        <row r="31697">
          <cell r="A31697" t="str">
            <v>UCW-17092</v>
          </cell>
          <cell r="B31697" t="str">
            <v>Rubans - 414 SKUs Template sheet - Tatacliq</v>
          </cell>
          <cell r="C31697" t="str">
            <v>CLOSED</v>
          </cell>
          <cell r="D31697" t="str">
            <v>Medium</v>
          </cell>
          <cell r="E31697" t="str">
            <v>netscribes</v>
          </cell>
          <cell r="F31697" t="str">
            <v>Mohd Tahir Shaikh</v>
          </cell>
          <cell r="G31697">
            <v>45876.540972222225</v>
          </cell>
          <cell r="H31697">
            <v>45889.609027777777</v>
          </cell>
        </row>
        <row r="31698">
          <cell r="A31698" t="str">
            <v>UCW-17087</v>
          </cell>
          <cell r="B31698" t="str">
            <v>Tatacliq Women Western Wear Template | 5th Aug'2025</v>
          </cell>
          <cell r="C31698" t="str">
            <v>CLOSED</v>
          </cell>
          <cell r="D31698" t="str">
            <v>Medium</v>
          </cell>
          <cell r="E31698" t="str">
            <v>netscribes</v>
          </cell>
          <cell r="F31698" t="str">
            <v>Juilee Jadhav</v>
          </cell>
          <cell r="G31698">
            <v>45876.509722222225</v>
          </cell>
          <cell r="H31698">
            <v>45890.677777777775</v>
          </cell>
        </row>
        <row r="31699">
          <cell r="A31699" t="str">
            <v>UCW-17086</v>
          </cell>
          <cell r="B31699" t="str">
            <v>Beauty - Bare Minerals GWP listing - Aug - 7 AUG</v>
          </cell>
          <cell r="C31699" t="str">
            <v>CLOSED</v>
          </cell>
          <cell r="D31699" t="str">
            <v>High</v>
          </cell>
          <cell r="E31699" t="str">
            <v>netscribes</v>
          </cell>
          <cell r="F31699" t="str">
            <v>Shraddha Dighe</v>
          </cell>
          <cell r="G31699">
            <v>45876.509027777778</v>
          </cell>
          <cell r="H31699">
            <v>45903.574999999997</v>
          </cell>
        </row>
        <row r="31700">
          <cell r="A31700" t="str">
            <v>UCW-17083</v>
          </cell>
          <cell r="B31700" t="str">
            <v>Trove Label - Women's Swimwear Catalogue(45 SKUs) - 05/08/2025</v>
          </cell>
          <cell r="C31700" t="str">
            <v>CLOSED</v>
          </cell>
          <cell r="D31700" t="str">
            <v>Medium</v>
          </cell>
          <cell r="E31700" t="str">
            <v>netscribes</v>
          </cell>
          <cell r="F31700" t="str">
            <v>Juilee Jadhav</v>
          </cell>
          <cell r="G31700">
            <v>45876.493750000001</v>
          </cell>
          <cell r="H31700">
            <v>45895.512499999997</v>
          </cell>
        </row>
        <row r="31701">
          <cell r="A31701" t="str">
            <v>UCW-17080</v>
          </cell>
          <cell r="B31701" t="str">
            <v>H225 NSM Batch 2 Levi's - Tatacliq</v>
          </cell>
          <cell r="C31701" t="str">
            <v>CLOSED</v>
          </cell>
          <cell r="D31701" t="str">
            <v>Medium</v>
          </cell>
          <cell r="E31701" t="str">
            <v>netscribes</v>
          </cell>
          <cell r="F31701" t="str">
            <v>Sushma Ram</v>
          </cell>
          <cell r="G31701">
            <v>45876.477777777778</v>
          </cell>
          <cell r="H31701">
            <v>45916.571527777778</v>
          </cell>
        </row>
        <row r="31702">
          <cell r="A31702" t="str">
            <v>UCW-17075</v>
          </cell>
          <cell r="B31702" t="str">
            <v>Beauty - Gift Box - Tata Cliq - 7 Aug</v>
          </cell>
          <cell r="C31702" t="str">
            <v>CLOSED</v>
          </cell>
          <cell r="D31702" t="str">
            <v>Highest</v>
          </cell>
          <cell r="E31702" t="str">
            <v>netscribes</v>
          </cell>
          <cell r="F31702" t="str">
            <v>Shraddha Dighe</v>
          </cell>
          <cell r="G31702">
            <v>45876.454861111109</v>
          </cell>
          <cell r="H31702">
            <v>45910.670138888891</v>
          </cell>
        </row>
        <row r="31703">
          <cell r="A31703" t="str">
            <v>UCW-17074</v>
          </cell>
          <cell r="B31703" t="str">
            <v>Beauty - Cataloguing details of Dolce&amp;Gabbana(Fefe)_Fragrance for TCL_05_Aug_2025. - 7 Aug</v>
          </cell>
          <cell r="C31703" t="str">
            <v>CLOSED</v>
          </cell>
          <cell r="D31703" t="str">
            <v>High</v>
          </cell>
          <cell r="E31703" t="str">
            <v>netscribes</v>
          </cell>
          <cell r="F31703" t="str">
            <v>Shraddha Dighe</v>
          </cell>
          <cell r="G31703">
            <v>45876.447916666664</v>
          </cell>
          <cell r="H31703">
            <v>45903.574999999997</v>
          </cell>
        </row>
        <row r="31704">
          <cell r="A31704" t="str">
            <v>UCW-17066</v>
          </cell>
          <cell r="B31704" t="str">
            <v>Miarcus -12 Styles-AW 25- 05 August</v>
          </cell>
          <cell r="C31704" t="str">
            <v>CLOSED</v>
          </cell>
          <cell r="D31704" t="str">
            <v>Medium</v>
          </cell>
          <cell r="E31704" t="str">
            <v>netscribes</v>
          </cell>
          <cell r="F31704" t="str">
            <v>Juilee Jadhav</v>
          </cell>
          <cell r="G31704">
            <v>45875.816666666666</v>
          </cell>
          <cell r="H31704">
            <v>45976.546527777777</v>
          </cell>
        </row>
        <row r="31705">
          <cell r="A31705" t="str">
            <v>UCW-17064</v>
          </cell>
          <cell r="B31705" t="str">
            <v>TH &amp; CK | 365 - Styles</v>
          </cell>
          <cell r="C31705" t="str">
            <v>CLOSED</v>
          </cell>
          <cell r="D31705" t="str">
            <v>Medium</v>
          </cell>
          <cell r="E31705" t="str">
            <v>Chirag Dubal</v>
          </cell>
          <cell r="F31705" t="str">
            <v>Reagan D’souza</v>
          </cell>
          <cell r="G31705">
            <v>45875.780555555553</v>
          </cell>
          <cell r="H31705">
            <v>45909.8</v>
          </cell>
        </row>
        <row r="31706">
          <cell r="A31706" t="str">
            <v>UCW-17063</v>
          </cell>
          <cell r="B31706" t="str">
            <v>Tatacliq Women Ethnic Wear Template | 5th Aug'2025</v>
          </cell>
          <cell r="C31706" t="str">
            <v>CLOSED</v>
          </cell>
          <cell r="D31706" t="str">
            <v>Medium</v>
          </cell>
          <cell r="E31706" t="str">
            <v>netscribes</v>
          </cell>
          <cell r="F31706" t="str">
            <v>Sushma Ram</v>
          </cell>
          <cell r="G31706">
            <v>45875.775000000001</v>
          </cell>
          <cell r="H31706">
            <v>45881.813888888886</v>
          </cell>
        </row>
        <row r="31707">
          <cell r="A31707" t="str">
            <v>UCW-17061</v>
          </cell>
          <cell r="B31707" t="str">
            <v xml:space="preserve">Women's Apparel 05-08-2025 </v>
          </cell>
          <cell r="C31707" t="str">
            <v>CLOSED</v>
          </cell>
          <cell r="D31707" t="str">
            <v>Medium</v>
          </cell>
          <cell r="E31707" t="str">
            <v>netscribes</v>
          </cell>
          <cell r="F31707" t="str">
            <v>Mohd Tahir Shaikh</v>
          </cell>
          <cell r="G31707">
            <v>45875.768055555556</v>
          </cell>
          <cell r="H31707">
            <v>46003.907638888886</v>
          </cell>
        </row>
        <row r="31708">
          <cell r="A31708" t="str">
            <v>UCW-17059</v>
          </cell>
          <cell r="B31708" t="str">
            <v>Miarcus -6 Styles-AW 25- 23 July</v>
          </cell>
          <cell r="C31708" t="str">
            <v>CLOSED</v>
          </cell>
          <cell r="D31708" t="str">
            <v>Medium</v>
          </cell>
          <cell r="E31708" t="str">
            <v>netscribes</v>
          </cell>
          <cell r="F31708" t="str">
            <v>Lishita Kotian</v>
          </cell>
          <cell r="G31708">
            <v>45875.76666666667</v>
          </cell>
          <cell r="H31708">
            <v>45880.727777777778</v>
          </cell>
        </row>
        <row r="31709">
          <cell r="A31709" t="str">
            <v>UCW-17056</v>
          </cell>
          <cell r="B31709" t="str">
            <v>Tatacliq Mens Apparels Templates | 5th Aug'2025</v>
          </cell>
          <cell r="C31709" t="str">
            <v>CLOSED</v>
          </cell>
          <cell r="D31709" t="str">
            <v>Medium</v>
          </cell>
          <cell r="E31709" t="str">
            <v>netscribes</v>
          </cell>
          <cell r="F31709" t="str">
            <v>Mohd Tahir Shaikh</v>
          </cell>
          <cell r="G31709">
            <v>45875.757638888892</v>
          </cell>
          <cell r="H31709">
            <v>45882.573611111111</v>
          </cell>
        </row>
        <row r="31710">
          <cell r="A31710" t="str">
            <v>UCW-17054</v>
          </cell>
          <cell r="B31710" t="str">
            <v xml:space="preserve">Men's Apparel 05-08-2025 </v>
          </cell>
          <cell r="C31710" t="str">
            <v>CLOSED</v>
          </cell>
          <cell r="D31710" t="str">
            <v>Medium</v>
          </cell>
          <cell r="E31710" t="str">
            <v>netscribes</v>
          </cell>
          <cell r="F31710" t="str">
            <v>Mohd Tahir Shaikh</v>
          </cell>
          <cell r="G31710">
            <v>45875.752083333333</v>
          </cell>
          <cell r="H31710">
            <v>45883.726388888892</v>
          </cell>
        </row>
        <row r="31711">
          <cell r="A31711" t="str">
            <v>UCW-17044</v>
          </cell>
          <cell r="B31711" t="str">
            <v>Mia Bestseller catalogue</v>
          </cell>
          <cell r="C31711" t="str">
            <v>CLOSED</v>
          </cell>
          <cell r="D31711" t="str">
            <v>Medium</v>
          </cell>
          <cell r="E31711" t="str">
            <v>netscribes</v>
          </cell>
          <cell r="F31711" t="str">
            <v>Mohd Tahir Shaikh</v>
          </cell>
          <cell r="G31711">
            <v>45875.695833333331</v>
          </cell>
          <cell r="H31711">
            <v>45978.488194444442</v>
          </cell>
        </row>
        <row r="31712">
          <cell r="A31712" t="str">
            <v>UCW-17039</v>
          </cell>
          <cell r="B31712" t="str">
            <v>Beauty - TCL - New listing - Maison Crivelli  (MDP) - 6 AUG</v>
          </cell>
          <cell r="C31712" t="str">
            <v>CLOSED</v>
          </cell>
          <cell r="D31712" t="str">
            <v>High</v>
          </cell>
          <cell r="E31712" t="str">
            <v>netscribes</v>
          </cell>
          <cell r="F31712" t="str">
            <v>Shraddha Dighe</v>
          </cell>
          <cell r="G31712">
            <v>45875.675000000003</v>
          </cell>
          <cell r="H31712">
            <v>45883.684027777781</v>
          </cell>
        </row>
        <row r="31713">
          <cell r="A31713" t="str">
            <v>UCW-17036</v>
          </cell>
          <cell r="B31713" t="str">
            <v>BEauty - Re: Listing file - Swipe Right, Unsend-6th Aug</v>
          </cell>
          <cell r="C31713" t="str">
            <v>CLOSED</v>
          </cell>
          <cell r="D31713" t="str">
            <v>Medium</v>
          </cell>
          <cell r="E31713" t="str">
            <v>netscribes</v>
          </cell>
          <cell r="F31713" t="str">
            <v>Simi Raichel Zachariah</v>
          </cell>
          <cell r="G31713">
            <v>45875.67083333333</v>
          </cell>
          <cell r="H31713">
            <v>45903.574305555558</v>
          </cell>
        </row>
        <row r="31714">
          <cell r="A31714" t="str">
            <v>UCW-17033</v>
          </cell>
          <cell r="B31714" t="str">
            <v>Independence Day Freebie - The Leather Doctor Kit</v>
          </cell>
          <cell r="C31714" t="str">
            <v>CLOSED</v>
          </cell>
          <cell r="D31714" t="str">
            <v>Medium</v>
          </cell>
          <cell r="E31714" t="str">
            <v>netscribes</v>
          </cell>
          <cell r="F31714" t="str">
            <v>Mohd Tahir Shaikh</v>
          </cell>
          <cell r="G31714">
            <v>45875.655555555553</v>
          </cell>
          <cell r="H31714">
            <v>45877.743750000001</v>
          </cell>
        </row>
        <row r="31715">
          <cell r="A31715" t="str">
            <v>UCW-17031</v>
          </cell>
          <cell r="B31715" t="str">
            <v>Beauty -  Request to update images - 6 Aug</v>
          </cell>
          <cell r="C31715" t="str">
            <v>CLOSED</v>
          </cell>
          <cell r="D31715" t="str">
            <v>High</v>
          </cell>
          <cell r="E31715" t="str">
            <v>netscribes</v>
          </cell>
          <cell r="F31715" t="str">
            <v>Shraddha Dighe</v>
          </cell>
          <cell r="G31715">
            <v>45875.649305555555</v>
          </cell>
          <cell r="H31715">
            <v>45910.670138888891</v>
          </cell>
        </row>
        <row r="31716">
          <cell r="A31716" t="str">
            <v>UCW-17028</v>
          </cell>
          <cell r="B31716" t="str">
            <v>Tatacliq Men Content template_04-08-25</v>
          </cell>
          <cell r="C31716" t="str">
            <v>CLOSED</v>
          </cell>
          <cell r="D31716" t="str">
            <v>Medium</v>
          </cell>
          <cell r="E31716" t="str">
            <v>netscribes</v>
          </cell>
          <cell r="F31716" t="str">
            <v>Sushma Ram</v>
          </cell>
          <cell r="G31716">
            <v>45875.597916666666</v>
          </cell>
          <cell r="H31716">
            <v>45885.625</v>
          </cell>
        </row>
        <row r="31717">
          <cell r="A31717" t="str">
            <v>UCW-17021</v>
          </cell>
          <cell r="B31717" t="str">
            <v>Beauty - New Launch Dusting Powder (Mogra &amp; LSO) - Tata - 6 AUG</v>
          </cell>
          <cell r="C31717" t="str">
            <v>CLOSED</v>
          </cell>
          <cell r="D31717" t="str">
            <v>High</v>
          </cell>
          <cell r="E31717" t="str">
            <v>netscribes</v>
          </cell>
          <cell r="F31717" t="str">
            <v>Shraddha Dighe</v>
          </cell>
          <cell r="G31717">
            <v>45875.543749999997</v>
          </cell>
          <cell r="H31717">
            <v>45887.724999999999</v>
          </cell>
        </row>
        <row r="31718">
          <cell r="A31718" t="str">
            <v>UCW-17014</v>
          </cell>
          <cell r="B31718" t="str">
            <v>Beauty - MNY | Colossal Bubble Mascara Listings | Image Update | Tatacliq - 6 Aug</v>
          </cell>
          <cell r="C31718" t="str">
            <v>CLOSED</v>
          </cell>
          <cell r="D31718" t="str">
            <v>Highest</v>
          </cell>
          <cell r="E31718" t="str">
            <v>netscribes</v>
          </cell>
          <cell r="F31718" t="str">
            <v>Shraddha Dighe</v>
          </cell>
          <cell r="G31718">
            <v>45875.497916666667</v>
          </cell>
          <cell r="H31718">
            <v>45910.670138888891</v>
          </cell>
        </row>
        <row r="31719">
          <cell r="A31719" t="str">
            <v>UCW-17011</v>
          </cell>
          <cell r="B31719" t="str">
            <v>Tata Cliq Cataloguing - 4th Lot (133 SKUs) - Kushal's</v>
          </cell>
          <cell r="C31719" t="str">
            <v>CLOSED</v>
          </cell>
          <cell r="D31719" t="str">
            <v>Medium</v>
          </cell>
          <cell r="E31719" t="str">
            <v>netscribes</v>
          </cell>
          <cell r="F31719" t="str">
            <v>Mohd Tahir Shaikh</v>
          </cell>
          <cell r="G31719">
            <v>45875.493055555555</v>
          </cell>
          <cell r="H31719">
            <v>45887.779166666667</v>
          </cell>
        </row>
        <row r="31720">
          <cell r="A31720" t="str">
            <v>UCW-17010</v>
          </cell>
          <cell r="B31720" t="str">
            <v>Beauty - Casmara Platform Addition Request - 6 Aug</v>
          </cell>
          <cell r="C31720" t="str">
            <v>CLOSED</v>
          </cell>
          <cell r="D31720" t="str">
            <v>Highest</v>
          </cell>
          <cell r="E31720" t="str">
            <v>netscribes</v>
          </cell>
          <cell r="F31720" t="str">
            <v>Shraddha Dighe</v>
          </cell>
          <cell r="G31720">
            <v>45875.490277777775</v>
          </cell>
          <cell r="H31720">
            <v>45910.670138888891</v>
          </cell>
        </row>
        <row r="31721">
          <cell r="A31721" t="str">
            <v>UCW-17009</v>
          </cell>
          <cell r="B31721" t="str">
            <v>Beauty - Caudalie EAN update - Internal Aug'25 - 6 Aug</v>
          </cell>
          <cell r="C31721" t="str">
            <v>CLOSED</v>
          </cell>
          <cell r="D31721" t="str">
            <v>Highest</v>
          </cell>
          <cell r="E31721" t="str">
            <v>netscribes</v>
          </cell>
          <cell r="F31721" t="str">
            <v>Shraddha Dighe</v>
          </cell>
          <cell r="G31721">
            <v>45875.484027777777</v>
          </cell>
          <cell r="H31721">
            <v>45910.67083333333</v>
          </cell>
        </row>
        <row r="31722">
          <cell r="A31722" t="str">
            <v>UCW-17008</v>
          </cell>
          <cell r="B31722" t="str">
            <v>Beauty - Caudalie GWP EAN change - Aug - 6 Aug</v>
          </cell>
          <cell r="C31722" t="str">
            <v>CLOSED</v>
          </cell>
          <cell r="D31722" t="str">
            <v>Highest</v>
          </cell>
          <cell r="E31722" t="str">
            <v>netscribes</v>
          </cell>
          <cell r="F31722" t="str">
            <v>Shraddha Dighe</v>
          </cell>
          <cell r="G31722">
            <v>45875.479861111111</v>
          </cell>
          <cell r="H31722">
            <v>45910.67083333333</v>
          </cell>
        </row>
        <row r="31723">
          <cell r="A31723" t="str">
            <v>UCW-17007</v>
          </cell>
          <cell r="B31723" t="str">
            <v>AW25_Apparel (626 EAN's)</v>
          </cell>
          <cell r="C31723" t="str">
            <v>CLOSED</v>
          </cell>
          <cell r="D31723" t="str">
            <v>Medium</v>
          </cell>
          <cell r="E31723" t="str">
            <v>netscribes</v>
          </cell>
          <cell r="F31723" t="str">
            <v>Lishita Kotian</v>
          </cell>
          <cell r="G31723">
            <v>45875.46875</v>
          </cell>
          <cell r="H31723">
            <v>45887.655555555553</v>
          </cell>
        </row>
        <row r="31724">
          <cell r="A31724" t="str">
            <v>UCW-17006</v>
          </cell>
          <cell r="B31724" t="str">
            <v>Beauty - MAC - GWP Listing (Ageing Report) - 6 Aug</v>
          </cell>
          <cell r="C31724" t="str">
            <v>CLOSED</v>
          </cell>
          <cell r="D31724" t="str">
            <v>Highest</v>
          </cell>
          <cell r="E31724" t="str">
            <v>netscribes</v>
          </cell>
          <cell r="F31724" t="str">
            <v>Shraddha Dighe</v>
          </cell>
          <cell r="G31724">
            <v>45875.468055555553</v>
          </cell>
          <cell r="H31724">
            <v>45880.574999999997</v>
          </cell>
        </row>
        <row r="31725">
          <cell r="A31725" t="str">
            <v>UCW-17004</v>
          </cell>
          <cell r="B31725" t="str">
            <v>AW25_Accessories (34 EAN's)</v>
          </cell>
          <cell r="C31725" t="str">
            <v>CLOSED</v>
          </cell>
          <cell r="D31725" t="str">
            <v>Medium</v>
          </cell>
          <cell r="E31725" t="str">
            <v>netscribes</v>
          </cell>
          <cell r="F31725" t="str">
            <v>Lishita Kotian</v>
          </cell>
          <cell r="G31725">
            <v>45875.45</v>
          </cell>
          <cell r="H31725">
            <v>45880.507638888892</v>
          </cell>
        </row>
        <row r="31726">
          <cell r="A31726" t="str">
            <v>UCW-16993</v>
          </cell>
          <cell r="B31726" t="str">
            <v>Beauty - Lovechild Masaba New Listing | Aug - 5 Aug</v>
          </cell>
          <cell r="C31726" t="str">
            <v>CLOSED</v>
          </cell>
          <cell r="D31726" t="str">
            <v>Medium</v>
          </cell>
          <cell r="E31726" t="str">
            <v>netscribes</v>
          </cell>
          <cell r="F31726" t="str">
            <v>Shraddha Dighe</v>
          </cell>
          <cell r="G31726">
            <v>45874.76458333333</v>
          </cell>
          <cell r="H31726">
            <v>45888.447222222225</v>
          </cell>
        </row>
        <row r="31727">
          <cell r="A31727" t="str">
            <v>UCW-16991</v>
          </cell>
          <cell r="B31727" t="str">
            <v>Women's Heels &amp; Flats Catalog Sheet</v>
          </cell>
          <cell r="C31727" t="str">
            <v>CLOSED</v>
          </cell>
          <cell r="D31727" t="str">
            <v>Medium</v>
          </cell>
          <cell r="E31727" t="str">
            <v>netscribes</v>
          </cell>
          <cell r="F31727" t="str">
            <v>Juilee Jadhav</v>
          </cell>
          <cell r="G31727">
            <v>45874.75</v>
          </cell>
          <cell r="H31727">
            <v>45880.472916666666</v>
          </cell>
        </row>
        <row r="31728">
          <cell r="A31728" t="str">
            <v>UCW-16989</v>
          </cell>
          <cell r="B31728" t="str">
            <v>Beauty - Images Update - 29-07-2025 - 5 Aug</v>
          </cell>
          <cell r="C31728" t="str">
            <v>CLOSED</v>
          </cell>
          <cell r="D31728" t="str">
            <v>Highest</v>
          </cell>
          <cell r="E31728" t="str">
            <v>netscribes</v>
          </cell>
          <cell r="F31728" t="str">
            <v>Shraddha Dighe</v>
          </cell>
          <cell r="G31728">
            <v>45874.745138888888</v>
          </cell>
          <cell r="H31728">
            <v>45910.67083333333</v>
          </cell>
        </row>
        <row r="31729">
          <cell r="A31729" t="str">
            <v>UCW-16983</v>
          </cell>
          <cell r="B31729" t="str">
            <v>Sparkles New Catalog 152 Styles</v>
          </cell>
          <cell r="C31729" t="str">
            <v>CLOSED</v>
          </cell>
          <cell r="D31729" t="str">
            <v>Medium</v>
          </cell>
          <cell r="E31729" t="str">
            <v>netscribes</v>
          </cell>
          <cell r="F31729" t="str">
            <v>Lishita Kotian</v>
          </cell>
          <cell r="G31729">
            <v>45874.70416666667</v>
          </cell>
          <cell r="H31729">
            <v>45891.749305555553</v>
          </cell>
        </row>
        <row r="31730">
          <cell r="A31730" t="str">
            <v>UCW-16981</v>
          </cell>
          <cell r="B31730" t="str">
            <v>AW25 Catalog - Lot 3</v>
          </cell>
          <cell r="C31730" t="str">
            <v>CLOSED</v>
          </cell>
          <cell r="D31730" t="str">
            <v>Medium</v>
          </cell>
          <cell r="E31730" t="str">
            <v>netscribes</v>
          </cell>
          <cell r="F31730" t="str">
            <v>Juilee Jadhav</v>
          </cell>
          <cell r="G31730">
            <v>45874.695833333331</v>
          </cell>
          <cell r="H31730">
            <v>45913.497916666667</v>
          </cell>
        </row>
        <row r="31731">
          <cell r="A31731" t="str">
            <v>UCW-16979</v>
          </cell>
          <cell r="B31731" t="str">
            <v>Beauty - Ikonic Professional Curling Tong 2.0 Listings - Tata Cliq - 5 Aug</v>
          </cell>
          <cell r="C31731" t="str">
            <v>CLOSED</v>
          </cell>
          <cell r="D31731" t="str">
            <v>High</v>
          </cell>
          <cell r="E31731" t="str">
            <v>netscribes</v>
          </cell>
          <cell r="F31731" t="str">
            <v>Shraddha Dighe</v>
          </cell>
          <cell r="G31731">
            <v>45874.6875</v>
          </cell>
          <cell r="H31731">
            <v>45903.574305555558</v>
          </cell>
        </row>
        <row r="31732">
          <cell r="A31732" t="str">
            <v>UCW-16977</v>
          </cell>
          <cell r="B31732" t="str">
            <v>Beauty - New Listing and Seller set up - Orginal Source Catalogue - 5 Aug</v>
          </cell>
          <cell r="C31732" t="str">
            <v>CLOSED</v>
          </cell>
          <cell r="D31732" t="str">
            <v>High</v>
          </cell>
          <cell r="E31732" t="str">
            <v>netscribes</v>
          </cell>
          <cell r="F31732" t="str">
            <v>Shraddha Dighe</v>
          </cell>
          <cell r="G31732">
            <v>45874.679861111108</v>
          </cell>
          <cell r="H31732">
            <v>45903.573611111111</v>
          </cell>
        </row>
        <row r="31733">
          <cell r="A31733" t="str">
            <v>UCW-16976</v>
          </cell>
          <cell r="B31733" t="str">
            <v xml:space="preserve">Catalogue Upload Feed  </v>
          </cell>
          <cell r="C31733" t="str">
            <v>CLOSED</v>
          </cell>
          <cell r="D31733" t="str">
            <v>Medium</v>
          </cell>
          <cell r="E31733" t="str">
            <v>netscribes</v>
          </cell>
          <cell r="F31733" t="str">
            <v>Lishita Kotian</v>
          </cell>
          <cell r="G31733">
            <v>45874.666666666664</v>
          </cell>
          <cell r="H31733">
            <v>45885.811805555553</v>
          </cell>
        </row>
        <row r="31734">
          <cell r="A31734" t="str">
            <v>UCW-16974</v>
          </cell>
          <cell r="B31734" t="str">
            <v>New Tata Cliq Lot _106 articles</v>
          </cell>
          <cell r="C31734" t="str">
            <v>CLOSED</v>
          </cell>
          <cell r="D31734" t="str">
            <v>Medium</v>
          </cell>
          <cell r="E31734" t="str">
            <v>netscribes</v>
          </cell>
          <cell r="F31734" t="str">
            <v>Mohd Tahir Shaikh</v>
          </cell>
          <cell r="G31734">
            <v>45874.664583333331</v>
          </cell>
          <cell r="H31734">
            <v>45880.722916666666</v>
          </cell>
        </row>
        <row r="31735">
          <cell r="A31735" t="str">
            <v>UCW-16969</v>
          </cell>
          <cell r="B31735" t="str">
            <v xml:space="preserve">Tatacliq Lifestyle Catalog Template-Lot -120_4.08.2025 </v>
          </cell>
          <cell r="C31735" t="str">
            <v>CLOSED</v>
          </cell>
          <cell r="D31735" t="str">
            <v>Medium</v>
          </cell>
          <cell r="E31735" t="str">
            <v>netscribes</v>
          </cell>
          <cell r="F31735" t="str">
            <v>Mohd Tahir Shaikh</v>
          </cell>
          <cell r="G31735">
            <v>45874.654166666667</v>
          </cell>
          <cell r="H31735">
            <v>45891.804861111108</v>
          </cell>
        </row>
        <row r="31736">
          <cell r="A31736" t="str">
            <v>UCW-16960</v>
          </cell>
          <cell r="B31736" t="str">
            <v>Beauty - New SKU Content Update x Dr.Dento- Neo Electric Toothbrush - 5 Aug</v>
          </cell>
          <cell r="C31736" t="str">
            <v>CLOSED</v>
          </cell>
          <cell r="D31736" t="str">
            <v>High</v>
          </cell>
          <cell r="E31736" t="str">
            <v>netscribes</v>
          </cell>
          <cell r="F31736" t="str">
            <v>Shraddha Dighe</v>
          </cell>
          <cell r="G31736">
            <v>45874.611111111109</v>
          </cell>
          <cell r="H31736">
            <v>45910.67083333333</v>
          </cell>
        </row>
        <row r="31737">
          <cell r="A31737" t="str">
            <v>UCW-16959</v>
          </cell>
          <cell r="B31737" t="str">
            <v>new content Sheet  (July 25)</v>
          </cell>
          <cell r="C31737" t="str">
            <v>CLOSED</v>
          </cell>
          <cell r="D31737" t="str">
            <v>Medium</v>
          </cell>
          <cell r="E31737" t="str">
            <v>netscribes</v>
          </cell>
          <cell r="F31737" t="str">
            <v>Lishita Kotian</v>
          </cell>
          <cell r="G31737">
            <v>45874.604861111111</v>
          </cell>
          <cell r="H31737">
            <v>45877.551388888889</v>
          </cell>
        </row>
        <row r="31738">
          <cell r="A31738" t="str">
            <v>UCW-16957</v>
          </cell>
          <cell r="B31738" t="str">
            <v>The Indian Ethnic Co-Delilah 2 Collection/129255/4th August 25</v>
          </cell>
          <cell r="C31738" t="str">
            <v>CLOSED</v>
          </cell>
          <cell r="D31738" t="str">
            <v>Medium</v>
          </cell>
          <cell r="E31738" t="str">
            <v>Chirag Dubal</v>
          </cell>
          <cell r="F31738" t="str">
            <v>Reagan D’souza</v>
          </cell>
          <cell r="G31738">
            <v>45874.595833333333</v>
          </cell>
          <cell r="H31738">
            <v>45880.568055555559</v>
          </cell>
        </row>
        <row r="31739">
          <cell r="A31739" t="str">
            <v>UCW-16937</v>
          </cell>
          <cell r="B31739" t="str">
            <v>Beauty - New Listing for Tata Cliq - Bath &amp; Body - 5 Aug</v>
          </cell>
          <cell r="C31739" t="str">
            <v>CLOSED</v>
          </cell>
          <cell r="D31739" t="str">
            <v>Highest</v>
          </cell>
          <cell r="E31739" t="str">
            <v>netscribes</v>
          </cell>
          <cell r="F31739" t="str">
            <v>Shraddha Dighe</v>
          </cell>
          <cell r="G31739">
            <v>45874.442361111112</v>
          </cell>
          <cell r="H31739">
            <v>45881.681250000001</v>
          </cell>
        </row>
        <row r="31740">
          <cell r="A31740" t="str">
            <v>UCW-16936</v>
          </cell>
          <cell r="B31740" t="str">
            <v>Saint G - New catalogue for listing - Footwear - 04-08-25</v>
          </cell>
          <cell r="C31740" t="str">
            <v>CLOSED</v>
          </cell>
          <cell r="D31740" t="str">
            <v>Medium</v>
          </cell>
          <cell r="E31740" t="str">
            <v>Chirag Dubal</v>
          </cell>
          <cell r="F31740" t="str">
            <v>Reagan D’souza</v>
          </cell>
          <cell r="G31740">
            <v>45874.438194444447</v>
          </cell>
          <cell r="H31740">
            <v>45895.025000000001</v>
          </cell>
        </row>
        <row r="31741">
          <cell r="A31741" t="str">
            <v>UCW-16933</v>
          </cell>
          <cell r="B31741" t="str">
            <v>Beauty - 21335 _ Intense Perfume Mallika - Jasmine, Oudh &amp; Sandalwood 50ml x Tata - 4 Aug</v>
          </cell>
          <cell r="C31741" t="str">
            <v>CLOSED</v>
          </cell>
          <cell r="D31741" t="str">
            <v>Highest</v>
          </cell>
          <cell r="E31741" t="str">
            <v>netscribes</v>
          </cell>
          <cell r="F31741" t="str">
            <v>Shraddha Dighe</v>
          </cell>
          <cell r="G31741">
            <v>45873.795138888891</v>
          </cell>
          <cell r="H31741">
            <v>45878.930555555555</v>
          </cell>
        </row>
        <row r="31742">
          <cell r="A31742" t="str">
            <v>UCW-16931</v>
          </cell>
          <cell r="B31742" t="str">
            <v>Update the image  - Truffle</v>
          </cell>
          <cell r="C31742" t="str">
            <v>CLOSED</v>
          </cell>
          <cell r="D31742" t="str">
            <v>Medium</v>
          </cell>
          <cell r="E31742" t="str">
            <v>netscribes</v>
          </cell>
          <cell r="F31742" t="str">
            <v>Mohd Tahir Shaikh</v>
          </cell>
          <cell r="G31742">
            <v>45873.777777777781</v>
          </cell>
          <cell r="H31742">
            <v>45881.605555555558</v>
          </cell>
        </row>
        <row r="31743">
          <cell r="A31743" t="str">
            <v>UCW-16928</v>
          </cell>
          <cell r="B31743" t="str">
            <v>TATACLIQ CATALOGUE 04-08-2025</v>
          </cell>
          <cell r="C31743" t="str">
            <v>CLOSED</v>
          </cell>
          <cell r="D31743" t="str">
            <v>Highest</v>
          </cell>
          <cell r="E31743" t="str">
            <v>netscribes</v>
          </cell>
          <cell r="F31743" t="str">
            <v>Sushma Ram</v>
          </cell>
          <cell r="G31743">
            <v>45873.716666666667</v>
          </cell>
          <cell r="H31743">
            <v>45887.515277777777</v>
          </cell>
        </row>
        <row r="31744">
          <cell r="A31744" t="str">
            <v>UCW-16925</v>
          </cell>
          <cell r="B31744" t="str">
            <v>CKC New Product Listings - #SPA-15</v>
          </cell>
          <cell r="C31744" t="str">
            <v>CLOSED Due to Inactive/Insufficient Information</v>
          </cell>
          <cell r="D31744" t="str">
            <v>Medium</v>
          </cell>
          <cell r="E31744" t="str">
            <v>netscribes</v>
          </cell>
          <cell r="F31744" t="str">
            <v>Mohd Tahir Shaikh</v>
          </cell>
          <cell r="G31744">
            <v>45873.706944444442</v>
          </cell>
          <cell r="H31744">
            <v>45908.324999999997</v>
          </cell>
        </row>
        <row r="31745">
          <cell r="A31745" t="str">
            <v>UCW-16924</v>
          </cell>
          <cell r="B31745" t="str">
            <v>Acme, Men &amp; Women Bracelet &amp; Chain Collection for (Tata Cliq).</v>
          </cell>
          <cell r="C31745" t="str">
            <v>CLOSED</v>
          </cell>
          <cell r="D31745" t="str">
            <v>Medium</v>
          </cell>
          <cell r="E31745" t="str">
            <v>netscribes</v>
          </cell>
          <cell r="F31745" t="str">
            <v>Mohd Tahir Shaikh</v>
          </cell>
          <cell r="G31745">
            <v>45873.699305555558</v>
          </cell>
          <cell r="H31745">
            <v>45887.537499999999</v>
          </cell>
        </row>
        <row r="31746">
          <cell r="A31746" t="str">
            <v>UCW-16918</v>
          </cell>
          <cell r="B31746" t="str">
            <v>TatacNeed to Update Video in Existing Listings (04.08.2025) (Brand - Globus Stores Pvt Ltd) (Seller Code - 124013)</v>
          </cell>
          <cell r="C31746" t="str">
            <v>CLOSED</v>
          </cell>
          <cell r="D31746" t="str">
            <v>Medium</v>
          </cell>
          <cell r="E31746" t="str">
            <v>netscribes</v>
          </cell>
          <cell r="F31746" t="str">
            <v>Sushma Ram</v>
          </cell>
          <cell r="G31746">
            <v>45873.672222222223</v>
          </cell>
          <cell r="H31746">
            <v>45888.531944444447</v>
          </cell>
        </row>
        <row r="31747">
          <cell r="A31747" t="str">
            <v>UCW-16917</v>
          </cell>
          <cell r="B31747" t="str">
            <v>Tatacliq Footwear Templates- | 1st Aug'2025</v>
          </cell>
          <cell r="C31747" t="str">
            <v>CLOSED</v>
          </cell>
          <cell r="D31747" t="str">
            <v>Medium</v>
          </cell>
          <cell r="E31747" t="str">
            <v>netscribes</v>
          </cell>
          <cell r="F31747" t="str">
            <v>Juilee Jadhav</v>
          </cell>
          <cell r="G31747">
            <v>45873.667361111111</v>
          </cell>
          <cell r="H31747">
            <v>45880.55972222222</v>
          </cell>
        </row>
        <row r="31748">
          <cell r="A31748" t="str">
            <v>UCW-16915</v>
          </cell>
          <cell r="B31748" t="str">
            <v xml:space="preserve">Need to change description from regular fit to relax fit </v>
          </cell>
          <cell r="C31748" t="str">
            <v>CLOSED</v>
          </cell>
          <cell r="D31748" t="str">
            <v>Medium</v>
          </cell>
          <cell r="E31748" t="str">
            <v>netscribes</v>
          </cell>
          <cell r="F31748" t="str">
            <v>Mohd Tahir Shaikh</v>
          </cell>
          <cell r="G31748">
            <v>45873.663888888892</v>
          </cell>
          <cell r="H31748">
            <v>45883.755555555559</v>
          </cell>
        </row>
        <row r="31749">
          <cell r="A31749" t="str">
            <v>UCW-16908</v>
          </cell>
          <cell r="B31749" t="str">
            <v>CKC New Product Listings - #PRN-22</v>
          </cell>
          <cell r="C31749" t="str">
            <v>CLOSED Due to Inactive/Insufficient Information</v>
          </cell>
          <cell r="D31749" t="str">
            <v>Medium</v>
          </cell>
          <cell r="E31749" t="str">
            <v>netscribes</v>
          </cell>
          <cell r="F31749" t="str">
            <v>Sushma Ram</v>
          </cell>
          <cell r="G31749">
            <v>45873.632638888892</v>
          </cell>
          <cell r="H31749">
            <v>45906.407638888886</v>
          </cell>
        </row>
        <row r="31750">
          <cell r="A31750" t="str">
            <v>UCW-16903</v>
          </cell>
          <cell r="B31750" t="str">
            <v>Beauty - TATACLIQ - New Listing - 4 Aug</v>
          </cell>
          <cell r="C31750" t="str">
            <v>CLOSED</v>
          </cell>
          <cell r="D31750" t="str">
            <v>Highest</v>
          </cell>
          <cell r="E31750" t="str">
            <v>netscribes</v>
          </cell>
          <cell r="F31750" t="str">
            <v>Shraddha Dighe</v>
          </cell>
          <cell r="G31750">
            <v>45873.623611111114</v>
          </cell>
          <cell r="H31750">
            <v>45881.634027777778</v>
          </cell>
        </row>
        <row r="31751">
          <cell r="A31751" t="str">
            <v>UCW-16901</v>
          </cell>
          <cell r="B31751" t="str">
            <v>Tata Cliq New Listing Carlton London</v>
          </cell>
          <cell r="C31751" t="str">
            <v>CLOSED</v>
          </cell>
          <cell r="D31751" t="str">
            <v>Medium</v>
          </cell>
          <cell r="E31751" t="str">
            <v>netscribes</v>
          </cell>
          <cell r="F31751" t="str">
            <v>Mohd Tahir Shaikh</v>
          </cell>
          <cell r="G31751">
            <v>45873.619444444441</v>
          </cell>
          <cell r="H31751">
            <v>45918.581944444442</v>
          </cell>
        </row>
        <row r="31752">
          <cell r="A31752" t="str">
            <v>UCW-16898</v>
          </cell>
          <cell r="B31752" t="str">
            <v>IMAGE REPLACE - LIBAS (01-08-2025)</v>
          </cell>
          <cell r="C31752" t="str">
            <v>CLOSED</v>
          </cell>
          <cell r="D31752" t="str">
            <v>Medium</v>
          </cell>
          <cell r="E31752" t="str">
            <v>netscribes</v>
          </cell>
          <cell r="F31752" t="str">
            <v>Juilee Jadhav</v>
          </cell>
          <cell r="G31752">
            <v>45873.588194444441</v>
          </cell>
          <cell r="H31752">
            <v>45883.695138888892</v>
          </cell>
        </row>
        <row r="31753">
          <cell r="A31753" t="str">
            <v>UCW-16891</v>
          </cell>
          <cell r="B31753" t="str">
            <v>Beauty - New launch cataloguing details of brand Montblanc(Collection) for TCL_01_Aug_25 - 4 Aug</v>
          </cell>
          <cell r="C31753" t="str">
            <v>CLOSED</v>
          </cell>
          <cell r="D31753" t="str">
            <v>High</v>
          </cell>
          <cell r="E31753" t="str">
            <v>netscribes</v>
          </cell>
          <cell r="F31753" t="str">
            <v>Shraddha Dighe</v>
          </cell>
          <cell r="G31753">
            <v>45873.524305555555</v>
          </cell>
          <cell r="H31753">
            <v>45881.613194444442</v>
          </cell>
        </row>
        <row r="31754">
          <cell r="A31754" t="str">
            <v>UCW-16881</v>
          </cell>
          <cell r="B31754" t="str">
            <v>BIBA AW25 Lot 3 - TC</v>
          </cell>
          <cell r="C31754" t="str">
            <v>CLOSED</v>
          </cell>
          <cell r="D31754" t="str">
            <v>Medium</v>
          </cell>
          <cell r="E31754" t="str">
            <v>netscribes</v>
          </cell>
          <cell r="F31754" t="str">
            <v>Lishita Kotian</v>
          </cell>
          <cell r="G31754">
            <v>45873.478472222225</v>
          </cell>
          <cell r="H31754">
            <v>45881.749305555553</v>
          </cell>
        </row>
        <row r="31755">
          <cell r="A31755" t="str">
            <v>UCW-16877</v>
          </cell>
          <cell r="B31755" t="str">
            <v xml:space="preserve">Men's Apparel 01-08-2025 </v>
          </cell>
          <cell r="C31755" t="str">
            <v>CLOSED</v>
          </cell>
          <cell r="D31755" t="str">
            <v>Medium</v>
          </cell>
          <cell r="E31755" t="str">
            <v>netscribes</v>
          </cell>
          <cell r="F31755" t="str">
            <v>Lishita Kotian</v>
          </cell>
          <cell r="G31755">
            <v>45873.466666666667</v>
          </cell>
          <cell r="H31755">
            <v>45881.794444444444</v>
          </cell>
        </row>
        <row r="31756">
          <cell r="A31756" t="str">
            <v>UCW-16871</v>
          </cell>
          <cell r="B31756" t="str">
            <v>RNW New articel listing Hit1</v>
          </cell>
          <cell r="C31756" t="str">
            <v>CLOSED</v>
          </cell>
          <cell r="D31756" t="str">
            <v>Medium</v>
          </cell>
          <cell r="E31756" t="str">
            <v>netscribes</v>
          </cell>
          <cell r="F31756" t="str">
            <v>Lishita Kotian</v>
          </cell>
          <cell r="G31756">
            <v>45873.030555555553</v>
          </cell>
          <cell r="H31756">
            <v>45922.011111111111</v>
          </cell>
        </row>
        <row r="31757">
          <cell r="A31757" t="str">
            <v>UCW-16870</v>
          </cell>
          <cell r="B31757" t="str">
            <v>Tatacliq Footwear-Input-Kids Templates | 1st Aug'25</v>
          </cell>
          <cell r="C31757" t="str">
            <v>CLOSED</v>
          </cell>
          <cell r="D31757" t="str">
            <v>Medium</v>
          </cell>
          <cell r="E31757" t="str">
            <v>netscribes</v>
          </cell>
          <cell r="F31757" t="str">
            <v>Lishita Kotian</v>
          </cell>
          <cell r="G31757">
            <v>45873.021527777775</v>
          </cell>
          <cell r="H31757">
            <v>45885.75</v>
          </cell>
        </row>
        <row r="31758">
          <cell r="A31758" t="str">
            <v>UCW-16869</v>
          </cell>
          <cell r="B31758" t="str">
            <v>New Cataloging Request - Tata Cliq &lt;&gt; Zavya</v>
          </cell>
          <cell r="C31758" t="str">
            <v>CLOSED</v>
          </cell>
          <cell r="D31758" t="str">
            <v>Medium</v>
          </cell>
          <cell r="E31758" t="str">
            <v>netscribes</v>
          </cell>
          <cell r="F31758" t="str">
            <v>Lishita Kotian</v>
          </cell>
          <cell r="G31758">
            <v>45873.006944444445</v>
          </cell>
          <cell r="H31758">
            <v>45885.728472222225</v>
          </cell>
        </row>
        <row r="31759">
          <cell r="A31759" t="str">
            <v>UCW-16867</v>
          </cell>
          <cell r="B31759" t="str">
            <v>Tatacliq Specimen Template | 1st Aug'25</v>
          </cell>
          <cell r="C31759" t="str">
            <v>CLOSED</v>
          </cell>
          <cell r="D31759" t="str">
            <v>Medium</v>
          </cell>
          <cell r="E31759" t="str">
            <v>netscribes</v>
          </cell>
          <cell r="F31759" t="str">
            <v>Mohd Tahir Shaikh</v>
          </cell>
          <cell r="G31759">
            <v>45872.910416666666</v>
          </cell>
          <cell r="H31759">
            <v>45878.613194444442</v>
          </cell>
        </row>
        <row r="31760">
          <cell r="A31760" t="str">
            <v>UCW-16866</v>
          </cell>
          <cell r="B31760" t="str">
            <v>Tatacliq Women Ethnic Wear Template   1st Aug'2025</v>
          </cell>
          <cell r="C31760" t="str">
            <v>CLOSED</v>
          </cell>
          <cell r="D31760" t="str">
            <v>Medium</v>
          </cell>
          <cell r="E31760" t="str">
            <v>netscribes</v>
          </cell>
          <cell r="F31760" t="str">
            <v>Mohd Tahir Shaikh</v>
          </cell>
          <cell r="G31760">
            <v>45872.908333333333</v>
          </cell>
          <cell r="H31760">
            <v>45876.656944444447</v>
          </cell>
        </row>
        <row r="31761">
          <cell r="A31761" t="str">
            <v>UCW-16863</v>
          </cell>
          <cell r="B31761" t="str">
            <v>Tatacliq Mens Apparels Templates | 1st Aug'2025</v>
          </cell>
          <cell r="C31761" t="str">
            <v>CLOSED</v>
          </cell>
          <cell r="D31761" t="str">
            <v>Medium</v>
          </cell>
          <cell r="E31761" t="str">
            <v>netscribes</v>
          </cell>
          <cell r="F31761" t="str">
            <v>Mohd Tahir Shaikh</v>
          </cell>
          <cell r="G31761">
            <v>45872.884722222225</v>
          </cell>
          <cell r="H31761">
            <v>45875.784722222219</v>
          </cell>
        </row>
        <row r="31762">
          <cell r="A31762" t="str">
            <v>UCW-16862</v>
          </cell>
          <cell r="B31762" t="str">
            <v>Tatacliq Men Content template_01-08-25</v>
          </cell>
          <cell r="C31762" t="str">
            <v>CLOSED</v>
          </cell>
          <cell r="D31762" t="str">
            <v>Medium</v>
          </cell>
          <cell r="E31762" t="str">
            <v>netscribes</v>
          </cell>
          <cell r="F31762" t="str">
            <v>Mohd Tahir Shaikh</v>
          </cell>
          <cell r="G31762">
            <v>45872.881249999999</v>
          </cell>
          <cell r="H31762">
            <v>45878.613888888889</v>
          </cell>
        </row>
        <row r="31763">
          <cell r="A31763" t="str">
            <v>UCW-16861</v>
          </cell>
          <cell r="B31763" t="str">
            <v>CKC New Product Listings - #DRN-108</v>
          </cell>
          <cell r="C31763" t="str">
            <v>CLOSED Due to Inactive/Insufficient Information</v>
          </cell>
          <cell r="D31763" t="str">
            <v>Medium</v>
          </cell>
          <cell r="E31763" t="str">
            <v>netscribes</v>
          </cell>
          <cell r="F31763" t="str">
            <v>Mohd Tahir Shaikh</v>
          </cell>
          <cell r="G31763">
            <v>45872.866666666669</v>
          </cell>
          <cell r="H31763">
            <v>45905.648611111108</v>
          </cell>
        </row>
        <row r="31764">
          <cell r="A31764" t="str">
            <v>UCW-16859</v>
          </cell>
          <cell r="B31764" t="str">
            <v>Selected Homme AW25_lot-2 catalogue file  -(Tata Cliq)</v>
          </cell>
          <cell r="C31764" t="str">
            <v>CLOSED</v>
          </cell>
          <cell r="D31764" t="str">
            <v>Medium</v>
          </cell>
          <cell r="E31764" t="str">
            <v>netscribes</v>
          </cell>
          <cell r="F31764" t="str">
            <v>Mohd Tahir Shaikh</v>
          </cell>
          <cell r="G31764">
            <v>45872.85833333333</v>
          </cell>
          <cell r="H31764">
            <v>45876.713888888888</v>
          </cell>
        </row>
        <row r="31765">
          <cell r="A31765" t="str">
            <v>UCW-16848</v>
          </cell>
          <cell r="B31765" t="str">
            <v>Tatacliq Mens Apparels Templates | 31st July'2025</v>
          </cell>
          <cell r="C31765" t="str">
            <v>CLOSED</v>
          </cell>
          <cell r="D31765" t="str">
            <v>Medium</v>
          </cell>
          <cell r="E31765" t="str">
            <v>netscribes</v>
          </cell>
          <cell r="F31765" t="str">
            <v>Sushma Ram</v>
          </cell>
          <cell r="G31765">
            <v>45871.768750000003</v>
          </cell>
          <cell r="H31765">
            <v>45876.6875</v>
          </cell>
        </row>
        <row r="31766">
          <cell r="A31766" t="str">
            <v>UCW-16829</v>
          </cell>
          <cell r="B31766" t="str">
            <v>CLONE - Beauty - Re: New Launched SKUs Listing -Brand La French || 20-06-2025 || Tata Cliq-4th july</v>
          </cell>
          <cell r="C31766" t="str">
            <v>CLOSED</v>
          </cell>
          <cell r="D31766" t="str">
            <v>Medium</v>
          </cell>
          <cell r="E31766" t="str">
            <v>netscribes</v>
          </cell>
          <cell r="F31766" t="str">
            <v>Simi Raichel Zachariah</v>
          </cell>
          <cell r="G31766">
            <v>45870.767361111109</v>
          </cell>
          <cell r="H31766">
            <v>45988.541666666664</v>
          </cell>
        </row>
        <row r="31767">
          <cell r="A31767" t="str">
            <v>UCW-16824</v>
          </cell>
          <cell r="B31767" t="str">
            <v>IZOD (LOT-1), TATA CLIQ (Men's Wear)</v>
          </cell>
          <cell r="C31767" t="str">
            <v>CLOSED</v>
          </cell>
          <cell r="D31767" t="str">
            <v>Medium</v>
          </cell>
          <cell r="E31767" t="str">
            <v>netscribes</v>
          </cell>
          <cell r="F31767" t="str">
            <v>Lishita Kotian</v>
          </cell>
          <cell r="G31767">
            <v>45870.747916666667</v>
          </cell>
          <cell r="H31767">
            <v>45880.493055555555</v>
          </cell>
        </row>
        <row r="31768">
          <cell r="A31768" t="str">
            <v>UCW-16823</v>
          </cell>
          <cell r="B31768" t="str">
            <v>MKH WOMEN TRACKPANT CATALOGUE</v>
          </cell>
          <cell r="C31768" t="str">
            <v>CLOSED</v>
          </cell>
          <cell r="D31768" t="str">
            <v>Medium</v>
          </cell>
          <cell r="E31768" t="str">
            <v>netscribes</v>
          </cell>
          <cell r="F31768" t="str">
            <v>Mohd Tahir Shaikh</v>
          </cell>
          <cell r="G31768">
            <v>45870.746527777781</v>
          </cell>
          <cell r="H31768">
            <v>45894.73541666667</v>
          </cell>
        </row>
        <row r="31769">
          <cell r="A31769" t="str">
            <v>UCW-16820</v>
          </cell>
          <cell r="B31769" t="str">
            <v>Content Sheet and Image Link | Raymond group | 3 products | Tata Cliq | 1047095398_Pending</v>
          </cell>
          <cell r="C31769" t="str">
            <v>CLOSED</v>
          </cell>
          <cell r="D31769" t="str">
            <v>Medium</v>
          </cell>
          <cell r="E31769" t="str">
            <v>netscribes</v>
          </cell>
          <cell r="F31769" t="str">
            <v>Lishita Kotian</v>
          </cell>
          <cell r="G31769">
            <v>45870.734027777777</v>
          </cell>
          <cell r="H31769">
            <v>45882.568055555559</v>
          </cell>
        </row>
        <row r="31770">
          <cell r="A31770" t="str">
            <v>UCW-16815</v>
          </cell>
          <cell r="B31770" t="str">
            <v>Tata Cliq-Cover Story | New Styles-Listing file with images</v>
          </cell>
          <cell r="C31770" t="str">
            <v>CLOSED</v>
          </cell>
          <cell r="D31770" t="str">
            <v>Medium</v>
          </cell>
          <cell r="E31770" t="str">
            <v>netscribes</v>
          </cell>
          <cell r="F31770" t="str">
            <v>Lishita Kotian</v>
          </cell>
          <cell r="G31770">
            <v>45870.674305555556</v>
          </cell>
          <cell r="H31770">
            <v>45876.73333333333</v>
          </cell>
        </row>
        <row r="31771">
          <cell r="A31771" t="str">
            <v>UCW-16814</v>
          </cell>
          <cell r="B31771" t="str">
            <v>Beauty - Flawsome new catalogr - 1 Aug</v>
          </cell>
          <cell r="C31771" t="str">
            <v>CLOSED Due to Inactive/Insufficient Information</v>
          </cell>
          <cell r="D31771" t="str">
            <v>High</v>
          </cell>
          <cell r="E31771" t="str">
            <v>netscribes</v>
          </cell>
          <cell r="F31771" t="str">
            <v>Shraddha Dighe</v>
          </cell>
          <cell r="G31771">
            <v>45870.669444444444</v>
          </cell>
          <cell r="H31771">
            <v>45888.46597222222</v>
          </cell>
        </row>
        <row r="31772">
          <cell r="A31772" t="str">
            <v>UCW-16813</v>
          </cell>
          <cell r="B31772" t="str">
            <v>Women's Apparel 31-07-2025</v>
          </cell>
          <cell r="C31772" t="str">
            <v>CLOSED</v>
          </cell>
          <cell r="D31772" t="str">
            <v>Medium</v>
          </cell>
          <cell r="E31772" t="str">
            <v>netscribes</v>
          </cell>
          <cell r="F31772" t="str">
            <v>Lishita Kotian</v>
          </cell>
          <cell r="G31772">
            <v>45870.663888888892</v>
          </cell>
          <cell r="H31772">
            <v>45892.621527777781</v>
          </cell>
        </row>
        <row r="31773">
          <cell r="A31773" t="str">
            <v>UCW-16807</v>
          </cell>
          <cell r="B31773" t="str">
            <v>Beauty - Caudalie Brand - 1 Aug</v>
          </cell>
          <cell r="C31773" t="str">
            <v>CLOSED</v>
          </cell>
          <cell r="D31773" t="str">
            <v>Highest</v>
          </cell>
          <cell r="E31773" t="str">
            <v>netscribes</v>
          </cell>
          <cell r="F31773" t="str">
            <v>Shraddha Dighe</v>
          </cell>
          <cell r="G31773">
            <v>45870.636805555558</v>
          </cell>
          <cell r="H31773">
            <v>45875.824999999997</v>
          </cell>
        </row>
        <row r="31774">
          <cell r="A31774" t="str">
            <v>UCW-16806</v>
          </cell>
          <cell r="B31774" t="str">
            <v xml:space="preserve">Reebok Footwear Men &amp; Women 31-07-2025 </v>
          </cell>
          <cell r="C31774" t="str">
            <v>CLOSED</v>
          </cell>
          <cell r="D31774" t="str">
            <v>Medium</v>
          </cell>
          <cell r="E31774" t="str">
            <v>netscribes</v>
          </cell>
          <cell r="F31774" t="str">
            <v>Sushma Ram</v>
          </cell>
          <cell r="G31774">
            <v>45870.633333333331</v>
          </cell>
          <cell r="H31774">
            <v>45877.552083333336</v>
          </cell>
        </row>
        <row r="31775">
          <cell r="A31775" t="str">
            <v>UCW-16804</v>
          </cell>
          <cell r="B31775" t="str">
            <v>New Listing Required (Seller Code- 127908)</v>
          </cell>
          <cell r="C31775" t="str">
            <v>CLOSED</v>
          </cell>
          <cell r="D31775" t="str">
            <v>Medium</v>
          </cell>
          <cell r="E31775" t="str">
            <v>netscribes</v>
          </cell>
          <cell r="F31775" t="str">
            <v>Sushma Ram</v>
          </cell>
          <cell r="G31775">
            <v>45870.629861111112</v>
          </cell>
          <cell r="H31775">
            <v>45873.789583333331</v>
          </cell>
        </row>
        <row r="31776">
          <cell r="A31776" t="str">
            <v>UCW-16803</v>
          </cell>
          <cell r="B31776" t="str">
            <v>CKC New Product Listings - #DDR,DTP,DVA-55</v>
          </cell>
          <cell r="C31776" t="str">
            <v>CLOSED Due to Inactive/Insufficient Information</v>
          </cell>
          <cell r="D31776" t="str">
            <v>Medium</v>
          </cell>
          <cell r="E31776" t="str">
            <v>netscribes</v>
          </cell>
          <cell r="F31776" t="str">
            <v>Sushma Ram</v>
          </cell>
          <cell r="G31776">
            <v>45870.615972222222</v>
          </cell>
          <cell r="H31776">
            <v>45905.739583333336</v>
          </cell>
        </row>
        <row r="31777">
          <cell r="A31777" t="str">
            <v>UCW-16800</v>
          </cell>
          <cell r="B31777" t="str">
            <v>Mason Home 128710 || Multiplatform Listings || 31 Skus || 31_07_25</v>
          </cell>
          <cell r="C31777" t="str">
            <v>CLOSED</v>
          </cell>
          <cell r="D31777" t="str">
            <v>Medium</v>
          </cell>
          <cell r="E31777" t="str">
            <v>netscribes</v>
          </cell>
          <cell r="F31777" t="str">
            <v>Sushma Ram</v>
          </cell>
          <cell r="G31777">
            <v>45870.591666666667</v>
          </cell>
          <cell r="H31777">
            <v>45891.679861111108</v>
          </cell>
        </row>
        <row r="31778">
          <cell r="A31778" t="str">
            <v>UCW-16782</v>
          </cell>
          <cell r="B31778" t="str">
            <v>Biba Kids Aw25 Lot 1 - TC</v>
          </cell>
          <cell r="C31778" t="str">
            <v>CLOSED</v>
          </cell>
          <cell r="D31778" t="str">
            <v>Medium</v>
          </cell>
          <cell r="E31778" t="str">
            <v>netscribes</v>
          </cell>
          <cell r="F31778" t="str">
            <v>Mohd Tahir Shaikh</v>
          </cell>
          <cell r="G31778">
            <v>45870.509722222225</v>
          </cell>
          <cell r="H31778">
            <v>45887.697916666664</v>
          </cell>
        </row>
        <row r="31779">
          <cell r="A31779" t="str">
            <v>UCW-16779</v>
          </cell>
          <cell r="B31779" t="str">
            <v>Beauty - New brand cataloguing - Forest Hill - 1 Aug</v>
          </cell>
          <cell r="C31779" t="str">
            <v>CLOSED Due to Inactive/Insufficient Information</v>
          </cell>
          <cell r="D31779" t="str">
            <v>High</v>
          </cell>
          <cell r="E31779" t="str">
            <v>netscribes</v>
          </cell>
          <cell r="F31779" t="str">
            <v>Shraddha Dighe</v>
          </cell>
          <cell r="G31779">
            <v>45870.5</v>
          </cell>
          <cell r="H31779">
            <v>46063.701388888891</v>
          </cell>
        </row>
        <row r="31780">
          <cell r="A31780" t="str">
            <v>UCW-16777</v>
          </cell>
          <cell r="B31780" t="str">
            <v>Biba Jewellery New Lot - TC</v>
          </cell>
          <cell r="C31780" t="str">
            <v>CLOSED</v>
          </cell>
          <cell r="D31780" t="str">
            <v>Medium</v>
          </cell>
          <cell r="E31780" t="str">
            <v>netscribes</v>
          </cell>
          <cell r="F31780" t="str">
            <v>Mohd Tahir Shaikh</v>
          </cell>
          <cell r="G31780">
            <v>45870.474305555559</v>
          </cell>
          <cell r="H31780">
            <v>45883.660416666666</v>
          </cell>
        </row>
        <row r="31781">
          <cell r="A31781" t="str">
            <v>UCW-16776</v>
          </cell>
          <cell r="B31781" t="str">
            <v>TQ Inventory Reconciliation 30th Jul</v>
          </cell>
          <cell r="C31781" t="str">
            <v>CLOSED</v>
          </cell>
          <cell r="D31781" t="str">
            <v>Medium</v>
          </cell>
          <cell r="E31781" t="str">
            <v>netscribes</v>
          </cell>
          <cell r="F31781" t="str">
            <v>Lishita Kotian</v>
          </cell>
          <cell r="G31781">
            <v>45870.473611111112</v>
          </cell>
          <cell r="H31781">
            <v>45895.554166666669</v>
          </cell>
        </row>
        <row r="31782">
          <cell r="A31782" t="str">
            <v>UCW-16772</v>
          </cell>
          <cell r="B31782" t="str">
            <v>Beauty - Foxtale x Tata Cliq PDP Refresh - 1 Aug</v>
          </cell>
          <cell r="C31782" t="str">
            <v>CLOSED</v>
          </cell>
          <cell r="D31782" t="str">
            <v>High</v>
          </cell>
          <cell r="E31782" t="str">
            <v>netscribes</v>
          </cell>
          <cell r="F31782" t="str">
            <v>Shraddha Dighe</v>
          </cell>
          <cell r="G31782">
            <v>45870.45208333333</v>
          </cell>
          <cell r="H31782">
            <v>45910.671527777777</v>
          </cell>
        </row>
        <row r="31783">
          <cell r="A31783" t="str">
            <v>UCW-16770</v>
          </cell>
          <cell r="B31783" t="str">
            <v>Beauty - Paula's Choice &lt;&gt; TATA | Latest Image Update - 1 August</v>
          </cell>
          <cell r="C31783" t="str">
            <v>CLOSED</v>
          </cell>
          <cell r="D31783" t="str">
            <v>Highest</v>
          </cell>
          <cell r="E31783" t="str">
            <v>netscribes</v>
          </cell>
          <cell r="F31783" t="str">
            <v>Shraddha Dighe</v>
          </cell>
          <cell r="G31783">
            <v>45870.424305555556</v>
          </cell>
          <cell r="H31783">
            <v>45910.671527777777</v>
          </cell>
        </row>
        <row r="31784">
          <cell r="A31784" t="str">
            <v>UCW-16768</v>
          </cell>
          <cell r="B31784" t="str">
            <v>Content Sheet and Image Link | United colors of benetton | 536 products | Tata Cliq | 1183009865</v>
          </cell>
          <cell r="C31784" t="str">
            <v>CLOSED</v>
          </cell>
          <cell r="D31784" t="str">
            <v>Medium</v>
          </cell>
          <cell r="E31784" t="str">
            <v>netscribes</v>
          </cell>
          <cell r="F31784" t="str">
            <v>Lishita Kotian</v>
          </cell>
          <cell r="G31784">
            <v>45869.777083333334</v>
          </cell>
          <cell r="H31784">
            <v>45909.65347222222</v>
          </cell>
        </row>
        <row r="31785">
          <cell r="A31785" t="str">
            <v>UCW-16765</v>
          </cell>
          <cell r="B31785" t="str">
            <v>Maternity Wear Category New Listing (30/07/2025)</v>
          </cell>
          <cell r="C31785" t="str">
            <v>CLOSED</v>
          </cell>
          <cell r="D31785" t="str">
            <v>Medium</v>
          </cell>
          <cell r="E31785" t="str">
            <v>netscribes</v>
          </cell>
          <cell r="F31785" t="str">
            <v>Lishita Kotian</v>
          </cell>
          <cell r="G31785">
            <v>45869.751388888886</v>
          </cell>
          <cell r="H31785">
            <v>45891.565972222219</v>
          </cell>
        </row>
        <row r="31786">
          <cell r="A31786" t="str">
            <v>UCW-16764</v>
          </cell>
          <cell r="B31786" t="str">
            <v>Beauty - Uk color (The Bodycare)Product Image Changes - 31 July</v>
          </cell>
          <cell r="C31786" t="str">
            <v>CLOSED</v>
          </cell>
          <cell r="D31786" t="str">
            <v>Highest</v>
          </cell>
          <cell r="E31786" t="str">
            <v>netscribes</v>
          </cell>
          <cell r="F31786" t="str">
            <v>Shraddha Dighe</v>
          </cell>
          <cell r="G31786">
            <v>45869.738888888889</v>
          </cell>
          <cell r="H31786">
            <v>45910.671527777777</v>
          </cell>
        </row>
        <row r="31787">
          <cell r="A31787" t="str">
            <v>UCW-16760</v>
          </cell>
          <cell r="B31787" t="str">
            <v>CLONE - BEauty - Re: New Onboarding - HerbMagic * Tata Cliq-24th April</v>
          </cell>
          <cell r="C31787" t="str">
            <v>CLOSED Due to Inactive/Insufficient Information</v>
          </cell>
          <cell r="D31787" t="str">
            <v>Highest</v>
          </cell>
          <cell r="E31787" t="str">
            <v>netscribes</v>
          </cell>
          <cell r="F31787" t="str">
            <v>Shraddha Dighe</v>
          </cell>
          <cell r="G31787">
            <v>45869.716666666667</v>
          </cell>
          <cell r="H31787">
            <v>45882.629166666666</v>
          </cell>
        </row>
        <row r="31788">
          <cell r="A31788" t="str">
            <v>UCW-16759</v>
          </cell>
          <cell r="B31788" t="str">
            <v>Khadim - Catalogue listing July25</v>
          </cell>
          <cell r="C31788" t="str">
            <v>CLOSED</v>
          </cell>
          <cell r="D31788" t="str">
            <v>Medium</v>
          </cell>
          <cell r="E31788" t="str">
            <v>netscribes</v>
          </cell>
          <cell r="F31788" t="str">
            <v>Mohd Tahir Shaikh</v>
          </cell>
          <cell r="G31788">
            <v>45869.715277777781</v>
          </cell>
          <cell r="H31788">
            <v>45889.711805555555</v>
          </cell>
        </row>
        <row r="31789">
          <cell r="A31789" t="str">
            <v>UCW-16753</v>
          </cell>
          <cell r="B31789" t="str">
            <v>Beauty - URGENT: Clinique - Removal of assets - 31 July</v>
          </cell>
          <cell r="C31789" t="str">
            <v>CLOSED</v>
          </cell>
          <cell r="D31789" t="str">
            <v>Highest</v>
          </cell>
          <cell r="E31789" t="str">
            <v>netscribes</v>
          </cell>
          <cell r="F31789" t="str">
            <v>Shraddha Dighe</v>
          </cell>
          <cell r="G31789">
            <v>45869.700694444444</v>
          </cell>
          <cell r="H31789">
            <v>45929.413194444445</v>
          </cell>
        </row>
        <row r="31790">
          <cell r="A31790" t="str">
            <v>UCW-16745</v>
          </cell>
          <cell r="B31790" t="str">
            <v>Beauty - Image update for exiting catalog - 31 July</v>
          </cell>
          <cell r="C31790" t="str">
            <v>CLOSED</v>
          </cell>
          <cell r="D31790" t="str">
            <v>High</v>
          </cell>
          <cell r="E31790" t="str">
            <v>netscribes</v>
          </cell>
          <cell r="F31790" t="str">
            <v>Shraddha Dighe</v>
          </cell>
          <cell r="G31790">
            <v>45869.686805555553</v>
          </cell>
          <cell r="H31790">
            <v>45929.415277777778</v>
          </cell>
        </row>
        <row r="31791">
          <cell r="A31791" t="str">
            <v>UCW-16743</v>
          </cell>
          <cell r="B31791" t="str">
            <v xml:space="preserve">Kids Apparel 31-07-2025 </v>
          </cell>
          <cell r="C31791" t="str">
            <v>CLOSED</v>
          </cell>
          <cell r="D31791" t="str">
            <v>Medium</v>
          </cell>
          <cell r="E31791" t="str">
            <v>netscribes</v>
          </cell>
          <cell r="F31791" t="str">
            <v>Mohd Tahir Shaikh</v>
          </cell>
          <cell r="G31791">
            <v>45869.679861111108</v>
          </cell>
          <cell r="H31791">
            <v>45891.796527777777</v>
          </cell>
        </row>
        <row r="31792">
          <cell r="A31792" t="str">
            <v>UCW-16741</v>
          </cell>
          <cell r="B31792" t="str">
            <v>Re: Tatacliq Men Content template_29-07-25</v>
          </cell>
          <cell r="C31792" t="str">
            <v>CLOSED</v>
          </cell>
          <cell r="D31792" t="str">
            <v>Medium</v>
          </cell>
          <cell r="E31792" t="str">
            <v>netscribes</v>
          </cell>
          <cell r="F31792" t="str">
            <v>Juilee Jadhav</v>
          </cell>
          <cell r="G31792">
            <v>45869.676388888889</v>
          </cell>
          <cell r="H31792">
            <v>45878.907638888886</v>
          </cell>
        </row>
        <row r="31793">
          <cell r="A31793" t="str">
            <v>UCW-16735</v>
          </cell>
          <cell r="B31793" t="str">
            <v>BEauty - Re: Casmara Platform Addition Request -31st july</v>
          </cell>
          <cell r="C31793" t="str">
            <v>CLOSED</v>
          </cell>
          <cell r="D31793" t="str">
            <v>Medium</v>
          </cell>
          <cell r="E31793" t="str">
            <v>netscribes</v>
          </cell>
          <cell r="F31793" t="str">
            <v>Simi Raichel Zachariah</v>
          </cell>
          <cell r="G31793">
            <v>45869.615972222222</v>
          </cell>
          <cell r="H31793">
            <v>45910.672222222223</v>
          </cell>
        </row>
        <row r="31794">
          <cell r="A31794" t="str">
            <v>UCW-16726</v>
          </cell>
          <cell r="B31794" t="str">
            <v xml:space="preserve">Men's Apparel 30-07-2025 </v>
          </cell>
          <cell r="C31794" t="str">
            <v>CLOSED</v>
          </cell>
          <cell r="D31794" t="str">
            <v>Medium</v>
          </cell>
          <cell r="E31794" t="str">
            <v>netscribes</v>
          </cell>
          <cell r="F31794" t="str">
            <v>Lishita Kotian</v>
          </cell>
          <cell r="G31794">
            <v>45869.518055555556</v>
          </cell>
          <cell r="H31794">
            <v>45880.524305555555</v>
          </cell>
        </row>
        <row r="31795">
          <cell r="A31795" t="str">
            <v>UCW-16725</v>
          </cell>
          <cell r="B31795" t="str">
            <v>Beauty - ELCA: Images not reflecting July'25 - 31 July</v>
          </cell>
          <cell r="C31795" t="str">
            <v>CLOSED</v>
          </cell>
          <cell r="D31795" t="str">
            <v>Highest</v>
          </cell>
          <cell r="E31795" t="str">
            <v>netscribes</v>
          </cell>
          <cell r="F31795" t="str">
            <v>Shraddha Dighe</v>
          </cell>
          <cell r="G31795">
            <v>45869.501388888886</v>
          </cell>
          <cell r="H31795">
            <v>45910.67291666667</v>
          </cell>
        </row>
        <row r="31796">
          <cell r="A31796" t="str">
            <v>UCW-16723</v>
          </cell>
          <cell r="B31796" t="str">
            <v>Beauty - Content Upgrade x Dr.Dento - 31 July</v>
          </cell>
          <cell r="C31796" t="str">
            <v>CLOSED</v>
          </cell>
          <cell r="D31796" t="str">
            <v>High</v>
          </cell>
          <cell r="E31796" t="str">
            <v>netscribes</v>
          </cell>
          <cell r="F31796" t="str">
            <v>Shraddha Dighe</v>
          </cell>
          <cell r="G31796">
            <v>45869.490277777775</v>
          </cell>
          <cell r="H31796">
            <v>45910.67291666667</v>
          </cell>
        </row>
        <row r="31797">
          <cell r="A31797" t="str">
            <v>UCW-16720</v>
          </cell>
          <cell r="B31797" t="str">
            <v>Beauty - Spa Ceylon - Request for Raksha Bandhan Gift Set SKUs &amp; Catalog Details x Tata Cliq - 31 July</v>
          </cell>
          <cell r="C31797" t="str">
            <v>CLOSED</v>
          </cell>
          <cell r="D31797" t="str">
            <v>High</v>
          </cell>
          <cell r="E31797" t="str">
            <v>netscribes</v>
          </cell>
          <cell r="F31797" t="str">
            <v>Shraddha Dighe</v>
          </cell>
          <cell r="G31797">
            <v>45869.482638888891</v>
          </cell>
          <cell r="H31797">
            <v>45878.865277777775</v>
          </cell>
        </row>
        <row r="31798">
          <cell r="A31798" t="str">
            <v>UCW-16716</v>
          </cell>
          <cell r="B31798" t="str">
            <v>Tata Cliq Cataloguing - 1st Lot</v>
          </cell>
          <cell r="C31798" t="str">
            <v>CLOSED</v>
          </cell>
          <cell r="D31798" t="str">
            <v>Medium</v>
          </cell>
          <cell r="E31798" t="str">
            <v>netscribes</v>
          </cell>
          <cell r="F31798" t="str">
            <v>Mohd Tahir Shaikh</v>
          </cell>
          <cell r="G31798">
            <v>45869.470138888886</v>
          </cell>
          <cell r="H31798">
            <v>45873.481944444444</v>
          </cell>
        </row>
        <row r="31799">
          <cell r="A31799" t="str">
            <v>UCW-16714</v>
          </cell>
          <cell r="B31799" t="str">
            <v>Tata Cliq Cataloguing - 1st Lot (NECKLACE) - 226 SKUs</v>
          </cell>
          <cell r="C31799" t="str">
            <v>CLOSED</v>
          </cell>
          <cell r="D31799" t="str">
            <v>Medium</v>
          </cell>
          <cell r="E31799" t="str">
            <v>netscribes</v>
          </cell>
          <cell r="F31799" t="str">
            <v>Mohd Tahir Shaikh</v>
          </cell>
          <cell r="G31799">
            <v>45869.464583333334</v>
          </cell>
          <cell r="H31799">
            <v>45873.487500000003</v>
          </cell>
        </row>
        <row r="31800">
          <cell r="A31800" t="str">
            <v>UCW-16712</v>
          </cell>
          <cell r="B31800" t="str">
            <v>Tata Cliq Cataloguing - 1st Lot (Bracelet) - 69 SKUs</v>
          </cell>
          <cell r="C31800" t="str">
            <v>CLOSED</v>
          </cell>
          <cell r="D31800" t="str">
            <v>Medium</v>
          </cell>
          <cell r="E31800" t="str">
            <v>netscribes</v>
          </cell>
          <cell r="F31800" t="str">
            <v>Mohd Tahir Shaikh</v>
          </cell>
          <cell r="G31800">
            <v>45869.461111111108</v>
          </cell>
          <cell r="H31800">
            <v>45870.896527777775</v>
          </cell>
        </row>
        <row r="31801">
          <cell r="A31801" t="str">
            <v>UCW-16710</v>
          </cell>
          <cell r="B31801" t="str">
            <v>Tata Cliq Cataloguing - 2nd Lot - (Kada) - 295 SKUs</v>
          </cell>
          <cell r="C31801" t="str">
            <v>CLOSED</v>
          </cell>
          <cell r="D31801" t="str">
            <v>Medium</v>
          </cell>
          <cell r="E31801" t="str">
            <v>netscribes</v>
          </cell>
          <cell r="F31801" t="str">
            <v>Mohd Tahir Shaikh</v>
          </cell>
          <cell r="G31801">
            <v>45869.458333333336</v>
          </cell>
          <cell r="H31801">
            <v>45870.904166666667</v>
          </cell>
        </row>
        <row r="31802">
          <cell r="A31802" t="str">
            <v>UCW-16706</v>
          </cell>
          <cell r="B31802" t="str">
            <v>Tata Cliq Men's 6 Style Video Upload Request // 28-07-2025</v>
          </cell>
          <cell r="C31802" t="str">
            <v>CLOSED</v>
          </cell>
          <cell r="D31802" t="str">
            <v>Medium</v>
          </cell>
          <cell r="E31802" t="str">
            <v>netscribes</v>
          </cell>
          <cell r="F31802" t="str">
            <v>Lishita Kotian</v>
          </cell>
          <cell r="G31802">
            <v>45869.44027777778</v>
          </cell>
          <cell r="H31802">
            <v>45887.953472222223</v>
          </cell>
        </row>
        <row r="31803">
          <cell r="A31803" t="str">
            <v>UCW-16698</v>
          </cell>
          <cell r="B31803" t="str">
            <v>Beauty - Tata Cliq | Wella New Launch Ultimate Smooth SKUs - 30 July</v>
          </cell>
          <cell r="C31803" t="str">
            <v>CLOSED</v>
          </cell>
          <cell r="D31803" t="str">
            <v>Highest</v>
          </cell>
          <cell r="E31803" t="str">
            <v>netscribes</v>
          </cell>
          <cell r="F31803" t="str">
            <v>Shraddha Dighe</v>
          </cell>
          <cell r="G31803">
            <v>45868.761805555558</v>
          </cell>
          <cell r="H31803">
            <v>45910.67291666667</v>
          </cell>
        </row>
        <row r="31804">
          <cell r="A31804" t="str">
            <v>UCW-16696</v>
          </cell>
          <cell r="B31804" t="str">
            <v>Tatacliq Men Content template_29-07-25</v>
          </cell>
          <cell r="C31804" t="str">
            <v>CLOSED</v>
          </cell>
          <cell r="D31804" t="str">
            <v>Medium</v>
          </cell>
          <cell r="E31804" t="str">
            <v>netscribes</v>
          </cell>
          <cell r="F31804" t="str">
            <v>Juilee Jadhav</v>
          </cell>
          <cell r="G31804">
            <v>45868.748611111114</v>
          </cell>
          <cell r="H31804">
            <v>45891.787499999999</v>
          </cell>
        </row>
        <row r="31805">
          <cell r="A31805" t="str">
            <v>UCW-16692</v>
          </cell>
          <cell r="B31805" t="str">
            <v>Articles live on TCL</v>
          </cell>
          <cell r="C31805" t="str">
            <v>CLOSED Due to Inactive/Insufficient Information</v>
          </cell>
          <cell r="D31805" t="str">
            <v>Medium</v>
          </cell>
          <cell r="E31805" t="str">
            <v>netscribes</v>
          </cell>
          <cell r="F31805" t="str">
            <v>Mohd Tahir Shaikh</v>
          </cell>
          <cell r="G31805">
            <v>45868.738194444442</v>
          </cell>
          <cell r="H31805">
            <v>45964.600694444445</v>
          </cell>
        </row>
        <row r="31806">
          <cell r="A31806" t="str">
            <v>UCW-16690</v>
          </cell>
          <cell r="B31806" t="str">
            <v xml:space="preserve">Tatacliq Lifestyle Catalog Template-Lot -119_29.07.2025 </v>
          </cell>
          <cell r="C31806" t="str">
            <v>CLOSED</v>
          </cell>
          <cell r="D31806" t="str">
            <v>Medium</v>
          </cell>
          <cell r="E31806" t="str">
            <v>netscribes</v>
          </cell>
          <cell r="F31806" t="str">
            <v>Mohd Tahir Shaikh</v>
          </cell>
          <cell r="G31806">
            <v>45868.73333333333</v>
          </cell>
          <cell r="H31806">
            <v>45902.679166666669</v>
          </cell>
        </row>
        <row r="31807">
          <cell r="A31807" t="str">
            <v>UCW-16685</v>
          </cell>
          <cell r="B31807" t="str">
            <v>Beauty - New Listing and Seller set up - Kheoni - 30 July</v>
          </cell>
          <cell r="C31807" t="str">
            <v>CLOSED</v>
          </cell>
          <cell r="D31807" t="str">
            <v>High</v>
          </cell>
          <cell r="E31807" t="str">
            <v>netscribes</v>
          </cell>
          <cell r="F31807" t="str">
            <v>Shraddha Dighe</v>
          </cell>
          <cell r="G31807">
            <v>45868.706250000003</v>
          </cell>
          <cell r="H31807">
            <v>45888.447222222225</v>
          </cell>
        </row>
        <row r="31808">
          <cell r="A31808" t="str">
            <v>UCW-16684</v>
          </cell>
          <cell r="B31808" t="str">
            <v>Ergobaby + Baby Carrier + Kid's + 127236 + 29 July'25</v>
          </cell>
          <cell r="C31808" t="str">
            <v>CLOSED</v>
          </cell>
          <cell r="D31808" t="str">
            <v>Medium</v>
          </cell>
          <cell r="E31808" t="str">
            <v>Chirag Dubal</v>
          </cell>
          <cell r="F31808" t="str">
            <v>Shloka Chakre</v>
          </cell>
          <cell r="G31808">
            <v>45868.703472222223</v>
          </cell>
          <cell r="H31808">
            <v>45901.681944444441</v>
          </cell>
        </row>
        <row r="31809">
          <cell r="A31809" t="str">
            <v>UCW-16666</v>
          </cell>
          <cell r="B31809" t="str">
            <v>Beauty - MNY | Superstay Matte Ink Liquid Lipstick | New Listing | TATACLIQ - 30 July</v>
          </cell>
          <cell r="C31809" t="str">
            <v>CLOSED</v>
          </cell>
          <cell r="D31809" t="str">
            <v>Highest</v>
          </cell>
          <cell r="E31809" t="str">
            <v>netscribes</v>
          </cell>
          <cell r="F31809" t="str">
            <v>Shraddha Dighe</v>
          </cell>
          <cell r="G31809">
            <v>45868.615972222222</v>
          </cell>
          <cell r="H31809">
            <v>45880.456944444442</v>
          </cell>
        </row>
        <row r="31810">
          <cell r="A31810" t="str">
            <v>UCW-16662</v>
          </cell>
          <cell r="B31810" t="str">
            <v>Truebrown Adhoc P0- 125262- 30th July 25</v>
          </cell>
          <cell r="C31810" t="str">
            <v>CLOSED</v>
          </cell>
          <cell r="D31810" t="str">
            <v>Medium</v>
          </cell>
          <cell r="E31810" t="str">
            <v>Chirag Dubal</v>
          </cell>
          <cell r="F31810" t="str">
            <v>Reagan D’souza</v>
          </cell>
          <cell r="G31810">
            <v>45868.580555555556</v>
          </cell>
          <cell r="H31810">
            <v>45875.59097222222</v>
          </cell>
        </row>
        <row r="31811">
          <cell r="A31811" t="str">
            <v>UCW-16660</v>
          </cell>
          <cell r="B31811" t="str">
            <v>Beauty - Sebamed - Baby range Cataloguing - 30 July</v>
          </cell>
          <cell r="C31811" t="str">
            <v>CLOSED</v>
          </cell>
          <cell r="D31811" t="str">
            <v>Medium</v>
          </cell>
          <cell r="E31811" t="str">
            <v>netscribes</v>
          </cell>
          <cell r="F31811" t="str">
            <v>Shraddha Dighe</v>
          </cell>
          <cell r="G31811">
            <v>45868.568749999999</v>
          </cell>
          <cell r="H31811">
            <v>45877.525000000001</v>
          </cell>
        </row>
        <row r="31812">
          <cell r="A31812" t="str">
            <v>UCW-16656</v>
          </cell>
          <cell r="B31812" t="str">
            <v>Rubans - 646 SKUs - Tatacliq</v>
          </cell>
          <cell r="C31812" t="str">
            <v>CLOSED</v>
          </cell>
          <cell r="D31812" t="str">
            <v>Medium</v>
          </cell>
          <cell r="E31812" t="str">
            <v>netscribes</v>
          </cell>
          <cell r="F31812" t="str">
            <v>Mohd Tahir Shaikh</v>
          </cell>
          <cell r="G31812">
            <v>45868.504861111112</v>
          </cell>
          <cell r="H31812">
            <v>45874.487500000003</v>
          </cell>
        </row>
        <row r="31813">
          <cell r="A31813" t="str">
            <v>UCW-16654</v>
          </cell>
          <cell r="B31813" t="str">
            <v>Beauty - Davidoff - 1 gift set - TATA - 30/07/25 - 30 July</v>
          </cell>
          <cell r="C31813" t="str">
            <v>CLOSED</v>
          </cell>
          <cell r="D31813" t="str">
            <v>Highest</v>
          </cell>
          <cell r="E31813" t="str">
            <v>netscribes</v>
          </cell>
          <cell r="F31813" t="str">
            <v>Shraddha Dighe</v>
          </cell>
          <cell r="G31813">
            <v>45868.488888888889</v>
          </cell>
          <cell r="H31813">
            <v>45903.515277777777</v>
          </cell>
        </row>
        <row r="31814">
          <cell r="A31814" t="str">
            <v>UCW-16653</v>
          </cell>
          <cell r="B31814" t="str">
            <v>Beauty - Red tape - New listings - 30 July</v>
          </cell>
          <cell r="C31814" t="str">
            <v>CLOSED</v>
          </cell>
          <cell r="D31814" t="str">
            <v>Medium</v>
          </cell>
          <cell r="E31814" t="str">
            <v>netscribes</v>
          </cell>
          <cell r="F31814" t="str">
            <v>Shraddha Dighe</v>
          </cell>
          <cell r="G31814">
            <v>45868.477083333331</v>
          </cell>
          <cell r="H31814">
            <v>45910.67291666667</v>
          </cell>
        </row>
        <row r="31815">
          <cell r="A31815" t="str">
            <v>UCW-16648</v>
          </cell>
          <cell r="B31815" t="str">
            <v>Women Footwear New Styles For Tatacliq (SS-25) - (Styles-47) 28.07.2025</v>
          </cell>
          <cell r="C31815" t="str">
            <v>CLOSED</v>
          </cell>
          <cell r="D31815" t="str">
            <v>Medium</v>
          </cell>
          <cell r="E31815" t="str">
            <v>netscribes</v>
          </cell>
          <cell r="F31815" t="str">
            <v>Lishita Kotian</v>
          </cell>
          <cell r="G31815">
            <v>45867.835416666669</v>
          </cell>
          <cell r="H31815">
            <v>45891.652083333334</v>
          </cell>
        </row>
        <row r="31816">
          <cell r="A31816" t="str">
            <v>UCW-16640</v>
          </cell>
          <cell r="B31816" t="str">
            <v>Resharing of Pending 6 Styles (36 SKUs) – Sleepwear &amp; Robes – SAY – 05/05/2025</v>
          </cell>
          <cell r="C31816" t="str">
            <v>CLOSED</v>
          </cell>
          <cell r="D31816" t="str">
            <v>Medium</v>
          </cell>
          <cell r="E31816" t="str">
            <v>netscribes</v>
          </cell>
          <cell r="F31816" t="str">
            <v>Juilee Jadhav</v>
          </cell>
          <cell r="G31816">
            <v>45867.761805555558</v>
          </cell>
          <cell r="H31816">
            <v>45870.583333333336</v>
          </cell>
        </row>
        <row r="31817">
          <cell r="A31817" t="str">
            <v>UCW-16639</v>
          </cell>
          <cell r="B31817" t="str">
            <v>Clarification Required on Catalog Templates - TATA CLiQ - 1933 SKUs</v>
          </cell>
          <cell r="C31817" t="str">
            <v>CLOSED</v>
          </cell>
          <cell r="D31817" t="str">
            <v>Medium</v>
          </cell>
          <cell r="E31817" t="str">
            <v>netscribes</v>
          </cell>
          <cell r="F31817" t="str">
            <v>Mohd Tahir Shaikh</v>
          </cell>
          <cell r="G31817">
            <v>45867.759027777778</v>
          </cell>
          <cell r="H31817">
            <v>45887.48541666667</v>
          </cell>
        </row>
        <row r="31818">
          <cell r="A31818" t="str">
            <v>UCW-16634</v>
          </cell>
          <cell r="B31818" t="str">
            <v xml:space="preserve">Men's Apparel 28-07-2025 </v>
          </cell>
          <cell r="C31818" t="str">
            <v>CLOSED</v>
          </cell>
          <cell r="D31818" t="str">
            <v>Medium</v>
          </cell>
          <cell r="E31818" t="str">
            <v>netscribes</v>
          </cell>
          <cell r="F31818" t="str">
            <v>Juilee Jadhav</v>
          </cell>
          <cell r="G31818">
            <v>45867.723611111112</v>
          </cell>
          <cell r="H31818">
            <v>45894.770833333336</v>
          </cell>
        </row>
        <row r="31819">
          <cell r="A31819" t="str">
            <v>UCW-16633</v>
          </cell>
          <cell r="B31819" t="str">
            <v>Request to Change Re-shoot Images</v>
          </cell>
          <cell r="C31819" t="str">
            <v>CLOSED</v>
          </cell>
          <cell r="D31819" t="str">
            <v>Medium</v>
          </cell>
          <cell r="E31819" t="str">
            <v>netscribes</v>
          </cell>
          <cell r="F31819" t="str">
            <v>Sushma Ram</v>
          </cell>
          <cell r="G31819">
            <v>45867.710416666669</v>
          </cell>
          <cell r="H31819">
            <v>45882.786805555559</v>
          </cell>
        </row>
        <row r="31820">
          <cell r="A31820" t="str">
            <v>UCW-16631</v>
          </cell>
          <cell r="B31820" t="str">
            <v xml:space="preserve">Women's Apparel 28-07-2025 </v>
          </cell>
          <cell r="C31820" t="str">
            <v>CLOSED</v>
          </cell>
          <cell r="D31820" t="str">
            <v>Medium</v>
          </cell>
          <cell r="E31820" t="str">
            <v>netscribes</v>
          </cell>
          <cell r="F31820" t="str">
            <v>Juilee Jadhav</v>
          </cell>
          <cell r="G31820">
            <v>45867.68472222222</v>
          </cell>
          <cell r="H31820">
            <v>45883.670138888891</v>
          </cell>
        </row>
        <row r="31821">
          <cell r="A31821" t="str">
            <v>UCW-16630</v>
          </cell>
          <cell r="B31821" t="str">
            <v>Beauty - Tata Cliq - New Listing - Bath &amp; Body (28.Jul.25) - 29 July</v>
          </cell>
          <cell r="C31821" t="str">
            <v>CLOSED</v>
          </cell>
          <cell r="D31821" t="str">
            <v>Highest</v>
          </cell>
          <cell r="E31821" t="str">
            <v>netscribes</v>
          </cell>
          <cell r="F31821" t="str">
            <v>Shraddha Dighe</v>
          </cell>
          <cell r="G31821">
            <v>45867.680555555555</v>
          </cell>
          <cell r="H31821">
            <v>45880.457638888889</v>
          </cell>
        </row>
        <row r="31822">
          <cell r="A31822" t="str">
            <v>UCW-16629</v>
          </cell>
          <cell r="B31822" t="str">
            <v>Beauty - New listing - 29 July</v>
          </cell>
          <cell r="C31822" t="str">
            <v>CLOSED</v>
          </cell>
          <cell r="D31822" t="str">
            <v>Medium</v>
          </cell>
          <cell r="E31822" t="str">
            <v>netscribes</v>
          </cell>
          <cell r="F31822" t="str">
            <v>Shraddha Dighe</v>
          </cell>
          <cell r="G31822">
            <v>45867.668055555558</v>
          </cell>
          <cell r="H31822">
            <v>45881.629861111112</v>
          </cell>
        </row>
        <row r="31823">
          <cell r="A31823" t="str">
            <v>UCW-16626</v>
          </cell>
          <cell r="B31823" t="str">
            <v>Beauty - Tita x Tatacliq : Classic variant image &amp; Title update For Rakhi event - 29 July</v>
          </cell>
          <cell r="C31823" t="str">
            <v>CLOSED</v>
          </cell>
          <cell r="D31823" t="str">
            <v>Highest</v>
          </cell>
          <cell r="E31823" t="str">
            <v>netscribes</v>
          </cell>
          <cell r="F31823" t="str">
            <v>Shraddha Dighe</v>
          </cell>
          <cell r="G31823">
            <v>45867.657638888886</v>
          </cell>
          <cell r="H31823">
            <v>45910.673611111109</v>
          </cell>
        </row>
        <row r="31824">
          <cell r="A31824" t="str">
            <v>UCW-16625</v>
          </cell>
          <cell r="B31824" t="str">
            <v>Globus Women's Wear Apparels - 62 Styles - Batch 104 (Western Wear) (28.07.2025) (Seller Code - 124013)</v>
          </cell>
          <cell r="C31824" t="str">
            <v>CLOSED</v>
          </cell>
          <cell r="D31824" t="str">
            <v>Medium</v>
          </cell>
          <cell r="E31824" t="str">
            <v>netscribes</v>
          </cell>
          <cell r="F31824" t="str">
            <v>Juilee Jadhav</v>
          </cell>
          <cell r="G31824">
            <v>45867.654861111114</v>
          </cell>
          <cell r="H31824">
            <v>45870.752083333333</v>
          </cell>
        </row>
        <row r="31825">
          <cell r="A31825" t="str">
            <v>UCW-16620</v>
          </cell>
          <cell r="B31825" t="str">
            <v>Beauty - Minimalist new GWP confirmation - 29 July</v>
          </cell>
          <cell r="C31825" t="str">
            <v>CLOSED</v>
          </cell>
          <cell r="D31825" t="str">
            <v>Highest</v>
          </cell>
          <cell r="E31825" t="str">
            <v>netscribes</v>
          </cell>
          <cell r="F31825" t="str">
            <v>Shraddha Dighe</v>
          </cell>
          <cell r="G31825">
            <v>45867.636111111111</v>
          </cell>
          <cell r="H31825">
            <v>45931.570138888892</v>
          </cell>
        </row>
        <row r="31826">
          <cell r="A31826" t="str">
            <v>UCW-16618</v>
          </cell>
          <cell r="B31826" t="str">
            <v>Request for Image Update – Shapewear Infographic (2nd Image)</v>
          </cell>
          <cell r="C31826" t="str">
            <v>CLOSED</v>
          </cell>
          <cell r="D31826" t="str">
            <v>Medium</v>
          </cell>
          <cell r="E31826" t="str">
            <v>netscribes</v>
          </cell>
          <cell r="F31826" t="str">
            <v>Sushma Ram</v>
          </cell>
          <cell r="G31826">
            <v>45867.626388888886</v>
          </cell>
          <cell r="H31826">
            <v>45885.679861111108</v>
          </cell>
        </row>
        <row r="31827">
          <cell r="A31827" t="str">
            <v>UCW-16617</v>
          </cell>
          <cell r="B31827" t="str">
            <v>Gurkirpa Lifestyle Company//OFF LIMITS -Footwear// New Catalogue</v>
          </cell>
          <cell r="C31827" t="str">
            <v>CLOSED</v>
          </cell>
          <cell r="D31827" t="str">
            <v>Medium</v>
          </cell>
          <cell r="E31827" t="str">
            <v>Chirag Dubal</v>
          </cell>
          <cell r="F31827" t="str">
            <v>Lishita Kotian</v>
          </cell>
          <cell r="G31827">
            <v>45867.613194444442</v>
          </cell>
          <cell r="H31827">
            <v>45871.826388888891</v>
          </cell>
        </row>
        <row r="31828">
          <cell r="A31828" t="str">
            <v>UCW-16616</v>
          </cell>
          <cell r="B31828" t="str">
            <v>THOMAS CRICK NEW PRODUCT LISTING-29Jul</v>
          </cell>
          <cell r="C31828" t="str">
            <v>CLOSED</v>
          </cell>
          <cell r="D31828" t="str">
            <v>Medium</v>
          </cell>
          <cell r="E31828" t="str">
            <v>Chirag Dubal</v>
          </cell>
          <cell r="F31828" t="str">
            <v>Lishita Kotian</v>
          </cell>
          <cell r="G31828">
            <v>45867.61041666667</v>
          </cell>
          <cell r="H31828">
            <v>45895.959027777775</v>
          </cell>
        </row>
        <row r="31829">
          <cell r="A31829" t="str">
            <v>UCW-16615</v>
          </cell>
          <cell r="B31829" t="str">
            <v>Globus Women's Wear Apparels -  14 Styles - Batch 104 (Ethnic Wear) (28.07.2025) (Seller ID - 124013)</v>
          </cell>
          <cell r="C31829" t="str">
            <v>CLOSED</v>
          </cell>
          <cell r="D31829" t="str">
            <v>Medium</v>
          </cell>
          <cell r="E31829" t="str">
            <v>netscribes</v>
          </cell>
          <cell r="F31829" t="str">
            <v>Sushma Ram</v>
          </cell>
          <cell r="G31829">
            <v>45867.609027777777</v>
          </cell>
          <cell r="H31829">
            <v>45870.734722222223</v>
          </cell>
        </row>
        <row r="31830">
          <cell r="A31830" t="str">
            <v>UCW-16602</v>
          </cell>
          <cell r="B31830" t="str">
            <v>Tatacliq Footwear Templates- | 28th July'2025</v>
          </cell>
          <cell r="C31830" t="str">
            <v>CLOSED</v>
          </cell>
          <cell r="D31830" t="str">
            <v>Medium</v>
          </cell>
          <cell r="E31830" t="str">
            <v>Chirag Dubal</v>
          </cell>
          <cell r="F31830" t="str">
            <v>Lishita Kotian</v>
          </cell>
          <cell r="G31830">
            <v>45867.55</v>
          </cell>
          <cell r="H31830">
            <v>45891.709722222222</v>
          </cell>
        </row>
        <row r="31831">
          <cell r="A31831" t="str">
            <v>UCW-16598</v>
          </cell>
          <cell r="B31831" t="str">
            <v>Tatacliq Accessories Templates | 28th July'2025</v>
          </cell>
          <cell r="C31831" t="str">
            <v>CLOSED</v>
          </cell>
          <cell r="D31831" t="str">
            <v>Medium</v>
          </cell>
          <cell r="E31831" t="str">
            <v>Chirag Dubal</v>
          </cell>
          <cell r="F31831" t="str">
            <v>Lishita Kotian</v>
          </cell>
          <cell r="G31831">
            <v>45867.531944444447</v>
          </cell>
          <cell r="H31831">
            <v>45869.688888888886</v>
          </cell>
        </row>
        <row r="31832">
          <cell r="A31832" t="str">
            <v>UCW-16596</v>
          </cell>
          <cell r="B31832" t="str">
            <v>Beauty - Request for Raksha Bandhan Gift Set SKUs &amp; Catalog Details x Tata Cliq - 29 July</v>
          </cell>
          <cell r="C31832" t="str">
            <v>CLOSED</v>
          </cell>
          <cell r="D31832" t="str">
            <v>Highest</v>
          </cell>
          <cell r="E31832" t="str">
            <v>netscribes</v>
          </cell>
          <cell r="F31832" t="str">
            <v>Shraddha Dighe</v>
          </cell>
          <cell r="G31832">
            <v>45867.527777777781</v>
          </cell>
          <cell r="H31832">
            <v>45875.762499999997</v>
          </cell>
        </row>
        <row r="31833">
          <cell r="A31833" t="str">
            <v>UCW-16595</v>
          </cell>
          <cell r="B31833" t="str">
            <v>Tatacliq Mens Apparels Templates | 28th July'2025</v>
          </cell>
          <cell r="C31833" t="str">
            <v>CLOSED</v>
          </cell>
          <cell r="D31833" t="str">
            <v>Medium</v>
          </cell>
          <cell r="E31833" t="str">
            <v>Chirag Dubal</v>
          </cell>
          <cell r="F31833" t="str">
            <v>Lishita Kotian</v>
          </cell>
          <cell r="G31833">
            <v>45867.525000000001</v>
          </cell>
          <cell r="H31833">
            <v>45870.693749999999</v>
          </cell>
        </row>
        <row r="31834">
          <cell r="A31834" t="str">
            <v>UCW-16593</v>
          </cell>
          <cell r="B31834" t="str">
            <v>Tatacliq Men Women Footwear Templates | 28th July'2025</v>
          </cell>
          <cell r="C31834" t="str">
            <v>CLOSED</v>
          </cell>
          <cell r="D31834" t="str">
            <v>Medium</v>
          </cell>
          <cell r="E31834" t="str">
            <v>Chirag Dubal</v>
          </cell>
          <cell r="F31834" t="str">
            <v>Lishita Kotian</v>
          </cell>
          <cell r="G31834">
            <v>45867.517361111109</v>
          </cell>
          <cell r="H31834">
            <v>45877.53125</v>
          </cell>
        </row>
        <row r="31835">
          <cell r="A31835" t="str">
            <v>UCW-16590</v>
          </cell>
          <cell r="B31835" t="str">
            <v>Tatacliq Accessories Templates | 28th July'2025</v>
          </cell>
          <cell r="C31835" t="str">
            <v>CLOSED Due to Inactive/Insufficient Information</v>
          </cell>
          <cell r="D31835" t="str">
            <v>Medium</v>
          </cell>
          <cell r="E31835" t="str">
            <v>Chirag Dubal</v>
          </cell>
          <cell r="F31835" t="str">
            <v>Lishita Kotian</v>
          </cell>
          <cell r="G31835">
            <v>45867.50277777778</v>
          </cell>
          <cell r="H31835">
            <v>45891.677777777775</v>
          </cell>
        </row>
        <row r="31836">
          <cell r="A31836" t="str">
            <v>UCW-16588</v>
          </cell>
          <cell r="B31836" t="str">
            <v>Tatacliq Kids Apparels Template | 28yh July'2025</v>
          </cell>
          <cell r="C31836" t="str">
            <v>CLOSED</v>
          </cell>
          <cell r="D31836" t="str">
            <v>Medium</v>
          </cell>
          <cell r="E31836" t="str">
            <v>Chirag Dubal</v>
          </cell>
          <cell r="F31836" t="str">
            <v>Lishita Kotian</v>
          </cell>
          <cell r="G31836">
            <v>45867.493750000001</v>
          </cell>
          <cell r="H31836">
            <v>45880.663194444445</v>
          </cell>
        </row>
        <row r="31837">
          <cell r="A31837" t="str">
            <v>UCW-16586</v>
          </cell>
          <cell r="B31837" t="str">
            <v>Tatacliq Silver Catalogue - 54 Skus (Priority)</v>
          </cell>
          <cell r="C31837" t="str">
            <v>CLOSED</v>
          </cell>
          <cell r="D31837" t="str">
            <v>Medium</v>
          </cell>
          <cell r="E31837" t="str">
            <v>netscribes</v>
          </cell>
          <cell r="F31837" t="str">
            <v>Lishita Kotian</v>
          </cell>
          <cell r="G31837">
            <v>45867.479861111111</v>
          </cell>
          <cell r="H31837">
            <v>45877.755555555559</v>
          </cell>
        </row>
        <row r="31838">
          <cell r="A31838" t="str">
            <v>UCW-16577</v>
          </cell>
          <cell r="B31838" t="str">
            <v>Beauty - Moroccanoil : Saleable SKUs and Hair Gift Set Listing Request-29th July</v>
          </cell>
          <cell r="C31838" t="str">
            <v>CLOSED</v>
          </cell>
          <cell r="D31838" t="str">
            <v>Highest</v>
          </cell>
          <cell r="E31838" t="str">
            <v>netscribes</v>
          </cell>
          <cell r="F31838" t="str">
            <v>Simi Raichel Zachariah</v>
          </cell>
          <cell r="G31838">
            <v>45867.419444444444</v>
          </cell>
          <cell r="H31838">
            <v>45877.512499999997</v>
          </cell>
        </row>
        <row r="31839">
          <cell r="A31839" t="str">
            <v>UCW-16573</v>
          </cell>
          <cell r="B31839" t="str">
            <v>Adidas India Marketing ... (127653) Multimapping</v>
          </cell>
          <cell r="C31839" t="str">
            <v>CLOSED</v>
          </cell>
          <cell r="D31839" t="str">
            <v>Medium</v>
          </cell>
          <cell r="E31839" t="str">
            <v>netscribes</v>
          </cell>
          <cell r="F31839" t="str">
            <v>Mohd Tahir Shaikh</v>
          </cell>
          <cell r="G31839">
            <v>45867.013888888891</v>
          </cell>
          <cell r="H31839">
            <v>45868.537499999999</v>
          </cell>
        </row>
        <row r="31840">
          <cell r="A31840" t="str">
            <v>UCW-16572</v>
          </cell>
          <cell r="B31840" t="str">
            <v>Tata Cliq SS25 Cataloging - Decathlon - Phase 3</v>
          </cell>
          <cell r="C31840" t="str">
            <v>CLOSED</v>
          </cell>
          <cell r="D31840" t="str">
            <v>Medium</v>
          </cell>
          <cell r="E31840" t="str">
            <v>netscribes</v>
          </cell>
          <cell r="F31840" t="str">
            <v>Mohd Tahir Shaikh</v>
          </cell>
          <cell r="G31840">
            <v>45867.011111111111</v>
          </cell>
          <cell r="H31840">
            <v>45870.756249999999</v>
          </cell>
        </row>
        <row r="31841">
          <cell r="A31841" t="str">
            <v>UCW-16570</v>
          </cell>
          <cell r="B31841" t="str">
            <v>Beauty - RE: Bella Vita Luxury x Tata CLiQ-28th july</v>
          </cell>
          <cell r="C31841" t="str">
            <v>CLOSED</v>
          </cell>
          <cell r="D31841" t="str">
            <v>Medium</v>
          </cell>
          <cell r="E31841" t="str">
            <v>netscribes</v>
          </cell>
          <cell r="F31841" t="str">
            <v>Simi Raichel Zachariah</v>
          </cell>
          <cell r="G31841">
            <v>45866.813888888886</v>
          </cell>
          <cell r="H31841">
            <v>45878.736805555556</v>
          </cell>
        </row>
        <row r="31842">
          <cell r="A31842" t="str">
            <v>UCW-16568</v>
          </cell>
          <cell r="B31842" t="str">
            <v>Ritualistic - 129292 || 23 Skus Video Upload || 14_07_25</v>
          </cell>
          <cell r="C31842" t="str">
            <v>CLOSED</v>
          </cell>
          <cell r="D31842" t="str">
            <v>Medium</v>
          </cell>
          <cell r="E31842" t="str">
            <v>netscribes</v>
          </cell>
          <cell r="F31842" t="str">
            <v>Sushma Ram</v>
          </cell>
          <cell r="G31842">
            <v>45866.798611111109</v>
          </cell>
          <cell r="H31842">
            <v>45875.577777777777</v>
          </cell>
        </row>
        <row r="31843">
          <cell r="A31843" t="str">
            <v>UCW-16567</v>
          </cell>
          <cell r="B31843" t="str">
            <v>New Lisiting 14 KT Gold Rakhi</v>
          </cell>
          <cell r="C31843" t="str">
            <v>CLOSED</v>
          </cell>
          <cell r="D31843" t="str">
            <v>Medium</v>
          </cell>
          <cell r="E31843" t="str">
            <v>netscribes</v>
          </cell>
          <cell r="F31843" t="str">
            <v>Mohd Tahir Shaikh</v>
          </cell>
          <cell r="G31843">
            <v>45866.798611111109</v>
          </cell>
          <cell r="H31843">
            <v>45869.712500000001</v>
          </cell>
        </row>
        <row r="31844">
          <cell r="A31844" t="str">
            <v>UCW-16565</v>
          </cell>
          <cell r="B31844" t="str">
            <v>New Collection Womens Bangles Catalog for Upload 25.07.2025</v>
          </cell>
          <cell r="C31844" t="str">
            <v>CLOSED</v>
          </cell>
          <cell r="D31844" t="str">
            <v>Medium</v>
          </cell>
          <cell r="E31844" t="str">
            <v>netscribes</v>
          </cell>
          <cell r="F31844" t="str">
            <v>Juilee Jadhav</v>
          </cell>
          <cell r="G31844">
            <v>45866.790972222225</v>
          </cell>
          <cell r="H31844">
            <v>45868.773611111108</v>
          </cell>
        </row>
        <row r="31845">
          <cell r="A31845" t="str">
            <v>UCW-16564</v>
          </cell>
          <cell r="B31845" t="str">
            <v>Urgent-Puma 1st Image update</v>
          </cell>
          <cell r="C31845" t="str">
            <v>CLOSED</v>
          </cell>
          <cell r="D31845" t="str">
            <v>Medium</v>
          </cell>
          <cell r="E31845" t="str">
            <v>netscribes</v>
          </cell>
          <cell r="F31845" t="str">
            <v>Juilee Jadhav</v>
          </cell>
          <cell r="G31845">
            <v>45866.781944444447</v>
          </cell>
          <cell r="H31845">
            <v>45867.738888888889</v>
          </cell>
        </row>
        <row r="31846">
          <cell r="A31846" t="str">
            <v>UCW-16561</v>
          </cell>
          <cell r="B31846" t="str">
            <v>Western wear Madame &amp; Msecret  25-07-2025</v>
          </cell>
          <cell r="C31846" t="str">
            <v>CLOSED</v>
          </cell>
          <cell r="D31846" t="str">
            <v>Medium</v>
          </cell>
          <cell r="E31846" t="str">
            <v>netscribes</v>
          </cell>
          <cell r="F31846" t="str">
            <v>Juilee Jadhav</v>
          </cell>
          <cell r="G31846">
            <v>45866.768750000003</v>
          </cell>
          <cell r="H31846">
            <v>45877.71597222222</v>
          </cell>
        </row>
        <row r="31847">
          <cell r="A31847" t="str">
            <v>UCW-16558</v>
          </cell>
          <cell r="B31847" t="str">
            <v>Beauty - TATA CLIQ: Request for Master List of Completed Listings (Kanvar) - 28 July</v>
          </cell>
          <cell r="C31847" t="str">
            <v>CLOSED</v>
          </cell>
          <cell r="D31847" t="str">
            <v>Highest</v>
          </cell>
          <cell r="E31847" t="str">
            <v>netscribes</v>
          </cell>
          <cell r="F31847" t="str">
            <v>Shraddha Dighe</v>
          </cell>
          <cell r="G31847">
            <v>45866.758333333331</v>
          </cell>
          <cell r="H31847">
            <v>45888.447222222225</v>
          </cell>
        </row>
        <row r="31848">
          <cell r="A31848" t="str">
            <v>UCW-16554</v>
          </cell>
          <cell r="B31848" t="str">
            <v>Tatacliq Women Ethnic Wear Template | 28th July'2025</v>
          </cell>
          <cell r="C31848" t="str">
            <v>CLOSED</v>
          </cell>
          <cell r="D31848" t="str">
            <v>Medium</v>
          </cell>
          <cell r="E31848" t="str">
            <v>netscribes</v>
          </cell>
          <cell r="F31848" t="str">
            <v>Sushma Ram</v>
          </cell>
          <cell r="G31848">
            <v>45866.75</v>
          </cell>
          <cell r="H31848">
            <v>45870.680555555555</v>
          </cell>
        </row>
        <row r="31849">
          <cell r="A31849" t="str">
            <v>UCW-16553</v>
          </cell>
          <cell r="B31849" t="str">
            <v>TataCliq | Fashion &amp; Luxury | 28 July 2025 | Cataloguing-AW25 | Adults and Kids Accessories | 366 (Adults) 07 (Kids)</v>
          </cell>
          <cell r="C31849" t="str">
            <v>CLOSED</v>
          </cell>
          <cell r="D31849" t="str">
            <v>Medium</v>
          </cell>
          <cell r="E31849" t="str">
            <v>Chirag Dubal</v>
          </cell>
          <cell r="F31849" t="str">
            <v>Reagan D’souza</v>
          </cell>
          <cell r="G31849">
            <v>45866.745138888888</v>
          </cell>
          <cell r="H31849">
            <v>45897.708333333336</v>
          </cell>
        </row>
        <row r="31850">
          <cell r="A31850" t="str">
            <v>UCW-16535</v>
          </cell>
          <cell r="B31850" t="str">
            <v>Red Tape Tata CLiQ Footwear Catalog_25-07-2025</v>
          </cell>
          <cell r="C31850" t="str">
            <v>CLOSED</v>
          </cell>
          <cell r="D31850" t="str">
            <v>Medium</v>
          </cell>
          <cell r="E31850" t="str">
            <v>netscribes</v>
          </cell>
          <cell r="F31850" t="str">
            <v>Juilee Jadhav</v>
          </cell>
          <cell r="G31850">
            <v>45866.63958333333</v>
          </cell>
          <cell r="H31850">
            <v>45869.724305555559</v>
          </cell>
        </row>
        <row r="31851">
          <cell r="A31851" t="str">
            <v>UCW-16532</v>
          </cell>
          <cell r="B31851" t="str">
            <v>TH | 67 | Lot</v>
          </cell>
          <cell r="C31851" t="str">
            <v>CLOSED</v>
          </cell>
          <cell r="D31851" t="str">
            <v>Medium</v>
          </cell>
          <cell r="E31851" t="str">
            <v>Chirag Dubal</v>
          </cell>
          <cell r="F31851" t="str">
            <v>Reagan D’souza</v>
          </cell>
          <cell r="G31851">
            <v>45866.587500000001</v>
          </cell>
          <cell r="H31851">
            <v>45897.669444444444</v>
          </cell>
        </row>
        <row r="31852">
          <cell r="A31852" t="str">
            <v>UCW-16529</v>
          </cell>
          <cell r="B31852" t="str">
            <v>Re: Tatacliq Women Western Wear Template | 24th July'25</v>
          </cell>
          <cell r="C31852" t="str">
            <v>CLOSED</v>
          </cell>
          <cell r="D31852" t="str">
            <v>Medium</v>
          </cell>
          <cell r="E31852" t="str">
            <v>netscribes</v>
          </cell>
          <cell r="F31852" t="str">
            <v>Sushma Ram</v>
          </cell>
          <cell r="G31852">
            <v>45866.560416666667</v>
          </cell>
          <cell r="H31852">
            <v>45870.664583333331</v>
          </cell>
        </row>
        <row r="31853">
          <cell r="A31853" t="str">
            <v>UCW-16526</v>
          </cell>
          <cell r="B31853" t="str">
            <v>Re: Tatacliq Women Ethnic Wear Template-24th July'25</v>
          </cell>
          <cell r="C31853" t="str">
            <v>CLOSED</v>
          </cell>
          <cell r="D31853" t="str">
            <v>Medium</v>
          </cell>
          <cell r="E31853" t="str">
            <v>netscribes</v>
          </cell>
          <cell r="F31853" t="str">
            <v>Sushma Ram</v>
          </cell>
          <cell r="G31853">
            <v>45866.555555555555</v>
          </cell>
          <cell r="H31853">
            <v>45870.67083333333</v>
          </cell>
        </row>
        <row r="31854">
          <cell r="A31854" t="str">
            <v>UCW-16525</v>
          </cell>
          <cell r="B31854" t="str">
            <v>CKC New Product Listings - #GPN-50</v>
          </cell>
          <cell r="C31854" t="str">
            <v>CLOSED Due to Inactive/Insufficient Information</v>
          </cell>
          <cell r="D31854" t="str">
            <v>Medium</v>
          </cell>
          <cell r="E31854" t="str">
            <v>netscribes</v>
          </cell>
          <cell r="F31854" t="str">
            <v>Sushma Ram</v>
          </cell>
          <cell r="G31854">
            <v>45866.54583333333</v>
          </cell>
          <cell r="H31854">
            <v>45880.486111111109</v>
          </cell>
        </row>
        <row r="31855">
          <cell r="A31855" t="str">
            <v>UCW-16523</v>
          </cell>
          <cell r="B31855" t="str">
            <v>New Collection Coins Catalog for Upload 25.07.2025</v>
          </cell>
          <cell r="C31855" t="str">
            <v>CLOSED</v>
          </cell>
          <cell r="D31855" t="str">
            <v>Medium</v>
          </cell>
          <cell r="E31855" t="str">
            <v>netscribes</v>
          </cell>
          <cell r="F31855" t="str">
            <v>Sushma Ram</v>
          </cell>
          <cell r="G31855">
            <v>45866.529166666667</v>
          </cell>
          <cell r="H31855">
            <v>45868.541666666664</v>
          </cell>
        </row>
        <row r="31856">
          <cell r="A31856" t="str">
            <v>UCW-16519</v>
          </cell>
          <cell r="B31856" t="str">
            <v>Tatacliq Men Content template_25-07-25</v>
          </cell>
          <cell r="C31856" t="str">
            <v>CLOSED</v>
          </cell>
          <cell r="D31856" t="str">
            <v>Medium</v>
          </cell>
          <cell r="E31856" t="str">
            <v>netscribes</v>
          </cell>
          <cell r="F31856" t="str">
            <v>Sushma Ram</v>
          </cell>
          <cell r="G31856">
            <v>45866.51666666667</v>
          </cell>
          <cell r="H31856">
            <v>45978.487500000003</v>
          </cell>
        </row>
        <row r="31857">
          <cell r="A31857" t="str">
            <v>UCW-16515</v>
          </cell>
          <cell r="B31857" t="str">
            <v>Beauty-Re: New mixsoon products-28th July</v>
          </cell>
          <cell r="C31857" t="str">
            <v>CLOSED</v>
          </cell>
          <cell r="D31857" t="str">
            <v>Medium</v>
          </cell>
          <cell r="E31857" t="str">
            <v>netscribes</v>
          </cell>
          <cell r="F31857" t="str">
            <v>Simi Raichel Zachariah</v>
          </cell>
          <cell r="G31857">
            <v>45866.481944444444</v>
          </cell>
          <cell r="H31857">
            <v>45897.495138888888</v>
          </cell>
        </row>
        <row r="31858">
          <cell r="A31858" t="str">
            <v>UCW-16514</v>
          </cell>
          <cell r="B31858" t="str">
            <v>Biba AW25 LOT 2 - TC</v>
          </cell>
          <cell r="C31858" t="str">
            <v>CLOSED</v>
          </cell>
          <cell r="D31858" t="str">
            <v>Medium</v>
          </cell>
          <cell r="E31858" t="str">
            <v>netscribes</v>
          </cell>
          <cell r="F31858" t="str">
            <v>Sushma Ram</v>
          </cell>
          <cell r="G31858">
            <v>45866.480555555558</v>
          </cell>
          <cell r="H31858">
            <v>45870.597222222219</v>
          </cell>
        </row>
        <row r="31859">
          <cell r="A31859" t="str">
            <v>UCW-16509</v>
          </cell>
          <cell r="B31859" t="str">
            <v>Miarcus -8 Styles-AW 25- 24 July</v>
          </cell>
          <cell r="C31859" t="str">
            <v>CLOSED</v>
          </cell>
          <cell r="D31859" t="str">
            <v>Medium</v>
          </cell>
          <cell r="E31859" t="str">
            <v>Chirag Dubal</v>
          </cell>
          <cell r="F31859" t="str">
            <v>Lishita Kotian</v>
          </cell>
          <cell r="G31859">
            <v>45866.457638888889</v>
          </cell>
          <cell r="H31859">
            <v>45869.756944444445</v>
          </cell>
        </row>
        <row r="31860">
          <cell r="A31860" t="str">
            <v>UCW-16507</v>
          </cell>
          <cell r="B31860" t="str">
            <v>FA25 - Migration Between Tata CLiQ – LUX and Tata CLiQ – Mall</v>
          </cell>
          <cell r="C31860" t="str">
            <v>CLOSED</v>
          </cell>
          <cell r="D31860" t="str">
            <v>Medium</v>
          </cell>
          <cell r="E31860" t="str">
            <v>Chirag Dubal</v>
          </cell>
          <cell r="F31860" t="str">
            <v>Reagan D’souza</v>
          </cell>
          <cell r="G31860">
            <v>45866.439583333333</v>
          </cell>
          <cell r="H31860">
            <v>45885.835416666669</v>
          </cell>
        </row>
        <row r="31861">
          <cell r="A31861" t="str">
            <v>UCW-16504</v>
          </cell>
          <cell r="B31861" t="str">
            <v>CKC New Product Listings - #GDR-57</v>
          </cell>
          <cell r="C31861" t="str">
            <v>CLOSED Due to Inactive/Insufficient Information</v>
          </cell>
          <cell r="D31861" t="str">
            <v>Medium</v>
          </cell>
          <cell r="E31861" t="str">
            <v>netscribes</v>
          </cell>
          <cell r="F31861" t="str">
            <v>Mohd Tahir Shaikh</v>
          </cell>
          <cell r="G31861">
            <v>45865.90347222222</v>
          </cell>
          <cell r="H31861">
            <v>45880.484722222223</v>
          </cell>
        </row>
        <row r="31862">
          <cell r="A31862" t="str">
            <v>UCW-16502</v>
          </cell>
          <cell r="B31862" t="str">
            <v>CKC New Product Listings - #GCH,GCP-39</v>
          </cell>
          <cell r="C31862" t="str">
            <v>CLOSED Due to Inactive/Insufficient Information</v>
          </cell>
          <cell r="D31862" t="str">
            <v>Medium</v>
          </cell>
          <cell r="E31862" t="str">
            <v>netscribes</v>
          </cell>
          <cell r="F31862" t="str">
            <v>Mohd Tahir Shaikh</v>
          </cell>
          <cell r="G31862">
            <v>45865.9</v>
          </cell>
          <cell r="H31862">
            <v>45876.51458333333</v>
          </cell>
        </row>
        <row r="31863">
          <cell r="A31863" t="str">
            <v>UCW-16500</v>
          </cell>
          <cell r="B31863" t="str">
            <v>AW25 Catalog - Lot 2</v>
          </cell>
          <cell r="C31863" t="str">
            <v>CLOSED</v>
          </cell>
          <cell r="D31863" t="str">
            <v>Medium</v>
          </cell>
          <cell r="E31863" t="str">
            <v>netscribes</v>
          </cell>
          <cell r="F31863" t="str">
            <v>Sushma Ram</v>
          </cell>
          <cell r="G31863">
            <v>45865.890972222223</v>
          </cell>
          <cell r="H31863">
            <v>45897.71875</v>
          </cell>
        </row>
        <row r="31864">
          <cell r="A31864" t="str">
            <v>UCW-16496</v>
          </cell>
          <cell r="B31864" t="str">
            <v xml:space="preserve">Styles Migration to Tata Cliq Westbury Account - 24-07-2025  </v>
          </cell>
          <cell r="C31864" t="str">
            <v>CLOSED</v>
          </cell>
          <cell r="D31864" t="str">
            <v>Medium</v>
          </cell>
          <cell r="E31864" t="str">
            <v>netscribes</v>
          </cell>
          <cell r="F31864" t="str">
            <v>Mohd Tahir Shaikh</v>
          </cell>
          <cell r="G31864">
            <v>45865.586111111108</v>
          </cell>
          <cell r="H31864">
            <v>45890.688888888886</v>
          </cell>
        </row>
        <row r="31865">
          <cell r="A31865" t="str">
            <v>UCW-16492</v>
          </cell>
          <cell r="B31865" t="str">
            <v>BOYS KURTA PYJAMAS SETS***</v>
          </cell>
          <cell r="C31865" t="str">
            <v>CLOSED</v>
          </cell>
          <cell r="D31865" t="str">
            <v>Medium</v>
          </cell>
          <cell r="E31865" t="str">
            <v>netscribes</v>
          </cell>
          <cell r="F31865" t="str">
            <v>Sushma Ram</v>
          </cell>
          <cell r="G31865">
            <v>45865.541666666664</v>
          </cell>
          <cell r="H31865">
            <v>45870.594444444447</v>
          </cell>
        </row>
        <row r="31866">
          <cell r="A31866" t="str">
            <v>UCW-16489</v>
          </cell>
          <cell r="B31866" t="str">
            <v>New Sku Addition Woodland Fw - 173 Articles</v>
          </cell>
          <cell r="C31866" t="str">
            <v>CLOSED</v>
          </cell>
          <cell r="D31866" t="str">
            <v>Medium</v>
          </cell>
          <cell r="E31866" t="str">
            <v>netscribes</v>
          </cell>
          <cell r="F31866" t="str">
            <v>Sushma Ram</v>
          </cell>
          <cell r="G31866">
            <v>45865.052083333336</v>
          </cell>
          <cell r="H31866">
            <v>45868.522916666669</v>
          </cell>
        </row>
        <row r="31867">
          <cell r="A31867" t="str">
            <v>UCW-16488</v>
          </cell>
          <cell r="B31867" t="str">
            <v>New catalog file for listing 24-7-2025</v>
          </cell>
          <cell r="C31867" t="str">
            <v>CLOSED</v>
          </cell>
          <cell r="D31867" t="str">
            <v>Medium</v>
          </cell>
          <cell r="E31867" t="str">
            <v>netscribes</v>
          </cell>
          <cell r="F31867" t="str">
            <v>Sushma Ram</v>
          </cell>
          <cell r="G31867">
            <v>45865.04583333333</v>
          </cell>
          <cell r="H31867">
            <v>45877.552777777775</v>
          </cell>
        </row>
        <row r="31868">
          <cell r="A31868" t="str">
            <v>UCW-16479</v>
          </cell>
          <cell r="B31868" t="str">
            <v xml:space="preserve">Men's Apparel 24-07-2025 </v>
          </cell>
          <cell r="C31868" t="str">
            <v>CLOSED</v>
          </cell>
          <cell r="D31868" t="str">
            <v>Medium</v>
          </cell>
          <cell r="E31868" t="str">
            <v>netscribes</v>
          </cell>
          <cell r="F31868" t="str">
            <v>Sushma Ram</v>
          </cell>
          <cell r="G31868">
            <v>45865.006944444445</v>
          </cell>
          <cell r="H31868">
            <v>45870.710416666669</v>
          </cell>
        </row>
        <row r="31869">
          <cell r="A31869" t="str">
            <v>UCW-16474</v>
          </cell>
          <cell r="B31869" t="str">
            <v>Saint G Listing GAP-300 options</v>
          </cell>
          <cell r="C31869" t="str">
            <v>CLOSED</v>
          </cell>
          <cell r="D31869" t="str">
            <v>Medium</v>
          </cell>
          <cell r="E31869" t="str">
            <v>netscribes</v>
          </cell>
          <cell r="F31869" t="str">
            <v>Mohd Tahir Shaikh</v>
          </cell>
          <cell r="G31869">
            <v>45864.854861111111</v>
          </cell>
          <cell r="H31869">
            <v>45871.509027777778</v>
          </cell>
        </row>
        <row r="31870">
          <cell r="A31870" t="str">
            <v>UCW-16459</v>
          </cell>
          <cell r="B31870" t="str">
            <v>Miarcus -31 Styles-AW 25-24 june</v>
          </cell>
          <cell r="C31870" t="str">
            <v>CLOSED</v>
          </cell>
          <cell r="D31870" t="str">
            <v>Medium</v>
          </cell>
          <cell r="E31870" t="str">
            <v>netscribes</v>
          </cell>
          <cell r="F31870" t="str">
            <v>Juilee Jadhav</v>
          </cell>
          <cell r="G31870">
            <v>45864.626388888886</v>
          </cell>
          <cell r="H31870">
            <v>45877.531944444447</v>
          </cell>
        </row>
        <row r="31871">
          <cell r="A31871" t="str">
            <v>UCW-16454</v>
          </cell>
          <cell r="B31871" t="str">
            <v>Beauty - Re: Genifique - Listings Internal - Aug-25th July</v>
          </cell>
          <cell r="C31871" t="str">
            <v>CLOSED</v>
          </cell>
          <cell r="D31871" t="str">
            <v>Medium</v>
          </cell>
          <cell r="E31871" t="str">
            <v>netscribes</v>
          </cell>
          <cell r="F31871" t="str">
            <v>Simi Raichel Zachariah</v>
          </cell>
          <cell r="G31871">
            <v>45863.803472222222</v>
          </cell>
          <cell r="H31871">
            <v>45869.709027777775</v>
          </cell>
        </row>
        <row r="31872">
          <cell r="A31872" t="str">
            <v>UCW-16451</v>
          </cell>
          <cell r="B31872" t="str">
            <v xml:space="preserve">Footwear Men &amp; Women 23-07-2025 </v>
          </cell>
          <cell r="C31872" t="str">
            <v>CLOSED</v>
          </cell>
          <cell r="D31872" t="str">
            <v>Medium</v>
          </cell>
          <cell r="E31872" t="str">
            <v>netscribes</v>
          </cell>
          <cell r="F31872" t="str">
            <v>Juilee Jadhav</v>
          </cell>
          <cell r="G31872">
            <v>45863.775000000001</v>
          </cell>
          <cell r="H31872">
            <v>45885.70208333333</v>
          </cell>
        </row>
        <row r="31873">
          <cell r="A31873" t="str">
            <v>UCW-16450</v>
          </cell>
          <cell r="B31873" t="str">
            <v>BEauty - Re: [EXTERNAL] Re: Aveeno X Tata Cliq | New Listings -25th July</v>
          </cell>
          <cell r="C31873" t="str">
            <v>CLOSED</v>
          </cell>
          <cell r="D31873" t="str">
            <v>Medium</v>
          </cell>
          <cell r="E31873" t="str">
            <v>netscribes</v>
          </cell>
          <cell r="F31873" t="str">
            <v>Simi Raichel Zachariah</v>
          </cell>
          <cell r="G31873">
            <v>45863.775000000001</v>
          </cell>
          <cell r="H31873">
            <v>45881.51666666667</v>
          </cell>
        </row>
        <row r="31874">
          <cell r="A31874" t="str">
            <v>UCW-16447</v>
          </cell>
          <cell r="B31874" t="str">
            <v>Image Updation 22-7-25</v>
          </cell>
          <cell r="C31874" t="str">
            <v>CLOSED</v>
          </cell>
          <cell r="D31874" t="str">
            <v>Medium</v>
          </cell>
          <cell r="E31874" t="str">
            <v>netscribes</v>
          </cell>
          <cell r="F31874" t="str">
            <v>Mohd Tahir Shaikh</v>
          </cell>
          <cell r="G31874">
            <v>45863.745138888888</v>
          </cell>
          <cell r="H31874">
            <v>45868.509722222225</v>
          </cell>
        </row>
        <row r="31875">
          <cell r="A31875" t="str">
            <v>UCW-16446</v>
          </cell>
          <cell r="B31875" t="str">
            <v>Tatacliq Men Content template_23-07-25</v>
          </cell>
          <cell r="C31875" t="str">
            <v>CLOSED</v>
          </cell>
          <cell r="D31875" t="str">
            <v>Medium</v>
          </cell>
          <cell r="E31875" t="str">
            <v>netscribes</v>
          </cell>
          <cell r="F31875" t="str">
            <v>Mohd Tahir Shaikh</v>
          </cell>
          <cell r="G31875">
            <v>45863.738194444442</v>
          </cell>
          <cell r="H31875">
            <v>45870.700694444444</v>
          </cell>
        </row>
        <row r="31876">
          <cell r="A31876" t="str">
            <v>UCW-16443</v>
          </cell>
          <cell r="B31876" t="str">
            <v>Mens Footwear New Styles For Tatacliq (SS-25) - (Styles-18) 23.07.2025</v>
          </cell>
          <cell r="C31876" t="str">
            <v>CLOSED</v>
          </cell>
          <cell r="D31876" t="str">
            <v>Medium</v>
          </cell>
          <cell r="E31876" t="str">
            <v>netscribes</v>
          </cell>
          <cell r="F31876" t="str">
            <v>Mohd Tahir Shaikh</v>
          </cell>
          <cell r="G31876">
            <v>45863.727777777778</v>
          </cell>
          <cell r="H31876">
            <v>45867.604166666664</v>
          </cell>
        </row>
        <row r="31877">
          <cell r="A31877" t="str">
            <v>UCW-16437</v>
          </cell>
          <cell r="B31877" t="str">
            <v>Taneira - Lot 2 Jul'25</v>
          </cell>
          <cell r="C31877" t="str">
            <v>CLOSED</v>
          </cell>
          <cell r="D31877" t="str">
            <v>Medium</v>
          </cell>
          <cell r="E31877" t="str">
            <v>netscribes</v>
          </cell>
          <cell r="F31877" t="str">
            <v>Mohd Tahir Shaikh</v>
          </cell>
          <cell r="G31877">
            <v>45863.696527777778</v>
          </cell>
          <cell r="H31877">
            <v>45868.761111111111</v>
          </cell>
        </row>
        <row r="31878">
          <cell r="A31878" t="str">
            <v>UCW-16435</v>
          </cell>
          <cell r="B31878" t="str">
            <v>Tatacliq Footwear-Input-Format-Men  Women Templates | 23rd July'25</v>
          </cell>
          <cell r="C31878" t="str">
            <v>CLOSED</v>
          </cell>
          <cell r="D31878" t="str">
            <v>Medium</v>
          </cell>
          <cell r="E31878" t="str">
            <v>netscribes</v>
          </cell>
          <cell r="F31878" t="str">
            <v>Mohd Tahir Shaikh</v>
          </cell>
          <cell r="G31878">
            <v>45863.691666666666</v>
          </cell>
          <cell r="H31878">
            <v>45878.51458333333</v>
          </cell>
        </row>
        <row r="31879">
          <cell r="A31879" t="str">
            <v>UCW-16434</v>
          </cell>
          <cell r="B31879" t="str">
            <v>Tatacliq Footwear-Input-Kids Templates | 23rd July'25</v>
          </cell>
          <cell r="C31879" t="str">
            <v>CLOSED</v>
          </cell>
          <cell r="D31879" t="str">
            <v>Medium</v>
          </cell>
          <cell r="E31879" t="str">
            <v>netscribes</v>
          </cell>
          <cell r="F31879" t="str">
            <v>Mohd Tahir Shaikh</v>
          </cell>
          <cell r="G31879">
            <v>45863.689583333333</v>
          </cell>
          <cell r="H31879">
            <v>45864.677083333336</v>
          </cell>
        </row>
        <row r="31880">
          <cell r="A31880" t="str">
            <v>UCW-16433</v>
          </cell>
          <cell r="B31880" t="str">
            <v>Tatacliq Women Western Wear Template | 23rd July'25</v>
          </cell>
          <cell r="C31880" t="str">
            <v>CLOSED</v>
          </cell>
          <cell r="D31880" t="str">
            <v>Medium</v>
          </cell>
          <cell r="E31880" t="str">
            <v>netscribes</v>
          </cell>
          <cell r="F31880" t="str">
            <v>Mohd Tahir Shaikh</v>
          </cell>
          <cell r="G31880">
            <v>45863.6875</v>
          </cell>
          <cell r="H31880">
            <v>45922.708333333336</v>
          </cell>
        </row>
        <row r="31881">
          <cell r="A31881" t="str">
            <v>UCW-16430</v>
          </cell>
          <cell r="B31881" t="str">
            <v>Tatacliq Specimen Template | 23rd July'25</v>
          </cell>
          <cell r="C31881" t="str">
            <v>CLOSED</v>
          </cell>
          <cell r="D31881" t="str">
            <v>Medium</v>
          </cell>
          <cell r="E31881" t="str">
            <v>netscribes</v>
          </cell>
          <cell r="F31881" t="str">
            <v>Mohd Tahir Shaikh</v>
          </cell>
          <cell r="G31881">
            <v>45863.68472222222</v>
          </cell>
          <cell r="H31881">
            <v>45877.554166666669</v>
          </cell>
        </row>
        <row r="31882">
          <cell r="A31882" t="str">
            <v>UCW-16418</v>
          </cell>
          <cell r="B31882" t="str">
            <v>Tatacliq Women Ethnic Wear Template-22nd July'25</v>
          </cell>
          <cell r="C31882" t="str">
            <v>CLOSED</v>
          </cell>
          <cell r="D31882" t="str">
            <v>Medium</v>
          </cell>
          <cell r="E31882" t="str">
            <v>netscribes</v>
          </cell>
          <cell r="F31882" t="str">
            <v>Juilee Jadhav</v>
          </cell>
          <cell r="G31882">
            <v>45863.631944444445</v>
          </cell>
          <cell r="H31882">
            <v>45877.554861111108</v>
          </cell>
        </row>
        <row r="31883">
          <cell r="A31883" t="str">
            <v>UCW-16412</v>
          </cell>
          <cell r="B31883" t="str">
            <v>REGAL &amp; IMPERIO TATACLIQ TEMPLATE 23.07.2025</v>
          </cell>
          <cell r="C31883" t="str">
            <v>CLOSED Due to Inactive/Insufficient Information</v>
          </cell>
          <cell r="D31883" t="str">
            <v>Medium</v>
          </cell>
          <cell r="E31883" t="str">
            <v>netscribes</v>
          </cell>
          <cell r="F31883" t="str">
            <v>Sushma Ram</v>
          </cell>
          <cell r="G31883">
            <v>45863.60833333333</v>
          </cell>
          <cell r="H31883">
            <v>45901.479861111111</v>
          </cell>
        </row>
        <row r="31884">
          <cell r="A31884" t="str">
            <v>UCW-16410</v>
          </cell>
          <cell r="B31884" t="str">
            <v>Kids Apparel 23-07-2025</v>
          </cell>
          <cell r="C31884" t="str">
            <v>CLOSED</v>
          </cell>
          <cell r="D31884" t="str">
            <v>Medium</v>
          </cell>
          <cell r="E31884" t="str">
            <v>netscribes</v>
          </cell>
          <cell r="F31884" t="str">
            <v>Sushma Ram</v>
          </cell>
          <cell r="G31884">
            <v>45863.595833333333</v>
          </cell>
          <cell r="H31884">
            <v>45889.525000000001</v>
          </cell>
        </row>
        <row r="31885">
          <cell r="A31885" t="str">
            <v>UCW-16409</v>
          </cell>
          <cell r="B31885" t="str">
            <v>CK | 100 | Lot</v>
          </cell>
          <cell r="C31885" t="str">
            <v>CLOSED</v>
          </cell>
          <cell r="D31885" t="str">
            <v>Medium</v>
          </cell>
          <cell r="E31885" t="str">
            <v>Chirag Dubal</v>
          </cell>
          <cell r="F31885" t="str">
            <v>Reagan D’souza</v>
          </cell>
          <cell r="G31885">
            <v>45863.584027777775</v>
          </cell>
          <cell r="H31885">
            <v>45880.640972222223</v>
          </cell>
        </row>
        <row r="31886">
          <cell r="A31886" t="str">
            <v>UCW-16396</v>
          </cell>
          <cell r="B31886" t="str">
            <v>Tata CLIQ(Fashion+Luxury) |adidas DTC| Apparel Attributes for Listing_25-07-25</v>
          </cell>
          <cell r="C31886" t="str">
            <v>CLOSED</v>
          </cell>
          <cell r="D31886" t="str">
            <v>Medium</v>
          </cell>
          <cell r="E31886" t="str">
            <v>Chirag Dubal</v>
          </cell>
          <cell r="F31886" t="str">
            <v>Reagan D’souza</v>
          </cell>
          <cell r="G31886">
            <v>45863.530555555553</v>
          </cell>
          <cell r="H31886">
            <v>46003.906944444447</v>
          </cell>
        </row>
        <row r="31887">
          <cell r="A31887" t="str">
            <v>UCW-16394</v>
          </cell>
          <cell r="B31887" t="str">
            <v>Tata CLIQ(Fashion+Luxury) |adidas DTC| Footwear Attributes for Listing_24-07-25</v>
          </cell>
          <cell r="C31887" t="str">
            <v>CLOSED</v>
          </cell>
          <cell r="D31887" t="str">
            <v>Medium</v>
          </cell>
          <cell r="E31887" t="str">
            <v>Chirag Dubal</v>
          </cell>
          <cell r="F31887" t="str">
            <v>Reagan D’souza</v>
          </cell>
          <cell r="G31887">
            <v>45863.522916666669</v>
          </cell>
          <cell r="H31887">
            <v>46003.904166666667</v>
          </cell>
        </row>
        <row r="31888">
          <cell r="A31888" t="str">
            <v>UCW-16385</v>
          </cell>
          <cell r="B31888" t="str">
            <v>TH &amp; CK | 297 - Styles</v>
          </cell>
          <cell r="C31888" t="str">
            <v>CLOSED</v>
          </cell>
          <cell r="D31888" t="str">
            <v>Medium</v>
          </cell>
          <cell r="E31888" t="str">
            <v>Chirag Dubal</v>
          </cell>
          <cell r="F31888" t="str">
            <v>Reagan D’souza</v>
          </cell>
          <cell r="G31888">
            <v>45863.45416666667</v>
          </cell>
          <cell r="H31888">
            <v>45877.745138888888</v>
          </cell>
        </row>
        <row r="31889">
          <cell r="A31889" t="str">
            <v>UCW-16382</v>
          </cell>
          <cell r="B31889" t="str">
            <v>New Listing Template :- 22-07-2025</v>
          </cell>
          <cell r="C31889" t="str">
            <v>CLOSED</v>
          </cell>
          <cell r="D31889" t="str">
            <v>Medium</v>
          </cell>
          <cell r="E31889" t="str">
            <v>Chirag Dubal</v>
          </cell>
          <cell r="F31889" t="str">
            <v>Lishita Kotian</v>
          </cell>
          <cell r="G31889">
            <v>45862.775694444441</v>
          </cell>
          <cell r="H31889">
            <v>45915.659722222219</v>
          </cell>
        </row>
        <row r="31890">
          <cell r="A31890" t="str">
            <v>UCW-16381</v>
          </cell>
          <cell r="B31890" t="str">
            <v>Measurement for Henley and relax fit</v>
          </cell>
          <cell r="C31890" t="str">
            <v>CLOSED</v>
          </cell>
          <cell r="D31890" t="str">
            <v>Medium</v>
          </cell>
          <cell r="E31890" t="str">
            <v>netscribes</v>
          </cell>
          <cell r="F31890" t="str">
            <v>Mohd Tahir Shaikh</v>
          </cell>
          <cell r="G31890">
            <v>45862.773611111108</v>
          </cell>
          <cell r="H31890">
            <v>45876.55972222222</v>
          </cell>
        </row>
        <row r="31891">
          <cell r="A31891" t="str">
            <v>UCW-16379</v>
          </cell>
          <cell r="B31891" t="str">
            <v>Beauty - Required Change the Images - Brand Mancode || Tata Cliq-24th july</v>
          </cell>
          <cell r="C31891" t="str">
            <v>CLOSED</v>
          </cell>
          <cell r="D31891" t="str">
            <v>Medium</v>
          </cell>
          <cell r="E31891" t="str">
            <v>netscribes</v>
          </cell>
          <cell r="F31891" t="str">
            <v>Simi Raichel Zachariah</v>
          </cell>
          <cell r="G31891">
            <v>45862.767361111109</v>
          </cell>
          <cell r="H31891">
            <v>45910.674305555556</v>
          </cell>
        </row>
        <row r="31892">
          <cell r="A31892" t="str">
            <v>UCW-16378</v>
          </cell>
          <cell r="B31892" t="str">
            <v>TH | 232 | Lot</v>
          </cell>
          <cell r="C31892" t="str">
            <v>CLOSED</v>
          </cell>
          <cell r="D31892" t="str">
            <v>Medium</v>
          </cell>
          <cell r="E31892" t="str">
            <v>Chirag Dubal</v>
          </cell>
          <cell r="F31892" t="str">
            <v>Reagan D’souza</v>
          </cell>
          <cell r="G31892">
            <v>45862.765277777777</v>
          </cell>
          <cell r="H31892">
            <v>45897.664583333331</v>
          </cell>
        </row>
        <row r="31893">
          <cell r="A31893" t="str">
            <v>UCW-16376</v>
          </cell>
          <cell r="B31893" t="str">
            <v>JACK &amp; JONES JUNIOR LATCHING (LOT -56) TATA CLIQ</v>
          </cell>
          <cell r="C31893" t="str">
            <v>CLOSED</v>
          </cell>
          <cell r="D31893" t="str">
            <v>Medium</v>
          </cell>
          <cell r="E31893" t="str">
            <v>netscribes</v>
          </cell>
          <cell r="F31893" t="str">
            <v>Mohd Tahir Shaikh</v>
          </cell>
          <cell r="G31893">
            <v>45862.758333333331</v>
          </cell>
          <cell r="H31893">
            <v>45887.772916666669</v>
          </cell>
        </row>
        <row r="31894">
          <cell r="A31894" t="str">
            <v>UCW-16375</v>
          </cell>
          <cell r="B31894" t="str">
            <v>VEROMODA and ONLY LATCHING (LOT -56) TATA CLIQ</v>
          </cell>
          <cell r="C31894" t="str">
            <v>CLOSED</v>
          </cell>
          <cell r="D31894" t="str">
            <v>Medium</v>
          </cell>
          <cell r="E31894" t="str">
            <v>netscribes</v>
          </cell>
          <cell r="F31894" t="str">
            <v>Mohd Tahir Shaikh</v>
          </cell>
          <cell r="G31894">
            <v>45862.746527777781</v>
          </cell>
          <cell r="H31894">
            <v>45877.53402777778</v>
          </cell>
        </row>
        <row r="31895">
          <cell r="A31895" t="str">
            <v>UCW-16373</v>
          </cell>
          <cell r="B31895" t="str">
            <v>BEauty - Re: [External] - Re: Additional assortment/ean changes -24th July</v>
          </cell>
          <cell r="C31895" t="str">
            <v>CLOSED</v>
          </cell>
          <cell r="D31895" t="str">
            <v>Medium</v>
          </cell>
          <cell r="E31895" t="str">
            <v>netscribes</v>
          </cell>
          <cell r="F31895" t="str">
            <v>Simi Raichel Zachariah</v>
          </cell>
          <cell r="G31895">
            <v>45862.717361111114</v>
          </cell>
          <cell r="H31895">
            <v>45891.691666666666</v>
          </cell>
        </row>
        <row r="31896">
          <cell r="A31896" t="str">
            <v>UCW-16372</v>
          </cell>
          <cell r="B31896" t="str">
            <v xml:space="preserve">Women's Apparel 22-07-2025 </v>
          </cell>
          <cell r="C31896" t="str">
            <v>CLOSED</v>
          </cell>
          <cell r="D31896" t="str">
            <v>Medium</v>
          </cell>
          <cell r="E31896" t="str">
            <v>Chirag Dubal</v>
          </cell>
          <cell r="F31896" t="str">
            <v>Lishita Kotian</v>
          </cell>
          <cell r="G31896">
            <v>45862.715277777781</v>
          </cell>
          <cell r="H31896">
            <v>45882.682638888888</v>
          </cell>
        </row>
        <row r="31897">
          <cell r="A31897" t="str">
            <v>UCW-16368</v>
          </cell>
          <cell r="B31897" t="str">
            <v xml:space="preserve">Men's Apparel 22-07-2025 </v>
          </cell>
          <cell r="C31897" t="str">
            <v>CLOSED</v>
          </cell>
          <cell r="D31897" t="str">
            <v>Medium</v>
          </cell>
          <cell r="E31897" t="str">
            <v>Chirag Dubal</v>
          </cell>
          <cell r="F31897" t="str">
            <v>Lishita Kotian</v>
          </cell>
          <cell r="G31897">
            <v>45862.688194444447</v>
          </cell>
          <cell r="H31897">
            <v>45892.563194444447</v>
          </cell>
        </row>
        <row r="31898">
          <cell r="A31898" t="str">
            <v>UCW-16365</v>
          </cell>
          <cell r="B31898" t="str">
            <v>Beauty - Re: RENEE X TATACLIQ (New Listing)-24th July</v>
          </cell>
          <cell r="C31898" t="str">
            <v>CLOSED</v>
          </cell>
          <cell r="D31898" t="str">
            <v>Medium</v>
          </cell>
          <cell r="E31898" t="str">
            <v>netscribes</v>
          </cell>
          <cell r="F31898" t="str">
            <v>Simi Raichel Zachariah</v>
          </cell>
          <cell r="G31898">
            <v>45862.671527777777</v>
          </cell>
          <cell r="H31898">
            <v>45920.636111111111</v>
          </cell>
        </row>
        <row r="31899">
          <cell r="A31899" t="str">
            <v>UCW-16359</v>
          </cell>
          <cell r="B31899" t="str">
            <v>SWAROVSKI for latching on TCF</v>
          </cell>
          <cell r="C31899" t="str">
            <v>CLOSED</v>
          </cell>
          <cell r="D31899" t="str">
            <v>Medium</v>
          </cell>
          <cell r="E31899" t="str">
            <v>netscribes</v>
          </cell>
          <cell r="F31899" t="str">
            <v>Mohd Tahir Shaikh</v>
          </cell>
          <cell r="G31899">
            <v>45862.65</v>
          </cell>
          <cell r="H31899">
            <v>45870.746527777781</v>
          </cell>
        </row>
        <row r="31900">
          <cell r="A31900" t="str">
            <v>UCW-16348</v>
          </cell>
          <cell r="B31900" t="str">
            <v>Columbia BUFF Deuter 126460 Accessories Listings F25 21-07-2025</v>
          </cell>
          <cell r="C31900" t="str">
            <v>CLOSED</v>
          </cell>
          <cell r="D31900" t="str">
            <v>Medium</v>
          </cell>
          <cell r="E31900" t="str">
            <v>netscribes</v>
          </cell>
          <cell r="F31900" t="str">
            <v>Sushma Ram</v>
          </cell>
          <cell r="G31900">
            <v>45862.576388888891</v>
          </cell>
          <cell r="H31900">
            <v>45871.829861111109</v>
          </cell>
        </row>
        <row r="31901">
          <cell r="A31901" t="str">
            <v>UCW-16344</v>
          </cell>
          <cell r="B31901" t="str">
            <v>Sparkles New Catalog 29 Styles</v>
          </cell>
          <cell r="C31901" t="str">
            <v>CLOSED</v>
          </cell>
          <cell r="D31901" t="str">
            <v>Medium</v>
          </cell>
          <cell r="E31901" t="str">
            <v>netscribes</v>
          </cell>
          <cell r="F31901" t="str">
            <v>Mohd Tahir Shaikh</v>
          </cell>
          <cell r="G31901">
            <v>45862.561111111114</v>
          </cell>
          <cell r="H31901">
            <v>45877.555555555555</v>
          </cell>
        </row>
        <row r="31902">
          <cell r="A31902" t="str">
            <v>UCW-16342</v>
          </cell>
          <cell r="B31902" t="str">
            <v>Columbia 126460 Apparels F25 Listings 22-07-2025</v>
          </cell>
          <cell r="C31902" t="str">
            <v>CLOSED</v>
          </cell>
          <cell r="D31902" t="str">
            <v>Medium</v>
          </cell>
          <cell r="E31902" t="str">
            <v>Chirag Dubal</v>
          </cell>
          <cell r="F31902" t="str">
            <v>Lishita Kotian</v>
          </cell>
          <cell r="G31902">
            <v>45862.538888888892</v>
          </cell>
          <cell r="H31902">
            <v>45892.67083333333</v>
          </cell>
        </row>
        <row r="31903">
          <cell r="A31903" t="str">
            <v>UCW-16339</v>
          </cell>
          <cell r="B31903" t="str">
            <v>JACK &amp; JONES &amp; SELECTED TATA LATCHING (LOT-56)</v>
          </cell>
          <cell r="C31903" t="str">
            <v>CLOSED</v>
          </cell>
          <cell r="D31903" t="str">
            <v>Medium</v>
          </cell>
          <cell r="E31903" t="str">
            <v>netscribes</v>
          </cell>
          <cell r="F31903" t="str">
            <v>Mohd Tahir Shaikh</v>
          </cell>
          <cell r="G31903">
            <v>45862.52847222222</v>
          </cell>
          <cell r="H31903">
            <v>45899.469444444447</v>
          </cell>
        </row>
        <row r="31904">
          <cell r="A31904" t="str">
            <v>UCW-16336</v>
          </cell>
          <cell r="B31904" t="str">
            <v>Crocs Listing Phase 2</v>
          </cell>
          <cell r="C31904" t="str">
            <v>CLOSED</v>
          </cell>
          <cell r="D31904" t="str">
            <v>Medium</v>
          </cell>
          <cell r="E31904" t="str">
            <v>Chirag Dubal</v>
          </cell>
          <cell r="F31904" t="str">
            <v>Reagan D’souza</v>
          </cell>
          <cell r="G31904">
            <v>45862.51458333333</v>
          </cell>
          <cell r="H31904">
            <v>45901.648611111108</v>
          </cell>
        </row>
        <row r="31905">
          <cell r="A31905" t="str">
            <v>UCW-16334</v>
          </cell>
          <cell r="B31905" t="str">
            <v>Video cataloguing</v>
          </cell>
          <cell r="C31905" t="str">
            <v>CLOSED</v>
          </cell>
          <cell r="D31905" t="str">
            <v>Medium</v>
          </cell>
          <cell r="E31905" t="str">
            <v>netscribes</v>
          </cell>
          <cell r="F31905" t="str">
            <v>Mohd Tahir Shaikh</v>
          </cell>
          <cell r="G31905">
            <v>45862.504861111112</v>
          </cell>
          <cell r="H31905">
            <v>45867.503472222219</v>
          </cell>
        </row>
        <row r="31906">
          <cell r="A31906" t="str">
            <v>UCW-16327</v>
          </cell>
          <cell r="B31906" t="str">
            <v>New Catalogue_Tatacliq-Booties-19.07.2025</v>
          </cell>
          <cell r="C31906" t="str">
            <v>CLOSED</v>
          </cell>
          <cell r="D31906" t="str">
            <v>Medium</v>
          </cell>
          <cell r="E31906" t="str">
            <v>Chirag Dubal</v>
          </cell>
          <cell r="F31906" t="str">
            <v>Lishita Kotian</v>
          </cell>
          <cell r="G31906">
            <v>45862.477083333331</v>
          </cell>
          <cell r="H31906">
            <v>45866.422222222223</v>
          </cell>
        </row>
        <row r="31907">
          <cell r="A31907" t="str">
            <v>UCW-16326</v>
          </cell>
          <cell r="B31907" t="str">
            <v>Columbia 126460 Marketplace Footwear Listings F25 09-07-2025</v>
          </cell>
          <cell r="C31907" t="str">
            <v>CLOSED</v>
          </cell>
          <cell r="D31907" t="str">
            <v>Medium</v>
          </cell>
          <cell r="E31907" t="str">
            <v>netscribes</v>
          </cell>
          <cell r="F31907" t="str">
            <v>Mohd Tahir Shaikh</v>
          </cell>
          <cell r="G31907">
            <v>45862.459027777775</v>
          </cell>
          <cell r="H31907">
            <v>45864.609027777777</v>
          </cell>
        </row>
        <row r="31908">
          <cell r="A31908" t="str">
            <v>UCW-16325</v>
          </cell>
          <cell r="B31908" t="str">
            <v>New catalog file for listing 19-7-2025</v>
          </cell>
          <cell r="C31908" t="str">
            <v>CLOSED</v>
          </cell>
          <cell r="D31908" t="str">
            <v>Medium</v>
          </cell>
          <cell r="E31908" t="str">
            <v>Chirag Dubal</v>
          </cell>
          <cell r="F31908" t="str">
            <v>Lishita Kotian</v>
          </cell>
          <cell r="G31908">
            <v>45862.456944444442</v>
          </cell>
          <cell r="H31908">
            <v>45871.581250000003</v>
          </cell>
        </row>
        <row r="31909">
          <cell r="A31909" t="str">
            <v>UCW-16324</v>
          </cell>
          <cell r="B31909" t="str">
            <v>BEauty - Re: Tata Cliq * Bare Anatomy- Assoretment Gaps - 30 June-24th july</v>
          </cell>
          <cell r="C31909" t="str">
            <v>CLOSED</v>
          </cell>
          <cell r="D31909" t="str">
            <v>Medium</v>
          </cell>
          <cell r="E31909" t="str">
            <v>netscribes</v>
          </cell>
          <cell r="F31909" t="str">
            <v>Simi Raichel Zachariah</v>
          </cell>
          <cell r="G31909">
            <v>45862.436805555553</v>
          </cell>
          <cell r="H31909">
            <v>45881.511111111111</v>
          </cell>
        </row>
        <row r="31910">
          <cell r="A31910" t="str">
            <v>UCW-16322</v>
          </cell>
          <cell r="B31910" t="str">
            <v>Beauty - Re: TATA X SEBAMED | Cataloguing-24th July</v>
          </cell>
          <cell r="C31910" t="str">
            <v>CLOSED</v>
          </cell>
          <cell r="D31910" t="str">
            <v>Medium</v>
          </cell>
          <cell r="E31910" t="str">
            <v>netscribes</v>
          </cell>
          <cell r="F31910" t="str">
            <v>Simi Raichel Zachariah</v>
          </cell>
          <cell r="G31910">
            <v>45862.432638888888</v>
          </cell>
          <cell r="H31910">
            <v>45889.78402777778</v>
          </cell>
        </row>
        <row r="31911">
          <cell r="A31911" t="str">
            <v>UCW-16301</v>
          </cell>
          <cell r="B31911" t="str">
            <v>New launches &amp; Ola packs</v>
          </cell>
          <cell r="C31911" t="str">
            <v>CLOSED</v>
          </cell>
          <cell r="D31911" t="str">
            <v>Highest</v>
          </cell>
          <cell r="E31911" t="str">
            <v>netscribes</v>
          </cell>
          <cell r="F31911" t="str">
            <v>Disha Bhanushali</v>
          </cell>
          <cell r="G31911">
            <v>45861.722222222219</v>
          </cell>
          <cell r="H31911">
            <v>45883.631249999999</v>
          </cell>
        </row>
        <row r="31912">
          <cell r="A31912" t="str">
            <v>UCW-16295</v>
          </cell>
          <cell r="B31912" t="str">
            <v xml:space="preserve">Women's Apparel 21-07-2025 </v>
          </cell>
          <cell r="C31912" t="str">
            <v>CLOSED</v>
          </cell>
          <cell r="D31912" t="str">
            <v>Medium</v>
          </cell>
          <cell r="E31912" t="str">
            <v>Chirag Dubal</v>
          </cell>
          <cell r="F31912" t="str">
            <v>Lishita Kotian</v>
          </cell>
          <cell r="G31912">
            <v>45861.705555555556</v>
          </cell>
          <cell r="H31912">
            <v>45885.710416666669</v>
          </cell>
        </row>
        <row r="31913">
          <cell r="A31913" t="str">
            <v>UCW-16282</v>
          </cell>
          <cell r="B31913" t="str">
            <v>TATACLIQ SALE CATALOGUE 21-07-2025 (2)</v>
          </cell>
          <cell r="C31913" t="str">
            <v>CLOSED</v>
          </cell>
          <cell r="D31913" t="str">
            <v>Medium</v>
          </cell>
          <cell r="E31913" t="str">
            <v>netscribes</v>
          </cell>
          <cell r="F31913" t="str">
            <v>Sushma Ram</v>
          </cell>
          <cell r="G31913">
            <v>45861.655555555553</v>
          </cell>
          <cell r="H31913">
            <v>45871.605555555558</v>
          </cell>
        </row>
        <row r="31914">
          <cell r="A31914" t="str">
            <v>UCW-16269</v>
          </cell>
          <cell r="B31914" t="str">
            <v>Tatacliq Kids Content template_21-07-25</v>
          </cell>
          <cell r="C31914" t="str">
            <v>CLOSED</v>
          </cell>
          <cell r="D31914" t="str">
            <v>Medium</v>
          </cell>
          <cell r="E31914" t="str">
            <v>netscribes</v>
          </cell>
          <cell r="F31914" t="str">
            <v>Juilee Jadhav</v>
          </cell>
          <cell r="G31914">
            <v>45861.586111111108</v>
          </cell>
          <cell r="H31914">
            <v>45892.6875</v>
          </cell>
        </row>
        <row r="31915">
          <cell r="A31915" t="str">
            <v>UCW-16267</v>
          </cell>
          <cell r="B31915" t="str">
            <v>Tata cliq cataloging 18th July 2025</v>
          </cell>
          <cell r="C31915" t="str">
            <v>CLOSED</v>
          </cell>
          <cell r="D31915" t="str">
            <v>Medium</v>
          </cell>
          <cell r="E31915" t="str">
            <v>Chirag Dubal</v>
          </cell>
          <cell r="F31915" t="str">
            <v>Lishita Kotian</v>
          </cell>
          <cell r="G31915">
            <v>45861.555555555555</v>
          </cell>
          <cell r="H31915">
            <v>45864.75</v>
          </cell>
        </row>
        <row r="31916">
          <cell r="A31916" t="str">
            <v>UCW-16265</v>
          </cell>
          <cell r="B31916" t="str">
            <v>Pending listing on Tata Cliq</v>
          </cell>
          <cell r="C31916" t="str">
            <v>CLOSED</v>
          </cell>
          <cell r="D31916" t="str">
            <v>Medium</v>
          </cell>
          <cell r="E31916" t="str">
            <v>netscribes</v>
          </cell>
          <cell r="F31916" t="str">
            <v>Juilee Jadhav</v>
          </cell>
          <cell r="G31916">
            <v>45861.534722222219</v>
          </cell>
          <cell r="H31916">
            <v>45887.679861111108</v>
          </cell>
        </row>
        <row r="31917">
          <cell r="A31917" t="str">
            <v>UCW-16263</v>
          </cell>
          <cell r="B31917" t="str">
            <v>Listing Creation for ASBAH</v>
          </cell>
          <cell r="C31917" t="str">
            <v>CLOSED Due to Inactive/Insufficient Information</v>
          </cell>
          <cell r="D31917" t="str">
            <v>Medium</v>
          </cell>
          <cell r="E31917" t="str">
            <v>netscribes</v>
          </cell>
          <cell r="F31917" t="str">
            <v>Disha Bhanushali</v>
          </cell>
          <cell r="G31917">
            <v>45861.522916666669</v>
          </cell>
          <cell r="H31917">
            <v>45868.536111111112</v>
          </cell>
        </row>
        <row r="31918">
          <cell r="A31918" t="str">
            <v>UCW-16261</v>
          </cell>
          <cell r="B31918" t="str">
            <v>Puma New Listings</v>
          </cell>
          <cell r="C31918" t="str">
            <v>CLOSED</v>
          </cell>
          <cell r="D31918" t="str">
            <v>Medium</v>
          </cell>
          <cell r="E31918" t="str">
            <v>netscribes</v>
          </cell>
          <cell r="F31918" t="str">
            <v>Juilee Jadhav</v>
          </cell>
          <cell r="G31918">
            <v>45861.508333333331</v>
          </cell>
          <cell r="H31918">
            <v>45891.7</v>
          </cell>
        </row>
        <row r="31919">
          <cell r="A31919" t="str">
            <v>UCW-16256</v>
          </cell>
          <cell r="B31919" t="str">
            <v>Crash Club New Product Listings - #149 - Multiple - 201 SKUs</v>
          </cell>
          <cell r="C31919" t="str">
            <v>CLOSED</v>
          </cell>
          <cell r="D31919" t="str">
            <v>Medium</v>
          </cell>
          <cell r="E31919" t="str">
            <v>netscribes</v>
          </cell>
          <cell r="F31919" t="str">
            <v>Mohd Tahir Shaikh</v>
          </cell>
          <cell r="G31919">
            <v>45861.456944444442</v>
          </cell>
          <cell r="H31919">
            <v>45869.492361111108</v>
          </cell>
        </row>
        <row r="31920">
          <cell r="A31920" t="str">
            <v>UCW-16247</v>
          </cell>
          <cell r="B31920" t="str">
            <v>Pome range images update</v>
          </cell>
          <cell r="C31920" t="str">
            <v>CLOSED</v>
          </cell>
          <cell r="D31920" t="str">
            <v>High</v>
          </cell>
          <cell r="E31920" t="str">
            <v>netscribes</v>
          </cell>
          <cell r="F31920" t="str">
            <v>Disha Bhanushali</v>
          </cell>
          <cell r="G31920">
            <v>45860.748611111114</v>
          </cell>
          <cell r="H31920">
            <v>45910.674305555556</v>
          </cell>
        </row>
        <row r="31921">
          <cell r="A31921" t="str">
            <v>UCW-16246</v>
          </cell>
          <cell r="B31921" t="str">
            <v>New Catalog for New Born hamper - Little Surprise Box</v>
          </cell>
          <cell r="C31921" t="str">
            <v>CLOSED Due to Inactive/Insufficient Information</v>
          </cell>
          <cell r="D31921" t="str">
            <v>Medium</v>
          </cell>
          <cell r="E31921" t="str">
            <v>Chirag Dubal</v>
          </cell>
          <cell r="F31921" t="str">
            <v>Lishita Kotian</v>
          </cell>
          <cell r="G31921">
            <v>45860.722222222219</v>
          </cell>
          <cell r="H31921">
            <v>45891.695833333331</v>
          </cell>
        </row>
        <row r="31922">
          <cell r="A31922" t="str">
            <v>UCW-16235</v>
          </cell>
          <cell r="B31922" t="str">
            <v>Tatacliq Men's Apparels Templates-18th July'25</v>
          </cell>
          <cell r="C31922" t="str">
            <v>CLOSED</v>
          </cell>
          <cell r="D31922" t="str">
            <v>Medium</v>
          </cell>
          <cell r="E31922" t="str">
            <v>Chirag Dubal</v>
          </cell>
          <cell r="F31922" t="str">
            <v>Lishita Kotian</v>
          </cell>
          <cell r="G31922">
            <v>45860.580555555556</v>
          </cell>
          <cell r="H31922">
            <v>45877.556250000001</v>
          </cell>
        </row>
        <row r="31923">
          <cell r="A31923" t="str">
            <v>UCW-16233</v>
          </cell>
          <cell r="B31923" t="str">
            <v>Tatacliq Women Ethnic Wear Template-18th July'25</v>
          </cell>
          <cell r="C31923" t="str">
            <v>CLOSED</v>
          </cell>
          <cell r="D31923" t="str">
            <v>Medium</v>
          </cell>
          <cell r="E31923" t="str">
            <v>Chirag Dubal</v>
          </cell>
          <cell r="F31923" t="str">
            <v>Lishita Kotian</v>
          </cell>
          <cell r="G31923">
            <v>45860.570833333331</v>
          </cell>
          <cell r="H31923">
            <v>45866.567361111112</v>
          </cell>
        </row>
        <row r="31924">
          <cell r="A31924" t="str">
            <v>UCW-16232</v>
          </cell>
          <cell r="B31924" t="str">
            <v>Tatacliq Women Western Wear Template | 18th July'25</v>
          </cell>
          <cell r="C31924" t="str">
            <v>CLOSED</v>
          </cell>
          <cell r="D31924" t="str">
            <v>Medium</v>
          </cell>
          <cell r="E31924" t="str">
            <v>Chirag Dubal</v>
          </cell>
          <cell r="F31924" t="str">
            <v>Lishita Kotian</v>
          </cell>
          <cell r="G31924">
            <v>45860.5625</v>
          </cell>
          <cell r="H31924">
            <v>45892.708333333336</v>
          </cell>
        </row>
        <row r="31925">
          <cell r="A31925" t="str">
            <v>UCW-16231</v>
          </cell>
          <cell r="B31925" t="str">
            <v>Tatacliq Specimen Template | 21th July'25</v>
          </cell>
          <cell r="C31925" t="str">
            <v>CLOSED</v>
          </cell>
          <cell r="D31925" t="str">
            <v>Medium</v>
          </cell>
          <cell r="E31925" t="str">
            <v>Chirag Dubal</v>
          </cell>
          <cell r="F31925" t="str">
            <v>Lishita Kotian</v>
          </cell>
          <cell r="G31925">
            <v>45860.555555555555</v>
          </cell>
          <cell r="H31925">
            <v>45877.556944444441</v>
          </cell>
        </row>
        <row r="31926">
          <cell r="A31926" t="str">
            <v>UCW-16228</v>
          </cell>
          <cell r="B31926" t="str">
            <v>Tatacliq Footwear-Input-Format-Men  Women Templates | 21st July'25</v>
          </cell>
          <cell r="C31926" t="str">
            <v>CLOSED</v>
          </cell>
          <cell r="D31926" t="str">
            <v>Medium</v>
          </cell>
          <cell r="E31926" t="str">
            <v>Chirag Dubal</v>
          </cell>
          <cell r="F31926" t="str">
            <v>Lishita Kotian</v>
          </cell>
          <cell r="G31926">
            <v>45860.54791666667</v>
          </cell>
          <cell r="H31926">
            <v>45877.557638888888</v>
          </cell>
        </row>
        <row r="31927">
          <cell r="A31927" t="str">
            <v>UCW-16226</v>
          </cell>
          <cell r="B31927" t="str">
            <v>Tatacliq Footwear-Input-Kids Templates | 21st July'25</v>
          </cell>
          <cell r="C31927" t="str">
            <v>CLOSED Due to Inactive/Insufficient Information</v>
          </cell>
          <cell r="D31927" t="str">
            <v>Medium</v>
          </cell>
          <cell r="E31927" t="str">
            <v>Chirag Dubal</v>
          </cell>
          <cell r="F31927" t="str">
            <v>Lishita Kotian</v>
          </cell>
          <cell r="G31927">
            <v>45860.535416666666</v>
          </cell>
          <cell r="H31927">
            <v>45861.8</v>
          </cell>
        </row>
        <row r="31928">
          <cell r="A31928" t="str">
            <v>UCW-16224</v>
          </cell>
          <cell r="B31928" t="str">
            <v>Tatacliq Kids Apparel Template | 21st July'25</v>
          </cell>
          <cell r="C31928" t="str">
            <v>CLOSED</v>
          </cell>
          <cell r="D31928" t="str">
            <v>Medium</v>
          </cell>
          <cell r="E31928" t="str">
            <v>Chirag Dubal</v>
          </cell>
          <cell r="F31928" t="str">
            <v>Lishita Kotian</v>
          </cell>
          <cell r="G31928">
            <v>45860.527777777781</v>
          </cell>
          <cell r="H31928">
            <v>45866.679166666669</v>
          </cell>
        </row>
        <row r="31929">
          <cell r="A31929" t="str">
            <v>UCW-16222</v>
          </cell>
          <cell r="B31929" t="str">
            <v>MIA 9kt Catalogue-tatacliq</v>
          </cell>
          <cell r="C31929" t="str">
            <v>CLOSED</v>
          </cell>
          <cell r="D31929" t="str">
            <v>Medium</v>
          </cell>
          <cell r="E31929" t="str">
            <v>netscribes</v>
          </cell>
          <cell r="F31929" t="str">
            <v>Mohd Tahir Shaikh</v>
          </cell>
          <cell r="G31929">
            <v>45860.518750000003</v>
          </cell>
          <cell r="H31929">
            <v>45864.706250000003</v>
          </cell>
        </row>
        <row r="31930">
          <cell r="A31930" t="str">
            <v>UCW-16221</v>
          </cell>
          <cell r="B31930" t="str">
            <v>Tatacliq Women Ethnic Wear Template | 21st July'25</v>
          </cell>
          <cell r="C31930" t="str">
            <v>CLOSED</v>
          </cell>
          <cell r="D31930" t="str">
            <v>Medium</v>
          </cell>
          <cell r="E31930" t="str">
            <v>Chirag Dubal</v>
          </cell>
          <cell r="F31930" t="str">
            <v>Lishita Kotian</v>
          </cell>
          <cell r="G31930">
            <v>45860.518750000003</v>
          </cell>
          <cell r="H31930">
            <v>45866.551388888889</v>
          </cell>
        </row>
        <row r="31931">
          <cell r="A31931" t="str">
            <v>UCW-16218</v>
          </cell>
          <cell r="B31931" t="str">
            <v>Tatacliq Men's Apparels Templates| 21st July'25</v>
          </cell>
          <cell r="C31931" t="str">
            <v>CLOSED</v>
          </cell>
          <cell r="D31931" t="str">
            <v>Medium</v>
          </cell>
          <cell r="E31931" t="str">
            <v>Chirag Dubal</v>
          </cell>
          <cell r="F31931" t="str">
            <v>Lishita Kotian</v>
          </cell>
          <cell r="G31931">
            <v>45860.504166666666</v>
          </cell>
          <cell r="H31931">
            <v>45877.557638888888</v>
          </cell>
        </row>
        <row r="31932">
          <cell r="A31932" t="str">
            <v>UCW-16214</v>
          </cell>
          <cell r="B31932" t="str">
            <v>Tatacliq Women Western Wear Template | 21st July'25</v>
          </cell>
          <cell r="C31932" t="str">
            <v>CLOSED</v>
          </cell>
          <cell r="D31932" t="str">
            <v>Medium</v>
          </cell>
          <cell r="E31932" t="str">
            <v>Chirag Dubal</v>
          </cell>
          <cell r="F31932" t="str">
            <v>Lishita Kotian</v>
          </cell>
          <cell r="G31932">
            <v>45860.489583333336</v>
          </cell>
          <cell r="H31932">
            <v>45892.71597222222</v>
          </cell>
        </row>
        <row r="31933">
          <cell r="A31933" t="str">
            <v>UCW-16212</v>
          </cell>
          <cell r="B31933" t="str">
            <v xml:space="preserve">Bobbi Brown Listing - GWP Aug'25 </v>
          </cell>
          <cell r="C31933" t="str">
            <v>CLOSED Due to Inactive/Insufficient Information</v>
          </cell>
          <cell r="D31933" t="str">
            <v>Highest</v>
          </cell>
          <cell r="E31933" t="str">
            <v>netscribes</v>
          </cell>
          <cell r="F31933" t="str">
            <v>Disha Bhanushali</v>
          </cell>
          <cell r="G31933">
            <v>45860.48333333333</v>
          </cell>
          <cell r="H31933">
            <v>45869.424305555556</v>
          </cell>
        </row>
        <row r="31934">
          <cell r="A31934" t="str">
            <v>UCW-16207</v>
          </cell>
          <cell r="B31934" t="str">
            <v>Tools Brand onboarding Semino at Tata Cliq</v>
          </cell>
          <cell r="C31934" t="str">
            <v>CLOSED</v>
          </cell>
          <cell r="D31934" t="str">
            <v>High</v>
          </cell>
          <cell r="E31934" t="str">
            <v>netscribes</v>
          </cell>
          <cell r="F31934" t="str">
            <v>Disha Bhanushali</v>
          </cell>
          <cell r="G31934">
            <v>45860.462500000001</v>
          </cell>
          <cell r="H31934">
            <v>45910.674305555556</v>
          </cell>
        </row>
        <row r="31935">
          <cell r="A31935" t="str">
            <v>UCW-16196</v>
          </cell>
          <cell r="B31935" t="str">
            <v xml:space="preserve">Men's Apparel 18-07-2025 </v>
          </cell>
          <cell r="C31935" t="str">
            <v>CLOSED</v>
          </cell>
          <cell r="D31935" t="str">
            <v>Medium</v>
          </cell>
          <cell r="E31935" t="str">
            <v>netscribes</v>
          </cell>
          <cell r="F31935" t="str">
            <v>Sushma Ram</v>
          </cell>
          <cell r="G31935">
            <v>45859.793055555558</v>
          </cell>
          <cell r="H31935">
            <v>45874.779861111114</v>
          </cell>
        </row>
        <row r="31936">
          <cell r="A31936" t="str">
            <v>UCW-16195</v>
          </cell>
          <cell r="B31936" t="str">
            <v>Friday Launch_18th_July_Studiowest_15</v>
          </cell>
          <cell r="C31936" t="str">
            <v>CLOSED</v>
          </cell>
          <cell r="D31936" t="str">
            <v>Highest</v>
          </cell>
          <cell r="E31936" t="str">
            <v>netscribes</v>
          </cell>
          <cell r="F31936" t="str">
            <v>Disha Bhanushali</v>
          </cell>
          <cell r="G31936">
            <v>45859.788888888892</v>
          </cell>
          <cell r="H31936">
            <v>45866.525000000001</v>
          </cell>
        </row>
        <row r="31937">
          <cell r="A31937" t="str">
            <v>UCW-16193</v>
          </cell>
          <cell r="B31937" t="str">
            <v>Platform Addition - Fashion : Brand- Root Deep</v>
          </cell>
          <cell r="C31937" t="str">
            <v>CLOSED</v>
          </cell>
          <cell r="D31937" t="str">
            <v>Medium</v>
          </cell>
          <cell r="E31937" t="str">
            <v>netscribes</v>
          </cell>
          <cell r="F31937" t="str">
            <v>Disha Bhanushali</v>
          </cell>
          <cell r="G31937">
            <v>45859.784722222219</v>
          </cell>
          <cell r="H31937">
            <v>45910.675000000003</v>
          </cell>
        </row>
        <row r="31938">
          <cell r="A31938" t="str">
            <v>UCW-16192</v>
          </cell>
          <cell r="B31938" t="str">
            <v>New listing and seller set up - Majestique</v>
          </cell>
          <cell r="C31938" t="str">
            <v>CLOSED</v>
          </cell>
          <cell r="D31938" t="str">
            <v>High</v>
          </cell>
          <cell r="E31938" t="str">
            <v>netscribes</v>
          </cell>
          <cell r="F31938" t="str">
            <v>Disha Bhanushali</v>
          </cell>
          <cell r="G31938">
            <v>45859.781944444447</v>
          </cell>
          <cell r="H31938">
            <v>45869.463194444441</v>
          </cell>
        </row>
        <row r="31939">
          <cell r="A31939" t="str">
            <v>UCW-16187</v>
          </cell>
          <cell r="B31939" t="str">
            <v>Tatacliq Kids Apparel Template-18th july'25</v>
          </cell>
          <cell r="C31939" t="str">
            <v>CLOSED</v>
          </cell>
          <cell r="D31939" t="str">
            <v>Medium</v>
          </cell>
          <cell r="E31939" t="str">
            <v>netscribes</v>
          </cell>
          <cell r="F31939" t="str">
            <v>Mohd Tahir Shaikh</v>
          </cell>
          <cell r="G31939">
            <v>45859.756944444445</v>
          </cell>
          <cell r="H31939">
            <v>45895.507638888892</v>
          </cell>
        </row>
        <row r="31940">
          <cell r="A31940" t="str">
            <v>UCW-16184</v>
          </cell>
          <cell r="B31940" t="str">
            <v>MP000000009037428 - OOS issue - Bryan and Candy</v>
          </cell>
          <cell r="C31940" t="str">
            <v>CLOSED</v>
          </cell>
          <cell r="D31940" t="str">
            <v>Highest</v>
          </cell>
          <cell r="E31940" t="str">
            <v>netscribes</v>
          </cell>
          <cell r="F31940" t="str">
            <v>Disha Bhanushali</v>
          </cell>
          <cell r="G31940">
            <v>45859.748611111114</v>
          </cell>
          <cell r="H31940">
            <v>45910.675000000003</v>
          </cell>
        </row>
        <row r="31941">
          <cell r="A31941" t="str">
            <v>UCW-16180</v>
          </cell>
          <cell r="B31941" t="str">
            <v>Deo Catalog upload II The Bare Bar</v>
          </cell>
          <cell r="C31941" t="str">
            <v>CLOSED</v>
          </cell>
          <cell r="D31941" t="str">
            <v>High</v>
          </cell>
          <cell r="E31941" t="str">
            <v>netscribes</v>
          </cell>
          <cell r="F31941" t="str">
            <v>Disha Bhanushali</v>
          </cell>
          <cell r="G31941">
            <v>45859.734722222223</v>
          </cell>
          <cell r="H31941">
            <v>45881.504166666666</v>
          </cell>
        </row>
        <row r="31942">
          <cell r="A31942" t="str">
            <v>UCW-16178</v>
          </cell>
          <cell r="B31942" t="str">
            <v>PINACOLADA X Tata CliQ Fashion</v>
          </cell>
          <cell r="C31942" t="str">
            <v>CLOSED</v>
          </cell>
          <cell r="D31942" t="str">
            <v>Medium</v>
          </cell>
          <cell r="E31942" t="str">
            <v>netscribes</v>
          </cell>
          <cell r="F31942" t="str">
            <v>Juilee Jadhav</v>
          </cell>
          <cell r="G31942">
            <v>45859.731944444444</v>
          </cell>
          <cell r="H31942">
            <v>45911.568055555559</v>
          </cell>
        </row>
        <row r="31943">
          <cell r="A31943" t="str">
            <v>UCW-16176</v>
          </cell>
          <cell r="B31943" t="str">
            <v>Tata Cliq - Listing update - Franck Olivier</v>
          </cell>
          <cell r="C31943" t="str">
            <v>CLOSED</v>
          </cell>
          <cell r="D31943" t="str">
            <v>Highest</v>
          </cell>
          <cell r="E31943" t="str">
            <v>netscribes</v>
          </cell>
          <cell r="F31943" t="str">
            <v>Disha Bhanushali</v>
          </cell>
          <cell r="G31943">
            <v>45859.726388888892</v>
          </cell>
          <cell r="H31943">
            <v>45910.675000000003</v>
          </cell>
        </row>
        <row r="31944">
          <cell r="A31944" t="str">
            <v>UCW-16175</v>
          </cell>
          <cell r="B31944" t="str">
            <v>Tata Cliq - New Listing - Perricone MD</v>
          </cell>
          <cell r="C31944" t="str">
            <v>CLOSED</v>
          </cell>
          <cell r="D31944" t="str">
            <v>High</v>
          </cell>
          <cell r="E31944" t="str">
            <v>netscribes</v>
          </cell>
          <cell r="F31944" t="str">
            <v>Disha Bhanushali</v>
          </cell>
          <cell r="G31944">
            <v>45859.720833333333</v>
          </cell>
          <cell r="H31944">
            <v>45874.671527777777</v>
          </cell>
        </row>
        <row r="31945">
          <cell r="A31945" t="str">
            <v>UCW-16173</v>
          </cell>
          <cell r="B31945" t="str">
            <v>New GWP Listing (Kumkumadi 4gm)- Tata</v>
          </cell>
          <cell r="C31945" t="str">
            <v>CLOSED</v>
          </cell>
          <cell r="D31945" t="str">
            <v>Highest</v>
          </cell>
          <cell r="E31945" t="str">
            <v>netscribes</v>
          </cell>
          <cell r="F31945" t="str">
            <v>Disha Bhanushali</v>
          </cell>
          <cell r="G31945">
            <v>45859.71597222222</v>
          </cell>
          <cell r="H31945">
            <v>45866.532638888886</v>
          </cell>
        </row>
        <row r="31946">
          <cell r="A31946" t="str">
            <v>UCW-16172</v>
          </cell>
          <cell r="B31946" t="str">
            <v>Brillare MTCS CRM Plan</v>
          </cell>
          <cell r="C31946" t="str">
            <v>CLOSED</v>
          </cell>
          <cell r="D31946" t="str">
            <v>Highest</v>
          </cell>
          <cell r="E31946" t="str">
            <v>netscribes</v>
          </cell>
          <cell r="F31946" t="str">
            <v>Disha Bhanushali</v>
          </cell>
          <cell r="G31946">
            <v>45859.713194444441</v>
          </cell>
          <cell r="H31946">
            <v>45929.503472222219</v>
          </cell>
        </row>
        <row r="31947">
          <cell r="A31947" t="str">
            <v>UCW-16170</v>
          </cell>
          <cell r="B31947" t="str">
            <v>Tata Cliq - New listing -Elie Saab Girl Of Now (GWP)</v>
          </cell>
          <cell r="C31947" t="str">
            <v>CLOSED</v>
          </cell>
          <cell r="D31947" t="str">
            <v>High</v>
          </cell>
          <cell r="E31947" t="str">
            <v>netscribes</v>
          </cell>
          <cell r="F31947" t="str">
            <v>Disha Bhanushali</v>
          </cell>
          <cell r="G31947">
            <v>45859.709722222222</v>
          </cell>
          <cell r="H31947">
            <v>45866.539583333331</v>
          </cell>
        </row>
        <row r="31948">
          <cell r="A31948" t="str">
            <v>UCW-16165</v>
          </cell>
          <cell r="B31948" t="str">
            <v>MP000000014596202_ Eladi Day Cream (4g) - Content Update -Tata</v>
          </cell>
          <cell r="C31948" t="str">
            <v>CLOSED</v>
          </cell>
          <cell r="D31948" t="str">
            <v>High</v>
          </cell>
          <cell r="E31948" t="str">
            <v>netscribes</v>
          </cell>
          <cell r="F31948" t="str">
            <v>Disha Bhanushali</v>
          </cell>
          <cell r="G31948">
            <v>45859.692361111112</v>
          </cell>
          <cell r="H31948">
            <v>45910.675694444442</v>
          </cell>
        </row>
        <row r="31949">
          <cell r="A31949" t="str">
            <v>UCW-16164</v>
          </cell>
          <cell r="B31949" t="str">
            <v>Request for adding  Brands-P0</v>
          </cell>
          <cell r="C31949" t="str">
            <v>CLOSED Due to Inactive/Insufficient Information</v>
          </cell>
          <cell r="D31949" t="str">
            <v>Medium</v>
          </cell>
          <cell r="E31949" t="str">
            <v>netscribes</v>
          </cell>
          <cell r="F31949" t="str">
            <v>Mohd Tahir Shaikh</v>
          </cell>
          <cell r="G31949">
            <v>45859.688888888886</v>
          </cell>
          <cell r="H31949">
            <v>45870.51458333333</v>
          </cell>
        </row>
        <row r="31950">
          <cell r="A31950" t="str">
            <v>UCW-16159</v>
          </cell>
          <cell r="B31950" t="str">
            <v>TATA - JC JV - 11 STD - 16/07/2025</v>
          </cell>
          <cell r="C31950" t="str">
            <v>CLOSED</v>
          </cell>
          <cell r="D31950" t="str">
            <v>High</v>
          </cell>
          <cell r="E31950" t="str">
            <v>netscribes</v>
          </cell>
          <cell r="F31950" t="str">
            <v>Disha Bhanushali</v>
          </cell>
          <cell r="G31950">
            <v>45859.675000000003</v>
          </cell>
          <cell r="H31950">
            <v>45877.500694444447</v>
          </cell>
        </row>
        <row r="31951">
          <cell r="A31951" t="str">
            <v>UCW-16158</v>
          </cell>
          <cell r="B31951" t="str">
            <v>AW25 Catalog - Lot 1</v>
          </cell>
          <cell r="C31951" t="str">
            <v>CLOSED</v>
          </cell>
          <cell r="D31951" t="str">
            <v>Medium</v>
          </cell>
          <cell r="E31951" t="str">
            <v>Chirag Dubal</v>
          </cell>
          <cell r="F31951" t="str">
            <v>Lishita Kotian</v>
          </cell>
          <cell r="G31951">
            <v>45859.671527777777</v>
          </cell>
          <cell r="H31951">
            <v>45864.561111111114</v>
          </cell>
        </row>
        <row r="31952">
          <cell r="A31952" t="str">
            <v>UCW-16156</v>
          </cell>
          <cell r="B31952" t="str">
            <v xml:space="preserve">Women's Apparel 16-07-2025 </v>
          </cell>
          <cell r="C31952" t="str">
            <v>CLOSED</v>
          </cell>
          <cell r="D31952" t="str">
            <v>Medium</v>
          </cell>
          <cell r="E31952" t="str">
            <v>netscribes</v>
          </cell>
          <cell r="F31952" t="str">
            <v>Juilee Jadhav</v>
          </cell>
          <cell r="G31952">
            <v>45859.665277777778</v>
          </cell>
          <cell r="H31952">
            <v>45910.775000000001</v>
          </cell>
        </row>
        <row r="31953">
          <cell r="A31953" t="str">
            <v>UCW-16148</v>
          </cell>
          <cell r="B31953" t="str">
            <v>Request to Create New Seller Account for Tata Cliq Mall – Omni Integration</v>
          </cell>
          <cell r="C31953" t="str">
            <v>CLOSED</v>
          </cell>
          <cell r="D31953" t="str">
            <v>Medium</v>
          </cell>
          <cell r="E31953" t="str">
            <v>netscribes</v>
          </cell>
          <cell r="F31953" t="str">
            <v>Mohd Tahir Shaikh</v>
          </cell>
          <cell r="G31953">
            <v>45859.625</v>
          </cell>
          <cell r="H31953">
            <v>45892.784722222219</v>
          </cell>
        </row>
        <row r="31954">
          <cell r="A31954" t="str">
            <v>UCW-16144</v>
          </cell>
          <cell r="B31954" t="str">
            <v>TATACLIQ CATALOGUE UPLOAD FOR SALE - 18-07-2025</v>
          </cell>
          <cell r="C31954" t="str">
            <v>CLOSED</v>
          </cell>
          <cell r="D31954" t="str">
            <v>Highest</v>
          </cell>
          <cell r="E31954" t="str">
            <v>netscribes</v>
          </cell>
          <cell r="F31954" t="str">
            <v>Sushma Ram</v>
          </cell>
          <cell r="G31954">
            <v>45859.584722222222</v>
          </cell>
          <cell r="H31954">
            <v>45889.669444444444</v>
          </cell>
        </row>
        <row r="31955">
          <cell r="A31955" t="str">
            <v>UCW-16142</v>
          </cell>
          <cell r="B31955" t="str">
            <v>Tata Cliq - Listing - 11 Options Sliders</v>
          </cell>
          <cell r="C31955" t="str">
            <v>CLOSED</v>
          </cell>
          <cell r="D31955" t="str">
            <v>Medium</v>
          </cell>
          <cell r="E31955" t="str">
            <v>netscribes</v>
          </cell>
          <cell r="F31955" t="str">
            <v>Lishita Kotian</v>
          </cell>
          <cell r="G31955">
            <v>45859.568749999999</v>
          </cell>
          <cell r="H31955">
            <v>45861.522222222222</v>
          </cell>
        </row>
        <row r="31956">
          <cell r="A31956" t="str">
            <v>UCW-16128</v>
          </cell>
          <cell r="B31956" t="str">
            <v>Image and Video Correction - Tata Cliq &lt;&gt; Rakhi</v>
          </cell>
          <cell r="C31956" t="str">
            <v>CLOSED</v>
          </cell>
          <cell r="D31956" t="str">
            <v>Medium</v>
          </cell>
          <cell r="E31956" t="str">
            <v>netscribes</v>
          </cell>
          <cell r="F31956" t="str">
            <v>Mohd Tahir Shaikh</v>
          </cell>
          <cell r="G31956">
            <v>45859.468055555553</v>
          </cell>
          <cell r="H31956">
            <v>45861.605555555558</v>
          </cell>
        </row>
        <row r="31957">
          <cell r="A31957" t="str">
            <v>UCW-16104</v>
          </cell>
          <cell r="B31957" t="str">
            <v>Men's Apparel 15-07-2025</v>
          </cell>
          <cell r="C31957" t="str">
            <v>CLOSED</v>
          </cell>
          <cell r="D31957" t="str">
            <v>Medium</v>
          </cell>
          <cell r="E31957" t="str">
            <v>netscribes</v>
          </cell>
          <cell r="F31957" t="str">
            <v>Lishita Kotian</v>
          </cell>
          <cell r="G31957">
            <v>45858.055555555555</v>
          </cell>
          <cell r="H31957">
            <v>45911.597916666666</v>
          </cell>
        </row>
        <row r="31958">
          <cell r="A31958" t="str">
            <v>UCW-16098</v>
          </cell>
          <cell r="B31958" t="str">
            <v>Attributes to be changed_KISNA</v>
          </cell>
          <cell r="C31958" t="str">
            <v>CLOSED</v>
          </cell>
          <cell r="D31958" t="str">
            <v>Medium</v>
          </cell>
          <cell r="E31958" t="str">
            <v>netscribes</v>
          </cell>
          <cell r="F31958" t="str">
            <v>Mohd Tahir Shaikh</v>
          </cell>
          <cell r="G31958">
            <v>45857.831250000003</v>
          </cell>
          <cell r="H31958">
            <v>45887.786111111112</v>
          </cell>
        </row>
        <row r="31959">
          <cell r="A31959" t="str">
            <v>UCW-16086</v>
          </cell>
          <cell r="B31959" t="str">
            <v>SPYKAR - NEW - CATALOG - MENS &amp; WOMENS - 17.07.2025</v>
          </cell>
          <cell r="C31959" t="str">
            <v>CLOSED</v>
          </cell>
          <cell r="D31959" t="str">
            <v>Medium</v>
          </cell>
          <cell r="E31959" t="str">
            <v>netscribes</v>
          </cell>
          <cell r="F31959" t="str">
            <v>Lishita Kotian</v>
          </cell>
          <cell r="G31959">
            <v>45857.732638888891</v>
          </cell>
          <cell r="H31959">
            <v>45861.484027777777</v>
          </cell>
        </row>
        <row r="31960">
          <cell r="A31960" t="str">
            <v>UCW-16082</v>
          </cell>
          <cell r="B31960" t="str">
            <v>Adidas India Marketing ... (127653) Multimapping</v>
          </cell>
          <cell r="C31960" t="str">
            <v>CLOSED Due to Inactive/Insufficient Information</v>
          </cell>
          <cell r="D31960" t="str">
            <v>Medium</v>
          </cell>
          <cell r="E31960" t="str">
            <v>netscribes</v>
          </cell>
          <cell r="F31960" t="str">
            <v>Juilee Jadhav</v>
          </cell>
          <cell r="G31960">
            <v>45857.677083333336</v>
          </cell>
          <cell r="H31960">
            <v>45891.677083333336</v>
          </cell>
        </row>
        <row r="31961">
          <cell r="A31961" t="str">
            <v>UCW-16081</v>
          </cell>
          <cell r="B31961" t="str">
            <v>Upload Videos</v>
          </cell>
          <cell r="C31961" t="str">
            <v>CLOSED</v>
          </cell>
          <cell r="D31961" t="str">
            <v>Medium</v>
          </cell>
          <cell r="E31961" t="str">
            <v>netscribes</v>
          </cell>
          <cell r="F31961" t="str">
            <v>Juilee Jadhav</v>
          </cell>
          <cell r="G31961">
            <v>45857.661111111112</v>
          </cell>
          <cell r="H31961">
            <v>45878.595138888886</v>
          </cell>
        </row>
        <row r="31962">
          <cell r="A31962" t="str">
            <v>UCW-16080</v>
          </cell>
          <cell r="B31962" t="str">
            <v>La Vie En Rose Sell Now TCF</v>
          </cell>
          <cell r="C31962" t="str">
            <v>CLOSED</v>
          </cell>
          <cell r="D31962" t="str">
            <v>Medium</v>
          </cell>
          <cell r="E31962" t="str">
            <v>netscribes</v>
          </cell>
          <cell r="F31962" t="str">
            <v>Juilee Jadhav</v>
          </cell>
          <cell r="G31962">
            <v>45857.620138888888</v>
          </cell>
          <cell r="H31962">
            <v>45866.856944444444</v>
          </cell>
        </row>
        <row r="31963">
          <cell r="A31963" t="str">
            <v>UCW-16079</v>
          </cell>
          <cell r="B31963" t="str">
            <v>TataCliQ &lt;&gt; New Listing WesternWear Dress || Floe (138-152, 199-202) ||</v>
          </cell>
          <cell r="C31963" t="str">
            <v>CLOSED</v>
          </cell>
          <cell r="D31963" t="str">
            <v>Medium</v>
          </cell>
          <cell r="E31963" t="str">
            <v>netscribes</v>
          </cell>
          <cell r="F31963" t="str">
            <v>Juilee Jadhav</v>
          </cell>
          <cell r="G31963">
            <v>45857.614583333336</v>
          </cell>
          <cell r="H31963">
            <v>45877.558333333334</v>
          </cell>
        </row>
        <row r="31964">
          <cell r="A31964" t="str">
            <v>UCW-16078</v>
          </cell>
          <cell r="B31964" t="str">
            <v>VIP Backpack Product Video | Urban-Legacy-Vogue | Tatacliq</v>
          </cell>
          <cell r="C31964" t="str">
            <v>CLOSED</v>
          </cell>
          <cell r="D31964" t="str">
            <v>Medium</v>
          </cell>
          <cell r="E31964" t="str">
            <v>netscribes</v>
          </cell>
          <cell r="F31964" t="str">
            <v>Juilee Jadhav</v>
          </cell>
          <cell r="G31964">
            <v>45857.611805555556</v>
          </cell>
          <cell r="H31964">
            <v>45885.633333333331</v>
          </cell>
        </row>
        <row r="31965">
          <cell r="A31965" t="str">
            <v>UCW-16077</v>
          </cell>
          <cell r="B31965" t="str">
            <v>TATA CLIQ - LISTING FILE - 15072025</v>
          </cell>
          <cell r="C31965" t="str">
            <v>CLOSED</v>
          </cell>
          <cell r="D31965" t="str">
            <v>Medium</v>
          </cell>
          <cell r="E31965" t="str">
            <v>netscribes</v>
          </cell>
          <cell r="F31965" t="str">
            <v>Juilee Jadhav</v>
          </cell>
          <cell r="G31965">
            <v>45857.540972222225</v>
          </cell>
          <cell r="H31965">
            <v>45860.523611111108</v>
          </cell>
        </row>
        <row r="31966">
          <cell r="A31966" t="str">
            <v>UCW-16070</v>
          </cell>
          <cell r="B31966" t="str">
            <v xml:space="preserve">Tatacliq Lifestyle Catalog Template-Lot -117_15.07.2025 </v>
          </cell>
          <cell r="C31966" t="str">
            <v>CLOSED</v>
          </cell>
          <cell r="D31966" t="str">
            <v>Medium</v>
          </cell>
          <cell r="E31966" t="str">
            <v>netscribes</v>
          </cell>
          <cell r="F31966" t="str">
            <v>Juilee Jadhav</v>
          </cell>
          <cell r="G31966">
            <v>45856.817361111112</v>
          </cell>
          <cell r="H31966">
            <v>45891.676388888889</v>
          </cell>
        </row>
        <row r="31967">
          <cell r="A31967" t="str">
            <v>UCW-16066</v>
          </cell>
          <cell r="B31967" t="str">
            <v>Tatacliq Men Content template_17-07-25</v>
          </cell>
          <cell r="C31967" t="str">
            <v>CLOSED</v>
          </cell>
          <cell r="D31967" t="str">
            <v>Medium</v>
          </cell>
          <cell r="E31967" t="str">
            <v>Chirag Dubal</v>
          </cell>
          <cell r="F31967" t="str">
            <v>Lishita Kotian</v>
          </cell>
          <cell r="G31967">
            <v>45856.757638888892</v>
          </cell>
          <cell r="H31967">
            <v>45877.560416666667</v>
          </cell>
        </row>
        <row r="31968">
          <cell r="A31968" t="str">
            <v>UCW-16065</v>
          </cell>
          <cell r="B31968" t="str">
            <v>Guess Lux(128655) &amp; Mall (128697) Footwear Catalog Sheet 18-07-2025</v>
          </cell>
          <cell r="C31968" t="str">
            <v>CLOSED</v>
          </cell>
          <cell r="D31968" t="str">
            <v>Medium</v>
          </cell>
          <cell r="E31968" t="str">
            <v>Chirag Dubal</v>
          </cell>
          <cell r="F31968" t="str">
            <v>Reagan D’souza</v>
          </cell>
          <cell r="G31968">
            <v>45856.740277777775</v>
          </cell>
          <cell r="H31968">
            <v>45899.779166666667</v>
          </cell>
        </row>
        <row r="31969">
          <cell r="A31969" t="str">
            <v>UCW-16052</v>
          </cell>
          <cell r="B31969" t="str">
            <v>Beauty - RE: Friday Launch_18th_July_Studiowest_18-18th july</v>
          </cell>
          <cell r="C31969" t="str">
            <v>CLOSED</v>
          </cell>
          <cell r="D31969" t="str">
            <v>Medium</v>
          </cell>
          <cell r="E31969" t="str">
            <v>netscribes</v>
          </cell>
          <cell r="F31969" t="str">
            <v>Simi Raichel Zachariah</v>
          </cell>
          <cell r="G31969">
            <v>45856.663888888892</v>
          </cell>
          <cell r="H31969">
            <v>45868.679166666669</v>
          </cell>
        </row>
        <row r="31970">
          <cell r="A31970" t="str">
            <v>UCW-16051</v>
          </cell>
          <cell r="B31970" t="str">
            <v>BEauty-SKU updation_July,25_Tatacliq-18th july</v>
          </cell>
          <cell r="C31970" t="str">
            <v>CLOSED</v>
          </cell>
          <cell r="D31970" t="str">
            <v>Medium</v>
          </cell>
          <cell r="E31970" t="str">
            <v>netscribes</v>
          </cell>
          <cell r="F31970" t="str">
            <v>Simi Raichel Zachariah</v>
          </cell>
          <cell r="G31970">
            <v>45856.656944444447</v>
          </cell>
          <cell r="H31970">
            <v>46003.853472222225</v>
          </cell>
        </row>
        <row r="31971">
          <cell r="A31971" t="str">
            <v>UCW-16048</v>
          </cell>
          <cell r="B31971" t="str">
            <v>BEauty - Re: Tata Cliq - New Listing - Hermès Barénia Intense-18th july</v>
          </cell>
          <cell r="C31971" t="str">
            <v>CLOSED</v>
          </cell>
          <cell r="D31971" t="str">
            <v>Medium</v>
          </cell>
          <cell r="E31971" t="str">
            <v>netscribes</v>
          </cell>
          <cell r="F31971" t="str">
            <v>Simi Raichel Zachariah</v>
          </cell>
          <cell r="G31971">
            <v>45856.636805555558</v>
          </cell>
          <cell r="H31971">
            <v>45870.477777777778</v>
          </cell>
        </row>
        <row r="31972">
          <cell r="A31972" t="str">
            <v>UCW-16045</v>
          </cell>
          <cell r="B31972" t="str">
            <v>BEauty - RE: [EXT] Fw: SKP Scalp Soothing Shampoo - 1 Litre Launch TataCliq-18th july</v>
          </cell>
          <cell r="C31972" t="str">
            <v>CLOSED</v>
          </cell>
          <cell r="D31972" t="str">
            <v>Medium</v>
          </cell>
          <cell r="E31972" t="str">
            <v>netscribes</v>
          </cell>
          <cell r="F31972" t="str">
            <v>Simi Raichel Zachariah</v>
          </cell>
          <cell r="G31972">
            <v>45856.609722222223</v>
          </cell>
          <cell r="H31972">
            <v>45888.447222222225</v>
          </cell>
        </row>
        <row r="31973">
          <cell r="A31973" t="str">
            <v>UCW-16043</v>
          </cell>
          <cell r="B31973" t="str">
            <v>BEauty - Re: Colorbar New Listing-18th July</v>
          </cell>
          <cell r="C31973" t="str">
            <v>CLOSED</v>
          </cell>
          <cell r="D31973" t="str">
            <v>Medium</v>
          </cell>
          <cell r="E31973" t="str">
            <v>netscribes</v>
          </cell>
          <cell r="F31973" t="str">
            <v>Simi Raichel Zachariah</v>
          </cell>
          <cell r="G31973">
            <v>45856.60833333333</v>
          </cell>
          <cell r="H31973">
            <v>45898.526388888888</v>
          </cell>
        </row>
        <row r="31974">
          <cell r="A31974" t="str">
            <v>UCW-16041</v>
          </cell>
          <cell r="B31974" t="str">
            <v>Beauty - RE: GWP sku - MP000000025152093-18th july</v>
          </cell>
          <cell r="C31974" t="str">
            <v>CLOSED</v>
          </cell>
          <cell r="D31974" t="str">
            <v>Medium</v>
          </cell>
          <cell r="E31974" t="str">
            <v>netscribes</v>
          </cell>
          <cell r="F31974" t="str">
            <v>Simi Raichel Zachariah</v>
          </cell>
          <cell r="G31974">
            <v>45856.599305555559</v>
          </cell>
          <cell r="H31974">
            <v>45910.675694444442</v>
          </cell>
        </row>
        <row r="31975">
          <cell r="A31975" t="str">
            <v>UCW-16040</v>
          </cell>
          <cell r="B31975" t="str">
            <v>Hoversoul Listing - CS. Enterprises 17 Jul 2025</v>
          </cell>
          <cell r="C31975" t="str">
            <v>CLOSED</v>
          </cell>
          <cell r="D31975" t="str">
            <v>Medium</v>
          </cell>
          <cell r="E31975" t="str">
            <v>Chirag Dubal</v>
          </cell>
          <cell r="F31975" t="str">
            <v>Lishita Kotian</v>
          </cell>
          <cell r="G31975">
            <v>45856.597222222219</v>
          </cell>
          <cell r="H31975">
            <v>45870.6</v>
          </cell>
        </row>
        <row r="31976">
          <cell r="A31976" t="str">
            <v>UCW-16038</v>
          </cell>
          <cell r="B31976" t="str">
            <v>Beauty - OUAI Listing - July'25-july</v>
          </cell>
          <cell r="C31976" t="str">
            <v>CLOSED</v>
          </cell>
          <cell r="D31976" t="str">
            <v>Medium</v>
          </cell>
          <cell r="E31976" t="str">
            <v>netscribes</v>
          </cell>
          <cell r="F31976" t="str">
            <v>Simi Raichel Zachariah</v>
          </cell>
          <cell r="G31976">
            <v>45856.594444444447</v>
          </cell>
          <cell r="H31976">
            <v>45868.664583333331</v>
          </cell>
        </row>
        <row r="31977">
          <cell r="A31977" t="str">
            <v>UCW-16036</v>
          </cell>
          <cell r="B31977" t="str">
            <v>Details for cataloging</v>
          </cell>
          <cell r="C31977" t="str">
            <v>CLOSED</v>
          </cell>
          <cell r="D31977" t="str">
            <v>Medium</v>
          </cell>
          <cell r="E31977" t="str">
            <v>Chirag Dubal</v>
          </cell>
          <cell r="F31977" t="str">
            <v>Lishita Kotian</v>
          </cell>
          <cell r="G31977">
            <v>45856.549305555556</v>
          </cell>
          <cell r="H31977">
            <v>45859.525000000001</v>
          </cell>
        </row>
        <row r="31978">
          <cell r="A31978" t="str">
            <v>UCW-16034</v>
          </cell>
          <cell r="B31978" t="str">
            <v>Detail sheet for cataloging _ chest print</v>
          </cell>
          <cell r="C31978" t="str">
            <v>CLOSED</v>
          </cell>
          <cell r="D31978" t="str">
            <v>Medium</v>
          </cell>
          <cell r="E31978" t="str">
            <v>Chirag Dubal</v>
          </cell>
          <cell r="F31978" t="str">
            <v>Lishita Kotian</v>
          </cell>
          <cell r="G31978">
            <v>45856.536111111112</v>
          </cell>
          <cell r="H31978">
            <v>45877.561805555553</v>
          </cell>
        </row>
        <row r="31979">
          <cell r="A31979" t="str">
            <v>UCW-16029</v>
          </cell>
          <cell r="B31979" t="str">
            <v>CLONE - BEauty - Re: AltaModa Color Range Listing (Tata Cliq)-11th july</v>
          </cell>
          <cell r="C31979" t="str">
            <v>CLOSED</v>
          </cell>
          <cell r="D31979" t="str">
            <v>Medium</v>
          </cell>
          <cell r="E31979" t="str">
            <v>netscribes</v>
          </cell>
          <cell r="F31979" t="str">
            <v>Simi Raichel Zachariah</v>
          </cell>
          <cell r="G31979">
            <v>45856.49722222222</v>
          </cell>
          <cell r="H31979">
            <v>45878.652777777781</v>
          </cell>
        </row>
        <row r="31980">
          <cell r="A31980" t="str">
            <v>UCW-16028</v>
          </cell>
          <cell r="B31980" t="str">
            <v>Request for Full Product Catalog &amp; Images for Infant Essential Launch - Joie</v>
          </cell>
          <cell r="C31980" t="str">
            <v>CLOSED</v>
          </cell>
          <cell r="D31980" t="str">
            <v>Medium</v>
          </cell>
          <cell r="E31980" t="str">
            <v>Chirag Dubal</v>
          </cell>
          <cell r="F31980" t="str">
            <v>Lishita Kotian</v>
          </cell>
          <cell r="G31980">
            <v>45856.495138888888</v>
          </cell>
          <cell r="H31980">
            <v>45902.71597222222</v>
          </cell>
        </row>
        <row r="31981">
          <cell r="A31981" t="str">
            <v>UCW-16027</v>
          </cell>
          <cell r="B31981" t="str">
            <v>Images with bag to Remove - Silver Cross Clic</v>
          </cell>
          <cell r="C31981" t="str">
            <v>CLOSED</v>
          </cell>
          <cell r="D31981" t="str">
            <v>Medium</v>
          </cell>
          <cell r="E31981" t="str">
            <v>Chirag Dubal</v>
          </cell>
          <cell r="F31981" t="str">
            <v>Reagan D’souza</v>
          </cell>
          <cell r="G31981">
            <v>45856.492361111108</v>
          </cell>
          <cell r="H31981">
            <v>45860.454861111109</v>
          </cell>
        </row>
        <row r="31982">
          <cell r="A31982" t="str">
            <v>UCW-16026</v>
          </cell>
          <cell r="B31982" t="str">
            <v>Lotto - Lot 4 Cataloguing File</v>
          </cell>
          <cell r="C31982" t="str">
            <v>CLOSED</v>
          </cell>
          <cell r="D31982" t="str">
            <v>Medium</v>
          </cell>
          <cell r="E31982" t="str">
            <v>netscribes</v>
          </cell>
          <cell r="F31982" t="str">
            <v>Juilee Jadhav</v>
          </cell>
          <cell r="G31982">
            <v>45856.488194444442</v>
          </cell>
          <cell r="H31982">
            <v>45860.475694444445</v>
          </cell>
        </row>
        <row r="31983">
          <cell r="A31983" t="str">
            <v>UCW-16021</v>
          </cell>
          <cell r="B31983" t="str">
            <v>Socks cataloging - Packing Box missing in images upload and need image change</v>
          </cell>
          <cell r="C31983" t="str">
            <v>CLOSED</v>
          </cell>
          <cell r="D31983" t="str">
            <v>Medium</v>
          </cell>
          <cell r="E31983" t="str">
            <v>netscribes</v>
          </cell>
          <cell r="F31983" t="str">
            <v>Mohd Tahir Shaikh</v>
          </cell>
          <cell r="G31983">
            <v>45855.794444444444</v>
          </cell>
          <cell r="H31983">
            <v>45862.486111111109</v>
          </cell>
        </row>
        <row r="31984">
          <cell r="A31984" t="str">
            <v>UCW-16020</v>
          </cell>
          <cell r="B31984" t="str">
            <v>INFLUENCER IMAGE UPDATE TATACLIQ 16-07-2025</v>
          </cell>
          <cell r="C31984" t="str">
            <v>CLOSED</v>
          </cell>
          <cell r="D31984" t="str">
            <v>Medium</v>
          </cell>
          <cell r="E31984" t="str">
            <v>netscribes</v>
          </cell>
          <cell r="F31984" t="str">
            <v>Mohd Tahir Shaikh</v>
          </cell>
          <cell r="G31984">
            <v>45855.790972222225</v>
          </cell>
          <cell r="H31984">
            <v>45863.518055555556</v>
          </cell>
        </row>
        <row r="31985">
          <cell r="A31985" t="str">
            <v>UCW-16019</v>
          </cell>
          <cell r="B31985" t="str">
            <v>Beauty - Fw: TSS X Tata Cliq | Request to update images-17th july</v>
          </cell>
          <cell r="C31985" t="str">
            <v>CLOSED</v>
          </cell>
          <cell r="D31985" t="str">
            <v>Medium</v>
          </cell>
          <cell r="E31985" t="str">
            <v>netscribes</v>
          </cell>
          <cell r="F31985" t="str">
            <v>Simi Raichel Zachariah</v>
          </cell>
          <cell r="G31985">
            <v>45855.786111111112</v>
          </cell>
          <cell r="H31985">
            <v>45857.718055555553</v>
          </cell>
        </row>
        <row r="31986">
          <cell r="A31986" t="str">
            <v>UCW-16018</v>
          </cell>
          <cell r="B31986" t="str">
            <v>Beauty - Laura Mercier - Image updation July'25-17th July</v>
          </cell>
          <cell r="C31986" t="str">
            <v>CLOSED</v>
          </cell>
          <cell r="D31986" t="str">
            <v>Medium</v>
          </cell>
          <cell r="E31986" t="str">
            <v>netscribes</v>
          </cell>
          <cell r="F31986" t="str">
            <v>Simi Raichel Zachariah</v>
          </cell>
          <cell r="G31986">
            <v>45855.783333333333</v>
          </cell>
          <cell r="H31986">
            <v>45910.675694444442</v>
          </cell>
        </row>
        <row r="31987">
          <cell r="A31987" t="str">
            <v>UCW-16017</v>
          </cell>
          <cell r="B31987" t="str">
            <v>Tata Cliq Listing_17-07-2025-Lavie, Lavie Luxe, Lavie Signature</v>
          </cell>
          <cell r="C31987" t="str">
            <v>CLOSED</v>
          </cell>
          <cell r="D31987" t="str">
            <v>Medium</v>
          </cell>
          <cell r="E31987" t="str">
            <v>netscribes</v>
          </cell>
          <cell r="F31987" t="str">
            <v>Mohd Tahir Shaikh</v>
          </cell>
          <cell r="G31987">
            <v>45855.783333333333</v>
          </cell>
          <cell r="H31987">
            <v>45857.631944444445</v>
          </cell>
        </row>
        <row r="31988">
          <cell r="A31988" t="str">
            <v>UCW-16009</v>
          </cell>
          <cell r="B31988" t="str">
            <v>One Friday Catalogue Tamplate</v>
          </cell>
          <cell r="C31988" t="str">
            <v>CLOSED Due to Inactive/Insufficient Information</v>
          </cell>
          <cell r="D31988" t="str">
            <v>Medium</v>
          </cell>
          <cell r="E31988" t="str">
            <v>netscribes</v>
          </cell>
          <cell r="F31988" t="str">
            <v>Juilee Jadhav</v>
          </cell>
          <cell r="G31988">
            <v>45855.715277777781</v>
          </cell>
          <cell r="H31988">
            <v>45902.477777777778</v>
          </cell>
        </row>
        <row r="31989">
          <cell r="A31989" t="str">
            <v>UCW-16008</v>
          </cell>
          <cell r="B31989" t="str">
            <v>FW: New Listing - SCENTRA</v>
          </cell>
          <cell r="C31989" t="str">
            <v>CLOSED</v>
          </cell>
          <cell r="D31989" t="str">
            <v>Medium</v>
          </cell>
          <cell r="E31989" t="str">
            <v>Chirag Dubal</v>
          </cell>
          <cell r="F31989" t="str">
            <v>Lishita Kotian</v>
          </cell>
          <cell r="G31989">
            <v>45855.712500000001</v>
          </cell>
          <cell r="H31989">
            <v>45859.734722222223</v>
          </cell>
        </row>
        <row r="31990">
          <cell r="A31990" t="str">
            <v>UCW-16004</v>
          </cell>
          <cell r="B31990" t="str">
            <v>BEauty - Re: Loreal Paris Brow Lamination | New Listing | Tatacliq-17th july</v>
          </cell>
          <cell r="C31990" t="str">
            <v>CLOSED</v>
          </cell>
          <cell r="D31990" t="str">
            <v>Highest</v>
          </cell>
          <cell r="E31990" t="str">
            <v>netscribes</v>
          </cell>
          <cell r="F31990" t="str">
            <v>Simi Raichel Zachariah</v>
          </cell>
          <cell r="G31990">
            <v>45855.662499999999</v>
          </cell>
          <cell r="H31990">
            <v>45868.688888888886</v>
          </cell>
        </row>
        <row r="31991">
          <cell r="A31991" t="str">
            <v>UCW-15999</v>
          </cell>
          <cell r="B31991" t="str">
            <v xml:space="preserve">Styles migration to Tata cliq westbury account - 10-07-2025  </v>
          </cell>
          <cell r="C31991" t="str">
            <v>CLOSED</v>
          </cell>
          <cell r="D31991" t="str">
            <v>Medium</v>
          </cell>
          <cell r="E31991" t="str">
            <v>netscribes</v>
          </cell>
          <cell r="F31991" t="str">
            <v>Mohd Tahir Shaikh</v>
          </cell>
          <cell r="G31991">
            <v>45855.576388888891</v>
          </cell>
          <cell r="H31991">
            <v>45866.856944444444</v>
          </cell>
        </row>
        <row r="31992">
          <cell r="A31992" t="str">
            <v>UCW-15991</v>
          </cell>
          <cell r="B31992" t="str">
            <v>MINIKLUB  -ACCESSORIES  17-07-2025</v>
          </cell>
          <cell r="C31992" t="str">
            <v>CLOSED</v>
          </cell>
          <cell r="D31992" t="str">
            <v>Medium</v>
          </cell>
          <cell r="E31992" t="str">
            <v>netscribes</v>
          </cell>
          <cell r="F31992" t="str">
            <v>Lishita Kotian</v>
          </cell>
          <cell r="G31992">
            <v>45855.525000000001</v>
          </cell>
          <cell r="H31992">
            <v>45860.488194444442</v>
          </cell>
        </row>
        <row r="31993">
          <cell r="A31993" t="str">
            <v>UCW-15988</v>
          </cell>
          <cell r="B31993" t="str">
            <v>TH &amp; CK | 335 - Styles</v>
          </cell>
          <cell r="C31993" t="str">
            <v>CLOSED</v>
          </cell>
          <cell r="D31993" t="str">
            <v>Medium</v>
          </cell>
          <cell r="E31993" t="str">
            <v>Chirag Dubal</v>
          </cell>
          <cell r="F31993" t="str">
            <v>Reagan D’souza</v>
          </cell>
          <cell r="G31993">
            <v>45855.509027777778</v>
          </cell>
          <cell r="H31993">
            <v>45877.754861111112</v>
          </cell>
        </row>
        <row r="31994">
          <cell r="A31994" t="str">
            <v>UCW-15986</v>
          </cell>
          <cell r="B31994" t="str">
            <v>Peora - Rakhi Product Video Upload Request</v>
          </cell>
          <cell r="C31994" t="str">
            <v>CLOSED</v>
          </cell>
          <cell r="D31994" t="str">
            <v>Medium</v>
          </cell>
          <cell r="E31994" t="str">
            <v>netscribes</v>
          </cell>
          <cell r="F31994" t="str">
            <v>Mohd Tahir Shaikh</v>
          </cell>
          <cell r="G31994">
            <v>45855.502083333333</v>
          </cell>
          <cell r="H31994">
            <v>45861.711805555555</v>
          </cell>
        </row>
        <row r="31995">
          <cell r="A31995" t="str">
            <v>UCW-15979</v>
          </cell>
          <cell r="B31995" t="str">
            <v>Tatacliq Specimen Template | 9th July'25</v>
          </cell>
          <cell r="C31995" t="str">
            <v>CLOSED</v>
          </cell>
          <cell r="D31995" t="str">
            <v>Medium</v>
          </cell>
          <cell r="E31995" t="str">
            <v>netscribes</v>
          </cell>
          <cell r="F31995" t="str">
            <v>Mohd Tahir Shaikh</v>
          </cell>
          <cell r="G31995">
            <v>45855.456944444442</v>
          </cell>
          <cell r="H31995">
            <v>45857.616666666669</v>
          </cell>
        </row>
        <row r="31996">
          <cell r="A31996" t="str">
            <v>UCW-15967</v>
          </cell>
          <cell r="B31996" t="str">
            <v>Tata Cliq Bugatti SS25 Lot 6 styles _Footwear_33 options_124766_11/07/2025</v>
          </cell>
          <cell r="C31996" t="str">
            <v>CLOSED</v>
          </cell>
          <cell r="D31996" t="str">
            <v>Medium</v>
          </cell>
          <cell r="E31996" t="str">
            <v>netscribes</v>
          </cell>
          <cell r="F31996" t="str">
            <v>Juilee Jadhav</v>
          </cell>
          <cell r="G31996">
            <v>45854.843055555553</v>
          </cell>
          <cell r="H31996">
            <v>45859.452777777777</v>
          </cell>
        </row>
        <row r="31997">
          <cell r="A31997" t="str">
            <v>UCW-15965</v>
          </cell>
          <cell r="B31997" t="str">
            <v>Content Sheet- 43 Styles-ABFRL- Tatacliq</v>
          </cell>
          <cell r="C31997" t="str">
            <v>CLOSED</v>
          </cell>
          <cell r="D31997" t="str">
            <v>Medium</v>
          </cell>
          <cell r="E31997" t="str">
            <v>netscribes</v>
          </cell>
          <cell r="F31997" t="str">
            <v>Juilee Jadhav</v>
          </cell>
          <cell r="G31997">
            <v>45854.820138888892</v>
          </cell>
          <cell r="H31997">
            <v>45922.714583333334</v>
          </cell>
        </row>
        <row r="31998">
          <cell r="A31998" t="str">
            <v>UCW-15964</v>
          </cell>
          <cell r="B31998" t="str">
            <v>Globus Women's Wear Apparels - 20 Styles - Batch 103 (Western Wear) (16.07.2025) (Seller Code - 124013)</v>
          </cell>
          <cell r="C31998" t="str">
            <v>CLOSED</v>
          </cell>
          <cell r="D31998" t="str">
            <v>Medium</v>
          </cell>
          <cell r="E31998" t="str">
            <v>netscribes</v>
          </cell>
          <cell r="F31998" t="str">
            <v>Juilee Jadhav</v>
          </cell>
          <cell r="G31998">
            <v>45854.813888888886</v>
          </cell>
          <cell r="H31998">
            <v>45859.473611111112</v>
          </cell>
        </row>
        <row r="31999">
          <cell r="A31999" t="str">
            <v>UCW-15963</v>
          </cell>
          <cell r="B31999" t="str">
            <v>Globus Women's Wear Apparels -  14 Styles - Batch 103 (Ethnic Wear) (16.07.2025) (Seller ID - 124013)</v>
          </cell>
          <cell r="C31999" t="str">
            <v>CLOSED</v>
          </cell>
          <cell r="D31999" t="str">
            <v>Medium</v>
          </cell>
          <cell r="E31999" t="str">
            <v>netscribes</v>
          </cell>
          <cell r="F31999" t="str">
            <v>Juilee Jadhav</v>
          </cell>
          <cell r="G31999">
            <v>45854.808333333334</v>
          </cell>
          <cell r="H31999">
            <v>45859.539583333331</v>
          </cell>
        </row>
        <row r="32000">
          <cell r="A32000" t="str">
            <v>UCW-15961</v>
          </cell>
          <cell r="B32000" t="str">
            <v>Image update</v>
          </cell>
          <cell r="C32000" t="str">
            <v>CLOSED</v>
          </cell>
          <cell r="D32000" t="str">
            <v>Medium</v>
          </cell>
          <cell r="E32000" t="str">
            <v>netscribes</v>
          </cell>
          <cell r="F32000" t="str">
            <v>Mohd Tahir Shaikh</v>
          </cell>
          <cell r="G32000">
            <v>45854.802083333336</v>
          </cell>
          <cell r="H32000">
            <v>45888.625</v>
          </cell>
        </row>
        <row r="32001">
          <cell r="A32001" t="str">
            <v>UCW-15958</v>
          </cell>
          <cell r="B32001" t="str">
            <v>Levis new catalogue 11th July</v>
          </cell>
          <cell r="C32001" t="str">
            <v>CLOSED</v>
          </cell>
          <cell r="D32001" t="str">
            <v>Medium</v>
          </cell>
          <cell r="E32001" t="str">
            <v>netscribes</v>
          </cell>
          <cell r="F32001" t="str">
            <v>Mohd Tahir Shaikh</v>
          </cell>
          <cell r="G32001">
            <v>45854.777777777781</v>
          </cell>
          <cell r="H32001">
            <v>45876.495833333334</v>
          </cell>
        </row>
        <row r="32002">
          <cell r="A32002" t="str">
            <v>UCW-15953</v>
          </cell>
          <cell r="B32002" t="str">
            <v>Request to Add FC Videos to the Attached SKUs - TC</v>
          </cell>
          <cell r="C32002" t="str">
            <v>CLOSED</v>
          </cell>
          <cell r="D32002" t="str">
            <v>Medium</v>
          </cell>
          <cell r="E32002" t="str">
            <v>netscribes</v>
          </cell>
          <cell r="F32002" t="str">
            <v>Mohd Tahir Shaikh</v>
          </cell>
          <cell r="G32002">
            <v>45854.688194444447</v>
          </cell>
          <cell r="H32002">
            <v>45875.674305555556</v>
          </cell>
        </row>
        <row r="32003">
          <cell r="A32003" t="str">
            <v>UCW-15950</v>
          </cell>
          <cell r="B32003" t="str">
            <v>CK Platform Addition</v>
          </cell>
          <cell r="C32003" t="str">
            <v>CLOSED</v>
          </cell>
          <cell r="D32003" t="str">
            <v>Medium</v>
          </cell>
          <cell r="E32003" t="str">
            <v>Chirag Dubal</v>
          </cell>
          <cell r="F32003" t="str">
            <v>Shloka Chakre</v>
          </cell>
          <cell r="G32003">
            <v>45854.663888888892</v>
          </cell>
          <cell r="H32003">
            <v>45881.702777777777</v>
          </cell>
        </row>
        <row r="32004">
          <cell r="A32004" t="str">
            <v>UCW-15948</v>
          </cell>
          <cell r="B32004" t="str">
            <v>Gajagamini Collection for (Tata Cliq).</v>
          </cell>
          <cell r="C32004" t="str">
            <v>CLOSED</v>
          </cell>
          <cell r="D32004" t="str">
            <v>Medium</v>
          </cell>
          <cell r="E32004" t="str">
            <v>netscribes</v>
          </cell>
          <cell r="F32004" t="str">
            <v>Mohd Tahir Shaikh</v>
          </cell>
          <cell r="G32004">
            <v>45854.65625</v>
          </cell>
          <cell r="H32004">
            <v>45867.761805555558</v>
          </cell>
        </row>
        <row r="32005">
          <cell r="A32005" t="str">
            <v>UCW-15942</v>
          </cell>
          <cell r="B32005" t="str">
            <v>New Listing for Tatacliq Trove Label</v>
          </cell>
          <cell r="C32005" t="str">
            <v>CLOSED</v>
          </cell>
          <cell r="D32005" t="str">
            <v>Medium</v>
          </cell>
          <cell r="E32005" t="str">
            <v>netscribes</v>
          </cell>
          <cell r="F32005" t="str">
            <v>Sushma Ram</v>
          </cell>
          <cell r="G32005">
            <v>45854.628472222219</v>
          </cell>
          <cell r="H32005">
            <v>45877.5625</v>
          </cell>
        </row>
        <row r="32006">
          <cell r="A32006" t="str">
            <v>UCW-15937</v>
          </cell>
          <cell r="B32006" t="str">
            <v>Hoversoul Listing   - Nityanikar 15 Jul 2025</v>
          </cell>
          <cell r="C32006" t="str">
            <v>CLOSED</v>
          </cell>
          <cell r="D32006" t="str">
            <v>Medium</v>
          </cell>
          <cell r="E32006" t="str">
            <v>netscribes</v>
          </cell>
          <cell r="F32006" t="str">
            <v>Juilee Jadhav</v>
          </cell>
          <cell r="G32006">
            <v>45854.612500000003</v>
          </cell>
          <cell r="H32006">
            <v>45856.635416666664</v>
          </cell>
        </row>
        <row r="32007">
          <cell r="A32007" t="str">
            <v>UCW-15930</v>
          </cell>
          <cell r="B32007" t="str">
            <v>Detail sheet for cataloging</v>
          </cell>
          <cell r="C32007" t="str">
            <v>CLOSED</v>
          </cell>
          <cell r="D32007" t="str">
            <v>Medium</v>
          </cell>
          <cell r="E32007" t="str">
            <v>netscribes</v>
          </cell>
          <cell r="F32007" t="str">
            <v>Mohd Tahir Shaikh</v>
          </cell>
          <cell r="G32007">
            <v>45854.557638888888</v>
          </cell>
          <cell r="H32007">
            <v>45857.498611111114</v>
          </cell>
        </row>
        <row r="32008">
          <cell r="A32008" t="str">
            <v>UCW-15925</v>
          </cell>
          <cell r="B32008" t="str">
            <v>BEauty - Breathe Aromatherapy : Platform addition &lt;Fashion&gt; -16th july</v>
          </cell>
          <cell r="C32008" t="str">
            <v>CLOSED</v>
          </cell>
          <cell r="D32008" t="str">
            <v>Medium</v>
          </cell>
          <cell r="E32008" t="str">
            <v>netscribes</v>
          </cell>
          <cell r="F32008" t="str">
            <v>Simi Raichel Zachariah</v>
          </cell>
          <cell r="G32008">
            <v>45854.505555555559</v>
          </cell>
          <cell r="H32008">
            <v>45910.676388888889</v>
          </cell>
        </row>
        <row r="32009">
          <cell r="A32009" t="str">
            <v>UCW-15924</v>
          </cell>
          <cell r="B32009" t="str">
            <v>Caudalie- Pending skus</v>
          </cell>
          <cell r="C32009" t="str">
            <v>CLOSED</v>
          </cell>
          <cell r="D32009" t="str">
            <v>Medium</v>
          </cell>
          <cell r="E32009" t="str">
            <v>netscribes</v>
          </cell>
          <cell r="F32009" t="str">
            <v>Simi Raichel Zachariah</v>
          </cell>
          <cell r="G32009">
            <v>45854.492361111108</v>
          </cell>
          <cell r="H32009">
            <v>45877.580555555556</v>
          </cell>
        </row>
        <row r="32010">
          <cell r="A32010" t="str">
            <v>UCW-15903</v>
          </cell>
          <cell r="B32010" t="str">
            <v>BEauty - L'occitane Blank PDP on Two SKUs-15th july</v>
          </cell>
          <cell r="C32010" t="str">
            <v>CLOSED</v>
          </cell>
          <cell r="D32010" t="str">
            <v>Medium</v>
          </cell>
          <cell r="E32010" t="str">
            <v>netscribes</v>
          </cell>
          <cell r="F32010" t="str">
            <v>Simi Raichel Zachariah</v>
          </cell>
          <cell r="G32010">
            <v>45853.790972222225</v>
          </cell>
          <cell r="H32010">
            <v>45910.676388888889</v>
          </cell>
        </row>
        <row r="32011">
          <cell r="A32011" t="str">
            <v>UCW-15899</v>
          </cell>
          <cell r="B32011" t="str">
            <v>Tatacliq Accessories Templates-12th July'25</v>
          </cell>
          <cell r="C32011" t="str">
            <v>CLOSED</v>
          </cell>
          <cell r="D32011" t="str">
            <v>Medium</v>
          </cell>
          <cell r="E32011" t="str">
            <v>netscribes</v>
          </cell>
          <cell r="F32011" t="str">
            <v>Mohd Tahir Shaikh</v>
          </cell>
          <cell r="G32011">
            <v>45853.741666666669</v>
          </cell>
          <cell r="H32011">
            <v>45856.513194444444</v>
          </cell>
        </row>
        <row r="32012">
          <cell r="A32012" t="str">
            <v>UCW-15898</v>
          </cell>
          <cell r="B32012" t="str">
            <v>Tatacliq Kids Apparel Template-12th july'25</v>
          </cell>
          <cell r="C32012" t="str">
            <v>CLOSED</v>
          </cell>
          <cell r="D32012" t="str">
            <v>Medium</v>
          </cell>
          <cell r="E32012" t="str">
            <v>netscribes</v>
          </cell>
          <cell r="F32012" t="str">
            <v>Mohd Tahir Shaikh</v>
          </cell>
          <cell r="G32012">
            <v>45853.734027777777</v>
          </cell>
          <cell r="H32012">
            <v>45856.635416666664</v>
          </cell>
        </row>
        <row r="32013">
          <cell r="A32013" t="str">
            <v>UCW-15897</v>
          </cell>
          <cell r="B32013" t="str">
            <v>Tatacliq Accessories Templates | 12th July'25</v>
          </cell>
          <cell r="C32013" t="str">
            <v>CLOSED</v>
          </cell>
          <cell r="D32013" t="str">
            <v>Medium</v>
          </cell>
          <cell r="E32013" t="str">
            <v>netscribes</v>
          </cell>
          <cell r="F32013" t="str">
            <v>Mohd Tahir Shaikh</v>
          </cell>
          <cell r="G32013">
            <v>45853.727777777778</v>
          </cell>
          <cell r="H32013">
            <v>45856.524305555555</v>
          </cell>
        </row>
        <row r="32014">
          <cell r="A32014" t="str">
            <v>UCW-15896</v>
          </cell>
          <cell r="B32014" t="str">
            <v>Beauty - Re: Tata Cliq New Listing | Mr. Barber_05_Hair_ 190625</v>
          </cell>
          <cell r="C32014" t="str">
            <v>CLOSED Due to Inactive/Insufficient Information</v>
          </cell>
          <cell r="D32014" t="str">
            <v>Medium</v>
          </cell>
          <cell r="E32014" t="str">
            <v>netscribes</v>
          </cell>
          <cell r="F32014" t="str">
            <v>Simi Raichel Zachariah</v>
          </cell>
          <cell r="G32014">
            <v>45853.727777777778</v>
          </cell>
          <cell r="H32014">
            <v>45881.454861111109</v>
          </cell>
        </row>
        <row r="32015">
          <cell r="A32015" t="str">
            <v>UCW-15895</v>
          </cell>
          <cell r="B32015" t="str">
            <v>CLONE - Beauty -Size	Categories Re: Brand Onboarding at Tatacliq Store-Rhe Cosmetics\Makeup By Siti\Venihea\Reform Your Skin - 4th june</v>
          </cell>
          <cell r="C32015" t="str">
            <v>CLOSED</v>
          </cell>
          <cell r="D32015" t="str">
            <v>Medium</v>
          </cell>
          <cell r="E32015" t="str">
            <v>netscribes</v>
          </cell>
          <cell r="F32015" t="str">
            <v>Simi Raichel Zachariah</v>
          </cell>
          <cell r="G32015">
            <v>45853.724999999999</v>
          </cell>
          <cell r="H32015">
            <v>45888.676388888889</v>
          </cell>
        </row>
        <row r="32016">
          <cell r="A32016" t="str">
            <v>UCW-15894</v>
          </cell>
          <cell r="B32016" t="str">
            <v>Tatacliq Kids Apparel Template-15th july'25</v>
          </cell>
          <cell r="C32016" t="str">
            <v>CLOSED</v>
          </cell>
          <cell r="D32016" t="str">
            <v>Medium</v>
          </cell>
          <cell r="E32016" t="str">
            <v>netscribes</v>
          </cell>
          <cell r="F32016" t="str">
            <v>Juilee Jadhav</v>
          </cell>
          <cell r="G32016">
            <v>45853.724305555559</v>
          </cell>
          <cell r="H32016">
            <v>45856.634722222225</v>
          </cell>
        </row>
        <row r="32017">
          <cell r="A32017" t="str">
            <v>UCW-15891</v>
          </cell>
          <cell r="B32017" t="str">
            <v>Gipsy-108 Style-2025 Summer &amp; Autumn-14/05/25</v>
          </cell>
          <cell r="C32017" t="str">
            <v>CLOSED</v>
          </cell>
          <cell r="D32017" t="str">
            <v>Medium</v>
          </cell>
          <cell r="E32017" t="str">
            <v>netscribes</v>
          </cell>
          <cell r="F32017" t="str">
            <v>Mohd Tahir Shaikh</v>
          </cell>
          <cell r="G32017">
            <v>45853.706250000003</v>
          </cell>
          <cell r="H32017">
            <v>45874.650694444441</v>
          </cell>
        </row>
        <row r="32018">
          <cell r="A32018" t="str">
            <v>UCW-15889</v>
          </cell>
          <cell r="B32018" t="str">
            <v>TATACLIQ CATALOGUE UPLOAD - 14/7/25</v>
          </cell>
          <cell r="C32018" t="str">
            <v>CLOSED</v>
          </cell>
          <cell r="D32018" t="str">
            <v>Medium</v>
          </cell>
          <cell r="E32018" t="str">
            <v>netscribes</v>
          </cell>
          <cell r="F32018" t="str">
            <v>Sushma Ram</v>
          </cell>
          <cell r="G32018">
            <v>45853.686805555553</v>
          </cell>
          <cell r="H32018">
            <v>45855.763194444444</v>
          </cell>
        </row>
        <row r="32019">
          <cell r="A32019" t="str">
            <v>UCW-15887</v>
          </cell>
          <cell r="B32019" t="str">
            <v>Tatacliq Women Ethnic_Apparel Template | 9th July'25  </v>
          </cell>
          <cell r="C32019" t="str">
            <v>CLOSED</v>
          </cell>
          <cell r="D32019" t="str">
            <v>Medium</v>
          </cell>
          <cell r="E32019" t="str">
            <v>netscribes</v>
          </cell>
          <cell r="F32019" t="str">
            <v>Juilee Jadhav</v>
          </cell>
          <cell r="G32019">
            <v>45853.678472222222</v>
          </cell>
          <cell r="H32019">
            <v>45864.53402777778</v>
          </cell>
        </row>
        <row r="32020">
          <cell r="A32020" t="str">
            <v>UCW-15885</v>
          </cell>
          <cell r="B32020" t="str">
            <v>Tatacliq Kids Footwear Template-11th July'25</v>
          </cell>
          <cell r="C32020" t="str">
            <v>CLOSED</v>
          </cell>
          <cell r="D32020" t="str">
            <v>Medium</v>
          </cell>
          <cell r="E32020" t="str">
            <v>netscribes</v>
          </cell>
          <cell r="F32020" t="str">
            <v>Mohd Tahir Shaikh</v>
          </cell>
          <cell r="G32020">
            <v>45853.672222222223</v>
          </cell>
          <cell r="H32020">
            <v>45861.508333333331</v>
          </cell>
        </row>
        <row r="32021">
          <cell r="A32021" t="str">
            <v>UCW-15883</v>
          </cell>
          <cell r="B32021" t="str">
            <v>Badminton Racquet</v>
          </cell>
          <cell r="C32021" t="str">
            <v>CLOSED</v>
          </cell>
          <cell r="D32021" t="str">
            <v>Medium</v>
          </cell>
          <cell r="E32021" t="str">
            <v>netscribes</v>
          </cell>
          <cell r="F32021" t="str">
            <v>Juilee Jadhav</v>
          </cell>
          <cell r="G32021">
            <v>45853.664583333331</v>
          </cell>
          <cell r="H32021">
            <v>45856.634027777778</v>
          </cell>
        </row>
        <row r="32022">
          <cell r="A32022" t="str">
            <v>UCW-15879</v>
          </cell>
          <cell r="B32022" t="str">
            <v>Tatacliq Men Content template_11-07-25</v>
          </cell>
          <cell r="C32022" t="str">
            <v>CLOSED</v>
          </cell>
          <cell r="D32022" t="str">
            <v>Medium</v>
          </cell>
          <cell r="E32022" t="str">
            <v>netscribes</v>
          </cell>
          <cell r="F32022" t="str">
            <v>Mohd Tahir Shaikh</v>
          </cell>
          <cell r="G32022">
            <v>45853.645138888889</v>
          </cell>
          <cell r="H32022">
            <v>46172.507638888892</v>
          </cell>
        </row>
        <row r="32023">
          <cell r="A32023" t="str">
            <v>UCW-15875</v>
          </cell>
          <cell r="B32023" t="str">
            <v>Womens New Listings 11.7.2025Hi Team,</v>
          </cell>
          <cell r="C32023" t="str">
            <v>CLOSED</v>
          </cell>
          <cell r="D32023" t="str">
            <v>Medium</v>
          </cell>
          <cell r="E32023" t="str">
            <v>netscribes</v>
          </cell>
          <cell r="F32023" t="str">
            <v>Juilee Jadhav</v>
          </cell>
          <cell r="G32023">
            <v>45853.597916666666</v>
          </cell>
          <cell r="H32023">
            <v>45856.491666666669</v>
          </cell>
        </row>
        <row r="32024">
          <cell r="A32024" t="str">
            <v>UCW-15872</v>
          </cell>
          <cell r="B32024" t="str">
            <v>Tatacliq Specimen Template | 11th July'25</v>
          </cell>
          <cell r="C32024" t="str">
            <v>CLOSED</v>
          </cell>
          <cell r="D32024" t="str">
            <v>Medium</v>
          </cell>
          <cell r="E32024" t="str">
            <v>netscribes</v>
          </cell>
          <cell r="F32024" t="str">
            <v>Mohd Tahir Shaikh</v>
          </cell>
          <cell r="G32024">
            <v>45853.577777777777</v>
          </cell>
          <cell r="H32024">
            <v>45856.530555555553</v>
          </cell>
        </row>
        <row r="32025">
          <cell r="A32025" t="str">
            <v>UCW-15870</v>
          </cell>
          <cell r="B32025" t="str">
            <v>BEauty - New launch cataloguing details of Yves Saint Laurent(Black Opium)_Fragrance for TCL_14_July_25.</v>
          </cell>
          <cell r="C32025" t="str">
            <v>CLOSED</v>
          </cell>
          <cell r="D32025" t="str">
            <v>Medium</v>
          </cell>
          <cell r="E32025" t="str">
            <v>netscribes</v>
          </cell>
          <cell r="F32025" t="str">
            <v>Simi Raichel Zachariah</v>
          </cell>
          <cell r="G32025">
            <v>45853.567361111112</v>
          </cell>
          <cell r="H32025">
            <v>45868.709027777775</v>
          </cell>
        </row>
        <row r="32026">
          <cell r="A32026" t="str">
            <v>UCW-15865</v>
          </cell>
          <cell r="B32026" t="str">
            <v>BEauty - RE: (Bioderma x TataCliq) Atoderm Lip Balm Lev-15th july</v>
          </cell>
          <cell r="C32026" t="str">
            <v>CLOSED</v>
          </cell>
          <cell r="D32026" t="str">
            <v>Medium</v>
          </cell>
          <cell r="E32026" t="str">
            <v>netscribes</v>
          </cell>
          <cell r="F32026" t="str">
            <v>Simi Raichel Zachariah</v>
          </cell>
          <cell r="G32026">
            <v>45853.556250000001</v>
          </cell>
          <cell r="H32026">
            <v>45870.450694444444</v>
          </cell>
        </row>
        <row r="32027">
          <cell r="A32027" t="str">
            <v>UCW-15854</v>
          </cell>
          <cell r="B32027" t="str">
            <v>3 SKUS Pendency-Boss bottle</v>
          </cell>
          <cell r="C32027" t="str">
            <v>CLOSED</v>
          </cell>
          <cell r="D32027" t="str">
            <v>Medium</v>
          </cell>
          <cell r="E32027" t="str">
            <v>netscribes</v>
          </cell>
          <cell r="F32027" t="str">
            <v>Simi Raichel Zachariah</v>
          </cell>
          <cell r="G32027">
            <v>45853.445138888892</v>
          </cell>
          <cell r="H32027">
            <v>46003.908333333333</v>
          </cell>
        </row>
        <row r="32028">
          <cell r="A32028" t="str">
            <v>UCW-15853</v>
          </cell>
          <cell r="B32028" t="str">
            <v>BEauty - Fw: Tata Cliq | Wella New Launch Ultimate Smooth SKUs-15th July</v>
          </cell>
          <cell r="C32028" t="str">
            <v>CLOSED</v>
          </cell>
          <cell r="D32028" t="str">
            <v>Medium</v>
          </cell>
          <cell r="E32028" t="str">
            <v>netscribes</v>
          </cell>
          <cell r="F32028" t="str">
            <v>Simi Raichel Zachariah</v>
          </cell>
          <cell r="G32028">
            <v>45853.420138888891</v>
          </cell>
          <cell r="H32028">
            <v>45870.450694444444</v>
          </cell>
        </row>
        <row r="32029">
          <cell r="A32029" t="str">
            <v>UCW-15851</v>
          </cell>
          <cell r="B32029" t="str">
            <v>sku correction</v>
          </cell>
          <cell r="C32029" t="str">
            <v>CLOSED Due to Inactive/Insufficient Information</v>
          </cell>
          <cell r="D32029" t="str">
            <v>Medium</v>
          </cell>
          <cell r="E32029" t="str">
            <v>netscribes</v>
          </cell>
          <cell r="F32029" t="str">
            <v>Juilee Jadhav</v>
          </cell>
          <cell r="G32029">
            <v>45852.991666666669</v>
          </cell>
          <cell r="H32029">
            <v>45857.436111111114</v>
          </cell>
        </row>
        <row r="32030">
          <cell r="A32030" t="str">
            <v>UCW-15848</v>
          </cell>
          <cell r="B32030" t="str">
            <v>74 Articles - lot for listing on Tata Cliq</v>
          </cell>
          <cell r="C32030" t="str">
            <v>CLOSED</v>
          </cell>
          <cell r="D32030" t="str">
            <v>Medium</v>
          </cell>
          <cell r="E32030" t="str">
            <v>netscribes</v>
          </cell>
          <cell r="F32030" t="str">
            <v>Mohd Tahir Shaikh</v>
          </cell>
          <cell r="G32030">
            <v>45852.791666666664</v>
          </cell>
          <cell r="H32030">
            <v>45860.486805555556</v>
          </cell>
        </row>
        <row r="32031">
          <cell r="A32031" t="str">
            <v>UCW-15835</v>
          </cell>
          <cell r="B32031" t="str">
            <v>TATACLIQ CATALOGUE 09-07-2025</v>
          </cell>
          <cell r="C32031" t="str">
            <v>CLOSED</v>
          </cell>
          <cell r="D32031" t="str">
            <v>Medium</v>
          </cell>
          <cell r="E32031" t="str">
            <v>netscribes</v>
          </cell>
          <cell r="F32031" t="str">
            <v>Mohd Tahir Shaikh</v>
          </cell>
          <cell r="G32031">
            <v>45852.711111111108</v>
          </cell>
          <cell r="H32031">
            <v>45856.631249999999</v>
          </cell>
        </row>
        <row r="32032">
          <cell r="A32032" t="str">
            <v>UCW-15832</v>
          </cell>
          <cell r="B32032" t="str">
            <v>Turtle Catalog 02-07-25</v>
          </cell>
          <cell r="C32032" t="str">
            <v>CLOSED</v>
          </cell>
          <cell r="D32032" t="str">
            <v>Medium</v>
          </cell>
          <cell r="E32032" t="str">
            <v>netscribes</v>
          </cell>
          <cell r="F32032" t="str">
            <v>Mohd Tahir Shaikh</v>
          </cell>
          <cell r="G32032">
            <v>45852.702777777777</v>
          </cell>
          <cell r="H32032">
            <v>45877.563888888886</v>
          </cell>
        </row>
        <row r="32033">
          <cell r="A32033" t="str">
            <v>UCW-15826</v>
          </cell>
          <cell r="B32033" t="str">
            <v>Content Sheet- 393 Styles-ABFRL- Tatacliq</v>
          </cell>
          <cell r="C32033" t="str">
            <v>CLOSED</v>
          </cell>
          <cell r="D32033" t="str">
            <v>Medium</v>
          </cell>
          <cell r="E32033" t="str">
            <v>netscribes</v>
          </cell>
          <cell r="F32033" t="str">
            <v>Mohd Tahir Shaikh</v>
          </cell>
          <cell r="G32033">
            <v>45852.673611111109</v>
          </cell>
          <cell r="H32033">
            <v>45877.563888888886</v>
          </cell>
        </row>
        <row r="32034">
          <cell r="A32034" t="str">
            <v>UCW-15816</v>
          </cell>
          <cell r="B32034" t="str">
            <v>Hoversoul Sell Now  - Exo Footwear 14 July 2025</v>
          </cell>
          <cell r="C32034" t="str">
            <v>CLOSED</v>
          </cell>
          <cell r="D32034" t="str">
            <v>Medium</v>
          </cell>
          <cell r="E32034" t="str">
            <v>netscribes</v>
          </cell>
          <cell r="F32034" t="str">
            <v>Juilee Jadhav</v>
          </cell>
          <cell r="G32034">
            <v>45852.568055555559</v>
          </cell>
          <cell r="H32034">
            <v>46003.852777777778</v>
          </cell>
        </row>
        <row r="32035">
          <cell r="A32035" t="str">
            <v>UCW-15802</v>
          </cell>
          <cell r="B32035" t="str">
            <v>BEauty - Montblanc Image updation_11_July_25-14th July</v>
          </cell>
          <cell r="C32035" t="str">
            <v>CLOSED</v>
          </cell>
          <cell r="D32035" t="str">
            <v>Medium</v>
          </cell>
          <cell r="E32035" t="str">
            <v>netscribes</v>
          </cell>
          <cell r="F32035" t="str">
            <v>Simi Raichel Zachariah</v>
          </cell>
          <cell r="G32035">
            <v>45852.49722222222</v>
          </cell>
          <cell r="H32035">
            <v>45910.676388888889</v>
          </cell>
        </row>
        <row r="32036">
          <cell r="A32036" t="str">
            <v>UCW-15800</v>
          </cell>
          <cell r="B32036" t="str">
            <v>BEauty - New Product Listing x Dr.Dento  -14th June</v>
          </cell>
          <cell r="C32036" t="str">
            <v>CLOSED</v>
          </cell>
          <cell r="D32036" t="str">
            <v>Medium</v>
          </cell>
          <cell r="E32036" t="str">
            <v>netscribes</v>
          </cell>
          <cell r="F32036" t="str">
            <v>Simi Raichel Zachariah</v>
          </cell>
          <cell r="G32036">
            <v>45852.491666666669</v>
          </cell>
          <cell r="H32036">
            <v>45862.5</v>
          </cell>
        </row>
        <row r="32037">
          <cell r="A32037" t="str">
            <v>UCW-15798</v>
          </cell>
          <cell r="B32037" t="str">
            <v>Catalogue file for Listing in TATA CLIQ</v>
          </cell>
          <cell r="C32037" t="str">
            <v>CLOSED</v>
          </cell>
          <cell r="D32037" t="str">
            <v>Medium</v>
          </cell>
          <cell r="E32037" t="str">
            <v>netscribes</v>
          </cell>
          <cell r="F32037" t="str">
            <v>Mohd Tahir Shaikh</v>
          </cell>
          <cell r="G32037">
            <v>45852.479861111111</v>
          </cell>
          <cell r="H32037">
            <v>45891.689583333333</v>
          </cell>
        </row>
        <row r="32038">
          <cell r="A32038" t="str">
            <v>UCW-15795</v>
          </cell>
          <cell r="B32038" t="str">
            <v>Socks new style detail sheet for Cataloging</v>
          </cell>
          <cell r="C32038" t="str">
            <v>CLOSED</v>
          </cell>
          <cell r="D32038" t="str">
            <v>Medium</v>
          </cell>
          <cell r="E32038" t="str">
            <v>netscribes</v>
          </cell>
          <cell r="F32038" t="str">
            <v>Mohd Tahir Shaikh</v>
          </cell>
          <cell r="G32038">
            <v>45852.459027777775</v>
          </cell>
          <cell r="H32038">
            <v>45856.631249999999</v>
          </cell>
        </row>
        <row r="32039">
          <cell r="A32039" t="str">
            <v>UCW-15794</v>
          </cell>
          <cell r="B32039" t="str">
            <v>DOUBLEU Pending LISTING SHEET</v>
          </cell>
          <cell r="C32039" t="str">
            <v>CLOSED</v>
          </cell>
          <cell r="D32039" t="str">
            <v>Medium</v>
          </cell>
          <cell r="E32039" t="str">
            <v>netscribes</v>
          </cell>
          <cell r="F32039" t="str">
            <v>Juilee Jadhav</v>
          </cell>
          <cell r="G32039">
            <v>45852.442361111112</v>
          </cell>
          <cell r="H32039">
            <v>45877.564583333333</v>
          </cell>
        </row>
        <row r="32040">
          <cell r="A32040" t="str">
            <v>UCW-15791</v>
          </cell>
          <cell r="B32040" t="str">
            <v>Tatacliq Men Content template_09-07-25</v>
          </cell>
          <cell r="C32040" t="str">
            <v>CLOSED</v>
          </cell>
          <cell r="D32040" t="str">
            <v>Medium</v>
          </cell>
          <cell r="E32040" t="str">
            <v>netscribes</v>
          </cell>
          <cell r="F32040" t="str">
            <v>Mohd Tahir Shaikh</v>
          </cell>
          <cell r="G32040">
            <v>45851.97152777778</v>
          </cell>
          <cell r="H32040">
            <v>45856.630555555559</v>
          </cell>
        </row>
        <row r="32041">
          <cell r="A32041" t="str">
            <v>UCW-15790</v>
          </cell>
          <cell r="B32041" t="str">
            <v>Image change</v>
          </cell>
          <cell r="C32041" t="str">
            <v>CLOSED</v>
          </cell>
          <cell r="D32041" t="str">
            <v>Medium</v>
          </cell>
          <cell r="E32041" t="str">
            <v>netscribes</v>
          </cell>
          <cell r="F32041" t="str">
            <v>Mohd Tahir Shaikh</v>
          </cell>
          <cell r="G32041">
            <v>45851.968055555553</v>
          </cell>
          <cell r="H32041">
            <v>45855.456944444442</v>
          </cell>
        </row>
        <row r="32042">
          <cell r="A32042" t="str">
            <v>UCW-15787</v>
          </cell>
          <cell r="B32042" t="str">
            <v xml:space="preserve">Reebok Men's Apparel 09-07-2025 </v>
          </cell>
          <cell r="C32042" t="str">
            <v>CLOSED</v>
          </cell>
          <cell r="D32042" t="str">
            <v>Medium</v>
          </cell>
          <cell r="E32042" t="str">
            <v>netscribes</v>
          </cell>
          <cell r="F32042" t="str">
            <v>Mohd Tahir Shaikh</v>
          </cell>
          <cell r="G32042">
            <v>45851.946527777778</v>
          </cell>
          <cell r="H32042">
            <v>45860.713888888888</v>
          </cell>
        </row>
        <row r="32043">
          <cell r="A32043" t="str">
            <v>UCW-15784</v>
          </cell>
          <cell r="B32043" t="str">
            <v>Cocoon Fine Rugs - Size &amp; SKU Update - 13/07/25</v>
          </cell>
          <cell r="C32043" t="str">
            <v>CLOSED Due to Inactive/Insufficient Information</v>
          </cell>
          <cell r="D32043" t="str">
            <v>Medium</v>
          </cell>
          <cell r="E32043" t="str">
            <v>Chirag Dubal</v>
          </cell>
          <cell r="F32043" t="str">
            <v>Reagan D’souza</v>
          </cell>
          <cell r="G32043">
            <v>45851.918055555558</v>
          </cell>
          <cell r="H32043">
            <v>45876.48333333333</v>
          </cell>
        </row>
        <row r="32044">
          <cell r="A32044" t="str">
            <v>UCW-15782</v>
          </cell>
          <cell r="B32044" t="str">
            <v>Puma Tata Cliq 9 July</v>
          </cell>
          <cell r="C32044" t="str">
            <v>CLOSED Due to Inactive/Insufficient Information</v>
          </cell>
          <cell r="D32044" t="str">
            <v>Medium</v>
          </cell>
          <cell r="E32044" t="str">
            <v>netscribes</v>
          </cell>
          <cell r="F32044" t="str">
            <v>Juilee Jadhav</v>
          </cell>
          <cell r="G32044">
            <v>45851.911111111112</v>
          </cell>
          <cell r="H32044">
            <v>45877.535416666666</v>
          </cell>
        </row>
        <row r="32045">
          <cell r="A32045" t="str">
            <v>UCW-15761</v>
          </cell>
          <cell r="B32045" t="str">
            <v>BEauty - RE: Friday Launch_11th_July_Studiowest_04-11th july</v>
          </cell>
          <cell r="C32045" t="str">
            <v>CLOSED</v>
          </cell>
          <cell r="D32045" t="str">
            <v>Medium</v>
          </cell>
          <cell r="E32045" t="str">
            <v>netscribes</v>
          </cell>
          <cell r="F32045" t="str">
            <v>Simi Raichel Zachariah</v>
          </cell>
          <cell r="G32045">
            <v>45849.77847222222</v>
          </cell>
          <cell r="H32045">
            <v>45866.52847222222</v>
          </cell>
        </row>
        <row r="32046">
          <cell r="A32046" t="str">
            <v>UCW-15760</v>
          </cell>
          <cell r="B32046" t="str">
            <v>BEauty - Tata Cliq - New listing - Fragrance &amp; Giftset - 11.Jul.25-11th</v>
          </cell>
          <cell r="C32046" t="str">
            <v>CLOSED</v>
          </cell>
          <cell r="D32046" t="str">
            <v>Medium</v>
          </cell>
          <cell r="E32046" t="str">
            <v>netscribes</v>
          </cell>
          <cell r="F32046" t="str">
            <v>Simi Raichel Zachariah</v>
          </cell>
          <cell r="G32046">
            <v>45849.775694444441</v>
          </cell>
          <cell r="H32046">
            <v>45866.526388888888</v>
          </cell>
        </row>
        <row r="32047">
          <cell r="A32047" t="str">
            <v>UCW-15759</v>
          </cell>
          <cell r="B32047" t="str">
            <v>BEauty - Re: AltaModa Color Range Listing (Tata Cliq)-11th july</v>
          </cell>
          <cell r="C32047" t="str">
            <v>CLOSED Due to Inactive/Insufficient Information</v>
          </cell>
          <cell r="D32047" t="str">
            <v>Medium</v>
          </cell>
          <cell r="E32047" t="str">
            <v>netscribes</v>
          </cell>
          <cell r="F32047" t="str">
            <v>Simi Raichel Zachariah</v>
          </cell>
          <cell r="G32047">
            <v>45849.773611111108</v>
          </cell>
          <cell r="H32047">
            <v>45866.46875</v>
          </cell>
        </row>
        <row r="32048">
          <cell r="A32048" t="str">
            <v>UCW-15744</v>
          </cell>
          <cell r="B32048" t="str">
            <v>Urgent-Footwear Adidas Sell Now Pending</v>
          </cell>
          <cell r="C32048" t="str">
            <v>CLOSED</v>
          </cell>
          <cell r="D32048" t="str">
            <v>Medium</v>
          </cell>
          <cell r="E32048" t="str">
            <v>netscribes</v>
          </cell>
          <cell r="F32048" t="str">
            <v>Juilee Jadhav</v>
          </cell>
          <cell r="G32048">
            <v>45849.665972222225</v>
          </cell>
          <cell r="H32048">
            <v>45887.684027777781</v>
          </cell>
        </row>
        <row r="32049">
          <cell r="A32049" t="str">
            <v>UCW-15743</v>
          </cell>
          <cell r="B32049" t="str">
            <v>PINACOLADA Catalogue - Women's Apparel</v>
          </cell>
          <cell r="C32049" t="str">
            <v>CLOSED</v>
          </cell>
          <cell r="D32049" t="str">
            <v>Medium</v>
          </cell>
          <cell r="E32049" t="str">
            <v>netscribes</v>
          </cell>
          <cell r="F32049" t="str">
            <v>Sushma Ram</v>
          </cell>
          <cell r="G32049">
            <v>45849.661805555559</v>
          </cell>
          <cell r="H32049">
            <v>45864.49722222222</v>
          </cell>
        </row>
        <row r="32050">
          <cell r="A32050" t="str">
            <v>UCW-15742</v>
          </cell>
          <cell r="B32050" t="str">
            <v>BAGATT - Bugatti Dual Listing From LUX to Mall</v>
          </cell>
          <cell r="C32050" t="str">
            <v>CLOSED</v>
          </cell>
          <cell r="D32050" t="str">
            <v>Medium</v>
          </cell>
          <cell r="E32050" t="str">
            <v>Chirag Dubal</v>
          </cell>
          <cell r="F32050" t="str">
            <v>Shloka Chakre</v>
          </cell>
          <cell r="G32050">
            <v>45849.652777777781</v>
          </cell>
          <cell r="H32050">
            <v>45891.76666666667</v>
          </cell>
        </row>
        <row r="32051">
          <cell r="A32051" t="str">
            <v>UCW-15741</v>
          </cell>
          <cell r="B32051" t="str">
            <v>NEW LISTING FOR TATA CLIQ- BEAST KINGDOM DT10.07.2025</v>
          </cell>
          <cell r="C32051" t="str">
            <v>CLOSED</v>
          </cell>
          <cell r="D32051" t="str">
            <v>Medium</v>
          </cell>
          <cell r="E32051" t="str">
            <v>Chirag Dubal</v>
          </cell>
          <cell r="F32051" t="str">
            <v>Reagan D’souza</v>
          </cell>
          <cell r="G32051">
            <v>45849.619444444441</v>
          </cell>
          <cell r="H32051">
            <v>45856.629166666666</v>
          </cell>
        </row>
        <row r="32052">
          <cell r="A32052" t="str">
            <v>UCW-15739</v>
          </cell>
          <cell r="B32052" t="str">
            <v>[External] Re: Women's Innerwear, Activewear &amp; Nightwear – “Clovia” – 8 July, 2025</v>
          </cell>
          <cell r="C32052" t="str">
            <v>CLOSED</v>
          </cell>
          <cell r="D32052" t="str">
            <v>Medium</v>
          </cell>
          <cell r="E32052" t="str">
            <v>netscribes</v>
          </cell>
          <cell r="F32052" t="str">
            <v>Juilee Jadhav</v>
          </cell>
          <cell r="G32052">
            <v>45849.584722222222</v>
          </cell>
          <cell r="H32052">
            <v>45856.629166666666</v>
          </cell>
        </row>
        <row r="32053">
          <cell r="A32053" t="str">
            <v>UCW-15733</v>
          </cell>
          <cell r="B32053" t="str">
            <v>Tata CLIQ(Fashion+Luxury) |adidas DTC| Apparel Attributes for Listing_10-07-25</v>
          </cell>
          <cell r="C32053" t="str">
            <v>CLOSED</v>
          </cell>
          <cell r="D32053" t="str">
            <v>Medium</v>
          </cell>
          <cell r="E32053" t="str">
            <v>Chirag Dubal</v>
          </cell>
          <cell r="F32053" t="str">
            <v>Reagan D’souza</v>
          </cell>
          <cell r="G32053">
            <v>45849.547222222223</v>
          </cell>
          <cell r="H32053">
            <v>46265.613194444442</v>
          </cell>
        </row>
        <row r="32054">
          <cell r="A32054" t="str">
            <v>UCW-15732</v>
          </cell>
          <cell r="B32054" t="str">
            <v>BEauty - Re: Tata Cliq-8th july</v>
          </cell>
          <cell r="C32054" t="str">
            <v>CLOSED</v>
          </cell>
          <cell r="D32054" t="str">
            <v>Medium</v>
          </cell>
          <cell r="E32054" t="str">
            <v>netscribes</v>
          </cell>
          <cell r="F32054" t="str">
            <v>netscribes</v>
          </cell>
          <cell r="G32054">
            <v>45849.541666666664</v>
          </cell>
          <cell r="H32054">
            <v>45964.593055555553</v>
          </cell>
        </row>
        <row r="32055">
          <cell r="A32055" t="str">
            <v>UCW-15725</v>
          </cell>
          <cell r="B32055" t="str">
            <v>Tatacliq Men Content template_08-07-25</v>
          </cell>
          <cell r="C32055" t="str">
            <v>CLOSED</v>
          </cell>
          <cell r="D32055" t="str">
            <v>Medium</v>
          </cell>
          <cell r="E32055" t="str">
            <v>netscribes</v>
          </cell>
          <cell r="F32055" t="str">
            <v>Sushma Ram</v>
          </cell>
          <cell r="G32055">
            <v>45849.511805555558</v>
          </cell>
          <cell r="H32055">
            <v>45856.624305555553</v>
          </cell>
        </row>
        <row r="32056">
          <cell r="A32056" t="str">
            <v>UCW-15723</v>
          </cell>
          <cell r="B32056" t="str">
            <v>Urgent :: Tata Cliq Kids &amp; Women Apparel 297 Article New Catalog 08-07-2025</v>
          </cell>
          <cell r="C32056" t="str">
            <v>CLOSED</v>
          </cell>
          <cell r="D32056" t="str">
            <v>Medium</v>
          </cell>
          <cell r="E32056" t="str">
            <v>netscribes</v>
          </cell>
          <cell r="F32056" t="str">
            <v>Sushma Ram</v>
          </cell>
          <cell r="G32056">
            <v>45849.505555555559</v>
          </cell>
          <cell r="H32056">
            <v>45937.78402777778</v>
          </cell>
        </row>
        <row r="32057">
          <cell r="A32057" t="str">
            <v>UCW-15720</v>
          </cell>
          <cell r="B32057" t="str">
            <v>Tatacliq Kids Apparel Template | 9th July'25</v>
          </cell>
          <cell r="C32057" t="str">
            <v>CLOSED</v>
          </cell>
          <cell r="D32057" t="str">
            <v>Medium</v>
          </cell>
          <cell r="E32057" t="str">
            <v>netscribes</v>
          </cell>
          <cell r="F32057" t="str">
            <v>Mohd Tahir Shaikh</v>
          </cell>
          <cell r="G32057">
            <v>45849.495138888888</v>
          </cell>
          <cell r="H32057">
            <v>45856.622916666667</v>
          </cell>
        </row>
        <row r="32058">
          <cell r="A32058" t="str">
            <v>UCW-15712</v>
          </cell>
          <cell r="B32058" t="str">
            <v>Urgent :: Tata Cliq Men's Apparel New Catalog 08-07-2025 // 44 Article</v>
          </cell>
          <cell r="C32058" t="str">
            <v>CLOSED</v>
          </cell>
          <cell r="D32058" t="str">
            <v>Medium</v>
          </cell>
          <cell r="E32058" t="str">
            <v>netscribes</v>
          </cell>
          <cell r="F32058" t="str">
            <v>Sushma Ram</v>
          </cell>
          <cell r="G32058">
            <v>45849.47152777778</v>
          </cell>
          <cell r="H32058">
            <v>45856.62222222222</v>
          </cell>
        </row>
        <row r="32059">
          <cell r="A32059" t="str">
            <v>UCW-15708</v>
          </cell>
          <cell r="B32059" t="str">
            <v>BEauty - Re: Request for Image Updates on Tata CLiQ Listings-11th July</v>
          </cell>
          <cell r="C32059" t="str">
            <v>CLOSED</v>
          </cell>
          <cell r="D32059" t="str">
            <v>Medium</v>
          </cell>
          <cell r="E32059" t="str">
            <v>netscribes</v>
          </cell>
          <cell r="F32059" t="str">
            <v>Simi Raichel Zachariah</v>
          </cell>
          <cell r="G32059">
            <v>45849.430555555555</v>
          </cell>
          <cell r="H32059">
            <v>45910.677083333336</v>
          </cell>
        </row>
        <row r="32060">
          <cell r="A32060" t="str">
            <v>UCW-15707</v>
          </cell>
          <cell r="B32060" t="str">
            <v>BEauty - New Brand: Daniel Sandler - Cataloguing-11th july</v>
          </cell>
          <cell r="C32060" t="str">
            <v>CLOSED</v>
          </cell>
          <cell r="D32060" t="str">
            <v>Medium</v>
          </cell>
          <cell r="E32060" t="str">
            <v>netscribes</v>
          </cell>
          <cell r="F32060" t="str">
            <v>Simi Raichel Zachariah</v>
          </cell>
          <cell r="G32060">
            <v>45849.427777777775</v>
          </cell>
          <cell r="H32060">
            <v>45888.676388888889</v>
          </cell>
        </row>
        <row r="32061">
          <cell r="A32061" t="str">
            <v>UCW-15693</v>
          </cell>
          <cell r="B32061" t="str">
            <v>Tata CLIQ(Fashion+Luxury) |adidas DTC| Footwear Attributes for Listing_09-07-25</v>
          </cell>
          <cell r="C32061" t="str">
            <v>CLOSED</v>
          </cell>
          <cell r="D32061" t="str">
            <v>Medium</v>
          </cell>
          <cell r="E32061" t="str">
            <v>Chirag Dubal</v>
          </cell>
          <cell r="F32061" t="str">
            <v>Shloka Chakre</v>
          </cell>
          <cell r="G32061">
            <v>45848.89166666667</v>
          </cell>
          <cell r="H32061">
            <v>46172.65</v>
          </cell>
        </row>
        <row r="32062">
          <cell r="A32062" t="str">
            <v>UCW-15691</v>
          </cell>
          <cell r="B32062" t="str">
            <v>Tatacliq Footwear-Input-Format-Men  Women Templates | 9th July'25</v>
          </cell>
          <cell r="C32062" t="str">
            <v>CLOSED</v>
          </cell>
          <cell r="D32062" t="str">
            <v>Medium</v>
          </cell>
          <cell r="E32062" t="str">
            <v>netscribes</v>
          </cell>
          <cell r="F32062" t="str">
            <v>Mohd Tahir Shaikh</v>
          </cell>
          <cell r="G32062">
            <v>45848.798611111109</v>
          </cell>
          <cell r="H32062">
            <v>45856.620138888888</v>
          </cell>
        </row>
        <row r="32063">
          <cell r="A32063" t="str">
            <v>UCW-15690</v>
          </cell>
          <cell r="B32063" t="str">
            <v>Tatacliq Women Western Wear Template | 9th July'25</v>
          </cell>
          <cell r="C32063" t="str">
            <v>CLOSED</v>
          </cell>
          <cell r="D32063" t="str">
            <v>Medium</v>
          </cell>
          <cell r="E32063" t="str">
            <v>netscribes</v>
          </cell>
          <cell r="F32063" t="str">
            <v>Juilee Jadhav</v>
          </cell>
          <cell r="G32063">
            <v>45848.795138888891</v>
          </cell>
          <cell r="H32063">
            <v>45856.617361111108</v>
          </cell>
        </row>
        <row r="32064">
          <cell r="A32064" t="str">
            <v>UCW-15689</v>
          </cell>
          <cell r="B32064" t="str">
            <v>Tatacliq Women Ethnic Wear Template-10th July'25</v>
          </cell>
          <cell r="C32064" t="str">
            <v>CLOSED</v>
          </cell>
          <cell r="D32064" t="str">
            <v>Medium</v>
          </cell>
          <cell r="E32064" t="str">
            <v>netscribes</v>
          </cell>
          <cell r="F32064" t="str">
            <v>Mohd Tahir Shaikh</v>
          </cell>
          <cell r="G32064">
            <v>45848.795138888891</v>
          </cell>
          <cell r="H32064">
            <v>45856.616666666669</v>
          </cell>
        </row>
        <row r="32065">
          <cell r="A32065" t="str">
            <v>UCW-15686</v>
          </cell>
          <cell r="B32065" t="str">
            <v>Tatacliq Men's Apparels Template | 9th July'25</v>
          </cell>
          <cell r="C32065" t="str">
            <v>CLOSED</v>
          </cell>
          <cell r="D32065" t="str">
            <v>Medium</v>
          </cell>
          <cell r="E32065" t="str">
            <v>netscribes</v>
          </cell>
          <cell r="F32065" t="str">
            <v>Sushma Ram</v>
          </cell>
          <cell r="G32065">
            <v>45848.777777777781</v>
          </cell>
          <cell r="H32065">
            <v>45856.616666666669</v>
          </cell>
        </row>
        <row r="32066">
          <cell r="A32066" t="str">
            <v>UCW-15685</v>
          </cell>
          <cell r="B32066" t="str">
            <v>Tatacliq Footwear-Input-Kids Templates | 9th July'25</v>
          </cell>
          <cell r="C32066" t="str">
            <v>CLOSED</v>
          </cell>
          <cell r="D32066" t="str">
            <v>Medium</v>
          </cell>
          <cell r="E32066" t="str">
            <v>netscribes</v>
          </cell>
          <cell r="F32066" t="str">
            <v>Juilee Jadhav</v>
          </cell>
          <cell r="G32066">
            <v>45848.76458333333</v>
          </cell>
          <cell r="H32066">
            <v>45856.615972222222</v>
          </cell>
        </row>
        <row r="32067">
          <cell r="A32067" t="str">
            <v>UCW-15683</v>
          </cell>
          <cell r="B32067" t="str">
            <v>Tatacliq Men's Apparels Templates-10th July'25</v>
          </cell>
          <cell r="C32067" t="str">
            <v>CLOSED</v>
          </cell>
          <cell r="D32067" t="str">
            <v>Medium</v>
          </cell>
          <cell r="E32067" t="str">
            <v>netscribes</v>
          </cell>
          <cell r="F32067" t="str">
            <v>Juilee Jadhav</v>
          </cell>
          <cell r="G32067">
            <v>45848.753472222219</v>
          </cell>
          <cell r="H32067">
            <v>45861.497916666667</v>
          </cell>
        </row>
        <row r="32068">
          <cell r="A32068" t="str">
            <v>UCW-15682</v>
          </cell>
          <cell r="B32068" t="str">
            <v>Tatacliq Specimen Template | 10th July'25</v>
          </cell>
          <cell r="C32068" t="str">
            <v>CLOSED</v>
          </cell>
          <cell r="D32068" t="str">
            <v>Medium</v>
          </cell>
          <cell r="E32068" t="str">
            <v>netscribes</v>
          </cell>
          <cell r="F32068" t="str">
            <v>Sushma Ram</v>
          </cell>
          <cell r="G32068">
            <v>45848.752083333333</v>
          </cell>
          <cell r="H32068">
            <v>45856.615277777775</v>
          </cell>
        </row>
        <row r="32069">
          <cell r="A32069" t="str">
            <v>UCW-15681</v>
          </cell>
          <cell r="B32069" t="str">
            <v>Tatacliq Accessories Templates-10th July25</v>
          </cell>
          <cell r="C32069" t="str">
            <v>CLOSED</v>
          </cell>
          <cell r="D32069" t="str">
            <v>Medium</v>
          </cell>
          <cell r="E32069" t="str">
            <v>netscribes</v>
          </cell>
          <cell r="F32069" t="str">
            <v>Sushma Ram</v>
          </cell>
          <cell r="G32069">
            <v>45848.73333333333</v>
          </cell>
          <cell r="H32069">
            <v>45856.614583333336</v>
          </cell>
        </row>
        <row r="32070">
          <cell r="A32070" t="str">
            <v>UCW-15677</v>
          </cell>
          <cell r="B32070" t="str">
            <v>Columbia 127128 Footwear Listings F25 09-07-2025</v>
          </cell>
          <cell r="C32070" t="str">
            <v>CLOSED</v>
          </cell>
          <cell r="D32070" t="str">
            <v>Medium</v>
          </cell>
          <cell r="E32070" t="str">
            <v>Chirag Dubal</v>
          </cell>
          <cell r="F32070" t="str">
            <v>Reagan D’souza</v>
          </cell>
          <cell r="G32070">
            <v>45848.709722222222</v>
          </cell>
          <cell r="H32070">
            <v>45856.613194444442</v>
          </cell>
        </row>
        <row r="32071">
          <cell r="A32071" t="str">
            <v>UCW-15676</v>
          </cell>
          <cell r="B32071" t="str">
            <v>Globus Women's Wear Apparels - 44 Styles - Batch 102 (Western Wear) (10.07.2025) (Seller Code - 124013)</v>
          </cell>
          <cell r="C32071" t="str">
            <v>CLOSED</v>
          </cell>
          <cell r="D32071" t="str">
            <v>Medium</v>
          </cell>
          <cell r="E32071" t="str">
            <v>netscribes</v>
          </cell>
          <cell r="F32071" t="str">
            <v>Sushma Ram</v>
          </cell>
          <cell r="G32071">
            <v>45848.706250000003</v>
          </cell>
          <cell r="H32071">
            <v>45856.612500000003</v>
          </cell>
        </row>
        <row r="32072">
          <cell r="A32072" t="str">
            <v>UCW-15652</v>
          </cell>
          <cell r="B32072" t="str">
            <v xml:space="preserve">Tatacliq Lifestyle Catalog Template-Lot -116_07.07.2025 </v>
          </cell>
          <cell r="C32072" t="str">
            <v>CLOSED</v>
          </cell>
          <cell r="D32072" t="str">
            <v>Medium</v>
          </cell>
          <cell r="E32072" t="str">
            <v>netscribes</v>
          </cell>
          <cell r="F32072" t="str">
            <v>Mohd Tahir Shaikh</v>
          </cell>
          <cell r="G32072">
            <v>45848.55</v>
          </cell>
          <cell r="H32072">
            <v>45856.611111111109</v>
          </cell>
        </row>
        <row r="32073">
          <cell r="A32073" t="str">
            <v>UCW-15640</v>
          </cell>
          <cell r="B32073" t="str">
            <v>Tata Cliq Remaining Listing data sheet.</v>
          </cell>
          <cell r="C32073" t="str">
            <v>CLOSED</v>
          </cell>
          <cell r="D32073" t="str">
            <v>Medium</v>
          </cell>
          <cell r="E32073" t="str">
            <v>netscribes</v>
          </cell>
          <cell r="F32073" t="str">
            <v>Juilee Jadhav</v>
          </cell>
          <cell r="G32073">
            <v>45848.474305555559</v>
          </cell>
          <cell r="H32073">
            <v>45883.515277777777</v>
          </cell>
        </row>
        <row r="32074">
          <cell r="A32074" t="str">
            <v>UCW-15639</v>
          </cell>
          <cell r="B32074" t="str">
            <v>BEauty - Re: Friday Launch_04th_July_Studiowest_06</v>
          </cell>
          <cell r="C32074" t="str">
            <v>CLOSED</v>
          </cell>
          <cell r="D32074" t="str">
            <v>Medium</v>
          </cell>
          <cell r="E32074" t="str">
            <v>netscribes</v>
          </cell>
          <cell r="F32074" t="str">
            <v>Simi Raichel Zachariah</v>
          </cell>
          <cell r="G32074">
            <v>45848.42083333333</v>
          </cell>
          <cell r="H32074">
            <v>45870.459722222222</v>
          </cell>
        </row>
        <row r="32075">
          <cell r="A32075" t="str">
            <v>UCW-15637</v>
          </cell>
          <cell r="B32075" t="str">
            <v>Beauty - Listing Creation for BIOTOP-10th july</v>
          </cell>
          <cell r="C32075" t="str">
            <v>CLOSED</v>
          </cell>
          <cell r="D32075" t="str">
            <v>Medium</v>
          </cell>
          <cell r="E32075" t="str">
            <v>netscribes</v>
          </cell>
          <cell r="F32075" t="str">
            <v>Simi Raichel Zachariah</v>
          </cell>
          <cell r="G32075">
            <v>45848.416666666664</v>
          </cell>
          <cell r="H32075">
            <v>45869.442361111112</v>
          </cell>
        </row>
        <row r="32076">
          <cell r="A32076" t="str">
            <v>UCW-15631</v>
          </cell>
          <cell r="B32076" t="str">
            <v>Tatacliq Migration Gap Final file</v>
          </cell>
          <cell r="C32076" t="str">
            <v>CLOSED</v>
          </cell>
          <cell r="D32076" t="str">
            <v>Medium</v>
          </cell>
          <cell r="E32076" t="str">
            <v>netscribes</v>
          </cell>
          <cell r="F32076" t="str">
            <v>Sushma Ram</v>
          </cell>
          <cell r="G32076">
            <v>45847.786111111112</v>
          </cell>
          <cell r="H32076">
            <v>45881.703472222223</v>
          </cell>
        </row>
        <row r="32077">
          <cell r="A32077" t="str">
            <v>UCW-15625</v>
          </cell>
          <cell r="B32077" t="str">
            <v>TataCliq Listings</v>
          </cell>
          <cell r="C32077" t="str">
            <v>CLOSED</v>
          </cell>
          <cell r="D32077" t="str">
            <v>Medium</v>
          </cell>
          <cell r="E32077" t="str">
            <v>netscribes</v>
          </cell>
          <cell r="F32077" t="str">
            <v>Juilee Jadhav</v>
          </cell>
          <cell r="G32077">
            <v>45847.731944444444</v>
          </cell>
          <cell r="H32077">
            <v>45888.809027777781</v>
          </cell>
        </row>
        <row r="32078">
          <cell r="A32078" t="str">
            <v>UCW-15612</v>
          </cell>
          <cell r="B32078" t="str">
            <v xml:space="preserve">Women's Apparel 07-07-2025 </v>
          </cell>
          <cell r="C32078" t="str">
            <v>CLOSED</v>
          </cell>
          <cell r="D32078" t="str">
            <v>Medium</v>
          </cell>
          <cell r="E32078" t="str">
            <v>netscribes</v>
          </cell>
          <cell r="F32078" t="str">
            <v>Juilee Jadhav</v>
          </cell>
          <cell r="G32078">
            <v>45847.691666666666</v>
          </cell>
          <cell r="H32078">
            <v>45862.719444444447</v>
          </cell>
        </row>
        <row r="32079">
          <cell r="A32079" t="str">
            <v>UCW-15609</v>
          </cell>
          <cell r="B32079" t="str">
            <v>Chidiyaa Adhoc Size addition- 125598- 9 July 25</v>
          </cell>
          <cell r="C32079" t="str">
            <v>CLOSED</v>
          </cell>
          <cell r="D32079" t="str">
            <v>Medium</v>
          </cell>
          <cell r="E32079" t="str">
            <v>Chirag Dubal</v>
          </cell>
          <cell r="F32079" t="str">
            <v>Reagan D’souza</v>
          </cell>
          <cell r="G32079">
            <v>45847.658333333333</v>
          </cell>
          <cell r="H32079">
            <v>45871.665972222225</v>
          </cell>
        </row>
        <row r="32080">
          <cell r="A32080" t="str">
            <v>UCW-15602</v>
          </cell>
          <cell r="B32080" t="str">
            <v>Womens New Listings 7.7.2025</v>
          </cell>
          <cell r="C32080" t="str">
            <v>CLOSED</v>
          </cell>
          <cell r="D32080" t="str">
            <v>Medium</v>
          </cell>
          <cell r="E32080" t="str">
            <v>netscribes</v>
          </cell>
          <cell r="F32080" t="str">
            <v>Sushma Ram</v>
          </cell>
          <cell r="G32080">
            <v>45847.617361111108</v>
          </cell>
          <cell r="H32080">
            <v>45968.529861111114</v>
          </cell>
        </row>
        <row r="32081">
          <cell r="A32081" t="str">
            <v>UCW-15600</v>
          </cell>
          <cell r="B32081" t="str">
            <v>New Sku Addition Woodland (42 articles)</v>
          </cell>
          <cell r="C32081" t="str">
            <v>CLOSED</v>
          </cell>
          <cell r="D32081" t="str">
            <v>Medium</v>
          </cell>
          <cell r="E32081" t="str">
            <v>netscribes</v>
          </cell>
          <cell r="F32081" t="str">
            <v>Sushma Ram</v>
          </cell>
          <cell r="G32081">
            <v>45847.597916666666</v>
          </cell>
          <cell r="H32081">
            <v>45856.609722222223</v>
          </cell>
        </row>
        <row r="32082">
          <cell r="A32082" t="str">
            <v>UCW-15597</v>
          </cell>
          <cell r="B32082" t="str">
            <v>Tata Cliq Catalogue Batch_6- 07-07-2025</v>
          </cell>
          <cell r="C32082" t="str">
            <v>CLOSED</v>
          </cell>
          <cell r="D32082" t="str">
            <v>Medium</v>
          </cell>
          <cell r="E32082" t="str">
            <v>netscribes</v>
          </cell>
          <cell r="F32082" t="str">
            <v>Sushma Ram</v>
          </cell>
          <cell r="G32082">
            <v>45847.584027777775</v>
          </cell>
          <cell r="H32082">
            <v>45860.713194444441</v>
          </cell>
        </row>
        <row r="32083">
          <cell r="A32083" t="str">
            <v>UCW-15587</v>
          </cell>
          <cell r="B32083" t="str">
            <v>Fwd: New Product Upload - Hoops &amp; Watch Charms</v>
          </cell>
          <cell r="C32083" t="str">
            <v>CLOSED</v>
          </cell>
          <cell r="D32083" t="str">
            <v>Medium</v>
          </cell>
          <cell r="E32083" t="str">
            <v>netscribes</v>
          </cell>
          <cell r="F32083" t="str">
            <v>Mohd Tahir Shaikh</v>
          </cell>
          <cell r="G32083">
            <v>45847.509722222225</v>
          </cell>
          <cell r="H32083">
            <v>45864.643750000003</v>
          </cell>
        </row>
        <row r="32084">
          <cell r="A32084" t="str">
            <v>UCW-15585</v>
          </cell>
          <cell r="B32084" t="str">
            <v xml:space="preserve">BEauty - TATA CLIQ - Just Cavalli - Image update - 09-07-25-9th </v>
          </cell>
          <cell r="C32084" t="str">
            <v>CLOSED</v>
          </cell>
          <cell r="D32084" t="str">
            <v>Medium</v>
          </cell>
          <cell r="E32084" t="str">
            <v>netscribes</v>
          </cell>
          <cell r="F32084" t="str">
            <v>Simi Raichel Zachariah</v>
          </cell>
          <cell r="G32084">
            <v>45847.486111111109</v>
          </cell>
          <cell r="H32084">
            <v>45853.678472222222</v>
          </cell>
        </row>
        <row r="32085">
          <cell r="A32085" t="str">
            <v>UCW-15583</v>
          </cell>
          <cell r="B32085" t="str">
            <v>Request to Update the Images &amp; Videos(Pending) | Men | Tata Cliq | 05-07-2025</v>
          </cell>
          <cell r="C32085" t="str">
            <v>CLOSED</v>
          </cell>
          <cell r="D32085" t="str">
            <v>Medium</v>
          </cell>
          <cell r="E32085" t="str">
            <v>netscribes</v>
          </cell>
          <cell r="F32085" t="str">
            <v>Sushma Ram</v>
          </cell>
          <cell r="G32085">
            <v>45847.484722222223</v>
          </cell>
          <cell r="H32085">
            <v>45881.7</v>
          </cell>
        </row>
        <row r="32086">
          <cell r="A32086" t="str">
            <v>UCW-15575</v>
          </cell>
          <cell r="B32086" t="str">
            <v>Tatacliq Pending Catalogue - 2154 Skus (Priority)</v>
          </cell>
          <cell r="C32086" t="str">
            <v>CLOSED</v>
          </cell>
          <cell r="D32086" t="str">
            <v>Medium</v>
          </cell>
          <cell r="E32086" t="str">
            <v>netscribes</v>
          </cell>
          <cell r="F32086" t="str">
            <v>Juilee Jadhav</v>
          </cell>
          <cell r="G32086">
            <v>45847.038194444445</v>
          </cell>
          <cell r="H32086">
            <v>45863.456944444442</v>
          </cell>
        </row>
        <row r="32087">
          <cell r="A32087" t="str">
            <v>UCW-15559</v>
          </cell>
          <cell r="B32087" t="str">
            <v>Image Replace 07-07-2025 |TATACLIQ|</v>
          </cell>
          <cell r="C32087" t="str">
            <v>CLOSED</v>
          </cell>
          <cell r="D32087" t="str">
            <v>Medium</v>
          </cell>
          <cell r="E32087" t="str">
            <v>netscribes</v>
          </cell>
          <cell r="F32087" t="str">
            <v>Sushma Ram</v>
          </cell>
          <cell r="G32087">
            <v>45846.756249999999</v>
          </cell>
          <cell r="H32087">
            <v>45881.709027777775</v>
          </cell>
        </row>
        <row r="32088">
          <cell r="A32088" t="str">
            <v>UCW-15555</v>
          </cell>
          <cell r="B32088" t="str">
            <v>Mason Home- 128710 || Multiplatform Listing - 210 Skus || 04-07-25</v>
          </cell>
          <cell r="C32088" t="str">
            <v>CLOSED</v>
          </cell>
          <cell r="D32088" t="str">
            <v>Medium</v>
          </cell>
          <cell r="E32088" t="str">
            <v>netscribes</v>
          </cell>
          <cell r="F32088" t="str">
            <v>Juilee Jadhav</v>
          </cell>
          <cell r="G32088">
            <v>45846.746527777781</v>
          </cell>
          <cell r="H32088">
            <v>45901.717361111114</v>
          </cell>
        </row>
        <row r="32089">
          <cell r="A32089" t="str">
            <v>UCW-15551</v>
          </cell>
          <cell r="B32089" t="str">
            <v>BEauty - Re: Tata Cliq Fashion x LA MIOR - Makeup Onboarding-8th july</v>
          </cell>
          <cell r="C32089" t="str">
            <v>CLOSED</v>
          </cell>
          <cell r="D32089" t="str">
            <v>Medium</v>
          </cell>
          <cell r="E32089" t="str">
            <v>netscribes</v>
          </cell>
          <cell r="F32089" t="str">
            <v>Simi Raichel Zachariah</v>
          </cell>
          <cell r="G32089">
            <v>45846.729166666664</v>
          </cell>
          <cell r="H32089">
            <v>45877.489583333336</v>
          </cell>
        </row>
        <row r="32090">
          <cell r="A32090" t="str">
            <v>UCW-15550</v>
          </cell>
          <cell r="B32090" t="str">
            <v>USPA- TATA CLIQ_New Listing_04-07-2025</v>
          </cell>
          <cell r="C32090" t="str">
            <v>CLOSED</v>
          </cell>
          <cell r="D32090" t="str">
            <v>Medium</v>
          </cell>
          <cell r="E32090" t="str">
            <v>netscribes</v>
          </cell>
          <cell r="F32090" t="str">
            <v>Juilee Jadhav</v>
          </cell>
          <cell r="G32090">
            <v>45846.728472222225</v>
          </cell>
          <cell r="H32090">
            <v>45856.606944444444</v>
          </cell>
        </row>
        <row r="32091">
          <cell r="A32091" t="str">
            <v>UCW-15549</v>
          </cell>
          <cell r="B32091" t="str">
            <v>BEauty - RE: Earth Poetry_Product addition-8th july</v>
          </cell>
          <cell r="C32091" t="str">
            <v>CLOSED</v>
          </cell>
          <cell r="D32091" t="str">
            <v>Medium</v>
          </cell>
          <cell r="E32091" t="str">
            <v>netscribes</v>
          </cell>
          <cell r="F32091" t="str">
            <v>Simi Raichel Zachariah</v>
          </cell>
          <cell r="G32091">
            <v>45846.727083333331</v>
          </cell>
          <cell r="H32091">
            <v>45862.495833333334</v>
          </cell>
        </row>
        <row r="32092">
          <cell r="A32092" t="str">
            <v>UCW-15538</v>
          </cell>
          <cell r="B32092" t="str">
            <v>Catalogue Sheet_TatacliQ x FS (Denim'25- 11 SKU)</v>
          </cell>
          <cell r="C32092" t="str">
            <v>CLOSED</v>
          </cell>
          <cell r="D32092" t="str">
            <v>Medium</v>
          </cell>
          <cell r="E32092" t="str">
            <v>netscribes</v>
          </cell>
          <cell r="F32092" t="str">
            <v>Sushma Ram</v>
          </cell>
          <cell r="G32092">
            <v>45846.620138888888</v>
          </cell>
          <cell r="H32092">
            <v>45856.597916666666</v>
          </cell>
        </row>
        <row r="32093">
          <cell r="A32093" t="str">
            <v>UCW-15536</v>
          </cell>
          <cell r="B32093" t="str">
            <v xml:space="preserve">Men's Apparel 04-07-2025 </v>
          </cell>
          <cell r="C32093" t="str">
            <v>CLOSED</v>
          </cell>
          <cell r="D32093" t="str">
            <v>Medium</v>
          </cell>
          <cell r="E32093" t="str">
            <v>netscribes</v>
          </cell>
          <cell r="F32093" t="str">
            <v>Sushma Ram</v>
          </cell>
          <cell r="G32093">
            <v>45846.613888888889</v>
          </cell>
          <cell r="H32093">
            <v>45981.481944444444</v>
          </cell>
        </row>
        <row r="32094">
          <cell r="A32094" t="str">
            <v>UCW-15532</v>
          </cell>
          <cell r="B32094" t="str">
            <v>TH | 154 | Lot</v>
          </cell>
          <cell r="C32094" t="str">
            <v>CLOSED</v>
          </cell>
          <cell r="D32094" t="str">
            <v>Medium</v>
          </cell>
          <cell r="E32094" t="str">
            <v>Chirag Dubal</v>
          </cell>
          <cell r="F32094" t="str">
            <v>Reagan D’souza</v>
          </cell>
          <cell r="G32094">
            <v>45846.604166666664</v>
          </cell>
          <cell r="H32094">
            <v>45859.964583333334</v>
          </cell>
        </row>
        <row r="32095">
          <cell r="A32095" t="str">
            <v>UCW-15526</v>
          </cell>
          <cell r="B32095" t="str">
            <v xml:space="preserve">Footwear Men &amp; Women 04-07-2025 </v>
          </cell>
          <cell r="C32095" t="str">
            <v>CLOSED</v>
          </cell>
          <cell r="D32095" t="str">
            <v>Medium</v>
          </cell>
          <cell r="E32095" t="str">
            <v>netscribes</v>
          </cell>
          <cell r="F32095" t="str">
            <v>Juilee Jadhav</v>
          </cell>
          <cell r="G32095">
            <v>45846.573611111111</v>
          </cell>
          <cell r="H32095">
            <v>45862.685416666667</v>
          </cell>
        </row>
        <row r="32096">
          <cell r="A32096" t="str">
            <v>UCW-15525</v>
          </cell>
          <cell r="B32096" t="str">
            <v>Kid's Apparels 04-07-2025</v>
          </cell>
          <cell r="C32096" t="str">
            <v>CLOSED</v>
          </cell>
          <cell r="D32096" t="str">
            <v>Medium</v>
          </cell>
          <cell r="E32096" t="str">
            <v>netscribes</v>
          </cell>
          <cell r="F32096" t="str">
            <v>Sushma Ram</v>
          </cell>
          <cell r="G32096">
            <v>45846.570833333331</v>
          </cell>
          <cell r="H32096">
            <v>45863.362500000003</v>
          </cell>
        </row>
        <row r="32097">
          <cell r="A32097" t="str">
            <v>UCW-15518</v>
          </cell>
          <cell r="B32097" t="str">
            <v>Accessories Listings 4.7.2025</v>
          </cell>
          <cell r="C32097" t="str">
            <v>CLOSED</v>
          </cell>
          <cell r="D32097" t="str">
            <v>Medium</v>
          </cell>
          <cell r="E32097" t="str">
            <v>netscribes</v>
          </cell>
          <cell r="F32097" t="str">
            <v>Juilee Jadhav</v>
          </cell>
          <cell r="G32097">
            <v>45846.538194444445</v>
          </cell>
          <cell r="H32097">
            <v>45856.595138888886</v>
          </cell>
        </row>
        <row r="32098">
          <cell r="A32098" t="str">
            <v>UCW-15514</v>
          </cell>
          <cell r="B32098" t="str">
            <v>BEauty - RE: Need to update the Tata Cliq listing-8th july</v>
          </cell>
          <cell r="C32098" t="str">
            <v>CLOSED</v>
          </cell>
          <cell r="D32098" t="str">
            <v>Medium</v>
          </cell>
          <cell r="E32098" t="str">
            <v>netscribes</v>
          </cell>
          <cell r="F32098" t="str">
            <v>Simi Raichel Zachariah</v>
          </cell>
          <cell r="G32098">
            <v>45846.52847222222</v>
          </cell>
          <cell r="H32098">
            <v>45910.677777777775</v>
          </cell>
        </row>
        <row r="32099">
          <cell r="A32099" t="str">
            <v>UCW-15510</v>
          </cell>
          <cell r="B32099" t="str">
            <v>BEauty - Re: Tata Cliq-8th july</v>
          </cell>
          <cell r="C32099" t="str">
            <v>CLOSED</v>
          </cell>
          <cell r="D32099" t="str">
            <v>Medium</v>
          </cell>
          <cell r="E32099" t="str">
            <v>netscribes</v>
          </cell>
          <cell r="F32099" t="str">
            <v>Simi Raichel Zachariah</v>
          </cell>
          <cell r="G32099">
            <v>45846.501388888886</v>
          </cell>
          <cell r="H32099">
            <v>45855.460416666669</v>
          </cell>
        </row>
        <row r="32100">
          <cell r="A32100" t="str">
            <v>UCW-15505</v>
          </cell>
          <cell r="B32100" t="str">
            <v>TATACLIQ CATALOGUE 7-7-25</v>
          </cell>
          <cell r="C32100" t="str">
            <v>CLOSED</v>
          </cell>
          <cell r="D32100" t="str">
            <v>Medium</v>
          </cell>
          <cell r="E32100" t="str">
            <v>netscribes</v>
          </cell>
          <cell r="F32100" t="str">
            <v>Sushma Ram</v>
          </cell>
          <cell r="G32100">
            <v>45846.489583333336</v>
          </cell>
          <cell r="H32100">
            <v>45856.59375</v>
          </cell>
        </row>
        <row r="32101">
          <cell r="A32101" t="str">
            <v>UCW-15504</v>
          </cell>
          <cell r="B32101" t="str">
            <v xml:space="preserve">Tie Accessories 04-07-2025 </v>
          </cell>
          <cell r="C32101" t="str">
            <v>CLOSED</v>
          </cell>
          <cell r="D32101" t="str">
            <v>Medium</v>
          </cell>
          <cell r="E32101" t="str">
            <v>netscribes</v>
          </cell>
          <cell r="F32101" t="str">
            <v>Juilee Jadhav</v>
          </cell>
          <cell r="G32101">
            <v>45846.487500000003</v>
          </cell>
          <cell r="H32101">
            <v>45860.681944444441</v>
          </cell>
        </row>
        <row r="32102">
          <cell r="A32102" t="str">
            <v>UCW-15501</v>
          </cell>
          <cell r="B32102" t="str">
            <v xml:space="preserve">Bag Accessories 04-07-2025 </v>
          </cell>
          <cell r="C32102" t="str">
            <v>CLOSED</v>
          </cell>
          <cell r="D32102" t="str">
            <v>Medium</v>
          </cell>
          <cell r="E32102" t="str">
            <v>netscribes</v>
          </cell>
          <cell r="F32102" t="str">
            <v>Juilee Jadhav</v>
          </cell>
          <cell r="G32102">
            <v>45846.469444444447</v>
          </cell>
          <cell r="H32102">
            <v>45860.563194444447</v>
          </cell>
        </row>
        <row r="32103">
          <cell r="A32103" t="str">
            <v>UCW-15491</v>
          </cell>
          <cell r="B32103" t="str">
            <v>TATACLIQ CATALOGUE 04-07-2025</v>
          </cell>
          <cell r="C32103" t="str">
            <v>CLOSED</v>
          </cell>
          <cell r="D32103" t="str">
            <v>Medium</v>
          </cell>
          <cell r="E32103" t="str">
            <v>netscribes</v>
          </cell>
          <cell r="F32103" t="str">
            <v>Mohd Tahir Shaikh</v>
          </cell>
          <cell r="G32103">
            <v>45846.021527777775</v>
          </cell>
          <cell r="H32103">
            <v>45860.754861111112</v>
          </cell>
        </row>
        <row r="32104">
          <cell r="A32104" t="str">
            <v>UCW-15490</v>
          </cell>
          <cell r="B32104" t="str">
            <v>Content Sheet and Image Link | United Colors of Benetton | 123 products | Tata Cliq | 1170925741</v>
          </cell>
          <cell r="C32104" t="str">
            <v>CLOSED</v>
          </cell>
          <cell r="D32104" t="str">
            <v>Medium</v>
          </cell>
          <cell r="E32104" t="str">
            <v>netscribes</v>
          </cell>
          <cell r="F32104" t="str">
            <v>Mohd Tahir Shaikh</v>
          </cell>
          <cell r="G32104">
            <v>45846.018750000003</v>
          </cell>
          <cell r="H32104">
            <v>45902.556250000001</v>
          </cell>
        </row>
        <row r="32105">
          <cell r="A32105" t="str">
            <v>UCW-15486</v>
          </cell>
          <cell r="B32105" t="str">
            <v>Tatacliq Catalog Rakhi Lot_3</v>
          </cell>
          <cell r="C32105" t="str">
            <v>CLOSED</v>
          </cell>
          <cell r="D32105" t="str">
            <v>Medium</v>
          </cell>
          <cell r="E32105" t="str">
            <v>netscribes</v>
          </cell>
          <cell r="F32105" t="str">
            <v>Mohd Tahir Shaikh</v>
          </cell>
          <cell r="G32105">
            <v>45845.78402777778</v>
          </cell>
          <cell r="H32105">
            <v>45856.5625</v>
          </cell>
        </row>
        <row r="32106">
          <cell r="A32106" t="str">
            <v>UCW-15481</v>
          </cell>
          <cell r="B32106" t="str">
            <v>BEauty - Re: Tata CLiQ X Kiro New Listing-7th july</v>
          </cell>
          <cell r="C32106" t="str">
            <v>CLOSED</v>
          </cell>
          <cell r="D32106" t="str">
            <v>Medium</v>
          </cell>
          <cell r="E32106" t="str">
            <v>netscribes</v>
          </cell>
          <cell r="F32106" t="str">
            <v>Simi Raichel Zachariah</v>
          </cell>
          <cell r="G32106">
            <v>45845.740972222222</v>
          </cell>
          <cell r="H32106">
            <v>45862.745138888888</v>
          </cell>
        </row>
        <row r="32107">
          <cell r="A32107" t="str">
            <v>UCW-15475</v>
          </cell>
          <cell r="B32107" t="str">
            <v>BEauty - Re: Request to Update Images in Existing Listing (Panash Wellness)-7th july</v>
          </cell>
          <cell r="C32107" t="str">
            <v>CLOSED</v>
          </cell>
          <cell r="D32107" t="str">
            <v>Medium</v>
          </cell>
          <cell r="E32107" t="str">
            <v>netscribes</v>
          </cell>
          <cell r="F32107" t="str">
            <v>Simi Raichel Zachariah</v>
          </cell>
          <cell r="G32107">
            <v>45845.727083333331</v>
          </cell>
          <cell r="H32107">
            <v>45849.746527777781</v>
          </cell>
        </row>
        <row r="32108">
          <cell r="A32108" t="str">
            <v>UCW-15466</v>
          </cell>
          <cell r="B32108" t="str">
            <v>BEauty - Fw: Request for Product Image Update Based on Attached SKU Sheet-7th june</v>
          </cell>
          <cell r="C32108" t="str">
            <v>CLOSED</v>
          </cell>
          <cell r="D32108" t="str">
            <v>Medium</v>
          </cell>
          <cell r="E32108" t="str">
            <v>netscribes</v>
          </cell>
          <cell r="F32108" t="str">
            <v>Simi Raichel Zachariah</v>
          </cell>
          <cell r="G32108">
            <v>45845.547222222223</v>
          </cell>
          <cell r="H32108">
            <v>45910.677777777775</v>
          </cell>
        </row>
        <row r="32109">
          <cell r="A32109" t="str">
            <v>UCW-15457</v>
          </cell>
          <cell r="B32109" t="str">
            <v>Tatacliq Accessories Templates 4th July'25</v>
          </cell>
          <cell r="C32109" t="str">
            <v>CLOSED</v>
          </cell>
          <cell r="D32109" t="str">
            <v>Medium</v>
          </cell>
          <cell r="E32109" t="str">
            <v>netscribes</v>
          </cell>
          <cell r="F32109" t="str">
            <v>Mohd Tahir Shaikh</v>
          </cell>
          <cell r="G32109">
            <v>45845.461111111108</v>
          </cell>
          <cell r="H32109">
            <v>45856.552083333336</v>
          </cell>
        </row>
        <row r="32110">
          <cell r="A32110" t="str">
            <v>UCW-15455</v>
          </cell>
          <cell r="B32110" t="str">
            <v>Tatacliq Footwear Input Format-Men Women | 4th July'25</v>
          </cell>
          <cell r="C32110" t="str">
            <v>CLOSED</v>
          </cell>
          <cell r="D32110" t="str">
            <v>Medium</v>
          </cell>
          <cell r="E32110" t="str">
            <v>netscribes</v>
          </cell>
          <cell r="F32110" t="str">
            <v>Mohd Tahir Shaikh</v>
          </cell>
          <cell r="G32110">
            <v>45845.455555555556</v>
          </cell>
          <cell r="H32110">
            <v>45901.467361111114</v>
          </cell>
        </row>
        <row r="32111">
          <cell r="A32111" t="str">
            <v>UCW-15452</v>
          </cell>
          <cell r="B32111" t="str">
            <v>Tatacliq Footwear Input Format-Men Women| 6th July'25</v>
          </cell>
          <cell r="C32111" t="str">
            <v>CLOSED</v>
          </cell>
          <cell r="D32111" t="str">
            <v>Medium</v>
          </cell>
          <cell r="E32111" t="str">
            <v>netscribes</v>
          </cell>
          <cell r="F32111" t="str">
            <v>Mohd Tahir Shaikh</v>
          </cell>
          <cell r="G32111">
            <v>45845.452777777777</v>
          </cell>
          <cell r="H32111">
            <v>45860.75277777778</v>
          </cell>
        </row>
        <row r="32112">
          <cell r="A32112" t="str">
            <v>UCW-15451</v>
          </cell>
          <cell r="B32112" t="str">
            <v>Tatacliq Kids Apparels Templates | 6th July'25</v>
          </cell>
          <cell r="C32112" t="str">
            <v>CLOSED</v>
          </cell>
          <cell r="D32112" t="str">
            <v>Medium</v>
          </cell>
          <cell r="E32112" t="str">
            <v>netscribes</v>
          </cell>
          <cell r="F32112" t="str">
            <v>Mohd Tahir Shaikh</v>
          </cell>
          <cell r="G32112">
            <v>45845.448611111111</v>
          </cell>
          <cell r="H32112">
            <v>45856.53402777778</v>
          </cell>
        </row>
        <row r="32113">
          <cell r="A32113" t="str">
            <v>UCW-15450</v>
          </cell>
          <cell r="B32113" t="str">
            <v>Tatacliq Accessories Templates | 6th July'25</v>
          </cell>
          <cell r="C32113" t="str">
            <v>CLOSED</v>
          </cell>
          <cell r="D32113" t="str">
            <v>Medium</v>
          </cell>
          <cell r="E32113" t="str">
            <v>netscribes</v>
          </cell>
          <cell r="F32113" t="str">
            <v>Mohd Tahir Shaikh</v>
          </cell>
          <cell r="G32113">
            <v>45845.444444444445</v>
          </cell>
          <cell r="H32113">
            <v>45856.53402777778</v>
          </cell>
        </row>
        <row r="32114">
          <cell r="A32114" t="str">
            <v>UCW-15447</v>
          </cell>
          <cell r="B32114" t="str">
            <v>Manyavar Listing 02.07.25</v>
          </cell>
          <cell r="C32114" t="str">
            <v>CLOSED</v>
          </cell>
          <cell r="D32114" t="str">
            <v>Medium</v>
          </cell>
          <cell r="E32114" t="str">
            <v>Chirag Dubal</v>
          </cell>
          <cell r="F32114" t="str">
            <v>Juilee Jadhav</v>
          </cell>
          <cell r="G32114">
            <v>45845.030555555553</v>
          </cell>
          <cell r="H32114">
            <v>45910.78125</v>
          </cell>
        </row>
        <row r="32115">
          <cell r="A32115" t="str">
            <v>UCW-15442</v>
          </cell>
          <cell r="B32115" t="str">
            <v>Clarification Required on Catalog Templates - TATA CLiQ</v>
          </cell>
          <cell r="C32115" t="str">
            <v>CLOSED</v>
          </cell>
          <cell r="D32115" t="str">
            <v>Medium</v>
          </cell>
          <cell r="E32115" t="str">
            <v>netscribes</v>
          </cell>
          <cell r="F32115" t="str">
            <v>Sushma Ram</v>
          </cell>
          <cell r="G32115">
            <v>45844.311111111114</v>
          </cell>
          <cell r="H32115">
            <v>45875.746527777781</v>
          </cell>
        </row>
        <row r="32116">
          <cell r="A32116" t="str">
            <v>UCW-15441</v>
          </cell>
          <cell r="B32116" t="str">
            <v>FW25 Call It Spring Handbag Catalog Submission (TC) - 02.07.2025</v>
          </cell>
          <cell r="C32116" t="str">
            <v>CLOSED</v>
          </cell>
          <cell r="D32116" t="str">
            <v>Medium</v>
          </cell>
          <cell r="E32116" t="str">
            <v>netscribes</v>
          </cell>
          <cell r="F32116" t="str">
            <v>Sushma Ram</v>
          </cell>
          <cell r="G32116">
            <v>45844.304166666669</v>
          </cell>
          <cell r="H32116">
            <v>45856.533333333333</v>
          </cell>
        </row>
        <row r="32117">
          <cell r="A32117" t="str">
            <v>UCW-15440</v>
          </cell>
          <cell r="B32117" t="str">
            <v>New Sku Woodland Footwear (17 articles) (4-7-25)</v>
          </cell>
          <cell r="C32117" t="str">
            <v>CLOSED</v>
          </cell>
          <cell r="D32117" t="str">
            <v>Medium</v>
          </cell>
          <cell r="E32117" t="str">
            <v>netscribes</v>
          </cell>
          <cell r="F32117" t="str">
            <v>Sushma Ram</v>
          </cell>
          <cell r="G32117">
            <v>45844.29791666667</v>
          </cell>
          <cell r="H32117">
            <v>45856.532638888886</v>
          </cell>
        </row>
        <row r="32118">
          <cell r="A32118" t="str">
            <v>UCW-15437</v>
          </cell>
          <cell r="B32118" t="str">
            <v>Tatacliq Specimen Template | 3rd July'25</v>
          </cell>
          <cell r="C32118" t="str">
            <v>CLOSED</v>
          </cell>
          <cell r="D32118" t="str">
            <v>Medium</v>
          </cell>
          <cell r="E32118" t="str">
            <v>netscribes</v>
          </cell>
          <cell r="F32118" t="str">
            <v>Juilee Jadhav</v>
          </cell>
          <cell r="G32118">
            <v>45844.118055555555</v>
          </cell>
          <cell r="H32118">
            <v>45860.751388888886</v>
          </cell>
        </row>
        <row r="32119">
          <cell r="A32119" t="str">
            <v>UCW-15429</v>
          </cell>
          <cell r="B32119" t="str">
            <v>Western wear Madame &amp; Msecret  03-07-2025</v>
          </cell>
          <cell r="C32119" t="str">
            <v>CLOSED</v>
          </cell>
          <cell r="D32119" t="str">
            <v>Medium</v>
          </cell>
          <cell r="E32119" t="str">
            <v>netscribes</v>
          </cell>
          <cell r="F32119" t="str">
            <v>Mohd Tahir Shaikh</v>
          </cell>
          <cell r="G32119">
            <v>45843.838888888888</v>
          </cell>
          <cell r="H32119">
            <v>45856.526388888888</v>
          </cell>
        </row>
        <row r="32120">
          <cell r="A32120" t="str">
            <v>UCW-15423</v>
          </cell>
          <cell r="B32120" t="str">
            <v>Red Tape Tata CLiQ Footwear Catalog_03-07-2025</v>
          </cell>
          <cell r="C32120" t="str">
            <v>CLOSED</v>
          </cell>
          <cell r="D32120" t="str">
            <v>Medium</v>
          </cell>
          <cell r="E32120" t="str">
            <v>netscribes</v>
          </cell>
          <cell r="F32120" t="str">
            <v>Juilee Jadhav</v>
          </cell>
          <cell r="G32120">
            <v>45843.724305555559</v>
          </cell>
          <cell r="H32120">
            <v>45888.802777777775</v>
          </cell>
        </row>
        <row r="32121">
          <cell r="A32121" t="str">
            <v>UCW-15404</v>
          </cell>
          <cell r="B32121" t="str">
            <v>Tatacliq Women Ethnic_Apparel Template | 3rd July'25  </v>
          </cell>
          <cell r="C32121" t="str">
            <v>CLOSED</v>
          </cell>
          <cell r="D32121" t="str">
            <v>Medium</v>
          </cell>
          <cell r="E32121" t="str">
            <v>Chirag Dubal</v>
          </cell>
          <cell r="F32121" t="str">
            <v>Juilee Jadhav</v>
          </cell>
          <cell r="G32121">
            <v>45842.847222222219</v>
          </cell>
          <cell r="H32121">
            <v>45860.75</v>
          </cell>
        </row>
        <row r="32122">
          <cell r="A32122" t="str">
            <v>UCW-15403</v>
          </cell>
          <cell r="B32122" t="str">
            <v>Tatacliq Men's Apparels Template | 3rd July'25</v>
          </cell>
          <cell r="C32122" t="str">
            <v>CLOSED Due to Inactive/Insufficient Information</v>
          </cell>
          <cell r="D32122" t="str">
            <v>Medium</v>
          </cell>
          <cell r="E32122" t="str">
            <v>netscribes</v>
          </cell>
          <cell r="F32122" t="str">
            <v>Sushma Ram</v>
          </cell>
          <cell r="G32122">
            <v>45842.844444444447</v>
          </cell>
          <cell r="H32122">
            <v>45845.520833333336</v>
          </cell>
        </row>
        <row r="32123">
          <cell r="A32123" t="str">
            <v>UCW-15402</v>
          </cell>
          <cell r="B32123" t="str">
            <v>Tatacliq Men's Apparels Template | 3rd July'25</v>
          </cell>
          <cell r="C32123" t="str">
            <v>CLOSED</v>
          </cell>
          <cell r="D32123" t="str">
            <v>Medium</v>
          </cell>
          <cell r="E32123" t="str">
            <v>netscribes</v>
          </cell>
          <cell r="F32123" t="str">
            <v>Juilee Jadhav</v>
          </cell>
          <cell r="G32123">
            <v>45842.841666666667</v>
          </cell>
          <cell r="H32123">
            <v>45856.525000000001</v>
          </cell>
        </row>
        <row r="32124">
          <cell r="A32124" t="str">
            <v>UCW-15401</v>
          </cell>
          <cell r="B32124" t="str">
            <v>Tatacliq Kids Apparel Template | 3rd July'25</v>
          </cell>
          <cell r="C32124" t="str">
            <v>CLOSED</v>
          </cell>
          <cell r="D32124" t="str">
            <v>Medium</v>
          </cell>
          <cell r="E32124" t="str">
            <v>netscribes</v>
          </cell>
          <cell r="F32124" t="str">
            <v>Mohd Tahir Shaikh</v>
          </cell>
          <cell r="G32124">
            <v>45842.834027777775</v>
          </cell>
          <cell r="H32124">
            <v>45891.68472222222</v>
          </cell>
        </row>
        <row r="32125">
          <cell r="A32125" t="str">
            <v>UCW-15399</v>
          </cell>
          <cell r="B32125" t="str">
            <v>Tatacliq Women Western Wear Template | 3rd July'25</v>
          </cell>
          <cell r="C32125" t="str">
            <v>CLOSED</v>
          </cell>
          <cell r="D32125" t="str">
            <v>Medium</v>
          </cell>
          <cell r="E32125" t="str">
            <v>netscribes</v>
          </cell>
          <cell r="F32125" t="str">
            <v>Mohd Tahir Shaikh</v>
          </cell>
          <cell r="G32125">
            <v>45842.830555555556</v>
          </cell>
          <cell r="H32125">
            <v>45860.748611111114</v>
          </cell>
        </row>
        <row r="32126">
          <cell r="A32126" t="str">
            <v>UCW-15393</v>
          </cell>
          <cell r="B32126" t="str">
            <v>BEauty - Re: Oulac &amp; Bluesky commercial-4th July</v>
          </cell>
          <cell r="C32126" t="str">
            <v>CLOSED</v>
          </cell>
          <cell r="D32126" t="str">
            <v>Medium</v>
          </cell>
          <cell r="E32126" t="str">
            <v>netscribes</v>
          </cell>
          <cell r="F32126" t="str">
            <v>Simi Raichel Zachariah</v>
          </cell>
          <cell r="G32126">
            <v>45842.720138888886</v>
          </cell>
          <cell r="H32126">
            <v>45873.538888888892</v>
          </cell>
        </row>
        <row r="32127">
          <cell r="A32127" t="str">
            <v>UCW-15392</v>
          </cell>
          <cell r="B32127" t="str">
            <v>Beauty - Re: New Launched SKUs Listing -Brand La French || 20-06-2025 || Tata Cliq-4th july</v>
          </cell>
          <cell r="C32127" t="str">
            <v>CLOSED Due to Inactive/Insufficient Information</v>
          </cell>
          <cell r="D32127" t="str">
            <v>Medium</v>
          </cell>
          <cell r="E32127" t="str">
            <v>netscribes</v>
          </cell>
          <cell r="F32127" t="str">
            <v>Simi Raichel Zachariah</v>
          </cell>
          <cell r="G32127">
            <v>45842.71597222222</v>
          </cell>
          <cell r="H32127">
            <v>45882.736805555556</v>
          </cell>
        </row>
        <row r="32128">
          <cell r="A32128" t="str">
            <v>UCW-15387</v>
          </cell>
          <cell r="B32128" t="str">
            <v xml:space="preserve">Bag Accessories 01-07-2025 </v>
          </cell>
          <cell r="C32128" t="str">
            <v>CLOSED</v>
          </cell>
          <cell r="D32128" t="str">
            <v>Medium</v>
          </cell>
          <cell r="E32128" t="str">
            <v>netscribes</v>
          </cell>
          <cell r="F32128" t="str">
            <v>Sushma Ram</v>
          </cell>
          <cell r="G32128">
            <v>45842.661805555559</v>
          </cell>
          <cell r="H32128">
            <v>45866.770833333336</v>
          </cell>
        </row>
        <row r="32129">
          <cell r="A32129" t="str">
            <v>UCW-15386</v>
          </cell>
          <cell r="B32129" t="str">
            <v>Tata Cliq Listing_02-07-2025-Lavie Signature</v>
          </cell>
          <cell r="C32129" t="str">
            <v>CLOSED</v>
          </cell>
          <cell r="D32129" t="str">
            <v>Medium</v>
          </cell>
          <cell r="E32129" t="str">
            <v>netscribes</v>
          </cell>
          <cell r="F32129" t="str">
            <v>Mohd Tahir Shaikh</v>
          </cell>
          <cell r="G32129">
            <v>45842.656944444447</v>
          </cell>
          <cell r="H32129">
            <v>45856.503472222219</v>
          </cell>
        </row>
        <row r="32130">
          <cell r="A32130" t="str">
            <v>UCW-15385</v>
          </cell>
          <cell r="B32130" t="str">
            <v>Tata CLIQ(Fashion+Luxury) |adidas DTC-Old Season|Apparel Attributes for Listing_04-07-25</v>
          </cell>
          <cell r="C32130" t="str">
            <v>CLOSED</v>
          </cell>
          <cell r="D32130" t="str">
            <v>Medium</v>
          </cell>
          <cell r="E32130" t="str">
            <v>Chirag Dubal</v>
          </cell>
          <cell r="F32130" t="str">
            <v>Reagan D’souza</v>
          </cell>
          <cell r="G32130">
            <v>45842.643750000003</v>
          </cell>
          <cell r="H32130">
            <v>45960.568749999999</v>
          </cell>
        </row>
        <row r="32131">
          <cell r="A32131" t="str">
            <v>UCW-15378</v>
          </cell>
          <cell r="B32131" t="str">
            <v>Tatacliq Lifestyle Catalog Template-Lot -115_01.07.2025</v>
          </cell>
          <cell r="C32131" t="str">
            <v>CLOSED</v>
          </cell>
          <cell r="D32131" t="str">
            <v>Medium</v>
          </cell>
          <cell r="E32131" t="str">
            <v>netscribes</v>
          </cell>
          <cell r="F32131" t="str">
            <v>Sushma Ram</v>
          </cell>
          <cell r="G32131">
            <v>45842.552777777775</v>
          </cell>
          <cell r="H32131">
            <v>45856.501388888886</v>
          </cell>
        </row>
        <row r="32132">
          <cell r="A32132" t="str">
            <v>UCW-15376</v>
          </cell>
          <cell r="B32132" t="str">
            <v>BEauty - RE: Creatives update (Mockup 50ml, Anti-Acne &amp; Hair Serum)- Tata-4th july</v>
          </cell>
          <cell r="C32132" t="str">
            <v>CLOSED</v>
          </cell>
          <cell r="D32132" t="str">
            <v>Medium</v>
          </cell>
          <cell r="E32132" t="str">
            <v>netscribes</v>
          </cell>
          <cell r="F32132" t="str">
            <v>Simi Raichel Zachariah</v>
          </cell>
          <cell r="G32132">
            <v>45842.542361111111</v>
          </cell>
          <cell r="H32132">
            <v>45910.677777777775</v>
          </cell>
        </row>
        <row r="32133">
          <cell r="A32133" t="str">
            <v>UCW-15373</v>
          </cell>
          <cell r="B32133" t="str">
            <v xml:space="preserve">Women's Apparel 01-07-2025 </v>
          </cell>
          <cell r="C32133" t="str">
            <v>CLOSED</v>
          </cell>
          <cell r="D32133" t="str">
            <v>Medium</v>
          </cell>
          <cell r="E32133" t="str">
            <v>netscribes</v>
          </cell>
          <cell r="F32133" t="str">
            <v>Juilee Jadhav</v>
          </cell>
          <cell r="G32133">
            <v>45842.524305555555</v>
          </cell>
          <cell r="H32133">
            <v>45862.6875</v>
          </cell>
        </row>
        <row r="32134">
          <cell r="A32134" t="str">
            <v>UCW-15372</v>
          </cell>
          <cell r="B32134" t="str">
            <v>Tata Cliq Catalogue Batch_5- 01-07-2025</v>
          </cell>
          <cell r="C32134" t="str">
            <v>CLOSED</v>
          </cell>
          <cell r="D32134" t="str">
            <v>Medium</v>
          </cell>
          <cell r="E32134" t="str">
            <v>netscribes</v>
          </cell>
          <cell r="F32134" t="str">
            <v>Juilee Jadhav</v>
          </cell>
          <cell r="G32134">
            <v>45842.509722222225</v>
          </cell>
          <cell r="H32134">
            <v>45860.747916666667</v>
          </cell>
        </row>
        <row r="32135">
          <cell r="A32135" t="str">
            <v>UCW-15368</v>
          </cell>
          <cell r="B32135" t="str">
            <v xml:space="preserve">Belt Accessories 01-07-2025 </v>
          </cell>
          <cell r="C32135" t="str">
            <v>CLOSED</v>
          </cell>
          <cell r="D32135" t="str">
            <v>Medium</v>
          </cell>
          <cell r="E32135" t="str">
            <v>netscribes</v>
          </cell>
          <cell r="F32135" t="str">
            <v>Sushma Ram</v>
          </cell>
          <cell r="G32135">
            <v>45842.47152777778</v>
          </cell>
          <cell r="H32135">
            <v>45866.588888888888</v>
          </cell>
        </row>
        <row r="32136">
          <cell r="A32136" t="str">
            <v>UCW-15364</v>
          </cell>
          <cell r="B32136" t="str">
            <v>Ri.Ritu Kumar SS-25 Collection - 03-07-2025</v>
          </cell>
          <cell r="C32136" t="str">
            <v>CLOSED</v>
          </cell>
          <cell r="D32136" t="str">
            <v>Medium</v>
          </cell>
          <cell r="E32136" t="str">
            <v>Chirag Dubal</v>
          </cell>
          <cell r="F32136" t="str">
            <v>Reagan D’souza</v>
          </cell>
          <cell r="G32136">
            <v>45842.459027777775</v>
          </cell>
          <cell r="H32136">
            <v>45856.498611111114</v>
          </cell>
        </row>
        <row r="32137">
          <cell r="A32137" t="str">
            <v>UCW-15362</v>
          </cell>
          <cell r="B32137" t="str">
            <v>Ritu Kumar Accessories SS-25 Collection- 03-07-2025</v>
          </cell>
          <cell r="C32137" t="str">
            <v>CLOSED</v>
          </cell>
          <cell r="D32137" t="str">
            <v>Medium</v>
          </cell>
          <cell r="E32137" t="str">
            <v>Chirag Dubal</v>
          </cell>
          <cell r="F32137" t="str">
            <v>Reagan D’souza</v>
          </cell>
          <cell r="G32137">
            <v>45842.447916666664</v>
          </cell>
          <cell r="H32137">
            <v>45856.497916666667</v>
          </cell>
        </row>
        <row r="32138">
          <cell r="A32138" t="str">
            <v>UCW-15358</v>
          </cell>
          <cell r="B32138" t="str">
            <v>Crash Club New Product Listings - #149 - Multiple - 201 SKUs</v>
          </cell>
          <cell r="C32138" t="str">
            <v>CLOSED</v>
          </cell>
          <cell r="D32138" t="str">
            <v>Medium</v>
          </cell>
          <cell r="E32138" t="str">
            <v>netscribes</v>
          </cell>
          <cell r="F32138" t="str">
            <v>Juilee Jadhav</v>
          </cell>
          <cell r="G32138">
            <v>45841.895138888889</v>
          </cell>
          <cell r="H32138">
            <v>45860.74722222222</v>
          </cell>
        </row>
        <row r="32139">
          <cell r="A32139" t="str">
            <v>UCW-15350</v>
          </cell>
          <cell r="B32139" t="str">
            <v>TC AW25 Lot 1 - BIBA</v>
          </cell>
          <cell r="C32139" t="str">
            <v>CLOSED</v>
          </cell>
          <cell r="D32139" t="str">
            <v>Medium</v>
          </cell>
          <cell r="E32139" t="str">
            <v>netscribes</v>
          </cell>
          <cell r="F32139" t="str">
            <v>Sushma Ram</v>
          </cell>
          <cell r="G32139">
            <v>45841.790277777778</v>
          </cell>
          <cell r="H32139">
            <v>45856.493055555555</v>
          </cell>
        </row>
        <row r="32140">
          <cell r="A32140" t="str">
            <v>UCW-15348</v>
          </cell>
          <cell r="B32140" t="str">
            <v xml:space="preserve">Tata Cliq Cataloguing Data (Men Women &amp; Kids) </v>
          </cell>
          <cell r="C32140" t="str">
            <v>CLOSED</v>
          </cell>
          <cell r="D32140" t="str">
            <v>Medium</v>
          </cell>
          <cell r="E32140" t="str">
            <v>netscribes</v>
          </cell>
          <cell r="F32140" t="str">
            <v>Mohd Tahir Shaikh</v>
          </cell>
          <cell r="G32140">
            <v>45841.786111111112</v>
          </cell>
          <cell r="H32140">
            <v>45911.708333333336</v>
          </cell>
        </row>
        <row r="32141">
          <cell r="A32141" t="str">
            <v>UCW-15347</v>
          </cell>
          <cell r="B32141" t="str">
            <v>TATACLIQ CATALOGUE | 02-07-2025 |</v>
          </cell>
          <cell r="C32141" t="str">
            <v>CLOSED</v>
          </cell>
          <cell r="D32141" t="str">
            <v>Highest</v>
          </cell>
          <cell r="E32141" t="str">
            <v>netscribes</v>
          </cell>
          <cell r="F32141" t="str">
            <v>Sushma Ram</v>
          </cell>
          <cell r="G32141">
            <v>45841.779166666667</v>
          </cell>
          <cell r="H32141">
            <v>45860.746527777781</v>
          </cell>
        </row>
        <row r="32142">
          <cell r="A32142" t="str">
            <v>UCW-15345</v>
          </cell>
          <cell r="B32142" t="str">
            <v>Peora X Tata Cliq SKU Video Links for</v>
          </cell>
          <cell r="C32142" t="str">
            <v>CLOSED</v>
          </cell>
          <cell r="D32142" t="str">
            <v>Medium</v>
          </cell>
          <cell r="E32142" t="str">
            <v>netscribes</v>
          </cell>
          <cell r="F32142" t="str">
            <v>Sushma Ram</v>
          </cell>
          <cell r="G32142">
            <v>45841.752083333333</v>
          </cell>
          <cell r="H32142">
            <v>45871.52847222222</v>
          </cell>
        </row>
        <row r="32143">
          <cell r="A32143" t="str">
            <v>UCW-15316</v>
          </cell>
          <cell r="B32143" t="str">
            <v>BEauty - Re: [EXT] Re: OSIS PDP Update - TataCliq- 3rd July</v>
          </cell>
          <cell r="C32143" t="str">
            <v>CLOSED</v>
          </cell>
          <cell r="D32143" t="str">
            <v>Medium</v>
          </cell>
          <cell r="E32143" t="str">
            <v>netscribes</v>
          </cell>
          <cell r="F32143" t="str">
            <v>Simi Raichel Zachariah</v>
          </cell>
          <cell r="G32143">
            <v>45841.467361111114</v>
          </cell>
          <cell r="H32143">
            <v>45910.678472222222</v>
          </cell>
        </row>
        <row r="32144">
          <cell r="A32144" t="str">
            <v>UCW-15311</v>
          </cell>
          <cell r="B32144" t="str">
            <v>Beauty - Re: Request to update images (Love Earth 24K Gold Oil Control Moisturizing Gel)~Tatacliq-3rd June</v>
          </cell>
          <cell r="C32144" t="str">
            <v>CLOSED</v>
          </cell>
          <cell r="D32144" t="str">
            <v>Medium</v>
          </cell>
          <cell r="E32144" t="str">
            <v>netscribes</v>
          </cell>
          <cell r="F32144" t="str">
            <v>Simi Raichel Zachariah</v>
          </cell>
          <cell r="G32144">
            <v>45841.4375</v>
          </cell>
          <cell r="H32144">
            <v>45929.493055555555</v>
          </cell>
        </row>
        <row r="32145">
          <cell r="A32145" t="str">
            <v>UCW-15307</v>
          </cell>
          <cell r="B32145" t="str">
            <v>TH &amp; CK | 307 - Styles</v>
          </cell>
          <cell r="C32145" t="str">
            <v>CLOSED</v>
          </cell>
          <cell r="D32145" t="str">
            <v>Medium</v>
          </cell>
          <cell r="E32145" t="str">
            <v>Chirag Dubal</v>
          </cell>
          <cell r="F32145" t="str">
            <v>Reagan D’souza</v>
          </cell>
          <cell r="G32145">
            <v>45841.393055555556</v>
          </cell>
          <cell r="H32145">
            <v>45860.745833333334</v>
          </cell>
        </row>
        <row r="32146">
          <cell r="A32146" t="str">
            <v>UCW-15306</v>
          </cell>
          <cell r="B32146" t="str">
            <v>New Sku Listing - Nuna &amp; Silver Cross (Aarete Marketing LLP 128412-AAR001)</v>
          </cell>
          <cell r="C32146" t="str">
            <v>CLOSED</v>
          </cell>
          <cell r="D32146" t="str">
            <v>Medium</v>
          </cell>
          <cell r="E32146" t="str">
            <v>Chirag Dubal</v>
          </cell>
          <cell r="F32146" t="str">
            <v>Reagan D’souza</v>
          </cell>
          <cell r="G32146">
            <v>45841.380555555559</v>
          </cell>
          <cell r="H32146">
            <v>45856.560416666667</v>
          </cell>
        </row>
        <row r="32147">
          <cell r="A32147" t="str">
            <v>UCW-15304</v>
          </cell>
          <cell r="B32147" t="str">
            <v>Scakhi Video Upload - First Batch - P0 - 127920</v>
          </cell>
          <cell r="C32147" t="str">
            <v>CLOSED</v>
          </cell>
          <cell r="D32147" t="str">
            <v>Medium</v>
          </cell>
          <cell r="E32147" t="str">
            <v>Chirag Dubal</v>
          </cell>
          <cell r="F32147" t="str">
            <v>Reagan D’souza</v>
          </cell>
          <cell r="G32147">
            <v>45841.037499999999</v>
          </cell>
          <cell r="H32147">
            <v>45846.576388888891</v>
          </cell>
        </row>
        <row r="32148">
          <cell r="A32148" t="str">
            <v>UCW-15299</v>
          </cell>
          <cell r="B32148" t="str">
            <v>TH &amp; CK | 390 - Styles</v>
          </cell>
          <cell r="C32148" t="str">
            <v>CLOSED</v>
          </cell>
          <cell r="D32148" t="str">
            <v>Medium</v>
          </cell>
          <cell r="E32148" t="str">
            <v>Chirag Dubal</v>
          </cell>
          <cell r="F32148" t="str">
            <v>Reagan D’souza</v>
          </cell>
          <cell r="G32148">
            <v>45840.888888888891</v>
          </cell>
          <cell r="H32148">
            <v>45856.486805555556</v>
          </cell>
        </row>
        <row r="32149">
          <cell r="A32149" t="str">
            <v>UCW-15298</v>
          </cell>
          <cell r="B32149" t="str">
            <v>New Balance Footwear 126934 30-June-25 (S125)</v>
          </cell>
          <cell r="C32149" t="str">
            <v>CLOSED</v>
          </cell>
          <cell r="D32149" t="str">
            <v>Medium</v>
          </cell>
          <cell r="E32149" t="str">
            <v>Chirag Dubal</v>
          </cell>
          <cell r="F32149" t="str">
            <v>Juilee Jadhav</v>
          </cell>
          <cell r="G32149">
            <v>45840.775694444441</v>
          </cell>
          <cell r="H32149">
            <v>46014.580555555556</v>
          </cell>
        </row>
        <row r="32150">
          <cell r="A32150" t="str">
            <v>UCW-15289</v>
          </cell>
          <cell r="B32150" t="str">
            <v>Kids Footwear New Styles For Tatacliq (SS-25) - (Styles-37) 30.06.2025</v>
          </cell>
          <cell r="C32150" t="str">
            <v>CLOSED</v>
          </cell>
          <cell r="D32150" t="str">
            <v>Medium</v>
          </cell>
          <cell r="E32150" t="str">
            <v>Chirag Dubal</v>
          </cell>
          <cell r="F32150" t="str">
            <v>Juilee Jadhav</v>
          </cell>
          <cell r="G32150">
            <v>45840.731249999997</v>
          </cell>
          <cell r="H32150">
            <v>45877.570138888892</v>
          </cell>
        </row>
        <row r="32151">
          <cell r="A32151" t="str">
            <v>UCW-15288</v>
          </cell>
          <cell r="B32151" t="str">
            <v>258 Articles || New Listing For INC5 || TataCliq</v>
          </cell>
          <cell r="C32151" t="str">
            <v>CLOSED</v>
          </cell>
          <cell r="D32151" t="str">
            <v>Medium</v>
          </cell>
          <cell r="E32151" t="str">
            <v>netscribes</v>
          </cell>
          <cell r="F32151" t="str">
            <v>Mohd Tahir Shaikh</v>
          </cell>
          <cell r="G32151">
            <v>45840.729861111111</v>
          </cell>
          <cell r="H32151">
            <v>45877.570833333331</v>
          </cell>
        </row>
        <row r="32152">
          <cell r="A32152" t="str">
            <v>UCW-15283</v>
          </cell>
          <cell r="B32152" t="str">
            <v>USPA &amp; ARROW - TATACLIQ_New Listing_29052025</v>
          </cell>
          <cell r="C32152" t="str">
            <v>CLOSED</v>
          </cell>
          <cell r="D32152" t="str">
            <v>Medium</v>
          </cell>
          <cell r="E32152" t="str">
            <v>netscribes</v>
          </cell>
          <cell r="F32152" t="str">
            <v>Mohd Tahir Shaikh</v>
          </cell>
          <cell r="G32152">
            <v>45840.694444444445</v>
          </cell>
          <cell r="H32152">
            <v>45912.618055555555</v>
          </cell>
        </row>
        <row r="32153">
          <cell r="A32153" t="str">
            <v>UCW-15274</v>
          </cell>
          <cell r="B32153" t="str">
            <v>BEauty - Re: Seller Code: 126083 | E MEGA MART INDIA | Image update | 26-06-2025</v>
          </cell>
          <cell r="C32153" t="str">
            <v>CLOSED</v>
          </cell>
          <cell r="D32153" t="str">
            <v>Medium</v>
          </cell>
          <cell r="E32153" t="str">
            <v>netscribes</v>
          </cell>
          <cell r="F32153" t="str">
            <v>Simi Raichel Zachariah</v>
          </cell>
          <cell r="G32153">
            <v>45840.634027777778</v>
          </cell>
          <cell r="H32153">
            <v>45910.678472222222</v>
          </cell>
        </row>
        <row r="32154">
          <cell r="A32154" t="str">
            <v>UCW-15267</v>
          </cell>
          <cell r="B32154" t="str">
            <v>Men 599 Edition Styles for Listing</v>
          </cell>
          <cell r="C32154" t="str">
            <v>CLOSED</v>
          </cell>
          <cell r="D32154" t="str">
            <v>Medium</v>
          </cell>
          <cell r="E32154" t="str">
            <v>Chirag Dubal</v>
          </cell>
          <cell r="F32154" t="str">
            <v>netscribes</v>
          </cell>
          <cell r="G32154">
            <v>45840.549305555556</v>
          </cell>
          <cell r="H32154">
            <v>45964.593055555553</v>
          </cell>
        </row>
        <row r="32155">
          <cell r="A32155" t="str">
            <v>UCW-15259</v>
          </cell>
          <cell r="B32155" t="str">
            <v>New Collection Single Anklet Catalog for Upload 01.07.2025</v>
          </cell>
          <cell r="C32155" t="str">
            <v>CLOSED</v>
          </cell>
          <cell r="D32155" t="str">
            <v>Medium</v>
          </cell>
          <cell r="E32155" t="str">
            <v>netscribes</v>
          </cell>
          <cell r="F32155" t="str">
            <v>Mohd Tahir Shaikh</v>
          </cell>
          <cell r="G32155">
            <v>45840.474305555559</v>
          </cell>
          <cell r="H32155">
            <v>45856.484722222223</v>
          </cell>
        </row>
        <row r="32156">
          <cell r="A32156" t="str">
            <v>UCW-15257</v>
          </cell>
          <cell r="B32156" t="str">
            <v>BEauty - RE: NEW BRAND: Bare Minerals Cataloging Internal  - July'25- 2nd july</v>
          </cell>
          <cell r="C32156" t="str">
            <v>CLOSED Due to Inactive/Insufficient Information</v>
          </cell>
          <cell r="D32156" t="str">
            <v>Medium</v>
          </cell>
          <cell r="E32156" t="str">
            <v>netscribes</v>
          </cell>
          <cell r="F32156" t="str">
            <v>Simi Raichel Zachariah</v>
          </cell>
          <cell r="G32156">
            <v>45840.434027777781</v>
          </cell>
          <cell r="H32156">
            <v>45894.73541666667</v>
          </cell>
        </row>
        <row r="32157">
          <cell r="A32157" t="str">
            <v>UCW-15256</v>
          </cell>
          <cell r="B32157" t="str">
            <v>Beauty - Re: (TataCliq x Bioderma) Images Update - June 2025-1st july</v>
          </cell>
          <cell r="C32157" t="str">
            <v>CLOSED</v>
          </cell>
          <cell r="D32157" t="str">
            <v>Medium</v>
          </cell>
          <cell r="E32157" t="str">
            <v>netscribes</v>
          </cell>
          <cell r="F32157" t="str">
            <v>Simi Raichel Zachariah</v>
          </cell>
          <cell r="G32157">
            <v>45840.418055555558</v>
          </cell>
          <cell r="H32157">
            <v>45910.678472222222</v>
          </cell>
        </row>
        <row r="32158">
          <cell r="A32158" t="str">
            <v>UCW-15255</v>
          </cell>
          <cell r="B32158" t="str">
            <v>Checking CSV</v>
          </cell>
          <cell r="C32158" t="str">
            <v>CLOSED</v>
          </cell>
          <cell r="D32158" t="str">
            <v>Medium</v>
          </cell>
          <cell r="E32158" t="str">
            <v>netscribes</v>
          </cell>
          <cell r="F32158" t="str">
            <v>Mohd Tahir Shaikh</v>
          </cell>
          <cell r="G32158">
            <v>45839.802777777775</v>
          </cell>
          <cell r="H32158">
            <v>45856.48333333333</v>
          </cell>
        </row>
        <row r="32159">
          <cell r="A32159" t="str">
            <v>UCW-15253</v>
          </cell>
          <cell r="B32159" t="str">
            <v>Update Infographic Images and Video Links 19-02-2025</v>
          </cell>
          <cell r="C32159" t="str">
            <v>CLOSED</v>
          </cell>
          <cell r="D32159" t="str">
            <v>Medium</v>
          </cell>
          <cell r="E32159" t="str">
            <v>netscribes</v>
          </cell>
          <cell r="F32159" t="str">
            <v>Sushma Ram</v>
          </cell>
          <cell r="G32159">
            <v>45839.789583333331</v>
          </cell>
          <cell r="H32159">
            <v>45887.59652777778</v>
          </cell>
        </row>
        <row r="32160">
          <cell r="A32160" t="str">
            <v>UCW-15247</v>
          </cell>
          <cell r="B32160" t="str">
            <v>Hoversoul Listing - CS. Enterprises 01 Jul 2025</v>
          </cell>
          <cell r="C32160" t="str">
            <v>CLOSED</v>
          </cell>
          <cell r="D32160" t="str">
            <v>Medium</v>
          </cell>
          <cell r="E32160" t="str">
            <v>netscribes</v>
          </cell>
          <cell r="F32160" t="str">
            <v>Sushma Ram</v>
          </cell>
          <cell r="G32160">
            <v>45839.737500000003</v>
          </cell>
          <cell r="H32160">
            <v>45856.482638888891</v>
          </cell>
        </row>
        <row r="32161">
          <cell r="A32161" t="str">
            <v>UCW-15244</v>
          </cell>
          <cell r="B32161" t="str">
            <v>Miarcus -8 Styles-SS 25-23 June</v>
          </cell>
          <cell r="C32161" t="str">
            <v>CLOSED</v>
          </cell>
          <cell r="D32161" t="str">
            <v>Medium</v>
          </cell>
          <cell r="E32161" t="str">
            <v>netscribes</v>
          </cell>
          <cell r="F32161" t="str">
            <v>Mohd Tahir Shaikh</v>
          </cell>
          <cell r="G32161">
            <v>45839.717361111114</v>
          </cell>
          <cell r="H32161">
            <v>45856.481944444444</v>
          </cell>
        </row>
        <row r="32162">
          <cell r="A32162" t="str">
            <v>UCW-15238</v>
          </cell>
          <cell r="B32162" t="str">
            <v>TH &amp; CK | 849 - Styles</v>
          </cell>
          <cell r="C32162" t="str">
            <v>CLOSED</v>
          </cell>
          <cell r="D32162" t="str">
            <v>Medium</v>
          </cell>
          <cell r="E32162" t="str">
            <v>Chirag Dubal</v>
          </cell>
          <cell r="F32162" t="str">
            <v>netscribes</v>
          </cell>
          <cell r="G32162">
            <v>45839.686805555553</v>
          </cell>
          <cell r="H32162">
            <v>45964.593055555553</v>
          </cell>
        </row>
        <row r="32163">
          <cell r="A32163" t="str">
            <v>UCW-15237</v>
          </cell>
          <cell r="B32163" t="str">
            <v>Miarcus -9 Styles-AW 25-28 June</v>
          </cell>
          <cell r="C32163" t="str">
            <v>CLOSED</v>
          </cell>
          <cell r="D32163" t="str">
            <v>Medium</v>
          </cell>
          <cell r="E32163" t="str">
            <v>netscribes</v>
          </cell>
          <cell r="F32163" t="str">
            <v>Mohd Tahir Shaikh</v>
          </cell>
          <cell r="G32163">
            <v>45839.680555555555</v>
          </cell>
          <cell r="H32163">
            <v>45856.480555555558</v>
          </cell>
        </row>
        <row r="32164">
          <cell r="A32164" t="str">
            <v>UCW-15226</v>
          </cell>
          <cell r="B32164" t="str">
            <v>Kicky and Perky-Catalog sheet-87 Styles</v>
          </cell>
          <cell r="C32164" t="str">
            <v>CLOSED</v>
          </cell>
          <cell r="D32164" t="str">
            <v>Medium</v>
          </cell>
          <cell r="E32164" t="str">
            <v>netscribes</v>
          </cell>
          <cell r="F32164" t="str">
            <v>Mohd Tahir Shaikh</v>
          </cell>
          <cell r="G32164">
            <v>45839.633333333331</v>
          </cell>
          <cell r="H32164">
            <v>45856.479861111111</v>
          </cell>
        </row>
        <row r="32165">
          <cell r="A32165" t="str">
            <v>UCW-15225</v>
          </cell>
          <cell r="B32165" t="str">
            <v>Tata Cliq 80 Articles lot completed</v>
          </cell>
          <cell r="C32165" t="str">
            <v>CLOSED</v>
          </cell>
          <cell r="D32165" t="str">
            <v>Medium</v>
          </cell>
          <cell r="E32165" t="str">
            <v>Chirag Dubal</v>
          </cell>
          <cell r="F32165" t="str">
            <v>netscribes</v>
          </cell>
          <cell r="G32165">
            <v>45839.630555555559</v>
          </cell>
          <cell r="H32165">
            <v>45964.593055555553</v>
          </cell>
        </row>
        <row r="32166">
          <cell r="A32166" t="str">
            <v>UCW-15220</v>
          </cell>
          <cell r="B32166" t="str">
            <v>BEauty - RE: Roberto Cavali - gift set - 4 STD - 22/05/2025-1st july</v>
          </cell>
          <cell r="C32166" t="str">
            <v>CLOSED</v>
          </cell>
          <cell r="D32166" t="str">
            <v>Medium</v>
          </cell>
          <cell r="E32166" t="str">
            <v>netscribes</v>
          </cell>
          <cell r="F32166" t="str">
            <v>Simi Raichel Zachariah</v>
          </cell>
          <cell r="G32166">
            <v>45839.587500000001</v>
          </cell>
          <cell r="H32166">
            <v>45868.65625</v>
          </cell>
        </row>
        <row r="32167">
          <cell r="A32167" t="str">
            <v>UCW-15218</v>
          </cell>
          <cell r="B32167" t="str">
            <v>Tata Cliq Catalogue Batch_4 &amp; Kid's Batch 01- 20-06-2025</v>
          </cell>
          <cell r="C32167" t="str">
            <v>CLOSED</v>
          </cell>
          <cell r="D32167" t="str">
            <v>Medium</v>
          </cell>
          <cell r="E32167" t="str">
            <v>netscribes</v>
          </cell>
          <cell r="F32167" t="str">
            <v>Mohd Tahir Shaikh</v>
          </cell>
          <cell r="G32167">
            <v>45839.556944444441</v>
          </cell>
          <cell r="H32167">
            <v>45856.478472222225</v>
          </cell>
        </row>
        <row r="32168">
          <cell r="A32168" t="str">
            <v>UCW-15217</v>
          </cell>
          <cell r="B32168" t="str">
            <v>ECCO - TATA Luxury | Footwear(AW'25) _ 215 Options _ 126492 | 20/06/2025.</v>
          </cell>
          <cell r="C32168" t="str">
            <v>CLOSED</v>
          </cell>
          <cell r="D32168" t="str">
            <v>Medium</v>
          </cell>
          <cell r="E32168" t="str">
            <v>Chirag Dubal</v>
          </cell>
          <cell r="F32168" t="str">
            <v>netscribes</v>
          </cell>
          <cell r="G32168">
            <v>45839.556250000001</v>
          </cell>
          <cell r="H32168">
            <v>45964.593055555553</v>
          </cell>
        </row>
        <row r="32169">
          <cell r="A32169" t="str">
            <v>UCW-15208</v>
          </cell>
          <cell r="B32169" t="str">
            <v>BEauty - RE: 4755 Facial Gel Panchpushp 50gm x Tata- 1st July</v>
          </cell>
          <cell r="C32169" t="str">
            <v>CLOSED</v>
          </cell>
          <cell r="D32169" t="str">
            <v>Medium</v>
          </cell>
          <cell r="E32169" t="str">
            <v>netscribes</v>
          </cell>
          <cell r="F32169" t="str">
            <v>Simi Raichel Zachariah</v>
          </cell>
          <cell r="G32169">
            <v>45839.526388888888</v>
          </cell>
          <cell r="H32169">
            <v>45870.452777777777</v>
          </cell>
        </row>
        <row r="32170">
          <cell r="A32170" t="str">
            <v>UCW-15207</v>
          </cell>
          <cell r="B32170" t="str">
            <v>BEauty - Re: [EXTERNAL] RE: Neutrogena X Tata Cliq | New Listings -1st july</v>
          </cell>
          <cell r="C32170" t="str">
            <v>CLOSED</v>
          </cell>
          <cell r="D32170" t="str">
            <v>Medium</v>
          </cell>
          <cell r="E32170" t="str">
            <v>netscribes</v>
          </cell>
          <cell r="F32170" t="str">
            <v>Simi Raichel Zachariah</v>
          </cell>
          <cell r="G32170">
            <v>45839.519444444442</v>
          </cell>
          <cell r="H32170">
            <v>45875.838194444441</v>
          </cell>
        </row>
        <row r="32171">
          <cell r="A32171" t="str">
            <v>UCW-15203</v>
          </cell>
          <cell r="B32171" t="str">
            <v>CLONE - Beauty - Re: Request to Update Images as per LID on Tata Cliq-26th may</v>
          </cell>
          <cell r="C32171" t="str">
            <v>CLOSED</v>
          </cell>
          <cell r="D32171" t="str">
            <v>Medium</v>
          </cell>
          <cell r="E32171" t="str">
            <v>netscribes</v>
          </cell>
          <cell r="F32171" t="str">
            <v>Simi Raichel Zachariah</v>
          </cell>
          <cell r="G32171">
            <v>45839.508333333331</v>
          </cell>
          <cell r="H32171">
            <v>45910.679166666669</v>
          </cell>
        </row>
        <row r="32172">
          <cell r="A32172" t="str">
            <v>UCW-15202</v>
          </cell>
          <cell r="B32172" t="str">
            <v>BEauty - Re: Request for Product Listings and Brand Certificate Image - Aroma Treasures-1st july</v>
          </cell>
          <cell r="C32172" t="str">
            <v>CLOSED</v>
          </cell>
          <cell r="D32172" t="str">
            <v>Medium</v>
          </cell>
          <cell r="E32172" t="str">
            <v>netscribes</v>
          </cell>
          <cell r="F32172" t="str">
            <v>Simi Raichel Zachariah</v>
          </cell>
          <cell r="G32172">
            <v>45839.506944444445</v>
          </cell>
          <cell r="H32172">
            <v>45910.681944444441</v>
          </cell>
        </row>
        <row r="32173">
          <cell r="A32173" t="str">
            <v>UCW-15201</v>
          </cell>
          <cell r="B32173" t="str">
            <v>Beauty - RE: ELCA - Listing details requiredd- 1st july</v>
          </cell>
          <cell r="C32173" t="str">
            <v>CLOSED</v>
          </cell>
          <cell r="D32173" t="str">
            <v>Medium</v>
          </cell>
          <cell r="E32173" t="str">
            <v>netscribes</v>
          </cell>
          <cell r="F32173" t="str">
            <v>Simi Raichel Zachariah</v>
          </cell>
          <cell r="G32173">
            <v>45839.504861111112</v>
          </cell>
          <cell r="H32173">
            <v>45855.45416666667</v>
          </cell>
        </row>
        <row r="32174">
          <cell r="A32174" t="str">
            <v>UCW-15199</v>
          </cell>
          <cell r="B32174" t="str">
            <v>BEauty - Re: Repechage New Listings-1st july</v>
          </cell>
          <cell r="C32174" t="str">
            <v>CLOSED</v>
          </cell>
          <cell r="D32174" t="str">
            <v>Medium</v>
          </cell>
          <cell r="E32174" t="str">
            <v>netscribes</v>
          </cell>
          <cell r="F32174" t="str">
            <v>Simi Raichel Zachariah</v>
          </cell>
          <cell r="G32174">
            <v>45839.498611111114</v>
          </cell>
          <cell r="H32174">
            <v>45910.682638888888</v>
          </cell>
        </row>
        <row r="32175">
          <cell r="A32175" t="str">
            <v>UCW-15183</v>
          </cell>
          <cell r="B32175" t="str">
            <v>Puma Catalog File</v>
          </cell>
          <cell r="C32175" t="str">
            <v>CLOSED</v>
          </cell>
          <cell r="D32175" t="str">
            <v>Medium</v>
          </cell>
          <cell r="E32175" t="str">
            <v>netscribes</v>
          </cell>
          <cell r="F32175" t="str">
            <v>Mohd Tahir Shaikh</v>
          </cell>
          <cell r="G32175">
            <v>45838.754166666666</v>
          </cell>
          <cell r="H32175">
            <v>45856.477777777778</v>
          </cell>
        </row>
        <row r="32176">
          <cell r="A32176" t="str">
            <v>UCW-15182</v>
          </cell>
          <cell r="B32176" t="str">
            <v>TataCliq - Luxury | 23 June 2025 | Cataloguing-AW25 | Adults and Kids Footwear | 523 (Adults) 40 (Kids)</v>
          </cell>
          <cell r="C32176" t="str">
            <v>CLOSED</v>
          </cell>
          <cell r="D32176" t="str">
            <v>Medium</v>
          </cell>
          <cell r="E32176" t="str">
            <v>Chirag Dubal</v>
          </cell>
          <cell r="F32176" t="str">
            <v>netscribes</v>
          </cell>
          <cell r="G32176">
            <v>45838.738194444442</v>
          </cell>
          <cell r="H32176">
            <v>45964.593055555553</v>
          </cell>
        </row>
        <row r="32177">
          <cell r="A32177" t="str">
            <v>UCW-15178</v>
          </cell>
          <cell r="B32177" t="str">
            <v xml:space="preserve">Request to update images </v>
          </cell>
          <cell r="C32177" t="str">
            <v>CLOSED</v>
          </cell>
          <cell r="D32177" t="str">
            <v>Medium</v>
          </cell>
          <cell r="E32177" t="str">
            <v>netscribes</v>
          </cell>
          <cell r="F32177" t="str">
            <v>Mohd Tahir Shaikh</v>
          </cell>
          <cell r="G32177">
            <v>45838.676388888889</v>
          </cell>
          <cell r="H32177">
            <v>45888.655555555553</v>
          </cell>
        </row>
        <row r="32178">
          <cell r="A32178" t="str">
            <v>UCW-15176</v>
          </cell>
          <cell r="B32178" t="str">
            <v>London Rag - Women's style - 9 styles</v>
          </cell>
          <cell r="C32178" t="str">
            <v>CLOSED</v>
          </cell>
          <cell r="D32178" t="str">
            <v>Medium</v>
          </cell>
          <cell r="E32178" t="str">
            <v>Chirag Dubal</v>
          </cell>
          <cell r="F32178" t="str">
            <v>Juilee Jadhav</v>
          </cell>
          <cell r="G32178">
            <v>45838.67291666667</v>
          </cell>
          <cell r="H32178">
            <v>45912.675694444442</v>
          </cell>
        </row>
        <row r="32179">
          <cell r="A32179" t="str">
            <v>UCW-15172</v>
          </cell>
          <cell r="B32179" t="str">
            <v>Request for adding  Brands-P0</v>
          </cell>
          <cell r="C32179" t="str">
            <v>CLOSED</v>
          </cell>
          <cell r="D32179" t="str">
            <v>Medium</v>
          </cell>
          <cell r="E32179" t="str">
            <v>Chirag Dubal</v>
          </cell>
          <cell r="F32179" t="str">
            <v>Juilee Jadhav</v>
          </cell>
          <cell r="G32179">
            <v>45838.654166666667</v>
          </cell>
          <cell r="H32179">
            <v>45891.75</v>
          </cell>
        </row>
        <row r="32180">
          <cell r="A32180" t="str">
            <v>UCW-15171</v>
          </cell>
          <cell r="B32180" t="str">
            <v>Tatacliq Lifestyle Catalog Template-Lot -114_23.06.2025</v>
          </cell>
          <cell r="C32180" t="str">
            <v>CLOSED</v>
          </cell>
          <cell r="D32180" t="str">
            <v>Medium</v>
          </cell>
          <cell r="E32180" t="str">
            <v>Chirag Dubal</v>
          </cell>
          <cell r="F32180" t="str">
            <v>netscribes</v>
          </cell>
          <cell r="G32180">
            <v>45838.652083333334</v>
          </cell>
          <cell r="H32180">
            <v>45964.593055555553</v>
          </cell>
        </row>
        <row r="32181">
          <cell r="A32181" t="str">
            <v>UCW-15166</v>
          </cell>
          <cell r="B32181" t="str">
            <v>Catalogue file for Listing in TATA CLIQ</v>
          </cell>
          <cell r="C32181" t="str">
            <v>CLOSED Due to Inactive/Insufficient Information</v>
          </cell>
          <cell r="D32181" t="str">
            <v>Medium</v>
          </cell>
          <cell r="E32181" t="str">
            <v>Chirag Dubal</v>
          </cell>
          <cell r="F32181" t="str">
            <v>Mohd Tahir Shaikh</v>
          </cell>
          <cell r="G32181">
            <v>45838.627083333333</v>
          </cell>
          <cell r="H32181">
            <v>45857.361111111109</v>
          </cell>
        </row>
        <row r="32182">
          <cell r="A32182" t="str">
            <v>UCW-15164</v>
          </cell>
          <cell r="B32182" t="str">
            <v>Tatacliq Men Content template_27-06-25_Batch 2</v>
          </cell>
          <cell r="C32182" t="str">
            <v>CLOSED</v>
          </cell>
          <cell r="D32182" t="str">
            <v>Medium</v>
          </cell>
          <cell r="E32182" t="str">
            <v>netscribes</v>
          </cell>
          <cell r="F32182" t="str">
            <v>Sushma Ram</v>
          </cell>
          <cell r="G32182">
            <v>45838.613888888889</v>
          </cell>
          <cell r="H32182">
            <v>45856.475694444445</v>
          </cell>
        </row>
        <row r="32183">
          <cell r="A32183" t="str">
            <v>UCW-15160</v>
          </cell>
          <cell r="B32183" t="str">
            <v>Daali Image Sequencing (26th June)</v>
          </cell>
          <cell r="C32183" t="str">
            <v>CLOSED</v>
          </cell>
          <cell r="D32183" t="str">
            <v>Medium</v>
          </cell>
          <cell r="E32183" t="str">
            <v>netscribes</v>
          </cell>
          <cell r="F32183" t="str">
            <v>Sushma Ram</v>
          </cell>
          <cell r="G32183">
            <v>45838.585416666669</v>
          </cell>
          <cell r="H32183">
            <v>46003.850694444445</v>
          </cell>
        </row>
        <row r="32184">
          <cell r="A32184" t="str">
            <v>UCW-15159</v>
          </cell>
          <cell r="B32184" t="str">
            <v>TATACLIQ CATALOGUE 23-06-2025 (R STYLES)</v>
          </cell>
          <cell r="C32184" t="str">
            <v>CLOSED</v>
          </cell>
          <cell r="D32184" t="str">
            <v>Medium</v>
          </cell>
          <cell r="E32184" t="str">
            <v>Chirag Dubal</v>
          </cell>
          <cell r="F32184" t="str">
            <v>netscribes</v>
          </cell>
          <cell r="G32184">
            <v>45838.581250000003</v>
          </cell>
          <cell r="H32184">
            <v>45964.593055555553</v>
          </cell>
        </row>
        <row r="32185">
          <cell r="A32185" t="str">
            <v>UCW-15153</v>
          </cell>
          <cell r="B32185" t="str">
            <v>New Collection Single Anklet Catalog for Upload 28.06.2025</v>
          </cell>
          <cell r="C32185" t="str">
            <v>CLOSED</v>
          </cell>
          <cell r="D32185" t="str">
            <v>Medium</v>
          </cell>
          <cell r="E32185" t="str">
            <v>netscribes</v>
          </cell>
          <cell r="F32185" t="str">
            <v>Mohd Tahir Shaikh</v>
          </cell>
          <cell r="G32185">
            <v>45838.547222222223</v>
          </cell>
          <cell r="H32185">
            <v>45856.474305555559</v>
          </cell>
        </row>
        <row r="32186">
          <cell r="A32186" t="str">
            <v>UCW-15151</v>
          </cell>
          <cell r="B32186" t="str">
            <v>ALDO SS25 footwear catalog submission (TC) - 26.06.2025</v>
          </cell>
          <cell r="C32186" t="str">
            <v>CLOSED</v>
          </cell>
          <cell r="D32186" t="str">
            <v>Medium</v>
          </cell>
          <cell r="E32186" t="str">
            <v>Chirag Dubal</v>
          </cell>
          <cell r="F32186" t="str">
            <v>Juilee Jadhav</v>
          </cell>
          <cell r="G32186">
            <v>45838.541666666664</v>
          </cell>
          <cell r="H32186">
            <v>45856.467361111114</v>
          </cell>
        </row>
        <row r="32187">
          <cell r="A32187" t="str">
            <v>UCW-15148</v>
          </cell>
          <cell r="B32187" t="str">
            <v>Globus Women's Wear Apparels - 60 Styles - Batch 101 (Western Wear) (27.06.2025) (Seller Code - 124013)</v>
          </cell>
          <cell r="C32187" t="str">
            <v>CLOSED</v>
          </cell>
          <cell r="D32187" t="str">
            <v>Medium</v>
          </cell>
          <cell r="E32187" t="str">
            <v>netscribes</v>
          </cell>
          <cell r="F32187" t="str">
            <v>Sushma Ram</v>
          </cell>
          <cell r="G32187">
            <v>45838.532638888886</v>
          </cell>
          <cell r="H32187">
            <v>45860.726388888892</v>
          </cell>
        </row>
        <row r="32188">
          <cell r="A32188" t="str">
            <v>UCW-15146</v>
          </cell>
          <cell r="B32188" t="str">
            <v xml:space="preserve">Request for SKU Information – Rakhi 2025 Preparation  -Alphabet Pendant </v>
          </cell>
          <cell r="C32188" t="str">
            <v>CLOSED</v>
          </cell>
          <cell r="D32188" t="str">
            <v>Medium</v>
          </cell>
          <cell r="E32188" t="str">
            <v>netscribes</v>
          </cell>
          <cell r="F32188" t="str">
            <v>Mohd Tahir Shaikh</v>
          </cell>
          <cell r="G32188">
            <v>45838.500694444447</v>
          </cell>
          <cell r="H32188">
            <v>45860.726388888892</v>
          </cell>
        </row>
        <row r="32189">
          <cell r="A32189" t="str">
            <v>UCW-15144</v>
          </cell>
          <cell r="B32189" t="str">
            <v>Cloning_TataCliq - Luxury | 23 June 2025 | Cataloguing-AW25 | Adults and Kids Footwear | 523 (Adults) 40 (Kids)</v>
          </cell>
          <cell r="C32189" t="str">
            <v>CLOSED</v>
          </cell>
          <cell r="D32189" t="str">
            <v>Medium</v>
          </cell>
          <cell r="E32189" t="str">
            <v>Chirag Dubal</v>
          </cell>
          <cell r="F32189" t="str">
            <v>Shloka Chakre</v>
          </cell>
          <cell r="G32189">
            <v>45838.488194444442</v>
          </cell>
          <cell r="H32189">
            <v>45855.756249999999</v>
          </cell>
        </row>
        <row r="32190">
          <cell r="A32190" t="str">
            <v>UCW-15143</v>
          </cell>
          <cell r="B32190" t="str">
            <v xml:space="preserve">Cataloging Require </v>
          </cell>
          <cell r="C32190" t="str">
            <v>CLOSED</v>
          </cell>
          <cell r="D32190" t="str">
            <v>Medium</v>
          </cell>
          <cell r="E32190" t="str">
            <v>netscribes</v>
          </cell>
          <cell r="F32190" t="str">
            <v>Mohd Tahir Shaikh</v>
          </cell>
          <cell r="G32190">
            <v>45838.486111111109</v>
          </cell>
          <cell r="H32190">
            <v>45904.78402777778</v>
          </cell>
        </row>
        <row r="32191">
          <cell r="A32191" t="str">
            <v>UCW-15139</v>
          </cell>
          <cell r="B32191" t="str">
            <v>TRYME Cataloge Sheet</v>
          </cell>
          <cell r="C32191" t="str">
            <v>CLOSED</v>
          </cell>
          <cell r="D32191" t="str">
            <v>Medium</v>
          </cell>
          <cell r="E32191" t="str">
            <v>Chirag Dubal</v>
          </cell>
          <cell r="F32191" t="str">
            <v>netscribes</v>
          </cell>
          <cell r="G32191">
            <v>45838.47152777778</v>
          </cell>
          <cell r="H32191">
            <v>45964.613888888889</v>
          </cell>
        </row>
        <row r="32192">
          <cell r="A32192" t="str">
            <v>UCW-15132</v>
          </cell>
          <cell r="B32192" t="str">
            <v>Globus Women's Wear Apparels -  13 Styles - Batch 101 (Ethnic Wear) (27.06.2025) (Seller ID - 124013)</v>
          </cell>
          <cell r="C32192" t="str">
            <v>CLOSED</v>
          </cell>
          <cell r="D32192" t="str">
            <v>Medium</v>
          </cell>
          <cell r="E32192" t="str">
            <v>netscribes</v>
          </cell>
          <cell r="F32192" t="str">
            <v>Sushma Ram</v>
          </cell>
          <cell r="G32192">
            <v>45838.439583333333</v>
          </cell>
          <cell r="H32192">
            <v>45855.755555555559</v>
          </cell>
        </row>
        <row r="32193">
          <cell r="A32193" t="str">
            <v>UCW-15130</v>
          </cell>
          <cell r="B32193" t="str">
            <v>TATACLIQ CATALOGUE 27-06-2025</v>
          </cell>
          <cell r="C32193" t="str">
            <v>CLOSED</v>
          </cell>
          <cell r="D32193" t="str">
            <v>Medium</v>
          </cell>
          <cell r="E32193" t="str">
            <v>netscribes</v>
          </cell>
          <cell r="F32193" t="str">
            <v>Sushma Ram</v>
          </cell>
          <cell r="G32193">
            <v>45838.431944444441</v>
          </cell>
          <cell r="H32193">
            <v>45866.61041666667</v>
          </cell>
        </row>
        <row r="32194">
          <cell r="A32194" t="str">
            <v>UCW-15127</v>
          </cell>
          <cell r="B32194" t="str">
            <v>Tatacliq Catalog Rakhi Lot_2</v>
          </cell>
          <cell r="C32194" t="str">
            <v>CLOSED</v>
          </cell>
          <cell r="D32194" t="str">
            <v>Medium</v>
          </cell>
          <cell r="E32194" t="str">
            <v>Chirag Dubal</v>
          </cell>
          <cell r="F32194" t="str">
            <v>Juilee Jadhav</v>
          </cell>
          <cell r="G32194">
            <v>45837.90625</v>
          </cell>
          <cell r="H32194">
            <v>45855.752083333333</v>
          </cell>
        </row>
        <row r="32195">
          <cell r="A32195" t="str">
            <v>UCW-15125</v>
          </cell>
          <cell r="B32195" t="str">
            <v>Tatacliq Catalog Fashion Jewellery 81_SKU</v>
          </cell>
          <cell r="C32195" t="str">
            <v>CLOSED</v>
          </cell>
          <cell r="D32195" t="str">
            <v>Medium</v>
          </cell>
          <cell r="E32195" t="str">
            <v>Chirag Dubal</v>
          </cell>
          <cell r="F32195" t="str">
            <v>Juilee Jadhav</v>
          </cell>
          <cell r="G32195">
            <v>45837.896527777775</v>
          </cell>
          <cell r="H32195">
            <v>45855.751388888886</v>
          </cell>
        </row>
        <row r="32196">
          <cell r="A32196" t="str">
            <v>UCW-15118</v>
          </cell>
          <cell r="B32196" t="str">
            <v>Tata Cliq Catalogue AW'25 | Footwear Styles @26th June</v>
          </cell>
          <cell r="C32196" t="str">
            <v>CLOSED</v>
          </cell>
          <cell r="D32196" t="str">
            <v>Medium</v>
          </cell>
          <cell r="E32196" t="str">
            <v>netscribes</v>
          </cell>
          <cell r="F32196" t="str">
            <v>Sushma Ram</v>
          </cell>
          <cell r="G32196">
            <v>45837.850694444445</v>
          </cell>
          <cell r="H32196">
            <v>45897.746527777781</v>
          </cell>
        </row>
        <row r="32197">
          <cell r="A32197" t="str">
            <v>UCW-15117</v>
          </cell>
          <cell r="B32197" t="str">
            <v>Daali - 1 Style Cataloging</v>
          </cell>
          <cell r="C32197" t="str">
            <v>CLOSED</v>
          </cell>
          <cell r="D32197" t="str">
            <v>Medium</v>
          </cell>
          <cell r="E32197" t="str">
            <v>netscribes</v>
          </cell>
          <cell r="F32197" t="str">
            <v>Sushma Ram</v>
          </cell>
          <cell r="G32197">
            <v>45837.814583333333</v>
          </cell>
          <cell r="H32197">
            <v>45860.724305555559</v>
          </cell>
        </row>
        <row r="32198">
          <cell r="A32198" t="str">
            <v>UCW-15116</v>
          </cell>
          <cell r="B32198" t="str">
            <v xml:space="preserve">Men's Apparel 26-06-2025 </v>
          </cell>
          <cell r="C32198" t="str">
            <v>CLOSED</v>
          </cell>
          <cell r="D32198" t="str">
            <v>Medium</v>
          </cell>
          <cell r="E32198" t="str">
            <v>netscribes</v>
          </cell>
          <cell r="F32198" t="str">
            <v>Sushma Ram</v>
          </cell>
          <cell r="G32198">
            <v>45837.80972222222</v>
          </cell>
          <cell r="H32198">
            <v>45867.552083333336</v>
          </cell>
        </row>
        <row r="32199">
          <cell r="A32199" t="str">
            <v>UCW-15113</v>
          </cell>
          <cell r="B32199" t="str">
            <v xml:space="preserve">Styles migration to Tata cliq westbury account - 26-06-2025 </v>
          </cell>
          <cell r="C32199" t="str">
            <v>CLOSED</v>
          </cell>
          <cell r="D32199" t="str">
            <v>Medium</v>
          </cell>
          <cell r="E32199" t="str">
            <v>netscribes</v>
          </cell>
          <cell r="F32199" t="str">
            <v>Mohd Tahir Shaikh</v>
          </cell>
          <cell r="G32199">
            <v>45837.773611111108</v>
          </cell>
          <cell r="H32199">
            <v>45848.543055555558</v>
          </cell>
        </row>
        <row r="32200">
          <cell r="A32200" t="str">
            <v>UCW-15112</v>
          </cell>
          <cell r="B32200" t="str">
            <v>Request for SKU Information – Rakhi 2025 Preparation  -Gold 995 Bars</v>
          </cell>
          <cell r="C32200" t="str">
            <v>CLOSED</v>
          </cell>
          <cell r="D32200" t="str">
            <v>Medium</v>
          </cell>
          <cell r="E32200" t="str">
            <v>netscribes</v>
          </cell>
          <cell r="F32200" t="str">
            <v>Mohd Tahir Shaikh</v>
          </cell>
          <cell r="G32200">
            <v>45837.771527777775</v>
          </cell>
          <cell r="H32200">
            <v>45855.748611111114</v>
          </cell>
        </row>
        <row r="32201">
          <cell r="A32201" t="str">
            <v>UCW-15107</v>
          </cell>
          <cell r="B32201" t="str">
            <v>Kids Footwear New Styles For Tatacliq (SS-25) - (Styles-42) 16.05.2025</v>
          </cell>
          <cell r="C32201" t="str">
            <v>CLOSED</v>
          </cell>
          <cell r="D32201" t="str">
            <v>Medium</v>
          </cell>
          <cell r="E32201" t="str">
            <v>netscribes</v>
          </cell>
          <cell r="F32201" t="str">
            <v>Mohd Tahir Shaikh</v>
          </cell>
          <cell r="G32201">
            <v>45837.512499999997</v>
          </cell>
          <cell r="H32201">
            <v>45996.441666666666</v>
          </cell>
        </row>
        <row r="32202">
          <cell r="A32202" t="str">
            <v>UCW-15106</v>
          </cell>
          <cell r="B32202" t="str">
            <v>New Tata Cliq Lot _87 articles</v>
          </cell>
          <cell r="C32202" t="str">
            <v>CLOSED</v>
          </cell>
          <cell r="D32202" t="str">
            <v>Medium</v>
          </cell>
          <cell r="E32202" t="str">
            <v>netscribes</v>
          </cell>
          <cell r="F32202" t="str">
            <v>Mohd Tahir Shaikh</v>
          </cell>
          <cell r="G32202">
            <v>45837.504861111112</v>
          </cell>
          <cell r="H32202">
            <v>45850.537499999999</v>
          </cell>
        </row>
        <row r="32203">
          <cell r="A32203" t="str">
            <v>UCW-15102</v>
          </cell>
          <cell r="B32203" t="str">
            <v>TataCliq - Luxury | 27 June 2025 | Cataloguing-Deviate NITRO &amp; MagMax NITRO | Adults and Kids Footwear | 08 (Adults) 00 (Kids)</v>
          </cell>
          <cell r="C32203" t="str">
            <v>CLOSED</v>
          </cell>
          <cell r="D32203" t="str">
            <v>Medium</v>
          </cell>
          <cell r="E32203" t="str">
            <v>Chirag Dubal</v>
          </cell>
          <cell r="F32203" t="str">
            <v>Shloka Chakre</v>
          </cell>
          <cell r="G32203">
            <v>45837.006249999999</v>
          </cell>
          <cell r="H32203">
            <v>45849.09375</v>
          </cell>
        </row>
        <row r="32204">
          <cell r="A32204" t="str">
            <v>UCW-15095</v>
          </cell>
          <cell r="B32204" t="str">
            <v>Sparkles New Catalog 83 Styles</v>
          </cell>
          <cell r="C32204" t="str">
            <v>CLOSED</v>
          </cell>
          <cell r="D32204" t="str">
            <v>Medium</v>
          </cell>
          <cell r="E32204" t="str">
            <v>Chirag Dubal</v>
          </cell>
          <cell r="F32204" t="str">
            <v>Juilee Jadhav</v>
          </cell>
          <cell r="G32204">
            <v>45836.888888888891</v>
          </cell>
          <cell r="H32204">
            <v>45855.731249999997</v>
          </cell>
        </row>
        <row r="32205">
          <cell r="A32205" t="str">
            <v>UCW-15092</v>
          </cell>
          <cell r="B32205" t="str">
            <v>Tata Cliq SS25 Cataloging - Decathlon - Phase 3</v>
          </cell>
          <cell r="C32205" t="str">
            <v>CLOSED</v>
          </cell>
          <cell r="D32205" t="str">
            <v>Medium</v>
          </cell>
          <cell r="E32205" t="str">
            <v>Chirag Dubal</v>
          </cell>
          <cell r="F32205" t="str">
            <v>netscribes</v>
          </cell>
          <cell r="G32205">
            <v>45836.799305555556</v>
          </cell>
          <cell r="H32205">
            <v>45964.613888888889</v>
          </cell>
        </row>
        <row r="32206">
          <cell r="A32206" t="str">
            <v>UCW-15081</v>
          </cell>
          <cell r="B32206" t="str">
            <v>Beauty- RE: Shiseido Skincare - Listing Details - June-28th june</v>
          </cell>
          <cell r="C32206" t="str">
            <v>CLOSED</v>
          </cell>
          <cell r="D32206" t="str">
            <v>Medium</v>
          </cell>
          <cell r="E32206" t="str">
            <v>netscribes</v>
          </cell>
          <cell r="F32206" t="str">
            <v>Simi Raichel Zachariah</v>
          </cell>
          <cell r="G32206">
            <v>45836.645833333336</v>
          </cell>
          <cell r="H32206">
            <v>45910.682638888888</v>
          </cell>
        </row>
        <row r="32207">
          <cell r="A32207" t="str">
            <v>UCW-15080</v>
          </cell>
          <cell r="B32207" t="str">
            <v>Pending Sku for Tata Cliq.</v>
          </cell>
          <cell r="C32207" t="str">
            <v>CLOSED</v>
          </cell>
          <cell r="D32207" t="str">
            <v>Medium</v>
          </cell>
          <cell r="E32207" t="str">
            <v>netscribes</v>
          </cell>
          <cell r="F32207" t="str">
            <v>Mohd Tahir Shaikh</v>
          </cell>
          <cell r="G32207">
            <v>45836.043749999997</v>
          </cell>
          <cell r="H32207">
            <v>45873.8</v>
          </cell>
        </row>
        <row r="32208">
          <cell r="A32208" t="str">
            <v>UCW-15078</v>
          </cell>
          <cell r="B32208" t="str">
            <v>Beauty - Re: Request for Catalog Format - Coloressence-27th june</v>
          </cell>
          <cell r="C32208" t="str">
            <v>CLOSED Due to Inactive/Insufficient Information</v>
          </cell>
          <cell r="D32208" t="str">
            <v>High</v>
          </cell>
          <cell r="E32208" t="str">
            <v>netscribes</v>
          </cell>
          <cell r="F32208" t="str">
            <v>Simi Raichel Zachariah</v>
          </cell>
          <cell r="G32208">
            <v>45835.796527777777</v>
          </cell>
          <cell r="H32208">
            <v>45860.519444444442</v>
          </cell>
        </row>
        <row r="32209">
          <cell r="A32209" t="str">
            <v>UCW-15074</v>
          </cell>
          <cell r="B32209" t="str">
            <v>Tatacliq Men Content template_25-06-25</v>
          </cell>
          <cell r="C32209" t="str">
            <v>CLOSED</v>
          </cell>
          <cell r="D32209" t="str">
            <v>Medium</v>
          </cell>
          <cell r="E32209" t="str">
            <v>netscribes</v>
          </cell>
          <cell r="F32209" t="str">
            <v>Mohd Tahir Shaikh</v>
          </cell>
          <cell r="G32209">
            <v>45835.758333333331</v>
          </cell>
          <cell r="H32209">
            <v>45877.574999999997</v>
          </cell>
        </row>
        <row r="32210">
          <cell r="A32210" t="str">
            <v>UCW-15072</v>
          </cell>
          <cell r="B32210" t="str">
            <v>Master_Template_Mens_Apparel</v>
          </cell>
          <cell r="C32210" t="str">
            <v>CLOSED</v>
          </cell>
          <cell r="D32210" t="str">
            <v>Medium</v>
          </cell>
          <cell r="E32210" t="str">
            <v>netscribes</v>
          </cell>
          <cell r="F32210" t="str">
            <v>Mohd Tahir Shaikh</v>
          </cell>
          <cell r="G32210">
            <v>45835.744444444441</v>
          </cell>
          <cell r="H32210">
            <v>45860.723611111112</v>
          </cell>
        </row>
        <row r="32211">
          <cell r="A32211" t="str">
            <v>UCW-15069</v>
          </cell>
          <cell r="B32211" t="str">
            <v>BEauty - Esskay beauty | Tata Luxury Product Images Update 260625-26th june</v>
          </cell>
          <cell r="C32211" t="str">
            <v>CLOSED</v>
          </cell>
          <cell r="D32211" t="str">
            <v>Medium</v>
          </cell>
          <cell r="E32211" t="str">
            <v>netscribes</v>
          </cell>
          <cell r="F32211" t="str">
            <v>Simi Raichel Zachariah</v>
          </cell>
          <cell r="G32211">
            <v>45835.704861111109</v>
          </cell>
          <cell r="H32211">
            <v>45910.682638888888</v>
          </cell>
        </row>
        <row r="32212">
          <cell r="A32212" t="str">
            <v>UCW-15067</v>
          </cell>
          <cell r="B32212" t="str">
            <v xml:space="preserve">Reebok Men's Apparel 25-06-2025 </v>
          </cell>
          <cell r="C32212" t="str">
            <v>CLOSED</v>
          </cell>
          <cell r="D32212" t="str">
            <v>Medium</v>
          </cell>
          <cell r="E32212" t="str">
            <v>netscribes</v>
          </cell>
          <cell r="F32212" t="str">
            <v>Sushma Ram</v>
          </cell>
          <cell r="G32212">
            <v>45835.692361111112</v>
          </cell>
          <cell r="H32212">
            <v>45876.807638888888</v>
          </cell>
        </row>
        <row r="32213">
          <cell r="A32213" t="str">
            <v>UCW-15065</v>
          </cell>
          <cell r="B32213" t="str">
            <v>BAD HABIT - BH2110BROWN, BH2110BLK, BH2210JK, BH2276 - 25/6/2025</v>
          </cell>
          <cell r="C32213" t="str">
            <v>CLOSED</v>
          </cell>
          <cell r="D32213" t="str">
            <v>Medium</v>
          </cell>
          <cell r="E32213" t="str">
            <v>netscribes</v>
          </cell>
          <cell r="F32213" t="str">
            <v>Sushma Ram</v>
          </cell>
          <cell r="G32213">
            <v>45835.684027777781</v>
          </cell>
          <cell r="H32213">
            <v>45855.722916666666</v>
          </cell>
        </row>
        <row r="32214">
          <cell r="A32214" t="str">
            <v>UCW-15061</v>
          </cell>
          <cell r="B32214" t="str">
            <v>BEauty - Coach Image updation_27_June_25-27th June</v>
          </cell>
          <cell r="C32214" t="str">
            <v>CLOSED</v>
          </cell>
          <cell r="D32214" t="str">
            <v>Medium</v>
          </cell>
          <cell r="E32214" t="str">
            <v>netscribes</v>
          </cell>
          <cell r="F32214" t="str">
            <v>Simi Raichel Zachariah</v>
          </cell>
          <cell r="G32214">
            <v>45835.642361111109</v>
          </cell>
          <cell r="H32214">
            <v>46003.943055555559</v>
          </cell>
        </row>
        <row r="32215">
          <cell r="A32215" t="str">
            <v>UCW-15057</v>
          </cell>
          <cell r="B32215" t="str">
            <v>Priority- Adidas Content-25-June-25</v>
          </cell>
          <cell r="C32215" t="str">
            <v>CLOSED</v>
          </cell>
          <cell r="D32215" t="str">
            <v>Medium</v>
          </cell>
          <cell r="E32215" t="str">
            <v>netscribes</v>
          </cell>
          <cell r="F32215" t="str">
            <v>Sushma Ram</v>
          </cell>
          <cell r="G32215">
            <v>45835.57708333333</v>
          </cell>
          <cell r="H32215">
            <v>45959.462500000001</v>
          </cell>
        </row>
        <row r="32216">
          <cell r="A32216" t="str">
            <v>UCW-15054</v>
          </cell>
          <cell r="B32216" t="str">
            <v xml:space="preserve">Men's Apparel 23-06-2025 </v>
          </cell>
          <cell r="C32216" t="str">
            <v>CLOSED</v>
          </cell>
          <cell r="D32216" t="str">
            <v>Medium</v>
          </cell>
          <cell r="E32216" t="str">
            <v>Chirag Dubal</v>
          </cell>
          <cell r="F32216" t="str">
            <v>netscribes</v>
          </cell>
          <cell r="G32216">
            <v>45835.533333333333</v>
          </cell>
          <cell r="H32216">
            <v>45964.613888888889</v>
          </cell>
        </row>
        <row r="32217">
          <cell r="A32217" t="str">
            <v>UCW-15049</v>
          </cell>
          <cell r="B32217" t="str">
            <v>21 SKUs for New Listing @TataCliq</v>
          </cell>
          <cell r="C32217" t="str">
            <v>CLOSED</v>
          </cell>
          <cell r="D32217" t="str">
            <v>Medium</v>
          </cell>
          <cell r="E32217" t="str">
            <v>netscribes</v>
          </cell>
          <cell r="F32217" t="str">
            <v>Sushma Ram</v>
          </cell>
          <cell r="G32217">
            <v>45835.490277777775</v>
          </cell>
          <cell r="H32217">
            <v>45855.719444444447</v>
          </cell>
        </row>
        <row r="32218">
          <cell r="A32218" t="str">
            <v>UCW-15047</v>
          </cell>
          <cell r="B32218" t="str">
            <v xml:space="preserve">Reebok Footwear Men &amp; Women 25-06-2025 </v>
          </cell>
          <cell r="C32218" t="str">
            <v>CLOSED Due to Inactive/Insufficient Information</v>
          </cell>
          <cell r="D32218" t="str">
            <v>Medium</v>
          </cell>
          <cell r="E32218" t="str">
            <v>netscribes</v>
          </cell>
          <cell r="F32218" t="str">
            <v>Mohd Tahir Shaikh</v>
          </cell>
          <cell r="G32218">
            <v>45835.473611111112</v>
          </cell>
          <cell r="H32218">
            <v>45852.496527777781</v>
          </cell>
        </row>
        <row r="32219">
          <cell r="A32219" t="str">
            <v>UCW-15042</v>
          </cell>
          <cell r="B32219" t="str">
            <v>TataCliq - Luxury | 25 June 2025 | Cataloguing-AW25 | Adults and Kids Apparel | 565 (Adults) 141 (Kids)</v>
          </cell>
          <cell r="C32219" t="str">
            <v>CLOSED</v>
          </cell>
          <cell r="D32219" t="str">
            <v>Medium</v>
          </cell>
          <cell r="E32219" t="str">
            <v>Chirag Dubal</v>
          </cell>
          <cell r="F32219" t="str">
            <v>Reagan D’souza</v>
          </cell>
          <cell r="G32219">
            <v>45834.928472222222</v>
          </cell>
          <cell r="H32219">
            <v>45912.581250000003</v>
          </cell>
        </row>
        <row r="32220">
          <cell r="A32220" t="str">
            <v>UCW-15038</v>
          </cell>
          <cell r="B32220" t="str">
            <v>Tata Cliq Catalogue Batch_4 &amp; Kid's Batch 01- 20-06-2025</v>
          </cell>
          <cell r="C32220" t="str">
            <v>CLOSED</v>
          </cell>
          <cell r="D32220" t="str">
            <v>Medium</v>
          </cell>
          <cell r="E32220" t="str">
            <v>Chirag Dubal</v>
          </cell>
          <cell r="F32220" t="str">
            <v>netscribes</v>
          </cell>
          <cell r="G32220">
            <v>45834.822916666664</v>
          </cell>
          <cell r="H32220">
            <v>45964.613888888889</v>
          </cell>
        </row>
        <row r="32221">
          <cell r="A32221" t="str">
            <v>UCW-15034</v>
          </cell>
          <cell r="B32221" t="str">
            <v>Beauty - Re: New Product Listing Sheet &amp; SKUs for Deletion-26th june</v>
          </cell>
          <cell r="C32221" t="str">
            <v>CLOSED</v>
          </cell>
          <cell r="D32221" t="str">
            <v>Medium</v>
          </cell>
          <cell r="E32221" t="str">
            <v>netscribes</v>
          </cell>
          <cell r="F32221" t="str">
            <v>Simi Raichel Zachariah</v>
          </cell>
          <cell r="G32221">
            <v>45834.77847222222</v>
          </cell>
          <cell r="H32221">
            <v>45860.513194444444</v>
          </cell>
        </row>
        <row r="32222">
          <cell r="A32222" t="str">
            <v>UCW-15033</v>
          </cell>
          <cell r="B32222" t="str">
            <v>Requesting images QC on TataCliq website</v>
          </cell>
          <cell r="C32222" t="str">
            <v>CLOSED Due to Inactive/Insufficient Information</v>
          </cell>
          <cell r="D32222" t="str">
            <v>Medium</v>
          </cell>
          <cell r="E32222" t="str">
            <v>netscribes</v>
          </cell>
          <cell r="F32222" t="str">
            <v>Juilee Jadhav</v>
          </cell>
          <cell r="G32222">
            <v>45834.775694444441</v>
          </cell>
          <cell r="H32222">
            <v>45849.095138888886</v>
          </cell>
        </row>
        <row r="32223">
          <cell r="A32223" t="str">
            <v>UCW-15032</v>
          </cell>
          <cell r="B32223" t="str">
            <v>Beauty- RE: Tata Cliq - New listing - Fragrance (26-6-25)-26th june</v>
          </cell>
          <cell r="C32223" t="str">
            <v>CLOSED</v>
          </cell>
          <cell r="D32223" t="str">
            <v>Medium</v>
          </cell>
          <cell r="E32223" t="str">
            <v>netscribes</v>
          </cell>
          <cell r="F32223" t="str">
            <v>Simi Raichel Zachariah</v>
          </cell>
          <cell r="G32223">
            <v>45834.775694444441</v>
          </cell>
          <cell r="H32223">
            <v>45870.453472222223</v>
          </cell>
        </row>
        <row r="32224">
          <cell r="A32224" t="str">
            <v>UCW-15031</v>
          </cell>
          <cell r="B32224" t="str">
            <v>BEauty - Re: Brand - Panash Wellness. (Request for Template – New Listing Upload)-26th june</v>
          </cell>
          <cell r="C32224" t="str">
            <v>CLOSED</v>
          </cell>
          <cell r="D32224" t="str">
            <v>Medium</v>
          </cell>
          <cell r="E32224" t="str">
            <v>netscribes</v>
          </cell>
          <cell r="F32224" t="str">
            <v>Simi Raichel Zachariah</v>
          </cell>
          <cell r="G32224">
            <v>45834.753472222219</v>
          </cell>
          <cell r="H32224">
            <v>45855.460416666669</v>
          </cell>
        </row>
        <row r="32225">
          <cell r="A32225" t="str">
            <v>UCW-15030</v>
          </cell>
          <cell r="B32225" t="str">
            <v>BEauty - FW: Tata Cliq LIsting file for Lip Balm-26th june</v>
          </cell>
          <cell r="C32225" t="str">
            <v>CLOSED</v>
          </cell>
          <cell r="D32225" t="str">
            <v>Medium</v>
          </cell>
          <cell r="E32225" t="str">
            <v>netscribes</v>
          </cell>
          <cell r="F32225" t="str">
            <v>Simi Raichel Zachariah</v>
          </cell>
          <cell r="G32225">
            <v>45834.749305555553</v>
          </cell>
          <cell r="H32225">
            <v>45855.460416666669</v>
          </cell>
        </row>
        <row r="32226">
          <cell r="A32226" t="str">
            <v>UCW-15029</v>
          </cell>
          <cell r="B32226" t="str">
            <v>BEauty - Re: Revlon X Tata Cliq Fashion Business -26th june</v>
          </cell>
          <cell r="C32226" t="str">
            <v>CLOSED</v>
          </cell>
          <cell r="D32226" t="str">
            <v>Medium</v>
          </cell>
          <cell r="E32226" t="str">
            <v>netscribes</v>
          </cell>
          <cell r="F32226" t="str">
            <v>Simi Raichel Zachariah</v>
          </cell>
          <cell r="G32226">
            <v>45834.745833333334</v>
          </cell>
          <cell r="H32226">
            <v>45910.682638888888</v>
          </cell>
        </row>
        <row r="32227">
          <cell r="A32227" t="str">
            <v>UCW-15028</v>
          </cell>
          <cell r="B32227" t="str">
            <v>BEauty - O3+ x Tatacliq New Listing 25th jJune-26th june</v>
          </cell>
          <cell r="C32227" t="str">
            <v>CLOSED</v>
          </cell>
          <cell r="D32227" t="str">
            <v>Medium</v>
          </cell>
          <cell r="E32227" t="str">
            <v>netscribes</v>
          </cell>
          <cell r="F32227" t="str">
            <v>Simi Raichel Zachariah</v>
          </cell>
          <cell r="G32227">
            <v>45834.741666666669</v>
          </cell>
          <cell r="H32227">
            <v>45925.749305555553</v>
          </cell>
        </row>
        <row r="32228">
          <cell r="A32228" t="str">
            <v>UCW-15026</v>
          </cell>
          <cell r="B32228" t="str">
            <v>CLONE - Beauty - Sheet the Attached Files for New Listings on Portal-26th May</v>
          </cell>
          <cell r="C32228" t="str">
            <v>CLOSED</v>
          </cell>
          <cell r="D32228" t="str">
            <v>High</v>
          </cell>
          <cell r="E32228" t="str">
            <v>netscribes</v>
          </cell>
          <cell r="F32228" t="str">
            <v>Simi Raichel Zachariah</v>
          </cell>
          <cell r="G32228">
            <v>45834.70208333333</v>
          </cell>
          <cell r="H32228">
            <v>45910.683333333334</v>
          </cell>
        </row>
        <row r="32229">
          <cell r="A32229" t="str">
            <v>UCW-15025</v>
          </cell>
          <cell r="B32229" t="str">
            <v>New monsoon catalogue upload - Planet Paaduks</v>
          </cell>
          <cell r="C32229" t="str">
            <v>CLOSED</v>
          </cell>
          <cell r="D32229" t="str">
            <v>Medium</v>
          </cell>
          <cell r="E32229" t="str">
            <v>netscribes</v>
          </cell>
          <cell r="F32229" t="str">
            <v>Juilee Jadhav</v>
          </cell>
          <cell r="G32229">
            <v>45834.693749999999</v>
          </cell>
          <cell r="H32229">
            <v>45860.71875</v>
          </cell>
        </row>
        <row r="32230">
          <cell r="A32230" t="str">
            <v>UCW-15021</v>
          </cell>
          <cell r="B32230" t="str">
            <v>Miarcus -31 Styles-AW 25-24 june</v>
          </cell>
          <cell r="C32230" t="str">
            <v>CLOSED</v>
          </cell>
          <cell r="D32230" t="str">
            <v>Medium</v>
          </cell>
          <cell r="E32230" t="str">
            <v>netscribes</v>
          </cell>
          <cell r="F32230" t="str">
            <v>Mohd Tahir Shaikh</v>
          </cell>
          <cell r="G32230">
            <v>45834.660416666666</v>
          </cell>
          <cell r="H32230">
            <v>45855.71875</v>
          </cell>
        </row>
        <row r="32231">
          <cell r="A32231" t="str">
            <v>UCW-15020</v>
          </cell>
          <cell r="B32231" t="str">
            <v>Balance by Rohit Bal Collection 2025 - Apparel - 26-06-25</v>
          </cell>
          <cell r="C32231" t="str">
            <v>CLOSED</v>
          </cell>
          <cell r="D32231" t="str">
            <v>Medium</v>
          </cell>
          <cell r="E32231" t="str">
            <v>Chirag Dubal</v>
          </cell>
          <cell r="F32231" t="str">
            <v>Reagan D’souza</v>
          </cell>
          <cell r="G32231">
            <v>45834.660416666666</v>
          </cell>
          <cell r="H32231">
            <v>45860.717361111114</v>
          </cell>
        </row>
        <row r="32232">
          <cell r="A32232" t="str">
            <v>UCW-15018</v>
          </cell>
          <cell r="B32232" t="str">
            <v>Content Sheet and Image Link | Royal Enfield | 48 products | Tata Cliq | 1162956020</v>
          </cell>
          <cell r="C32232" t="str">
            <v>CLOSED</v>
          </cell>
          <cell r="D32232" t="str">
            <v>Medium</v>
          </cell>
          <cell r="E32232" t="str">
            <v>netscribes</v>
          </cell>
          <cell r="F32232" t="str">
            <v>Sushma Ram</v>
          </cell>
          <cell r="G32232">
            <v>45834.652083333334</v>
          </cell>
          <cell r="H32232">
            <v>45855.71597222222</v>
          </cell>
        </row>
        <row r="32233">
          <cell r="A32233" t="str">
            <v>UCW-15008</v>
          </cell>
          <cell r="B32233" t="str">
            <v>Soul Thread &amp; 9kt Gold Product</v>
          </cell>
          <cell r="C32233" t="str">
            <v>CLOSED</v>
          </cell>
          <cell r="D32233" t="str">
            <v>Medium</v>
          </cell>
          <cell r="E32233" t="str">
            <v>netscribes</v>
          </cell>
          <cell r="F32233" t="str">
            <v>Mohd Tahir Shaikh</v>
          </cell>
          <cell r="G32233">
            <v>45834.579861111109</v>
          </cell>
          <cell r="H32233">
            <v>45855.715277777781</v>
          </cell>
        </row>
        <row r="32234">
          <cell r="A32234" t="str">
            <v>UCW-15005</v>
          </cell>
          <cell r="B32234" t="str">
            <v>Styli Women's Wear Catalogue | Lot-54</v>
          </cell>
          <cell r="C32234" t="str">
            <v>CLOSED</v>
          </cell>
          <cell r="D32234" t="str">
            <v>Medium</v>
          </cell>
          <cell r="E32234" t="str">
            <v>netscribes</v>
          </cell>
          <cell r="F32234" t="str">
            <v>Sushma Ram</v>
          </cell>
          <cell r="G32234">
            <v>45834.568749999999</v>
          </cell>
          <cell r="H32234">
            <v>45855.714583333334</v>
          </cell>
        </row>
        <row r="32235">
          <cell r="A32235" t="str">
            <v>UCW-15004</v>
          </cell>
          <cell r="B32235" t="str">
            <v>New Product Listing Details &amp; Images Shared for Tata CLiQ – April 2025</v>
          </cell>
          <cell r="C32235" t="str">
            <v>CLOSED</v>
          </cell>
          <cell r="D32235" t="str">
            <v>Medium</v>
          </cell>
          <cell r="E32235" t="str">
            <v>Chirag Dubal</v>
          </cell>
          <cell r="F32235" t="str">
            <v>netscribes</v>
          </cell>
          <cell r="G32235">
            <v>45834.566666666666</v>
          </cell>
          <cell r="H32235">
            <v>45965.927777777775</v>
          </cell>
        </row>
        <row r="32236">
          <cell r="A32236" t="str">
            <v>UCW-15001</v>
          </cell>
          <cell r="B32236" t="str">
            <v>THCK | 478 Lot</v>
          </cell>
          <cell r="C32236" t="str">
            <v>CLOSED</v>
          </cell>
          <cell r="D32236" t="str">
            <v>Medium</v>
          </cell>
          <cell r="E32236" t="str">
            <v>Chirag Dubal</v>
          </cell>
          <cell r="F32236" t="str">
            <v>Reagan D’souza</v>
          </cell>
          <cell r="G32236">
            <v>45834.545138888891</v>
          </cell>
          <cell r="H32236">
            <v>46172.51458333333</v>
          </cell>
        </row>
        <row r="32237">
          <cell r="A32237" t="str">
            <v>UCW-14996</v>
          </cell>
          <cell r="B32237" t="str">
            <v>Update the EMORI as per Lab-Grown Guidelines</v>
          </cell>
          <cell r="C32237" t="str">
            <v>CLOSED</v>
          </cell>
          <cell r="D32237" t="str">
            <v>Medium</v>
          </cell>
          <cell r="E32237" t="str">
            <v>netscribes</v>
          </cell>
          <cell r="F32237" t="str">
            <v>Mohd Tahir Shaikh</v>
          </cell>
          <cell r="G32237">
            <v>45834.48333333333</v>
          </cell>
          <cell r="H32237">
            <v>45841.791666666664</v>
          </cell>
        </row>
        <row r="32238">
          <cell r="A32238" t="str">
            <v>UCW-14995</v>
          </cell>
          <cell r="B32238" t="str">
            <v>New Products Sheet</v>
          </cell>
          <cell r="C32238" t="str">
            <v>CLOSED</v>
          </cell>
          <cell r="D32238" t="str">
            <v>Medium</v>
          </cell>
          <cell r="E32238" t="str">
            <v>netscribes</v>
          </cell>
          <cell r="F32238" t="str">
            <v>Mohd Tahir Shaikh</v>
          </cell>
          <cell r="G32238">
            <v>45834.479166666664</v>
          </cell>
          <cell r="H32238">
            <v>45855.709027777775</v>
          </cell>
        </row>
        <row r="32239">
          <cell r="A32239" t="str">
            <v>UCW-14991</v>
          </cell>
          <cell r="B32239" t="str">
            <v>Women 991 Edition Styles for Listing</v>
          </cell>
          <cell r="C32239" t="str">
            <v>CLOSED</v>
          </cell>
          <cell r="D32239" t="str">
            <v>Medium</v>
          </cell>
          <cell r="E32239" t="str">
            <v>netscribes</v>
          </cell>
          <cell r="F32239" t="str">
            <v>Mohd Tahir Shaikh</v>
          </cell>
          <cell r="G32239">
            <v>45834.021527777775</v>
          </cell>
          <cell r="H32239">
            <v>45855.708333333336</v>
          </cell>
        </row>
        <row r="32240">
          <cell r="A32240" t="str">
            <v>UCW-14989</v>
          </cell>
          <cell r="B32240" t="str">
            <v>Men 599 Edition Styles for Listing</v>
          </cell>
          <cell r="C32240" t="str">
            <v>CLOSED</v>
          </cell>
          <cell r="D32240" t="str">
            <v>Medium</v>
          </cell>
          <cell r="E32240" t="str">
            <v>netscribes</v>
          </cell>
          <cell r="F32240" t="str">
            <v>Mohd Tahir Shaikh</v>
          </cell>
          <cell r="G32240">
            <v>45834.018750000003</v>
          </cell>
          <cell r="H32240">
            <v>45855.707638888889</v>
          </cell>
        </row>
        <row r="32241">
          <cell r="A32241" t="str">
            <v>UCW-14988</v>
          </cell>
          <cell r="B32241" t="str">
            <v>Zivame New catalog - 23rd June</v>
          </cell>
          <cell r="C32241" t="str">
            <v>CLOSED</v>
          </cell>
          <cell r="D32241" t="str">
            <v>Medium</v>
          </cell>
          <cell r="E32241" t="str">
            <v>netscribes</v>
          </cell>
          <cell r="F32241" t="str">
            <v>Juilee Jadhav</v>
          </cell>
          <cell r="G32241">
            <v>45834.007638888892</v>
          </cell>
          <cell r="H32241">
            <v>45860.627083333333</v>
          </cell>
        </row>
        <row r="32242">
          <cell r="A32242" t="str">
            <v>UCW-14983</v>
          </cell>
          <cell r="B32242" t="str">
            <v>TataCliq - Luxury | 23 June 2025 | Cataloguing-AW25 | Adults and Kids Footwear | 523 (Adults) 40 (Kids)</v>
          </cell>
          <cell r="C32242" t="str">
            <v>CLOSED</v>
          </cell>
          <cell r="D32242" t="str">
            <v>Medium</v>
          </cell>
          <cell r="E32242" t="str">
            <v>Chirag Dubal</v>
          </cell>
          <cell r="F32242" t="str">
            <v>Reagan D’souza</v>
          </cell>
          <cell r="G32242">
            <v>45833.808333333334</v>
          </cell>
          <cell r="H32242">
            <v>45855.705555555556</v>
          </cell>
        </row>
        <row r="32243">
          <cell r="A32243" t="str">
            <v>UCW-14981</v>
          </cell>
          <cell r="B32243" t="str">
            <v>TH &amp; CK | 849 - Styles</v>
          </cell>
          <cell r="C32243" t="str">
            <v>CLOSED</v>
          </cell>
          <cell r="D32243" t="str">
            <v>Medium</v>
          </cell>
          <cell r="E32243" t="str">
            <v>Chirag Dubal</v>
          </cell>
          <cell r="F32243" t="str">
            <v>Reagan D’souza</v>
          </cell>
          <cell r="G32243">
            <v>45833.797222222223</v>
          </cell>
          <cell r="H32243">
            <v>45855.70208333333</v>
          </cell>
        </row>
        <row r="32244">
          <cell r="A32244" t="str">
            <v>UCW-14978</v>
          </cell>
          <cell r="B32244" t="str">
            <v>Miarcus -12 Styles-SS 25-26 June</v>
          </cell>
          <cell r="C32244" t="str">
            <v>CLOSED</v>
          </cell>
          <cell r="D32244" t="str">
            <v>Medium</v>
          </cell>
          <cell r="E32244" t="str">
            <v>netscribes</v>
          </cell>
          <cell r="F32244" t="str">
            <v>Juilee Jadhav</v>
          </cell>
          <cell r="G32244">
            <v>45833.777083333334</v>
          </cell>
          <cell r="H32244">
            <v>45856.576388888891</v>
          </cell>
        </row>
        <row r="32245">
          <cell r="A32245" t="str">
            <v>UCW-14977</v>
          </cell>
          <cell r="B32245" t="str">
            <v>Miarcus -3 Styles-SS 25-23 June</v>
          </cell>
          <cell r="C32245" t="str">
            <v>CLOSED</v>
          </cell>
          <cell r="D32245" t="str">
            <v>Medium</v>
          </cell>
          <cell r="E32245" t="str">
            <v>netscribes</v>
          </cell>
          <cell r="F32245" t="str">
            <v>Sushma Ram</v>
          </cell>
          <cell r="G32245">
            <v>45833.775694444441</v>
          </cell>
          <cell r="H32245">
            <v>45856.575694444444</v>
          </cell>
        </row>
        <row r="32246">
          <cell r="A32246" t="str">
            <v>UCW-14972</v>
          </cell>
          <cell r="B32246" t="str">
            <v>Big Basket Inline Sheet - Selected Styles - 3PIN</v>
          </cell>
          <cell r="C32246" t="str">
            <v>CLOSED</v>
          </cell>
          <cell r="D32246" t="str">
            <v>Medium</v>
          </cell>
          <cell r="E32246" t="str">
            <v>netscribes</v>
          </cell>
          <cell r="F32246" t="str">
            <v>Sushma Ram</v>
          </cell>
          <cell r="G32246">
            <v>45833.756944444445</v>
          </cell>
          <cell r="H32246">
            <v>45856.575694444444</v>
          </cell>
        </row>
        <row r="32247">
          <cell r="A32247" t="str">
            <v>UCW-14965</v>
          </cell>
          <cell r="B32247" t="str">
            <v>A+ Content Update for Wonderchef  - Home Hardline TCM</v>
          </cell>
          <cell r="C32247" t="str">
            <v>CLOSED</v>
          </cell>
          <cell r="D32247" t="str">
            <v>Medium</v>
          </cell>
          <cell r="E32247" t="str">
            <v>netscribes</v>
          </cell>
          <cell r="F32247" t="str">
            <v>Juilee Jadhav</v>
          </cell>
          <cell r="G32247">
            <v>45833.706944444442</v>
          </cell>
          <cell r="H32247">
            <v>45860.699305555558</v>
          </cell>
        </row>
        <row r="32248">
          <cell r="A32248" t="str">
            <v>UCW-14961</v>
          </cell>
          <cell r="B32248" t="str">
            <v>Tatacliq Lifestyle Catalog Template-Lot -114_23.06.2025</v>
          </cell>
          <cell r="C32248" t="str">
            <v>CLOSED</v>
          </cell>
          <cell r="D32248" t="str">
            <v>Medium</v>
          </cell>
          <cell r="E32248" t="str">
            <v>netscribes</v>
          </cell>
          <cell r="F32248" t="str">
            <v>Sushma Ram</v>
          </cell>
          <cell r="G32248">
            <v>45833.668749999997</v>
          </cell>
          <cell r="H32248">
            <v>45856.566666666666</v>
          </cell>
        </row>
        <row r="32249">
          <cell r="A32249" t="str">
            <v>UCW-14955</v>
          </cell>
          <cell r="B32249" t="str">
            <v>BEauty - Re: Brand onboarding on Tata Cliq-</v>
          </cell>
          <cell r="C32249" t="str">
            <v>CLOSED</v>
          </cell>
          <cell r="D32249" t="str">
            <v>Medium</v>
          </cell>
          <cell r="E32249" t="str">
            <v>netscribes</v>
          </cell>
          <cell r="F32249" t="str">
            <v>Simi Raichel Zachariah</v>
          </cell>
          <cell r="G32249">
            <v>45833.621527777781</v>
          </cell>
          <cell r="H32249">
            <v>45862.744444444441</v>
          </cell>
        </row>
        <row r="32250">
          <cell r="A32250" t="str">
            <v>UCW-14952</v>
          </cell>
          <cell r="B32250" t="str">
            <v>New Listing Template :- 23-06-2025</v>
          </cell>
          <cell r="C32250" t="str">
            <v>CLOSED</v>
          </cell>
          <cell r="D32250" t="str">
            <v>Medium</v>
          </cell>
          <cell r="E32250" t="str">
            <v>netscribes</v>
          </cell>
          <cell r="F32250" t="str">
            <v>Sushma Ram</v>
          </cell>
          <cell r="G32250">
            <v>45833.604861111111</v>
          </cell>
          <cell r="H32250">
            <v>45959.454861111109</v>
          </cell>
        </row>
        <row r="32251">
          <cell r="A32251" t="str">
            <v>UCW-14950</v>
          </cell>
          <cell r="B32251" t="str">
            <v xml:space="preserve">Men's Apparel 23-06-2025 </v>
          </cell>
          <cell r="C32251" t="str">
            <v>CLOSED</v>
          </cell>
          <cell r="D32251" t="str">
            <v>Medium</v>
          </cell>
          <cell r="E32251" t="str">
            <v>netscribes</v>
          </cell>
          <cell r="F32251" t="str">
            <v>Sushma Ram</v>
          </cell>
          <cell r="G32251">
            <v>45833.560416666667</v>
          </cell>
          <cell r="H32251">
            <v>45877.667361111111</v>
          </cell>
        </row>
        <row r="32252">
          <cell r="A32252" t="str">
            <v>UCW-14949</v>
          </cell>
          <cell r="B32252" t="str">
            <v>TATACLIQ CATALOGUE 23-06-2025 (R STYLES)</v>
          </cell>
          <cell r="C32252" t="str">
            <v>CLOSED</v>
          </cell>
          <cell r="D32252" t="str">
            <v>Medium</v>
          </cell>
          <cell r="E32252" t="str">
            <v>netscribes</v>
          </cell>
          <cell r="F32252" t="str">
            <v>Mohd Tahir Shaikh</v>
          </cell>
          <cell r="G32252">
            <v>45833.552083333336</v>
          </cell>
          <cell r="H32252">
            <v>45856.565972222219</v>
          </cell>
        </row>
        <row r="32253">
          <cell r="A32253" t="str">
            <v>UCW-14946</v>
          </cell>
          <cell r="B32253" t="str">
            <v>Reshoot images not updated</v>
          </cell>
          <cell r="C32253" t="str">
            <v>CLOSED</v>
          </cell>
          <cell r="D32253" t="str">
            <v>Highest</v>
          </cell>
          <cell r="E32253" t="str">
            <v>netscribes</v>
          </cell>
          <cell r="F32253" t="str">
            <v>Sushma Ram</v>
          </cell>
          <cell r="G32253">
            <v>45833.539583333331</v>
          </cell>
          <cell r="H32253">
            <v>45835.540277777778</v>
          </cell>
        </row>
        <row r="32254">
          <cell r="A32254" t="str">
            <v>UCW-14945</v>
          </cell>
          <cell r="B32254" t="str">
            <v>Catalogue details 24-06- Hoversoul</v>
          </cell>
          <cell r="C32254" t="str">
            <v>CLOSED</v>
          </cell>
          <cell r="D32254" t="str">
            <v>Medium</v>
          </cell>
          <cell r="E32254" t="str">
            <v>netscribes</v>
          </cell>
          <cell r="F32254" t="str">
            <v>Sushma Ram</v>
          </cell>
          <cell r="G32254">
            <v>45833.53402777778</v>
          </cell>
          <cell r="H32254">
            <v>45856.56527777778</v>
          </cell>
        </row>
        <row r="32255">
          <cell r="A32255" t="str">
            <v>UCW-14944</v>
          </cell>
          <cell r="B32255" t="str">
            <v>Inventory Reconciliation for Tata Cliq Migration 24th June</v>
          </cell>
          <cell r="C32255" t="str">
            <v>CLOSED</v>
          </cell>
          <cell r="D32255" t="str">
            <v>Medium</v>
          </cell>
          <cell r="E32255" t="str">
            <v>Chirag Dubal</v>
          </cell>
          <cell r="F32255" t="str">
            <v>Juilee Jadhav</v>
          </cell>
          <cell r="G32255">
            <v>45833.532638888886</v>
          </cell>
          <cell r="H32255">
            <v>45855.6875</v>
          </cell>
        </row>
        <row r="32256">
          <cell r="A32256" t="str">
            <v>UCW-14940</v>
          </cell>
          <cell r="B32256" t="str">
            <v>Tata Cliq 80 Articles lot completed</v>
          </cell>
          <cell r="C32256" t="str">
            <v>CLOSED</v>
          </cell>
          <cell r="D32256" t="str">
            <v>Medium</v>
          </cell>
          <cell r="E32256" t="str">
            <v>netscribes</v>
          </cell>
          <cell r="F32256" t="str">
            <v>Mohd Tahir Shaikh</v>
          </cell>
          <cell r="G32256">
            <v>45833.517361111109</v>
          </cell>
          <cell r="H32256">
            <v>45850.65</v>
          </cell>
        </row>
        <row r="32257">
          <cell r="A32257" t="str">
            <v>UCW-14937</v>
          </cell>
          <cell r="B32257" t="str">
            <v>New SKU Woodland Footwear (179 articles) (21-6-25)</v>
          </cell>
          <cell r="C32257" t="str">
            <v>CLOSED</v>
          </cell>
          <cell r="D32257" t="str">
            <v>Medium</v>
          </cell>
          <cell r="E32257" t="str">
            <v>netscribes</v>
          </cell>
          <cell r="F32257" t="str">
            <v>Sushma Ram</v>
          </cell>
          <cell r="G32257">
            <v>45833.503472222219</v>
          </cell>
          <cell r="H32257">
            <v>45897.793055555558</v>
          </cell>
        </row>
        <row r="32258">
          <cell r="A32258" t="str">
            <v>UCW-14934</v>
          </cell>
          <cell r="B32258" t="str">
            <v>Tatacliq Lifestyle Catalog Template-Lot -112_13.06.2025</v>
          </cell>
          <cell r="C32258" t="str">
            <v>CLOSED</v>
          </cell>
          <cell r="D32258" t="str">
            <v>Medium</v>
          </cell>
          <cell r="E32258" t="str">
            <v>Chirag Dubal</v>
          </cell>
          <cell r="F32258" t="str">
            <v>netscribes</v>
          </cell>
          <cell r="G32258">
            <v>45833.490277777775</v>
          </cell>
          <cell r="H32258">
            <v>45964.614583333336</v>
          </cell>
        </row>
        <row r="32259">
          <cell r="A32259" t="str">
            <v>UCW-14932</v>
          </cell>
          <cell r="B32259" t="str">
            <v>BEauty - Re: FHair Catalouging-25th june</v>
          </cell>
          <cell r="C32259" t="str">
            <v>CLOSED</v>
          </cell>
          <cell r="D32259" t="str">
            <v>Medium</v>
          </cell>
          <cell r="E32259" t="str">
            <v>netscribes</v>
          </cell>
          <cell r="F32259" t="str">
            <v>Simi Raichel Zachariah</v>
          </cell>
          <cell r="G32259">
            <v>45833.477083333331</v>
          </cell>
          <cell r="H32259">
            <v>45860.542361111111</v>
          </cell>
        </row>
        <row r="32260">
          <cell r="A32260" t="str">
            <v>UCW-14930</v>
          </cell>
          <cell r="B32260" t="str">
            <v>Sparkles New Catalog 21 Styles (category - lab grown diamonds)</v>
          </cell>
          <cell r="C32260" t="str">
            <v>CLOSED</v>
          </cell>
          <cell r="D32260" t="str">
            <v>Medium</v>
          </cell>
          <cell r="E32260" t="str">
            <v>netscribes</v>
          </cell>
          <cell r="F32260" t="str">
            <v>Mohd Tahir Shaikh</v>
          </cell>
          <cell r="G32260">
            <v>45833.473611111112</v>
          </cell>
          <cell r="H32260">
            <v>45856.564583333333</v>
          </cell>
        </row>
        <row r="32261">
          <cell r="A32261" t="str">
            <v>UCW-14928</v>
          </cell>
          <cell r="B32261" t="str">
            <v>Beuauty - RE: Tata Lux New Listing | Casmara_05_Skin Care_ 230625-25th june</v>
          </cell>
          <cell r="C32261" t="str">
            <v>CLOSED</v>
          </cell>
          <cell r="D32261" t="str">
            <v>Medium</v>
          </cell>
          <cell r="E32261" t="str">
            <v>netscribes</v>
          </cell>
          <cell r="F32261" t="str">
            <v>Simi Raichel Zachariah</v>
          </cell>
          <cell r="G32261">
            <v>45833.469444444447</v>
          </cell>
          <cell r="H32261">
            <v>45862.559027777781</v>
          </cell>
        </row>
        <row r="32262">
          <cell r="A32262" t="str">
            <v>UCW-14927</v>
          </cell>
          <cell r="B32262" t="str">
            <v>BEauty - RE: TATA Cliq - Roberto Cavalli - Image update - 24-06-24-25th june</v>
          </cell>
          <cell r="C32262" t="str">
            <v>CLOSED</v>
          </cell>
          <cell r="D32262" t="str">
            <v>Medium</v>
          </cell>
          <cell r="E32262" t="str">
            <v>netscribes</v>
          </cell>
          <cell r="F32262" t="str">
            <v>Simi Raichel Zachariah</v>
          </cell>
          <cell r="G32262">
            <v>45833.464583333334</v>
          </cell>
          <cell r="H32262">
            <v>45842.539583333331</v>
          </cell>
        </row>
        <row r="32263">
          <cell r="A32263" t="str">
            <v>UCW-14923</v>
          </cell>
          <cell r="B32263" t="str">
            <v>BEauty - Re: Request for Guidance to Update Main Product Image on Tata Cliq Seller Portal-25th june</v>
          </cell>
          <cell r="C32263" t="str">
            <v>CLOSED</v>
          </cell>
          <cell r="D32263" t="str">
            <v>Medium</v>
          </cell>
          <cell r="E32263" t="str">
            <v>netscribes</v>
          </cell>
          <cell r="F32263" t="str">
            <v>Simi Raichel Zachariah</v>
          </cell>
          <cell r="G32263">
            <v>45833.429166666669</v>
          </cell>
          <cell r="H32263">
            <v>45840.611805555556</v>
          </cell>
        </row>
        <row r="32264">
          <cell r="A32264" t="str">
            <v>UCW-14922</v>
          </cell>
          <cell r="B32264" t="str">
            <v>BEauty - Re: Tata Cliq_Revised Image &amp; Content Update due to packaging change-25th</v>
          </cell>
          <cell r="C32264" t="str">
            <v>CLOSED</v>
          </cell>
          <cell r="D32264" t="str">
            <v>Medium</v>
          </cell>
          <cell r="E32264" t="str">
            <v>netscribes</v>
          </cell>
          <cell r="F32264" t="str">
            <v>Simi Raichel Zachariah</v>
          </cell>
          <cell r="G32264">
            <v>45833.424305555556</v>
          </cell>
          <cell r="H32264">
            <v>45929.559027777781</v>
          </cell>
        </row>
        <row r="32265">
          <cell r="A32265" t="str">
            <v>UCW-14921</v>
          </cell>
          <cell r="B32265" t="str">
            <v>BEauty - Re: Tata Cliq_Body Lotion's Revised Image &amp; Title Update due to packaging change-25th june</v>
          </cell>
          <cell r="C32265" t="str">
            <v>CLOSED</v>
          </cell>
          <cell r="D32265" t="str">
            <v>Medium</v>
          </cell>
          <cell r="E32265" t="str">
            <v>netscribes</v>
          </cell>
          <cell r="F32265" t="str">
            <v>Simi Raichel Zachariah</v>
          </cell>
          <cell r="G32265">
            <v>45833.422222222223</v>
          </cell>
          <cell r="H32265">
            <v>45910.683333333334</v>
          </cell>
        </row>
        <row r="32266">
          <cell r="A32266" t="str">
            <v>UCW-14919</v>
          </cell>
          <cell r="B32266" t="str">
            <v>BEauty - Creatives update - Sanjeevani Beauty &amp; Facial Tonic Mist Panchpushp - Tata-25tj</v>
          </cell>
          <cell r="C32266" t="str">
            <v>CLOSED</v>
          </cell>
          <cell r="D32266" t="str">
            <v>Highest</v>
          </cell>
          <cell r="E32266" t="str">
            <v>netscribes</v>
          </cell>
          <cell r="F32266" t="str">
            <v>Simi Raichel Zachariah</v>
          </cell>
          <cell r="G32266">
            <v>45833.418749999997</v>
          </cell>
          <cell r="H32266">
            <v>45840.566666666666</v>
          </cell>
        </row>
        <row r="32267">
          <cell r="A32267" t="str">
            <v>UCW-14915</v>
          </cell>
          <cell r="B32267" t="str">
            <v>Request for Listing of SKUs on TataCLIQ</v>
          </cell>
          <cell r="C32267" t="str">
            <v>CLOSED</v>
          </cell>
          <cell r="D32267" t="str">
            <v>Medium</v>
          </cell>
          <cell r="E32267" t="str">
            <v>netscribes</v>
          </cell>
          <cell r="F32267" t="str">
            <v>Mohd Tahir Shaikh</v>
          </cell>
          <cell r="G32267">
            <v>45832.790972222225</v>
          </cell>
          <cell r="H32267">
            <v>45856.564583333333</v>
          </cell>
        </row>
        <row r="32268">
          <cell r="A32268" t="str">
            <v>UCW-14908</v>
          </cell>
          <cell r="B32268" t="str">
            <v>ROCIA HANDBAGS &amp; CLUTCHES TATACLIQ TEMPLATE 21.06.2025</v>
          </cell>
          <cell r="C32268" t="str">
            <v>CLOSED</v>
          </cell>
          <cell r="D32268" t="str">
            <v>Medium</v>
          </cell>
          <cell r="E32268" t="str">
            <v>Chirag Dubal</v>
          </cell>
          <cell r="F32268" t="str">
            <v>Juilee Jadhav</v>
          </cell>
          <cell r="G32268">
            <v>45832.734027777777</v>
          </cell>
          <cell r="H32268">
            <v>45856.5625</v>
          </cell>
        </row>
        <row r="32269">
          <cell r="A32269" t="str">
            <v>UCW-14895</v>
          </cell>
          <cell r="B32269" t="str">
            <v>Product listing request on Tata Cliq of 113 Product Designs having 2892 SKUs</v>
          </cell>
          <cell r="C32269" t="str">
            <v>CLOSED</v>
          </cell>
          <cell r="D32269" t="str">
            <v>Medium</v>
          </cell>
          <cell r="E32269" t="str">
            <v>Chirag Dubal</v>
          </cell>
          <cell r="F32269" t="str">
            <v>netscribes</v>
          </cell>
          <cell r="G32269">
            <v>45832.597916666666</v>
          </cell>
          <cell r="H32269">
            <v>45964.614583333336</v>
          </cell>
        </row>
        <row r="32270">
          <cell r="A32270" t="str">
            <v>UCW-14894</v>
          </cell>
          <cell r="B32270" t="str">
            <v>Tatacliq Kids Apparel Template | 22nd May'25</v>
          </cell>
          <cell r="C32270" t="str">
            <v>CLOSED</v>
          </cell>
          <cell r="D32270" t="str">
            <v>Medium</v>
          </cell>
          <cell r="E32270" t="str">
            <v>netscribes</v>
          </cell>
          <cell r="F32270" t="str">
            <v>Sushma Ram</v>
          </cell>
          <cell r="G32270">
            <v>45832.574305555558</v>
          </cell>
          <cell r="H32270">
            <v>45878.768750000003</v>
          </cell>
        </row>
        <row r="32271">
          <cell r="A32271" t="str">
            <v>UCW-14891</v>
          </cell>
          <cell r="B32271" t="str">
            <v>Moonray &lt;&gt; Catalog sheet for New product Addition   Tatacliq Luxury - 12-05-25</v>
          </cell>
          <cell r="C32271" t="str">
            <v>CLOSED Due to Inactive/Insufficient Information</v>
          </cell>
          <cell r="D32271" t="str">
            <v>Medium</v>
          </cell>
          <cell r="E32271" t="str">
            <v>Chirag Dubal</v>
          </cell>
          <cell r="F32271" t="str">
            <v>Reagan D’souza</v>
          </cell>
          <cell r="G32271">
            <v>45832.554166666669</v>
          </cell>
          <cell r="H32271">
            <v>45848.913194444445</v>
          </cell>
        </row>
        <row r="32272">
          <cell r="A32272" t="str">
            <v>UCW-14888</v>
          </cell>
          <cell r="B32272" t="str">
            <v>PIS 142-LOT2</v>
          </cell>
          <cell r="C32272" t="str">
            <v>CLOSED</v>
          </cell>
          <cell r="D32272" t="str">
            <v>Medium</v>
          </cell>
          <cell r="E32272" t="str">
            <v>netscribes</v>
          </cell>
          <cell r="F32272" t="str">
            <v>Sushma Ram</v>
          </cell>
          <cell r="G32272">
            <v>45832.538888888892</v>
          </cell>
          <cell r="H32272">
            <v>45856.574305555558</v>
          </cell>
        </row>
        <row r="32273">
          <cell r="A32273" t="str">
            <v>UCW-14887</v>
          </cell>
          <cell r="B32273" t="str">
            <v>Lotto - Pending SKUs to be Catalogued</v>
          </cell>
          <cell r="C32273" t="str">
            <v>CLOSED</v>
          </cell>
          <cell r="D32273" t="str">
            <v>Medium</v>
          </cell>
          <cell r="E32273" t="str">
            <v>netscribes</v>
          </cell>
          <cell r="F32273" t="str">
            <v>Sushma Ram</v>
          </cell>
          <cell r="G32273">
            <v>45832.531944444447</v>
          </cell>
          <cell r="H32273">
            <v>45856.574305555558</v>
          </cell>
        </row>
        <row r="32274">
          <cell r="A32274" t="str">
            <v>UCW-14884</v>
          </cell>
          <cell r="B32274" t="str">
            <v>Inalsa Pending listing - COLORTRADES</v>
          </cell>
          <cell r="C32274" t="str">
            <v>CLOSED</v>
          </cell>
          <cell r="D32274" t="str">
            <v>Medium</v>
          </cell>
          <cell r="E32274" t="str">
            <v>Chirag Dubal</v>
          </cell>
          <cell r="F32274" t="str">
            <v>Juilee Jadhav</v>
          </cell>
          <cell r="G32274">
            <v>45832.513888888891</v>
          </cell>
          <cell r="H32274">
            <v>45899.774305555555</v>
          </cell>
        </row>
        <row r="32275">
          <cell r="A32275" t="str">
            <v>UCW-14883</v>
          </cell>
          <cell r="B32275" t="str">
            <v>Sparkles New Catalog 26 Styles</v>
          </cell>
          <cell r="C32275" t="str">
            <v>CLOSED</v>
          </cell>
          <cell r="D32275" t="str">
            <v>Medium</v>
          </cell>
          <cell r="E32275" t="str">
            <v>Chirag Dubal</v>
          </cell>
          <cell r="F32275" t="str">
            <v>Juilee Jadhav</v>
          </cell>
          <cell r="G32275">
            <v>45832.484027777777</v>
          </cell>
          <cell r="H32275">
            <v>45856.574305555558</v>
          </cell>
        </row>
        <row r="32276">
          <cell r="A32276" t="str">
            <v>UCW-14881</v>
          </cell>
          <cell r="B32276" t="str">
            <v>New Listing _ Gold Plain &amp; Studded Jewellery_4234</v>
          </cell>
          <cell r="C32276" t="str">
            <v>CLOSED</v>
          </cell>
          <cell r="D32276" t="str">
            <v>Medium</v>
          </cell>
          <cell r="E32276" t="str">
            <v>netscribes</v>
          </cell>
          <cell r="F32276" t="str">
            <v>Mohd Tahir Shaikh</v>
          </cell>
          <cell r="G32276">
            <v>45832.47152777778</v>
          </cell>
          <cell r="H32276">
            <v>46172.509722222225</v>
          </cell>
        </row>
        <row r="32277">
          <cell r="A32277" t="str">
            <v>UCW-14878</v>
          </cell>
          <cell r="B32277" t="str">
            <v>Tatacliq Catalogue - 863 Skus</v>
          </cell>
          <cell r="C32277" t="str">
            <v>CLOSED</v>
          </cell>
          <cell r="D32277" t="str">
            <v>Medium</v>
          </cell>
          <cell r="E32277" t="str">
            <v>Chirag Dubal</v>
          </cell>
          <cell r="F32277" t="str">
            <v>Juilee Jadhav</v>
          </cell>
          <cell r="G32277">
            <v>45832.453472222223</v>
          </cell>
          <cell r="H32277">
            <v>45856.749305555553</v>
          </cell>
        </row>
        <row r="32278">
          <cell r="A32278" t="str">
            <v>UCW-14877</v>
          </cell>
          <cell r="B32278" t="str">
            <v>Tissot New Listing</v>
          </cell>
          <cell r="C32278" t="str">
            <v>CLOSED</v>
          </cell>
          <cell r="D32278" t="str">
            <v>Medium</v>
          </cell>
          <cell r="E32278" t="str">
            <v>netscribes</v>
          </cell>
          <cell r="F32278" t="str">
            <v>Mohd Tahir Shaikh</v>
          </cell>
          <cell r="G32278">
            <v>45832.450694444444</v>
          </cell>
          <cell r="H32278">
            <v>45856.748611111114</v>
          </cell>
        </row>
        <row r="32279">
          <cell r="A32279" t="str">
            <v>UCW-14876</v>
          </cell>
          <cell r="B32279" t="str">
            <v>TataCliq: LDBH-CHBS-Category Ladies (New Sandals Articles)</v>
          </cell>
          <cell r="C32279" t="str">
            <v>CLOSED</v>
          </cell>
          <cell r="D32279" t="str">
            <v>Medium</v>
          </cell>
          <cell r="E32279" t="str">
            <v>Chirag Dubal</v>
          </cell>
          <cell r="F32279" t="str">
            <v>Juilee Jadhav</v>
          </cell>
          <cell r="G32279">
            <v>45832.061111111114</v>
          </cell>
          <cell r="H32279">
            <v>45856.747916666667</v>
          </cell>
        </row>
        <row r="32280">
          <cell r="A32280" t="str">
            <v>UCW-14868</v>
          </cell>
          <cell r="B32280" t="str">
            <v>House This : Alert! New Product Submission for June'25 - 20th June 2025</v>
          </cell>
          <cell r="C32280" t="str">
            <v>CLOSED</v>
          </cell>
          <cell r="D32280" t="str">
            <v>Medium</v>
          </cell>
          <cell r="E32280" t="str">
            <v>Chirag Dubal</v>
          </cell>
          <cell r="F32280" t="str">
            <v>Juilee Jadhav</v>
          </cell>
          <cell r="G32280">
            <v>45831.788888888892</v>
          </cell>
          <cell r="H32280">
            <v>45856.74722222222</v>
          </cell>
        </row>
        <row r="32281">
          <cell r="A32281" t="str">
            <v>UCW-14866</v>
          </cell>
          <cell r="B32281" t="str">
            <v>TATACLIQ CATALOGUE 19-06-2025</v>
          </cell>
          <cell r="C32281" t="str">
            <v>CLOSED</v>
          </cell>
          <cell r="D32281" t="str">
            <v>Medium</v>
          </cell>
          <cell r="E32281" t="str">
            <v>Chirag Dubal</v>
          </cell>
          <cell r="F32281" t="str">
            <v>Juilee Jadhav</v>
          </cell>
          <cell r="G32281">
            <v>45831.777777777781</v>
          </cell>
          <cell r="H32281">
            <v>45856.746527777781</v>
          </cell>
        </row>
        <row r="32282">
          <cell r="A32282" t="str">
            <v>UCW-14865</v>
          </cell>
          <cell r="B32282" t="str">
            <v>Tata Cliq Catalogue Batch_4 &amp; Kid's Batch 01- 20-06-2025</v>
          </cell>
          <cell r="C32282" t="str">
            <v>CLOSED</v>
          </cell>
          <cell r="D32282" t="str">
            <v>Medium</v>
          </cell>
          <cell r="E32282" t="str">
            <v>netscribes</v>
          </cell>
          <cell r="F32282" t="str">
            <v>Mohd Tahir Shaikh</v>
          </cell>
          <cell r="G32282">
            <v>45831.775694444441</v>
          </cell>
          <cell r="H32282">
            <v>45856.745833333334</v>
          </cell>
        </row>
        <row r="32283">
          <cell r="A32283" t="str">
            <v>UCW-14861</v>
          </cell>
          <cell r="B32283" t="str">
            <v>Catalogue Updates</v>
          </cell>
          <cell r="C32283" t="str">
            <v>CLOSED</v>
          </cell>
          <cell r="D32283" t="str">
            <v>Medium</v>
          </cell>
          <cell r="E32283" t="str">
            <v>netscribes</v>
          </cell>
          <cell r="F32283" t="str">
            <v>Mohd Tahir Shaikh</v>
          </cell>
          <cell r="G32283">
            <v>45831.732638888891</v>
          </cell>
          <cell r="H32283">
            <v>45857.8125</v>
          </cell>
        </row>
        <row r="32284">
          <cell r="A32284" t="str">
            <v>UCW-14860</v>
          </cell>
          <cell r="B32284" t="str">
            <v>Urgent SKU Migration Request - MP to Omni Account</v>
          </cell>
          <cell r="C32284" t="str">
            <v>CLOSED</v>
          </cell>
          <cell r="D32284" t="str">
            <v>Medium</v>
          </cell>
          <cell r="E32284" t="str">
            <v>netscribes</v>
          </cell>
          <cell r="F32284" t="str">
            <v>Sushma Ram</v>
          </cell>
          <cell r="G32284">
            <v>45831.724305555559</v>
          </cell>
          <cell r="H32284">
            <v>45852.690972222219</v>
          </cell>
        </row>
        <row r="32285">
          <cell r="A32285" t="str">
            <v>UCW-14859</v>
          </cell>
          <cell r="B32285" t="str">
            <v>Tatacliq Men's Apparels Template | 22nd May'25</v>
          </cell>
          <cell r="C32285" t="str">
            <v>CLOSED</v>
          </cell>
          <cell r="D32285" t="str">
            <v>Medium</v>
          </cell>
          <cell r="E32285" t="str">
            <v>netscribes</v>
          </cell>
          <cell r="F32285" t="str">
            <v>Mohd Tahir Shaikh</v>
          </cell>
          <cell r="G32285">
            <v>45831.719444444447</v>
          </cell>
          <cell r="H32285">
            <v>45856.743750000001</v>
          </cell>
        </row>
        <row r="32286">
          <cell r="A32286" t="str">
            <v>UCW-14858</v>
          </cell>
          <cell r="B32286" t="str">
            <v>ERIDANI- New Catalog File for Bag 20.06.25</v>
          </cell>
          <cell r="C32286" t="str">
            <v>CLOSED</v>
          </cell>
          <cell r="D32286" t="str">
            <v>Medium</v>
          </cell>
          <cell r="E32286" t="str">
            <v>Chirag Dubal</v>
          </cell>
          <cell r="F32286" t="str">
            <v>Juilee Jadhav</v>
          </cell>
          <cell r="G32286">
            <v>45831.71875</v>
          </cell>
          <cell r="H32286">
            <v>45891.703472222223</v>
          </cell>
        </row>
        <row r="32287">
          <cell r="A32287" t="str">
            <v>UCW-14856</v>
          </cell>
          <cell r="B32287" t="str">
            <v>Content Sheet- 88 Styles-ABFRL- Tatacliq</v>
          </cell>
          <cell r="C32287" t="str">
            <v>CLOSED</v>
          </cell>
          <cell r="D32287" t="str">
            <v>Highest</v>
          </cell>
          <cell r="E32287" t="str">
            <v>netscribes</v>
          </cell>
          <cell r="F32287" t="str">
            <v>Sushma Ram</v>
          </cell>
          <cell r="G32287">
            <v>45831.702777777777</v>
          </cell>
          <cell r="H32287">
            <v>45856.743055555555</v>
          </cell>
        </row>
        <row r="32288">
          <cell r="A32288" t="str">
            <v>UCW-14846</v>
          </cell>
          <cell r="B32288" t="str">
            <v>TataCliq New Listing - 12 SKUs | June-2025 Skybags (Stash, Bussin &amp; Pixie)</v>
          </cell>
          <cell r="C32288" t="str">
            <v>CLOSED</v>
          </cell>
          <cell r="D32288" t="str">
            <v>Medium</v>
          </cell>
          <cell r="E32288" t="str">
            <v>netscribes</v>
          </cell>
          <cell r="F32288" t="str">
            <v>Sushma Ram</v>
          </cell>
          <cell r="G32288">
            <v>45831.614583333336</v>
          </cell>
          <cell r="H32288">
            <v>45842.770833333336</v>
          </cell>
        </row>
        <row r="32289">
          <cell r="A32289" t="str">
            <v>UCW-14845</v>
          </cell>
          <cell r="B32289" t="str">
            <v>Hoversoul catalogue details  24 styles</v>
          </cell>
          <cell r="C32289" t="str">
            <v>CLOSED</v>
          </cell>
          <cell r="D32289" t="str">
            <v>Medium</v>
          </cell>
          <cell r="E32289" t="str">
            <v>Chirag Dubal</v>
          </cell>
          <cell r="F32289" t="str">
            <v>netscribes</v>
          </cell>
          <cell r="G32289">
            <v>45831.602777777778</v>
          </cell>
          <cell r="H32289">
            <v>45964.614583333336</v>
          </cell>
        </row>
        <row r="32290">
          <cell r="A32290" t="str">
            <v>UCW-14839</v>
          </cell>
          <cell r="B32290" t="str">
            <v>Adding brand ambassador videos to listing | TataCliq</v>
          </cell>
          <cell r="C32290" t="str">
            <v>CLOSED</v>
          </cell>
          <cell r="D32290" t="str">
            <v>Medium</v>
          </cell>
          <cell r="E32290" t="str">
            <v>netscribes</v>
          </cell>
          <cell r="F32290" t="str">
            <v>Mohd Tahir Shaikh</v>
          </cell>
          <cell r="G32290">
            <v>45831.568055555559</v>
          </cell>
          <cell r="H32290">
            <v>45833.464583333334</v>
          </cell>
        </row>
        <row r="32291">
          <cell r="A32291" t="str">
            <v>UCW-14837</v>
          </cell>
          <cell r="B32291" t="str">
            <v>Latching-Moda optics</v>
          </cell>
          <cell r="C32291" t="str">
            <v>CLOSED</v>
          </cell>
          <cell r="D32291" t="str">
            <v>Medium</v>
          </cell>
          <cell r="E32291" t="str">
            <v>netscribes</v>
          </cell>
          <cell r="F32291" t="str">
            <v>Mohd Tahir Shaikh</v>
          </cell>
          <cell r="G32291">
            <v>45831.558333333334</v>
          </cell>
          <cell r="H32291">
            <v>45841.61041666667</v>
          </cell>
        </row>
        <row r="32292">
          <cell r="A32292" t="str">
            <v>UCW-14835</v>
          </cell>
          <cell r="B32292" t="str">
            <v>BEauty - resize - 23rd june</v>
          </cell>
          <cell r="C32292" t="str">
            <v>CLOSED</v>
          </cell>
          <cell r="D32292" t="str">
            <v>Medium</v>
          </cell>
          <cell r="E32292" t="str">
            <v>netscribes</v>
          </cell>
          <cell r="F32292" t="str">
            <v>Simi Raichel Zachariah</v>
          </cell>
          <cell r="G32292">
            <v>45831.532638888886</v>
          </cell>
          <cell r="H32292">
            <v>45889.600694444445</v>
          </cell>
        </row>
        <row r="32293">
          <cell r="A32293" t="str">
            <v>UCW-14832</v>
          </cell>
          <cell r="B32293" t="str">
            <v>Beauty - Re: Update the images || TATA CLIQ- 23rd june</v>
          </cell>
          <cell r="C32293" t="str">
            <v>CLOSED</v>
          </cell>
          <cell r="D32293" t="str">
            <v>Medium</v>
          </cell>
          <cell r="E32293" t="str">
            <v>netscribes</v>
          </cell>
          <cell r="F32293" t="str">
            <v>Simi Raichel Zachariah</v>
          </cell>
          <cell r="G32293">
            <v>45831.520138888889</v>
          </cell>
          <cell r="H32293">
            <v>45840.643055555556</v>
          </cell>
        </row>
        <row r="32294">
          <cell r="A32294" t="str">
            <v>UCW-14828</v>
          </cell>
          <cell r="B32294" t="str">
            <v>BEauty - Cataloguing details of Dolce&amp;Gabbana(K &amp; Q)_Fragrance for TCL_18_June_2025.-23june</v>
          </cell>
          <cell r="C32294" t="str">
            <v>CLOSED</v>
          </cell>
          <cell r="D32294" t="str">
            <v>Highest</v>
          </cell>
          <cell r="E32294" t="str">
            <v>netscribes</v>
          </cell>
          <cell r="F32294" t="str">
            <v>Simi Raichel Zachariah</v>
          </cell>
          <cell r="G32294">
            <v>45831.504861111112</v>
          </cell>
          <cell r="H32294">
            <v>45910.683333333334</v>
          </cell>
        </row>
        <row r="32295">
          <cell r="A32295" t="str">
            <v>UCW-14826</v>
          </cell>
          <cell r="B32295" t="str">
            <v>BEauty - Re: Pending transition packs-23rd june</v>
          </cell>
          <cell r="C32295" t="str">
            <v>CLOSED</v>
          </cell>
          <cell r="D32295" t="str">
            <v>High</v>
          </cell>
          <cell r="E32295" t="str">
            <v>netscribes</v>
          </cell>
          <cell r="F32295" t="str">
            <v>Simi Raichel Zachariah</v>
          </cell>
          <cell r="G32295">
            <v>45831.5</v>
          </cell>
          <cell r="H32295">
            <v>45910.684027777781</v>
          </cell>
        </row>
        <row r="32296">
          <cell r="A32296" t="str">
            <v>UCW-14822</v>
          </cell>
          <cell r="B32296" t="str">
            <v>New Cataloge File for NATURALLY YOURS</v>
          </cell>
          <cell r="C32296" t="str">
            <v>CLOSED</v>
          </cell>
          <cell r="D32296" t="str">
            <v>Medium</v>
          </cell>
          <cell r="E32296" t="str">
            <v>netscribes</v>
          </cell>
          <cell r="F32296" t="str">
            <v>Mohd Tahir Shaikh</v>
          </cell>
          <cell r="G32296">
            <v>45831.495833333334</v>
          </cell>
          <cell r="H32296">
            <v>45877.538888888892</v>
          </cell>
        </row>
        <row r="32297">
          <cell r="A32297" t="str">
            <v>UCW-14821</v>
          </cell>
          <cell r="B32297" t="str">
            <v>BEauty - TATA CLiQ X Lovechile Masaba New Listing-23rd june</v>
          </cell>
          <cell r="C32297" t="str">
            <v>CLOSED</v>
          </cell>
          <cell r="D32297" t="str">
            <v>Medium</v>
          </cell>
          <cell r="E32297" t="str">
            <v>netscribes</v>
          </cell>
          <cell r="F32297" t="str">
            <v>Simi Raichel Zachariah</v>
          </cell>
          <cell r="G32297">
            <v>45831.495138888888</v>
          </cell>
          <cell r="H32297">
            <v>45910.684027777781</v>
          </cell>
        </row>
        <row r="32298">
          <cell r="A32298" t="str">
            <v>UCW-14820</v>
          </cell>
          <cell r="B32298" t="str">
            <v>BEauty - Re: CATALOGUE - July 25' Order cycle - Fragrance - Samples + NPLs + GWP : TCL-23rd june</v>
          </cell>
          <cell r="C32298" t="str">
            <v>CLOSED</v>
          </cell>
          <cell r="D32298" t="str">
            <v>High</v>
          </cell>
          <cell r="E32298" t="str">
            <v>netscribes</v>
          </cell>
          <cell r="F32298" t="str">
            <v>Simi Raichel Zachariah</v>
          </cell>
          <cell r="G32298">
            <v>45831.492361111108</v>
          </cell>
          <cell r="H32298">
            <v>45958.517361111109</v>
          </cell>
        </row>
        <row r="32299">
          <cell r="A32299" t="str">
            <v>UCW-14818</v>
          </cell>
          <cell r="B32299" t="str">
            <v>BEauty - Japapatti Revised Images - Tata-23rd june</v>
          </cell>
          <cell r="C32299" t="str">
            <v>CLOSED</v>
          </cell>
          <cell r="D32299" t="str">
            <v>Medium</v>
          </cell>
          <cell r="E32299" t="str">
            <v>netscribes</v>
          </cell>
          <cell r="F32299" t="str">
            <v>Simi Raichel Zachariah</v>
          </cell>
          <cell r="G32299">
            <v>45831.490277777775</v>
          </cell>
          <cell r="H32299">
            <v>45840.536805555559</v>
          </cell>
        </row>
        <row r="32300">
          <cell r="A32300" t="str">
            <v>UCW-14816</v>
          </cell>
          <cell r="B32300" t="str">
            <v>BEauty - Re: Cataloguing details of Dolce&amp;Gabbana(Velvet collection)_Fragrance for TCL_20_June_2025.-23rd june</v>
          </cell>
          <cell r="C32300" t="str">
            <v>CLOSED</v>
          </cell>
          <cell r="D32300" t="str">
            <v>Medium</v>
          </cell>
          <cell r="E32300" t="str">
            <v>netscribes</v>
          </cell>
          <cell r="F32300" t="str">
            <v>Simi Raichel Zachariah</v>
          </cell>
          <cell r="G32300">
            <v>45831.484722222223</v>
          </cell>
          <cell r="H32300">
            <v>45910.684027777781</v>
          </cell>
        </row>
        <row r="32301">
          <cell r="A32301" t="str">
            <v>UCW-14812</v>
          </cell>
          <cell r="B32301" t="str">
            <v>ECCO - TATA Luxury | Footwear(AW'25) _ 215 Options _ 126492 | 20/06/2025.</v>
          </cell>
          <cell r="C32301" t="str">
            <v>CLOSED</v>
          </cell>
          <cell r="D32301" t="str">
            <v>Medium</v>
          </cell>
          <cell r="E32301" t="str">
            <v>Chirag Dubal</v>
          </cell>
          <cell r="F32301" t="str">
            <v>Reagan D’souza</v>
          </cell>
          <cell r="G32301">
            <v>45831.468055555553</v>
          </cell>
          <cell r="H32301">
            <v>45856.742361111108</v>
          </cell>
        </row>
        <row r="32302">
          <cell r="A32302" t="str">
            <v>UCW-14811</v>
          </cell>
          <cell r="B32302" t="str">
            <v>BEauty - RE: Tata Cliq - New listing - Fragrance (21-6-25)-23rd June</v>
          </cell>
          <cell r="C32302" t="str">
            <v>CLOSED</v>
          </cell>
          <cell r="D32302" t="str">
            <v>Medium</v>
          </cell>
          <cell r="E32302" t="str">
            <v>netscribes</v>
          </cell>
          <cell r="F32302" t="str">
            <v>Simi Raichel Zachariah</v>
          </cell>
          <cell r="G32302">
            <v>45831.463194444441</v>
          </cell>
          <cell r="H32302">
            <v>45910.684027777781</v>
          </cell>
        </row>
        <row r="32303">
          <cell r="A32303" t="str">
            <v>UCW-14810</v>
          </cell>
          <cell r="B32303" t="str">
            <v>TataCliq - Luxury | 20 June 2025 | Cataloguing-AW25 | Adults and Kids Footwear | 221 (Adults) 33 (Kids)</v>
          </cell>
          <cell r="C32303" t="str">
            <v>CLOSED</v>
          </cell>
          <cell r="D32303" t="str">
            <v>Medium</v>
          </cell>
          <cell r="E32303" t="str">
            <v>Chirag Dubal</v>
          </cell>
          <cell r="F32303" t="str">
            <v>Reagan D’souza</v>
          </cell>
          <cell r="G32303">
            <v>45831.461111111108</v>
          </cell>
          <cell r="H32303">
            <v>46172.532638888886</v>
          </cell>
        </row>
        <row r="32304">
          <cell r="A32304" t="str">
            <v>UCW-14785</v>
          </cell>
          <cell r="B32304" t="str">
            <v xml:space="preserve">Women's Apparel 19-06-2025 </v>
          </cell>
          <cell r="C32304" t="str">
            <v>CLOSED</v>
          </cell>
          <cell r="D32304" t="str">
            <v>Medium</v>
          </cell>
          <cell r="E32304" t="str">
            <v>Chirag Dubal</v>
          </cell>
          <cell r="F32304" t="str">
            <v>Juilee Jadhav</v>
          </cell>
          <cell r="G32304">
            <v>45829.936111111114</v>
          </cell>
          <cell r="H32304">
            <v>45856.734027777777</v>
          </cell>
        </row>
        <row r="32305">
          <cell r="A32305" t="str">
            <v>UCW-14780</v>
          </cell>
          <cell r="B32305" t="str">
            <v>Addition of Brand Video</v>
          </cell>
          <cell r="C32305" t="str">
            <v>CLOSED</v>
          </cell>
          <cell r="D32305" t="str">
            <v>Medium</v>
          </cell>
          <cell r="E32305" t="str">
            <v>netscribes</v>
          </cell>
          <cell r="F32305" t="str">
            <v>Juilee Jadhav</v>
          </cell>
          <cell r="G32305">
            <v>45829.904166666667</v>
          </cell>
          <cell r="H32305">
            <v>45882.634027777778</v>
          </cell>
        </row>
        <row r="32306">
          <cell r="A32306" t="str">
            <v>UCW-14779</v>
          </cell>
          <cell r="B32306" t="str">
            <v>Red Tape Tata CLiQ Footwear Catalog_19-06-2025</v>
          </cell>
          <cell r="C32306" t="str">
            <v>CLOSED</v>
          </cell>
          <cell r="D32306" t="str">
            <v>Medium</v>
          </cell>
          <cell r="E32306" t="str">
            <v>Chirag Dubal</v>
          </cell>
          <cell r="F32306" t="str">
            <v>Juilee Jadhav</v>
          </cell>
          <cell r="G32306">
            <v>45829.899305555555</v>
          </cell>
          <cell r="H32306">
            <v>45856.732638888891</v>
          </cell>
        </row>
        <row r="32307">
          <cell r="A32307" t="str">
            <v>UCW-14775</v>
          </cell>
          <cell r="B32307" t="str">
            <v>Tatacliq Lifestyle Catalog Template-Lot -112_13.06.2025</v>
          </cell>
          <cell r="C32307" t="str">
            <v>CLOSED</v>
          </cell>
          <cell r="D32307" t="str">
            <v>Medium</v>
          </cell>
          <cell r="E32307" t="str">
            <v>Chirag Dubal</v>
          </cell>
          <cell r="F32307" t="str">
            <v>netscribes</v>
          </cell>
          <cell r="G32307">
            <v>45829.680555555555</v>
          </cell>
          <cell r="H32307">
            <v>45964.614583333336</v>
          </cell>
        </row>
        <row r="32308">
          <cell r="A32308" t="str">
            <v>UCW-14774</v>
          </cell>
          <cell r="B32308" t="str">
            <v>New Balance Footwear 126934 9th June 25</v>
          </cell>
          <cell r="C32308" t="str">
            <v>CLOSED</v>
          </cell>
          <cell r="D32308" t="str">
            <v>Medium</v>
          </cell>
          <cell r="E32308" t="str">
            <v>Chirag Dubal</v>
          </cell>
          <cell r="F32308" t="str">
            <v>netscribes</v>
          </cell>
          <cell r="G32308">
            <v>45829.67083333333</v>
          </cell>
          <cell r="H32308">
            <v>45964.614583333336</v>
          </cell>
        </row>
        <row r="32309">
          <cell r="A32309" t="str">
            <v>UCW-14767</v>
          </cell>
          <cell r="B32309" t="str">
            <v>ERIDANI- Catalog File(New Style) 19.06.25</v>
          </cell>
          <cell r="C32309" t="str">
            <v>CLOSED</v>
          </cell>
          <cell r="D32309" t="str">
            <v>Medium</v>
          </cell>
          <cell r="E32309" t="str">
            <v>netscribes</v>
          </cell>
          <cell r="F32309" t="str">
            <v>Mohd Tahir Shaikh</v>
          </cell>
          <cell r="G32309">
            <v>45829.597916666666</v>
          </cell>
          <cell r="H32309">
            <v>45856.730555555558</v>
          </cell>
        </row>
        <row r="32310">
          <cell r="A32310" t="str">
            <v>UCW-14766</v>
          </cell>
          <cell r="B32310" t="str">
            <v>The Indian Ethnic Co - 129255 - Apparel - 8/ May/2025</v>
          </cell>
          <cell r="C32310" t="str">
            <v>CLOSED</v>
          </cell>
          <cell r="D32310" t="str">
            <v>Medium</v>
          </cell>
          <cell r="E32310" t="str">
            <v>Chirag Dubal</v>
          </cell>
          <cell r="F32310" t="str">
            <v>netscribes</v>
          </cell>
          <cell r="G32310">
            <v>45829.574305555558</v>
          </cell>
          <cell r="H32310">
            <v>45964.614583333336</v>
          </cell>
        </row>
        <row r="32311">
          <cell r="A32311" t="str">
            <v>UCW-14763</v>
          </cell>
          <cell r="B32311" t="str">
            <v>Sparkles New Catalog 136 Styles</v>
          </cell>
          <cell r="C32311" t="str">
            <v>CLOSED</v>
          </cell>
          <cell r="D32311" t="str">
            <v>Medium</v>
          </cell>
          <cell r="E32311" t="str">
            <v>netscribes</v>
          </cell>
          <cell r="F32311" t="str">
            <v>Mohd Tahir Shaikh</v>
          </cell>
          <cell r="G32311">
            <v>45829.536805555559</v>
          </cell>
          <cell r="H32311">
            <v>45856.729861111111</v>
          </cell>
        </row>
        <row r="32312">
          <cell r="A32312" t="str">
            <v>UCW-14748</v>
          </cell>
          <cell r="B32312" t="str">
            <v>TATACLIQ CATALOGUE 17-06-2025</v>
          </cell>
          <cell r="C32312" t="str">
            <v>CLOSED</v>
          </cell>
          <cell r="D32312" t="str">
            <v>Highest</v>
          </cell>
          <cell r="E32312" t="str">
            <v>netscribes</v>
          </cell>
          <cell r="F32312" t="str">
            <v>Sushma Ram</v>
          </cell>
          <cell r="G32312">
            <v>45828.744444444441</v>
          </cell>
          <cell r="H32312">
            <v>45856.728472222225</v>
          </cell>
        </row>
        <row r="32313">
          <cell r="A32313" t="str">
            <v>UCW-14745</v>
          </cell>
          <cell r="B32313" t="str">
            <v>TATACLIQ CATALOGUE 9-6-2025</v>
          </cell>
          <cell r="C32313" t="str">
            <v>CLOSED</v>
          </cell>
          <cell r="D32313" t="str">
            <v>Medium</v>
          </cell>
          <cell r="E32313" t="str">
            <v>Chirag Dubal</v>
          </cell>
          <cell r="F32313" t="str">
            <v>Juilee Jadhav</v>
          </cell>
          <cell r="G32313">
            <v>45828.725694444445</v>
          </cell>
          <cell r="H32313">
            <v>45856.727777777778</v>
          </cell>
        </row>
        <row r="32314">
          <cell r="A32314" t="str">
            <v>UCW-14744</v>
          </cell>
          <cell r="B32314" t="str">
            <v>Tatacliq Men Content template_18-06-25</v>
          </cell>
          <cell r="C32314" t="str">
            <v>CLOSED</v>
          </cell>
          <cell r="D32314" t="str">
            <v>Medium</v>
          </cell>
          <cell r="E32314" t="str">
            <v>netscribes</v>
          </cell>
          <cell r="F32314" t="str">
            <v>Mohd Tahir Shaikh</v>
          </cell>
          <cell r="G32314">
            <v>45828.718055555553</v>
          </cell>
          <cell r="H32314">
            <v>45856.727083333331</v>
          </cell>
        </row>
        <row r="32315">
          <cell r="A32315" t="str">
            <v>UCW-14739</v>
          </cell>
          <cell r="B32315" t="str">
            <v>Hoversoul catalogue details  24 styles</v>
          </cell>
          <cell r="C32315" t="str">
            <v>CLOSED</v>
          </cell>
          <cell r="D32315" t="str">
            <v>Medium</v>
          </cell>
          <cell r="E32315" t="str">
            <v>netscribes</v>
          </cell>
          <cell r="F32315" t="str">
            <v>Sushma Ram</v>
          </cell>
          <cell r="G32315">
            <v>45828.643055555556</v>
          </cell>
          <cell r="H32315">
            <v>45856.720833333333</v>
          </cell>
        </row>
        <row r="32316">
          <cell r="A32316" t="str">
            <v>UCW-14736</v>
          </cell>
          <cell r="B32316" t="str">
            <v>BEauty - RE: Tata cliq new Listing (new ranges TFS)-20th jun</v>
          </cell>
          <cell r="C32316" t="str">
            <v>CLOSED</v>
          </cell>
          <cell r="D32316" t="str">
            <v>Medium</v>
          </cell>
          <cell r="E32316" t="str">
            <v>netscribes</v>
          </cell>
          <cell r="F32316" t="str">
            <v>Simi Raichel Zachariah</v>
          </cell>
          <cell r="G32316">
            <v>45828.590277777781</v>
          </cell>
          <cell r="H32316">
            <v>45910.68472222222</v>
          </cell>
        </row>
        <row r="32317">
          <cell r="A32317" t="str">
            <v>UCW-14735</v>
          </cell>
          <cell r="B32317" t="str">
            <v>BEauty - RE: Tata cliq new Listing (new ranges belif).xlsm-20th june</v>
          </cell>
          <cell r="C32317" t="str">
            <v>CLOSED</v>
          </cell>
          <cell r="D32317" t="str">
            <v>Medium</v>
          </cell>
          <cell r="E32317" t="str">
            <v>netscribes</v>
          </cell>
          <cell r="F32317" t="str">
            <v>Simi Raichel Zachariah</v>
          </cell>
          <cell r="G32317">
            <v>45828.585416666669</v>
          </cell>
          <cell r="H32317">
            <v>45910.68472222222</v>
          </cell>
        </row>
        <row r="32318">
          <cell r="A32318" t="str">
            <v>UCW-14733</v>
          </cell>
          <cell r="B32318" t="str">
            <v>Beauty - Fw: Updated Image Catalog Submission - Tatacliq-20th june</v>
          </cell>
          <cell r="C32318" t="str">
            <v>CLOSED</v>
          </cell>
          <cell r="D32318" t="str">
            <v>High</v>
          </cell>
          <cell r="E32318" t="str">
            <v>netscribes</v>
          </cell>
          <cell r="F32318" t="str">
            <v>Simi Raichel Zachariah</v>
          </cell>
          <cell r="G32318">
            <v>45828.583333333336</v>
          </cell>
          <cell r="H32318">
            <v>45910.68472222222</v>
          </cell>
        </row>
        <row r="32319">
          <cell r="A32319" t="str">
            <v>UCW-14732</v>
          </cell>
          <cell r="B32319" t="str">
            <v>BEauty - Re: New launches face cream - TCL x Fabessentials by fabindia- 20th june</v>
          </cell>
          <cell r="C32319" t="str">
            <v>CLOSED</v>
          </cell>
          <cell r="D32319" t="str">
            <v>Medium</v>
          </cell>
          <cell r="E32319" t="str">
            <v>netscribes</v>
          </cell>
          <cell r="F32319" t="str">
            <v>Simi Raichel Zachariah</v>
          </cell>
          <cell r="G32319">
            <v>45828.580555555556</v>
          </cell>
          <cell r="H32319">
            <v>45910.685416666667</v>
          </cell>
        </row>
        <row r="32320">
          <cell r="A32320" t="str">
            <v>UCW-14716</v>
          </cell>
          <cell r="B32320" t="str">
            <v>TataCliq Listings Pending SMU</v>
          </cell>
          <cell r="C32320" t="str">
            <v>CLOSED</v>
          </cell>
          <cell r="D32320" t="str">
            <v>Medium</v>
          </cell>
          <cell r="E32320" t="str">
            <v>netscribes</v>
          </cell>
          <cell r="F32320" t="str">
            <v>Sushma Ram</v>
          </cell>
          <cell r="G32320">
            <v>45827.756944444445</v>
          </cell>
          <cell r="H32320">
            <v>45856.709722222222</v>
          </cell>
        </row>
        <row r="32321">
          <cell r="A32321" t="str">
            <v>UCW-14715</v>
          </cell>
          <cell r="B32321" t="str">
            <v xml:space="preserve">Reebok Women Apparels 06-05-2025 </v>
          </cell>
          <cell r="C32321" t="str">
            <v>CLOSED</v>
          </cell>
          <cell r="D32321" t="str">
            <v>Medium</v>
          </cell>
          <cell r="E32321" t="str">
            <v>Chirag Dubal</v>
          </cell>
          <cell r="F32321" t="str">
            <v>netscribes</v>
          </cell>
          <cell r="G32321">
            <v>45827.756249999999</v>
          </cell>
          <cell r="H32321">
            <v>45964.614583333336</v>
          </cell>
        </row>
        <row r="32322">
          <cell r="A32322" t="str">
            <v>UCW-14693</v>
          </cell>
          <cell r="B32322" t="str">
            <v>Beauty - image resize- clive-19</v>
          </cell>
          <cell r="C32322" t="str">
            <v>CLOSED</v>
          </cell>
          <cell r="D32322" t="str">
            <v>Medium</v>
          </cell>
          <cell r="E32322" t="str">
            <v>netscribes</v>
          </cell>
          <cell r="F32322" t="str">
            <v>Simi Raichel Zachariah</v>
          </cell>
          <cell r="G32322">
            <v>45827.646527777775</v>
          </cell>
          <cell r="H32322">
            <v>45910.685416666667</v>
          </cell>
        </row>
        <row r="32323">
          <cell r="A32323" t="str">
            <v>UCW-14688</v>
          </cell>
          <cell r="B32323" t="str">
            <v>TRYME Cataloge Sheet</v>
          </cell>
          <cell r="C32323" t="str">
            <v>CLOSED</v>
          </cell>
          <cell r="D32323" t="str">
            <v>Medium</v>
          </cell>
          <cell r="E32323" t="str">
            <v>netscribes</v>
          </cell>
          <cell r="F32323" t="str">
            <v>Mohd Tahir Shaikh</v>
          </cell>
          <cell r="G32323">
            <v>45827.563888888886</v>
          </cell>
          <cell r="H32323">
            <v>45856.708333333336</v>
          </cell>
        </row>
        <row r="32324">
          <cell r="A32324" t="str">
            <v>UCW-14684</v>
          </cell>
          <cell r="B32324" t="str">
            <v>BEauty - Re: [KAMA] Tata Vanasara listings-19th june</v>
          </cell>
          <cell r="C32324" t="str">
            <v>CLOSED</v>
          </cell>
          <cell r="D32324" t="str">
            <v>Highest</v>
          </cell>
          <cell r="E32324" t="str">
            <v>netscribes</v>
          </cell>
          <cell r="F32324" t="str">
            <v>Simi Raichel Zachariah</v>
          </cell>
          <cell r="G32324">
            <v>45827.52847222222</v>
          </cell>
          <cell r="H32324">
            <v>45910.685416666667</v>
          </cell>
        </row>
        <row r="32325">
          <cell r="A32325" t="str">
            <v>UCW-14681</v>
          </cell>
          <cell r="B32325" t="str">
            <v>Beauty - Re: [External] - Re: New Launches MOC 06 &amp; 07'25 -19th</v>
          </cell>
          <cell r="C32325" t="str">
            <v>CLOSED</v>
          </cell>
          <cell r="D32325" t="str">
            <v>Highest</v>
          </cell>
          <cell r="E32325" t="str">
            <v>netscribes</v>
          </cell>
          <cell r="F32325" t="str">
            <v>Simi Raichel Zachariah</v>
          </cell>
          <cell r="G32325">
            <v>45827.515277777777</v>
          </cell>
          <cell r="H32325">
            <v>45910.685416666667</v>
          </cell>
        </row>
        <row r="32326">
          <cell r="A32326" t="str">
            <v>UCW-14677</v>
          </cell>
          <cell r="B32326" t="str">
            <v>ALDO handbag catalog submission (TC) - 13.06.2025</v>
          </cell>
          <cell r="C32326" t="str">
            <v>CLOSED</v>
          </cell>
          <cell r="D32326" t="str">
            <v>Medium</v>
          </cell>
          <cell r="E32326" t="str">
            <v>Chirag Dubal</v>
          </cell>
          <cell r="F32326" t="str">
            <v>Juilee Jadhav</v>
          </cell>
          <cell r="G32326">
            <v>45827.506944444445</v>
          </cell>
          <cell r="H32326">
            <v>45860.711805555555</v>
          </cell>
        </row>
        <row r="32327">
          <cell r="A32327" t="str">
            <v>UCW-14676</v>
          </cell>
          <cell r="B32327" t="str">
            <v>Tatacliq Specimen Template | 17th June'25</v>
          </cell>
          <cell r="C32327" t="str">
            <v>CLOSED</v>
          </cell>
          <cell r="D32327" t="str">
            <v>Medium</v>
          </cell>
          <cell r="E32327" t="str">
            <v>netscribes</v>
          </cell>
          <cell r="F32327" t="str">
            <v>Sushma Ram</v>
          </cell>
          <cell r="G32327">
            <v>45827.492361111108</v>
          </cell>
          <cell r="H32327">
            <v>45856.694444444445</v>
          </cell>
        </row>
        <row r="32328">
          <cell r="A32328" t="str">
            <v>UCW-14673</v>
          </cell>
          <cell r="B32328" t="str">
            <v>Tata Cliq Cataloguing - 2nd Lot - (Kada) - 295 SKUs</v>
          </cell>
          <cell r="C32328" t="str">
            <v>CLOSED Due to Inactive/Insufficient Information</v>
          </cell>
          <cell r="D32328" t="str">
            <v>Medium</v>
          </cell>
          <cell r="E32328" t="str">
            <v>netscribes</v>
          </cell>
          <cell r="F32328" t="str">
            <v>Mohd Tahir Shaikh</v>
          </cell>
          <cell r="G32328">
            <v>45827.48541666667</v>
          </cell>
          <cell r="H32328">
            <v>45870.747916666667</v>
          </cell>
        </row>
        <row r="32329">
          <cell r="A32329" t="str">
            <v>UCW-14671</v>
          </cell>
          <cell r="B32329" t="str">
            <v>Beauty - Re: Request for Image Update on Tata CliQ Listings for Dr.Rashel Products-19th</v>
          </cell>
          <cell r="C32329" t="str">
            <v>CLOSED</v>
          </cell>
          <cell r="D32329" t="str">
            <v>Medium</v>
          </cell>
          <cell r="E32329" t="str">
            <v>netscribes</v>
          </cell>
          <cell r="F32329" t="str">
            <v>Simi Raichel Zachariah</v>
          </cell>
          <cell r="G32329">
            <v>45827.48333333333</v>
          </cell>
          <cell r="H32329">
            <v>45929.560416666667</v>
          </cell>
        </row>
        <row r="32330">
          <cell r="A32330" t="str">
            <v>UCW-14669</v>
          </cell>
          <cell r="B32330" t="str">
            <v>Beauty - RE: TataCliQ - New Listing - Moroccanoil-19th june</v>
          </cell>
          <cell r="C32330" t="str">
            <v>CLOSED</v>
          </cell>
          <cell r="D32330" t="str">
            <v>Highest</v>
          </cell>
          <cell r="E32330" t="str">
            <v>netscribes</v>
          </cell>
          <cell r="F32330" t="str">
            <v>Simi Raichel Zachariah</v>
          </cell>
          <cell r="G32330">
            <v>45827.474999999999</v>
          </cell>
          <cell r="H32330">
            <v>45910.685416666667</v>
          </cell>
        </row>
        <row r="32331">
          <cell r="A32331" t="str">
            <v>UCW-14668</v>
          </cell>
          <cell r="B32331" t="str">
            <v>BEauty - RE: Listing products on Tata Cliq-19th</v>
          </cell>
          <cell r="C32331" t="str">
            <v>CLOSED</v>
          </cell>
          <cell r="D32331" t="str">
            <v>Medium</v>
          </cell>
          <cell r="E32331" t="str">
            <v>netscribes</v>
          </cell>
          <cell r="F32331" t="str">
            <v>Simi Raichel Zachariah</v>
          </cell>
          <cell r="G32331">
            <v>45827.472916666666</v>
          </cell>
          <cell r="H32331">
            <v>45855.461111111108</v>
          </cell>
        </row>
        <row r="32332">
          <cell r="A32332" t="str">
            <v>UCW-14664</v>
          </cell>
          <cell r="B32332" t="str">
            <v>BEauty - Tata Cliq - Images update - Houbigant Paris (MDP)-19th</v>
          </cell>
          <cell r="C32332" t="str">
            <v>CLOSED</v>
          </cell>
          <cell r="D32332" t="str">
            <v>High</v>
          </cell>
          <cell r="E32332" t="str">
            <v>netscribes</v>
          </cell>
          <cell r="F32332" t="str">
            <v>Simi Raichel Zachariah</v>
          </cell>
          <cell r="G32332">
            <v>45827.458333333336</v>
          </cell>
          <cell r="H32332">
            <v>45910.686111111114</v>
          </cell>
        </row>
        <row r="32333">
          <cell r="A32333" t="str">
            <v>UCW-14663</v>
          </cell>
          <cell r="B32333" t="str">
            <v>BEauty - Dolce&amp;Gabbana Images Expired-16-June-2025-19th</v>
          </cell>
          <cell r="C32333" t="str">
            <v>CLOSED</v>
          </cell>
          <cell r="D32333" t="str">
            <v>High</v>
          </cell>
          <cell r="E32333" t="str">
            <v>netscribes</v>
          </cell>
          <cell r="F32333" t="str">
            <v>Simi Raichel Zachariah</v>
          </cell>
          <cell r="G32333">
            <v>45827.454861111109</v>
          </cell>
          <cell r="H32333">
            <v>45929.560416666667</v>
          </cell>
        </row>
        <row r="32334">
          <cell r="A32334" t="str">
            <v>UCW-14661</v>
          </cell>
          <cell r="B32334" t="str">
            <v>BEauty - RE: Elizabeth ARDEN - New Listing - TATA - 16 STD - 17/06/2025- 19th</v>
          </cell>
          <cell r="C32334" t="str">
            <v>CLOSED</v>
          </cell>
          <cell r="D32334" t="str">
            <v>Highest</v>
          </cell>
          <cell r="E32334" t="str">
            <v>netscribes</v>
          </cell>
          <cell r="F32334" t="str">
            <v>Simi Raichel Zachariah</v>
          </cell>
          <cell r="G32334">
            <v>45827.436111111114</v>
          </cell>
          <cell r="H32334">
            <v>45910.686111111114</v>
          </cell>
        </row>
        <row r="32335">
          <cell r="A32335" t="str">
            <v>UCW-14650</v>
          </cell>
          <cell r="B32335" t="str">
            <v>Hoversoul Listing   - CS. Enterprises 18 Jun 2025</v>
          </cell>
          <cell r="C32335" t="str">
            <v>CLOSED</v>
          </cell>
          <cell r="D32335" t="str">
            <v>Medium</v>
          </cell>
          <cell r="E32335" t="str">
            <v>netscribes</v>
          </cell>
          <cell r="F32335" t="str">
            <v>Mohd Tahir Shaikh</v>
          </cell>
          <cell r="G32335">
            <v>45826.745138888888</v>
          </cell>
          <cell r="H32335">
            <v>45860.711111111108</v>
          </cell>
        </row>
        <row r="32336">
          <cell r="A32336" t="str">
            <v>UCW-14648</v>
          </cell>
          <cell r="B32336" t="str">
            <v>Women's Innerwear, Activewear &amp; Nightwear – “Clovia” – 10 june, 2025 - Tatacliq Catalog</v>
          </cell>
          <cell r="C32336" t="str">
            <v>CLOSED</v>
          </cell>
          <cell r="D32336" t="str">
            <v>Medium</v>
          </cell>
          <cell r="E32336" t="str">
            <v>netscribes</v>
          </cell>
          <cell r="F32336" t="str">
            <v>Sushma Ram</v>
          </cell>
          <cell r="G32336">
            <v>45826.736805555556</v>
          </cell>
          <cell r="H32336">
            <v>45856.689583333333</v>
          </cell>
        </row>
        <row r="32337">
          <cell r="A32337" t="str">
            <v>UCW-14643</v>
          </cell>
          <cell r="B32337" t="str">
            <v>House of Ritu Kumar Handbag, Scarf and Belt SS-25 - 18-06-25</v>
          </cell>
          <cell r="C32337" t="str">
            <v>CLOSED</v>
          </cell>
          <cell r="D32337" t="str">
            <v>Medium</v>
          </cell>
          <cell r="E32337" t="str">
            <v>Chirag Dubal</v>
          </cell>
          <cell r="F32337" t="str">
            <v>Reagan D’souza</v>
          </cell>
          <cell r="G32337">
            <v>45826.713888888888</v>
          </cell>
          <cell r="H32337">
            <v>45856.689583333333</v>
          </cell>
        </row>
        <row r="32338">
          <cell r="A32338" t="str">
            <v>UCW-14640</v>
          </cell>
          <cell r="B32338" t="str">
            <v>CLONE - BEauty - Re: Beauty Garage Assortment Issue on Fashion- Image resizer - 15th May</v>
          </cell>
          <cell r="C32338" t="str">
            <v>CLOSED</v>
          </cell>
          <cell r="D32338" t="str">
            <v>Medium</v>
          </cell>
          <cell r="E32338" t="str">
            <v>netscribes</v>
          </cell>
          <cell r="F32338" t="str">
            <v>Simi Raichel Zachariah</v>
          </cell>
          <cell r="G32338">
            <v>45826.677777777775</v>
          </cell>
          <cell r="H32338">
            <v>45828.786805555559</v>
          </cell>
        </row>
        <row r="32339">
          <cell r="A32339" t="str">
            <v>UCW-14632</v>
          </cell>
          <cell r="B32339" t="str">
            <v xml:space="preserve">Beauty - RE: New Listing - Prishe Beauty- </v>
          </cell>
          <cell r="C32339" t="str">
            <v>CLOSED</v>
          </cell>
          <cell r="D32339" t="str">
            <v>Medium</v>
          </cell>
          <cell r="E32339" t="str">
            <v>netscribes</v>
          </cell>
          <cell r="F32339" t="str">
            <v>Simi Raichel Zachariah</v>
          </cell>
          <cell r="G32339">
            <v>45826.543749999997</v>
          </cell>
          <cell r="H32339">
            <v>45929.560416666667</v>
          </cell>
        </row>
        <row r="32340">
          <cell r="A32340" t="str">
            <v>UCW-14631</v>
          </cell>
          <cell r="B32340" t="str">
            <v>Multiplatform Listing : OBSESSIONS : 128877</v>
          </cell>
          <cell r="C32340" t="str">
            <v>CLOSED</v>
          </cell>
          <cell r="D32340" t="str">
            <v>Medium</v>
          </cell>
          <cell r="E32340" t="str">
            <v>Chirag Dubal</v>
          </cell>
          <cell r="F32340" t="str">
            <v>Juilee Jadhav</v>
          </cell>
          <cell r="G32340">
            <v>45826.534722222219</v>
          </cell>
          <cell r="H32340">
            <v>45847.609722222223</v>
          </cell>
        </row>
        <row r="32341">
          <cell r="A32341" t="str">
            <v>UCW-14630</v>
          </cell>
          <cell r="B32341" t="str">
            <v xml:space="preserve">Multiplatform Listing : Whispering Homes : Seller code: 127784 || 2567 Skus </v>
          </cell>
          <cell r="C32341" t="str">
            <v>CLOSED</v>
          </cell>
          <cell r="D32341" t="str">
            <v>Medium</v>
          </cell>
          <cell r="E32341" t="str">
            <v>Chirag Dubal</v>
          </cell>
          <cell r="F32341" t="str">
            <v>Juilee Jadhav</v>
          </cell>
          <cell r="G32341">
            <v>45826.524305555555</v>
          </cell>
          <cell r="H32341">
            <v>45845.571527777778</v>
          </cell>
        </row>
        <row r="32342">
          <cell r="A32342" t="str">
            <v>UCW-14627</v>
          </cell>
          <cell r="B32342" t="str">
            <v>Rakhi Collection (Tata Cliq).</v>
          </cell>
          <cell r="C32342" t="str">
            <v>CLOSED</v>
          </cell>
          <cell r="D32342" t="str">
            <v>Medium</v>
          </cell>
          <cell r="E32342" t="str">
            <v>netscribes</v>
          </cell>
          <cell r="F32342" t="str">
            <v>Sushma Ram</v>
          </cell>
          <cell r="G32342">
            <v>45826.488194444442</v>
          </cell>
          <cell r="H32342">
            <v>45856.688888888886</v>
          </cell>
        </row>
        <row r="32343">
          <cell r="A32343" t="str">
            <v>UCW-14624</v>
          </cell>
          <cell r="B32343" t="str">
            <v>Odette 40 sku</v>
          </cell>
          <cell r="C32343" t="str">
            <v>CLOSED</v>
          </cell>
          <cell r="D32343" t="str">
            <v>Medium</v>
          </cell>
          <cell r="E32343" t="str">
            <v>netscribes</v>
          </cell>
          <cell r="F32343" t="str">
            <v>Mohd Tahir Shaikh</v>
          </cell>
          <cell r="G32343">
            <v>45826.455555555556</v>
          </cell>
          <cell r="H32343">
            <v>45856.688888888886</v>
          </cell>
        </row>
        <row r="32344">
          <cell r="A32344" t="str">
            <v>UCW-14623</v>
          </cell>
          <cell r="B32344" t="str">
            <v>odette 22 sku</v>
          </cell>
          <cell r="C32344" t="str">
            <v>CLOSED</v>
          </cell>
          <cell r="D32344" t="str">
            <v>Medium</v>
          </cell>
          <cell r="E32344" t="str">
            <v>netscribes</v>
          </cell>
          <cell r="F32344" t="str">
            <v>Mohd Tahir Shaikh</v>
          </cell>
          <cell r="G32344">
            <v>45826.45</v>
          </cell>
          <cell r="H32344">
            <v>45856.688194444447</v>
          </cell>
        </row>
        <row r="32345">
          <cell r="A32345" t="str">
            <v>UCW-14609</v>
          </cell>
          <cell r="B32345" t="str">
            <v xml:space="preserve">Women's Apparel 16-06-2025 </v>
          </cell>
          <cell r="C32345" t="str">
            <v>CLOSED</v>
          </cell>
          <cell r="D32345" t="str">
            <v>Medium</v>
          </cell>
          <cell r="E32345" t="str">
            <v>netscribes</v>
          </cell>
          <cell r="F32345" t="str">
            <v>Mohd Tahir Shaikh</v>
          </cell>
          <cell r="G32345">
            <v>45825.724305555559</v>
          </cell>
          <cell r="H32345">
            <v>45888.744444444441</v>
          </cell>
        </row>
        <row r="32346">
          <cell r="A32346" t="str">
            <v>UCW-14608</v>
          </cell>
          <cell r="B32346" t="str">
            <v>New Catalogue SS25</v>
          </cell>
          <cell r="C32346" t="str">
            <v>CLOSED</v>
          </cell>
          <cell r="D32346" t="str">
            <v>Medium</v>
          </cell>
          <cell r="E32346" t="str">
            <v>Chirag Dubal</v>
          </cell>
          <cell r="F32346" t="str">
            <v>netscribes</v>
          </cell>
          <cell r="G32346">
            <v>45825.719444444447</v>
          </cell>
          <cell r="H32346">
            <v>45964.614583333336</v>
          </cell>
        </row>
        <row r="32347">
          <cell r="A32347" t="str">
            <v>UCW-14599</v>
          </cell>
          <cell r="B32347" t="str">
            <v>The Indian Ethnic Co - 129255 - Apparel - 8/ May/2025</v>
          </cell>
          <cell r="C32347" t="str">
            <v>CLOSED</v>
          </cell>
          <cell r="D32347" t="str">
            <v>Medium</v>
          </cell>
          <cell r="E32347" t="str">
            <v>Chirag Dubal</v>
          </cell>
          <cell r="F32347" t="str">
            <v>Reagan D’souza</v>
          </cell>
          <cell r="G32347">
            <v>45825.693749999999</v>
          </cell>
          <cell r="H32347">
            <v>45856.688194444447</v>
          </cell>
        </row>
        <row r="32348">
          <cell r="A32348" t="str">
            <v>UCW-14598</v>
          </cell>
          <cell r="B32348" t="str">
            <v>Sparkles New Catalog 32 Ring Styles</v>
          </cell>
          <cell r="C32348" t="str">
            <v>CLOSED</v>
          </cell>
          <cell r="D32348" t="str">
            <v>Medium</v>
          </cell>
          <cell r="E32348" t="str">
            <v>netscribes</v>
          </cell>
          <cell r="F32348" t="str">
            <v>Mohd Tahir Shaikh</v>
          </cell>
          <cell r="G32348">
            <v>45825.690972222219</v>
          </cell>
          <cell r="H32348">
            <v>45841.004166666666</v>
          </cell>
        </row>
        <row r="32349">
          <cell r="A32349" t="str">
            <v>UCW-14597</v>
          </cell>
          <cell r="B32349" t="str">
            <v>3 style shoot 3 for catloging</v>
          </cell>
          <cell r="C32349" t="str">
            <v>CLOSED</v>
          </cell>
          <cell r="D32349" t="str">
            <v>Medium</v>
          </cell>
          <cell r="E32349" t="str">
            <v>netscribes</v>
          </cell>
          <cell r="F32349" t="str">
            <v>Sushma Ram</v>
          </cell>
          <cell r="G32349">
            <v>45825.673611111109</v>
          </cell>
          <cell r="H32349">
            <v>45856.6875</v>
          </cell>
        </row>
        <row r="32350">
          <cell r="A32350" t="str">
            <v>UCW-14595</v>
          </cell>
          <cell r="B32350" t="str">
            <v>Fierce London - Re-upload- Global Luxury- Apparel - 17-06-25</v>
          </cell>
          <cell r="C32350" t="str">
            <v>CLOSED</v>
          </cell>
          <cell r="D32350" t="str">
            <v>Medium</v>
          </cell>
          <cell r="E32350" t="str">
            <v>Chirag Dubal</v>
          </cell>
          <cell r="F32350" t="str">
            <v>Reagan D’souza</v>
          </cell>
          <cell r="G32350">
            <v>45825.662499999999</v>
          </cell>
          <cell r="H32350">
            <v>45846.845833333333</v>
          </cell>
        </row>
        <row r="32351">
          <cell r="A32351" t="str">
            <v>UCW-14589</v>
          </cell>
          <cell r="B32351" t="str">
            <v>OCTAVE&amp; METTLE NEW CATALOGUE SS 25</v>
          </cell>
          <cell r="C32351" t="str">
            <v>CLOSED</v>
          </cell>
          <cell r="D32351" t="str">
            <v>Medium</v>
          </cell>
          <cell r="E32351" t="str">
            <v>Chirag Dubal</v>
          </cell>
          <cell r="F32351" t="str">
            <v>netscribes</v>
          </cell>
          <cell r="G32351">
            <v>45825.62222222222</v>
          </cell>
          <cell r="H32351">
            <v>45964.614583333336</v>
          </cell>
        </row>
        <row r="32352">
          <cell r="A32352" t="str">
            <v>UCW-14586</v>
          </cell>
          <cell r="B32352" t="str">
            <v>BEauty - RE: Request for Listing of FIEN Range.</v>
          </cell>
          <cell r="C32352" t="str">
            <v>CLOSED</v>
          </cell>
          <cell r="D32352" t="str">
            <v>Medium</v>
          </cell>
          <cell r="E32352" t="str">
            <v>netscribes</v>
          </cell>
          <cell r="F32352" t="str">
            <v>Simi Raichel Zachariah</v>
          </cell>
          <cell r="G32352">
            <v>45825.565972222219</v>
          </cell>
          <cell r="H32352">
            <v>45855.481944444444</v>
          </cell>
        </row>
        <row r="32353">
          <cell r="A32353" t="str">
            <v>UCW-14575</v>
          </cell>
          <cell r="B32353" t="str">
            <v>Bras-Bra Sets – Triumph – 12-06-2025</v>
          </cell>
          <cell r="C32353" t="str">
            <v>CLOSED</v>
          </cell>
          <cell r="D32353" t="str">
            <v>Medium</v>
          </cell>
          <cell r="E32353" t="str">
            <v>Chirag Dubal</v>
          </cell>
          <cell r="F32353" t="str">
            <v>Juilee Jadhav</v>
          </cell>
          <cell r="G32353">
            <v>45825.490277777775</v>
          </cell>
          <cell r="H32353">
            <v>45856.718055555553</v>
          </cell>
        </row>
        <row r="32354">
          <cell r="A32354" t="str">
            <v>UCW-14572</v>
          </cell>
          <cell r="B32354" t="str">
            <v>Urgent: Daali Image Re-Sequencing (Part 2)</v>
          </cell>
          <cell r="C32354" t="str">
            <v>CLOSED</v>
          </cell>
          <cell r="D32354" t="str">
            <v>Medium</v>
          </cell>
          <cell r="E32354" t="str">
            <v>netscribes</v>
          </cell>
          <cell r="F32354" t="str">
            <v>Mohd Tahir Shaikh</v>
          </cell>
          <cell r="G32354">
            <v>45825.479861111111</v>
          </cell>
          <cell r="H32354">
            <v>45831.530555555553</v>
          </cell>
        </row>
        <row r="32355">
          <cell r="A32355" t="str">
            <v>UCW-14566</v>
          </cell>
          <cell r="B32355" t="str">
            <v xml:space="preserve">Hoversoul  shoot 3 Catalogue </v>
          </cell>
          <cell r="C32355" t="str">
            <v>CLOSED</v>
          </cell>
          <cell r="D32355" t="str">
            <v>Medium</v>
          </cell>
          <cell r="E32355" t="str">
            <v>netscribes</v>
          </cell>
          <cell r="F32355" t="str">
            <v>Sushma Ram</v>
          </cell>
          <cell r="G32355">
            <v>45825.45208333333</v>
          </cell>
          <cell r="H32355">
            <v>45856.71597222222</v>
          </cell>
        </row>
        <row r="32356">
          <cell r="A32356" t="str">
            <v>UCW-14562</v>
          </cell>
          <cell r="B32356" t="str">
            <v xml:space="preserve">Styles migration to Tatacliq westbury account - 13-06-2025 </v>
          </cell>
          <cell r="C32356" t="str">
            <v>CLOSED</v>
          </cell>
          <cell r="D32356" t="str">
            <v>Medium</v>
          </cell>
          <cell r="E32356" t="str">
            <v>netscribes</v>
          </cell>
          <cell r="F32356" t="str">
            <v>Sushma Ram</v>
          </cell>
          <cell r="G32356">
            <v>45824.841666666667</v>
          </cell>
          <cell r="H32356">
            <v>45861.791666666664</v>
          </cell>
        </row>
        <row r="32357">
          <cell r="A32357" t="str">
            <v>UCW-14557</v>
          </cell>
          <cell r="B32357" t="str">
            <v>Image to change for Reshoot</v>
          </cell>
          <cell r="C32357" t="str">
            <v>CLOSED</v>
          </cell>
          <cell r="D32357" t="str">
            <v>Medium</v>
          </cell>
          <cell r="E32357" t="str">
            <v>netscribes</v>
          </cell>
          <cell r="F32357" t="str">
            <v>Sushma Ram</v>
          </cell>
          <cell r="G32357">
            <v>45824.786111111112</v>
          </cell>
          <cell r="H32357">
            <v>45849.054166666669</v>
          </cell>
        </row>
        <row r="32358">
          <cell r="A32358" t="str">
            <v>UCW-14555</v>
          </cell>
          <cell r="B32358" t="str">
            <v>IMP: Urgent: Image Sequencing - DAALI</v>
          </cell>
          <cell r="C32358" t="str">
            <v>CLOSED</v>
          </cell>
          <cell r="D32358" t="str">
            <v>Medium</v>
          </cell>
          <cell r="E32358" t="str">
            <v>netscribes</v>
          </cell>
          <cell r="F32358" t="str">
            <v>netscribes</v>
          </cell>
          <cell r="G32358">
            <v>45824.759027777778</v>
          </cell>
          <cell r="H32358">
            <v>45825.433333333334</v>
          </cell>
        </row>
        <row r="32359">
          <cell r="A32359" t="str">
            <v>UCW-14544</v>
          </cell>
          <cell r="B32359" t="str">
            <v>beauty - Re: Loreal Paris Lumi Blush Listing - New launch | Tatacliq-16th june</v>
          </cell>
          <cell r="C32359" t="str">
            <v>CLOSED</v>
          </cell>
          <cell r="D32359" t="str">
            <v>Highest</v>
          </cell>
          <cell r="E32359" t="str">
            <v>netscribes</v>
          </cell>
          <cell r="F32359" t="str">
            <v>Simi Raichel Zachariah</v>
          </cell>
          <cell r="G32359">
            <v>45824.665972222225</v>
          </cell>
          <cell r="H32359">
            <v>45910.686111111114</v>
          </cell>
        </row>
        <row r="32360">
          <cell r="A32360" t="str">
            <v>UCW-14538</v>
          </cell>
          <cell r="B32360" t="str">
            <v>Maternity Trackpants New Listing - The Mom Store</v>
          </cell>
          <cell r="C32360" t="str">
            <v>CLOSED</v>
          </cell>
          <cell r="D32360" t="str">
            <v>Medium</v>
          </cell>
          <cell r="E32360" t="str">
            <v>netscribes</v>
          </cell>
          <cell r="F32360" t="str">
            <v>Sushma Ram</v>
          </cell>
          <cell r="G32360">
            <v>45824.586111111108</v>
          </cell>
          <cell r="H32360">
            <v>45856.714583333334</v>
          </cell>
        </row>
        <row r="32361">
          <cell r="A32361" t="str">
            <v>UCW-14534</v>
          </cell>
          <cell r="B32361" t="str">
            <v>Sparkles New Catalog 39 Ring Styles</v>
          </cell>
          <cell r="C32361" t="str">
            <v>CLOSED</v>
          </cell>
          <cell r="D32361" t="str">
            <v>Medium</v>
          </cell>
          <cell r="E32361" t="str">
            <v>netscribes</v>
          </cell>
          <cell r="F32361" t="str">
            <v>Mohd Tahir Shaikh</v>
          </cell>
          <cell r="G32361">
            <v>45824.574999999997</v>
          </cell>
          <cell r="H32361">
            <v>45856.713888888888</v>
          </cell>
        </row>
        <row r="32362">
          <cell r="A32362" t="str">
            <v>UCW-14529</v>
          </cell>
          <cell r="B32362" t="str">
            <v>London Rag - Women's style - 193 styles</v>
          </cell>
          <cell r="C32362" t="str">
            <v>CLOSED</v>
          </cell>
          <cell r="D32362" t="str">
            <v>Medium</v>
          </cell>
          <cell r="E32362" t="str">
            <v>netscribes</v>
          </cell>
          <cell r="F32362" t="str">
            <v>Sushma Ram</v>
          </cell>
          <cell r="G32362">
            <v>45824.557638888888</v>
          </cell>
          <cell r="H32362">
            <v>45856.711111111108</v>
          </cell>
        </row>
        <row r="32363">
          <cell r="A32363" t="str">
            <v>UCW-14521</v>
          </cell>
          <cell r="B32363" t="str">
            <v>Styli Men's Wear Catalogue | Lot-52</v>
          </cell>
          <cell r="C32363" t="str">
            <v>CLOSED</v>
          </cell>
          <cell r="D32363" t="str">
            <v>Medium</v>
          </cell>
          <cell r="E32363" t="str">
            <v>netscribes</v>
          </cell>
          <cell r="F32363" t="str">
            <v>Mohd Tahir Shaikh</v>
          </cell>
          <cell r="G32363">
            <v>45824.527083333334</v>
          </cell>
          <cell r="H32363">
            <v>45881.48333333333</v>
          </cell>
        </row>
        <row r="32364">
          <cell r="A32364" t="str">
            <v>UCW-14519</v>
          </cell>
          <cell r="B32364" t="str">
            <v>Globus Women's Wear Apparels -  3 Styles - Batch 99 (Ethnic Wear) (13.05.2025) (Seller ID - 124013)</v>
          </cell>
          <cell r="C32364" t="str">
            <v>CLOSED</v>
          </cell>
          <cell r="D32364" t="str">
            <v>Medium</v>
          </cell>
          <cell r="E32364" t="str">
            <v>netscribes</v>
          </cell>
          <cell r="F32364" t="str">
            <v>Mohd Tahir Shaikh</v>
          </cell>
          <cell r="G32364">
            <v>45824.51458333333</v>
          </cell>
          <cell r="H32364">
            <v>45856.705555555556</v>
          </cell>
        </row>
        <row r="32365">
          <cell r="A32365" t="str">
            <v>UCW-14517</v>
          </cell>
          <cell r="B32365" t="str">
            <v>Tatacliq Lifestyle Catalog Template-Lot -112_13.06.2025</v>
          </cell>
          <cell r="C32365" t="str">
            <v>CLOSED</v>
          </cell>
          <cell r="D32365" t="str">
            <v>Medium</v>
          </cell>
          <cell r="E32365" t="str">
            <v>netscribes</v>
          </cell>
          <cell r="F32365" t="str">
            <v>Mohd Tahir Shaikh</v>
          </cell>
          <cell r="G32365">
            <v>45824.509722222225</v>
          </cell>
          <cell r="H32365">
            <v>45856.70416666667</v>
          </cell>
        </row>
        <row r="32366">
          <cell r="A32366" t="str">
            <v>UCW-14512</v>
          </cell>
          <cell r="B32366" t="str">
            <v>Bewakoof XTataCliq Merch Grouping</v>
          </cell>
          <cell r="C32366" t="str">
            <v>CLOSED</v>
          </cell>
          <cell r="D32366" t="str">
            <v>Medium</v>
          </cell>
          <cell r="E32366" t="str">
            <v>Chirag Dubal</v>
          </cell>
          <cell r="F32366" t="str">
            <v>Juilee Jadhav</v>
          </cell>
          <cell r="G32366">
            <v>45824.490972222222</v>
          </cell>
          <cell r="H32366">
            <v>46003.847916666666</v>
          </cell>
        </row>
        <row r="32367">
          <cell r="A32367" t="str">
            <v>UCW-14511</v>
          </cell>
          <cell r="B32367" t="str">
            <v>Miss Chase A+-90 Styles-SS'25-23-04-2025</v>
          </cell>
          <cell r="C32367" t="str">
            <v>CLOSED</v>
          </cell>
          <cell r="D32367" t="str">
            <v>Medium</v>
          </cell>
          <cell r="E32367" t="str">
            <v>Chirag Dubal</v>
          </cell>
          <cell r="F32367" t="str">
            <v>netscribes</v>
          </cell>
          <cell r="G32367">
            <v>45824.488194444442</v>
          </cell>
          <cell r="H32367">
            <v>45964.614583333336</v>
          </cell>
        </row>
        <row r="32368">
          <cell r="A32368" t="str">
            <v>UCW-14510</v>
          </cell>
          <cell r="B32368" t="str">
            <v>BEauty - Re: [External]Re: [External]RE: [External]Re: [External]Re: [External]Re: [External]RE: [External]Re: [External]Re: Template for Deo &amp; Perfume.- 16th june</v>
          </cell>
          <cell r="C32368" t="str">
            <v>CLOSED</v>
          </cell>
          <cell r="D32368" t="str">
            <v>Medium</v>
          </cell>
          <cell r="E32368" t="str">
            <v>netscribes</v>
          </cell>
          <cell r="F32368" t="str">
            <v>Simi Raichel Zachariah</v>
          </cell>
          <cell r="G32368">
            <v>45824.477083333331</v>
          </cell>
          <cell r="H32368">
            <v>45855.468055555553</v>
          </cell>
        </row>
        <row r="32369">
          <cell r="A32369" t="str">
            <v>UCW-14506</v>
          </cell>
          <cell r="B32369" t="str">
            <v>New Balance Footwear 126934 13th June 25 (1206 SKU LOT)</v>
          </cell>
          <cell r="C32369" t="str">
            <v>CLOSED</v>
          </cell>
          <cell r="D32369" t="str">
            <v>Medium</v>
          </cell>
          <cell r="E32369" t="str">
            <v>Chirag Dubal</v>
          </cell>
          <cell r="F32369" t="str">
            <v>Juilee Jadhav</v>
          </cell>
          <cell r="G32369">
            <v>45823.973611111112</v>
          </cell>
          <cell r="H32369">
            <v>45915.738194444442</v>
          </cell>
        </row>
        <row r="32370">
          <cell r="A32370" t="str">
            <v>UCW-14491</v>
          </cell>
          <cell r="B32370" t="str">
            <v>ERIDANI- Catalog File(New Style) 11.06.25</v>
          </cell>
          <cell r="C32370" t="str">
            <v>CLOSED</v>
          </cell>
          <cell r="D32370" t="str">
            <v>Medium</v>
          </cell>
          <cell r="E32370" t="str">
            <v>netscribes</v>
          </cell>
          <cell r="F32370" t="str">
            <v>Mohd Tahir Shaikh</v>
          </cell>
          <cell r="G32370">
            <v>45823.533333333333</v>
          </cell>
          <cell r="H32370">
            <v>45860.710416666669</v>
          </cell>
        </row>
        <row r="32371">
          <cell r="A32371" t="str">
            <v>UCW-14481</v>
          </cell>
          <cell r="B32371" t="str">
            <v>Red Tape Tata CLiQ Footwear Catalog_12-06-2025</v>
          </cell>
          <cell r="C32371" t="str">
            <v>CLOSED</v>
          </cell>
          <cell r="D32371" t="str">
            <v>Highest</v>
          </cell>
          <cell r="E32371" t="str">
            <v>netscribes</v>
          </cell>
          <cell r="F32371" t="str">
            <v>Sushma Ram</v>
          </cell>
          <cell r="G32371">
            <v>45822.992361111108</v>
          </cell>
          <cell r="H32371">
            <v>45856.703472222223</v>
          </cell>
        </row>
        <row r="32372">
          <cell r="A32372" t="str">
            <v>UCW-14478</v>
          </cell>
          <cell r="B32372" t="str">
            <v>Shoes</v>
          </cell>
          <cell r="C32372" t="str">
            <v>CLOSED</v>
          </cell>
          <cell r="D32372" t="str">
            <v>Medium</v>
          </cell>
          <cell r="E32372" t="str">
            <v>netscribes</v>
          </cell>
          <cell r="F32372" t="str">
            <v>Sushma Ram</v>
          </cell>
          <cell r="G32372">
            <v>45822.963888888888</v>
          </cell>
          <cell r="H32372">
            <v>45856.70208333333</v>
          </cell>
        </row>
        <row r="32373">
          <cell r="A32373" t="str">
            <v>UCW-14461</v>
          </cell>
          <cell r="B32373" t="str">
            <v>Tata Cliq Catalogue AW'25 | Gel-Kayano 32 @12th June</v>
          </cell>
          <cell r="C32373" t="str">
            <v>CLOSED</v>
          </cell>
          <cell r="D32373" t="str">
            <v>Medium</v>
          </cell>
          <cell r="E32373" t="str">
            <v>netscribes</v>
          </cell>
          <cell r="F32373" t="str">
            <v>Mohd Tahir Shaikh</v>
          </cell>
          <cell r="G32373">
            <v>45822.754861111112</v>
          </cell>
          <cell r="H32373">
            <v>45856.70208333333</v>
          </cell>
        </row>
        <row r="32374">
          <cell r="A32374" t="str">
            <v>UCW-14454</v>
          </cell>
          <cell r="B32374" t="str">
            <v>D'Lorzeri Catalog 12 Jun 2025</v>
          </cell>
          <cell r="C32374" t="str">
            <v>CLOSED</v>
          </cell>
          <cell r="D32374" t="str">
            <v>Medium</v>
          </cell>
          <cell r="E32374" t="str">
            <v>netscribes</v>
          </cell>
          <cell r="F32374" t="str">
            <v>Mohd Tahir Shaikh</v>
          </cell>
          <cell r="G32374">
            <v>45822.71875</v>
          </cell>
          <cell r="H32374">
            <v>45856.7</v>
          </cell>
        </row>
        <row r="32375">
          <cell r="A32375" t="str">
            <v>UCW-14444</v>
          </cell>
          <cell r="B32375" t="str">
            <v>CC</v>
          </cell>
          <cell r="C32375" t="str">
            <v>CLOSED</v>
          </cell>
          <cell r="D32375" t="str">
            <v>Medium</v>
          </cell>
          <cell r="E32375" t="str">
            <v>Chirag Dubal</v>
          </cell>
          <cell r="F32375" t="str">
            <v>netscribes</v>
          </cell>
          <cell r="G32375">
            <v>45822.597916666666</v>
          </cell>
          <cell r="H32375">
            <v>45878.685416666667</v>
          </cell>
        </row>
        <row r="32376">
          <cell r="A32376" t="str">
            <v>UCW-14440</v>
          </cell>
          <cell r="B32376" t="str">
            <v>Magnolia Bags- SKU'S-82 - 11-06-2025</v>
          </cell>
          <cell r="C32376" t="str">
            <v>CLOSED</v>
          </cell>
          <cell r="D32376" t="str">
            <v>Medium</v>
          </cell>
          <cell r="E32376" t="str">
            <v>netscribes</v>
          </cell>
          <cell r="F32376" t="str">
            <v>Mohd Tahir Shaikh</v>
          </cell>
          <cell r="G32376">
            <v>45822.525000000001</v>
          </cell>
          <cell r="H32376">
            <v>45856.704861111109</v>
          </cell>
        </row>
        <row r="32377">
          <cell r="A32377" t="str">
            <v>UCW-14429</v>
          </cell>
          <cell r="B32377" t="str">
            <v>Beauty - Re: Tata Cliq_VLCC Facial Kits Revised Image &amp; Content Update due to packaging change- 13th june</v>
          </cell>
          <cell r="C32377" t="str">
            <v>CLOSED</v>
          </cell>
          <cell r="D32377" t="str">
            <v>Medium</v>
          </cell>
          <cell r="E32377" t="str">
            <v>netscribes</v>
          </cell>
          <cell r="F32377" t="str">
            <v>Simi Raichel Zachariah</v>
          </cell>
          <cell r="G32377">
            <v>45821.793055555558</v>
          </cell>
          <cell r="H32377">
            <v>45828.538194444445</v>
          </cell>
        </row>
        <row r="32378">
          <cell r="A32378" t="str">
            <v>UCW-14427</v>
          </cell>
          <cell r="B32378" t="str">
            <v>BEauty - Re: Super Priority | MNY Tattoo Play Liner Metallics - Shade Extensions | Tatacliq- 13th june</v>
          </cell>
          <cell r="C32378" t="str">
            <v>CLOSED</v>
          </cell>
          <cell r="D32378" t="str">
            <v>Medium</v>
          </cell>
          <cell r="E32378" t="str">
            <v>netscribes</v>
          </cell>
          <cell r="F32378" t="str">
            <v>Simi Raichel Zachariah</v>
          </cell>
          <cell r="G32378">
            <v>45821.775694444441</v>
          </cell>
          <cell r="H32378">
            <v>45910.686111111114</v>
          </cell>
        </row>
        <row r="32379">
          <cell r="A32379" t="str">
            <v>UCW-14422</v>
          </cell>
          <cell r="B32379" t="str">
            <v>Sample listing</v>
          </cell>
          <cell r="C32379" t="str">
            <v>CLOSED</v>
          </cell>
          <cell r="D32379" t="str">
            <v>Medium</v>
          </cell>
          <cell r="E32379" t="str">
            <v>Chirag Dubal</v>
          </cell>
          <cell r="F32379" t="str">
            <v>Juilee Jadhav</v>
          </cell>
          <cell r="G32379">
            <v>45821.762499999997</v>
          </cell>
          <cell r="H32379">
            <v>45856.70416666667</v>
          </cell>
        </row>
        <row r="32380">
          <cell r="A32380" t="str">
            <v>UCW-14409</v>
          </cell>
          <cell r="B32380" t="str">
            <v>SKUs to be listed on Tatacliq Seller-124270-Prestige &amp; Judge New Lot-1</v>
          </cell>
          <cell r="C32380" t="str">
            <v>CLOSED</v>
          </cell>
          <cell r="D32380" t="str">
            <v>Medium</v>
          </cell>
          <cell r="E32380" t="str">
            <v>netscribes</v>
          </cell>
          <cell r="F32380" t="str">
            <v>Mohd Tahir Shaikh</v>
          </cell>
          <cell r="G32380">
            <v>45821.666666666664</v>
          </cell>
          <cell r="H32380">
            <v>45856.702777777777</v>
          </cell>
        </row>
        <row r="32381">
          <cell r="A32381" t="str">
            <v>UCW-14404</v>
          </cell>
          <cell r="B32381" t="str">
            <v>Introduce new  brands</v>
          </cell>
          <cell r="C32381" t="str">
            <v>CLOSED</v>
          </cell>
          <cell r="D32381" t="str">
            <v>Medium</v>
          </cell>
          <cell r="E32381" t="str">
            <v>netscribes</v>
          </cell>
          <cell r="F32381" t="str">
            <v>Mohd Tahir Shaikh</v>
          </cell>
          <cell r="G32381">
            <v>45821.603472222225</v>
          </cell>
          <cell r="H32381">
            <v>45856.701388888891</v>
          </cell>
        </row>
        <row r="32382">
          <cell r="A32382" t="str">
            <v>UCW-14403</v>
          </cell>
          <cell r="B32382" t="str">
            <v>3 styles for catalog</v>
          </cell>
          <cell r="C32382" t="str">
            <v>CLOSED</v>
          </cell>
          <cell r="D32382" t="str">
            <v>Medium</v>
          </cell>
          <cell r="E32382" t="str">
            <v>netscribes</v>
          </cell>
          <cell r="F32382" t="str">
            <v>Sushma Ram</v>
          </cell>
          <cell r="G32382">
            <v>45821.601388888892</v>
          </cell>
          <cell r="H32382">
            <v>45856.699305555558</v>
          </cell>
        </row>
        <row r="32383">
          <cell r="A32383" t="str">
            <v>UCW-14386</v>
          </cell>
          <cell r="B32383" t="str">
            <v xml:space="preserve">Men's Apparel 10-06-2025 </v>
          </cell>
          <cell r="C32383" t="str">
            <v>CLOSED</v>
          </cell>
          <cell r="D32383" t="str">
            <v>Medium</v>
          </cell>
          <cell r="E32383" t="str">
            <v>netscribes</v>
          </cell>
          <cell r="F32383" t="str">
            <v>Mohd Tahir Shaikh</v>
          </cell>
          <cell r="G32383">
            <v>45821.478472222225</v>
          </cell>
          <cell r="H32383">
            <v>45829.601388888892</v>
          </cell>
        </row>
        <row r="32384">
          <cell r="A32384" t="str">
            <v>UCW-14382</v>
          </cell>
          <cell r="B32384" t="str">
            <v>Mulyo-Kids-New collection -27-05-25</v>
          </cell>
          <cell r="C32384" t="str">
            <v>CLOSED</v>
          </cell>
          <cell r="D32384" t="str">
            <v>Medium</v>
          </cell>
          <cell r="E32384" t="str">
            <v>Chirag Dubal</v>
          </cell>
          <cell r="F32384" t="str">
            <v>Reagan D’souza</v>
          </cell>
          <cell r="G32384">
            <v>45821.438194444447</v>
          </cell>
          <cell r="H32384">
            <v>45853.912499999999</v>
          </cell>
        </row>
        <row r="32385">
          <cell r="A32385" t="str">
            <v>UCW-14378</v>
          </cell>
          <cell r="B32385" t="str">
            <v>Creatives listing</v>
          </cell>
          <cell r="C32385" t="str">
            <v>CLOSED</v>
          </cell>
          <cell r="D32385" t="str">
            <v>Medium</v>
          </cell>
          <cell r="E32385" t="str">
            <v>Chirag Dubal</v>
          </cell>
          <cell r="F32385" t="str">
            <v>Juilee Jadhav</v>
          </cell>
          <cell r="G32385">
            <v>45820.813888888886</v>
          </cell>
          <cell r="H32385">
            <v>45856.697916666664</v>
          </cell>
        </row>
        <row r="32386">
          <cell r="A32386" t="str">
            <v>UCW-14375</v>
          </cell>
          <cell r="B32386" t="str">
            <v>BEauty - Re: Sachajuan Product Details for Catalogue Upload _ TATA CLiQ- 12th June</v>
          </cell>
          <cell r="C32386" t="str">
            <v>CLOSED</v>
          </cell>
          <cell r="D32386" t="str">
            <v>Medium</v>
          </cell>
          <cell r="E32386" t="str">
            <v>netscribes</v>
          </cell>
          <cell r="F32386" t="str">
            <v>Simi Raichel Zachariah</v>
          </cell>
          <cell r="G32386">
            <v>45820.787499999999</v>
          </cell>
          <cell r="H32386">
            <v>45910.686111111114</v>
          </cell>
        </row>
        <row r="32387">
          <cell r="A32387" t="str">
            <v>UCW-14373</v>
          </cell>
          <cell r="B32387" t="str">
            <v>BEauty - RE: Tata Cliq - New listing - Fragrance (6-9-25)-12th june</v>
          </cell>
          <cell r="C32387" t="str">
            <v>CLOSED</v>
          </cell>
          <cell r="D32387" t="str">
            <v>Medium</v>
          </cell>
          <cell r="E32387" t="str">
            <v>netscribes</v>
          </cell>
          <cell r="F32387" t="str">
            <v>Simi Raichel Zachariah</v>
          </cell>
          <cell r="G32387">
            <v>45820.78125</v>
          </cell>
          <cell r="H32387">
            <v>45910.686805555553</v>
          </cell>
        </row>
        <row r="32388">
          <cell r="A32388" t="str">
            <v>UCW-14372</v>
          </cell>
          <cell r="B32388" t="str">
            <v>BEauty - Re: Tata CLiQ x Heimish - Catalog content-12th June</v>
          </cell>
          <cell r="C32388" t="str">
            <v>CLOSED</v>
          </cell>
          <cell r="D32388" t="str">
            <v>Medium</v>
          </cell>
          <cell r="E32388" t="str">
            <v>netscribes</v>
          </cell>
          <cell r="F32388" t="str">
            <v>Simi Raichel Zachariah</v>
          </cell>
          <cell r="G32388">
            <v>45820.776388888888</v>
          </cell>
          <cell r="H32388">
            <v>45870.45416666667</v>
          </cell>
        </row>
        <row r="32389">
          <cell r="A32389" t="str">
            <v>UCW-14371</v>
          </cell>
          <cell r="B32389" t="str">
            <v>BEauty - Re: Regarding Listing-12th June</v>
          </cell>
          <cell r="C32389" t="str">
            <v>CLOSED</v>
          </cell>
          <cell r="D32389" t="str">
            <v>Medium</v>
          </cell>
          <cell r="E32389" t="str">
            <v>netscribes</v>
          </cell>
          <cell r="F32389" t="str">
            <v>Simi Raichel Zachariah</v>
          </cell>
          <cell r="G32389">
            <v>45820.773611111108</v>
          </cell>
          <cell r="H32389">
            <v>45929.560416666667</v>
          </cell>
        </row>
        <row r="32390">
          <cell r="A32390" t="str">
            <v>UCW-14365</v>
          </cell>
          <cell r="B32390" t="str">
            <v>Beauty - 62009210_New Product listing Idôle power_TCL- 12th June</v>
          </cell>
          <cell r="C32390" t="str">
            <v>CLOSED</v>
          </cell>
          <cell r="D32390" t="str">
            <v>Medium</v>
          </cell>
          <cell r="E32390" t="str">
            <v>netscribes</v>
          </cell>
          <cell r="F32390" t="str">
            <v>Simi Raichel Zachariah</v>
          </cell>
          <cell r="G32390">
            <v>45820.765972222223</v>
          </cell>
          <cell r="H32390">
            <v>45855.461805555555</v>
          </cell>
        </row>
        <row r="32391">
          <cell r="A32391" t="str">
            <v>UCW-14360</v>
          </cell>
          <cell r="B32391" t="str">
            <v>BEauty - bRe: Brand Onboarding at Tatacliq Store-Rhe Cosmetics\Makeup By Siti\Venihea\Reform Your Skin- 12th june</v>
          </cell>
          <cell r="C32391" t="str">
            <v>CLOSED</v>
          </cell>
          <cell r="D32391" t="str">
            <v>Medium</v>
          </cell>
          <cell r="E32391" t="str">
            <v>netscribes</v>
          </cell>
          <cell r="F32391" t="str">
            <v>Simi Raichel Zachariah</v>
          </cell>
          <cell r="G32391">
            <v>45820.751388888886</v>
          </cell>
          <cell r="H32391">
            <v>45954.482638888891</v>
          </cell>
        </row>
        <row r="32392">
          <cell r="A32392" t="str">
            <v>UCW-14359</v>
          </cell>
          <cell r="B32392" t="str">
            <v>Beauty - SSLM PDP Updation | Tatacliq-12th june</v>
          </cell>
          <cell r="C32392" t="str">
            <v>CLOSED</v>
          </cell>
          <cell r="D32392" t="str">
            <v>High</v>
          </cell>
          <cell r="E32392" t="str">
            <v>netscribes</v>
          </cell>
          <cell r="F32392" t="str">
            <v>Simi Raichel Zachariah</v>
          </cell>
          <cell r="G32392">
            <v>45820.746527777781</v>
          </cell>
          <cell r="H32392">
            <v>45929.561111111114</v>
          </cell>
        </row>
        <row r="32393">
          <cell r="A32393" t="str">
            <v>UCW-14358</v>
          </cell>
          <cell r="B32393" t="str">
            <v>BEauty - Re: Foxtale x Tata Cliq New Listing -12th june</v>
          </cell>
          <cell r="C32393" t="str">
            <v>CLOSED</v>
          </cell>
          <cell r="D32393" t="str">
            <v>Medium</v>
          </cell>
          <cell r="E32393" t="str">
            <v>netscribes</v>
          </cell>
          <cell r="F32393" t="str">
            <v>Simi Raichel Zachariah</v>
          </cell>
          <cell r="G32393">
            <v>45820.740277777775</v>
          </cell>
          <cell r="H32393">
            <v>45910.692361111112</v>
          </cell>
        </row>
        <row r="32394">
          <cell r="A32394" t="str">
            <v>UCW-14356</v>
          </cell>
          <cell r="B32394" t="str">
            <v>New Collection Single Toe Rings Catalog for Upload 10.06.2025</v>
          </cell>
          <cell r="C32394" t="str">
            <v>CLOSED</v>
          </cell>
          <cell r="D32394" t="str">
            <v>Medium</v>
          </cell>
          <cell r="E32394" t="str">
            <v>netscribes</v>
          </cell>
          <cell r="F32394" t="str">
            <v>Mohd Tahir Shaikh</v>
          </cell>
          <cell r="G32394">
            <v>45820.737500000003</v>
          </cell>
          <cell r="H32394">
            <v>45856.697222222225</v>
          </cell>
        </row>
        <row r="32395">
          <cell r="A32395" t="str">
            <v>UCW-14355</v>
          </cell>
          <cell r="B32395" t="str">
            <v>BEauty - RE: Needly new listings-12th june</v>
          </cell>
          <cell r="C32395" t="str">
            <v>CLOSED</v>
          </cell>
          <cell r="D32395" t="str">
            <v>Medium</v>
          </cell>
          <cell r="E32395" t="str">
            <v>netscribes</v>
          </cell>
          <cell r="F32395" t="str">
            <v>Simi Raichel Zachariah</v>
          </cell>
          <cell r="G32395">
            <v>45820.734722222223</v>
          </cell>
          <cell r="H32395">
            <v>45855.461805555555</v>
          </cell>
        </row>
        <row r="32396">
          <cell r="A32396" t="str">
            <v>UCW-14354</v>
          </cell>
          <cell r="B32396" t="str">
            <v>BEauty - Re: Update the images- 12th june</v>
          </cell>
          <cell r="C32396" t="str">
            <v>CLOSED</v>
          </cell>
          <cell r="D32396" t="str">
            <v>Medium</v>
          </cell>
          <cell r="E32396" t="str">
            <v>netscribes</v>
          </cell>
          <cell r="F32396" t="str">
            <v>Simi Raichel Zachariah</v>
          </cell>
          <cell r="G32396">
            <v>45820.731944444444</v>
          </cell>
          <cell r="H32396">
            <v>45929.561111111114</v>
          </cell>
        </row>
        <row r="32397">
          <cell r="A32397" t="str">
            <v>UCW-14337</v>
          </cell>
          <cell r="B32397" t="str">
            <v>Reshoot images need to change on priority</v>
          </cell>
          <cell r="C32397" t="str">
            <v>CLOSED</v>
          </cell>
          <cell r="D32397" t="str">
            <v>Medium</v>
          </cell>
          <cell r="E32397" t="str">
            <v>netscribes</v>
          </cell>
          <cell r="F32397" t="str">
            <v>Mohd Tahir Shaikh</v>
          </cell>
          <cell r="G32397">
            <v>45820.588888888888</v>
          </cell>
          <cell r="H32397">
            <v>45883.488888888889</v>
          </cell>
        </row>
        <row r="32398">
          <cell r="A32398" t="str">
            <v>UCW-14333</v>
          </cell>
          <cell r="B32398" t="str">
            <v>Purvaja - TataCliQ - New Listing WesternWear Dress - Floe, Wini - Urgent</v>
          </cell>
          <cell r="C32398" t="str">
            <v>CLOSED</v>
          </cell>
          <cell r="D32398" t="str">
            <v>Medium</v>
          </cell>
          <cell r="E32398" t="str">
            <v>Chirag Dubal</v>
          </cell>
          <cell r="F32398" t="str">
            <v>Juilee Jadhav</v>
          </cell>
          <cell r="G32398">
            <v>45820.530555555553</v>
          </cell>
          <cell r="H32398">
            <v>45856.695833333331</v>
          </cell>
        </row>
        <row r="32399">
          <cell r="A32399" t="str">
            <v>UCW-14331</v>
          </cell>
          <cell r="B32399" t="str">
            <v>Women's Apparel 11-06-2025</v>
          </cell>
          <cell r="C32399" t="str">
            <v>CLOSED</v>
          </cell>
          <cell r="D32399" t="str">
            <v>Medium</v>
          </cell>
          <cell r="E32399" t="str">
            <v>netscribes</v>
          </cell>
          <cell r="F32399" t="str">
            <v>Mohd Tahir Shaikh</v>
          </cell>
          <cell r="G32399">
            <v>45820.522916666669</v>
          </cell>
          <cell r="H32399">
            <v>45827.82916666667</v>
          </cell>
        </row>
        <row r="32400">
          <cell r="A32400" t="str">
            <v>UCW-14330</v>
          </cell>
          <cell r="B32400" t="str">
            <v>TH | 90 Lot</v>
          </cell>
          <cell r="C32400" t="str">
            <v>CLOSED</v>
          </cell>
          <cell r="D32400" t="str">
            <v>Medium</v>
          </cell>
          <cell r="E32400" t="str">
            <v>Chirag Dubal</v>
          </cell>
          <cell r="F32400" t="str">
            <v>netscribes</v>
          </cell>
          <cell r="G32400">
            <v>45820.508333333331</v>
          </cell>
          <cell r="H32400">
            <v>45964.614583333336</v>
          </cell>
        </row>
        <row r="32401">
          <cell r="A32401" t="str">
            <v>UCW-14329</v>
          </cell>
          <cell r="B32401" t="str">
            <v>Update the EMORI as per Lab-Grown Guidelines</v>
          </cell>
          <cell r="C32401" t="str">
            <v>CLOSED</v>
          </cell>
          <cell r="D32401" t="str">
            <v>Medium</v>
          </cell>
          <cell r="E32401" t="str">
            <v>netscribes</v>
          </cell>
          <cell r="F32401" t="str">
            <v>Mohd Tahir Shaikh</v>
          </cell>
          <cell r="G32401">
            <v>45820.49722222222</v>
          </cell>
          <cell r="H32401">
            <v>45833.521527777775</v>
          </cell>
        </row>
        <row r="32402">
          <cell r="A32402" t="str">
            <v>UCW-14318</v>
          </cell>
          <cell r="B32402" t="str">
            <v>Tatacliq Kids Footwear Template | 12th April'25</v>
          </cell>
          <cell r="C32402" t="str">
            <v>CLOSED</v>
          </cell>
          <cell r="D32402" t="str">
            <v>Medium</v>
          </cell>
          <cell r="E32402" t="str">
            <v>netscribes</v>
          </cell>
          <cell r="F32402" t="str">
            <v>Mohd Tahir Shaikh</v>
          </cell>
          <cell r="G32402">
            <v>45819.737500000003</v>
          </cell>
          <cell r="H32402">
            <v>45856.693055555559</v>
          </cell>
        </row>
        <row r="32403">
          <cell r="A32403" t="str">
            <v>UCW-14315</v>
          </cell>
          <cell r="B32403" t="str">
            <v>Listing Part 2</v>
          </cell>
          <cell r="C32403" t="str">
            <v>CLOSED</v>
          </cell>
          <cell r="D32403" t="str">
            <v>Medium</v>
          </cell>
          <cell r="E32403" t="str">
            <v>Chirag Dubal</v>
          </cell>
          <cell r="F32403" t="str">
            <v>Juilee Jadhav</v>
          </cell>
          <cell r="G32403">
            <v>45819.71875</v>
          </cell>
          <cell r="H32403">
            <v>45856.692361111112</v>
          </cell>
        </row>
        <row r="32404">
          <cell r="A32404" t="str">
            <v>UCW-14309</v>
          </cell>
          <cell r="B32404" t="str">
            <v>Tatacliq Footwear Input Format-Men Women | 9th June'25</v>
          </cell>
          <cell r="C32404" t="str">
            <v>CLOSED</v>
          </cell>
          <cell r="D32404" t="str">
            <v>Medium</v>
          </cell>
          <cell r="E32404" t="str">
            <v>netscribes</v>
          </cell>
          <cell r="F32404" t="str">
            <v>Mohd Tahir Shaikh</v>
          </cell>
          <cell r="G32404">
            <v>45819.69027777778</v>
          </cell>
          <cell r="H32404">
            <v>45856.690972222219</v>
          </cell>
        </row>
        <row r="32405">
          <cell r="A32405" t="str">
            <v>UCW-14308</v>
          </cell>
          <cell r="B32405" t="str">
            <v>TH | 252 - Styles</v>
          </cell>
          <cell r="C32405" t="str">
            <v>CLOSED</v>
          </cell>
          <cell r="D32405" t="str">
            <v>Medium</v>
          </cell>
          <cell r="E32405" t="str">
            <v>Chirag Dubal</v>
          </cell>
          <cell r="F32405" t="str">
            <v>netscribes</v>
          </cell>
          <cell r="G32405">
            <v>45819.6875</v>
          </cell>
          <cell r="H32405">
            <v>45964.614583333336</v>
          </cell>
        </row>
        <row r="32406">
          <cell r="A32406" t="str">
            <v>UCW-14306</v>
          </cell>
          <cell r="B32406" t="str">
            <v>Tatacliq Women Western Wear Template | 9th June'25</v>
          </cell>
          <cell r="C32406" t="str">
            <v>CLOSED</v>
          </cell>
          <cell r="D32406" t="str">
            <v>Medium</v>
          </cell>
          <cell r="E32406" t="str">
            <v>netscribes</v>
          </cell>
          <cell r="F32406" t="str">
            <v>Mohd Tahir Shaikh</v>
          </cell>
          <cell r="G32406">
            <v>45819.682638888888</v>
          </cell>
          <cell r="H32406">
            <v>45856.689583333333</v>
          </cell>
        </row>
        <row r="32407">
          <cell r="A32407" t="str">
            <v>UCW-14304</v>
          </cell>
          <cell r="B32407" t="str">
            <v>Beauty - RE: Friday Launch_06th_June_Studiowest_09options-11th June</v>
          </cell>
          <cell r="C32407" t="str">
            <v>CLOSED</v>
          </cell>
          <cell r="D32407" t="str">
            <v>Medium</v>
          </cell>
          <cell r="E32407" t="str">
            <v>netscribes</v>
          </cell>
          <cell r="F32407" t="str">
            <v>Simi Raichel Zachariah</v>
          </cell>
          <cell r="G32407">
            <v>45819.665972222225</v>
          </cell>
          <cell r="H32407">
            <v>45925.749305555553</v>
          </cell>
        </row>
        <row r="32408">
          <cell r="A32408" t="str">
            <v>UCW-14303</v>
          </cell>
          <cell r="B32408" t="str">
            <v>Tata Cliq SS25 Cataloging - Decathlon - Phase 3</v>
          </cell>
          <cell r="C32408" t="str">
            <v>CLOSED</v>
          </cell>
          <cell r="D32408" t="str">
            <v>Medium</v>
          </cell>
          <cell r="E32408" t="str">
            <v>Chirag Dubal</v>
          </cell>
          <cell r="F32408" t="str">
            <v>netscribes</v>
          </cell>
          <cell r="G32408">
            <v>45819.626388888886</v>
          </cell>
          <cell r="H32408">
            <v>45877.602777777778</v>
          </cell>
        </row>
        <row r="32409">
          <cell r="A32409" t="str">
            <v>UCW-14302</v>
          </cell>
          <cell r="B32409" t="str">
            <v>Tatacliq Kids Footwear Template | 9th June'25</v>
          </cell>
          <cell r="C32409" t="str">
            <v>CLOSED</v>
          </cell>
          <cell r="D32409" t="str">
            <v>Medium</v>
          </cell>
          <cell r="E32409" t="str">
            <v>netscribes</v>
          </cell>
          <cell r="F32409" t="str">
            <v>Sushma Ram</v>
          </cell>
          <cell r="G32409">
            <v>45819.602777777778</v>
          </cell>
          <cell r="H32409">
            <v>45856.688888888886</v>
          </cell>
        </row>
        <row r="32410">
          <cell r="A32410" t="str">
            <v>UCW-14299</v>
          </cell>
          <cell r="B32410" t="str">
            <v>Tatacliq Specimen Template | 9th June'25</v>
          </cell>
          <cell r="C32410" t="str">
            <v>CLOSED</v>
          </cell>
          <cell r="D32410" t="str">
            <v>Medium</v>
          </cell>
          <cell r="E32410" t="str">
            <v>netscribes</v>
          </cell>
          <cell r="F32410" t="str">
            <v>Sushma Ram</v>
          </cell>
          <cell r="G32410">
            <v>45819.588888888888</v>
          </cell>
          <cell r="H32410">
            <v>45856.6875</v>
          </cell>
        </row>
        <row r="32411">
          <cell r="A32411" t="str">
            <v>UCW-14293</v>
          </cell>
          <cell r="B32411" t="str">
            <v>Tatacliq Men's Apparels Template | 9th June'25</v>
          </cell>
          <cell r="C32411" t="str">
            <v>CLOSED</v>
          </cell>
          <cell r="D32411" t="str">
            <v>Medium</v>
          </cell>
          <cell r="E32411" t="str">
            <v>netscribes</v>
          </cell>
          <cell r="F32411" t="str">
            <v>Mohd Tahir Shaikh</v>
          </cell>
          <cell r="G32411">
            <v>45819.569444444445</v>
          </cell>
          <cell r="H32411">
            <v>45856.68472222222</v>
          </cell>
        </row>
        <row r="32412">
          <cell r="A32412" t="str">
            <v>UCW-14287</v>
          </cell>
          <cell r="B32412" t="str">
            <v>Grouping,Title &amp; Color Update 2.6.2025</v>
          </cell>
          <cell r="C32412" t="str">
            <v>CLOSED</v>
          </cell>
          <cell r="D32412" t="str">
            <v>Medium</v>
          </cell>
          <cell r="E32412" t="str">
            <v>netscribes</v>
          </cell>
          <cell r="F32412" t="str">
            <v>Mohd Tahir Shaikh</v>
          </cell>
          <cell r="G32412">
            <v>45819.548611111109</v>
          </cell>
          <cell r="H32412">
            <v>45848.615277777775</v>
          </cell>
        </row>
        <row r="32413">
          <cell r="A32413" t="str">
            <v>UCW-14269</v>
          </cell>
          <cell r="B32413" t="str">
            <v>New Balance Footwear 126934 9th June 25</v>
          </cell>
          <cell r="C32413" t="str">
            <v>CLOSED</v>
          </cell>
          <cell r="D32413" t="str">
            <v>Medium</v>
          </cell>
          <cell r="E32413" t="str">
            <v>netscribes</v>
          </cell>
          <cell r="F32413" t="str">
            <v>Sushma Ram</v>
          </cell>
          <cell r="G32413">
            <v>45819.465277777781</v>
          </cell>
          <cell r="H32413">
            <v>45856.68472222222</v>
          </cell>
        </row>
        <row r="32414">
          <cell r="A32414" t="str">
            <v>UCW-14268</v>
          </cell>
          <cell r="B32414" t="str">
            <v>Social ESC_129008051662230_Emori 18k Yellow Gold &amp; Diamond Wavy Katy Band Ring</v>
          </cell>
          <cell r="C32414" t="str">
            <v>CLOSED</v>
          </cell>
          <cell r="D32414" t="str">
            <v>Medium</v>
          </cell>
          <cell r="E32414" t="str">
            <v>netscribes</v>
          </cell>
          <cell r="F32414" t="str">
            <v>Mohd Tahir Shaikh</v>
          </cell>
          <cell r="G32414">
            <v>45819.461805555555</v>
          </cell>
          <cell r="H32414">
            <v>45824.710416666669</v>
          </cell>
        </row>
        <row r="32415">
          <cell r="A32415" t="str">
            <v>UCW-14258</v>
          </cell>
          <cell r="B32415" t="str">
            <v>Tata Cliq Cataloguing - 1st Lot (Bracelet) - 69 SKUs</v>
          </cell>
          <cell r="C32415" t="str">
            <v>CLOSED Due to Inactive/Insufficient Information</v>
          </cell>
          <cell r="D32415" t="str">
            <v>Medium</v>
          </cell>
          <cell r="E32415" t="str">
            <v>netscribes</v>
          </cell>
          <cell r="F32415" t="str">
            <v>Mohd Tahir Shaikh</v>
          </cell>
          <cell r="G32415">
            <v>45818.742361111108</v>
          </cell>
          <cell r="H32415">
            <v>45870.74722222222</v>
          </cell>
        </row>
        <row r="32416">
          <cell r="A32416" t="str">
            <v>UCW-14257</v>
          </cell>
          <cell r="B32416" t="str">
            <v>Footwear Attributes SS'25</v>
          </cell>
          <cell r="C32416" t="str">
            <v>CLOSED</v>
          </cell>
          <cell r="D32416" t="str">
            <v>Medium</v>
          </cell>
          <cell r="E32416" t="str">
            <v>Chirag Dubal</v>
          </cell>
          <cell r="F32416" t="str">
            <v>Shloka Chakre</v>
          </cell>
          <cell r="G32416">
            <v>45818.724305555559</v>
          </cell>
          <cell r="H32416">
            <v>45834.539583333331</v>
          </cell>
        </row>
        <row r="32417">
          <cell r="A32417" t="str">
            <v>UCW-14253</v>
          </cell>
          <cell r="B32417" t="str">
            <v>Color Capital X Tatacliq fashion New Catalogue  - Highest Priority !!</v>
          </cell>
          <cell r="C32417" t="str">
            <v>CLOSED</v>
          </cell>
          <cell r="D32417" t="str">
            <v>Highest</v>
          </cell>
          <cell r="E32417" t="str">
            <v>netscribes</v>
          </cell>
          <cell r="F32417" t="str">
            <v>Sushma Ram</v>
          </cell>
          <cell r="G32417">
            <v>45818.686805555553</v>
          </cell>
          <cell r="H32417">
            <v>45877.571527777778</v>
          </cell>
        </row>
        <row r="32418">
          <cell r="A32418" t="str">
            <v>UCW-14250</v>
          </cell>
          <cell r="B32418" t="str">
            <v>Tata Cliq Cataloguing - 1st Lot (NECKLACE) - 226 SKUs</v>
          </cell>
          <cell r="C32418" t="str">
            <v>CLOSED Due to Inactive/Insufficient Information</v>
          </cell>
          <cell r="D32418" t="str">
            <v>Medium</v>
          </cell>
          <cell r="E32418" t="str">
            <v>netscribes</v>
          </cell>
          <cell r="F32418" t="str">
            <v>Mohd Tahir Shaikh</v>
          </cell>
          <cell r="G32418">
            <v>45818.652083333334</v>
          </cell>
          <cell r="H32418">
            <v>45871.597916666666</v>
          </cell>
        </row>
        <row r="32419">
          <cell r="A32419" t="str">
            <v>UCW-14248</v>
          </cell>
          <cell r="B32419" t="str">
            <v>Lifestyle X Tata Cliq - Catalog In Progress EAN List | Pending SKU Upload</v>
          </cell>
          <cell r="C32419" t="str">
            <v>CLOSED</v>
          </cell>
          <cell r="D32419" t="str">
            <v>Medium</v>
          </cell>
          <cell r="E32419" t="str">
            <v>Chirag Dubal</v>
          </cell>
          <cell r="F32419" t="str">
            <v>netscribes</v>
          </cell>
          <cell r="G32419">
            <v>45818.637499999997</v>
          </cell>
          <cell r="H32419">
            <v>45878.686111111114</v>
          </cell>
        </row>
        <row r="32420">
          <cell r="A32420" t="str">
            <v>UCW-14247</v>
          </cell>
          <cell r="B32420" t="str">
            <v>LISTING 8 JUNE</v>
          </cell>
          <cell r="C32420" t="str">
            <v>CLOSED</v>
          </cell>
          <cell r="D32420" t="str">
            <v>Medium</v>
          </cell>
          <cell r="E32420" t="str">
            <v>netscribes</v>
          </cell>
          <cell r="F32420" t="str">
            <v>Sushma Ram</v>
          </cell>
          <cell r="G32420">
            <v>45818.629166666666</v>
          </cell>
          <cell r="H32420">
            <v>45841.006944444445</v>
          </cell>
        </row>
        <row r="32421">
          <cell r="A32421" t="str">
            <v>UCW-14243</v>
          </cell>
          <cell r="B32421" t="str">
            <v>New Catalog For Brand Prolific- Lot 44</v>
          </cell>
          <cell r="C32421" t="str">
            <v>CLOSED</v>
          </cell>
          <cell r="D32421" t="str">
            <v>Medium</v>
          </cell>
          <cell r="E32421" t="str">
            <v>Chirag Dubal</v>
          </cell>
          <cell r="F32421" t="str">
            <v>Juilee Jadhav</v>
          </cell>
          <cell r="G32421">
            <v>45818.563888888886</v>
          </cell>
          <cell r="H32421">
            <v>45860.709722222222</v>
          </cell>
        </row>
        <row r="32422">
          <cell r="A32422" t="str">
            <v>UCW-14240</v>
          </cell>
          <cell r="B32422" t="str">
            <v>BEauty - image resize - 10th june</v>
          </cell>
          <cell r="C32422" t="str">
            <v>CLOSED</v>
          </cell>
          <cell r="D32422" t="str">
            <v>Low</v>
          </cell>
          <cell r="E32422" t="str">
            <v>netscribes</v>
          </cell>
          <cell r="F32422" t="str">
            <v>Simi Raichel Zachariah</v>
          </cell>
          <cell r="G32422">
            <v>45818.5625</v>
          </cell>
          <cell r="H32422">
            <v>45929.561111111114</v>
          </cell>
        </row>
        <row r="32423">
          <cell r="A32423" t="str">
            <v>UCW-14230</v>
          </cell>
          <cell r="B32423" t="str">
            <v>Biba Old Season Pendency - TC</v>
          </cell>
          <cell r="C32423" t="str">
            <v>CLOSED</v>
          </cell>
          <cell r="D32423" t="str">
            <v>Medium</v>
          </cell>
          <cell r="E32423" t="str">
            <v>Chirag Dubal</v>
          </cell>
          <cell r="F32423" t="str">
            <v>netscribes</v>
          </cell>
          <cell r="G32423">
            <v>45818.511111111111</v>
          </cell>
          <cell r="H32423">
            <v>45878.686805555553</v>
          </cell>
        </row>
        <row r="32424">
          <cell r="A32424" t="str">
            <v>UCW-14228</v>
          </cell>
          <cell r="B32424" t="str">
            <v>TATA -  Vero Moda SS25 (Lot-5) - Highest Priority</v>
          </cell>
          <cell r="C32424" t="str">
            <v>CLOSED</v>
          </cell>
          <cell r="D32424" t="str">
            <v>Medium</v>
          </cell>
          <cell r="E32424" t="str">
            <v>netscribes</v>
          </cell>
          <cell r="F32424" t="str">
            <v>Sushma Ram</v>
          </cell>
          <cell r="G32424">
            <v>45818.491666666669</v>
          </cell>
          <cell r="H32424">
            <v>45895.009722222225</v>
          </cell>
        </row>
        <row r="32425">
          <cell r="A32425" t="str">
            <v>UCW-14218</v>
          </cell>
          <cell r="B32425" t="str">
            <v>Chidiyaa Style's Size addition- 125598- 9/June/2025</v>
          </cell>
          <cell r="C32425" t="str">
            <v>CLOSED</v>
          </cell>
          <cell r="D32425" t="str">
            <v>Medium</v>
          </cell>
          <cell r="E32425" t="str">
            <v>Chirag Dubal</v>
          </cell>
          <cell r="F32425" t="str">
            <v>Reagan D’souza</v>
          </cell>
          <cell r="G32425">
            <v>45817.974305555559</v>
          </cell>
          <cell r="H32425">
            <v>45824.636805555558</v>
          </cell>
        </row>
        <row r="32426">
          <cell r="A32426" t="str">
            <v>UCW-14211</v>
          </cell>
          <cell r="B32426" t="str">
            <v>Lifestyle X Tata Cliq - Catalog In Progress EAN List | Pending SKU Upload</v>
          </cell>
          <cell r="C32426" t="str">
            <v>CLOSED</v>
          </cell>
          <cell r="D32426" t="str">
            <v>High</v>
          </cell>
          <cell r="E32426" t="str">
            <v>Chirag Dubal</v>
          </cell>
          <cell r="F32426" t="str">
            <v>netscribes</v>
          </cell>
          <cell r="G32426">
            <v>45817.783333333333</v>
          </cell>
          <cell r="H32426">
            <v>45856.677777777775</v>
          </cell>
        </row>
        <row r="32427">
          <cell r="A32427" t="str">
            <v>UCW-14207</v>
          </cell>
          <cell r="B32427" t="str">
            <v>New Catalog For Brand Prolific- Lot 43</v>
          </cell>
          <cell r="C32427" t="str">
            <v>CLOSED</v>
          </cell>
          <cell r="D32427" t="str">
            <v>Medium</v>
          </cell>
          <cell r="E32427" t="str">
            <v>netscribes</v>
          </cell>
          <cell r="F32427" t="str">
            <v>Sushma Ram</v>
          </cell>
          <cell r="G32427">
            <v>45817.722222222219</v>
          </cell>
          <cell r="H32427">
            <v>45856.677083333336</v>
          </cell>
        </row>
        <row r="32428">
          <cell r="A32428" t="str">
            <v>UCW-14206</v>
          </cell>
          <cell r="B32428" t="str">
            <v>NEW 216 Skus for uploading.</v>
          </cell>
          <cell r="C32428" t="str">
            <v>CLOSED</v>
          </cell>
          <cell r="D32428" t="str">
            <v>Medium</v>
          </cell>
          <cell r="E32428" t="str">
            <v>Chirag Dubal</v>
          </cell>
          <cell r="F32428" t="str">
            <v>Juilee Jadhav</v>
          </cell>
          <cell r="G32428">
            <v>45817.717361111114</v>
          </cell>
          <cell r="H32428">
            <v>45856.675694444442</v>
          </cell>
        </row>
        <row r="32429">
          <cell r="A32429" t="str">
            <v>UCW-14205</v>
          </cell>
          <cell r="B32429" t="str">
            <v>S&amp;N - Apparel - 03/06/2025</v>
          </cell>
          <cell r="C32429" t="str">
            <v>CLOSED</v>
          </cell>
          <cell r="D32429" t="str">
            <v>Medium</v>
          </cell>
          <cell r="E32429" t="str">
            <v>Chirag Dubal</v>
          </cell>
          <cell r="F32429" t="str">
            <v>netscribes</v>
          </cell>
          <cell r="G32429">
            <v>45817.692361111112</v>
          </cell>
          <cell r="H32429">
            <v>45878.686805555553</v>
          </cell>
        </row>
        <row r="32430">
          <cell r="A32430" t="str">
            <v>UCW-14199</v>
          </cell>
          <cell r="B32430" t="str">
            <v>Swimwear Sizes</v>
          </cell>
          <cell r="C32430" t="str">
            <v>CLOSED</v>
          </cell>
          <cell r="D32430" t="str">
            <v>Medium</v>
          </cell>
          <cell r="E32430" t="str">
            <v>netscribes</v>
          </cell>
          <cell r="F32430" t="str">
            <v>Sushma Ram</v>
          </cell>
          <cell r="G32430">
            <v>45817.572222222225</v>
          </cell>
          <cell r="H32430">
            <v>45877.482638888891</v>
          </cell>
        </row>
        <row r="32431">
          <cell r="A32431" t="str">
            <v>UCW-14197</v>
          </cell>
          <cell r="B32431" t="str">
            <v>BEauty - Re: Tata Cliq- H&amp;S Deepclease Shampoo New listing- 9th june</v>
          </cell>
          <cell r="C32431" t="str">
            <v>CLOSED</v>
          </cell>
          <cell r="D32431" t="str">
            <v>Medium</v>
          </cell>
          <cell r="E32431" t="str">
            <v>netscribes</v>
          </cell>
          <cell r="F32431" t="str">
            <v>Simi Raichel Zachariah</v>
          </cell>
          <cell r="G32431">
            <v>45817.488194444442</v>
          </cell>
          <cell r="H32431">
            <v>45910.693055555559</v>
          </cell>
        </row>
        <row r="32432">
          <cell r="A32432" t="str">
            <v>UCW-14196</v>
          </cell>
          <cell r="B32432" t="str">
            <v>BEauty - Re: Undeliverable: New listing- DeBelle- 9th June</v>
          </cell>
          <cell r="C32432" t="str">
            <v>CLOSED</v>
          </cell>
          <cell r="D32432" t="str">
            <v>Medium</v>
          </cell>
          <cell r="E32432" t="str">
            <v>netscribes</v>
          </cell>
          <cell r="F32432" t="str">
            <v>Simi Raichel Zachariah</v>
          </cell>
          <cell r="G32432">
            <v>45817.486111111109</v>
          </cell>
          <cell r="H32432">
            <v>45910.693055555559</v>
          </cell>
        </row>
        <row r="32433">
          <cell r="A32433" t="str">
            <v>UCW-14195</v>
          </cell>
          <cell r="B32433" t="str">
            <v>BEauty - Re: New Listings-DeBelle- 9th June</v>
          </cell>
          <cell r="C32433" t="str">
            <v>CLOSED</v>
          </cell>
          <cell r="D32433" t="str">
            <v>Medium</v>
          </cell>
          <cell r="E32433" t="str">
            <v>netscribes</v>
          </cell>
          <cell r="F32433" t="str">
            <v>Simi Raichel Zachariah</v>
          </cell>
          <cell r="G32433">
            <v>45817.48333333333</v>
          </cell>
          <cell r="H32433">
            <v>45846.498611111114</v>
          </cell>
        </row>
        <row r="32434">
          <cell r="A32434" t="str">
            <v>UCW-14194</v>
          </cell>
          <cell r="B32434" t="str">
            <v>BEauty- Re: Iris Cosmetics- New listing-9th June</v>
          </cell>
          <cell r="C32434" t="str">
            <v>CLOSED</v>
          </cell>
          <cell r="D32434" t="str">
            <v>Medium</v>
          </cell>
          <cell r="E32434" t="str">
            <v>netscribes</v>
          </cell>
          <cell r="F32434" t="str">
            <v>Simi Raichel Zachariah</v>
          </cell>
          <cell r="G32434">
            <v>45817.480555555558</v>
          </cell>
          <cell r="H32434">
            <v>45910.693055555559</v>
          </cell>
        </row>
        <row r="32435">
          <cell r="A32435" t="str">
            <v>UCW-14192</v>
          </cell>
          <cell r="B32435" t="str">
            <v>BEauty - Boss Bottled Images  - TCL_06_June_25- 9th June</v>
          </cell>
          <cell r="C32435" t="str">
            <v>CLOSED</v>
          </cell>
          <cell r="D32435" t="str">
            <v>Medium</v>
          </cell>
          <cell r="E32435" t="str">
            <v>netscribes</v>
          </cell>
          <cell r="F32435" t="str">
            <v>Simi Raichel Zachariah</v>
          </cell>
          <cell r="G32435">
            <v>45817.477777777778</v>
          </cell>
          <cell r="H32435">
            <v>45910.693055555559</v>
          </cell>
        </row>
        <row r="32436">
          <cell r="A32436" t="str">
            <v>UCW-14190</v>
          </cell>
          <cell r="B32436" t="str">
            <v>Template :- 06-06-2025</v>
          </cell>
          <cell r="C32436" t="str">
            <v>CLOSED</v>
          </cell>
          <cell r="D32436" t="str">
            <v>Medium</v>
          </cell>
          <cell r="E32436" t="str">
            <v>Chirag Dubal</v>
          </cell>
          <cell r="F32436" t="str">
            <v>Juilee Jadhav</v>
          </cell>
          <cell r="G32436">
            <v>45817.473611111112</v>
          </cell>
          <cell r="H32436">
            <v>45856.673611111109</v>
          </cell>
        </row>
        <row r="32437">
          <cell r="A32437" t="str">
            <v>UCW-14189</v>
          </cell>
          <cell r="B32437" t="str">
            <v>Beauty - Re: Olay new launch-9th June</v>
          </cell>
          <cell r="C32437" t="str">
            <v>CLOSED</v>
          </cell>
          <cell r="D32437" t="str">
            <v>High</v>
          </cell>
          <cell r="E32437" t="str">
            <v>netscribes</v>
          </cell>
          <cell r="F32437" t="str">
            <v>Simi Raichel Zachariah</v>
          </cell>
          <cell r="G32437">
            <v>45817.463194444441</v>
          </cell>
          <cell r="H32437">
            <v>45910.693055555559</v>
          </cell>
        </row>
        <row r="32438">
          <cell r="A32438" t="str">
            <v>UCW-14188</v>
          </cell>
          <cell r="B32438" t="str">
            <v>TataCliq Cataloging Attribute Sheet - Lot 3</v>
          </cell>
          <cell r="C32438" t="str">
            <v>CLOSED</v>
          </cell>
          <cell r="D32438" t="str">
            <v>Medium</v>
          </cell>
          <cell r="E32438" t="str">
            <v>Chirag Dubal</v>
          </cell>
          <cell r="F32438" t="str">
            <v>Juilee Jadhav</v>
          </cell>
          <cell r="G32438">
            <v>45817.461805555555</v>
          </cell>
          <cell r="H32438">
            <v>45856.67291666667</v>
          </cell>
        </row>
        <row r="32439">
          <cell r="A32439" t="str">
            <v>UCW-14184</v>
          </cell>
          <cell r="B32439" t="str">
            <v>BEeauty - Re: Submission of Content Sheet for Combo Listings and Image Update Request- Dr.Dento-9th june</v>
          </cell>
          <cell r="C32439" t="str">
            <v>CLOSED</v>
          </cell>
          <cell r="D32439" t="str">
            <v>High</v>
          </cell>
          <cell r="E32439" t="str">
            <v>netscribes</v>
          </cell>
          <cell r="F32439" t="str">
            <v>Simi Raichel Zachariah</v>
          </cell>
          <cell r="G32439">
            <v>45817.45208333333</v>
          </cell>
          <cell r="H32439">
            <v>45910.693749999999</v>
          </cell>
        </row>
        <row r="32440">
          <cell r="A32440" t="str">
            <v>UCW-14183</v>
          </cell>
          <cell r="B32440" t="str">
            <v>Beauty - Re: Caudalie June Listing-9th June</v>
          </cell>
          <cell r="C32440" t="str">
            <v>CLOSED</v>
          </cell>
          <cell r="D32440" t="str">
            <v>Medium</v>
          </cell>
          <cell r="E32440" t="str">
            <v>netscribes</v>
          </cell>
          <cell r="F32440" t="str">
            <v>Simi Raichel Zachariah</v>
          </cell>
          <cell r="G32440">
            <v>45817.447916666664</v>
          </cell>
          <cell r="H32440">
            <v>45903.508333333331</v>
          </cell>
        </row>
        <row r="32441">
          <cell r="A32441" t="str">
            <v>UCW-14180</v>
          </cell>
          <cell r="B32441" t="str">
            <v>BEauty - Re: Tea Tree New Listing Images-9th June</v>
          </cell>
          <cell r="C32441" t="str">
            <v>CLOSED</v>
          </cell>
          <cell r="D32441" t="str">
            <v>High</v>
          </cell>
          <cell r="E32441" t="str">
            <v>netscribes</v>
          </cell>
          <cell r="F32441" t="str">
            <v>Simi Raichel Zachariah</v>
          </cell>
          <cell r="G32441">
            <v>45817.436805555553</v>
          </cell>
          <cell r="H32441">
            <v>45929.561111111114</v>
          </cell>
        </row>
        <row r="32442">
          <cell r="A32442" t="str">
            <v>UCW-14179</v>
          </cell>
          <cell r="B32442" t="str">
            <v>BEauty - Re: Tata LID and Armaf New Launch Listing may'25-9th June</v>
          </cell>
          <cell r="C32442" t="str">
            <v>CLOSED</v>
          </cell>
          <cell r="D32442" t="str">
            <v>Medium</v>
          </cell>
          <cell r="E32442" t="str">
            <v>netscribes</v>
          </cell>
          <cell r="F32442" t="str">
            <v>Simi Raichel Zachariah</v>
          </cell>
          <cell r="G32442">
            <v>45817.432638888888</v>
          </cell>
          <cell r="H32442">
            <v>45925.581944444442</v>
          </cell>
        </row>
        <row r="32443">
          <cell r="A32443" t="str">
            <v>UCW-14174</v>
          </cell>
          <cell r="B32443" t="str">
            <v>Tatacliq Men Content template_04-06-25</v>
          </cell>
          <cell r="C32443" t="str">
            <v>CLOSED</v>
          </cell>
          <cell r="D32443" t="str">
            <v>Medium</v>
          </cell>
          <cell r="E32443" t="str">
            <v>netscribes</v>
          </cell>
          <cell r="F32443" t="str">
            <v>Mohd Tahir Shaikh</v>
          </cell>
          <cell r="G32443">
            <v>45816.722916666666</v>
          </cell>
          <cell r="H32443">
            <v>45856.671527777777</v>
          </cell>
        </row>
        <row r="32444">
          <cell r="A32444" t="str">
            <v>UCW-14171</v>
          </cell>
          <cell r="B32444" t="str">
            <v>Biba Old Season Pendency - TC</v>
          </cell>
          <cell r="C32444" t="str">
            <v>CLOSED</v>
          </cell>
          <cell r="D32444" t="str">
            <v>Medium</v>
          </cell>
          <cell r="E32444" t="str">
            <v>netscribes</v>
          </cell>
          <cell r="F32444" t="str">
            <v>Mohd Tahir Shaikh</v>
          </cell>
          <cell r="G32444">
            <v>45816.504166666666</v>
          </cell>
          <cell r="H32444">
            <v>45856.67083333333</v>
          </cell>
        </row>
        <row r="32445">
          <cell r="A32445" t="str">
            <v>UCW-14162</v>
          </cell>
          <cell r="B32445" t="str">
            <v>Skybags Product Video Upload | Tatacliq</v>
          </cell>
          <cell r="C32445" t="str">
            <v>CLOSED</v>
          </cell>
          <cell r="D32445" t="str">
            <v>Medium</v>
          </cell>
          <cell r="E32445" t="str">
            <v>Chirag Dubal</v>
          </cell>
          <cell r="F32445" t="str">
            <v>Juilee Jadhav</v>
          </cell>
          <cell r="G32445">
            <v>45815.888888888891</v>
          </cell>
          <cell r="H32445">
            <v>45871.554166666669</v>
          </cell>
        </row>
        <row r="32446">
          <cell r="A32446" t="str">
            <v>UCW-14147</v>
          </cell>
          <cell r="B32446" t="str">
            <v>IMAGES REPLACE  ==&gt; STYLE 519</v>
          </cell>
          <cell r="C32446" t="str">
            <v>CLOSED</v>
          </cell>
          <cell r="D32446" t="str">
            <v>Medium</v>
          </cell>
          <cell r="E32446" t="str">
            <v>netscribes</v>
          </cell>
          <cell r="F32446" t="str">
            <v>Sushma Ram</v>
          </cell>
          <cell r="G32446">
            <v>45815.691666666666</v>
          </cell>
          <cell r="H32446">
            <v>45821.688194444447</v>
          </cell>
        </row>
        <row r="32447">
          <cell r="A32447" t="str">
            <v>UCW-14145</v>
          </cell>
          <cell r="B32447" t="str">
            <v>ALDO footwear catalog submission (TC) - 06.06.2025</v>
          </cell>
          <cell r="C32447" t="str">
            <v>CLOSED</v>
          </cell>
          <cell r="D32447" t="str">
            <v>Medium</v>
          </cell>
          <cell r="E32447" t="str">
            <v>Chirag Dubal</v>
          </cell>
          <cell r="F32447" t="str">
            <v>Juilee Jadhav</v>
          </cell>
          <cell r="G32447">
            <v>45815.674305555556</v>
          </cell>
          <cell r="H32447">
            <v>45856.670138888891</v>
          </cell>
        </row>
        <row r="32448">
          <cell r="A32448" t="str">
            <v>UCW-14141</v>
          </cell>
          <cell r="B32448" t="str">
            <v>NEW LISTING FOR TATA CLIQ-MCFARLANE (DT.04.06.2025)</v>
          </cell>
          <cell r="C32448" t="str">
            <v>CLOSED</v>
          </cell>
          <cell r="D32448" t="str">
            <v>Medium</v>
          </cell>
          <cell r="E32448" t="str">
            <v>Chirag Dubal</v>
          </cell>
          <cell r="F32448" t="str">
            <v>Shloka Chakre</v>
          </cell>
          <cell r="G32448">
            <v>45815.47152777778</v>
          </cell>
          <cell r="H32448">
            <v>45856.669444444444</v>
          </cell>
        </row>
        <row r="32449">
          <cell r="A32449" t="str">
            <v>UCW-14139</v>
          </cell>
          <cell r="B32449" t="str">
            <v xml:space="preserve">Men's Apparel 02-06-2025 </v>
          </cell>
          <cell r="C32449" t="str">
            <v>CLOSED</v>
          </cell>
          <cell r="D32449" t="str">
            <v>Medium</v>
          </cell>
          <cell r="E32449" t="str">
            <v>Chirag Dubal</v>
          </cell>
          <cell r="F32449" t="str">
            <v>netscribes</v>
          </cell>
          <cell r="G32449">
            <v>45815.427083333336</v>
          </cell>
          <cell r="H32449">
            <v>45877.603472222225</v>
          </cell>
        </row>
        <row r="32450">
          <cell r="A32450" t="str">
            <v>UCW-14137</v>
          </cell>
          <cell r="B32450" t="str">
            <v>TH | 90 Lot</v>
          </cell>
          <cell r="C32450" t="str">
            <v>CLOSED</v>
          </cell>
          <cell r="D32450" t="str">
            <v>Medium</v>
          </cell>
          <cell r="E32450" t="str">
            <v>Chirag Dubal</v>
          </cell>
          <cell r="F32450" t="str">
            <v>Shloka Chakre</v>
          </cell>
          <cell r="G32450">
            <v>45814.775000000001</v>
          </cell>
          <cell r="H32450">
            <v>45849.135416666664</v>
          </cell>
        </row>
        <row r="32451">
          <cell r="A32451" t="str">
            <v>UCW-14135</v>
          </cell>
          <cell r="B32451" t="str">
            <v xml:space="preserve">Video upload : Swadeh </v>
          </cell>
          <cell r="C32451" t="str">
            <v>CLOSED</v>
          </cell>
          <cell r="D32451" t="str">
            <v>Medium</v>
          </cell>
          <cell r="E32451" t="str">
            <v>Chirag Dubal</v>
          </cell>
          <cell r="F32451" t="str">
            <v>Juilee Jadhav</v>
          </cell>
          <cell r="G32451">
            <v>45814.756944444445</v>
          </cell>
          <cell r="H32451">
            <v>45840.754861111112</v>
          </cell>
        </row>
        <row r="32452">
          <cell r="A32452" t="str">
            <v>UCW-14134</v>
          </cell>
          <cell r="B32452" t="str">
            <v>New Catalogue for Touch925</v>
          </cell>
          <cell r="C32452" t="str">
            <v>CLOSED</v>
          </cell>
          <cell r="D32452" t="str">
            <v>Medium</v>
          </cell>
          <cell r="E32452" t="str">
            <v>netscribes</v>
          </cell>
          <cell r="F32452" t="str">
            <v>Mohd Tahir Shaikh</v>
          </cell>
          <cell r="G32452">
            <v>45814.746527777781</v>
          </cell>
          <cell r="H32452">
            <v>45856.668055555558</v>
          </cell>
        </row>
        <row r="32453">
          <cell r="A32453" t="str">
            <v>UCW-14130</v>
          </cell>
          <cell r="B32453" t="str">
            <v>Harlem A+ Tata Cliq</v>
          </cell>
          <cell r="C32453" t="str">
            <v>CLOSED</v>
          </cell>
          <cell r="D32453" t="str">
            <v>Medium</v>
          </cell>
          <cell r="E32453" t="str">
            <v>netscribes</v>
          </cell>
          <cell r="F32453" t="str">
            <v>Mohd Tahir Shaikh</v>
          </cell>
          <cell r="G32453">
            <v>45814.708333333336</v>
          </cell>
          <cell r="H32453">
            <v>45842.655555555553</v>
          </cell>
        </row>
        <row r="32454">
          <cell r="A32454" t="str">
            <v>UCW-14127</v>
          </cell>
          <cell r="B32454" t="str">
            <v>TH | 252 - Styles</v>
          </cell>
          <cell r="C32454" t="str">
            <v>CLOSED</v>
          </cell>
          <cell r="D32454" t="str">
            <v>Medium</v>
          </cell>
          <cell r="E32454" t="str">
            <v>Chirag Dubal</v>
          </cell>
          <cell r="F32454" t="str">
            <v>Reagan D’souza</v>
          </cell>
          <cell r="G32454">
            <v>45814.663194444445</v>
          </cell>
          <cell r="H32454">
            <v>45860.709027777775</v>
          </cell>
        </row>
        <row r="32455">
          <cell r="A32455" t="str">
            <v>UCW-14117</v>
          </cell>
          <cell r="B32455" t="str">
            <v>MIA -Silver-Pending Sku</v>
          </cell>
          <cell r="C32455" t="str">
            <v>CLOSED</v>
          </cell>
          <cell r="D32455" t="str">
            <v>Medium</v>
          </cell>
          <cell r="E32455" t="str">
            <v>netscribes</v>
          </cell>
          <cell r="F32455" t="str">
            <v>Mohd Tahir Shaikh</v>
          </cell>
          <cell r="G32455">
            <v>45814.62777777778</v>
          </cell>
          <cell r="H32455">
            <v>45856.666666666664</v>
          </cell>
        </row>
        <row r="32456">
          <cell r="A32456" t="str">
            <v>UCW-14112</v>
          </cell>
          <cell r="B32456" t="str">
            <v>London Rag - Men's style - 33 styles</v>
          </cell>
          <cell r="C32456" t="str">
            <v>CLOSED</v>
          </cell>
          <cell r="D32456" t="str">
            <v>Medium</v>
          </cell>
          <cell r="E32456" t="str">
            <v>netscribes</v>
          </cell>
          <cell r="F32456" t="str">
            <v>Sushma Ram</v>
          </cell>
          <cell r="G32456">
            <v>45814.597222222219</v>
          </cell>
          <cell r="H32456">
            <v>45856.665972222225</v>
          </cell>
        </row>
        <row r="32457">
          <cell r="A32457" t="str">
            <v>UCW-14109</v>
          </cell>
          <cell r="B32457" t="str">
            <v>Label Ritu Kumar SS-25 Left Over Style Catalogue.</v>
          </cell>
          <cell r="C32457" t="str">
            <v>CLOSED</v>
          </cell>
          <cell r="D32457" t="str">
            <v>Highest</v>
          </cell>
          <cell r="E32457" t="str">
            <v>netscribes</v>
          </cell>
          <cell r="F32457" t="str">
            <v>Sushma Ram</v>
          </cell>
          <cell r="G32457">
            <v>45814.574305555558</v>
          </cell>
          <cell r="H32457">
            <v>45856.665277777778</v>
          </cell>
        </row>
        <row r="32458">
          <cell r="A32458" t="str">
            <v>UCW-14101</v>
          </cell>
          <cell r="B32458" t="str">
            <v>May-2025 - Gioia - Accessories - 13-05-25</v>
          </cell>
          <cell r="C32458" t="str">
            <v>CLOSED</v>
          </cell>
          <cell r="D32458" t="str">
            <v>Medium</v>
          </cell>
          <cell r="E32458" t="str">
            <v>Chirag Dubal</v>
          </cell>
          <cell r="F32458" t="str">
            <v>Reagan D’souza</v>
          </cell>
          <cell r="G32458">
            <v>45814.511111111111</v>
          </cell>
          <cell r="H32458">
            <v>45829.429861111108</v>
          </cell>
        </row>
        <row r="32459">
          <cell r="A32459" t="str">
            <v>UCW-14096</v>
          </cell>
          <cell r="B32459" t="str">
            <v>TCMP*SPYKAR | SS25 BATCH 30 SANDALS</v>
          </cell>
          <cell r="C32459" t="str">
            <v>CLOSED</v>
          </cell>
          <cell r="D32459" t="str">
            <v>Highest</v>
          </cell>
          <cell r="E32459" t="str">
            <v>netscribes</v>
          </cell>
          <cell r="F32459" t="str">
            <v>Sushma Ram</v>
          </cell>
          <cell r="G32459">
            <v>45814.473611111112</v>
          </cell>
          <cell r="H32459">
            <v>45841.013888888891</v>
          </cell>
        </row>
        <row r="32460">
          <cell r="A32460" t="str">
            <v>UCW-14092</v>
          </cell>
          <cell r="B32460" t="str">
            <v xml:space="preserve">Reebok Women Apparels 03-06-2025 </v>
          </cell>
          <cell r="C32460" t="str">
            <v>CLOSED</v>
          </cell>
          <cell r="D32460" t="str">
            <v>Medium</v>
          </cell>
          <cell r="E32460" t="str">
            <v>netscribes</v>
          </cell>
          <cell r="F32460" t="str">
            <v>Mohd Tahir Shaikh</v>
          </cell>
          <cell r="G32460">
            <v>45814.45</v>
          </cell>
          <cell r="H32460">
            <v>45856.664583333331</v>
          </cell>
        </row>
        <row r="32461">
          <cell r="A32461" t="str">
            <v>UCW-14090</v>
          </cell>
          <cell r="B32461" t="str">
            <v>SS25-Monte Carlo For Men's -03-06-2025</v>
          </cell>
          <cell r="C32461" t="str">
            <v>CLOSED</v>
          </cell>
          <cell r="D32461" t="str">
            <v>Medium</v>
          </cell>
          <cell r="E32461" t="str">
            <v>netscribes</v>
          </cell>
          <cell r="F32461" t="str">
            <v>Mohd Tahir Shaikh</v>
          </cell>
          <cell r="G32461">
            <v>45814.040277777778</v>
          </cell>
          <cell r="H32461">
            <v>45856.664583333331</v>
          </cell>
        </row>
        <row r="32462">
          <cell r="A32462" t="str">
            <v>UCW-14089</v>
          </cell>
          <cell r="B32462" t="str">
            <v>JJ FTW &amp; ACC AW-25 (Lot-2)- Tata Cliq</v>
          </cell>
          <cell r="C32462" t="str">
            <v>CLOSED</v>
          </cell>
          <cell r="D32462" t="str">
            <v>Medium</v>
          </cell>
          <cell r="E32462" t="str">
            <v>netscribes</v>
          </cell>
          <cell r="F32462" t="str">
            <v>Mohd Tahir Shaikh</v>
          </cell>
          <cell r="G32462">
            <v>45814.03402777778</v>
          </cell>
          <cell r="H32462">
            <v>45856.663888888892</v>
          </cell>
        </row>
        <row r="32463">
          <cell r="A32463" t="str">
            <v>UCW-14086</v>
          </cell>
          <cell r="B32463" t="str">
            <v>Multiplatform Listing : Yankee Candles : Seller code - 127837</v>
          </cell>
          <cell r="C32463" t="str">
            <v>CLOSED</v>
          </cell>
          <cell r="D32463" t="str">
            <v>Medium</v>
          </cell>
          <cell r="E32463" t="str">
            <v>Chirag Dubal</v>
          </cell>
          <cell r="F32463" t="str">
            <v>Juilee Jadhav</v>
          </cell>
          <cell r="G32463">
            <v>45813.779861111114</v>
          </cell>
          <cell r="H32463">
            <v>45829.46875</v>
          </cell>
        </row>
        <row r="32464">
          <cell r="A32464" t="str">
            <v>UCW-14085</v>
          </cell>
          <cell r="B32464" t="str">
            <v>Marche - 127465 - Apparel - 22/May/2025</v>
          </cell>
          <cell r="C32464" t="str">
            <v>CLOSED</v>
          </cell>
          <cell r="D32464" t="str">
            <v>Medium</v>
          </cell>
          <cell r="E32464" t="str">
            <v>Chirag Dubal</v>
          </cell>
          <cell r="F32464" t="str">
            <v>netscribes</v>
          </cell>
          <cell r="G32464">
            <v>45813.775694444441</v>
          </cell>
          <cell r="H32464">
            <v>45877.604166666664</v>
          </cell>
        </row>
        <row r="32465">
          <cell r="A32465" t="str">
            <v>UCW-14084</v>
          </cell>
          <cell r="B32465" t="str">
            <v>New line sheet 233 sku tata cliq</v>
          </cell>
          <cell r="C32465" t="str">
            <v>CLOSED</v>
          </cell>
          <cell r="D32465" t="str">
            <v>Medium</v>
          </cell>
          <cell r="E32465" t="str">
            <v>netscribes</v>
          </cell>
          <cell r="F32465" t="str">
            <v>Sushma Ram</v>
          </cell>
          <cell r="G32465">
            <v>45813.770138888889</v>
          </cell>
          <cell r="H32465">
            <v>45894.730555555558</v>
          </cell>
        </row>
        <row r="32466">
          <cell r="A32466" t="str">
            <v>UCW-14081</v>
          </cell>
          <cell r="B32466" t="str">
            <v>Mulitplatform listing : Ekaa handicrafts : Seller code - 127164</v>
          </cell>
          <cell r="C32466" t="str">
            <v>CLOSED</v>
          </cell>
          <cell r="D32466" t="str">
            <v>Medium</v>
          </cell>
          <cell r="E32466" t="str">
            <v>Chirag Dubal</v>
          </cell>
          <cell r="F32466" t="str">
            <v>Juilee Jadhav</v>
          </cell>
          <cell r="G32466">
            <v>45813.758333333331</v>
          </cell>
          <cell r="H32466">
            <v>45829.443749999999</v>
          </cell>
        </row>
        <row r="32467">
          <cell r="A32467" t="str">
            <v>UCW-14080</v>
          </cell>
          <cell r="B32467" t="str">
            <v xml:space="preserve">Prakriti Jaipur - 127287 - Apparel - 23/May/2025 </v>
          </cell>
          <cell r="C32467" t="str">
            <v>CLOSED</v>
          </cell>
          <cell r="D32467" t="str">
            <v>Medium</v>
          </cell>
          <cell r="E32467" t="str">
            <v>Chirag Dubal</v>
          </cell>
          <cell r="F32467" t="str">
            <v>netscribes</v>
          </cell>
          <cell r="G32467">
            <v>45813.755555555559</v>
          </cell>
          <cell r="H32467">
            <v>45964.615277777775</v>
          </cell>
        </row>
        <row r="32468">
          <cell r="A32468" t="str">
            <v>UCW-14077</v>
          </cell>
          <cell r="B32468" t="str">
            <v>image resize- 5th June</v>
          </cell>
          <cell r="C32468" t="str">
            <v>CLOSED</v>
          </cell>
          <cell r="D32468" t="str">
            <v>Medium</v>
          </cell>
          <cell r="E32468" t="str">
            <v>netscribes</v>
          </cell>
          <cell r="F32468" t="str">
            <v>Simi Raichel Zachariah</v>
          </cell>
          <cell r="G32468">
            <v>45813.730555555558</v>
          </cell>
          <cell r="H32468">
            <v>45929.5625</v>
          </cell>
        </row>
        <row r="32469">
          <cell r="A32469" t="str">
            <v>UCW-14075</v>
          </cell>
          <cell r="B32469" t="str">
            <v xml:space="preserve">Reebok Footwear Men &amp; Women 03-06-2025 </v>
          </cell>
          <cell r="C32469" t="str">
            <v>CLOSED</v>
          </cell>
          <cell r="D32469" t="str">
            <v>Medium</v>
          </cell>
          <cell r="E32469" t="str">
            <v>netscribes</v>
          </cell>
          <cell r="F32469" t="str">
            <v>Mohd Tahir Shaikh</v>
          </cell>
          <cell r="G32469">
            <v>45813.726388888892</v>
          </cell>
          <cell r="H32469">
            <v>45856.663888888892</v>
          </cell>
        </row>
        <row r="32470">
          <cell r="A32470" t="str">
            <v>UCW-14073</v>
          </cell>
          <cell r="B32470" t="str">
            <v>8926OB Video Updated I 127787 I 03rd June 2025</v>
          </cell>
          <cell r="C32470" t="str">
            <v>CLOSED</v>
          </cell>
          <cell r="D32470" t="str">
            <v>Medium</v>
          </cell>
          <cell r="E32470" t="str">
            <v>Chirag Dubal</v>
          </cell>
          <cell r="F32470" t="str">
            <v>Juilee Jadhav</v>
          </cell>
          <cell r="G32470">
            <v>45813.711111111108</v>
          </cell>
          <cell r="H32470">
            <v>45842.595138888886</v>
          </cell>
        </row>
        <row r="32471">
          <cell r="A32471" t="str">
            <v>UCW-14069</v>
          </cell>
          <cell r="B32471" t="str">
            <v>TCMP*SPYKAR | SS25 BATCH 30 OPEN FOOTWEAR</v>
          </cell>
          <cell r="C32471" t="str">
            <v>CLOSED</v>
          </cell>
          <cell r="D32471" t="str">
            <v>Medium</v>
          </cell>
          <cell r="E32471" t="str">
            <v>netscribes</v>
          </cell>
          <cell r="F32471" t="str">
            <v>Sushma Ram</v>
          </cell>
          <cell r="G32471">
            <v>45813.672222222223</v>
          </cell>
          <cell r="H32471">
            <v>45856.663194444445</v>
          </cell>
        </row>
        <row r="32472">
          <cell r="A32472" t="str">
            <v>UCW-14061</v>
          </cell>
          <cell r="B32472" t="str">
            <v>TH &amp; CK Weekly Catalogue discussion_29th May</v>
          </cell>
          <cell r="C32472" t="str">
            <v>CLOSED</v>
          </cell>
          <cell r="D32472" t="str">
            <v>Medium</v>
          </cell>
          <cell r="E32472" t="str">
            <v>Chirag Dubal</v>
          </cell>
          <cell r="F32472" t="str">
            <v>Shloka Chakre</v>
          </cell>
          <cell r="G32472">
            <v>45813.625694444447</v>
          </cell>
          <cell r="H32472">
            <v>45857.563888888886</v>
          </cell>
        </row>
        <row r="32473">
          <cell r="A32473" t="str">
            <v>UCW-14059</v>
          </cell>
          <cell r="B32473" t="str">
            <v xml:space="preserve">Tatacliq Lifestyle Catalog Template-Lot -104_21.04.2025 </v>
          </cell>
          <cell r="C32473" t="str">
            <v>CLOSED</v>
          </cell>
          <cell r="D32473" t="str">
            <v>Medium</v>
          </cell>
          <cell r="E32473" t="str">
            <v>Chirag Dubal</v>
          </cell>
          <cell r="F32473" t="str">
            <v>netscribes</v>
          </cell>
          <cell r="G32473">
            <v>45813.612500000003</v>
          </cell>
          <cell r="H32473">
            <v>45964.615972222222</v>
          </cell>
        </row>
        <row r="32474">
          <cell r="A32474" t="str">
            <v>UCW-14049</v>
          </cell>
          <cell r="B32474" t="str">
            <v xml:space="preserve">Men's Apparel 03-06-2025 </v>
          </cell>
          <cell r="C32474" t="str">
            <v>CLOSED</v>
          </cell>
          <cell r="D32474" t="str">
            <v>Medium</v>
          </cell>
          <cell r="E32474" t="str">
            <v>Chirag Dubal</v>
          </cell>
          <cell r="F32474" t="str">
            <v>netscribes</v>
          </cell>
          <cell r="G32474">
            <v>45813.487500000003</v>
          </cell>
          <cell r="H32474">
            <v>45964.615972222222</v>
          </cell>
        </row>
        <row r="32475">
          <cell r="A32475" t="str">
            <v>UCW-14047</v>
          </cell>
          <cell r="B32475" t="str">
            <v>BEauty - Re: Replacement of Product Images x Dr.Dento- 5th June</v>
          </cell>
          <cell r="C32475" t="str">
            <v>CLOSED</v>
          </cell>
          <cell r="D32475" t="str">
            <v>Medium</v>
          </cell>
          <cell r="E32475" t="str">
            <v>netscribes</v>
          </cell>
          <cell r="F32475" t="str">
            <v>Simi Raichel Zachariah</v>
          </cell>
          <cell r="G32475">
            <v>45813.463194444441</v>
          </cell>
          <cell r="H32475">
            <v>45929.5625</v>
          </cell>
        </row>
        <row r="32476">
          <cell r="A32476" t="str">
            <v>UCW-14046</v>
          </cell>
          <cell r="B32476" t="str">
            <v>bEAUTY - Friday Launch_06th_June_Studiowest_11options- 5th June</v>
          </cell>
          <cell r="C32476" t="str">
            <v>CLOSED</v>
          </cell>
          <cell r="D32476" t="str">
            <v>High</v>
          </cell>
          <cell r="E32476" t="str">
            <v>netscribes</v>
          </cell>
          <cell r="F32476" t="str">
            <v>Simi Raichel Zachariah</v>
          </cell>
          <cell r="G32476">
            <v>45813.45416666667</v>
          </cell>
          <cell r="H32476">
            <v>45910.697222222225</v>
          </cell>
        </row>
        <row r="32477">
          <cell r="A32477" t="str">
            <v>UCW-14045</v>
          </cell>
          <cell r="B32477" t="str">
            <v xml:space="preserve">ONLY SS25 (LOT-5) (TATA CLIQ Template) </v>
          </cell>
          <cell r="C32477" t="str">
            <v>CLOSED</v>
          </cell>
          <cell r="D32477" t="str">
            <v>Medium</v>
          </cell>
          <cell r="E32477" t="str">
            <v>Chirag Dubal</v>
          </cell>
          <cell r="F32477" t="str">
            <v>netscribes</v>
          </cell>
          <cell r="G32477">
            <v>45813.45416666667</v>
          </cell>
          <cell r="H32477">
            <v>45964.616666666669</v>
          </cell>
        </row>
        <row r="32478">
          <cell r="A32478" t="str">
            <v>UCW-14043</v>
          </cell>
          <cell r="B32478" t="str">
            <v>BEauty - RE: O3+ image sequence error | Content error- 5th June</v>
          </cell>
          <cell r="C32478" t="str">
            <v>CLOSED</v>
          </cell>
          <cell r="D32478" t="str">
            <v>Medium</v>
          </cell>
          <cell r="E32478" t="str">
            <v>netscribes</v>
          </cell>
          <cell r="F32478" t="str">
            <v>Simi Raichel Zachariah</v>
          </cell>
          <cell r="G32478">
            <v>45813.435416666667</v>
          </cell>
          <cell r="H32478">
            <v>45910.697222222225</v>
          </cell>
        </row>
        <row r="32479">
          <cell r="A32479" t="str">
            <v>UCW-14042</v>
          </cell>
          <cell r="B32479" t="str">
            <v>Beauty - RE: Manta Product Details for Catalogue Upload _ TATA CLiQ-5th June</v>
          </cell>
          <cell r="C32479" t="str">
            <v>CLOSED</v>
          </cell>
          <cell r="D32479" t="str">
            <v>Medium</v>
          </cell>
          <cell r="E32479" t="str">
            <v>netscribes</v>
          </cell>
          <cell r="F32479" t="str">
            <v>Simi Raichel Zachariah</v>
          </cell>
          <cell r="G32479">
            <v>45813.425694444442</v>
          </cell>
          <cell r="H32479">
            <v>45873.490972222222</v>
          </cell>
        </row>
        <row r="32480">
          <cell r="A32480" t="str">
            <v>UCW-14041</v>
          </cell>
          <cell r="B32480" t="str">
            <v>Beauty - Yves Saint Laurent(Myslf la Parfum &amp; Libre L'Eau Nue) cataloguing details_22_May_25-5th May</v>
          </cell>
          <cell r="C32480" t="str">
            <v>CLOSED</v>
          </cell>
          <cell r="D32480" t="str">
            <v>Medium</v>
          </cell>
          <cell r="E32480" t="str">
            <v>netscribes</v>
          </cell>
          <cell r="F32480" t="str">
            <v>Simi Raichel Zachariah</v>
          </cell>
          <cell r="G32480">
            <v>45813.420138888891</v>
          </cell>
          <cell r="H32480">
            <v>45958.518055555556</v>
          </cell>
        </row>
        <row r="32481">
          <cell r="A32481" t="str">
            <v>UCW-14037</v>
          </cell>
          <cell r="B32481" t="str">
            <v>Tata Cliq Cataloguing - 1st Lot</v>
          </cell>
          <cell r="C32481" t="str">
            <v>CLOSED Due to Inactive/Insufficient Information</v>
          </cell>
          <cell r="D32481" t="str">
            <v>Medium</v>
          </cell>
          <cell r="E32481" t="str">
            <v>netscribes</v>
          </cell>
          <cell r="F32481" t="str">
            <v>Mohd Tahir Shaikh</v>
          </cell>
          <cell r="G32481">
            <v>45812.786111111112</v>
          </cell>
          <cell r="H32481">
            <v>45871.726388888892</v>
          </cell>
        </row>
        <row r="32482">
          <cell r="A32482" t="str">
            <v>UCW-14035</v>
          </cell>
          <cell r="B32482" t="str">
            <v>Beauty - Elie Saab - Certificate retrigger-4th June</v>
          </cell>
          <cell r="C32482" t="str">
            <v>CLOSED</v>
          </cell>
          <cell r="D32482" t="str">
            <v>Medium</v>
          </cell>
          <cell r="E32482" t="str">
            <v>netscribes</v>
          </cell>
          <cell r="F32482" t="str">
            <v>Simi Raichel Zachariah</v>
          </cell>
          <cell r="G32482">
            <v>45812.775694444441</v>
          </cell>
          <cell r="H32482">
            <v>45929.5625</v>
          </cell>
        </row>
        <row r="32483">
          <cell r="A32483" t="str">
            <v>UCW-14031</v>
          </cell>
          <cell r="B32483" t="str">
            <v>Beauty - Re: Puig 2025 H1 Coffrets Cataloguing 02.06.25- 4th june</v>
          </cell>
          <cell r="C32483" t="str">
            <v>CLOSED</v>
          </cell>
          <cell r="D32483" t="str">
            <v>High</v>
          </cell>
          <cell r="E32483" t="str">
            <v>netscribes</v>
          </cell>
          <cell r="F32483" t="str">
            <v>Simi Raichel Zachariah</v>
          </cell>
          <cell r="G32483">
            <v>45812.768750000003</v>
          </cell>
          <cell r="H32483">
            <v>45910.697916666664</v>
          </cell>
        </row>
        <row r="32484">
          <cell r="A32484" t="str">
            <v>UCW-14030</v>
          </cell>
          <cell r="B32484" t="str">
            <v>Beauty -Size	Categories Re: Brand Onboarding at Tatacliq Store-Rhe Cosmetics\Makeup By Siti\Venihea\Reform Your Skin - 4th june</v>
          </cell>
          <cell r="C32484" t="str">
            <v>CLOSED Due to Inactive/Insufficient Information</v>
          </cell>
          <cell r="D32484" t="str">
            <v>Medium</v>
          </cell>
          <cell r="E32484" t="str">
            <v>netscribes</v>
          </cell>
          <cell r="F32484" t="str">
            <v>Simi Raichel Zachariah</v>
          </cell>
          <cell r="G32484">
            <v>45812.765972222223</v>
          </cell>
          <cell r="H32484">
            <v>45853.724999999999</v>
          </cell>
        </row>
        <row r="32485">
          <cell r="A32485" t="str">
            <v>UCW-14028</v>
          </cell>
          <cell r="B32485" t="str">
            <v>Beauty - RE: Request For Beauty Garage Products Image Update (Tata Cliq)-4th June</v>
          </cell>
          <cell r="C32485" t="str">
            <v>CLOSED</v>
          </cell>
          <cell r="D32485" t="str">
            <v>Medium</v>
          </cell>
          <cell r="E32485" t="str">
            <v>netscribes</v>
          </cell>
          <cell r="F32485" t="str">
            <v>Simi Raichel Zachariah</v>
          </cell>
          <cell r="G32485">
            <v>45812.760416666664</v>
          </cell>
          <cell r="H32485">
            <v>45929.563194444447</v>
          </cell>
        </row>
        <row r="32486">
          <cell r="A32486" t="str">
            <v>UCW-14027</v>
          </cell>
          <cell r="B32486" t="str">
            <v>Beauty - Fw: SKC x Tatacliq Image Update-4th June</v>
          </cell>
          <cell r="C32486" t="str">
            <v>CLOSED</v>
          </cell>
          <cell r="D32486" t="str">
            <v>Medium</v>
          </cell>
          <cell r="E32486" t="str">
            <v>netscribes</v>
          </cell>
          <cell r="F32486" t="str">
            <v>Simi Raichel Zachariah</v>
          </cell>
          <cell r="G32486">
            <v>45812.741666666669</v>
          </cell>
          <cell r="H32486">
            <v>45929.463888888888</v>
          </cell>
        </row>
        <row r="32487">
          <cell r="A32487" t="str">
            <v>UCW-14025</v>
          </cell>
          <cell r="B32487" t="str">
            <v>Beauty - Re: Request for New Product Listing Sheet on Tata CLiQ-jun4</v>
          </cell>
          <cell r="C32487" t="str">
            <v>CLOSED Due to Inactive/Insufficient Information</v>
          </cell>
          <cell r="D32487" t="str">
            <v>Medium</v>
          </cell>
          <cell r="E32487" t="str">
            <v>netscribes</v>
          </cell>
          <cell r="F32487" t="str">
            <v>Simi Raichel Zachariah</v>
          </cell>
          <cell r="G32487">
            <v>45812.732638888891</v>
          </cell>
          <cell r="H32487">
            <v>45852.667361111111</v>
          </cell>
        </row>
        <row r="32488">
          <cell r="A32488" t="str">
            <v>UCW-14021</v>
          </cell>
          <cell r="B32488" t="str">
            <v>BEauty - Re[2]: TSS X Tata Cliq | New Listings-4th June</v>
          </cell>
          <cell r="C32488" t="str">
            <v>CLOSED</v>
          </cell>
          <cell r="D32488" t="str">
            <v>Medium</v>
          </cell>
          <cell r="E32488" t="str">
            <v>netscribes</v>
          </cell>
          <cell r="F32488" t="str">
            <v>Simi Raichel Zachariah</v>
          </cell>
          <cell r="G32488">
            <v>45812.724305555559</v>
          </cell>
          <cell r="H32488">
            <v>45910.697916666664</v>
          </cell>
        </row>
        <row r="32489">
          <cell r="A32489" t="str">
            <v>UCW-14019</v>
          </cell>
          <cell r="B32489" t="str">
            <v>Beauty - Re: Kama | Updated PDP Content | New Launches-4th june</v>
          </cell>
          <cell r="C32489" t="str">
            <v>CLOSED</v>
          </cell>
          <cell r="D32489" t="str">
            <v>Medium</v>
          </cell>
          <cell r="E32489" t="str">
            <v>netscribes</v>
          </cell>
          <cell r="F32489" t="str">
            <v>Simi Raichel Zachariah</v>
          </cell>
          <cell r="G32489">
            <v>45812.711805555555</v>
          </cell>
          <cell r="H32489">
            <v>45929.563888888886</v>
          </cell>
        </row>
        <row r="32490">
          <cell r="A32490" t="str">
            <v>UCW-14016</v>
          </cell>
          <cell r="B32490" t="str">
            <v>Beauty - Re: Dr.PawPaw Listing June 2025-4th june</v>
          </cell>
          <cell r="C32490" t="str">
            <v>CLOSED</v>
          </cell>
          <cell r="D32490" t="str">
            <v>Medium</v>
          </cell>
          <cell r="E32490" t="str">
            <v>netscribes</v>
          </cell>
          <cell r="F32490" t="str">
            <v>Simi Raichel Zachariah</v>
          </cell>
          <cell r="G32490">
            <v>45812.701388888891</v>
          </cell>
          <cell r="H32490">
            <v>45910.698611111111</v>
          </cell>
        </row>
        <row r="32491">
          <cell r="A32491" t="str">
            <v>UCW-14015</v>
          </cell>
          <cell r="B32491" t="str">
            <v>Beauty - Re: Tata Cliq New Listings -30th  April '25</v>
          </cell>
          <cell r="C32491" t="str">
            <v>CLOSED</v>
          </cell>
          <cell r="D32491" t="str">
            <v>Medium</v>
          </cell>
          <cell r="E32491" t="str">
            <v>netscribes</v>
          </cell>
          <cell r="F32491" t="str">
            <v>Simi Raichel Zachariah</v>
          </cell>
          <cell r="G32491">
            <v>45812.696527777778</v>
          </cell>
          <cell r="H32491">
            <v>45910.698611111111</v>
          </cell>
        </row>
        <row r="32492">
          <cell r="A32492" t="str">
            <v>UCW-13997</v>
          </cell>
          <cell r="B32492" t="str">
            <v>TataCliq X Bewakoof | Womenswestern Wear | 02-06-2025</v>
          </cell>
          <cell r="C32492" t="str">
            <v>CLOSED</v>
          </cell>
          <cell r="D32492" t="str">
            <v>Medium</v>
          </cell>
          <cell r="E32492" t="str">
            <v>Chirag Dubal</v>
          </cell>
          <cell r="F32492" t="str">
            <v>Juilee Jadhav</v>
          </cell>
          <cell r="G32492">
            <v>45812.615277777775</v>
          </cell>
          <cell r="H32492">
            <v>45856.662499999999</v>
          </cell>
        </row>
        <row r="32493">
          <cell r="A32493" t="str">
            <v>UCW-13994</v>
          </cell>
          <cell r="B32493" t="str">
            <v xml:space="preserve">Bag Accessories 03-06-2025 </v>
          </cell>
          <cell r="C32493" t="str">
            <v>CLOSED</v>
          </cell>
          <cell r="D32493" t="str">
            <v>Medium</v>
          </cell>
          <cell r="E32493" t="str">
            <v>netscribes</v>
          </cell>
          <cell r="F32493" t="str">
            <v>Mohd Tahir Shaikh</v>
          </cell>
          <cell r="G32493">
            <v>45812.563194444447</v>
          </cell>
          <cell r="H32493">
            <v>45842.602777777778</v>
          </cell>
        </row>
        <row r="32494">
          <cell r="A32494" t="str">
            <v>UCW-13993</v>
          </cell>
          <cell r="B32494" t="str">
            <v>Sparkles New Catalog 122 Styles</v>
          </cell>
          <cell r="C32494" t="str">
            <v>CLOSED</v>
          </cell>
          <cell r="D32494" t="str">
            <v>Medium</v>
          </cell>
          <cell r="E32494" t="str">
            <v>Chirag Dubal</v>
          </cell>
          <cell r="F32494" t="str">
            <v>Juilee Jadhav</v>
          </cell>
          <cell r="G32494">
            <v>45812.555555555555</v>
          </cell>
          <cell r="H32494">
            <v>45856.661805555559</v>
          </cell>
        </row>
        <row r="32495">
          <cell r="A32495" t="str">
            <v>UCW-13987</v>
          </cell>
          <cell r="B32495" t="str">
            <v xml:space="preserve">Men's Apparel 03-06-2025 </v>
          </cell>
          <cell r="C32495" t="str">
            <v>CLOSED</v>
          </cell>
          <cell r="D32495" t="str">
            <v>Medium</v>
          </cell>
          <cell r="E32495" t="str">
            <v>netscribes</v>
          </cell>
          <cell r="F32495" t="str">
            <v>Mohd Tahir Shaikh</v>
          </cell>
          <cell r="G32495">
            <v>45812.529166666667</v>
          </cell>
          <cell r="H32495">
            <v>45839.671527777777</v>
          </cell>
        </row>
        <row r="32496">
          <cell r="A32496" t="str">
            <v>UCW-13979</v>
          </cell>
          <cell r="B32496" t="str">
            <v xml:space="preserve">Men's Apparel 02-06-2025 </v>
          </cell>
          <cell r="C32496" t="str">
            <v>CLOSED</v>
          </cell>
          <cell r="D32496" t="str">
            <v>Medium</v>
          </cell>
          <cell r="E32496" t="str">
            <v>Chirag Dubal</v>
          </cell>
          <cell r="F32496" t="str">
            <v>Juilee Jadhav</v>
          </cell>
          <cell r="G32496">
            <v>45812.474305555559</v>
          </cell>
          <cell r="H32496">
            <v>45846.689583333333</v>
          </cell>
        </row>
        <row r="32497">
          <cell r="A32497" t="str">
            <v>UCW-13978</v>
          </cell>
          <cell r="B32497" t="str">
            <v>ERIDANI- Catalog File(New Style) 29.05.25</v>
          </cell>
          <cell r="C32497" t="str">
            <v>CLOSED</v>
          </cell>
          <cell r="D32497" t="str">
            <v>Medium</v>
          </cell>
          <cell r="E32497" t="str">
            <v>netscribes</v>
          </cell>
          <cell r="F32497" t="str">
            <v>Sushma Ram</v>
          </cell>
          <cell r="G32497">
            <v>45812.454861111109</v>
          </cell>
          <cell r="H32497">
            <v>45856.661111111112</v>
          </cell>
        </row>
        <row r="32498">
          <cell r="A32498" t="str">
            <v>UCW-13975</v>
          </cell>
          <cell r="B32498" t="str">
            <v>S&amp;N - Apparel - 03/06/2025</v>
          </cell>
          <cell r="C32498" t="str">
            <v>CLOSED</v>
          </cell>
          <cell r="D32498" t="str">
            <v>Medium</v>
          </cell>
          <cell r="E32498" t="str">
            <v>Chirag Dubal</v>
          </cell>
          <cell r="F32498" t="str">
            <v>Reagan D’souza</v>
          </cell>
          <cell r="G32498">
            <v>45811.963194444441</v>
          </cell>
          <cell r="H32498">
            <v>45856.660416666666</v>
          </cell>
        </row>
        <row r="32499">
          <cell r="A32499" t="str">
            <v>UCW-13969</v>
          </cell>
          <cell r="B32499" t="str">
            <v>44 Request to Expedite Catalog Listing</v>
          </cell>
          <cell r="C32499" t="str">
            <v>CLOSED</v>
          </cell>
          <cell r="D32499" t="str">
            <v>Medium</v>
          </cell>
          <cell r="E32499" t="str">
            <v>Chirag Dubal</v>
          </cell>
          <cell r="F32499" t="str">
            <v>Juilee Jadhav</v>
          </cell>
          <cell r="G32499">
            <v>45811.802083333336</v>
          </cell>
          <cell r="H32499">
            <v>45856.65902777778</v>
          </cell>
        </row>
        <row r="32500">
          <cell r="A32500" t="str">
            <v>UCW-13967</v>
          </cell>
          <cell r="B32500" t="str">
            <v>TCMP*SPYKAR | SS25 BATCH 30 CLOSE FOOTWEAR</v>
          </cell>
          <cell r="C32500" t="str">
            <v>CLOSED</v>
          </cell>
          <cell r="D32500" t="str">
            <v>Medium</v>
          </cell>
          <cell r="E32500" t="str">
            <v>Chirag Dubal</v>
          </cell>
          <cell r="F32500" t="str">
            <v>Juilee Jadhav</v>
          </cell>
          <cell r="G32500">
            <v>45811.786111111112</v>
          </cell>
          <cell r="H32500">
            <v>45856.658333333333</v>
          </cell>
        </row>
        <row r="32501">
          <cell r="A32501" t="str">
            <v>UCW-13966</v>
          </cell>
          <cell r="B32501" t="str">
            <v>Tatacliq Lifestyle Catalog Template-Lot -111_02.06.2025</v>
          </cell>
          <cell r="C32501" t="str">
            <v>CLOSED</v>
          </cell>
          <cell r="D32501" t="str">
            <v>Medium</v>
          </cell>
          <cell r="E32501" t="str">
            <v>netscribes</v>
          </cell>
          <cell r="F32501" t="str">
            <v>Mohd Tahir Shaikh</v>
          </cell>
          <cell r="G32501">
            <v>45811.772916666669</v>
          </cell>
          <cell r="H32501">
            <v>45856.657638888886</v>
          </cell>
        </row>
        <row r="32502">
          <cell r="A32502" t="str">
            <v>UCW-13959</v>
          </cell>
          <cell r="B32502" t="str">
            <v>Product listing request on Tata Cliq of 113 Product Designs having 2892 SKUs</v>
          </cell>
          <cell r="C32502" t="str">
            <v>CLOSED</v>
          </cell>
          <cell r="D32502" t="str">
            <v>Medium</v>
          </cell>
          <cell r="E32502" t="str">
            <v>Chirag Dubal</v>
          </cell>
          <cell r="F32502" t="str">
            <v>Juilee Jadhav</v>
          </cell>
          <cell r="G32502">
            <v>45811.718055555553</v>
          </cell>
          <cell r="H32502">
            <v>45895.003472222219</v>
          </cell>
        </row>
        <row r="32503">
          <cell r="A32503" t="str">
            <v>UCW-13956</v>
          </cell>
          <cell r="B32503" t="str">
            <v>LOT-3 POLO ZIPPER RIBBED TSHIRT-MEN PO1-2025 (VIMAL JONNEY)</v>
          </cell>
          <cell r="C32503" t="str">
            <v>CLOSED Due to Inactive/Insufficient Information</v>
          </cell>
          <cell r="D32503" t="str">
            <v>Medium</v>
          </cell>
          <cell r="E32503" t="str">
            <v>netscribes</v>
          </cell>
          <cell r="F32503" t="str">
            <v>Mohd Tahir Shaikh</v>
          </cell>
          <cell r="G32503">
            <v>45811.689583333333</v>
          </cell>
          <cell r="H32503">
            <v>45830.013194444444</v>
          </cell>
        </row>
        <row r="32504">
          <cell r="A32504" t="str">
            <v>UCW-13954</v>
          </cell>
          <cell r="B32504" t="str">
            <v xml:space="preserve">ONLY SS25 (LOT-5) (TATA CLIQ Template) </v>
          </cell>
          <cell r="C32504" t="str">
            <v>CLOSED</v>
          </cell>
          <cell r="D32504" t="str">
            <v>Medium</v>
          </cell>
          <cell r="E32504" t="str">
            <v>netscribes</v>
          </cell>
          <cell r="F32504" t="str">
            <v>Sushma Ram</v>
          </cell>
          <cell r="G32504">
            <v>45811.625694444447</v>
          </cell>
          <cell r="H32504">
            <v>45856.65625</v>
          </cell>
        </row>
        <row r="32505">
          <cell r="A32505" t="str">
            <v>UCW-13953</v>
          </cell>
          <cell r="B32505" t="str">
            <v>Fabindia_Clothing &amp; Jewellery_Catalog Sheet 31-05-2025</v>
          </cell>
          <cell r="C32505" t="str">
            <v>CLOSED</v>
          </cell>
          <cell r="D32505" t="str">
            <v>Medium</v>
          </cell>
          <cell r="E32505" t="str">
            <v>netscribes</v>
          </cell>
          <cell r="F32505" t="str">
            <v>Sushma Ram</v>
          </cell>
          <cell r="G32505">
            <v>45811.570138888892</v>
          </cell>
          <cell r="H32505">
            <v>45856.655555555553</v>
          </cell>
        </row>
        <row r="32506">
          <cell r="A32506" t="str">
            <v>UCW-13951</v>
          </cell>
          <cell r="B32506" t="str">
            <v>new catlog sheet</v>
          </cell>
          <cell r="C32506" t="str">
            <v>CLOSED</v>
          </cell>
          <cell r="D32506" t="str">
            <v>Medium</v>
          </cell>
          <cell r="E32506" t="str">
            <v>netscribes</v>
          </cell>
          <cell r="F32506" t="str">
            <v>Mohd Tahir Shaikh</v>
          </cell>
          <cell r="G32506">
            <v>45811.5625</v>
          </cell>
          <cell r="H32506">
            <v>45856.655555555553</v>
          </cell>
        </row>
        <row r="32507">
          <cell r="A32507" t="str">
            <v>UCW-13950</v>
          </cell>
          <cell r="B32507" t="str">
            <v>Red Tape Tata CLiQ Footwear Catalog_31-05-2025</v>
          </cell>
          <cell r="C32507" t="str">
            <v>CLOSED</v>
          </cell>
          <cell r="D32507" t="str">
            <v>Medium</v>
          </cell>
          <cell r="E32507" t="str">
            <v>netscribes</v>
          </cell>
          <cell r="F32507" t="str">
            <v>Sushma Ram</v>
          </cell>
          <cell r="G32507">
            <v>45811.561111111114</v>
          </cell>
          <cell r="H32507">
            <v>45878.781944444447</v>
          </cell>
        </row>
        <row r="32508">
          <cell r="A32508" t="str">
            <v>UCW-13944</v>
          </cell>
          <cell r="B32508" t="str">
            <v>Cataloging-Plava ventures</v>
          </cell>
          <cell r="C32508" t="str">
            <v>CLOSED</v>
          </cell>
          <cell r="D32508" t="str">
            <v>Medium</v>
          </cell>
          <cell r="E32508" t="str">
            <v>netscribes</v>
          </cell>
          <cell r="F32508" t="str">
            <v>Mohd Tahir Shaikh</v>
          </cell>
          <cell r="G32508">
            <v>45811.525694444441</v>
          </cell>
          <cell r="H32508">
            <v>45835.723611111112</v>
          </cell>
        </row>
        <row r="32509">
          <cell r="A32509" t="str">
            <v>UCW-13941</v>
          </cell>
          <cell r="B32509" t="str">
            <v>Content Sheet and Image Link | Being human | 114 Product | Tata Cliq | 1149729070_Mens</v>
          </cell>
          <cell r="C32509" t="str">
            <v>CLOSED</v>
          </cell>
          <cell r="D32509" t="str">
            <v>Medium</v>
          </cell>
          <cell r="E32509" t="str">
            <v>netscribes</v>
          </cell>
          <cell r="F32509" t="str">
            <v>Mohd Tahir Shaikh</v>
          </cell>
          <cell r="G32509">
            <v>45811.474305555559</v>
          </cell>
          <cell r="H32509">
            <v>45856.654861111114</v>
          </cell>
        </row>
        <row r="32510">
          <cell r="A32510" t="str">
            <v>UCW-13932</v>
          </cell>
          <cell r="B32510" t="str">
            <v xml:space="preserve">BEauty - Re: [External] - Re: Availibility skusX Skin &amp; Lakme- 2nd june </v>
          </cell>
          <cell r="C32510" t="str">
            <v>CLOSED</v>
          </cell>
          <cell r="D32510" t="str">
            <v>Highest</v>
          </cell>
          <cell r="E32510" t="str">
            <v>netscribes</v>
          </cell>
          <cell r="F32510" t="str">
            <v>Simi Raichel Zachariah</v>
          </cell>
          <cell r="G32510">
            <v>45810.806944444441</v>
          </cell>
          <cell r="H32510">
            <v>45910.698611111111</v>
          </cell>
        </row>
        <row r="32511">
          <cell r="A32511" t="str">
            <v>UCW-13930</v>
          </cell>
          <cell r="B32511" t="str">
            <v>TATACLIQ CATALOGUE | 31-05-2025 |</v>
          </cell>
          <cell r="C32511" t="str">
            <v>CLOSED</v>
          </cell>
          <cell r="D32511" t="str">
            <v>Medium</v>
          </cell>
          <cell r="E32511" t="str">
            <v>Chirag Dubal</v>
          </cell>
          <cell r="F32511" t="str">
            <v>Juilee Jadhav</v>
          </cell>
          <cell r="G32511">
            <v>45810.797222222223</v>
          </cell>
          <cell r="H32511">
            <v>45860.697916666664</v>
          </cell>
        </row>
        <row r="32512">
          <cell r="A32512" t="str">
            <v>UCW-13923</v>
          </cell>
          <cell r="B32512" t="str">
            <v>Tata Cliq: Product Listing Menswear Lot 31-05-2025</v>
          </cell>
          <cell r="C32512" t="str">
            <v>CLOSED</v>
          </cell>
          <cell r="D32512" t="str">
            <v>Medium</v>
          </cell>
          <cell r="E32512" t="str">
            <v>netscribes</v>
          </cell>
          <cell r="F32512" t="str">
            <v>Sushma Ram</v>
          </cell>
          <cell r="G32512">
            <v>45810.761805555558</v>
          </cell>
          <cell r="H32512">
            <v>45856.647916666669</v>
          </cell>
        </row>
        <row r="32513">
          <cell r="A32513" t="str">
            <v>UCW-13921</v>
          </cell>
          <cell r="B32513" t="str">
            <v>Tata Cliq: Product Listing Womenswear Lot 31-05-2025</v>
          </cell>
          <cell r="C32513" t="str">
            <v>CLOSED</v>
          </cell>
          <cell r="D32513" t="str">
            <v>Medium</v>
          </cell>
          <cell r="E32513" t="str">
            <v>netscribes</v>
          </cell>
          <cell r="F32513" t="str">
            <v>Sushma Ram</v>
          </cell>
          <cell r="G32513">
            <v>45810.756944444445</v>
          </cell>
          <cell r="H32513">
            <v>45856.647916666669</v>
          </cell>
        </row>
        <row r="32514">
          <cell r="A32514" t="str">
            <v>UCW-13919</v>
          </cell>
          <cell r="B32514" t="str">
            <v>Tata Cliq : Product Listing Footwear Lot 31-05-2025</v>
          </cell>
          <cell r="C32514" t="str">
            <v>CLOSED</v>
          </cell>
          <cell r="D32514" t="str">
            <v>Medium</v>
          </cell>
          <cell r="E32514" t="str">
            <v>netscribes</v>
          </cell>
          <cell r="F32514" t="str">
            <v>Sushma Ram</v>
          </cell>
          <cell r="G32514">
            <v>45810.742361111108</v>
          </cell>
          <cell r="H32514">
            <v>45856.647222222222</v>
          </cell>
        </row>
        <row r="32515">
          <cell r="A32515" t="str">
            <v>UCW-13915</v>
          </cell>
          <cell r="B32515" t="str">
            <v>New Catalog _ Kids Backpacks- Little Surprise Box</v>
          </cell>
          <cell r="C32515" t="str">
            <v>CLOSED</v>
          </cell>
          <cell r="D32515" t="str">
            <v>Medium</v>
          </cell>
          <cell r="E32515" t="str">
            <v>netscribes</v>
          </cell>
          <cell r="F32515" t="str">
            <v>Mohd Tahir Shaikh</v>
          </cell>
          <cell r="G32515">
            <v>45810.714583333334</v>
          </cell>
          <cell r="H32515">
            <v>45832.431944444441</v>
          </cell>
        </row>
        <row r="32516">
          <cell r="A32516" t="str">
            <v>UCW-13914</v>
          </cell>
          <cell r="B32516" t="str">
            <v>Tatacliq Women Ethnic Wear Template | 15th May'25</v>
          </cell>
          <cell r="C32516" t="str">
            <v>CLOSED</v>
          </cell>
          <cell r="D32516" t="str">
            <v>Medium</v>
          </cell>
          <cell r="E32516" t="str">
            <v>Chirag Dubal</v>
          </cell>
          <cell r="F32516" t="str">
            <v>netscribes</v>
          </cell>
          <cell r="G32516">
            <v>45810.67083333333</v>
          </cell>
          <cell r="H32516">
            <v>45964.616666666669</v>
          </cell>
        </row>
        <row r="32517">
          <cell r="A32517" t="str">
            <v>UCW-13912</v>
          </cell>
          <cell r="B32517" t="str">
            <v>89 New Style</v>
          </cell>
          <cell r="C32517" t="str">
            <v>CLOSED</v>
          </cell>
          <cell r="D32517" t="str">
            <v>Medium</v>
          </cell>
          <cell r="E32517" t="str">
            <v>netscribes</v>
          </cell>
          <cell r="F32517" t="str">
            <v>Sushma Ram</v>
          </cell>
          <cell r="G32517">
            <v>45810.637499999997</v>
          </cell>
          <cell r="H32517">
            <v>45856.646527777775</v>
          </cell>
        </row>
        <row r="32518">
          <cell r="A32518" t="str">
            <v>UCW-13911</v>
          </cell>
          <cell r="B32518" t="str">
            <v>Guess Jeans Style details | Lot 2</v>
          </cell>
          <cell r="C32518" t="str">
            <v>CLOSED</v>
          </cell>
          <cell r="D32518" t="str">
            <v>Medium</v>
          </cell>
          <cell r="E32518" t="str">
            <v>netscribes</v>
          </cell>
          <cell r="F32518" t="str">
            <v>netscribes</v>
          </cell>
          <cell r="G32518">
            <v>45810.634027777778</v>
          </cell>
          <cell r="H32518">
            <v>45836.647916666669</v>
          </cell>
        </row>
        <row r="32519">
          <cell r="A32519" t="str">
            <v>UCW-13906</v>
          </cell>
          <cell r="B32519" t="str">
            <v>new content Sheet  (April 25)</v>
          </cell>
          <cell r="C32519" t="str">
            <v>CLOSED</v>
          </cell>
          <cell r="D32519" t="str">
            <v>Medium</v>
          </cell>
          <cell r="E32519" t="str">
            <v>Chirag Dubal</v>
          </cell>
          <cell r="F32519" t="str">
            <v>netscribes</v>
          </cell>
          <cell r="G32519">
            <v>45810.618750000001</v>
          </cell>
          <cell r="H32519">
            <v>45964.616666666669</v>
          </cell>
        </row>
        <row r="32520">
          <cell r="A32520" t="str">
            <v>UCW-13901</v>
          </cell>
          <cell r="B32520" t="str">
            <v>SECRET WISH | Summer wear COLLECTION | LOT 005 2025</v>
          </cell>
          <cell r="C32520" t="str">
            <v>CLOSED</v>
          </cell>
          <cell r="D32520" t="str">
            <v>Medium</v>
          </cell>
          <cell r="E32520" t="str">
            <v>netscribes</v>
          </cell>
          <cell r="F32520" t="str">
            <v>Sushma Ram</v>
          </cell>
          <cell r="G32520">
            <v>45810.572916666664</v>
          </cell>
          <cell r="H32520">
            <v>45891.767361111109</v>
          </cell>
        </row>
        <row r="32521">
          <cell r="A32521" t="str">
            <v>UCW-13898</v>
          </cell>
          <cell r="B32521" t="str">
            <v>Tatacliq Men Innerwear Content template_30-05-25</v>
          </cell>
          <cell r="C32521" t="str">
            <v>CLOSED</v>
          </cell>
          <cell r="D32521" t="str">
            <v>Medium</v>
          </cell>
          <cell r="E32521" t="str">
            <v>netscribes</v>
          </cell>
          <cell r="F32521" t="str">
            <v>Mohd Tahir Shaikh</v>
          </cell>
          <cell r="G32521">
            <v>45810.55972222222</v>
          </cell>
          <cell r="H32521">
            <v>45856.646527777775</v>
          </cell>
        </row>
        <row r="32522">
          <cell r="A32522" t="str">
            <v>UCW-13896</v>
          </cell>
          <cell r="B32522" t="str">
            <v>Evil Eye Collection (Tata Cliq).</v>
          </cell>
          <cell r="C32522" t="str">
            <v>CLOSED</v>
          </cell>
          <cell r="D32522" t="str">
            <v>Medium</v>
          </cell>
          <cell r="E32522" t="str">
            <v>netscribes</v>
          </cell>
          <cell r="F32522" t="str">
            <v>Sushma Ram</v>
          </cell>
          <cell r="G32522">
            <v>45810.556250000001</v>
          </cell>
          <cell r="H32522">
            <v>45856.636111111111</v>
          </cell>
        </row>
        <row r="32523">
          <cell r="A32523" t="str">
            <v>UCW-13881</v>
          </cell>
          <cell r="B32523" t="str">
            <v>SPYKAR - NEW - CATALOG - MENS &amp; WOMENS - 30052025</v>
          </cell>
          <cell r="C32523" t="str">
            <v>CLOSED</v>
          </cell>
          <cell r="D32523" t="str">
            <v>Medium</v>
          </cell>
          <cell r="E32523" t="str">
            <v>Chirag Dubal</v>
          </cell>
          <cell r="F32523" t="str">
            <v>netscribes</v>
          </cell>
          <cell r="G32523">
            <v>45810.5</v>
          </cell>
          <cell r="H32523">
            <v>45964.616666666669</v>
          </cell>
        </row>
        <row r="32524">
          <cell r="A32524" t="str">
            <v>UCW-13878</v>
          </cell>
          <cell r="B32524" t="str">
            <v>New Products Sheet</v>
          </cell>
          <cell r="C32524" t="str">
            <v>CLOSED Due to Inactive/Insufficient Information</v>
          </cell>
          <cell r="D32524" t="str">
            <v>Medium</v>
          </cell>
          <cell r="E32524" t="str">
            <v>netscribes</v>
          </cell>
          <cell r="F32524" t="str">
            <v>Mohd Tahir Shaikh</v>
          </cell>
          <cell r="G32524">
            <v>45810.486805555556</v>
          </cell>
          <cell r="H32524">
            <v>45834.481249999997</v>
          </cell>
        </row>
        <row r="32525">
          <cell r="A32525" t="str">
            <v>UCW-13874</v>
          </cell>
          <cell r="B32525" t="str">
            <v>Batch 115 Men's Wear</v>
          </cell>
          <cell r="C32525" t="str">
            <v>CLOSED</v>
          </cell>
          <cell r="D32525" t="str">
            <v>Medium</v>
          </cell>
          <cell r="E32525" t="str">
            <v>netscribes</v>
          </cell>
          <cell r="F32525" t="str">
            <v>Mohd Tahir Shaikh</v>
          </cell>
          <cell r="G32525">
            <v>45810.476388888892</v>
          </cell>
          <cell r="H32525">
            <v>45856.635416666664</v>
          </cell>
        </row>
        <row r="32526">
          <cell r="A32526" t="str">
            <v>UCW-13871</v>
          </cell>
          <cell r="B32526" t="str">
            <v>Liz Jacob-Summer Collection- kids - 09-05-25</v>
          </cell>
          <cell r="C32526" t="str">
            <v>CLOSED</v>
          </cell>
          <cell r="D32526" t="str">
            <v>Medium</v>
          </cell>
          <cell r="E32526" t="str">
            <v>Chirag Dubal</v>
          </cell>
          <cell r="F32526" t="str">
            <v>netscribes</v>
          </cell>
          <cell r="G32526">
            <v>45810.463194444441</v>
          </cell>
          <cell r="H32526">
            <v>45964.616666666669</v>
          </cell>
        </row>
        <row r="32527">
          <cell r="A32527" t="str">
            <v>UCW-13861</v>
          </cell>
          <cell r="B32527" t="str">
            <v>Submission of Complete Data for New Article Listing (Redchief)  </v>
          </cell>
          <cell r="C32527" t="str">
            <v>CLOSED</v>
          </cell>
          <cell r="D32527" t="str">
            <v>Medium</v>
          </cell>
          <cell r="E32527" t="str">
            <v>netscribes</v>
          </cell>
          <cell r="F32527" t="str">
            <v>Mohd Tahir Shaikh</v>
          </cell>
          <cell r="G32527">
            <v>45809.861805555556</v>
          </cell>
          <cell r="H32527">
            <v>45833.572222222225</v>
          </cell>
        </row>
        <row r="32528">
          <cell r="A32528" t="str">
            <v>UCW-13860</v>
          </cell>
          <cell r="B32528" t="str">
            <v>Tatacliq Men Content template_29-05-25</v>
          </cell>
          <cell r="C32528" t="str">
            <v>CLOSED</v>
          </cell>
          <cell r="D32528" t="str">
            <v>Medium</v>
          </cell>
          <cell r="E32528" t="str">
            <v>netscribes</v>
          </cell>
          <cell r="F32528" t="str">
            <v>Mohd Tahir Shaikh</v>
          </cell>
          <cell r="G32528">
            <v>45809.531944444447</v>
          </cell>
          <cell r="H32528">
            <v>45856.634027777778</v>
          </cell>
        </row>
        <row r="32529">
          <cell r="A32529" t="str">
            <v>UCW-13853</v>
          </cell>
          <cell r="B32529" t="str">
            <v>QUIZ-60-SS25-17/04/25</v>
          </cell>
          <cell r="C32529" t="str">
            <v>CLOSED</v>
          </cell>
          <cell r="D32529" t="str">
            <v>Medium</v>
          </cell>
          <cell r="E32529" t="str">
            <v>netscribes</v>
          </cell>
          <cell r="F32529" t="str">
            <v>netscribes</v>
          </cell>
          <cell r="G32529">
            <v>45808.510416666664</v>
          </cell>
          <cell r="H32529">
            <v>45856.633333333331</v>
          </cell>
        </row>
        <row r="32530">
          <cell r="A32530" t="str">
            <v>UCW-13849</v>
          </cell>
          <cell r="B32530" t="str">
            <v>Required Listed article list (Tata Cliq) Revised 13-3-25</v>
          </cell>
          <cell r="C32530" t="str">
            <v>CLOSED</v>
          </cell>
          <cell r="D32530" t="str">
            <v>Medium</v>
          </cell>
          <cell r="E32530" t="str">
            <v>netscribes</v>
          </cell>
          <cell r="F32530" t="str">
            <v>Mohd Tahir Shaikh</v>
          </cell>
          <cell r="G32530">
            <v>45807.813888888886</v>
          </cell>
          <cell r="H32530">
            <v>45833.577777777777</v>
          </cell>
        </row>
        <row r="32531">
          <cell r="A32531" t="str">
            <v>UCW-13846</v>
          </cell>
          <cell r="B32531" t="str">
            <v>BEauty - RE: WS_Studiowest_Options-30th May</v>
          </cell>
          <cell r="C32531" t="str">
            <v>CLOSED</v>
          </cell>
          <cell r="D32531" t="str">
            <v>Medium</v>
          </cell>
          <cell r="E32531" t="str">
            <v>netscribes</v>
          </cell>
          <cell r="F32531" t="str">
            <v>Simi Raichel Zachariah</v>
          </cell>
          <cell r="G32531">
            <v>45807.780555555553</v>
          </cell>
          <cell r="H32531">
            <v>45979.645833333336</v>
          </cell>
        </row>
        <row r="32532">
          <cell r="A32532" t="str">
            <v>UCW-13845</v>
          </cell>
          <cell r="B32532" t="str">
            <v>Father's Day Freebie - TataCliq</v>
          </cell>
          <cell r="C32532" t="str">
            <v>CLOSED</v>
          </cell>
          <cell r="D32532" t="str">
            <v>Medium</v>
          </cell>
          <cell r="E32532" t="str">
            <v>netscribes</v>
          </cell>
          <cell r="F32532" t="str">
            <v>Mohd Tahir Shaikh</v>
          </cell>
          <cell r="G32532">
            <v>45807.768750000003</v>
          </cell>
          <cell r="H32532">
            <v>45860.69027777778</v>
          </cell>
        </row>
        <row r="32533">
          <cell r="A32533" t="str">
            <v>UCW-13844</v>
          </cell>
          <cell r="B32533" t="str">
            <v>Tata Cliq - SS25 - Footwear - Sneakers &amp; Sliders - 29 Options</v>
          </cell>
          <cell r="C32533" t="str">
            <v>CLOSED</v>
          </cell>
          <cell r="D32533" t="str">
            <v>Medium</v>
          </cell>
          <cell r="E32533" t="str">
            <v>netscribes</v>
          </cell>
          <cell r="F32533" t="str">
            <v>Mohd Tahir Shaikh</v>
          </cell>
          <cell r="G32533">
            <v>45807.761805555558</v>
          </cell>
          <cell r="H32533">
            <v>45856.631249999999</v>
          </cell>
        </row>
        <row r="32534">
          <cell r="A32534" t="str">
            <v>UCW-13839</v>
          </cell>
          <cell r="B32534" t="str">
            <v>SPYKAR - NEW - CATALOG - MENS &amp; WOMENS - 30052025</v>
          </cell>
          <cell r="C32534" t="str">
            <v>CLOSED</v>
          </cell>
          <cell r="D32534" t="str">
            <v>Medium</v>
          </cell>
          <cell r="E32534" t="str">
            <v>netscribes</v>
          </cell>
          <cell r="F32534" t="str">
            <v>Sushma Ram</v>
          </cell>
          <cell r="G32534">
            <v>45807.686111111114</v>
          </cell>
          <cell r="H32534">
            <v>45860.689583333333</v>
          </cell>
        </row>
        <row r="32535">
          <cell r="A32535" t="str">
            <v>UCW-13835</v>
          </cell>
          <cell r="B32535" t="str">
            <v>Tata Cliq Catalog LOT- 9</v>
          </cell>
          <cell r="C32535" t="str">
            <v>CLOSED Due to Inactive/Insufficient Information</v>
          </cell>
          <cell r="D32535" t="str">
            <v>Medium</v>
          </cell>
          <cell r="E32535" t="str">
            <v>netscribes</v>
          </cell>
          <cell r="F32535" t="str">
            <v>Mohd Tahir Shaikh</v>
          </cell>
          <cell r="G32535">
            <v>45807.660416666666</v>
          </cell>
          <cell r="H32535">
            <v>45829.480555555558</v>
          </cell>
        </row>
        <row r="32536">
          <cell r="A32536" t="str">
            <v>UCW-13833</v>
          </cell>
          <cell r="B32536" t="str">
            <v>Styli Women Footwear | Lot-37</v>
          </cell>
          <cell r="C32536" t="str">
            <v>CLOSED</v>
          </cell>
          <cell r="D32536" t="str">
            <v>Medium</v>
          </cell>
          <cell r="E32536" t="str">
            <v>cielo</v>
          </cell>
          <cell r="F32536" t="str">
            <v>Mohd Tahir Shaikh</v>
          </cell>
          <cell r="G32536">
            <v>45807.65347222222</v>
          </cell>
          <cell r="H32536">
            <v>45818.793749999997</v>
          </cell>
        </row>
        <row r="32537">
          <cell r="A32537" t="str">
            <v>UCW-13821</v>
          </cell>
          <cell r="B32537" t="str">
            <v>BEauty- Re: Face Scrub - Content Revised - TaTa-30th May</v>
          </cell>
          <cell r="C32537" t="str">
            <v>CLOSED</v>
          </cell>
          <cell r="D32537" t="str">
            <v>High</v>
          </cell>
          <cell r="E32537" t="str">
            <v>netscribes</v>
          </cell>
          <cell r="F32537" t="str">
            <v>Simi Raichel Zachariah</v>
          </cell>
          <cell r="G32537">
            <v>45807.520138888889</v>
          </cell>
          <cell r="H32537">
            <v>45929.563888888886</v>
          </cell>
        </row>
        <row r="32538">
          <cell r="A32538" t="str">
            <v>UCW-13819</v>
          </cell>
          <cell r="B32538" t="str">
            <v>Tatacliq Cataloging Attribute Sheet | Lot 1 &amp; Lot 2</v>
          </cell>
          <cell r="C32538" t="str">
            <v>CLOSED</v>
          </cell>
          <cell r="D32538" t="str">
            <v>Medium</v>
          </cell>
          <cell r="E32538" t="str">
            <v>netscribes</v>
          </cell>
          <cell r="F32538" t="str">
            <v>Sushma Ram</v>
          </cell>
          <cell r="G32538">
            <v>45807.515972222223</v>
          </cell>
          <cell r="H32538">
            <v>45856.62777777778</v>
          </cell>
        </row>
        <row r="32539">
          <cell r="A32539" t="str">
            <v>UCW-13818</v>
          </cell>
          <cell r="B32539" t="str">
            <v>BEauty - RE: O3+ X Mijoo - Introduction to K-Beauty-30th May</v>
          </cell>
          <cell r="C32539" t="str">
            <v>CLOSED</v>
          </cell>
          <cell r="D32539" t="str">
            <v>Medium</v>
          </cell>
          <cell r="E32539" t="str">
            <v>netscribes</v>
          </cell>
          <cell r="F32539" t="str">
            <v>Simi Raichel Zachariah</v>
          </cell>
          <cell r="G32539">
            <v>45807.513194444444</v>
          </cell>
          <cell r="H32539">
            <v>45910.699305555558</v>
          </cell>
        </row>
        <row r="32540">
          <cell r="A32540" t="str">
            <v>UCW-13815</v>
          </cell>
          <cell r="B32540" t="str">
            <v>Beauty - Re: Swiss Beauty - Missing Listing details-30th May</v>
          </cell>
          <cell r="C32540" t="str">
            <v>CLOSED</v>
          </cell>
          <cell r="D32540" t="str">
            <v>Medium</v>
          </cell>
          <cell r="E32540" t="str">
            <v>netscribes</v>
          </cell>
          <cell r="F32540" t="str">
            <v>Simi Raichel Zachariah</v>
          </cell>
          <cell r="G32540">
            <v>45807.509027777778</v>
          </cell>
          <cell r="H32540">
            <v>45883.019444444442</v>
          </cell>
        </row>
        <row r="32541">
          <cell r="A32541" t="str">
            <v>UCW-13813</v>
          </cell>
          <cell r="B32541" t="str">
            <v>Beauty -EAN Code - Update request -30th My</v>
          </cell>
          <cell r="C32541" t="str">
            <v>CLOSED</v>
          </cell>
          <cell r="D32541" t="str">
            <v>High</v>
          </cell>
          <cell r="E32541" t="str">
            <v>netscribes</v>
          </cell>
          <cell r="F32541" t="str">
            <v>Simi Raichel Zachariah</v>
          </cell>
          <cell r="G32541">
            <v>45807.506944444445</v>
          </cell>
          <cell r="H32541">
            <v>45929.490277777775</v>
          </cell>
        </row>
        <row r="32542">
          <cell r="A32542" t="str">
            <v>UCW-13810</v>
          </cell>
          <cell r="B32542" t="str">
            <v>Beauty - New launch cataloguing details of Shiseido (Makeup)_TCL_29_May_25-30th May</v>
          </cell>
          <cell r="C32542" t="str">
            <v>CLOSED</v>
          </cell>
          <cell r="D32542" t="str">
            <v>Medium</v>
          </cell>
          <cell r="E32542" t="str">
            <v>netscribes</v>
          </cell>
          <cell r="F32542" t="str">
            <v>Simi Raichel Zachariah</v>
          </cell>
          <cell r="G32542">
            <v>45807.497916666667</v>
          </cell>
          <cell r="H32542">
            <v>45910.699305555558</v>
          </cell>
        </row>
        <row r="32543">
          <cell r="A32543" t="str">
            <v>UCW-13807</v>
          </cell>
          <cell r="B32543" t="str">
            <v xml:space="preserve">Footwear Men &amp; Women 28-05-2025 </v>
          </cell>
          <cell r="C32543" t="str">
            <v>CLOSED</v>
          </cell>
          <cell r="D32543" t="str">
            <v>Medium</v>
          </cell>
          <cell r="E32543" t="str">
            <v>netscribes</v>
          </cell>
          <cell r="F32543" t="str">
            <v>Mohd Tahir Shaikh</v>
          </cell>
          <cell r="G32543">
            <v>45807.489583333336</v>
          </cell>
          <cell r="H32543">
            <v>45842.586111111108</v>
          </cell>
        </row>
        <row r="32544">
          <cell r="A32544" t="str">
            <v>UCW-13801</v>
          </cell>
          <cell r="B32544" t="str">
            <v>BEauty - Updated creatives x FE x Tata-30th May</v>
          </cell>
          <cell r="C32544" t="str">
            <v>CLOSED</v>
          </cell>
          <cell r="D32544" t="str">
            <v>Medium</v>
          </cell>
          <cell r="E32544" t="str">
            <v>netscribes</v>
          </cell>
          <cell r="F32544" t="str">
            <v>Simi Raichel Zachariah</v>
          </cell>
          <cell r="G32544">
            <v>45807.475694444445</v>
          </cell>
          <cell r="H32544">
            <v>45929.563888888886</v>
          </cell>
        </row>
        <row r="32545">
          <cell r="A32545" t="str">
            <v>UCW-13800</v>
          </cell>
          <cell r="B32545" t="str">
            <v>BEauty - RE: Required Change the Images - Brand Mancode &amp; La French || Tata Cliq-30th May</v>
          </cell>
          <cell r="C32545" t="str">
            <v>CLOSED</v>
          </cell>
          <cell r="D32545" t="str">
            <v>Medium</v>
          </cell>
          <cell r="E32545" t="str">
            <v>netscribes</v>
          </cell>
          <cell r="F32545" t="str">
            <v>Simi Raichel Zachariah</v>
          </cell>
          <cell r="G32545">
            <v>45807.47152777778</v>
          </cell>
          <cell r="H32545">
            <v>45929.563888888886</v>
          </cell>
        </row>
        <row r="32546">
          <cell r="A32546" t="str">
            <v>UCW-13798</v>
          </cell>
          <cell r="B32546" t="str">
            <v>BEauty - Re: New Listing | Globus x TataCliq | 04 April 2025-28th April</v>
          </cell>
          <cell r="C32546" t="str">
            <v>CLOSED</v>
          </cell>
          <cell r="D32546" t="str">
            <v>High</v>
          </cell>
          <cell r="E32546" t="str">
            <v>netscribes</v>
          </cell>
          <cell r="F32546" t="str">
            <v>Simi Raichel Zachariah</v>
          </cell>
          <cell r="G32546">
            <v>45807.466666666667</v>
          </cell>
          <cell r="H32546">
            <v>45855.462500000001</v>
          </cell>
        </row>
        <row r="32547">
          <cell r="A32547" t="str">
            <v>UCW-13797</v>
          </cell>
          <cell r="B32547" t="str">
            <v>Beauty - RE: Caudalie Vinoperfect 2025 Campaign- 30th May</v>
          </cell>
          <cell r="C32547" t="str">
            <v>CLOSED</v>
          </cell>
          <cell r="D32547" t="str">
            <v>Medium</v>
          </cell>
          <cell r="E32547" t="str">
            <v>netscribes</v>
          </cell>
          <cell r="F32547" t="str">
            <v>Simi Raichel Zachariah</v>
          </cell>
          <cell r="G32547">
            <v>45807.461805555555</v>
          </cell>
          <cell r="H32547">
            <v>45929.563888888886</v>
          </cell>
        </row>
        <row r="32548">
          <cell r="A32548" t="str">
            <v>UCW-13796</v>
          </cell>
          <cell r="B32548" t="str">
            <v>Globus Women's Wear Apparels - 69 Styles - Batch 98 &amp; 99 (Western Wear) (28.05.2025) (Seller Code - 124013)</v>
          </cell>
          <cell r="C32548" t="str">
            <v>CLOSED</v>
          </cell>
          <cell r="D32548" t="str">
            <v>Medium</v>
          </cell>
          <cell r="E32548" t="str">
            <v>netscribes</v>
          </cell>
          <cell r="F32548" t="str">
            <v>Sushma Ram</v>
          </cell>
          <cell r="G32548">
            <v>45807.461805555555</v>
          </cell>
          <cell r="H32548">
            <v>45860.6875</v>
          </cell>
        </row>
        <row r="32549">
          <cell r="A32549" t="str">
            <v>UCW-13795</v>
          </cell>
          <cell r="B32549" t="str">
            <v>Beauty - RE: Caudalie Vinoperfect 2025 Campaign- 30th May</v>
          </cell>
          <cell r="C32549" t="str">
            <v>CLOSED</v>
          </cell>
          <cell r="D32549" t="str">
            <v>Low</v>
          </cell>
          <cell r="E32549" t="str">
            <v>netscribes</v>
          </cell>
          <cell r="F32549" t="str">
            <v>Simi Raichel Zachariah</v>
          </cell>
          <cell r="G32549">
            <v>45807.459722222222</v>
          </cell>
          <cell r="H32549">
            <v>45929.564583333333</v>
          </cell>
        </row>
        <row r="32550">
          <cell r="A32550" t="str">
            <v>UCW-13793</v>
          </cell>
          <cell r="B32550" t="str">
            <v xml:space="preserve"> Tata CLIQ(Fashion+Luxury) |adidas DTC-AW'25|Footwear Attributes for Listing_adizero Campaign Article</v>
          </cell>
          <cell r="C32550" t="str">
            <v>CLOSED</v>
          </cell>
          <cell r="D32550" t="str">
            <v>Medium</v>
          </cell>
          <cell r="E32550" t="str">
            <v>Chirag Dubal</v>
          </cell>
          <cell r="F32550" t="str">
            <v>Shloka Chakre</v>
          </cell>
          <cell r="G32550">
            <v>45807.091666666667</v>
          </cell>
          <cell r="H32550">
            <v>45815.792361111111</v>
          </cell>
        </row>
        <row r="32551">
          <cell r="A32551" t="str">
            <v>UCW-13791</v>
          </cell>
          <cell r="B32551" t="str">
            <v>Globus Women's Wear Apparels -  14 Styles - Batch 98 &amp; 99 (Ethnic Wear) (28.05.2025) (Seller ID - 124013</v>
          </cell>
          <cell r="C32551" t="str">
            <v>CLOSED</v>
          </cell>
          <cell r="D32551" t="str">
            <v>Medium</v>
          </cell>
          <cell r="E32551" t="str">
            <v>Chirag Dubal</v>
          </cell>
          <cell r="F32551" t="str">
            <v>Juilee Jadhav</v>
          </cell>
          <cell r="G32551">
            <v>45807.046527777777</v>
          </cell>
          <cell r="H32551">
            <v>45856.581250000003</v>
          </cell>
        </row>
        <row r="32552">
          <cell r="A32552" t="str">
            <v>UCW-13787</v>
          </cell>
          <cell r="B32552" t="str">
            <v>Tatacliq Men Content template_28-05-25</v>
          </cell>
          <cell r="C32552" t="str">
            <v>CLOSED</v>
          </cell>
          <cell r="D32552" t="str">
            <v>Medium</v>
          </cell>
          <cell r="E32552" t="str">
            <v>netscribes</v>
          </cell>
          <cell r="F32552" t="str">
            <v>Mohd Tahir Shaikh</v>
          </cell>
          <cell r="G32552">
            <v>45807.01666666667</v>
          </cell>
          <cell r="H32552">
            <v>45856.572222222225</v>
          </cell>
        </row>
        <row r="32553">
          <cell r="A32553" t="str">
            <v>UCW-13774</v>
          </cell>
          <cell r="B32553" t="str">
            <v>Rosso Brunello - New catlog  388 sku 28/05/2025 - Footwear</v>
          </cell>
          <cell r="C32553" t="str">
            <v>CLOSED</v>
          </cell>
          <cell r="D32553" t="str">
            <v>Medium</v>
          </cell>
          <cell r="E32553" t="str">
            <v>Chirag Dubal</v>
          </cell>
          <cell r="F32553" t="str">
            <v>Reagan D’souza</v>
          </cell>
          <cell r="G32553">
            <v>45806.950694444444</v>
          </cell>
          <cell r="H32553">
            <v>45856.571527777778</v>
          </cell>
        </row>
        <row r="32554">
          <cell r="A32554" t="str">
            <v>UCW-13761</v>
          </cell>
          <cell r="B32554" t="str">
            <v>Ethnic elements - New brand catalogue</v>
          </cell>
          <cell r="C32554" t="str">
            <v>CLOSED</v>
          </cell>
          <cell r="D32554" t="str">
            <v>Medium</v>
          </cell>
          <cell r="E32554" t="str">
            <v>netscribes</v>
          </cell>
          <cell r="F32554" t="str">
            <v>Mohd Tahir Shaikh</v>
          </cell>
          <cell r="G32554">
            <v>45806.76458333333</v>
          </cell>
          <cell r="H32554">
            <v>45856.5625</v>
          </cell>
        </row>
        <row r="32555">
          <cell r="A32555" t="str">
            <v>UCW-13760</v>
          </cell>
          <cell r="B32555" t="str">
            <v>BEauty - Re: DLF 52 New Listing Launch: Amazonic Kajal-29th May</v>
          </cell>
          <cell r="C32555" t="str">
            <v>CLOSED</v>
          </cell>
          <cell r="D32555" t="str">
            <v>Medium</v>
          </cell>
          <cell r="E32555" t="str">
            <v>netscribes</v>
          </cell>
          <cell r="F32555" t="str">
            <v>Simi Raichel Zachariah</v>
          </cell>
          <cell r="G32555">
            <v>45806.761111111111</v>
          </cell>
          <cell r="H32555">
            <v>45910.70208333333</v>
          </cell>
        </row>
        <row r="32556">
          <cell r="A32556" t="str">
            <v>UCW-13756</v>
          </cell>
          <cell r="B32556" t="str">
            <v>Beauty - Re: Tata CLiQ x Mirabelle - Catalog content-29th May</v>
          </cell>
          <cell r="C32556" t="str">
            <v>CLOSED</v>
          </cell>
          <cell r="D32556" t="str">
            <v>Medium</v>
          </cell>
          <cell r="E32556" t="str">
            <v>netscribes</v>
          </cell>
          <cell r="F32556" t="str">
            <v>Simi Raichel Zachariah</v>
          </cell>
          <cell r="G32556">
            <v>45806.742361111108</v>
          </cell>
          <cell r="H32556">
            <v>45912.441666666666</v>
          </cell>
        </row>
        <row r="32557">
          <cell r="A32557" t="str">
            <v>UCW-13754</v>
          </cell>
          <cell r="B32557" t="str">
            <v>Beauty - Re: Want to Change Image Globus X Tatacliq-</v>
          </cell>
          <cell r="C32557" t="str">
            <v>CLOSED</v>
          </cell>
          <cell r="D32557" t="str">
            <v>Medium</v>
          </cell>
          <cell r="E32557" t="str">
            <v>netscribes</v>
          </cell>
          <cell r="F32557" t="str">
            <v>Simi Raichel Zachariah</v>
          </cell>
          <cell r="G32557">
            <v>45806.739583333336</v>
          </cell>
          <cell r="H32557">
            <v>45929.564583333333</v>
          </cell>
        </row>
        <row r="32558">
          <cell r="A32558" t="str">
            <v>UCW-13753</v>
          </cell>
          <cell r="B32558" t="str">
            <v>BEauty- Re: CCG | UV | Mini | Regular | PDP Image Update | Tatacliq-29th May</v>
          </cell>
          <cell r="C32558" t="str">
            <v>CLOSED</v>
          </cell>
          <cell r="D32558" t="str">
            <v>High</v>
          </cell>
          <cell r="E32558" t="str">
            <v>netscribes</v>
          </cell>
          <cell r="F32558" t="str">
            <v>Simi Raichel Zachariah</v>
          </cell>
          <cell r="G32558">
            <v>45806.738194444442</v>
          </cell>
          <cell r="H32558">
            <v>45929.564583333333</v>
          </cell>
        </row>
        <row r="32559">
          <cell r="A32559" t="str">
            <v>UCW-13750</v>
          </cell>
          <cell r="B32559" t="str">
            <v>Tatacliq Specimen Template | 27th May'25</v>
          </cell>
          <cell r="C32559" t="str">
            <v>CLOSED</v>
          </cell>
          <cell r="D32559" t="str">
            <v>Medium</v>
          </cell>
          <cell r="E32559" t="str">
            <v>netscribes</v>
          </cell>
          <cell r="F32559" t="str">
            <v>Mohd Tahir Shaikh</v>
          </cell>
          <cell r="G32559">
            <v>45806.700694444444</v>
          </cell>
          <cell r="H32559">
            <v>45856.561111111114</v>
          </cell>
        </row>
        <row r="32560">
          <cell r="A32560" t="str">
            <v>UCW-13746</v>
          </cell>
          <cell r="B32560" t="str">
            <v>Tata Cliq Listing_28-05-2025-Lavie Signature</v>
          </cell>
          <cell r="C32560" t="str">
            <v>CLOSED Due to Inactive/Insufficient Information</v>
          </cell>
          <cell r="D32560" t="str">
            <v>Medium</v>
          </cell>
          <cell r="E32560" t="str">
            <v>netscribes</v>
          </cell>
          <cell r="F32560" t="str">
            <v>Mohd Tahir Shaikh</v>
          </cell>
          <cell r="G32560">
            <v>45806.686111111114</v>
          </cell>
          <cell r="H32560">
            <v>45829.479861111111</v>
          </cell>
        </row>
        <row r="32561">
          <cell r="A32561" t="str">
            <v>UCW-13743</v>
          </cell>
          <cell r="B32561" t="str">
            <v>Guess jeans cut size addition</v>
          </cell>
          <cell r="C32561" t="str">
            <v>CLOSED</v>
          </cell>
          <cell r="D32561" t="str">
            <v>Medium</v>
          </cell>
          <cell r="E32561" t="str">
            <v>netscribes</v>
          </cell>
          <cell r="F32561" t="str">
            <v>netscribes</v>
          </cell>
          <cell r="G32561">
            <v>45806.643055555556</v>
          </cell>
          <cell r="H32561">
            <v>45811.710416666669</v>
          </cell>
        </row>
        <row r="32562">
          <cell r="A32562" t="str">
            <v>UCW-13742</v>
          </cell>
          <cell r="B32562" t="str">
            <v>Image Sequencing: DAALI</v>
          </cell>
          <cell r="C32562" t="str">
            <v>CLOSED</v>
          </cell>
          <cell r="D32562" t="str">
            <v>Medium</v>
          </cell>
          <cell r="E32562" t="str">
            <v>netscribes</v>
          </cell>
          <cell r="F32562" t="str">
            <v>Sushma Ram</v>
          </cell>
          <cell r="G32562">
            <v>45806.60833333333</v>
          </cell>
          <cell r="H32562">
            <v>45814.661111111112</v>
          </cell>
        </row>
        <row r="32563">
          <cell r="A32563" t="str">
            <v>UCW-13740</v>
          </cell>
          <cell r="B32563" t="str">
            <v>Image Sequencing: DAALI</v>
          </cell>
          <cell r="C32563" t="str">
            <v>CLOSED</v>
          </cell>
          <cell r="D32563" t="str">
            <v>Medium</v>
          </cell>
          <cell r="E32563" t="str">
            <v>netscribes</v>
          </cell>
          <cell r="F32563" t="str">
            <v>netscribes</v>
          </cell>
          <cell r="G32563">
            <v>45806.600694444445</v>
          </cell>
          <cell r="H32563">
            <v>45806.636805555558</v>
          </cell>
        </row>
        <row r="32564">
          <cell r="A32564" t="str">
            <v>UCW-13737</v>
          </cell>
          <cell r="B32564" t="str">
            <v>Styli Men's Wear Catalogue | Lot-51</v>
          </cell>
          <cell r="C32564" t="str">
            <v>CLOSED</v>
          </cell>
          <cell r="D32564" t="str">
            <v>Medium</v>
          </cell>
          <cell r="E32564" t="str">
            <v>netscribes</v>
          </cell>
          <cell r="F32564" t="str">
            <v>Sushma Ram</v>
          </cell>
          <cell r="G32564">
            <v>45806.543749999997</v>
          </cell>
          <cell r="H32564">
            <v>45856.560416666667</v>
          </cell>
        </row>
        <row r="32565">
          <cell r="A32565" t="str">
            <v>UCW-13736</v>
          </cell>
          <cell r="B32565" t="str">
            <v>Tatacliq Men Content template_22-05-25</v>
          </cell>
          <cell r="C32565" t="str">
            <v>CLOSED</v>
          </cell>
          <cell r="D32565" t="str">
            <v>Medium</v>
          </cell>
          <cell r="E32565" t="str">
            <v>Chirag Dubal</v>
          </cell>
          <cell r="F32565" t="str">
            <v>netscribes</v>
          </cell>
          <cell r="G32565">
            <v>45806.534722222219</v>
          </cell>
          <cell r="H32565">
            <v>45964.616666666669</v>
          </cell>
        </row>
        <row r="32566">
          <cell r="A32566" t="str">
            <v>UCW-13734</v>
          </cell>
          <cell r="B32566" t="str">
            <v>image resize- 29th May</v>
          </cell>
          <cell r="C32566" t="str">
            <v>CLOSED</v>
          </cell>
          <cell r="D32566" t="str">
            <v>Highest</v>
          </cell>
          <cell r="E32566" t="str">
            <v>netscribes</v>
          </cell>
          <cell r="F32566" t="str">
            <v>Simi Raichel Zachariah</v>
          </cell>
          <cell r="G32566">
            <v>45806.507638888892</v>
          </cell>
          <cell r="H32566">
            <v>45929.564583333333</v>
          </cell>
        </row>
        <row r="32567">
          <cell r="A32567" t="str">
            <v>UCW-13721</v>
          </cell>
          <cell r="B32567" t="str">
            <v>Beauty-Re: Tata CLiQ Fashion X PROTOUCH-28th May</v>
          </cell>
          <cell r="C32567" t="str">
            <v>CLOSED Due to Inactive/Insufficient Information</v>
          </cell>
          <cell r="D32567" t="str">
            <v>Highest</v>
          </cell>
          <cell r="E32567" t="str">
            <v>netscribes</v>
          </cell>
          <cell r="F32567" t="str">
            <v>Fuaad Nakhwa</v>
          </cell>
          <cell r="G32567">
            <v>45805.743055555555</v>
          </cell>
          <cell r="H32567">
            <v>45883.499305555553</v>
          </cell>
        </row>
        <row r="32568">
          <cell r="A32568" t="str">
            <v>UCW-13720</v>
          </cell>
          <cell r="B32568" t="str">
            <v>CLONE - Beauty - Re: Saliency for Tatacliq- 17th Feb</v>
          </cell>
          <cell r="C32568" t="str">
            <v>CLOSED</v>
          </cell>
          <cell r="D32568" t="str">
            <v>Highest</v>
          </cell>
          <cell r="E32568" t="str">
            <v>netscribes</v>
          </cell>
          <cell r="F32568" t="str">
            <v>Simi Raichel Zachariah</v>
          </cell>
          <cell r="G32568">
            <v>45805.741666666669</v>
          </cell>
          <cell r="H32568">
            <v>45979.645833333336</v>
          </cell>
        </row>
        <row r="32569">
          <cell r="A32569" t="str">
            <v>UCW-13707</v>
          </cell>
          <cell r="B32569" t="str">
            <v>TATACLIQ CATALOGUE GAP STYLES |27-05-2025|</v>
          </cell>
          <cell r="C32569" t="str">
            <v>CLOSED</v>
          </cell>
          <cell r="D32569" t="str">
            <v>Medium</v>
          </cell>
          <cell r="E32569" t="str">
            <v>Chirag Dubal</v>
          </cell>
          <cell r="F32569" t="str">
            <v>Juilee Jadhav</v>
          </cell>
          <cell r="G32569">
            <v>45805.686111111114</v>
          </cell>
          <cell r="H32569">
            <v>45856.557638888888</v>
          </cell>
        </row>
        <row r="32570">
          <cell r="A32570" t="str">
            <v>UCW-13704</v>
          </cell>
          <cell r="B32570" t="str">
            <v>TATACLIQ CATALOGUE | 27-05-2025 |</v>
          </cell>
          <cell r="C32570" t="str">
            <v>CLOSED</v>
          </cell>
          <cell r="D32570" t="str">
            <v>Medium</v>
          </cell>
          <cell r="E32570" t="str">
            <v>Chirag Dubal</v>
          </cell>
          <cell r="F32570" t="str">
            <v>Juilee Jadhav</v>
          </cell>
          <cell r="G32570">
            <v>45805.676388888889</v>
          </cell>
          <cell r="H32570">
            <v>45856.556944444441</v>
          </cell>
        </row>
        <row r="32571">
          <cell r="A32571" t="str">
            <v>UCW-13703</v>
          </cell>
          <cell r="B32571" t="str">
            <v>Tata Cliq: Product Listing Womenswear Lot 14-05-2025</v>
          </cell>
          <cell r="C32571" t="str">
            <v>CLOSED</v>
          </cell>
          <cell r="D32571" t="str">
            <v>Medium</v>
          </cell>
          <cell r="E32571" t="str">
            <v>Chirag Dubal</v>
          </cell>
          <cell r="F32571" t="str">
            <v>netscribes</v>
          </cell>
          <cell r="G32571">
            <v>45805.672222222223</v>
          </cell>
          <cell r="H32571">
            <v>45964.616666666669</v>
          </cell>
        </row>
        <row r="32572">
          <cell r="A32572" t="str">
            <v>UCW-13700</v>
          </cell>
          <cell r="B32572" t="str">
            <v>New Product to Upload</v>
          </cell>
          <cell r="C32572" t="str">
            <v>CLOSED</v>
          </cell>
          <cell r="D32572" t="str">
            <v>Medium</v>
          </cell>
          <cell r="E32572" t="str">
            <v>Chirag Dubal</v>
          </cell>
          <cell r="F32572" t="str">
            <v>Juilee Jadhav</v>
          </cell>
          <cell r="G32572">
            <v>45805.650694444441</v>
          </cell>
          <cell r="H32572">
            <v>45856.543055555558</v>
          </cell>
        </row>
        <row r="32573">
          <cell r="A32573" t="str">
            <v>UCW-13697</v>
          </cell>
          <cell r="B32573" t="str">
            <v xml:space="preserve">New Catalogue SS25 </v>
          </cell>
          <cell r="C32573" t="str">
            <v>CLOSED</v>
          </cell>
          <cell r="D32573" t="str">
            <v>Medium</v>
          </cell>
          <cell r="E32573" t="str">
            <v>netscribes</v>
          </cell>
          <cell r="F32573" t="str">
            <v>Sushma Ram</v>
          </cell>
          <cell r="G32573">
            <v>45805.63958333333</v>
          </cell>
          <cell r="H32573">
            <v>45856.542361111111</v>
          </cell>
        </row>
        <row r="32574">
          <cell r="A32574" t="str">
            <v>UCW-13696</v>
          </cell>
          <cell r="B32574" t="str">
            <v>Metro | Tatacliq - New Catalogue - Footwear (Omni) - 27th May</v>
          </cell>
          <cell r="C32574" t="str">
            <v>CLOSED</v>
          </cell>
          <cell r="D32574" t="str">
            <v>Medium</v>
          </cell>
          <cell r="E32574" t="str">
            <v>netscribes</v>
          </cell>
          <cell r="F32574" t="str">
            <v>Mohd Tahir Shaikh</v>
          </cell>
          <cell r="G32574">
            <v>45805.634722222225</v>
          </cell>
          <cell r="H32574">
            <v>45856.540972222225</v>
          </cell>
        </row>
        <row r="32575">
          <cell r="A32575" t="str">
            <v>UCW-13690</v>
          </cell>
          <cell r="B32575" t="str">
            <v>Miarcus - 42 Styles- SS 25- 27 -MAY</v>
          </cell>
          <cell r="C32575" t="str">
            <v>CLOSED</v>
          </cell>
          <cell r="D32575" t="str">
            <v>Medium</v>
          </cell>
          <cell r="E32575" t="str">
            <v>netscribes</v>
          </cell>
          <cell r="F32575" t="str">
            <v>Mohd Tahir Shaikh</v>
          </cell>
          <cell r="G32575">
            <v>45805.569444444445</v>
          </cell>
          <cell r="H32575">
            <v>45856.539583333331</v>
          </cell>
        </row>
        <row r="32576">
          <cell r="A32576" t="str">
            <v>UCW-13676</v>
          </cell>
          <cell r="B32576" t="str">
            <v>Tatacliq Women Western Wear Template | 27th May'25</v>
          </cell>
          <cell r="C32576" t="str">
            <v>CLOSED</v>
          </cell>
          <cell r="D32576" t="str">
            <v>Medium</v>
          </cell>
          <cell r="E32576" t="str">
            <v>netscribes</v>
          </cell>
          <cell r="F32576" t="str">
            <v>Sushma Ram</v>
          </cell>
          <cell r="G32576">
            <v>45805.49722222222</v>
          </cell>
          <cell r="H32576">
            <v>45856.534722222219</v>
          </cell>
        </row>
        <row r="32577">
          <cell r="A32577" t="str">
            <v>UCW-13675</v>
          </cell>
          <cell r="B32577" t="str">
            <v>Beauty - Re: ABH PDP UPDATE - 28th May</v>
          </cell>
          <cell r="C32577" t="str">
            <v>CLOSED</v>
          </cell>
          <cell r="D32577" t="str">
            <v>High</v>
          </cell>
          <cell r="E32577" t="str">
            <v>netscribes</v>
          </cell>
          <cell r="F32577" t="str">
            <v>Simi Raichel Zachariah</v>
          </cell>
          <cell r="G32577">
            <v>45805.494444444441</v>
          </cell>
          <cell r="H32577">
            <v>45929.56527777778</v>
          </cell>
        </row>
        <row r="32578">
          <cell r="A32578" t="str">
            <v>UCW-13674</v>
          </cell>
          <cell r="B32578" t="str">
            <v>Tatacliq Men's Apparels Template | 27th May'25</v>
          </cell>
          <cell r="C32578" t="str">
            <v>CLOSED</v>
          </cell>
          <cell r="D32578" t="str">
            <v>Medium</v>
          </cell>
          <cell r="E32578" t="str">
            <v>netscribes</v>
          </cell>
          <cell r="F32578" t="str">
            <v>Sushma Ram</v>
          </cell>
          <cell r="G32578">
            <v>45805.491666666669</v>
          </cell>
          <cell r="H32578">
            <v>45856.53402777778</v>
          </cell>
        </row>
        <row r="32579">
          <cell r="A32579" t="str">
            <v>UCW-13673</v>
          </cell>
          <cell r="B32579" t="str">
            <v>Fabindia Women Clothing &amp; Jewellery Catalog Sheet 21-05-2025</v>
          </cell>
          <cell r="C32579" t="str">
            <v>CLOSED</v>
          </cell>
          <cell r="D32579" t="str">
            <v>Medium</v>
          </cell>
          <cell r="E32579" t="str">
            <v>Chirag Dubal</v>
          </cell>
          <cell r="F32579" t="str">
            <v>netscribes</v>
          </cell>
          <cell r="G32579">
            <v>45805.491666666669</v>
          </cell>
          <cell r="H32579">
            <v>45964.616666666669</v>
          </cell>
        </row>
        <row r="32580">
          <cell r="A32580" t="str">
            <v>UCW-13671</v>
          </cell>
          <cell r="B32580" t="str">
            <v>2 option for catalogue (NEW)</v>
          </cell>
          <cell r="C32580" t="str">
            <v>CLOSED</v>
          </cell>
          <cell r="D32580" t="str">
            <v>Medium</v>
          </cell>
          <cell r="E32580" t="str">
            <v>netscribes</v>
          </cell>
          <cell r="F32580" t="str">
            <v>Sushma Ram</v>
          </cell>
          <cell r="G32580">
            <v>45805.479166666664</v>
          </cell>
          <cell r="H32580">
            <v>45856.533333333333</v>
          </cell>
        </row>
        <row r="32581">
          <cell r="A32581" t="str">
            <v>UCW-13669</v>
          </cell>
          <cell r="B32581" t="str">
            <v>D'Lorzeri Catalog 24 May</v>
          </cell>
          <cell r="C32581" t="str">
            <v>CLOSED</v>
          </cell>
          <cell r="D32581" t="str">
            <v>Medium</v>
          </cell>
          <cell r="E32581" t="str">
            <v>netscribes</v>
          </cell>
          <cell r="F32581" t="str">
            <v>Mohd Tahir Shaikh</v>
          </cell>
          <cell r="G32581">
            <v>45805.468055555553</v>
          </cell>
          <cell r="H32581">
            <v>45856.51458333333</v>
          </cell>
        </row>
        <row r="32582">
          <cell r="A32582" t="str">
            <v>UCW-13668</v>
          </cell>
          <cell r="B32582" t="str">
            <v>Tatacliq Kids Apparel Template | 27th May'25</v>
          </cell>
          <cell r="C32582" t="str">
            <v>CLOSED</v>
          </cell>
          <cell r="D32582" t="str">
            <v>Medium</v>
          </cell>
          <cell r="E32582" t="str">
            <v>netscribes</v>
          </cell>
          <cell r="F32582" t="str">
            <v>Sushma Ram</v>
          </cell>
          <cell r="G32582">
            <v>45805.464583333334</v>
          </cell>
          <cell r="H32582">
            <v>45856.513194444444</v>
          </cell>
        </row>
        <row r="32583">
          <cell r="A32583" t="str">
            <v>UCW-13666</v>
          </cell>
          <cell r="B32583" t="str">
            <v>Tatacliq Women Ethnic Wear Template | 27th May'25</v>
          </cell>
          <cell r="C32583" t="str">
            <v>CLOSED</v>
          </cell>
          <cell r="D32583" t="str">
            <v>Medium</v>
          </cell>
          <cell r="E32583" t="str">
            <v>netscribes</v>
          </cell>
          <cell r="F32583" t="str">
            <v>Sushma Ram</v>
          </cell>
          <cell r="G32583">
            <v>45805.454861111109</v>
          </cell>
          <cell r="H32583">
            <v>45856.504861111112</v>
          </cell>
        </row>
        <row r="32584">
          <cell r="A32584" t="str">
            <v>UCW-13665</v>
          </cell>
          <cell r="B32584" t="str">
            <v xml:space="preserve">Tatacliq Lifestyle Catalog Template-Lot -110_27.05.2025 (On Priority) </v>
          </cell>
          <cell r="C32584" t="str">
            <v>CLOSED</v>
          </cell>
          <cell r="D32584" t="str">
            <v>Medium</v>
          </cell>
          <cell r="E32584" t="str">
            <v>netscribes</v>
          </cell>
          <cell r="F32584" t="str">
            <v>Mohd Tahir Shaikh</v>
          </cell>
          <cell r="G32584">
            <v>45805.45</v>
          </cell>
          <cell r="H32584">
            <v>45856.503472222219</v>
          </cell>
        </row>
        <row r="32585">
          <cell r="A32585" t="str">
            <v>UCW-13664</v>
          </cell>
          <cell r="B32585" t="str">
            <v>Beauty - Re: Request for New Listing (Tata Cliq)-27th May</v>
          </cell>
          <cell r="C32585" t="str">
            <v>CLOSED</v>
          </cell>
          <cell r="D32585" t="str">
            <v>High</v>
          </cell>
          <cell r="E32585" t="str">
            <v>netscribes</v>
          </cell>
          <cell r="F32585" t="str">
            <v>Simi Raichel Zachariah</v>
          </cell>
          <cell r="G32585">
            <v>45805.447916666664</v>
          </cell>
          <cell r="H32585">
            <v>45953.379861111112</v>
          </cell>
        </row>
        <row r="32586">
          <cell r="A32586" t="str">
            <v>UCW-13663</v>
          </cell>
          <cell r="B32586" t="str">
            <v>Beauty - RE: New Listing - Tata Cliq - L'Occitane May'25 28th May</v>
          </cell>
          <cell r="C32586" t="str">
            <v>CLOSED</v>
          </cell>
          <cell r="D32586" t="str">
            <v>High</v>
          </cell>
          <cell r="E32586" t="str">
            <v>netscribes</v>
          </cell>
          <cell r="F32586" t="str">
            <v>Simi Raichel Zachariah</v>
          </cell>
          <cell r="G32586">
            <v>45805.438194444447</v>
          </cell>
          <cell r="H32586">
            <v>45912.463194444441</v>
          </cell>
        </row>
        <row r="32587">
          <cell r="A32587" t="str">
            <v>UCW-13662</v>
          </cell>
          <cell r="B32587" t="str">
            <v>BEauty- Re: New Launched SKUs Listing -Brand La French || 15-05-2025 || Tata Cliq-28th May</v>
          </cell>
          <cell r="C32587" t="str">
            <v>CLOSED</v>
          </cell>
          <cell r="D32587" t="str">
            <v>High</v>
          </cell>
          <cell r="E32587" t="str">
            <v>netscribes</v>
          </cell>
          <cell r="F32587" t="str">
            <v>Simi Raichel Zachariah</v>
          </cell>
          <cell r="G32587">
            <v>45805.433333333334</v>
          </cell>
          <cell r="H32587">
            <v>45912.547222222223</v>
          </cell>
        </row>
        <row r="32588">
          <cell r="A32588" t="str">
            <v>UCW-13661</v>
          </cell>
          <cell r="B32588" t="str">
            <v>BEauty - RE: CK RC MJ EA JV - STD 11 - TATA - 23/05/2025-28th May</v>
          </cell>
          <cell r="C32588" t="str">
            <v>CLOSED</v>
          </cell>
          <cell r="D32588" t="str">
            <v>High</v>
          </cell>
          <cell r="E32588" t="str">
            <v>netscribes</v>
          </cell>
          <cell r="F32588" t="str">
            <v>Simi Raichel Zachariah</v>
          </cell>
          <cell r="G32588">
            <v>45805.429166666669</v>
          </cell>
          <cell r="H32588">
            <v>45855.462500000001</v>
          </cell>
        </row>
        <row r="32589">
          <cell r="A32589" t="str">
            <v>UCW-13657</v>
          </cell>
          <cell r="B32589" t="str">
            <v>Replace the Image - Dress</v>
          </cell>
          <cell r="C32589" t="str">
            <v>CLOSED</v>
          </cell>
          <cell r="D32589" t="str">
            <v>Medium</v>
          </cell>
          <cell r="E32589" t="str">
            <v>Chirag Dubal</v>
          </cell>
          <cell r="F32589" t="str">
            <v>Reagan D’souza</v>
          </cell>
          <cell r="G32589">
            <v>45804.988888888889</v>
          </cell>
          <cell r="H32589">
            <v>45819.643055555556</v>
          </cell>
        </row>
        <row r="32590">
          <cell r="A32590" t="str">
            <v>UCW-13652</v>
          </cell>
          <cell r="B32590" t="str">
            <v>FOOTWEAR TEMPLATE REQUIRED</v>
          </cell>
          <cell r="C32590" t="str">
            <v>CLOSED</v>
          </cell>
          <cell r="D32590" t="str">
            <v>Medium</v>
          </cell>
          <cell r="E32590" t="str">
            <v>Chirag Dubal</v>
          </cell>
          <cell r="F32590" t="str">
            <v>netscribes</v>
          </cell>
          <cell r="G32590">
            <v>45804.802777777775</v>
          </cell>
          <cell r="H32590">
            <v>45964.617361111108</v>
          </cell>
        </row>
        <row r="32591">
          <cell r="A32591" t="str">
            <v>UCW-13650</v>
          </cell>
          <cell r="B32591" t="str">
            <v>Saucony Footwear 126934 23-May-25</v>
          </cell>
          <cell r="C32591" t="str">
            <v>CLOSED</v>
          </cell>
          <cell r="D32591" t="str">
            <v>Medium</v>
          </cell>
          <cell r="E32591" t="str">
            <v>netscribes</v>
          </cell>
          <cell r="F32591" t="str">
            <v>Mohd Tahir Shaikh</v>
          </cell>
          <cell r="G32591">
            <v>45804.79791666667</v>
          </cell>
          <cell r="H32591">
            <v>45841.017361111109</v>
          </cell>
        </row>
        <row r="32592">
          <cell r="A32592" t="str">
            <v>UCW-13649</v>
          </cell>
          <cell r="B32592" t="str">
            <v>BEauty -  RE: [External] - Re: Catalog file for New listings ( Sawariya ) - 27th May</v>
          </cell>
          <cell r="C32592" t="str">
            <v>CLOSED</v>
          </cell>
          <cell r="D32592" t="str">
            <v>High</v>
          </cell>
          <cell r="E32592" t="str">
            <v>netscribes</v>
          </cell>
          <cell r="F32592" t="str">
            <v>Simi Raichel Zachariah</v>
          </cell>
          <cell r="G32592">
            <v>45804.775694444441</v>
          </cell>
          <cell r="H32592">
            <v>45912.547222222223</v>
          </cell>
        </row>
        <row r="32593">
          <cell r="A32593" t="str">
            <v>UCW-13648</v>
          </cell>
          <cell r="B32593" t="str">
            <v>BEauty - Re: Request to Update Product Listings with SKU-Based Data-27th May</v>
          </cell>
          <cell r="C32593" t="str">
            <v>CLOSED</v>
          </cell>
          <cell r="D32593" t="str">
            <v>Medium</v>
          </cell>
          <cell r="E32593" t="str">
            <v>netscribes</v>
          </cell>
          <cell r="F32593" t="str">
            <v>Simi Raichel Zachariah</v>
          </cell>
          <cell r="G32593">
            <v>45804.772916666669</v>
          </cell>
          <cell r="H32593">
            <v>45912.54791666667</v>
          </cell>
        </row>
        <row r="32594">
          <cell r="A32594" t="str">
            <v>UCW-13647</v>
          </cell>
          <cell r="B32594" t="str">
            <v>Beauty - Re: Request for New Listing (Tata Cliq)-27th May</v>
          </cell>
          <cell r="C32594" t="str">
            <v>CLOSED</v>
          </cell>
          <cell r="D32594" t="str">
            <v>Medium</v>
          </cell>
          <cell r="E32594" t="str">
            <v>netscribes</v>
          </cell>
          <cell r="F32594" t="str">
            <v>Simi Raichel Zachariah</v>
          </cell>
          <cell r="G32594">
            <v>45804.770833333336</v>
          </cell>
          <cell r="H32594">
            <v>45912.54791666667</v>
          </cell>
        </row>
        <row r="32595">
          <cell r="A32595" t="str">
            <v>UCW-13644</v>
          </cell>
          <cell r="B32595" t="str">
            <v>House of Nitya - New brand Catalogue</v>
          </cell>
          <cell r="C32595" t="str">
            <v>CLOSED</v>
          </cell>
          <cell r="D32595" t="str">
            <v>Medium</v>
          </cell>
          <cell r="E32595" t="str">
            <v>Chirag Dubal</v>
          </cell>
          <cell r="F32595" t="str">
            <v>netscribes</v>
          </cell>
          <cell r="G32595">
            <v>45804.760416666664</v>
          </cell>
          <cell r="H32595">
            <v>45856.502083333333</v>
          </cell>
        </row>
        <row r="32596">
          <cell r="A32596" t="str">
            <v>UCW-13643</v>
          </cell>
          <cell r="B32596" t="str">
            <v>Tata Cliq Catalogue Batch_2- 22-05-2025</v>
          </cell>
          <cell r="C32596" t="str">
            <v>CLOSED</v>
          </cell>
          <cell r="D32596" t="str">
            <v>Medium</v>
          </cell>
          <cell r="E32596" t="str">
            <v>netscribes</v>
          </cell>
          <cell r="F32596" t="str">
            <v>Mohd Tahir Shaikh</v>
          </cell>
          <cell r="G32596">
            <v>45804.759027777778</v>
          </cell>
          <cell r="H32596">
            <v>45856.500694444447</v>
          </cell>
        </row>
        <row r="32597">
          <cell r="A32597" t="str">
            <v>UCW-13637</v>
          </cell>
          <cell r="B32597" t="str">
            <v>TATACLIQ CATALOGUE | 26-05-2025 |</v>
          </cell>
          <cell r="C32597" t="str">
            <v>CLOSED</v>
          </cell>
          <cell r="D32597" t="str">
            <v>Medium</v>
          </cell>
          <cell r="E32597" t="str">
            <v>netscribes</v>
          </cell>
          <cell r="F32597" t="str">
            <v>Mohd Tahir Shaikh</v>
          </cell>
          <cell r="G32597">
            <v>45804.734027777777</v>
          </cell>
          <cell r="H32597">
            <v>45917.538194444445</v>
          </cell>
        </row>
        <row r="32598">
          <cell r="A32598" t="str">
            <v>UCW-13634</v>
          </cell>
          <cell r="B32598" t="str">
            <v>Kickers New Articles - 27 Options</v>
          </cell>
          <cell r="C32598" t="str">
            <v>CLOSED</v>
          </cell>
          <cell r="D32598" t="str">
            <v>Medium</v>
          </cell>
          <cell r="E32598" t="str">
            <v>netscribes</v>
          </cell>
          <cell r="F32598" t="str">
            <v>Juilee Jadhav</v>
          </cell>
          <cell r="G32598">
            <v>45804.723611111112</v>
          </cell>
          <cell r="H32598">
            <v>45856.497916666667</v>
          </cell>
        </row>
        <row r="32599">
          <cell r="A32599" t="str">
            <v>UCW-13633</v>
          </cell>
          <cell r="B32599" t="str">
            <v>Men's - SS25 Listing - 26-05-25 - 77 Opt.</v>
          </cell>
          <cell r="C32599" t="str">
            <v>CLOSED</v>
          </cell>
          <cell r="D32599" t="str">
            <v>Medium</v>
          </cell>
          <cell r="E32599" t="str">
            <v>netscribes</v>
          </cell>
          <cell r="F32599" t="str">
            <v>Sushma Ram</v>
          </cell>
          <cell r="G32599">
            <v>45804.712500000001</v>
          </cell>
          <cell r="H32599">
            <v>45856.491666666669</v>
          </cell>
        </row>
        <row r="32600">
          <cell r="A32600" t="str">
            <v>UCW-13631</v>
          </cell>
          <cell r="B32600" t="str">
            <v>Mulyo-Kids-New collection -27-05-25</v>
          </cell>
          <cell r="C32600" t="str">
            <v>CLOSED Due to Inactive/Insufficient Information</v>
          </cell>
          <cell r="D32600" t="str">
            <v>Medium</v>
          </cell>
          <cell r="E32600" t="str">
            <v>Chirag Dubal</v>
          </cell>
          <cell r="F32600" t="str">
            <v>Reagan D’souza</v>
          </cell>
          <cell r="G32600">
            <v>45804.6875</v>
          </cell>
          <cell r="H32600">
            <v>45819.561111111114</v>
          </cell>
        </row>
        <row r="32601">
          <cell r="A32601" t="str">
            <v>UCW-13628</v>
          </cell>
          <cell r="B32601" t="str">
            <v>DAALI -26 MAY</v>
          </cell>
          <cell r="C32601" t="str">
            <v>CLOSED</v>
          </cell>
          <cell r="D32601" t="str">
            <v>Medium</v>
          </cell>
          <cell r="E32601" t="str">
            <v>netscribes</v>
          </cell>
          <cell r="F32601" t="str">
            <v>Sushma Ram</v>
          </cell>
          <cell r="G32601">
            <v>45804.638888888891</v>
          </cell>
          <cell r="H32601">
            <v>45806.487500000003</v>
          </cell>
        </row>
        <row r="32602">
          <cell r="A32602" t="str">
            <v>UCW-13627</v>
          </cell>
          <cell r="B32602" t="str">
            <v>TH | 55 - Styles</v>
          </cell>
          <cell r="C32602" t="str">
            <v>CLOSED</v>
          </cell>
          <cell r="D32602" t="str">
            <v>Medium</v>
          </cell>
          <cell r="E32602" t="str">
            <v>Chirag Dubal</v>
          </cell>
          <cell r="F32602" t="str">
            <v>netscribes</v>
          </cell>
          <cell r="G32602">
            <v>45804.611805555556</v>
          </cell>
          <cell r="H32602">
            <v>45964.617361111108</v>
          </cell>
        </row>
        <row r="32603">
          <cell r="A32603" t="str">
            <v>UCW-13626</v>
          </cell>
          <cell r="B32603" t="str">
            <v>Fabindia Women Clothing &amp; Jewellery Catalog Sheet 21-05-2025</v>
          </cell>
          <cell r="C32603" t="str">
            <v>CLOSED</v>
          </cell>
          <cell r="D32603" t="str">
            <v>Medium</v>
          </cell>
          <cell r="E32603" t="str">
            <v>Chirag Dubal</v>
          </cell>
          <cell r="F32603" t="str">
            <v>netscribes</v>
          </cell>
          <cell r="G32603">
            <v>45804.563194444447</v>
          </cell>
          <cell r="H32603">
            <v>45964.617361111108</v>
          </cell>
        </row>
        <row r="32604">
          <cell r="A32604" t="str">
            <v>UCW-13625</v>
          </cell>
          <cell r="B32604" t="str">
            <v>Tatacliq Men Content template_26-05-25</v>
          </cell>
          <cell r="C32604" t="str">
            <v>CLOSED</v>
          </cell>
          <cell r="D32604" t="str">
            <v>Medium</v>
          </cell>
          <cell r="E32604" t="str">
            <v>netscribes</v>
          </cell>
          <cell r="F32604" t="str">
            <v>Sushma Ram</v>
          </cell>
          <cell r="G32604">
            <v>45804.560416666667</v>
          </cell>
          <cell r="H32604">
            <v>45915.697916666664</v>
          </cell>
        </row>
        <row r="32605">
          <cell r="A32605" t="str">
            <v>UCW-13624</v>
          </cell>
          <cell r="B32605" t="str">
            <v xml:space="preserve">Men's Apparel 23-05-2025 </v>
          </cell>
          <cell r="C32605" t="str">
            <v>CLOSED</v>
          </cell>
          <cell r="D32605" t="str">
            <v>Medium</v>
          </cell>
          <cell r="E32605" t="str">
            <v>Chirag Dubal</v>
          </cell>
          <cell r="F32605" t="str">
            <v>netscribes</v>
          </cell>
          <cell r="G32605">
            <v>45804.55972222222</v>
          </cell>
          <cell r="H32605">
            <v>45964.617361111108</v>
          </cell>
        </row>
        <row r="32606">
          <cell r="A32606" t="str">
            <v>UCW-13621</v>
          </cell>
          <cell r="B32606" t="str">
            <v xml:space="preserve">Tatacliq Lifestyle Catalog Template-Lot -109_26.05.2025 </v>
          </cell>
          <cell r="C32606" t="str">
            <v>CLOSED</v>
          </cell>
          <cell r="D32606" t="str">
            <v>Medium</v>
          </cell>
          <cell r="E32606" t="str">
            <v>netscribes</v>
          </cell>
          <cell r="F32606" t="str">
            <v>Sushma Ram</v>
          </cell>
          <cell r="G32606">
            <v>45804.53125</v>
          </cell>
          <cell r="H32606">
            <v>45856.487500000003</v>
          </cell>
        </row>
        <row r="32607">
          <cell r="A32607" t="str">
            <v>UCW-13619</v>
          </cell>
          <cell r="B32607" t="str">
            <v>The Real effect London- New catalogue May'25</v>
          </cell>
          <cell r="C32607" t="str">
            <v>CLOSED</v>
          </cell>
          <cell r="D32607" t="str">
            <v>Medium</v>
          </cell>
          <cell r="E32607" t="str">
            <v>netscribes</v>
          </cell>
          <cell r="F32607" t="str">
            <v>Sushma Ram</v>
          </cell>
          <cell r="G32607">
            <v>45804.511111111111</v>
          </cell>
          <cell r="H32607">
            <v>45899.956250000003</v>
          </cell>
        </row>
        <row r="32608">
          <cell r="A32608" t="str">
            <v>UCW-13616</v>
          </cell>
          <cell r="B32608" t="str">
            <v>BEauty - Re: SKP X TATA OIL ULTIME RELAUNCH-27th May</v>
          </cell>
          <cell r="C32608" t="str">
            <v>CLOSED</v>
          </cell>
          <cell r="D32608" t="str">
            <v>Medium</v>
          </cell>
          <cell r="E32608" t="str">
            <v>netscribes</v>
          </cell>
          <cell r="F32608" t="str">
            <v>Simi Raichel Zachariah</v>
          </cell>
          <cell r="G32608">
            <v>45804.477777777778</v>
          </cell>
          <cell r="H32608">
            <v>45953.380555555559</v>
          </cell>
        </row>
        <row r="32609">
          <cell r="A32609" t="str">
            <v>UCW-13606</v>
          </cell>
          <cell r="B32609" t="str">
            <v xml:space="preserve"> Tata Cliq Listing Import Request(Momentz2)</v>
          </cell>
          <cell r="C32609" t="str">
            <v>CLOSED</v>
          </cell>
          <cell r="D32609" t="str">
            <v>Medium</v>
          </cell>
          <cell r="E32609" t="str">
            <v>Chirag Dubal</v>
          </cell>
          <cell r="F32609" t="str">
            <v>Shloka Chakre</v>
          </cell>
          <cell r="G32609">
            <v>45803.950694444444</v>
          </cell>
          <cell r="H32609">
            <v>45856.48541666667</v>
          </cell>
        </row>
        <row r="32610">
          <cell r="A32610" t="str">
            <v>UCW-13604</v>
          </cell>
          <cell r="B32610" t="str">
            <v>Retro 51 + Stationery + 127478- KOL + 26.05.2025</v>
          </cell>
          <cell r="C32610" t="str">
            <v>CLOSED</v>
          </cell>
          <cell r="D32610" t="str">
            <v>Medium</v>
          </cell>
          <cell r="E32610" t="str">
            <v>Chirag Dubal</v>
          </cell>
          <cell r="F32610" t="str">
            <v>Shloka Chakre</v>
          </cell>
          <cell r="G32610">
            <v>45803.935416666667</v>
          </cell>
          <cell r="H32610">
            <v>45856.484722222223</v>
          </cell>
        </row>
        <row r="32611">
          <cell r="A32611" t="str">
            <v>UCW-13603</v>
          </cell>
          <cell r="B32611" t="str">
            <v>New Assortment.</v>
          </cell>
          <cell r="C32611" t="str">
            <v>CLOSED</v>
          </cell>
          <cell r="D32611" t="str">
            <v>Medium</v>
          </cell>
          <cell r="E32611" t="str">
            <v>Chirag Dubal</v>
          </cell>
          <cell r="F32611" t="str">
            <v>Shloka Chakre</v>
          </cell>
          <cell r="G32611">
            <v>45803.930555555555</v>
          </cell>
          <cell r="H32611">
            <v>45856.484027777777</v>
          </cell>
        </row>
        <row r="32612">
          <cell r="A32612" t="str">
            <v>UCW-13591</v>
          </cell>
          <cell r="B32612" t="str">
            <v>Odette 39 Sku's</v>
          </cell>
          <cell r="C32612" t="str">
            <v>CLOSED</v>
          </cell>
          <cell r="D32612" t="str">
            <v>Medium</v>
          </cell>
          <cell r="E32612" t="str">
            <v>Chirag Dubal</v>
          </cell>
          <cell r="F32612" t="str">
            <v>Juilee Jadhav</v>
          </cell>
          <cell r="G32612">
            <v>45803.87222222222</v>
          </cell>
          <cell r="H32612">
            <v>45856.479861111111</v>
          </cell>
        </row>
        <row r="32613">
          <cell r="A32613" t="str">
            <v>UCW-13590</v>
          </cell>
          <cell r="B32613" t="str">
            <v>Tata Lux Bugatti SS25 Lot 5 styles _Footwears_13 options_126492_26/05/2025</v>
          </cell>
          <cell r="C32613" t="str">
            <v>CLOSED</v>
          </cell>
          <cell r="D32613" t="str">
            <v>Medium</v>
          </cell>
          <cell r="E32613" t="str">
            <v>Chirag Dubal</v>
          </cell>
          <cell r="F32613" t="str">
            <v>Shloka Chakre</v>
          </cell>
          <cell r="G32613">
            <v>45803.870833333334</v>
          </cell>
          <cell r="H32613">
            <v>45856.479166666664</v>
          </cell>
        </row>
        <row r="32614">
          <cell r="A32614" t="str">
            <v>UCW-13588</v>
          </cell>
          <cell r="B32614" t="str">
            <v>Content Sheet and Image Link | United Colors of Benetton | 102 products | Tata Cliq | 1144280311</v>
          </cell>
          <cell r="C32614" t="str">
            <v>CLOSED</v>
          </cell>
          <cell r="D32614" t="str">
            <v>Medium</v>
          </cell>
          <cell r="E32614" t="str">
            <v>netscribes</v>
          </cell>
          <cell r="F32614" t="str">
            <v>Sushma Ram</v>
          </cell>
          <cell r="G32614">
            <v>45803.865277777775</v>
          </cell>
          <cell r="H32614">
            <v>45856.478472222225</v>
          </cell>
        </row>
        <row r="32615">
          <cell r="A32615" t="str">
            <v>UCW-13586</v>
          </cell>
          <cell r="B32615" t="str">
            <v>Content Sheet and Image Link | United Colors of Benetton | 57 products | Tata Cliq | 1144280311_women</v>
          </cell>
          <cell r="C32615" t="str">
            <v>CLOSED</v>
          </cell>
          <cell r="D32615" t="str">
            <v>Medium</v>
          </cell>
          <cell r="E32615" t="str">
            <v>netscribes</v>
          </cell>
          <cell r="F32615" t="str">
            <v>Sushma Ram</v>
          </cell>
          <cell r="G32615">
            <v>45803.859027777777</v>
          </cell>
          <cell r="H32615">
            <v>45856.474305555559</v>
          </cell>
        </row>
        <row r="32616">
          <cell r="A32616" t="str">
            <v>UCW-13585</v>
          </cell>
          <cell r="B32616" t="str">
            <v>Odette 33 Sku</v>
          </cell>
          <cell r="C32616" t="str">
            <v>CLOSED</v>
          </cell>
          <cell r="D32616" t="str">
            <v>Medium</v>
          </cell>
          <cell r="E32616" t="str">
            <v>Chirag Dubal</v>
          </cell>
          <cell r="F32616" t="str">
            <v>Juilee Jadhav</v>
          </cell>
          <cell r="G32616">
            <v>45803.85</v>
          </cell>
          <cell r="H32616">
            <v>45856.470833333333</v>
          </cell>
        </row>
        <row r="32617">
          <cell r="A32617" t="str">
            <v>UCW-13578</v>
          </cell>
          <cell r="B32617" t="str">
            <v>Aarke Ritu Kumar SS-25 Left over Style Catalogue</v>
          </cell>
          <cell r="C32617" t="str">
            <v>CLOSED</v>
          </cell>
          <cell r="D32617" t="str">
            <v>Medium</v>
          </cell>
          <cell r="E32617" t="str">
            <v>Chirag Dubal</v>
          </cell>
          <cell r="F32617" t="str">
            <v>Reagan D’souza</v>
          </cell>
          <cell r="G32617">
            <v>45803.809027777781</v>
          </cell>
          <cell r="H32617">
            <v>45856.469444444447</v>
          </cell>
        </row>
        <row r="32618">
          <cell r="A32618" t="str">
            <v>UCW-13575</v>
          </cell>
          <cell r="B32618" t="str">
            <v>THCK | 185 Lot</v>
          </cell>
          <cell r="C32618" t="str">
            <v>CLOSED</v>
          </cell>
          <cell r="D32618" t="str">
            <v>Medium</v>
          </cell>
          <cell r="E32618" t="str">
            <v>Chirag Dubal</v>
          </cell>
          <cell r="F32618" t="str">
            <v>netscribes</v>
          </cell>
          <cell r="G32618">
            <v>45803.802777777775</v>
          </cell>
          <cell r="H32618">
            <v>45964.617361111108</v>
          </cell>
        </row>
        <row r="32619">
          <cell r="A32619" t="str">
            <v>UCW-13568</v>
          </cell>
          <cell r="B32619" t="str">
            <v>Tata Cliq Fashion Cloning</v>
          </cell>
          <cell r="C32619" t="str">
            <v>CLOSED</v>
          </cell>
          <cell r="D32619" t="str">
            <v>Medium</v>
          </cell>
          <cell r="E32619" t="str">
            <v>Chirag Dubal</v>
          </cell>
          <cell r="F32619" t="str">
            <v>Shloka Chakre</v>
          </cell>
          <cell r="G32619">
            <v>45803.738888888889</v>
          </cell>
          <cell r="H32619">
            <v>45878.743750000001</v>
          </cell>
        </row>
        <row r="32620">
          <cell r="A32620" t="str">
            <v>UCW-13564</v>
          </cell>
          <cell r="B32620" t="str">
            <v>TATACLIQ SS25 LISTING</v>
          </cell>
          <cell r="C32620" t="str">
            <v>CLOSED</v>
          </cell>
          <cell r="D32620" t="str">
            <v>Medium</v>
          </cell>
          <cell r="E32620" t="str">
            <v>netscribes</v>
          </cell>
          <cell r="F32620" t="str">
            <v>Mohd Tahir Shaikh</v>
          </cell>
          <cell r="G32620">
            <v>45803.709722222222</v>
          </cell>
          <cell r="H32620">
            <v>45856.467361111114</v>
          </cell>
        </row>
        <row r="32621">
          <cell r="A32621" t="str">
            <v>UCW-13561</v>
          </cell>
          <cell r="B32621" t="str">
            <v>Videos to TCM - MTO-MTS 38 SKUs</v>
          </cell>
          <cell r="C32621" t="str">
            <v>CLOSED</v>
          </cell>
          <cell r="D32621" t="str">
            <v>Medium</v>
          </cell>
          <cell r="E32621" t="str">
            <v>netscribes</v>
          </cell>
          <cell r="F32621" t="str">
            <v>Mohd Tahir Shaikh</v>
          </cell>
          <cell r="G32621">
            <v>45803.692361111112</v>
          </cell>
          <cell r="H32621">
            <v>45818.711805555555</v>
          </cell>
        </row>
        <row r="32622">
          <cell r="A32622" t="str">
            <v>UCW-13557</v>
          </cell>
          <cell r="B32622" t="str">
            <v>Genuine Leather Logo Addition for Hoversoul Footwear</v>
          </cell>
          <cell r="C32622" t="str">
            <v>CLOSED</v>
          </cell>
          <cell r="D32622" t="str">
            <v>Medium</v>
          </cell>
          <cell r="E32622" t="str">
            <v>netscribes</v>
          </cell>
          <cell r="F32622" t="str">
            <v>Sushma Ram</v>
          </cell>
          <cell r="G32622">
            <v>45803.669444444444</v>
          </cell>
          <cell r="H32622">
            <v>45810.580555555556</v>
          </cell>
        </row>
        <row r="32623">
          <cell r="A32623" t="str">
            <v>UCW-13553</v>
          </cell>
          <cell r="B32623" t="str">
            <v>New Catalog - USPA WOMENSWEAR</v>
          </cell>
          <cell r="C32623" t="str">
            <v>CLOSED</v>
          </cell>
          <cell r="D32623" t="str">
            <v>Medium</v>
          </cell>
          <cell r="E32623" t="str">
            <v>Chirag Dubal</v>
          </cell>
          <cell r="F32623" t="str">
            <v>netscribes</v>
          </cell>
          <cell r="G32623">
            <v>45803.654166666667</v>
          </cell>
          <cell r="H32623">
            <v>45964.617361111108</v>
          </cell>
        </row>
        <row r="32624">
          <cell r="A32624" t="str">
            <v>UCW-13549</v>
          </cell>
          <cell r="B32624" t="str">
            <v>Pending catalogue listing&gt; Brand: Blue Lotus Design &gt; Seller id:128201 &gt; Date:26/05/25</v>
          </cell>
          <cell r="C32624" t="str">
            <v>CLOSED</v>
          </cell>
          <cell r="D32624" t="str">
            <v>Medium</v>
          </cell>
          <cell r="E32624" t="str">
            <v>Chirag Dubal</v>
          </cell>
          <cell r="F32624" t="str">
            <v>Reagan D’souza</v>
          </cell>
          <cell r="G32624">
            <v>45803.553472222222</v>
          </cell>
          <cell r="H32624">
            <v>45856.466666666667</v>
          </cell>
        </row>
        <row r="32625">
          <cell r="A32625" t="str">
            <v>UCW-13548</v>
          </cell>
          <cell r="B32625" t="str">
            <v>Biba SS25 Women Lot 10 - TC</v>
          </cell>
          <cell r="C32625" t="str">
            <v>CLOSED</v>
          </cell>
          <cell r="D32625" t="str">
            <v>Medium</v>
          </cell>
          <cell r="E32625" t="str">
            <v>Chirag Dubal</v>
          </cell>
          <cell r="F32625" t="str">
            <v>netscribes</v>
          </cell>
          <cell r="G32625">
            <v>45803.551388888889</v>
          </cell>
          <cell r="H32625">
            <v>45964.617361111108</v>
          </cell>
        </row>
        <row r="32626">
          <cell r="A32626" t="str">
            <v>UCW-13545</v>
          </cell>
          <cell r="B32626" t="str">
            <v xml:space="preserve">Men's Apparel 23-05-2025 </v>
          </cell>
          <cell r="C32626" t="str">
            <v>CLOSED</v>
          </cell>
          <cell r="D32626" t="str">
            <v>Medium</v>
          </cell>
          <cell r="E32626" t="str">
            <v>netscribes</v>
          </cell>
          <cell r="F32626" t="str">
            <v>Mohd Tahir Shaikh</v>
          </cell>
          <cell r="G32626">
            <v>45803.539583333331</v>
          </cell>
          <cell r="H32626">
            <v>45845.790972222225</v>
          </cell>
        </row>
        <row r="32627">
          <cell r="A32627" t="str">
            <v>UCW-13540</v>
          </cell>
          <cell r="B32627" t="str">
            <v>Asian footwear listing 05 April 2025 - HIGH PRIORITY</v>
          </cell>
          <cell r="C32627" t="str">
            <v>CLOSED</v>
          </cell>
          <cell r="D32627" t="str">
            <v>Medium</v>
          </cell>
          <cell r="E32627" t="str">
            <v>Chirag Dubal</v>
          </cell>
          <cell r="F32627" t="str">
            <v>netscribes</v>
          </cell>
          <cell r="G32627">
            <v>45803.508333333331</v>
          </cell>
          <cell r="H32627">
            <v>45964.617361111108</v>
          </cell>
        </row>
        <row r="32628">
          <cell r="A32628" t="str">
            <v>UCW-13530</v>
          </cell>
          <cell r="B32628" t="str">
            <v>The Indian Ethnic Co - 129255 - Apparel - 8/ May/2025</v>
          </cell>
          <cell r="C32628" t="str">
            <v>CLOSED</v>
          </cell>
          <cell r="D32628" t="str">
            <v>Medium</v>
          </cell>
          <cell r="E32628" t="str">
            <v>Chirag Dubal</v>
          </cell>
          <cell r="F32628" t="str">
            <v>netscribes</v>
          </cell>
          <cell r="G32628">
            <v>45803.476388888892</v>
          </cell>
          <cell r="H32628">
            <v>45964.617361111108</v>
          </cell>
        </row>
        <row r="32629">
          <cell r="A32629" t="str">
            <v>UCW-13528</v>
          </cell>
          <cell r="B32629" t="str">
            <v>Tatacliq Men Content template_22-05-25</v>
          </cell>
          <cell r="C32629" t="str">
            <v>CLOSED</v>
          </cell>
          <cell r="D32629" t="str">
            <v>Medium</v>
          </cell>
          <cell r="E32629" t="str">
            <v>netscribes</v>
          </cell>
          <cell r="F32629" t="str">
            <v>Mohd Tahir Shaikh</v>
          </cell>
          <cell r="G32629">
            <v>45803.463888888888</v>
          </cell>
          <cell r="H32629">
            <v>45856.464583333334</v>
          </cell>
        </row>
        <row r="32630">
          <cell r="A32630" t="str">
            <v>UCW-13519</v>
          </cell>
          <cell r="B32630" t="str">
            <v>Luggage TCM OZUKO Videos Update - 28-04-25</v>
          </cell>
          <cell r="C32630" t="str">
            <v>CLOSED</v>
          </cell>
          <cell r="D32630" t="str">
            <v>Medium</v>
          </cell>
          <cell r="E32630" t="str">
            <v>netscribes</v>
          </cell>
          <cell r="F32630" t="str">
            <v>Mohd Tahir Shaikh</v>
          </cell>
          <cell r="G32630">
            <v>45802.531944444447</v>
          </cell>
          <cell r="H32630">
            <v>45833.838194444441</v>
          </cell>
        </row>
        <row r="32631">
          <cell r="A32631" t="str">
            <v>UCW-13512</v>
          </cell>
          <cell r="B32631" t="str">
            <v>beauty- Re: PDP Update Skincare | Image Update | Tatacliq-26th May</v>
          </cell>
          <cell r="C32631" t="str">
            <v>CLOSED</v>
          </cell>
          <cell r="D32631" t="str">
            <v>Highest</v>
          </cell>
          <cell r="E32631" t="str">
            <v>netscribes</v>
          </cell>
          <cell r="F32631" t="str">
            <v>Simi Raichel Zachariah</v>
          </cell>
          <cell r="G32631">
            <v>45801.618750000001</v>
          </cell>
          <cell r="H32631">
            <v>45929.56527777778</v>
          </cell>
        </row>
        <row r="32632">
          <cell r="A32632" t="str">
            <v>UCW-13511</v>
          </cell>
          <cell r="B32632" t="str">
            <v>Beauty - Re: Chambor Cataloguing 22nd May'25-26th May</v>
          </cell>
          <cell r="C32632" t="str">
            <v>CLOSED</v>
          </cell>
          <cell r="D32632" t="str">
            <v>Medium</v>
          </cell>
          <cell r="E32632" t="str">
            <v>netscribes</v>
          </cell>
          <cell r="F32632" t="str">
            <v>Simi Raichel Zachariah</v>
          </cell>
          <cell r="G32632">
            <v>45801.617361111108</v>
          </cell>
          <cell r="H32632">
            <v>45912.54791666667</v>
          </cell>
        </row>
        <row r="32633">
          <cell r="A32633" t="str">
            <v>UCW-13510</v>
          </cell>
          <cell r="B32633" t="str">
            <v xml:space="preserve">Men's Apparel 20-05-2025 </v>
          </cell>
          <cell r="C32633" t="str">
            <v>CLOSED</v>
          </cell>
          <cell r="D32633" t="str">
            <v>Medium</v>
          </cell>
          <cell r="E32633" t="str">
            <v>Chirag Dubal</v>
          </cell>
          <cell r="F32633" t="str">
            <v>netscribes</v>
          </cell>
          <cell r="G32633">
            <v>45801.615277777775</v>
          </cell>
          <cell r="H32633">
            <v>45878.740277777775</v>
          </cell>
        </row>
        <row r="32634">
          <cell r="A32634" t="str">
            <v>UCW-13509</v>
          </cell>
          <cell r="B32634" t="str">
            <v>Beauty - Re: Request to Update Images as per LID on Tata Cliq-26th may</v>
          </cell>
          <cell r="C32634" t="str">
            <v>CLOSED</v>
          </cell>
          <cell r="D32634" t="str">
            <v>Medium</v>
          </cell>
          <cell r="E32634" t="str">
            <v>netscribes</v>
          </cell>
          <cell r="F32634" t="str">
            <v>Simi Raichel Zachariah</v>
          </cell>
          <cell r="G32634">
            <v>45801.612500000003</v>
          </cell>
          <cell r="H32634">
            <v>45912.548611111109</v>
          </cell>
        </row>
        <row r="32635">
          <cell r="A32635" t="str">
            <v>UCW-13507</v>
          </cell>
          <cell r="B32635" t="str">
            <v>BEauty - Re: Onboarding and Product Upload Support for Tatacliq-26th May</v>
          </cell>
          <cell r="C32635" t="str">
            <v>CLOSED</v>
          </cell>
          <cell r="D32635" t="str">
            <v>High</v>
          </cell>
          <cell r="E32635" t="str">
            <v>netscribes</v>
          </cell>
          <cell r="F32635" t="str">
            <v>Simi Raichel Zachariah</v>
          </cell>
          <cell r="G32635">
            <v>45801.606944444444</v>
          </cell>
          <cell r="H32635">
            <v>45912.548611111109</v>
          </cell>
        </row>
        <row r="32636">
          <cell r="A32636" t="str">
            <v>UCW-13506</v>
          </cell>
          <cell r="B32636" t="str">
            <v>Beauty - Sheet the Attached Files for New Listings on Portal-26th May</v>
          </cell>
          <cell r="C32636" t="str">
            <v>CLOSED</v>
          </cell>
          <cell r="D32636" t="str">
            <v>High</v>
          </cell>
          <cell r="E32636" t="str">
            <v>netscribes</v>
          </cell>
          <cell r="F32636" t="str">
            <v>Simi Raichel Zachariah</v>
          </cell>
          <cell r="G32636">
            <v>45801.595833333333</v>
          </cell>
          <cell r="H32636">
            <v>45855.463194444441</v>
          </cell>
        </row>
        <row r="32637">
          <cell r="A32637" t="str">
            <v>UCW-13499</v>
          </cell>
          <cell r="B32637" t="str">
            <v xml:space="preserve">Prakriti Jaipur - 127287 - Apparel - 23/May/2025 </v>
          </cell>
          <cell r="C32637" t="str">
            <v>CLOSED</v>
          </cell>
          <cell r="D32637" t="str">
            <v>Medium</v>
          </cell>
          <cell r="E32637" t="str">
            <v>Chirag Dubal</v>
          </cell>
          <cell r="F32637" t="str">
            <v>Reagan D’souza</v>
          </cell>
          <cell r="G32637">
            <v>45800.857638888891</v>
          </cell>
          <cell r="H32637">
            <v>45856.463888888888</v>
          </cell>
        </row>
        <row r="32638">
          <cell r="A32638" t="str">
            <v>UCW-13486</v>
          </cell>
          <cell r="B32638" t="str">
            <v>Biba SS25 Women Lot 10 - TC</v>
          </cell>
          <cell r="C32638" t="str">
            <v>CLOSED</v>
          </cell>
          <cell r="D32638" t="str">
            <v>Medium</v>
          </cell>
          <cell r="E32638" t="str">
            <v>netscribes</v>
          </cell>
          <cell r="F32638" t="str">
            <v>Sushma Ram</v>
          </cell>
          <cell r="G32638">
            <v>45800.763888888891</v>
          </cell>
          <cell r="H32638">
            <v>45856.462500000001</v>
          </cell>
        </row>
        <row r="32639">
          <cell r="A32639" t="str">
            <v>UCW-13482</v>
          </cell>
          <cell r="B32639" t="str">
            <v>Label Ritu Kumar SS-25 Left Over Style Catalogue. - Apparel - 23-05-25</v>
          </cell>
          <cell r="C32639" t="str">
            <v>CLOSED</v>
          </cell>
          <cell r="D32639" t="str">
            <v>Medium</v>
          </cell>
          <cell r="E32639" t="str">
            <v>Chirag Dubal</v>
          </cell>
          <cell r="F32639" t="str">
            <v>Reagan D’souza</v>
          </cell>
          <cell r="G32639">
            <v>45800.740277777775</v>
          </cell>
          <cell r="H32639">
            <v>45856.457638888889</v>
          </cell>
        </row>
        <row r="32640">
          <cell r="A32640" t="str">
            <v>UCW-13481</v>
          </cell>
          <cell r="B32640" t="str">
            <v>Re: PO SOR Address Confirmation</v>
          </cell>
          <cell r="C32640" t="str">
            <v>CLOSED</v>
          </cell>
          <cell r="D32640" t="str">
            <v>Medium</v>
          </cell>
          <cell r="E32640" t="str">
            <v>netscribes</v>
          </cell>
          <cell r="F32640" t="str">
            <v>netscribes</v>
          </cell>
          <cell r="G32640">
            <v>45800.73541666667</v>
          </cell>
          <cell r="H32640">
            <v>45845.78125</v>
          </cell>
        </row>
        <row r="32641">
          <cell r="A32641" t="str">
            <v>UCW-13467</v>
          </cell>
          <cell r="B32641" t="str">
            <v>Fabindia Women Clothing &amp; Jewellery Catalog Sheet 21-05-2025</v>
          </cell>
          <cell r="C32641" t="str">
            <v>CLOSED</v>
          </cell>
          <cell r="D32641" t="str">
            <v>Medium</v>
          </cell>
          <cell r="E32641" t="str">
            <v>netscribes</v>
          </cell>
          <cell r="F32641" t="str">
            <v>Sushma Ram</v>
          </cell>
          <cell r="G32641">
            <v>45800.638888888891</v>
          </cell>
          <cell r="H32641">
            <v>45856.456250000003</v>
          </cell>
        </row>
        <row r="32642">
          <cell r="A32642" t="str">
            <v>UCW-13461</v>
          </cell>
          <cell r="B32642" t="str">
            <v>New Balance Footwear 126934 21-May-25</v>
          </cell>
          <cell r="C32642" t="str">
            <v>CLOSED</v>
          </cell>
          <cell r="D32642" t="str">
            <v>Medium</v>
          </cell>
          <cell r="E32642" t="str">
            <v>netscribes</v>
          </cell>
          <cell r="F32642" t="str">
            <v>Sushma Ram</v>
          </cell>
          <cell r="G32642">
            <v>45800.526388888888</v>
          </cell>
          <cell r="H32642">
            <v>45856.455555555556</v>
          </cell>
        </row>
        <row r="32643">
          <cell r="A32643" t="str">
            <v>UCW-13460</v>
          </cell>
          <cell r="B32643" t="str">
            <v>GORDON &amp; BROS TATACLIQ `TEMPLATE 21.03.2025</v>
          </cell>
          <cell r="C32643" t="str">
            <v>CLOSED Due to Inactive/Insufficient Information</v>
          </cell>
          <cell r="D32643" t="str">
            <v>Medium</v>
          </cell>
          <cell r="E32643" t="str">
            <v>Chirag Dubal</v>
          </cell>
          <cell r="F32643" t="str">
            <v>netscribes</v>
          </cell>
          <cell r="G32643">
            <v>45800.51666666667</v>
          </cell>
          <cell r="H32643">
            <v>45841.020833333336</v>
          </cell>
        </row>
        <row r="32644">
          <cell r="A32644" t="str">
            <v>UCW-13459</v>
          </cell>
          <cell r="B32644" t="str">
            <v>New Balance Footwear 126934 23-May-25</v>
          </cell>
          <cell r="C32644" t="str">
            <v>CLOSED</v>
          </cell>
          <cell r="D32644" t="str">
            <v>Highest</v>
          </cell>
          <cell r="E32644" t="str">
            <v>netscribes</v>
          </cell>
          <cell r="F32644" t="str">
            <v>Sushma Ram</v>
          </cell>
          <cell r="G32644">
            <v>45800.515972222223</v>
          </cell>
          <cell r="H32644">
            <v>45820.470138888886</v>
          </cell>
        </row>
        <row r="32645">
          <cell r="A32645" t="str">
            <v>UCW-13454</v>
          </cell>
          <cell r="B32645" t="str">
            <v>Request to Update the Images &amp; Short Videos (54) | Women | Tata Cliq | 21-05-2025</v>
          </cell>
          <cell r="C32645" t="str">
            <v>CLOSED</v>
          </cell>
          <cell r="D32645" t="str">
            <v>Medium</v>
          </cell>
          <cell r="E32645" t="str">
            <v>netscribes</v>
          </cell>
          <cell r="F32645" t="str">
            <v>Mohd Tahir Shaikh</v>
          </cell>
          <cell r="G32645">
            <v>45800.490277777775</v>
          </cell>
          <cell r="H32645">
            <v>45810.768055555556</v>
          </cell>
        </row>
        <row r="32646">
          <cell r="A32646" t="str">
            <v>UCW-13452</v>
          </cell>
          <cell r="B32646" t="str">
            <v>Marche - 127465 - Apparel - 22/May/2025</v>
          </cell>
          <cell r="C32646" t="str">
            <v>CLOSED</v>
          </cell>
          <cell r="D32646" t="str">
            <v>Medium</v>
          </cell>
          <cell r="E32646" t="str">
            <v>Chirag Dubal</v>
          </cell>
          <cell r="F32646" t="str">
            <v>Reagan D’souza</v>
          </cell>
          <cell r="G32646">
            <v>45800.478472222225</v>
          </cell>
          <cell r="H32646">
            <v>45856.454861111109</v>
          </cell>
        </row>
        <row r="32647">
          <cell r="A32647" t="str">
            <v>UCW-13451</v>
          </cell>
          <cell r="B32647" t="str">
            <v>Request to Update the Images &amp; Short Videos (54) | Men | Tata Cliq | 21-05-2025</v>
          </cell>
          <cell r="C32647" t="str">
            <v>CLOSED</v>
          </cell>
          <cell r="D32647" t="str">
            <v>Medium</v>
          </cell>
          <cell r="E32647" t="str">
            <v>netscribes</v>
          </cell>
          <cell r="F32647" t="str">
            <v>Mohd Tahir Shaikh</v>
          </cell>
          <cell r="G32647">
            <v>45800.478472222225</v>
          </cell>
          <cell r="H32647">
            <v>45804.712500000001</v>
          </cell>
        </row>
        <row r="32648">
          <cell r="A32648" t="str">
            <v>UCW-13447</v>
          </cell>
          <cell r="B32648" t="str">
            <v>Da Milano | Catalogue Year'25 | 22-05-25 | 207 SKU- Accessories</v>
          </cell>
          <cell r="C32648" t="str">
            <v>CLOSED</v>
          </cell>
          <cell r="D32648" t="str">
            <v>Medium</v>
          </cell>
          <cell r="E32648" t="str">
            <v>Chirag Dubal</v>
          </cell>
          <cell r="F32648" t="str">
            <v>Reagan D’souza</v>
          </cell>
          <cell r="G32648">
            <v>45800.461805555555</v>
          </cell>
          <cell r="H32648">
            <v>45856.45208333333</v>
          </cell>
        </row>
        <row r="32649">
          <cell r="A32649" t="str">
            <v>UCW-13444</v>
          </cell>
          <cell r="B32649" t="str">
            <v>Tata Cliq SS25 Cataloging - Decathlon - Phase 3</v>
          </cell>
          <cell r="C32649" t="str">
            <v>CLOSED</v>
          </cell>
          <cell r="D32649" t="str">
            <v>Medium</v>
          </cell>
          <cell r="E32649" t="str">
            <v>netscribes</v>
          </cell>
          <cell r="F32649" t="str">
            <v>Sushma Ram</v>
          </cell>
          <cell r="G32649">
            <v>45799.818055555559</v>
          </cell>
          <cell r="H32649">
            <v>45856.450694444444</v>
          </cell>
        </row>
        <row r="32650">
          <cell r="A32650" t="str">
            <v>UCW-13426</v>
          </cell>
          <cell r="B32650" t="str">
            <v xml:space="preserve">Women's Apparel 20-05-2025 </v>
          </cell>
          <cell r="C32650" t="str">
            <v>CLOSED</v>
          </cell>
          <cell r="D32650" t="str">
            <v>Medium</v>
          </cell>
          <cell r="E32650" t="str">
            <v>Chirag Dubal</v>
          </cell>
          <cell r="F32650" t="str">
            <v>Mohd Tahir Shaikh</v>
          </cell>
          <cell r="G32650">
            <v>45799.635416666664</v>
          </cell>
          <cell r="H32650">
            <v>45824.5625</v>
          </cell>
        </row>
        <row r="32651">
          <cell r="A32651" t="str">
            <v>UCW-13425</v>
          </cell>
          <cell r="B32651" t="str">
            <v xml:space="preserve">Men's Apparel 20-05-2025 </v>
          </cell>
          <cell r="C32651" t="str">
            <v>CLOSED</v>
          </cell>
          <cell r="D32651" t="str">
            <v>Medium</v>
          </cell>
          <cell r="E32651" t="str">
            <v>Chirag Dubal</v>
          </cell>
          <cell r="F32651" t="str">
            <v>Mohd Tahir Shaikh</v>
          </cell>
          <cell r="G32651">
            <v>45799.631249999999</v>
          </cell>
          <cell r="H32651">
            <v>45822.518055555556</v>
          </cell>
        </row>
        <row r="32652">
          <cell r="A32652" t="str">
            <v>UCW-13423</v>
          </cell>
          <cell r="B32652" t="str">
            <v>LOW NPS- Brand Styli (Men's Apparel)</v>
          </cell>
          <cell r="C32652" t="str">
            <v>CLOSED</v>
          </cell>
          <cell r="D32652" t="str">
            <v>Medium</v>
          </cell>
          <cell r="E32652" t="str">
            <v>netscribes</v>
          </cell>
          <cell r="F32652" t="str">
            <v>Sushma Ram</v>
          </cell>
          <cell r="G32652">
            <v>45799.623611111114</v>
          </cell>
          <cell r="H32652">
            <v>45801.636111111111</v>
          </cell>
        </row>
        <row r="32653">
          <cell r="A32653" t="str">
            <v>UCW-13420</v>
          </cell>
          <cell r="B32653" t="str">
            <v>AKISO - 128673 - Apparel - 21/May/2025</v>
          </cell>
          <cell r="C32653" t="str">
            <v>CLOSED</v>
          </cell>
          <cell r="D32653" t="str">
            <v>Medium</v>
          </cell>
          <cell r="E32653" t="str">
            <v>Chirag Dubal</v>
          </cell>
          <cell r="F32653" t="str">
            <v>Reagan D’souza</v>
          </cell>
          <cell r="G32653">
            <v>45799.572916666664</v>
          </cell>
          <cell r="H32653">
            <v>45856.447916666664</v>
          </cell>
        </row>
        <row r="32654">
          <cell r="A32654" t="str">
            <v>UCW-13419</v>
          </cell>
          <cell r="B32654" t="str">
            <v>SS25 Additional Footwear TataCliq X Skechers</v>
          </cell>
          <cell r="C32654" t="str">
            <v>CLOSED</v>
          </cell>
          <cell r="D32654" t="str">
            <v>Highest</v>
          </cell>
          <cell r="E32654" t="str">
            <v>netscribes</v>
          </cell>
          <cell r="F32654" t="str">
            <v>Sushma Ram</v>
          </cell>
          <cell r="G32654">
            <v>45799.5625</v>
          </cell>
          <cell r="H32654">
            <v>45856.446527777778</v>
          </cell>
        </row>
        <row r="32655">
          <cell r="A32655" t="str">
            <v>UCW-13418</v>
          </cell>
          <cell r="B32655" t="str">
            <v>BEauty - image resize</v>
          </cell>
          <cell r="C32655" t="str">
            <v>CLOSED</v>
          </cell>
          <cell r="D32655" t="str">
            <v>Medium</v>
          </cell>
          <cell r="E32655" t="str">
            <v>netscribes</v>
          </cell>
          <cell r="F32655" t="str">
            <v>Simi Raichel Zachariah</v>
          </cell>
          <cell r="G32655">
            <v>45799.561111111114</v>
          </cell>
          <cell r="H32655">
            <v>45929.56527777778</v>
          </cell>
        </row>
        <row r="32656">
          <cell r="A32656" t="str">
            <v>UCW-13417</v>
          </cell>
          <cell r="B32656" t="str">
            <v>TH &amp; CK | 278 - Styles</v>
          </cell>
          <cell r="C32656" t="str">
            <v>CLOSED</v>
          </cell>
          <cell r="D32656" t="str">
            <v>Medium</v>
          </cell>
          <cell r="E32656" t="str">
            <v>Chirag Dubal</v>
          </cell>
          <cell r="F32656" t="str">
            <v>Shloka Chakre</v>
          </cell>
          <cell r="G32656">
            <v>45799.558333333334</v>
          </cell>
          <cell r="H32656">
            <v>45901.961111111108</v>
          </cell>
        </row>
        <row r="32657">
          <cell r="A32657" t="str">
            <v>UCW-13416</v>
          </cell>
          <cell r="B32657" t="str">
            <v>Signature Core By Andamen : TCR_8th May</v>
          </cell>
          <cell r="C32657" t="str">
            <v>CLOSED</v>
          </cell>
          <cell r="D32657" t="str">
            <v>Medium</v>
          </cell>
          <cell r="E32657" t="str">
            <v>Chirag Dubal</v>
          </cell>
          <cell r="F32657" t="str">
            <v>netscribes</v>
          </cell>
          <cell r="G32657">
            <v>45799.556944444441</v>
          </cell>
          <cell r="H32657">
            <v>45878.740972222222</v>
          </cell>
        </row>
        <row r="32658">
          <cell r="A32658" t="str">
            <v>UCW-13405</v>
          </cell>
          <cell r="B32658" t="str">
            <v>Sutra Attire - 128888 - Apparel - 21/May/2025</v>
          </cell>
          <cell r="C32658" t="str">
            <v>CLOSED</v>
          </cell>
          <cell r="D32658" t="str">
            <v>Medium</v>
          </cell>
          <cell r="E32658" t="str">
            <v>Chirag Dubal</v>
          </cell>
          <cell r="F32658" t="str">
            <v>Reagan D’souza</v>
          </cell>
          <cell r="G32658">
            <v>45799.513194444444</v>
          </cell>
          <cell r="H32658">
            <v>45856.443055555559</v>
          </cell>
        </row>
        <row r="32659">
          <cell r="A32659" t="str">
            <v>UCW-13402</v>
          </cell>
          <cell r="B32659" t="str">
            <v>Rangpur - Apparel - 21-05-25</v>
          </cell>
          <cell r="C32659" t="str">
            <v>CLOSED</v>
          </cell>
          <cell r="D32659" t="str">
            <v>Medium</v>
          </cell>
          <cell r="E32659" t="str">
            <v>Chirag Dubal</v>
          </cell>
          <cell r="F32659" t="str">
            <v>Reagan D’souza</v>
          </cell>
          <cell r="G32659">
            <v>45799.505555555559</v>
          </cell>
          <cell r="H32659">
            <v>45856.44027777778</v>
          </cell>
        </row>
        <row r="32660">
          <cell r="A32660" t="str">
            <v>UCW-13401</v>
          </cell>
          <cell r="B32660" t="str">
            <v>Tanned - Linesheet - Accessories - 21-05-25</v>
          </cell>
          <cell r="C32660" t="str">
            <v>CLOSED</v>
          </cell>
          <cell r="D32660" t="str">
            <v>Medium</v>
          </cell>
          <cell r="E32660" t="str">
            <v>Chirag Dubal</v>
          </cell>
          <cell r="F32660" t="str">
            <v>Reagan D’souza</v>
          </cell>
          <cell r="G32660">
            <v>45799.501388888886</v>
          </cell>
          <cell r="H32660">
            <v>45856.435416666667</v>
          </cell>
        </row>
        <row r="32661">
          <cell r="A32661" t="str">
            <v>UCW-13398</v>
          </cell>
          <cell r="B32661" t="str">
            <v>DAALI -21 -MAY</v>
          </cell>
          <cell r="C32661" t="str">
            <v>CLOSED</v>
          </cell>
          <cell r="D32661" t="str">
            <v>Medium</v>
          </cell>
          <cell r="E32661" t="str">
            <v>netscribes</v>
          </cell>
          <cell r="F32661" t="str">
            <v>Sushma Ram</v>
          </cell>
          <cell r="G32661">
            <v>45799.495833333334</v>
          </cell>
          <cell r="H32661">
            <v>45806.65</v>
          </cell>
        </row>
        <row r="32662">
          <cell r="A32662" t="str">
            <v>UCW-13397</v>
          </cell>
          <cell r="B32662" t="str">
            <v>LEATHER TALKS New Catalog - Accessories - 21-05-25</v>
          </cell>
          <cell r="C32662" t="str">
            <v>CLOSED</v>
          </cell>
          <cell r="D32662" t="str">
            <v>Medium</v>
          </cell>
          <cell r="E32662" t="str">
            <v>Chirag Dubal</v>
          </cell>
          <cell r="F32662" t="str">
            <v>Reagan D’souza</v>
          </cell>
          <cell r="G32662">
            <v>45799.493055555555</v>
          </cell>
          <cell r="H32662">
            <v>45856.43472222222</v>
          </cell>
        </row>
        <row r="32663">
          <cell r="A32663" t="str">
            <v>UCW-13396</v>
          </cell>
          <cell r="B32663" t="str">
            <v>Saint G - New catalogue for listing - Footwear - 21-05-25</v>
          </cell>
          <cell r="C32663" t="str">
            <v>CLOSED</v>
          </cell>
          <cell r="D32663" t="str">
            <v>Medium</v>
          </cell>
          <cell r="E32663" t="str">
            <v>Chirag Dubal</v>
          </cell>
          <cell r="F32663" t="str">
            <v>Reagan D’souza</v>
          </cell>
          <cell r="G32663">
            <v>45799.488888888889</v>
          </cell>
          <cell r="H32663">
            <v>45856.434027777781</v>
          </cell>
        </row>
        <row r="32664">
          <cell r="A32664" t="str">
            <v>UCW-13394</v>
          </cell>
          <cell r="B32664" t="str">
            <v>Priya Chaudhary - 128311 - Apparel - 21/May/2025</v>
          </cell>
          <cell r="C32664" t="str">
            <v>CLOSED</v>
          </cell>
          <cell r="D32664" t="str">
            <v>Medium</v>
          </cell>
          <cell r="E32664" t="str">
            <v>Chirag Dubal</v>
          </cell>
          <cell r="F32664" t="str">
            <v>Reagan D’souza</v>
          </cell>
          <cell r="G32664">
            <v>45799.481944444444</v>
          </cell>
          <cell r="H32664">
            <v>45856.432638888888</v>
          </cell>
        </row>
        <row r="32665">
          <cell r="A32665" t="str">
            <v>UCW-13393</v>
          </cell>
          <cell r="B32665" t="str">
            <v>Tata Cliq Lot 9 - Kids 32 Styles (Biba)</v>
          </cell>
          <cell r="C32665" t="str">
            <v>CLOSED</v>
          </cell>
          <cell r="D32665" t="str">
            <v>Medium</v>
          </cell>
          <cell r="E32665" t="str">
            <v>netscribes</v>
          </cell>
          <cell r="F32665" t="str">
            <v>Sushma Ram</v>
          </cell>
          <cell r="G32665">
            <v>45799.481249999997</v>
          </cell>
          <cell r="H32665">
            <v>45915.689583333333</v>
          </cell>
        </row>
        <row r="32666">
          <cell r="A32666" t="str">
            <v>UCW-13391</v>
          </cell>
          <cell r="B32666" t="str">
            <v>Request for new product listing</v>
          </cell>
          <cell r="C32666" t="str">
            <v>CLOSED</v>
          </cell>
          <cell r="D32666" t="str">
            <v>Medium</v>
          </cell>
          <cell r="E32666" t="str">
            <v>netscribes</v>
          </cell>
          <cell r="F32666" t="str">
            <v>Sushma Ram</v>
          </cell>
          <cell r="G32666">
            <v>45799.472222222219</v>
          </cell>
          <cell r="H32666">
            <v>45841.021527777775</v>
          </cell>
        </row>
        <row r="32667">
          <cell r="A32667" t="str">
            <v>UCW-13387</v>
          </cell>
          <cell r="B32667" t="str">
            <v>Tatacliq Men Content template_20-05-25_Batch 2</v>
          </cell>
          <cell r="C32667" t="str">
            <v>CLOSED</v>
          </cell>
          <cell r="D32667" t="str">
            <v>Medium</v>
          </cell>
          <cell r="E32667" t="str">
            <v>netscribes</v>
          </cell>
          <cell r="F32667" t="str">
            <v>Sushma Ram</v>
          </cell>
          <cell r="G32667">
            <v>45799.453472222223</v>
          </cell>
          <cell r="H32667">
            <v>45856.429861111108</v>
          </cell>
        </row>
        <row r="32668">
          <cell r="A32668" t="str">
            <v>UCW-13386</v>
          </cell>
          <cell r="B32668" t="str">
            <v>BEauty - RE: URGENT- Request for Removal of Zendaya's Image from Tata Cliq Platform-22nd MAy</v>
          </cell>
          <cell r="C32668" t="str">
            <v>CLOSED</v>
          </cell>
          <cell r="D32668" t="str">
            <v>Medium</v>
          </cell>
          <cell r="E32668" t="str">
            <v>netscribes</v>
          </cell>
          <cell r="F32668" t="str">
            <v>Simi Raichel Zachariah</v>
          </cell>
          <cell r="G32668">
            <v>45799.43472222222</v>
          </cell>
          <cell r="H32668">
            <v>45929.565972222219</v>
          </cell>
        </row>
        <row r="32669">
          <cell r="A32669" t="str">
            <v>UCW-13383</v>
          </cell>
          <cell r="B32669" t="str">
            <v>Beauty - Colorbar - EAN Change 24 SKUs-22nd MAy</v>
          </cell>
          <cell r="C32669" t="str">
            <v>CLOSED</v>
          </cell>
          <cell r="D32669" t="str">
            <v>High</v>
          </cell>
          <cell r="E32669" t="str">
            <v>netscribes</v>
          </cell>
          <cell r="F32669" t="str">
            <v>Simi Raichel Zachariah</v>
          </cell>
          <cell r="G32669">
            <v>45799.425694444442</v>
          </cell>
          <cell r="H32669">
            <v>45834.643750000003</v>
          </cell>
        </row>
        <row r="32670">
          <cell r="A32670" t="str">
            <v>UCW-13381</v>
          </cell>
          <cell r="B32670" t="str">
            <v>Beauty - CARRERA - TATA - NEW LISTING - STD - 18 SKU - 12/05/2025</v>
          </cell>
          <cell r="C32670" t="str">
            <v>CLOSED</v>
          </cell>
          <cell r="D32670" t="str">
            <v>High</v>
          </cell>
          <cell r="E32670" t="str">
            <v>netscribes</v>
          </cell>
          <cell r="F32670" t="str">
            <v>Simi Raichel Zachariah</v>
          </cell>
          <cell r="G32670">
            <v>45799.42083333333</v>
          </cell>
          <cell r="H32670">
            <v>45912.548611111109</v>
          </cell>
        </row>
        <row r="32671">
          <cell r="A32671" t="str">
            <v>UCW-13380</v>
          </cell>
          <cell r="B32671" t="str">
            <v>BEauty - MP000000019072968_Updated Images-22nd May</v>
          </cell>
          <cell r="C32671" t="str">
            <v>CLOSED</v>
          </cell>
          <cell r="D32671" t="str">
            <v>Medium</v>
          </cell>
          <cell r="E32671" t="str">
            <v>netscribes</v>
          </cell>
          <cell r="F32671" t="str">
            <v>Simi Raichel Zachariah</v>
          </cell>
          <cell r="G32671">
            <v>45799.418749999997</v>
          </cell>
          <cell r="H32671">
            <v>45979.647222222222</v>
          </cell>
        </row>
        <row r="32672">
          <cell r="A32672" t="str">
            <v>UCW-13379</v>
          </cell>
          <cell r="B32672" t="str">
            <v>Beauty - Re: CARRERA - TATA - NEW LISTING - STD - 18 SKU - 12/05/2025-21 MAy</v>
          </cell>
          <cell r="C32672" t="str">
            <v>CLOSED</v>
          </cell>
          <cell r="D32672" t="str">
            <v>Low</v>
          </cell>
          <cell r="E32672" t="str">
            <v>netscribes</v>
          </cell>
          <cell r="F32672" t="str">
            <v>Simi Raichel Zachariah</v>
          </cell>
          <cell r="G32672">
            <v>45798.785416666666</v>
          </cell>
          <cell r="H32672">
            <v>45912.548611111109</v>
          </cell>
        </row>
        <row r="32673">
          <cell r="A32673" t="str">
            <v>UCW-13376</v>
          </cell>
          <cell r="B32673" t="str">
            <v>SKU latching on seller code - 127887</v>
          </cell>
          <cell r="C32673" t="str">
            <v>CLOSED</v>
          </cell>
          <cell r="D32673" t="str">
            <v>Medium</v>
          </cell>
          <cell r="E32673" t="str">
            <v>Chirag Dubal</v>
          </cell>
          <cell r="F32673" t="str">
            <v>Mohd Tahir Shaikh</v>
          </cell>
          <cell r="G32673">
            <v>45798.775694444441</v>
          </cell>
          <cell r="H32673">
            <v>45828.582638888889</v>
          </cell>
        </row>
        <row r="32674">
          <cell r="A32674" t="str">
            <v>UCW-13375</v>
          </cell>
          <cell r="B32674" t="str">
            <v>Footwear Attributes SS'25</v>
          </cell>
          <cell r="C32674" t="str">
            <v>CLOSED</v>
          </cell>
          <cell r="D32674" t="str">
            <v>Medium</v>
          </cell>
          <cell r="E32674" t="str">
            <v>Chirag Dubal</v>
          </cell>
          <cell r="F32674" t="str">
            <v>netscribes</v>
          </cell>
          <cell r="G32674">
            <v>45798.775000000001</v>
          </cell>
          <cell r="H32674">
            <v>45964.617361111108</v>
          </cell>
        </row>
        <row r="32675">
          <cell r="A32675" t="str">
            <v>UCW-13373</v>
          </cell>
          <cell r="B32675" t="str">
            <v>BEauty - RE: Tata Cliq - New listing - United Colors of Benetton &amp; Banderas (New Launch)-21st may</v>
          </cell>
          <cell r="C32675" t="str">
            <v>CLOSED</v>
          </cell>
          <cell r="D32675" t="str">
            <v>Medium</v>
          </cell>
          <cell r="E32675" t="str">
            <v>netscribes</v>
          </cell>
          <cell r="F32675" t="str">
            <v>Simi Raichel Zachariah</v>
          </cell>
          <cell r="G32675">
            <v>45798.753472222219</v>
          </cell>
          <cell r="H32675">
            <v>45979.646527777775</v>
          </cell>
        </row>
        <row r="32676">
          <cell r="A32676" t="str">
            <v>UCW-13372</v>
          </cell>
          <cell r="B32676" t="str">
            <v>Beauty - Re: TATA Reebok Cataloguing 8th May'25-21st May</v>
          </cell>
          <cell r="C32676" t="str">
            <v>CLOSED Due to Inactive/Insufficient Information</v>
          </cell>
          <cell r="D32676" t="str">
            <v>Medium</v>
          </cell>
          <cell r="E32676" t="str">
            <v>netscribes</v>
          </cell>
          <cell r="F32676" t="str">
            <v>Simi Raichel Zachariah</v>
          </cell>
          <cell r="G32676">
            <v>45798.751388888886</v>
          </cell>
          <cell r="H32676">
            <v>45922.421527777777</v>
          </cell>
        </row>
        <row r="32677">
          <cell r="A32677" t="str">
            <v>UCW-13371</v>
          </cell>
          <cell r="B32677" t="str">
            <v>JJ FTW &amp; ACC AW-25 (Lot-1)- Tata Cliq</v>
          </cell>
          <cell r="C32677" t="str">
            <v>CLOSED</v>
          </cell>
          <cell r="D32677" t="str">
            <v>Medium</v>
          </cell>
          <cell r="E32677" t="str">
            <v>Chirag Dubal</v>
          </cell>
          <cell r="F32677" t="str">
            <v>Mohd Tahir Shaikh</v>
          </cell>
          <cell r="G32677">
            <v>45798.749305555553</v>
          </cell>
          <cell r="H32677">
            <v>45856.429166666669</v>
          </cell>
        </row>
        <row r="32678">
          <cell r="A32678" t="str">
            <v>UCW-13365</v>
          </cell>
          <cell r="B32678" t="str">
            <v>New Catalog - Mens - Sanwara Fashions</v>
          </cell>
          <cell r="C32678" t="str">
            <v>CLOSED</v>
          </cell>
          <cell r="D32678" t="str">
            <v>Medium</v>
          </cell>
          <cell r="E32678" t="str">
            <v>Chirag Dubal</v>
          </cell>
          <cell r="F32678" t="str">
            <v>Mohd Tahir Shaikh</v>
          </cell>
          <cell r="G32678">
            <v>45798.724999999999</v>
          </cell>
          <cell r="H32678">
            <v>45856.428472222222</v>
          </cell>
        </row>
        <row r="32679">
          <cell r="A32679" t="str">
            <v>UCW-13362</v>
          </cell>
          <cell r="B32679" t="str">
            <v>BEauty - Re: Armaf Luxe Assortment - TCL-21st May</v>
          </cell>
          <cell r="C32679" t="str">
            <v>CLOSED</v>
          </cell>
          <cell r="D32679" t="str">
            <v>Medium</v>
          </cell>
          <cell r="E32679" t="str">
            <v>netscribes</v>
          </cell>
          <cell r="F32679" t="str">
            <v>Simi Raichel Zachariah</v>
          </cell>
          <cell r="G32679">
            <v>45798.710416666669</v>
          </cell>
          <cell r="H32679">
            <v>45855.463194444441</v>
          </cell>
        </row>
        <row r="32680">
          <cell r="A32680" t="str">
            <v>UCW-13358</v>
          </cell>
          <cell r="B32680" t="str">
            <v>Tata Cliq Catalogue Batch_1</v>
          </cell>
          <cell r="C32680" t="str">
            <v>CLOSED</v>
          </cell>
          <cell r="D32680" t="str">
            <v>Medium</v>
          </cell>
          <cell r="E32680" t="str">
            <v>Chirag Dubal</v>
          </cell>
          <cell r="F32680" t="str">
            <v>netscribes</v>
          </cell>
          <cell r="G32680">
            <v>45798.70208333333</v>
          </cell>
          <cell r="H32680">
            <v>45964.617361111108</v>
          </cell>
        </row>
        <row r="32681">
          <cell r="A32681" t="str">
            <v>UCW-13357</v>
          </cell>
          <cell r="B32681" t="str">
            <v>Sparkles New Catalog 66 Earring Styles</v>
          </cell>
          <cell r="C32681" t="str">
            <v>CLOSED</v>
          </cell>
          <cell r="D32681" t="str">
            <v>Medium</v>
          </cell>
          <cell r="E32681" t="str">
            <v>netscribes</v>
          </cell>
          <cell r="F32681" t="str">
            <v>Sushma Ram</v>
          </cell>
          <cell r="G32681">
            <v>45798.699305555558</v>
          </cell>
          <cell r="H32681">
            <v>45856.427777777775</v>
          </cell>
        </row>
        <row r="32682">
          <cell r="A32682" t="str">
            <v>UCW-13356</v>
          </cell>
          <cell r="B32682" t="str">
            <v>Tata Cliq Catalogue 13th May</v>
          </cell>
          <cell r="C32682" t="str">
            <v>CLOSED</v>
          </cell>
          <cell r="D32682" t="str">
            <v>Medium</v>
          </cell>
          <cell r="E32682" t="str">
            <v>Chirag Dubal</v>
          </cell>
          <cell r="F32682" t="str">
            <v>netscribes</v>
          </cell>
          <cell r="G32682">
            <v>45798.688194444447</v>
          </cell>
          <cell r="H32682">
            <v>45964.617361111108</v>
          </cell>
        </row>
        <row r="32683">
          <cell r="A32683" t="str">
            <v>UCW-13355</v>
          </cell>
          <cell r="B32683" t="str">
            <v xml:space="preserve">Shoot 2 balance 9 images </v>
          </cell>
          <cell r="C32683" t="str">
            <v>CLOSED</v>
          </cell>
          <cell r="D32683" t="str">
            <v>Medium</v>
          </cell>
          <cell r="E32683" t="str">
            <v>netscribes</v>
          </cell>
          <cell r="F32683" t="str">
            <v>Sushma Ram</v>
          </cell>
          <cell r="G32683">
            <v>45798.686805555553</v>
          </cell>
          <cell r="H32683">
            <v>45856.427083333336</v>
          </cell>
        </row>
        <row r="32684">
          <cell r="A32684" t="str">
            <v>UCW-13354</v>
          </cell>
          <cell r="B32684" t="str">
            <v>Tatacliq Men Content template_20-05-25</v>
          </cell>
          <cell r="C32684" t="str">
            <v>CLOSED</v>
          </cell>
          <cell r="D32684" t="str">
            <v>Medium</v>
          </cell>
          <cell r="E32684" t="str">
            <v>Chirag Dubal</v>
          </cell>
          <cell r="F32684" t="str">
            <v>Mohd Tahir Shaikh</v>
          </cell>
          <cell r="G32684">
            <v>45798.685416666667</v>
          </cell>
          <cell r="H32684">
            <v>45841.022222222222</v>
          </cell>
        </row>
        <row r="32685">
          <cell r="A32685" t="str">
            <v>UCW-13350</v>
          </cell>
          <cell r="B32685" t="str">
            <v>New Catalog - USPA WOMENSWEAR</v>
          </cell>
          <cell r="C32685" t="str">
            <v>CLOSED</v>
          </cell>
          <cell r="D32685" t="str">
            <v>Highest</v>
          </cell>
          <cell r="E32685" t="str">
            <v>netscribes</v>
          </cell>
          <cell r="F32685" t="str">
            <v>Sushma Ram</v>
          </cell>
          <cell r="G32685">
            <v>45798.65902777778</v>
          </cell>
          <cell r="H32685">
            <v>45856.423611111109</v>
          </cell>
        </row>
        <row r="32686">
          <cell r="A32686" t="str">
            <v>UCW-13348</v>
          </cell>
          <cell r="B32686" t="str">
            <v>Tata Cliq listings - 07-05-2025</v>
          </cell>
          <cell r="C32686" t="str">
            <v>CLOSED</v>
          </cell>
          <cell r="D32686" t="str">
            <v>Medium</v>
          </cell>
          <cell r="E32686" t="str">
            <v>Chirag Dubal</v>
          </cell>
          <cell r="F32686" t="str">
            <v>Mohd Tahir Shaikh</v>
          </cell>
          <cell r="G32686">
            <v>45798.647222222222</v>
          </cell>
          <cell r="H32686">
            <v>45899.789583333331</v>
          </cell>
        </row>
        <row r="32687">
          <cell r="A32687" t="str">
            <v>UCW-13347</v>
          </cell>
          <cell r="B32687" t="str">
            <v>Slumber Jill New Styles</v>
          </cell>
          <cell r="C32687" t="str">
            <v>CLOSED</v>
          </cell>
          <cell r="D32687" t="str">
            <v>Medium</v>
          </cell>
          <cell r="E32687" t="str">
            <v>Chirag Dubal</v>
          </cell>
          <cell r="F32687" t="str">
            <v>netscribes</v>
          </cell>
          <cell r="G32687">
            <v>45798.647222222222</v>
          </cell>
          <cell r="H32687">
            <v>45964.617361111108</v>
          </cell>
        </row>
        <row r="32688">
          <cell r="A32688" t="str">
            <v>UCW-13346</v>
          </cell>
          <cell r="B32688" t="str">
            <v>TH | 55 - Styles</v>
          </cell>
          <cell r="C32688" t="str">
            <v>CLOSED</v>
          </cell>
          <cell r="D32688" t="str">
            <v>Medium</v>
          </cell>
          <cell r="E32688" t="str">
            <v>Chirag Dubal</v>
          </cell>
          <cell r="F32688" t="str">
            <v>Shloka Chakre</v>
          </cell>
          <cell r="G32688">
            <v>45798.642361111109</v>
          </cell>
          <cell r="H32688">
            <v>45849.109722222223</v>
          </cell>
        </row>
        <row r="32689">
          <cell r="A32689" t="str">
            <v>UCW-13343</v>
          </cell>
          <cell r="B32689" t="str">
            <v>Tatacliq Men Content template</v>
          </cell>
          <cell r="C32689" t="str">
            <v>CLOSED</v>
          </cell>
          <cell r="D32689" t="str">
            <v>Medium</v>
          </cell>
          <cell r="E32689" t="str">
            <v>Chirag Dubal</v>
          </cell>
          <cell r="F32689" t="str">
            <v>netscribes</v>
          </cell>
          <cell r="G32689">
            <v>45798.621527777781</v>
          </cell>
          <cell r="H32689">
            <v>45964.618750000001</v>
          </cell>
        </row>
        <row r="32690">
          <cell r="A32690" t="str">
            <v>UCW-13341</v>
          </cell>
          <cell r="B32690" t="str">
            <v xml:space="preserve">Philipp Plein+Accessoriy+ROLUX01+14.05.2025 </v>
          </cell>
          <cell r="C32690" t="str">
            <v>CLOSED</v>
          </cell>
          <cell r="D32690" t="str">
            <v>Medium</v>
          </cell>
          <cell r="E32690" t="str">
            <v>Chirag Dubal</v>
          </cell>
          <cell r="F32690" t="str">
            <v>Shloka Chakre</v>
          </cell>
          <cell r="G32690">
            <v>45798.618055555555</v>
          </cell>
          <cell r="H32690">
            <v>45856.422222222223</v>
          </cell>
        </row>
        <row r="32691">
          <cell r="A32691" t="str">
            <v>UCW-13339</v>
          </cell>
          <cell r="B32691" t="str">
            <v xml:space="preserve">Tatacliq Lifestyle Catalog Template-Lot -108_19.05.2025 </v>
          </cell>
          <cell r="C32691" t="str">
            <v>CLOSED</v>
          </cell>
          <cell r="D32691" t="str">
            <v>Medium</v>
          </cell>
          <cell r="E32691" t="str">
            <v>netscribes</v>
          </cell>
          <cell r="F32691" t="str">
            <v>Sushma Ram</v>
          </cell>
          <cell r="G32691">
            <v>45798.585416666669</v>
          </cell>
          <cell r="H32691">
            <v>45855.790277777778</v>
          </cell>
        </row>
        <row r="32692">
          <cell r="A32692" t="str">
            <v>UCW-13334</v>
          </cell>
          <cell r="B32692" t="str">
            <v>Content Sheet and Image Link | ABFRL | 29 products | Tata Cliq | 1144236279</v>
          </cell>
          <cell r="C32692" t="str">
            <v>CLOSED</v>
          </cell>
          <cell r="D32692" t="str">
            <v>Medium</v>
          </cell>
          <cell r="E32692" t="str">
            <v>Chirag Dubal</v>
          </cell>
          <cell r="F32692" t="str">
            <v>Mohd Tahir Shaikh</v>
          </cell>
          <cell r="G32692">
            <v>45798.570833333331</v>
          </cell>
          <cell r="H32692">
            <v>45855.786111111112</v>
          </cell>
        </row>
        <row r="32693">
          <cell r="A32693" t="str">
            <v>UCW-13330</v>
          </cell>
          <cell r="B32693" t="str">
            <v>TATACLIQ WOMEN: Category Catlog” – “DOMIN8” – “07-04-2025</v>
          </cell>
          <cell r="C32693" t="str">
            <v>CLOSED</v>
          </cell>
          <cell r="D32693" t="str">
            <v>Medium</v>
          </cell>
          <cell r="E32693" t="str">
            <v>Chirag Dubal</v>
          </cell>
          <cell r="F32693" t="str">
            <v>netscribes</v>
          </cell>
          <cell r="G32693">
            <v>45798.561805555553</v>
          </cell>
          <cell r="H32693">
            <v>45964.618750000001</v>
          </cell>
        </row>
        <row r="32694">
          <cell r="A32694" t="str">
            <v>UCW-13328</v>
          </cell>
          <cell r="B32694" t="str">
            <v>Tata Lux BAGATT SS25 Lot 4 styles _Footwear_25 options_126492_19/05/2025</v>
          </cell>
          <cell r="C32694" t="str">
            <v>CLOSED</v>
          </cell>
          <cell r="D32694" t="str">
            <v>Medium</v>
          </cell>
          <cell r="E32694" t="str">
            <v>Chirag Dubal</v>
          </cell>
          <cell r="F32694" t="str">
            <v>Shloka Chakre</v>
          </cell>
          <cell r="G32694">
            <v>45798.557638888888</v>
          </cell>
          <cell r="H32694">
            <v>45855.784722222219</v>
          </cell>
        </row>
        <row r="32695">
          <cell r="A32695" t="str">
            <v>UCW-13322</v>
          </cell>
          <cell r="B32695" t="str">
            <v xml:space="preserve">New Catalog Cabana &amp; Miami Slippers product listing </v>
          </cell>
          <cell r="C32695" t="str">
            <v>CLOSED</v>
          </cell>
          <cell r="D32695" t="str">
            <v>Medium</v>
          </cell>
          <cell r="E32695" t="str">
            <v>Chirag Dubal</v>
          </cell>
          <cell r="F32695" t="str">
            <v>netscribes</v>
          </cell>
          <cell r="G32695">
            <v>45798.536805555559</v>
          </cell>
          <cell r="H32695">
            <v>45964.618750000001</v>
          </cell>
        </row>
        <row r="32696">
          <cell r="A32696" t="str">
            <v>UCW-13321</v>
          </cell>
          <cell r="B32696" t="str">
            <v>Brand-SILHOUETTE ,Category-Eyewear, Seller Code-127758, Date- 20/05/2025</v>
          </cell>
          <cell r="C32696" t="str">
            <v>CLOSED</v>
          </cell>
          <cell r="D32696" t="str">
            <v>Medium</v>
          </cell>
          <cell r="E32696" t="str">
            <v>Chirag Dubal</v>
          </cell>
          <cell r="F32696" t="str">
            <v>Shloka Chakre</v>
          </cell>
          <cell r="G32696">
            <v>45798.52847222222</v>
          </cell>
          <cell r="H32696">
            <v>45855.78402777778</v>
          </cell>
        </row>
        <row r="32697">
          <cell r="A32697" t="str">
            <v>UCW-13320</v>
          </cell>
          <cell r="B32697" t="str">
            <v>Metro | Tatacliq - New Catalogue - Footwear (Omni)</v>
          </cell>
          <cell r="C32697" t="str">
            <v>CLOSED</v>
          </cell>
          <cell r="D32697" t="str">
            <v>Medium</v>
          </cell>
          <cell r="E32697" t="str">
            <v>Chirag Dubal</v>
          </cell>
          <cell r="F32697" t="str">
            <v>netscribes</v>
          </cell>
          <cell r="G32697">
            <v>45798.521527777775</v>
          </cell>
          <cell r="H32697">
            <v>45964.618750000001</v>
          </cell>
        </row>
        <row r="32698">
          <cell r="A32698" t="str">
            <v>UCW-13318</v>
          </cell>
          <cell r="B32698" t="str">
            <v>Content Sheet and Image Link | Royal enfield | 14 products | Tata Cliq | 1137936239</v>
          </cell>
          <cell r="C32698" t="str">
            <v>CLOSED</v>
          </cell>
          <cell r="D32698" t="str">
            <v>Medium</v>
          </cell>
          <cell r="E32698" t="str">
            <v>Chirag Dubal</v>
          </cell>
          <cell r="F32698" t="str">
            <v>Mohd Tahir Shaikh</v>
          </cell>
          <cell r="G32698">
            <v>45798.51458333333</v>
          </cell>
          <cell r="H32698">
            <v>45855.756249999999</v>
          </cell>
        </row>
        <row r="32699">
          <cell r="A32699" t="str">
            <v>UCW-13317</v>
          </cell>
          <cell r="B32699" t="str">
            <v>TH | 455 Lot</v>
          </cell>
          <cell r="C32699" t="str">
            <v>CLOSED</v>
          </cell>
          <cell r="D32699" t="str">
            <v>Medium</v>
          </cell>
          <cell r="E32699" t="str">
            <v>Chirag Dubal</v>
          </cell>
          <cell r="F32699" t="str">
            <v>Shloka Chakre</v>
          </cell>
          <cell r="G32699">
            <v>45798.509722222225</v>
          </cell>
          <cell r="H32699">
            <v>45821.595138888886</v>
          </cell>
        </row>
        <row r="32700">
          <cell r="A32700" t="str">
            <v>UCW-13301</v>
          </cell>
          <cell r="B32700" t="str">
            <v>Globus Women's Wear Apparels - 78 Styles - Batch 97 (Western Wear) (19.05.2025) (Seller Code - 124013)</v>
          </cell>
          <cell r="C32700" t="str">
            <v>CLOSED</v>
          </cell>
          <cell r="D32700" t="str">
            <v>Medium</v>
          </cell>
          <cell r="E32700" t="str">
            <v>Chirag Dubal</v>
          </cell>
          <cell r="F32700" t="str">
            <v>Mohd Tahir Shaikh</v>
          </cell>
          <cell r="G32700">
            <v>45798.442361111112</v>
          </cell>
          <cell r="H32700">
            <v>45806.646527777775</v>
          </cell>
        </row>
        <row r="32701">
          <cell r="A32701" t="str">
            <v>UCW-13300</v>
          </cell>
          <cell r="B32701" t="str">
            <v>Life With Pockets-63 Styles-SS'25-19-05-2025</v>
          </cell>
          <cell r="C32701" t="str">
            <v>CLOSED</v>
          </cell>
          <cell r="D32701" t="str">
            <v>Medium</v>
          </cell>
          <cell r="E32701" t="str">
            <v>netscribes</v>
          </cell>
          <cell r="F32701" t="str">
            <v>Sushma Ram</v>
          </cell>
          <cell r="G32701">
            <v>45798.43472222222</v>
          </cell>
          <cell r="H32701">
            <v>45855.75277777778</v>
          </cell>
        </row>
        <row r="32702">
          <cell r="A32702" t="str">
            <v>UCW-13292</v>
          </cell>
          <cell r="B32702" t="str">
            <v>Saint G- New Catalogue for Listing - Footwear - 20-05-25</v>
          </cell>
          <cell r="C32702" t="str">
            <v>CLOSED</v>
          </cell>
          <cell r="D32702" t="str">
            <v>Medium</v>
          </cell>
          <cell r="E32702" t="str">
            <v>Chirag Dubal</v>
          </cell>
          <cell r="F32702" t="str">
            <v>Reagan D’souza</v>
          </cell>
          <cell r="G32702">
            <v>45797.897222222222</v>
          </cell>
          <cell r="H32702">
            <v>45855.747916666667</v>
          </cell>
        </row>
        <row r="32703">
          <cell r="A32703" t="str">
            <v>UCW-13291</v>
          </cell>
          <cell r="B32703" t="str">
            <v>New Collection Catalog | HARLEM Collection | Indi Luxe - Hidesign - Accessories - 20-05-25</v>
          </cell>
          <cell r="C32703" t="str">
            <v>CLOSED</v>
          </cell>
          <cell r="D32703" t="str">
            <v>Medium</v>
          </cell>
          <cell r="E32703" t="str">
            <v>Chirag Dubal</v>
          </cell>
          <cell r="F32703" t="str">
            <v>Reagan D’souza</v>
          </cell>
          <cell r="G32703">
            <v>45797.888194444444</v>
          </cell>
          <cell r="H32703">
            <v>45855.746527777781</v>
          </cell>
        </row>
        <row r="32704">
          <cell r="A32704" t="str">
            <v>UCW-13276</v>
          </cell>
          <cell r="B32704" t="str">
            <v>Hafele New Listing -535.43.508 - COLORTRADES</v>
          </cell>
          <cell r="C32704" t="str">
            <v>CLOSED</v>
          </cell>
          <cell r="D32704" t="str">
            <v>Medium</v>
          </cell>
          <cell r="E32704" t="str">
            <v>Chirag Dubal</v>
          </cell>
          <cell r="F32704" t="str">
            <v>Shloka Chakre</v>
          </cell>
          <cell r="G32704">
            <v>45797.724305555559</v>
          </cell>
          <cell r="H32704">
            <v>45855.745833333334</v>
          </cell>
        </row>
        <row r="32705">
          <cell r="A32705" t="str">
            <v>UCW-13273</v>
          </cell>
          <cell r="B32705" t="str">
            <v xml:space="preserve">(Tech Error - Stuck SKUs) Palette to Mall Migration - Netscribes - 7745 Listing ids </v>
          </cell>
          <cell r="C32705" t="str">
            <v>CLOSED Due to Inactive/Insufficient Information</v>
          </cell>
          <cell r="D32705" t="str">
            <v>Medium</v>
          </cell>
          <cell r="E32705" t="str">
            <v>Chirag Dubal</v>
          </cell>
          <cell r="F32705" t="str">
            <v>netscribes</v>
          </cell>
          <cell r="G32705">
            <v>45797.71597222222</v>
          </cell>
          <cell r="H32705">
            <v>45964.618750000001</v>
          </cell>
        </row>
        <row r="32706">
          <cell r="A32706" t="str">
            <v>UCW-13272</v>
          </cell>
          <cell r="B32706" t="str">
            <v>Ritu Kumar SS-25 and AW-25 Catalogue - Apparel - 20-05-25</v>
          </cell>
          <cell r="C32706" t="str">
            <v>CLOSED</v>
          </cell>
          <cell r="D32706" t="str">
            <v>Medium</v>
          </cell>
          <cell r="E32706" t="str">
            <v>Chirag Dubal</v>
          </cell>
          <cell r="F32706" t="str">
            <v>Reagan D’souza</v>
          </cell>
          <cell r="G32706">
            <v>45797.713888888888</v>
          </cell>
          <cell r="H32706">
            <v>45806.645833333336</v>
          </cell>
        </row>
        <row r="32707">
          <cell r="A32707" t="str">
            <v>UCW-13271</v>
          </cell>
          <cell r="B32707" t="str">
            <v>Rangriti old Season Jewellery - TC</v>
          </cell>
          <cell r="C32707" t="str">
            <v>CLOSED</v>
          </cell>
          <cell r="D32707" t="str">
            <v>Medium</v>
          </cell>
          <cell r="E32707" t="str">
            <v>netscribes</v>
          </cell>
          <cell r="F32707" t="str">
            <v>Sushma Ram</v>
          </cell>
          <cell r="G32707">
            <v>45797.713194444441</v>
          </cell>
          <cell r="H32707">
            <v>45806.646527777775</v>
          </cell>
        </row>
        <row r="32708">
          <cell r="A32708" t="str">
            <v>UCW-13265</v>
          </cell>
          <cell r="B32708" t="str">
            <v>New Listings for Diamond And Platinum</v>
          </cell>
          <cell r="C32708" t="str">
            <v>CLOSED</v>
          </cell>
          <cell r="D32708" t="str">
            <v>Medium</v>
          </cell>
          <cell r="E32708" t="str">
            <v>netscribes</v>
          </cell>
          <cell r="F32708" t="str">
            <v>Sushma Ram</v>
          </cell>
          <cell r="G32708">
            <v>45797.646527777775</v>
          </cell>
          <cell r="H32708">
            <v>45806.645138888889</v>
          </cell>
        </row>
        <row r="32709">
          <cell r="A32709" t="str">
            <v>UCW-13258</v>
          </cell>
          <cell r="B32709" t="str">
            <v>Tatacliq Specimen Template | 18th April'25</v>
          </cell>
          <cell r="C32709" t="str">
            <v>CLOSED</v>
          </cell>
          <cell r="D32709" t="str">
            <v>Medium</v>
          </cell>
          <cell r="E32709" t="str">
            <v>Chirag Dubal</v>
          </cell>
          <cell r="F32709" t="str">
            <v>netscribes</v>
          </cell>
          <cell r="G32709">
            <v>45797.597222222219</v>
          </cell>
          <cell r="H32709">
            <v>45964.618750000001</v>
          </cell>
        </row>
        <row r="32710">
          <cell r="A32710" t="str">
            <v>UCW-13256</v>
          </cell>
          <cell r="B32710" t="str">
            <v>Men's Apparels 14-05-2025</v>
          </cell>
          <cell r="C32710" t="str">
            <v>CLOSED</v>
          </cell>
          <cell r="D32710" t="str">
            <v>Medium</v>
          </cell>
          <cell r="E32710" t="str">
            <v>Chirag Dubal</v>
          </cell>
          <cell r="F32710" t="str">
            <v>netscribes</v>
          </cell>
          <cell r="G32710">
            <v>45797.576388888891</v>
          </cell>
          <cell r="H32710">
            <v>45964.618750000001</v>
          </cell>
        </row>
        <row r="32711">
          <cell r="A32711" t="str">
            <v>UCW-13255</v>
          </cell>
          <cell r="B32711" t="str">
            <v>Miarcus -9 Style- SS 25- 17 May</v>
          </cell>
          <cell r="C32711" t="str">
            <v>CLOSED</v>
          </cell>
          <cell r="D32711" t="str">
            <v>Medium</v>
          </cell>
          <cell r="E32711" t="str">
            <v>netscribes</v>
          </cell>
          <cell r="F32711" t="str">
            <v>Sushma Ram</v>
          </cell>
          <cell r="G32711">
            <v>45797.575694444444</v>
          </cell>
          <cell r="H32711">
            <v>45806.645138888889</v>
          </cell>
        </row>
        <row r="32712">
          <cell r="A32712" t="str">
            <v>UCW-13252</v>
          </cell>
          <cell r="B32712" t="str">
            <v>ROCIA HANDBAGS &amp; CLUTCHES TATACLIQ TEMPLATE 17.05.2025</v>
          </cell>
          <cell r="C32712" t="str">
            <v>CLOSED</v>
          </cell>
          <cell r="D32712" t="str">
            <v>Medium</v>
          </cell>
          <cell r="E32712" t="str">
            <v>netscribes</v>
          </cell>
          <cell r="F32712" t="str">
            <v>Sushma Ram</v>
          </cell>
          <cell r="G32712">
            <v>45797.554861111108</v>
          </cell>
          <cell r="H32712">
            <v>45855.741666666669</v>
          </cell>
        </row>
        <row r="32713">
          <cell r="A32713" t="str">
            <v>UCW-13250</v>
          </cell>
          <cell r="B32713" t="str">
            <v>Tata Cliq BAGATT SS25 Lot 4 styles _Footwear_25 options_124766_19/05/2025</v>
          </cell>
          <cell r="C32713" t="str">
            <v>CLOSED</v>
          </cell>
          <cell r="D32713" t="str">
            <v>Medium</v>
          </cell>
          <cell r="E32713" t="str">
            <v>Chirag Dubal</v>
          </cell>
          <cell r="F32713" t="str">
            <v>Mohd Tahir Shaikh</v>
          </cell>
          <cell r="G32713">
            <v>45797.546527777777</v>
          </cell>
          <cell r="H32713">
            <v>45855.738194444442</v>
          </cell>
        </row>
        <row r="32714">
          <cell r="A32714" t="str">
            <v>UCW-13239</v>
          </cell>
          <cell r="B32714" t="str">
            <v>SS25 MI  TataCliq X Skechers</v>
          </cell>
          <cell r="C32714" t="str">
            <v>CLOSED</v>
          </cell>
          <cell r="D32714" t="str">
            <v>Medium</v>
          </cell>
          <cell r="E32714" t="str">
            <v>Chirag Dubal</v>
          </cell>
          <cell r="F32714" t="str">
            <v>Mohd Tahir Shaikh</v>
          </cell>
          <cell r="G32714">
            <v>45797.488194444442</v>
          </cell>
          <cell r="H32714">
            <v>45806.612500000003</v>
          </cell>
        </row>
        <row r="32715">
          <cell r="A32715" t="str">
            <v>UCW-13235</v>
          </cell>
          <cell r="B32715" t="str">
            <v>TATACLIQ CATALOGUE (R STYLES) 14-05-2025</v>
          </cell>
          <cell r="C32715" t="str">
            <v>CLOSED</v>
          </cell>
          <cell r="D32715" t="str">
            <v>Medium</v>
          </cell>
          <cell r="E32715" t="str">
            <v>Chirag Dubal</v>
          </cell>
          <cell r="F32715" t="str">
            <v>netscribes</v>
          </cell>
          <cell r="G32715">
            <v>45797.467361111114</v>
          </cell>
          <cell r="H32715">
            <v>45964.618750000001</v>
          </cell>
        </row>
        <row r="32716">
          <cell r="A32716" t="str">
            <v>UCW-13229</v>
          </cell>
          <cell r="B32716" t="str">
            <v>BEauty - New launch cataloguing details of Eternal Journey_Fragrance for TCL_19_May_25.</v>
          </cell>
          <cell r="C32716" t="str">
            <v>CLOSED</v>
          </cell>
          <cell r="D32716" t="str">
            <v>Medium</v>
          </cell>
          <cell r="E32716" t="str">
            <v>netscribes</v>
          </cell>
          <cell r="F32716" t="str">
            <v>Simi Raichel Zachariah</v>
          </cell>
          <cell r="G32716">
            <v>45796.825694444444</v>
          </cell>
          <cell r="H32716">
            <v>45912.549305555556</v>
          </cell>
        </row>
        <row r="32717">
          <cell r="A32717" t="str">
            <v>UCW-13227</v>
          </cell>
          <cell r="B32717" t="str">
            <v>BEauty - RE: RE: Friday Launch_09nd_May_Studiowest_05options-19th May</v>
          </cell>
          <cell r="C32717" t="str">
            <v>CLOSED</v>
          </cell>
          <cell r="D32717" t="str">
            <v>Medium</v>
          </cell>
          <cell r="E32717" t="str">
            <v>netscribes</v>
          </cell>
          <cell r="F32717" t="str">
            <v>Simi Raichel Zachariah</v>
          </cell>
          <cell r="G32717">
            <v>45796.78125</v>
          </cell>
          <cell r="H32717">
            <v>45912.549305555556</v>
          </cell>
        </row>
        <row r="32718">
          <cell r="A32718" t="str">
            <v>UCW-13224</v>
          </cell>
          <cell r="B32718" t="str">
            <v>Ganga Grace - 128970 - Apparel - 19/May/2025</v>
          </cell>
          <cell r="C32718" t="str">
            <v>CLOSED</v>
          </cell>
          <cell r="D32718" t="str">
            <v>Medium</v>
          </cell>
          <cell r="E32718" t="str">
            <v>Chirag Dubal</v>
          </cell>
          <cell r="F32718" t="str">
            <v>Reagan D’souza</v>
          </cell>
          <cell r="G32718">
            <v>45796.760416666664</v>
          </cell>
          <cell r="H32718">
            <v>45855.736805555556</v>
          </cell>
        </row>
        <row r="32719">
          <cell r="A32719" t="str">
            <v>UCW-13221</v>
          </cell>
          <cell r="B32719" t="str">
            <v>Globus Women's Wear Apparels -  6 Styles - Batch 97 (Ethnic Wear) (19.05.2025) (Seller ID - 124013)</v>
          </cell>
          <cell r="C32719" t="str">
            <v>CLOSED</v>
          </cell>
          <cell r="D32719" t="str">
            <v>Medium</v>
          </cell>
          <cell r="E32719" t="str">
            <v>netscribes</v>
          </cell>
          <cell r="F32719" t="str">
            <v>Sushma Ram</v>
          </cell>
          <cell r="G32719">
            <v>45796.724999999999</v>
          </cell>
          <cell r="H32719">
            <v>45855.736111111109</v>
          </cell>
        </row>
        <row r="32720">
          <cell r="A32720" t="str">
            <v>UCW-13219</v>
          </cell>
          <cell r="B32720" t="str">
            <v>Bombay Bloom - 128426 - Apparel - 19/May/2025</v>
          </cell>
          <cell r="C32720" t="str">
            <v>CLOSED</v>
          </cell>
          <cell r="D32720" t="str">
            <v>Medium</v>
          </cell>
          <cell r="E32720" t="str">
            <v>Chirag Dubal</v>
          </cell>
          <cell r="F32720" t="str">
            <v>Reagan D’souza</v>
          </cell>
          <cell r="G32720">
            <v>45796.70208333333</v>
          </cell>
          <cell r="H32720">
            <v>45855.73541666667</v>
          </cell>
        </row>
        <row r="32721">
          <cell r="A32721" t="str">
            <v>UCW-13216</v>
          </cell>
          <cell r="B32721" t="str">
            <v>Kids Footwear New Styles For Tatacliq (SS-25) - (Styles-42) 16.05.2025</v>
          </cell>
          <cell r="C32721" t="str">
            <v>CLOSED</v>
          </cell>
          <cell r="D32721" t="str">
            <v>Medium</v>
          </cell>
          <cell r="E32721" t="str">
            <v>netscribes</v>
          </cell>
          <cell r="F32721" t="str">
            <v>Sushma Ram</v>
          </cell>
          <cell r="G32721">
            <v>45796.688888888886</v>
          </cell>
          <cell r="H32721">
            <v>45915.629861111112</v>
          </cell>
        </row>
        <row r="32722">
          <cell r="A32722" t="str">
            <v>UCW-13213</v>
          </cell>
          <cell r="B32722" t="str">
            <v>TATACLIQ CATALOGUE GAP STYLES 16-5-2025</v>
          </cell>
          <cell r="C32722" t="str">
            <v>CLOSED</v>
          </cell>
          <cell r="D32722" t="str">
            <v>Highest</v>
          </cell>
          <cell r="E32722" t="str">
            <v>netscribes</v>
          </cell>
          <cell r="F32722" t="str">
            <v>Sushma Ram</v>
          </cell>
          <cell r="G32722">
            <v>45796.677083333336</v>
          </cell>
          <cell r="H32722">
            <v>45806.611805555556</v>
          </cell>
        </row>
        <row r="32723">
          <cell r="A32723" t="str">
            <v>UCW-13211</v>
          </cell>
          <cell r="B32723" t="str">
            <v>USPA &amp; ARROW - TATACLIQ_New Listing_16052025</v>
          </cell>
          <cell r="C32723" t="str">
            <v>CLOSED</v>
          </cell>
          <cell r="D32723" t="str">
            <v>Medium</v>
          </cell>
          <cell r="E32723" t="str">
            <v>netscribes</v>
          </cell>
          <cell r="F32723" t="str">
            <v>Sushma Ram</v>
          </cell>
          <cell r="G32723">
            <v>45796.67083333333</v>
          </cell>
          <cell r="H32723">
            <v>45855.728472222225</v>
          </cell>
        </row>
        <row r="32724">
          <cell r="A32724" t="str">
            <v>UCW-13205</v>
          </cell>
          <cell r="B32724" t="str">
            <v>Tata Cliq Catalogue 16th May-2025</v>
          </cell>
          <cell r="C32724" t="str">
            <v>CLOSED Due to Inactive/Insufficient Information</v>
          </cell>
          <cell r="D32724" t="str">
            <v>Medium</v>
          </cell>
          <cell r="E32724" t="str">
            <v>netscribes</v>
          </cell>
          <cell r="F32724" t="str">
            <v>Sushma Ram</v>
          </cell>
          <cell r="G32724">
            <v>45796.637499999997</v>
          </cell>
          <cell r="H32724">
            <v>45802.696527777778</v>
          </cell>
        </row>
        <row r="32725">
          <cell r="A32725" t="str">
            <v>UCW-13204</v>
          </cell>
          <cell r="B32725" t="str">
            <v>Beauty-Re: Clive Christian SKU Update - 15 May-19th May</v>
          </cell>
          <cell r="C32725" t="str">
            <v>CLOSED</v>
          </cell>
          <cell r="D32725" t="str">
            <v>Highest</v>
          </cell>
          <cell r="E32725" t="str">
            <v>Chirag Dubal</v>
          </cell>
          <cell r="F32725" t="str">
            <v>Fuaad Nakhwa</v>
          </cell>
          <cell r="G32725">
            <v>45796.631944444445</v>
          </cell>
          <cell r="H32725">
            <v>45953.381249999999</v>
          </cell>
        </row>
        <row r="32726">
          <cell r="A32726" t="str">
            <v>UCW-13199</v>
          </cell>
          <cell r="B32726" t="str">
            <v>Beauty- LP Casting Crème Gloss Hair Color | Attribute Update | Tatacliq- 19th May</v>
          </cell>
          <cell r="C32726" t="str">
            <v>CLOSED</v>
          </cell>
          <cell r="D32726" t="str">
            <v>Highest</v>
          </cell>
          <cell r="E32726" t="str">
            <v>Chirag Dubal</v>
          </cell>
          <cell r="F32726" t="str">
            <v>Fuaad Nakhwa</v>
          </cell>
          <cell r="G32726">
            <v>45796.577777777777</v>
          </cell>
          <cell r="H32726">
            <v>45953.381249999999</v>
          </cell>
        </row>
        <row r="32727">
          <cell r="A32727" t="str">
            <v>UCW-13198</v>
          </cell>
          <cell r="B32727" t="str">
            <v>DOUBLEU NEW LISTING SHEET</v>
          </cell>
          <cell r="C32727" t="str">
            <v>CLOSED</v>
          </cell>
          <cell r="D32727" t="str">
            <v>Medium</v>
          </cell>
          <cell r="E32727" t="str">
            <v>netscribes</v>
          </cell>
          <cell r="F32727" t="str">
            <v>Sushma Ram</v>
          </cell>
          <cell r="G32727">
            <v>45796.567361111112</v>
          </cell>
          <cell r="H32727">
            <v>45855.724999999999</v>
          </cell>
        </row>
        <row r="32728">
          <cell r="A32728" t="str">
            <v>UCW-13195</v>
          </cell>
          <cell r="B32728" t="str">
            <v>Hoversoul Women Footwear Listing Leathertex 19 May 2025</v>
          </cell>
          <cell r="C32728" t="str">
            <v>CLOSED</v>
          </cell>
          <cell r="D32728" t="str">
            <v>Highest</v>
          </cell>
          <cell r="E32728" t="str">
            <v>netscribes</v>
          </cell>
          <cell r="F32728" t="str">
            <v>Sushma Ram</v>
          </cell>
          <cell r="G32728">
            <v>45796.554861111108</v>
          </cell>
          <cell r="H32728">
            <v>45806.61041666667</v>
          </cell>
        </row>
        <row r="32729">
          <cell r="A32729" t="str">
            <v>UCW-13185</v>
          </cell>
          <cell r="B32729" t="str">
            <v xml:space="preserve">Beauty- Loreal Paris Micro Precision Brows- Revised | New Listing | Tatacliq - 19th May </v>
          </cell>
          <cell r="C32729" t="str">
            <v>CLOSED</v>
          </cell>
          <cell r="D32729" t="str">
            <v>Highest</v>
          </cell>
          <cell r="E32729" t="str">
            <v>Chirag Dubal</v>
          </cell>
          <cell r="F32729" t="str">
            <v>Fuaad Nakhwa</v>
          </cell>
          <cell r="G32729">
            <v>45796.510416666664</v>
          </cell>
          <cell r="H32729">
            <v>45953.381249999999</v>
          </cell>
        </row>
        <row r="32730">
          <cell r="A32730" t="str">
            <v>UCW-13174</v>
          </cell>
          <cell r="B32730" t="str">
            <v>Tata Cliq files</v>
          </cell>
          <cell r="C32730" t="str">
            <v>CLOSED</v>
          </cell>
          <cell r="D32730" t="str">
            <v>Medium</v>
          </cell>
          <cell r="E32730" t="str">
            <v>Chirag Dubal</v>
          </cell>
          <cell r="F32730" t="str">
            <v>Mohd Tahir Shaikh</v>
          </cell>
          <cell r="G32730">
            <v>45796.444444444445</v>
          </cell>
          <cell r="H32730">
            <v>45895.512499999997</v>
          </cell>
        </row>
        <row r="32731">
          <cell r="A32731" t="str">
            <v>UCW-13173</v>
          </cell>
          <cell r="B32731" t="str">
            <v>TataCliq: LSEM-Sneakers Category (New Sneakers Shoes)</v>
          </cell>
          <cell r="C32731" t="str">
            <v>CLOSED</v>
          </cell>
          <cell r="D32731" t="str">
            <v>Highest</v>
          </cell>
          <cell r="E32731" t="str">
            <v>netscribes</v>
          </cell>
          <cell r="F32731" t="str">
            <v>Sushma Ram</v>
          </cell>
          <cell r="G32731">
            <v>45795.947222222225</v>
          </cell>
          <cell r="H32731">
            <v>45855.723611111112</v>
          </cell>
        </row>
        <row r="32732">
          <cell r="A32732" t="str">
            <v>UCW-13172</v>
          </cell>
          <cell r="B32732" t="str">
            <v>New listing on tata cliq -  80 Articles</v>
          </cell>
          <cell r="C32732" t="str">
            <v>CLOSED</v>
          </cell>
          <cell r="D32732" t="str">
            <v>Medium</v>
          </cell>
          <cell r="E32732" t="str">
            <v>Chirag Dubal</v>
          </cell>
          <cell r="F32732" t="str">
            <v>Mohd Tahir Shaikh</v>
          </cell>
          <cell r="G32732">
            <v>45795.927777777775</v>
          </cell>
          <cell r="H32732">
            <v>45806.606249999997</v>
          </cell>
        </row>
        <row r="32733">
          <cell r="A32733" t="str">
            <v>UCW-13171</v>
          </cell>
          <cell r="B32733" t="str">
            <v>Tata cliq 202 Article</v>
          </cell>
          <cell r="C32733" t="str">
            <v>CLOSED</v>
          </cell>
          <cell r="D32733" t="str">
            <v>Medium</v>
          </cell>
          <cell r="E32733" t="str">
            <v>Chirag Dubal</v>
          </cell>
          <cell r="F32733" t="str">
            <v>Mohd Tahir Shaikh</v>
          </cell>
          <cell r="G32733">
            <v>45795.92291666667</v>
          </cell>
          <cell r="H32733">
            <v>45855.722916666666</v>
          </cell>
        </row>
        <row r="32734">
          <cell r="A32734" t="str">
            <v>UCW-13167</v>
          </cell>
          <cell r="B32734" t="str">
            <v>Tatacliq Men Content template_14-05-25</v>
          </cell>
          <cell r="C32734" t="str">
            <v>CLOSED</v>
          </cell>
          <cell r="D32734" t="str">
            <v>Medium</v>
          </cell>
          <cell r="E32734" t="str">
            <v>netscribes</v>
          </cell>
          <cell r="F32734" t="str">
            <v>Sushma Ram</v>
          </cell>
          <cell r="G32734">
            <v>45795.896527777775</v>
          </cell>
          <cell r="H32734">
            <v>45855.72152777778</v>
          </cell>
        </row>
        <row r="32735">
          <cell r="A32735" t="str">
            <v>UCW-13166</v>
          </cell>
          <cell r="B32735" t="str">
            <v xml:space="preserve">New Collection Toe Rings Catalog for Upload 28.1.2025  </v>
          </cell>
          <cell r="C32735" t="str">
            <v>CLOSED</v>
          </cell>
          <cell r="D32735" t="str">
            <v>Medium</v>
          </cell>
          <cell r="E32735" t="str">
            <v>Chirag Dubal</v>
          </cell>
          <cell r="F32735" t="str">
            <v>Mohd Tahir Shaikh</v>
          </cell>
          <cell r="G32735">
            <v>45795.895138888889</v>
          </cell>
          <cell r="H32735">
            <v>45855.720138888886</v>
          </cell>
        </row>
        <row r="32736">
          <cell r="A32736" t="str">
            <v>UCW-13164</v>
          </cell>
          <cell r="B32736" t="str">
            <v>New Collection Mangalsuatra Catalog for Upload 06.12.2024</v>
          </cell>
          <cell r="C32736" t="str">
            <v>CLOSED</v>
          </cell>
          <cell r="D32736" t="str">
            <v>Medium</v>
          </cell>
          <cell r="E32736" t="str">
            <v>Chirag Dubal</v>
          </cell>
          <cell r="F32736" t="str">
            <v>Mohd Tahir Shaikh</v>
          </cell>
          <cell r="G32736">
            <v>45795.888194444444</v>
          </cell>
          <cell r="H32736">
            <v>45855.719444444447</v>
          </cell>
        </row>
        <row r="32737">
          <cell r="A32737" t="str">
            <v>UCW-13163</v>
          </cell>
          <cell r="B32737" t="str">
            <v>Tata Cliq Catalogue 15th May-2025</v>
          </cell>
          <cell r="C32737" t="str">
            <v>CLOSED</v>
          </cell>
          <cell r="D32737" t="str">
            <v>Medium</v>
          </cell>
          <cell r="E32737" t="str">
            <v>Chirag Dubal</v>
          </cell>
          <cell r="F32737" t="str">
            <v>Mohd Tahir Shaikh</v>
          </cell>
          <cell r="G32737">
            <v>45795.886111111111</v>
          </cell>
          <cell r="H32737">
            <v>45806.60833333333</v>
          </cell>
        </row>
        <row r="32738">
          <cell r="A32738" t="str">
            <v>UCW-13158</v>
          </cell>
          <cell r="B32738" t="str">
            <v>Tatacliq Kids Apparel Template | 15th May'25</v>
          </cell>
          <cell r="C32738" t="str">
            <v>CLOSED</v>
          </cell>
          <cell r="D32738" t="str">
            <v>Medium</v>
          </cell>
          <cell r="E32738" t="str">
            <v>Chirag Dubal</v>
          </cell>
          <cell r="F32738" t="str">
            <v>Mohd Tahir Shaikh</v>
          </cell>
          <cell r="G32738">
            <v>45795.581250000003</v>
          </cell>
          <cell r="H32738">
            <v>45915.619444444441</v>
          </cell>
        </row>
        <row r="32739">
          <cell r="A32739" t="str">
            <v>UCW-13157</v>
          </cell>
          <cell r="B32739" t="str">
            <v>Tatacliq Kids Footwear Template | 15th May'25</v>
          </cell>
          <cell r="C32739" t="str">
            <v>CLOSED</v>
          </cell>
          <cell r="D32739" t="str">
            <v>Medium</v>
          </cell>
          <cell r="E32739" t="str">
            <v>Chirag Dubal</v>
          </cell>
          <cell r="F32739" t="str">
            <v>Mohd Tahir Shaikh</v>
          </cell>
          <cell r="G32739">
            <v>45795.577777777777</v>
          </cell>
          <cell r="H32739">
            <v>45814.435416666667</v>
          </cell>
        </row>
        <row r="32740">
          <cell r="A32740" t="str">
            <v>UCW-13156</v>
          </cell>
          <cell r="B32740" t="str">
            <v>Tatacliq Footwear Input Format-Men Women | 15th May'25</v>
          </cell>
          <cell r="C32740" t="str">
            <v>CLOSED</v>
          </cell>
          <cell r="D32740" t="str">
            <v>Medium</v>
          </cell>
          <cell r="E32740" t="str">
            <v>Chirag Dubal</v>
          </cell>
          <cell r="F32740" t="str">
            <v>Mohd Tahir Shaikh</v>
          </cell>
          <cell r="G32740">
            <v>45795.575694444444</v>
          </cell>
          <cell r="H32740">
            <v>45855.715277777781</v>
          </cell>
        </row>
        <row r="32741">
          <cell r="A32741" t="str">
            <v>UCW-13155</v>
          </cell>
          <cell r="B32741" t="str">
            <v>Tatacliq Women Ethnic Wear Template | 15th May'25</v>
          </cell>
          <cell r="C32741" t="str">
            <v>CLOSED</v>
          </cell>
          <cell r="D32741" t="str">
            <v>Medium</v>
          </cell>
          <cell r="E32741" t="str">
            <v>Chirag Dubal</v>
          </cell>
          <cell r="F32741" t="str">
            <v>Mohd Tahir Shaikh</v>
          </cell>
          <cell r="G32741">
            <v>45795.573611111111</v>
          </cell>
          <cell r="H32741">
            <v>45855.714583333334</v>
          </cell>
        </row>
        <row r="32742">
          <cell r="A32742" t="str">
            <v>UCW-13154</v>
          </cell>
          <cell r="B32742" t="str">
            <v>Tatacliq Women Western Wear Template | 15th May'25  </v>
          </cell>
          <cell r="C32742" t="str">
            <v>CLOSED</v>
          </cell>
          <cell r="D32742" t="str">
            <v>Medium</v>
          </cell>
          <cell r="E32742" t="str">
            <v>Chirag Dubal</v>
          </cell>
          <cell r="F32742" t="str">
            <v>Mohd Tahir Shaikh</v>
          </cell>
          <cell r="G32742">
            <v>45795.571527777778</v>
          </cell>
          <cell r="H32742">
            <v>45855.713888888888</v>
          </cell>
        </row>
        <row r="32743">
          <cell r="A32743" t="str">
            <v>UCW-13147</v>
          </cell>
          <cell r="B32743" t="str">
            <v>New_Listing_BlackCarrot_128771_5_SKUs_17thMay_2025</v>
          </cell>
          <cell r="C32743" t="str">
            <v>CLOSED</v>
          </cell>
          <cell r="D32743" t="str">
            <v>Medium</v>
          </cell>
          <cell r="E32743" t="str">
            <v>Chirag Dubal</v>
          </cell>
          <cell r="F32743" t="str">
            <v>Shloka Chakre</v>
          </cell>
          <cell r="G32743">
            <v>45794.725694444445</v>
          </cell>
          <cell r="H32743">
            <v>45855.712500000001</v>
          </cell>
        </row>
        <row r="32744">
          <cell r="A32744" t="str">
            <v>UCW-13139</v>
          </cell>
          <cell r="B32744" t="str">
            <v>Styli Men's Wear Catalogue | Lot-50</v>
          </cell>
          <cell r="C32744" t="str">
            <v>CLOSED</v>
          </cell>
          <cell r="D32744" t="str">
            <v>Medium</v>
          </cell>
          <cell r="E32744" t="str">
            <v>Chirag Dubal</v>
          </cell>
          <cell r="F32744" t="str">
            <v>Mohd Tahir Shaikh</v>
          </cell>
          <cell r="G32744">
            <v>45794.570833333331</v>
          </cell>
          <cell r="H32744">
            <v>45806.604166666664</v>
          </cell>
        </row>
        <row r="32745">
          <cell r="A32745" t="str">
            <v>UCW-13138</v>
          </cell>
          <cell r="B32745" t="str">
            <v>Tata Cliq&lt;&gt;Voylla Catalog</v>
          </cell>
          <cell r="C32745" t="str">
            <v>CLOSED</v>
          </cell>
          <cell r="D32745" t="str">
            <v>Medium</v>
          </cell>
          <cell r="E32745" t="str">
            <v>Chirag Dubal</v>
          </cell>
          <cell r="F32745" t="str">
            <v>Mohd Tahir Shaikh</v>
          </cell>
          <cell r="G32745">
            <v>45794.533333333333</v>
          </cell>
          <cell r="H32745">
            <v>45855.703472222223</v>
          </cell>
        </row>
        <row r="32746">
          <cell r="A32746" t="str">
            <v>UCW-13135</v>
          </cell>
          <cell r="B32746" t="str">
            <v>Beauty - Re: [EXT] Re: SKC X Tatacliq CS 5.1 &amp; 6.0 New launch Listing - 28th April</v>
          </cell>
          <cell r="C32746" t="str">
            <v>CLOSED</v>
          </cell>
          <cell r="D32746" t="str">
            <v>Medium</v>
          </cell>
          <cell r="E32746" t="str">
            <v>netscribes</v>
          </cell>
          <cell r="F32746" t="str">
            <v>netscribes</v>
          </cell>
          <cell r="G32746">
            <v>45794.517361111109</v>
          </cell>
          <cell r="H32746">
            <v>45964.622916666667</v>
          </cell>
        </row>
        <row r="32747">
          <cell r="A32747" t="str">
            <v>UCW-13130</v>
          </cell>
          <cell r="B32747" t="str">
            <v>TH | CK | 456 - Styles</v>
          </cell>
          <cell r="C32747" t="str">
            <v>CLOSED</v>
          </cell>
          <cell r="D32747" t="str">
            <v>Medium</v>
          </cell>
          <cell r="E32747" t="str">
            <v>Chirag Dubal</v>
          </cell>
          <cell r="F32747" t="str">
            <v>Shloka Chakre</v>
          </cell>
          <cell r="G32747">
            <v>45793.819444444445</v>
          </cell>
          <cell r="H32747">
            <v>45834.535416666666</v>
          </cell>
        </row>
        <row r="32748">
          <cell r="A32748" t="str">
            <v>UCW-13127</v>
          </cell>
          <cell r="B32748" t="str">
            <v>Men's Apparels 14-05-2025</v>
          </cell>
          <cell r="C32748" t="str">
            <v>CLOSED</v>
          </cell>
          <cell r="D32748" t="str">
            <v>Medium</v>
          </cell>
          <cell r="E32748" t="str">
            <v>netscribes</v>
          </cell>
          <cell r="F32748" t="str">
            <v>Sushma Ram</v>
          </cell>
          <cell r="G32748">
            <v>45793.798611111109</v>
          </cell>
          <cell r="H32748">
            <v>45799.8</v>
          </cell>
        </row>
        <row r="32749">
          <cell r="A32749" t="str">
            <v>UCW-13124</v>
          </cell>
          <cell r="B32749" t="str">
            <v>New Listings For Gold And Silver (07/15/2025)</v>
          </cell>
          <cell r="C32749" t="str">
            <v>CLOSED</v>
          </cell>
          <cell r="D32749" t="str">
            <v>Medium</v>
          </cell>
          <cell r="E32749" t="str">
            <v>Chirag Dubal</v>
          </cell>
          <cell r="F32749" t="str">
            <v>Mohd Tahir Shaikh</v>
          </cell>
          <cell r="G32749">
            <v>45793.779861111114</v>
          </cell>
          <cell r="H32749">
            <v>45910.770138888889</v>
          </cell>
        </row>
        <row r="32750">
          <cell r="A32750" t="str">
            <v>UCW-13122</v>
          </cell>
          <cell r="B32750" t="str">
            <v>TATACLIQ CATALOGUE (R STYLES) 14-05-2025</v>
          </cell>
          <cell r="C32750" t="str">
            <v>CLOSED</v>
          </cell>
          <cell r="D32750" t="str">
            <v>Medium</v>
          </cell>
          <cell r="E32750" t="str">
            <v>Chirag Dubal</v>
          </cell>
          <cell r="F32750" t="str">
            <v>Mohd Tahir Shaikh</v>
          </cell>
          <cell r="G32750">
            <v>45793.774305555555</v>
          </cell>
          <cell r="H32750">
            <v>45806.603472222225</v>
          </cell>
        </row>
        <row r="32751">
          <cell r="A32751" t="str">
            <v>UCW-13112</v>
          </cell>
          <cell r="B32751" t="str">
            <v xml:space="preserve">Women's Apparel 15-05-2025 </v>
          </cell>
          <cell r="C32751" t="str">
            <v>CLOSED</v>
          </cell>
          <cell r="D32751" t="str">
            <v>Medium</v>
          </cell>
          <cell r="E32751" t="str">
            <v>netscribes</v>
          </cell>
          <cell r="F32751" t="str">
            <v>Sushma Ram</v>
          </cell>
          <cell r="G32751">
            <v>45793.707638888889</v>
          </cell>
          <cell r="H32751">
            <v>45799.644444444442</v>
          </cell>
        </row>
        <row r="32752">
          <cell r="A32752" t="str">
            <v>UCW-13109</v>
          </cell>
          <cell r="B32752" t="str">
            <v xml:space="preserve">Shoot 2 Catalogue sheet and images </v>
          </cell>
          <cell r="C32752" t="str">
            <v>CLOSED</v>
          </cell>
          <cell r="D32752" t="str">
            <v>Medium</v>
          </cell>
          <cell r="E32752" t="str">
            <v>netscribes</v>
          </cell>
          <cell r="F32752" t="str">
            <v>Sushma Ram</v>
          </cell>
          <cell r="G32752">
            <v>45793.697222222225</v>
          </cell>
          <cell r="H32752">
            <v>45806.602777777778</v>
          </cell>
        </row>
        <row r="32753">
          <cell r="A32753" t="str">
            <v>UCW-13108</v>
          </cell>
          <cell r="B32753" t="str">
            <v>TATA Cliq New Catalog File</v>
          </cell>
          <cell r="C32753" t="str">
            <v>CLOSED</v>
          </cell>
          <cell r="D32753" t="str">
            <v>Medium</v>
          </cell>
          <cell r="E32753" t="str">
            <v>Chirag Dubal</v>
          </cell>
          <cell r="F32753" t="str">
            <v>netscribes</v>
          </cell>
          <cell r="G32753">
            <v>45793.695833333331</v>
          </cell>
          <cell r="H32753">
            <v>45964.618750000001</v>
          </cell>
        </row>
        <row r="32754">
          <cell r="A32754" t="str">
            <v>UCW-13106</v>
          </cell>
          <cell r="B32754" t="str">
            <v>Club York Men Catalogue 12 May</v>
          </cell>
          <cell r="C32754" t="str">
            <v>CLOSED</v>
          </cell>
          <cell r="D32754" t="str">
            <v>Medium</v>
          </cell>
          <cell r="E32754" t="str">
            <v>Chirag Dubal</v>
          </cell>
          <cell r="F32754" t="str">
            <v>Mohd Tahir Shaikh</v>
          </cell>
          <cell r="G32754">
            <v>45793.693055555559</v>
          </cell>
          <cell r="H32754">
            <v>45806.602777777778</v>
          </cell>
        </row>
        <row r="32755">
          <cell r="A32755" t="str">
            <v>UCW-13103</v>
          </cell>
          <cell r="B32755" t="str">
            <v>Kids Footwear New Styles For Tatacliq (SS-25) - (Styles-38) 04.04.2025</v>
          </cell>
          <cell r="C32755" t="str">
            <v>CLOSED</v>
          </cell>
          <cell r="D32755" t="str">
            <v>Medium</v>
          </cell>
          <cell r="E32755" t="str">
            <v>Chirag Dubal</v>
          </cell>
          <cell r="F32755" t="str">
            <v>netscribes</v>
          </cell>
          <cell r="G32755">
            <v>45793.645138888889</v>
          </cell>
          <cell r="H32755">
            <v>45964.618750000001</v>
          </cell>
        </row>
        <row r="32756">
          <cell r="A32756" t="str">
            <v>UCW-13101</v>
          </cell>
          <cell r="B32756" t="str">
            <v>New Catalog for Uploading on Tata Cliq - Brand Kuons Avenue - 29-04-2025</v>
          </cell>
          <cell r="C32756" t="str">
            <v>CLOSED</v>
          </cell>
          <cell r="D32756" t="str">
            <v>Medium</v>
          </cell>
          <cell r="E32756" t="str">
            <v>netscribes</v>
          </cell>
          <cell r="F32756" t="str">
            <v>Sushma Ram</v>
          </cell>
          <cell r="G32756">
            <v>45793.586805555555</v>
          </cell>
          <cell r="H32756">
            <v>45855.80972222222</v>
          </cell>
        </row>
        <row r="32757">
          <cell r="A32757" t="str">
            <v>UCW-13100</v>
          </cell>
          <cell r="B32757" t="str">
            <v>Grass and Sunshine Pending Styles - Apparel - 15/05/25</v>
          </cell>
          <cell r="C32757" t="str">
            <v>CLOSED</v>
          </cell>
          <cell r="D32757" t="str">
            <v>Medium</v>
          </cell>
          <cell r="E32757" t="str">
            <v>Chirag Dubal</v>
          </cell>
          <cell r="F32757" t="str">
            <v>Reagan D’souza</v>
          </cell>
          <cell r="G32757">
            <v>45793.567361111112</v>
          </cell>
          <cell r="H32757">
            <v>45855.80972222222</v>
          </cell>
        </row>
        <row r="32758">
          <cell r="A32758" t="str">
            <v>UCW-13099</v>
          </cell>
          <cell r="B32758" t="str">
            <v>Template :- 30-04-2025</v>
          </cell>
          <cell r="C32758" t="str">
            <v>CLOSED</v>
          </cell>
          <cell r="D32758" t="str">
            <v>Medium</v>
          </cell>
          <cell r="E32758" t="str">
            <v>Chirag Dubal</v>
          </cell>
          <cell r="F32758" t="str">
            <v>netscribes</v>
          </cell>
          <cell r="G32758">
            <v>45793.565972222219</v>
          </cell>
          <cell r="H32758">
            <v>45964.618750000001</v>
          </cell>
        </row>
        <row r="32759">
          <cell r="A32759" t="str">
            <v>UCW-13098</v>
          </cell>
          <cell r="B32759" t="str">
            <v>S&amp;N Line Sheet and Image Links for Selected Styles : SPILL OVERS.</v>
          </cell>
          <cell r="C32759" t="str">
            <v>CLOSED</v>
          </cell>
          <cell r="D32759" t="str">
            <v>Medium</v>
          </cell>
          <cell r="E32759" t="str">
            <v>Chirag Dubal</v>
          </cell>
          <cell r="F32759" t="str">
            <v>netscribes</v>
          </cell>
          <cell r="G32759">
            <v>45793.556250000001</v>
          </cell>
          <cell r="H32759">
            <v>45964.618750000001</v>
          </cell>
        </row>
        <row r="32760">
          <cell r="A32760" t="str">
            <v>UCW-13097</v>
          </cell>
          <cell r="B32760" t="str">
            <v>NUMERO UNO (LOT-41) TATA-CLIQ (Men's wear)</v>
          </cell>
          <cell r="C32760" t="str">
            <v>CLOSED</v>
          </cell>
          <cell r="D32760" t="str">
            <v>Medium</v>
          </cell>
          <cell r="E32760" t="str">
            <v>netscribes</v>
          </cell>
          <cell r="F32760" t="str">
            <v>Sushma Ram</v>
          </cell>
          <cell r="G32760">
            <v>45793.556250000001</v>
          </cell>
          <cell r="H32760">
            <v>45855.809027777781</v>
          </cell>
        </row>
        <row r="32761">
          <cell r="A32761" t="str">
            <v>UCW-13096</v>
          </cell>
          <cell r="B32761" t="str">
            <v>NUMERO UNO (LOT-41) TATA-CLIQ (Women's wear)</v>
          </cell>
          <cell r="C32761" t="str">
            <v>CLOSED</v>
          </cell>
          <cell r="D32761" t="str">
            <v>Medium</v>
          </cell>
          <cell r="E32761" t="str">
            <v>netscribes</v>
          </cell>
          <cell r="F32761" t="str">
            <v>Sushma Ram</v>
          </cell>
          <cell r="G32761">
            <v>45793.551388888889</v>
          </cell>
          <cell r="H32761">
            <v>45855.809027777781</v>
          </cell>
        </row>
        <row r="32762">
          <cell r="A32762" t="str">
            <v>UCW-13094</v>
          </cell>
          <cell r="B32762" t="str">
            <v>Selected Homme SS25_lot-7 catalogue file  -(Tata Cliq)</v>
          </cell>
          <cell r="C32762" t="str">
            <v>CLOSED</v>
          </cell>
          <cell r="D32762" t="str">
            <v>Medium</v>
          </cell>
          <cell r="E32762" t="str">
            <v>netscribes</v>
          </cell>
          <cell r="F32762" t="str">
            <v>Sushma Ram</v>
          </cell>
          <cell r="G32762">
            <v>45793.544444444444</v>
          </cell>
          <cell r="H32762">
            <v>45855.808333333334</v>
          </cell>
        </row>
        <row r="32763">
          <cell r="A32763" t="str">
            <v>UCW-13077</v>
          </cell>
          <cell r="B32763" t="str">
            <v>Tatacliq Men's Apparels Template | 15th May'25</v>
          </cell>
          <cell r="C32763" t="str">
            <v>CLOSED</v>
          </cell>
          <cell r="D32763" t="str">
            <v>Medium</v>
          </cell>
          <cell r="E32763" t="str">
            <v>netscribes</v>
          </cell>
          <cell r="F32763" t="str">
            <v>Sushma Ram</v>
          </cell>
          <cell r="G32763">
            <v>45793.45416666667</v>
          </cell>
          <cell r="H32763">
            <v>45806.602083333331</v>
          </cell>
        </row>
        <row r="32764">
          <cell r="A32764" t="str">
            <v>UCW-13074</v>
          </cell>
          <cell r="B32764" t="str">
            <v>BEauty - Re: Emegamart india - Tatacliq Image and Product name update (08/05/2025)-15th</v>
          </cell>
          <cell r="C32764" t="str">
            <v>CLOSED</v>
          </cell>
          <cell r="D32764" t="str">
            <v>Medium</v>
          </cell>
          <cell r="E32764" t="str">
            <v>netscribes</v>
          </cell>
          <cell r="F32764" t="str">
            <v>Simi Raichel Zachariah</v>
          </cell>
          <cell r="G32764">
            <v>45792.9</v>
          </cell>
          <cell r="H32764">
            <v>45929.565972222219</v>
          </cell>
        </row>
        <row r="32765">
          <cell r="A32765" t="str">
            <v>UCW-13071</v>
          </cell>
          <cell r="B32765" t="str">
            <v>Beauty - Re: Gillette - New EAN listings-15th May</v>
          </cell>
          <cell r="C32765" t="str">
            <v>CLOSED</v>
          </cell>
          <cell r="D32765" t="str">
            <v>Medium</v>
          </cell>
          <cell r="E32765" t="str">
            <v>netscribes</v>
          </cell>
          <cell r="F32765" t="str">
            <v>Simi Raichel Zachariah</v>
          </cell>
          <cell r="G32765">
            <v>45792.864583333336</v>
          </cell>
          <cell r="H32765">
            <v>45929.565972222219</v>
          </cell>
        </row>
        <row r="32766">
          <cell r="A32766" t="str">
            <v>UCW-13070</v>
          </cell>
          <cell r="B32766" t="str">
            <v>BEauty - Fw: Gillette - New EAN listings-15th May</v>
          </cell>
          <cell r="C32766" t="str">
            <v>CLOSED</v>
          </cell>
          <cell r="D32766" t="str">
            <v>Medium</v>
          </cell>
          <cell r="E32766" t="str">
            <v>netscribes</v>
          </cell>
          <cell r="F32766" t="str">
            <v>Simi Raichel Zachariah</v>
          </cell>
          <cell r="G32766">
            <v>45792.8125</v>
          </cell>
          <cell r="H32766">
            <v>45912.550694444442</v>
          </cell>
        </row>
        <row r="32767">
          <cell r="A32767" t="str">
            <v>UCW-13059</v>
          </cell>
          <cell r="B32767" t="str">
            <v>Sparkles New Catalog 67 Styles</v>
          </cell>
          <cell r="C32767" t="str">
            <v>CLOSED</v>
          </cell>
          <cell r="D32767" t="str">
            <v>Medium</v>
          </cell>
          <cell r="E32767" t="str">
            <v>netscribes</v>
          </cell>
          <cell r="F32767" t="str">
            <v>Sushma Ram</v>
          </cell>
          <cell r="G32767">
            <v>45792.759027777778</v>
          </cell>
          <cell r="H32767">
            <v>45849.512499999997</v>
          </cell>
        </row>
        <row r="32768">
          <cell r="A32768" t="str">
            <v>UCW-13053</v>
          </cell>
          <cell r="B32768" t="str">
            <v>Metro | Tatacliq - New Catalogue - Footwear - 8th May</v>
          </cell>
          <cell r="C32768" t="str">
            <v>CLOSED</v>
          </cell>
          <cell r="D32768" t="str">
            <v>Medium</v>
          </cell>
          <cell r="E32768" t="str">
            <v>Chirag Dubal</v>
          </cell>
          <cell r="F32768" t="str">
            <v>netscribes</v>
          </cell>
          <cell r="G32768">
            <v>45792.724305555559</v>
          </cell>
          <cell r="H32768">
            <v>45964.618750000001</v>
          </cell>
        </row>
        <row r="32769">
          <cell r="A32769" t="str">
            <v>UCW-13049</v>
          </cell>
          <cell r="B32769" t="str">
            <v>VIYA Cataloguing (LOT 13) - 14th May'25</v>
          </cell>
          <cell r="C32769" t="str">
            <v>CLOSED</v>
          </cell>
          <cell r="D32769" t="str">
            <v>Medium</v>
          </cell>
          <cell r="E32769" t="str">
            <v>Chirag Dubal</v>
          </cell>
          <cell r="F32769" t="str">
            <v>Reagan D’souza</v>
          </cell>
          <cell r="G32769">
            <v>45792.708333333336</v>
          </cell>
          <cell r="H32769">
            <v>45904.518750000003</v>
          </cell>
        </row>
        <row r="32770">
          <cell r="A32770" t="str">
            <v>UCW-13048</v>
          </cell>
          <cell r="B32770" t="str">
            <v>Lifestyle X Tata Cliq - Catalog In Progress EAN List | Pending SKU Upload</v>
          </cell>
          <cell r="C32770" t="str">
            <v>CLOSED</v>
          </cell>
          <cell r="D32770" t="str">
            <v>Medium</v>
          </cell>
          <cell r="E32770" t="str">
            <v>netscribes</v>
          </cell>
          <cell r="F32770" t="str">
            <v>Sushma Ram</v>
          </cell>
          <cell r="G32770">
            <v>45792.698611111111</v>
          </cell>
          <cell r="H32770">
            <v>45815.773611111108</v>
          </cell>
        </row>
        <row r="32771">
          <cell r="A32771" t="str">
            <v>UCW-13044</v>
          </cell>
          <cell r="B32771" t="str">
            <v>TH | 365 Lot</v>
          </cell>
          <cell r="C32771" t="str">
            <v>CLOSED</v>
          </cell>
          <cell r="D32771" t="str">
            <v>Medium</v>
          </cell>
          <cell r="E32771" t="str">
            <v>Chirag Dubal</v>
          </cell>
          <cell r="F32771" t="str">
            <v>Reagan D’souza</v>
          </cell>
          <cell r="G32771">
            <v>45792.677083333336</v>
          </cell>
          <cell r="H32771">
            <v>45836.667361111111</v>
          </cell>
        </row>
        <row r="32772">
          <cell r="A32772" t="str">
            <v>UCW-13042</v>
          </cell>
          <cell r="B32772" t="str">
            <v>TH | 55 - Styles</v>
          </cell>
          <cell r="C32772" t="str">
            <v>CLOSED</v>
          </cell>
          <cell r="D32772" t="str">
            <v>Medium</v>
          </cell>
          <cell r="E32772" t="str">
            <v>Chirag Dubal</v>
          </cell>
          <cell r="F32772" t="str">
            <v>Reagan D’souza</v>
          </cell>
          <cell r="G32772">
            <v>45792.668055555558</v>
          </cell>
          <cell r="H32772">
            <v>45820.540277777778</v>
          </cell>
        </row>
        <row r="32773">
          <cell r="A32773" t="str">
            <v>UCW-13036</v>
          </cell>
          <cell r="B32773" t="str">
            <v xml:space="preserve">Hoversoul Men's apparel cataloging details </v>
          </cell>
          <cell r="C32773" t="str">
            <v>CLOSED</v>
          </cell>
          <cell r="D32773" t="str">
            <v>Medium</v>
          </cell>
          <cell r="E32773" t="str">
            <v>netscribes</v>
          </cell>
          <cell r="F32773" t="str">
            <v>Sushma Ram</v>
          </cell>
          <cell r="G32773">
            <v>45792.64166666667</v>
          </cell>
          <cell r="H32773">
            <v>45797.788194444445</v>
          </cell>
        </row>
        <row r="32774">
          <cell r="A32774" t="str">
            <v>UCW-13035</v>
          </cell>
          <cell r="B32774" t="str">
            <v>Women's Handbags - Lot-37</v>
          </cell>
          <cell r="C32774" t="str">
            <v>CLOSED</v>
          </cell>
          <cell r="D32774" t="str">
            <v>Medium</v>
          </cell>
          <cell r="E32774" t="str">
            <v>Chirag Dubal</v>
          </cell>
          <cell r="F32774" t="str">
            <v>Mohd Tahir Shaikh</v>
          </cell>
          <cell r="G32774">
            <v>45792.638888888891</v>
          </cell>
          <cell r="H32774">
            <v>45855.793055555558</v>
          </cell>
        </row>
        <row r="32775">
          <cell r="A32775" t="str">
            <v>UCW-13034</v>
          </cell>
          <cell r="B32775" t="str">
            <v>Beauty-Re: Listing Creation for BIOTOP – 20 Volumizing Boost Range-15-05-2025</v>
          </cell>
          <cell r="C32775" t="str">
            <v>CLOSED</v>
          </cell>
          <cell r="D32775" t="str">
            <v>Highest</v>
          </cell>
          <cell r="E32775" t="str">
            <v>Chirag Dubal</v>
          </cell>
          <cell r="F32775" t="str">
            <v>Fuaad Nakhwa</v>
          </cell>
          <cell r="G32775">
            <v>45792.636805555558</v>
          </cell>
          <cell r="H32775">
            <v>45912.550694444442</v>
          </cell>
        </row>
        <row r="32776">
          <cell r="A32776" t="str">
            <v>UCW-13028</v>
          </cell>
          <cell r="B32776" t="str">
            <v xml:space="preserve">Tata Cliq Catalogue LOT -8 </v>
          </cell>
          <cell r="C32776" t="str">
            <v>CLOSED</v>
          </cell>
          <cell r="D32776" t="str">
            <v>Medium</v>
          </cell>
          <cell r="E32776" t="str">
            <v>Chirag Dubal</v>
          </cell>
          <cell r="F32776" t="str">
            <v>Reagan D’souza</v>
          </cell>
          <cell r="G32776">
            <v>45792.591666666667</v>
          </cell>
          <cell r="H32776">
            <v>45855.793055555558</v>
          </cell>
        </row>
        <row r="32777">
          <cell r="A32777" t="str">
            <v>UCW-13023</v>
          </cell>
          <cell r="B32777" t="str">
            <v>Metro | Tatacliq - New Catalogue - Footwear (Omni) - 14th May</v>
          </cell>
          <cell r="C32777" t="str">
            <v>CLOSED</v>
          </cell>
          <cell r="D32777" t="str">
            <v>Highest</v>
          </cell>
          <cell r="E32777" t="str">
            <v>netscribes</v>
          </cell>
          <cell r="F32777" t="str">
            <v>Sushma Ram</v>
          </cell>
          <cell r="G32777">
            <v>45792.563194444447</v>
          </cell>
          <cell r="H32777">
            <v>45967.724305555559</v>
          </cell>
        </row>
        <row r="32778">
          <cell r="A32778" t="str">
            <v>UCW-13020</v>
          </cell>
          <cell r="B32778" t="str">
            <v xml:space="preserve">Tatacliq Lifestyle Catalog Template-Lot -107_13.05.2025 </v>
          </cell>
          <cell r="C32778" t="str">
            <v>CLOSED</v>
          </cell>
          <cell r="D32778" t="str">
            <v>Medium</v>
          </cell>
          <cell r="E32778" t="str">
            <v>Chirag Dubal</v>
          </cell>
          <cell r="F32778" t="str">
            <v>Mohd Tahir Shaikh</v>
          </cell>
          <cell r="G32778">
            <v>45792.554166666669</v>
          </cell>
          <cell r="H32778">
            <v>45855.791666666664</v>
          </cell>
        </row>
        <row r="32779">
          <cell r="A32779" t="str">
            <v>UCW-13017</v>
          </cell>
          <cell r="B32779" t="str">
            <v>Men's Apparel 13-05-2025</v>
          </cell>
          <cell r="C32779" t="str">
            <v>CLOSED</v>
          </cell>
          <cell r="D32779" t="str">
            <v>Medium</v>
          </cell>
          <cell r="E32779" t="str">
            <v>Chirag Dubal</v>
          </cell>
          <cell r="F32779" t="str">
            <v>Mohd Tahir Shaikh</v>
          </cell>
          <cell r="G32779">
            <v>45792.541666666664</v>
          </cell>
          <cell r="H32779">
            <v>45806.601388888892</v>
          </cell>
        </row>
        <row r="32780">
          <cell r="A32780" t="str">
            <v>UCW-13016</v>
          </cell>
          <cell r="B32780" t="str">
            <v>IMAGES REPLACE  ==&gt; ALL OLD PICS ARE LIVE ON PAGE ,WHICH AGAIN NEEDS TO BE REPLACED</v>
          </cell>
          <cell r="C32780" t="str">
            <v>CLOSED</v>
          </cell>
          <cell r="D32780" t="str">
            <v>Medium</v>
          </cell>
          <cell r="E32780" t="str">
            <v>netscribes</v>
          </cell>
          <cell r="F32780" t="str">
            <v>Sushma Ram</v>
          </cell>
          <cell r="G32780">
            <v>45792.540972222225</v>
          </cell>
          <cell r="H32780">
            <v>45848.465277777781</v>
          </cell>
        </row>
        <row r="32781">
          <cell r="A32781" t="str">
            <v>UCW-13015</v>
          </cell>
          <cell r="B32781" t="str">
            <v>Tatacliq Men and Kids Content template_13-05-25@</v>
          </cell>
          <cell r="C32781" t="str">
            <v>CLOSED</v>
          </cell>
          <cell r="D32781" t="str">
            <v>Medium</v>
          </cell>
          <cell r="E32781" t="str">
            <v>Chirag Dubal</v>
          </cell>
          <cell r="F32781" t="str">
            <v>Mohd Tahir Shaikh</v>
          </cell>
          <cell r="G32781">
            <v>45792.536805555559</v>
          </cell>
          <cell r="H32781">
            <v>45855.790972222225</v>
          </cell>
        </row>
        <row r="32782">
          <cell r="A32782" t="str">
            <v>UCW-13014</v>
          </cell>
          <cell r="B32782" t="str">
            <v>Tata Cliq: Product Listing Womenswear Lot 14-05-2025</v>
          </cell>
          <cell r="C32782" t="str">
            <v>CLOSED</v>
          </cell>
          <cell r="D32782" t="str">
            <v>Medium</v>
          </cell>
          <cell r="E32782" t="str">
            <v>netscribes</v>
          </cell>
          <cell r="F32782" t="str">
            <v>Sushma Ram</v>
          </cell>
          <cell r="G32782">
            <v>45792.53402777778</v>
          </cell>
          <cell r="H32782">
            <v>45855.790277777778</v>
          </cell>
        </row>
        <row r="32783">
          <cell r="A32783" t="str">
            <v>UCW-13013</v>
          </cell>
          <cell r="B32783" t="str">
            <v>Beauty - Re: Azzaro - Image Update-15th May</v>
          </cell>
          <cell r="C32783" t="str">
            <v>CLOSED</v>
          </cell>
          <cell r="D32783" t="str">
            <v>Medium</v>
          </cell>
          <cell r="E32783" t="str">
            <v>netscribes</v>
          </cell>
          <cell r="F32783" t="str">
            <v>Simi Raichel Zachariah</v>
          </cell>
          <cell r="G32783">
            <v>45792.532638888886</v>
          </cell>
          <cell r="H32783">
            <v>45929.565972222219</v>
          </cell>
        </row>
        <row r="32784">
          <cell r="A32784" t="str">
            <v>UCW-13010</v>
          </cell>
          <cell r="B32784" t="str">
            <v>Gipsy-108 Style-2025 Summer &amp; Autumn-14/05/25</v>
          </cell>
          <cell r="C32784" t="str">
            <v>CLOSED</v>
          </cell>
          <cell r="D32784" t="str">
            <v>Medium</v>
          </cell>
          <cell r="E32784" t="str">
            <v>netscribes</v>
          </cell>
          <cell r="F32784" t="str">
            <v>Sushma Ram</v>
          </cell>
          <cell r="G32784">
            <v>45792.520833333336</v>
          </cell>
          <cell r="H32784">
            <v>45806.602083333331</v>
          </cell>
        </row>
        <row r="32785">
          <cell r="A32785" t="str">
            <v>UCW-13008</v>
          </cell>
          <cell r="B32785" t="str">
            <v>TataCliq_QUIZ-26-SS25-14/05/25</v>
          </cell>
          <cell r="C32785" t="str">
            <v>CLOSED</v>
          </cell>
          <cell r="D32785" t="str">
            <v>Medium</v>
          </cell>
          <cell r="E32785" t="str">
            <v>netscribes</v>
          </cell>
          <cell r="F32785" t="str">
            <v>Sushma Ram</v>
          </cell>
          <cell r="G32785">
            <v>45792.510416666664</v>
          </cell>
          <cell r="H32785">
            <v>45855.790277777778</v>
          </cell>
        </row>
        <row r="32786">
          <cell r="A32786" t="str">
            <v>UCW-13006</v>
          </cell>
          <cell r="B32786" t="str">
            <v>Tata Cliq Women's Wear catalogue completed-Women batch April and May</v>
          </cell>
          <cell r="C32786" t="str">
            <v>CLOSED</v>
          </cell>
          <cell r="D32786" t="str">
            <v>Medium</v>
          </cell>
          <cell r="E32786" t="str">
            <v>netscribes</v>
          </cell>
          <cell r="F32786" t="str">
            <v>Sushma Ram</v>
          </cell>
          <cell r="G32786">
            <v>45792.497916666667</v>
          </cell>
          <cell r="H32786">
            <v>45855.789583333331</v>
          </cell>
        </row>
        <row r="32787">
          <cell r="A32787" t="str">
            <v>UCW-13000</v>
          </cell>
          <cell r="B32787" t="str">
            <v>LOT-3 POLO ZIPPER RIBBED TSHIRT-MEN PO1-2025 (VIMAL JONNEY)</v>
          </cell>
          <cell r="C32787" t="str">
            <v>CLOSED Due to Inactive/Insufficient Information</v>
          </cell>
          <cell r="D32787" t="str">
            <v>Medium</v>
          </cell>
          <cell r="E32787" t="str">
            <v>Chirag Dubal</v>
          </cell>
          <cell r="F32787" t="str">
            <v>Juilee Jadhav</v>
          </cell>
          <cell r="G32787">
            <v>45792.479166666664</v>
          </cell>
          <cell r="H32787">
            <v>45804.442361111112</v>
          </cell>
        </row>
        <row r="32788">
          <cell r="A32788" t="str">
            <v>UCW-12997</v>
          </cell>
          <cell r="B32788" t="str">
            <v>New Catalog for Lunch Boxes- Little Surprise Box</v>
          </cell>
          <cell r="C32788" t="str">
            <v>CLOSED</v>
          </cell>
          <cell r="D32788" t="str">
            <v>Medium</v>
          </cell>
          <cell r="E32788" t="str">
            <v>netscribes</v>
          </cell>
          <cell r="F32788" t="str">
            <v>Sushma Ram</v>
          </cell>
          <cell r="G32788">
            <v>45792.425000000003</v>
          </cell>
          <cell r="H32788">
            <v>45841.022916666669</v>
          </cell>
        </row>
        <row r="32789">
          <cell r="A32789" t="str">
            <v>UCW-12991</v>
          </cell>
          <cell r="B32789" t="str">
            <v>Beauty-Kanvar Concos Distribution Pvt Ltd (129096) - New Listing-24th March</v>
          </cell>
          <cell r="C32789" t="str">
            <v>CLOSED</v>
          </cell>
          <cell r="D32789" t="str">
            <v>Medium</v>
          </cell>
          <cell r="E32789" t="str">
            <v>netscribes</v>
          </cell>
          <cell r="F32789" t="str">
            <v>netscribes</v>
          </cell>
          <cell r="G32789">
            <v>45791.780555555553</v>
          </cell>
          <cell r="H32789">
            <v>45964.622916666667</v>
          </cell>
        </row>
        <row r="32790">
          <cell r="A32790" t="str">
            <v>UCW-12984</v>
          </cell>
          <cell r="B32790" t="str">
            <v>ANVI Be Yourself-52 Styles-SS25</v>
          </cell>
          <cell r="C32790" t="str">
            <v>CLOSED</v>
          </cell>
          <cell r="D32790" t="str">
            <v>Medium</v>
          </cell>
          <cell r="E32790" t="str">
            <v>netscribes</v>
          </cell>
          <cell r="F32790" t="str">
            <v>Sushma Ram</v>
          </cell>
          <cell r="G32790">
            <v>45791.717361111114</v>
          </cell>
          <cell r="H32790">
            <v>45855.788194444445</v>
          </cell>
        </row>
        <row r="32791">
          <cell r="A32791" t="str">
            <v>UCW-12983</v>
          </cell>
          <cell r="B32791" t="str">
            <v>Guess Jeans Style details | Lot 2</v>
          </cell>
          <cell r="C32791" t="str">
            <v>CLOSED</v>
          </cell>
          <cell r="D32791" t="str">
            <v>Medium</v>
          </cell>
          <cell r="E32791" t="str">
            <v>Chirag Dubal</v>
          </cell>
          <cell r="F32791" t="str">
            <v>Shloka Chakre</v>
          </cell>
          <cell r="G32791">
            <v>45791.713194444441</v>
          </cell>
          <cell r="H32791">
            <v>45856.46597222222</v>
          </cell>
        </row>
        <row r="32792">
          <cell r="A32792" t="str">
            <v>UCW-12981</v>
          </cell>
          <cell r="B32792" t="str">
            <v>Apparel SS25 Lot-6 II Tata Cliq</v>
          </cell>
          <cell r="C32792" t="str">
            <v>CLOSED</v>
          </cell>
          <cell r="D32792" t="str">
            <v>Medium</v>
          </cell>
          <cell r="E32792" t="str">
            <v>netscribes</v>
          </cell>
          <cell r="F32792" t="str">
            <v>Sushma Ram</v>
          </cell>
          <cell r="G32792">
            <v>45791.70208333333</v>
          </cell>
          <cell r="H32792">
            <v>45855.786111111112</v>
          </cell>
        </row>
        <row r="32793">
          <cell r="A32793" t="str">
            <v>UCW-12980</v>
          </cell>
          <cell r="B32793" t="str">
            <v>House of Moxa - 128301 - Apparel - 13/May/2025</v>
          </cell>
          <cell r="C32793" t="str">
            <v>CLOSED</v>
          </cell>
          <cell r="D32793" t="str">
            <v>Medium</v>
          </cell>
          <cell r="E32793" t="str">
            <v>Chirag Dubal</v>
          </cell>
          <cell r="F32793" t="str">
            <v>Reagan D’souza</v>
          </cell>
          <cell r="G32793">
            <v>45791.694444444445</v>
          </cell>
          <cell r="H32793">
            <v>45855.785416666666</v>
          </cell>
        </row>
        <row r="32794">
          <cell r="A32794" t="str">
            <v>UCW-12978</v>
          </cell>
          <cell r="B32794" t="str">
            <v>Styli Women's Wear Catalogue | Lot-52</v>
          </cell>
          <cell r="C32794" t="str">
            <v>CLOSED</v>
          </cell>
          <cell r="D32794" t="str">
            <v>Medium</v>
          </cell>
          <cell r="E32794" t="str">
            <v>netscribes</v>
          </cell>
          <cell r="F32794" t="str">
            <v>Sushma Ram</v>
          </cell>
          <cell r="G32794">
            <v>45791.683333333334</v>
          </cell>
          <cell r="H32794">
            <v>45855.784722222219</v>
          </cell>
        </row>
        <row r="32795">
          <cell r="A32795" t="str">
            <v>UCW-12974</v>
          </cell>
          <cell r="B32795" t="str">
            <v>Rosso Brunello - Footwear - 13/05/2025</v>
          </cell>
          <cell r="C32795" t="str">
            <v>CLOSED</v>
          </cell>
          <cell r="D32795" t="str">
            <v>Medium</v>
          </cell>
          <cell r="E32795" t="str">
            <v>Chirag Dubal</v>
          </cell>
          <cell r="F32795" t="str">
            <v>Reagan D’souza</v>
          </cell>
          <cell r="G32795">
            <v>45791.634027777778</v>
          </cell>
          <cell r="H32795">
            <v>45855.78402777778</v>
          </cell>
        </row>
        <row r="32796">
          <cell r="A32796" t="str">
            <v>UCW-12973</v>
          </cell>
          <cell r="B32796" t="str">
            <v>Sparkles New Catalog 36 Styles</v>
          </cell>
          <cell r="C32796" t="str">
            <v>CLOSED Due to Inactive/Insufficient Information</v>
          </cell>
          <cell r="D32796" t="str">
            <v>Medium</v>
          </cell>
          <cell r="E32796" t="str">
            <v>Chirag Dubal</v>
          </cell>
          <cell r="F32796" t="str">
            <v>Mohd Tahir Shaikh</v>
          </cell>
          <cell r="G32796">
            <v>45791.632638888892</v>
          </cell>
          <cell r="H32796">
            <v>45799.469444444447</v>
          </cell>
        </row>
        <row r="32797">
          <cell r="A32797" t="str">
            <v>UCW-12970</v>
          </cell>
          <cell r="B32797" t="str">
            <v>UCW-3222: UCW-2595: UCW-1394: UCW-1043: Jack &amp; Jones SS25 LOT 5 (Tata Cliq)</v>
          </cell>
          <cell r="C32797" t="str">
            <v>CLOSED</v>
          </cell>
          <cell r="D32797" t="str">
            <v>Medium</v>
          </cell>
          <cell r="E32797" t="str">
            <v>Chirag Dubal</v>
          </cell>
          <cell r="F32797" t="str">
            <v>Mohd Tahir Shaikh</v>
          </cell>
          <cell r="G32797">
            <v>45791.618055555555</v>
          </cell>
          <cell r="H32797">
            <v>45806.599305555559</v>
          </cell>
        </row>
        <row r="32798">
          <cell r="A32798" t="str">
            <v>UCW-12967</v>
          </cell>
          <cell r="B32798" t="str">
            <v>Request for New Product Listings</v>
          </cell>
          <cell r="C32798" t="str">
            <v>CLOSED</v>
          </cell>
          <cell r="D32798" t="str">
            <v>Medium</v>
          </cell>
          <cell r="E32798" t="str">
            <v>Chirag Dubal</v>
          </cell>
          <cell r="F32798" t="str">
            <v>netscribes</v>
          </cell>
          <cell r="G32798">
            <v>45791.589583333334</v>
          </cell>
          <cell r="H32798">
            <v>45964.619444444441</v>
          </cell>
        </row>
        <row r="32799">
          <cell r="A32799" t="str">
            <v>UCW-12966</v>
          </cell>
          <cell r="B32799" t="str">
            <v xml:space="preserve">Belt Accessories 30-04-2025 </v>
          </cell>
          <cell r="C32799" t="str">
            <v>CLOSED</v>
          </cell>
          <cell r="D32799" t="str">
            <v>Medium</v>
          </cell>
          <cell r="E32799" t="str">
            <v>Chirag Dubal</v>
          </cell>
          <cell r="F32799" t="str">
            <v>netscribes</v>
          </cell>
          <cell r="G32799">
            <v>45791.576388888891</v>
          </cell>
          <cell r="H32799">
            <v>45964.619444444441</v>
          </cell>
        </row>
        <row r="32800">
          <cell r="A32800" t="str">
            <v>UCW-12962</v>
          </cell>
          <cell r="B32800" t="str">
            <v>Catalog</v>
          </cell>
          <cell r="C32800" t="str">
            <v>CLOSED</v>
          </cell>
          <cell r="D32800" t="str">
            <v>Medium</v>
          </cell>
          <cell r="E32800" t="str">
            <v>netscribes</v>
          </cell>
          <cell r="F32800" t="str">
            <v>Sushma Ram</v>
          </cell>
          <cell r="G32800">
            <v>45791.529861111114</v>
          </cell>
          <cell r="H32800">
            <v>45855.78402777778</v>
          </cell>
        </row>
        <row r="32801">
          <cell r="A32801" t="str">
            <v>UCW-12958</v>
          </cell>
          <cell r="B32801" t="str">
            <v>TATACLIQ CATALOG (HF JOURNEY &amp; GABICCI)</v>
          </cell>
          <cell r="C32801" t="str">
            <v>CLOSED</v>
          </cell>
          <cell r="D32801" t="str">
            <v>Medium</v>
          </cell>
          <cell r="E32801" t="str">
            <v>Chirag Dubal</v>
          </cell>
          <cell r="F32801" t="str">
            <v>Juilee Jadhav</v>
          </cell>
          <cell r="G32801">
            <v>45791.515277777777</v>
          </cell>
          <cell r="H32801">
            <v>45904.791666666664</v>
          </cell>
        </row>
        <row r="32802">
          <cell r="A32802" t="str">
            <v>UCW-12957</v>
          </cell>
          <cell r="B32802" t="str">
            <v xml:space="preserve">Women's Apparel 08-05-2025 </v>
          </cell>
          <cell r="C32802" t="str">
            <v>CLOSED</v>
          </cell>
          <cell r="D32802" t="str">
            <v>Medium</v>
          </cell>
          <cell r="E32802" t="str">
            <v>Chirag Dubal</v>
          </cell>
          <cell r="F32802" t="str">
            <v>netscribes</v>
          </cell>
          <cell r="G32802">
            <v>45791.515277777777</v>
          </cell>
          <cell r="H32802">
            <v>45964.619444444441</v>
          </cell>
        </row>
        <row r="32803">
          <cell r="A32803" t="str">
            <v>UCW-12954</v>
          </cell>
          <cell r="B32803" t="str">
            <v>May-2025 - Gioia - Accessories - 13-05-25</v>
          </cell>
          <cell r="C32803" t="str">
            <v>CLOSED</v>
          </cell>
          <cell r="D32803" t="str">
            <v>Medium</v>
          </cell>
          <cell r="E32803" t="str">
            <v>Chirag Dubal</v>
          </cell>
          <cell r="F32803" t="str">
            <v>Reagan D’souza</v>
          </cell>
          <cell r="G32803">
            <v>45791.499305555553</v>
          </cell>
          <cell r="H32803">
            <v>45855.782638888886</v>
          </cell>
        </row>
        <row r="32804">
          <cell r="A32804" t="str">
            <v>UCW-12953</v>
          </cell>
          <cell r="B32804" t="str">
            <v xml:space="preserve">Men's Apparel 07-05-2025 </v>
          </cell>
          <cell r="C32804" t="str">
            <v>CLOSED</v>
          </cell>
          <cell r="D32804" t="str">
            <v>Medium</v>
          </cell>
          <cell r="E32804" t="str">
            <v>Chirag Dubal</v>
          </cell>
          <cell r="F32804" t="str">
            <v>netscribes</v>
          </cell>
          <cell r="G32804">
            <v>45791.498611111114</v>
          </cell>
          <cell r="H32804">
            <v>45964.619444444441</v>
          </cell>
        </row>
        <row r="32805">
          <cell r="A32805" t="str">
            <v>UCW-12952</v>
          </cell>
          <cell r="B32805" t="str">
            <v>Beauty - Re: (TataCliqxBioderma) Images Update - May 2025 - Set 1- 14th May</v>
          </cell>
          <cell r="C32805" t="str">
            <v>CLOSED</v>
          </cell>
          <cell r="D32805" t="str">
            <v>Highest</v>
          </cell>
          <cell r="E32805" t="str">
            <v>netscribes</v>
          </cell>
          <cell r="F32805" t="str">
            <v>Simi Raichel Zachariah</v>
          </cell>
          <cell r="G32805">
            <v>45791.497916666667</v>
          </cell>
          <cell r="H32805">
            <v>45912.551388888889</v>
          </cell>
        </row>
        <row r="32806">
          <cell r="A32806" t="str">
            <v>UCW-12950</v>
          </cell>
          <cell r="B32806" t="str">
            <v>Beauty - RE: [External] - Re: MOC05&amp;6 New Launches- 14th May</v>
          </cell>
          <cell r="C32806" t="str">
            <v>CLOSED</v>
          </cell>
          <cell r="D32806" t="str">
            <v>Highest</v>
          </cell>
          <cell r="E32806" t="str">
            <v>netscribes</v>
          </cell>
          <cell r="F32806" t="str">
            <v>Simi Raichel Zachariah</v>
          </cell>
          <cell r="G32806">
            <v>45791.495833333334</v>
          </cell>
          <cell r="H32806">
            <v>45912.551388888889</v>
          </cell>
        </row>
        <row r="32807">
          <cell r="A32807" t="str">
            <v>UCW-12948</v>
          </cell>
          <cell r="B32807" t="str">
            <v>Seerat - New Listing - Apparel - 14-05-25</v>
          </cell>
          <cell r="C32807" t="str">
            <v>CLOSED</v>
          </cell>
          <cell r="D32807" t="str">
            <v>Medium</v>
          </cell>
          <cell r="E32807" t="str">
            <v>Chirag Dubal</v>
          </cell>
          <cell r="F32807" t="str">
            <v>Reagan D’souza</v>
          </cell>
          <cell r="G32807">
            <v>45791.488194444442</v>
          </cell>
          <cell r="H32807">
            <v>45855.782638888886</v>
          </cell>
        </row>
        <row r="32808">
          <cell r="A32808" t="str">
            <v>UCW-12947</v>
          </cell>
          <cell r="B32808" t="str">
            <v>BEauty - Re: TATA Master_Fragrance 29th Apr.xlsx- 14th May</v>
          </cell>
          <cell r="C32808" t="str">
            <v>CLOSED</v>
          </cell>
          <cell r="D32808" t="str">
            <v>Medium</v>
          </cell>
          <cell r="E32808" t="str">
            <v>netscribes</v>
          </cell>
          <cell r="F32808" t="str">
            <v>Simi Raichel Zachariah</v>
          </cell>
          <cell r="G32808">
            <v>45791.486111111109</v>
          </cell>
          <cell r="H32808">
            <v>45912.552083333336</v>
          </cell>
        </row>
        <row r="32809">
          <cell r="A32809" t="str">
            <v>UCW-12946</v>
          </cell>
          <cell r="B32809" t="str">
            <v>OCTAVE&amp; METTLE NEW CATALOGUE SS 25</v>
          </cell>
          <cell r="C32809" t="str">
            <v>CLOSED</v>
          </cell>
          <cell r="D32809" t="str">
            <v>Highest</v>
          </cell>
          <cell r="E32809" t="str">
            <v>netscribes</v>
          </cell>
          <cell r="F32809" t="str">
            <v>Sushma Ram</v>
          </cell>
          <cell r="G32809">
            <v>45791.486111111109</v>
          </cell>
          <cell r="H32809">
            <v>45855.781944444447</v>
          </cell>
        </row>
        <row r="32810">
          <cell r="A32810" t="str">
            <v>UCW-12942</v>
          </cell>
          <cell r="B32810" t="str">
            <v>New Cataloging Request - Tata Cliq</v>
          </cell>
          <cell r="C32810" t="str">
            <v>CLOSED</v>
          </cell>
          <cell r="D32810" t="str">
            <v>Medium</v>
          </cell>
          <cell r="E32810" t="str">
            <v>Chirag Dubal</v>
          </cell>
          <cell r="F32810" t="str">
            <v>Juilee Jadhav</v>
          </cell>
          <cell r="G32810">
            <v>45791.447916666664</v>
          </cell>
          <cell r="H32810">
            <v>45806.592361111114</v>
          </cell>
        </row>
        <row r="32811">
          <cell r="A32811" t="str">
            <v>UCW-12939</v>
          </cell>
          <cell r="B32811" t="str">
            <v>New Collection Necklaces Catalog for Upload 25.04.2025</v>
          </cell>
          <cell r="C32811" t="str">
            <v>CLOSED</v>
          </cell>
          <cell r="D32811" t="str">
            <v>Medium</v>
          </cell>
          <cell r="E32811" t="str">
            <v>Chirag Dubal</v>
          </cell>
          <cell r="F32811" t="str">
            <v>Mohd Tahir Shaikh</v>
          </cell>
          <cell r="G32811">
            <v>45791.037499999999</v>
          </cell>
          <cell r="H32811">
            <v>45806.592361111114</v>
          </cell>
        </row>
        <row r="32812">
          <cell r="A32812" t="str">
            <v>UCW-12938</v>
          </cell>
          <cell r="B32812" t="str">
            <v>SKU BB-WP172-PU-GLD</v>
          </cell>
          <cell r="C32812" t="str">
            <v>CLOSED</v>
          </cell>
          <cell r="D32812" t="str">
            <v>Medium</v>
          </cell>
          <cell r="E32812" t="str">
            <v>Chirag Dubal</v>
          </cell>
          <cell r="F32812" t="str">
            <v>Juilee Jadhav</v>
          </cell>
          <cell r="G32812">
            <v>45790.95208333333</v>
          </cell>
          <cell r="H32812">
            <v>45955.75277777778</v>
          </cell>
        </row>
        <row r="32813">
          <cell r="A32813" t="str">
            <v>UCW-12936</v>
          </cell>
          <cell r="B32813" t="str">
            <v>Tatacliq Kids Apparel Template | 13th May'25-Character Products</v>
          </cell>
          <cell r="C32813" t="str">
            <v>CLOSED</v>
          </cell>
          <cell r="D32813" t="str">
            <v>Medium</v>
          </cell>
          <cell r="E32813" t="str">
            <v>netscribes</v>
          </cell>
          <cell r="F32813" t="str">
            <v>Sushma Ram</v>
          </cell>
          <cell r="G32813">
            <v>45790.852777777778</v>
          </cell>
          <cell r="H32813">
            <v>45855.780555555553</v>
          </cell>
        </row>
        <row r="32814">
          <cell r="A32814" t="str">
            <v>UCW-12935</v>
          </cell>
          <cell r="B32814" t="str">
            <v>Tatacliq Men's Apparels Template | 13th May'25-Character Products</v>
          </cell>
          <cell r="C32814" t="str">
            <v>CLOSED</v>
          </cell>
          <cell r="D32814" t="str">
            <v>Highest</v>
          </cell>
          <cell r="E32814" t="str">
            <v>netscribes</v>
          </cell>
          <cell r="F32814" t="str">
            <v>Sushma Ram</v>
          </cell>
          <cell r="G32814">
            <v>45790.847222222219</v>
          </cell>
          <cell r="H32814">
            <v>45806.593055555553</v>
          </cell>
        </row>
        <row r="32815">
          <cell r="A32815" t="str">
            <v>UCW-12934</v>
          </cell>
          <cell r="B32815" t="str">
            <v>Tatacliq Women Western Wear Template | 13th May'25-Character Products</v>
          </cell>
          <cell r="C32815" t="str">
            <v>CLOSED</v>
          </cell>
          <cell r="D32815" t="str">
            <v>Highest</v>
          </cell>
          <cell r="E32815" t="str">
            <v>netscribes</v>
          </cell>
          <cell r="F32815" t="str">
            <v>Sushma Ram</v>
          </cell>
          <cell r="G32815">
            <v>45790.840277777781</v>
          </cell>
          <cell r="H32815">
            <v>45806.59375</v>
          </cell>
        </row>
        <row r="32816">
          <cell r="A32816" t="str">
            <v>UCW-12933</v>
          </cell>
          <cell r="B32816" t="str">
            <v>Footwear Attributes SS'25</v>
          </cell>
          <cell r="C32816" t="str">
            <v>CLOSED</v>
          </cell>
          <cell r="D32816" t="str">
            <v>Medium</v>
          </cell>
          <cell r="E32816" t="str">
            <v>Chirag Dubal</v>
          </cell>
          <cell r="F32816" t="str">
            <v>Reagan D’souza</v>
          </cell>
          <cell r="G32816">
            <v>45790.81527777778</v>
          </cell>
          <cell r="H32816">
            <v>45888.738194444442</v>
          </cell>
        </row>
        <row r="32817">
          <cell r="A32817" t="str">
            <v>UCW-12929</v>
          </cell>
          <cell r="B32817" t="str">
            <v>Red Tape Tata CLiQ Footwear Catalog_01-05-2025</v>
          </cell>
          <cell r="C32817" t="str">
            <v>CLOSED</v>
          </cell>
          <cell r="D32817" t="str">
            <v>Medium</v>
          </cell>
          <cell r="E32817" t="str">
            <v>Chirag Dubal</v>
          </cell>
          <cell r="F32817" t="str">
            <v>netscribes</v>
          </cell>
          <cell r="G32817">
            <v>45790.748611111114</v>
          </cell>
          <cell r="H32817">
            <v>45964.619444444441</v>
          </cell>
        </row>
        <row r="32818">
          <cell r="A32818" t="str">
            <v>UCW-12928</v>
          </cell>
          <cell r="B32818" t="str">
            <v>Tatacliq Men and Kids Content template_05-05-25</v>
          </cell>
          <cell r="C32818" t="str">
            <v>CLOSED</v>
          </cell>
          <cell r="D32818" t="str">
            <v>Medium</v>
          </cell>
          <cell r="E32818" t="str">
            <v>Chirag Dubal</v>
          </cell>
          <cell r="F32818" t="str">
            <v>netscribes</v>
          </cell>
          <cell r="G32818">
            <v>45790.730555555558</v>
          </cell>
          <cell r="H32818">
            <v>45964.619444444441</v>
          </cell>
        </row>
        <row r="32819">
          <cell r="A32819" t="str">
            <v>UCW-12926</v>
          </cell>
          <cell r="B32819" t="str">
            <v>Kami Kubi Brand – New Listing Sheet Submission (57 Styles) || DATE :01/05/2025</v>
          </cell>
          <cell r="C32819" t="str">
            <v>CLOSED</v>
          </cell>
          <cell r="D32819" t="str">
            <v>Medium</v>
          </cell>
          <cell r="E32819" t="str">
            <v>Chirag Dubal</v>
          </cell>
          <cell r="F32819" t="str">
            <v>netscribes</v>
          </cell>
          <cell r="G32819">
            <v>45790.709027777775</v>
          </cell>
          <cell r="H32819">
            <v>45964.619444444441</v>
          </cell>
        </row>
        <row r="32820">
          <cell r="A32820" t="str">
            <v>UCW-12915</v>
          </cell>
          <cell r="B32820" t="str">
            <v>Tata Cliq Catalogue 13th May-2025</v>
          </cell>
          <cell r="C32820" t="str">
            <v>CLOSED</v>
          </cell>
          <cell r="D32820" t="str">
            <v>Medium</v>
          </cell>
          <cell r="E32820" t="str">
            <v>netscribes</v>
          </cell>
          <cell r="F32820" t="str">
            <v>Sushma Ram</v>
          </cell>
          <cell r="G32820">
            <v>45790.569444444445</v>
          </cell>
          <cell r="H32820">
            <v>45845.661805555559</v>
          </cell>
        </row>
        <row r="32821">
          <cell r="A32821" t="str">
            <v>UCW-12909</v>
          </cell>
          <cell r="B32821" t="str">
            <v>Globus Women's Wear Apparels - 50 Styles - Batch 96 (Western Wear) (09.05.2025)</v>
          </cell>
          <cell r="C32821" t="str">
            <v>CLOSED</v>
          </cell>
          <cell r="D32821" t="str">
            <v>Medium</v>
          </cell>
          <cell r="E32821" t="str">
            <v>Chirag Dubal</v>
          </cell>
          <cell r="F32821" t="str">
            <v>Mohd Tahir Shaikh</v>
          </cell>
          <cell r="G32821">
            <v>45790.494444444441</v>
          </cell>
          <cell r="H32821">
            <v>45806.589583333334</v>
          </cell>
        </row>
        <row r="32822">
          <cell r="A32822" t="str">
            <v>UCW-12908</v>
          </cell>
          <cell r="B32822" t="str">
            <v xml:space="preserve">Hoversoul Men's apparel cataloging details </v>
          </cell>
          <cell r="C32822" t="str">
            <v>CLOSED</v>
          </cell>
          <cell r="D32822" t="str">
            <v>Medium</v>
          </cell>
          <cell r="E32822" t="str">
            <v>Chirag Dubal</v>
          </cell>
          <cell r="F32822" t="str">
            <v>netscribes</v>
          </cell>
          <cell r="G32822">
            <v>45790.490972222222</v>
          </cell>
          <cell r="H32822">
            <v>45964.619444444441</v>
          </cell>
        </row>
        <row r="32823">
          <cell r="A32823" t="str">
            <v>UCW-12904</v>
          </cell>
          <cell r="B32823" t="str">
            <v>Adidas 1 Article Sell Now-BB</v>
          </cell>
          <cell r="C32823" t="str">
            <v>CLOSED</v>
          </cell>
          <cell r="D32823" t="str">
            <v>Medium</v>
          </cell>
          <cell r="E32823" t="str">
            <v>netscribes</v>
          </cell>
          <cell r="F32823" t="str">
            <v>netscribes</v>
          </cell>
          <cell r="G32823">
            <v>45790.474999999999</v>
          </cell>
          <cell r="H32823">
            <v>45812.655555555553</v>
          </cell>
        </row>
        <row r="32824">
          <cell r="A32824" t="str">
            <v>UCW-12903</v>
          </cell>
          <cell r="B32824" t="str">
            <v xml:space="preserve">Footwear Men &amp; Women 30-04-2025 </v>
          </cell>
          <cell r="C32824" t="str">
            <v>CLOSED</v>
          </cell>
          <cell r="D32824" t="str">
            <v>Medium</v>
          </cell>
          <cell r="E32824" t="str">
            <v>Chirag Dubal</v>
          </cell>
          <cell r="F32824" t="str">
            <v>netscribes</v>
          </cell>
          <cell r="G32824">
            <v>45790.46875</v>
          </cell>
          <cell r="H32824">
            <v>45964.619444444441</v>
          </cell>
        </row>
        <row r="32825">
          <cell r="A32825" t="str">
            <v>UCW-12886</v>
          </cell>
          <cell r="B32825" t="str">
            <v>Liz Jacob-Summer Collection- kids - 09-05-25</v>
          </cell>
          <cell r="C32825" t="str">
            <v>CLOSED</v>
          </cell>
          <cell r="D32825" t="str">
            <v>Medium</v>
          </cell>
          <cell r="E32825" t="str">
            <v>Chirag Dubal</v>
          </cell>
          <cell r="F32825" t="str">
            <v>Reagan D’souza</v>
          </cell>
          <cell r="G32825">
            <v>45789.820138888892</v>
          </cell>
          <cell r="H32825">
            <v>45855.77847222222</v>
          </cell>
        </row>
        <row r="32826">
          <cell r="A32826" t="str">
            <v>UCW-12885</v>
          </cell>
          <cell r="B32826" t="str">
            <v>Moonray &lt;&gt; Catalog sheet for New product Addition | Tatacliq Luxury - 12-05-25</v>
          </cell>
          <cell r="C32826" t="str">
            <v>CLOSED</v>
          </cell>
          <cell r="D32826" t="str">
            <v>Medium</v>
          </cell>
          <cell r="E32826" t="str">
            <v>Chirag Dubal</v>
          </cell>
          <cell r="F32826" t="str">
            <v>Reagan D’souza</v>
          </cell>
          <cell r="G32826">
            <v>45789.794444444444</v>
          </cell>
          <cell r="H32826">
            <v>45955.703472222223</v>
          </cell>
        </row>
        <row r="32827">
          <cell r="A32827" t="str">
            <v>UCW-12884</v>
          </cell>
          <cell r="B32827" t="str">
            <v>Maisolos - New Young Summer Collection - Apparel - 12-05-25</v>
          </cell>
          <cell r="C32827" t="str">
            <v>CLOSED Due to Inactive/Insufficient Information</v>
          </cell>
          <cell r="D32827" t="str">
            <v>Medium</v>
          </cell>
          <cell r="E32827" t="str">
            <v>Chirag Dubal</v>
          </cell>
          <cell r="F32827" t="str">
            <v>Reagan D’souza</v>
          </cell>
          <cell r="G32827">
            <v>45789.775000000001</v>
          </cell>
          <cell r="H32827">
            <v>45841.023611111108</v>
          </cell>
        </row>
        <row r="32828">
          <cell r="A32828" t="str">
            <v>UCW-12881</v>
          </cell>
          <cell r="B32828" t="str">
            <v>Freebe listing template</v>
          </cell>
          <cell r="C32828" t="str">
            <v>CLOSED</v>
          </cell>
          <cell r="D32828" t="str">
            <v>Medium</v>
          </cell>
          <cell r="E32828" t="str">
            <v>Chirag Dubal</v>
          </cell>
          <cell r="F32828" t="str">
            <v>Mohd Tahir Shaikh</v>
          </cell>
          <cell r="G32828">
            <v>45789.734722222223</v>
          </cell>
          <cell r="H32828">
            <v>45806.588888888888</v>
          </cell>
        </row>
        <row r="32829">
          <cell r="A32829" t="str">
            <v>UCW-12879</v>
          </cell>
          <cell r="B32829" t="str">
            <v>Rangriti Pendency - TC (OSM+SS25) 89 styles</v>
          </cell>
          <cell r="C32829" t="str">
            <v>CLOSED</v>
          </cell>
          <cell r="D32829" t="str">
            <v>Medium</v>
          </cell>
          <cell r="E32829" t="str">
            <v>Chirag Dubal</v>
          </cell>
          <cell r="F32829" t="str">
            <v>Mohd Tahir Shaikh</v>
          </cell>
          <cell r="G32829">
            <v>45789.717361111114</v>
          </cell>
          <cell r="H32829">
            <v>45806.588194444441</v>
          </cell>
        </row>
        <row r="32830">
          <cell r="A32830" t="str">
            <v>UCW-12876</v>
          </cell>
          <cell r="B32830" t="str">
            <v>Asian footwear listing 05 April 2025 - HIGH PRIORITY</v>
          </cell>
          <cell r="C32830" t="str">
            <v>CLOSED</v>
          </cell>
          <cell r="D32830" t="str">
            <v>Medium</v>
          </cell>
          <cell r="E32830" t="str">
            <v>Chirag Dubal</v>
          </cell>
          <cell r="F32830" t="str">
            <v>Ataur Rahman</v>
          </cell>
          <cell r="G32830">
            <v>45789.690972222219</v>
          </cell>
          <cell r="H32830">
            <v>45955.695138888892</v>
          </cell>
        </row>
        <row r="32831">
          <cell r="A32831" t="str">
            <v>UCW-12873</v>
          </cell>
          <cell r="B32831" t="str">
            <v>Mokobara - April Lugagge Listing Sheet - Accessories - 12-05-25</v>
          </cell>
          <cell r="C32831" t="str">
            <v>CLOSED</v>
          </cell>
          <cell r="D32831" t="str">
            <v>Medium</v>
          </cell>
          <cell r="E32831" t="str">
            <v>Chirag Dubal</v>
          </cell>
          <cell r="F32831" t="str">
            <v>Reagan D’souza</v>
          </cell>
          <cell r="G32831">
            <v>45789.63958333333</v>
          </cell>
          <cell r="H32831">
            <v>45836.563888888886</v>
          </cell>
        </row>
        <row r="32832">
          <cell r="A32832" t="str">
            <v>UCW-12871</v>
          </cell>
          <cell r="B32832" t="str">
            <v>New collection launch - Surmaye - Apparel - 09-05-25</v>
          </cell>
          <cell r="C32832" t="str">
            <v>CLOSED</v>
          </cell>
          <cell r="D32832" t="str">
            <v>Medium</v>
          </cell>
          <cell r="E32832" t="str">
            <v>Chirag Dubal</v>
          </cell>
          <cell r="F32832" t="str">
            <v>Reagan D’souza</v>
          </cell>
          <cell r="G32832">
            <v>45789.615277777775</v>
          </cell>
          <cell r="H32832">
            <v>45855.775694444441</v>
          </cell>
        </row>
        <row r="32833">
          <cell r="A32833" t="str">
            <v>UCW-12867</v>
          </cell>
          <cell r="B32833" t="str">
            <v>New Cataloging Request - Tata Cliq</v>
          </cell>
          <cell r="C32833" t="str">
            <v>CLOSED</v>
          </cell>
          <cell r="D32833" t="str">
            <v>Medium</v>
          </cell>
          <cell r="E32833" t="str">
            <v>Chirag Dubal</v>
          </cell>
          <cell r="F32833" t="str">
            <v>Mohd Tahir Shaikh</v>
          </cell>
          <cell r="G32833">
            <v>45789.581944444442</v>
          </cell>
          <cell r="H32833">
            <v>45806.587500000001</v>
          </cell>
        </row>
        <row r="32834">
          <cell r="A32834" t="str">
            <v>UCW-12866</v>
          </cell>
          <cell r="B32834" t="str">
            <v>S&amp;N - Accessories &amp; Spill overs : 12.05.2025</v>
          </cell>
          <cell r="C32834" t="str">
            <v>CLOSED</v>
          </cell>
          <cell r="D32834" t="str">
            <v>Medium</v>
          </cell>
          <cell r="E32834" t="str">
            <v>Chirag Dubal</v>
          </cell>
          <cell r="F32834" t="str">
            <v>Reagan D’souza</v>
          </cell>
          <cell r="G32834">
            <v>45789.57916666667</v>
          </cell>
          <cell r="H32834">
            <v>46172.533333333333</v>
          </cell>
        </row>
        <row r="32835">
          <cell r="A32835" t="str">
            <v>UCW-12861</v>
          </cell>
          <cell r="B32835" t="str">
            <v>Belt Accessories 09-05-2025</v>
          </cell>
          <cell r="C32835" t="str">
            <v>CLOSED</v>
          </cell>
          <cell r="D32835" t="str">
            <v>Medium</v>
          </cell>
          <cell r="E32835" t="str">
            <v>Chirag Dubal</v>
          </cell>
          <cell r="F32835" t="str">
            <v>Juilee Jadhav</v>
          </cell>
          <cell r="G32835">
            <v>45789.526388888888</v>
          </cell>
          <cell r="H32835">
            <v>45855.774305555555</v>
          </cell>
        </row>
        <row r="32836">
          <cell r="A32836" t="str">
            <v>UCW-12859</v>
          </cell>
          <cell r="B32836" t="str">
            <v>TataCliq - Fashor Catalog - 265, 266</v>
          </cell>
          <cell r="C32836" t="str">
            <v>CLOSED</v>
          </cell>
          <cell r="D32836" t="str">
            <v>Medium</v>
          </cell>
          <cell r="E32836" t="str">
            <v>netscribes</v>
          </cell>
          <cell r="F32836" t="str">
            <v>Juilee Jadhav</v>
          </cell>
          <cell r="G32836">
            <v>45789.520138888889</v>
          </cell>
          <cell r="H32836">
            <v>45871.683333333334</v>
          </cell>
        </row>
        <row r="32837">
          <cell r="A32837" t="str">
            <v>UCW-12857</v>
          </cell>
          <cell r="B32837" t="str">
            <v>Request to Upload and Activate Men’s T-Shirt Catalogue Listing</v>
          </cell>
          <cell r="C32837" t="str">
            <v>CLOSED</v>
          </cell>
          <cell r="D32837" t="str">
            <v>Medium</v>
          </cell>
          <cell r="E32837" t="str">
            <v>Chirag Dubal</v>
          </cell>
          <cell r="F32837" t="str">
            <v>netscribes</v>
          </cell>
          <cell r="G32837">
            <v>45789.511805555558</v>
          </cell>
          <cell r="H32837">
            <v>45964.620138888888</v>
          </cell>
        </row>
        <row r="32838">
          <cell r="A32838" t="str">
            <v>UCW-12854</v>
          </cell>
          <cell r="B32838" t="str">
            <v>Puma New Listing</v>
          </cell>
          <cell r="C32838" t="str">
            <v>CLOSED Due to Inactive/Insufficient Information</v>
          </cell>
          <cell r="D32838" t="str">
            <v>Medium</v>
          </cell>
          <cell r="E32838" t="str">
            <v>Chirag Dubal</v>
          </cell>
          <cell r="F32838" t="str">
            <v>Reagan D’souza</v>
          </cell>
          <cell r="G32838">
            <v>45789.504166666666</v>
          </cell>
          <cell r="H32838">
            <v>45832.713888888888</v>
          </cell>
        </row>
        <row r="32839">
          <cell r="A32839" t="str">
            <v>UCW-12853</v>
          </cell>
          <cell r="B32839" t="str">
            <v>LISTING FILE - TATA CLIQ - 08-05-2025</v>
          </cell>
          <cell r="C32839" t="str">
            <v>CLOSED</v>
          </cell>
          <cell r="D32839" t="str">
            <v>Medium</v>
          </cell>
          <cell r="E32839" t="str">
            <v>Chirag Dubal</v>
          </cell>
          <cell r="F32839" t="str">
            <v>Mohd Tahir Shaikh</v>
          </cell>
          <cell r="G32839">
            <v>45789.503472222219</v>
          </cell>
          <cell r="H32839">
            <v>45806.586805555555</v>
          </cell>
        </row>
        <row r="32840">
          <cell r="A32840" t="str">
            <v>UCW-12850</v>
          </cell>
          <cell r="B32840" t="str">
            <v>New Catalog - 204 Styles</v>
          </cell>
          <cell r="C32840" t="str">
            <v>CLOSED</v>
          </cell>
          <cell r="D32840" t="str">
            <v>Medium</v>
          </cell>
          <cell r="E32840" t="str">
            <v>Chirag Dubal</v>
          </cell>
          <cell r="F32840" t="str">
            <v>netscribes</v>
          </cell>
          <cell r="G32840">
            <v>45789.472222222219</v>
          </cell>
          <cell r="H32840">
            <v>45964.620138888888</v>
          </cell>
        </row>
        <row r="32841">
          <cell r="A32841" t="str">
            <v>UCW-12847</v>
          </cell>
          <cell r="B32841" t="str">
            <v>DAALI -11MAY</v>
          </cell>
          <cell r="C32841" t="str">
            <v>CLOSED</v>
          </cell>
          <cell r="D32841" t="str">
            <v>Medium</v>
          </cell>
          <cell r="E32841" t="str">
            <v>Chirag Dubal</v>
          </cell>
          <cell r="F32841" t="str">
            <v>Mohd Tahir Shaikh</v>
          </cell>
          <cell r="G32841">
            <v>45789.461111111108</v>
          </cell>
          <cell r="H32841">
            <v>45806.586805555555</v>
          </cell>
        </row>
        <row r="32842">
          <cell r="A32842" t="str">
            <v>UCW-12845</v>
          </cell>
          <cell r="B32842" t="str">
            <v>Levi's H125 NSM Set 15</v>
          </cell>
          <cell r="C32842" t="str">
            <v>CLOSED</v>
          </cell>
          <cell r="D32842" t="str">
            <v>Medium</v>
          </cell>
          <cell r="E32842" t="str">
            <v>Chirag Dubal</v>
          </cell>
          <cell r="F32842" t="str">
            <v>netscribes</v>
          </cell>
          <cell r="G32842">
            <v>45789.45208333333</v>
          </cell>
          <cell r="H32842">
            <v>45964.620138888888</v>
          </cell>
        </row>
        <row r="32843">
          <cell r="A32843" t="str">
            <v>UCW-12838</v>
          </cell>
          <cell r="B32843" t="str">
            <v>Fabindia Jewllery &amp; Apparels Mix (662 Option) Catalog Sheet (Seller Id - 126453)</v>
          </cell>
          <cell r="C32843" t="str">
            <v>CLOSED</v>
          </cell>
          <cell r="D32843" t="str">
            <v>Medium</v>
          </cell>
          <cell r="E32843" t="str">
            <v>Chirag Dubal</v>
          </cell>
          <cell r="F32843" t="str">
            <v>Juilee Jadhav</v>
          </cell>
          <cell r="G32843">
            <v>45788.951388888891</v>
          </cell>
          <cell r="H32843">
            <v>45806.582638888889</v>
          </cell>
        </row>
        <row r="32844">
          <cell r="A32844" t="str">
            <v>UCW-12837</v>
          </cell>
          <cell r="B32844" t="str">
            <v>Tatacliq Seller Format Home Template | 8th May'25</v>
          </cell>
          <cell r="C32844" t="str">
            <v>CLOSED</v>
          </cell>
          <cell r="D32844" t="str">
            <v>Medium</v>
          </cell>
          <cell r="E32844" t="str">
            <v>Chirag Dubal</v>
          </cell>
          <cell r="F32844" t="str">
            <v>Mohd Tahir Shaikh</v>
          </cell>
          <cell r="G32844">
            <v>45788.945833333331</v>
          </cell>
          <cell r="H32844">
            <v>45855.772916666669</v>
          </cell>
        </row>
        <row r="32845">
          <cell r="A32845" t="str">
            <v>UCW-12836</v>
          </cell>
          <cell r="B32845" t="str">
            <v>Tatacliq Kids Apparel Template | 8th May'25</v>
          </cell>
          <cell r="C32845" t="str">
            <v>CLOSED</v>
          </cell>
          <cell r="D32845" t="str">
            <v>Medium</v>
          </cell>
          <cell r="E32845" t="str">
            <v>Chirag Dubal</v>
          </cell>
          <cell r="F32845" t="str">
            <v>Mohd Tahir Shaikh</v>
          </cell>
          <cell r="G32845">
            <v>45788.943055555559</v>
          </cell>
          <cell r="H32845">
            <v>45806.583333333336</v>
          </cell>
        </row>
        <row r="32846">
          <cell r="A32846" t="str">
            <v>UCW-12835</v>
          </cell>
          <cell r="B32846" t="str">
            <v>Tatacliq Women Western Wear Template | 8th May'25</v>
          </cell>
          <cell r="C32846" t="str">
            <v>CLOSED</v>
          </cell>
          <cell r="D32846" t="str">
            <v>Medium</v>
          </cell>
          <cell r="E32846" t="str">
            <v>Chirag Dubal</v>
          </cell>
          <cell r="F32846" t="str">
            <v>Mohd Tahir Shaikh</v>
          </cell>
          <cell r="G32846">
            <v>45788.939583333333</v>
          </cell>
          <cell r="H32846">
            <v>45855.772916666669</v>
          </cell>
        </row>
        <row r="32847">
          <cell r="A32847" t="str">
            <v>UCW-12834</v>
          </cell>
          <cell r="B32847" t="str">
            <v>Tatacliq Specimen Template | 8th May'25</v>
          </cell>
          <cell r="C32847" t="str">
            <v>CLOSED</v>
          </cell>
          <cell r="D32847" t="str">
            <v>Medium</v>
          </cell>
          <cell r="E32847" t="str">
            <v>Chirag Dubal</v>
          </cell>
          <cell r="F32847" t="str">
            <v>Mohd Tahir Shaikh</v>
          </cell>
          <cell r="G32847">
            <v>45788.936805555553</v>
          </cell>
          <cell r="H32847">
            <v>45888.711111111108</v>
          </cell>
        </row>
        <row r="32848">
          <cell r="A32848" t="str">
            <v>UCW-12832</v>
          </cell>
          <cell r="B32848" t="str">
            <v>Urban Scottish ll Tatacliq ll New Product Listing -55</v>
          </cell>
          <cell r="C32848" t="str">
            <v>CLOSED</v>
          </cell>
          <cell r="D32848" t="str">
            <v>Medium</v>
          </cell>
          <cell r="E32848" t="str">
            <v>Chirag Dubal</v>
          </cell>
          <cell r="F32848" t="str">
            <v>Juilee Jadhav</v>
          </cell>
          <cell r="G32848">
            <v>45788.619444444441</v>
          </cell>
          <cell r="H32848">
            <v>45806.584027777775</v>
          </cell>
        </row>
        <row r="32849">
          <cell r="A32849" t="str">
            <v>UCW-12830</v>
          </cell>
          <cell r="B32849" t="str">
            <v>Tatacliq Women Ethnic Wear Template | 8th May'25</v>
          </cell>
          <cell r="C32849" t="str">
            <v>CLOSED</v>
          </cell>
          <cell r="D32849" t="str">
            <v>Medium</v>
          </cell>
          <cell r="E32849" t="str">
            <v>Chirag Dubal</v>
          </cell>
          <cell r="F32849" t="str">
            <v>Juilee Jadhav</v>
          </cell>
          <cell r="G32849">
            <v>45788.6</v>
          </cell>
          <cell r="H32849">
            <v>45855.771527777775</v>
          </cell>
        </row>
        <row r="32850">
          <cell r="A32850" t="str">
            <v>UCW-12829</v>
          </cell>
          <cell r="B32850" t="str">
            <v>TATA Cliq New Catalog File</v>
          </cell>
          <cell r="C32850" t="str">
            <v>CLOSED</v>
          </cell>
          <cell r="D32850" t="str">
            <v>Medium</v>
          </cell>
          <cell r="E32850" t="str">
            <v>Chirag Dubal</v>
          </cell>
          <cell r="F32850" t="str">
            <v>Juilee Jadhav</v>
          </cell>
          <cell r="G32850">
            <v>45788.593055555553</v>
          </cell>
          <cell r="H32850">
            <v>45967.719444444447</v>
          </cell>
        </row>
        <row r="32851">
          <cell r="A32851" t="str">
            <v>UCW-12828</v>
          </cell>
          <cell r="B32851" t="str">
            <v>Content Sheet and Image Link | Royal enfield | 3 products | Tata Cliq | 1136554987</v>
          </cell>
          <cell r="C32851" t="str">
            <v>CLOSED</v>
          </cell>
          <cell r="D32851" t="str">
            <v>Medium</v>
          </cell>
          <cell r="E32851" t="str">
            <v>netscribes</v>
          </cell>
          <cell r="F32851" t="str">
            <v>Juilee Jadhav</v>
          </cell>
          <cell r="G32851">
            <v>45788.585416666669</v>
          </cell>
          <cell r="H32851">
            <v>45835.988194444442</v>
          </cell>
        </row>
        <row r="32852">
          <cell r="A32852" t="str">
            <v>UCW-12827</v>
          </cell>
          <cell r="B32852" t="str">
            <v>Batch 112 Men'sWear</v>
          </cell>
          <cell r="C32852" t="str">
            <v>CLOSED</v>
          </cell>
          <cell r="D32852" t="str">
            <v>Medium</v>
          </cell>
          <cell r="E32852" t="str">
            <v>Chirag Dubal</v>
          </cell>
          <cell r="F32852" t="str">
            <v>Juilee Jadhav</v>
          </cell>
          <cell r="G32852">
            <v>45788.581250000003</v>
          </cell>
          <cell r="H32852">
            <v>45806.584722222222</v>
          </cell>
        </row>
        <row r="32853">
          <cell r="A32853" t="str">
            <v>UCW-12826</v>
          </cell>
          <cell r="B32853" t="str">
            <v>Content Sheet and Image Link | Royal enfield | 5 products | Tata Cliq | 1134881266</v>
          </cell>
          <cell r="C32853" t="str">
            <v>CLOSED</v>
          </cell>
          <cell r="D32853" t="str">
            <v>Medium</v>
          </cell>
          <cell r="E32853" t="str">
            <v>Chirag Dubal</v>
          </cell>
          <cell r="F32853" t="str">
            <v>Juilee Jadhav</v>
          </cell>
          <cell r="G32853">
            <v>45788.575694444444</v>
          </cell>
          <cell r="H32853">
            <v>45855.771527777775</v>
          </cell>
        </row>
        <row r="32854">
          <cell r="A32854" t="str">
            <v>UCW-12825</v>
          </cell>
          <cell r="B32854" t="str">
            <v>Catalog to be uploaded - 15</v>
          </cell>
          <cell r="C32854" t="str">
            <v>CLOSED</v>
          </cell>
          <cell r="D32854" t="str">
            <v>Medium</v>
          </cell>
          <cell r="E32854" t="str">
            <v>Chirag Dubal</v>
          </cell>
          <cell r="F32854" t="str">
            <v>Mohd Tahir Shaikh</v>
          </cell>
          <cell r="G32854">
            <v>45788.496527777781</v>
          </cell>
          <cell r="H32854">
            <v>45806.585416666669</v>
          </cell>
        </row>
        <row r="32855">
          <cell r="A32855" t="str">
            <v>UCW-12824</v>
          </cell>
          <cell r="B32855" t="str">
            <v>Signature Core By Andamen : TCR_8th May</v>
          </cell>
          <cell r="C32855" t="str">
            <v>CLOSED</v>
          </cell>
          <cell r="D32855" t="str">
            <v>Medium</v>
          </cell>
          <cell r="E32855" t="str">
            <v>Chirag Dubal</v>
          </cell>
          <cell r="F32855" t="str">
            <v>Mohd Tahir Shaikh</v>
          </cell>
          <cell r="G32855">
            <v>45788.479166666664</v>
          </cell>
          <cell r="H32855">
            <v>45952.746527777781</v>
          </cell>
        </row>
        <row r="32856">
          <cell r="A32856" t="str">
            <v>UCW-12823</v>
          </cell>
          <cell r="B32856" t="str">
            <v>TataCliQ - New Listing WesternWear Dress</v>
          </cell>
          <cell r="C32856" t="str">
            <v>CLOSED</v>
          </cell>
          <cell r="D32856" t="str">
            <v>Medium</v>
          </cell>
          <cell r="E32856" t="str">
            <v>Chirag Dubal</v>
          </cell>
          <cell r="F32856" t="str">
            <v>Mohd Tahir Shaikh</v>
          </cell>
          <cell r="G32856">
            <v>45788.473611111112</v>
          </cell>
          <cell r="H32856">
            <v>45855.770833333336</v>
          </cell>
        </row>
        <row r="32857">
          <cell r="A32857" t="str">
            <v>UCW-12821</v>
          </cell>
          <cell r="B32857" t="str">
            <v>Beauty - Revolution Beauty (129105) - New Listing - 24th March 2025</v>
          </cell>
          <cell r="C32857" t="str">
            <v>CLOSED</v>
          </cell>
          <cell r="D32857" t="str">
            <v>Medium</v>
          </cell>
          <cell r="E32857" t="str">
            <v>netscribes</v>
          </cell>
          <cell r="F32857" t="str">
            <v>netscribes</v>
          </cell>
          <cell r="G32857">
            <v>45787.926388888889</v>
          </cell>
          <cell r="H32857">
            <v>45988.544444444444</v>
          </cell>
        </row>
        <row r="32858">
          <cell r="A32858" t="str">
            <v>UCW-12820</v>
          </cell>
          <cell r="B32858" t="str">
            <v>Gurkirpa Lifestyle Company//Size Chart Addition</v>
          </cell>
          <cell r="C32858" t="str">
            <v>CLOSED</v>
          </cell>
          <cell r="D32858" t="str">
            <v>Medium</v>
          </cell>
          <cell r="E32858" t="str">
            <v>netscribes</v>
          </cell>
          <cell r="F32858" t="str">
            <v>Sushma Ram</v>
          </cell>
          <cell r="G32858">
            <v>45787.920138888891</v>
          </cell>
          <cell r="H32858">
            <v>45799.615972222222</v>
          </cell>
        </row>
        <row r="32859">
          <cell r="A32859" t="str">
            <v>UCW-12818</v>
          </cell>
          <cell r="B32859" t="str">
            <v>Free Authority Catalog-07-May-2025</v>
          </cell>
          <cell r="C32859" t="str">
            <v>CLOSED</v>
          </cell>
          <cell r="D32859" t="str">
            <v>Medium</v>
          </cell>
          <cell r="E32859" t="str">
            <v>netscribes</v>
          </cell>
          <cell r="F32859" t="str">
            <v>Sushma Ram</v>
          </cell>
          <cell r="G32859">
            <v>45787.899305555555</v>
          </cell>
          <cell r="H32859">
            <v>45855.770138888889</v>
          </cell>
        </row>
        <row r="32860">
          <cell r="A32860" t="str">
            <v>UCW-12817</v>
          </cell>
          <cell r="B32860" t="str">
            <v>New Collection Toe Ring Catalog for Upload 07.05.2025</v>
          </cell>
          <cell r="C32860" t="str">
            <v>CLOSED</v>
          </cell>
          <cell r="D32860" t="str">
            <v>Medium</v>
          </cell>
          <cell r="E32860" t="str">
            <v>netscribes</v>
          </cell>
          <cell r="F32860" t="str">
            <v>Sushma Ram</v>
          </cell>
          <cell r="G32860">
            <v>45787.884722222225</v>
          </cell>
          <cell r="H32860">
            <v>45806.581250000003</v>
          </cell>
        </row>
        <row r="32861">
          <cell r="A32861" t="str">
            <v>UCW-12811</v>
          </cell>
          <cell r="B32861" t="str">
            <v>Tata Cliq - Ambi Home New Listing - 07 May</v>
          </cell>
          <cell r="C32861" t="str">
            <v>CLOSED</v>
          </cell>
          <cell r="D32861" t="str">
            <v>Medium</v>
          </cell>
          <cell r="E32861" t="str">
            <v>Chirag Dubal</v>
          </cell>
          <cell r="F32861" t="str">
            <v>Mohd Tahir Shaikh</v>
          </cell>
          <cell r="G32861">
            <v>45787.792361111111</v>
          </cell>
          <cell r="H32861">
            <v>45855.769444444442</v>
          </cell>
        </row>
        <row r="32862">
          <cell r="A32862" t="str">
            <v>UCW-12808</v>
          </cell>
          <cell r="B32862" t="str">
            <v>New Catalog Woodland Footwear (33 articles)</v>
          </cell>
          <cell r="C32862" t="str">
            <v>CLOSED</v>
          </cell>
          <cell r="D32862" t="str">
            <v>Medium</v>
          </cell>
          <cell r="E32862" t="str">
            <v>Chirag Dubal</v>
          </cell>
          <cell r="F32862" t="str">
            <v>Mohd Tahir Shaikh</v>
          </cell>
          <cell r="G32862">
            <v>45787.765277777777</v>
          </cell>
          <cell r="H32862">
            <v>45806.581250000003</v>
          </cell>
        </row>
        <row r="32863">
          <cell r="A32863" t="str">
            <v>UCW-12807</v>
          </cell>
          <cell r="B32863" t="str">
            <v>New Listing_Ragita_1015 SKUs</v>
          </cell>
          <cell r="C32863" t="str">
            <v>CLOSED</v>
          </cell>
          <cell r="D32863" t="str">
            <v>Medium</v>
          </cell>
          <cell r="E32863" t="str">
            <v>Chirag Dubal</v>
          </cell>
          <cell r="F32863" t="str">
            <v>netscribes</v>
          </cell>
          <cell r="G32863">
            <v>45787.70416666667</v>
          </cell>
          <cell r="H32863">
            <v>45964.620138888888</v>
          </cell>
        </row>
        <row r="32864">
          <cell r="A32864" t="str">
            <v>UCW-12800</v>
          </cell>
          <cell r="B32864" t="str">
            <v>Tatacliq Men and Kids Content template_05-05-25_Batch 2</v>
          </cell>
          <cell r="C32864" t="str">
            <v>CLOSED</v>
          </cell>
          <cell r="D32864" t="str">
            <v>Medium</v>
          </cell>
          <cell r="E32864" t="str">
            <v>Chirag Dubal</v>
          </cell>
          <cell r="F32864" t="str">
            <v>netscribes</v>
          </cell>
          <cell r="G32864">
            <v>45787.680555555555</v>
          </cell>
          <cell r="H32864">
            <v>45964.620138888888</v>
          </cell>
        </row>
        <row r="32865">
          <cell r="A32865" t="str">
            <v>UCW-12797</v>
          </cell>
          <cell r="B32865" t="str">
            <v>Metro | Tatacliq - New Catalogue - Footwear - 2nd May</v>
          </cell>
          <cell r="C32865" t="str">
            <v>CLOSED</v>
          </cell>
          <cell r="D32865" t="str">
            <v>Medium</v>
          </cell>
          <cell r="E32865" t="str">
            <v>Chirag Dubal</v>
          </cell>
          <cell r="F32865" t="str">
            <v>netscribes</v>
          </cell>
          <cell r="G32865">
            <v>45787.658333333333</v>
          </cell>
          <cell r="H32865">
            <v>45964.636805555558</v>
          </cell>
        </row>
        <row r="32866">
          <cell r="A32866" t="str">
            <v>UCW-12796</v>
          </cell>
          <cell r="B32866" t="str">
            <v xml:space="preserve">Men's Apparel 07-05-2025 </v>
          </cell>
          <cell r="C32866" t="str">
            <v>CLOSED</v>
          </cell>
          <cell r="D32866" t="str">
            <v>Medium</v>
          </cell>
          <cell r="E32866" t="str">
            <v>netscribes</v>
          </cell>
          <cell r="F32866" t="str">
            <v>Sushma Ram</v>
          </cell>
          <cell r="G32866">
            <v>45787.615277777775</v>
          </cell>
          <cell r="H32866">
            <v>45845.611111111109</v>
          </cell>
        </row>
        <row r="32867">
          <cell r="A32867" t="str">
            <v>UCW-12792</v>
          </cell>
          <cell r="B32867" t="str">
            <v>TATA CLiQ-CATALOGUE 22-04-2025</v>
          </cell>
          <cell r="C32867" t="str">
            <v>CLOSED</v>
          </cell>
          <cell r="D32867" t="str">
            <v>Medium</v>
          </cell>
          <cell r="E32867" t="str">
            <v>Chirag Dubal</v>
          </cell>
          <cell r="F32867" t="str">
            <v>netscribes</v>
          </cell>
          <cell r="G32867">
            <v>45787.602777777778</v>
          </cell>
          <cell r="H32867">
            <v>45964.636805555558</v>
          </cell>
        </row>
        <row r="32868">
          <cell r="A32868" t="str">
            <v>UCW-12791</v>
          </cell>
          <cell r="B32868" t="str">
            <v xml:space="preserve">Women's Apparel 08-05-2025 </v>
          </cell>
          <cell r="C32868" t="str">
            <v>CLOSED</v>
          </cell>
          <cell r="D32868" t="str">
            <v>Medium</v>
          </cell>
          <cell r="E32868" t="str">
            <v>Chirag Dubal</v>
          </cell>
          <cell r="F32868" t="str">
            <v>Mohd Tahir Shaikh</v>
          </cell>
          <cell r="G32868">
            <v>45787.6</v>
          </cell>
          <cell r="H32868">
            <v>45845.603472222225</v>
          </cell>
        </row>
        <row r="32869">
          <cell r="A32869" t="str">
            <v>UCW-12787</v>
          </cell>
          <cell r="B32869" t="str">
            <v>Arrow | USPA - Accessories</v>
          </cell>
          <cell r="C32869" t="str">
            <v>CLOSED</v>
          </cell>
          <cell r="D32869" t="str">
            <v>Medium</v>
          </cell>
          <cell r="E32869" t="str">
            <v>Chirag Dubal</v>
          </cell>
          <cell r="F32869" t="str">
            <v>Mohd Tahir Shaikh</v>
          </cell>
          <cell r="G32869">
            <v>45787.569444444445</v>
          </cell>
          <cell r="H32869">
            <v>45806.578472222223</v>
          </cell>
        </row>
        <row r="32870">
          <cell r="A32870" t="str">
            <v>UCW-12782</v>
          </cell>
          <cell r="B32870" t="str">
            <v>CATALOG-APRIL 2025</v>
          </cell>
          <cell r="C32870" t="str">
            <v>CLOSED</v>
          </cell>
          <cell r="D32870" t="str">
            <v>Medium</v>
          </cell>
          <cell r="E32870" t="str">
            <v>Chirag Dubal</v>
          </cell>
          <cell r="F32870" t="str">
            <v>netscribes</v>
          </cell>
          <cell r="G32870">
            <v>45787.534722222219</v>
          </cell>
          <cell r="H32870">
            <v>45964.636111111111</v>
          </cell>
        </row>
        <row r="32871">
          <cell r="A32871" t="str">
            <v>UCW-12766</v>
          </cell>
          <cell r="B32871" t="str">
            <v>Red Tape Tata CLiQ Footwear Catalog_07-05-2025</v>
          </cell>
          <cell r="C32871" t="str">
            <v>CLOSED</v>
          </cell>
          <cell r="D32871" t="str">
            <v>Medium</v>
          </cell>
          <cell r="E32871" t="str">
            <v>netscribes</v>
          </cell>
          <cell r="F32871" t="str">
            <v>Sushma Ram</v>
          </cell>
          <cell r="G32871">
            <v>45786.732638888891</v>
          </cell>
          <cell r="H32871">
            <v>45806.572916666664</v>
          </cell>
        </row>
        <row r="32872">
          <cell r="A32872" t="str">
            <v>UCW-12764</v>
          </cell>
          <cell r="B32872" t="str">
            <v>Tatacliq Men Content template_08-11-24</v>
          </cell>
          <cell r="C32872" t="str">
            <v>CLOSED</v>
          </cell>
          <cell r="D32872" t="str">
            <v>Medium</v>
          </cell>
          <cell r="E32872" t="str">
            <v>netscribes</v>
          </cell>
          <cell r="F32872" t="str">
            <v>Sushma Ram</v>
          </cell>
          <cell r="G32872">
            <v>45786.709722222222</v>
          </cell>
          <cell r="H32872">
            <v>45806.572222222225</v>
          </cell>
        </row>
        <row r="32873">
          <cell r="A32873" t="str">
            <v>UCW-12757</v>
          </cell>
          <cell r="B32873" t="str">
            <v>SPRING SOUL + 129014 + APPAREL + 10/04/2025</v>
          </cell>
          <cell r="C32873" t="str">
            <v>CLOSED</v>
          </cell>
          <cell r="D32873" t="str">
            <v>Medium</v>
          </cell>
          <cell r="E32873" t="str">
            <v>netscribes</v>
          </cell>
          <cell r="F32873" t="str">
            <v>Reagan D’souza</v>
          </cell>
          <cell r="G32873">
            <v>45786.675000000003</v>
          </cell>
          <cell r="H32873">
            <v>45847.480555555558</v>
          </cell>
        </row>
        <row r="32874">
          <cell r="A32874" t="str">
            <v>UCW-12755</v>
          </cell>
          <cell r="B32874" t="str">
            <v>New Catalogs</v>
          </cell>
          <cell r="C32874" t="str">
            <v>CLOSED</v>
          </cell>
          <cell r="D32874" t="str">
            <v>Medium</v>
          </cell>
          <cell r="E32874" t="str">
            <v>netscribes</v>
          </cell>
          <cell r="F32874" t="str">
            <v>Sushma Ram</v>
          </cell>
          <cell r="G32874">
            <v>45786.67291666667</v>
          </cell>
          <cell r="H32874">
            <v>45855.768055555556</v>
          </cell>
        </row>
        <row r="32875">
          <cell r="A32875" t="str">
            <v>UCW-12749</v>
          </cell>
          <cell r="B32875" t="str">
            <v>New Listings to be created</v>
          </cell>
          <cell r="C32875" t="str">
            <v>CLOSED</v>
          </cell>
          <cell r="D32875" t="str">
            <v>Medium</v>
          </cell>
          <cell r="E32875" t="str">
            <v>netscribes</v>
          </cell>
          <cell r="F32875" t="str">
            <v>Sushma Ram</v>
          </cell>
          <cell r="G32875">
            <v>45786.654166666667</v>
          </cell>
          <cell r="H32875">
            <v>45891.448611111111</v>
          </cell>
        </row>
        <row r="32876">
          <cell r="A32876" t="str">
            <v>UCW-12744</v>
          </cell>
          <cell r="B32876" t="str">
            <v>TATA CLiQ-CATALOGUE 08-05-2025</v>
          </cell>
          <cell r="C32876" t="str">
            <v>CLOSED</v>
          </cell>
          <cell r="D32876" t="str">
            <v>Medium</v>
          </cell>
          <cell r="E32876" t="str">
            <v>netscribes</v>
          </cell>
          <cell r="F32876" t="str">
            <v>Sushma Ram</v>
          </cell>
          <cell r="G32876">
            <v>45786.581944444442</v>
          </cell>
          <cell r="H32876">
            <v>45806.571527777778</v>
          </cell>
        </row>
        <row r="32877">
          <cell r="A32877" t="str">
            <v>UCW-12742</v>
          </cell>
          <cell r="B32877" t="str">
            <v>TataCliq - Jove Options - Cataloging 18Mar25</v>
          </cell>
          <cell r="C32877" t="str">
            <v>CLOSED</v>
          </cell>
          <cell r="D32877" t="str">
            <v>Medium</v>
          </cell>
          <cell r="E32877" t="str">
            <v>Chirag Dubal</v>
          </cell>
          <cell r="F32877" t="str">
            <v>netscribes</v>
          </cell>
          <cell r="G32877">
            <v>45786.575694444444</v>
          </cell>
          <cell r="H32877">
            <v>45964.636111111111</v>
          </cell>
        </row>
        <row r="32878">
          <cell r="A32878" t="str">
            <v>UCW-12736</v>
          </cell>
          <cell r="B32878" t="str">
            <v>Hoversole Listing  EPIP Sneakers, Sport, Sandals - CS. Enterprises 05 May 2025</v>
          </cell>
          <cell r="C32878" t="str">
            <v>CLOSED</v>
          </cell>
          <cell r="D32878" t="str">
            <v>Medium</v>
          </cell>
          <cell r="E32878" t="str">
            <v>netscribes</v>
          </cell>
          <cell r="F32878" t="str">
            <v>Sushma Ram</v>
          </cell>
          <cell r="G32878">
            <v>45786.51666666667</v>
          </cell>
          <cell r="H32878">
            <v>45806.567361111112</v>
          </cell>
        </row>
        <row r="32879">
          <cell r="A32879" t="str">
            <v>UCW-12735</v>
          </cell>
          <cell r="B32879" t="str">
            <v>BEauty - Re: Plum | New Launches Request  - 9th May</v>
          </cell>
          <cell r="C32879" t="str">
            <v>CLOSED</v>
          </cell>
          <cell r="D32879" t="str">
            <v>Medium</v>
          </cell>
          <cell r="E32879" t="str">
            <v>netscribes</v>
          </cell>
          <cell r="F32879" t="str">
            <v>Simi Raichel Zachariah</v>
          </cell>
          <cell r="G32879">
            <v>45786.505555555559</v>
          </cell>
          <cell r="H32879">
            <v>45912.561111111114</v>
          </cell>
        </row>
        <row r="32880">
          <cell r="A32880" t="str">
            <v>UCW-12734</v>
          </cell>
          <cell r="B32880" t="str">
            <v>Beauty - Re: Tata Cliq - New Listing-9th May</v>
          </cell>
          <cell r="C32880" t="str">
            <v>CLOSED</v>
          </cell>
          <cell r="D32880" t="str">
            <v>Medium</v>
          </cell>
          <cell r="E32880" t="str">
            <v>netscribes</v>
          </cell>
          <cell r="F32880" t="str">
            <v>Simi Raichel Zachariah</v>
          </cell>
          <cell r="G32880">
            <v>45786.501388888886</v>
          </cell>
          <cell r="H32880">
            <v>45855.453472222223</v>
          </cell>
        </row>
        <row r="32881">
          <cell r="A32881" t="str">
            <v>UCW-12731</v>
          </cell>
          <cell r="B32881" t="str">
            <v>BEauty - Re: TATA x Quench Botanics | Way Forward-9th May</v>
          </cell>
          <cell r="C32881" t="str">
            <v>CLOSED</v>
          </cell>
          <cell r="D32881" t="str">
            <v>Medium</v>
          </cell>
          <cell r="E32881" t="str">
            <v>netscribes</v>
          </cell>
          <cell r="F32881" t="str">
            <v>Simi Raichel Zachariah</v>
          </cell>
          <cell r="G32881">
            <v>45786.492361111108</v>
          </cell>
          <cell r="H32881">
            <v>45912.561111111114</v>
          </cell>
        </row>
        <row r="32882">
          <cell r="A32882" t="str">
            <v>UCW-12728</v>
          </cell>
          <cell r="B32882" t="str">
            <v>BEauty - RE: [EXT] Re: SKC X Tatcliq Taft Mousse Listing Update.-may 9th</v>
          </cell>
          <cell r="C32882" t="str">
            <v>CLOSED</v>
          </cell>
          <cell r="D32882" t="str">
            <v>Medium</v>
          </cell>
          <cell r="E32882" t="str">
            <v>netscribes</v>
          </cell>
          <cell r="F32882" t="str">
            <v>Simi Raichel Zachariah</v>
          </cell>
          <cell r="G32882">
            <v>45786.488194444442</v>
          </cell>
          <cell r="H32882">
            <v>45939.872916666667</v>
          </cell>
        </row>
        <row r="32883">
          <cell r="A32883" t="str">
            <v>UCW-12726</v>
          </cell>
          <cell r="B32883" t="str">
            <v>BEauty - Plix - The Plant Fix | Pending Listings - 9th May</v>
          </cell>
          <cell r="C32883" t="str">
            <v>CLOSED</v>
          </cell>
          <cell r="D32883" t="str">
            <v>High</v>
          </cell>
          <cell r="E32883" t="str">
            <v>netscribes</v>
          </cell>
          <cell r="F32883" t="str">
            <v>Simi Raichel Zachariah</v>
          </cell>
          <cell r="G32883">
            <v>45786.484027777777</v>
          </cell>
          <cell r="H32883">
            <v>45855.463888888888</v>
          </cell>
        </row>
        <row r="32884">
          <cell r="A32884" t="str">
            <v>UCW-12725</v>
          </cell>
          <cell r="B32884" t="str">
            <v>Beauty - Re: Cataloguing | Kindlife brands-9th April</v>
          </cell>
          <cell r="C32884" t="str">
            <v>CLOSED</v>
          </cell>
          <cell r="D32884" t="str">
            <v>Medium</v>
          </cell>
          <cell r="E32884" t="str">
            <v>Chirag Dubal</v>
          </cell>
          <cell r="F32884" t="str">
            <v>netscribes</v>
          </cell>
          <cell r="G32884">
            <v>45786.481944444444</v>
          </cell>
          <cell r="H32884">
            <v>45964.636111111111</v>
          </cell>
        </row>
        <row r="32885">
          <cell r="A32885" t="str">
            <v>UCW-12720</v>
          </cell>
          <cell r="B32885" t="str">
            <v>New catalog file for listing</v>
          </cell>
          <cell r="C32885" t="str">
            <v>CLOSED</v>
          </cell>
          <cell r="D32885" t="str">
            <v>Medium</v>
          </cell>
          <cell r="E32885" t="str">
            <v>Chirag Dubal</v>
          </cell>
          <cell r="F32885" t="str">
            <v>Juilee Jadhav</v>
          </cell>
          <cell r="G32885">
            <v>45786.461111111108</v>
          </cell>
          <cell r="H32885">
            <v>45855.767361111109</v>
          </cell>
        </row>
        <row r="32886">
          <cell r="A32886" t="str">
            <v>UCW-12719</v>
          </cell>
          <cell r="B32886" t="str">
            <v>New Product Template Brand - SHANVIKA - 06-05-25</v>
          </cell>
          <cell r="C32886" t="str">
            <v>CLOSED</v>
          </cell>
          <cell r="D32886" t="str">
            <v>Medium</v>
          </cell>
          <cell r="E32886" t="str">
            <v>Chirag Dubal</v>
          </cell>
          <cell r="F32886" t="str">
            <v>Mohd Tahir Shaikh</v>
          </cell>
          <cell r="G32886">
            <v>45786.459722222222</v>
          </cell>
          <cell r="H32886">
            <v>45806.568055555559</v>
          </cell>
        </row>
        <row r="32887">
          <cell r="A32887" t="str">
            <v>UCW-12717</v>
          </cell>
          <cell r="B32887" t="str">
            <v>Beauty - Lot 5 | New Brands | May'25 | Kindlife-9th MAy</v>
          </cell>
          <cell r="C32887" t="str">
            <v>CLOSED</v>
          </cell>
          <cell r="D32887" t="str">
            <v>Medium</v>
          </cell>
          <cell r="E32887" t="str">
            <v>netscribes</v>
          </cell>
          <cell r="F32887" t="str">
            <v>Simi Raichel Zachariah</v>
          </cell>
          <cell r="G32887">
            <v>45786.453472222223</v>
          </cell>
          <cell r="H32887">
            <v>45929.566666666666</v>
          </cell>
        </row>
        <row r="32888">
          <cell r="A32888" t="str">
            <v>UCW-12714</v>
          </cell>
          <cell r="B32888" t="str">
            <v>New Collection Bracelets Catalog for Upload 06.05.2025  </v>
          </cell>
          <cell r="C32888" t="str">
            <v>CLOSED</v>
          </cell>
          <cell r="D32888" t="str">
            <v>Medium</v>
          </cell>
          <cell r="E32888" t="str">
            <v>Chirag Dubal</v>
          </cell>
          <cell r="F32888" t="str">
            <v>Mohd Tahir Shaikh</v>
          </cell>
          <cell r="G32888">
            <v>45786.445138888892</v>
          </cell>
          <cell r="H32888">
            <v>45806.558333333334</v>
          </cell>
        </row>
        <row r="32889">
          <cell r="A32889" t="str">
            <v>UCW-12692</v>
          </cell>
          <cell r="B32889" t="str">
            <v>The Indian Ethnic Co - 129255 - Apparel - 8/ May/2025</v>
          </cell>
          <cell r="C32889" t="str">
            <v>CLOSED</v>
          </cell>
          <cell r="D32889" t="str">
            <v>Medium</v>
          </cell>
          <cell r="E32889" t="str">
            <v>Chirag Dubal</v>
          </cell>
          <cell r="F32889" t="str">
            <v>Reagan D’souza</v>
          </cell>
          <cell r="G32889">
            <v>45785.831944444442</v>
          </cell>
          <cell r="H32889">
            <v>45806.559027777781</v>
          </cell>
        </row>
        <row r="32890">
          <cell r="A32890" t="str">
            <v>UCW-12691</v>
          </cell>
          <cell r="B32890" t="str">
            <v>Metro | Tatacliq - New Catalogue - Footwear - 8th May</v>
          </cell>
          <cell r="C32890" t="str">
            <v>CLOSED</v>
          </cell>
          <cell r="D32890" t="str">
            <v>Medium</v>
          </cell>
          <cell r="E32890" t="str">
            <v>netscribes</v>
          </cell>
          <cell r="F32890" t="str">
            <v>Sushma Ram</v>
          </cell>
          <cell r="G32890">
            <v>45785.824999999997</v>
          </cell>
          <cell r="H32890">
            <v>45845.59097222222</v>
          </cell>
        </row>
        <row r="32891">
          <cell r="A32891" t="str">
            <v>UCW-12688</v>
          </cell>
          <cell r="B32891" t="str">
            <v>Subtract New Catalogue (Mens wear) Tata Cliq ||06-05-2025||</v>
          </cell>
          <cell r="C32891" t="str">
            <v>CLOSED</v>
          </cell>
          <cell r="D32891" t="str">
            <v>Medium</v>
          </cell>
          <cell r="E32891" t="str">
            <v>netscribes</v>
          </cell>
          <cell r="F32891" t="str">
            <v>Sushma Ram</v>
          </cell>
          <cell r="G32891">
            <v>45785.806250000001</v>
          </cell>
          <cell r="H32891">
            <v>45806.566666666666</v>
          </cell>
        </row>
        <row r="32892">
          <cell r="A32892" t="str">
            <v>UCW-12687</v>
          </cell>
          <cell r="B32892" t="str">
            <v>CROCS X Tata Cliq Luxury - Assortment Gaps and Planning</v>
          </cell>
          <cell r="C32892" t="str">
            <v>CLOSED</v>
          </cell>
          <cell r="D32892" t="str">
            <v>Medium</v>
          </cell>
          <cell r="E32892" t="str">
            <v>Chirag Dubal</v>
          </cell>
          <cell r="F32892" t="str">
            <v>Shloka Chakre</v>
          </cell>
          <cell r="G32892">
            <v>45785.806250000001</v>
          </cell>
          <cell r="H32892">
            <v>45849.103472222225</v>
          </cell>
        </row>
        <row r="32893">
          <cell r="A32893" t="str">
            <v>UCW-12685</v>
          </cell>
          <cell r="B32893" t="str">
            <v>THCK | 185 Lot</v>
          </cell>
          <cell r="C32893" t="str">
            <v>CLOSED</v>
          </cell>
          <cell r="D32893" t="str">
            <v>Medium</v>
          </cell>
          <cell r="E32893" t="str">
            <v>Chirag Dubal</v>
          </cell>
          <cell r="F32893" t="str">
            <v>Shloka Chakre</v>
          </cell>
          <cell r="G32893">
            <v>45785.779861111114</v>
          </cell>
          <cell r="H32893">
            <v>45849.121527777781</v>
          </cell>
        </row>
        <row r="32894">
          <cell r="A32894" t="str">
            <v>UCW-12684</v>
          </cell>
          <cell r="B32894" t="str">
            <v>THCK | 116 Lot</v>
          </cell>
          <cell r="C32894" t="str">
            <v>CLOSED</v>
          </cell>
          <cell r="D32894" t="str">
            <v>Medium</v>
          </cell>
          <cell r="E32894" t="str">
            <v>Chirag Dubal</v>
          </cell>
          <cell r="F32894" t="str">
            <v>Shloka Chakre</v>
          </cell>
          <cell r="G32894">
            <v>45785.774305555555</v>
          </cell>
          <cell r="H32894">
            <v>45892.767361111109</v>
          </cell>
        </row>
        <row r="32895">
          <cell r="A32895" t="str">
            <v>UCW-12682</v>
          </cell>
          <cell r="B32895" t="str">
            <v>BRINNS-48-SUMMER-19/04/2025</v>
          </cell>
          <cell r="C32895" t="str">
            <v>CLOSED</v>
          </cell>
          <cell r="D32895" t="str">
            <v>Medium</v>
          </cell>
          <cell r="E32895" t="str">
            <v>Chirag Dubal</v>
          </cell>
          <cell r="F32895" t="str">
            <v>netscribes</v>
          </cell>
          <cell r="G32895">
            <v>45785.754861111112</v>
          </cell>
          <cell r="H32895">
            <v>45964.636111111111</v>
          </cell>
        </row>
        <row r="32896">
          <cell r="A32896" t="str">
            <v>UCW-12681</v>
          </cell>
          <cell r="B32896" t="str">
            <v>New Collection Anklets Catalog for Upload 17.12.2024</v>
          </cell>
          <cell r="C32896" t="str">
            <v>CLOSED</v>
          </cell>
          <cell r="D32896" t="str">
            <v>Medium</v>
          </cell>
          <cell r="E32896" t="str">
            <v>Chirag Dubal</v>
          </cell>
          <cell r="F32896" t="str">
            <v>Mohd Tahir Shaikh</v>
          </cell>
          <cell r="G32896">
            <v>45785.711111111108</v>
          </cell>
          <cell r="H32896">
            <v>45806.552083333336</v>
          </cell>
        </row>
        <row r="32897">
          <cell r="A32897" t="str">
            <v>UCW-12675</v>
          </cell>
          <cell r="B32897" t="str">
            <v>Tata CLIQ(Fashion+Luxury) |adidas DTC-SS'25 &amp; AW'24|Apparel Attributes for Listing_24-04-25</v>
          </cell>
          <cell r="C32897" t="str">
            <v>CLOSED</v>
          </cell>
          <cell r="D32897" t="str">
            <v>Medium</v>
          </cell>
          <cell r="E32897" t="str">
            <v>Chirag Dubal</v>
          </cell>
          <cell r="F32897" t="str">
            <v>netscribes</v>
          </cell>
          <cell r="G32897">
            <v>45785.685416666667</v>
          </cell>
          <cell r="H32897">
            <v>45964.636111111111</v>
          </cell>
        </row>
        <row r="32898">
          <cell r="A32898" t="str">
            <v>UCW-12674</v>
          </cell>
          <cell r="B32898" t="str">
            <v xml:space="preserve">Reebok Women Apparels 06-05-2025 </v>
          </cell>
          <cell r="C32898" t="str">
            <v>CLOSED</v>
          </cell>
          <cell r="D32898" t="str">
            <v>Medium</v>
          </cell>
          <cell r="E32898" t="str">
            <v>Chirag Dubal</v>
          </cell>
          <cell r="F32898" t="str">
            <v>Mohd Tahir Shaikh</v>
          </cell>
          <cell r="G32898">
            <v>45785.675000000003</v>
          </cell>
          <cell r="H32898">
            <v>45961.727083333331</v>
          </cell>
        </row>
        <row r="32899">
          <cell r="A32899" t="str">
            <v>UCW-12671</v>
          </cell>
          <cell r="B32899" t="str">
            <v>TataCliq - Jove 81 Options - Cataloging 26Mar25</v>
          </cell>
          <cell r="C32899" t="str">
            <v>CLOSED</v>
          </cell>
          <cell r="D32899" t="str">
            <v>Medium</v>
          </cell>
          <cell r="E32899" t="str">
            <v>Chirag Dubal</v>
          </cell>
          <cell r="F32899" t="str">
            <v>netscribes</v>
          </cell>
          <cell r="G32899">
            <v>45785.665972222225</v>
          </cell>
          <cell r="H32899">
            <v>45964.636111111111</v>
          </cell>
        </row>
        <row r="32900">
          <cell r="A32900" t="str">
            <v>UCW-12667</v>
          </cell>
          <cell r="B32900" t="str">
            <v>S&amp;N New collection Launch of "Piazza Nova" - Apparel - 08-05-25</v>
          </cell>
          <cell r="C32900" t="str">
            <v>CLOSED</v>
          </cell>
          <cell r="D32900" t="str">
            <v>Medium</v>
          </cell>
          <cell r="E32900" t="str">
            <v>Chirag Dubal</v>
          </cell>
          <cell r="F32900" t="str">
            <v>Reagan D’souza</v>
          </cell>
          <cell r="G32900">
            <v>45785.599305555559</v>
          </cell>
          <cell r="H32900">
            <v>45798.551388888889</v>
          </cell>
        </row>
        <row r="32901">
          <cell r="A32901" t="str">
            <v>UCW-12664</v>
          </cell>
          <cell r="B32901" t="str">
            <v>BEauty - Re: LP Casting Crème Gloss Hair Color | Image Update | Tatacliq-8th May</v>
          </cell>
          <cell r="C32901" t="str">
            <v>CLOSED</v>
          </cell>
          <cell r="D32901" t="str">
            <v>Highest</v>
          </cell>
          <cell r="E32901" t="str">
            <v>netscribes</v>
          </cell>
          <cell r="F32901" t="str">
            <v>Simi Raichel Zachariah</v>
          </cell>
          <cell r="G32901">
            <v>45785.56527777778</v>
          </cell>
          <cell r="H32901">
            <v>45929.566666666666</v>
          </cell>
        </row>
        <row r="32902">
          <cell r="A32902" t="str">
            <v>UCW-12660</v>
          </cell>
          <cell r="B32902" t="str">
            <v>FEMMELLA X TATA CLIQ</v>
          </cell>
          <cell r="C32902" t="str">
            <v>CLOSED Due to Inactive/Insufficient Information</v>
          </cell>
          <cell r="D32902" t="str">
            <v>Medium</v>
          </cell>
          <cell r="E32902" t="str">
            <v>Chirag Dubal</v>
          </cell>
          <cell r="F32902" t="str">
            <v>Mohd Tahir Shaikh</v>
          </cell>
          <cell r="G32902">
            <v>45785.554166666669</v>
          </cell>
          <cell r="H32902">
            <v>45810.45208333333</v>
          </cell>
        </row>
        <row r="32903">
          <cell r="A32903" t="str">
            <v>UCW-12659</v>
          </cell>
          <cell r="B32903" t="str">
            <v>BEauty - Fw: Tata CLiQ Finishing Touch Flawless listing- 8th May</v>
          </cell>
          <cell r="C32903" t="str">
            <v>CLOSED</v>
          </cell>
          <cell r="D32903" t="str">
            <v>Medium</v>
          </cell>
          <cell r="E32903" t="str">
            <v>netscribes</v>
          </cell>
          <cell r="F32903" t="str">
            <v>Simi Raichel Zachariah</v>
          </cell>
          <cell r="G32903">
            <v>45785.54791666667</v>
          </cell>
          <cell r="H32903">
            <v>45855.463888888888</v>
          </cell>
        </row>
        <row r="32904">
          <cell r="A32904" t="str">
            <v>UCW-12658</v>
          </cell>
          <cell r="B32904" t="str">
            <v>Sarees Catalog Submission - Tatacliq</v>
          </cell>
          <cell r="C32904" t="str">
            <v>CLOSED</v>
          </cell>
          <cell r="D32904" t="str">
            <v>Medium</v>
          </cell>
          <cell r="E32904" t="str">
            <v>Chirag Dubal</v>
          </cell>
          <cell r="F32904" t="str">
            <v>Mohd Tahir Shaikh</v>
          </cell>
          <cell r="G32904">
            <v>45785.54583333333</v>
          </cell>
          <cell r="H32904">
            <v>45806.551388888889</v>
          </cell>
        </row>
        <row r="32905">
          <cell r="A32905" t="str">
            <v>UCW-12657</v>
          </cell>
          <cell r="B32905" t="str">
            <v>BEauty- RE: Tata Cliq NPD catalog- 8th May</v>
          </cell>
          <cell r="C32905" t="str">
            <v>CLOSED</v>
          </cell>
          <cell r="D32905" t="str">
            <v>Medium</v>
          </cell>
          <cell r="E32905" t="str">
            <v>netscribes</v>
          </cell>
          <cell r="F32905" t="str">
            <v>Simi Raichel Zachariah</v>
          </cell>
          <cell r="G32905">
            <v>45785.542361111111</v>
          </cell>
          <cell r="H32905">
            <v>45912.561805555553</v>
          </cell>
        </row>
        <row r="32906">
          <cell r="A32906" t="str">
            <v>UCW-12656</v>
          </cell>
          <cell r="B32906" t="str">
            <v xml:space="preserve">House of Vardha - New Brand Catalogue </v>
          </cell>
          <cell r="C32906" t="str">
            <v>CLOSED</v>
          </cell>
          <cell r="D32906" t="str">
            <v>Medium</v>
          </cell>
          <cell r="E32906" t="str">
            <v>Chirag Dubal</v>
          </cell>
          <cell r="F32906" t="str">
            <v>Mohd Tahir Shaikh</v>
          </cell>
          <cell r="G32906">
            <v>45785.533333333333</v>
          </cell>
          <cell r="H32906">
            <v>45883.782638888886</v>
          </cell>
        </row>
        <row r="32907">
          <cell r="A32907" t="str">
            <v>UCW-12653</v>
          </cell>
          <cell r="B32907" t="str">
            <v>New Catalogue</v>
          </cell>
          <cell r="C32907" t="str">
            <v>CLOSED</v>
          </cell>
          <cell r="D32907" t="str">
            <v>Medium</v>
          </cell>
          <cell r="E32907" t="str">
            <v>Chirag Dubal</v>
          </cell>
          <cell r="F32907" t="str">
            <v>netscribes</v>
          </cell>
          <cell r="G32907">
            <v>45785.522222222222</v>
          </cell>
          <cell r="H32907">
            <v>45964.636111111111</v>
          </cell>
        </row>
        <row r="32908">
          <cell r="A32908" t="str">
            <v>UCW-12652</v>
          </cell>
          <cell r="B32908" t="str">
            <v>BEauty - Re: New Product Listing - La'dor- 8th May</v>
          </cell>
          <cell r="C32908" t="str">
            <v>CLOSED Due to Inactive/Insufficient Information</v>
          </cell>
          <cell r="D32908" t="str">
            <v>Medium</v>
          </cell>
          <cell r="E32908" t="str">
            <v>netscribes</v>
          </cell>
          <cell r="F32908" t="str">
            <v>Simi Raichel Zachariah</v>
          </cell>
          <cell r="G32908">
            <v>45785.515972222223</v>
          </cell>
          <cell r="H32908">
            <v>45839.649305555555</v>
          </cell>
        </row>
        <row r="32909">
          <cell r="A32909" t="str">
            <v>UCW-12648</v>
          </cell>
          <cell r="B32909" t="str">
            <v>BEauty - Re: Chambor New Launch- 8th May</v>
          </cell>
          <cell r="C32909" t="str">
            <v>CLOSED</v>
          </cell>
          <cell r="D32909" t="str">
            <v>High</v>
          </cell>
          <cell r="E32909" t="str">
            <v>netscribes</v>
          </cell>
          <cell r="F32909" t="str">
            <v>Simi Raichel Zachariah</v>
          </cell>
          <cell r="G32909">
            <v>45785.5</v>
          </cell>
          <cell r="H32909">
            <v>45929.566666666666</v>
          </cell>
        </row>
        <row r="32910">
          <cell r="A32910" t="str">
            <v>UCW-12647</v>
          </cell>
          <cell r="B32910" t="str">
            <v>BEauty - RE: Fw: New Products Listing Excel- 8th May</v>
          </cell>
          <cell r="C32910" t="str">
            <v>CLOSED Due to Inactive/Insufficient Information</v>
          </cell>
          <cell r="D32910" t="str">
            <v>Medium</v>
          </cell>
          <cell r="E32910" t="str">
            <v>netscribes</v>
          </cell>
          <cell r="F32910" t="str">
            <v>Simi Raichel Zachariah</v>
          </cell>
          <cell r="G32910">
            <v>45785.49722222222</v>
          </cell>
          <cell r="H32910">
            <v>45846.454861111109</v>
          </cell>
        </row>
        <row r="32911">
          <cell r="A32911" t="str">
            <v>UCW-12645</v>
          </cell>
          <cell r="B32911" t="str">
            <v>Cover Story New Catalogue_23rd Apr'25</v>
          </cell>
          <cell r="C32911" t="str">
            <v>CLOSED</v>
          </cell>
          <cell r="D32911" t="str">
            <v>Medium</v>
          </cell>
          <cell r="E32911" t="str">
            <v>Chirag Dubal</v>
          </cell>
          <cell r="F32911" t="str">
            <v>netscribes</v>
          </cell>
          <cell r="G32911">
            <v>45785.484722222223</v>
          </cell>
          <cell r="H32911">
            <v>45964.635416666664</v>
          </cell>
        </row>
        <row r="32912">
          <cell r="A32912" t="str">
            <v>UCW-12642</v>
          </cell>
          <cell r="B32912" t="str">
            <v xml:space="preserve">Hoversoul Men's apparel cataloging details </v>
          </cell>
          <cell r="C32912" t="str">
            <v>CLOSED</v>
          </cell>
          <cell r="D32912" t="str">
            <v>Medium</v>
          </cell>
          <cell r="E32912" t="str">
            <v>netscribes</v>
          </cell>
          <cell r="F32912" t="str">
            <v>Sushma Ram</v>
          </cell>
          <cell r="G32912">
            <v>45785.479166666664</v>
          </cell>
          <cell r="H32912">
            <v>45845.581250000003</v>
          </cell>
        </row>
        <row r="32913">
          <cell r="A32913" t="str">
            <v>UCW-12641</v>
          </cell>
          <cell r="B32913" t="str">
            <v>BEauty - RE: (TataCliq x Bioderma) Atoderm Creme Ultra 200ml Pump Listing - April 2025- may</v>
          </cell>
          <cell r="C32913" t="str">
            <v>CLOSED</v>
          </cell>
          <cell r="D32913" t="str">
            <v>High</v>
          </cell>
          <cell r="E32913" t="str">
            <v>netscribes</v>
          </cell>
          <cell r="F32913" t="str">
            <v>Simi Raichel Zachariah</v>
          </cell>
          <cell r="G32913">
            <v>45785.477777777778</v>
          </cell>
          <cell r="H32913">
            <v>45929.566666666666</v>
          </cell>
        </row>
        <row r="32914">
          <cell r="A32914" t="str">
            <v>UCW-12639</v>
          </cell>
          <cell r="B32914" t="str">
            <v>BEauty - Re: New launch cataloguing details of Coach, Jimmy Choo, Karl Lagerfeld, Lacoste, Lanvin &amp; Montblanc_Fragrance for TCL &amp; Fashion_05_May_2025-8th May</v>
          </cell>
          <cell r="C32914" t="str">
            <v>CLOSED</v>
          </cell>
          <cell r="D32914" t="str">
            <v>High</v>
          </cell>
          <cell r="E32914" t="str">
            <v>netscribes</v>
          </cell>
          <cell r="F32914" t="str">
            <v>Simi Raichel Zachariah</v>
          </cell>
          <cell r="G32914">
            <v>45785.470833333333</v>
          </cell>
          <cell r="H32914">
            <v>45929.566666666666</v>
          </cell>
        </row>
        <row r="32915">
          <cell r="A32915" t="str">
            <v>UCW-12637</v>
          </cell>
          <cell r="B32915" t="str">
            <v>Beauty - Re: Nobile 1942 SKU Update - 24 April- 8th May</v>
          </cell>
          <cell r="C32915" t="str">
            <v>CLOSED</v>
          </cell>
          <cell r="D32915" t="str">
            <v>Medium</v>
          </cell>
          <cell r="E32915" t="str">
            <v>netscribes</v>
          </cell>
          <cell r="F32915" t="str">
            <v>Simi Raichel Zachariah</v>
          </cell>
          <cell r="G32915">
            <v>45785.463194444441</v>
          </cell>
          <cell r="H32915">
            <v>45929.567361111112</v>
          </cell>
        </row>
        <row r="32916">
          <cell r="A32916" t="str">
            <v>UCW-12635</v>
          </cell>
          <cell r="B32916" t="str">
            <v>Beauty - RE: Updated Creatives For Tata - Slot 2 -8th May</v>
          </cell>
          <cell r="C32916" t="str">
            <v>CLOSED</v>
          </cell>
          <cell r="D32916" t="str">
            <v>High</v>
          </cell>
          <cell r="E32916" t="str">
            <v>netscribes</v>
          </cell>
          <cell r="F32916" t="str">
            <v>Simi Raichel Zachariah</v>
          </cell>
          <cell r="G32916">
            <v>45785.458333333336</v>
          </cell>
          <cell r="H32916">
            <v>45929.567361111112</v>
          </cell>
        </row>
        <row r="32917">
          <cell r="A32917" t="str">
            <v>UCW-12633</v>
          </cell>
          <cell r="B32917" t="str">
            <v>BEauty - Re: Moncler Image updation_21_April_2025.- 8th May</v>
          </cell>
          <cell r="C32917" t="str">
            <v>CLOSED</v>
          </cell>
          <cell r="D32917" t="str">
            <v>Medium</v>
          </cell>
          <cell r="E32917" t="str">
            <v>netscribes</v>
          </cell>
          <cell r="F32917" t="str">
            <v>Simi Raichel Zachariah</v>
          </cell>
          <cell r="G32917">
            <v>45785.455555555556</v>
          </cell>
          <cell r="H32917">
            <v>45929.567361111112</v>
          </cell>
        </row>
        <row r="32918">
          <cell r="A32918" t="str">
            <v>UCW-12632</v>
          </cell>
          <cell r="B32918" t="str">
            <v>FOOTWEAR TEMPLATE REQUIRED</v>
          </cell>
          <cell r="C32918" t="str">
            <v>CLOSED</v>
          </cell>
          <cell r="D32918" t="str">
            <v>Highest</v>
          </cell>
          <cell r="E32918" t="str">
            <v>netscribes</v>
          </cell>
          <cell r="F32918" t="str">
            <v>Sushma Ram</v>
          </cell>
          <cell r="G32918">
            <v>45785.45208333333</v>
          </cell>
          <cell r="H32918">
            <v>45817.749305555553</v>
          </cell>
        </row>
        <row r="32919">
          <cell r="A32919" t="str">
            <v>UCW-12628</v>
          </cell>
          <cell r="B32919" t="str">
            <v>TATA CLiQ-CATALOGUE 03-05-2025 (Unstitch)</v>
          </cell>
          <cell r="C32919" t="str">
            <v>CLOSED</v>
          </cell>
          <cell r="D32919" t="str">
            <v>Medium</v>
          </cell>
          <cell r="E32919" t="str">
            <v>Chirag Dubal</v>
          </cell>
          <cell r="F32919" t="str">
            <v>Juilee Jadhav</v>
          </cell>
          <cell r="G32919">
            <v>45784.915972222225</v>
          </cell>
          <cell r="H32919">
            <v>45806.548611111109</v>
          </cell>
        </row>
        <row r="32920">
          <cell r="A32920" t="str">
            <v>UCW-12618</v>
          </cell>
          <cell r="B32920" t="str">
            <v>Miarcus -3 Styles- SS 25-29 April</v>
          </cell>
          <cell r="C32920" t="str">
            <v>CLOSED</v>
          </cell>
          <cell r="D32920" t="str">
            <v>Medium</v>
          </cell>
          <cell r="E32920" t="str">
            <v>Chirag Dubal</v>
          </cell>
          <cell r="F32920" t="str">
            <v>Juilee Jadhav</v>
          </cell>
          <cell r="G32920">
            <v>45784.72152777778</v>
          </cell>
          <cell r="H32920">
            <v>45806.548611111109</v>
          </cell>
        </row>
        <row r="32921">
          <cell r="A32921" t="str">
            <v>UCW-12612</v>
          </cell>
          <cell r="B32921" t="str">
            <v>New Lot For Tatacliq (NEOZ and WELCOME) Brand - 131 Style</v>
          </cell>
          <cell r="C32921" t="str">
            <v>CLOSED Due to Inactive/Insufficient Information</v>
          </cell>
          <cell r="D32921" t="str">
            <v>Medium</v>
          </cell>
          <cell r="E32921" t="str">
            <v>netscribes</v>
          </cell>
          <cell r="F32921" t="str">
            <v>Sushma Ram</v>
          </cell>
          <cell r="G32921">
            <v>45784.651388888888</v>
          </cell>
          <cell r="H32921">
            <v>45829.531944444447</v>
          </cell>
        </row>
        <row r="32922">
          <cell r="A32922" t="str">
            <v>UCW-12610</v>
          </cell>
          <cell r="B32922" t="str">
            <v>Content Sheet and Image Link | United Colors of Benetton | 47 products | Tata Cliq | 1074856145_Kids</v>
          </cell>
          <cell r="C32922" t="str">
            <v>CLOSED</v>
          </cell>
          <cell r="D32922" t="str">
            <v>Medium</v>
          </cell>
          <cell r="E32922" t="str">
            <v>Chirag Dubal</v>
          </cell>
          <cell r="F32922" t="str">
            <v>netscribes</v>
          </cell>
          <cell r="G32922">
            <v>45784.631944444445</v>
          </cell>
          <cell r="H32922">
            <v>45964.635416666664</v>
          </cell>
        </row>
        <row r="32923">
          <cell r="A32923" t="str">
            <v>UCW-12608</v>
          </cell>
          <cell r="B32923" t="str">
            <v>Tatacliq Men and Kids Content template_05-05-25</v>
          </cell>
          <cell r="C32923" t="str">
            <v>CLOSED</v>
          </cell>
          <cell r="D32923" t="str">
            <v>Medium</v>
          </cell>
          <cell r="E32923" t="str">
            <v>Chirag Dubal</v>
          </cell>
          <cell r="F32923" t="str">
            <v>Mohd Tahir Shaikh</v>
          </cell>
          <cell r="G32923">
            <v>45784.602083333331</v>
          </cell>
          <cell r="H32923">
            <v>45845.578472222223</v>
          </cell>
        </row>
        <row r="32924">
          <cell r="A32924" t="str">
            <v>UCW-12606</v>
          </cell>
          <cell r="B32924" t="str">
            <v>Miss Chase-30 Styles-SS'25-25-04-2025</v>
          </cell>
          <cell r="C32924" t="str">
            <v>CLOSED</v>
          </cell>
          <cell r="D32924" t="str">
            <v>Medium</v>
          </cell>
          <cell r="E32924" t="str">
            <v>netscribes</v>
          </cell>
          <cell r="F32924" t="str">
            <v>Sushma Ram</v>
          </cell>
          <cell r="G32924">
            <v>45784.599305555559</v>
          </cell>
          <cell r="H32924">
            <v>45855.761111111111</v>
          </cell>
        </row>
        <row r="32925">
          <cell r="A32925" t="str">
            <v>UCW-12605</v>
          </cell>
          <cell r="B32925" t="str">
            <v xml:space="preserve">USPA Top Priority Image update </v>
          </cell>
          <cell r="C32925" t="str">
            <v>CLOSED</v>
          </cell>
          <cell r="D32925" t="str">
            <v>Medium</v>
          </cell>
          <cell r="E32925" t="str">
            <v>Chirag Dubal</v>
          </cell>
          <cell r="F32925" t="str">
            <v>Mohd Tahir Shaikh</v>
          </cell>
          <cell r="G32925">
            <v>45784.59097222222</v>
          </cell>
          <cell r="H32925">
            <v>45803.532638888886</v>
          </cell>
        </row>
        <row r="32926">
          <cell r="A32926" t="str">
            <v>UCW-12601</v>
          </cell>
          <cell r="B32926" t="str">
            <v>“Sleepwear &amp; Robes” – “SAY” – “05/05/2025”</v>
          </cell>
          <cell r="C32926" t="str">
            <v>CLOSED</v>
          </cell>
          <cell r="D32926" t="str">
            <v>Medium</v>
          </cell>
          <cell r="E32926" t="str">
            <v>netscribes</v>
          </cell>
          <cell r="F32926" t="str">
            <v>Sushma Ram</v>
          </cell>
          <cell r="G32926">
            <v>45784.560416666667</v>
          </cell>
          <cell r="H32926">
            <v>45967.713888888888</v>
          </cell>
        </row>
        <row r="32927">
          <cell r="A32927" t="str">
            <v>UCW-12600</v>
          </cell>
          <cell r="B32927" t="str">
            <v xml:space="preserve">Tatacliq Lifestyle Catalog Template-Lot -106_05.05.2025 </v>
          </cell>
          <cell r="C32927" t="str">
            <v>CLOSED</v>
          </cell>
          <cell r="D32927" t="str">
            <v>Medium</v>
          </cell>
          <cell r="E32927" t="str">
            <v>Chirag Dubal</v>
          </cell>
          <cell r="F32927" t="str">
            <v>Mohd Tahir Shaikh</v>
          </cell>
          <cell r="G32927">
            <v>45784.554166666669</v>
          </cell>
          <cell r="H32927">
            <v>45894.798611111109</v>
          </cell>
        </row>
        <row r="32928">
          <cell r="A32928" t="str">
            <v>UCW-12598</v>
          </cell>
          <cell r="B32928" t="str">
            <v>Tatacliq Men and Kids Content template_05-05-25_Batch 2</v>
          </cell>
          <cell r="C32928" t="str">
            <v>CLOSED</v>
          </cell>
          <cell r="D32928" t="str">
            <v>Medium</v>
          </cell>
          <cell r="E32928" t="str">
            <v>Chirag Dubal</v>
          </cell>
          <cell r="F32928" t="str">
            <v>Mohd Tahir Shaikh</v>
          </cell>
          <cell r="G32928">
            <v>45784.543749999997</v>
          </cell>
          <cell r="H32928">
            <v>45845.575694444444</v>
          </cell>
        </row>
        <row r="32929">
          <cell r="A32929" t="str">
            <v>UCW-12597</v>
          </cell>
          <cell r="B32929" t="str">
            <v>FREEBIE Product Listing- Tatacliq</v>
          </cell>
          <cell r="C32929" t="str">
            <v>CLOSED</v>
          </cell>
          <cell r="D32929" t="str">
            <v>Medium</v>
          </cell>
          <cell r="E32929" t="str">
            <v>Chirag Dubal</v>
          </cell>
          <cell r="F32929" t="str">
            <v>Juilee Jadhav</v>
          </cell>
          <cell r="G32929">
            <v>45784.513194444444</v>
          </cell>
          <cell r="H32929">
            <v>45806.576388888891</v>
          </cell>
        </row>
        <row r="32930">
          <cell r="A32930" t="str">
            <v>UCW-12594</v>
          </cell>
          <cell r="B32930" t="str">
            <v>Request to Upload and Activate Men’s T-Shirt Catalogue Listing</v>
          </cell>
          <cell r="C32930" t="str">
            <v>CLOSED</v>
          </cell>
          <cell r="D32930" t="str">
            <v>Medium</v>
          </cell>
          <cell r="E32930" t="str">
            <v>netscribes</v>
          </cell>
          <cell r="F32930" t="str">
            <v>Sushma Ram</v>
          </cell>
          <cell r="G32930">
            <v>45784.505555555559</v>
          </cell>
          <cell r="H32930">
            <v>45888.707638888889</v>
          </cell>
        </row>
        <row r="32931">
          <cell r="A32931" t="str">
            <v>UCW-12593</v>
          </cell>
          <cell r="B32931" t="str">
            <v>Tata Cliq Catalogue Batch_1</v>
          </cell>
          <cell r="C32931" t="str">
            <v>CLOSED</v>
          </cell>
          <cell r="D32931" t="str">
            <v>Medium</v>
          </cell>
          <cell r="E32931" t="str">
            <v>netscribes</v>
          </cell>
          <cell r="F32931" t="str">
            <v>Sushma Ram</v>
          </cell>
          <cell r="G32931">
            <v>45784.494444444441</v>
          </cell>
          <cell r="H32931">
            <v>45845.572222222225</v>
          </cell>
        </row>
        <row r="32932">
          <cell r="A32932" t="str">
            <v>UCW-12589</v>
          </cell>
          <cell r="B32932" t="str">
            <v>Dolce Crudo-194 Styles-SS'25-06-05-2025</v>
          </cell>
          <cell r="C32932" t="str">
            <v>CLOSED</v>
          </cell>
          <cell r="D32932" t="str">
            <v>Medium</v>
          </cell>
          <cell r="E32932" t="str">
            <v>netscribes</v>
          </cell>
          <cell r="F32932" t="str">
            <v>Sushma Ram</v>
          </cell>
          <cell r="G32932">
            <v>45784.473611111112</v>
          </cell>
          <cell r="H32932">
            <v>45806.54583333333</v>
          </cell>
        </row>
        <row r="32933">
          <cell r="A32933" t="str">
            <v>UCW-12585</v>
          </cell>
          <cell r="B32933" t="str">
            <v>BEauty - Fw: Streax Skin Listing-7th May</v>
          </cell>
          <cell r="C32933" t="str">
            <v>CLOSED</v>
          </cell>
          <cell r="D32933" t="str">
            <v>Medium</v>
          </cell>
          <cell r="E32933" t="str">
            <v>netscribes</v>
          </cell>
          <cell r="F32933" t="str">
            <v>Simi Raichel Zachariah</v>
          </cell>
          <cell r="G32933">
            <v>45784.435416666667</v>
          </cell>
          <cell r="H32933">
            <v>45912.5625</v>
          </cell>
        </row>
        <row r="32934">
          <cell r="A32934" t="str">
            <v>UCW-12576</v>
          </cell>
          <cell r="B32934" t="str">
            <v>Listing error - W Brand - Lilac Kurta - Andon Cord</v>
          </cell>
          <cell r="C32934" t="str">
            <v>CLOSED</v>
          </cell>
          <cell r="D32934" t="str">
            <v>Medium</v>
          </cell>
          <cell r="E32934" t="str">
            <v>Chirag Dubal</v>
          </cell>
          <cell r="F32934" t="str">
            <v>Juilee Jadhav</v>
          </cell>
          <cell r="G32934">
            <v>45783.724305555559</v>
          </cell>
          <cell r="H32934">
            <v>45800.763888888891</v>
          </cell>
        </row>
        <row r="32935">
          <cell r="A32935" t="str">
            <v>UCW-12573</v>
          </cell>
          <cell r="B32935" t="str">
            <v>Brand Hie Request to Proceed with New Catalogue Upload</v>
          </cell>
          <cell r="C32935" t="str">
            <v>CLOSED</v>
          </cell>
          <cell r="D32935" t="str">
            <v>Medium</v>
          </cell>
          <cell r="E32935" t="str">
            <v>Chirag Dubal</v>
          </cell>
          <cell r="F32935" t="str">
            <v>Juilee Jadhav</v>
          </cell>
          <cell r="G32935">
            <v>45783.714583333334</v>
          </cell>
          <cell r="H32935">
            <v>45806.541666666664</v>
          </cell>
        </row>
        <row r="32936">
          <cell r="A32936" t="str">
            <v>UCW-12572</v>
          </cell>
          <cell r="B32936" t="str">
            <v>New Catalog of Men Ethnic Wear For Uploading On Tata Cliq</v>
          </cell>
          <cell r="C32936" t="str">
            <v>CLOSED</v>
          </cell>
          <cell r="D32936" t="str">
            <v>Medium</v>
          </cell>
          <cell r="E32936" t="str">
            <v>netscribes</v>
          </cell>
          <cell r="F32936" t="str">
            <v>Sushma Ram</v>
          </cell>
          <cell r="G32936">
            <v>45783.679861111108</v>
          </cell>
          <cell r="H32936">
            <v>45806.542361111111</v>
          </cell>
        </row>
        <row r="32937">
          <cell r="A32937" t="str">
            <v>UCW-12571</v>
          </cell>
          <cell r="B32937" t="str">
            <v>ALDO Footwear Catalog Submission - TC (05.05.2025)</v>
          </cell>
          <cell r="C32937" t="str">
            <v>CLOSED Due to Inactive/Insufficient Information</v>
          </cell>
          <cell r="D32937" t="str">
            <v>Medium</v>
          </cell>
          <cell r="E32937" t="str">
            <v>Chirag Dubal</v>
          </cell>
          <cell r="F32937" t="str">
            <v>Juilee Jadhav</v>
          </cell>
          <cell r="G32937">
            <v>45783.677083333336</v>
          </cell>
          <cell r="H32937">
            <v>45798.990277777775</v>
          </cell>
        </row>
        <row r="32938">
          <cell r="A32938" t="str">
            <v>UCW-12566</v>
          </cell>
          <cell r="B32938" t="str">
            <v>TataCliq: FI-Category Ladies (New 14 Sandals Articles)</v>
          </cell>
          <cell r="C32938" t="str">
            <v>CLOSED</v>
          </cell>
          <cell r="D32938" t="str">
            <v>Medium</v>
          </cell>
          <cell r="E32938" t="str">
            <v>Chirag Dubal</v>
          </cell>
          <cell r="F32938" t="str">
            <v>Juilee Jadhav</v>
          </cell>
          <cell r="G32938">
            <v>45783.65</v>
          </cell>
          <cell r="H32938">
            <v>45855.756944444445</v>
          </cell>
        </row>
        <row r="32939">
          <cell r="A32939" t="str">
            <v>UCW-12565</v>
          </cell>
          <cell r="B32939" t="str">
            <v xml:space="preserve">Bag Accessories 30-04-2025 </v>
          </cell>
          <cell r="C32939" t="str">
            <v>CLOSED</v>
          </cell>
          <cell r="D32939" t="str">
            <v>Medium</v>
          </cell>
          <cell r="E32939" t="str">
            <v>Chirag Dubal</v>
          </cell>
          <cell r="F32939" t="str">
            <v>Mohd Tahir Shaikh</v>
          </cell>
          <cell r="G32939">
            <v>45783.647222222222</v>
          </cell>
          <cell r="H32939">
            <v>45806.543055555558</v>
          </cell>
        </row>
        <row r="32940">
          <cell r="A32940" t="str">
            <v>UCW-12564</v>
          </cell>
          <cell r="B32940" t="str">
            <v>New Listing - 01.05.2025</v>
          </cell>
          <cell r="C32940" t="str">
            <v>CLOSED</v>
          </cell>
          <cell r="D32940" t="str">
            <v>Medium</v>
          </cell>
          <cell r="E32940" t="str">
            <v>Chirag Dubal</v>
          </cell>
          <cell r="F32940" t="str">
            <v>Juilee Jadhav</v>
          </cell>
          <cell r="G32940">
            <v>45783.643750000003</v>
          </cell>
          <cell r="H32940">
            <v>45806.543749999997</v>
          </cell>
        </row>
        <row r="32941">
          <cell r="A32941" t="str">
            <v>UCW-12563</v>
          </cell>
          <cell r="B32941" t="str">
            <v>Request for Cataloging of "Free Surprise Gift" - Brand OOMPH</v>
          </cell>
          <cell r="C32941" t="str">
            <v>CLOSED</v>
          </cell>
          <cell r="D32941" t="str">
            <v>Medium</v>
          </cell>
          <cell r="E32941" t="str">
            <v>Chirag Dubal</v>
          </cell>
          <cell r="F32941" t="str">
            <v>Mohd Tahir Shaikh</v>
          </cell>
          <cell r="G32941">
            <v>45783.640277777777</v>
          </cell>
          <cell r="H32941">
            <v>45791.688888888886</v>
          </cell>
        </row>
        <row r="32942">
          <cell r="A32942" t="str">
            <v>UCW-12562</v>
          </cell>
          <cell r="B32942" t="str">
            <v xml:space="preserve"> Tata CLIQ(Fashion+Luxury) |adidas DTC-SS'25 &amp; AW'24|Footwear Attributes for Listing_22-04-25</v>
          </cell>
          <cell r="C32942" t="str">
            <v>CLOSED</v>
          </cell>
          <cell r="D32942" t="str">
            <v>Medium</v>
          </cell>
          <cell r="E32942" t="str">
            <v>Chirag Dubal</v>
          </cell>
          <cell r="F32942" t="str">
            <v>netscribes</v>
          </cell>
          <cell r="G32942">
            <v>45783.640277777777</v>
          </cell>
          <cell r="H32942">
            <v>45964.635416666664</v>
          </cell>
        </row>
        <row r="32943">
          <cell r="A32943" t="str">
            <v>UCW-12561</v>
          </cell>
          <cell r="B32943" t="str">
            <v>New Catalog canvas sneakers product listing</v>
          </cell>
          <cell r="C32943" t="str">
            <v>CLOSED</v>
          </cell>
          <cell r="D32943" t="str">
            <v>Medium</v>
          </cell>
          <cell r="E32943" t="str">
            <v>Chirag Dubal</v>
          </cell>
          <cell r="F32943" t="str">
            <v>Juilee Jadhav</v>
          </cell>
          <cell r="G32943">
            <v>45783.636805555558</v>
          </cell>
          <cell r="H32943">
            <v>45806.543749999997</v>
          </cell>
        </row>
        <row r="32944">
          <cell r="A32944" t="str">
            <v>UCW-12560</v>
          </cell>
          <cell r="B32944" t="str">
            <v xml:space="preserve">Belt Accessories 30-04-2025 </v>
          </cell>
          <cell r="C32944" t="str">
            <v>CLOSED</v>
          </cell>
          <cell r="D32944" t="str">
            <v>Medium</v>
          </cell>
          <cell r="E32944" t="str">
            <v>Chirag Dubal</v>
          </cell>
          <cell r="F32944" t="str">
            <v>Mohd Tahir Shaikh</v>
          </cell>
          <cell r="G32944">
            <v>45783.633333333331</v>
          </cell>
          <cell r="H32944">
            <v>45845.568749999999</v>
          </cell>
        </row>
        <row r="32945">
          <cell r="A32945" t="str">
            <v>UCW-12559</v>
          </cell>
          <cell r="B32945" t="str">
            <v>New Catalog &amp; Dropbox Link Sheet Men Flats Sandals</v>
          </cell>
          <cell r="C32945" t="str">
            <v>CLOSED Due to Inactive/Insufficient Information</v>
          </cell>
          <cell r="D32945" t="str">
            <v>Medium</v>
          </cell>
          <cell r="E32945" t="str">
            <v>Chirag Dubal</v>
          </cell>
          <cell r="F32945" t="str">
            <v>Mohd Tahir Shaikh</v>
          </cell>
          <cell r="G32945">
            <v>45783.626388888886</v>
          </cell>
          <cell r="H32945">
            <v>45784.506249999999</v>
          </cell>
        </row>
        <row r="32946">
          <cell r="A32946" t="str">
            <v>UCW-12558</v>
          </cell>
          <cell r="B32946" t="str">
            <v xml:space="preserve">New Catalog Cabana &amp; Miami Slippers product listing </v>
          </cell>
          <cell r="C32946" t="str">
            <v>CLOSED</v>
          </cell>
          <cell r="D32946" t="str">
            <v>Medium</v>
          </cell>
          <cell r="E32946" t="str">
            <v>Chirag Dubal</v>
          </cell>
          <cell r="F32946" t="str">
            <v>Mohd Tahir Shaikh</v>
          </cell>
          <cell r="G32946">
            <v>45783.618750000001</v>
          </cell>
          <cell r="H32946">
            <v>45845.564583333333</v>
          </cell>
        </row>
        <row r="32947">
          <cell r="A32947" t="str">
            <v>UCW-12557</v>
          </cell>
          <cell r="B32947" t="str">
            <v>New Catalog Flats Sandals product listing</v>
          </cell>
          <cell r="C32947" t="str">
            <v>CLOSED</v>
          </cell>
          <cell r="D32947" t="str">
            <v>Medium</v>
          </cell>
          <cell r="E32947" t="str">
            <v>Chirag Dubal</v>
          </cell>
          <cell r="F32947" t="str">
            <v>Mohd Tahir Shaikh</v>
          </cell>
          <cell r="G32947">
            <v>45783.613194444442</v>
          </cell>
          <cell r="H32947">
            <v>45841.022222222222</v>
          </cell>
        </row>
        <row r="32948">
          <cell r="A32948" t="str">
            <v>UCW-12555</v>
          </cell>
          <cell r="B32948" t="str">
            <v>LISTING FILE - TATA CLIQ - 02-05-2025</v>
          </cell>
          <cell r="C32948" t="str">
            <v>CLOSED</v>
          </cell>
          <cell r="D32948" t="str">
            <v>Medium</v>
          </cell>
          <cell r="E32948" t="str">
            <v>Chirag Dubal</v>
          </cell>
          <cell r="F32948" t="str">
            <v>Mohd Tahir Shaikh</v>
          </cell>
          <cell r="G32948">
            <v>45783.563194444447</v>
          </cell>
          <cell r="H32948">
            <v>45806.540972222225</v>
          </cell>
        </row>
        <row r="32949">
          <cell r="A32949" t="str">
            <v>UCW-12552</v>
          </cell>
          <cell r="B32949" t="str">
            <v>The Bear House_SS25 New Collection__Bottom &amp; Top Wear_Lot 28 &amp; Lot 29</v>
          </cell>
          <cell r="C32949" t="str">
            <v>CLOSED</v>
          </cell>
          <cell r="D32949" t="str">
            <v>Medium</v>
          </cell>
          <cell r="E32949" t="str">
            <v>Chirag Dubal</v>
          </cell>
          <cell r="F32949" t="str">
            <v>Mohd Tahir Shaikh</v>
          </cell>
          <cell r="G32949">
            <v>45783.554166666669</v>
          </cell>
          <cell r="H32949">
            <v>45806.540972222225</v>
          </cell>
        </row>
        <row r="32950">
          <cell r="A32950" t="str">
            <v>UCW-12551</v>
          </cell>
          <cell r="B32950" t="str">
            <v>New Catalog Sheet 50 Styles(03May2025)</v>
          </cell>
          <cell r="C32950" t="str">
            <v>CLOSED</v>
          </cell>
          <cell r="D32950" t="str">
            <v>Medium</v>
          </cell>
          <cell r="E32950" t="str">
            <v>netscribes</v>
          </cell>
          <cell r="F32950" t="str">
            <v>Sushma Ram</v>
          </cell>
          <cell r="G32950">
            <v>45783.552083333336</v>
          </cell>
          <cell r="H32950">
            <v>45806.541666666664</v>
          </cell>
        </row>
        <row r="32951">
          <cell r="A32951" t="str">
            <v>UCW-12550</v>
          </cell>
          <cell r="B32951" t="str">
            <v>Create New Listings: Gold_B_72</v>
          </cell>
          <cell r="C32951" t="str">
            <v>CLOSED</v>
          </cell>
          <cell r="D32951" t="str">
            <v>Medium</v>
          </cell>
          <cell r="E32951" t="str">
            <v>netscribes</v>
          </cell>
          <cell r="F32951" t="str">
            <v>Sushma Ram</v>
          </cell>
          <cell r="G32951">
            <v>45783.544444444444</v>
          </cell>
          <cell r="H32951">
            <v>45806.538888888892</v>
          </cell>
        </row>
        <row r="32952">
          <cell r="A32952" t="str">
            <v>UCW-12547</v>
          </cell>
          <cell r="B32952" t="str">
            <v xml:space="preserve">Kinds Apparels 08-04-2025 </v>
          </cell>
          <cell r="C32952" t="str">
            <v>CLOSED</v>
          </cell>
          <cell r="D32952" t="str">
            <v>Medium</v>
          </cell>
          <cell r="E32952" t="str">
            <v>Chirag Dubal</v>
          </cell>
          <cell r="F32952" t="str">
            <v>netscribes</v>
          </cell>
          <cell r="G32952">
            <v>45783.536805555559</v>
          </cell>
          <cell r="H32952">
            <v>45964.635416666664</v>
          </cell>
        </row>
        <row r="32953">
          <cell r="A32953" t="str">
            <v>UCW-12545</v>
          </cell>
          <cell r="B32953" t="str">
            <v>New Catalog - 204 Styles</v>
          </cell>
          <cell r="C32953" t="str">
            <v>CLOSED</v>
          </cell>
          <cell r="D32953" t="str">
            <v>Medium</v>
          </cell>
          <cell r="E32953" t="str">
            <v>netscribes</v>
          </cell>
          <cell r="F32953" t="str">
            <v>Sushma Ram</v>
          </cell>
          <cell r="G32953">
            <v>45783.534722222219</v>
          </cell>
          <cell r="H32953">
            <v>45845.561111111114</v>
          </cell>
        </row>
        <row r="32954">
          <cell r="A32954" t="str">
            <v>UCW-12538</v>
          </cell>
          <cell r="B32954" t="str">
            <v>BEauty - RE: Friday Launch_02nd_May_Studiowest_25options-6th</v>
          </cell>
          <cell r="C32954" t="str">
            <v>CLOSED</v>
          </cell>
          <cell r="D32954" t="str">
            <v>Medium</v>
          </cell>
          <cell r="E32954" t="str">
            <v>netscribes</v>
          </cell>
          <cell r="F32954" t="str">
            <v>Simi Raichel Zachariah</v>
          </cell>
          <cell r="G32954">
            <v>45783.440972222219</v>
          </cell>
          <cell r="H32954">
            <v>45912.5625</v>
          </cell>
        </row>
        <row r="32955">
          <cell r="A32955" t="str">
            <v>UCW-12535</v>
          </cell>
          <cell r="B32955" t="str">
            <v>BEauty - Re: Beauty of Joseon new listings- 6th May</v>
          </cell>
          <cell r="C32955" t="str">
            <v>CLOSED</v>
          </cell>
          <cell r="D32955" t="str">
            <v>Medium</v>
          </cell>
          <cell r="E32955" t="str">
            <v>netscribes</v>
          </cell>
          <cell r="F32955" t="str">
            <v>Simi Raichel Zachariah</v>
          </cell>
          <cell r="G32955">
            <v>45783.421527777777</v>
          </cell>
          <cell r="H32955">
            <v>45912.5625</v>
          </cell>
        </row>
        <row r="32956">
          <cell r="A32956" t="str">
            <v>UCW-12531</v>
          </cell>
          <cell r="B32956" t="str">
            <v>Sparkles New Catalog 46 Styles</v>
          </cell>
          <cell r="C32956" t="str">
            <v>CLOSED</v>
          </cell>
          <cell r="D32956" t="str">
            <v>Medium</v>
          </cell>
          <cell r="E32956" t="str">
            <v>Chirag Dubal</v>
          </cell>
          <cell r="F32956" t="str">
            <v>Juilee Jadhav</v>
          </cell>
          <cell r="G32956">
            <v>45782.890972222223</v>
          </cell>
          <cell r="H32956">
            <v>45806.538194444445</v>
          </cell>
        </row>
        <row r="32957">
          <cell r="A32957" t="str">
            <v>UCW-12521</v>
          </cell>
          <cell r="B32957" t="str">
            <v>DROP 6 - DAALI-30 april + 1 ST APRIL</v>
          </cell>
          <cell r="C32957" t="str">
            <v>CLOSED</v>
          </cell>
          <cell r="D32957" t="str">
            <v>Medium</v>
          </cell>
          <cell r="E32957" t="str">
            <v>netscribes</v>
          </cell>
          <cell r="F32957" t="str">
            <v>Sushma Ram</v>
          </cell>
          <cell r="G32957">
            <v>45782.781944444447</v>
          </cell>
          <cell r="H32957">
            <v>45806.538194444445</v>
          </cell>
        </row>
        <row r="32958">
          <cell r="A32958" t="str">
            <v>UCW-12518</v>
          </cell>
          <cell r="B32958" t="str">
            <v>Mother's day Freebie Catalogue</v>
          </cell>
          <cell r="C32958" t="str">
            <v>CLOSED</v>
          </cell>
          <cell r="D32958" t="str">
            <v>Medium</v>
          </cell>
          <cell r="E32958" t="str">
            <v>Chirag Dubal</v>
          </cell>
          <cell r="F32958" t="str">
            <v>Mohd Tahir Shaikh</v>
          </cell>
          <cell r="G32958">
            <v>45782.771527777775</v>
          </cell>
          <cell r="H32958">
            <v>45806.538194444445</v>
          </cell>
        </row>
        <row r="32959">
          <cell r="A32959" t="str">
            <v>UCW-12514</v>
          </cell>
          <cell r="B32959" t="str">
            <v>Globus Women's Wear Apparels - 54 Styles - Batch 95 (Western Wear) (02.05.2025)</v>
          </cell>
          <cell r="C32959" t="str">
            <v>CLOSED</v>
          </cell>
          <cell r="D32959" t="str">
            <v>Medium</v>
          </cell>
          <cell r="E32959" t="str">
            <v>Chirag Dubal</v>
          </cell>
          <cell r="F32959" t="str">
            <v>Juilee Jadhav</v>
          </cell>
          <cell r="G32959">
            <v>45782.753472222219</v>
          </cell>
          <cell r="H32959">
            <v>45806.538194444445</v>
          </cell>
        </row>
        <row r="32960">
          <cell r="A32960" t="str">
            <v>UCW-12512</v>
          </cell>
          <cell r="B32960" t="str">
            <v>Apparel–Under Armour–02/05/25</v>
          </cell>
          <cell r="C32960" t="str">
            <v>CLOSED</v>
          </cell>
          <cell r="D32960" t="str">
            <v>Highest</v>
          </cell>
          <cell r="E32960" t="str">
            <v>netscribes</v>
          </cell>
          <cell r="F32960" t="str">
            <v>Sushma Ram</v>
          </cell>
          <cell r="G32960">
            <v>45782.742361111108</v>
          </cell>
          <cell r="H32960">
            <v>45806.538888888892</v>
          </cell>
        </row>
        <row r="32961">
          <cell r="A32961" t="str">
            <v>UCW-12508</v>
          </cell>
          <cell r="B32961" t="str">
            <v>New Catalog- MomToBe</v>
          </cell>
          <cell r="C32961" t="str">
            <v>CLOSED</v>
          </cell>
          <cell r="D32961" t="str">
            <v>Medium</v>
          </cell>
          <cell r="E32961" t="str">
            <v>Chirag Dubal</v>
          </cell>
          <cell r="F32961" t="str">
            <v>Mohd Tahir Shaikh</v>
          </cell>
          <cell r="G32961">
            <v>45782.729861111111</v>
          </cell>
          <cell r="H32961">
            <v>45855.753472222219</v>
          </cell>
        </row>
        <row r="32962">
          <cell r="A32962" t="str">
            <v>UCW-12504</v>
          </cell>
          <cell r="B32962" t="str">
            <v>Metro | Tatacliq - New Catalogue - Footwear - 2nd May</v>
          </cell>
          <cell r="C32962" t="str">
            <v>CLOSED</v>
          </cell>
          <cell r="D32962" t="str">
            <v>Medium</v>
          </cell>
          <cell r="E32962" t="str">
            <v>netscribes</v>
          </cell>
          <cell r="F32962" t="str">
            <v>Sushma Ram</v>
          </cell>
          <cell r="G32962">
            <v>45782.695833333331</v>
          </cell>
          <cell r="H32962">
            <v>45871.742361111108</v>
          </cell>
        </row>
        <row r="32963">
          <cell r="A32963" t="str">
            <v>UCW-12502</v>
          </cell>
          <cell r="B32963" t="str">
            <v>DROP 6- 4 MAY</v>
          </cell>
          <cell r="C32963" t="str">
            <v>CLOSED</v>
          </cell>
          <cell r="D32963" t="str">
            <v>Highest</v>
          </cell>
          <cell r="E32963" t="str">
            <v>netscribes</v>
          </cell>
          <cell r="F32963" t="str">
            <v>Sushma Ram</v>
          </cell>
          <cell r="G32963">
            <v>45782.67083333333</v>
          </cell>
          <cell r="H32963">
            <v>45855.753472222219</v>
          </cell>
        </row>
        <row r="32964">
          <cell r="A32964" t="str">
            <v>UCW-12501</v>
          </cell>
          <cell r="B32964" t="str">
            <v>Create New Listings: Diamond_B71_73_74</v>
          </cell>
          <cell r="C32964" t="str">
            <v>CLOSED</v>
          </cell>
          <cell r="D32964" t="str">
            <v>Medium</v>
          </cell>
          <cell r="E32964" t="str">
            <v>Chirag Dubal</v>
          </cell>
          <cell r="F32964" t="str">
            <v>Juilee Jadhav</v>
          </cell>
          <cell r="G32964">
            <v>45782.668055555558</v>
          </cell>
          <cell r="H32964">
            <v>45855.75277777778</v>
          </cell>
        </row>
        <row r="32965">
          <cell r="A32965" t="str">
            <v>UCW-12485</v>
          </cell>
          <cell r="B32965" t="str">
            <v>Columbia Apparels/Footwear Size Addition 27-03-2025</v>
          </cell>
          <cell r="C32965" t="str">
            <v>CLOSED</v>
          </cell>
          <cell r="D32965" t="str">
            <v>Medium</v>
          </cell>
          <cell r="E32965" t="str">
            <v>netscribes</v>
          </cell>
          <cell r="F32965" t="str">
            <v>Sushma Ram</v>
          </cell>
          <cell r="G32965">
            <v>45782.584722222222</v>
          </cell>
          <cell r="H32965">
            <v>45840.843055555553</v>
          </cell>
        </row>
        <row r="32966">
          <cell r="A32966" t="str">
            <v>UCW-12484</v>
          </cell>
          <cell r="B32966" t="str">
            <v>USPA &amp; ARROW - TATACLIQ_New Listing_02052025</v>
          </cell>
          <cell r="C32966" t="str">
            <v>CLOSED</v>
          </cell>
          <cell r="D32966" t="str">
            <v>Medium</v>
          </cell>
          <cell r="E32966" t="str">
            <v>netscribes</v>
          </cell>
          <cell r="F32966" t="str">
            <v>Sushma Ram</v>
          </cell>
          <cell r="G32966">
            <v>45782.568749999999</v>
          </cell>
          <cell r="H32966">
            <v>45855.75277777778</v>
          </cell>
        </row>
        <row r="32967">
          <cell r="A32967" t="str">
            <v>UCW-12483</v>
          </cell>
          <cell r="B32967" t="str">
            <v>Tatacliq Seller Format Home Template | 2nd May'25</v>
          </cell>
          <cell r="C32967" t="str">
            <v>CLOSED</v>
          </cell>
          <cell r="D32967" t="str">
            <v>Medium</v>
          </cell>
          <cell r="E32967" t="str">
            <v>Chirag Dubal</v>
          </cell>
          <cell r="F32967" t="str">
            <v>Mohd Tahir Shaikh</v>
          </cell>
          <cell r="G32967">
            <v>45782.55972222222</v>
          </cell>
          <cell r="H32967">
            <v>45855.752083333333</v>
          </cell>
        </row>
        <row r="32968">
          <cell r="A32968" t="str">
            <v>UCW-12482</v>
          </cell>
          <cell r="B32968" t="str">
            <v>Tatacliq Footwear Input Format-Men Women | 2nd May'25</v>
          </cell>
          <cell r="C32968" t="str">
            <v>CLOSED</v>
          </cell>
          <cell r="D32968" t="str">
            <v>Medium</v>
          </cell>
          <cell r="E32968" t="str">
            <v>Chirag Dubal</v>
          </cell>
          <cell r="F32968" t="str">
            <v>Mohd Tahir Shaikh</v>
          </cell>
          <cell r="G32968">
            <v>45782.555555555555</v>
          </cell>
          <cell r="H32968">
            <v>45855.751388888886</v>
          </cell>
        </row>
        <row r="32969">
          <cell r="A32969" t="str">
            <v>UCW-12481</v>
          </cell>
          <cell r="B32969" t="str">
            <v>Tatacliq Men's Apparels Template | 2nd May'25</v>
          </cell>
          <cell r="C32969" t="str">
            <v>CLOSED</v>
          </cell>
          <cell r="D32969" t="str">
            <v>Medium</v>
          </cell>
          <cell r="E32969" t="str">
            <v>Chirag Dubal</v>
          </cell>
          <cell r="F32969" t="str">
            <v>Mohd Tahir Shaikh</v>
          </cell>
          <cell r="G32969">
            <v>45782.552083333336</v>
          </cell>
          <cell r="H32969">
            <v>45855.75</v>
          </cell>
        </row>
        <row r="32970">
          <cell r="A32970" t="str">
            <v>UCW-12479</v>
          </cell>
          <cell r="B32970" t="str">
            <v>Tatacliq Women Ethnic Wear Template | 2nd May'25</v>
          </cell>
          <cell r="C32970" t="str">
            <v>CLOSED</v>
          </cell>
          <cell r="D32970" t="str">
            <v>Medium</v>
          </cell>
          <cell r="E32970" t="str">
            <v>Chirag Dubal</v>
          </cell>
          <cell r="F32970" t="str">
            <v>Mohd Tahir Shaikh</v>
          </cell>
          <cell r="G32970">
            <v>45782.544444444444</v>
          </cell>
          <cell r="H32970">
            <v>45855.75</v>
          </cell>
        </row>
        <row r="32971">
          <cell r="A32971" t="str">
            <v>UCW-12477</v>
          </cell>
          <cell r="B32971" t="str">
            <v xml:space="preserve">Reebok Footwear Men &amp; Women 02-05-2025 </v>
          </cell>
          <cell r="C32971" t="str">
            <v>CLOSED</v>
          </cell>
          <cell r="D32971" t="str">
            <v>Medium</v>
          </cell>
          <cell r="E32971" t="str">
            <v>netscribes</v>
          </cell>
          <cell r="F32971" t="str">
            <v>Sushma Ram</v>
          </cell>
          <cell r="G32971">
            <v>45782.536111111112</v>
          </cell>
          <cell r="H32971">
            <v>45855.749305555553</v>
          </cell>
        </row>
        <row r="32972">
          <cell r="A32972" t="str">
            <v>UCW-12476</v>
          </cell>
          <cell r="B32972" t="str">
            <v>Tatacliq Women Western Wear Template | 2nd May'25</v>
          </cell>
          <cell r="C32972" t="str">
            <v>CLOSED</v>
          </cell>
          <cell r="D32972" t="str">
            <v>Medium</v>
          </cell>
          <cell r="E32972" t="str">
            <v>Chirag Dubal</v>
          </cell>
          <cell r="F32972" t="str">
            <v>Mohd Tahir Shaikh</v>
          </cell>
          <cell r="G32972">
            <v>45782.531944444447</v>
          </cell>
          <cell r="H32972">
            <v>45855.749305555553</v>
          </cell>
        </row>
        <row r="32973">
          <cell r="A32973" t="str">
            <v>UCW-12475</v>
          </cell>
          <cell r="B32973" t="str">
            <v>Request for Gender Update</v>
          </cell>
          <cell r="C32973" t="str">
            <v>CLOSED</v>
          </cell>
          <cell r="D32973" t="str">
            <v>Medium</v>
          </cell>
          <cell r="E32973" t="str">
            <v>Chirag Dubal</v>
          </cell>
          <cell r="F32973" t="str">
            <v>Mohd Tahir Shaikh</v>
          </cell>
          <cell r="G32973">
            <v>45782.520833333336</v>
          </cell>
          <cell r="H32973">
            <v>45855.748611111114</v>
          </cell>
        </row>
        <row r="32974">
          <cell r="A32974" t="str">
            <v>UCW-12474</v>
          </cell>
          <cell r="B32974" t="str">
            <v>New Catalog for Listing Tata Cliq as on 02.05.2025</v>
          </cell>
          <cell r="C32974" t="str">
            <v>CLOSED</v>
          </cell>
          <cell r="D32974" t="str">
            <v>Medium</v>
          </cell>
          <cell r="E32974" t="str">
            <v>netscribes</v>
          </cell>
          <cell r="F32974" t="str">
            <v>Sushma Ram</v>
          </cell>
          <cell r="G32974">
            <v>45782.520138888889</v>
          </cell>
          <cell r="H32974">
            <v>45855.748611111114</v>
          </cell>
        </row>
        <row r="32975">
          <cell r="A32975" t="str">
            <v>UCW-12471</v>
          </cell>
          <cell r="B32975" t="str">
            <v>Girlswear New Catalog Styles - Lot 1</v>
          </cell>
          <cell r="C32975" t="str">
            <v>CLOSED</v>
          </cell>
          <cell r="D32975" t="str">
            <v>Medium</v>
          </cell>
          <cell r="E32975" t="str">
            <v>Chirag Dubal</v>
          </cell>
          <cell r="F32975" t="str">
            <v>netscribes</v>
          </cell>
          <cell r="G32975">
            <v>45782.509722222225</v>
          </cell>
          <cell r="H32975">
            <v>45964.635416666664</v>
          </cell>
        </row>
        <row r="32976">
          <cell r="A32976" t="str">
            <v>UCW-12466</v>
          </cell>
          <cell r="B32976" t="str">
            <v xml:space="preserve">Tie Accessories 30-04-2025 </v>
          </cell>
          <cell r="C32976" t="str">
            <v>CLOSED</v>
          </cell>
          <cell r="D32976" t="str">
            <v>Medium</v>
          </cell>
          <cell r="E32976" t="str">
            <v>Chirag Dubal</v>
          </cell>
          <cell r="F32976" t="str">
            <v>netscribes</v>
          </cell>
          <cell r="G32976">
            <v>45782.474999999999</v>
          </cell>
          <cell r="H32976">
            <v>45964.635416666664</v>
          </cell>
        </row>
        <row r="32977">
          <cell r="A32977" t="str">
            <v>UCW-12450</v>
          </cell>
          <cell r="B32977" t="str">
            <v>Kami Kubi Brand – New Listing Sheet Submission (57 Styles) || DATE :01/05/2025</v>
          </cell>
          <cell r="C32977" t="str">
            <v>CLOSED</v>
          </cell>
          <cell r="D32977" t="str">
            <v>Medium</v>
          </cell>
          <cell r="E32977" t="str">
            <v>Chirag Dubal</v>
          </cell>
          <cell r="F32977" t="str">
            <v>Juilee Jadhav</v>
          </cell>
          <cell r="G32977">
            <v>45780.806944444441</v>
          </cell>
          <cell r="H32977">
            <v>45855.747916666667</v>
          </cell>
        </row>
        <row r="32978">
          <cell r="A32978" t="str">
            <v>UCW-12446</v>
          </cell>
          <cell r="B32978" t="str">
            <v>Red Tape Tata CLiQ Footwear Catalog_01-05-2025</v>
          </cell>
          <cell r="C32978" t="str">
            <v>CLOSED</v>
          </cell>
          <cell r="D32978" t="str">
            <v>Medium</v>
          </cell>
          <cell r="E32978" t="str">
            <v>netscribes</v>
          </cell>
          <cell r="F32978" t="str">
            <v>Sushma Ram</v>
          </cell>
          <cell r="G32978">
            <v>45779.768750000003</v>
          </cell>
          <cell r="H32978">
            <v>45855.74722222222</v>
          </cell>
        </row>
        <row r="32979">
          <cell r="A32979" t="str">
            <v>UCW-12445</v>
          </cell>
          <cell r="B32979" t="str">
            <v>Cataloging Require</v>
          </cell>
          <cell r="C32979" t="str">
            <v>CLOSED</v>
          </cell>
          <cell r="D32979" t="str">
            <v>Medium</v>
          </cell>
          <cell r="E32979" t="str">
            <v>Chirag Dubal</v>
          </cell>
          <cell r="F32979" t="str">
            <v>Juilee Jadhav</v>
          </cell>
          <cell r="G32979">
            <v>45779.750694444447</v>
          </cell>
          <cell r="H32979">
            <v>45855.746527777781</v>
          </cell>
        </row>
        <row r="32980">
          <cell r="A32980" t="str">
            <v>UCW-12444</v>
          </cell>
          <cell r="B32980" t="str">
            <v>DROP 6 - DAALI-30 april + 1 ST APRIL+ extra 7 images</v>
          </cell>
          <cell r="C32980" t="str">
            <v>CLOSED</v>
          </cell>
          <cell r="D32980" t="str">
            <v>Medium</v>
          </cell>
          <cell r="E32980" t="str">
            <v>netscribes</v>
          </cell>
          <cell r="F32980" t="str">
            <v>Sushma Ram</v>
          </cell>
          <cell r="G32980">
            <v>45779.75</v>
          </cell>
          <cell r="H32980">
            <v>45855.746527777781</v>
          </cell>
        </row>
        <row r="32981">
          <cell r="A32981" t="str">
            <v>UCW-12439</v>
          </cell>
          <cell r="B32981" t="str">
            <v>JAIPUR KURTI_NEW CATALOG_30 APR_JK1026</v>
          </cell>
          <cell r="C32981" t="str">
            <v>CLOSED</v>
          </cell>
          <cell r="D32981" t="str">
            <v>Medium</v>
          </cell>
          <cell r="E32981" t="str">
            <v>Chirag Dubal</v>
          </cell>
          <cell r="F32981" t="str">
            <v>Mohd Tahir Shaikh</v>
          </cell>
          <cell r="G32981">
            <v>45779.70416666667</v>
          </cell>
          <cell r="H32981">
            <v>45855.745833333334</v>
          </cell>
        </row>
        <row r="32982">
          <cell r="A32982" t="str">
            <v>UCW-12434</v>
          </cell>
          <cell r="B32982" t="str">
            <v xml:space="preserve">Tie Accessories 30-04-2025 </v>
          </cell>
          <cell r="C32982" t="str">
            <v>CLOSED</v>
          </cell>
          <cell r="D32982" t="str">
            <v>Medium</v>
          </cell>
          <cell r="E32982" t="str">
            <v>Chirag Dubal</v>
          </cell>
          <cell r="F32982" t="str">
            <v>Mohd Tahir Shaikh</v>
          </cell>
          <cell r="G32982">
            <v>45779.667361111111</v>
          </cell>
          <cell r="H32982">
            <v>45877.615277777775</v>
          </cell>
        </row>
        <row r="32983">
          <cell r="A32983" t="str">
            <v>UCW-12426</v>
          </cell>
          <cell r="B32983" t="str">
            <v>TATA CLiQ-CATALOGUE 29-04-2025 (GAP Styles)</v>
          </cell>
          <cell r="C32983" t="str">
            <v>CLOSED</v>
          </cell>
          <cell r="D32983" t="str">
            <v>Medium</v>
          </cell>
          <cell r="E32983" t="str">
            <v>netscribes</v>
          </cell>
          <cell r="F32983" t="str">
            <v>Sushma Ram</v>
          </cell>
          <cell r="G32983">
            <v>45779.597222222219</v>
          </cell>
          <cell r="H32983">
            <v>45855.745833333334</v>
          </cell>
        </row>
        <row r="32984">
          <cell r="A32984" t="str">
            <v>UCW-12423</v>
          </cell>
          <cell r="B32984" t="str">
            <v>Selected Homme SS25_lot-6 catalogue file  -(Tata Cliq)</v>
          </cell>
          <cell r="C32984" t="str">
            <v>CLOSED</v>
          </cell>
          <cell r="D32984" t="str">
            <v>Medium</v>
          </cell>
          <cell r="E32984" t="str">
            <v>Chirag Dubal</v>
          </cell>
          <cell r="F32984" t="str">
            <v>Juilee Jadhav</v>
          </cell>
          <cell r="G32984">
            <v>45779.567361111112</v>
          </cell>
          <cell r="H32984">
            <v>45855.745138888888</v>
          </cell>
        </row>
        <row r="32985">
          <cell r="A32985" t="str">
            <v>UCW-12422</v>
          </cell>
          <cell r="B32985" t="str">
            <v>Levi's H125 NSM Set 15</v>
          </cell>
          <cell r="C32985" t="str">
            <v>CLOSED</v>
          </cell>
          <cell r="D32985" t="str">
            <v>Medium</v>
          </cell>
          <cell r="E32985" t="str">
            <v>Chirag Dubal</v>
          </cell>
          <cell r="F32985" t="str">
            <v>Juilee Jadhav</v>
          </cell>
          <cell r="G32985">
            <v>45779.560416666667</v>
          </cell>
          <cell r="H32985">
            <v>45855.745138888888</v>
          </cell>
        </row>
        <row r="32986">
          <cell r="A32986" t="str">
            <v>UCW-12419</v>
          </cell>
          <cell r="B32986" t="str">
            <v>Catalog- Lot-2 | Powersutra | Tatacliq | April-25</v>
          </cell>
          <cell r="C32986" t="str">
            <v>CLOSED</v>
          </cell>
          <cell r="D32986" t="str">
            <v>Medium</v>
          </cell>
          <cell r="E32986" t="str">
            <v>netscribes</v>
          </cell>
          <cell r="F32986" t="str">
            <v>Sushma Ram</v>
          </cell>
          <cell r="G32986">
            <v>45779.548611111109</v>
          </cell>
          <cell r="H32986">
            <v>45913.650694444441</v>
          </cell>
        </row>
        <row r="32987">
          <cell r="A32987" t="str">
            <v>UCW-12416</v>
          </cell>
          <cell r="B32987" t="str">
            <v>Bottles/Shaker/Sipper</v>
          </cell>
          <cell r="C32987" t="str">
            <v>CLOSED</v>
          </cell>
          <cell r="D32987" t="str">
            <v>Medium</v>
          </cell>
          <cell r="E32987" t="str">
            <v>netscribes</v>
          </cell>
          <cell r="F32987" t="str">
            <v>Sushma Ram</v>
          </cell>
          <cell r="G32987">
            <v>45779.538888888892</v>
          </cell>
          <cell r="H32987">
            <v>45895.022916666669</v>
          </cell>
        </row>
        <row r="32988">
          <cell r="A32988" t="str">
            <v>UCW-12410</v>
          </cell>
          <cell r="B32988" t="str">
            <v>New Collection Catalog for Upload 30.04.2025</v>
          </cell>
          <cell r="C32988" t="str">
            <v>CLOSED</v>
          </cell>
          <cell r="D32988" t="str">
            <v>Medium</v>
          </cell>
          <cell r="E32988" t="str">
            <v>Chirag Dubal</v>
          </cell>
          <cell r="F32988" t="str">
            <v>Mohd Tahir Shaikh</v>
          </cell>
          <cell r="G32988">
            <v>45779.518750000003</v>
          </cell>
          <cell r="H32988">
            <v>45855.744444444441</v>
          </cell>
        </row>
        <row r="32989">
          <cell r="A32989" t="str">
            <v>UCW-12409</v>
          </cell>
          <cell r="B32989" t="str">
            <v>SS25 New Catalog - USPA WW - Lot 6</v>
          </cell>
          <cell r="C32989" t="str">
            <v>CLOSED</v>
          </cell>
          <cell r="D32989" t="str">
            <v>Medium</v>
          </cell>
          <cell r="E32989" t="str">
            <v>netscribes</v>
          </cell>
          <cell r="F32989" t="str">
            <v>Sushma Ram</v>
          </cell>
          <cell r="G32989">
            <v>45779.511805555558</v>
          </cell>
          <cell r="H32989">
            <v>45855.743750000001</v>
          </cell>
        </row>
        <row r="32990">
          <cell r="A32990" t="str">
            <v>UCW-12407</v>
          </cell>
          <cell r="B32990" t="str">
            <v xml:space="preserve">Women's Apparel 28-04-2025 </v>
          </cell>
          <cell r="C32990" t="str">
            <v>CLOSED</v>
          </cell>
          <cell r="D32990" t="str">
            <v>Medium</v>
          </cell>
          <cell r="E32990" t="str">
            <v>Chirag Dubal</v>
          </cell>
          <cell r="F32990" t="str">
            <v>netscribes</v>
          </cell>
          <cell r="G32990">
            <v>45779.492361111108</v>
          </cell>
          <cell r="H32990">
            <v>45964.635416666664</v>
          </cell>
        </row>
        <row r="32991">
          <cell r="A32991" t="str">
            <v>UCW-12406</v>
          </cell>
          <cell r="B32991" t="str">
            <v xml:space="preserve">Footwear Men &amp; Women 30-04-2025 </v>
          </cell>
          <cell r="C32991" t="str">
            <v>CLOSED</v>
          </cell>
          <cell r="D32991" t="str">
            <v>Medium</v>
          </cell>
          <cell r="E32991" t="str">
            <v>Chirag Dubal</v>
          </cell>
          <cell r="F32991" t="str">
            <v>Mohd Tahir Shaikh</v>
          </cell>
          <cell r="G32991">
            <v>45779.484722222223</v>
          </cell>
          <cell r="H32991">
            <v>45855.743750000001</v>
          </cell>
        </row>
        <row r="32992">
          <cell r="A32992" t="str">
            <v>UCW-12403</v>
          </cell>
          <cell r="B32992" t="str">
            <v>Template :- 30-04-2025</v>
          </cell>
          <cell r="C32992" t="str">
            <v>CLOSED</v>
          </cell>
          <cell r="D32992" t="str">
            <v>Medium</v>
          </cell>
          <cell r="E32992" t="str">
            <v>Chirag Dubal</v>
          </cell>
          <cell r="F32992" t="str">
            <v>Mohd Tahir Shaikh</v>
          </cell>
          <cell r="G32992">
            <v>45779.46875</v>
          </cell>
          <cell r="H32992">
            <v>45855.743055555555</v>
          </cell>
        </row>
        <row r="32993">
          <cell r="A32993" t="str">
            <v>UCW-12402</v>
          </cell>
          <cell r="B32993" t="str">
            <v>TATACLIQ || TWIN BIRDS || New Styles || Apr-29</v>
          </cell>
          <cell r="C32993" t="str">
            <v>CLOSED</v>
          </cell>
          <cell r="D32993" t="str">
            <v>Medium</v>
          </cell>
          <cell r="E32993" t="str">
            <v>netscribes</v>
          </cell>
          <cell r="F32993" t="str">
            <v>Sushma Ram</v>
          </cell>
          <cell r="G32993">
            <v>45779.46875</v>
          </cell>
          <cell r="H32993">
            <v>45855.742361111108</v>
          </cell>
        </row>
        <row r="32994">
          <cell r="A32994" t="str">
            <v>UCW-12400</v>
          </cell>
          <cell r="B32994" t="str">
            <v>New Product Listing Details &amp; Images Shared for Tata CLiQ – April 2025</v>
          </cell>
          <cell r="C32994" t="str">
            <v>CLOSED</v>
          </cell>
          <cell r="D32994" t="str">
            <v>Medium</v>
          </cell>
          <cell r="E32994" t="str">
            <v>Chirag Dubal</v>
          </cell>
          <cell r="F32994" t="str">
            <v>Juilee Jadhav</v>
          </cell>
          <cell r="G32994">
            <v>45779.456250000003</v>
          </cell>
          <cell r="H32994">
            <v>45952.70416666667</v>
          </cell>
        </row>
        <row r="32995">
          <cell r="A32995" t="str">
            <v>UCW-12398</v>
          </cell>
          <cell r="B32995" t="str">
            <v>TATACLIQ WOMEN: Category Catlog” – SS25: Phase 1 “DOMIN8” – “15-04-2025</v>
          </cell>
          <cell r="C32995" t="str">
            <v>CLOSED</v>
          </cell>
          <cell r="D32995" t="str">
            <v>Highest</v>
          </cell>
          <cell r="E32995" t="str">
            <v>netscribes</v>
          </cell>
          <cell r="F32995" t="str">
            <v>Sushma Ram</v>
          </cell>
          <cell r="G32995">
            <v>45778.974999999999</v>
          </cell>
          <cell r="H32995">
            <v>45853.859722222223</v>
          </cell>
        </row>
        <row r="32996">
          <cell r="A32996" t="str">
            <v>UCW-12396</v>
          </cell>
          <cell r="B32996" t="str">
            <v xml:space="preserve">Geox SS25 Catalogue Template Sheet and Images | Tata Fashions (Footwear 2nd Lot)  </v>
          </cell>
          <cell r="C32996" t="str">
            <v>CLOSED</v>
          </cell>
          <cell r="D32996" t="str">
            <v>Highest</v>
          </cell>
          <cell r="E32996" t="str">
            <v>netscribes</v>
          </cell>
          <cell r="F32996" t="str">
            <v>Sushma Ram</v>
          </cell>
          <cell r="G32996">
            <v>45778.947222222225</v>
          </cell>
          <cell r="H32996">
            <v>45853.859722222223</v>
          </cell>
        </row>
        <row r="32997">
          <cell r="A32997" t="str">
            <v>UCW-12394</v>
          </cell>
          <cell r="B32997" t="str">
            <v xml:space="preserve">Kid's Apparel 29-04-2025 </v>
          </cell>
          <cell r="C32997" t="str">
            <v>CLOSED</v>
          </cell>
          <cell r="D32997" t="str">
            <v>Highest</v>
          </cell>
          <cell r="E32997" t="str">
            <v>netscribes</v>
          </cell>
          <cell r="F32997" t="str">
            <v>Sushma Ram</v>
          </cell>
          <cell r="G32997">
            <v>45778.925000000003</v>
          </cell>
          <cell r="H32997">
            <v>45853.86041666667</v>
          </cell>
        </row>
        <row r="32998">
          <cell r="A32998" t="str">
            <v>UCW-12393</v>
          </cell>
          <cell r="B32998" t="str">
            <v>Catalogue Sheet_TatacliQ x Pink Fort (BESTSELLER GAP CAPSULE- 117 SKU)</v>
          </cell>
          <cell r="C32998" t="str">
            <v>CLOSED</v>
          </cell>
          <cell r="D32998" t="str">
            <v>Medium</v>
          </cell>
          <cell r="E32998" t="str">
            <v>netscribes</v>
          </cell>
          <cell r="F32998" t="str">
            <v>Sushma Ram</v>
          </cell>
          <cell r="G32998">
            <v>45778.918749999997</v>
          </cell>
          <cell r="H32998">
            <v>45853.861805555556</v>
          </cell>
        </row>
        <row r="32999">
          <cell r="A32999" t="str">
            <v>UCW-12391</v>
          </cell>
          <cell r="B32999" t="str">
            <v>JJ FTW &amp; ACC SS-25 (Lot-8)- Tata Cliq</v>
          </cell>
          <cell r="C32999" t="str">
            <v>CLOSED</v>
          </cell>
          <cell r="D32999" t="str">
            <v>Medium</v>
          </cell>
          <cell r="E32999" t="str">
            <v>netscribes</v>
          </cell>
          <cell r="F32999" t="str">
            <v>Sushma Ram</v>
          </cell>
          <cell r="G32999">
            <v>45778.90625</v>
          </cell>
          <cell r="H32999">
            <v>45855.738888888889</v>
          </cell>
        </row>
        <row r="33000">
          <cell r="A33000" t="str">
            <v>UCW-12386</v>
          </cell>
          <cell r="B33000" t="str">
            <v>Beauty - Re: TATA - Roberto Cavalli - STD - 3SKU - RS Sign - 28-04-2025-1st</v>
          </cell>
          <cell r="C33000" t="str">
            <v>CLOSED</v>
          </cell>
          <cell r="D33000" t="str">
            <v>Medium</v>
          </cell>
          <cell r="E33000" t="str">
            <v>netscribes</v>
          </cell>
          <cell r="F33000" t="str">
            <v>Simi Raichel Zachariah</v>
          </cell>
          <cell r="G33000">
            <v>45778.85833333333</v>
          </cell>
          <cell r="H33000">
            <v>45912.563194444447</v>
          </cell>
        </row>
        <row r="33001">
          <cell r="A33001" t="str">
            <v>UCW-12380</v>
          </cell>
          <cell r="B33001" t="str">
            <v>Beauty - Re: Image updatation | Cosrx &amp; Klairs- 1st May</v>
          </cell>
          <cell r="C33001" t="str">
            <v>CLOSED</v>
          </cell>
          <cell r="D33001" t="str">
            <v>Highest</v>
          </cell>
          <cell r="E33001" t="str">
            <v>netscribes</v>
          </cell>
          <cell r="F33001" t="str">
            <v>Simi Raichel Zachariah</v>
          </cell>
          <cell r="G33001">
            <v>45778.827777777777</v>
          </cell>
          <cell r="H33001">
            <v>45929.567361111112</v>
          </cell>
        </row>
        <row r="33002">
          <cell r="A33002" t="str">
            <v>UCW-12379</v>
          </cell>
          <cell r="B33002" t="str">
            <v>BEauty - New launch cataloguing details of Yves Saint Laurent(Giftsets) _Fragrance for TCL_29_April_2025.-2nd MAy</v>
          </cell>
          <cell r="C33002" t="str">
            <v>CLOSED</v>
          </cell>
          <cell r="D33002" t="str">
            <v>Medium</v>
          </cell>
          <cell r="E33002" t="str">
            <v>netscribes</v>
          </cell>
          <cell r="F33002" t="str">
            <v>Simi Raichel Zachariah</v>
          </cell>
          <cell r="G33002">
            <v>45778.822222222225</v>
          </cell>
          <cell r="H33002">
            <v>45912.563194444447</v>
          </cell>
        </row>
        <row r="33003">
          <cell r="A33003" t="str">
            <v>UCW-12377</v>
          </cell>
          <cell r="B33003" t="str">
            <v>Anantaa by Roohi Trehan products visible from different seller code</v>
          </cell>
          <cell r="C33003" t="str">
            <v>CLOSED Due to Inactive/Insufficient Information</v>
          </cell>
          <cell r="D33003" t="str">
            <v>Medium</v>
          </cell>
          <cell r="E33003" t="str">
            <v>Chirag Dubal</v>
          </cell>
          <cell r="F33003" t="str">
            <v>Reagan D’souza</v>
          </cell>
          <cell r="G33003">
            <v>45778.802777777775</v>
          </cell>
          <cell r="H33003">
            <v>45818.532638888886</v>
          </cell>
        </row>
        <row r="33004">
          <cell r="A33004" t="str">
            <v>UCW-12376</v>
          </cell>
          <cell r="B33004" t="str">
            <v>Tatacliq Kids Apparel Template | 25th April'25</v>
          </cell>
          <cell r="C33004" t="str">
            <v>CLOSED</v>
          </cell>
          <cell r="D33004" t="str">
            <v>Medium</v>
          </cell>
          <cell r="E33004" t="str">
            <v>Chirag Dubal</v>
          </cell>
          <cell r="F33004" t="str">
            <v>netscribes</v>
          </cell>
          <cell r="G33004">
            <v>45778.742361111108</v>
          </cell>
          <cell r="H33004">
            <v>45964.634722222225</v>
          </cell>
        </row>
        <row r="33005">
          <cell r="A33005" t="str">
            <v>UCW-12373</v>
          </cell>
          <cell r="B33005" t="str">
            <v>Girlswear New Catalog Styles - Lot 1</v>
          </cell>
          <cell r="C33005" t="str">
            <v>CLOSED</v>
          </cell>
          <cell r="D33005" t="str">
            <v>Medium</v>
          </cell>
          <cell r="E33005" t="str">
            <v>Chirag Dubal</v>
          </cell>
          <cell r="F33005" t="str">
            <v>Mohd Tahir Shaikh</v>
          </cell>
          <cell r="G33005">
            <v>45778.574305555558</v>
          </cell>
          <cell r="H33005">
            <v>45843.652777777781</v>
          </cell>
        </row>
        <row r="33006">
          <cell r="A33006" t="str">
            <v>UCW-12369</v>
          </cell>
          <cell r="B33006" t="str">
            <v>New Collection Anklets Catalog for Upload 28.04.2025</v>
          </cell>
          <cell r="C33006" t="str">
            <v>CLOSED</v>
          </cell>
          <cell r="D33006" t="str">
            <v>Medium</v>
          </cell>
          <cell r="E33006" t="str">
            <v>Chirag Dubal</v>
          </cell>
          <cell r="F33006" t="str">
            <v>Mohd Tahir Shaikh</v>
          </cell>
          <cell r="G33006">
            <v>45778.505555555559</v>
          </cell>
          <cell r="H33006">
            <v>45855.738194444442</v>
          </cell>
        </row>
        <row r="33007">
          <cell r="A33007" t="str">
            <v>UCW-12368</v>
          </cell>
          <cell r="B33007" t="str">
            <v>New Collection Bracelets Catalog for Upload 06.12.2024</v>
          </cell>
          <cell r="C33007" t="str">
            <v>CLOSED</v>
          </cell>
          <cell r="D33007" t="str">
            <v>Medium</v>
          </cell>
          <cell r="E33007" t="str">
            <v>Chirag Dubal</v>
          </cell>
          <cell r="F33007" t="str">
            <v>Mohd Tahir Shaikh</v>
          </cell>
          <cell r="G33007">
            <v>45778.480555555558</v>
          </cell>
          <cell r="H33007">
            <v>45855.738194444442</v>
          </cell>
        </row>
        <row r="33008">
          <cell r="A33008" t="str">
            <v>UCW-12364</v>
          </cell>
          <cell r="B33008" t="str">
            <v>DAALI | Image &amp; Content Discrepancy</v>
          </cell>
          <cell r="C33008" t="str">
            <v>CLOSED</v>
          </cell>
          <cell r="D33008" t="str">
            <v>Medium</v>
          </cell>
          <cell r="E33008" t="str">
            <v>netscribes</v>
          </cell>
          <cell r="F33008" t="str">
            <v>Sushma Ram</v>
          </cell>
          <cell r="G33008">
            <v>45778.400694444441</v>
          </cell>
          <cell r="H33008">
            <v>45784.560416666667</v>
          </cell>
        </row>
        <row r="33009">
          <cell r="A33009" t="str">
            <v>UCW-12363</v>
          </cell>
          <cell r="B33009" t="str">
            <v>Beauty - Re: New GWP Listing (April'25)- Tata- 1st April</v>
          </cell>
          <cell r="C33009" t="str">
            <v>CLOSED</v>
          </cell>
          <cell r="D33009" t="str">
            <v>Medium</v>
          </cell>
          <cell r="E33009" t="str">
            <v>Chirag Dubal</v>
          </cell>
          <cell r="F33009" t="str">
            <v>netscribes</v>
          </cell>
          <cell r="G33009">
            <v>45778.393750000003</v>
          </cell>
          <cell r="H33009">
            <v>45964.634722222225</v>
          </cell>
        </row>
        <row r="33010">
          <cell r="A33010" t="str">
            <v>UCW-12362</v>
          </cell>
          <cell r="B33010" t="str">
            <v>DROP 6 - DAALI-30 april</v>
          </cell>
          <cell r="C33010" t="str">
            <v>CLOSED</v>
          </cell>
          <cell r="D33010" t="str">
            <v>Highest</v>
          </cell>
          <cell r="E33010" t="str">
            <v>netscribes</v>
          </cell>
          <cell r="F33010" t="str">
            <v>Sushma Ram</v>
          </cell>
          <cell r="G33010">
            <v>45778.379166666666</v>
          </cell>
          <cell r="H33010">
            <v>45783.490972222222</v>
          </cell>
        </row>
        <row r="33011">
          <cell r="A33011" t="str">
            <v>UCW-12359</v>
          </cell>
          <cell r="B33011" t="str">
            <v xml:space="preserve">Footwear Men &amp; Women 03-04-2025 </v>
          </cell>
          <cell r="C33011" t="str">
            <v>CLOSED</v>
          </cell>
          <cell r="D33011" t="str">
            <v>Medium</v>
          </cell>
          <cell r="E33011" t="str">
            <v>Chirag Dubal</v>
          </cell>
          <cell r="F33011" t="str">
            <v>netscribes</v>
          </cell>
          <cell r="G33011">
            <v>45777.761111111111</v>
          </cell>
          <cell r="H33011">
            <v>45964.634722222225</v>
          </cell>
        </row>
        <row r="33012">
          <cell r="A33012" t="str">
            <v>UCW-12352</v>
          </cell>
          <cell r="B33012" t="str">
            <v xml:space="preserve">Tatacliq Lifestyle Catalog Template-Lot -105_28.04.2025 </v>
          </cell>
          <cell r="C33012" t="str">
            <v>CLOSED</v>
          </cell>
          <cell r="D33012" t="str">
            <v>Highest</v>
          </cell>
          <cell r="E33012" t="str">
            <v>netscribes</v>
          </cell>
          <cell r="F33012" t="str">
            <v>Sushma Ram</v>
          </cell>
          <cell r="G33012">
            <v>45777.716666666667</v>
          </cell>
          <cell r="H33012">
            <v>45860.696527777778</v>
          </cell>
        </row>
        <row r="33013">
          <cell r="A33013" t="str">
            <v>UCW-12350</v>
          </cell>
          <cell r="B33013" t="str">
            <v>New Collection Anklets Catalog for Upload 28.04.2025</v>
          </cell>
          <cell r="C33013" t="str">
            <v>CLOSED</v>
          </cell>
          <cell r="D33013" t="str">
            <v>Medium</v>
          </cell>
          <cell r="E33013" t="str">
            <v>Chirag Dubal</v>
          </cell>
          <cell r="F33013" t="str">
            <v>Mohd Tahir Shaikh</v>
          </cell>
          <cell r="G33013">
            <v>45777.697916666664</v>
          </cell>
          <cell r="H33013">
            <v>45855.736805555556</v>
          </cell>
        </row>
        <row r="33014">
          <cell r="A33014" t="str">
            <v>UCW-12348</v>
          </cell>
          <cell r="B33014" t="str">
            <v>Tatacliq Men and Kids Content template_28-04-25</v>
          </cell>
          <cell r="C33014" t="str">
            <v>CLOSED</v>
          </cell>
          <cell r="D33014" t="str">
            <v>Medium</v>
          </cell>
          <cell r="E33014" t="str">
            <v>Chirag Dubal</v>
          </cell>
          <cell r="F33014" t="str">
            <v>Mohd Tahir Shaikh</v>
          </cell>
          <cell r="G33014">
            <v>45777.669444444444</v>
          </cell>
          <cell r="H33014">
            <v>45888.699305555558</v>
          </cell>
        </row>
        <row r="33015">
          <cell r="A33015" t="str">
            <v>UCW-12347</v>
          </cell>
          <cell r="B33015" t="str">
            <v>Biba SS25- Lot 8 (Jewllery +Women)</v>
          </cell>
          <cell r="C33015" t="str">
            <v>CLOSED</v>
          </cell>
          <cell r="D33015" t="str">
            <v>Medium</v>
          </cell>
          <cell r="E33015" t="str">
            <v>netscribes</v>
          </cell>
          <cell r="F33015" t="str">
            <v>Sushma Ram</v>
          </cell>
          <cell r="G33015">
            <v>45777.645138888889</v>
          </cell>
          <cell r="H33015">
            <v>45855.734027777777</v>
          </cell>
        </row>
        <row r="33016">
          <cell r="A33016" t="str">
            <v>UCW-12345</v>
          </cell>
          <cell r="B33016" t="str">
            <v>Catalogue Sheet_TatacliQ x FableStreet (LINEN- 67 SKU &amp; DENIM- 5 SKU)</v>
          </cell>
          <cell r="C33016" t="str">
            <v>CLOSED</v>
          </cell>
          <cell r="D33016" t="str">
            <v>Medium</v>
          </cell>
          <cell r="E33016" t="str">
            <v>Chirag Dubal</v>
          </cell>
          <cell r="F33016" t="str">
            <v>Mohd Tahir Shaikh</v>
          </cell>
          <cell r="G33016">
            <v>45777.637499999997</v>
          </cell>
          <cell r="H33016">
            <v>45855.73333333333</v>
          </cell>
        </row>
        <row r="33017">
          <cell r="A33017" t="str">
            <v>UCW-12344</v>
          </cell>
          <cell r="B33017" t="str">
            <v>Sparkles New Catalog 35 Styles</v>
          </cell>
          <cell r="C33017" t="str">
            <v>CLOSED</v>
          </cell>
          <cell r="D33017" t="str">
            <v>Medium</v>
          </cell>
          <cell r="E33017" t="str">
            <v>Chirag Dubal</v>
          </cell>
          <cell r="F33017" t="str">
            <v>Mohd Tahir Shaikh</v>
          </cell>
          <cell r="G33017">
            <v>45777.627083333333</v>
          </cell>
          <cell r="H33017">
            <v>45898.504861111112</v>
          </cell>
        </row>
        <row r="33018">
          <cell r="A33018" t="str">
            <v>UCW-12342</v>
          </cell>
          <cell r="B33018" t="str">
            <v>Dual listiing for Ronal Optiks on TCF</v>
          </cell>
          <cell r="C33018" t="str">
            <v>CLOSED</v>
          </cell>
          <cell r="D33018" t="str">
            <v>Medium</v>
          </cell>
          <cell r="E33018" t="str">
            <v>Chirag Dubal</v>
          </cell>
          <cell r="F33018" t="str">
            <v>Shloka Chakre</v>
          </cell>
          <cell r="G33018">
            <v>45777.572222222225</v>
          </cell>
          <cell r="H33018">
            <v>46172.534722222219</v>
          </cell>
        </row>
        <row r="33019">
          <cell r="A33019" t="str">
            <v>UCW-12308</v>
          </cell>
          <cell r="B33019" t="str">
            <v>CATALOGUE *KHULLAR APPEARLS - KASSUALLY* TATA CLIQ</v>
          </cell>
          <cell r="C33019" t="str">
            <v>CLOSED Due to Inactive/Insufficient Information</v>
          </cell>
          <cell r="D33019" t="str">
            <v>Medium</v>
          </cell>
          <cell r="E33019" t="str">
            <v>netscribes</v>
          </cell>
          <cell r="F33019" t="str">
            <v>Sushma Ram</v>
          </cell>
          <cell r="G33019">
            <v>45776.751388888886</v>
          </cell>
          <cell r="H33019">
            <v>45841.011805555558</v>
          </cell>
        </row>
        <row r="33020">
          <cell r="A33020" t="str">
            <v>UCW-12305</v>
          </cell>
          <cell r="B33020" t="str">
            <v xml:space="preserve">Tatacliq Lifestyle Catalog Template-Lot -104_21.04.2025 </v>
          </cell>
          <cell r="C33020" t="str">
            <v>CLOSED</v>
          </cell>
          <cell r="D33020" t="str">
            <v>Medium</v>
          </cell>
          <cell r="E33020" t="str">
            <v>Chirag Dubal</v>
          </cell>
          <cell r="F33020" t="str">
            <v>netscribes</v>
          </cell>
          <cell r="G33020">
            <v>45776.725694444445</v>
          </cell>
          <cell r="H33020">
            <v>45964.634722222225</v>
          </cell>
        </row>
        <row r="33021">
          <cell r="A33021" t="str">
            <v>UCW-12303</v>
          </cell>
          <cell r="B33021" t="str">
            <v>TATACLIQ x Piccolo - Kids New brand</v>
          </cell>
          <cell r="C33021" t="str">
            <v>CLOSED</v>
          </cell>
          <cell r="D33021" t="str">
            <v>Medium</v>
          </cell>
          <cell r="E33021" t="str">
            <v>Chirag Dubal</v>
          </cell>
          <cell r="F33021" t="str">
            <v>Mohd Tahir Shaikh</v>
          </cell>
          <cell r="G33021">
            <v>45776.709722222222</v>
          </cell>
          <cell r="H33021">
            <v>45855.730555555558</v>
          </cell>
        </row>
        <row r="33022">
          <cell r="A33022" t="str">
            <v>UCW-12302</v>
          </cell>
          <cell r="B33022" t="str">
            <v>Hoversole Listing  Formal, Casual, Sneaker, Sandal, Boot - Gur Overseas 29 Apr 2025</v>
          </cell>
          <cell r="C33022" t="str">
            <v>CLOSED</v>
          </cell>
          <cell r="D33022" t="str">
            <v>Highest</v>
          </cell>
          <cell r="E33022" t="str">
            <v>netscribes</v>
          </cell>
          <cell r="F33022" t="str">
            <v>Sushma Ram</v>
          </cell>
          <cell r="G33022">
            <v>45776.681944444441</v>
          </cell>
          <cell r="H33022">
            <v>46001.468055555553</v>
          </cell>
        </row>
        <row r="33023">
          <cell r="A33023" t="str">
            <v>UCW-12300</v>
          </cell>
          <cell r="B33023" t="str">
            <v>Create New Listings: Batch 59_G_Mangalsutra_120125</v>
          </cell>
          <cell r="C33023" t="str">
            <v>CLOSED</v>
          </cell>
          <cell r="D33023" t="str">
            <v>Medium</v>
          </cell>
          <cell r="E33023" t="str">
            <v>Chirag Dubal</v>
          </cell>
          <cell r="F33023" t="str">
            <v>Mohd Tahir Shaikh</v>
          </cell>
          <cell r="G33023">
            <v>45776.673611111109</v>
          </cell>
          <cell r="H33023">
            <v>45855.728472222225</v>
          </cell>
        </row>
        <row r="33024">
          <cell r="A33024" t="str">
            <v>UCW-12299</v>
          </cell>
          <cell r="B33024" t="str">
            <v>Create New Listings: Batch 70_Pending_Neckset_1802</v>
          </cell>
          <cell r="C33024" t="str">
            <v>CLOSED</v>
          </cell>
          <cell r="D33024" t="str">
            <v>Medium</v>
          </cell>
          <cell r="E33024" t="str">
            <v>Chirag Dubal</v>
          </cell>
          <cell r="F33024" t="str">
            <v>Mohd Tahir Shaikh</v>
          </cell>
          <cell r="G33024">
            <v>45776.668055555558</v>
          </cell>
          <cell r="H33024">
            <v>45841.010416666664</v>
          </cell>
        </row>
        <row r="33025">
          <cell r="A33025" t="str">
            <v>UCW-12294</v>
          </cell>
          <cell r="B33025" t="str">
            <v>new content Sheet  (April 25)</v>
          </cell>
          <cell r="C33025" t="str">
            <v>CLOSED</v>
          </cell>
          <cell r="D33025" t="str">
            <v>Highest</v>
          </cell>
          <cell r="E33025" t="str">
            <v>netscribes</v>
          </cell>
          <cell r="F33025" t="str">
            <v>Sushma Ram</v>
          </cell>
          <cell r="G33025">
            <v>45776.646527777775</v>
          </cell>
          <cell r="H33025">
            <v>45855.728472222225</v>
          </cell>
        </row>
        <row r="33026">
          <cell r="A33026" t="str">
            <v>UCW-12293</v>
          </cell>
          <cell r="B33026" t="str">
            <v>Western wear Madame &amp; Camla men  26-04-2025</v>
          </cell>
          <cell r="C33026" t="str">
            <v>CLOSED</v>
          </cell>
          <cell r="D33026" t="str">
            <v>Medium</v>
          </cell>
          <cell r="E33026" t="str">
            <v>Chirag Dubal</v>
          </cell>
          <cell r="F33026" t="str">
            <v>Juilee Jadhav</v>
          </cell>
          <cell r="G33026">
            <v>45776.643055555556</v>
          </cell>
          <cell r="H33026">
            <v>45855.727777777778</v>
          </cell>
        </row>
        <row r="33027">
          <cell r="A33027" t="str">
            <v>UCW-12288</v>
          </cell>
          <cell r="B33027" t="str">
            <v>Men's - SS25 Listing - 25-04-25 - 45 Opt.</v>
          </cell>
          <cell r="C33027" t="str">
            <v>CLOSED</v>
          </cell>
          <cell r="D33027" t="str">
            <v>Medium</v>
          </cell>
          <cell r="E33027" t="str">
            <v>netscribes</v>
          </cell>
          <cell r="F33027" t="str">
            <v>Sushma Ram</v>
          </cell>
          <cell r="G33027">
            <v>45776.584027777775</v>
          </cell>
          <cell r="H33027">
            <v>45855.727777777778</v>
          </cell>
        </row>
        <row r="33028">
          <cell r="A33028" t="str">
            <v>UCW-12287</v>
          </cell>
          <cell r="B33028" t="str">
            <v>Women's - SS25 Listing - 25-04-25 - 19 Opt.</v>
          </cell>
          <cell r="C33028" t="str">
            <v>CLOSED</v>
          </cell>
          <cell r="D33028" t="str">
            <v>Medium</v>
          </cell>
          <cell r="E33028" t="str">
            <v>netscribes</v>
          </cell>
          <cell r="F33028" t="str">
            <v>Sushma Ram</v>
          </cell>
          <cell r="G33028">
            <v>45776.575694444444</v>
          </cell>
          <cell r="H33028">
            <v>45855.727083333331</v>
          </cell>
        </row>
        <row r="33029">
          <cell r="A33029" t="str">
            <v>UCW-12284</v>
          </cell>
          <cell r="B33029" t="str">
            <v>Gipsy - 925 Style, SS24, AW24 &amp; SS25 (25/4/25)</v>
          </cell>
          <cell r="C33029" t="str">
            <v>CLOSED Due to Inactive/Insufficient Information</v>
          </cell>
          <cell r="D33029" t="str">
            <v>Medium</v>
          </cell>
          <cell r="E33029" t="str">
            <v>netscribes</v>
          </cell>
          <cell r="F33029" t="str">
            <v>Sushma Ram</v>
          </cell>
          <cell r="G33029">
            <v>45776.558333333334</v>
          </cell>
          <cell r="H33029">
            <v>45784.479166666664</v>
          </cell>
        </row>
        <row r="33030">
          <cell r="A33030" t="str">
            <v>UCW-12281</v>
          </cell>
          <cell r="B33030" t="str">
            <v xml:space="preserve">Men's Apparel 23-04-2025 </v>
          </cell>
          <cell r="C33030" t="str">
            <v>CLOSED</v>
          </cell>
          <cell r="D33030" t="str">
            <v>Medium</v>
          </cell>
          <cell r="E33030" t="str">
            <v>Chirag Dubal</v>
          </cell>
          <cell r="F33030" t="str">
            <v>netscribes</v>
          </cell>
          <cell r="G33030">
            <v>45776.552777777775</v>
          </cell>
          <cell r="H33030">
            <v>45964.634722222225</v>
          </cell>
        </row>
        <row r="33031">
          <cell r="A33031" t="str">
            <v>UCW-12278</v>
          </cell>
          <cell r="B33031" t="str">
            <v>Create New Listings: Batch 70_Pending_Neckset_1802</v>
          </cell>
          <cell r="C33031" t="str">
            <v>CLOSED</v>
          </cell>
          <cell r="D33031" t="str">
            <v>Medium</v>
          </cell>
          <cell r="E33031" t="str">
            <v>Chirag Dubal</v>
          </cell>
          <cell r="F33031" t="str">
            <v>Mohd Tahir Shaikh</v>
          </cell>
          <cell r="G33031">
            <v>45776.538194444445</v>
          </cell>
          <cell r="H33031">
            <v>45792.44027777778</v>
          </cell>
        </row>
        <row r="33032">
          <cell r="A33032" t="str">
            <v>UCW-12277</v>
          </cell>
          <cell r="B33032" t="str">
            <v>Create New Listings: Diamond Earrings Litestyle</v>
          </cell>
          <cell r="C33032" t="str">
            <v>CLOSED</v>
          </cell>
          <cell r="D33032" t="str">
            <v>Medium</v>
          </cell>
          <cell r="E33032" t="str">
            <v>Chirag Dubal</v>
          </cell>
          <cell r="F33032" t="str">
            <v>Mohd Tahir Shaikh</v>
          </cell>
          <cell r="G33032">
            <v>45776.529861111114</v>
          </cell>
          <cell r="H33032">
            <v>45855.727083333331</v>
          </cell>
        </row>
        <row r="33033">
          <cell r="A33033" t="str">
            <v>UCW-12274</v>
          </cell>
          <cell r="B33033" t="str">
            <v>Re: Nexus Listing Details</v>
          </cell>
          <cell r="C33033" t="str">
            <v>CLOSED</v>
          </cell>
          <cell r="D33033" t="str">
            <v>Medium</v>
          </cell>
          <cell r="E33033" t="str">
            <v>netscribes</v>
          </cell>
          <cell r="F33033" t="str">
            <v>netscribes</v>
          </cell>
          <cell r="G33033">
            <v>45776.523611111108</v>
          </cell>
          <cell r="H33033">
            <v>45988.544444444444</v>
          </cell>
        </row>
        <row r="33034">
          <cell r="A33034" t="str">
            <v>UCW-12273</v>
          </cell>
          <cell r="B33034" t="str">
            <v>IMAGES REPLACE</v>
          </cell>
          <cell r="C33034" t="str">
            <v>CLOSED</v>
          </cell>
          <cell r="D33034" t="str">
            <v>Medium</v>
          </cell>
          <cell r="E33034" t="str">
            <v>netscribes</v>
          </cell>
          <cell r="F33034" t="str">
            <v>Sushma Ram</v>
          </cell>
          <cell r="G33034">
            <v>45776.520833333336</v>
          </cell>
          <cell r="H33034">
            <v>45779.50277777778</v>
          </cell>
        </row>
        <row r="33035">
          <cell r="A33035" t="str">
            <v>UCW-12271</v>
          </cell>
          <cell r="B33035" t="str">
            <v>New Collection Pendant Catalog for Upload 23.04.2025</v>
          </cell>
          <cell r="C33035" t="str">
            <v>CLOSED</v>
          </cell>
          <cell r="D33035" t="str">
            <v>Medium</v>
          </cell>
          <cell r="E33035" t="str">
            <v>Chirag Dubal</v>
          </cell>
          <cell r="F33035" t="str">
            <v>Mohd Tahir Shaikh</v>
          </cell>
          <cell r="G33035">
            <v>45776.509722222225</v>
          </cell>
          <cell r="H33035">
            <v>45855.726388888892</v>
          </cell>
        </row>
        <row r="33036">
          <cell r="A33036" t="str">
            <v>UCW-12269</v>
          </cell>
          <cell r="B33036" t="str">
            <v>Kids Girls clothing Template</v>
          </cell>
          <cell r="C33036" t="str">
            <v>CLOSED</v>
          </cell>
          <cell r="D33036" t="str">
            <v>Medium</v>
          </cell>
          <cell r="E33036" t="str">
            <v>Chirag Dubal</v>
          </cell>
          <cell r="F33036" t="str">
            <v>netscribes</v>
          </cell>
          <cell r="G33036">
            <v>45776.499305555553</v>
          </cell>
          <cell r="H33036">
            <v>45964.634722222225</v>
          </cell>
        </row>
        <row r="33037">
          <cell r="A33037" t="str">
            <v>UCW-12267</v>
          </cell>
          <cell r="B33037" t="str">
            <v>BEauty - Resize -29th April</v>
          </cell>
          <cell r="C33037" t="str">
            <v>CLOSED</v>
          </cell>
          <cell r="D33037" t="str">
            <v>Medium</v>
          </cell>
          <cell r="E33037" t="str">
            <v>netscribes</v>
          </cell>
          <cell r="F33037" t="str">
            <v>Simi Raichel Zachariah</v>
          </cell>
          <cell r="G33037">
            <v>45776.492361111108</v>
          </cell>
          <cell r="H33037">
            <v>45929.567361111112</v>
          </cell>
        </row>
        <row r="33038">
          <cell r="A33038" t="str">
            <v>UCW-12266</v>
          </cell>
          <cell r="B33038" t="str">
            <v xml:space="preserve">BEauty - Colorbar - EAN Change 12 SKUs- </v>
          </cell>
          <cell r="C33038" t="str">
            <v>CLOSED</v>
          </cell>
          <cell r="D33038" t="str">
            <v>Medium</v>
          </cell>
          <cell r="E33038" t="str">
            <v>netscribes</v>
          </cell>
          <cell r="F33038" t="str">
            <v>Simi Raichel Zachariah</v>
          </cell>
          <cell r="G33038">
            <v>45776.486111111109</v>
          </cell>
          <cell r="H33038">
            <v>45929.568055555559</v>
          </cell>
        </row>
        <row r="33039">
          <cell r="A33039" t="str">
            <v>UCW-12265</v>
          </cell>
          <cell r="B33039" t="str">
            <v>BEauty - Casmara Platform Addition -28th April</v>
          </cell>
          <cell r="C33039" t="str">
            <v>CLOSED</v>
          </cell>
          <cell r="D33039" t="str">
            <v>Medium</v>
          </cell>
          <cell r="E33039" t="str">
            <v>netscribes</v>
          </cell>
          <cell r="F33039" t="str">
            <v>Simi Raichel Zachariah</v>
          </cell>
          <cell r="G33039">
            <v>45776.482638888891</v>
          </cell>
          <cell r="H33039">
            <v>45929.568055555559</v>
          </cell>
        </row>
        <row r="33040">
          <cell r="A33040" t="str">
            <v>UCW-12264</v>
          </cell>
          <cell r="B33040" t="str">
            <v>Tatacliq new listing file</v>
          </cell>
          <cell r="C33040" t="str">
            <v>CLOSED</v>
          </cell>
          <cell r="D33040" t="str">
            <v>Medium</v>
          </cell>
          <cell r="E33040" t="str">
            <v>netscribes</v>
          </cell>
          <cell r="F33040" t="str">
            <v>Sushma Ram</v>
          </cell>
          <cell r="G33040">
            <v>45776.480555555558</v>
          </cell>
          <cell r="H33040">
            <v>45855.725694444445</v>
          </cell>
        </row>
        <row r="33041">
          <cell r="A33041" t="str">
            <v>UCW-12263</v>
          </cell>
          <cell r="B33041" t="str">
            <v>New Collection Bracelets Catalog for Upload 17.01.2025</v>
          </cell>
          <cell r="C33041" t="str">
            <v>CLOSED Due to Inactive/Insufficient Information</v>
          </cell>
          <cell r="D33041" t="str">
            <v>Medium</v>
          </cell>
          <cell r="E33041" t="str">
            <v>Chirag Dubal</v>
          </cell>
          <cell r="F33041" t="str">
            <v>Mohd Tahir Shaikh</v>
          </cell>
          <cell r="G33041">
            <v>45776.479861111111</v>
          </cell>
          <cell r="H33041">
            <v>45784.451388888891</v>
          </cell>
        </row>
        <row r="33042">
          <cell r="A33042" t="str">
            <v>UCW-12262</v>
          </cell>
          <cell r="B33042" t="str">
            <v>New Collection Ankltes Catalog for Upload 24.10.2024</v>
          </cell>
          <cell r="C33042" t="str">
            <v>CLOSED</v>
          </cell>
          <cell r="D33042" t="str">
            <v>Medium</v>
          </cell>
          <cell r="E33042" t="str">
            <v>Chirag Dubal</v>
          </cell>
          <cell r="F33042" t="str">
            <v>Mohd Tahir Shaikh</v>
          </cell>
          <cell r="G33042">
            <v>45776.470833333333</v>
          </cell>
          <cell r="H33042">
            <v>45855.724999999999</v>
          </cell>
        </row>
        <row r="33043">
          <cell r="A33043" t="str">
            <v>UCW-12261</v>
          </cell>
          <cell r="B33043" t="str">
            <v>Beauty Re: Maybelline New York Superstay Teddy Tint (New Shades) | New Listing | Tatacliq-28th April</v>
          </cell>
          <cell r="C33043" t="str">
            <v>CLOSED</v>
          </cell>
          <cell r="D33043" t="str">
            <v>Medium</v>
          </cell>
          <cell r="E33043" t="str">
            <v>netscribes</v>
          </cell>
          <cell r="F33043" t="str">
            <v>Simi Raichel Zachariah</v>
          </cell>
          <cell r="G33043">
            <v>45776.470138888886</v>
          </cell>
          <cell r="H33043">
            <v>45929.568055555559</v>
          </cell>
        </row>
        <row r="33044">
          <cell r="A33044" t="str">
            <v>UCW-12260</v>
          </cell>
          <cell r="B33044" t="str">
            <v>Beauty - Re: Bulk Upload Sheet for Dr.Rashel Product Listing-28th April</v>
          </cell>
          <cell r="C33044" t="str">
            <v>CLOSED</v>
          </cell>
          <cell r="D33044" t="str">
            <v>Medium</v>
          </cell>
          <cell r="E33044" t="str">
            <v>netscribes</v>
          </cell>
          <cell r="F33044" t="str">
            <v>Simi Raichel Zachariah</v>
          </cell>
          <cell r="G33044">
            <v>45776.466666666667</v>
          </cell>
          <cell r="H33044">
            <v>45912.563888888886</v>
          </cell>
        </row>
        <row r="33045">
          <cell r="A33045" t="str">
            <v>UCW-12258</v>
          </cell>
          <cell r="B33045" t="str">
            <v>Content correction on TCM - MTO-MTS-43SKUs Batch 2</v>
          </cell>
          <cell r="C33045" t="str">
            <v>CLOSED</v>
          </cell>
          <cell r="D33045" t="str">
            <v>Medium</v>
          </cell>
          <cell r="E33045" t="str">
            <v>netscribes</v>
          </cell>
          <cell r="F33045" t="str">
            <v>Sushma Ram</v>
          </cell>
          <cell r="G33045">
            <v>45776.463888888888</v>
          </cell>
          <cell r="H33045">
            <v>45849.54583333333</v>
          </cell>
        </row>
        <row r="33046">
          <cell r="A33046" t="str">
            <v>UCW-12255</v>
          </cell>
          <cell r="B33046" t="str">
            <v>Beauty - Re: New listing- Asaya-28th April</v>
          </cell>
          <cell r="C33046" t="str">
            <v>CLOSED</v>
          </cell>
          <cell r="D33046" t="str">
            <v>Medium</v>
          </cell>
          <cell r="E33046" t="str">
            <v>netscribes</v>
          </cell>
          <cell r="F33046" t="str">
            <v>Simi Raichel Zachariah</v>
          </cell>
          <cell r="G33046">
            <v>45776.451388888891</v>
          </cell>
          <cell r="H33046">
            <v>45912.563888888886</v>
          </cell>
        </row>
        <row r="33047">
          <cell r="A33047" t="str">
            <v>UCW-12253</v>
          </cell>
          <cell r="B33047" t="str">
            <v>TATA CLiQ-CATALOGUE 24-04-2025</v>
          </cell>
          <cell r="C33047" t="str">
            <v>CLOSED</v>
          </cell>
          <cell r="D33047" t="str">
            <v>Medium</v>
          </cell>
          <cell r="E33047" t="str">
            <v>netscribes</v>
          </cell>
          <cell r="F33047" t="str">
            <v>Sushma Ram</v>
          </cell>
          <cell r="G33047">
            <v>45776.432638888888</v>
          </cell>
          <cell r="H33047">
            <v>45855.724999999999</v>
          </cell>
        </row>
        <row r="33048">
          <cell r="A33048" t="str">
            <v>UCW-12252</v>
          </cell>
          <cell r="B33048" t="str">
            <v>Beauty - Re: TCL - New listing - Fragrance 28th Apr,25  (MDP)- 29th April</v>
          </cell>
          <cell r="C33048" t="str">
            <v>CLOSED</v>
          </cell>
          <cell r="D33048" t="str">
            <v>High</v>
          </cell>
          <cell r="E33048" t="str">
            <v>netscribes</v>
          </cell>
          <cell r="F33048" t="str">
            <v>Simi Raichel Zachariah</v>
          </cell>
          <cell r="G33048">
            <v>45776.431944444441</v>
          </cell>
          <cell r="H33048">
            <v>45912.563888888886</v>
          </cell>
        </row>
        <row r="33049">
          <cell r="A33049" t="str">
            <v>UCW-12249</v>
          </cell>
          <cell r="B33049" t="str">
            <v>Beauty - FW: Cataloguing details of Jimmy Choo(GWP) &amp; Montblanc_(GWP)_Fragrance for TCL_24_April_2025.</v>
          </cell>
          <cell r="C33049" t="str">
            <v>CLOSED</v>
          </cell>
          <cell r="D33049" t="str">
            <v>High</v>
          </cell>
          <cell r="E33049" t="str">
            <v>netscribes</v>
          </cell>
          <cell r="F33049" t="str">
            <v>Simi Raichel Zachariah</v>
          </cell>
          <cell r="G33049">
            <v>45776.420138888891</v>
          </cell>
          <cell r="H33049">
            <v>45912.564583333333</v>
          </cell>
        </row>
        <row r="33050">
          <cell r="A33050" t="str">
            <v>UCW-12235</v>
          </cell>
          <cell r="B33050" t="str">
            <v>CATALOG- 25TH APR</v>
          </cell>
          <cell r="C33050" t="str">
            <v>CLOSED</v>
          </cell>
          <cell r="D33050" t="str">
            <v>Medium</v>
          </cell>
          <cell r="E33050" t="str">
            <v>netscribes</v>
          </cell>
          <cell r="F33050" t="str">
            <v>Sushma Ram</v>
          </cell>
          <cell r="G33050">
            <v>45775.783333333333</v>
          </cell>
          <cell r="H33050">
            <v>45855.722916666666</v>
          </cell>
        </row>
        <row r="33051">
          <cell r="A33051" t="str">
            <v>UCW-12234</v>
          </cell>
          <cell r="B33051" t="str">
            <v>CATALOG-APRIL 2025</v>
          </cell>
          <cell r="C33051" t="str">
            <v>CLOSED</v>
          </cell>
          <cell r="D33051" t="str">
            <v>Medium</v>
          </cell>
          <cell r="E33051" t="str">
            <v>netscribes</v>
          </cell>
          <cell r="F33051" t="str">
            <v>Sushma Ram</v>
          </cell>
          <cell r="G33051">
            <v>45775.776388888888</v>
          </cell>
          <cell r="H33051">
            <v>45843.615972222222</v>
          </cell>
        </row>
        <row r="33052">
          <cell r="A33052" t="str">
            <v>UCW-12233</v>
          </cell>
          <cell r="B33052" t="str">
            <v>Red Tape Tata CLiQ Footwear Catalog_26-04-2025</v>
          </cell>
          <cell r="C33052" t="str">
            <v>CLOSED</v>
          </cell>
          <cell r="D33052" t="str">
            <v>Medium</v>
          </cell>
          <cell r="E33052" t="str">
            <v>netscribes</v>
          </cell>
          <cell r="F33052" t="str">
            <v>Sushma Ram</v>
          </cell>
          <cell r="G33052">
            <v>45775.765277777777</v>
          </cell>
          <cell r="H33052">
            <v>45855.722916666666</v>
          </cell>
        </row>
        <row r="33053">
          <cell r="A33053" t="str">
            <v>UCW-12232</v>
          </cell>
          <cell r="B33053" t="str">
            <v>New catalogue 127597-CLUTCHES &amp; JUTTIS BY NR</v>
          </cell>
          <cell r="C33053" t="str">
            <v>CLOSED Due to Inactive/Insufficient Information</v>
          </cell>
          <cell r="D33053" t="str">
            <v>Medium</v>
          </cell>
          <cell r="E33053" t="str">
            <v>netscribes</v>
          </cell>
          <cell r="F33053" t="str">
            <v>Sushma Ram</v>
          </cell>
          <cell r="G33053">
            <v>45775.754166666666</v>
          </cell>
          <cell r="H33053">
            <v>45840.995833333334</v>
          </cell>
        </row>
        <row r="33054">
          <cell r="A33054" t="str">
            <v>UCW-12230</v>
          </cell>
          <cell r="B33054" t="str">
            <v>New Cataloging Request - Tata Cliq</v>
          </cell>
          <cell r="C33054" t="str">
            <v>CLOSED</v>
          </cell>
          <cell r="D33054" t="str">
            <v>Medium</v>
          </cell>
          <cell r="E33054" t="str">
            <v>Chirag Dubal</v>
          </cell>
          <cell r="F33054" t="str">
            <v>Mohd Tahir Shaikh</v>
          </cell>
          <cell r="G33054">
            <v>45775.739583333336</v>
          </cell>
          <cell r="H33054">
            <v>45855.718055555553</v>
          </cell>
        </row>
        <row r="33055">
          <cell r="A33055" t="str">
            <v>UCW-12229</v>
          </cell>
          <cell r="B33055" t="str">
            <v>UCW-3222: UCW-2595: UCW-1394: UCW-1043: Jack &amp; Jones SS25 LOT 4 (Tata Cliq)</v>
          </cell>
          <cell r="C33055" t="str">
            <v>CLOSED</v>
          </cell>
          <cell r="D33055" t="str">
            <v>Medium</v>
          </cell>
          <cell r="E33055" t="str">
            <v>Chirag Dubal</v>
          </cell>
          <cell r="F33055" t="str">
            <v>Mohd Tahir Shaikh</v>
          </cell>
          <cell r="G33055">
            <v>45775.734027777777</v>
          </cell>
          <cell r="H33055">
            <v>45855.718055555553</v>
          </cell>
        </row>
        <row r="33056">
          <cell r="A33056" t="str">
            <v>UCW-12227</v>
          </cell>
          <cell r="B33056" t="str">
            <v>Fabindia_Apparel_436-Styles_Catalog Sheet 17-04-2025</v>
          </cell>
          <cell r="C33056" t="str">
            <v>CLOSED</v>
          </cell>
          <cell r="D33056" t="str">
            <v>Medium</v>
          </cell>
          <cell r="E33056" t="str">
            <v>Chirag Dubal</v>
          </cell>
          <cell r="F33056" t="str">
            <v>netscribes</v>
          </cell>
          <cell r="G33056">
            <v>45775.722222222219</v>
          </cell>
          <cell r="H33056">
            <v>45964.634027777778</v>
          </cell>
        </row>
        <row r="33057">
          <cell r="A33057" t="str">
            <v>UCW-12225</v>
          </cell>
          <cell r="B33057" t="str">
            <v>Accessories–Under Armour–28/04/25</v>
          </cell>
          <cell r="C33057" t="str">
            <v>CLOSED</v>
          </cell>
          <cell r="D33057" t="str">
            <v>Highest</v>
          </cell>
          <cell r="E33057" t="str">
            <v>netscribes</v>
          </cell>
          <cell r="F33057" t="str">
            <v>Sushma Ram</v>
          </cell>
          <cell r="G33057">
            <v>45775.677083333336</v>
          </cell>
          <cell r="H33057">
            <v>45855.717361111114</v>
          </cell>
        </row>
        <row r="33058">
          <cell r="A33058" t="str">
            <v>UCW-12223</v>
          </cell>
          <cell r="B33058" t="str">
            <v>Soch - Tatacliq SS25 Product Listing (1244 Styles)</v>
          </cell>
          <cell r="C33058" t="str">
            <v>CLOSED</v>
          </cell>
          <cell r="D33058" t="str">
            <v>Medium</v>
          </cell>
          <cell r="E33058" t="str">
            <v>netscribes</v>
          </cell>
          <cell r="F33058" t="str">
            <v>Sushma Ram</v>
          </cell>
          <cell r="G33058">
            <v>45775.64166666667</v>
          </cell>
          <cell r="H33058">
            <v>45855.717361111114</v>
          </cell>
        </row>
        <row r="33059">
          <cell r="A33059" t="str">
            <v>UCW-12219</v>
          </cell>
          <cell r="B33059" t="str">
            <v>TataCliq: RG-Formal Shoes Category (LOT-1)</v>
          </cell>
          <cell r="C33059" t="str">
            <v>CLOSED</v>
          </cell>
          <cell r="D33059" t="str">
            <v>Medium</v>
          </cell>
          <cell r="E33059" t="str">
            <v>Chirag Dubal</v>
          </cell>
          <cell r="F33059" t="str">
            <v>netscribes</v>
          </cell>
          <cell r="G33059">
            <v>45775.525000000001</v>
          </cell>
          <cell r="H33059">
            <v>45964.634027777778</v>
          </cell>
        </row>
        <row r="33060">
          <cell r="A33060" t="str">
            <v>UCW-12218</v>
          </cell>
          <cell r="B33060" t="str">
            <v xml:space="preserve">Women's Apparel 28-04-2025 </v>
          </cell>
          <cell r="C33060" t="str">
            <v>CLOSED</v>
          </cell>
          <cell r="D33060" t="str">
            <v>Medium</v>
          </cell>
          <cell r="E33060" t="str">
            <v>netscribes</v>
          </cell>
          <cell r="F33060" t="str">
            <v>Sushma Ram</v>
          </cell>
          <cell r="G33060">
            <v>45775.518750000003</v>
          </cell>
          <cell r="H33060">
            <v>45840.995138888888</v>
          </cell>
        </row>
        <row r="33061">
          <cell r="A33061" t="str">
            <v>UCW-12215</v>
          </cell>
          <cell r="B33061" t="str">
            <v>Catalogue Sheet_TatacliQ x FableStreet (KNITS- 101 SKU)</v>
          </cell>
          <cell r="C33061" t="str">
            <v>CLOSED</v>
          </cell>
          <cell r="D33061" t="str">
            <v>Highest</v>
          </cell>
          <cell r="E33061" t="str">
            <v>netscribes</v>
          </cell>
          <cell r="F33061" t="str">
            <v>Sushma Ram</v>
          </cell>
          <cell r="G33061">
            <v>45775.510416666664</v>
          </cell>
          <cell r="H33061">
            <v>45855.716666666667</v>
          </cell>
        </row>
        <row r="33062">
          <cell r="A33062" t="str">
            <v>UCW-12214</v>
          </cell>
          <cell r="B33062" t="str">
            <v>SS25 Footwear TataCliq X Skechers</v>
          </cell>
          <cell r="C33062" t="str">
            <v>CLOSED</v>
          </cell>
          <cell r="D33062" t="str">
            <v>Medium</v>
          </cell>
          <cell r="E33062" t="str">
            <v>Chirag Dubal</v>
          </cell>
          <cell r="F33062" t="str">
            <v>netscribes</v>
          </cell>
          <cell r="G33062">
            <v>45775.499305555553</v>
          </cell>
          <cell r="H33062">
            <v>45964.634027777778</v>
          </cell>
        </row>
        <row r="33063">
          <cell r="A33063" t="str">
            <v>UCW-12213</v>
          </cell>
          <cell r="B33063" t="str">
            <v>BEauty - Re: New Listing | Globus x TataCliq | 04 April 2025-28th April</v>
          </cell>
          <cell r="C33063" t="str">
            <v>CLOSED</v>
          </cell>
          <cell r="D33063" t="str">
            <v>Medium</v>
          </cell>
          <cell r="E33063" t="str">
            <v>netscribes</v>
          </cell>
          <cell r="F33063" t="str">
            <v>Simi Raichel Zachariah</v>
          </cell>
          <cell r="G33063">
            <v>45775.48541666667</v>
          </cell>
          <cell r="H33063">
            <v>45929.568055555559</v>
          </cell>
        </row>
        <row r="33064">
          <cell r="A33064" t="str">
            <v>UCW-12212</v>
          </cell>
          <cell r="B33064" t="str">
            <v>Beauty - RE: Tata Cliq - New listing - Giordano Virtual Combos-28th April</v>
          </cell>
          <cell r="C33064" t="str">
            <v>CLOSED</v>
          </cell>
          <cell r="D33064" t="str">
            <v>Highest</v>
          </cell>
          <cell r="E33064" t="str">
            <v>netscribes</v>
          </cell>
          <cell r="F33064" t="str">
            <v>Simi Raichel Zachariah</v>
          </cell>
          <cell r="G33064">
            <v>45775.481944444444</v>
          </cell>
          <cell r="H33064">
            <v>45912.564583333333</v>
          </cell>
        </row>
        <row r="33065">
          <cell r="A33065" t="str">
            <v>UCW-12211</v>
          </cell>
          <cell r="B33065" t="str">
            <v>DROP 6 - DAALI-26 APRIL</v>
          </cell>
          <cell r="C33065" t="str">
            <v>CLOSED</v>
          </cell>
          <cell r="D33065" t="str">
            <v>Medium</v>
          </cell>
          <cell r="E33065" t="str">
            <v>netscribes</v>
          </cell>
          <cell r="F33065" t="str">
            <v>Sushma Ram</v>
          </cell>
          <cell r="G33065">
            <v>45775.473611111112</v>
          </cell>
          <cell r="H33065">
            <v>45855.716666666667</v>
          </cell>
        </row>
        <row r="33066">
          <cell r="A33066" t="str">
            <v>UCW-12207</v>
          </cell>
          <cell r="B33066" t="str">
            <v>Tatacliq Men's Apparels Template | 25th April'25</v>
          </cell>
          <cell r="C33066" t="str">
            <v>CLOSED</v>
          </cell>
          <cell r="D33066" t="str">
            <v>Medium</v>
          </cell>
          <cell r="E33066" t="str">
            <v>netscribes</v>
          </cell>
          <cell r="F33066" t="str">
            <v>Sushma Ram</v>
          </cell>
          <cell r="G33066">
            <v>45775.45</v>
          </cell>
          <cell r="H33066">
            <v>45855.71597222222</v>
          </cell>
        </row>
        <row r="33067">
          <cell r="A33067" t="str">
            <v>UCW-12204</v>
          </cell>
          <cell r="B33067" t="str">
            <v>Tatacliq Kids Apparel Template | 25th April'25</v>
          </cell>
          <cell r="C33067" t="str">
            <v>CLOSED</v>
          </cell>
          <cell r="D33067" t="str">
            <v>Medium</v>
          </cell>
          <cell r="E33067" t="str">
            <v>netscribes</v>
          </cell>
          <cell r="F33067" t="str">
            <v>Sushma Ram</v>
          </cell>
          <cell r="G33067">
            <v>45775.441666666666</v>
          </cell>
          <cell r="H33067">
            <v>45855.715277777781</v>
          </cell>
        </row>
        <row r="33068">
          <cell r="A33068" t="str">
            <v>UCW-12202</v>
          </cell>
          <cell r="B33068" t="str">
            <v>Beauty - Re: [EXT] Re: SKC X Tatacliq CS 5.1 &amp; 6.0 New launch Listing - 28th April</v>
          </cell>
          <cell r="C33068" t="str">
            <v>CLOSED</v>
          </cell>
          <cell r="D33068" t="str">
            <v>Highest</v>
          </cell>
          <cell r="E33068" t="str">
            <v>netscribes</v>
          </cell>
          <cell r="F33068" t="str">
            <v>Simi Raichel Zachariah</v>
          </cell>
          <cell r="G33068">
            <v>45775.436805555553</v>
          </cell>
          <cell r="H33068">
            <v>45929.568749999999</v>
          </cell>
        </row>
        <row r="33069">
          <cell r="A33069" t="str">
            <v>UCW-12201</v>
          </cell>
          <cell r="B33069" t="str">
            <v>BEauty - Re: New Onboarding - HerbMagic * Tata Cliq-24th April</v>
          </cell>
          <cell r="C33069" t="str">
            <v>CLOSED Due to Inactive/Insufficient Information</v>
          </cell>
          <cell r="D33069" t="str">
            <v>Highest</v>
          </cell>
          <cell r="E33069" t="str">
            <v>netscribes</v>
          </cell>
          <cell r="F33069" t="str">
            <v>Simi Raichel Zachariah</v>
          </cell>
          <cell r="G33069">
            <v>45775.434027777781</v>
          </cell>
          <cell r="H33069">
            <v>45869.716666666667</v>
          </cell>
        </row>
        <row r="33070">
          <cell r="A33070" t="str">
            <v>UCW-12200</v>
          </cell>
          <cell r="B33070" t="str">
            <v>BEauty - MNY Super Stay Lumi-matte PDP Image Updates | Tatacliq-28th April</v>
          </cell>
          <cell r="C33070" t="str">
            <v>CLOSED</v>
          </cell>
          <cell r="D33070" t="str">
            <v>Highest</v>
          </cell>
          <cell r="E33070" t="str">
            <v>netscribes</v>
          </cell>
          <cell r="F33070" t="str">
            <v>Simi Raichel Zachariah</v>
          </cell>
          <cell r="G33070">
            <v>45775.423611111109</v>
          </cell>
          <cell r="H33070">
            <v>45929.568749999999</v>
          </cell>
        </row>
        <row r="33071">
          <cell r="A33071" t="str">
            <v>UCW-12195</v>
          </cell>
          <cell r="B33071" t="str">
            <v>Globus Women's Wear Apparels - 48 Styles - Batch 94 (Western Wear) (24.04.2025)</v>
          </cell>
          <cell r="C33071" t="str">
            <v>CLOSED</v>
          </cell>
          <cell r="D33071" t="str">
            <v>Medium</v>
          </cell>
          <cell r="E33071" t="str">
            <v>Chirag Dubal</v>
          </cell>
          <cell r="F33071" t="str">
            <v>Mohd Tahir Shaikh</v>
          </cell>
          <cell r="G33071">
            <v>45775.024305555555</v>
          </cell>
          <cell r="H33071">
            <v>45855.714583333334</v>
          </cell>
        </row>
        <row r="33072">
          <cell r="A33072" t="str">
            <v>UCW-12194</v>
          </cell>
          <cell r="B33072" t="str">
            <v>Non- Apparel template MINI KLUB</v>
          </cell>
          <cell r="C33072" t="str">
            <v>CLOSED Due to Inactive/Insufficient Information</v>
          </cell>
          <cell r="D33072" t="str">
            <v>Medium</v>
          </cell>
          <cell r="E33072" t="str">
            <v>Chirag Dubal</v>
          </cell>
          <cell r="F33072" t="str">
            <v>Mohd Tahir Shaikh</v>
          </cell>
          <cell r="G33072">
            <v>45775.020833333336</v>
          </cell>
          <cell r="H33072">
            <v>45840.988888888889</v>
          </cell>
        </row>
        <row r="33073">
          <cell r="A33073" t="str">
            <v>UCW-12193</v>
          </cell>
          <cell r="B33073" t="str">
            <v>Globus Women's Wear Apparels -  28 Styles - Batch 94 (Ethnic Wear) (24.04.2025)</v>
          </cell>
          <cell r="C33073" t="str">
            <v>CLOSED</v>
          </cell>
          <cell r="D33073" t="str">
            <v>Medium</v>
          </cell>
          <cell r="E33073" t="str">
            <v>Chirag Dubal</v>
          </cell>
          <cell r="F33073" t="str">
            <v>Mohd Tahir Shaikh</v>
          </cell>
          <cell r="G33073">
            <v>45775.015972222223</v>
          </cell>
          <cell r="H33073">
            <v>45855.714583333334</v>
          </cell>
        </row>
        <row r="33074">
          <cell r="A33074" t="str">
            <v>UCW-12189</v>
          </cell>
          <cell r="B33074" t="str">
            <v>New Collection Chains Catalog for Upload 31.01.2025</v>
          </cell>
          <cell r="C33074" t="str">
            <v>CLOSED</v>
          </cell>
          <cell r="D33074" t="str">
            <v>Medium</v>
          </cell>
          <cell r="E33074" t="str">
            <v>Chirag Dubal</v>
          </cell>
          <cell r="F33074" t="str">
            <v>Mohd Tahir Shaikh</v>
          </cell>
          <cell r="G33074">
            <v>45774.559027777781</v>
          </cell>
          <cell r="H33074">
            <v>45855.713888888888</v>
          </cell>
        </row>
        <row r="33075">
          <cell r="A33075" t="str">
            <v>UCW-12188</v>
          </cell>
          <cell r="B33075" t="str">
            <v>LOT-2 AND POLO PATTA RELISTING(MEN) MACK JONNEY</v>
          </cell>
          <cell r="C33075" t="str">
            <v>CLOSED</v>
          </cell>
          <cell r="D33075" t="str">
            <v>Medium</v>
          </cell>
          <cell r="E33075" t="str">
            <v>Chirag Dubal</v>
          </cell>
          <cell r="F33075" t="str">
            <v>Mohd Tahir Shaikh</v>
          </cell>
          <cell r="G33075">
            <v>45774.554166666669</v>
          </cell>
          <cell r="H33075">
            <v>45855.713888888888</v>
          </cell>
        </row>
        <row r="33076">
          <cell r="A33076" t="str">
            <v>UCW-12187</v>
          </cell>
          <cell r="B33076" t="str">
            <v>New Collection Bangale Catalog for Upload 24.04.2025</v>
          </cell>
          <cell r="C33076" t="str">
            <v>CLOSED</v>
          </cell>
          <cell r="D33076" t="str">
            <v>Medium</v>
          </cell>
          <cell r="E33076" t="str">
            <v>Chirag Dubal</v>
          </cell>
          <cell r="F33076" t="str">
            <v>Mohd Tahir Shaikh</v>
          </cell>
          <cell r="G33076">
            <v>45774.548611111109</v>
          </cell>
          <cell r="H33076">
            <v>45855.713888888888</v>
          </cell>
        </row>
        <row r="33077">
          <cell r="A33077" t="str">
            <v>UCW-12184</v>
          </cell>
          <cell r="B33077" t="str">
            <v>Globus Women's Wear Apparels -  28 Styles - Batch 94 (Ethnic Wear) (24.04.2025)</v>
          </cell>
          <cell r="C33077" t="str">
            <v>CLOSED Due to Inactive/Insufficient Information</v>
          </cell>
          <cell r="D33077" t="str">
            <v>Medium</v>
          </cell>
          <cell r="E33077" t="str">
            <v>Chirag Dubal</v>
          </cell>
          <cell r="F33077" t="str">
            <v>Juilee Jadhav</v>
          </cell>
          <cell r="G33077">
            <v>45774.522222222222</v>
          </cell>
          <cell r="H33077">
            <v>45776.539583333331</v>
          </cell>
        </row>
        <row r="33078">
          <cell r="A33078" t="str">
            <v>UCW-12180</v>
          </cell>
          <cell r="B33078" t="str">
            <v>[External Mail] Re: New Listing_Ragita_270 SKUs</v>
          </cell>
          <cell r="C33078" t="str">
            <v>CLOSED</v>
          </cell>
          <cell r="D33078" t="str">
            <v>Medium</v>
          </cell>
          <cell r="E33078" t="str">
            <v>Chirag Dubal</v>
          </cell>
          <cell r="F33078" t="str">
            <v>Juilee Jadhav</v>
          </cell>
          <cell r="G33078">
            <v>45773.888194444444</v>
          </cell>
          <cell r="H33078">
            <v>45848.449305555558</v>
          </cell>
        </row>
        <row r="33079">
          <cell r="A33079" t="str">
            <v>UCW-12179</v>
          </cell>
          <cell r="B33079" t="str">
            <v>New Listing_Ragita_1015 SKUs</v>
          </cell>
          <cell r="C33079" t="str">
            <v>CLOSED</v>
          </cell>
          <cell r="D33079" t="str">
            <v>Medium</v>
          </cell>
          <cell r="E33079" t="str">
            <v>Chirag Dubal</v>
          </cell>
          <cell r="F33079" t="str">
            <v>Juilee Jadhav</v>
          </cell>
          <cell r="G33079">
            <v>45773.870833333334</v>
          </cell>
          <cell r="H33079">
            <v>45952.695833333331</v>
          </cell>
        </row>
        <row r="33080">
          <cell r="A33080" t="str">
            <v>UCW-12178</v>
          </cell>
          <cell r="B33080" t="str">
            <v>New Collection Bracelet Catalog for Upload 24.04.2025</v>
          </cell>
          <cell r="C33080" t="str">
            <v>CLOSED</v>
          </cell>
          <cell r="D33080" t="str">
            <v>Medium</v>
          </cell>
          <cell r="E33080" t="str">
            <v>Chirag Dubal</v>
          </cell>
          <cell r="F33080" t="str">
            <v>Mohd Tahir Shaikh</v>
          </cell>
          <cell r="G33080">
            <v>45773.834722222222</v>
          </cell>
          <cell r="H33080">
            <v>45855.713194444441</v>
          </cell>
        </row>
        <row r="33081">
          <cell r="A33081" t="str">
            <v>UCW-12177</v>
          </cell>
          <cell r="B33081" t="str">
            <v>New Collection Earring Catalog for Upload 24.04.2025</v>
          </cell>
          <cell r="C33081" t="str">
            <v>CLOSED</v>
          </cell>
          <cell r="D33081" t="str">
            <v>Medium</v>
          </cell>
          <cell r="E33081" t="str">
            <v>Chirag Dubal</v>
          </cell>
          <cell r="F33081" t="str">
            <v>Mohd Tahir Shaikh</v>
          </cell>
          <cell r="G33081">
            <v>45773.831944444442</v>
          </cell>
          <cell r="H33081">
            <v>45855.713194444441</v>
          </cell>
        </row>
        <row r="33082">
          <cell r="A33082" t="str">
            <v>UCW-12176</v>
          </cell>
          <cell r="B33082" t="str">
            <v xml:space="preserve">Create New Listings: Gold Earrings Litestyle  </v>
          </cell>
          <cell r="C33082" t="str">
            <v>CLOSED</v>
          </cell>
          <cell r="D33082" t="str">
            <v>Medium</v>
          </cell>
          <cell r="E33082" t="str">
            <v>Chirag Dubal</v>
          </cell>
          <cell r="F33082" t="str">
            <v>Mohd Tahir Shaikh</v>
          </cell>
          <cell r="G33082">
            <v>45773.794444444444</v>
          </cell>
          <cell r="H33082">
            <v>45855.712500000001</v>
          </cell>
        </row>
        <row r="33083">
          <cell r="A33083" t="str">
            <v>UCW-12175</v>
          </cell>
          <cell r="B33083" t="str">
            <v>Requesting for New Listing</v>
          </cell>
          <cell r="C33083" t="str">
            <v>CLOSED</v>
          </cell>
          <cell r="D33083" t="str">
            <v>Medium</v>
          </cell>
          <cell r="E33083" t="str">
            <v>Chirag Dubal</v>
          </cell>
          <cell r="F33083" t="str">
            <v>Mohd Tahir Shaikh</v>
          </cell>
          <cell r="G33083">
            <v>45773.789583333331</v>
          </cell>
          <cell r="H33083">
            <v>45855.712500000001</v>
          </cell>
        </row>
        <row r="33084">
          <cell r="A33084" t="str">
            <v>UCW-12173</v>
          </cell>
          <cell r="B33084" t="str">
            <v>Miarcus -16 Style- SS 25-24 April</v>
          </cell>
          <cell r="C33084" t="str">
            <v>CLOSED</v>
          </cell>
          <cell r="D33084" t="str">
            <v>Medium</v>
          </cell>
          <cell r="E33084" t="str">
            <v>Chirag Dubal</v>
          </cell>
          <cell r="F33084" t="str">
            <v>Mohd Tahir Shaikh</v>
          </cell>
          <cell r="G33084">
            <v>45773.76458333333</v>
          </cell>
          <cell r="H33084">
            <v>45866.690972222219</v>
          </cell>
        </row>
        <row r="33085">
          <cell r="A33085" t="str">
            <v>UCW-12169</v>
          </cell>
          <cell r="B33085" t="str">
            <v>FW: New CataLog For Live</v>
          </cell>
          <cell r="C33085" t="str">
            <v>CLOSED</v>
          </cell>
          <cell r="D33085" t="str">
            <v>Medium</v>
          </cell>
          <cell r="E33085" t="str">
            <v>Chirag Dubal</v>
          </cell>
          <cell r="F33085" t="str">
            <v>netscribes</v>
          </cell>
          <cell r="G33085">
            <v>45773.720833333333</v>
          </cell>
          <cell r="H33085">
            <v>45964.634027777778</v>
          </cell>
        </row>
        <row r="33086">
          <cell r="A33086" t="str">
            <v>UCW-12163</v>
          </cell>
          <cell r="B33086" t="str">
            <v>Tatacliq Men and Kids Content template_23-04-25</v>
          </cell>
          <cell r="C33086" t="str">
            <v>CLOSED</v>
          </cell>
          <cell r="D33086" t="str">
            <v>Medium</v>
          </cell>
          <cell r="E33086" t="str">
            <v>Chirag Dubal</v>
          </cell>
          <cell r="F33086" t="str">
            <v>Mohd Tahir Shaikh</v>
          </cell>
          <cell r="G33086">
            <v>45773.568749999999</v>
          </cell>
          <cell r="H33086">
            <v>45855.710416666669</v>
          </cell>
        </row>
        <row r="33087">
          <cell r="A33087" t="str">
            <v>UCW-12162</v>
          </cell>
          <cell r="B33087" t="str">
            <v>Fabindia Kids Apparel 41-Styles_Catalog Sheet 04-01-2025</v>
          </cell>
          <cell r="C33087" t="str">
            <v>CLOSED</v>
          </cell>
          <cell r="D33087" t="str">
            <v>Medium</v>
          </cell>
          <cell r="E33087" t="str">
            <v>Chirag Dubal</v>
          </cell>
          <cell r="F33087" t="str">
            <v>netscribes</v>
          </cell>
          <cell r="G33087">
            <v>45773.563888888886</v>
          </cell>
          <cell r="H33087">
            <v>45964.634027777778</v>
          </cell>
        </row>
        <row r="33088">
          <cell r="A33088" t="str">
            <v>UCW-12158</v>
          </cell>
          <cell r="B33088" t="str">
            <v xml:space="preserve">Hoversole Listing  Formal - CS. Enterprises 26 Apr 2025 </v>
          </cell>
          <cell r="C33088" t="str">
            <v>CLOSED</v>
          </cell>
          <cell r="D33088" t="str">
            <v>Highest</v>
          </cell>
          <cell r="E33088" t="str">
            <v>netscribes</v>
          </cell>
          <cell r="F33088" t="str">
            <v>Sushma Ram</v>
          </cell>
          <cell r="G33088">
            <v>45773.466666666667</v>
          </cell>
          <cell r="H33088">
            <v>45855.709722222222</v>
          </cell>
        </row>
        <row r="33089">
          <cell r="A33089" t="str">
            <v>UCW-12157</v>
          </cell>
          <cell r="B33089" t="str">
            <v>Gurkirpa Lifestyle Company//OFF LIMITS -Footwear// New Catalogue</v>
          </cell>
          <cell r="C33089" t="str">
            <v>CLOSED</v>
          </cell>
          <cell r="D33089" t="str">
            <v>Medium</v>
          </cell>
          <cell r="E33089" t="str">
            <v>Chirag Dubal</v>
          </cell>
          <cell r="F33089" t="str">
            <v>netscribes</v>
          </cell>
          <cell r="G33089">
            <v>45773.392361111109</v>
          </cell>
          <cell r="H33089">
            <v>45964.634027777778</v>
          </cell>
        </row>
        <row r="33090">
          <cell r="A33090" t="str">
            <v>UCW-12142</v>
          </cell>
          <cell r="B33090" t="str">
            <v>Listing for Jewellery New Lot - Jan'25</v>
          </cell>
          <cell r="C33090" t="str">
            <v>CLOSED</v>
          </cell>
          <cell r="D33090" t="str">
            <v>Medium</v>
          </cell>
          <cell r="E33090" t="str">
            <v>Chirag Dubal</v>
          </cell>
          <cell r="F33090" t="str">
            <v>Mohd Tahir Shaikh</v>
          </cell>
          <cell r="G33090">
            <v>45772.715277777781</v>
          </cell>
          <cell r="H33090">
            <v>45855.709722222222</v>
          </cell>
        </row>
        <row r="33091">
          <cell r="A33091" t="str">
            <v>UCW-12141</v>
          </cell>
          <cell r="B33091" t="str">
            <v>Miss Chase A+-90 Styles-SS'25-23-04-2025</v>
          </cell>
          <cell r="C33091" t="str">
            <v>CLOSED</v>
          </cell>
          <cell r="D33091" t="str">
            <v>Medium</v>
          </cell>
          <cell r="E33091" t="str">
            <v>Chirag Dubal</v>
          </cell>
          <cell r="F33091" t="str">
            <v>Mohd Tahir Shaikh</v>
          </cell>
          <cell r="G33091">
            <v>45772.704861111109</v>
          </cell>
          <cell r="H33091">
            <v>45855.708333333336</v>
          </cell>
        </row>
        <row r="33092">
          <cell r="A33092" t="str">
            <v>UCW-12139</v>
          </cell>
          <cell r="B33092" t="str">
            <v>New_Catalogue_Tatacliq-05.02.2025 Lot 71 (Sliders)</v>
          </cell>
          <cell r="C33092" t="str">
            <v>CLOSED</v>
          </cell>
          <cell r="D33092" t="str">
            <v>Medium</v>
          </cell>
          <cell r="E33092" t="str">
            <v>Chirag Dubal</v>
          </cell>
          <cell r="F33092" t="str">
            <v>Mohd Tahir Shaikh</v>
          </cell>
          <cell r="G33092">
            <v>45772.681250000001</v>
          </cell>
          <cell r="H33092">
            <v>45814.789583333331</v>
          </cell>
        </row>
        <row r="33093">
          <cell r="A33093" t="str">
            <v>UCW-12138</v>
          </cell>
          <cell r="B33093" t="str">
            <v xml:space="preserve">Men's Apparel 23-04-2025 </v>
          </cell>
          <cell r="C33093" t="str">
            <v>CLOSED</v>
          </cell>
          <cell r="D33093" t="str">
            <v>Medium</v>
          </cell>
          <cell r="E33093" t="str">
            <v>netscribes</v>
          </cell>
          <cell r="F33093" t="str">
            <v>Sushma Ram</v>
          </cell>
          <cell r="G33093">
            <v>45772.671527777777</v>
          </cell>
          <cell r="H33093">
            <v>45845.497916666667</v>
          </cell>
        </row>
        <row r="33094">
          <cell r="A33094" t="str">
            <v>UCW-12136</v>
          </cell>
          <cell r="B33094" t="str">
            <v>new catalog womens 23-04-25</v>
          </cell>
          <cell r="C33094" t="str">
            <v>CLOSED</v>
          </cell>
          <cell r="D33094" t="str">
            <v>Medium</v>
          </cell>
          <cell r="E33094" t="str">
            <v>Chirag Dubal</v>
          </cell>
          <cell r="F33094" t="str">
            <v>Mohd Tahir Shaikh</v>
          </cell>
          <cell r="G33094">
            <v>45772.652083333334</v>
          </cell>
          <cell r="H33094">
            <v>45855.707638888889</v>
          </cell>
        </row>
        <row r="33095">
          <cell r="A33095" t="str">
            <v>UCW-12132</v>
          </cell>
          <cell r="B33095" t="str">
            <v>Cottinfab Number of Styles-28</v>
          </cell>
          <cell r="C33095" t="str">
            <v>CLOSED</v>
          </cell>
          <cell r="D33095" t="str">
            <v>Medium</v>
          </cell>
          <cell r="E33095" t="str">
            <v>netscribes</v>
          </cell>
          <cell r="F33095" t="str">
            <v>Sushma Ram</v>
          </cell>
          <cell r="G33095">
            <v>45772.616666666669</v>
          </cell>
          <cell r="H33095">
            <v>45855.707638888889</v>
          </cell>
        </row>
        <row r="33096">
          <cell r="A33096" t="str">
            <v>UCW-12131</v>
          </cell>
          <cell r="B33096" t="str">
            <v>Hoversole Listing  - CS. Enterprises 25 Apr 2025</v>
          </cell>
          <cell r="C33096" t="str">
            <v>CLOSED</v>
          </cell>
          <cell r="D33096" t="str">
            <v>Medium</v>
          </cell>
          <cell r="E33096" t="str">
            <v>netscribes</v>
          </cell>
          <cell r="F33096" t="str">
            <v>netscribes</v>
          </cell>
          <cell r="G33096">
            <v>45772.595138888886</v>
          </cell>
          <cell r="H33096">
            <v>45855.706944444442</v>
          </cell>
        </row>
        <row r="33097">
          <cell r="A33097" t="str">
            <v>UCW-12128</v>
          </cell>
          <cell r="B33097" t="str">
            <v>New Collection Necklaces Catalog for Upload 23.04.2025</v>
          </cell>
          <cell r="C33097" t="str">
            <v>CLOSED Due to Inactive/Insufficient Information</v>
          </cell>
          <cell r="D33097" t="str">
            <v>Medium</v>
          </cell>
          <cell r="E33097" t="str">
            <v>netscribes</v>
          </cell>
          <cell r="F33097" t="str">
            <v>Sushma Ram</v>
          </cell>
          <cell r="G33097">
            <v>45772.567361111112</v>
          </cell>
          <cell r="H33097">
            <v>45782.433333333334</v>
          </cell>
        </row>
        <row r="33098">
          <cell r="A33098" t="str">
            <v>UCW-12122</v>
          </cell>
          <cell r="B33098" t="str">
            <v>OOMPH | Cataloging | 15.04.2025 | Fashion Jewellery - TATACLIQ</v>
          </cell>
          <cell r="C33098" t="str">
            <v>CLOSED</v>
          </cell>
          <cell r="D33098" t="str">
            <v>Medium</v>
          </cell>
          <cell r="E33098" t="str">
            <v>Chirag Dubal</v>
          </cell>
          <cell r="F33098" t="str">
            <v>Juilee Jadhav</v>
          </cell>
          <cell r="G33098">
            <v>45772.549305555556</v>
          </cell>
          <cell r="H33098">
            <v>45855.706250000003</v>
          </cell>
        </row>
        <row r="33099">
          <cell r="A33099" t="str">
            <v>UCW-12120</v>
          </cell>
          <cell r="B33099" t="str">
            <v>Art in our lives- A+ Content</v>
          </cell>
          <cell r="C33099" t="str">
            <v>CLOSED</v>
          </cell>
          <cell r="D33099" t="str">
            <v>Medium</v>
          </cell>
          <cell r="E33099" t="str">
            <v>Chirag Dubal</v>
          </cell>
          <cell r="F33099" t="str">
            <v>Mohd Tahir Shaikh</v>
          </cell>
          <cell r="G33099">
            <v>45772.545138888891</v>
          </cell>
          <cell r="H33099">
            <v>45812.754166666666</v>
          </cell>
        </row>
        <row r="33100">
          <cell r="A33100" t="str">
            <v>UCW-12115</v>
          </cell>
          <cell r="B33100" t="str">
            <v>Footwear–Under Armour–24/04/25</v>
          </cell>
          <cell r="C33100" t="str">
            <v>CLOSED</v>
          </cell>
          <cell r="D33100" t="str">
            <v>Medium</v>
          </cell>
          <cell r="E33100" t="str">
            <v>Chirag Dubal</v>
          </cell>
          <cell r="F33100" t="str">
            <v>Mohd Tahir Shaikh</v>
          </cell>
          <cell r="G33100">
            <v>45772.492361111108</v>
          </cell>
          <cell r="H33100">
            <v>45855.705555555556</v>
          </cell>
        </row>
        <row r="33101">
          <cell r="A33101" t="str">
            <v>UCW-12109</v>
          </cell>
          <cell r="B33101" t="str">
            <v>BEauty - RE: Cataloguing details of Kenzo_Ikebana_(Mimosa)_Fragrance for TCL_16_April_2025.- 25th</v>
          </cell>
          <cell r="C33101" t="str">
            <v>CLOSED</v>
          </cell>
          <cell r="D33101" t="str">
            <v>Medium</v>
          </cell>
          <cell r="E33101" t="str">
            <v>netscribes</v>
          </cell>
          <cell r="F33101" t="str">
            <v>Simi Raichel Zachariah</v>
          </cell>
          <cell r="G33101">
            <v>45772.445138888892</v>
          </cell>
          <cell r="H33101">
            <v>45912.56527777778</v>
          </cell>
        </row>
        <row r="33102">
          <cell r="A33102" t="str">
            <v>UCW-12108</v>
          </cell>
          <cell r="B33102" t="str">
            <v>BEauty - RE: Friday Launch_25th_April_Studiowest_16 options- 25th</v>
          </cell>
          <cell r="C33102" t="str">
            <v>CLOSED</v>
          </cell>
          <cell r="D33102" t="str">
            <v>Medium</v>
          </cell>
          <cell r="E33102" t="str">
            <v>netscribes</v>
          </cell>
          <cell r="F33102" t="str">
            <v>Simi Raichel Zachariah</v>
          </cell>
          <cell r="G33102">
            <v>45772.436805555553</v>
          </cell>
          <cell r="H33102">
            <v>45912.56527777778</v>
          </cell>
        </row>
        <row r="33103">
          <cell r="A33103" t="str">
            <v>UCW-12107</v>
          </cell>
          <cell r="B33103" t="str">
            <v xml:space="preserve"> BEauty - Listing of our new product "Draw Me In Lip Marker"- 25th April</v>
          </cell>
          <cell r="C33103" t="str">
            <v>CLOSED</v>
          </cell>
          <cell r="D33103" t="str">
            <v>Medium</v>
          </cell>
          <cell r="E33103" t="str">
            <v>netscribes</v>
          </cell>
          <cell r="F33103" t="str">
            <v>Simi Raichel Zachariah</v>
          </cell>
          <cell r="G33103">
            <v>45772.432638888888</v>
          </cell>
          <cell r="H33103">
            <v>45912.570833333331</v>
          </cell>
        </row>
        <row r="33104">
          <cell r="A33104" t="str">
            <v>UCW-12096</v>
          </cell>
          <cell r="B33104" t="str">
            <v>Tata CLIQ(Fashion+Luxury) |adidas DTC-SS'25 &amp; AW'24|Apparel Attributes for Listing_24-04-25</v>
          </cell>
          <cell r="C33104" t="str">
            <v>CLOSED</v>
          </cell>
          <cell r="D33104" t="str">
            <v>Medium</v>
          </cell>
          <cell r="E33104" t="str">
            <v>Chirag Dubal</v>
          </cell>
          <cell r="F33104" t="str">
            <v>Shloka Chakre</v>
          </cell>
          <cell r="G33104">
            <v>45771.81527777778</v>
          </cell>
          <cell r="H33104">
            <v>45952.676388888889</v>
          </cell>
        </row>
        <row r="33105">
          <cell r="A33105" t="str">
            <v>UCW-12094</v>
          </cell>
          <cell r="B33105" t="str">
            <v>Print Summer : TCF_21st April</v>
          </cell>
          <cell r="C33105" t="str">
            <v>CLOSED</v>
          </cell>
          <cell r="D33105" t="str">
            <v>Medium</v>
          </cell>
          <cell r="E33105" t="str">
            <v>Chirag Dubal</v>
          </cell>
          <cell r="F33105" t="str">
            <v>netscribes</v>
          </cell>
          <cell r="G33105">
            <v>45771.805555555555</v>
          </cell>
          <cell r="H33105">
            <v>45964.633333333331</v>
          </cell>
        </row>
        <row r="33106">
          <cell r="A33106" t="str">
            <v>UCW-12088</v>
          </cell>
          <cell r="B33106" t="str">
            <v>Cover Story New Catalogue_23rd Apr'25</v>
          </cell>
          <cell r="C33106" t="str">
            <v>CLOSED</v>
          </cell>
          <cell r="D33106" t="str">
            <v>Medium</v>
          </cell>
          <cell r="E33106" t="str">
            <v>netscribes</v>
          </cell>
          <cell r="F33106" t="str">
            <v>Sushma Ram</v>
          </cell>
          <cell r="G33106">
            <v>45771.781944444447</v>
          </cell>
          <cell r="H33106">
            <v>45880.767361111109</v>
          </cell>
        </row>
        <row r="33107">
          <cell r="A33107" t="str">
            <v>UCW-12081</v>
          </cell>
          <cell r="B33107" t="str">
            <v>Apparel–Under Armour–24/04/25</v>
          </cell>
          <cell r="C33107" t="str">
            <v>CLOSED</v>
          </cell>
          <cell r="D33107" t="str">
            <v>Medium</v>
          </cell>
          <cell r="E33107" t="str">
            <v>netscribes</v>
          </cell>
          <cell r="F33107" t="str">
            <v>Sushma Ram</v>
          </cell>
          <cell r="G33107">
            <v>45771.711111111108</v>
          </cell>
          <cell r="H33107">
            <v>45806.584722222222</v>
          </cell>
        </row>
        <row r="33108">
          <cell r="A33108" t="str">
            <v>UCW-12079</v>
          </cell>
          <cell r="B33108" t="str">
            <v>Product Installation Communication - Decathlon</v>
          </cell>
          <cell r="C33108" t="str">
            <v>CLOSED</v>
          </cell>
          <cell r="D33108" t="str">
            <v>Medium</v>
          </cell>
          <cell r="E33108" t="str">
            <v>netscribes</v>
          </cell>
          <cell r="F33108" t="str">
            <v>netscribes</v>
          </cell>
          <cell r="G33108">
            <v>45771.688194444447</v>
          </cell>
          <cell r="H33108">
            <v>45782.732638888891</v>
          </cell>
        </row>
        <row r="33109">
          <cell r="A33109" t="str">
            <v>UCW-12066</v>
          </cell>
          <cell r="B33109" t="str">
            <v>BEauty - Re: O3+ X TataCliq Catalog Update-24th april</v>
          </cell>
          <cell r="C33109" t="str">
            <v>CLOSED</v>
          </cell>
          <cell r="D33109" t="str">
            <v>High</v>
          </cell>
          <cell r="E33109" t="str">
            <v>netscribes</v>
          </cell>
          <cell r="F33109" t="str">
            <v>Simi Raichel Zachariah</v>
          </cell>
          <cell r="G33109">
            <v>45771.593055555553</v>
          </cell>
          <cell r="H33109">
            <v>45929.568749999999</v>
          </cell>
        </row>
        <row r="33110">
          <cell r="A33110" t="str">
            <v>UCW-12065</v>
          </cell>
          <cell r="B33110" t="str">
            <v>Beauty : Image Update Request for SKU 8906121642599 and Renee Fragrance Category-24th April</v>
          </cell>
          <cell r="C33110" t="str">
            <v>CLOSED</v>
          </cell>
          <cell r="D33110" t="str">
            <v>Medium</v>
          </cell>
          <cell r="E33110" t="str">
            <v>netscribes</v>
          </cell>
          <cell r="F33110" t="str">
            <v>Simi Raichel Zachariah</v>
          </cell>
          <cell r="G33110">
            <v>45771.586805555555</v>
          </cell>
          <cell r="H33110">
            <v>45929.568749999999</v>
          </cell>
        </row>
        <row r="33111">
          <cell r="A33111" t="str">
            <v>UCW-12064</v>
          </cell>
          <cell r="B33111" t="str">
            <v>BEauty - RE: Request for EAN Code Update - Tatacliq-24th April</v>
          </cell>
          <cell r="C33111" t="str">
            <v>CLOSED</v>
          </cell>
          <cell r="D33111" t="str">
            <v>Medium</v>
          </cell>
          <cell r="E33111" t="str">
            <v>netscribes</v>
          </cell>
          <cell r="F33111" t="str">
            <v>Simi Raichel Zachariah</v>
          </cell>
          <cell r="G33111">
            <v>45771.583333333336</v>
          </cell>
          <cell r="H33111">
            <v>45929.568749999999</v>
          </cell>
        </row>
        <row r="33112">
          <cell r="A33112" t="str">
            <v>UCW-12063</v>
          </cell>
          <cell r="B33112" t="str">
            <v>Assistance Required for Rejected Products</v>
          </cell>
          <cell r="C33112" t="str">
            <v>CLOSED</v>
          </cell>
          <cell r="D33112" t="str">
            <v>Medium</v>
          </cell>
          <cell r="E33112" t="str">
            <v>Chirag Dubal</v>
          </cell>
          <cell r="F33112" t="str">
            <v>Mohd Tahir Shaikh</v>
          </cell>
          <cell r="G33112">
            <v>45771.581250000003</v>
          </cell>
          <cell r="H33112">
            <v>45806.586111111108</v>
          </cell>
        </row>
        <row r="33113">
          <cell r="A33113" t="str">
            <v>UCW-12060</v>
          </cell>
          <cell r="B33113" t="str">
            <v>BEauty - Fw: [EXT] Re: SKC X Tatacliq Dark Blonde-120 ml PDP Image update-24th April</v>
          </cell>
          <cell r="C33113" t="str">
            <v>CLOSED</v>
          </cell>
          <cell r="D33113" t="str">
            <v>Highest</v>
          </cell>
          <cell r="E33113" t="str">
            <v>netscribes</v>
          </cell>
          <cell r="F33113" t="str">
            <v>Simi Raichel Zachariah</v>
          </cell>
          <cell r="G33113">
            <v>45771.575694444444</v>
          </cell>
          <cell r="H33113">
            <v>45953.381944444445</v>
          </cell>
        </row>
        <row r="33114">
          <cell r="A33114" t="str">
            <v>UCW-12058</v>
          </cell>
          <cell r="B33114" t="str">
            <v>BEauty - Re: Tata Cliq - Gillette Venus Comfortglide 1 sku images update-24th April</v>
          </cell>
          <cell r="C33114" t="str">
            <v>CLOSED</v>
          </cell>
          <cell r="D33114" t="str">
            <v>Medium</v>
          </cell>
          <cell r="E33114" t="str">
            <v>netscribes</v>
          </cell>
          <cell r="F33114" t="str">
            <v>Simi Raichel Zachariah</v>
          </cell>
          <cell r="G33114">
            <v>45771.556250000001</v>
          </cell>
          <cell r="H33114">
            <v>45929.569444444445</v>
          </cell>
        </row>
        <row r="33115">
          <cell r="A33115" t="str">
            <v>UCW-12057</v>
          </cell>
          <cell r="B33115" t="str">
            <v>Beauty - Re: Joint Business Plan__Minutes of Meeting__27-03-2025 - 24th April</v>
          </cell>
          <cell r="C33115" t="str">
            <v>CLOSED</v>
          </cell>
          <cell r="D33115" t="str">
            <v>Highest</v>
          </cell>
          <cell r="E33115" t="str">
            <v>netscribes</v>
          </cell>
          <cell r="F33115" t="str">
            <v>Simi Raichel Zachariah</v>
          </cell>
          <cell r="G33115">
            <v>45771.545138888891</v>
          </cell>
          <cell r="H33115">
            <v>45912.571527777778</v>
          </cell>
        </row>
        <row r="33116">
          <cell r="A33116" t="str">
            <v>UCW-12056</v>
          </cell>
          <cell r="B33116" t="str">
            <v>BEauty - Re: Request to Update Product Images – Wonder Hair Oil-24th April</v>
          </cell>
          <cell r="C33116" t="str">
            <v>CLOSED</v>
          </cell>
          <cell r="D33116" t="str">
            <v>Medium</v>
          </cell>
          <cell r="E33116" t="str">
            <v>netscribes</v>
          </cell>
          <cell r="F33116" t="str">
            <v>Simi Raichel Zachariah</v>
          </cell>
          <cell r="G33116">
            <v>45771.542361111111</v>
          </cell>
          <cell r="H33116">
            <v>45929.569444444445</v>
          </cell>
        </row>
        <row r="33117">
          <cell r="A33117" t="str">
            <v>UCW-12055</v>
          </cell>
          <cell r="B33117" t="str">
            <v>BEauty - RE: Tata Cliq - New listing - Elie Saab (New Launch)-24th April</v>
          </cell>
          <cell r="C33117" t="str">
            <v>CLOSED</v>
          </cell>
          <cell r="D33117" t="str">
            <v>Medium</v>
          </cell>
          <cell r="E33117" t="str">
            <v>netscribes</v>
          </cell>
          <cell r="F33117" t="str">
            <v>Simi Raichel Zachariah</v>
          </cell>
          <cell r="G33117">
            <v>45771.540277777778</v>
          </cell>
          <cell r="H33117">
            <v>45929.569444444445</v>
          </cell>
        </row>
        <row r="33118">
          <cell r="A33118" t="str">
            <v>UCW-12052</v>
          </cell>
          <cell r="B33118" t="str">
            <v>Miarcus -6 Styles- SS 25-22 April</v>
          </cell>
          <cell r="C33118" t="str">
            <v>CLOSED</v>
          </cell>
          <cell r="D33118" t="str">
            <v>Medium</v>
          </cell>
          <cell r="E33118" t="str">
            <v>Chirag Dubal</v>
          </cell>
          <cell r="F33118" t="str">
            <v>Mohd Tahir Shaikh</v>
          </cell>
          <cell r="G33118">
            <v>45771.533333333333</v>
          </cell>
          <cell r="H33118">
            <v>45806.586805555555</v>
          </cell>
        </row>
        <row r="33119">
          <cell r="A33119" t="str">
            <v>UCW-12051</v>
          </cell>
          <cell r="B33119" t="str">
            <v>Miarcus -6 Styles- SS 25-21 April</v>
          </cell>
          <cell r="C33119" t="str">
            <v>CLOSED</v>
          </cell>
          <cell r="D33119" t="str">
            <v>Highest</v>
          </cell>
          <cell r="E33119" t="str">
            <v>netscribes</v>
          </cell>
          <cell r="F33119" t="str">
            <v>Sushma Ram</v>
          </cell>
          <cell r="G33119">
            <v>45771.51666666667</v>
          </cell>
          <cell r="H33119">
            <v>45855.70416666667</v>
          </cell>
        </row>
        <row r="33120">
          <cell r="A33120" t="str">
            <v>UCW-12050</v>
          </cell>
          <cell r="B33120" t="str">
            <v>BEauty - Re: Iris Cosmetics - Combo Listing- 24th April</v>
          </cell>
          <cell r="C33120" t="str">
            <v>CLOSED</v>
          </cell>
          <cell r="D33120" t="str">
            <v>Medium</v>
          </cell>
          <cell r="E33120" t="str">
            <v>netscribes</v>
          </cell>
          <cell r="F33120" t="str">
            <v>Simi Raichel Zachariah</v>
          </cell>
          <cell r="G33120">
            <v>45771.511805555558</v>
          </cell>
          <cell r="H33120">
            <v>45912.571527777778</v>
          </cell>
        </row>
        <row r="33121">
          <cell r="A33121" t="str">
            <v>UCW-12049</v>
          </cell>
          <cell r="B33121" t="str">
            <v>Beauty - Re: L’Oréal Paris Priority Listing | Tatacliq ( Makeup) - 24th April</v>
          </cell>
          <cell r="C33121" t="str">
            <v>CLOSED</v>
          </cell>
          <cell r="D33121" t="str">
            <v>Medium</v>
          </cell>
          <cell r="E33121" t="str">
            <v>netscribes</v>
          </cell>
          <cell r="F33121" t="str">
            <v>Simi Raichel Zachariah</v>
          </cell>
          <cell r="G33121">
            <v>45771.502083333333</v>
          </cell>
          <cell r="H33121">
            <v>45912.571527777778</v>
          </cell>
        </row>
        <row r="33122">
          <cell r="A33122" t="str">
            <v>UCW-12041</v>
          </cell>
          <cell r="B33122" t="str">
            <v>Urban Sundari Listings</v>
          </cell>
          <cell r="C33122" t="str">
            <v>CLOSED</v>
          </cell>
          <cell r="D33122" t="str">
            <v>Medium</v>
          </cell>
          <cell r="E33122" t="str">
            <v>Chirag Dubal</v>
          </cell>
          <cell r="F33122" t="str">
            <v>netscribes</v>
          </cell>
          <cell r="G33122">
            <v>45771.467361111114</v>
          </cell>
          <cell r="H33122">
            <v>45964.633333333331</v>
          </cell>
        </row>
        <row r="33123">
          <cell r="A33123" t="str">
            <v>UCW-12040</v>
          </cell>
          <cell r="B33123" t="str">
            <v>Beauty - Re: [EXT] Re: SKP Bonacure Treatment Pack Resizing- 24th April</v>
          </cell>
          <cell r="C33123" t="str">
            <v>CLOSED</v>
          </cell>
          <cell r="D33123" t="str">
            <v>Medium</v>
          </cell>
          <cell r="E33123" t="str">
            <v>netscribes</v>
          </cell>
          <cell r="F33123" t="str">
            <v>Simi Raichel Zachariah</v>
          </cell>
          <cell r="G33123">
            <v>45771.465277777781</v>
          </cell>
          <cell r="H33123">
            <v>45929.570138888892</v>
          </cell>
        </row>
        <row r="33124">
          <cell r="A33124" t="str">
            <v>UCW-12035</v>
          </cell>
          <cell r="B33124" t="str">
            <v>Hoversole Listing  SY Sneakers - CS. Enterprises 23 Apr 2025</v>
          </cell>
          <cell r="C33124" t="str">
            <v>CLOSED</v>
          </cell>
          <cell r="D33124" t="str">
            <v>Medium</v>
          </cell>
          <cell r="E33124" t="str">
            <v>netscribes</v>
          </cell>
          <cell r="F33124" t="str">
            <v>Sushma Ram</v>
          </cell>
          <cell r="G33124">
            <v>45771.455555555556</v>
          </cell>
          <cell r="H33124">
            <v>45806.582638888889</v>
          </cell>
        </row>
        <row r="33125">
          <cell r="A33125" t="str">
            <v>UCW-12033</v>
          </cell>
          <cell r="B33125" t="str">
            <v>BEauty - Re: TCL - JML Travel Spray 10ml Catalog- 24th April</v>
          </cell>
          <cell r="C33125" t="str">
            <v>CLOSED</v>
          </cell>
          <cell r="D33125" t="str">
            <v>Medium</v>
          </cell>
          <cell r="E33125" t="str">
            <v>netscribes</v>
          </cell>
          <cell r="F33125" t="str">
            <v>Simi Raichel Zachariah</v>
          </cell>
          <cell r="G33125">
            <v>45771.446527777778</v>
          </cell>
          <cell r="H33125">
            <v>45929.570138888892</v>
          </cell>
        </row>
        <row r="33126">
          <cell r="A33126" t="str">
            <v>UCW-12031</v>
          </cell>
          <cell r="B33126" t="str">
            <v>Beauty - Re: Beauty by Bie | Catalog- 24th April</v>
          </cell>
          <cell r="C33126" t="str">
            <v>CLOSED</v>
          </cell>
          <cell r="D33126" t="str">
            <v>Medium</v>
          </cell>
          <cell r="E33126" t="str">
            <v>netscribes</v>
          </cell>
          <cell r="F33126" t="str">
            <v>Simi Raichel Zachariah</v>
          </cell>
          <cell r="G33126">
            <v>45771.444444444445</v>
          </cell>
          <cell r="H33126">
            <v>45912.572222222225</v>
          </cell>
        </row>
        <row r="33127">
          <cell r="A33127" t="str">
            <v>UCW-12028</v>
          </cell>
          <cell r="B33127" t="str">
            <v>BEauty -Re: Chambor Pending MP codes- 24th April</v>
          </cell>
          <cell r="C33127" t="str">
            <v>CLOSED</v>
          </cell>
          <cell r="D33127" t="str">
            <v>Medium</v>
          </cell>
          <cell r="E33127" t="str">
            <v>netscribes</v>
          </cell>
          <cell r="F33127" t="str">
            <v>Simi Raichel Zachariah</v>
          </cell>
          <cell r="G33127">
            <v>45771.42083333333</v>
          </cell>
          <cell r="H33127">
            <v>45929.570138888892</v>
          </cell>
        </row>
        <row r="33128">
          <cell r="A33128" t="str">
            <v>UCW-12005</v>
          </cell>
          <cell r="B33128" t="str">
            <v>Content Sheet and Image Link | United Colors of Benetton | 62 products | Tata Cliq | 1126497838_women</v>
          </cell>
          <cell r="C33128" t="str">
            <v>CLOSED</v>
          </cell>
          <cell r="D33128" t="str">
            <v>Medium</v>
          </cell>
          <cell r="E33128" t="str">
            <v>Chirag Dubal</v>
          </cell>
          <cell r="F33128" t="str">
            <v>Mohd Tahir Shaikh</v>
          </cell>
          <cell r="G33128">
            <v>45770.745833333334</v>
          </cell>
          <cell r="H33128">
            <v>45806.580555555556</v>
          </cell>
        </row>
        <row r="33129">
          <cell r="A33129" t="str">
            <v>UCW-12001</v>
          </cell>
          <cell r="B33129" t="str">
            <v>Fabindia_Apparel_436-Styles_Catalog Sheet 17-04-2025</v>
          </cell>
          <cell r="C33129" t="str">
            <v>CLOSED</v>
          </cell>
          <cell r="D33129" t="str">
            <v>Medium</v>
          </cell>
          <cell r="E33129" t="str">
            <v>Chirag Dubal</v>
          </cell>
          <cell r="F33129" t="str">
            <v>netscribes</v>
          </cell>
          <cell r="G33129">
            <v>45770.725694444445</v>
          </cell>
          <cell r="H33129">
            <v>45964.633333333331</v>
          </cell>
        </row>
        <row r="33130">
          <cell r="A33130" t="str">
            <v>UCW-11999</v>
          </cell>
          <cell r="B33130" t="str">
            <v>RDROP 6 - DAALI-23 APRIL</v>
          </cell>
          <cell r="C33130" t="str">
            <v>CLOSED</v>
          </cell>
          <cell r="D33130" t="str">
            <v>Highest</v>
          </cell>
          <cell r="E33130" t="str">
            <v>netscribes</v>
          </cell>
          <cell r="F33130" t="str">
            <v>Sushma Ram</v>
          </cell>
          <cell r="G33130">
            <v>45770.709027777775</v>
          </cell>
          <cell r="H33130">
            <v>45806.581250000003</v>
          </cell>
        </row>
        <row r="33131">
          <cell r="A33131" t="str">
            <v>UCW-11996</v>
          </cell>
          <cell r="B33131" t="str">
            <v>TataCliq | 15 April 2025 | Cataloguing-SS25 | Adults &amp; Kids Apparel | 224 (Adults) 01 (Kids)</v>
          </cell>
          <cell r="C33131" t="str">
            <v>CLOSED</v>
          </cell>
          <cell r="D33131" t="str">
            <v>Medium</v>
          </cell>
          <cell r="E33131" t="str">
            <v>Chirag Dubal</v>
          </cell>
          <cell r="F33131" t="str">
            <v>netscribes</v>
          </cell>
          <cell r="G33131">
            <v>45770.670138888891</v>
          </cell>
          <cell r="H33131">
            <v>45964.633333333331</v>
          </cell>
        </row>
        <row r="33132">
          <cell r="A33132" t="str">
            <v>UCW-11995</v>
          </cell>
          <cell r="B33132" t="str">
            <v>Mia Gold Coin Tatacliq</v>
          </cell>
          <cell r="C33132" t="str">
            <v>CLOSED</v>
          </cell>
          <cell r="D33132" t="str">
            <v>Medium</v>
          </cell>
          <cell r="E33132" t="str">
            <v>Chirag Dubal</v>
          </cell>
          <cell r="F33132" t="str">
            <v>Mohd Tahir Shaikh</v>
          </cell>
          <cell r="G33132">
            <v>45770.661111111112</v>
          </cell>
          <cell r="H33132">
            <v>45855.702777777777</v>
          </cell>
        </row>
        <row r="33133">
          <cell r="A33133" t="str">
            <v>UCW-11990</v>
          </cell>
          <cell r="B33133" t="str">
            <v>TATA CLiQ-CATALOGUE 22-04-2025</v>
          </cell>
          <cell r="C33133" t="str">
            <v>CLOSED</v>
          </cell>
          <cell r="D33133" t="str">
            <v>Highest</v>
          </cell>
          <cell r="E33133" t="str">
            <v>netscribes</v>
          </cell>
          <cell r="F33133" t="str">
            <v>Sushma Ram</v>
          </cell>
          <cell r="G33133">
            <v>45770.637499999997</v>
          </cell>
          <cell r="H33133">
            <v>45843.549305555556</v>
          </cell>
        </row>
        <row r="33134">
          <cell r="A33134" t="str">
            <v>UCW-11989</v>
          </cell>
          <cell r="B33134" t="str">
            <v>Reebok Men's Apparel 15-04-2025</v>
          </cell>
          <cell r="C33134" t="str">
            <v>CLOSED</v>
          </cell>
          <cell r="D33134" t="str">
            <v>Medium</v>
          </cell>
          <cell r="E33134" t="str">
            <v>Chirag Dubal</v>
          </cell>
          <cell r="F33134" t="str">
            <v>netscribes</v>
          </cell>
          <cell r="G33134">
            <v>45770.630555555559</v>
          </cell>
          <cell r="H33134">
            <v>45964.633333333331</v>
          </cell>
        </row>
        <row r="33135">
          <cell r="A33135" t="str">
            <v>UCW-11987</v>
          </cell>
          <cell r="B33135" t="str">
            <v>Skechers New Listing</v>
          </cell>
          <cell r="C33135" t="str">
            <v>CLOSED</v>
          </cell>
          <cell r="D33135" t="str">
            <v>Medium</v>
          </cell>
          <cell r="E33135" t="str">
            <v>Chirag Dubal</v>
          </cell>
          <cell r="F33135" t="str">
            <v>Mohd Tahir Shaikh</v>
          </cell>
          <cell r="G33135">
            <v>45770.617361111108</v>
          </cell>
          <cell r="H33135">
            <v>45868.501388888886</v>
          </cell>
        </row>
        <row r="33136">
          <cell r="A33136" t="str">
            <v>UCW-11985</v>
          </cell>
          <cell r="B33136" t="str">
            <v>Women's Apparel 14-04-2025</v>
          </cell>
          <cell r="C33136" t="str">
            <v>CLOSED</v>
          </cell>
          <cell r="D33136" t="str">
            <v>Medium</v>
          </cell>
          <cell r="E33136" t="str">
            <v>Chirag Dubal</v>
          </cell>
          <cell r="F33136" t="str">
            <v>netscribes</v>
          </cell>
          <cell r="G33136">
            <v>45770.612500000003</v>
          </cell>
          <cell r="H33136">
            <v>45964.633333333331</v>
          </cell>
        </row>
        <row r="33137">
          <cell r="A33137" t="str">
            <v>UCW-11975</v>
          </cell>
          <cell r="B33137" t="str">
            <v xml:space="preserve"> Tata CLIQ(Fashion+Luxury) |adidas DTC-SS'25 &amp; AW'24|Footwear Attributes for Listing_22-04-25</v>
          </cell>
          <cell r="C33137" t="str">
            <v>CLOSED</v>
          </cell>
          <cell r="D33137" t="str">
            <v>Medium</v>
          </cell>
          <cell r="E33137" t="str">
            <v>Chirag Dubal</v>
          </cell>
          <cell r="F33137" t="str">
            <v>Shloka Chakre</v>
          </cell>
          <cell r="G33137">
            <v>45770.536111111112</v>
          </cell>
          <cell r="H33137">
            <v>45843.643750000003</v>
          </cell>
        </row>
        <row r="33138">
          <cell r="A33138" t="str">
            <v>UCW-11972</v>
          </cell>
          <cell r="B33138" t="str">
            <v>Catalogue Sheet Lot 44 (240 SKUs) Latin Quarters_17-03-2025</v>
          </cell>
          <cell r="C33138" t="str">
            <v>CLOSED</v>
          </cell>
          <cell r="D33138" t="str">
            <v>Medium</v>
          </cell>
          <cell r="E33138" t="str">
            <v>Chirag Dubal</v>
          </cell>
          <cell r="F33138" t="str">
            <v>Juilee Jadhav</v>
          </cell>
          <cell r="G33138">
            <v>45770.509027777778</v>
          </cell>
          <cell r="H33138">
            <v>45806.57916666667</v>
          </cell>
        </row>
        <row r="33139">
          <cell r="A33139" t="str">
            <v>UCW-11950</v>
          </cell>
          <cell r="B33139" t="str">
            <v xml:space="preserve">Skechers New Listings </v>
          </cell>
          <cell r="C33139" t="str">
            <v>CLOSED</v>
          </cell>
          <cell r="D33139" t="str">
            <v>Medium</v>
          </cell>
          <cell r="E33139" t="str">
            <v>Chirag Dubal</v>
          </cell>
          <cell r="F33139" t="str">
            <v>Mohd Tahir Shaikh</v>
          </cell>
          <cell r="G33139">
            <v>45769.793749999997</v>
          </cell>
          <cell r="H33139">
            <v>45868.495833333334</v>
          </cell>
        </row>
        <row r="33140">
          <cell r="A33140" t="str">
            <v>UCW-11948</v>
          </cell>
          <cell r="B33140" t="str">
            <v>Request to Re-list Balance by Rohit Bal Collection - Men's - 16-04-25</v>
          </cell>
          <cell r="C33140" t="str">
            <v>CLOSED</v>
          </cell>
          <cell r="D33140" t="str">
            <v>Medium</v>
          </cell>
          <cell r="E33140" t="str">
            <v>Chirag Dubal</v>
          </cell>
          <cell r="F33140" t="str">
            <v>Reagan D’souza</v>
          </cell>
          <cell r="G33140">
            <v>45769.775694444441</v>
          </cell>
          <cell r="H33140">
            <v>45798.54583333333</v>
          </cell>
        </row>
        <row r="33141">
          <cell r="A33141" t="str">
            <v>UCW-11946</v>
          </cell>
          <cell r="B33141" t="str">
            <v>Product information &amp; images for Guess Jeans</v>
          </cell>
          <cell r="C33141" t="str">
            <v>CLOSED</v>
          </cell>
          <cell r="D33141" t="str">
            <v>Medium</v>
          </cell>
          <cell r="E33141" t="str">
            <v>Chirag Dubal</v>
          </cell>
          <cell r="F33141" t="str">
            <v>netscribes</v>
          </cell>
          <cell r="G33141">
            <v>45769.763888888891</v>
          </cell>
          <cell r="H33141">
            <v>45806.556250000001</v>
          </cell>
        </row>
        <row r="33142">
          <cell r="A33142" t="str">
            <v>UCW-11944</v>
          </cell>
          <cell r="B33142" t="str">
            <v>MKH WOMEN TRACKPANT CATALOGUE</v>
          </cell>
          <cell r="C33142" t="str">
            <v>CLOSED Due to Inactive/Insufficient Information</v>
          </cell>
          <cell r="D33142" t="str">
            <v>Medium</v>
          </cell>
          <cell r="E33142" t="str">
            <v>netscribes</v>
          </cell>
          <cell r="F33142" t="str">
            <v>Sushma Ram</v>
          </cell>
          <cell r="G33142">
            <v>45769.736111111109</v>
          </cell>
          <cell r="H33142">
            <v>45781.107638888891</v>
          </cell>
        </row>
        <row r="33143">
          <cell r="A33143" t="str">
            <v>UCW-11942</v>
          </cell>
          <cell r="B33143" t="str">
            <v>DSC_Footwear_Catalog</v>
          </cell>
          <cell r="C33143" t="str">
            <v>CLOSED</v>
          </cell>
          <cell r="D33143" t="str">
            <v>Medium</v>
          </cell>
          <cell r="E33143" t="str">
            <v>Chirag Dubal</v>
          </cell>
          <cell r="F33143" t="str">
            <v>netscribes</v>
          </cell>
          <cell r="G33143">
            <v>45769.724999999999</v>
          </cell>
          <cell r="H33143">
            <v>45964.633333333331</v>
          </cell>
        </row>
        <row r="33144">
          <cell r="A33144" t="str">
            <v>UCW-11934</v>
          </cell>
          <cell r="B33144" t="str">
            <v>Slumber Jill New Styles</v>
          </cell>
          <cell r="C33144" t="str">
            <v>CLOSED</v>
          </cell>
          <cell r="D33144" t="str">
            <v>Medium</v>
          </cell>
          <cell r="E33144" t="str">
            <v>netscribes</v>
          </cell>
          <cell r="F33144" t="str">
            <v>Sushma Ram</v>
          </cell>
          <cell r="G33144">
            <v>45769.634027777778</v>
          </cell>
          <cell r="H33144">
            <v>45843.543055555558</v>
          </cell>
        </row>
        <row r="33145">
          <cell r="A33145" t="str">
            <v>UCW-11933</v>
          </cell>
          <cell r="B33145" t="str">
            <v>CLONE - Beurer sku list Tata CLiq</v>
          </cell>
          <cell r="C33145" t="str">
            <v>CLOSED</v>
          </cell>
          <cell r="D33145" t="str">
            <v>Medium</v>
          </cell>
          <cell r="E33145" t="str">
            <v>netscribes</v>
          </cell>
          <cell r="F33145" t="str">
            <v>Simi Raichel Zachariah</v>
          </cell>
          <cell r="G33145">
            <v>45769.631944444445</v>
          </cell>
          <cell r="H33145">
            <v>45798.611805555556</v>
          </cell>
        </row>
        <row r="33146">
          <cell r="A33146" t="str">
            <v>UCW-11931</v>
          </cell>
          <cell r="B33146" t="str">
            <v>Apparel SS25 Lot-5 II Tata Cliq</v>
          </cell>
          <cell r="C33146" t="str">
            <v>CLOSED</v>
          </cell>
          <cell r="D33146" t="str">
            <v>Medium</v>
          </cell>
          <cell r="E33146" t="str">
            <v>netscribes</v>
          </cell>
          <cell r="F33146" t="str">
            <v>Sushma Ram</v>
          </cell>
          <cell r="G33146">
            <v>45769.603472222225</v>
          </cell>
          <cell r="H33146">
            <v>45806.544444444444</v>
          </cell>
        </row>
        <row r="33147">
          <cell r="A33147" t="str">
            <v>UCW-11926</v>
          </cell>
          <cell r="B33147" t="str">
            <v>TATA CLiQ-CATALOGUE 21-04-2025</v>
          </cell>
          <cell r="C33147" t="str">
            <v>CLOSED</v>
          </cell>
          <cell r="D33147" t="str">
            <v>Highest</v>
          </cell>
          <cell r="E33147" t="str">
            <v>netscribes</v>
          </cell>
          <cell r="F33147" t="str">
            <v>Sushma Ram</v>
          </cell>
          <cell r="G33147">
            <v>45769.493750000001</v>
          </cell>
          <cell r="H33147">
            <v>45806.554166666669</v>
          </cell>
        </row>
        <row r="33148">
          <cell r="A33148" t="str">
            <v>UCW-11925</v>
          </cell>
          <cell r="B33148" t="str">
            <v xml:space="preserve">Women's Apparel 03-04-2025 </v>
          </cell>
          <cell r="C33148" t="str">
            <v>CLOSED</v>
          </cell>
          <cell r="D33148" t="str">
            <v>Medium</v>
          </cell>
          <cell r="E33148" t="str">
            <v>Chirag Dubal</v>
          </cell>
          <cell r="F33148" t="str">
            <v>netscribes</v>
          </cell>
          <cell r="G33148">
            <v>45769.490277777775</v>
          </cell>
          <cell r="H33148">
            <v>45964.632638888892</v>
          </cell>
        </row>
        <row r="33149">
          <cell r="A33149" t="str">
            <v>UCW-11917</v>
          </cell>
          <cell r="B33149" t="str">
            <v>Content Sheet and Image Link | United Colors of Benetton | 28 products | Tata Cliq | 1074856145_Women</v>
          </cell>
          <cell r="C33149" t="str">
            <v>CLOSED</v>
          </cell>
          <cell r="D33149" t="str">
            <v>Medium</v>
          </cell>
          <cell r="E33149" t="str">
            <v>Chirag Dubal</v>
          </cell>
          <cell r="F33149" t="str">
            <v>netscribes</v>
          </cell>
          <cell r="G33149">
            <v>45769.469444444447</v>
          </cell>
          <cell r="H33149">
            <v>45964.632638888892</v>
          </cell>
        </row>
        <row r="33150">
          <cell r="A33150" t="str">
            <v>UCW-11915</v>
          </cell>
          <cell r="B33150" t="str">
            <v>Content Sheet and Image Link | ABFRL | 4 products | Tata Cliq | 1098457315_resubmit</v>
          </cell>
          <cell r="C33150" t="str">
            <v>CLOSED</v>
          </cell>
          <cell r="D33150" t="str">
            <v>Medium</v>
          </cell>
          <cell r="E33150" t="str">
            <v>netscribes</v>
          </cell>
          <cell r="F33150" t="str">
            <v>Sushma Ram</v>
          </cell>
          <cell r="G33150">
            <v>45769.449305555558</v>
          </cell>
          <cell r="H33150">
            <v>45806.540972222225</v>
          </cell>
        </row>
        <row r="33151">
          <cell r="A33151" t="str">
            <v>UCW-11912</v>
          </cell>
          <cell r="B33151" t="str">
            <v>Beauty-RE: Tata Cliq - New listing - Fragrance - 21st Apr ,25-22nd April</v>
          </cell>
          <cell r="C33151" t="str">
            <v>CLOSED</v>
          </cell>
          <cell r="D33151" t="str">
            <v>Highest</v>
          </cell>
          <cell r="E33151" t="str">
            <v>netscribes</v>
          </cell>
          <cell r="F33151" t="str">
            <v>Simi Raichel Zachariah</v>
          </cell>
          <cell r="G33151">
            <v>45769.435416666667</v>
          </cell>
          <cell r="H33151">
            <v>45912.572222222225</v>
          </cell>
        </row>
        <row r="33152">
          <cell r="A33152" t="str">
            <v>UCW-11908</v>
          </cell>
          <cell r="B33152" t="str">
            <v>Initiate Listings on TQ_AW24_39 SKU's</v>
          </cell>
          <cell r="C33152" t="str">
            <v>CLOSED Due to Inactive/Insufficient Information</v>
          </cell>
          <cell r="D33152" t="str">
            <v>Medium</v>
          </cell>
          <cell r="E33152" t="str">
            <v>netscribes</v>
          </cell>
          <cell r="F33152" t="str">
            <v>netscribes</v>
          </cell>
          <cell r="G33152">
            <v>45768.760416666664</v>
          </cell>
          <cell r="H33152">
            <v>45833.545138888891</v>
          </cell>
        </row>
        <row r="33153">
          <cell r="A33153" t="str">
            <v>UCW-11907</v>
          </cell>
          <cell r="B33153" t="str">
            <v>Content Sheet and Image Link | Being human| 365 products | Tata Cliq | 1103377080_MEN</v>
          </cell>
          <cell r="C33153" t="str">
            <v>CLOSED</v>
          </cell>
          <cell r="D33153" t="str">
            <v>Medium</v>
          </cell>
          <cell r="E33153" t="str">
            <v>Chirag Dubal</v>
          </cell>
          <cell r="F33153" t="str">
            <v>netscribes</v>
          </cell>
          <cell r="G33153">
            <v>45768.740972222222</v>
          </cell>
          <cell r="H33153">
            <v>45964.632638888892</v>
          </cell>
        </row>
        <row r="33154">
          <cell r="A33154" t="str">
            <v>UCW-11905</v>
          </cell>
          <cell r="B33154" t="str">
            <v>Tatacliq new listing file</v>
          </cell>
          <cell r="C33154" t="str">
            <v>CLOSED</v>
          </cell>
          <cell r="D33154" t="str">
            <v>Medium</v>
          </cell>
          <cell r="E33154" t="str">
            <v>Chirag Dubal</v>
          </cell>
          <cell r="F33154" t="str">
            <v>netscribes</v>
          </cell>
          <cell r="G33154">
            <v>45768.727083333331</v>
          </cell>
          <cell r="H33154">
            <v>45964.632638888892</v>
          </cell>
        </row>
        <row r="33155">
          <cell r="A33155" t="str">
            <v>UCW-11901</v>
          </cell>
          <cell r="B33155" t="str">
            <v>Sweet Dreams SKUs for fresh listing- 05-03-2025</v>
          </cell>
          <cell r="C33155" t="str">
            <v>CLOSED</v>
          </cell>
          <cell r="D33155" t="str">
            <v>Medium</v>
          </cell>
          <cell r="E33155" t="str">
            <v>Chirag Dubal</v>
          </cell>
          <cell r="F33155" t="str">
            <v>netscribes</v>
          </cell>
          <cell r="G33155">
            <v>45768.713194444441</v>
          </cell>
          <cell r="H33155">
            <v>45964.632638888892</v>
          </cell>
        </row>
        <row r="33156">
          <cell r="A33156" t="str">
            <v>UCW-11899</v>
          </cell>
          <cell r="B33156" t="str">
            <v>Women's Innerwear, Activewear &amp; Nightwear – “Clovia” – 12 April, 2025 - Tatacliq Catalog</v>
          </cell>
          <cell r="C33156" t="str">
            <v>CLOSED</v>
          </cell>
          <cell r="D33156" t="str">
            <v>Medium</v>
          </cell>
          <cell r="E33156" t="str">
            <v>Chirag Dubal</v>
          </cell>
          <cell r="F33156" t="str">
            <v>netscribes</v>
          </cell>
          <cell r="G33156">
            <v>45768.697916666664</v>
          </cell>
          <cell r="H33156">
            <v>45964.632638888892</v>
          </cell>
        </row>
        <row r="33157">
          <cell r="A33157" t="str">
            <v>UCW-11895</v>
          </cell>
          <cell r="B33157" t="str">
            <v xml:space="preserve">Tatacliq Lifestyle Catalog Template-Lot -104_21.04.2025 </v>
          </cell>
          <cell r="C33157" t="str">
            <v>CLOSED</v>
          </cell>
          <cell r="D33157" t="str">
            <v>Highest</v>
          </cell>
          <cell r="E33157" t="str">
            <v>netscribes</v>
          </cell>
          <cell r="F33157" t="str">
            <v>Sushma Ram</v>
          </cell>
          <cell r="G33157">
            <v>45768.686111111114</v>
          </cell>
          <cell r="H33157">
            <v>45855.699305555558</v>
          </cell>
        </row>
        <row r="33158">
          <cell r="A33158" t="str">
            <v>UCW-11892</v>
          </cell>
          <cell r="B33158" t="str">
            <v>Tata Gold-5th slot of Gold and Diamond-328 skus.</v>
          </cell>
          <cell r="C33158" t="str">
            <v>CLOSED</v>
          </cell>
          <cell r="D33158" t="str">
            <v>Medium</v>
          </cell>
          <cell r="E33158" t="str">
            <v>Chirag Dubal</v>
          </cell>
          <cell r="F33158" t="str">
            <v>Mohd Tahir Shaikh</v>
          </cell>
          <cell r="G33158">
            <v>45768.672222222223</v>
          </cell>
          <cell r="H33158">
            <v>45849.741666666669</v>
          </cell>
        </row>
        <row r="33159">
          <cell r="A33159" t="str">
            <v>UCW-11891</v>
          </cell>
          <cell r="B33159" t="str">
            <v>New Item for Listing(18-Apr-25)</v>
          </cell>
          <cell r="C33159" t="str">
            <v>CLOSED</v>
          </cell>
          <cell r="D33159" t="str">
            <v>Medium</v>
          </cell>
          <cell r="E33159" t="str">
            <v>Chirag Dubal</v>
          </cell>
          <cell r="F33159" t="str">
            <v>Juilee Jadhav</v>
          </cell>
          <cell r="G33159">
            <v>45768.65902777778</v>
          </cell>
          <cell r="H33159">
            <v>45806.529861111114</v>
          </cell>
        </row>
        <row r="33160">
          <cell r="A33160" t="str">
            <v>UCW-11886</v>
          </cell>
          <cell r="B33160" t="str">
            <v>SS25-Men's Monte Carlo-12-04-2025</v>
          </cell>
          <cell r="C33160" t="str">
            <v>CLOSED</v>
          </cell>
          <cell r="D33160" t="str">
            <v>Medium</v>
          </cell>
          <cell r="E33160" t="str">
            <v>Chirag Dubal</v>
          </cell>
          <cell r="F33160" t="str">
            <v>netscribes</v>
          </cell>
          <cell r="G33160">
            <v>45768.6</v>
          </cell>
          <cell r="H33160">
            <v>45964.632638888892</v>
          </cell>
        </row>
        <row r="33161">
          <cell r="A33161" t="str">
            <v>UCW-11880</v>
          </cell>
          <cell r="B33161" t="str">
            <v>Miss Chase-128 Styles-SS'25-16-04-2025</v>
          </cell>
          <cell r="C33161" t="str">
            <v>CLOSED</v>
          </cell>
          <cell r="D33161" t="str">
            <v>Medium</v>
          </cell>
          <cell r="E33161" t="str">
            <v>Chirag Dubal</v>
          </cell>
          <cell r="F33161" t="str">
            <v>netscribes</v>
          </cell>
          <cell r="G33161">
            <v>45768.576388888891</v>
          </cell>
          <cell r="H33161">
            <v>45964.631944444445</v>
          </cell>
        </row>
        <row r="33162">
          <cell r="A33162" t="str">
            <v>UCW-11879</v>
          </cell>
          <cell r="B33162" t="str">
            <v xml:space="preserve">Hoversole Listing  Leather Sandals - CS. Enterprises 21 Apr 2025 </v>
          </cell>
          <cell r="C33162" t="str">
            <v>CLOSED</v>
          </cell>
          <cell r="D33162" t="str">
            <v>Highest</v>
          </cell>
          <cell r="E33162" t="str">
            <v>netscribes</v>
          </cell>
          <cell r="F33162" t="str">
            <v>Sushma Ram</v>
          </cell>
          <cell r="G33162">
            <v>45768.574999999997</v>
          </cell>
          <cell r="H33162">
            <v>45840.986111111109</v>
          </cell>
        </row>
        <row r="33163">
          <cell r="A33163" t="str">
            <v>UCW-11871</v>
          </cell>
          <cell r="B33163" t="str">
            <v>CLONE - Beauty: Laura Mercier Cataloguing details</v>
          </cell>
          <cell r="C33163" t="str">
            <v>CLOSED</v>
          </cell>
          <cell r="D33163" t="str">
            <v>Highest</v>
          </cell>
          <cell r="E33163" t="str">
            <v>netscribes</v>
          </cell>
          <cell r="F33163" t="str">
            <v>Simi Raichel Zachariah</v>
          </cell>
          <cell r="G33163">
            <v>45768.549305555556</v>
          </cell>
          <cell r="H33163">
            <v>45929.570138888892</v>
          </cell>
        </row>
        <row r="33164">
          <cell r="A33164" t="str">
            <v>UCW-11868</v>
          </cell>
          <cell r="B33164" t="str">
            <v>Women's Apparel Van Heusen 17-04-2025</v>
          </cell>
          <cell r="C33164" t="str">
            <v>CLOSED</v>
          </cell>
          <cell r="D33164" t="str">
            <v>Highest</v>
          </cell>
          <cell r="E33164" t="str">
            <v>netscribes</v>
          </cell>
          <cell r="F33164" t="str">
            <v>Sushma Ram</v>
          </cell>
          <cell r="G33164">
            <v>45768.536111111112</v>
          </cell>
          <cell r="H33164">
            <v>45806.527777777781</v>
          </cell>
        </row>
        <row r="33165">
          <cell r="A33165" t="str">
            <v>UCW-11865</v>
          </cell>
          <cell r="B33165" t="str">
            <v>BRINNS-48-SUMMER-19/04/2025</v>
          </cell>
          <cell r="C33165" t="str">
            <v>CLOSED</v>
          </cell>
          <cell r="D33165" t="str">
            <v>Medium</v>
          </cell>
          <cell r="E33165" t="str">
            <v>netscribes</v>
          </cell>
          <cell r="F33165" t="str">
            <v>Sushma Ram</v>
          </cell>
          <cell r="G33165">
            <v>45768.522222222222</v>
          </cell>
          <cell r="H33165">
            <v>45806.529861111114</v>
          </cell>
        </row>
        <row r="33166">
          <cell r="A33166" t="str">
            <v>UCW-11864</v>
          </cell>
          <cell r="B33166" t="str">
            <v>Beauty-Re: New Listings - Beauty Box-21-5-2025</v>
          </cell>
          <cell r="C33166" t="str">
            <v>CLOSED</v>
          </cell>
          <cell r="D33166" t="str">
            <v>Highest</v>
          </cell>
          <cell r="E33166" t="str">
            <v>Chirag Dubal</v>
          </cell>
          <cell r="F33166" t="str">
            <v>Fuaad Nakhwa</v>
          </cell>
          <cell r="G33166">
            <v>45768.520138888889</v>
          </cell>
          <cell r="H33166">
            <v>45845.741666666669</v>
          </cell>
        </row>
        <row r="33167">
          <cell r="A33167" t="str">
            <v>UCW-11859</v>
          </cell>
          <cell r="B33167" t="str">
            <v>Tatacliq Men's Apparels Template | 18th April'25</v>
          </cell>
          <cell r="C33167" t="str">
            <v>CLOSED</v>
          </cell>
          <cell r="D33167" t="str">
            <v>Medium</v>
          </cell>
          <cell r="E33167" t="str">
            <v>netscribes</v>
          </cell>
          <cell r="F33167" t="str">
            <v>Sushma Ram</v>
          </cell>
          <cell r="G33167">
            <v>45768.474305555559</v>
          </cell>
          <cell r="H33167">
            <v>45806.526388888888</v>
          </cell>
        </row>
        <row r="33168">
          <cell r="A33168" t="str">
            <v>UCW-11858</v>
          </cell>
          <cell r="B33168" t="str">
            <v>Tatacliq Women Ethnic Wear Template | 18th April'25</v>
          </cell>
          <cell r="C33168" t="str">
            <v>CLOSED</v>
          </cell>
          <cell r="D33168" t="str">
            <v>Medium</v>
          </cell>
          <cell r="E33168" t="str">
            <v>netscribes</v>
          </cell>
          <cell r="F33168" t="str">
            <v>Sushma Ram</v>
          </cell>
          <cell r="G33168">
            <v>45768.46875</v>
          </cell>
          <cell r="H33168">
            <v>45806.515972222223</v>
          </cell>
        </row>
        <row r="33169">
          <cell r="A33169" t="str">
            <v>UCW-11857</v>
          </cell>
          <cell r="B33169" t="str">
            <v>Request for New Product Listings</v>
          </cell>
          <cell r="C33169" t="str">
            <v>CLOSED</v>
          </cell>
          <cell r="D33169" t="str">
            <v>Medium</v>
          </cell>
          <cell r="E33169" t="str">
            <v>Chirag Dubal</v>
          </cell>
          <cell r="F33169" t="str">
            <v>Mohd Tahir Shaikh</v>
          </cell>
          <cell r="G33169">
            <v>45768.459722222222</v>
          </cell>
          <cell r="H33169">
            <v>45806.518055555556</v>
          </cell>
        </row>
        <row r="33170">
          <cell r="A33170" t="str">
            <v>UCW-11856</v>
          </cell>
          <cell r="B33170" t="str">
            <v>Tatacliq Women Western Wear Template | 18th April'25</v>
          </cell>
          <cell r="C33170" t="str">
            <v>CLOSED</v>
          </cell>
          <cell r="D33170" t="str">
            <v>Highest</v>
          </cell>
          <cell r="E33170" t="str">
            <v>netscribes</v>
          </cell>
          <cell r="F33170" t="str">
            <v>Sushma Ram</v>
          </cell>
          <cell r="G33170">
            <v>45768.458333333336</v>
          </cell>
          <cell r="H33170">
            <v>45806.520138888889</v>
          </cell>
        </row>
        <row r="33171">
          <cell r="A33171" t="str">
            <v>UCW-11852</v>
          </cell>
          <cell r="B33171" t="str">
            <v>Tatacliq Specimen Template | 18th April'25</v>
          </cell>
          <cell r="C33171" t="str">
            <v>CLOSED</v>
          </cell>
          <cell r="D33171" t="str">
            <v>Highest</v>
          </cell>
          <cell r="E33171" t="str">
            <v>netscribes</v>
          </cell>
          <cell r="F33171" t="str">
            <v>Sushma Ram</v>
          </cell>
          <cell r="G33171">
            <v>45768.440972222219</v>
          </cell>
          <cell r="H33171">
            <v>45806.520138888889</v>
          </cell>
        </row>
        <row r="33172">
          <cell r="A33172" t="str">
            <v>UCW-11851</v>
          </cell>
          <cell r="B33172" t="str">
            <v>New Catalog for Tatacliq- Women ( 54 styles) ( Brand- Style Quotient )</v>
          </cell>
          <cell r="C33172" t="str">
            <v>CLOSED</v>
          </cell>
          <cell r="D33172" t="str">
            <v>Medium</v>
          </cell>
          <cell r="E33172" t="str">
            <v>netscribes</v>
          </cell>
          <cell r="F33172" t="str">
            <v>Sushma Ram</v>
          </cell>
          <cell r="G33172">
            <v>45768.43472222222</v>
          </cell>
          <cell r="H33172">
            <v>45806.520833333336</v>
          </cell>
        </row>
        <row r="33173">
          <cell r="A33173" t="str">
            <v>UCW-11835</v>
          </cell>
          <cell r="B33173" t="str">
            <v>5 LC cargos</v>
          </cell>
          <cell r="C33173" t="str">
            <v>CLOSED</v>
          </cell>
          <cell r="D33173" t="str">
            <v>Medium</v>
          </cell>
          <cell r="E33173" t="str">
            <v>Chirag Dubal</v>
          </cell>
          <cell r="F33173" t="str">
            <v>Juilee Jadhav</v>
          </cell>
          <cell r="G33173">
            <v>45767.63958333333</v>
          </cell>
          <cell r="H33173">
            <v>45806.522916666669</v>
          </cell>
        </row>
        <row r="33174">
          <cell r="A33174" t="str">
            <v>UCW-11833</v>
          </cell>
          <cell r="B33174" t="str">
            <v>for linking and listing - Ajanta Footcare India Pvt. Ltd.</v>
          </cell>
          <cell r="C33174" t="str">
            <v>CLOSED Due to Inactive/Insufficient Information</v>
          </cell>
          <cell r="D33174" t="str">
            <v>Medium</v>
          </cell>
          <cell r="E33174" t="str">
            <v>Chirag Dubal</v>
          </cell>
          <cell r="F33174" t="str">
            <v>Juilee Jadhav</v>
          </cell>
          <cell r="G33174">
            <v>45767.606944444444</v>
          </cell>
          <cell r="H33174">
            <v>45840.98541666667</v>
          </cell>
        </row>
        <row r="33175">
          <cell r="A33175" t="str">
            <v>UCW-11829</v>
          </cell>
          <cell r="B33175" t="str">
            <v>Batch 111 - tata Cliq - Listing</v>
          </cell>
          <cell r="C33175" t="str">
            <v>CLOSED</v>
          </cell>
          <cell r="D33175" t="str">
            <v>Medium</v>
          </cell>
          <cell r="E33175" t="str">
            <v>Chirag Dubal</v>
          </cell>
          <cell r="F33175" t="str">
            <v>Juilee Jadhav</v>
          </cell>
          <cell r="G33175">
            <v>45767.479166666664</v>
          </cell>
          <cell r="H33175">
            <v>45806.523611111108</v>
          </cell>
        </row>
        <row r="33176">
          <cell r="A33176" t="str">
            <v>UCW-11825</v>
          </cell>
          <cell r="B33176" t="str">
            <v>Gurkirpa Lifestyle Company//OFF LIMITS -Footwear// New Catalogue</v>
          </cell>
          <cell r="C33176" t="str">
            <v>CLOSED</v>
          </cell>
          <cell r="D33176" t="str">
            <v>Medium</v>
          </cell>
          <cell r="E33176" t="str">
            <v>Chirag Dubal</v>
          </cell>
          <cell r="F33176" t="str">
            <v>Juilee Jadhav</v>
          </cell>
          <cell r="G33176">
            <v>45766.961805555555</v>
          </cell>
          <cell r="H33176">
            <v>45869.619444444441</v>
          </cell>
        </row>
        <row r="33177">
          <cell r="A33177" t="str">
            <v>UCW-11821</v>
          </cell>
          <cell r="B33177" t="str">
            <v>TC Footwear Catalog Submission - (17.04.2025)</v>
          </cell>
          <cell r="C33177" t="str">
            <v>CLOSED</v>
          </cell>
          <cell r="D33177" t="str">
            <v>Medium</v>
          </cell>
          <cell r="E33177" t="str">
            <v>netscribes</v>
          </cell>
          <cell r="F33177" t="str">
            <v>Sushma Ram</v>
          </cell>
          <cell r="G33177">
            <v>45766.695138888892</v>
          </cell>
          <cell r="H33177">
            <v>45806.525000000001</v>
          </cell>
        </row>
        <row r="33178">
          <cell r="A33178" t="str">
            <v>UCW-11820</v>
          </cell>
          <cell r="B33178" t="str">
            <v>Tata Cliq_Enamor</v>
          </cell>
          <cell r="C33178" t="str">
            <v>CLOSED</v>
          </cell>
          <cell r="D33178" t="str">
            <v>Medium</v>
          </cell>
          <cell r="E33178" t="str">
            <v>netscribes</v>
          </cell>
          <cell r="F33178" t="str">
            <v>Sushma Ram</v>
          </cell>
          <cell r="G33178">
            <v>45766.685416666667</v>
          </cell>
          <cell r="H33178">
            <v>45806.525694444441</v>
          </cell>
        </row>
        <row r="33179">
          <cell r="A33179" t="str">
            <v>UCW-11817</v>
          </cell>
          <cell r="B33179" t="str">
            <v>Fabindia_Apparel_436-Styles_Catalog Sheet 17-04-2025</v>
          </cell>
          <cell r="C33179" t="str">
            <v>CLOSED</v>
          </cell>
          <cell r="D33179" t="str">
            <v>Medium</v>
          </cell>
          <cell r="E33179" t="str">
            <v>netscribes</v>
          </cell>
          <cell r="F33179" t="str">
            <v>Sushma Ram</v>
          </cell>
          <cell r="G33179">
            <v>45766.65902777778</v>
          </cell>
          <cell r="H33179">
            <v>45805.754166666666</v>
          </cell>
        </row>
        <row r="33180">
          <cell r="A33180" t="str">
            <v>UCW-11816</v>
          </cell>
          <cell r="B33180" t="str">
            <v>Miss Chase-56 Styles-SS'25-08-04-2025</v>
          </cell>
          <cell r="C33180" t="str">
            <v>CLOSED</v>
          </cell>
          <cell r="D33180" t="str">
            <v>Medium</v>
          </cell>
          <cell r="E33180" t="str">
            <v>Chirag Dubal</v>
          </cell>
          <cell r="F33180" t="str">
            <v>netscribes</v>
          </cell>
          <cell r="G33180">
            <v>45766.657638888886</v>
          </cell>
          <cell r="H33180">
            <v>45964.631944444445</v>
          </cell>
        </row>
        <row r="33181">
          <cell r="A33181" t="str">
            <v>UCW-11814</v>
          </cell>
          <cell r="B33181" t="str">
            <v>Tata Cliq SS25 Cataloging - Phase 2</v>
          </cell>
          <cell r="C33181" t="str">
            <v>CLOSED</v>
          </cell>
          <cell r="D33181" t="str">
            <v>Medium</v>
          </cell>
          <cell r="E33181" t="str">
            <v>Chirag Dubal</v>
          </cell>
          <cell r="F33181" t="str">
            <v>netscribes</v>
          </cell>
          <cell r="G33181">
            <v>45766.615972222222</v>
          </cell>
          <cell r="H33181">
            <v>45964.631944444445</v>
          </cell>
        </row>
        <row r="33182">
          <cell r="A33182" t="str">
            <v>UCW-11794</v>
          </cell>
          <cell r="B33182" t="str">
            <v>QUIZ-60-SS25-17/04/25</v>
          </cell>
          <cell r="C33182" t="str">
            <v>CLOSED</v>
          </cell>
          <cell r="D33182" t="str">
            <v>Medium</v>
          </cell>
          <cell r="E33182" t="str">
            <v>netscribes</v>
          </cell>
          <cell r="F33182" t="str">
            <v>Sushma Ram</v>
          </cell>
          <cell r="G33182">
            <v>45765.831944444442</v>
          </cell>
          <cell r="H33182">
            <v>45805.748611111114</v>
          </cell>
        </row>
        <row r="33183">
          <cell r="A33183" t="str">
            <v>UCW-11789</v>
          </cell>
          <cell r="B33183" t="str">
            <v>Tatacliq Men and Kids Content template_17-04-25</v>
          </cell>
          <cell r="C33183" t="str">
            <v>CLOSED</v>
          </cell>
          <cell r="D33183" t="str">
            <v>Medium</v>
          </cell>
          <cell r="E33183" t="str">
            <v>netscribes</v>
          </cell>
          <cell r="F33183" t="str">
            <v>Sushma Ram</v>
          </cell>
          <cell r="G33183">
            <v>45765.818055555559</v>
          </cell>
          <cell r="H33183">
            <v>45805.749305555553</v>
          </cell>
        </row>
        <row r="33184">
          <cell r="A33184" t="str">
            <v>UCW-11785</v>
          </cell>
          <cell r="B33184" t="str">
            <v>Miss Chase-128 Styles-SS'25-16-04-2025</v>
          </cell>
          <cell r="C33184" t="str">
            <v>CLOSED</v>
          </cell>
          <cell r="D33184" t="str">
            <v>Medium</v>
          </cell>
          <cell r="E33184" t="str">
            <v>netscribes</v>
          </cell>
          <cell r="F33184" t="str">
            <v>Sushma Ram</v>
          </cell>
          <cell r="G33184">
            <v>45765.78125</v>
          </cell>
          <cell r="H33184">
            <v>45805.748611111114</v>
          </cell>
        </row>
        <row r="33185">
          <cell r="A33185" t="str">
            <v>UCW-11783</v>
          </cell>
          <cell r="B33185" t="str">
            <v>Catalog Details Earring_KISNA</v>
          </cell>
          <cell r="C33185" t="str">
            <v>CLOSED</v>
          </cell>
          <cell r="D33185" t="str">
            <v>Medium</v>
          </cell>
          <cell r="E33185" t="str">
            <v>Chirag Dubal</v>
          </cell>
          <cell r="F33185" t="str">
            <v>Mohd Tahir Shaikh</v>
          </cell>
          <cell r="G33185">
            <v>45765.768055555556</v>
          </cell>
          <cell r="H33185">
            <v>45805.750694444447</v>
          </cell>
        </row>
        <row r="33186">
          <cell r="A33186" t="str">
            <v>UCW-11780</v>
          </cell>
          <cell r="B33186" t="str">
            <v>Reebok Product Cataloging</v>
          </cell>
          <cell r="C33186" t="str">
            <v>CLOSED</v>
          </cell>
          <cell r="D33186" t="str">
            <v>Medium</v>
          </cell>
          <cell r="E33186" t="str">
            <v>Chirag Dubal</v>
          </cell>
          <cell r="F33186" t="str">
            <v>Mohd Tahir Shaikh</v>
          </cell>
          <cell r="G33186">
            <v>45765.759722222225</v>
          </cell>
          <cell r="H33186">
            <v>45868.65</v>
          </cell>
        </row>
        <row r="33187">
          <cell r="A33187" t="str">
            <v>UCW-11774</v>
          </cell>
          <cell r="B33187" t="str">
            <v>New Collection Chains Catalog for Upload 10.04.2025</v>
          </cell>
          <cell r="C33187" t="str">
            <v>CLOSED</v>
          </cell>
          <cell r="D33187" t="str">
            <v>Medium</v>
          </cell>
          <cell r="E33187" t="str">
            <v>Chirag Dubal</v>
          </cell>
          <cell r="F33187" t="str">
            <v>Mohd Tahir Shaikh</v>
          </cell>
          <cell r="G33187">
            <v>45765.724999999999</v>
          </cell>
          <cell r="H33187">
            <v>45805.752083333333</v>
          </cell>
        </row>
        <row r="33188">
          <cell r="A33188" t="str">
            <v>UCW-11769</v>
          </cell>
          <cell r="B33188" t="str">
            <v>Tatacliq Kids Apparel Template | 28th Mar'25</v>
          </cell>
          <cell r="C33188" t="str">
            <v>CLOSED</v>
          </cell>
          <cell r="D33188" t="str">
            <v>Medium</v>
          </cell>
          <cell r="E33188" t="str">
            <v>Chirag Dubal</v>
          </cell>
          <cell r="F33188" t="str">
            <v>netscribes</v>
          </cell>
          <cell r="G33188">
            <v>45765.697222222225</v>
          </cell>
          <cell r="H33188">
            <v>45964.631944444445</v>
          </cell>
        </row>
        <row r="33189">
          <cell r="A33189" t="str">
            <v>UCW-11766</v>
          </cell>
          <cell r="B33189" t="str">
            <v>Hoversole Listing  - Triumph Exports 18 Apr 2025</v>
          </cell>
          <cell r="C33189" t="str">
            <v>CLOSED</v>
          </cell>
          <cell r="D33189" t="str">
            <v>Medium</v>
          </cell>
          <cell r="E33189" t="str">
            <v>Chirag Dubal</v>
          </cell>
          <cell r="F33189" t="str">
            <v>Mohd Tahir Shaikh</v>
          </cell>
          <cell r="G33189">
            <v>45765.526388888888</v>
          </cell>
          <cell r="H33189">
            <v>45805.747916666667</v>
          </cell>
        </row>
        <row r="33190">
          <cell r="A33190" t="str">
            <v>UCW-11764</v>
          </cell>
          <cell r="B33190" t="str">
            <v>Latest SKU listing on Tata cliq both seller ID</v>
          </cell>
          <cell r="C33190" t="str">
            <v>CLOSED</v>
          </cell>
          <cell r="D33190" t="str">
            <v>Medium</v>
          </cell>
          <cell r="E33190" t="str">
            <v>netscribes</v>
          </cell>
          <cell r="F33190" t="str">
            <v>netscribes</v>
          </cell>
          <cell r="G33190">
            <v>45765.513194444444</v>
          </cell>
          <cell r="H33190">
            <v>45824.499305555553</v>
          </cell>
        </row>
        <row r="33191">
          <cell r="A33191" t="str">
            <v>UCW-11762</v>
          </cell>
          <cell r="B33191" t="str">
            <v>Metro   Tatacliq - New Catalogue (Footwear) 28-3-2025</v>
          </cell>
          <cell r="C33191" t="str">
            <v>CLOSED</v>
          </cell>
          <cell r="D33191" t="str">
            <v>Medium</v>
          </cell>
          <cell r="E33191" t="str">
            <v>Chirag Dubal</v>
          </cell>
          <cell r="F33191" t="str">
            <v>netscribes</v>
          </cell>
          <cell r="G33191">
            <v>45765.486805555556</v>
          </cell>
          <cell r="H33191">
            <v>45964.631944444445</v>
          </cell>
        </row>
        <row r="33192">
          <cell r="A33192" t="str">
            <v>UCW-11760</v>
          </cell>
          <cell r="B33192" t="str">
            <v>Sharing cataloging video for Tata market place - 16/Apr</v>
          </cell>
          <cell r="C33192" t="str">
            <v>CLOSED</v>
          </cell>
          <cell r="D33192" t="str">
            <v>Medium</v>
          </cell>
          <cell r="E33192" t="str">
            <v>Chirag Dubal</v>
          </cell>
          <cell r="F33192" t="str">
            <v>Reagan D’souza</v>
          </cell>
          <cell r="G33192">
            <v>45765.027083333334</v>
          </cell>
          <cell r="H33192">
            <v>45782.729166666664</v>
          </cell>
        </row>
        <row r="33193">
          <cell r="A33193" t="str">
            <v>UCW-11749</v>
          </cell>
          <cell r="B33193" t="str">
            <v>Tatacliq Men Content template_29-10-24</v>
          </cell>
          <cell r="C33193" t="str">
            <v>CLOSED</v>
          </cell>
          <cell r="D33193" t="str">
            <v>Medium</v>
          </cell>
          <cell r="E33193" t="str">
            <v>Chirag Dubal</v>
          </cell>
          <cell r="F33193" t="str">
            <v>netscribes</v>
          </cell>
          <cell r="G33193">
            <v>45764.781944444447</v>
          </cell>
          <cell r="H33193">
            <v>45964.631944444445</v>
          </cell>
        </row>
        <row r="33194">
          <cell r="A33194" t="str">
            <v>UCW-11746</v>
          </cell>
          <cell r="B33194" t="str">
            <v>Beauty-RE Mogra Range Listing- Tata-17-04-2025</v>
          </cell>
          <cell r="C33194" t="str">
            <v>CLOSED</v>
          </cell>
          <cell r="D33194" t="str">
            <v>High</v>
          </cell>
          <cell r="E33194" t="str">
            <v>Chirag Dubal</v>
          </cell>
          <cell r="F33194" t="str">
            <v>Fuaad Nakhwa</v>
          </cell>
          <cell r="G33194">
            <v>45764.730555555558</v>
          </cell>
          <cell r="H33194">
            <v>45953.381944444445</v>
          </cell>
        </row>
        <row r="33195">
          <cell r="A33195" t="str">
            <v>UCW-11743</v>
          </cell>
          <cell r="B33195" t="str">
            <v>NUMERO UNO (LOT-38) TATA-CLIQ (Men's wear)</v>
          </cell>
          <cell r="C33195" t="str">
            <v>CLOSED</v>
          </cell>
          <cell r="D33195" t="str">
            <v>Medium</v>
          </cell>
          <cell r="E33195" t="str">
            <v>Chirag Dubal</v>
          </cell>
          <cell r="F33195" t="str">
            <v>Juilee Jadhav</v>
          </cell>
          <cell r="G33195">
            <v>45764.690972222219</v>
          </cell>
          <cell r="H33195">
            <v>45805.727083333331</v>
          </cell>
        </row>
        <row r="33196">
          <cell r="A33196" t="str">
            <v>UCW-11741</v>
          </cell>
          <cell r="B33196" t="str">
            <v>CATALOGUE *KHULLAR APPEARLS - KASSUALLY* TATA CLIQ</v>
          </cell>
          <cell r="C33196" t="str">
            <v>CLOSED</v>
          </cell>
          <cell r="D33196" t="str">
            <v>Medium</v>
          </cell>
          <cell r="E33196" t="str">
            <v>Chirag Dubal</v>
          </cell>
          <cell r="F33196" t="str">
            <v>netscribes</v>
          </cell>
          <cell r="G33196">
            <v>45764.689583333333</v>
          </cell>
          <cell r="H33196">
            <v>45964.631944444445</v>
          </cell>
        </row>
        <row r="33197">
          <cell r="A33197" t="str">
            <v>UCW-11740</v>
          </cell>
          <cell r="B33197" t="str">
            <v>Product listing request on Tata Cliq</v>
          </cell>
          <cell r="C33197" t="str">
            <v>CLOSED</v>
          </cell>
          <cell r="D33197" t="str">
            <v>Medium</v>
          </cell>
          <cell r="E33197" t="str">
            <v>Chirag Dubal</v>
          </cell>
          <cell r="F33197" t="str">
            <v>netscribes</v>
          </cell>
          <cell r="G33197">
            <v>45764.688888888886</v>
          </cell>
          <cell r="H33197">
            <v>45964.631249999999</v>
          </cell>
        </row>
        <row r="33198">
          <cell r="A33198" t="str">
            <v>UCW-11732</v>
          </cell>
          <cell r="B33198" t="str">
            <v>Beauty-Re: Tata Cliq Perfume || SS25-17-04-2022</v>
          </cell>
          <cell r="C33198" t="str">
            <v>CLOSED Due to Inactive/Insufficient Information</v>
          </cell>
          <cell r="D33198" t="str">
            <v>Highest</v>
          </cell>
          <cell r="E33198" t="str">
            <v>Chirag Dubal</v>
          </cell>
          <cell r="F33198" t="str">
            <v>Fuaad Nakhwa</v>
          </cell>
          <cell r="G33198">
            <v>45764.630555555559</v>
          </cell>
          <cell r="H33198">
            <v>45792.588194444441</v>
          </cell>
        </row>
        <row r="33199">
          <cell r="A33199" t="str">
            <v>UCW-11726</v>
          </cell>
          <cell r="B33199" t="str">
            <v>New Catalogue - Luxury Range La Intimo - Pending Files not processed earlier</v>
          </cell>
          <cell r="C33199" t="str">
            <v>CLOSED</v>
          </cell>
          <cell r="D33199" t="str">
            <v>Medium</v>
          </cell>
          <cell r="E33199" t="str">
            <v>Chirag Dubal</v>
          </cell>
          <cell r="F33199" t="str">
            <v>netscribes</v>
          </cell>
          <cell r="G33199">
            <v>45764.559027777781</v>
          </cell>
          <cell r="H33199">
            <v>45964.631249999999</v>
          </cell>
        </row>
        <row r="33200">
          <cell r="A33200" t="str">
            <v>UCW-11724</v>
          </cell>
          <cell r="B33200" t="str">
            <v>TataCliq | 15 April 2025 | Cataloguing-SS25 | Adults &amp; Kids Apparel | 224 (Adults) 01 (Kids)</v>
          </cell>
          <cell r="C33200" t="str">
            <v>CLOSED</v>
          </cell>
          <cell r="D33200" t="str">
            <v>Highest</v>
          </cell>
          <cell r="E33200" t="str">
            <v>netscribes</v>
          </cell>
          <cell r="F33200" t="str">
            <v>Sushma Ram</v>
          </cell>
          <cell r="G33200">
            <v>45764.555555555555</v>
          </cell>
          <cell r="H33200">
            <v>45805.745833333334</v>
          </cell>
        </row>
        <row r="33201">
          <cell r="A33201" t="str">
            <v>UCW-11719</v>
          </cell>
          <cell r="B33201" t="str">
            <v>ata CLIQ Market Place |adidas DTC-SS'25 &amp; AW'24| Women's Apparels Attributes for Listing_14-02-25</v>
          </cell>
          <cell r="C33201" t="str">
            <v>CLOSED</v>
          </cell>
          <cell r="D33201" t="str">
            <v>Medium</v>
          </cell>
          <cell r="E33201" t="str">
            <v>netscribes</v>
          </cell>
          <cell r="F33201" t="str">
            <v>netscribes</v>
          </cell>
          <cell r="G33201">
            <v>45764.513194444444</v>
          </cell>
          <cell r="H33201">
            <v>45805.722222222219</v>
          </cell>
        </row>
        <row r="33202">
          <cell r="A33202" t="str">
            <v>UCW-11717</v>
          </cell>
          <cell r="B33202" t="str">
            <v>motorsport on Tata Cliq Luxury</v>
          </cell>
          <cell r="C33202" t="str">
            <v>CLOSED</v>
          </cell>
          <cell r="D33202" t="str">
            <v>Medium</v>
          </cell>
          <cell r="E33202" t="str">
            <v>netscribes</v>
          </cell>
          <cell r="F33202" t="str">
            <v>netscribes</v>
          </cell>
          <cell r="G33202">
            <v>45764.493750000001</v>
          </cell>
          <cell r="H33202">
            <v>45952.638888888891</v>
          </cell>
        </row>
        <row r="33203">
          <cell r="A33203" t="str">
            <v>UCW-11716</v>
          </cell>
          <cell r="B33203" t="str">
            <v>Beauty-Re: New Listing and Seller Set up - Dr. Dento-17-4-20222</v>
          </cell>
          <cell r="C33203" t="str">
            <v>CLOSED</v>
          </cell>
          <cell r="D33203" t="str">
            <v>Highest</v>
          </cell>
          <cell r="E33203" t="str">
            <v>Chirag Dubal</v>
          </cell>
          <cell r="F33203" t="str">
            <v>Fuaad Nakhwa</v>
          </cell>
          <cell r="G33203">
            <v>45764.489583333336</v>
          </cell>
          <cell r="H33203">
            <v>45953.381944444445</v>
          </cell>
        </row>
        <row r="33204">
          <cell r="A33204" t="str">
            <v>UCW-11714</v>
          </cell>
          <cell r="B33204" t="str">
            <v>Tata Cliq SS25 Cataloging - Phase 2</v>
          </cell>
          <cell r="C33204" t="str">
            <v>CLOSED</v>
          </cell>
          <cell r="D33204" t="str">
            <v>Medium</v>
          </cell>
          <cell r="E33204" t="str">
            <v>Chirag Dubal</v>
          </cell>
          <cell r="F33204" t="str">
            <v>netscribes</v>
          </cell>
          <cell r="G33204">
            <v>45764.470138888886</v>
          </cell>
          <cell r="H33204">
            <v>45964.631249999999</v>
          </cell>
        </row>
        <row r="33205">
          <cell r="A33205" t="str">
            <v>UCW-11710</v>
          </cell>
          <cell r="B33205" t="str">
            <v>Hoversole Listing  - CS. Enterprises 16 Apr 2025</v>
          </cell>
          <cell r="C33205" t="str">
            <v>CLOSED</v>
          </cell>
          <cell r="D33205" t="str">
            <v>Highest</v>
          </cell>
          <cell r="E33205" t="str">
            <v>netscribes</v>
          </cell>
          <cell r="F33205" t="str">
            <v>Sushma Ram</v>
          </cell>
          <cell r="G33205">
            <v>45763.808333333334</v>
          </cell>
          <cell r="H33205">
            <v>45805.723611111112</v>
          </cell>
        </row>
        <row r="33206">
          <cell r="A33206" t="str">
            <v>UCW-11700</v>
          </cell>
          <cell r="B33206" t="str">
            <v xml:space="preserve">Reebok Footwear Men &amp; Women 15-04-2025 </v>
          </cell>
          <cell r="C33206" t="str">
            <v>CLOSED</v>
          </cell>
          <cell r="D33206" t="str">
            <v>Medium</v>
          </cell>
          <cell r="E33206" t="str">
            <v>Chirag Dubal</v>
          </cell>
          <cell r="F33206" t="str">
            <v>Mohd Tahir Shaikh</v>
          </cell>
          <cell r="G33206">
            <v>45763.722916666666</v>
          </cell>
          <cell r="H33206">
            <v>45805.724305555559</v>
          </cell>
        </row>
        <row r="33207">
          <cell r="A33207" t="str">
            <v>UCW-11693</v>
          </cell>
          <cell r="B33207" t="str">
            <v>SS25-Men's Monte Carlo-12-04-2025</v>
          </cell>
          <cell r="C33207" t="str">
            <v>CLOSED</v>
          </cell>
          <cell r="D33207" t="str">
            <v>Medium</v>
          </cell>
          <cell r="E33207" t="str">
            <v>Chirag Dubal</v>
          </cell>
          <cell r="F33207" t="str">
            <v>Mohd Tahir Shaikh</v>
          </cell>
          <cell r="G33207">
            <v>45763.683333333334</v>
          </cell>
          <cell r="H33207">
            <v>45805.724999999999</v>
          </cell>
        </row>
        <row r="33208">
          <cell r="A33208" t="str">
            <v>UCW-11692</v>
          </cell>
          <cell r="B33208" t="str">
            <v>Size Required in UK/IND format</v>
          </cell>
          <cell r="C33208" t="str">
            <v>CLOSED</v>
          </cell>
          <cell r="D33208" t="str">
            <v>Medium</v>
          </cell>
          <cell r="E33208" t="str">
            <v>netscribes</v>
          </cell>
          <cell r="F33208" t="str">
            <v>Sushma Ram</v>
          </cell>
          <cell r="G33208">
            <v>45763.678472222222</v>
          </cell>
          <cell r="H33208">
            <v>45796.714583333334</v>
          </cell>
        </row>
        <row r="33209">
          <cell r="A33209" t="str">
            <v>UCW-11681</v>
          </cell>
          <cell r="B33209" t="str">
            <v>SS25 New Catalog - USPA WW - Lot 5</v>
          </cell>
          <cell r="C33209" t="str">
            <v>CLOSED</v>
          </cell>
          <cell r="D33209" t="str">
            <v>Medium</v>
          </cell>
          <cell r="E33209" t="str">
            <v>Chirag Dubal</v>
          </cell>
          <cell r="F33209" t="str">
            <v>Mohd Tahir Shaikh</v>
          </cell>
          <cell r="G33209">
            <v>45763.578472222223</v>
          </cell>
          <cell r="H33209">
            <v>45805.725694444445</v>
          </cell>
        </row>
        <row r="33210">
          <cell r="A33210" t="str">
            <v>UCW-11678</v>
          </cell>
          <cell r="B33210" t="str">
            <v>Reebok Men's Apparel 15-04-2025</v>
          </cell>
          <cell r="C33210" t="str">
            <v>CLOSED</v>
          </cell>
          <cell r="D33210" t="str">
            <v>Medium</v>
          </cell>
          <cell r="E33210" t="str">
            <v>Chirag Dubal</v>
          </cell>
          <cell r="F33210" t="str">
            <v>Mohd Tahir Shaikh</v>
          </cell>
          <cell r="G33210">
            <v>45763.556250000001</v>
          </cell>
          <cell r="H33210">
            <v>45805.726388888892</v>
          </cell>
        </row>
        <row r="33211">
          <cell r="A33211" t="str">
            <v>UCW-11673</v>
          </cell>
          <cell r="B33211" t="str">
            <v xml:space="preserve">Men's Apparel 14-04-2025 </v>
          </cell>
          <cell r="C33211" t="str">
            <v>CLOSED</v>
          </cell>
          <cell r="D33211" t="str">
            <v>Medium</v>
          </cell>
          <cell r="E33211" t="str">
            <v>netscribes</v>
          </cell>
          <cell r="F33211" t="str">
            <v>Sushma Ram</v>
          </cell>
          <cell r="G33211">
            <v>45763.517361111109</v>
          </cell>
          <cell r="H33211">
            <v>45805.708333333336</v>
          </cell>
        </row>
        <row r="33212">
          <cell r="A33212" t="str">
            <v>UCW-11664</v>
          </cell>
          <cell r="B33212" t="str">
            <v>Women's Apparel 14-04-2025</v>
          </cell>
          <cell r="C33212" t="str">
            <v>CLOSED</v>
          </cell>
          <cell r="D33212" t="str">
            <v>Medium</v>
          </cell>
          <cell r="E33212" t="str">
            <v>Chirag Dubal</v>
          </cell>
          <cell r="F33212" t="str">
            <v>Juilee Jadhav</v>
          </cell>
          <cell r="G33212">
            <v>45763.48333333333</v>
          </cell>
          <cell r="H33212">
            <v>45805.715277777781</v>
          </cell>
        </row>
        <row r="33213">
          <cell r="A33213" t="str">
            <v>UCW-11663</v>
          </cell>
          <cell r="B33213" t="str">
            <v>Tatacliq Kids Content template_06-01-25</v>
          </cell>
          <cell r="C33213" t="str">
            <v>CLOSED</v>
          </cell>
          <cell r="D33213" t="str">
            <v>Medium</v>
          </cell>
          <cell r="E33213" t="str">
            <v>netscribes</v>
          </cell>
          <cell r="F33213" t="str">
            <v>Sushma Ram</v>
          </cell>
          <cell r="G33213">
            <v>45763.478472222225</v>
          </cell>
          <cell r="H33213">
            <v>45805.71597222222</v>
          </cell>
        </row>
        <row r="33214">
          <cell r="A33214" t="str">
            <v>UCW-11656</v>
          </cell>
          <cell r="B33214" t="str">
            <v>TATA CLiQ-CATALOGUE 14-04-2025</v>
          </cell>
          <cell r="C33214" t="str">
            <v>CLOSED</v>
          </cell>
          <cell r="D33214" t="str">
            <v>Medium</v>
          </cell>
          <cell r="E33214" t="str">
            <v>Chirag Dubal</v>
          </cell>
          <cell r="F33214" t="str">
            <v>Juilee Jadhav</v>
          </cell>
          <cell r="G33214">
            <v>45762.944444444445</v>
          </cell>
          <cell r="H33214">
            <v>45764.952777777777</v>
          </cell>
        </row>
        <row r="33215">
          <cell r="A33215" t="str">
            <v>UCW-11654</v>
          </cell>
          <cell r="B33215" t="str">
            <v xml:space="preserve">Kids Apparel 14-04-2025 </v>
          </cell>
          <cell r="C33215" t="str">
            <v>CLOSED</v>
          </cell>
          <cell r="D33215" t="str">
            <v>Medium</v>
          </cell>
          <cell r="E33215" t="str">
            <v>Chirag Dubal</v>
          </cell>
          <cell r="F33215" t="str">
            <v>Mohd Tahir Shaikh</v>
          </cell>
          <cell r="G33215">
            <v>45762.813194444447</v>
          </cell>
          <cell r="H33215">
            <v>45805.700694444444</v>
          </cell>
        </row>
        <row r="33216">
          <cell r="A33216" t="str">
            <v>UCW-11650</v>
          </cell>
          <cell r="B33216" t="str">
            <v>Tatacliq Men Content template_29-10-24</v>
          </cell>
          <cell r="C33216" t="str">
            <v>CLOSED</v>
          </cell>
          <cell r="D33216" t="str">
            <v>Highest</v>
          </cell>
          <cell r="E33216" t="str">
            <v>netscribes</v>
          </cell>
          <cell r="F33216" t="str">
            <v>Sushma Ram</v>
          </cell>
          <cell r="G33216">
            <v>45762.804861111108</v>
          </cell>
          <cell r="H33216">
            <v>45805.701388888891</v>
          </cell>
        </row>
        <row r="33217">
          <cell r="A33217" t="str">
            <v>UCW-11645</v>
          </cell>
          <cell r="B33217" t="str">
            <v>Print Summer : TCF_21st April</v>
          </cell>
          <cell r="C33217" t="str">
            <v>CLOSED</v>
          </cell>
          <cell r="D33217" t="str">
            <v>Medium</v>
          </cell>
          <cell r="E33217" t="str">
            <v>Chirag Dubal</v>
          </cell>
          <cell r="F33217" t="str">
            <v>Juilee Jadhav</v>
          </cell>
          <cell r="G33217">
            <v>45762.779861111114</v>
          </cell>
          <cell r="H33217">
            <v>45836.571527777778</v>
          </cell>
        </row>
        <row r="33218">
          <cell r="A33218" t="str">
            <v>UCW-11643</v>
          </cell>
          <cell r="B33218" t="str">
            <v>Nyaro-51-AW25-03/02/25</v>
          </cell>
          <cell r="C33218" t="str">
            <v>CLOSED</v>
          </cell>
          <cell r="D33218" t="str">
            <v>Medium</v>
          </cell>
          <cell r="E33218" t="str">
            <v>Chirag Dubal</v>
          </cell>
          <cell r="F33218" t="str">
            <v>netscribes</v>
          </cell>
          <cell r="G33218">
            <v>45762.777777777781</v>
          </cell>
          <cell r="H33218">
            <v>45964.631249999999</v>
          </cell>
        </row>
        <row r="33219">
          <cell r="A33219" t="str">
            <v>UCW-11634</v>
          </cell>
          <cell r="B33219" t="str">
            <v>Lifestyle X Tata Cliq - Catalog In Progress EAN List | Pending SKU Upload</v>
          </cell>
          <cell r="C33219" t="str">
            <v>CLOSED</v>
          </cell>
          <cell r="D33219" t="str">
            <v>Medium</v>
          </cell>
          <cell r="E33219" t="str">
            <v>Chirag Dubal</v>
          </cell>
          <cell r="F33219" t="str">
            <v>netscribes</v>
          </cell>
          <cell r="G33219">
            <v>45762.690972222219</v>
          </cell>
          <cell r="H33219">
            <v>45964.631249999999</v>
          </cell>
        </row>
        <row r="33220">
          <cell r="A33220" t="str">
            <v>UCW-11633</v>
          </cell>
          <cell r="B33220" t="str">
            <v>JAIPUR KURTI_NEW CATALOG_31 JAN_JKIN-003</v>
          </cell>
          <cell r="C33220" t="str">
            <v>CLOSED</v>
          </cell>
          <cell r="D33220" t="str">
            <v>Medium</v>
          </cell>
          <cell r="E33220" t="str">
            <v>Chirag Dubal</v>
          </cell>
          <cell r="F33220" t="str">
            <v>netscribes</v>
          </cell>
          <cell r="G33220">
            <v>45762.6875</v>
          </cell>
          <cell r="H33220">
            <v>45964.631249999999</v>
          </cell>
        </row>
        <row r="33221">
          <cell r="A33221" t="str">
            <v>UCW-11627</v>
          </cell>
          <cell r="B33221" t="str">
            <v>Piroh new catalogue</v>
          </cell>
          <cell r="C33221" t="str">
            <v>CLOSED</v>
          </cell>
          <cell r="D33221" t="str">
            <v>Medium</v>
          </cell>
          <cell r="E33221" t="str">
            <v>Chirag Dubal</v>
          </cell>
          <cell r="F33221" t="str">
            <v>Mohd Tahir Shaikh</v>
          </cell>
          <cell r="G33221">
            <v>45762.602083333331</v>
          </cell>
          <cell r="H33221">
            <v>45805.702777777777</v>
          </cell>
        </row>
        <row r="33222">
          <cell r="A33222" t="str">
            <v>UCW-11624</v>
          </cell>
          <cell r="B33222" t="str">
            <v>Tatacliq Lifestyle Catalog Template-Lot -103_15.04.2025</v>
          </cell>
          <cell r="C33222" t="str">
            <v>CLOSED</v>
          </cell>
          <cell r="D33222" t="str">
            <v>Medium</v>
          </cell>
          <cell r="E33222" t="str">
            <v>Chirag Dubal</v>
          </cell>
          <cell r="F33222" t="str">
            <v>Juilee Jadhav</v>
          </cell>
          <cell r="G33222">
            <v>45762.563194444447</v>
          </cell>
          <cell r="H33222">
            <v>45762.56527777778</v>
          </cell>
        </row>
        <row r="33223">
          <cell r="A33223" t="str">
            <v>UCW-11623</v>
          </cell>
          <cell r="B33223" t="str">
            <v xml:space="preserve">Tatacliq Lifestyle Catalog Template-Lot -103_15.04.2025 </v>
          </cell>
          <cell r="C33223" t="str">
            <v>CLOSED</v>
          </cell>
          <cell r="D33223" t="str">
            <v>Highest</v>
          </cell>
          <cell r="E33223" t="str">
            <v>netscribes</v>
          </cell>
          <cell r="F33223" t="str">
            <v>Sushma Ram</v>
          </cell>
          <cell r="G33223">
            <v>45762.561111111114</v>
          </cell>
          <cell r="H33223">
            <v>45818.660416666666</v>
          </cell>
        </row>
        <row r="33224">
          <cell r="A33224" t="str">
            <v>UCW-11614</v>
          </cell>
          <cell r="B33224" t="str">
            <v>New listings file</v>
          </cell>
          <cell r="C33224" t="str">
            <v>CLOSED</v>
          </cell>
          <cell r="D33224" t="str">
            <v>Medium</v>
          </cell>
          <cell r="E33224" t="str">
            <v>netscribes</v>
          </cell>
          <cell r="F33224" t="str">
            <v>Sushma Ram</v>
          </cell>
          <cell r="G33224">
            <v>45762.512499999997</v>
          </cell>
          <cell r="H33224">
            <v>45805.703472222223</v>
          </cell>
        </row>
        <row r="33225">
          <cell r="A33225" t="str">
            <v>UCW-11613</v>
          </cell>
          <cell r="B33225" t="str">
            <v>&lt;Urgent&gt;MIA Fiora Collections</v>
          </cell>
          <cell r="C33225" t="str">
            <v>CLOSED</v>
          </cell>
          <cell r="D33225" t="str">
            <v>Medium</v>
          </cell>
          <cell r="E33225" t="str">
            <v>Chirag Dubal</v>
          </cell>
          <cell r="F33225" t="str">
            <v>Juilee Jadhav</v>
          </cell>
          <cell r="G33225">
            <v>45762.507638888892</v>
          </cell>
          <cell r="H33225">
            <v>45805.70416666667</v>
          </cell>
        </row>
        <row r="33226">
          <cell r="A33226" t="str">
            <v>UCW-11612</v>
          </cell>
          <cell r="B33226" t="str">
            <v>DROP 6 - DAALI-14-APRIL</v>
          </cell>
          <cell r="C33226" t="str">
            <v>CLOSED</v>
          </cell>
          <cell r="D33226" t="str">
            <v>Medium</v>
          </cell>
          <cell r="E33226" t="str">
            <v>netscribes</v>
          </cell>
          <cell r="F33226" t="str">
            <v>Sushma Ram</v>
          </cell>
          <cell r="G33226">
            <v>45762.502083333333</v>
          </cell>
          <cell r="H33226">
            <v>45805.705555555556</v>
          </cell>
        </row>
        <row r="33227">
          <cell r="A33227" t="str">
            <v>UCW-11611</v>
          </cell>
          <cell r="B33227" t="str">
            <v>Anita Dongre - 14/04/25 - Silver jewellery</v>
          </cell>
          <cell r="C33227" t="str">
            <v>CLOSED</v>
          </cell>
          <cell r="D33227" t="str">
            <v>Medium</v>
          </cell>
          <cell r="E33227" t="str">
            <v>Chirag Dubal</v>
          </cell>
          <cell r="F33227" t="str">
            <v>Reagan D’souza</v>
          </cell>
          <cell r="G33227">
            <v>45762.49722222222</v>
          </cell>
          <cell r="H33227">
            <v>45798.545138888891</v>
          </cell>
        </row>
        <row r="33228">
          <cell r="A33228" t="str">
            <v>UCW-11609</v>
          </cell>
          <cell r="B33228" t="str">
            <v>ATTRIBUTES (RAPIDMOVE ADV 2 TRA)</v>
          </cell>
          <cell r="C33228" t="str">
            <v>CLOSED</v>
          </cell>
          <cell r="D33228" t="str">
            <v>Medium</v>
          </cell>
          <cell r="E33228" t="str">
            <v>Chirag Dubal</v>
          </cell>
          <cell r="F33228" t="str">
            <v>Shloka Chakre</v>
          </cell>
          <cell r="G33228">
            <v>45762.484027777777</v>
          </cell>
          <cell r="H33228">
            <v>45772.831250000003</v>
          </cell>
        </row>
        <row r="33229">
          <cell r="A33229" t="str">
            <v>UCW-11606</v>
          </cell>
          <cell r="B33229" t="str">
            <v>ARROW &amp; USPA TATACLIQ_New Listing_21012025</v>
          </cell>
          <cell r="C33229" t="str">
            <v>CLOSED</v>
          </cell>
          <cell r="D33229" t="str">
            <v>Medium</v>
          </cell>
          <cell r="E33229" t="str">
            <v>Chirag Dubal</v>
          </cell>
          <cell r="F33229" t="str">
            <v>Mohd Tahir Shaikh</v>
          </cell>
          <cell r="G33229">
            <v>45762.476388888892</v>
          </cell>
          <cell r="H33229">
            <v>45805.706250000003</v>
          </cell>
        </row>
        <row r="33230">
          <cell r="A33230" t="str">
            <v>UCW-11605</v>
          </cell>
          <cell r="B33230" t="str">
            <v>BEauty - Re: Kindlife | Tata Cliq | Cataloguing Track - 15th April</v>
          </cell>
          <cell r="C33230" t="str">
            <v>CLOSED</v>
          </cell>
          <cell r="D33230" t="str">
            <v>Highest</v>
          </cell>
          <cell r="E33230" t="str">
            <v>netscribes</v>
          </cell>
          <cell r="F33230" t="str">
            <v>Simi Raichel Zachariah</v>
          </cell>
          <cell r="G33230">
            <v>45762.474305555559</v>
          </cell>
          <cell r="H33230">
            <v>45929.570138888892</v>
          </cell>
        </row>
        <row r="33231">
          <cell r="A33231" t="str">
            <v>UCW-11595</v>
          </cell>
          <cell r="B33231" t="str">
            <v>TATA CLiQ-CATALOGUE 10-04-2025</v>
          </cell>
          <cell r="C33231" t="str">
            <v>CLOSED</v>
          </cell>
          <cell r="D33231" t="str">
            <v>Medium</v>
          </cell>
          <cell r="E33231" t="str">
            <v>netscribes</v>
          </cell>
          <cell r="F33231" t="str">
            <v>Sushma Ram</v>
          </cell>
          <cell r="G33231">
            <v>45762.438888888886</v>
          </cell>
          <cell r="H33231">
            <v>45805.707638888889</v>
          </cell>
        </row>
        <row r="33232">
          <cell r="A33232" t="str">
            <v>UCW-11594</v>
          </cell>
          <cell r="B33232" t="str">
            <v>Da Milano | Catalogue Year'25 | 14-04-25 | 79 SKU</v>
          </cell>
          <cell r="C33232" t="str">
            <v>CLOSED</v>
          </cell>
          <cell r="D33232" t="str">
            <v>Medium</v>
          </cell>
          <cell r="E33232" t="str">
            <v>Chirag Dubal</v>
          </cell>
          <cell r="F33232" t="str">
            <v>Reagan D’souza</v>
          </cell>
          <cell r="G33232">
            <v>45762.431944444441</v>
          </cell>
          <cell r="H33232">
            <v>45836.574305555558</v>
          </cell>
        </row>
        <row r="33233">
          <cell r="A33233" t="str">
            <v>UCW-11591</v>
          </cell>
          <cell r="B33233" t="str">
            <v>New 9 skus for uploading</v>
          </cell>
          <cell r="C33233" t="str">
            <v>CLOSED</v>
          </cell>
          <cell r="D33233" t="str">
            <v>Medium</v>
          </cell>
          <cell r="E33233" t="str">
            <v>Chirag Dubal</v>
          </cell>
          <cell r="F33233" t="str">
            <v>Juilee Jadhav</v>
          </cell>
          <cell r="G33233">
            <v>45761.966666666667</v>
          </cell>
          <cell r="H33233">
            <v>45805.697916666664</v>
          </cell>
        </row>
        <row r="33234">
          <cell r="A33234" t="str">
            <v>UCW-11588</v>
          </cell>
          <cell r="B33234" t="str">
            <v>Lacoste :: Listing files for Cataloguing</v>
          </cell>
          <cell r="C33234" t="str">
            <v>CLOSED</v>
          </cell>
          <cell r="D33234" t="str">
            <v>Medium</v>
          </cell>
          <cell r="E33234" t="str">
            <v>Chirag Dubal</v>
          </cell>
          <cell r="F33234" t="str">
            <v>netscribes</v>
          </cell>
          <cell r="G33234">
            <v>45761.79583333333</v>
          </cell>
          <cell r="H33234">
            <v>45964.631249999999</v>
          </cell>
        </row>
        <row r="33235">
          <cell r="A33235" t="str">
            <v>UCW-11587</v>
          </cell>
          <cell r="B33235" t="str">
            <v>Lavie Luxe-Tata CliQ</v>
          </cell>
          <cell r="C33235" t="str">
            <v>CLOSED</v>
          </cell>
          <cell r="D33235" t="str">
            <v>Medium</v>
          </cell>
          <cell r="E33235" t="str">
            <v>netscribes</v>
          </cell>
          <cell r="F33235" t="str">
            <v>netscribes</v>
          </cell>
          <cell r="G33235">
            <v>45761.756249999999</v>
          </cell>
          <cell r="H33235">
            <v>45761.760416666664</v>
          </cell>
        </row>
        <row r="33236">
          <cell r="A33236" t="str">
            <v>UCW-11586</v>
          </cell>
          <cell r="B33236" t="str">
            <v>Lavie Luxe-Tata CliQ</v>
          </cell>
          <cell r="C33236" t="str">
            <v>CLOSED</v>
          </cell>
          <cell r="D33236" t="str">
            <v>Medium</v>
          </cell>
          <cell r="E33236" t="str">
            <v>netscribes</v>
          </cell>
          <cell r="F33236" t="str">
            <v>netscribes</v>
          </cell>
          <cell r="G33236">
            <v>45761.755555555559</v>
          </cell>
          <cell r="H33236">
            <v>45761.763194444444</v>
          </cell>
        </row>
        <row r="33237">
          <cell r="A33237" t="str">
            <v>UCW-11585</v>
          </cell>
          <cell r="B33237" t="str">
            <v>Lavie Luxe-Tata CliQ</v>
          </cell>
          <cell r="C33237" t="str">
            <v>CLOSED</v>
          </cell>
          <cell r="D33237" t="str">
            <v>Medium</v>
          </cell>
          <cell r="E33237" t="str">
            <v>netscribes</v>
          </cell>
          <cell r="F33237" t="str">
            <v>netscribes</v>
          </cell>
          <cell r="G33237">
            <v>45761.754861111112</v>
          </cell>
          <cell r="H33237">
            <v>45856.55972222222</v>
          </cell>
        </row>
        <row r="33238">
          <cell r="A33238" t="str">
            <v>UCW-11581</v>
          </cell>
          <cell r="B33238" t="str">
            <v>CIR Analysis &amp; LOW NPS Brand - Varanga</v>
          </cell>
          <cell r="C33238" t="str">
            <v>CLOSED</v>
          </cell>
          <cell r="D33238" t="str">
            <v>Medium</v>
          </cell>
          <cell r="E33238" t="str">
            <v>netscribes</v>
          </cell>
          <cell r="F33238" t="str">
            <v>Sushma Ram</v>
          </cell>
          <cell r="G33238">
            <v>45761.717361111114</v>
          </cell>
          <cell r="H33238">
            <v>45856.663194444445</v>
          </cell>
        </row>
        <row r="33239">
          <cell r="A33239" t="str">
            <v>UCW-11568</v>
          </cell>
          <cell r="B33239" t="str">
            <v>Men's Apparels 02-01-2025</v>
          </cell>
          <cell r="C33239" t="str">
            <v>CLOSED</v>
          </cell>
          <cell r="D33239" t="str">
            <v>Medium</v>
          </cell>
          <cell r="E33239" t="str">
            <v>Chirag Dubal</v>
          </cell>
          <cell r="F33239" t="str">
            <v>netscribes</v>
          </cell>
          <cell r="G33239">
            <v>45761.613888888889</v>
          </cell>
          <cell r="H33239">
            <v>45964.630555555559</v>
          </cell>
        </row>
        <row r="33240">
          <cell r="A33240" t="str">
            <v>UCW-11567</v>
          </cell>
          <cell r="B33240" t="str">
            <v>New Listings for 66 Styles</v>
          </cell>
          <cell r="C33240" t="str">
            <v>CLOSED</v>
          </cell>
          <cell r="D33240" t="str">
            <v>Medium</v>
          </cell>
          <cell r="E33240" t="str">
            <v>Chirag Dubal</v>
          </cell>
          <cell r="F33240" t="str">
            <v>Juilee Jadhav</v>
          </cell>
          <cell r="G33240">
            <v>45761.607638888891</v>
          </cell>
          <cell r="H33240">
            <v>45805.696527777778</v>
          </cell>
        </row>
        <row r="33241">
          <cell r="A33241" t="str">
            <v>UCW-11565</v>
          </cell>
          <cell r="B33241" t="str">
            <v>Women's - SS25 Listing - 03-04-25 - 130 Options</v>
          </cell>
          <cell r="C33241" t="str">
            <v>CLOSED</v>
          </cell>
          <cell r="D33241" t="str">
            <v>Medium</v>
          </cell>
          <cell r="E33241" t="str">
            <v>Chirag Dubal</v>
          </cell>
          <cell r="F33241" t="str">
            <v>netscribes</v>
          </cell>
          <cell r="G33241">
            <v>45761.586805555555</v>
          </cell>
          <cell r="H33241">
            <v>45964.630555555559</v>
          </cell>
        </row>
        <row r="33242">
          <cell r="A33242" t="str">
            <v>UCW-11562</v>
          </cell>
          <cell r="B33242" t="str">
            <v>Women's Innerwear, Activewear &amp; Nightwear – “Clovia” – 12 April, 2025 - Tatacliq Catalog</v>
          </cell>
          <cell r="C33242" t="str">
            <v>CLOSED</v>
          </cell>
          <cell r="D33242" t="str">
            <v>Medium</v>
          </cell>
          <cell r="E33242" t="str">
            <v>Chirag Dubal</v>
          </cell>
          <cell r="F33242" t="str">
            <v>Mohd Tahir Shaikh</v>
          </cell>
          <cell r="G33242">
            <v>45761.564583333333</v>
          </cell>
          <cell r="H33242">
            <v>45883.722222222219</v>
          </cell>
        </row>
        <row r="33243">
          <cell r="A33243" t="str">
            <v>UCW-11561</v>
          </cell>
          <cell r="B33243" t="str">
            <v>Tatacliq Kids Footwear Template | 12th April'25</v>
          </cell>
          <cell r="C33243" t="str">
            <v>CLOSED</v>
          </cell>
          <cell r="D33243" t="str">
            <v>Medium</v>
          </cell>
          <cell r="E33243" t="str">
            <v>netscribes</v>
          </cell>
          <cell r="F33243" t="str">
            <v>Sushma Ram</v>
          </cell>
          <cell r="G33243">
            <v>45761.563194444447</v>
          </cell>
          <cell r="H33243">
            <v>45805.699305555558</v>
          </cell>
        </row>
        <row r="33244">
          <cell r="A33244" t="str">
            <v>UCW-11559</v>
          </cell>
          <cell r="B33244" t="str">
            <v>Sweet Dreams SKUs for fresh listing- 05-03-2025</v>
          </cell>
          <cell r="C33244" t="str">
            <v>CLOSED</v>
          </cell>
          <cell r="D33244" t="str">
            <v>Medium</v>
          </cell>
          <cell r="E33244" t="str">
            <v>Chirag Dubal</v>
          </cell>
          <cell r="F33244" t="str">
            <v>Mohd Tahir Shaikh</v>
          </cell>
          <cell r="G33244">
            <v>45761.549305555556</v>
          </cell>
          <cell r="H33244">
            <v>45952.628472222219</v>
          </cell>
        </row>
        <row r="33245">
          <cell r="A33245" t="str">
            <v>UCW-11557</v>
          </cell>
          <cell r="B33245" t="str">
            <v>Tata Cliq: Product Listing Womenswear Lot 02-04-2025</v>
          </cell>
          <cell r="C33245" t="str">
            <v>CLOSED</v>
          </cell>
          <cell r="D33245" t="str">
            <v>Medium</v>
          </cell>
          <cell r="E33245" t="str">
            <v>Chirag Dubal</v>
          </cell>
          <cell r="F33245" t="str">
            <v>netscribes</v>
          </cell>
          <cell r="G33245">
            <v>45761.539583333331</v>
          </cell>
          <cell r="H33245">
            <v>45964.630555555559</v>
          </cell>
        </row>
        <row r="33246">
          <cell r="A33246" t="str">
            <v>UCW-11555</v>
          </cell>
          <cell r="B33246" t="str">
            <v>Tata Cliq Catalogue 21st March-2025</v>
          </cell>
          <cell r="C33246" t="str">
            <v>CLOSED</v>
          </cell>
          <cell r="D33246" t="str">
            <v>Medium</v>
          </cell>
          <cell r="E33246" t="str">
            <v>Chirag Dubal</v>
          </cell>
          <cell r="F33246" t="str">
            <v>netscribes</v>
          </cell>
          <cell r="G33246">
            <v>45761.506944444445</v>
          </cell>
          <cell r="H33246">
            <v>45964.630555555559</v>
          </cell>
        </row>
        <row r="33247">
          <cell r="A33247" t="str">
            <v>UCW-11553</v>
          </cell>
          <cell r="B33247" t="str">
            <v>Tatacliq Footwear Input Format-Men Women | 12th April'25</v>
          </cell>
          <cell r="C33247" t="str">
            <v>CLOSED</v>
          </cell>
          <cell r="D33247" t="str">
            <v>Medium</v>
          </cell>
          <cell r="E33247" t="str">
            <v>netscribes</v>
          </cell>
          <cell r="F33247" t="str">
            <v>Sushma Ram</v>
          </cell>
          <cell r="G33247">
            <v>45761.497916666667</v>
          </cell>
          <cell r="H33247">
            <v>45805.700694444444</v>
          </cell>
        </row>
        <row r="33248">
          <cell r="A33248" t="str">
            <v>UCW-11551</v>
          </cell>
          <cell r="B33248" t="str">
            <v>Tatacliq Women Ethnic Wear Template | 12th April'25</v>
          </cell>
          <cell r="C33248" t="str">
            <v>CLOSED</v>
          </cell>
          <cell r="D33248" t="str">
            <v>Medium</v>
          </cell>
          <cell r="E33248" t="str">
            <v>netscribes</v>
          </cell>
          <cell r="F33248" t="str">
            <v>Sushma Ram</v>
          </cell>
          <cell r="G33248">
            <v>45761.475694444445</v>
          </cell>
          <cell r="H33248">
            <v>45805.697222222225</v>
          </cell>
        </row>
        <row r="33249">
          <cell r="A33249" t="str">
            <v>UCW-11549</v>
          </cell>
          <cell r="B33249" t="str">
            <v>Tatacliq Women Western Wear Template | 12th April'25</v>
          </cell>
          <cell r="C33249" t="str">
            <v>CLOSED</v>
          </cell>
          <cell r="D33249" t="str">
            <v>Medium</v>
          </cell>
          <cell r="E33249" t="str">
            <v>netscribes</v>
          </cell>
          <cell r="F33249" t="str">
            <v>Sushma Ram</v>
          </cell>
          <cell r="G33249">
            <v>45761.466666666667</v>
          </cell>
          <cell r="H33249">
            <v>45805.700694444444</v>
          </cell>
        </row>
        <row r="33250">
          <cell r="A33250" t="str">
            <v>UCW-11546</v>
          </cell>
          <cell r="B33250" t="str">
            <v>Tatacliq Kids Apparel Template | 12th April'25</v>
          </cell>
          <cell r="C33250" t="str">
            <v>CLOSED</v>
          </cell>
          <cell r="D33250" t="str">
            <v>Medium</v>
          </cell>
          <cell r="E33250" t="str">
            <v>netscribes</v>
          </cell>
          <cell r="F33250" t="str">
            <v>Sushma Ram</v>
          </cell>
          <cell r="G33250">
            <v>45761.446527777778</v>
          </cell>
          <cell r="H33250">
            <v>45805.690972222219</v>
          </cell>
        </row>
        <row r="33251">
          <cell r="A33251" t="str">
            <v>UCW-11545</v>
          </cell>
          <cell r="B33251" t="str">
            <v>Tatacliq Men's Apparels Template | 12th April'25</v>
          </cell>
          <cell r="C33251" t="str">
            <v>CLOSED</v>
          </cell>
          <cell r="D33251" t="str">
            <v>Medium</v>
          </cell>
          <cell r="E33251" t="str">
            <v>netscribes</v>
          </cell>
          <cell r="F33251" t="str">
            <v>Sushma Ram</v>
          </cell>
          <cell r="G33251">
            <v>45761.43472222222</v>
          </cell>
          <cell r="H33251">
            <v>45805.690972222219</v>
          </cell>
        </row>
        <row r="33252">
          <cell r="A33252" t="str">
            <v>UCW-11537</v>
          </cell>
          <cell r="B33252" t="str">
            <v>New Listing sheet</v>
          </cell>
          <cell r="C33252" t="str">
            <v>CLOSED</v>
          </cell>
          <cell r="D33252" t="str">
            <v>Medium</v>
          </cell>
          <cell r="E33252" t="str">
            <v>Chirag Dubal</v>
          </cell>
          <cell r="F33252" t="str">
            <v>Juilee Jadhav</v>
          </cell>
          <cell r="G33252">
            <v>45760.793749999997</v>
          </cell>
          <cell r="H33252">
            <v>45856.573611111111</v>
          </cell>
        </row>
        <row r="33253">
          <cell r="A33253" t="str">
            <v>UCW-11535</v>
          </cell>
          <cell r="B33253" t="str">
            <v>Tatacliq new listing file</v>
          </cell>
          <cell r="C33253" t="str">
            <v>CLOSED</v>
          </cell>
          <cell r="D33253" t="str">
            <v>Medium</v>
          </cell>
          <cell r="E33253" t="str">
            <v>netscribes</v>
          </cell>
          <cell r="F33253" t="str">
            <v>Sushma Ram</v>
          </cell>
          <cell r="G33253">
            <v>45760.710416666669</v>
          </cell>
          <cell r="H33253">
            <v>45805.695138888892</v>
          </cell>
        </row>
        <row r="33254">
          <cell r="A33254" t="str">
            <v>UCW-11522</v>
          </cell>
          <cell r="B33254" t="str">
            <v>Create New Listings: Batch 48_G_Mangalsutra_0712</v>
          </cell>
          <cell r="C33254" t="str">
            <v>CLOSED</v>
          </cell>
          <cell r="D33254" t="str">
            <v>Medium</v>
          </cell>
          <cell r="E33254" t="str">
            <v>Chirag Dubal</v>
          </cell>
          <cell r="F33254" t="str">
            <v>Mohd Tahir Shaikh</v>
          </cell>
          <cell r="G33254">
            <v>45760.49722222222</v>
          </cell>
          <cell r="H33254">
            <v>45805.695138888892</v>
          </cell>
        </row>
        <row r="33255">
          <cell r="A33255" t="str">
            <v>UCW-11500</v>
          </cell>
          <cell r="B33255" t="str">
            <v>Tata CLIQ Market Place |adidas DTC-SS'25 &amp; AW'24| Women's Apparels Attributes for Listing_08-04-25</v>
          </cell>
          <cell r="C33255" t="str">
            <v>CLOSED</v>
          </cell>
          <cell r="D33255" t="str">
            <v>Highest</v>
          </cell>
          <cell r="E33255" t="str">
            <v>netscribes</v>
          </cell>
          <cell r="F33255" t="str">
            <v>Sushma Ram</v>
          </cell>
          <cell r="G33255">
            <v>45759.87777777778</v>
          </cell>
          <cell r="H33255">
            <v>45759.88958333333</v>
          </cell>
        </row>
        <row r="33256">
          <cell r="A33256" t="str">
            <v>UCW-11487</v>
          </cell>
          <cell r="B33256" t="str">
            <v>Miss Chase-56 Styles-SS'25-08-04-2025</v>
          </cell>
          <cell r="C33256" t="str">
            <v>CLOSED</v>
          </cell>
          <cell r="D33256" t="str">
            <v>Medium</v>
          </cell>
          <cell r="E33256" t="str">
            <v>netscribes</v>
          </cell>
          <cell r="F33256" t="str">
            <v>Sushma Ram</v>
          </cell>
          <cell r="G33256">
            <v>45759.805555555555</v>
          </cell>
          <cell r="H33256">
            <v>45805.689583333333</v>
          </cell>
        </row>
        <row r="33257">
          <cell r="A33257" t="str">
            <v>UCW-11482</v>
          </cell>
          <cell r="B33257" t="str">
            <v>SS25 Footwear TataCliq X Skechers</v>
          </cell>
          <cell r="C33257" t="str">
            <v>CLOSED</v>
          </cell>
          <cell r="D33257" t="str">
            <v>Medium</v>
          </cell>
          <cell r="E33257" t="str">
            <v>Chirag Dubal</v>
          </cell>
          <cell r="F33257" t="str">
            <v>Mohd Tahir Shaikh</v>
          </cell>
          <cell r="G33257">
            <v>45759.743750000001</v>
          </cell>
          <cell r="H33257">
            <v>45860.68472222222</v>
          </cell>
        </row>
        <row r="33258">
          <cell r="A33258" t="str">
            <v>UCW-11477</v>
          </cell>
          <cell r="B33258" t="str">
            <v>Cottinfab Number of Styles-31</v>
          </cell>
          <cell r="C33258" t="str">
            <v>CLOSED</v>
          </cell>
          <cell r="D33258" t="str">
            <v>Medium</v>
          </cell>
          <cell r="E33258" t="str">
            <v>Chirag Dubal</v>
          </cell>
          <cell r="F33258" t="str">
            <v>Juilee Jadhav</v>
          </cell>
          <cell r="G33258">
            <v>45759.670138888891</v>
          </cell>
          <cell r="H33258">
            <v>45805.686805555553</v>
          </cell>
        </row>
        <row r="33259">
          <cell r="A33259" t="str">
            <v>UCW-11470</v>
          </cell>
          <cell r="B33259" t="str">
            <v>TC BIBA Women Apprels Lot - 7 (117 Styles)</v>
          </cell>
          <cell r="C33259" t="str">
            <v>CLOSED</v>
          </cell>
          <cell r="D33259" t="str">
            <v>Medium</v>
          </cell>
          <cell r="E33259" t="str">
            <v>Chirag Dubal</v>
          </cell>
          <cell r="F33259" t="str">
            <v>netscribes</v>
          </cell>
          <cell r="G33259">
            <v>45759.561111111114</v>
          </cell>
          <cell r="H33259">
            <v>45964.630555555559</v>
          </cell>
        </row>
        <row r="33260">
          <cell r="A33260" t="str">
            <v>UCW-11466</v>
          </cell>
          <cell r="B33260" t="str">
            <v>Red Tape Tata CLiQ Article Footwear Catalog_08-04-2025</v>
          </cell>
          <cell r="C33260" t="str">
            <v>CLOSED</v>
          </cell>
          <cell r="D33260" t="str">
            <v>Medium</v>
          </cell>
          <cell r="E33260" t="str">
            <v>Chirag Dubal</v>
          </cell>
          <cell r="F33260" t="str">
            <v>Juilee Jadhav</v>
          </cell>
          <cell r="G33260">
            <v>45759.526388888888</v>
          </cell>
          <cell r="H33260">
            <v>45805.688888888886</v>
          </cell>
        </row>
        <row r="33261">
          <cell r="A33261" t="str">
            <v>UCW-11464</v>
          </cell>
          <cell r="B33261" t="str">
            <v>First Catalog Lot</v>
          </cell>
          <cell r="C33261" t="str">
            <v>CLOSED</v>
          </cell>
          <cell r="D33261" t="str">
            <v>Medium</v>
          </cell>
          <cell r="E33261" t="str">
            <v>Chirag Dubal</v>
          </cell>
          <cell r="F33261" t="str">
            <v>Mohd Tahir Shaikh</v>
          </cell>
          <cell r="G33261">
            <v>45759.517361111109</v>
          </cell>
          <cell r="H33261">
            <v>45805.689583333333</v>
          </cell>
        </row>
        <row r="33262">
          <cell r="A33262" t="str">
            <v>UCW-11462</v>
          </cell>
          <cell r="B33262" t="str">
            <v>Hoversole Listing  - CS. Enterprises 25 Apr 2025</v>
          </cell>
          <cell r="C33262" t="str">
            <v>CLOSED</v>
          </cell>
          <cell r="D33262" t="str">
            <v>Highest</v>
          </cell>
          <cell r="E33262" t="str">
            <v>netscribes</v>
          </cell>
          <cell r="F33262" t="str">
            <v>Sushma Ram</v>
          </cell>
          <cell r="G33262">
            <v>45759.463888888888</v>
          </cell>
          <cell r="H33262">
            <v>45805.686111111114</v>
          </cell>
        </row>
        <row r="33263">
          <cell r="A33263" t="str">
            <v>UCW-11460</v>
          </cell>
          <cell r="B33263" t="str">
            <v>DROP 6 - DAALI-7-april</v>
          </cell>
          <cell r="C33263" t="str">
            <v>CLOSED</v>
          </cell>
          <cell r="D33263" t="str">
            <v>Highest</v>
          </cell>
          <cell r="E33263" t="str">
            <v>netscribes</v>
          </cell>
          <cell r="F33263" t="str">
            <v>Sushma Ram</v>
          </cell>
          <cell r="G33263">
            <v>45759.34652777778</v>
          </cell>
          <cell r="H33263">
            <v>45805.67291666667</v>
          </cell>
        </row>
        <row r="33264">
          <cell r="A33264" t="str">
            <v>UCW-11457</v>
          </cell>
          <cell r="B33264" t="str">
            <v>SOIL Collection (New)</v>
          </cell>
          <cell r="C33264" t="str">
            <v>CLOSED</v>
          </cell>
          <cell r="D33264" t="str">
            <v>Medium</v>
          </cell>
          <cell r="E33264" t="str">
            <v>Chirag Dubal</v>
          </cell>
          <cell r="F33264" t="str">
            <v>Reagan D’souza</v>
          </cell>
          <cell r="G33264">
            <v>45758.982638888891</v>
          </cell>
          <cell r="H33264">
            <v>45836.606249999997</v>
          </cell>
        </row>
        <row r="33265">
          <cell r="A33265" t="str">
            <v>UCW-11453</v>
          </cell>
          <cell r="B33265" t="str">
            <v xml:space="preserve">Kinds Apparels 08-04-2025 </v>
          </cell>
          <cell r="C33265" t="str">
            <v>CLOSED</v>
          </cell>
          <cell r="D33265" t="str">
            <v>Medium</v>
          </cell>
          <cell r="E33265" t="str">
            <v>Chirag Dubal</v>
          </cell>
          <cell r="F33265" t="str">
            <v>Juilee Jadhav</v>
          </cell>
          <cell r="G33265">
            <v>45758.78402777778</v>
          </cell>
          <cell r="H33265">
            <v>45805.74722222222</v>
          </cell>
        </row>
        <row r="33266">
          <cell r="A33266" t="str">
            <v>UCW-11452</v>
          </cell>
          <cell r="B33266" t="str">
            <v>TATA -  Vero Moda SS25 (Lot-4)</v>
          </cell>
          <cell r="C33266" t="str">
            <v>CLOSED</v>
          </cell>
          <cell r="D33266" t="str">
            <v>Medium</v>
          </cell>
          <cell r="E33266" t="str">
            <v>Chirag Dubal</v>
          </cell>
          <cell r="F33266" t="str">
            <v>Mohd Tahir Shaikh</v>
          </cell>
          <cell r="G33266">
            <v>45758.783333333333</v>
          </cell>
          <cell r="H33266">
            <v>45895.022222222222</v>
          </cell>
        </row>
        <row r="33267">
          <cell r="A33267" t="str">
            <v>UCW-11447</v>
          </cell>
          <cell r="B33267" t="str">
            <v>DAALI (Image Resequencing)</v>
          </cell>
          <cell r="C33267" t="str">
            <v>CLOSED</v>
          </cell>
          <cell r="D33267" t="str">
            <v>Medium</v>
          </cell>
          <cell r="E33267" t="str">
            <v>Chirag Dubal</v>
          </cell>
          <cell r="F33267" t="str">
            <v>Mohd Tahir Shaikh</v>
          </cell>
          <cell r="G33267">
            <v>45758.711805555555</v>
          </cell>
          <cell r="H33267">
            <v>45775.796527777777</v>
          </cell>
        </row>
        <row r="33268">
          <cell r="A33268" t="str">
            <v>UCW-11445</v>
          </cell>
          <cell r="B33268" t="str">
            <v>Tata CLIQ Market Place |adidas DTC-SS'25 &amp; AW'24| Men's Apparels Attributes for Listing_08-04-25</v>
          </cell>
          <cell r="C33268" t="str">
            <v>CLOSED</v>
          </cell>
          <cell r="D33268" t="str">
            <v>Medium</v>
          </cell>
          <cell r="E33268" t="str">
            <v>netscribes</v>
          </cell>
          <cell r="F33268" t="str">
            <v>Sushma Ram</v>
          </cell>
          <cell r="G33268">
            <v>45758.694444444445</v>
          </cell>
          <cell r="H33268">
            <v>45805.674305555556</v>
          </cell>
        </row>
        <row r="33269">
          <cell r="A33269" t="str">
            <v>UCW-11444</v>
          </cell>
          <cell r="B33269" t="str">
            <v>MIGRATE/CLONING TATACLIQ LISTING ID FROM S D RETAIL PVT LTD (SWTSD) TO AKN FASHION</v>
          </cell>
          <cell r="C33269" t="str">
            <v>CLOSED</v>
          </cell>
          <cell r="D33269" t="str">
            <v>Medium</v>
          </cell>
          <cell r="E33269" t="str">
            <v>Chirag Dubal</v>
          </cell>
          <cell r="F33269" t="str">
            <v>Mohd Tahir Shaikh</v>
          </cell>
          <cell r="G33269">
            <v>45758.68472222222</v>
          </cell>
          <cell r="H33269">
            <v>45799.626388888886</v>
          </cell>
        </row>
        <row r="33270">
          <cell r="A33270" t="str">
            <v>UCW-11442</v>
          </cell>
          <cell r="B33270" t="str">
            <v>Beauty-Re: Tata Cliq_Need to update Revised Images due to Model Change-11-4-2025</v>
          </cell>
          <cell r="C33270" t="str">
            <v>CLOSED</v>
          </cell>
          <cell r="D33270" t="str">
            <v>Highest</v>
          </cell>
          <cell r="E33270" t="str">
            <v>Chirag Dubal</v>
          </cell>
          <cell r="F33270" t="str">
            <v>Fuaad Nakhwa</v>
          </cell>
          <cell r="G33270">
            <v>45758.668055555558</v>
          </cell>
          <cell r="H33270">
            <v>45953.381944444445</v>
          </cell>
        </row>
        <row r="33271">
          <cell r="A33271" t="str">
            <v>UCW-11441</v>
          </cell>
          <cell r="B33271" t="str">
            <v>Beauty-Re: ABH Impeccable Catalogue - New Listing-11-4-2025</v>
          </cell>
          <cell r="C33271" t="str">
            <v>CLOSED</v>
          </cell>
          <cell r="D33271" t="str">
            <v>Highest</v>
          </cell>
          <cell r="E33271" t="str">
            <v>Chirag Dubal</v>
          </cell>
          <cell r="F33271" t="str">
            <v>Fuaad Nakhwa</v>
          </cell>
          <cell r="G33271">
            <v>45758.662499999999</v>
          </cell>
          <cell r="H33271">
            <v>45953.382638888892</v>
          </cell>
        </row>
        <row r="33272">
          <cell r="A33272" t="str">
            <v>UCW-11439</v>
          </cell>
          <cell r="B33272" t="str">
            <v>Urgent | Ajanta &amp; Impakto - New Brand for cataloging</v>
          </cell>
          <cell r="C33272" t="str">
            <v>CLOSED</v>
          </cell>
          <cell r="D33272" t="str">
            <v>Medium</v>
          </cell>
          <cell r="E33272" t="str">
            <v>netscribes</v>
          </cell>
          <cell r="F33272" t="str">
            <v>Sushma Ram</v>
          </cell>
          <cell r="G33272">
            <v>45758.602083333331</v>
          </cell>
          <cell r="H33272">
            <v>45805.675000000003</v>
          </cell>
        </row>
        <row r="33273">
          <cell r="A33273" t="str">
            <v>UCW-11434</v>
          </cell>
          <cell r="B33273" t="str">
            <v>plc chek attachtd listing data file Brand Name : Ocvito.</v>
          </cell>
          <cell r="C33273" t="str">
            <v>CLOSED</v>
          </cell>
          <cell r="D33273" t="str">
            <v>Medium</v>
          </cell>
          <cell r="E33273" t="str">
            <v>Chirag Dubal</v>
          </cell>
          <cell r="F33273" t="str">
            <v>Mohd Tahir Shaikh</v>
          </cell>
          <cell r="G33273">
            <v>45758.568749999999</v>
          </cell>
          <cell r="H33273">
            <v>45883.75277777778</v>
          </cell>
        </row>
        <row r="33274">
          <cell r="A33274" t="str">
            <v>UCW-11432</v>
          </cell>
          <cell r="B33274" t="str">
            <v>Request for Video Upload Process &amp; Format for Articles</v>
          </cell>
          <cell r="C33274" t="str">
            <v>CLOSED</v>
          </cell>
          <cell r="D33274" t="str">
            <v>Medium</v>
          </cell>
          <cell r="E33274" t="str">
            <v>netscribes</v>
          </cell>
          <cell r="F33274" t="str">
            <v>Sushma Ram</v>
          </cell>
          <cell r="G33274">
            <v>45758.566666666666</v>
          </cell>
          <cell r="H33274">
            <v>45814.642361111109</v>
          </cell>
        </row>
        <row r="33275">
          <cell r="A33275" t="str">
            <v>UCW-11431</v>
          </cell>
          <cell r="B33275" t="str">
            <v>Tata Mall and Tata lux data_latching pending.xlsx</v>
          </cell>
          <cell r="C33275" t="str">
            <v>CLOSED</v>
          </cell>
          <cell r="D33275" t="str">
            <v>Medium</v>
          </cell>
          <cell r="E33275" t="str">
            <v>Chirag Dubal</v>
          </cell>
          <cell r="F33275" t="str">
            <v>Shloka Chakre</v>
          </cell>
          <cell r="G33275">
            <v>45758.565972222219</v>
          </cell>
          <cell r="H33275">
            <v>45878.560416666667</v>
          </cell>
        </row>
        <row r="33276">
          <cell r="A33276" t="str">
            <v>UCW-11430</v>
          </cell>
          <cell r="B33276" t="str">
            <v xml:space="preserve">Tie Accessories 08-04-2025 </v>
          </cell>
          <cell r="C33276" t="str">
            <v>CLOSED</v>
          </cell>
          <cell r="D33276" t="str">
            <v>Medium</v>
          </cell>
          <cell r="E33276" t="str">
            <v>netscribes</v>
          </cell>
          <cell r="F33276" t="str">
            <v>Sushma Ram</v>
          </cell>
          <cell r="G33276">
            <v>45758.561805555553</v>
          </cell>
          <cell r="H33276">
            <v>45805.676388888889</v>
          </cell>
        </row>
        <row r="33277">
          <cell r="A33277" t="str">
            <v>UCW-11429</v>
          </cell>
          <cell r="B33277" t="str">
            <v>Tatacliq Men and Kids Content template_10-04-25</v>
          </cell>
          <cell r="C33277" t="str">
            <v>CLOSED</v>
          </cell>
          <cell r="D33277" t="str">
            <v>Medium</v>
          </cell>
          <cell r="E33277" t="str">
            <v>netscribes</v>
          </cell>
          <cell r="F33277" t="str">
            <v>Sushma Ram</v>
          </cell>
          <cell r="G33277">
            <v>45758.556250000001</v>
          </cell>
          <cell r="H33277">
            <v>45805.665277777778</v>
          </cell>
        </row>
        <row r="33278">
          <cell r="A33278" t="str">
            <v>UCW-11425</v>
          </cell>
          <cell r="B33278" t="str">
            <v>Beauty - Tata Cliq_VLCC Aqua Sunscreen's Range Listings ( PRIORITY )- 11thApril</v>
          </cell>
          <cell r="C33278" t="str">
            <v>CLOSED</v>
          </cell>
          <cell r="D33278" t="str">
            <v>Highest</v>
          </cell>
          <cell r="E33278" t="str">
            <v>netscribes</v>
          </cell>
          <cell r="F33278" t="str">
            <v>Simi Raichel Zachariah</v>
          </cell>
          <cell r="G33278">
            <v>45758.543055555558</v>
          </cell>
          <cell r="H33278">
            <v>45929.570833333331</v>
          </cell>
        </row>
        <row r="33279">
          <cell r="A33279" t="str">
            <v>UCW-11418</v>
          </cell>
          <cell r="B33279" t="str">
            <v>Beauty-RE New Product Listing  Zlade x TataCliq-11-4-2025</v>
          </cell>
          <cell r="C33279" t="str">
            <v>CLOSED</v>
          </cell>
          <cell r="D33279" t="str">
            <v>Highest</v>
          </cell>
          <cell r="E33279" t="str">
            <v>Chirag Dubal</v>
          </cell>
          <cell r="F33279" t="str">
            <v>Fuaad Nakhwa</v>
          </cell>
          <cell r="G33279">
            <v>45758.524305555555</v>
          </cell>
          <cell r="H33279">
            <v>45953.382638888892</v>
          </cell>
        </row>
        <row r="33280">
          <cell r="A33280" t="str">
            <v>UCW-11416</v>
          </cell>
          <cell r="B33280" t="str">
            <v>ONE FEMME-NO. OF STYLES -170-SUMMER SEASON-08-04-2025</v>
          </cell>
          <cell r="C33280" t="str">
            <v>CLOSED</v>
          </cell>
          <cell r="D33280" t="str">
            <v>Medium</v>
          </cell>
          <cell r="E33280" t="str">
            <v>netscribes</v>
          </cell>
          <cell r="F33280" t="str">
            <v>Sushma Ram</v>
          </cell>
          <cell r="G33280">
            <v>45758.51458333333</v>
          </cell>
          <cell r="H33280">
            <v>45944.743055555555</v>
          </cell>
        </row>
        <row r="33281">
          <cell r="A33281" t="str">
            <v>UCW-11414</v>
          </cell>
          <cell r="B33281" t="str">
            <v>Reshare -Miarcus -19 Styles-AW 24-24 Dec</v>
          </cell>
          <cell r="C33281" t="str">
            <v>CLOSED</v>
          </cell>
          <cell r="D33281" t="str">
            <v>Medium</v>
          </cell>
          <cell r="E33281" t="str">
            <v>netscribes</v>
          </cell>
          <cell r="F33281" t="str">
            <v>Sushma Ram</v>
          </cell>
          <cell r="G33281">
            <v>45758.506944444445</v>
          </cell>
          <cell r="H33281">
            <v>45856.543055555558</v>
          </cell>
        </row>
        <row r="33282">
          <cell r="A33282" t="str">
            <v>UCW-11412</v>
          </cell>
          <cell r="B33282" t="str">
            <v>Globus Women's Wear Apparels - 40 Styles - Batch 91 (Western Wear) (19.03.2025)</v>
          </cell>
          <cell r="C33282" t="str">
            <v>CLOSED</v>
          </cell>
          <cell r="D33282" t="str">
            <v>Medium</v>
          </cell>
          <cell r="E33282" t="str">
            <v>Chirag Dubal</v>
          </cell>
          <cell r="F33282" t="str">
            <v>netscribes</v>
          </cell>
          <cell r="G33282">
            <v>45758.493055555555</v>
          </cell>
          <cell r="H33282">
            <v>45964.629861111112</v>
          </cell>
        </row>
        <row r="33283">
          <cell r="A33283" t="str">
            <v>UCW-11408</v>
          </cell>
          <cell r="B33283" t="str">
            <v>Beauty - Re: New Listing file for products- April 11</v>
          </cell>
          <cell r="C33283" t="str">
            <v>CLOSED</v>
          </cell>
          <cell r="D33283" t="str">
            <v>High</v>
          </cell>
          <cell r="E33283" t="str">
            <v>netscribes</v>
          </cell>
          <cell r="F33283" t="str">
            <v>Simi Raichel Zachariah</v>
          </cell>
          <cell r="G33283">
            <v>45758.462500000001</v>
          </cell>
          <cell r="H33283">
            <v>45929.570833333331</v>
          </cell>
        </row>
        <row r="33284">
          <cell r="A33284" t="str">
            <v>UCW-11406</v>
          </cell>
          <cell r="B33284" t="str">
            <v>BEauty - Re: Kindlife | Tata Cliq | Cataloguing Track- 11thApril</v>
          </cell>
          <cell r="C33284" t="str">
            <v>CLOSED</v>
          </cell>
          <cell r="D33284" t="str">
            <v>High</v>
          </cell>
          <cell r="E33284" t="str">
            <v>netscribes</v>
          </cell>
          <cell r="F33284" t="str">
            <v>Simi Raichel Zachariah</v>
          </cell>
          <cell r="G33284">
            <v>45758.429166666669</v>
          </cell>
          <cell r="H33284">
            <v>45912.572222222225</v>
          </cell>
        </row>
        <row r="33285">
          <cell r="A33285" t="str">
            <v>UCW-11405</v>
          </cell>
          <cell r="B33285" t="str">
            <v>New Catalogue(262) | 89 Styles | Women | Tata Cliq | 07-04-2025</v>
          </cell>
          <cell r="C33285" t="str">
            <v>CLOSED</v>
          </cell>
          <cell r="D33285" t="str">
            <v>Medium</v>
          </cell>
          <cell r="E33285" t="str">
            <v>Chirag Dubal</v>
          </cell>
          <cell r="F33285" t="str">
            <v>Juilee Jadhav</v>
          </cell>
          <cell r="G33285">
            <v>45757.797222222223</v>
          </cell>
          <cell r="H33285">
            <v>45805.604861111111</v>
          </cell>
        </row>
        <row r="33286">
          <cell r="A33286" t="str">
            <v>UCW-11404</v>
          </cell>
          <cell r="B33286" t="str">
            <v>SS'25 drop 2 Catalog 2</v>
          </cell>
          <cell r="C33286" t="str">
            <v>CLOSED</v>
          </cell>
          <cell r="D33286" t="str">
            <v>Medium</v>
          </cell>
          <cell r="E33286" t="str">
            <v>Chirag Dubal</v>
          </cell>
          <cell r="F33286" t="str">
            <v>Juilee Jadhav</v>
          </cell>
          <cell r="G33286">
            <v>45757.788888888892</v>
          </cell>
          <cell r="H33286">
            <v>45769.786805555559</v>
          </cell>
        </row>
        <row r="33287">
          <cell r="A33287" t="str">
            <v>UCW-11402</v>
          </cell>
          <cell r="B33287" t="str">
            <v>SS'25 Lot 5 - 29styles</v>
          </cell>
          <cell r="C33287" t="str">
            <v>CLOSED</v>
          </cell>
          <cell r="D33287" t="str">
            <v>Medium</v>
          </cell>
          <cell r="E33287" t="str">
            <v>Chirag Dubal</v>
          </cell>
          <cell r="F33287" t="str">
            <v>Juilee Jadhav</v>
          </cell>
          <cell r="G33287">
            <v>45757.78402777778</v>
          </cell>
          <cell r="H33287">
            <v>45805.604861111111</v>
          </cell>
        </row>
        <row r="33288">
          <cell r="A33288" t="str">
            <v>UCW-11399</v>
          </cell>
          <cell r="B33288" t="str">
            <v>Globus Women's Wear Apparels -  21 Styles - Batch 93 Plus Size (Ethnic) (08.04.2025)</v>
          </cell>
          <cell r="C33288" t="str">
            <v>CLOSED</v>
          </cell>
          <cell r="D33288" t="str">
            <v>Medium</v>
          </cell>
          <cell r="E33288" t="str">
            <v>Chirag Dubal</v>
          </cell>
          <cell r="F33288" t="str">
            <v>Juilee Jadhav</v>
          </cell>
          <cell r="G33288">
            <v>45757.754861111112</v>
          </cell>
          <cell r="H33288">
            <v>45805.605555555558</v>
          </cell>
        </row>
        <row r="33289">
          <cell r="A33289" t="str">
            <v>UCW-11396</v>
          </cell>
          <cell r="B33289" t="str">
            <v>Tata CLIQ(Mall+Lux) |adidas DTC-SS'25 &amp; AW'24|Apparel Attributes for Listing_ 08-04-25</v>
          </cell>
          <cell r="C33289" t="str">
            <v>CLOSED</v>
          </cell>
          <cell r="D33289" t="str">
            <v>Medium</v>
          </cell>
          <cell r="E33289" t="str">
            <v>Chirag Dubal</v>
          </cell>
          <cell r="F33289" t="str">
            <v>Shloka Chakre</v>
          </cell>
          <cell r="G33289">
            <v>45757.70208333333</v>
          </cell>
          <cell r="H33289">
            <v>45768.789583333331</v>
          </cell>
        </row>
        <row r="33290">
          <cell r="A33290" t="str">
            <v>UCW-11395</v>
          </cell>
          <cell r="B33290" t="str">
            <v>Tata CLIQ(Mall+Lux) |adidas DTC-SS'25 &amp; AW'24|Apparel Attributes for Listing_ 08-04-25</v>
          </cell>
          <cell r="C33290" t="str">
            <v>CLOSED</v>
          </cell>
          <cell r="D33290" t="str">
            <v>Medium</v>
          </cell>
          <cell r="E33290" t="str">
            <v>Chirag Dubal</v>
          </cell>
          <cell r="F33290" t="str">
            <v>Shloka Chakre</v>
          </cell>
          <cell r="G33290">
            <v>45757.7</v>
          </cell>
          <cell r="H33290">
            <v>45771.703472222223</v>
          </cell>
        </row>
        <row r="33291">
          <cell r="A33291" t="str">
            <v>UCW-11393</v>
          </cell>
          <cell r="B33291" t="str">
            <v>Content Sheet and Image Link | Raymond Group | 68 products | Tata Cliq | 1112515559</v>
          </cell>
          <cell r="C33291" t="str">
            <v>CLOSED</v>
          </cell>
          <cell r="D33291" t="str">
            <v>Medium</v>
          </cell>
          <cell r="E33291" t="str">
            <v>Chirag Dubal</v>
          </cell>
          <cell r="F33291" t="str">
            <v>Juilee Jadhav</v>
          </cell>
          <cell r="G33291">
            <v>45757.696527777778</v>
          </cell>
          <cell r="H33291">
            <v>45805.607638888891</v>
          </cell>
        </row>
        <row r="33292">
          <cell r="A33292" t="str">
            <v>UCW-11384</v>
          </cell>
          <cell r="B33292" t="str">
            <v>Beauty - Re: Tata Cliq New Product Listing- 10th April</v>
          </cell>
          <cell r="C33292" t="str">
            <v>CLOSED Due to Inactive/Insufficient Information</v>
          </cell>
          <cell r="D33292" t="str">
            <v>Highest</v>
          </cell>
          <cell r="E33292" t="str">
            <v>netscribes</v>
          </cell>
          <cell r="F33292" t="str">
            <v>Simi Raichel Zachariah</v>
          </cell>
          <cell r="G33292">
            <v>45757.613888888889</v>
          </cell>
          <cell r="H33292">
            <v>45826.527777777781</v>
          </cell>
        </row>
        <row r="33293">
          <cell r="A33293" t="str">
            <v>UCW-11383</v>
          </cell>
          <cell r="B33293" t="str">
            <v>New Men's Jacket template Sheet for Upload</v>
          </cell>
          <cell r="C33293" t="str">
            <v>CLOSED</v>
          </cell>
          <cell r="D33293" t="str">
            <v>Medium</v>
          </cell>
          <cell r="E33293" t="str">
            <v>Chirag Dubal</v>
          </cell>
          <cell r="F33293" t="str">
            <v>Juilee Jadhav</v>
          </cell>
          <cell r="G33293">
            <v>45757.561805555553</v>
          </cell>
          <cell r="H33293">
            <v>45805.60833333333</v>
          </cell>
        </row>
        <row r="33294">
          <cell r="A33294" t="str">
            <v>UCW-11381</v>
          </cell>
          <cell r="B33294" t="str">
            <v>Lifestyle X Tata Cliq - Catalog In Progress EAN List | Pending SKU Upload</v>
          </cell>
          <cell r="C33294" t="str">
            <v>CLOSED</v>
          </cell>
          <cell r="D33294" t="str">
            <v>Medium</v>
          </cell>
          <cell r="E33294" t="str">
            <v>Chirag Dubal</v>
          </cell>
          <cell r="F33294" t="str">
            <v>Mohd Tahir Shaikh</v>
          </cell>
          <cell r="G33294">
            <v>45757.551388888889</v>
          </cell>
          <cell r="H33294">
            <v>45955.665972222225</v>
          </cell>
        </row>
        <row r="33295">
          <cell r="A33295" t="str">
            <v>UCW-11379</v>
          </cell>
          <cell r="B33295" t="str">
            <v>TC BIBA Women Apprels Lot - 7 (117 Styles)</v>
          </cell>
          <cell r="C33295" t="str">
            <v>CLOSED</v>
          </cell>
          <cell r="D33295" t="str">
            <v>Medium</v>
          </cell>
          <cell r="E33295" t="str">
            <v>Chirag Dubal</v>
          </cell>
          <cell r="F33295" t="str">
            <v>Mohd Tahir Shaikh</v>
          </cell>
          <cell r="G33295">
            <v>45757.537499999999</v>
          </cell>
          <cell r="H33295">
            <v>45832.788888888892</v>
          </cell>
        </row>
        <row r="33296">
          <cell r="A33296" t="str">
            <v>UCW-11377</v>
          </cell>
          <cell r="B33296" t="str">
            <v>TATACLIQ CATALOGUE 05-03-2025</v>
          </cell>
          <cell r="C33296" t="str">
            <v>CLOSED</v>
          </cell>
          <cell r="D33296" t="str">
            <v>Medium</v>
          </cell>
          <cell r="E33296" t="str">
            <v>Chirag Dubal</v>
          </cell>
          <cell r="F33296" t="str">
            <v>Mohd Tahir Shaikh</v>
          </cell>
          <cell r="G33296">
            <v>45757.532638888886</v>
          </cell>
          <cell r="H33296">
            <v>45805.615277777775</v>
          </cell>
        </row>
        <row r="33297">
          <cell r="A33297" t="str">
            <v>UCW-11370</v>
          </cell>
          <cell r="B33297" t="str">
            <v>Tata Cliq Women's Wear catalogue completed-batch 2</v>
          </cell>
          <cell r="C33297" t="str">
            <v>CLOSED</v>
          </cell>
          <cell r="D33297" t="str">
            <v>Medium</v>
          </cell>
          <cell r="E33297" t="str">
            <v>Chirag Dubal</v>
          </cell>
          <cell r="F33297" t="str">
            <v>Juilee Jadhav</v>
          </cell>
          <cell r="G33297">
            <v>45757.491666666669</v>
          </cell>
          <cell r="H33297">
            <v>45840.98541666667</v>
          </cell>
        </row>
        <row r="33298">
          <cell r="A33298" t="str">
            <v>UCW-11364</v>
          </cell>
          <cell r="B33298" t="str">
            <v>Beauty - Re: Cataloguing | Kindlife brands-10th April</v>
          </cell>
          <cell r="C33298" t="str">
            <v>CLOSED</v>
          </cell>
          <cell r="D33298" t="str">
            <v>Highest</v>
          </cell>
          <cell r="E33298" t="str">
            <v>netscribes</v>
          </cell>
          <cell r="F33298" t="str">
            <v>Simi Raichel Zachariah</v>
          </cell>
          <cell r="G33298">
            <v>45757.472916666666</v>
          </cell>
          <cell r="H33298">
            <v>45929.570833333331</v>
          </cell>
        </row>
        <row r="33299">
          <cell r="A33299" t="str">
            <v>UCW-11361</v>
          </cell>
          <cell r="B33299" t="str">
            <v>Tata cliq 63 skus Gold Catalogue with images link</v>
          </cell>
          <cell r="C33299" t="str">
            <v>CLOSED</v>
          </cell>
          <cell r="D33299" t="str">
            <v>Medium</v>
          </cell>
          <cell r="E33299" t="str">
            <v>Chirag Dubal</v>
          </cell>
          <cell r="F33299" t="str">
            <v>Mohd Tahir Shaikh</v>
          </cell>
          <cell r="G33299">
            <v>45757.460416666669</v>
          </cell>
          <cell r="H33299">
            <v>45805.654166666667</v>
          </cell>
        </row>
        <row r="33300">
          <cell r="A33300" t="str">
            <v>UCW-11356</v>
          </cell>
          <cell r="B33300" t="str">
            <v>Beauty-RE: New Listing and Seller Set up - The Earth Poetry-10-04-2025</v>
          </cell>
          <cell r="C33300" t="str">
            <v>CLOSED</v>
          </cell>
          <cell r="D33300" t="str">
            <v>Highest</v>
          </cell>
          <cell r="E33300" t="str">
            <v>Chirag Dubal</v>
          </cell>
          <cell r="F33300" t="str">
            <v>Fuaad Nakhwa</v>
          </cell>
          <cell r="G33300">
            <v>45757.442361111112</v>
          </cell>
          <cell r="H33300">
            <v>45912.572916666664</v>
          </cell>
        </row>
        <row r="33301">
          <cell r="A33301" t="str">
            <v>UCW-11351</v>
          </cell>
          <cell r="B33301" t="str">
            <v>TATACLIQ CATALOGUE 03-03-2025</v>
          </cell>
          <cell r="C33301" t="str">
            <v>CLOSED</v>
          </cell>
          <cell r="D33301" t="str">
            <v>Medium</v>
          </cell>
          <cell r="E33301" t="str">
            <v>Chirag Dubal</v>
          </cell>
          <cell r="F33301" t="str">
            <v>netscribes</v>
          </cell>
          <cell r="G33301">
            <v>45756.767361111109</v>
          </cell>
          <cell r="H33301">
            <v>45964.629861111112</v>
          </cell>
        </row>
        <row r="33302">
          <cell r="A33302" t="str">
            <v>UCW-11350</v>
          </cell>
          <cell r="B33302" t="str">
            <v>Styles migration to Tatacliq Westbury account - 07-04-2025</v>
          </cell>
          <cell r="C33302" t="str">
            <v>CLOSED</v>
          </cell>
          <cell r="D33302" t="str">
            <v>Medium</v>
          </cell>
          <cell r="E33302" t="str">
            <v>Chirag Dubal</v>
          </cell>
          <cell r="F33302" t="str">
            <v>Mohd Tahir Shaikh</v>
          </cell>
          <cell r="G33302">
            <v>45756.745138888888</v>
          </cell>
          <cell r="H33302">
            <v>45824.444444444445</v>
          </cell>
        </row>
        <row r="33303">
          <cell r="A33303" t="str">
            <v>UCW-11345</v>
          </cell>
          <cell r="B33303" t="str">
            <v>Asian footwear listing 17 March 2025</v>
          </cell>
          <cell r="C33303" t="str">
            <v>CLOSED</v>
          </cell>
          <cell r="D33303" t="str">
            <v>Medium</v>
          </cell>
          <cell r="E33303" t="str">
            <v>Chirag Dubal</v>
          </cell>
          <cell r="F33303" t="str">
            <v>netscribes</v>
          </cell>
          <cell r="G33303">
            <v>45756.718055555553</v>
          </cell>
          <cell r="H33303">
            <v>45964.629861111112</v>
          </cell>
        </row>
        <row r="33304">
          <cell r="A33304" t="str">
            <v>UCW-11341</v>
          </cell>
          <cell r="B33304" t="str">
            <v>Tata Cliq Catalog Sheet</v>
          </cell>
          <cell r="C33304" t="str">
            <v>CLOSED</v>
          </cell>
          <cell r="D33304" t="str">
            <v>Medium</v>
          </cell>
          <cell r="E33304" t="str">
            <v>Chirag Dubal</v>
          </cell>
          <cell r="F33304" t="str">
            <v>netscribes</v>
          </cell>
          <cell r="G33304">
            <v>45756.688194444447</v>
          </cell>
          <cell r="H33304">
            <v>45964.629861111112</v>
          </cell>
        </row>
        <row r="33305">
          <cell r="A33305" t="str">
            <v>UCW-11340</v>
          </cell>
          <cell r="B33305" t="str">
            <v>Brooches Collection (TATA CLIQ).</v>
          </cell>
          <cell r="C33305" t="str">
            <v>CLOSED</v>
          </cell>
          <cell r="D33305" t="str">
            <v>Medium</v>
          </cell>
          <cell r="E33305" t="str">
            <v>Chirag Dubal</v>
          </cell>
          <cell r="F33305" t="str">
            <v>netscribes</v>
          </cell>
          <cell r="G33305">
            <v>45756.668055555558</v>
          </cell>
          <cell r="H33305">
            <v>45964.629861111112</v>
          </cell>
        </row>
        <row r="33306">
          <cell r="A33306" t="str">
            <v>UCW-11339</v>
          </cell>
          <cell r="B33306" t="str">
            <v>Image Sequence Update - Orangetree 9/04/2025</v>
          </cell>
          <cell r="C33306" t="str">
            <v>CLOSED</v>
          </cell>
          <cell r="D33306" t="str">
            <v>Medium</v>
          </cell>
          <cell r="E33306" t="str">
            <v>Chirag Dubal</v>
          </cell>
          <cell r="F33306" t="str">
            <v>Reagan D’souza</v>
          </cell>
          <cell r="G33306">
            <v>45756.668055555558</v>
          </cell>
          <cell r="H33306">
            <v>45834.461111111108</v>
          </cell>
        </row>
        <row r="33307">
          <cell r="A33307" t="str">
            <v>UCW-11338</v>
          </cell>
          <cell r="B33307" t="str">
            <v xml:space="preserve">Tatacliq Lifestyle Catalog Template-Lot -102_07.04.2025 </v>
          </cell>
          <cell r="C33307" t="str">
            <v>CLOSED</v>
          </cell>
          <cell r="D33307" t="str">
            <v>Medium</v>
          </cell>
          <cell r="E33307" t="str">
            <v>Chirag Dubal</v>
          </cell>
          <cell r="F33307" t="str">
            <v>Mohd Tahir Shaikh</v>
          </cell>
          <cell r="G33307">
            <v>45756.652777777781</v>
          </cell>
          <cell r="H33307">
            <v>45856.531944444447</v>
          </cell>
        </row>
        <row r="33308">
          <cell r="A33308" t="str">
            <v>UCW-11330</v>
          </cell>
          <cell r="B33308" t="str">
            <v>TATACLIQ WOMEN: Category Catlog” – “DOMIN8” – “07-04-2025</v>
          </cell>
          <cell r="C33308" t="str">
            <v>CLOSED</v>
          </cell>
          <cell r="D33308" t="str">
            <v>Medium</v>
          </cell>
          <cell r="E33308" t="str">
            <v>Chirag Dubal</v>
          </cell>
          <cell r="F33308" t="str">
            <v>Juilee Jadhav</v>
          </cell>
          <cell r="G33308">
            <v>45756.620138888888</v>
          </cell>
          <cell r="H33308">
            <v>45805.655555555553</v>
          </cell>
        </row>
        <row r="33309">
          <cell r="A33309" t="str">
            <v>UCW-11329</v>
          </cell>
          <cell r="B33309" t="str">
            <v xml:space="preserve">Tatacliq Lifestyle Catalog Template-Lot -91_15.01.2025 </v>
          </cell>
          <cell r="C33309" t="str">
            <v>CLOSED</v>
          </cell>
          <cell r="D33309" t="str">
            <v>Medium</v>
          </cell>
          <cell r="E33309" t="str">
            <v>Chirag Dubal</v>
          </cell>
          <cell r="F33309" t="str">
            <v>netscribes</v>
          </cell>
          <cell r="G33309">
            <v>45756.614583333336</v>
          </cell>
          <cell r="H33309">
            <v>45964.629861111112</v>
          </cell>
        </row>
        <row r="33310">
          <cell r="A33310" t="str">
            <v>UCW-11326</v>
          </cell>
          <cell r="B33310" t="str">
            <v>28 Options Mens Sweet Dreams 02-04-2025</v>
          </cell>
          <cell r="C33310" t="str">
            <v>CLOSED</v>
          </cell>
          <cell r="D33310" t="str">
            <v>Medium</v>
          </cell>
          <cell r="E33310" t="str">
            <v>Chirag Dubal</v>
          </cell>
          <cell r="F33310" t="str">
            <v>Mohd Tahir Shaikh</v>
          </cell>
          <cell r="G33310">
            <v>45756.607638888891</v>
          </cell>
          <cell r="H33310">
            <v>45805.65625</v>
          </cell>
        </row>
        <row r="33311">
          <cell r="A33311" t="str">
            <v>UCW-11324</v>
          </cell>
          <cell r="B33311" t="str">
            <v>TATACLIQ CATALOGUE 29-03-2025</v>
          </cell>
          <cell r="C33311" t="str">
            <v>CLOSED</v>
          </cell>
          <cell r="D33311" t="str">
            <v>Medium</v>
          </cell>
          <cell r="E33311" t="str">
            <v>Chirag Dubal</v>
          </cell>
          <cell r="F33311" t="str">
            <v>netscribes</v>
          </cell>
          <cell r="G33311">
            <v>45756.593055555553</v>
          </cell>
          <cell r="H33311">
            <v>45964.629166666666</v>
          </cell>
        </row>
        <row r="33312">
          <cell r="A33312" t="str">
            <v>UCW-11323</v>
          </cell>
          <cell r="B33312" t="str">
            <v>Content Sheet and Image Link | navyasa by liva | 48 products | Tata Cliq | 1103988000</v>
          </cell>
          <cell r="C33312" t="str">
            <v>CLOSED</v>
          </cell>
          <cell r="D33312" t="str">
            <v>Medium</v>
          </cell>
          <cell r="E33312" t="str">
            <v>Chirag Dubal</v>
          </cell>
          <cell r="F33312" t="str">
            <v>netscribes</v>
          </cell>
          <cell r="G33312">
            <v>45756.578472222223</v>
          </cell>
          <cell r="H33312">
            <v>45964.629166666666</v>
          </cell>
        </row>
        <row r="33313">
          <cell r="A33313" t="str">
            <v>UCW-11321</v>
          </cell>
          <cell r="B33313" t="str">
            <v>SS'25 drop 2 catalog</v>
          </cell>
          <cell r="C33313" t="str">
            <v>CLOSED</v>
          </cell>
          <cell r="D33313" t="str">
            <v>Medium</v>
          </cell>
          <cell r="E33313" t="str">
            <v>Chirag Dubal</v>
          </cell>
          <cell r="F33313" t="str">
            <v>Juilee Jadhav</v>
          </cell>
          <cell r="G33313">
            <v>45756.56527777778</v>
          </cell>
          <cell r="H33313">
            <v>45805.65625</v>
          </cell>
        </row>
        <row r="33314">
          <cell r="A33314" t="str">
            <v>UCW-11319</v>
          </cell>
          <cell r="B33314" t="str">
            <v xml:space="preserve">Tatacliq Lifestyle Catalog Template-Lot -101_24.03.2025 </v>
          </cell>
          <cell r="C33314" t="str">
            <v>CLOSED</v>
          </cell>
          <cell r="D33314" t="str">
            <v>Medium</v>
          </cell>
          <cell r="E33314" t="str">
            <v>Chirag Dubal</v>
          </cell>
          <cell r="F33314" t="str">
            <v>netscribes</v>
          </cell>
          <cell r="G33314">
            <v>45756.559027777781</v>
          </cell>
          <cell r="H33314">
            <v>45964.629166666666</v>
          </cell>
        </row>
        <row r="33315">
          <cell r="A33315" t="str">
            <v>UCW-11318</v>
          </cell>
          <cell r="B33315" t="str">
            <v>Miss Chase-85 Styles-SS'25-08-04-2025</v>
          </cell>
          <cell r="C33315" t="str">
            <v>CLOSED</v>
          </cell>
          <cell r="D33315" t="str">
            <v>Medium</v>
          </cell>
          <cell r="E33315" t="str">
            <v>Chirag Dubal</v>
          </cell>
          <cell r="F33315" t="str">
            <v>Juilee Jadhav</v>
          </cell>
          <cell r="G33315">
            <v>45756.556944444441</v>
          </cell>
          <cell r="H33315">
            <v>45805.657638888886</v>
          </cell>
        </row>
        <row r="33316">
          <cell r="A33316" t="str">
            <v>UCW-11316</v>
          </cell>
          <cell r="B33316" t="str">
            <v>Women western wear- Pret Pitaara- 27/2/2025</v>
          </cell>
          <cell r="C33316" t="str">
            <v>CLOSED</v>
          </cell>
          <cell r="D33316" t="str">
            <v>Medium</v>
          </cell>
          <cell r="E33316" t="str">
            <v>Chirag Dubal</v>
          </cell>
          <cell r="F33316" t="str">
            <v>Mohd Tahir Shaikh</v>
          </cell>
          <cell r="G33316">
            <v>45756.547222222223</v>
          </cell>
          <cell r="H33316">
            <v>45856.526388888888</v>
          </cell>
        </row>
        <row r="33317">
          <cell r="A33317" t="str">
            <v>UCW-11312</v>
          </cell>
          <cell r="B33317" t="str">
            <v>Tata CLIQ Market Place |DTC-SS'25| Footwear Attributes for Listing_18-03-25</v>
          </cell>
          <cell r="C33317" t="str">
            <v>CLOSED</v>
          </cell>
          <cell r="D33317" t="str">
            <v>Medium</v>
          </cell>
          <cell r="E33317" t="str">
            <v>Chirag Dubal</v>
          </cell>
          <cell r="F33317" t="str">
            <v>netscribes</v>
          </cell>
          <cell r="G33317">
            <v>45756.526388888888</v>
          </cell>
          <cell r="H33317">
            <v>45964.629166666666</v>
          </cell>
        </row>
        <row r="33318">
          <cell r="A33318" t="str">
            <v>UCW-11307</v>
          </cell>
          <cell r="B33318" t="str">
            <v>Apparel SS25 Lot-4 II Tata Cliq</v>
          </cell>
          <cell r="C33318" t="str">
            <v>CLOSED</v>
          </cell>
          <cell r="D33318" t="str">
            <v>Medium</v>
          </cell>
          <cell r="E33318" t="str">
            <v>Chirag Dubal</v>
          </cell>
          <cell r="F33318" t="str">
            <v>Juilee Jadhav</v>
          </cell>
          <cell r="G33318">
            <v>45756.489583333336</v>
          </cell>
          <cell r="H33318">
            <v>45805.661111111112</v>
          </cell>
        </row>
        <row r="33319">
          <cell r="A33319" t="str">
            <v>UCW-11306</v>
          </cell>
          <cell r="B33319" t="str">
            <v xml:space="preserve">Aquarius Resort </v>
          </cell>
          <cell r="C33319" t="str">
            <v>CLOSED</v>
          </cell>
          <cell r="D33319" t="str">
            <v>Medium</v>
          </cell>
          <cell r="E33319" t="str">
            <v>Chirag Dubal</v>
          </cell>
          <cell r="F33319" t="str">
            <v>netscribes</v>
          </cell>
          <cell r="G33319">
            <v>45756.48333333333</v>
          </cell>
          <cell r="H33319">
            <v>45964.629166666666</v>
          </cell>
        </row>
        <row r="33320">
          <cell r="A33320" t="str">
            <v>UCW-11305</v>
          </cell>
          <cell r="B33320" t="str">
            <v>VERO MODA Girl (LOT-4) TATA-CLIQ</v>
          </cell>
          <cell r="C33320" t="str">
            <v>CLOSED</v>
          </cell>
          <cell r="D33320" t="str">
            <v>Medium</v>
          </cell>
          <cell r="E33320" t="str">
            <v>Chirag Dubal</v>
          </cell>
          <cell r="F33320" t="str">
            <v>Juilee Jadhav</v>
          </cell>
          <cell r="G33320">
            <v>45756.482638888891</v>
          </cell>
          <cell r="H33320">
            <v>45952.606249999997</v>
          </cell>
        </row>
        <row r="33321">
          <cell r="A33321" t="str">
            <v>UCW-11304</v>
          </cell>
          <cell r="B33321" t="str">
            <v>Content Sheet and Image Link | Beverly Hills Polo Club | 115 products | Tata Cliq | 1110015524_Luxury</v>
          </cell>
          <cell r="C33321" t="str">
            <v>CLOSED</v>
          </cell>
          <cell r="D33321" t="str">
            <v>Medium</v>
          </cell>
          <cell r="E33321" t="str">
            <v>Chirag Dubal</v>
          </cell>
          <cell r="F33321" t="str">
            <v>Mohd Tahir Shaikh</v>
          </cell>
          <cell r="G33321">
            <v>45756.475694444445</v>
          </cell>
          <cell r="H33321">
            <v>45805.663194444445</v>
          </cell>
        </row>
        <row r="33322">
          <cell r="A33322" t="str">
            <v>UCW-11302</v>
          </cell>
          <cell r="B33322" t="str">
            <v>Beauty - Re: Cataloguing | Kindlife brands-9th April</v>
          </cell>
          <cell r="C33322" t="str">
            <v>CLOSED</v>
          </cell>
          <cell r="D33322" t="str">
            <v>Highest</v>
          </cell>
          <cell r="E33322" t="str">
            <v>netscribes</v>
          </cell>
          <cell r="F33322" t="str">
            <v>Simi Raichel Zachariah</v>
          </cell>
          <cell r="G33322">
            <v>45756.46875</v>
          </cell>
          <cell r="H33322">
            <v>45929.570833333331</v>
          </cell>
        </row>
        <row r="33323">
          <cell r="A33323" t="str">
            <v>UCW-11300</v>
          </cell>
          <cell r="B33323" t="str">
            <v>JJ FTW &amp; ACC SS-25 (Lot-1)- Tata Cliq</v>
          </cell>
          <cell r="C33323" t="str">
            <v>CLOSED</v>
          </cell>
          <cell r="D33323" t="str">
            <v>Medium</v>
          </cell>
          <cell r="E33323" t="str">
            <v>Chirag Dubal</v>
          </cell>
          <cell r="F33323" t="str">
            <v>netscribes</v>
          </cell>
          <cell r="G33323">
            <v>45756.461111111108</v>
          </cell>
          <cell r="H33323">
            <v>45964.629166666666</v>
          </cell>
        </row>
        <row r="33324">
          <cell r="A33324" t="str">
            <v>UCW-11299</v>
          </cell>
          <cell r="B33324" t="str">
            <v>Tatacliq Kids Apparel Template | 8st Mar'25</v>
          </cell>
          <cell r="C33324" t="str">
            <v>CLOSED</v>
          </cell>
          <cell r="D33324" t="str">
            <v>Medium</v>
          </cell>
          <cell r="E33324" t="str">
            <v>Chirag Dubal</v>
          </cell>
          <cell r="F33324" t="str">
            <v>netscribes</v>
          </cell>
          <cell r="G33324">
            <v>45756.011805555558</v>
          </cell>
          <cell r="H33324">
            <v>45964.629166666666</v>
          </cell>
        </row>
        <row r="33325">
          <cell r="A33325" t="str">
            <v>UCW-11298</v>
          </cell>
          <cell r="B33325" t="str">
            <v>Content Sheet and Image Link | United Colors of Benetton | 121 products | Tata Cliq | 1109342771</v>
          </cell>
          <cell r="C33325" t="str">
            <v>CLOSED</v>
          </cell>
          <cell r="D33325" t="str">
            <v>Medium</v>
          </cell>
          <cell r="E33325" t="str">
            <v>Chirag Dubal</v>
          </cell>
          <cell r="F33325" t="str">
            <v>netscribes</v>
          </cell>
          <cell r="G33325">
            <v>45755.984722222223</v>
          </cell>
          <cell r="H33325">
            <v>45964.628472222219</v>
          </cell>
        </row>
        <row r="33326">
          <cell r="A33326" t="str">
            <v>UCW-11297</v>
          </cell>
          <cell r="B33326" t="str">
            <v>Tatacliq Men and Kids Content template_02-04-25</v>
          </cell>
          <cell r="C33326" t="str">
            <v>CLOSED</v>
          </cell>
          <cell r="D33326" t="str">
            <v>Medium</v>
          </cell>
          <cell r="E33326" t="str">
            <v>Chirag Dubal</v>
          </cell>
          <cell r="F33326" t="str">
            <v>netscribes</v>
          </cell>
          <cell r="G33326">
            <v>45755.956250000003</v>
          </cell>
          <cell r="H33326">
            <v>45964.628472222219</v>
          </cell>
        </row>
        <row r="33327">
          <cell r="A33327" t="str">
            <v>UCW-11296</v>
          </cell>
          <cell r="B33327" t="str">
            <v>New catalogue - "Say"</v>
          </cell>
          <cell r="C33327" t="str">
            <v>CLOSED</v>
          </cell>
          <cell r="D33327" t="str">
            <v>Medium</v>
          </cell>
          <cell r="E33327" t="str">
            <v>Chirag Dubal</v>
          </cell>
          <cell r="F33327" t="str">
            <v>netscribes</v>
          </cell>
          <cell r="G33327">
            <v>45755.810416666667</v>
          </cell>
          <cell r="H33327">
            <v>46006.511111111111</v>
          </cell>
        </row>
        <row r="33328">
          <cell r="A33328" t="str">
            <v>UCW-11295</v>
          </cell>
          <cell r="B33328" t="str">
            <v>New Listing - 29.03.2025</v>
          </cell>
          <cell r="C33328" t="str">
            <v>CLOSED</v>
          </cell>
          <cell r="D33328" t="str">
            <v>Medium</v>
          </cell>
          <cell r="E33328" t="str">
            <v>Chirag Dubal</v>
          </cell>
          <cell r="F33328" t="str">
            <v>netscribes</v>
          </cell>
          <cell r="G33328">
            <v>45755.786111111112</v>
          </cell>
          <cell r="H33328">
            <v>45964.628472222219</v>
          </cell>
        </row>
        <row r="33329">
          <cell r="A33329" t="str">
            <v>UCW-11293</v>
          </cell>
          <cell r="B33329" t="str">
            <v>Women's Apparel 01-04-2025</v>
          </cell>
          <cell r="C33329" t="str">
            <v>CLOSED</v>
          </cell>
          <cell r="D33329" t="str">
            <v>Medium</v>
          </cell>
          <cell r="E33329" t="str">
            <v>Chirag Dubal</v>
          </cell>
          <cell r="F33329" t="str">
            <v>netscribes</v>
          </cell>
          <cell r="G33329">
            <v>45755.774305555555</v>
          </cell>
          <cell r="H33329">
            <v>45964.628472222219</v>
          </cell>
        </row>
        <row r="33330">
          <cell r="A33330" t="str">
            <v>UCW-11292</v>
          </cell>
          <cell r="B33330" t="str">
            <v>New Catalog</v>
          </cell>
          <cell r="C33330" t="str">
            <v>CLOSED</v>
          </cell>
          <cell r="D33330" t="str">
            <v>Medium</v>
          </cell>
          <cell r="E33330" t="str">
            <v>Chirag Dubal</v>
          </cell>
          <cell r="F33330" t="str">
            <v>Mohd Tahir Shaikh</v>
          </cell>
          <cell r="G33330">
            <v>45755.759722222225</v>
          </cell>
          <cell r="H33330">
            <v>45806.00277777778</v>
          </cell>
        </row>
        <row r="33331">
          <cell r="A33331" t="str">
            <v>UCW-11291</v>
          </cell>
          <cell r="B33331" t="str">
            <v>TataCliq | 27 Mar 2025 | Cataloguing-SS25 | Adults &amp; Kids Apparel | 66 (Adults) 35 (Kids)</v>
          </cell>
          <cell r="C33331" t="str">
            <v>CLOSED</v>
          </cell>
          <cell r="D33331" t="str">
            <v>Medium</v>
          </cell>
          <cell r="E33331" t="str">
            <v>Chirag Dubal</v>
          </cell>
          <cell r="F33331" t="str">
            <v>netscribes</v>
          </cell>
          <cell r="G33331">
            <v>45755.750694444447</v>
          </cell>
          <cell r="H33331">
            <v>45964.62777777778</v>
          </cell>
        </row>
        <row r="33332">
          <cell r="A33332" t="str">
            <v>UCW-11287</v>
          </cell>
          <cell r="B33332" t="str">
            <v>Tata Cliq : Product Listing Accessories Lot 15-03-2025</v>
          </cell>
          <cell r="C33332" t="str">
            <v>CLOSED</v>
          </cell>
          <cell r="D33332" t="str">
            <v>Medium</v>
          </cell>
          <cell r="E33332" t="str">
            <v>Chirag Dubal</v>
          </cell>
          <cell r="F33332" t="str">
            <v>netscribes</v>
          </cell>
          <cell r="G33332">
            <v>45755.722222222219</v>
          </cell>
          <cell r="H33332">
            <v>45964.62777777778</v>
          </cell>
        </row>
        <row r="33333">
          <cell r="A33333" t="str">
            <v>UCW-11284</v>
          </cell>
          <cell r="B33333" t="str">
            <v xml:space="preserve">TATA Cliq | Bugatti Lot2 SS25 Men's Footwear_71 options </v>
          </cell>
          <cell r="C33333" t="str">
            <v>CLOSED</v>
          </cell>
          <cell r="D33333" t="str">
            <v>Medium</v>
          </cell>
          <cell r="E33333" t="str">
            <v>Chirag Dubal</v>
          </cell>
          <cell r="F33333" t="str">
            <v>netscribes</v>
          </cell>
          <cell r="G33333">
            <v>45755.702777777777</v>
          </cell>
          <cell r="H33333">
            <v>45964.62777777778</v>
          </cell>
        </row>
        <row r="33334">
          <cell r="A33334" t="str">
            <v>UCW-11275</v>
          </cell>
          <cell r="B33334" t="str">
            <v>Catalogue-3 (271 styles sheet &amp; images Link)</v>
          </cell>
          <cell r="C33334" t="str">
            <v>CLOSED</v>
          </cell>
          <cell r="D33334" t="str">
            <v>Medium</v>
          </cell>
          <cell r="E33334" t="str">
            <v>Chirag Dubal</v>
          </cell>
          <cell r="F33334" t="str">
            <v>Mohd Tahir Shaikh</v>
          </cell>
          <cell r="G33334">
            <v>45755.637499999997</v>
          </cell>
          <cell r="H33334">
            <v>45806.003472222219</v>
          </cell>
        </row>
        <row r="33335">
          <cell r="A33335" t="str">
            <v>UCW-11274</v>
          </cell>
          <cell r="B33335" t="str">
            <v>Kids Footwear New Styles For Tatacliq (SS-25) - (Styles-38) 04.04.2025</v>
          </cell>
          <cell r="C33335" t="str">
            <v>CLOSED</v>
          </cell>
          <cell r="D33335" t="str">
            <v>Medium</v>
          </cell>
          <cell r="E33335" t="str">
            <v>netscribes</v>
          </cell>
          <cell r="F33335" t="str">
            <v>Sushma Ram</v>
          </cell>
          <cell r="G33335">
            <v>45755.627083333333</v>
          </cell>
          <cell r="H33335">
            <v>45806.003472222219</v>
          </cell>
        </row>
        <row r="33336">
          <cell r="A33336" t="str">
            <v>UCW-11271</v>
          </cell>
          <cell r="B33336" t="str">
            <v>"Category Catalog"-"PURYS"-"04-04-2025"</v>
          </cell>
          <cell r="C33336" t="str">
            <v>CLOSED</v>
          </cell>
          <cell r="D33336" t="str">
            <v>Medium</v>
          </cell>
          <cell r="E33336" t="str">
            <v>netscribes</v>
          </cell>
          <cell r="F33336" t="str">
            <v>Sushma Ram</v>
          </cell>
          <cell r="G33336">
            <v>45755.621527777781</v>
          </cell>
          <cell r="H33336">
            <v>45856.525000000001</v>
          </cell>
        </row>
        <row r="33337">
          <cell r="A33337" t="str">
            <v>UCW-11266</v>
          </cell>
          <cell r="B33337" t="str">
            <v>New Catalogs for Uploading</v>
          </cell>
          <cell r="C33337" t="str">
            <v>CLOSED</v>
          </cell>
          <cell r="D33337" t="str">
            <v>Medium</v>
          </cell>
          <cell r="E33337" t="str">
            <v>netscribes</v>
          </cell>
          <cell r="F33337" t="str">
            <v>Sushma Ram</v>
          </cell>
          <cell r="G33337">
            <v>45755.604861111111</v>
          </cell>
          <cell r="H33337">
            <v>45856.463194444441</v>
          </cell>
        </row>
        <row r="33338">
          <cell r="A33338" t="str">
            <v>UCW-11263</v>
          </cell>
          <cell r="B33338" t="str">
            <v>TataCliq: LSPDFLP Category (New Formal Loafers)</v>
          </cell>
          <cell r="C33338" t="str">
            <v>CLOSED Due to Inactive/Insufficient Information</v>
          </cell>
          <cell r="D33338" t="str">
            <v>Medium</v>
          </cell>
          <cell r="E33338" t="str">
            <v>netscribes</v>
          </cell>
          <cell r="F33338" t="str">
            <v>Sushma Ram</v>
          </cell>
          <cell r="G33338">
            <v>45755.589583333334</v>
          </cell>
          <cell r="H33338">
            <v>45764.518055555556</v>
          </cell>
        </row>
        <row r="33339">
          <cell r="A33339" t="str">
            <v>UCW-11261</v>
          </cell>
          <cell r="B33339" t="str">
            <v>TATA CLIQ - Upload File- 4-4-2025</v>
          </cell>
          <cell r="C33339" t="str">
            <v>CLOSED</v>
          </cell>
          <cell r="D33339" t="str">
            <v>Medium</v>
          </cell>
          <cell r="E33339" t="str">
            <v>Chirag Dubal</v>
          </cell>
          <cell r="F33339" t="str">
            <v>Juilee Jadhav</v>
          </cell>
          <cell r="G33339">
            <v>45755.565972222219</v>
          </cell>
          <cell r="H33339">
            <v>45806.532638888886</v>
          </cell>
        </row>
        <row r="33340">
          <cell r="A33340" t="str">
            <v>UCW-11259</v>
          </cell>
          <cell r="B33340" t="str">
            <v xml:space="preserve">Speedo Women_Category Listing ( New Season 2025) </v>
          </cell>
          <cell r="C33340" t="str">
            <v>CLOSED</v>
          </cell>
          <cell r="D33340" t="str">
            <v>Medium</v>
          </cell>
          <cell r="E33340" t="str">
            <v>Chirag Dubal</v>
          </cell>
          <cell r="F33340" t="str">
            <v>Juilee Jadhav</v>
          </cell>
          <cell r="G33340">
            <v>45755.552777777775</v>
          </cell>
          <cell r="H33340">
            <v>45806.532638888886</v>
          </cell>
        </row>
        <row r="33341">
          <cell r="A33341" t="str">
            <v>UCW-11256</v>
          </cell>
          <cell r="B33341" t="str">
            <v>Octave Men New Catalog SS25</v>
          </cell>
          <cell r="C33341" t="str">
            <v>CLOSED</v>
          </cell>
          <cell r="D33341" t="str">
            <v>Medium</v>
          </cell>
          <cell r="E33341" t="str">
            <v>Chirag Dubal</v>
          </cell>
          <cell r="F33341" t="str">
            <v>Juilee Jadhav</v>
          </cell>
          <cell r="G33341">
            <v>45755.545138888891</v>
          </cell>
          <cell r="H33341">
            <v>45806.532638888886</v>
          </cell>
        </row>
        <row r="33342">
          <cell r="A33342" t="str">
            <v>UCW-11255</v>
          </cell>
          <cell r="B33342" t="str">
            <v>DROP 6 - DAALI-7-april</v>
          </cell>
          <cell r="C33342" t="str">
            <v>CLOSED</v>
          </cell>
          <cell r="D33342" t="str">
            <v>Medium</v>
          </cell>
          <cell r="E33342" t="str">
            <v>Chirag Dubal</v>
          </cell>
          <cell r="F33342" t="str">
            <v>Mohd Tahir Shaikh</v>
          </cell>
          <cell r="G33342">
            <v>45755.543749999997</v>
          </cell>
          <cell r="H33342">
            <v>45806.00277777778</v>
          </cell>
        </row>
        <row r="33343">
          <cell r="A33343" t="str">
            <v>UCW-11248</v>
          </cell>
          <cell r="B33343" t="str">
            <v>Image resize UCW-10319, UCW-10343,UCW-10965,UCW-10968</v>
          </cell>
          <cell r="C33343" t="str">
            <v>CLOSED</v>
          </cell>
          <cell r="D33343" t="str">
            <v>Highest</v>
          </cell>
          <cell r="E33343" t="str">
            <v>Chirag Dubal</v>
          </cell>
          <cell r="F33343" t="str">
            <v>Fuaad Nakhwa</v>
          </cell>
          <cell r="G33343">
            <v>45755.507638888892</v>
          </cell>
          <cell r="H33343">
            <v>45953.382638888892</v>
          </cell>
        </row>
        <row r="33344">
          <cell r="A33344" t="str">
            <v>UCW-11246</v>
          </cell>
          <cell r="B33344" t="str">
            <v>Beauty -image resize- 8th April</v>
          </cell>
          <cell r="C33344" t="str">
            <v>CLOSED</v>
          </cell>
          <cell r="D33344" t="str">
            <v>Medium</v>
          </cell>
          <cell r="E33344" t="str">
            <v>netscribes</v>
          </cell>
          <cell r="F33344" t="str">
            <v>Simi Raichel Zachariah</v>
          </cell>
          <cell r="G33344">
            <v>45755.500694444447</v>
          </cell>
          <cell r="H33344">
            <v>45929.571527777778</v>
          </cell>
        </row>
        <row r="33345">
          <cell r="A33345" t="str">
            <v>UCW-11245</v>
          </cell>
          <cell r="B33345" t="str">
            <v>New Collection Ankltes Catalog for Upload 04.04.2025</v>
          </cell>
          <cell r="C33345" t="str">
            <v>CLOSED</v>
          </cell>
          <cell r="D33345" t="str">
            <v>Medium</v>
          </cell>
          <cell r="E33345" t="str">
            <v>netscribes</v>
          </cell>
          <cell r="F33345" t="str">
            <v>Sushma Ram</v>
          </cell>
          <cell r="G33345">
            <v>45755.493750000001</v>
          </cell>
          <cell r="H33345">
            <v>45806.533333333333</v>
          </cell>
        </row>
        <row r="33346">
          <cell r="A33346" t="str">
            <v>UCW-11244</v>
          </cell>
          <cell r="B33346" t="str">
            <v>TATA -  Vero Moda SS25 (Lot-3)</v>
          </cell>
          <cell r="C33346" t="str">
            <v>CLOSED</v>
          </cell>
          <cell r="D33346" t="str">
            <v>Medium</v>
          </cell>
          <cell r="E33346" t="str">
            <v>Chirag Dubal</v>
          </cell>
          <cell r="F33346" t="str">
            <v>netscribes</v>
          </cell>
          <cell r="G33346">
            <v>45755.486805555556</v>
          </cell>
          <cell r="H33346">
            <v>45964.595138888886</v>
          </cell>
        </row>
        <row r="33347">
          <cell r="A33347" t="str">
            <v>UCW-11234</v>
          </cell>
          <cell r="B33347" t="str">
            <v>Tatacliq Men Content template_04-04-25_Batch 2</v>
          </cell>
          <cell r="C33347" t="str">
            <v>CLOSED</v>
          </cell>
          <cell r="D33347" t="str">
            <v>Medium</v>
          </cell>
          <cell r="E33347" t="str">
            <v>Chirag Dubal</v>
          </cell>
          <cell r="F33347" t="str">
            <v>Mohd Tahir Shaikh</v>
          </cell>
          <cell r="G33347">
            <v>45755.025694444441</v>
          </cell>
          <cell r="H33347">
            <v>46172.520138888889</v>
          </cell>
        </row>
        <row r="33348">
          <cell r="A33348" t="str">
            <v>UCW-11211</v>
          </cell>
          <cell r="B33348" t="str">
            <v>203 Articles || New Listing For INC5 || TataCliq</v>
          </cell>
          <cell r="C33348" t="str">
            <v>CLOSED</v>
          </cell>
          <cell r="D33348" t="str">
            <v>Medium</v>
          </cell>
          <cell r="E33348" t="str">
            <v>Chirag Dubal</v>
          </cell>
          <cell r="F33348" t="str">
            <v>netscribes</v>
          </cell>
          <cell r="G33348">
            <v>45754.587500000001</v>
          </cell>
          <cell r="H33348">
            <v>45964.595138888886</v>
          </cell>
        </row>
        <row r="33349">
          <cell r="A33349" t="str">
            <v>UCW-11209</v>
          </cell>
          <cell r="B33349" t="str">
            <v>Levis - Tatacliq (Set 14 + Pending Styles)</v>
          </cell>
          <cell r="C33349" t="str">
            <v>CLOSED</v>
          </cell>
          <cell r="D33349" t="str">
            <v>Medium</v>
          </cell>
          <cell r="E33349" t="str">
            <v>Chirag Dubal</v>
          </cell>
          <cell r="F33349" t="str">
            <v>Juilee Jadhav</v>
          </cell>
          <cell r="G33349">
            <v>45754.584722222222</v>
          </cell>
          <cell r="H33349">
            <v>45806.53402777778</v>
          </cell>
        </row>
        <row r="33350">
          <cell r="A33350" t="str">
            <v>UCW-11201</v>
          </cell>
          <cell r="B33350" t="str">
            <v xml:space="preserve">Men's Apparel 03-04-2025 </v>
          </cell>
          <cell r="C33350" t="str">
            <v>CLOSED</v>
          </cell>
          <cell r="D33350" t="str">
            <v>Medium</v>
          </cell>
          <cell r="E33350" t="str">
            <v>Chirag Dubal</v>
          </cell>
          <cell r="F33350" t="str">
            <v>Mohd Tahir Shaikh</v>
          </cell>
          <cell r="G33350">
            <v>45754.537499999999</v>
          </cell>
          <cell r="H33350">
            <v>45806.53402777778</v>
          </cell>
        </row>
        <row r="33351">
          <cell r="A33351" t="str">
            <v>UCW-11196</v>
          </cell>
          <cell r="B33351" t="str">
            <v>TataCliq | 03 April 2025 | Cataloguing-SS25 | Road to Unity | 01 (Adults)</v>
          </cell>
          <cell r="C33351" t="str">
            <v>CLOSED</v>
          </cell>
          <cell r="D33351" t="str">
            <v>Medium</v>
          </cell>
          <cell r="E33351" t="str">
            <v>Chirag Dubal</v>
          </cell>
          <cell r="F33351" t="str">
            <v>Juilee Jadhav</v>
          </cell>
          <cell r="G33351">
            <v>45754.523611111108</v>
          </cell>
          <cell r="H33351">
            <v>45806.534722222219</v>
          </cell>
        </row>
        <row r="33352">
          <cell r="A33352" t="str">
            <v>UCW-11194</v>
          </cell>
          <cell r="B33352" t="str">
            <v>Tatacliq Women Western Wear Template | 04th April'25</v>
          </cell>
          <cell r="C33352" t="str">
            <v>CLOSED</v>
          </cell>
          <cell r="D33352" t="str">
            <v>Medium</v>
          </cell>
          <cell r="E33352" t="str">
            <v>netscribes</v>
          </cell>
          <cell r="F33352" t="str">
            <v>Sushma Ram</v>
          </cell>
          <cell r="G33352">
            <v>45754.513888888891</v>
          </cell>
          <cell r="H33352">
            <v>45805.602777777778</v>
          </cell>
        </row>
        <row r="33353">
          <cell r="A33353" t="str">
            <v>UCW-11192</v>
          </cell>
          <cell r="B33353" t="str">
            <v>Lavie Luxe-Tata CliQ</v>
          </cell>
          <cell r="C33353" t="str">
            <v>CLOSED</v>
          </cell>
          <cell r="D33353" t="str">
            <v>Medium</v>
          </cell>
          <cell r="E33353" t="str">
            <v>netscribes</v>
          </cell>
          <cell r="F33353" t="str">
            <v>netscribes</v>
          </cell>
          <cell r="G33353">
            <v>45754.510416666664</v>
          </cell>
          <cell r="H33353">
            <v>45805.598611111112</v>
          </cell>
        </row>
        <row r="33354">
          <cell r="A33354" t="str">
            <v>UCW-11188</v>
          </cell>
          <cell r="B33354" t="str">
            <v>Tatacliq Women Ethnic Wear Template | 04th April'25</v>
          </cell>
          <cell r="C33354" t="str">
            <v>CLOSED</v>
          </cell>
          <cell r="D33354" t="str">
            <v>Medium</v>
          </cell>
          <cell r="E33354" t="str">
            <v>netscribes</v>
          </cell>
          <cell r="F33354" t="str">
            <v>Sushma Ram</v>
          </cell>
          <cell r="G33354">
            <v>45754.499305555553</v>
          </cell>
          <cell r="H33354">
            <v>45757.011111111111</v>
          </cell>
        </row>
        <row r="33355">
          <cell r="A33355" t="str">
            <v>UCW-11185</v>
          </cell>
          <cell r="B33355" t="str">
            <v>Tatacliq Specimen Template | 04th April'25</v>
          </cell>
          <cell r="C33355" t="str">
            <v>CLOSED</v>
          </cell>
          <cell r="D33355" t="str">
            <v>Medium</v>
          </cell>
          <cell r="E33355" t="str">
            <v>netscribes</v>
          </cell>
          <cell r="F33355" t="str">
            <v>Sushma Ram</v>
          </cell>
          <cell r="G33355">
            <v>45754.479166666664</v>
          </cell>
          <cell r="H33355">
            <v>45805.599305555559</v>
          </cell>
        </row>
        <row r="33356">
          <cell r="A33356" t="str">
            <v>UCW-11183</v>
          </cell>
          <cell r="B33356" t="str">
            <v>Tatacliq Men's Apparels Template | 04th April'25</v>
          </cell>
          <cell r="C33356" t="str">
            <v>CLOSED</v>
          </cell>
          <cell r="D33356" t="str">
            <v>Medium</v>
          </cell>
          <cell r="E33356" t="str">
            <v>netscribes</v>
          </cell>
          <cell r="F33356" t="str">
            <v>Sushma Ram</v>
          </cell>
          <cell r="G33356">
            <v>45754.474305555559</v>
          </cell>
          <cell r="H33356">
            <v>45805.599999999999</v>
          </cell>
        </row>
        <row r="33357">
          <cell r="A33357" t="str">
            <v>UCW-11181</v>
          </cell>
          <cell r="B33357" t="str">
            <v>Tatacliq Footwear Input Format-Men Women | 04th April'25</v>
          </cell>
          <cell r="C33357" t="str">
            <v>CLOSED</v>
          </cell>
          <cell r="D33357" t="str">
            <v>Medium</v>
          </cell>
          <cell r="E33357" t="str">
            <v>netscribes</v>
          </cell>
          <cell r="F33357" t="str">
            <v>Sushma Ram</v>
          </cell>
          <cell r="G33357">
            <v>45754.467361111114</v>
          </cell>
          <cell r="H33357">
            <v>45805.600694444445</v>
          </cell>
        </row>
        <row r="33358">
          <cell r="A33358" t="str">
            <v>UCW-11180</v>
          </cell>
          <cell r="B33358" t="str">
            <v>Men's - SS25 Listing - 03-04-25 - 262 Opt.</v>
          </cell>
          <cell r="C33358" t="str">
            <v>CLOSED</v>
          </cell>
          <cell r="D33358" t="str">
            <v>Medium</v>
          </cell>
          <cell r="E33358" t="str">
            <v>Chirag Dubal</v>
          </cell>
          <cell r="F33358" t="str">
            <v>Juilee Jadhav</v>
          </cell>
          <cell r="G33358">
            <v>45754.465277777781</v>
          </cell>
          <cell r="H33358">
            <v>45805.601388888892</v>
          </cell>
        </row>
        <row r="33359">
          <cell r="A33359" t="str">
            <v>UCW-11178</v>
          </cell>
          <cell r="B33359" t="str">
            <v>Tatacliq Kids Apparel Template | 04th April'25</v>
          </cell>
          <cell r="C33359" t="str">
            <v>CLOSED</v>
          </cell>
          <cell r="D33359" t="str">
            <v>Medium</v>
          </cell>
          <cell r="E33359" t="str">
            <v>netscribes</v>
          </cell>
          <cell r="F33359" t="str">
            <v>Sushma Ram</v>
          </cell>
          <cell r="G33359">
            <v>45754.461111111108</v>
          </cell>
          <cell r="H33359">
            <v>45850.418749999997</v>
          </cell>
        </row>
        <row r="33360">
          <cell r="A33360" t="str">
            <v>UCW-11176</v>
          </cell>
          <cell r="B33360" t="str">
            <v>Tatacliq Kids Footwear Template | 04th April'25</v>
          </cell>
          <cell r="C33360" t="str">
            <v>CLOSED</v>
          </cell>
          <cell r="D33360" t="str">
            <v>Medium</v>
          </cell>
          <cell r="E33360" t="str">
            <v>netscribes</v>
          </cell>
          <cell r="F33360" t="str">
            <v>Sushma Ram</v>
          </cell>
          <cell r="G33360">
            <v>45754.454861111109</v>
          </cell>
          <cell r="H33360">
            <v>45805.602083333331</v>
          </cell>
        </row>
        <row r="33361">
          <cell r="A33361" t="str">
            <v>UCW-11173</v>
          </cell>
          <cell r="B33361" t="str">
            <v>Globus Women's Wear Apparels - 42 Styles - Batch 92 (Western Wear) (02.04.2025)</v>
          </cell>
          <cell r="C33361" t="str">
            <v>CLOSED</v>
          </cell>
          <cell r="D33361" t="str">
            <v>Medium</v>
          </cell>
          <cell r="E33361" t="str">
            <v>Chirag Dubal</v>
          </cell>
          <cell r="F33361" t="str">
            <v>Mohd Tahir Shaikh</v>
          </cell>
          <cell r="G33361">
            <v>45754.007638888892</v>
          </cell>
          <cell r="H33361">
            <v>45764.00277777778</v>
          </cell>
        </row>
        <row r="33362">
          <cell r="A33362" t="str">
            <v>UCW-11170</v>
          </cell>
          <cell r="B33362" t="str">
            <v>Womens New listings - 2.4.2025 - 3</v>
          </cell>
          <cell r="C33362" t="str">
            <v>CLOSED</v>
          </cell>
          <cell r="D33362" t="str">
            <v>Medium</v>
          </cell>
          <cell r="E33362" t="str">
            <v>Chirag Dubal</v>
          </cell>
          <cell r="F33362" t="str">
            <v>Mohd Tahir Shaikh</v>
          </cell>
          <cell r="G33362">
            <v>45753.962500000001</v>
          </cell>
          <cell r="H33362">
            <v>45805.974305555559</v>
          </cell>
        </row>
        <row r="33363">
          <cell r="A33363" t="str">
            <v>UCW-11167</v>
          </cell>
          <cell r="B33363" t="str">
            <v xml:space="preserve">Saltpetre Video Upload </v>
          </cell>
          <cell r="C33363" t="str">
            <v>CLOSED</v>
          </cell>
          <cell r="D33363" t="str">
            <v>Medium</v>
          </cell>
          <cell r="E33363" t="str">
            <v>Chirag Dubal</v>
          </cell>
          <cell r="F33363" t="str">
            <v>Reagan D’souza</v>
          </cell>
          <cell r="G33363">
            <v>45753.643750000003</v>
          </cell>
          <cell r="H33363">
            <v>45900.095833333333</v>
          </cell>
        </row>
        <row r="33364">
          <cell r="A33364" t="str">
            <v>UCW-11158</v>
          </cell>
          <cell r="B33364" t="str">
            <v>House of Nitya - New brand Catalogue</v>
          </cell>
          <cell r="C33364" t="str">
            <v>CLOSED Due to Inactive/Insufficient Information</v>
          </cell>
          <cell r="D33364" t="str">
            <v>Medium</v>
          </cell>
          <cell r="E33364" t="str">
            <v>Chirag Dubal</v>
          </cell>
          <cell r="F33364" t="str">
            <v>Juilee Jadhav</v>
          </cell>
          <cell r="G33364">
            <v>45753.540972222225</v>
          </cell>
          <cell r="H33364">
            <v>45797.466666666667</v>
          </cell>
        </row>
        <row r="33365">
          <cell r="A33365" t="str">
            <v>UCW-11155</v>
          </cell>
          <cell r="B33365" t="str">
            <v>ERIDANI-New Catalog File(New Style) 24.03</v>
          </cell>
          <cell r="C33365" t="str">
            <v>CLOSED</v>
          </cell>
          <cell r="D33365" t="str">
            <v>Medium</v>
          </cell>
          <cell r="E33365" t="str">
            <v>Chirag Dubal</v>
          </cell>
          <cell r="F33365" t="str">
            <v>Juilee Jadhav</v>
          </cell>
          <cell r="G33365">
            <v>45753.509722222225</v>
          </cell>
          <cell r="H33365">
            <v>45805.974305555559</v>
          </cell>
        </row>
        <row r="33366">
          <cell r="A33366" t="str">
            <v>UCW-11147</v>
          </cell>
          <cell r="B33366" t="str">
            <v>Western wear Madame 02-04-2025</v>
          </cell>
          <cell r="C33366" t="str">
            <v>CLOSED</v>
          </cell>
          <cell r="D33366" t="str">
            <v>Medium</v>
          </cell>
          <cell r="E33366" t="str">
            <v>Chirag Dubal</v>
          </cell>
          <cell r="F33366" t="str">
            <v>Juilee Jadhav</v>
          </cell>
          <cell r="G33366">
            <v>45753.020138888889</v>
          </cell>
          <cell r="H33366">
            <v>45805.974999999999</v>
          </cell>
        </row>
        <row r="33367">
          <cell r="A33367" t="str">
            <v>UCW-11146</v>
          </cell>
          <cell r="B33367" t="str">
            <v>Mabish By Sonal Jain-36-SS25-03/04/25</v>
          </cell>
          <cell r="C33367" t="str">
            <v>CLOSED</v>
          </cell>
          <cell r="D33367" t="str">
            <v>Medium</v>
          </cell>
          <cell r="E33367" t="str">
            <v>netscribes</v>
          </cell>
          <cell r="F33367" t="str">
            <v>Sushma Ram</v>
          </cell>
          <cell r="G33367">
            <v>45753.007638888892</v>
          </cell>
          <cell r="H33367">
            <v>45855.792361111111</v>
          </cell>
        </row>
        <row r="33368">
          <cell r="A33368" t="str">
            <v>UCW-11142</v>
          </cell>
          <cell r="B33368" t="str">
            <v>Tata Cliq : Product Listing Footwear Lot 02-04-2025</v>
          </cell>
          <cell r="C33368" t="str">
            <v>CLOSED Due to Inactive/Insufficient Information</v>
          </cell>
          <cell r="D33368" t="str">
            <v>Medium</v>
          </cell>
          <cell r="E33368" t="str">
            <v>Chirag Dubal</v>
          </cell>
          <cell r="F33368" t="str">
            <v>Juilee Jadhav</v>
          </cell>
          <cell r="G33368">
            <v>45752.979861111111</v>
          </cell>
          <cell r="H33368">
            <v>45815.354861111111</v>
          </cell>
        </row>
        <row r="33369">
          <cell r="A33369" t="str">
            <v>UCW-11141</v>
          </cell>
          <cell r="B33369" t="str">
            <v>Tata Cliq: Product Listing Womenswear Lot 02-04-2025</v>
          </cell>
          <cell r="C33369" t="str">
            <v>CLOSED</v>
          </cell>
          <cell r="D33369" t="str">
            <v>Medium</v>
          </cell>
          <cell r="E33369" t="str">
            <v>Chirag Dubal</v>
          </cell>
          <cell r="F33369" t="str">
            <v>Juilee Jadhav</v>
          </cell>
          <cell r="G33369">
            <v>45752.97152777778</v>
          </cell>
          <cell r="H33369">
            <v>45805.995138888888</v>
          </cell>
        </row>
        <row r="33370">
          <cell r="A33370" t="str">
            <v>UCW-11138</v>
          </cell>
          <cell r="B33370" t="str">
            <v xml:space="preserve">Women's Apparel 03-04-2025 </v>
          </cell>
          <cell r="C33370" t="str">
            <v>CLOSED</v>
          </cell>
          <cell r="D33370" t="str">
            <v>Medium</v>
          </cell>
          <cell r="E33370" t="str">
            <v>netscribes</v>
          </cell>
          <cell r="F33370" t="str">
            <v>Sushma Ram</v>
          </cell>
          <cell r="G33370">
            <v>45752.934027777781</v>
          </cell>
          <cell r="H33370">
            <v>45805.99722222222</v>
          </cell>
        </row>
        <row r="33371">
          <cell r="A33371" t="str">
            <v>UCW-11137</v>
          </cell>
          <cell r="B33371" t="str">
            <v xml:space="preserve">Footwear Men &amp; Women 03-04-2025 </v>
          </cell>
          <cell r="C33371" t="str">
            <v>CLOSED</v>
          </cell>
          <cell r="D33371" t="str">
            <v>Medium</v>
          </cell>
          <cell r="E33371" t="str">
            <v>netscribes</v>
          </cell>
          <cell r="F33371" t="str">
            <v>Sushma Ram</v>
          </cell>
          <cell r="G33371">
            <v>45752.929166666669</v>
          </cell>
          <cell r="H33371">
            <v>45805.997916666667</v>
          </cell>
        </row>
        <row r="33372">
          <cell r="A33372" t="str">
            <v>UCW-11136</v>
          </cell>
          <cell r="B33372" t="str">
            <v>TATACLIQ CATALOGUE 03-03-2025</v>
          </cell>
          <cell r="C33372" t="str">
            <v>CLOSED</v>
          </cell>
          <cell r="D33372" t="str">
            <v>Highest</v>
          </cell>
          <cell r="E33372" t="str">
            <v>netscribes</v>
          </cell>
          <cell r="F33372" t="str">
            <v>Sushma Ram</v>
          </cell>
          <cell r="G33372">
            <v>45752.923611111109</v>
          </cell>
          <cell r="H33372">
            <v>45805.997916666667</v>
          </cell>
        </row>
        <row r="33373">
          <cell r="A33373" t="str">
            <v>UCW-11132</v>
          </cell>
          <cell r="B33373" t="str">
            <v>Women's - SS25 Listing - 03-04-25 - 130 Options</v>
          </cell>
          <cell r="C33373" t="str">
            <v>CLOSED</v>
          </cell>
          <cell r="D33373" t="str">
            <v>Medium</v>
          </cell>
          <cell r="E33373" t="str">
            <v>netscribes</v>
          </cell>
          <cell r="F33373" t="str">
            <v>Sushma Ram</v>
          </cell>
          <cell r="G33373">
            <v>45752.895138888889</v>
          </cell>
          <cell r="H33373">
            <v>45805.998611111114</v>
          </cell>
        </row>
        <row r="33374">
          <cell r="A33374" t="str">
            <v>UCW-11130</v>
          </cell>
          <cell r="B33374" t="str">
            <v xml:space="preserve">Reebok Footwear Men &amp; Women 02-04-2025 </v>
          </cell>
          <cell r="C33374" t="str">
            <v>CLOSED</v>
          </cell>
          <cell r="D33374" t="str">
            <v>Medium</v>
          </cell>
          <cell r="E33374" t="str">
            <v>netscribes</v>
          </cell>
          <cell r="F33374" t="str">
            <v>Sushma Ram</v>
          </cell>
          <cell r="G33374">
            <v>45752.884722222225</v>
          </cell>
          <cell r="H33374">
            <v>45806</v>
          </cell>
        </row>
        <row r="33375">
          <cell r="A33375" t="str">
            <v>UCW-11115</v>
          </cell>
          <cell r="B33375" t="str">
            <v>Tatacliq Men and Kids Content template_02-04-25</v>
          </cell>
          <cell r="C33375" t="str">
            <v>CLOSED</v>
          </cell>
          <cell r="D33375" t="str">
            <v>Medium</v>
          </cell>
          <cell r="E33375" t="str">
            <v>Chirag Dubal</v>
          </cell>
          <cell r="F33375" t="str">
            <v>Mohd Tahir Shaikh</v>
          </cell>
          <cell r="G33375">
            <v>45752.753472222219</v>
          </cell>
          <cell r="H33375">
            <v>45852.513194444444</v>
          </cell>
        </row>
        <row r="33376">
          <cell r="A33376" t="str">
            <v>UCW-11107</v>
          </cell>
          <cell r="B33376" t="str">
            <v>Beauty - Re: Tata Cliq - New listing - Elie Saab- 5th April</v>
          </cell>
          <cell r="C33376" t="str">
            <v>CLOSED</v>
          </cell>
          <cell r="D33376" t="str">
            <v>High</v>
          </cell>
          <cell r="E33376" t="str">
            <v>netscribes</v>
          </cell>
          <cell r="F33376" t="str">
            <v>Simi Raichel Zachariah</v>
          </cell>
          <cell r="G33376">
            <v>45752.696527777778</v>
          </cell>
          <cell r="H33376">
            <v>45954.48333333333</v>
          </cell>
        </row>
        <row r="33377">
          <cell r="A33377" t="str">
            <v>UCW-11106</v>
          </cell>
          <cell r="B33377" t="str">
            <v xml:space="preserve">Beauty - Re: Belif New Listing details- 4th April </v>
          </cell>
          <cell r="C33377" t="str">
            <v>CLOSED</v>
          </cell>
          <cell r="D33377" t="str">
            <v>High</v>
          </cell>
          <cell r="E33377" t="str">
            <v>netscribes</v>
          </cell>
          <cell r="F33377" t="str">
            <v>Simi Raichel Zachariah</v>
          </cell>
          <cell r="G33377">
            <v>45752.689583333333</v>
          </cell>
          <cell r="H33377">
            <v>45912.573611111111</v>
          </cell>
        </row>
        <row r="33378">
          <cell r="A33378" t="str">
            <v>UCW-11102</v>
          </cell>
          <cell r="B33378" t="str">
            <v>Content Sheet and Image Link | United Colors of Benetton | 65 products | Tata Cliq | 1109342771_Women</v>
          </cell>
          <cell r="C33378" t="str">
            <v>CLOSED</v>
          </cell>
          <cell r="D33378" t="str">
            <v>Medium</v>
          </cell>
          <cell r="E33378" t="str">
            <v>Chirag Dubal</v>
          </cell>
          <cell r="F33378" t="str">
            <v>Mohd Tahir Shaikh</v>
          </cell>
          <cell r="G33378">
            <v>45752.665277777778</v>
          </cell>
          <cell r="H33378">
            <v>45805.59097222222</v>
          </cell>
        </row>
        <row r="33379">
          <cell r="A33379" t="str">
            <v>UCW-11101</v>
          </cell>
          <cell r="B33379" t="str">
            <v>Content Sheet and Image Link | United Colors of Benetton | 121 products | Tata Cliq | 1109342771</v>
          </cell>
          <cell r="C33379" t="str">
            <v>CLOSED</v>
          </cell>
          <cell r="D33379" t="str">
            <v>Medium</v>
          </cell>
          <cell r="E33379" t="str">
            <v>Chirag Dubal</v>
          </cell>
          <cell r="F33379" t="str">
            <v>Mohd Tahir Shaikh</v>
          </cell>
          <cell r="G33379">
            <v>45752.661111111112</v>
          </cell>
          <cell r="H33379">
            <v>45805.597916666666</v>
          </cell>
        </row>
        <row r="33380">
          <cell r="A33380" t="str">
            <v>UCW-11094</v>
          </cell>
          <cell r="B33380" t="str">
            <v xml:space="preserve">Reebok Women's Apparel 02-04-2025 </v>
          </cell>
          <cell r="C33380" t="str">
            <v>CLOSED</v>
          </cell>
          <cell r="D33380" t="str">
            <v>Medium</v>
          </cell>
          <cell r="E33380" t="str">
            <v>netscribes</v>
          </cell>
          <cell r="F33380" t="str">
            <v>Sushma Ram</v>
          </cell>
          <cell r="G33380">
            <v>45751.820138888892</v>
          </cell>
          <cell r="H33380">
            <v>45805.595138888886</v>
          </cell>
        </row>
        <row r="33381">
          <cell r="A33381" t="str">
            <v>UCW-11087</v>
          </cell>
          <cell r="B33381" t="str">
            <v>Tata CLiQ Luxury (Jewelbox - Lab Grown Diamond Jewellery)</v>
          </cell>
          <cell r="C33381" t="str">
            <v>CLOSED</v>
          </cell>
          <cell r="D33381" t="str">
            <v>Medium</v>
          </cell>
          <cell r="E33381" t="str">
            <v>netscribes</v>
          </cell>
          <cell r="F33381" t="str">
            <v>netscribes</v>
          </cell>
          <cell r="G33381">
            <v>45751.697222222225</v>
          </cell>
          <cell r="H33381">
            <v>45805.594444444447</v>
          </cell>
        </row>
        <row r="33382">
          <cell r="A33382" t="str">
            <v>UCW-11084</v>
          </cell>
          <cell r="B33382" t="str">
            <v>CLONE - Beauty - Re: Saliency for Tatacliq- 17th Feb</v>
          </cell>
          <cell r="C33382" t="str">
            <v>CLOSED Due to Inactive/Insufficient Information</v>
          </cell>
          <cell r="D33382" t="str">
            <v>Highest</v>
          </cell>
          <cell r="E33382" t="str">
            <v>netscribes</v>
          </cell>
          <cell r="F33382" t="str">
            <v>Simi Raichel Zachariah</v>
          </cell>
          <cell r="G33382">
            <v>45751.627083333333</v>
          </cell>
          <cell r="H33382">
            <v>45979.646527777775</v>
          </cell>
        </row>
        <row r="33383">
          <cell r="A33383" t="str">
            <v>UCW-11078</v>
          </cell>
          <cell r="B33383" t="str">
            <v>TATACLIQ CATALOGUE 29-03-2025</v>
          </cell>
          <cell r="C33383" t="str">
            <v>CLOSED</v>
          </cell>
          <cell r="D33383" t="str">
            <v>Medium</v>
          </cell>
          <cell r="E33383" t="str">
            <v>Chirag Dubal</v>
          </cell>
          <cell r="F33383" t="str">
            <v>Mohd Tahir Shaikh</v>
          </cell>
          <cell r="G33383">
            <v>45751.552777777775</v>
          </cell>
          <cell r="H33383">
            <v>45805.59652777778</v>
          </cell>
        </row>
        <row r="33384">
          <cell r="A33384" t="str">
            <v>UCW-11072</v>
          </cell>
          <cell r="B33384" t="str">
            <v>New catalogue - "Say"</v>
          </cell>
          <cell r="C33384" t="str">
            <v>CLOSED</v>
          </cell>
          <cell r="D33384" t="str">
            <v>Medium</v>
          </cell>
          <cell r="E33384" t="str">
            <v>Chirag Dubal</v>
          </cell>
          <cell r="F33384" t="str">
            <v>Juilee Jadhav</v>
          </cell>
          <cell r="G33384">
            <v>45751.494444444441</v>
          </cell>
          <cell r="H33384">
            <v>46006.511111111111</v>
          </cell>
        </row>
        <row r="33385">
          <cell r="A33385" t="str">
            <v>UCW-11071</v>
          </cell>
          <cell r="B33385" t="str">
            <v>Westernwear Catalog - The Label Life X Tata Cliq</v>
          </cell>
          <cell r="C33385" t="str">
            <v>CLOSED Due to Inactive/Insufficient Information</v>
          </cell>
          <cell r="D33385" t="str">
            <v>Medium</v>
          </cell>
          <cell r="E33385" t="str">
            <v>netscribes</v>
          </cell>
          <cell r="F33385" t="str">
            <v>Sushma Ram</v>
          </cell>
          <cell r="G33385">
            <v>45751.493750000001</v>
          </cell>
          <cell r="H33385">
            <v>45792.771527777775</v>
          </cell>
        </row>
        <row r="33386">
          <cell r="A33386" t="str">
            <v>UCW-11048</v>
          </cell>
          <cell r="B33386" t="str">
            <v>JACK &amp; JONE UG SS25 LOT 2 TATA CLIQ</v>
          </cell>
          <cell r="C33386" t="str">
            <v>CLOSED</v>
          </cell>
          <cell r="D33386" t="str">
            <v>Medium</v>
          </cell>
          <cell r="E33386" t="str">
            <v>netscribes</v>
          </cell>
          <cell r="F33386" t="str">
            <v>Sushma Ram</v>
          </cell>
          <cell r="G33386">
            <v>45750.718055555553</v>
          </cell>
          <cell r="H33386">
            <v>45805.591666666667</v>
          </cell>
        </row>
        <row r="33387">
          <cell r="A33387" t="str">
            <v>UCW-11045</v>
          </cell>
          <cell r="B33387" t="str">
            <v>Jack &amp; Jones Junior SS-25 (LOT-5) TATA-CLIQ</v>
          </cell>
          <cell r="C33387" t="str">
            <v>CLOSED</v>
          </cell>
          <cell r="D33387" t="str">
            <v>Medium</v>
          </cell>
          <cell r="E33387" t="str">
            <v>netscribes</v>
          </cell>
          <cell r="F33387" t="str">
            <v>Sushma Ram</v>
          </cell>
          <cell r="G33387">
            <v>45750.707638888889</v>
          </cell>
          <cell r="H33387">
            <v>45805.593055555553</v>
          </cell>
        </row>
        <row r="33388">
          <cell r="A33388" t="str">
            <v>UCW-11044</v>
          </cell>
          <cell r="B33388" t="str">
            <v>New Listing - 29.03.2025</v>
          </cell>
          <cell r="C33388" t="str">
            <v>CLOSED</v>
          </cell>
          <cell r="D33388" t="str">
            <v>Medium</v>
          </cell>
          <cell r="E33388" t="str">
            <v>Chirag Dubal</v>
          </cell>
          <cell r="F33388" t="str">
            <v>Mohd Tahir Shaikh</v>
          </cell>
          <cell r="G33388">
            <v>45750.700694444444</v>
          </cell>
          <cell r="H33388">
            <v>45758.782638888886</v>
          </cell>
        </row>
        <row r="33389">
          <cell r="A33389" t="str">
            <v>UCW-11043</v>
          </cell>
          <cell r="B33389" t="str">
            <v xml:space="preserve">Women's Apparel 18-03-2025 </v>
          </cell>
          <cell r="C33389" t="str">
            <v>CLOSED</v>
          </cell>
          <cell r="D33389" t="str">
            <v>Medium</v>
          </cell>
          <cell r="E33389" t="str">
            <v>Chirag Dubal</v>
          </cell>
          <cell r="F33389" t="str">
            <v>netscribes</v>
          </cell>
          <cell r="G33389">
            <v>45750.694444444445</v>
          </cell>
          <cell r="H33389">
            <v>45964.595138888886</v>
          </cell>
        </row>
        <row r="33390">
          <cell r="A33390" t="str">
            <v>UCW-11038</v>
          </cell>
          <cell r="B33390" t="str">
            <v>Catalog | Powersutra | TataCliq | April-25</v>
          </cell>
          <cell r="C33390" t="str">
            <v>CLOSED</v>
          </cell>
          <cell r="D33390" t="str">
            <v>Highest</v>
          </cell>
          <cell r="E33390" t="str">
            <v>netscribes</v>
          </cell>
          <cell r="F33390" t="str">
            <v>Sushma Ram</v>
          </cell>
          <cell r="G33390">
            <v>45750.661111111112</v>
          </cell>
          <cell r="H33390">
            <v>45805.59375</v>
          </cell>
        </row>
        <row r="33391">
          <cell r="A33391" t="str">
            <v>UCW-11034</v>
          </cell>
          <cell r="B33391" t="str">
            <v>Beauty - HUL Certificate - 3rd April</v>
          </cell>
          <cell r="C33391" t="str">
            <v>CLOSED</v>
          </cell>
          <cell r="D33391" t="str">
            <v>Highest</v>
          </cell>
          <cell r="E33391" t="str">
            <v>netscribes</v>
          </cell>
          <cell r="F33391" t="str">
            <v>Simi Raichel Zachariah</v>
          </cell>
          <cell r="G33391">
            <v>45750.622916666667</v>
          </cell>
          <cell r="H33391">
            <v>45929.571527777778</v>
          </cell>
        </row>
        <row r="33392">
          <cell r="A33392" t="str">
            <v>UCW-11032</v>
          </cell>
          <cell r="B33392" t="str">
            <v>Dolce Crudo-53 Styles-SS'25-29-01-2025</v>
          </cell>
          <cell r="C33392" t="str">
            <v>CLOSED</v>
          </cell>
          <cell r="D33392" t="str">
            <v>Medium</v>
          </cell>
          <cell r="E33392" t="str">
            <v>Chirag Dubal</v>
          </cell>
          <cell r="F33392" t="str">
            <v>netscribes</v>
          </cell>
          <cell r="G33392">
            <v>45750.616666666669</v>
          </cell>
          <cell r="H33392">
            <v>45964.595138888886</v>
          </cell>
        </row>
        <row r="33393">
          <cell r="A33393" t="str">
            <v>UCW-11018</v>
          </cell>
          <cell r="B33393" t="str">
            <v>Beauty-RE: EB Vitamin Foundation Content Update - TCL-03-04-2025</v>
          </cell>
          <cell r="C33393" t="str">
            <v>CLOSED</v>
          </cell>
          <cell r="D33393" t="str">
            <v>Highest</v>
          </cell>
          <cell r="E33393" t="str">
            <v>netscribes</v>
          </cell>
          <cell r="F33393" t="str">
            <v>Fuaad Nakhwa</v>
          </cell>
          <cell r="G33393">
            <v>45750.518055555556</v>
          </cell>
          <cell r="H33393">
            <v>45929.571527777778</v>
          </cell>
        </row>
        <row r="33394">
          <cell r="A33394" t="str">
            <v>UCW-11017</v>
          </cell>
          <cell r="B33394" t="str">
            <v>Tata Cliq Women's Wear catalogue completed-batch 4</v>
          </cell>
          <cell r="C33394" t="str">
            <v>CLOSED</v>
          </cell>
          <cell r="D33394" t="str">
            <v>Medium</v>
          </cell>
          <cell r="E33394" t="str">
            <v>netscribes</v>
          </cell>
          <cell r="F33394" t="str">
            <v>Sushma Ram</v>
          </cell>
          <cell r="G33394">
            <v>45750.509027777778</v>
          </cell>
          <cell r="H33394">
            <v>45855.78402777778</v>
          </cell>
        </row>
        <row r="33395">
          <cell r="A33395" t="str">
            <v>UCW-11007</v>
          </cell>
          <cell r="B33395" t="str">
            <v>New Catalogue</v>
          </cell>
          <cell r="C33395" t="str">
            <v>CLOSED</v>
          </cell>
          <cell r="D33395" t="str">
            <v>Medium</v>
          </cell>
          <cell r="E33395" t="str">
            <v>netscribes</v>
          </cell>
          <cell r="F33395" t="str">
            <v>Sushma Ram</v>
          </cell>
          <cell r="G33395">
            <v>45749.793749999997</v>
          </cell>
          <cell r="H33395">
            <v>45958.551388888889</v>
          </cell>
        </row>
        <row r="33396">
          <cell r="A33396" t="str">
            <v>UCW-11006</v>
          </cell>
          <cell r="B33396" t="str">
            <v>TATACLIQ CATALOGUE 31-03-2025</v>
          </cell>
          <cell r="C33396" t="str">
            <v>CLOSED</v>
          </cell>
          <cell r="D33396" t="str">
            <v>Medium</v>
          </cell>
          <cell r="E33396" t="str">
            <v>Chirag Dubal</v>
          </cell>
          <cell r="F33396" t="str">
            <v>Mohd Tahir Shaikh</v>
          </cell>
          <cell r="G33396">
            <v>45749.782638888886</v>
          </cell>
          <cell r="H33396">
            <v>45754.556944444441</v>
          </cell>
        </row>
        <row r="33397">
          <cell r="A33397" t="str">
            <v>UCW-11002</v>
          </cell>
          <cell r="B33397" t="str">
            <v>Women's Apparel 01-04-2025</v>
          </cell>
          <cell r="C33397" t="str">
            <v>CLOSED</v>
          </cell>
          <cell r="D33397" t="str">
            <v>Medium</v>
          </cell>
          <cell r="E33397" t="str">
            <v>Chirag Dubal</v>
          </cell>
          <cell r="F33397" t="str">
            <v>Mohd Tahir Shaikh</v>
          </cell>
          <cell r="G33397">
            <v>45749.754166666666</v>
          </cell>
          <cell r="H33397">
            <v>45805.588194444441</v>
          </cell>
        </row>
        <row r="33398">
          <cell r="A33398" t="str">
            <v>UCW-11001</v>
          </cell>
          <cell r="B33398" t="str">
            <v>TataCliq | 25 Mar 2025 | Cataloguing-SS25 | Adults and Kids Footwear | 115 (Adults) 23 (Kids)</v>
          </cell>
          <cell r="C33398" t="str">
            <v>CLOSED</v>
          </cell>
          <cell r="D33398" t="str">
            <v>Medium</v>
          </cell>
          <cell r="E33398" t="str">
            <v>Chirag Dubal</v>
          </cell>
          <cell r="F33398" t="str">
            <v>netscribes</v>
          </cell>
          <cell r="G33398">
            <v>45749.745138888888</v>
          </cell>
          <cell r="H33398">
            <v>45964.595138888886</v>
          </cell>
        </row>
        <row r="33399">
          <cell r="A33399" t="str">
            <v>UCW-11000</v>
          </cell>
          <cell r="B33399" t="str">
            <v>Beauty-Image Resizing-02-04-2025</v>
          </cell>
          <cell r="C33399" t="str">
            <v>CLOSED</v>
          </cell>
          <cell r="D33399" t="str">
            <v>Highest</v>
          </cell>
          <cell r="E33399" t="str">
            <v>netscribes</v>
          </cell>
          <cell r="F33399" t="str">
            <v>Fuaad Nakhwa</v>
          </cell>
          <cell r="G33399">
            <v>45749.719444444447</v>
          </cell>
          <cell r="H33399">
            <v>45929.571527777778</v>
          </cell>
        </row>
        <row r="33400">
          <cell r="A33400" t="str">
            <v>UCW-10999</v>
          </cell>
          <cell r="B33400" t="str">
            <v xml:space="preserve">Tatacliq New Listing Template :- 19-03-2025 </v>
          </cell>
          <cell r="C33400" t="str">
            <v>CLOSED</v>
          </cell>
          <cell r="D33400" t="str">
            <v>Medium</v>
          </cell>
          <cell r="E33400" t="str">
            <v>netscribes</v>
          </cell>
          <cell r="F33400" t="str">
            <v>Sushma Ram</v>
          </cell>
          <cell r="G33400">
            <v>45749.70416666667</v>
          </cell>
          <cell r="H33400">
            <v>45805.588194444441</v>
          </cell>
        </row>
        <row r="33401">
          <cell r="A33401" t="str">
            <v>UCW-10990</v>
          </cell>
          <cell r="B33401" t="str">
            <v>Fabindia Women Jewelry (26-Styles) Catalog Sheet 31-03-2025</v>
          </cell>
          <cell r="C33401" t="str">
            <v>CLOSED</v>
          </cell>
          <cell r="D33401" t="str">
            <v>Medium</v>
          </cell>
          <cell r="E33401" t="str">
            <v>netscribes</v>
          </cell>
          <cell r="F33401" t="str">
            <v>Sushma Ram</v>
          </cell>
          <cell r="G33401">
            <v>45749.566666666666</v>
          </cell>
          <cell r="H33401">
            <v>45805.590277777781</v>
          </cell>
        </row>
        <row r="33402">
          <cell r="A33402" t="str">
            <v>UCW-10983</v>
          </cell>
          <cell r="B33402" t="str">
            <v>Update Infographic Images and Video Links 11-02-2025</v>
          </cell>
          <cell r="C33402" t="str">
            <v>CLOSED</v>
          </cell>
          <cell r="D33402" t="str">
            <v>Medium</v>
          </cell>
          <cell r="E33402" t="str">
            <v>netscribes</v>
          </cell>
          <cell r="F33402" t="str">
            <v>netscribes</v>
          </cell>
          <cell r="G33402">
            <v>45749.52847222222</v>
          </cell>
          <cell r="H33402">
            <v>45836.684027777781</v>
          </cell>
        </row>
        <row r="33403">
          <cell r="A33403" t="str">
            <v>UCW-10981</v>
          </cell>
          <cell r="B33403" t="str">
            <v>Content Sheet and Image Link | Being Human | 560 products | Tata Cliq | 1106169270</v>
          </cell>
          <cell r="C33403" t="str">
            <v>CLOSED</v>
          </cell>
          <cell r="D33403" t="str">
            <v>Medium</v>
          </cell>
          <cell r="E33403" t="str">
            <v>netscribes</v>
          </cell>
          <cell r="F33403" t="str">
            <v>Sushma Ram</v>
          </cell>
          <cell r="G33403">
            <v>45749.526388888888</v>
          </cell>
          <cell r="H33403">
            <v>45840.984027777777</v>
          </cell>
        </row>
        <row r="33404">
          <cell r="A33404" t="str">
            <v>UCW-10979</v>
          </cell>
          <cell r="B33404" t="str">
            <v>Please find the attached cataloguing sheet</v>
          </cell>
          <cell r="C33404" t="str">
            <v>CLOSED</v>
          </cell>
          <cell r="D33404" t="str">
            <v>Medium</v>
          </cell>
          <cell r="E33404" t="str">
            <v>Chirag Dubal</v>
          </cell>
          <cell r="F33404" t="str">
            <v>netscribes</v>
          </cell>
          <cell r="G33404">
            <v>45749.502083333333</v>
          </cell>
          <cell r="H33404">
            <v>45964.595138888886</v>
          </cell>
        </row>
        <row r="33405">
          <cell r="A33405" t="str">
            <v>UCW-10975</v>
          </cell>
          <cell r="B33405" t="str">
            <v>Seller Code: 126083 | E MEGA MART INDIA | Image update</v>
          </cell>
          <cell r="C33405" t="str">
            <v>CLOSED</v>
          </cell>
          <cell r="D33405" t="str">
            <v>Medium</v>
          </cell>
          <cell r="E33405" t="str">
            <v>netscribes</v>
          </cell>
          <cell r="F33405" t="str">
            <v>netscribes</v>
          </cell>
          <cell r="G33405">
            <v>45749.491666666669</v>
          </cell>
          <cell r="H33405">
            <v>45929.425694444442</v>
          </cell>
        </row>
        <row r="33406">
          <cell r="A33406" t="str">
            <v>UCW-10974</v>
          </cell>
          <cell r="B33406" t="str">
            <v>Content Sheet and Image Link | United Colors of Benetton | 13 products | Tata Cliq | 1088239968</v>
          </cell>
          <cell r="C33406" t="str">
            <v>CLOSED</v>
          </cell>
          <cell r="D33406" t="str">
            <v>Medium</v>
          </cell>
          <cell r="E33406" t="str">
            <v>Chirag Dubal</v>
          </cell>
          <cell r="F33406" t="str">
            <v>netscribes</v>
          </cell>
          <cell r="G33406">
            <v>45749.488888888889</v>
          </cell>
          <cell r="H33406">
            <v>45964.594444444447</v>
          </cell>
        </row>
        <row r="33407">
          <cell r="A33407" t="str">
            <v>UCW-10971</v>
          </cell>
          <cell r="B33407" t="str">
            <v>Beauty-Fw Streak Street - Brand Name Change Notification – Important Update-02-4-2025</v>
          </cell>
          <cell r="C33407" t="str">
            <v>CLOSED</v>
          </cell>
          <cell r="D33407" t="str">
            <v>Highest</v>
          </cell>
          <cell r="E33407" t="str">
            <v>Chirag Dubal</v>
          </cell>
          <cell r="F33407" t="str">
            <v>Fuaad Nakhwa</v>
          </cell>
          <cell r="G33407">
            <v>45749.475694444445</v>
          </cell>
          <cell r="H33407">
            <v>45912.573611111111</v>
          </cell>
        </row>
        <row r="33408">
          <cell r="A33408" t="str">
            <v>UCW-10966</v>
          </cell>
          <cell r="B33408" t="str">
            <v>motorsport on Tata Cliq Luxury</v>
          </cell>
          <cell r="C33408" t="str">
            <v>CLOSED</v>
          </cell>
          <cell r="D33408" t="str">
            <v>Medium</v>
          </cell>
          <cell r="E33408" t="str">
            <v>netscribes</v>
          </cell>
          <cell r="F33408" t="str">
            <v>netscribes</v>
          </cell>
          <cell r="G33408">
            <v>45749.457638888889</v>
          </cell>
          <cell r="H33408">
            <v>45816.577777777777</v>
          </cell>
        </row>
        <row r="33409">
          <cell r="A33409" t="str">
            <v>UCW-10963</v>
          </cell>
          <cell r="B33409" t="str">
            <v>BEauty - RE: Bundle Listing for Tata Cliq- SKU code- 1st April</v>
          </cell>
          <cell r="C33409" t="str">
            <v>CLOSED</v>
          </cell>
          <cell r="D33409" t="str">
            <v>High</v>
          </cell>
          <cell r="E33409" t="str">
            <v>netscribes</v>
          </cell>
          <cell r="F33409" t="str">
            <v>Simi Raichel Zachariah</v>
          </cell>
          <cell r="G33409">
            <v>45749.436805555553</v>
          </cell>
          <cell r="H33409">
            <v>45929.572222222225</v>
          </cell>
        </row>
        <row r="33410">
          <cell r="A33410" t="str">
            <v>UCW-10960</v>
          </cell>
          <cell r="B33410" t="str">
            <v>Muthoot Exim&lt;&gt;TATA CLiQ &gt; New Jewellery 82 SKUs</v>
          </cell>
          <cell r="C33410" t="str">
            <v>CLOSED</v>
          </cell>
          <cell r="D33410" t="str">
            <v>Medium</v>
          </cell>
          <cell r="E33410" t="str">
            <v>Chirag Dubal</v>
          </cell>
          <cell r="F33410" t="str">
            <v>Mohd Tahir Shaikh</v>
          </cell>
          <cell r="G33410">
            <v>45749.420138888891</v>
          </cell>
          <cell r="H33410">
            <v>45805.567361111112</v>
          </cell>
        </row>
        <row r="33411">
          <cell r="A33411" t="str">
            <v>UCW-10959</v>
          </cell>
          <cell r="B33411" t="str">
            <v>FNxTata App Catalogue_24th March</v>
          </cell>
          <cell r="C33411" t="str">
            <v>CLOSED</v>
          </cell>
          <cell r="D33411" t="str">
            <v>Medium</v>
          </cell>
          <cell r="E33411" t="str">
            <v>Chirag Dubal</v>
          </cell>
          <cell r="F33411" t="str">
            <v>netscribes</v>
          </cell>
          <cell r="G33411">
            <v>45749.397916666669</v>
          </cell>
          <cell r="H33411">
            <v>45964.594444444447</v>
          </cell>
        </row>
        <row r="33412">
          <cell r="A33412" t="str">
            <v>UCW-10953</v>
          </cell>
          <cell r="B33412" t="str">
            <v>Urgent :: Tata Cliq Men's Apparel New Catalog 29-03-2025 // 34 Article</v>
          </cell>
          <cell r="C33412" t="str">
            <v>CLOSED</v>
          </cell>
          <cell r="D33412" t="str">
            <v>Medium</v>
          </cell>
          <cell r="E33412" t="str">
            <v>Chirag Dubal</v>
          </cell>
          <cell r="F33412" t="str">
            <v>Juilee Jadhav</v>
          </cell>
          <cell r="G33412">
            <v>45748.777777777781</v>
          </cell>
          <cell r="H33412">
            <v>45805.567361111112</v>
          </cell>
        </row>
        <row r="33413">
          <cell r="A33413" t="str">
            <v>UCW-10952</v>
          </cell>
          <cell r="B33413" t="str">
            <v>Beauty - Re: TCL - New listing - Philip B (MDB)- 1st April</v>
          </cell>
          <cell r="C33413" t="str">
            <v>CLOSED</v>
          </cell>
          <cell r="D33413" t="str">
            <v>High</v>
          </cell>
          <cell r="E33413" t="str">
            <v>netscribes</v>
          </cell>
          <cell r="F33413" t="str">
            <v>Simi Raichel Zachariah</v>
          </cell>
          <cell r="G33413">
            <v>45748.775000000001</v>
          </cell>
          <cell r="H33413">
            <v>45880.457638888889</v>
          </cell>
        </row>
        <row r="33414">
          <cell r="A33414" t="str">
            <v>UCW-10950</v>
          </cell>
          <cell r="B33414" t="str">
            <v>Beauty - Re: New GWP Listing (April'25)- Tata- 1st April</v>
          </cell>
          <cell r="C33414" t="str">
            <v>CLOSED</v>
          </cell>
          <cell r="D33414" t="str">
            <v>High</v>
          </cell>
          <cell r="E33414" t="str">
            <v>netscribes</v>
          </cell>
          <cell r="F33414" t="str">
            <v>Simi Raichel Zachariah</v>
          </cell>
          <cell r="G33414">
            <v>45748.770138888889</v>
          </cell>
          <cell r="H33414">
            <v>45929.572222222225</v>
          </cell>
        </row>
        <row r="33415">
          <cell r="A33415" t="str">
            <v>UCW-10947</v>
          </cell>
          <cell r="B33415" t="str">
            <v>Beauty - Re: Hugo Just Different new launch details-23-Jan-24 - 1st April</v>
          </cell>
          <cell r="C33415" t="str">
            <v>CLOSED</v>
          </cell>
          <cell r="D33415" t="str">
            <v>High</v>
          </cell>
          <cell r="E33415" t="str">
            <v>netscribes</v>
          </cell>
          <cell r="F33415" t="str">
            <v>Simi Raichel Zachariah</v>
          </cell>
          <cell r="G33415">
            <v>45748.748611111114</v>
          </cell>
          <cell r="H33415">
            <v>45929.572222222225</v>
          </cell>
        </row>
        <row r="33416">
          <cell r="A33416" t="str">
            <v>UCW-10944</v>
          </cell>
          <cell r="B33416" t="str">
            <v>TataCliq | 29 Mar 2025 | Cataloguing-SS25 | Apparel  &amp; Accessories| 63 (Adults) 51 (Kids)</v>
          </cell>
          <cell r="C33416" t="str">
            <v>CLOSED</v>
          </cell>
          <cell r="D33416" t="str">
            <v>Medium</v>
          </cell>
          <cell r="E33416" t="str">
            <v>netscribes</v>
          </cell>
          <cell r="F33416" t="str">
            <v>Sushma Ram</v>
          </cell>
          <cell r="G33416">
            <v>45748.711111111108</v>
          </cell>
          <cell r="H33416">
            <v>45805.568749999999</v>
          </cell>
        </row>
        <row r="33417">
          <cell r="A33417" t="str">
            <v>UCW-10943</v>
          </cell>
          <cell r="B33417" t="str">
            <v>Content Sheet and Image Link | navyasa by liva | 48 products | Tata Cliq | 1103988000</v>
          </cell>
          <cell r="C33417" t="str">
            <v>CLOSED</v>
          </cell>
          <cell r="D33417" t="str">
            <v>Medium</v>
          </cell>
          <cell r="E33417" t="str">
            <v>netscribes</v>
          </cell>
          <cell r="F33417" t="str">
            <v>Sushma Ram</v>
          </cell>
          <cell r="G33417">
            <v>45748.697222222225</v>
          </cell>
          <cell r="H33417">
            <v>45805.569444444445</v>
          </cell>
        </row>
        <row r="33418">
          <cell r="A33418" t="str">
            <v>UCW-10937</v>
          </cell>
          <cell r="B33418" t="str">
            <v>Tatacliq Kids Apparel Template | 20th Mar'25</v>
          </cell>
          <cell r="C33418" t="str">
            <v>CLOSED</v>
          </cell>
          <cell r="D33418" t="str">
            <v>Medium</v>
          </cell>
          <cell r="E33418" t="str">
            <v>Chirag Dubal</v>
          </cell>
          <cell r="F33418" t="str">
            <v>netscribes</v>
          </cell>
          <cell r="G33418">
            <v>45748.655555555553</v>
          </cell>
          <cell r="H33418">
            <v>45964.594444444447</v>
          </cell>
        </row>
        <row r="33419">
          <cell r="A33419" t="str">
            <v>UCW-10935</v>
          </cell>
          <cell r="B33419" t="str">
            <v>Tatacliq Catalog Fashion Jewellery 19th lot_100SKus</v>
          </cell>
          <cell r="C33419" t="str">
            <v>CLOSED</v>
          </cell>
          <cell r="D33419" t="str">
            <v>Medium</v>
          </cell>
          <cell r="E33419" t="str">
            <v>Chirag Dubal</v>
          </cell>
          <cell r="F33419" t="str">
            <v>Juilee Jadhav</v>
          </cell>
          <cell r="G33419">
            <v>45748.59375</v>
          </cell>
          <cell r="H33419">
            <v>45855.78125</v>
          </cell>
        </row>
        <row r="33420">
          <cell r="A33420" t="str">
            <v>UCW-10932</v>
          </cell>
          <cell r="B33420" t="str">
            <v>TC Footwear Catalog Submission (28.03.2025)</v>
          </cell>
          <cell r="C33420" t="str">
            <v>CLOSED</v>
          </cell>
          <cell r="D33420" t="str">
            <v>Medium</v>
          </cell>
          <cell r="E33420" t="str">
            <v>Chirag Dubal</v>
          </cell>
          <cell r="F33420" t="str">
            <v>Juilee Jadhav</v>
          </cell>
          <cell r="G33420">
            <v>45748.576388888891</v>
          </cell>
          <cell r="H33420">
            <v>45841.551388888889</v>
          </cell>
        </row>
        <row r="33421">
          <cell r="A33421" t="str">
            <v>UCW-10931</v>
          </cell>
          <cell r="B33421" t="str">
            <v>Beauty -RE: [External] - Re: Novology Listing -1st April</v>
          </cell>
          <cell r="C33421" t="str">
            <v>CLOSED</v>
          </cell>
          <cell r="D33421" t="str">
            <v>High</v>
          </cell>
          <cell r="E33421" t="str">
            <v>netscribes</v>
          </cell>
          <cell r="F33421" t="str">
            <v>Simi Raichel Zachariah</v>
          </cell>
          <cell r="G33421">
            <v>45748.574305555558</v>
          </cell>
          <cell r="H33421">
            <v>45929.572222222225</v>
          </cell>
        </row>
        <row r="33422">
          <cell r="A33422" t="str">
            <v>UCW-10930</v>
          </cell>
          <cell r="B33422" t="str">
            <v>Beauty - RE: Request for Listing details | Biotique- 1st April</v>
          </cell>
          <cell r="C33422" t="str">
            <v>CLOSED</v>
          </cell>
          <cell r="D33422" t="str">
            <v>High</v>
          </cell>
          <cell r="E33422" t="str">
            <v>netscribes</v>
          </cell>
          <cell r="F33422" t="str">
            <v>Simi Raichel Zachariah</v>
          </cell>
          <cell r="G33422">
            <v>45748.570138888892</v>
          </cell>
          <cell r="H33422">
            <v>45954.484027777777</v>
          </cell>
        </row>
        <row r="33423">
          <cell r="A33423" t="str">
            <v>UCW-10929</v>
          </cell>
          <cell r="B33423" t="str">
            <v>Beauty - Re: Request to update Product Images TataCliq- ZLADE - 1st April</v>
          </cell>
          <cell r="C33423" t="str">
            <v>CLOSED</v>
          </cell>
          <cell r="D33423" t="str">
            <v>High</v>
          </cell>
          <cell r="E33423" t="str">
            <v>netscribes</v>
          </cell>
          <cell r="F33423" t="str">
            <v>Simi Raichel Zachariah</v>
          </cell>
          <cell r="G33423">
            <v>45748.567361111112</v>
          </cell>
          <cell r="H33423">
            <v>45929.572222222225</v>
          </cell>
        </row>
        <row r="33424">
          <cell r="A33424" t="str">
            <v>UCW-10925</v>
          </cell>
          <cell r="B33424" t="str">
            <v>Beauty - Re: PRIORITY - Image Update - TATA - Elizabeth Arden -1st April</v>
          </cell>
          <cell r="C33424" t="str">
            <v>CLOSED</v>
          </cell>
          <cell r="D33424" t="str">
            <v>Highest</v>
          </cell>
          <cell r="E33424" t="str">
            <v>netscribes</v>
          </cell>
          <cell r="F33424" t="str">
            <v>Simi Raichel Zachariah</v>
          </cell>
          <cell r="G33424">
            <v>45748.554166666669</v>
          </cell>
          <cell r="H33424">
            <v>45929.572916666664</v>
          </cell>
        </row>
        <row r="33425">
          <cell r="A33425" t="str">
            <v>UCW-10923</v>
          </cell>
          <cell r="B33425" t="str">
            <v>Metro   Tatacliq - New Catalogue (Footwear) 28-3-2025</v>
          </cell>
          <cell r="C33425" t="str">
            <v>CLOSED</v>
          </cell>
          <cell r="D33425" t="str">
            <v>Medium</v>
          </cell>
          <cell r="E33425" t="str">
            <v>Chirag Dubal</v>
          </cell>
          <cell r="F33425" t="str">
            <v>Juilee Jadhav</v>
          </cell>
          <cell r="G33425">
            <v>45748.549305555556</v>
          </cell>
          <cell r="H33425">
            <v>45958.737500000003</v>
          </cell>
        </row>
        <row r="33426">
          <cell r="A33426" t="str">
            <v>UCW-10919</v>
          </cell>
          <cell r="B33426" t="str">
            <v>Beauty - RE: APRIL'25 CALENDAR | Minimalist X TATA CLIQ FASHION ( GWP new listing)- 1st April</v>
          </cell>
          <cell r="C33426" t="str">
            <v>CLOSED</v>
          </cell>
          <cell r="D33426" t="str">
            <v>Highest</v>
          </cell>
          <cell r="E33426" t="str">
            <v>netscribes</v>
          </cell>
          <cell r="F33426" t="str">
            <v>Simi Raichel Zachariah</v>
          </cell>
          <cell r="G33426">
            <v>45748.525000000001</v>
          </cell>
          <cell r="H33426">
            <v>45954.484027777777</v>
          </cell>
        </row>
        <row r="33427">
          <cell r="A33427" t="str">
            <v>UCW-10917</v>
          </cell>
          <cell r="B33427" t="str">
            <v>DAALI -- drop 6.3 Catalog</v>
          </cell>
          <cell r="C33427" t="str">
            <v>CLOSED</v>
          </cell>
          <cell r="D33427" t="str">
            <v>Medium</v>
          </cell>
          <cell r="E33427" t="str">
            <v>netscribes</v>
          </cell>
          <cell r="F33427" t="str">
            <v>Sushma Ram</v>
          </cell>
          <cell r="G33427">
            <v>45748.490277777775</v>
          </cell>
          <cell r="H33427">
            <v>45750.546527777777</v>
          </cell>
        </row>
        <row r="33428">
          <cell r="A33428" t="str">
            <v>UCW-10914</v>
          </cell>
          <cell r="B33428" t="str">
            <v>203 Articles || New Listing For INC5 || TataCliq</v>
          </cell>
          <cell r="C33428" t="str">
            <v>CLOSED</v>
          </cell>
          <cell r="D33428" t="str">
            <v>Medium</v>
          </cell>
          <cell r="E33428" t="str">
            <v>netscribes</v>
          </cell>
          <cell r="F33428" t="str">
            <v>Sushma Ram</v>
          </cell>
          <cell r="G33428">
            <v>45748.477777777778</v>
          </cell>
          <cell r="H33428">
            <v>45756.5625</v>
          </cell>
        </row>
        <row r="33429">
          <cell r="A33429" t="str">
            <v>UCW-10912</v>
          </cell>
          <cell r="B33429" t="str">
            <v>Request for catalog update- Batch 21</v>
          </cell>
          <cell r="C33429" t="str">
            <v>CLOSED</v>
          </cell>
          <cell r="D33429" t="str">
            <v>Medium</v>
          </cell>
          <cell r="E33429" t="str">
            <v>Chirag Dubal</v>
          </cell>
          <cell r="F33429" t="str">
            <v>netscribes</v>
          </cell>
          <cell r="G33429">
            <v>45748.453472222223</v>
          </cell>
          <cell r="H33429">
            <v>45964.59375</v>
          </cell>
        </row>
        <row r="33430">
          <cell r="A33430" t="str">
            <v>UCW-10908</v>
          </cell>
          <cell r="B33430" t="str">
            <v>Kicky and Perky- Catalog sheet 2nd Lot-239 Products</v>
          </cell>
          <cell r="C33430" t="str">
            <v>CLOSED</v>
          </cell>
          <cell r="D33430" t="str">
            <v>Medium</v>
          </cell>
          <cell r="E33430" t="str">
            <v>netscribes</v>
          </cell>
          <cell r="F33430" t="str">
            <v>Sushma Ram</v>
          </cell>
          <cell r="G33430">
            <v>45747.932638888888</v>
          </cell>
          <cell r="H33430">
            <v>45805.572222222225</v>
          </cell>
        </row>
        <row r="33431">
          <cell r="A33431" t="str">
            <v>UCW-10906</v>
          </cell>
          <cell r="B33431" t="str">
            <v>TC - A+ content</v>
          </cell>
          <cell r="C33431" t="str">
            <v>CLOSED</v>
          </cell>
          <cell r="D33431" t="str">
            <v>Medium</v>
          </cell>
          <cell r="E33431" t="str">
            <v>netscribes</v>
          </cell>
          <cell r="F33431" t="str">
            <v>Sushma Ram</v>
          </cell>
          <cell r="G33431">
            <v>45747.918749999997</v>
          </cell>
          <cell r="H33431">
            <v>45801.415277777778</v>
          </cell>
        </row>
        <row r="33432">
          <cell r="A33432" t="str">
            <v>UCW-10897</v>
          </cell>
          <cell r="B33432" t="str">
            <v>Content Sheet and Image Link | SPYKAR | 21 products | Tata Cliq | 1103072165_Women</v>
          </cell>
          <cell r="C33432" t="str">
            <v>CLOSED</v>
          </cell>
          <cell r="D33432" t="str">
            <v>Medium</v>
          </cell>
          <cell r="E33432" t="str">
            <v>netscribes</v>
          </cell>
          <cell r="F33432" t="str">
            <v>Sushma Ram</v>
          </cell>
          <cell r="G33432">
            <v>45746.949305555558</v>
          </cell>
          <cell r="H33432">
            <v>45860.679861111108</v>
          </cell>
        </row>
        <row r="33433">
          <cell r="A33433" t="str">
            <v>UCW-10893</v>
          </cell>
          <cell r="B33433" t="str">
            <v>Tata Cliq Bugatti SS25 Lot 3 styles _Footwear_11options_124766_27/03/2025</v>
          </cell>
          <cell r="C33433" t="str">
            <v>CLOSED</v>
          </cell>
          <cell r="D33433" t="str">
            <v>Medium</v>
          </cell>
          <cell r="E33433" t="str">
            <v>netscribes</v>
          </cell>
          <cell r="F33433" t="str">
            <v>Sushma Ram</v>
          </cell>
          <cell r="G33433">
            <v>45746.920138888891</v>
          </cell>
          <cell r="H33433">
            <v>45805.573611111111</v>
          </cell>
        </row>
        <row r="33434">
          <cell r="A33434" t="str">
            <v>UCW-10890</v>
          </cell>
          <cell r="B33434" t="str">
            <v>Content Sheet and Image Link | SPYKAR | 25 products | Tata Cliq | 1103072165</v>
          </cell>
          <cell r="C33434" t="str">
            <v>CLOSED</v>
          </cell>
          <cell r="D33434" t="str">
            <v>Medium</v>
          </cell>
          <cell r="E33434" t="str">
            <v>netscribes</v>
          </cell>
          <cell r="F33434" t="str">
            <v>Sushma Ram</v>
          </cell>
          <cell r="G33434">
            <v>45746.895833333336</v>
          </cell>
          <cell r="H33434">
            <v>45805.574305555558</v>
          </cell>
        </row>
        <row r="33435">
          <cell r="A33435" t="str">
            <v>UCW-10880</v>
          </cell>
          <cell r="B33435" t="str">
            <v>TataCliq | 27 Mar 2025 | Cataloguing-SS25 | Adults &amp; Kids Apparel | 66 (Adults) 35 (Kids)</v>
          </cell>
          <cell r="C33435" t="str">
            <v>CLOSED</v>
          </cell>
          <cell r="D33435" t="str">
            <v>Medium</v>
          </cell>
          <cell r="E33435" t="str">
            <v>netscribes</v>
          </cell>
          <cell r="F33435" t="str">
            <v>Sushma Ram</v>
          </cell>
          <cell r="G33435">
            <v>45746.811805555553</v>
          </cell>
          <cell r="H33435">
            <v>45827.643055555556</v>
          </cell>
        </row>
        <row r="33436">
          <cell r="A33436" t="str">
            <v>UCW-10878</v>
          </cell>
          <cell r="B33436" t="str">
            <v>Freelance - New Images for Optimization</v>
          </cell>
          <cell r="C33436" t="str">
            <v>CLOSED</v>
          </cell>
          <cell r="D33436" t="str">
            <v>Medium</v>
          </cell>
          <cell r="E33436" t="str">
            <v>netscribes</v>
          </cell>
          <cell r="F33436" t="str">
            <v>netscribes</v>
          </cell>
          <cell r="G33436">
            <v>45746.536111111112</v>
          </cell>
          <cell r="H33436">
            <v>45814.643055555556</v>
          </cell>
        </row>
        <row r="33437">
          <cell r="A33437" t="str">
            <v>UCW-10877</v>
          </cell>
          <cell r="B33437" t="str">
            <v>Puig PDP Update 2025</v>
          </cell>
          <cell r="C33437" t="str">
            <v>CLOSED</v>
          </cell>
          <cell r="D33437" t="str">
            <v>Medium</v>
          </cell>
          <cell r="E33437" t="str">
            <v>netscribes</v>
          </cell>
          <cell r="F33437" t="str">
            <v>netscribes</v>
          </cell>
          <cell r="G33437">
            <v>45746.513194444444</v>
          </cell>
          <cell r="H33437">
            <v>45786.779166666667</v>
          </cell>
        </row>
        <row r="33438">
          <cell r="A33438" t="str">
            <v>UCW-10876</v>
          </cell>
          <cell r="B33438" t="str">
            <v>Tatacliq Image Replace 18-01-2025</v>
          </cell>
          <cell r="C33438" t="str">
            <v>CLOSED</v>
          </cell>
          <cell r="D33438" t="str">
            <v>Medium</v>
          </cell>
          <cell r="E33438" t="str">
            <v>netscribes</v>
          </cell>
          <cell r="F33438" t="str">
            <v>netscribes</v>
          </cell>
          <cell r="G33438">
            <v>45746.49722222222</v>
          </cell>
          <cell r="H33438">
            <v>45787.595833333333</v>
          </cell>
        </row>
        <row r="33439">
          <cell r="A33439" t="str">
            <v>UCW-10875</v>
          </cell>
          <cell r="B33439" t="str">
            <v xml:space="preserve">Men's Apparel 27-03-2025 </v>
          </cell>
          <cell r="C33439" t="str">
            <v>CLOSED</v>
          </cell>
          <cell r="D33439" t="str">
            <v>Medium</v>
          </cell>
          <cell r="E33439" t="str">
            <v>Chirag Dubal</v>
          </cell>
          <cell r="F33439" t="str">
            <v>Mohd Tahir Shaikh</v>
          </cell>
          <cell r="G33439">
            <v>45746.021527777775</v>
          </cell>
          <cell r="H33439">
            <v>45752.552083333336</v>
          </cell>
        </row>
        <row r="33440">
          <cell r="A33440" t="str">
            <v>UCW-10873</v>
          </cell>
          <cell r="B33440" t="str">
            <v>Beauty- Re: RENEE X TATACLIQ( NEW LISTINGS 27-01-2025) 01-25th feb</v>
          </cell>
          <cell r="C33440" t="str">
            <v>CLOSED</v>
          </cell>
          <cell r="D33440" t="str">
            <v>Medium</v>
          </cell>
          <cell r="E33440" t="str">
            <v>Chirag Dubal</v>
          </cell>
          <cell r="F33440" t="str">
            <v>netscribes</v>
          </cell>
          <cell r="G33440">
            <v>45745.978472222225</v>
          </cell>
          <cell r="H33440">
            <v>45964.59375</v>
          </cell>
        </row>
        <row r="33441">
          <cell r="A33441" t="str">
            <v>UCW-10872</v>
          </cell>
          <cell r="B33441" t="str">
            <v>Catalogue For Listing_YOHO : Tata Cliq</v>
          </cell>
          <cell r="C33441" t="str">
            <v>CLOSED</v>
          </cell>
          <cell r="D33441" t="str">
            <v>Medium</v>
          </cell>
          <cell r="E33441" t="str">
            <v>Chirag Dubal</v>
          </cell>
          <cell r="F33441" t="str">
            <v>Juilee Jadhav</v>
          </cell>
          <cell r="G33441">
            <v>45745.975694444445</v>
          </cell>
          <cell r="H33441">
            <v>45805.574305555558</v>
          </cell>
        </row>
        <row r="33442">
          <cell r="A33442" t="str">
            <v>UCW-10868</v>
          </cell>
          <cell r="B33442" t="str">
            <v>TATA -  Vero Moda SS25 (Lot-3)</v>
          </cell>
          <cell r="C33442" t="str">
            <v>CLOSED</v>
          </cell>
          <cell r="D33442" t="str">
            <v>Medium</v>
          </cell>
          <cell r="E33442" t="str">
            <v>netscribes</v>
          </cell>
          <cell r="F33442" t="str">
            <v>Sushma Ram</v>
          </cell>
          <cell r="G33442">
            <v>45745.960416666669</v>
          </cell>
          <cell r="H33442">
            <v>45756.561805555553</v>
          </cell>
        </row>
        <row r="33443">
          <cell r="A33443" t="str">
            <v>UCW-10867</v>
          </cell>
          <cell r="B33443" t="str">
            <v>Tatacliq Kids Apparel Template | 28th Mar'25</v>
          </cell>
          <cell r="C33443" t="str">
            <v>CLOSED</v>
          </cell>
          <cell r="D33443" t="str">
            <v>Highest</v>
          </cell>
          <cell r="E33443" t="str">
            <v>netscribes</v>
          </cell>
          <cell r="F33443" t="str">
            <v>Sushma Ram</v>
          </cell>
          <cell r="G33443">
            <v>45745.95</v>
          </cell>
          <cell r="H33443">
            <v>45805.574305555558</v>
          </cell>
        </row>
        <row r="33444">
          <cell r="A33444" t="str">
            <v>UCW-10865</v>
          </cell>
          <cell r="B33444" t="str">
            <v>NUEMRO UNO (LOT-34) (TATA-CLIQ) Women's Wear</v>
          </cell>
          <cell r="C33444" t="str">
            <v>CLOSED Due to Inactive/Insufficient Information</v>
          </cell>
          <cell r="D33444" t="str">
            <v>Medium</v>
          </cell>
          <cell r="E33444" t="str">
            <v>Chirag Dubal</v>
          </cell>
          <cell r="F33444" t="str">
            <v>Juilee Jadhav</v>
          </cell>
          <cell r="G33444">
            <v>45745.945833333331</v>
          </cell>
          <cell r="H33444">
            <v>45782.976388888892</v>
          </cell>
        </row>
        <row r="33445">
          <cell r="A33445" t="str">
            <v>UCW-10864</v>
          </cell>
          <cell r="B33445" t="str">
            <v>Tatacliq Men's Apparels Template | 28th Mar'25</v>
          </cell>
          <cell r="C33445" t="str">
            <v>CLOSED</v>
          </cell>
          <cell r="D33445" t="str">
            <v>Highest</v>
          </cell>
          <cell r="E33445" t="str">
            <v>netscribes</v>
          </cell>
          <cell r="F33445" t="str">
            <v>Sushma Ram</v>
          </cell>
          <cell r="G33445">
            <v>45745.944444444445</v>
          </cell>
          <cell r="H33445">
            <v>45756.561111111114</v>
          </cell>
        </row>
        <row r="33446">
          <cell r="A33446" t="str">
            <v>UCW-10862</v>
          </cell>
          <cell r="B33446" t="str">
            <v>Tatacliq Women Ethnic Wear Template | 28th Mar'25</v>
          </cell>
          <cell r="C33446" t="str">
            <v>CLOSED</v>
          </cell>
          <cell r="D33446" t="str">
            <v>Highest</v>
          </cell>
          <cell r="E33446" t="str">
            <v>netscribes</v>
          </cell>
          <cell r="F33446" t="str">
            <v>Sushma Ram</v>
          </cell>
          <cell r="G33446">
            <v>45745.938194444447</v>
          </cell>
          <cell r="H33446">
            <v>45751.068055555559</v>
          </cell>
        </row>
        <row r="33447">
          <cell r="A33447" t="str">
            <v>UCW-10861</v>
          </cell>
          <cell r="B33447" t="str">
            <v>Tatacliq Women Western Wear Template | 28th Mar'25</v>
          </cell>
          <cell r="C33447" t="str">
            <v>CLOSED</v>
          </cell>
          <cell r="D33447" t="str">
            <v>Medium</v>
          </cell>
          <cell r="E33447" t="str">
            <v>netscribes</v>
          </cell>
          <cell r="F33447" t="str">
            <v>Sushma Ram</v>
          </cell>
          <cell r="G33447">
            <v>45745.925000000003</v>
          </cell>
          <cell r="H33447">
            <v>45752.551388888889</v>
          </cell>
        </row>
        <row r="33448">
          <cell r="A33448" t="str">
            <v>UCW-10860</v>
          </cell>
          <cell r="B33448" t="str">
            <v>Hydes N Hues New 16 Style Cateloge for Tata cliq 04.03.2025</v>
          </cell>
          <cell r="C33448" t="str">
            <v>CLOSED</v>
          </cell>
          <cell r="D33448" t="str">
            <v>Medium</v>
          </cell>
          <cell r="E33448" t="str">
            <v>netscribes</v>
          </cell>
          <cell r="F33448" t="str">
            <v>Sushma Ram</v>
          </cell>
          <cell r="G33448">
            <v>45745.896527777775</v>
          </cell>
          <cell r="H33448">
            <v>45805.574999999997</v>
          </cell>
        </row>
        <row r="33449">
          <cell r="A33449" t="str">
            <v>UCW-10858</v>
          </cell>
          <cell r="B33449" t="str">
            <v>Miarcus -4 Styles- SS 25-28 March</v>
          </cell>
          <cell r="C33449" t="str">
            <v>CLOSED</v>
          </cell>
          <cell r="D33449" t="str">
            <v>Medium</v>
          </cell>
          <cell r="E33449" t="str">
            <v>netscribes</v>
          </cell>
          <cell r="F33449" t="str">
            <v>Sushma Ram</v>
          </cell>
          <cell r="G33449">
            <v>45745.883333333331</v>
          </cell>
          <cell r="H33449">
            <v>45805.74722222222</v>
          </cell>
        </row>
        <row r="33450">
          <cell r="A33450" t="str">
            <v>UCW-10856</v>
          </cell>
          <cell r="B33450" t="str">
            <v>CATALOGUE *KHULLAR APPEARLS - KASSUALLY* TATA CLIQ</v>
          </cell>
          <cell r="C33450" t="str">
            <v>CLOSED</v>
          </cell>
          <cell r="D33450" t="str">
            <v>Highest</v>
          </cell>
          <cell r="E33450" t="str">
            <v>netscribes</v>
          </cell>
          <cell r="F33450" t="str">
            <v>Sushma Ram</v>
          </cell>
          <cell r="G33450">
            <v>45745.870833333334</v>
          </cell>
          <cell r="H33450">
            <v>45805.575694444444</v>
          </cell>
        </row>
        <row r="33451">
          <cell r="A33451" t="str">
            <v>UCW-10855</v>
          </cell>
          <cell r="B33451" t="str">
            <v>SECRET WISH | Summer wear COLLECTION | LOT 003 2025</v>
          </cell>
          <cell r="C33451" t="str">
            <v>CLOSED</v>
          </cell>
          <cell r="D33451" t="str">
            <v>Medium</v>
          </cell>
          <cell r="E33451" t="str">
            <v>netscribes</v>
          </cell>
          <cell r="F33451" t="str">
            <v>Sushma Ram</v>
          </cell>
          <cell r="G33451">
            <v>45745.861805555556</v>
          </cell>
          <cell r="H33451">
            <v>45805.576388888891</v>
          </cell>
        </row>
        <row r="33452">
          <cell r="A33452" t="str">
            <v>UCW-10854</v>
          </cell>
          <cell r="B33452" t="str">
            <v>UCW-3222: UCW-2595: UCW-1394: UCW-1043: Jack &amp; Jones SS25 LOT 3 (Tata Cliq)</v>
          </cell>
          <cell r="C33452" t="str">
            <v>CLOSED</v>
          </cell>
          <cell r="D33452" t="str">
            <v>Medium</v>
          </cell>
          <cell r="E33452" t="str">
            <v>netscribes</v>
          </cell>
          <cell r="F33452" t="str">
            <v>Sushma Ram</v>
          </cell>
          <cell r="G33452">
            <v>45745.850694444445</v>
          </cell>
          <cell r="H33452">
            <v>45754.555555555555</v>
          </cell>
        </row>
        <row r="33453">
          <cell r="A33453" t="str">
            <v>UCW-10853</v>
          </cell>
          <cell r="B33453" t="str">
            <v xml:space="preserve">Tata Cliq Cataloguing Data (Men Women &amp; Kids) </v>
          </cell>
          <cell r="C33453" t="str">
            <v>CLOSED</v>
          </cell>
          <cell r="D33453" t="str">
            <v>Medium</v>
          </cell>
          <cell r="E33453" t="str">
            <v>netscribes</v>
          </cell>
          <cell r="F33453" t="str">
            <v>Sushma Ram</v>
          </cell>
          <cell r="G33453">
            <v>45745.842361111114</v>
          </cell>
          <cell r="H33453">
            <v>45955.686805555553</v>
          </cell>
        </row>
        <row r="33454">
          <cell r="A33454" t="str">
            <v>UCW-10851</v>
          </cell>
          <cell r="B33454" t="str">
            <v>New Catalogue</v>
          </cell>
          <cell r="C33454" t="str">
            <v>CLOSED</v>
          </cell>
          <cell r="D33454" t="str">
            <v>Medium</v>
          </cell>
          <cell r="E33454" t="str">
            <v>netscribes</v>
          </cell>
          <cell r="F33454" t="str">
            <v>Sushma Ram</v>
          </cell>
          <cell r="G33454">
            <v>45745.814583333333</v>
          </cell>
          <cell r="H33454">
            <v>45855.765972222223</v>
          </cell>
        </row>
        <row r="33455">
          <cell r="A33455" t="str">
            <v>UCW-10850</v>
          </cell>
          <cell r="B33455" t="str">
            <v>Content Sheet and Image Link | Being human| 44 products | Tata Cliq | 1103377080_Women</v>
          </cell>
          <cell r="C33455" t="str">
            <v>CLOSED</v>
          </cell>
          <cell r="D33455" t="str">
            <v>Medium</v>
          </cell>
          <cell r="E33455" t="str">
            <v>netscribes</v>
          </cell>
          <cell r="F33455" t="str">
            <v>Sushma Ram</v>
          </cell>
          <cell r="G33455">
            <v>45745.8</v>
          </cell>
          <cell r="H33455">
            <v>45855.765277777777</v>
          </cell>
        </row>
        <row r="33456">
          <cell r="A33456" t="str">
            <v>UCW-10849</v>
          </cell>
          <cell r="B33456" t="str">
            <v>Attribute sheet Goldstar</v>
          </cell>
          <cell r="C33456" t="str">
            <v>CLOSED</v>
          </cell>
          <cell r="D33456" t="str">
            <v>Medium</v>
          </cell>
          <cell r="E33456" t="str">
            <v>netscribes</v>
          </cell>
          <cell r="F33456" t="str">
            <v>Sushma Ram</v>
          </cell>
          <cell r="G33456">
            <v>45745.786805555559</v>
          </cell>
          <cell r="H33456">
            <v>45751.529166666667</v>
          </cell>
        </row>
        <row r="33457">
          <cell r="A33457" t="str">
            <v>UCW-10848</v>
          </cell>
          <cell r="B33457" t="str">
            <v>Content Sheet and Image Link | Being human| 365 products | Tata Cliq | 1103377080_MEN</v>
          </cell>
          <cell r="C33457" t="str">
            <v>CLOSED</v>
          </cell>
          <cell r="D33457" t="str">
            <v>Medium</v>
          </cell>
          <cell r="E33457" t="str">
            <v>netscribes</v>
          </cell>
          <cell r="F33457" t="str">
            <v>Sushma Ram</v>
          </cell>
          <cell r="G33457">
            <v>45745.776388888888</v>
          </cell>
          <cell r="H33457">
            <v>45805.564583333333</v>
          </cell>
        </row>
        <row r="33458">
          <cell r="A33458" t="str">
            <v>UCW-10838</v>
          </cell>
          <cell r="B33458" t="str">
            <v>Crash Club New Product Listings - #147 - Silver Products - 149 SKUs</v>
          </cell>
          <cell r="C33458" t="str">
            <v>CLOSED</v>
          </cell>
          <cell r="D33458" t="str">
            <v>Medium</v>
          </cell>
          <cell r="E33458" t="str">
            <v>Chirag Dubal</v>
          </cell>
          <cell r="F33458" t="str">
            <v>Juilee Jadhav</v>
          </cell>
          <cell r="G33458">
            <v>45745.689583333333</v>
          </cell>
          <cell r="H33458">
            <v>45752.550694444442</v>
          </cell>
        </row>
        <row r="33459">
          <cell r="A33459" t="str">
            <v>UCW-10818</v>
          </cell>
          <cell r="B33459" t="str">
            <v>137 Options Women Sweet Dreams 26-03-2025</v>
          </cell>
          <cell r="C33459" t="str">
            <v>CLOSED</v>
          </cell>
          <cell r="D33459" t="str">
            <v>Medium</v>
          </cell>
          <cell r="E33459" t="str">
            <v>Chirag Dubal</v>
          </cell>
          <cell r="F33459" t="str">
            <v>Juilee Jadhav</v>
          </cell>
          <cell r="G33459">
            <v>45744.986111111109</v>
          </cell>
          <cell r="H33459">
            <v>45805.5625</v>
          </cell>
        </row>
        <row r="33460">
          <cell r="A33460" t="str">
            <v>UCW-10817</v>
          </cell>
          <cell r="B33460" t="str">
            <v>Shos Data</v>
          </cell>
          <cell r="C33460" t="str">
            <v>CLOSED</v>
          </cell>
          <cell r="D33460" t="str">
            <v>Medium</v>
          </cell>
          <cell r="E33460" t="str">
            <v>Chirag Dubal</v>
          </cell>
          <cell r="F33460" t="str">
            <v>netscribes</v>
          </cell>
          <cell r="G33460">
            <v>45744.95208333333</v>
          </cell>
          <cell r="H33460">
            <v>45964.59375</v>
          </cell>
        </row>
        <row r="33461">
          <cell r="A33461" t="str">
            <v>UCW-10814</v>
          </cell>
          <cell r="B33461" t="str">
            <v>Tata Cliq Catalog Sheet</v>
          </cell>
          <cell r="C33461" t="str">
            <v>CLOSED</v>
          </cell>
          <cell r="D33461" t="str">
            <v>Medium</v>
          </cell>
          <cell r="E33461" t="str">
            <v>netscribes</v>
          </cell>
          <cell r="F33461" t="str">
            <v>netscribes</v>
          </cell>
          <cell r="G33461">
            <v>45744.799305555556</v>
          </cell>
          <cell r="H33461">
            <v>45805.561111111114</v>
          </cell>
        </row>
        <row r="33462">
          <cell r="A33462" t="str">
            <v>UCW-10813</v>
          </cell>
          <cell r="B33462" t="str">
            <v>New Cataloging Request - Tata Cliq</v>
          </cell>
          <cell r="C33462" t="str">
            <v>CLOSED</v>
          </cell>
          <cell r="D33462" t="str">
            <v>Medium</v>
          </cell>
          <cell r="E33462" t="str">
            <v>Chirag Dubal</v>
          </cell>
          <cell r="F33462" t="str">
            <v>Juilee Jadhav</v>
          </cell>
          <cell r="G33462">
            <v>45744.770833333336</v>
          </cell>
          <cell r="H33462">
            <v>45805.563194444447</v>
          </cell>
        </row>
        <row r="33463">
          <cell r="A33463" t="str">
            <v>UCW-10812</v>
          </cell>
          <cell r="B33463" t="str">
            <v>New Catalog for Tatacliq- Women ( 44 styles) ( Brand- Style Quotient )</v>
          </cell>
          <cell r="C33463" t="str">
            <v>CLOSED</v>
          </cell>
          <cell r="D33463" t="str">
            <v>Medium</v>
          </cell>
          <cell r="E33463" t="str">
            <v>Chirag Dubal</v>
          </cell>
          <cell r="F33463" t="str">
            <v>Juilee Jadhav</v>
          </cell>
          <cell r="G33463">
            <v>45744.747916666667</v>
          </cell>
          <cell r="H33463">
            <v>45756.560416666667</v>
          </cell>
        </row>
        <row r="33464">
          <cell r="A33464" t="str">
            <v>UCW-10801</v>
          </cell>
          <cell r="B33464" t="str">
            <v>Beauty - Minimalist - D- 28th March</v>
          </cell>
          <cell r="C33464" t="str">
            <v>CLOSED</v>
          </cell>
          <cell r="D33464" t="str">
            <v>High</v>
          </cell>
          <cell r="E33464" t="str">
            <v>netscribes</v>
          </cell>
          <cell r="F33464" t="str">
            <v>Simi Raichel Zachariah</v>
          </cell>
          <cell r="G33464">
            <v>45744.657638888886</v>
          </cell>
          <cell r="H33464">
            <v>45929.572916666664</v>
          </cell>
        </row>
        <row r="33465">
          <cell r="A33465" t="str">
            <v>UCW-10796</v>
          </cell>
          <cell r="B33465" t="str">
            <v>Tatacliq__New 79 Style Listing File For Upload</v>
          </cell>
          <cell r="C33465" t="str">
            <v>CLOSED</v>
          </cell>
          <cell r="D33465" t="str">
            <v>Medium</v>
          </cell>
          <cell r="E33465" t="str">
            <v>Chirag Dubal</v>
          </cell>
          <cell r="F33465" t="str">
            <v>netscribes</v>
          </cell>
          <cell r="G33465">
            <v>45744.590277777781</v>
          </cell>
          <cell r="H33465">
            <v>45964.59375</v>
          </cell>
        </row>
        <row r="33466">
          <cell r="A33466" t="str">
            <v>UCW-10795</v>
          </cell>
          <cell r="B33466" t="str">
            <v>TATACLIQ CATALOGUE 27-03-2025</v>
          </cell>
          <cell r="C33466" t="str">
            <v>CLOSED</v>
          </cell>
          <cell r="D33466" t="str">
            <v>Medium</v>
          </cell>
          <cell r="E33466" t="str">
            <v>netscribes</v>
          </cell>
          <cell r="F33466" t="str">
            <v>Sushma Ram</v>
          </cell>
          <cell r="G33466">
            <v>45744.575694444444</v>
          </cell>
          <cell r="H33466">
            <v>45749.520833333336</v>
          </cell>
        </row>
        <row r="33467">
          <cell r="A33467" t="str">
            <v>UCW-10793</v>
          </cell>
          <cell r="B33467" t="str">
            <v>Styli Women's Wear Catalogue | Lot-49</v>
          </cell>
          <cell r="C33467" t="str">
            <v>CLOSED</v>
          </cell>
          <cell r="D33467" t="str">
            <v>Medium</v>
          </cell>
          <cell r="E33467" t="str">
            <v>Chirag Dubal</v>
          </cell>
          <cell r="F33467" t="str">
            <v>netscribes</v>
          </cell>
          <cell r="G33467">
            <v>45744.550694444442</v>
          </cell>
          <cell r="H33467">
            <v>45964.59375</v>
          </cell>
        </row>
        <row r="33468">
          <cell r="A33468" t="str">
            <v>UCW-10788</v>
          </cell>
          <cell r="B33468" t="str">
            <v>Columbia Apparels 127128 Size Addition 27-03-2025</v>
          </cell>
          <cell r="C33468" t="str">
            <v>CLOSED</v>
          </cell>
          <cell r="D33468" t="str">
            <v>Medium</v>
          </cell>
          <cell r="E33468" t="str">
            <v>Chirag Dubal</v>
          </cell>
          <cell r="F33468" t="str">
            <v>Shloka Chakre</v>
          </cell>
          <cell r="G33468">
            <v>45744.537499999999</v>
          </cell>
          <cell r="H33468">
            <v>45876.456944444442</v>
          </cell>
        </row>
        <row r="33469">
          <cell r="A33469" t="str">
            <v>UCW-10787</v>
          </cell>
          <cell r="B33469" t="str">
            <v>Content Sheet and Image Link | ABFRL | 84 products | Tata Cliq | 1098457315</v>
          </cell>
          <cell r="C33469" t="str">
            <v>CLOSED</v>
          </cell>
          <cell r="D33469" t="str">
            <v>Medium</v>
          </cell>
          <cell r="E33469" t="str">
            <v>Chirag Dubal</v>
          </cell>
          <cell r="F33469" t="str">
            <v>netscribes</v>
          </cell>
          <cell r="G33469">
            <v>45744.52847222222</v>
          </cell>
          <cell r="H33469">
            <v>45964.59375</v>
          </cell>
        </row>
        <row r="33470">
          <cell r="A33470" t="str">
            <v>UCW-10784</v>
          </cell>
          <cell r="B33470" t="str">
            <v>beauty - RE: Image- Pro - 28th March</v>
          </cell>
          <cell r="C33470" t="str">
            <v>CLOSED</v>
          </cell>
          <cell r="D33470" t="str">
            <v>High</v>
          </cell>
          <cell r="E33470" t="str">
            <v>netscribes</v>
          </cell>
          <cell r="F33470" t="str">
            <v>Simi Raichel Zachariah</v>
          </cell>
          <cell r="G33470">
            <v>45744.518055555556</v>
          </cell>
          <cell r="H33470">
            <v>45929.572916666664</v>
          </cell>
        </row>
        <row r="33471">
          <cell r="A33471" t="str">
            <v>UCW-10782</v>
          </cell>
          <cell r="B33471" t="str">
            <v>Catalogue for Shirts and blazers. 14-03-2025, Basics life-SLAVE NUMBER:-100013-BAS1</v>
          </cell>
          <cell r="C33471" t="str">
            <v>CLOSED</v>
          </cell>
          <cell r="D33471" t="str">
            <v>Medium</v>
          </cell>
          <cell r="E33471" t="str">
            <v>Chirag Dubal</v>
          </cell>
          <cell r="F33471" t="str">
            <v>netscribes</v>
          </cell>
          <cell r="G33471">
            <v>45744.490972222222</v>
          </cell>
          <cell r="H33471">
            <v>45964.593055555553</v>
          </cell>
        </row>
        <row r="33472">
          <cell r="A33472" t="str">
            <v>UCW-10781</v>
          </cell>
          <cell r="B33472" t="str">
            <v>DAALI--drop 6 .2 catalouge</v>
          </cell>
          <cell r="C33472" t="str">
            <v>CLOSED</v>
          </cell>
          <cell r="D33472" t="str">
            <v>Medium</v>
          </cell>
          <cell r="E33472" t="str">
            <v>netscribes</v>
          </cell>
          <cell r="F33472" t="str">
            <v>Sushma Ram</v>
          </cell>
          <cell r="G33472">
            <v>45744.488888888889</v>
          </cell>
          <cell r="H33472">
            <v>45750.54583333333</v>
          </cell>
        </row>
        <row r="33473">
          <cell r="A33473" t="str">
            <v>UCW-10779</v>
          </cell>
          <cell r="B33473" t="str">
            <v>Tatacliq Men Content template_27-03-25</v>
          </cell>
          <cell r="C33473" t="str">
            <v>CLOSED</v>
          </cell>
          <cell r="D33473" t="str">
            <v>Medium</v>
          </cell>
          <cell r="E33473" t="str">
            <v>netscribes</v>
          </cell>
          <cell r="F33473" t="str">
            <v>Sushma Ram</v>
          </cell>
          <cell r="G33473">
            <v>45744.475694444445</v>
          </cell>
          <cell r="H33473">
            <v>45902.695833333331</v>
          </cell>
        </row>
        <row r="33474">
          <cell r="A33474" t="str">
            <v>UCW-10775</v>
          </cell>
          <cell r="B33474" t="str">
            <v>Request to Re-list Balance by Rohit Bal Collection</v>
          </cell>
          <cell r="C33474" t="str">
            <v>CLOSED</v>
          </cell>
          <cell r="D33474" t="str">
            <v>Medium</v>
          </cell>
          <cell r="E33474" t="str">
            <v>netscribes</v>
          </cell>
          <cell r="F33474" t="str">
            <v>netscribes</v>
          </cell>
          <cell r="G33474">
            <v>45744.463194444441</v>
          </cell>
          <cell r="H33474">
            <v>45752.550694444442</v>
          </cell>
        </row>
        <row r="33475">
          <cell r="A33475" t="str">
            <v>UCW-10771</v>
          </cell>
          <cell r="B33475" t="str">
            <v>Beauty-Update the images -24K Gold Glass Face Oil-28th March</v>
          </cell>
          <cell r="C33475" t="str">
            <v>CLOSED</v>
          </cell>
          <cell r="D33475" t="str">
            <v>Highest</v>
          </cell>
          <cell r="E33475" t="str">
            <v>netscribes</v>
          </cell>
          <cell r="F33475" t="str">
            <v>Fuaad Nakhwa</v>
          </cell>
          <cell r="G33475">
            <v>45744.45416666667</v>
          </cell>
          <cell r="H33475">
            <v>45929.573611111111</v>
          </cell>
        </row>
        <row r="33476">
          <cell r="A33476" t="str">
            <v>UCW-10766</v>
          </cell>
          <cell r="B33476" t="str">
            <v>Beauty-Re: March 2025 New Launches Catalog - TCL-28th March</v>
          </cell>
          <cell r="C33476" t="str">
            <v>CLOSED</v>
          </cell>
          <cell r="D33476" t="str">
            <v>Highest</v>
          </cell>
          <cell r="E33476" t="str">
            <v>Chirag Dubal</v>
          </cell>
          <cell r="F33476" t="str">
            <v>Fuaad Nakhwa</v>
          </cell>
          <cell r="G33476">
            <v>45744.431250000001</v>
          </cell>
          <cell r="H33476">
            <v>45912.574305555558</v>
          </cell>
        </row>
        <row r="33477">
          <cell r="A33477" t="str">
            <v>UCW-10765</v>
          </cell>
          <cell r="B33477" t="str">
            <v>Beauty-RE La Shield 2025  Cataloguing-28th March</v>
          </cell>
          <cell r="C33477" t="str">
            <v>CLOSED</v>
          </cell>
          <cell r="D33477" t="str">
            <v>Highest</v>
          </cell>
          <cell r="E33477" t="str">
            <v>Chirag Dubal</v>
          </cell>
          <cell r="F33477" t="str">
            <v>Fuaad Nakhwa</v>
          </cell>
          <cell r="G33477">
            <v>45744.414583333331</v>
          </cell>
          <cell r="H33477">
            <v>45953.383333333331</v>
          </cell>
        </row>
        <row r="33478">
          <cell r="A33478" t="str">
            <v>UCW-10764</v>
          </cell>
          <cell r="B33478" t="str">
            <v>Beauty-Re New Brand Cataloging - Rosendo Mateu (27 March)-28th March</v>
          </cell>
          <cell r="C33478" t="str">
            <v>CLOSED</v>
          </cell>
          <cell r="D33478" t="str">
            <v>Highest</v>
          </cell>
          <cell r="E33478" t="str">
            <v>Chirag Dubal</v>
          </cell>
          <cell r="F33478" t="str">
            <v>Fuaad Nakhwa</v>
          </cell>
          <cell r="G33478">
            <v>45744.40625</v>
          </cell>
          <cell r="H33478">
            <v>45912.574305555558</v>
          </cell>
        </row>
        <row r="33479">
          <cell r="A33479" t="str">
            <v>UCW-10751</v>
          </cell>
          <cell r="B33479" t="str">
            <v>Batch 108 Men's</v>
          </cell>
          <cell r="C33479" t="str">
            <v>CLOSED</v>
          </cell>
          <cell r="D33479" t="str">
            <v>Medium</v>
          </cell>
          <cell r="E33479" t="str">
            <v>Chirag Dubal</v>
          </cell>
          <cell r="F33479" t="str">
            <v>netscribes</v>
          </cell>
          <cell r="G33479">
            <v>45743.892361111109</v>
          </cell>
          <cell r="H33479">
            <v>45964.593055555553</v>
          </cell>
        </row>
        <row r="33480">
          <cell r="A33480" t="str">
            <v>UCW-10744</v>
          </cell>
          <cell r="B33480" t="str">
            <v>PETER MILLAR - TATA CLIQ BRAND ON-BOARD</v>
          </cell>
          <cell r="C33480" t="str">
            <v>CLOSED</v>
          </cell>
          <cell r="D33480" t="str">
            <v>Medium</v>
          </cell>
          <cell r="E33480" t="str">
            <v>netscribes</v>
          </cell>
          <cell r="F33480" t="str">
            <v>netscribes</v>
          </cell>
          <cell r="G33480">
            <v>45743.668749999997</v>
          </cell>
          <cell r="H33480">
            <v>45750.54583333333</v>
          </cell>
        </row>
        <row r="33481">
          <cell r="A33481" t="str">
            <v>UCW-10740</v>
          </cell>
          <cell r="B33481" t="str">
            <v>Tatacliq Lifestyle Catalog Template-Lot -100_17.03.2025</v>
          </cell>
          <cell r="C33481" t="str">
            <v>CLOSED</v>
          </cell>
          <cell r="D33481" t="str">
            <v>Medium</v>
          </cell>
          <cell r="E33481" t="str">
            <v>Chirag Dubal</v>
          </cell>
          <cell r="F33481" t="str">
            <v>netscribes</v>
          </cell>
          <cell r="G33481">
            <v>45743.59375</v>
          </cell>
          <cell r="H33481">
            <v>45964.593055555553</v>
          </cell>
        </row>
        <row r="33482">
          <cell r="A33482" t="str">
            <v>UCW-10736</v>
          </cell>
          <cell r="B33482" t="str">
            <v>Tata Cliq Catalogue 25th March-2025</v>
          </cell>
          <cell r="C33482" t="str">
            <v>CLOSED Due to Inactive/Insufficient Information</v>
          </cell>
          <cell r="D33482" t="str">
            <v>Medium</v>
          </cell>
          <cell r="E33482" t="str">
            <v>Chirag Dubal</v>
          </cell>
          <cell r="F33482" t="str">
            <v>Mohd Tahir Shaikh</v>
          </cell>
          <cell r="G33482">
            <v>45743.572916666664</v>
          </cell>
          <cell r="H33482">
            <v>45753.163888888892</v>
          </cell>
        </row>
        <row r="33483">
          <cell r="A33483" t="str">
            <v>UCW-10733</v>
          </cell>
          <cell r="B33483" t="str">
            <v>Tatacliq Men and Kids Content template_25-03-25_Batch 2</v>
          </cell>
          <cell r="C33483" t="str">
            <v>CLOSED</v>
          </cell>
          <cell r="D33483" t="str">
            <v>Medium</v>
          </cell>
          <cell r="E33483" t="str">
            <v>netscribes</v>
          </cell>
          <cell r="F33483" t="str">
            <v>Sushma Ram</v>
          </cell>
          <cell r="G33483">
            <v>45743.548611111109</v>
          </cell>
          <cell r="H33483">
            <v>45805.55</v>
          </cell>
        </row>
        <row r="33484">
          <cell r="A33484" t="str">
            <v>UCW-10727</v>
          </cell>
          <cell r="B33484" t="str">
            <v>Kawaii PDP Video- Tata Cliq</v>
          </cell>
          <cell r="C33484" t="str">
            <v>CLOSED</v>
          </cell>
          <cell r="D33484" t="str">
            <v>Medium</v>
          </cell>
          <cell r="E33484" t="str">
            <v>Chirag Dubal</v>
          </cell>
          <cell r="F33484" t="str">
            <v>Mohd Tahir Shaikh</v>
          </cell>
          <cell r="G33484">
            <v>45743.523611111108</v>
          </cell>
          <cell r="H33484">
            <v>45803.527777777781</v>
          </cell>
        </row>
        <row r="33485">
          <cell r="A33485" t="str">
            <v>UCW-10726</v>
          </cell>
          <cell r="B33485" t="str">
            <v>Tatacliq Men Content template_25-03-25</v>
          </cell>
          <cell r="C33485" t="str">
            <v>CLOSED</v>
          </cell>
          <cell r="D33485" t="str">
            <v>Medium</v>
          </cell>
          <cell r="E33485" t="str">
            <v>netscribes</v>
          </cell>
          <cell r="F33485" t="str">
            <v>Sushma Ram</v>
          </cell>
          <cell r="G33485">
            <v>45743.523611111108</v>
          </cell>
          <cell r="H33485">
            <v>45749.520833333336</v>
          </cell>
        </row>
        <row r="33486">
          <cell r="A33486" t="str">
            <v>UCW-10720</v>
          </cell>
          <cell r="B33486" t="str">
            <v>TataCliq - Jove 81 Options - Cataloging 26Mar25</v>
          </cell>
          <cell r="C33486" t="str">
            <v>CLOSED</v>
          </cell>
          <cell r="D33486" t="str">
            <v>Medium</v>
          </cell>
          <cell r="E33486" t="str">
            <v>netscribes</v>
          </cell>
          <cell r="F33486" t="str">
            <v>Sushma Ram</v>
          </cell>
          <cell r="G33486">
            <v>45743.468055555553</v>
          </cell>
          <cell r="H33486">
            <v>45855.761111111111</v>
          </cell>
        </row>
        <row r="33487">
          <cell r="A33487" t="str">
            <v>UCW-10718</v>
          </cell>
          <cell r="B33487" t="str">
            <v>DAALI--drop 6 .1 catalouge</v>
          </cell>
          <cell r="C33487" t="str">
            <v>CLOSED</v>
          </cell>
          <cell r="D33487" t="str">
            <v>Highest</v>
          </cell>
          <cell r="E33487" t="str">
            <v>netscribes</v>
          </cell>
          <cell r="F33487" t="str">
            <v>Sushma Ram</v>
          </cell>
          <cell r="G33487">
            <v>45743.452777777777</v>
          </cell>
          <cell r="H33487">
            <v>45749.520138888889</v>
          </cell>
        </row>
        <row r="33488">
          <cell r="A33488" t="str">
            <v>UCW-10717</v>
          </cell>
          <cell r="B33488" t="str">
            <v>Beauty-RE: Elizabeth Arden - Tata - New Listing - 1 SKU - 24-03-2024-27th March</v>
          </cell>
          <cell r="C33488" t="str">
            <v>CLOSED</v>
          </cell>
          <cell r="D33488" t="str">
            <v>Highest</v>
          </cell>
          <cell r="E33488" t="str">
            <v>netscribes</v>
          </cell>
          <cell r="F33488" t="str">
            <v>Fuaad Nakhwa</v>
          </cell>
          <cell r="G33488">
            <v>45743.447222222225</v>
          </cell>
          <cell r="H33488">
            <v>45954.48541666667</v>
          </cell>
        </row>
        <row r="33489">
          <cell r="A33489" t="str">
            <v>UCW-10716</v>
          </cell>
          <cell r="B33489" t="str">
            <v>Beauty-Re Assortment Gap  Availability listing details-27th March</v>
          </cell>
          <cell r="C33489" t="str">
            <v>CLOSED</v>
          </cell>
          <cell r="D33489" t="str">
            <v>Highest</v>
          </cell>
          <cell r="E33489" t="str">
            <v>Chirag Dubal</v>
          </cell>
          <cell r="F33489" t="str">
            <v>Fuaad Nakhwa</v>
          </cell>
          <cell r="G33489">
            <v>45743.435416666667</v>
          </cell>
          <cell r="H33489">
            <v>45953.383333333331</v>
          </cell>
        </row>
        <row r="33490">
          <cell r="A33490" t="str">
            <v>UCW-10714</v>
          </cell>
          <cell r="B33490" t="str">
            <v>BEauty - RE: Tata CLiQ x Oceglow - Catalog content- 27th March</v>
          </cell>
          <cell r="C33490" t="str">
            <v>CLOSED</v>
          </cell>
          <cell r="D33490" t="str">
            <v>High</v>
          </cell>
          <cell r="E33490" t="str">
            <v>netscribes</v>
          </cell>
          <cell r="F33490" t="str">
            <v>Simi Raichel Zachariah</v>
          </cell>
          <cell r="G33490">
            <v>45743.434027777781</v>
          </cell>
          <cell r="H33490">
            <v>45912.574305555558</v>
          </cell>
        </row>
        <row r="33491">
          <cell r="A33491" t="str">
            <v>UCW-10713</v>
          </cell>
          <cell r="B33491" t="str">
            <v>Beauty- Re MOC'04 Additional Launches - 27th March</v>
          </cell>
          <cell r="C33491" t="str">
            <v>CLOSED</v>
          </cell>
          <cell r="D33491" t="str">
            <v>Highest</v>
          </cell>
          <cell r="E33491" t="str">
            <v>Chirag Dubal</v>
          </cell>
          <cell r="F33491" t="str">
            <v>Fuaad Nakhwa</v>
          </cell>
          <cell r="G33491">
            <v>45743.429166666669</v>
          </cell>
          <cell r="H33491">
            <v>45953.383333333331</v>
          </cell>
        </row>
        <row r="33492">
          <cell r="A33492" t="str">
            <v>UCW-10712</v>
          </cell>
          <cell r="B33492" t="str">
            <v>Beauty - Re: Nexus Listing Details- 27th March</v>
          </cell>
          <cell r="C33492" t="str">
            <v>CLOSED</v>
          </cell>
          <cell r="D33492" t="str">
            <v>High</v>
          </cell>
          <cell r="E33492" t="str">
            <v>netscribes</v>
          </cell>
          <cell r="F33492" t="str">
            <v>Simi Raichel Zachariah</v>
          </cell>
          <cell r="G33492">
            <v>45743.421527777777</v>
          </cell>
          <cell r="H33492">
            <v>45929.573611111111</v>
          </cell>
        </row>
        <row r="33493">
          <cell r="A33493" t="str">
            <v>UCW-10706</v>
          </cell>
          <cell r="B33493" t="str">
            <v>Beauty- Re: Tata CliQ x Groomist- 26th March</v>
          </cell>
          <cell r="C33493" t="str">
            <v>CLOSED</v>
          </cell>
          <cell r="D33493" t="str">
            <v>High</v>
          </cell>
          <cell r="E33493" t="str">
            <v>netscribes</v>
          </cell>
          <cell r="F33493" t="str">
            <v>Simi Raichel Zachariah</v>
          </cell>
          <cell r="G33493">
            <v>45742.715277777781</v>
          </cell>
          <cell r="H33493">
            <v>45929.573611111111</v>
          </cell>
        </row>
        <row r="33494">
          <cell r="A33494" t="str">
            <v>UCW-10705</v>
          </cell>
          <cell r="B33494" t="str">
            <v>FNxTata App Catalogue_24th March</v>
          </cell>
          <cell r="C33494" t="str">
            <v>CLOSED</v>
          </cell>
          <cell r="D33494" t="str">
            <v>Medium</v>
          </cell>
          <cell r="E33494" t="str">
            <v>Chirag Dubal</v>
          </cell>
          <cell r="F33494" t="str">
            <v>Mohd Tahir Shaikh</v>
          </cell>
          <cell r="G33494">
            <v>45742.713194444441</v>
          </cell>
          <cell r="H33494">
            <v>45758.747916666667</v>
          </cell>
        </row>
        <row r="33495">
          <cell r="A33495" t="str">
            <v>UCW-10696</v>
          </cell>
          <cell r="B33495" t="str">
            <v>Tatacliq Men and Kids Content template_24-03-25</v>
          </cell>
          <cell r="C33495" t="str">
            <v>CLOSED</v>
          </cell>
          <cell r="D33495" t="str">
            <v>Medium</v>
          </cell>
          <cell r="E33495" t="str">
            <v>Chirag Dubal</v>
          </cell>
          <cell r="F33495" t="str">
            <v>Mohd Tahir Shaikh</v>
          </cell>
          <cell r="G33495">
            <v>45742.647222222222</v>
          </cell>
          <cell r="H33495">
            <v>45786.65</v>
          </cell>
        </row>
        <row r="33496">
          <cell r="A33496" t="str">
            <v>UCW-10694</v>
          </cell>
          <cell r="B33496" t="str">
            <v>Brooches Collection (TATA CLIQ).</v>
          </cell>
          <cell r="C33496" t="str">
            <v>CLOSED</v>
          </cell>
          <cell r="D33496" t="str">
            <v>Medium</v>
          </cell>
          <cell r="E33496" t="str">
            <v>netscribes</v>
          </cell>
          <cell r="F33496" t="str">
            <v>Juilee Jadhav</v>
          </cell>
          <cell r="G33496">
            <v>45742.636805555558</v>
          </cell>
          <cell r="H33496">
            <v>45805.525694444441</v>
          </cell>
        </row>
        <row r="33497">
          <cell r="A33497" t="str">
            <v>UCW-10693</v>
          </cell>
          <cell r="B33497" t="str">
            <v xml:space="preserve">Tatacliq Lifestyle Catalog Template-Lot -101_24.03.2025 </v>
          </cell>
          <cell r="C33497" t="str">
            <v>CLOSED</v>
          </cell>
          <cell r="D33497" t="str">
            <v>Medium</v>
          </cell>
          <cell r="E33497" t="str">
            <v>Chirag Dubal</v>
          </cell>
          <cell r="F33497" t="str">
            <v>Mohd Tahir Shaikh</v>
          </cell>
          <cell r="G33497">
            <v>45742.636111111111</v>
          </cell>
          <cell r="H33497">
            <v>45855.75</v>
          </cell>
        </row>
        <row r="33498">
          <cell r="A33498" t="str">
            <v>UCW-10691</v>
          </cell>
          <cell r="B33498" t="str">
            <v>motorsport on Tata Cliq Luxury</v>
          </cell>
          <cell r="C33498" t="str">
            <v>CLOSED</v>
          </cell>
          <cell r="D33498" t="str">
            <v>Medium</v>
          </cell>
          <cell r="E33498" t="str">
            <v>netscribes</v>
          </cell>
          <cell r="F33498" t="str">
            <v>Sushma Ram</v>
          </cell>
          <cell r="G33498">
            <v>45742.62222222222</v>
          </cell>
          <cell r="H33498">
            <v>45749.519444444442</v>
          </cell>
        </row>
        <row r="33499">
          <cell r="A33499" t="str">
            <v>UCW-10688</v>
          </cell>
          <cell r="B33499" t="str">
            <v>Apparel–Under Armour–18/03/25</v>
          </cell>
          <cell r="C33499" t="str">
            <v>CLOSED</v>
          </cell>
          <cell r="D33499" t="str">
            <v>Medium</v>
          </cell>
          <cell r="E33499" t="str">
            <v>netscribes</v>
          </cell>
          <cell r="F33499" t="str">
            <v>Juilee Jadhav</v>
          </cell>
          <cell r="G33499">
            <v>45742.597222222219</v>
          </cell>
          <cell r="H33499">
            <v>45842.481249999997</v>
          </cell>
        </row>
        <row r="33500">
          <cell r="A33500" t="str">
            <v>UCW-10687</v>
          </cell>
          <cell r="B33500" t="str">
            <v>TataCliq | 25 Mar 2025 | Cataloguing-SS25 | Adults and Kids Footwear | 115 (Adults) 23 (Kids)</v>
          </cell>
          <cell r="C33500" t="str">
            <v>CLOSED</v>
          </cell>
          <cell r="D33500" t="str">
            <v>Medium</v>
          </cell>
          <cell r="E33500" t="str">
            <v>netscribes</v>
          </cell>
          <cell r="F33500" t="str">
            <v>Sushma Ram</v>
          </cell>
          <cell r="G33500">
            <v>45742.589583333334</v>
          </cell>
          <cell r="H33500">
            <v>45764.61041666667</v>
          </cell>
        </row>
        <row r="33501">
          <cell r="A33501" t="str">
            <v>UCW-10680</v>
          </cell>
          <cell r="B33501" t="str">
            <v>Sparkles Catalog</v>
          </cell>
          <cell r="C33501" t="str">
            <v>CLOSED</v>
          </cell>
          <cell r="D33501" t="str">
            <v>Medium</v>
          </cell>
          <cell r="E33501" t="str">
            <v>Juilee Jadhav</v>
          </cell>
          <cell r="F33501" t="str">
            <v>Juilee Jadhav</v>
          </cell>
          <cell r="G33501">
            <v>45742.557638888888</v>
          </cell>
          <cell r="H33501">
            <v>45805.542361111111</v>
          </cell>
        </row>
        <row r="33502">
          <cell r="A33502" t="str">
            <v>UCW-10678</v>
          </cell>
          <cell r="B33502" t="str">
            <v>Kid's Apparel 12-03-2025</v>
          </cell>
          <cell r="C33502" t="str">
            <v>CLOSED</v>
          </cell>
          <cell r="D33502" t="str">
            <v>Medium</v>
          </cell>
          <cell r="E33502" t="str">
            <v>Chirag Dubal</v>
          </cell>
          <cell r="F33502" t="str">
            <v>netscribes</v>
          </cell>
          <cell r="G33502">
            <v>45742.544444444444</v>
          </cell>
          <cell r="H33502">
            <v>45964.593055555553</v>
          </cell>
        </row>
        <row r="33503">
          <cell r="A33503" t="str">
            <v>UCW-10677</v>
          </cell>
          <cell r="B33503" t="str">
            <v>New listings - Nilkamal</v>
          </cell>
          <cell r="C33503" t="str">
            <v>CLOSED</v>
          </cell>
          <cell r="D33503" t="str">
            <v>Medium</v>
          </cell>
          <cell r="E33503" t="str">
            <v>netscribes</v>
          </cell>
          <cell r="F33503" t="str">
            <v>netscribes</v>
          </cell>
          <cell r="G33503">
            <v>45742.542361111111</v>
          </cell>
          <cell r="H33503">
            <v>45749.518750000003</v>
          </cell>
        </row>
        <row r="33504">
          <cell r="A33504" t="str">
            <v>UCW-10675</v>
          </cell>
          <cell r="B33504" t="str">
            <v>Introduce new  brands</v>
          </cell>
          <cell r="C33504" t="str">
            <v>CLOSED</v>
          </cell>
          <cell r="D33504" t="str">
            <v>Medium</v>
          </cell>
          <cell r="E33504" t="str">
            <v>netscribes</v>
          </cell>
          <cell r="F33504" t="str">
            <v>Sushma Ram</v>
          </cell>
          <cell r="G33504">
            <v>45742.535416666666</v>
          </cell>
          <cell r="H33504">
            <v>45821.604166666664</v>
          </cell>
        </row>
        <row r="33505">
          <cell r="A33505" t="str">
            <v>UCW-10668</v>
          </cell>
          <cell r="B33505" t="str">
            <v>Beauty- FW: New Listing and Seller Set up - Flawsome- 26th March</v>
          </cell>
          <cell r="C33505" t="str">
            <v>CLOSED</v>
          </cell>
          <cell r="D33505" t="str">
            <v>High</v>
          </cell>
          <cell r="E33505" t="str">
            <v>netscribes</v>
          </cell>
          <cell r="F33505" t="str">
            <v>Simi Raichel Zachariah</v>
          </cell>
          <cell r="G33505">
            <v>45742.509027777778</v>
          </cell>
          <cell r="H33505">
            <v>45929.573611111111</v>
          </cell>
        </row>
        <row r="33506">
          <cell r="A33506" t="str">
            <v>UCW-10667</v>
          </cell>
          <cell r="B33506" t="str">
            <v>Category Catlog” – “SPIATY ” – “20-03-2025</v>
          </cell>
          <cell r="C33506" t="str">
            <v>CLOSED</v>
          </cell>
          <cell r="D33506" t="str">
            <v>Medium</v>
          </cell>
          <cell r="E33506" t="str">
            <v>netscribes</v>
          </cell>
          <cell r="F33506" t="str">
            <v>Sushma Ram</v>
          </cell>
          <cell r="G33506">
            <v>45742.505555555559</v>
          </cell>
          <cell r="H33506">
            <v>45805.548611111109</v>
          </cell>
        </row>
        <row r="33507">
          <cell r="A33507" t="str">
            <v>UCW-10666</v>
          </cell>
          <cell r="B33507" t="str">
            <v>Beauty - Fw: Listing of new products | Attachment Included- 26th March</v>
          </cell>
          <cell r="C33507" t="str">
            <v>CLOSED</v>
          </cell>
          <cell r="D33507" t="str">
            <v>High</v>
          </cell>
          <cell r="E33507" t="str">
            <v>netscribes</v>
          </cell>
          <cell r="F33507" t="str">
            <v>Simi Raichel Zachariah</v>
          </cell>
          <cell r="G33507">
            <v>45742.504861111112</v>
          </cell>
          <cell r="H33507">
            <v>45929.573611111111</v>
          </cell>
        </row>
        <row r="33508">
          <cell r="A33508" t="str">
            <v>UCW-10665</v>
          </cell>
          <cell r="B33508" t="str">
            <v>BEauty - Re: [External] - Re: Listing File Required - Unilever- 26th March</v>
          </cell>
          <cell r="C33508" t="str">
            <v>CLOSED</v>
          </cell>
          <cell r="D33508" t="str">
            <v>Highest</v>
          </cell>
          <cell r="E33508" t="str">
            <v>netscribes</v>
          </cell>
          <cell r="F33508" t="str">
            <v>Simi Raichel Zachariah</v>
          </cell>
          <cell r="G33508">
            <v>45742.497916666667</v>
          </cell>
          <cell r="H33508">
            <v>45929.574305555558</v>
          </cell>
        </row>
        <row r="33509">
          <cell r="A33509" t="str">
            <v>UCW-10664</v>
          </cell>
          <cell r="B33509" t="str">
            <v>Beauty - RE: Request for Listing details | Biotique- 26th March</v>
          </cell>
          <cell r="C33509" t="str">
            <v>CLOSED</v>
          </cell>
          <cell r="D33509" t="str">
            <v>High</v>
          </cell>
          <cell r="E33509" t="str">
            <v>netscribes</v>
          </cell>
          <cell r="F33509" t="str">
            <v>Simi Raichel Zachariah</v>
          </cell>
          <cell r="G33509">
            <v>45742.495138888888</v>
          </cell>
          <cell r="H33509">
            <v>45929.574305555558</v>
          </cell>
        </row>
        <row r="33510">
          <cell r="A33510" t="str">
            <v>UCW-10662</v>
          </cell>
          <cell r="B33510" t="str">
            <v>SS25_Lingerie 2nd Infusion_Enamor_Tata Cliq</v>
          </cell>
          <cell r="C33510" t="str">
            <v>CLOSED</v>
          </cell>
          <cell r="D33510" t="str">
            <v>Medium</v>
          </cell>
          <cell r="E33510" t="str">
            <v>netscribes</v>
          </cell>
          <cell r="F33510" t="str">
            <v>Sushma Ram</v>
          </cell>
          <cell r="G33510">
            <v>45742.492361111108</v>
          </cell>
          <cell r="H33510">
            <v>45805.505555555559</v>
          </cell>
        </row>
        <row r="33511">
          <cell r="A33511" t="str">
            <v>UCW-10658</v>
          </cell>
          <cell r="B33511" t="str">
            <v>Beauty - RE: Tata Cliq - New listing - Jeanne Arthes- 26th March</v>
          </cell>
          <cell r="C33511" t="str">
            <v>CLOSED</v>
          </cell>
          <cell r="D33511" t="str">
            <v>Medium</v>
          </cell>
          <cell r="E33511" t="str">
            <v>netscribes</v>
          </cell>
          <cell r="F33511" t="str">
            <v>Simi Raichel Zachariah</v>
          </cell>
          <cell r="G33511">
            <v>45742.481944444444</v>
          </cell>
          <cell r="H33511">
            <v>45929.574305555558</v>
          </cell>
        </row>
        <row r="33512">
          <cell r="A33512" t="str">
            <v>UCW-10657</v>
          </cell>
          <cell r="B33512" t="str">
            <v>BEauty- RE: TCL - New listing - Eve Lom Daily Rejuvenating Cream (MDB)- 26th March</v>
          </cell>
          <cell r="C33512" t="str">
            <v>CLOSED</v>
          </cell>
          <cell r="D33512" t="str">
            <v>High</v>
          </cell>
          <cell r="E33512" t="str">
            <v>netscribes</v>
          </cell>
          <cell r="F33512" t="str">
            <v>Simi Raichel Zachariah</v>
          </cell>
          <cell r="G33512">
            <v>45742.479166666664</v>
          </cell>
          <cell r="H33512">
            <v>45929.574305555558</v>
          </cell>
        </row>
        <row r="33513">
          <cell r="A33513" t="str">
            <v>UCW-10655</v>
          </cell>
          <cell r="B33513" t="str">
            <v>BEauty - Re: Umberto Giannini new assortment listing- 26th March</v>
          </cell>
          <cell r="C33513" t="str">
            <v>CLOSED</v>
          </cell>
          <cell r="D33513" t="str">
            <v>High</v>
          </cell>
          <cell r="E33513" t="str">
            <v>netscribes</v>
          </cell>
          <cell r="F33513" t="str">
            <v>Simi Raichel Zachariah</v>
          </cell>
          <cell r="G33513">
            <v>45742.469444444447</v>
          </cell>
          <cell r="H33513">
            <v>45912.574305555558</v>
          </cell>
        </row>
        <row r="33514">
          <cell r="A33514" t="str">
            <v>UCW-10654</v>
          </cell>
          <cell r="B33514" t="str">
            <v>Beauty - RE: Carrera Tata Cliq Onboarding- 26th March</v>
          </cell>
          <cell r="C33514" t="str">
            <v>CLOSED</v>
          </cell>
          <cell r="D33514" t="str">
            <v>High</v>
          </cell>
          <cell r="E33514" t="str">
            <v>netscribes</v>
          </cell>
          <cell r="F33514" t="str">
            <v>Simi Raichel Zachariah</v>
          </cell>
          <cell r="G33514">
            <v>45742.466666666667</v>
          </cell>
          <cell r="H33514">
            <v>45912.574999999997</v>
          </cell>
        </row>
        <row r="33515">
          <cell r="A33515" t="str">
            <v>UCW-10640</v>
          </cell>
          <cell r="B33515" t="str">
            <v>SS25-AW24 Monte Carlo For Boys Girls -11-03-2025</v>
          </cell>
          <cell r="C33515" t="str">
            <v>CLOSED</v>
          </cell>
          <cell r="D33515" t="str">
            <v>Medium</v>
          </cell>
          <cell r="E33515" t="str">
            <v>Chirag Dubal</v>
          </cell>
          <cell r="F33515" t="str">
            <v>netscribes</v>
          </cell>
          <cell r="G33515">
            <v>45741.702777777777</v>
          </cell>
          <cell r="H33515">
            <v>45964.593055555553</v>
          </cell>
        </row>
        <row r="33516">
          <cell r="A33516" t="str">
            <v>UCW-10639</v>
          </cell>
          <cell r="B33516" t="str">
            <v>On 126934 20th Mar 25 (ON1)</v>
          </cell>
          <cell r="C33516" t="str">
            <v>CLOSED</v>
          </cell>
          <cell r="D33516" t="str">
            <v>High</v>
          </cell>
          <cell r="E33516" t="str">
            <v>netscribes</v>
          </cell>
          <cell r="F33516" t="str">
            <v>Sushma Ram</v>
          </cell>
          <cell r="G33516">
            <v>45741.7</v>
          </cell>
          <cell r="H33516">
            <v>45805.508333333331</v>
          </cell>
        </row>
        <row r="33517">
          <cell r="A33517" t="str">
            <v>UCW-10636</v>
          </cell>
          <cell r="B33517" t="str">
            <v>ALDO SS25 Footwear Catalog Submission (TC) - 12.03.2025</v>
          </cell>
          <cell r="C33517" t="str">
            <v>CLOSED</v>
          </cell>
          <cell r="D33517" t="str">
            <v>Medium</v>
          </cell>
          <cell r="E33517" t="str">
            <v>Chirag Dubal</v>
          </cell>
          <cell r="F33517" t="str">
            <v>netscribes</v>
          </cell>
          <cell r="G33517">
            <v>45741.681944444441</v>
          </cell>
          <cell r="H33517">
            <v>45964.593055555553</v>
          </cell>
        </row>
        <row r="33518">
          <cell r="A33518" t="str">
            <v>UCW-10633</v>
          </cell>
          <cell r="B33518" t="str">
            <v>FW: TATA CLiQ Fashion x Cherry &amp; Jerry - Prospecting Brand</v>
          </cell>
          <cell r="C33518" t="str">
            <v>CLOSED</v>
          </cell>
          <cell r="D33518" t="str">
            <v>Medium</v>
          </cell>
          <cell r="E33518" t="str">
            <v>Chirag Dubal</v>
          </cell>
          <cell r="F33518" t="str">
            <v>netscribes</v>
          </cell>
          <cell r="G33518">
            <v>45741.667361111111</v>
          </cell>
          <cell r="H33518">
            <v>45964.593055555553</v>
          </cell>
        </row>
        <row r="33519">
          <cell r="A33519" t="str">
            <v>UCW-10622</v>
          </cell>
          <cell r="B33519" t="str">
            <v>Hoversole Listing  - Triumph Export 25 Mar 2025</v>
          </cell>
          <cell r="C33519" t="str">
            <v>CLOSED</v>
          </cell>
          <cell r="D33519" t="str">
            <v>Highest</v>
          </cell>
          <cell r="E33519" t="str">
            <v>netscribes</v>
          </cell>
          <cell r="F33519" t="str">
            <v>Sushma Ram</v>
          </cell>
          <cell r="G33519">
            <v>45741.554166666669</v>
          </cell>
          <cell r="H33519">
            <v>45745.615972222222</v>
          </cell>
        </row>
        <row r="33520">
          <cell r="A33520" t="str">
            <v>UCW-10621</v>
          </cell>
          <cell r="B33520" t="str">
            <v>Beauty- Re: Fragrance March NPLs - JML + TFB- 18th Feb</v>
          </cell>
          <cell r="C33520" t="str">
            <v>CLOSED</v>
          </cell>
          <cell r="D33520" t="str">
            <v>Medium</v>
          </cell>
          <cell r="E33520" t="str">
            <v>Chirag Dubal</v>
          </cell>
          <cell r="F33520" t="str">
            <v>netscribes</v>
          </cell>
          <cell r="G33520">
            <v>45741.548611111109</v>
          </cell>
          <cell r="H33520">
            <v>45964.592361111114</v>
          </cell>
        </row>
        <row r="33521">
          <cell r="A33521" t="str">
            <v>UCW-10619</v>
          </cell>
          <cell r="B33521" t="str">
            <v>Urgent: New Catalogue Not Received - Women's Westernwear</v>
          </cell>
          <cell r="C33521" t="str">
            <v>CLOSED</v>
          </cell>
          <cell r="D33521" t="str">
            <v>Medium</v>
          </cell>
          <cell r="E33521" t="str">
            <v>netscribes</v>
          </cell>
          <cell r="F33521" t="str">
            <v>Sushma Ram</v>
          </cell>
          <cell r="G33521">
            <v>45741.53125</v>
          </cell>
          <cell r="H33521">
            <v>45749.518750000003</v>
          </cell>
        </row>
        <row r="33522">
          <cell r="A33522" t="str">
            <v>UCW-10618</v>
          </cell>
          <cell r="B33522" t="str">
            <v>TataCliq | 12 Mar 2025 | Cataloguing-SS25 | Adults &amp; Kids Apparel | 316 (Adults) 19 (Kids)</v>
          </cell>
          <cell r="C33522" t="str">
            <v>CLOSED</v>
          </cell>
          <cell r="D33522" t="str">
            <v>Medium</v>
          </cell>
          <cell r="E33522" t="str">
            <v>Chirag Dubal</v>
          </cell>
          <cell r="F33522" t="str">
            <v>netscribes</v>
          </cell>
          <cell r="G33522">
            <v>45741.529166666667</v>
          </cell>
          <cell r="H33522">
            <v>45964.592361111114</v>
          </cell>
        </row>
        <row r="33523">
          <cell r="A33523" t="str">
            <v>UCW-10613</v>
          </cell>
          <cell r="B33523" t="str">
            <v xml:space="preserve">Tatacliq Lifestyle Catalog Template-Lot -92_20.01.2025 </v>
          </cell>
          <cell r="C33523" t="str">
            <v>CLOSED</v>
          </cell>
          <cell r="D33523" t="str">
            <v>Medium</v>
          </cell>
          <cell r="E33523" t="str">
            <v>Chirag Dubal</v>
          </cell>
          <cell r="F33523" t="str">
            <v>netscribes</v>
          </cell>
          <cell r="G33523">
            <v>45741.511111111111</v>
          </cell>
          <cell r="H33523">
            <v>45964.592361111114</v>
          </cell>
        </row>
        <row r="33524">
          <cell r="A33524" t="str">
            <v>UCW-10610</v>
          </cell>
          <cell r="B33524" t="str">
            <v>DAALI--drop 6 catalouge</v>
          </cell>
          <cell r="C33524" t="str">
            <v>CLOSED</v>
          </cell>
          <cell r="D33524" t="str">
            <v>Highest</v>
          </cell>
          <cell r="E33524" t="str">
            <v>netscribes</v>
          </cell>
          <cell r="F33524" t="str">
            <v>Sushma Ram</v>
          </cell>
          <cell r="G33524">
            <v>45741.495833333334</v>
          </cell>
          <cell r="H33524">
            <v>45745.615277777775</v>
          </cell>
        </row>
        <row r="33525">
          <cell r="A33525" t="str">
            <v>UCW-10602</v>
          </cell>
          <cell r="B33525" t="str">
            <v>Beauty - FW TATA LID New Cataloguing Feb'25 - 25th March</v>
          </cell>
          <cell r="C33525" t="str">
            <v>CLOSED</v>
          </cell>
          <cell r="D33525" t="str">
            <v>Highest</v>
          </cell>
          <cell r="E33525" t="str">
            <v>Chirag Dubal</v>
          </cell>
          <cell r="F33525" t="str">
            <v>Fuaad Nakhwa</v>
          </cell>
          <cell r="G33525">
            <v>45741.450694444444</v>
          </cell>
          <cell r="H33525">
            <v>45953.384027777778</v>
          </cell>
        </row>
        <row r="33526">
          <cell r="A33526" t="str">
            <v>UCW-10601</v>
          </cell>
          <cell r="B33526" t="str">
            <v>Beauty-Re: Tata Cliq New Product Listing-25th March</v>
          </cell>
          <cell r="C33526" t="str">
            <v>CLOSED</v>
          </cell>
          <cell r="D33526" t="str">
            <v>Highest</v>
          </cell>
          <cell r="E33526" t="str">
            <v>Chirag Dubal</v>
          </cell>
          <cell r="F33526" t="str">
            <v>Fuaad Nakhwa</v>
          </cell>
          <cell r="G33526">
            <v>45741.443749999999</v>
          </cell>
          <cell r="H33526">
            <v>45912.574999999997</v>
          </cell>
        </row>
        <row r="33527">
          <cell r="A33527" t="str">
            <v>UCW-10599</v>
          </cell>
          <cell r="B33527" t="str">
            <v>New Articles Listing</v>
          </cell>
          <cell r="C33527" t="str">
            <v>CLOSED Due to Inactive/Insufficient Information</v>
          </cell>
          <cell r="D33527" t="str">
            <v>Medium</v>
          </cell>
          <cell r="E33527" t="str">
            <v>Chirag Dubal</v>
          </cell>
          <cell r="F33527" t="str">
            <v>Mohd Tahir Shaikh</v>
          </cell>
          <cell r="G33527">
            <v>45741.429861111108</v>
          </cell>
          <cell r="H33527">
            <v>45759.763194444444</v>
          </cell>
        </row>
        <row r="33528">
          <cell r="A33528" t="str">
            <v>UCW-10595</v>
          </cell>
          <cell r="B33528" t="str">
            <v>Tata Cliq Catalogue 21st March-2025</v>
          </cell>
          <cell r="C33528" t="str">
            <v>CLOSED</v>
          </cell>
          <cell r="D33528" t="str">
            <v>Medium</v>
          </cell>
          <cell r="E33528" t="str">
            <v>Chirag Dubal</v>
          </cell>
          <cell r="F33528" t="str">
            <v>Mohd Tahir Shaikh</v>
          </cell>
          <cell r="G33528">
            <v>45740.991666666669</v>
          </cell>
          <cell r="H33528">
            <v>45805.501388888886</v>
          </cell>
        </row>
        <row r="33529">
          <cell r="A33529" t="str">
            <v>UCW-10585</v>
          </cell>
          <cell r="B33529" t="str">
            <v>Sharing the catalog file for listing</v>
          </cell>
          <cell r="C33529" t="str">
            <v>CLOSED</v>
          </cell>
          <cell r="D33529" t="str">
            <v>Medium</v>
          </cell>
          <cell r="E33529" t="str">
            <v>Chirag Dubal</v>
          </cell>
          <cell r="F33529" t="str">
            <v>netscribes</v>
          </cell>
          <cell r="G33529">
            <v>45740.765972222223</v>
          </cell>
          <cell r="H33529">
            <v>45964.592361111114</v>
          </cell>
        </row>
        <row r="33530">
          <cell r="A33530" t="str">
            <v>UCW-10579</v>
          </cell>
          <cell r="B33530" t="str">
            <v>Kids Listing (Vastramay)</v>
          </cell>
          <cell r="C33530" t="str">
            <v>CLOSED</v>
          </cell>
          <cell r="D33530" t="str">
            <v>Medium</v>
          </cell>
          <cell r="E33530" t="str">
            <v>Chirag Dubal</v>
          </cell>
          <cell r="F33530" t="str">
            <v>netscribes</v>
          </cell>
          <cell r="G33530">
            <v>45740.714583333334</v>
          </cell>
          <cell r="H33530">
            <v>45964.592361111114</v>
          </cell>
        </row>
        <row r="33531">
          <cell r="A33531" t="str">
            <v>UCW-10576</v>
          </cell>
          <cell r="B33531" t="str">
            <v>SS25 New Catalog - USPA WW - Lot 5</v>
          </cell>
          <cell r="C33531" t="str">
            <v>CLOSED</v>
          </cell>
          <cell r="D33531" t="str">
            <v>Medium</v>
          </cell>
          <cell r="E33531" t="str">
            <v>netscribes</v>
          </cell>
          <cell r="F33531" t="str">
            <v>Sushma Ram</v>
          </cell>
          <cell r="G33531">
            <v>45740.672222222223</v>
          </cell>
          <cell r="H33531">
            <v>45805.501388888886</v>
          </cell>
        </row>
        <row r="33532">
          <cell r="A33532" t="str">
            <v>UCW-10568</v>
          </cell>
          <cell r="B33532" t="str">
            <v>Styles migration to Tatacliq Westbury account - 20-03-2025</v>
          </cell>
          <cell r="C33532" t="str">
            <v>CLOSED</v>
          </cell>
          <cell r="D33532" t="str">
            <v>Medium</v>
          </cell>
          <cell r="E33532" t="str">
            <v>Chirag Dubal</v>
          </cell>
          <cell r="F33532" t="str">
            <v>Mohd Tahir Shaikh</v>
          </cell>
          <cell r="G33532">
            <v>45740.589583333334</v>
          </cell>
          <cell r="H33532">
            <v>45818.446527777778</v>
          </cell>
        </row>
        <row r="33533">
          <cell r="A33533" t="str">
            <v>UCW-10566</v>
          </cell>
          <cell r="B33533" t="str">
            <v xml:space="preserve">Tatacliq Lifestyle Catalog Template-Lot -94_03.02.2025 </v>
          </cell>
          <cell r="C33533" t="str">
            <v>CLOSED</v>
          </cell>
          <cell r="D33533" t="str">
            <v>Medium</v>
          </cell>
          <cell r="E33533" t="str">
            <v>Chirag Dubal</v>
          </cell>
          <cell r="F33533" t="str">
            <v>netscribes</v>
          </cell>
          <cell r="G33533">
            <v>45740.579861111109</v>
          </cell>
          <cell r="H33533">
            <v>45964.592361111114</v>
          </cell>
        </row>
        <row r="33534">
          <cell r="A33534" t="str">
            <v>UCW-10565</v>
          </cell>
          <cell r="B33534" t="str">
            <v>Catalogue for Shirts and blazers. 14-03-2025, Basics life-SLAVE NUMBER:-100013-BAS1</v>
          </cell>
          <cell r="C33534" t="str">
            <v>CLOSED</v>
          </cell>
          <cell r="D33534" t="str">
            <v>High</v>
          </cell>
          <cell r="E33534" t="str">
            <v>netscribes</v>
          </cell>
          <cell r="F33534" t="str">
            <v>Sushma Ram</v>
          </cell>
          <cell r="G33534">
            <v>45740.577777777777</v>
          </cell>
          <cell r="H33534">
            <v>45959.796527777777</v>
          </cell>
        </row>
        <row r="33535">
          <cell r="A33535" t="str">
            <v>UCW-10562</v>
          </cell>
          <cell r="B33535" t="str">
            <v>Tatacliq Women Western Wear Template | 1st Mar'25</v>
          </cell>
          <cell r="C33535" t="str">
            <v>CLOSED</v>
          </cell>
          <cell r="D33535" t="str">
            <v>Medium</v>
          </cell>
          <cell r="E33535" t="str">
            <v>Chirag Dubal</v>
          </cell>
          <cell r="F33535" t="str">
            <v>netscribes</v>
          </cell>
          <cell r="G33535">
            <v>45740.522222222222</v>
          </cell>
          <cell r="H33535">
            <v>45964.591666666667</v>
          </cell>
        </row>
        <row r="33536">
          <cell r="A33536" t="str">
            <v>UCW-10560</v>
          </cell>
          <cell r="B33536" t="str">
            <v>Asian footwear listing 17 March 2025</v>
          </cell>
          <cell r="C33536" t="str">
            <v>CLOSED</v>
          </cell>
          <cell r="D33536" t="str">
            <v>Medium</v>
          </cell>
          <cell r="E33536" t="str">
            <v>Chirag Dubal</v>
          </cell>
          <cell r="F33536" t="str">
            <v>Ataur Rahman</v>
          </cell>
          <cell r="G33536">
            <v>45740.513194444444</v>
          </cell>
          <cell r="H33536">
            <v>45805.504861111112</v>
          </cell>
        </row>
        <row r="33537">
          <cell r="A33537" t="str">
            <v>UCW-10556</v>
          </cell>
          <cell r="B33537" t="str">
            <v>Tatacliq Lifestyle Catalog Template-Lot -100_17.03.2025</v>
          </cell>
          <cell r="C33537" t="str">
            <v>CLOSED</v>
          </cell>
          <cell r="D33537" t="str">
            <v>Medium</v>
          </cell>
          <cell r="E33537" t="str">
            <v>Chirag Dubal</v>
          </cell>
          <cell r="F33537" t="str">
            <v>netscribes</v>
          </cell>
          <cell r="G33537">
            <v>45740.48333333333</v>
          </cell>
          <cell r="H33537">
            <v>45964.591666666667</v>
          </cell>
        </row>
        <row r="33538">
          <cell r="A33538" t="str">
            <v>UCW-10555</v>
          </cell>
          <cell r="B33538" t="str">
            <v>Batch 108 Men's</v>
          </cell>
          <cell r="C33538" t="str">
            <v>CLOSED</v>
          </cell>
          <cell r="D33538" t="str">
            <v>Medium</v>
          </cell>
          <cell r="E33538" t="str">
            <v>Chirag Dubal</v>
          </cell>
          <cell r="F33538" t="str">
            <v>Mohd Tahir Shaikh</v>
          </cell>
          <cell r="G33538">
            <v>45740.470833333333</v>
          </cell>
          <cell r="H33538">
            <v>45869.546527777777</v>
          </cell>
        </row>
        <row r="33539">
          <cell r="A33539" t="str">
            <v>UCW-10554</v>
          </cell>
          <cell r="B33539" t="str">
            <v>Beauty - Re: New Cataloguing - TF - 24th March</v>
          </cell>
          <cell r="C33539" t="str">
            <v>CLOSED</v>
          </cell>
          <cell r="D33539" t="str">
            <v>Highest</v>
          </cell>
          <cell r="E33539" t="str">
            <v>Chirag Dubal</v>
          </cell>
          <cell r="F33539" t="str">
            <v>Fuaad Nakhwa</v>
          </cell>
          <cell r="G33539">
            <v>45740.469444444447</v>
          </cell>
          <cell r="H33539">
            <v>45953.384027777778</v>
          </cell>
        </row>
        <row r="33540">
          <cell r="A33540" t="str">
            <v>UCW-10553</v>
          </cell>
          <cell r="B33540" t="str">
            <v>Tatacliq Men Content template_18-03-25</v>
          </cell>
          <cell r="C33540" t="str">
            <v>CLOSED</v>
          </cell>
          <cell r="D33540" t="str">
            <v>Medium</v>
          </cell>
          <cell r="E33540" t="str">
            <v>Chirag Dubal</v>
          </cell>
          <cell r="F33540" t="str">
            <v>netscribes</v>
          </cell>
          <cell r="G33540">
            <v>45740.46875</v>
          </cell>
          <cell r="H33540">
            <v>45964.591666666667</v>
          </cell>
        </row>
        <row r="33541">
          <cell r="A33541" t="str">
            <v>UCW-10552</v>
          </cell>
          <cell r="B33541" t="str">
            <v>Beauty-FW Friday Launch_21st_March_Studiowest_04options-24th March</v>
          </cell>
          <cell r="C33541" t="str">
            <v>CLOSED</v>
          </cell>
          <cell r="D33541" t="str">
            <v>Highest</v>
          </cell>
          <cell r="E33541" t="str">
            <v>Chirag Dubal</v>
          </cell>
          <cell r="F33541" t="str">
            <v>Fuaad Nakhwa</v>
          </cell>
          <cell r="G33541">
            <v>45740.447222222225</v>
          </cell>
          <cell r="H33541">
            <v>45953.384027777778</v>
          </cell>
        </row>
        <row r="33542">
          <cell r="A33542" t="str">
            <v>UCW-10550</v>
          </cell>
          <cell r="B33542" t="str">
            <v>Beauty - Revolution Beauty (129105) - New Listing - 24th March 2025</v>
          </cell>
          <cell r="C33542" t="str">
            <v>CLOSED</v>
          </cell>
          <cell r="D33542" t="str">
            <v>Highest</v>
          </cell>
          <cell r="E33542" t="str">
            <v>Chirag Dubal</v>
          </cell>
          <cell r="F33542" t="str">
            <v>Fuaad Nakhwa</v>
          </cell>
          <cell r="G33542">
            <v>45740.436805555553</v>
          </cell>
          <cell r="H33542">
            <v>45953.384027777778</v>
          </cell>
        </row>
        <row r="33543">
          <cell r="A33543" t="str">
            <v>UCW-10549</v>
          </cell>
          <cell r="B33543" t="str">
            <v>Beauty-Maybelline Superstay Vinyl Ink Lipstick | TATACLIQ (Both Platform)-24th March</v>
          </cell>
          <cell r="C33543" t="str">
            <v>CLOSED</v>
          </cell>
          <cell r="D33543" t="str">
            <v>Highest</v>
          </cell>
          <cell r="E33543" t="str">
            <v>Chirag Dubal</v>
          </cell>
          <cell r="F33543" t="str">
            <v>Fuaad Nakhwa</v>
          </cell>
          <cell r="G33543">
            <v>45740.429166666669</v>
          </cell>
          <cell r="H33543">
            <v>45751.527083333334</v>
          </cell>
        </row>
        <row r="33544">
          <cell r="A33544" t="str">
            <v>UCW-10548</v>
          </cell>
          <cell r="B33544" t="str">
            <v>Beauty-Kanvar Concos Distribution Pvt Ltd (129096) - New Listing-24th March</v>
          </cell>
          <cell r="C33544" t="str">
            <v>CLOSED</v>
          </cell>
          <cell r="D33544" t="str">
            <v>Highest</v>
          </cell>
          <cell r="E33544" t="str">
            <v>Chirag Dubal</v>
          </cell>
          <cell r="F33544" t="str">
            <v>Fuaad Nakhwa</v>
          </cell>
          <cell r="G33544">
            <v>45740.40625</v>
          </cell>
          <cell r="H33544">
            <v>45953.384722222225</v>
          </cell>
        </row>
        <row r="33545">
          <cell r="A33545" t="str">
            <v>UCW-10536</v>
          </cell>
          <cell r="B33545" t="str">
            <v>Accessories–Under Armour–18/03/25</v>
          </cell>
          <cell r="C33545" t="str">
            <v>CLOSED</v>
          </cell>
          <cell r="D33545" t="str">
            <v>Medium</v>
          </cell>
          <cell r="E33545" t="str">
            <v>netscribes</v>
          </cell>
          <cell r="F33545" t="str">
            <v>Sushma Ram</v>
          </cell>
          <cell r="G33545">
            <v>45739.856944444444</v>
          </cell>
          <cell r="H33545">
            <v>45805.493750000001</v>
          </cell>
        </row>
        <row r="33546">
          <cell r="A33546" t="str">
            <v>UCW-10533</v>
          </cell>
          <cell r="B33546" t="str">
            <v>Content Sheet and Image Link | ABFRL | 84 products | Tata Cliq | 1098457315</v>
          </cell>
          <cell r="C33546" t="str">
            <v>CLOSED</v>
          </cell>
          <cell r="D33546" t="str">
            <v>Medium</v>
          </cell>
          <cell r="E33546" t="str">
            <v>Chirag Dubal</v>
          </cell>
          <cell r="F33546" t="str">
            <v>Mohd Tahir Shaikh</v>
          </cell>
          <cell r="G33546">
            <v>45739.761111111111</v>
          </cell>
          <cell r="H33546">
            <v>45769.709027777775</v>
          </cell>
        </row>
        <row r="33547">
          <cell r="A33547" t="str">
            <v>UCW-10526</v>
          </cell>
          <cell r="B33547" t="str">
            <v>SPERRY 126934 21st Mar 25 (SP1)</v>
          </cell>
          <cell r="C33547" t="str">
            <v>CLOSED Due to Inactive/Insufficient Information</v>
          </cell>
          <cell r="D33547" t="str">
            <v>Medium</v>
          </cell>
          <cell r="E33547" t="str">
            <v>netscribes</v>
          </cell>
          <cell r="F33547" t="str">
            <v>Sushma Ram</v>
          </cell>
          <cell r="G33547">
            <v>45739.648611111108</v>
          </cell>
          <cell r="H33547">
            <v>45759.76666666667</v>
          </cell>
        </row>
        <row r="33548">
          <cell r="A33548" t="str">
            <v>UCW-10525</v>
          </cell>
          <cell r="B33548" t="str">
            <v>Tata Cliq BAGATT SS25 styles _Footwear_17 options_124766_21/03/2025</v>
          </cell>
          <cell r="C33548" t="str">
            <v>CLOSED</v>
          </cell>
          <cell r="D33548" t="str">
            <v>Medium</v>
          </cell>
          <cell r="E33548" t="str">
            <v>netscribes</v>
          </cell>
          <cell r="F33548" t="str">
            <v>Sushma Ram</v>
          </cell>
          <cell r="G33548">
            <v>45739.573611111111</v>
          </cell>
          <cell r="H33548">
            <v>45805.51458333333</v>
          </cell>
        </row>
        <row r="33549">
          <cell r="A33549" t="str">
            <v>UCW-10523</v>
          </cell>
          <cell r="B33549" t="str">
            <v>GORDON &amp; BROS TATACLIQ `TEMPLATE 21.03.2025</v>
          </cell>
          <cell r="C33549" t="str">
            <v>CLOSED</v>
          </cell>
          <cell r="D33549" t="str">
            <v>Medium</v>
          </cell>
          <cell r="E33549" t="str">
            <v>netscribes</v>
          </cell>
          <cell r="F33549" t="str">
            <v>Sushma Ram</v>
          </cell>
          <cell r="G33549">
            <v>45739.548611111109</v>
          </cell>
          <cell r="H33549">
            <v>45805.494444444441</v>
          </cell>
        </row>
        <row r="33550">
          <cell r="A33550" t="str">
            <v>UCW-10522</v>
          </cell>
          <cell r="B33550" t="str">
            <v>Content Correction | Powersutra | Tatacliq | Feb-25</v>
          </cell>
          <cell r="C33550" t="str">
            <v>CLOSED</v>
          </cell>
          <cell r="D33550" t="str">
            <v>Medium</v>
          </cell>
          <cell r="E33550" t="str">
            <v>netscribes</v>
          </cell>
          <cell r="F33550" t="str">
            <v>Mohd Tahir Shaikh</v>
          </cell>
          <cell r="G33550">
            <v>45739.542361111111</v>
          </cell>
          <cell r="H33550">
            <v>45882.539583333331</v>
          </cell>
        </row>
        <row r="33551">
          <cell r="A33551" t="str">
            <v>UCW-10521</v>
          </cell>
          <cell r="B33551" t="str">
            <v>LISTING FILE_TATA CLIQ_21-03-2025</v>
          </cell>
          <cell r="C33551" t="str">
            <v>CLOSED</v>
          </cell>
          <cell r="D33551" t="str">
            <v>Medium</v>
          </cell>
          <cell r="E33551" t="str">
            <v>netscribes</v>
          </cell>
          <cell r="F33551" t="str">
            <v>Sushma Ram</v>
          </cell>
          <cell r="G33551">
            <v>45739.540277777778</v>
          </cell>
          <cell r="H33551">
            <v>45749.517361111109</v>
          </cell>
        </row>
        <row r="33552">
          <cell r="A33552" t="str">
            <v>UCW-10518</v>
          </cell>
          <cell r="B33552" t="str">
            <v>Almore cataloging-20-March</v>
          </cell>
          <cell r="C33552" t="str">
            <v>CLOSED</v>
          </cell>
          <cell r="D33552" t="str">
            <v>Highest</v>
          </cell>
          <cell r="E33552" t="str">
            <v>netscribes</v>
          </cell>
          <cell r="F33552" t="str">
            <v>Sushma Ram</v>
          </cell>
          <cell r="G33552">
            <v>45738.994444444441</v>
          </cell>
          <cell r="H33552">
            <v>45740.529861111114</v>
          </cell>
        </row>
        <row r="33553">
          <cell r="A33553" t="str">
            <v>UCW-10516</v>
          </cell>
          <cell r="B33553" t="str">
            <v>ERIDANI-New Catalog File(New Style) 20.03</v>
          </cell>
          <cell r="C33553" t="str">
            <v>CLOSED</v>
          </cell>
          <cell r="D33553" t="str">
            <v>Medium</v>
          </cell>
          <cell r="E33553" t="str">
            <v>netscribes</v>
          </cell>
          <cell r="F33553" t="str">
            <v>Sushma Ram</v>
          </cell>
          <cell r="G33553">
            <v>45738.988194444442</v>
          </cell>
          <cell r="H33553">
            <v>45805.495138888888</v>
          </cell>
        </row>
        <row r="33554">
          <cell r="A33554" t="str">
            <v>UCW-10506</v>
          </cell>
          <cell r="B33554" t="str">
            <v>The Bear House_SS25 Collection_Shirts_Lot No. 7</v>
          </cell>
          <cell r="C33554" t="str">
            <v>CLOSED</v>
          </cell>
          <cell r="D33554" t="str">
            <v>Medium</v>
          </cell>
          <cell r="E33554" t="str">
            <v>netscribes</v>
          </cell>
          <cell r="F33554" t="str">
            <v>Sushma Ram</v>
          </cell>
          <cell r="G33554">
            <v>45738.70416666667</v>
          </cell>
          <cell r="H33554">
            <v>45745.912499999999</v>
          </cell>
        </row>
        <row r="33555">
          <cell r="A33555" t="str">
            <v>UCW-10503</v>
          </cell>
          <cell r="B33555" t="str">
            <v>The Bear House_SS25 Collection_T-Shirts_Lot No. 8</v>
          </cell>
          <cell r="C33555" t="str">
            <v>CLOSED</v>
          </cell>
          <cell r="D33555" t="str">
            <v>Medium</v>
          </cell>
          <cell r="E33555" t="str">
            <v>netscribes</v>
          </cell>
          <cell r="F33555" t="str">
            <v>Sushma Ram</v>
          </cell>
          <cell r="G33555">
            <v>45738.690972222219</v>
          </cell>
          <cell r="H33555">
            <v>45751.527083333334</v>
          </cell>
        </row>
        <row r="33556">
          <cell r="A33556" t="str">
            <v>UCW-10499</v>
          </cell>
          <cell r="B33556" t="str">
            <v>Globus Women's Wear Apparels -  33 Styles - Batch 91 (Ethnic Wear) (19.03.2025)</v>
          </cell>
          <cell r="C33556" t="str">
            <v>CLOSED</v>
          </cell>
          <cell r="D33556" t="str">
            <v>Medium</v>
          </cell>
          <cell r="E33556" t="str">
            <v>netscribes</v>
          </cell>
          <cell r="F33556" t="str">
            <v>Sushma Ram</v>
          </cell>
          <cell r="G33556">
            <v>45738.672222222223</v>
          </cell>
          <cell r="H33556">
            <v>45754.731249999997</v>
          </cell>
        </row>
        <row r="33557">
          <cell r="A33557" t="str">
            <v>UCW-10496</v>
          </cell>
          <cell r="B33557" t="str">
            <v>TataCliq X Bewakoof | Womenswestern Wear | 12-12-2024</v>
          </cell>
          <cell r="C33557" t="str">
            <v>CLOSED</v>
          </cell>
          <cell r="D33557" t="str">
            <v>Medium</v>
          </cell>
          <cell r="E33557" t="str">
            <v>Chirag Dubal</v>
          </cell>
          <cell r="F33557" t="str">
            <v>netscribes</v>
          </cell>
          <cell r="G33557">
            <v>45738.652083333334</v>
          </cell>
          <cell r="H33557">
            <v>45964.591666666667</v>
          </cell>
        </row>
        <row r="33558">
          <cell r="A33558" t="str">
            <v>UCW-10494</v>
          </cell>
          <cell r="B33558" t="str">
            <v>Catalogue Lee &amp; Wrangler _Week 12</v>
          </cell>
          <cell r="C33558" t="str">
            <v>CLOSED</v>
          </cell>
          <cell r="D33558" t="str">
            <v>Medium</v>
          </cell>
          <cell r="E33558" t="str">
            <v>netscribes</v>
          </cell>
          <cell r="F33558" t="str">
            <v>Sushma Ram</v>
          </cell>
          <cell r="G33558">
            <v>45738.645833333336</v>
          </cell>
          <cell r="H33558">
            <v>45744.50277777778</v>
          </cell>
        </row>
        <row r="33559">
          <cell r="A33559" t="str">
            <v>UCW-10493</v>
          </cell>
          <cell r="B33559" t="str">
            <v>TataCliq - Jove Options - Cataloging 18Mar25</v>
          </cell>
          <cell r="C33559" t="str">
            <v>CLOSED</v>
          </cell>
          <cell r="D33559" t="str">
            <v>Medium</v>
          </cell>
          <cell r="E33559" t="str">
            <v>netscribes</v>
          </cell>
          <cell r="F33559" t="str">
            <v>Sushma Ram</v>
          </cell>
          <cell r="G33559">
            <v>45738.63958333333</v>
          </cell>
          <cell r="H33559">
            <v>45805.49722222222</v>
          </cell>
        </row>
        <row r="33560">
          <cell r="A33560" t="str">
            <v>UCW-10492</v>
          </cell>
          <cell r="B33560" t="str">
            <v>Aarke Ritu Kumar and Label Ritu Kumar SS-25 Catalogue Sheet.</v>
          </cell>
          <cell r="C33560" t="str">
            <v>CLOSED</v>
          </cell>
          <cell r="D33560" t="str">
            <v>Highest</v>
          </cell>
          <cell r="E33560" t="str">
            <v>netscribes</v>
          </cell>
          <cell r="F33560" t="str">
            <v>Sushma Ram</v>
          </cell>
          <cell r="G33560">
            <v>45738.633333333331</v>
          </cell>
          <cell r="H33560">
            <v>45805.499305555553</v>
          </cell>
        </row>
        <row r="33561">
          <cell r="A33561" t="str">
            <v>UCW-10488</v>
          </cell>
          <cell r="B33561" t="str">
            <v>Tatacliq Men Content template_19-03-25</v>
          </cell>
          <cell r="C33561" t="str">
            <v>CLOSED</v>
          </cell>
          <cell r="D33561" t="str">
            <v>Medium</v>
          </cell>
          <cell r="E33561" t="str">
            <v>netscribes</v>
          </cell>
          <cell r="F33561" t="str">
            <v>Sushma Ram</v>
          </cell>
          <cell r="G33561">
            <v>45738.616666666669</v>
          </cell>
          <cell r="H33561">
            <v>45805.5</v>
          </cell>
        </row>
        <row r="33562">
          <cell r="A33562" t="str">
            <v>UCW-10485</v>
          </cell>
          <cell r="B33562" t="str">
            <v>Rang Barse - Additional Images</v>
          </cell>
          <cell r="C33562" t="str">
            <v>CLOSED</v>
          </cell>
          <cell r="D33562" t="str">
            <v>Medium</v>
          </cell>
          <cell r="E33562" t="str">
            <v>Chirag Dubal</v>
          </cell>
          <cell r="F33562" t="str">
            <v>Reagan D’souza</v>
          </cell>
          <cell r="G33562">
            <v>45738.575694444444</v>
          </cell>
          <cell r="H33562">
            <v>45771.750694444447</v>
          </cell>
        </row>
        <row r="33563">
          <cell r="A33563" t="str">
            <v>UCW-10483</v>
          </cell>
          <cell r="B33563" t="str">
            <v>Men's - SS25 Listing - 22-02-25 - 73 Opt.</v>
          </cell>
          <cell r="C33563" t="str">
            <v>CLOSED</v>
          </cell>
          <cell r="D33563" t="str">
            <v>Medium</v>
          </cell>
          <cell r="E33563" t="str">
            <v>Chirag Dubal</v>
          </cell>
          <cell r="F33563" t="str">
            <v>netscribes</v>
          </cell>
          <cell r="G33563">
            <v>45738.5625</v>
          </cell>
          <cell r="H33563">
            <v>45964.591666666667</v>
          </cell>
        </row>
        <row r="33564">
          <cell r="A33564" t="str">
            <v>UCW-10480</v>
          </cell>
          <cell r="B33564" t="str">
            <v>Crash Club New Product Listings - #145 - Silver Multiple - 84 SKUs</v>
          </cell>
          <cell r="C33564" t="str">
            <v>CLOSED</v>
          </cell>
          <cell r="D33564" t="str">
            <v>Medium</v>
          </cell>
          <cell r="E33564" t="str">
            <v>Chirag Dubal</v>
          </cell>
          <cell r="F33564" t="str">
            <v>Mohd Tahir Shaikh</v>
          </cell>
          <cell r="G33564">
            <v>45738.530555555553</v>
          </cell>
          <cell r="H33564">
            <v>45751.527083333334</v>
          </cell>
        </row>
        <row r="33565">
          <cell r="A33565" t="str">
            <v>UCW-10476</v>
          </cell>
          <cell r="B33565" t="str">
            <v>Content Sheet and Image Link | Raymond Group | 79 products | Tata Cliq | 1093119803</v>
          </cell>
          <cell r="C33565" t="str">
            <v>CLOSED</v>
          </cell>
          <cell r="D33565" t="str">
            <v>Medium</v>
          </cell>
          <cell r="E33565" t="str">
            <v>Chirag Dubal</v>
          </cell>
          <cell r="F33565" t="str">
            <v>netscribes</v>
          </cell>
          <cell r="G33565">
            <v>45738.507638888892</v>
          </cell>
          <cell r="H33565">
            <v>45964.59097222222</v>
          </cell>
        </row>
        <row r="33566">
          <cell r="A33566" t="str">
            <v>UCW-10470</v>
          </cell>
          <cell r="B33566" t="str">
            <v>Product Videos.</v>
          </cell>
          <cell r="C33566" t="str">
            <v>CLOSED</v>
          </cell>
          <cell r="D33566" t="str">
            <v>Medium</v>
          </cell>
          <cell r="E33566" t="str">
            <v>Chirag Dubal</v>
          </cell>
          <cell r="F33566" t="str">
            <v>Shloka Chakre</v>
          </cell>
          <cell r="G33566">
            <v>45737.822222222225</v>
          </cell>
          <cell r="H33566">
            <v>45757.544444444444</v>
          </cell>
        </row>
        <row r="33567">
          <cell r="A33567" t="str">
            <v>UCW-10466</v>
          </cell>
          <cell r="B33567" t="str">
            <v>New Articles Listing</v>
          </cell>
          <cell r="C33567" t="str">
            <v>CLOSED</v>
          </cell>
          <cell r="D33567" t="str">
            <v>Medium</v>
          </cell>
          <cell r="E33567" t="str">
            <v>netscribes</v>
          </cell>
          <cell r="F33567" t="str">
            <v>Sushma Ram</v>
          </cell>
          <cell r="G33567">
            <v>45737.78125</v>
          </cell>
          <cell r="H33567">
            <v>45805.481944444444</v>
          </cell>
        </row>
        <row r="33568">
          <cell r="A33568" t="str">
            <v>UCW-10463</v>
          </cell>
          <cell r="B33568" t="str">
            <v>TataCliq | 19 Mar 2025 | Cataloguing-SS25 | Apparel  &amp; Accessories| 07 (Adults) 00 (Kids)</v>
          </cell>
          <cell r="C33568" t="str">
            <v>CLOSED</v>
          </cell>
          <cell r="D33568" t="str">
            <v>Highest</v>
          </cell>
          <cell r="E33568" t="str">
            <v>netscribes</v>
          </cell>
          <cell r="F33568" t="str">
            <v>Sushma Ram</v>
          </cell>
          <cell r="G33568">
            <v>45737.756944444445</v>
          </cell>
          <cell r="H33568">
            <v>45749.51666666667</v>
          </cell>
        </row>
        <row r="33569">
          <cell r="A33569" t="str">
            <v>UCW-10462</v>
          </cell>
          <cell r="B33569" t="str">
            <v>Shos Data</v>
          </cell>
          <cell r="C33569" t="str">
            <v>CLOSED</v>
          </cell>
          <cell r="D33569" t="str">
            <v>Medium</v>
          </cell>
          <cell r="E33569" t="str">
            <v>Chirag Dubal</v>
          </cell>
          <cell r="F33569" t="str">
            <v>Ataur Rahman</v>
          </cell>
          <cell r="G33569">
            <v>45737.731944444444</v>
          </cell>
          <cell r="H33569">
            <v>45745.614583333336</v>
          </cell>
        </row>
        <row r="33570">
          <cell r="A33570" t="str">
            <v>UCW-10461</v>
          </cell>
          <cell r="B33570" t="str">
            <v xml:space="preserve">KATS Content </v>
          </cell>
          <cell r="C33570" t="str">
            <v>CLOSED</v>
          </cell>
          <cell r="D33570" t="str">
            <v>Medium</v>
          </cell>
          <cell r="E33570" t="str">
            <v>netscribes</v>
          </cell>
          <cell r="F33570" t="str">
            <v>Sushma Ram</v>
          </cell>
          <cell r="G33570">
            <v>45737.727083333331</v>
          </cell>
          <cell r="H33570">
            <v>45805.482638888891</v>
          </cell>
        </row>
        <row r="33571">
          <cell r="A33571" t="str">
            <v>UCW-10460</v>
          </cell>
          <cell r="B33571" t="str">
            <v>Globus Women's Wear Apparels - 40 Styles - Batch 91 (Western Wear) (19.03.2025)</v>
          </cell>
          <cell r="C33571" t="str">
            <v>CLOSED</v>
          </cell>
          <cell r="D33571" t="str">
            <v>Medium</v>
          </cell>
          <cell r="E33571" t="str">
            <v>Chirag Dubal</v>
          </cell>
          <cell r="F33571" t="str">
            <v>Mohd Tahir Shaikh</v>
          </cell>
          <cell r="G33571">
            <v>45737.719444444447</v>
          </cell>
          <cell r="H33571">
            <v>45861.774305555555</v>
          </cell>
        </row>
        <row r="33572">
          <cell r="A33572" t="str">
            <v>UCW-10459</v>
          </cell>
          <cell r="B33572" t="str">
            <v>Required Update with Model Images and Product Videos</v>
          </cell>
          <cell r="C33572" t="str">
            <v>CLOSED</v>
          </cell>
          <cell r="D33572" t="str">
            <v>Medium</v>
          </cell>
          <cell r="E33572" t="str">
            <v>Chirag Dubal</v>
          </cell>
          <cell r="F33572" t="str">
            <v>Mohd Tahir Shaikh</v>
          </cell>
          <cell r="G33572">
            <v>45737.689583333333</v>
          </cell>
          <cell r="H33572">
            <v>45814.661805555559</v>
          </cell>
        </row>
        <row r="33573">
          <cell r="A33573" t="str">
            <v>UCW-10457</v>
          </cell>
          <cell r="B33573" t="str">
            <v xml:space="preserve">Beauty - SellNow </v>
          </cell>
          <cell r="C33573" t="str">
            <v>CLOSED</v>
          </cell>
          <cell r="D33573" t="str">
            <v>Medium</v>
          </cell>
          <cell r="E33573" t="str">
            <v>Chirag Dubal</v>
          </cell>
          <cell r="F33573" t="str">
            <v>Simi Raichel Zachariah</v>
          </cell>
          <cell r="G33573">
            <v>45737.673611111109</v>
          </cell>
          <cell r="H33573">
            <v>45805.566666666666</v>
          </cell>
        </row>
        <row r="33574">
          <cell r="A33574" t="str">
            <v>UCW-10447</v>
          </cell>
          <cell r="B33574" t="str">
            <v>Tatacliq Kids Footwear Template | 20th Mar'25</v>
          </cell>
          <cell r="C33574" t="str">
            <v>CLOSED</v>
          </cell>
          <cell r="D33574" t="str">
            <v>Medium</v>
          </cell>
          <cell r="E33574" t="str">
            <v>Chirag Dubal</v>
          </cell>
          <cell r="F33574" t="str">
            <v>Mohd Tahir Shaikh</v>
          </cell>
          <cell r="G33574">
            <v>45737.634722222225</v>
          </cell>
          <cell r="H33574">
            <v>45805.490972222222</v>
          </cell>
        </row>
        <row r="33575">
          <cell r="A33575" t="str">
            <v>UCW-10446</v>
          </cell>
          <cell r="B33575" t="str">
            <v>Tatacliq Women Ethnic Wear Template | 20th Mar'25</v>
          </cell>
          <cell r="C33575" t="str">
            <v>CLOSED</v>
          </cell>
          <cell r="D33575" t="str">
            <v>Medium</v>
          </cell>
          <cell r="E33575" t="str">
            <v>Chirag Dubal</v>
          </cell>
          <cell r="F33575" t="str">
            <v>Mohd Tahir Shaikh</v>
          </cell>
          <cell r="G33575">
            <v>45737.620833333334</v>
          </cell>
          <cell r="H33575">
            <v>45744.502083333333</v>
          </cell>
        </row>
        <row r="33576">
          <cell r="A33576" t="str">
            <v>UCW-10445</v>
          </cell>
          <cell r="B33576" t="str">
            <v>Tatacliq Women Western Wear Template | 20th Mar'25</v>
          </cell>
          <cell r="C33576" t="str">
            <v>CLOSED</v>
          </cell>
          <cell r="D33576" t="str">
            <v>Medium</v>
          </cell>
          <cell r="E33576" t="str">
            <v>netscribes</v>
          </cell>
          <cell r="F33576" t="str">
            <v>Sushma Ram</v>
          </cell>
          <cell r="G33576">
            <v>45737.615277777775</v>
          </cell>
          <cell r="H33576">
            <v>45744.502083333333</v>
          </cell>
        </row>
        <row r="33577">
          <cell r="A33577" t="str">
            <v>UCW-10444</v>
          </cell>
          <cell r="B33577" t="str">
            <v>Tatacliq Specimen Template | 20th Mar'25</v>
          </cell>
          <cell r="C33577" t="str">
            <v>CLOSED</v>
          </cell>
          <cell r="D33577" t="str">
            <v>Medium</v>
          </cell>
          <cell r="E33577" t="str">
            <v>netscribes</v>
          </cell>
          <cell r="F33577" t="str">
            <v>Sushma Ram</v>
          </cell>
          <cell r="G33577">
            <v>45737.599999999999</v>
          </cell>
          <cell r="H33577">
            <v>45754.551388888889</v>
          </cell>
        </row>
        <row r="33578">
          <cell r="A33578" t="str">
            <v>UCW-10443</v>
          </cell>
          <cell r="B33578" t="str">
            <v>Egyptian Cotton (Brand Name- Spread Spain)(Category-Bedding Collection)(Date-19-02-2025</v>
          </cell>
          <cell r="C33578" t="str">
            <v>CLOSED</v>
          </cell>
          <cell r="D33578" t="str">
            <v>Medium</v>
          </cell>
          <cell r="E33578" t="str">
            <v>Chirag Dubal</v>
          </cell>
          <cell r="F33578" t="str">
            <v>netscribes</v>
          </cell>
          <cell r="G33578">
            <v>45737.595833333333</v>
          </cell>
          <cell r="H33578">
            <v>45964.59097222222</v>
          </cell>
        </row>
        <row r="33579">
          <cell r="A33579" t="str">
            <v>UCW-10441</v>
          </cell>
          <cell r="B33579" t="str">
            <v>Tatacliq Footwear Input Format-Men Women | 20th Mar'25</v>
          </cell>
          <cell r="C33579" t="str">
            <v>CLOSED</v>
          </cell>
          <cell r="D33579" t="str">
            <v>Medium</v>
          </cell>
          <cell r="E33579" t="str">
            <v>Chirag Dubal</v>
          </cell>
          <cell r="F33579" t="str">
            <v>Mohd Tahir Shaikh</v>
          </cell>
          <cell r="G33579">
            <v>45737.574999999997</v>
          </cell>
          <cell r="H33579">
            <v>45750.538888888892</v>
          </cell>
        </row>
        <row r="33580">
          <cell r="A33580" t="str">
            <v>UCW-10439</v>
          </cell>
          <cell r="B33580" t="str">
            <v>Tatacliq Men's Apparels Template | 20th Mar'25</v>
          </cell>
          <cell r="C33580" t="str">
            <v>CLOSED</v>
          </cell>
          <cell r="D33580" t="str">
            <v>Medium</v>
          </cell>
          <cell r="E33580" t="str">
            <v>Chirag Dubal</v>
          </cell>
          <cell r="F33580" t="str">
            <v>Mohd Tahir Shaikh</v>
          </cell>
          <cell r="G33580">
            <v>45737.558333333334</v>
          </cell>
          <cell r="H33580">
            <v>45744.501388888886</v>
          </cell>
        </row>
        <row r="33581">
          <cell r="A33581" t="str">
            <v>UCW-10438</v>
          </cell>
          <cell r="B33581" t="str">
            <v>New Listing - Orangetree 27.02</v>
          </cell>
          <cell r="C33581" t="str">
            <v>CLOSED</v>
          </cell>
          <cell r="D33581" t="str">
            <v>Medium</v>
          </cell>
          <cell r="E33581" t="str">
            <v>Chirag Dubal</v>
          </cell>
          <cell r="F33581" t="str">
            <v>netscribes</v>
          </cell>
          <cell r="G33581">
            <v>45737.557638888888</v>
          </cell>
          <cell r="H33581">
            <v>45964.59097222222</v>
          </cell>
        </row>
        <row r="33582">
          <cell r="A33582" t="str">
            <v>UCW-10437</v>
          </cell>
          <cell r="B33582" t="str">
            <v>Tatacliq Kids Apparel Template | 20th Mar'25</v>
          </cell>
          <cell r="C33582" t="str">
            <v>CLOSED</v>
          </cell>
          <cell r="D33582" t="str">
            <v>Medium</v>
          </cell>
          <cell r="E33582" t="str">
            <v>Chirag Dubal</v>
          </cell>
          <cell r="F33582" t="str">
            <v>Mohd Tahir Shaikh</v>
          </cell>
          <cell r="G33582">
            <v>45737.550694444442</v>
          </cell>
          <cell r="H33582">
            <v>45908.308333333334</v>
          </cell>
        </row>
        <row r="33583">
          <cell r="A33583" t="str">
            <v>UCW-10435</v>
          </cell>
          <cell r="B33583" t="str">
            <v xml:space="preserve">Tie Accessories 18-03-2025 </v>
          </cell>
          <cell r="C33583" t="str">
            <v>CLOSED</v>
          </cell>
          <cell r="D33583" t="str">
            <v>Medium</v>
          </cell>
          <cell r="E33583" t="str">
            <v>Chirag Dubal</v>
          </cell>
          <cell r="F33583" t="str">
            <v>Mohd Tahir Shaikh</v>
          </cell>
          <cell r="G33583">
            <v>45737.540972222225</v>
          </cell>
          <cell r="H33583">
            <v>45742.538194444445</v>
          </cell>
        </row>
        <row r="33584">
          <cell r="A33584" t="str">
            <v>UCW-10434</v>
          </cell>
          <cell r="B33584" t="str">
            <v>Beauty - Re: New Listing Products</v>
          </cell>
          <cell r="C33584" t="str">
            <v>CLOSED</v>
          </cell>
          <cell r="D33584" t="str">
            <v>Medium</v>
          </cell>
          <cell r="E33584" t="str">
            <v>Chirag Dubal</v>
          </cell>
          <cell r="F33584" t="str">
            <v>Simi Raichel Zachariah</v>
          </cell>
          <cell r="G33584">
            <v>45737.531944444447</v>
          </cell>
          <cell r="H33584">
            <v>45953.384722222225</v>
          </cell>
        </row>
        <row r="33585">
          <cell r="A33585" t="str">
            <v>UCW-10433</v>
          </cell>
          <cell r="B33585" t="str">
            <v>Tata Cliq : Product Listing Accessories Lot 15-03-2025</v>
          </cell>
          <cell r="C33585" t="str">
            <v>CLOSED</v>
          </cell>
          <cell r="D33585" t="str">
            <v>Medium</v>
          </cell>
          <cell r="E33585" t="str">
            <v>Chirag Dubal</v>
          </cell>
          <cell r="F33585" t="str">
            <v>Mohd Tahir Shaikh</v>
          </cell>
          <cell r="G33585">
            <v>45737.52847222222</v>
          </cell>
          <cell r="H33585">
            <v>45758.74722222222</v>
          </cell>
        </row>
        <row r="33586">
          <cell r="A33586" t="str">
            <v>UCW-10430</v>
          </cell>
          <cell r="B33586" t="str">
            <v>Beauty-Additional assortment ean/cic changes-21st March 2025 (Adhoc)</v>
          </cell>
          <cell r="C33586" t="str">
            <v>CLOSED Due to Inactive/Insufficient Information</v>
          </cell>
          <cell r="D33586" t="str">
            <v>Highest</v>
          </cell>
          <cell r="E33586" t="str">
            <v>Chirag Dubal</v>
          </cell>
          <cell r="F33586" t="str">
            <v>Fuaad Nakhwa</v>
          </cell>
          <cell r="G33586">
            <v>45737.496527777781</v>
          </cell>
          <cell r="H33586">
            <v>45798.69027777778</v>
          </cell>
        </row>
        <row r="33587">
          <cell r="A33587" t="str">
            <v>UCW-10429</v>
          </cell>
          <cell r="B33587" t="str">
            <v>Beauty-Additional assortment ean/cic changes-21st March 2025</v>
          </cell>
          <cell r="C33587" t="str">
            <v>CLOSED Due to Inactive/Insufficient Information</v>
          </cell>
          <cell r="D33587" t="str">
            <v>Highest</v>
          </cell>
          <cell r="E33587" t="str">
            <v>Chirag Dubal</v>
          </cell>
          <cell r="F33587" t="str">
            <v>Fuaad Nakhwa</v>
          </cell>
          <cell r="G33587">
            <v>45737.493750000001</v>
          </cell>
          <cell r="H33587">
            <v>45797.61041666667</v>
          </cell>
        </row>
        <row r="33588">
          <cell r="A33588" t="str">
            <v>UCW-10428</v>
          </cell>
          <cell r="B33588" t="str">
            <v xml:space="preserve">Women's Apparel 18-03-2025 </v>
          </cell>
          <cell r="C33588" t="str">
            <v>CLOSED</v>
          </cell>
          <cell r="D33588" t="str">
            <v>Medium</v>
          </cell>
          <cell r="E33588" t="str">
            <v>Chirag Dubal</v>
          </cell>
          <cell r="F33588" t="str">
            <v>Mohd Tahir Shaikh</v>
          </cell>
          <cell r="G33588">
            <v>45737.493055555555</v>
          </cell>
          <cell r="H33588">
            <v>45758.743055555555</v>
          </cell>
        </row>
        <row r="33589">
          <cell r="A33589" t="str">
            <v>UCW-10422</v>
          </cell>
          <cell r="B33589" t="str">
            <v>Beauty-FW: Perfora Warehouse and Listing update-21st March</v>
          </cell>
          <cell r="C33589" t="str">
            <v>CLOSED</v>
          </cell>
          <cell r="D33589" t="str">
            <v>Highest</v>
          </cell>
          <cell r="E33589" t="str">
            <v>Chirag Dubal</v>
          </cell>
          <cell r="F33589" t="str">
            <v>Fuaad Nakhwa</v>
          </cell>
          <cell r="G33589">
            <v>45737.469444444447</v>
          </cell>
          <cell r="H33589">
            <v>45954.490972222222</v>
          </cell>
        </row>
        <row r="33590">
          <cell r="A33590" t="str">
            <v>UCW-10420</v>
          </cell>
          <cell r="B33590" t="str">
            <v>Tatacliq Men Innerwear Content template_18-03-25</v>
          </cell>
          <cell r="C33590" t="str">
            <v>CLOSED</v>
          </cell>
          <cell r="D33590" t="str">
            <v>Medium</v>
          </cell>
          <cell r="E33590" t="str">
            <v>Chirag Dubal</v>
          </cell>
          <cell r="F33590" t="str">
            <v>Mohd Tahir Shaikh</v>
          </cell>
          <cell r="G33590">
            <v>45737.461111111108</v>
          </cell>
          <cell r="H33590">
            <v>45749.51666666667</v>
          </cell>
        </row>
        <row r="33591">
          <cell r="A33591" t="str">
            <v>UCW-10418</v>
          </cell>
          <cell r="B33591" t="str">
            <v>FNxTata App Catalogue_11th March</v>
          </cell>
          <cell r="C33591" t="str">
            <v>CLOSED</v>
          </cell>
          <cell r="D33591" t="str">
            <v>Medium</v>
          </cell>
          <cell r="E33591" t="str">
            <v>Chirag Dubal</v>
          </cell>
          <cell r="F33591" t="str">
            <v>netscribes</v>
          </cell>
          <cell r="G33591">
            <v>45737.452777777777</v>
          </cell>
          <cell r="H33591">
            <v>45964.59097222222</v>
          </cell>
        </row>
        <row r="33592">
          <cell r="A33592" t="str">
            <v>UCW-10415</v>
          </cell>
          <cell r="B33592" t="str">
            <v xml:space="preserve">Beauty-RE Tata cliq OPI New Launch Collection Rapid Dry (25 SKUs) -21st March </v>
          </cell>
          <cell r="C33592" t="str">
            <v>CLOSED</v>
          </cell>
          <cell r="D33592" t="str">
            <v>Highest</v>
          </cell>
          <cell r="E33592" t="str">
            <v>Chirag Dubal</v>
          </cell>
          <cell r="F33592" t="str">
            <v>Fuaad Nakhwa</v>
          </cell>
          <cell r="G33592">
            <v>45737.445138888892</v>
          </cell>
          <cell r="H33592">
            <v>45953.384722222225</v>
          </cell>
        </row>
        <row r="33593">
          <cell r="A33593" t="str">
            <v>UCW-10412</v>
          </cell>
          <cell r="B33593" t="str">
            <v>Beauty-Re: OGX Onboarding on Tata-21st March</v>
          </cell>
          <cell r="C33593" t="str">
            <v>CLOSED</v>
          </cell>
          <cell r="D33593" t="str">
            <v>Highest</v>
          </cell>
          <cell r="E33593" t="str">
            <v>Chirag Dubal</v>
          </cell>
          <cell r="F33593" t="str">
            <v>Fuaad Nakhwa</v>
          </cell>
          <cell r="G33593">
            <v>45737.43472222222</v>
          </cell>
          <cell r="H33593">
            <v>45953.384722222225</v>
          </cell>
        </row>
        <row r="33594">
          <cell r="A33594" t="str">
            <v>UCW-10411</v>
          </cell>
          <cell r="B33594" t="str">
            <v>Beauty-SAMPLE LISTING  Glycolic Bright Serum  TATACLIQ (Both Platform)-21st March</v>
          </cell>
          <cell r="C33594" t="str">
            <v>CLOSED</v>
          </cell>
          <cell r="D33594" t="str">
            <v>Highest</v>
          </cell>
          <cell r="E33594" t="str">
            <v>Chirag Dubal</v>
          </cell>
          <cell r="F33594" t="str">
            <v>Fuaad Nakhwa</v>
          </cell>
          <cell r="G33594">
            <v>45737.423611111109</v>
          </cell>
          <cell r="H33594">
            <v>45953.385416666664</v>
          </cell>
        </row>
        <row r="33595">
          <cell r="A33595" t="str">
            <v>UCW-10410</v>
          </cell>
          <cell r="B33595" t="str">
            <v>Beauty-Re Creed Cataloguing - Millesime Spring Flower  TCL  March 2025-21st March</v>
          </cell>
          <cell r="C33595" t="str">
            <v>CLOSED</v>
          </cell>
          <cell r="D33595" t="str">
            <v>Highest</v>
          </cell>
          <cell r="E33595" t="str">
            <v>Chirag Dubal</v>
          </cell>
          <cell r="F33595" t="str">
            <v>Fuaad Nakhwa</v>
          </cell>
          <cell r="G33595">
            <v>45737.420138888891</v>
          </cell>
          <cell r="H33595">
            <v>45953.385416666664</v>
          </cell>
        </row>
        <row r="33596">
          <cell r="A33596" t="str">
            <v>UCW-10397</v>
          </cell>
          <cell r="B33596" t="str">
            <v>Spring/Summer Collections! - SS25- Taramira - kids - 20-03-25</v>
          </cell>
          <cell r="C33596" t="str">
            <v>CLOSED</v>
          </cell>
          <cell r="D33596" t="str">
            <v>Medium</v>
          </cell>
          <cell r="E33596" t="str">
            <v>Chirag Dubal</v>
          </cell>
          <cell r="F33596" t="str">
            <v>Reagan D’souza</v>
          </cell>
          <cell r="G33596">
            <v>45736.784722222219</v>
          </cell>
          <cell r="H33596">
            <v>45798.544444444444</v>
          </cell>
        </row>
        <row r="33597">
          <cell r="A33597" t="str">
            <v>UCW-10392</v>
          </cell>
          <cell r="B33597" t="str">
            <v>Tata CliQ New Catalogue-18-03-2025</v>
          </cell>
          <cell r="C33597" t="str">
            <v>CLOSED</v>
          </cell>
          <cell r="D33597" t="str">
            <v>Highest</v>
          </cell>
          <cell r="E33597" t="str">
            <v>netscribes</v>
          </cell>
          <cell r="F33597" t="str">
            <v>Sushma Ram</v>
          </cell>
          <cell r="G33597">
            <v>45736.740972222222</v>
          </cell>
          <cell r="H33597">
            <v>45740.677083333336</v>
          </cell>
        </row>
        <row r="33598">
          <cell r="A33598" t="str">
            <v>UCW-10391</v>
          </cell>
          <cell r="B33598" t="str">
            <v>Tata Cliq Catalogue 18th March-2025</v>
          </cell>
          <cell r="C33598" t="str">
            <v>CLOSED</v>
          </cell>
          <cell r="D33598" t="str">
            <v>Medium</v>
          </cell>
          <cell r="E33598" t="str">
            <v>Chirag Dubal</v>
          </cell>
          <cell r="F33598" t="str">
            <v>Mohd Tahir Shaikh</v>
          </cell>
          <cell r="G33598">
            <v>45736.718055555553</v>
          </cell>
          <cell r="H33598">
            <v>45805.479861111111</v>
          </cell>
        </row>
        <row r="33599">
          <cell r="A33599" t="str">
            <v>UCW-10388</v>
          </cell>
          <cell r="B33599" t="str">
            <v>Tatacliq Men Content template_18-03-25</v>
          </cell>
          <cell r="C33599" t="str">
            <v>CLOSED</v>
          </cell>
          <cell r="D33599" t="str">
            <v>Medium</v>
          </cell>
          <cell r="E33599" t="str">
            <v>Chirag Dubal</v>
          </cell>
          <cell r="F33599" t="str">
            <v>Mohd Tahir Shaikh</v>
          </cell>
          <cell r="G33599">
            <v>45736.709027777775</v>
          </cell>
          <cell r="H33599">
            <v>45742.792361111111</v>
          </cell>
        </row>
        <row r="33600">
          <cell r="A33600" t="str">
            <v>UCW-10384</v>
          </cell>
          <cell r="B33600" t="str">
            <v>Tata CLIQ Luxury |DTC-SS'25| Footwear Attributes for Listing_18-03-24</v>
          </cell>
          <cell r="C33600" t="str">
            <v>CLOSED</v>
          </cell>
          <cell r="D33600" t="str">
            <v>Medium</v>
          </cell>
          <cell r="E33600" t="str">
            <v>Chirag Dubal</v>
          </cell>
          <cell r="F33600" t="str">
            <v>Shloka Chakre</v>
          </cell>
          <cell r="G33600">
            <v>45736.679861111108</v>
          </cell>
          <cell r="H33600">
            <v>45762.686111111114</v>
          </cell>
        </row>
        <row r="33601">
          <cell r="A33601" t="str">
            <v>UCW-10383</v>
          </cell>
          <cell r="B33601" t="str">
            <v>Soch - Tatacliq AW24 Product Listing (1791 Styles)</v>
          </cell>
          <cell r="C33601" t="str">
            <v>CLOSED</v>
          </cell>
          <cell r="D33601" t="str">
            <v>Medium</v>
          </cell>
          <cell r="E33601" t="str">
            <v>Chirag Dubal</v>
          </cell>
          <cell r="F33601" t="str">
            <v>netscribes</v>
          </cell>
          <cell r="G33601">
            <v>45736.677777777775</v>
          </cell>
          <cell r="H33601">
            <v>45964.59097222222</v>
          </cell>
        </row>
        <row r="33602">
          <cell r="A33602" t="str">
            <v>UCW-10382</v>
          </cell>
          <cell r="B33602" t="str">
            <v>Indiluxe Kawaii PDP Videos</v>
          </cell>
          <cell r="C33602" t="str">
            <v>CLOSED</v>
          </cell>
          <cell r="D33602" t="str">
            <v>Medium</v>
          </cell>
          <cell r="E33602" t="str">
            <v>Chirag Dubal</v>
          </cell>
          <cell r="F33602" t="str">
            <v>Reagan D’souza</v>
          </cell>
          <cell r="G33602">
            <v>45736.677083333336</v>
          </cell>
          <cell r="H33602">
            <v>45757.470138888886</v>
          </cell>
        </row>
        <row r="33603">
          <cell r="A33603" t="str">
            <v>UCW-10381</v>
          </cell>
          <cell r="B33603" t="str">
            <v>Tata CLIQ Luxury |DTC-SS'25| Footwear Attributes for Listing_18-03-24</v>
          </cell>
          <cell r="C33603" t="str">
            <v>CLOSED</v>
          </cell>
          <cell r="D33603" t="str">
            <v>Medium</v>
          </cell>
          <cell r="E33603" t="str">
            <v>Chirag Dubal</v>
          </cell>
          <cell r="F33603" t="str">
            <v>Shloka Chakre</v>
          </cell>
          <cell r="G33603">
            <v>45736.675694444442</v>
          </cell>
          <cell r="H33603">
            <v>45752.543749999997</v>
          </cell>
        </row>
        <row r="33604">
          <cell r="A33604" t="str">
            <v>UCW-10372</v>
          </cell>
          <cell r="B33604" t="str">
            <v>Adidas and Adidas Originals Kids launch</v>
          </cell>
          <cell r="C33604" t="str">
            <v>CLOSED</v>
          </cell>
          <cell r="D33604" t="str">
            <v>Medium</v>
          </cell>
          <cell r="E33604" t="str">
            <v>Chirag Dubal</v>
          </cell>
          <cell r="F33604" t="str">
            <v>netscribes</v>
          </cell>
          <cell r="G33604">
            <v>45736.622916666667</v>
          </cell>
          <cell r="H33604">
            <v>45964.59097222222</v>
          </cell>
        </row>
        <row r="33605">
          <cell r="A33605" t="str">
            <v>UCW-10363</v>
          </cell>
          <cell r="B33605" t="str">
            <v>Product feed | Campus Sutra | 10-03-2025</v>
          </cell>
          <cell r="C33605" t="str">
            <v>CLOSED</v>
          </cell>
          <cell r="D33605" t="str">
            <v>Medium</v>
          </cell>
          <cell r="E33605" t="str">
            <v>Chirag Dubal</v>
          </cell>
          <cell r="F33605" t="str">
            <v>netscribes</v>
          </cell>
          <cell r="G33605">
            <v>45736.57708333333</v>
          </cell>
          <cell r="H33605">
            <v>45964.590277777781</v>
          </cell>
        </row>
        <row r="33606">
          <cell r="A33606" t="str">
            <v>UCW-10361</v>
          </cell>
          <cell r="B33606" t="str">
            <v>Miarcus -3 Styles- SS 25-18 March</v>
          </cell>
          <cell r="C33606" t="str">
            <v>CLOSED</v>
          </cell>
          <cell r="D33606" t="str">
            <v>Medium</v>
          </cell>
          <cell r="E33606" t="str">
            <v>Chirag Dubal</v>
          </cell>
          <cell r="F33606" t="str">
            <v>Mohd Tahir Shaikh</v>
          </cell>
          <cell r="G33606">
            <v>45736.571527777778</v>
          </cell>
          <cell r="H33606">
            <v>45752.540972222225</v>
          </cell>
        </row>
        <row r="33607">
          <cell r="A33607" t="str">
            <v>UCW-10350</v>
          </cell>
          <cell r="B33607" t="str">
            <v>Saucony 126934 19th Mar 25 (SAU1)</v>
          </cell>
          <cell r="C33607" t="str">
            <v>CLOSED</v>
          </cell>
          <cell r="D33607" t="str">
            <v>Medium</v>
          </cell>
          <cell r="E33607" t="str">
            <v>netscribes</v>
          </cell>
          <cell r="F33607" t="str">
            <v>Sushma Ram</v>
          </cell>
          <cell r="G33607">
            <v>45736.504861111112</v>
          </cell>
          <cell r="H33607">
            <v>45955.460416666669</v>
          </cell>
        </row>
        <row r="33608">
          <cell r="A33608" t="str">
            <v>UCW-10349</v>
          </cell>
          <cell r="B33608" t="str">
            <v>Dolce Crudo-106 Styles-SS'25-22-01-2025</v>
          </cell>
          <cell r="C33608" t="str">
            <v>CLOSED</v>
          </cell>
          <cell r="D33608" t="str">
            <v>Medium</v>
          </cell>
          <cell r="E33608" t="str">
            <v>Chirag Dubal</v>
          </cell>
          <cell r="F33608" t="str">
            <v>netscribes</v>
          </cell>
          <cell r="G33608">
            <v>45736.502083333333</v>
          </cell>
          <cell r="H33608">
            <v>45964.580555555556</v>
          </cell>
        </row>
        <row r="33609">
          <cell r="A33609" t="str">
            <v>UCW-10346</v>
          </cell>
          <cell r="B33609" t="str">
            <v>New Balance 126934 18th Mar 25 (NB1)</v>
          </cell>
          <cell r="C33609" t="str">
            <v>CLOSED</v>
          </cell>
          <cell r="D33609" t="str">
            <v>Highest</v>
          </cell>
          <cell r="E33609" t="str">
            <v>netscribes</v>
          </cell>
          <cell r="F33609" t="str">
            <v>Sushma Ram</v>
          </cell>
          <cell r="G33609">
            <v>45736.459722222222</v>
          </cell>
          <cell r="H33609">
            <v>45950.738194444442</v>
          </cell>
        </row>
        <row r="33610">
          <cell r="A33610" t="str">
            <v>UCW-10343</v>
          </cell>
          <cell r="B33610" t="str">
            <v>Beauty-Re: Makeup Creatives Update - Silk Skin Tint-20th March</v>
          </cell>
          <cell r="C33610" t="str">
            <v>CLOSED</v>
          </cell>
          <cell r="D33610" t="str">
            <v>Highest</v>
          </cell>
          <cell r="E33610" t="str">
            <v>Chirag Dubal</v>
          </cell>
          <cell r="F33610" t="str">
            <v>Fuaad Nakhwa</v>
          </cell>
          <cell r="G33610">
            <v>45736.429166666669</v>
          </cell>
          <cell r="H33610">
            <v>45953.385416666664</v>
          </cell>
        </row>
        <row r="33611">
          <cell r="A33611" t="str">
            <v>UCW-10341</v>
          </cell>
          <cell r="B33611" t="str">
            <v>Beauty-RE: Tata Cliq - New listing - Guess Grooming VC-20th March</v>
          </cell>
          <cell r="C33611" t="str">
            <v>CLOSED</v>
          </cell>
          <cell r="D33611" t="str">
            <v>Highest</v>
          </cell>
          <cell r="E33611" t="str">
            <v>Chirag Dubal</v>
          </cell>
          <cell r="F33611" t="str">
            <v>Fuaad Nakhwa</v>
          </cell>
          <cell r="G33611">
            <v>45736.418749999997</v>
          </cell>
          <cell r="H33611">
            <v>45953.385416666664</v>
          </cell>
        </row>
        <row r="33612">
          <cell r="A33612" t="str">
            <v>UCW-10339</v>
          </cell>
          <cell r="B33612" t="str">
            <v>New Lot For Tatacliq (NEOZ and WELCOME) Brand</v>
          </cell>
          <cell r="C33612" t="str">
            <v>CLOSED</v>
          </cell>
          <cell r="D33612" t="str">
            <v>Medium</v>
          </cell>
          <cell r="E33612" t="str">
            <v>Chirag Dubal</v>
          </cell>
          <cell r="F33612" t="str">
            <v>Mohd Tahir Shaikh</v>
          </cell>
          <cell r="G33612">
            <v>45735.970833333333</v>
          </cell>
          <cell r="H33612">
            <v>45750.537499999999</v>
          </cell>
        </row>
        <row r="33613">
          <cell r="A33613" t="str">
            <v>UCW-10338</v>
          </cell>
          <cell r="B33613" t="str">
            <v>SHOE LISTING</v>
          </cell>
          <cell r="C33613" t="str">
            <v>CLOSED</v>
          </cell>
          <cell r="D33613" t="str">
            <v>Medium</v>
          </cell>
          <cell r="E33613" t="str">
            <v>netscribes</v>
          </cell>
          <cell r="F33613" t="str">
            <v>netscribes</v>
          </cell>
          <cell r="G33613">
            <v>45735.824305555558</v>
          </cell>
          <cell r="H33613">
            <v>45840.759027777778</v>
          </cell>
        </row>
        <row r="33614">
          <cell r="A33614" t="str">
            <v>UCW-10336</v>
          </cell>
          <cell r="B33614" t="str">
            <v>Tata Cliq: Product Listing Kidswear Lot 15-02-2025</v>
          </cell>
          <cell r="C33614" t="str">
            <v>CLOSED</v>
          </cell>
          <cell r="D33614" t="str">
            <v>Medium</v>
          </cell>
          <cell r="E33614" t="str">
            <v>Chirag Dubal</v>
          </cell>
          <cell r="F33614" t="str">
            <v>netscribes</v>
          </cell>
          <cell r="G33614">
            <v>45735.742361111108</v>
          </cell>
          <cell r="H33614">
            <v>45964.580555555556</v>
          </cell>
        </row>
        <row r="33615">
          <cell r="A33615" t="str">
            <v>UCW-10335</v>
          </cell>
          <cell r="B33615" t="str">
            <v>motorsport on Tata Cliq Luxury</v>
          </cell>
          <cell r="C33615" t="str">
            <v>CLOSED</v>
          </cell>
          <cell r="D33615" t="str">
            <v>Medium</v>
          </cell>
          <cell r="E33615" t="str">
            <v>Chirag Dubal</v>
          </cell>
          <cell r="F33615" t="str">
            <v>netscribes</v>
          </cell>
          <cell r="G33615">
            <v>45735.742361111108</v>
          </cell>
          <cell r="H33615">
            <v>45964.580555555556</v>
          </cell>
        </row>
        <row r="33616">
          <cell r="A33616" t="str">
            <v>UCW-10334</v>
          </cell>
          <cell r="B33616" t="str">
            <v>Tata CLIQ Market Place |DTC-SS'25| Footwear Attributes for Listing_18-03-25</v>
          </cell>
          <cell r="C33616" t="str">
            <v>CLOSED</v>
          </cell>
          <cell r="D33616" t="str">
            <v>Medium</v>
          </cell>
          <cell r="E33616" t="str">
            <v>Chirag Dubal</v>
          </cell>
          <cell r="F33616" t="str">
            <v>Mohd Tahir Shaikh</v>
          </cell>
          <cell r="G33616">
            <v>45735.731249999997</v>
          </cell>
          <cell r="H33616">
            <v>45848.556250000001</v>
          </cell>
        </row>
        <row r="33617">
          <cell r="A33617" t="str">
            <v>UCW-10323</v>
          </cell>
          <cell r="B33617" t="str">
            <v>Beauty-Re Tata Cliq  mCaffiene &amp; Hyphen  New Listing  10-02-2024-19th March 2025</v>
          </cell>
          <cell r="C33617" t="str">
            <v>CLOSED</v>
          </cell>
          <cell r="D33617" t="str">
            <v>Highest</v>
          </cell>
          <cell r="E33617" t="str">
            <v>Chirag Dubal</v>
          </cell>
          <cell r="F33617" t="str">
            <v>Fuaad Nakhwa</v>
          </cell>
          <cell r="G33617">
            <v>45735.658333333333</v>
          </cell>
          <cell r="H33617">
            <v>45953.385416666664</v>
          </cell>
        </row>
        <row r="33618">
          <cell r="A33618" t="str">
            <v>UCW-10314</v>
          </cell>
          <cell r="B33618" t="str">
            <v>Beauty-RE kaine caffetinal 50 ml listing-19th March 2025</v>
          </cell>
          <cell r="C33618" t="str">
            <v>CLOSED</v>
          </cell>
          <cell r="D33618" t="str">
            <v>Highest</v>
          </cell>
          <cell r="E33618" t="str">
            <v>Chirag Dubal</v>
          </cell>
          <cell r="F33618" t="str">
            <v>Fuaad Nakhwa</v>
          </cell>
          <cell r="G33618">
            <v>45735.594444444447</v>
          </cell>
          <cell r="H33618">
            <v>45953.386111111111</v>
          </cell>
        </row>
        <row r="33619">
          <cell r="A33619" t="str">
            <v>UCW-10313</v>
          </cell>
          <cell r="B33619" t="str">
            <v>New listing lot - 128 articles</v>
          </cell>
          <cell r="C33619" t="str">
            <v>CLOSED</v>
          </cell>
          <cell r="D33619" t="str">
            <v>Medium</v>
          </cell>
          <cell r="E33619" t="str">
            <v>Chirag Dubal</v>
          </cell>
          <cell r="F33619" t="str">
            <v>Mohd Tahir Shaikh</v>
          </cell>
          <cell r="G33619">
            <v>45735.592361111114</v>
          </cell>
          <cell r="H33619">
            <v>45826.488194444442</v>
          </cell>
        </row>
        <row r="33620">
          <cell r="A33620" t="str">
            <v>UCW-10312</v>
          </cell>
          <cell r="B33620" t="str">
            <v>Footwear–Under Armour–18/03/25</v>
          </cell>
          <cell r="C33620" t="str">
            <v>CLOSED</v>
          </cell>
          <cell r="D33620" t="str">
            <v>Medium</v>
          </cell>
          <cell r="E33620" t="str">
            <v>Chirag Dubal</v>
          </cell>
          <cell r="F33620" t="str">
            <v>Mohd Tahir Shaikh</v>
          </cell>
          <cell r="G33620">
            <v>45735.586805555555</v>
          </cell>
          <cell r="H33620">
            <v>45805.474999999999</v>
          </cell>
        </row>
        <row r="33621">
          <cell r="A33621" t="str">
            <v>UCW-10311</v>
          </cell>
          <cell r="B33621" t="str">
            <v>305_Lot / Tata Lux/Tata Mall/ TH &amp; CK</v>
          </cell>
          <cell r="C33621" t="str">
            <v>CLOSED</v>
          </cell>
          <cell r="D33621" t="str">
            <v>Medium</v>
          </cell>
          <cell r="E33621" t="str">
            <v>netscribes</v>
          </cell>
          <cell r="F33621" t="str">
            <v>netscribes</v>
          </cell>
          <cell r="G33621">
            <v>45735.583333333336</v>
          </cell>
          <cell r="H33621">
            <v>45836.743750000001</v>
          </cell>
        </row>
        <row r="33622">
          <cell r="A33622" t="str">
            <v>UCW-10310</v>
          </cell>
          <cell r="B33622" t="str">
            <v>Crash Club New Product Listings - #143 - Silver Multiple - 65 SKUs</v>
          </cell>
          <cell r="C33622" t="str">
            <v>CLOSED</v>
          </cell>
          <cell r="D33622" t="str">
            <v>Medium</v>
          </cell>
          <cell r="E33622" t="str">
            <v>Chirag Dubal</v>
          </cell>
          <cell r="F33622" t="str">
            <v>netscribes</v>
          </cell>
          <cell r="G33622">
            <v>45735.582638888889</v>
          </cell>
          <cell r="H33622">
            <v>45964.579861111109</v>
          </cell>
        </row>
        <row r="33623">
          <cell r="A33623" t="str">
            <v>UCW-10305</v>
          </cell>
          <cell r="B33623" t="str">
            <v>SAUCONY 126934 17th Mar 25</v>
          </cell>
          <cell r="C33623" t="str">
            <v>CLOSED Due to Inactive/Insufficient Information</v>
          </cell>
          <cell r="D33623" t="str">
            <v>Medium</v>
          </cell>
          <cell r="E33623" t="str">
            <v>Chirag Dubal</v>
          </cell>
          <cell r="F33623" t="str">
            <v>Mohd Tahir Shaikh</v>
          </cell>
          <cell r="G33623">
            <v>45735.536111111112</v>
          </cell>
          <cell r="H33623">
            <v>45791.336111111108</v>
          </cell>
        </row>
        <row r="33624">
          <cell r="A33624" t="str">
            <v>UCW-10294</v>
          </cell>
          <cell r="B33624" t="str">
            <v>Content Sheet and Image Link | ABFRL | 97 products | Tata Cliq | 1071787247</v>
          </cell>
          <cell r="C33624" t="str">
            <v>CLOSED</v>
          </cell>
          <cell r="D33624" t="str">
            <v>Medium</v>
          </cell>
          <cell r="E33624" t="str">
            <v>Chirag Dubal</v>
          </cell>
          <cell r="F33624" t="str">
            <v>netscribes</v>
          </cell>
          <cell r="G33624">
            <v>45735.484027777777</v>
          </cell>
          <cell r="H33624">
            <v>45964.579861111109</v>
          </cell>
        </row>
        <row r="33625">
          <cell r="A33625" t="str">
            <v>UCW-10285</v>
          </cell>
          <cell r="B33625" t="str">
            <v>BEauty-RE: Listing details are required | O3+ Sara-19th March</v>
          </cell>
          <cell r="C33625" t="str">
            <v>CLOSED</v>
          </cell>
          <cell r="D33625" t="str">
            <v>Highest</v>
          </cell>
          <cell r="E33625" t="str">
            <v>Chirag Dubal</v>
          </cell>
          <cell r="F33625" t="str">
            <v>Fuaad Nakhwa</v>
          </cell>
          <cell r="G33625">
            <v>45735.414583333331</v>
          </cell>
          <cell r="H33625">
            <v>45953.386111111111</v>
          </cell>
        </row>
        <row r="33626">
          <cell r="A33626" t="str">
            <v>UCW-10276</v>
          </cell>
          <cell r="B33626" t="str">
            <v>Beauty-JNTL_New Listing Details-18th March 2025</v>
          </cell>
          <cell r="C33626" t="str">
            <v>CLOSED</v>
          </cell>
          <cell r="D33626" t="str">
            <v>Highest</v>
          </cell>
          <cell r="E33626" t="str">
            <v>Chirag Dubal</v>
          </cell>
          <cell r="F33626" t="str">
            <v>Fuaad Nakhwa</v>
          </cell>
          <cell r="G33626">
            <v>45734.734027777777</v>
          </cell>
          <cell r="H33626">
            <v>45953.386111111111</v>
          </cell>
        </row>
        <row r="33627">
          <cell r="A33627" t="str">
            <v>UCW-10271</v>
          </cell>
          <cell r="B33627" t="str">
            <v>Tatacliq Lifestyle Catalog Template-Lot -100_17.03.2025</v>
          </cell>
          <cell r="C33627" t="str">
            <v>CLOSED</v>
          </cell>
          <cell r="D33627" t="str">
            <v>Medium</v>
          </cell>
          <cell r="E33627" t="str">
            <v>Chirag Dubal</v>
          </cell>
          <cell r="F33627" t="str">
            <v>Mohd Tahir Shaikh</v>
          </cell>
          <cell r="G33627">
            <v>45734.707638888889</v>
          </cell>
          <cell r="H33627">
            <v>45805.47152777778</v>
          </cell>
        </row>
        <row r="33628">
          <cell r="A33628" t="str">
            <v>UCW-10267</v>
          </cell>
          <cell r="B33628" t="str">
            <v>Platform Addition Required - 127622</v>
          </cell>
          <cell r="C33628" t="str">
            <v>CLOSED</v>
          </cell>
          <cell r="D33628" t="str">
            <v>Medium</v>
          </cell>
          <cell r="E33628" t="str">
            <v>Chirag Dubal</v>
          </cell>
          <cell r="F33628" t="str">
            <v>Reagan D’souza</v>
          </cell>
          <cell r="G33628">
            <v>45734.67291666667</v>
          </cell>
          <cell r="H33628">
            <v>45770.497916666667</v>
          </cell>
        </row>
        <row r="33629">
          <cell r="A33629" t="str">
            <v>UCW-10260</v>
          </cell>
          <cell r="B33629" t="str">
            <v>Tatacliq Men Content template_10-03-25</v>
          </cell>
          <cell r="C33629" t="str">
            <v>CLOSED</v>
          </cell>
          <cell r="D33629" t="str">
            <v>Medium</v>
          </cell>
          <cell r="E33629" t="str">
            <v>Chirag Dubal</v>
          </cell>
          <cell r="F33629" t="str">
            <v>netscribes</v>
          </cell>
          <cell r="G33629">
            <v>45734.600694444445</v>
          </cell>
          <cell r="H33629">
            <v>45964.579861111109</v>
          </cell>
        </row>
        <row r="33630">
          <cell r="A33630" t="str">
            <v>UCW-10252</v>
          </cell>
          <cell r="B33630" t="str">
            <v>TataCliq X Bewakoof | Womenswestern Wear | 11-12-2024</v>
          </cell>
          <cell r="C33630" t="str">
            <v>CLOSED</v>
          </cell>
          <cell r="D33630" t="str">
            <v>Medium</v>
          </cell>
          <cell r="E33630" t="str">
            <v>Chirag Dubal</v>
          </cell>
          <cell r="F33630" t="str">
            <v>netscribes</v>
          </cell>
          <cell r="G33630">
            <v>45734.525694444441</v>
          </cell>
          <cell r="H33630">
            <v>45964.579861111109</v>
          </cell>
        </row>
        <row r="33631">
          <cell r="A33631" t="str">
            <v>UCW-10248</v>
          </cell>
          <cell r="B33631" t="str">
            <v>FW: Zivame new listing</v>
          </cell>
          <cell r="C33631" t="str">
            <v>CLOSED</v>
          </cell>
          <cell r="D33631" t="str">
            <v>Medium</v>
          </cell>
          <cell r="E33631" t="str">
            <v>netscribes</v>
          </cell>
          <cell r="F33631" t="str">
            <v>netscribes</v>
          </cell>
          <cell r="G33631">
            <v>45734.509722222225</v>
          </cell>
          <cell r="H33631">
            <v>46009.741666666669</v>
          </cell>
        </row>
        <row r="33632">
          <cell r="A33632" t="str">
            <v>UCW-10245</v>
          </cell>
          <cell r="B33632" t="str">
            <v>Beauty - Re: MNY Lifter Gloss Listing | Tatacliq - 18th March 2025</v>
          </cell>
          <cell r="C33632" t="str">
            <v>CLOSED</v>
          </cell>
          <cell r="D33632" t="str">
            <v>Highest</v>
          </cell>
          <cell r="E33632" t="str">
            <v>Chirag Dubal</v>
          </cell>
          <cell r="F33632" t="str">
            <v>Fuaad Nakhwa</v>
          </cell>
          <cell r="G33632">
            <v>45734.481249999997</v>
          </cell>
          <cell r="H33632">
            <v>45953.386111111111</v>
          </cell>
        </row>
        <row r="33633">
          <cell r="A33633" t="str">
            <v>UCW-10243</v>
          </cell>
          <cell r="B33633" t="str">
            <v>Beauty - RE: New Product Listing Request - 18th March 2025</v>
          </cell>
          <cell r="C33633" t="str">
            <v>CLOSED</v>
          </cell>
          <cell r="D33633" t="str">
            <v>Highest</v>
          </cell>
          <cell r="E33633" t="str">
            <v>Chirag Dubal</v>
          </cell>
          <cell r="F33633" t="str">
            <v>Fuaad Nakhwa</v>
          </cell>
          <cell r="G33633">
            <v>45734.477777777778</v>
          </cell>
          <cell r="H33633">
            <v>45912.574999999997</v>
          </cell>
        </row>
        <row r="33634">
          <cell r="A33634" t="str">
            <v>UCW-10240</v>
          </cell>
          <cell r="B33634" t="str">
            <v>Beauty - FW: New listing - 18th March 2025</v>
          </cell>
          <cell r="C33634" t="str">
            <v>CLOSED</v>
          </cell>
          <cell r="D33634" t="str">
            <v>Highest</v>
          </cell>
          <cell r="E33634" t="str">
            <v>Chirag Dubal</v>
          </cell>
          <cell r="F33634" t="str">
            <v>Fuaad Nakhwa</v>
          </cell>
          <cell r="G33634">
            <v>45734.445138888892</v>
          </cell>
          <cell r="H33634">
            <v>45807.446527777778</v>
          </cell>
        </row>
        <row r="33635">
          <cell r="A33635" t="str">
            <v>UCW-10239</v>
          </cell>
          <cell r="B33635" t="str">
            <v>Beauty - RE: New listing - 3rd March</v>
          </cell>
          <cell r="C33635" t="str">
            <v>CLOSED</v>
          </cell>
          <cell r="D33635" t="str">
            <v>Highest</v>
          </cell>
          <cell r="E33635" t="str">
            <v>Chirag Dubal</v>
          </cell>
          <cell r="F33635" t="str">
            <v>Simi Raichel Zachariah</v>
          </cell>
          <cell r="G33635">
            <v>45734.436111111114</v>
          </cell>
          <cell r="H33635">
            <v>45784.743055555555</v>
          </cell>
        </row>
        <row r="33636">
          <cell r="A33636" t="str">
            <v>UCW-10236</v>
          </cell>
          <cell r="B33636" t="str">
            <v>Beauty-Fw Tata CLiQ New Launch Sebastian No Breaker Hair SKUs Listing - 4 SKUs-18th March 2025</v>
          </cell>
          <cell r="C33636" t="str">
            <v>CLOSED</v>
          </cell>
          <cell r="D33636" t="str">
            <v>Highest</v>
          </cell>
          <cell r="E33636" t="str">
            <v>Chirag Dubal</v>
          </cell>
          <cell r="F33636" t="str">
            <v>Fuaad Nakhwa</v>
          </cell>
          <cell r="G33636">
            <v>45734.402777777781</v>
          </cell>
          <cell r="H33636">
            <v>45953.386805555558</v>
          </cell>
        </row>
        <row r="33637">
          <cell r="A33637" t="str">
            <v>UCW-10235</v>
          </cell>
          <cell r="B33637" t="str">
            <v>Beauty-RE Tata Updated Content &amp;  PDP images for Top Hair SKUs - 18th March 2025</v>
          </cell>
          <cell r="C33637" t="str">
            <v>CLOSED</v>
          </cell>
          <cell r="D33637" t="str">
            <v>Highest</v>
          </cell>
          <cell r="E33637" t="str">
            <v>Chirag Dubal</v>
          </cell>
          <cell r="F33637" t="str">
            <v>Fuaad Nakhwa</v>
          </cell>
          <cell r="G33637">
            <v>45734.398611111108</v>
          </cell>
          <cell r="H33637">
            <v>45953.386805555558</v>
          </cell>
        </row>
        <row r="33638">
          <cell r="A33638" t="str">
            <v>UCW-10229</v>
          </cell>
          <cell r="B33638" t="str">
            <v>Tata Cliq SS25 Cataloging - Phase 2</v>
          </cell>
          <cell r="C33638" t="str">
            <v>CLOSED</v>
          </cell>
          <cell r="D33638" t="str">
            <v>Medium</v>
          </cell>
          <cell r="E33638" t="str">
            <v>netscribes</v>
          </cell>
          <cell r="F33638" t="str">
            <v>Sushma Ram</v>
          </cell>
          <cell r="G33638">
            <v>45733.817361111112</v>
          </cell>
          <cell r="H33638">
            <v>45805.469444444447</v>
          </cell>
        </row>
        <row r="33639">
          <cell r="A33639" t="str">
            <v>UCW-10227</v>
          </cell>
          <cell r="B33639" t="str">
            <v>Hoversole Listing - Nityankar 17 Mar 2025</v>
          </cell>
          <cell r="C33639" t="str">
            <v>CLOSED</v>
          </cell>
          <cell r="D33639" t="str">
            <v>Medium</v>
          </cell>
          <cell r="E33639" t="str">
            <v>netscribes</v>
          </cell>
          <cell r="F33639" t="str">
            <v>Sushma Ram</v>
          </cell>
          <cell r="G33639">
            <v>45733.784722222219</v>
          </cell>
          <cell r="H33639">
            <v>45761.44027777778</v>
          </cell>
        </row>
        <row r="33640">
          <cell r="A33640" t="str">
            <v>UCW-10218</v>
          </cell>
          <cell r="B33640" t="str">
            <v>Beauty-FW Tata Tumi Fragrance Cataloguing 17th March'25-17th March 2025</v>
          </cell>
          <cell r="C33640" t="str">
            <v>CLOSED</v>
          </cell>
          <cell r="D33640" t="str">
            <v>Highest</v>
          </cell>
          <cell r="E33640" t="str">
            <v>Chirag Dubal</v>
          </cell>
          <cell r="F33640" t="str">
            <v>Fuaad Nakhwa</v>
          </cell>
          <cell r="G33640">
            <v>45733.719444444447</v>
          </cell>
          <cell r="H33640">
            <v>45953.386805555558</v>
          </cell>
        </row>
        <row r="33641">
          <cell r="A33641" t="str">
            <v>UCW-10214</v>
          </cell>
          <cell r="B33641" t="str">
            <v>Beauty-New SKU Listing requiest-17th March 2025</v>
          </cell>
          <cell r="C33641" t="str">
            <v>CLOSED</v>
          </cell>
          <cell r="D33641" t="str">
            <v>Highest</v>
          </cell>
          <cell r="E33641" t="str">
            <v>netscribes</v>
          </cell>
          <cell r="F33641" t="str">
            <v>Fuaad Nakhwa</v>
          </cell>
          <cell r="G33641">
            <v>45733.68472222222</v>
          </cell>
          <cell r="H33641">
            <v>45777.557638888888</v>
          </cell>
        </row>
        <row r="33642">
          <cell r="A33642" t="str">
            <v>UCW-10213</v>
          </cell>
          <cell r="B33642" t="str">
            <v>Beauty - RE: Need to Group New Klairs SKU with Existing Variants- 17th Mar</v>
          </cell>
          <cell r="C33642" t="str">
            <v>CLOSED Due to Inactive/Insufficient Information</v>
          </cell>
          <cell r="D33642" t="str">
            <v>Medium</v>
          </cell>
          <cell r="E33642" t="str">
            <v>Chirag Dubal</v>
          </cell>
          <cell r="F33642" t="str">
            <v>Simi Raichel Zachariah</v>
          </cell>
          <cell r="G33642">
            <v>45733.683333333334</v>
          </cell>
          <cell r="H33642">
            <v>45814.644444444442</v>
          </cell>
        </row>
        <row r="33643">
          <cell r="A33643" t="str">
            <v>UCW-10211</v>
          </cell>
          <cell r="B33643" t="str">
            <v>Beauty - Estee Lauder : PDP Error landing : fashion- 17th Mar</v>
          </cell>
          <cell r="C33643" t="str">
            <v>CLOSED</v>
          </cell>
          <cell r="D33643" t="str">
            <v>Medium</v>
          </cell>
          <cell r="E33643" t="str">
            <v>Chirag Dubal</v>
          </cell>
          <cell r="F33643" t="str">
            <v>Simi Raichel Zachariah</v>
          </cell>
          <cell r="G33643">
            <v>45733.668749999997</v>
          </cell>
          <cell r="H33643">
            <v>45737.512499999997</v>
          </cell>
        </row>
        <row r="33644">
          <cell r="A33644" t="str">
            <v>UCW-10209</v>
          </cell>
          <cell r="B33644" t="str">
            <v>CLONE - Tata CLiQ x La Pink - Catalog content</v>
          </cell>
          <cell r="C33644" t="str">
            <v>CLOSED</v>
          </cell>
          <cell r="D33644" t="str">
            <v>Medium</v>
          </cell>
          <cell r="E33644" t="str">
            <v>netscribes</v>
          </cell>
          <cell r="F33644" t="str">
            <v>Simi Raichel Zachariah</v>
          </cell>
          <cell r="G33644">
            <v>45733.64166666667</v>
          </cell>
          <cell r="H33644">
            <v>45745.613888888889</v>
          </cell>
        </row>
        <row r="33645">
          <cell r="A33645" t="str">
            <v>UCW-10204</v>
          </cell>
          <cell r="B33645" t="str">
            <v>New listing file</v>
          </cell>
          <cell r="C33645" t="str">
            <v>CLOSED</v>
          </cell>
          <cell r="D33645" t="str">
            <v>Medium</v>
          </cell>
          <cell r="E33645" t="str">
            <v>Chirag Dubal</v>
          </cell>
          <cell r="F33645" t="str">
            <v>netscribes</v>
          </cell>
          <cell r="G33645">
            <v>45733.603472222225</v>
          </cell>
          <cell r="H33645">
            <v>45964.579861111109</v>
          </cell>
        </row>
        <row r="33646">
          <cell r="A33646" t="str">
            <v>UCW-10203</v>
          </cell>
          <cell r="B33646" t="str">
            <v>CLONE - Updated Brand Master_TCL</v>
          </cell>
          <cell r="C33646" t="str">
            <v>CLOSED</v>
          </cell>
          <cell r="D33646" t="str">
            <v>Medium</v>
          </cell>
          <cell r="E33646" t="str">
            <v>netscribes</v>
          </cell>
          <cell r="F33646" t="str">
            <v>Simi Raichel Zachariah</v>
          </cell>
          <cell r="G33646">
            <v>45733.600694444445</v>
          </cell>
          <cell r="H33646">
            <v>45744.500694444447</v>
          </cell>
        </row>
        <row r="33647">
          <cell r="A33647" t="str">
            <v>UCW-10198</v>
          </cell>
          <cell r="B33647" t="str">
            <v>Catalog Upload || DESH BIDESH _ 128898_Catalog6_catalog7 and catalog8</v>
          </cell>
          <cell r="C33647" t="str">
            <v>CLOSED</v>
          </cell>
          <cell r="D33647" t="str">
            <v>Medium</v>
          </cell>
          <cell r="E33647" t="str">
            <v>netscribes</v>
          </cell>
          <cell r="F33647" t="str">
            <v>Sushma Ram</v>
          </cell>
          <cell r="G33647">
            <v>45733.581944444442</v>
          </cell>
          <cell r="H33647">
            <v>45737.511111111111</v>
          </cell>
        </row>
        <row r="33648">
          <cell r="A33648" t="str">
            <v>UCW-10197</v>
          </cell>
          <cell r="B33648" t="str">
            <v>Crash Club New Product Listings - #141 - Silver Bracelets &amp; Necklaces - 58 SKUs</v>
          </cell>
          <cell r="C33648" t="str">
            <v>CLOSED</v>
          </cell>
          <cell r="D33648" t="str">
            <v>Medium</v>
          </cell>
          <cell r="E33648" t="str">
            <v>Chirag Dubal</v>
          </cell>
          <cell r="F33648" t="str">
            <v>Mohd Tahir Shaikh</v>
          </cell>
          <cell r="G33648">
            <v>45733.574999999997</v>
          </cell>
          <cell r="H33648">
            <v>45740.676388888889</v>
          </cell>
        </row>
        <row r="33649">
          <cell r="A33649" t="str">
            <v>UCW-10193</v>
          </cell>
          <cell r="B33649" t="str">
            <v>Tatacliq New Listing 15-03-2025</v>
          </cell>
          <cell r="C33649" t="str">
            <v>CLOSED</v>
          </cell>
          <cell r="D33649" t="str">
            <v>Medium</v>
          </cell>
          <cell r="E33649" t="str">
            <v>netscribes</v>
          </cell>
          <cell r="F33649" t="str">
            <v>Sushma Ram</v>
          </cell>
          <cell r="G33649">
            <v>45733.552083333336</v>
          </cell>
          <cell r="H33649">
            <v>45751.525694444441</v>
          </cell>
        </row>
        <row r="33650">
          <cell r="A33650" t="str">
            <v>UCW-10186</v>
          </cell>
          <cell r="B33650" t="str">
            <v>March Lot 2 - Blouses &amp; Dupatta 28 styles</v>
          </cell>
          <cell r="C33650" t="str">
            <v>CLOSED</v>
          </cell>
          <cell r="D33650" t="str">
            <v>Medium</v>
          </cell>
          <cell r="E33650" t="str">
            <v>Chirag Dubal</v>
          </cell>
          <cell r="F33650" t="str">
            <v>Mohd Tahir Shaikh</v>
          </cell>
          <cell r="G33650">
            <v>45733.521527777775</v>
          </cell>
          <cell r="H33650">
            <v>45749.710416666669</v>
          </cell>
        </row>
        <row r="33651">
          <cell r="A33651" t="str">
            <v>UCW-10181</v>
          </cell>
          <cell r="B33651" t="str">
            <v>FW: TATA CLiQ Fashion x Cherry &amp; Jerry - Prospecting Brand</v>
          </cell>
          <cell r="C33651" t="str">
            <v>CLOSED</v>
          </cell>
          <cell r="D33651" t="str">
            <v>Medium</v>
          </cell>
          <cell r="E33651" t="str">
            <v>netscribes</v>
          </cell>
          <cell r="F33651" t="str">
            <v>Sushma Ram</v>
          </cell>
          <cell r="G33651">
            <v>45733.511805555558</v>
          </cell>
          <cell r="H33651">
            <v>45743.613194444442</v>
          </cell>
        </row>
        <row r="33652">
          <cell r="A33652" t="str">
            <v>UCW-10178</v>
          </cell>
          <cell r="B33652" t="str">
            <v>Kids New Listings 14.3.2025</v>
          </cell>
          <cell r="C33652" t="str">
            <v>CLOSED</v>
          </cell>
          <cell r="D33652" t="str">
            <v>Medium</v>
          </cell>
          <cell r="E33652" t="str">
            <v>netscribes</v>
          </cell>
          <cell r="F33652" t="str">
            <v>Sushma Ram</v>
          </cell>
          <cell r="G33652">
            <v>45733.502083333333</v>
          </cell>
          <cell r="H33652">
            <v>45805.470833333333</v>
          </cell>
        </row>
        <row r="33653">
          <cell r="A33653" t="str">
            <v>UCW-10176</v>
          </cell>
          <cell r="B33653" t="str">
            <v>TataCliq | 17 Mar 2025 | Cataloguing-SS25 | Adults &amp; Kids Apparel | 09 (Adults) 00 (Kids)</v>
          </cell>
          <cell r="C33653" t="str">
            <v>CLOSED</v>
          </cell>
          <cell r="D33653" t="str">
            <v>Medium</v>
          </cell>
          <cell r="E33653" t="str">
            <v>Chirag Dubal</v>
          </cell>
          <cell r="F33653" t="str">
            <v>Mohd Tahir Shaikh</v>
          </cell>
          <cell r="G33653">
            <v>45733.48541666667</v>
          </cell>
          <cell r="H33653">
            <v>45736.523611111108</v>
          </cell>
        </row>
        <row r="33654">
          <cell r="A33654" t="str">
            <v>UCW-10175</v>
          </cell>
          <cell r="B33654" t="str">
            <v xml:space="preserve">Request to change the Title and Color grouping </v>
          </cell>
          <cell r="C33654" t="str">
            <v>CLOSED Due to Inactive/Insufficient Information</v>
          </cell>
          <cell r="D33654" t="str">
            <v>Medium</v>
          </cell>
          <cell r="E33654" t="str">
            <v>Chirag Dubal</v>
          </cell>
          <cell r="F33654" t="str">
            <v>Mohd Tahir Shaikh</v>
          </cell>
          <cell r="G33654">
            <v>45733.479861111111</v>
          </cell>
          <cell r="H33654">
            <v>45833.556944444441</v>
          </cell>
        </row>
        <row r="33655">
          <cell r="A33655" t="str">
            <v>UCW-10171</v>
          </cell>
          <cell r="B33655" t="str">
            <v>Content Sheet and Image Link | Raymond Group | 79 products | Tata Cliq | 1093119803</v>
          </cell>
          <cell r="C33655" t="str">
            <v>CLOSED</v>
          </cell>
          <cell r="D33655" t="str">
            <v>Medium</v>
          </cell>
          <cell r="E33655" t="str">
            <v>Chirag Dubal</v>
          </cell>
          <cell r="F33655" t="str">
            <v>Mohd Tahir Shaikh</v>
          </cell>
          <cell r="G33655">
            <v>45733.44027777778</v>
          </cell>
          <cell r="H33655">
            <v>45743.634722222225</v>
          </cell>
        </row>
        <row r="33656">
          <cell r="A33656" t="str">
            <v>UCW-10163</v>
          </cell>
          <cell r="B33656" t="str">
            <v>Product feed | Campus Sutra | 10-03-2025</v>
          </cell>
          <cell r="C33656" t="str">
            <v>CLOSED</v>
          </cell>
          <cell r="D33656" t="str">
            <v>Medium</v>
          </cell>
          <cell r="E33656" t="str">
            <v>netscribes</v>
          </cell>
          <cell r="F33656" t="str">
            <v>Sushma Ram</v>
          </cell>
          <cell r="G33656">
            <v>45731.975694444445</v>
          </cell>
          <cell r="H33656">
            <v>45737.726388888892</v>
          </cell>
        </row>
        <row r="33657">
          <cell r="A33657" t="str">
            <v>UCW-10161</v>
          </cell>
          <cell r="B33657" t="str">
            <v>Tatacliq Men's Apparels Template | 13th Mar'25</v>
          </cell>
          <cell r="C33657" t="str">
            <v>CLOSED</v>
          </cell>
          <cell r="D33657" t="str">
            <v>Medium</v>
          </cell>
          <cell r="E33657" t="str">
            <v>Chirag Dubal</v>
          </cell>
          <cell r="F33657" t="str">
            <v>Mohd Tahir Shaikh</v>
          </cell>
          <cell r="G33657">
            <v>45731.847916666666</v>
          </cell>
          <cell r="H33657">
            <v>45740.676388888889</v>
          </cell>
        </row>
        <row r="33658">
          <cell r="A33658" t="str">
            <v>UCW-10160</v>
          </cell>
          <cell r="B33658" t="str">
            <v>Tatacliq Kids Apparel Template | 13th Mar'25</v>
          </cell>
          <cell r="C33658" t="str">
            <v>CLOSED</v>
          </cell>
          <cell r="D33658" t="str">
            <v>Medium</v>
          </cell>
          <cell r="E33658" t="str">
            <v>Chirag Dubal</v>
          </cell>
          <cell r="F33658" t="str">
            <v>Mohd Tahir Shaikh</v>
          </cell>
          <cell r="G33658">
            <v>45731.845138888886</v>
          </cell>
          <cell r="H33658">
            <v>45745.613194444442</v>
          </cell>
        </row>
        <row r="33659">
          <cell r="A33659" t="str">
            <v>UCW-10159</v>
          </cell>
          <cell r="B33659" t="str">
            <v>Tatacliq Women Ethnic Wear Template | 13th Mar'25</v>
          </cell>
          <cell r="C33659" t="str">
            <v>CLOSED</v>
          </cell>
          <cell r="D33659" t="str">
            <v>Medium</v>
          </cell>
          <cell r="E33659" t="str">
            <v>Chirag Dubal</v>
          </cell>
          <cell r="F33659" t="str">
            <v>Mohd Tahir Shaikh</v>
          </cell>
          <cell r="G33659">
            <v>45731.841666666667</v>
          </cell>
          <cell r="H33659">
            <v>45740.676388888889</v>
          </cell>
        </row>
        <row r="33660">
          <cell r="A33660" t="str">
            <v>UCW-10157</v>
          </cell>
          <cell r="B33660" t="str">
            <v>Tatacliq Women Western Wear Template | 13th Mar'25</v>
          </cell>
          <cell r="C33660" t="str">
            <v>CLOSED</v>
          </cell>
          <cell r="D33660" t="str">
            <v>Medium</v>
          </cell>
          <cell r="E33660" t="str">
            <v>Chirag Dubal</v>
          </cell>
          <cell r="F33660" t="str">
            <v>Mohd Tahir Shaikh</v>
          </cell>
          <cell r="G33660">
            <v>45731.770138888889</v>
          </cell>
          <cell r="H33660">
            <v>45738.450694444444</v>
          </cell>
        </row>
        <row r="33661">
          <cell r="A33661" t="str">
            <v>UCW-10156</v>
          </cell>
          <cell r="B33661" t="str">
            <v>Tata Cliq Catalog Sheet</v>
          </cell>
          <cell r="C33661" t="str">
            <v>CLOSED Due to Inactive/Insufficient Information</v>
          </cell>
          <cell r="D33661" t="str">
            <v>Medium</v>
          </cell>
          <cell r="E33661" t="str">
            <v>Chirag Dubal</v>
          </cell>
          <cell r="F33661" t="str">
            <v>Mohd Tahir Shaikh</v>
          </cell>
          <cell r="G33661">
            <v>45731.765277777777</v>
          </cell>
          <cell r="H33661">
            <v>45743.459027777775</v>
          </cell>
        </row>
        <row r="33662">
          <cell r="A33662" t="str">
            <v>UCW-10155</v>
          </cell>
          <cell r="B33662" t="str">
            <v>TCF-Andamen-New Arrival 18th March'25</v>
          </cell>
          <cell r="C33662" t="str">
            <v>CLOSED</v>
          </cell>
          <cell r="D33662" t="str">
            <v>Medium</v>
          </cell>
          <cell r="E33662" t="str">
            <v>Chirag Dubal</v>
          </cell>
          <cell r="F33662" t="str">
            <v>Mohd Tahir Shaikh</v>
          </cell>
          <cell r="G33662">
            <v>45731.750694444447</v>
          </cell>
          <cell r="H33662">
            <v>45750.522916666669</v>
          </cell>
        </row>
        <row r="33663">
          <cell r="A33663" t="str">
            <v>UCW-10154</v>
          </cell>
          <cell r="B33663" t="str">
            <v>New Listing - Bollylounge</v>
          </cell>
          <cell r="C33663" t="str">
            <v>CLOSED</v>
          </cell>
          <cell r="D33663" t="str">
            <v>Medium</v>
          </cell>
          <cell r="E33663" t="str">
            <v>Chirag Dubal</v>
          </cell>
          <cell r="F33663" t="str">
            <v>Mohd Tahir Shaikh</v>
          </cell>
          <cell r="G33663">
            <v>45731.745138888888</v>
          </cell>
          <cell r="H33663">
            <v>45805.463888888888</v>
          </cell>
        </row>
        <row r="33664">
          <cell r="A33664" t="str">
            <v>UCW-10151</v>
          </cell>
          <cell r="B33664" t="str">
            <v>Tata cliq 492 skus Catalogue</v>
          </cell>
          <cell r="C33664" t="str">
            <v>CLOSED</v>
          </cell>
          <cell r="D33664" t="str">
            <v>Medium</v>
          </cell>
          <cell r="E33664" t="str">
            <v>Chirag Dubal</v>
          </cell>
          <cell r="F33664" t="str">
            <v>Mohd Tahir Shaikh</v>
          </cell>
          <cell r="G33664">
            <v>45731.724999999999</v>
          </cell>
          <cell r="H33664">
            <v>45743.507638888892</v>
          </cell>
        </row>
        <row r="33665">
          <cell r="A33665" t="str">
            <v>UCW-10150</v>
          </cell>
          <cell r="B33665" t="str">
            <v>Content Sheet and Image Link | Spykar| 3 products | Tata Cliq | 1090606679_men</v>
          </cell>
          <cell r="C33665" t="str">
            <v>CLOSED</v>
          </cell>
          <cell r="D33665" t="str">
            <v>Medium</v>
          </cell>
          <cell r="E33665" t="str">
            <v>netscribes</v>
          </cell>
          <cell r="F33665" t="str">
            <v>Sushma Ram</v>
          </cell>
          <cell r="G33665">
            <v>45731.717361111114</v>
          </cell>
          <cell r="H33665">
            <v>45805.464583333334</v>
          </cell>
        </row>
        <row r="33666">
          <cell r="A33666" t="str">
            <v>UCW-10148</v>
          </cell>
          <cell r="B33666" t="str">
            <v xml:space="preserve">Allen Solly Women's Apparel 12-03-2025 
</v>
          </cell>
          <cell r="C33666" t="str">
            <v>CLOSED</v>
          </cell>
          <cell r="D33666" t="str">
            <v>Medium</v>
          </cell>
          <cell r="E33666" t="str">
            <v>netscribes</v>
          </cell>
          <cell r="F33666" t="str">
            <v>Sushma Ram</v>
          </cell>
          <cell r="G33666">
            <v>45731.706250000003</v>
          </cell>
          <cell r="H33666">
            <v>45805.465277777781</v>
          </cell>
        </row>
        <row r="33667">
          <cell r="A33667" t="str">
            <v>UCW-10147</v>
          </cell>
          <cell r="B33667" t="str">
            <v>Kid's Apparel 12-03-2025</v>
          </cell>
          <cell r="C33667" t="str">
            <v>CLOSED</v>
          </cell>
          <cell r="D33667" t="str">
            <v>Medium</v>
          </cell>
          <cell r="E33667" t="str">
            <v>netscribes</v>
          </cell>
          <cell r="F33667" t="str">
            <v>Sushma Ram</v>
          </cell>
          <cell r="G33667">
            <v>45731.697916666664</v>
          </cell>
          <cell r="H33667">
            <v>45743.947916666664</v>
          </cell>
        </row>
        <row r="33668">
          <cell r="A33668" t="str">
            <v>UCW-10145</v>
          </cell>
          <cell r="B33668" t="str">
            <v>New Silver Coin Catalogue Listing</v>
          </cell>
          <cell r="C33668" t="str">
            <v>CLOSED</v>
          </cell>
          <cell r="D33668" t="str">
            <v>Medium</v>
          </cell>
          <cell r="E33668" t="str">
            <v>netscribes</v>
          </cell>
          <cell r="F33668" t="str">
            <v>Sushma Ram</v>
          </cell>
          <cell r="G33668">
            <v>45731.667361111111</v>
          </cell>
          <cell r="H33668">
            <v>45848.67083333333</v>
          </cell>
        </row>
        <row r="33669">
          <cell r="A33669" t="str">
            <v>UCW-10144</v>
          </cell>
          <cell r="B33669" t="str">
            <v>Kiddopanti Catalogue 10th March 2025</v>
          </cell>
          <cell r="C33669" t="str">
            <v>CLOSED</v>
          </cell>
          <cell r="D33669" t="str">
            <v>Medium</v>
          </cell>
          <cell r="E33669" t="str">
            <v>netscribes</v>
          </cell>
          <cell r="F33669" t="str">
            <v>Sushma Ram</v>
          </cell>
          <cell r="G33669">
            <v>45731.661805555559</v>
          </cell>
          <cell r="H33669">
            <v>45805.465277777781</v>
          </cell>
        </row>
        <row r="33670">
          <cell r="A33670" t="str">
            <v>UCW-10139</v>
          </cell>
          <cell r="B33670" t="str">
            <v>Tatacliq Content X Bodd Active</v>
          </cell>
          <cell r="C33670" t="str">
            <v>CLOSED</v>
          </cell>
          <cell r="D33670" t="str">
            <v>Medium</v>
          </cell>
          <cell r="E33670" t="str">
            <v>Chirag Dubal</v>
          </cell>
          <cell r="F33670" t="str">
            <v>Mohd Tahir Shaikh</v>
          </cell>
          <cell r="G33670">
            <v>45731.640972222223</v>
          </cell>
          <cell r="H33670">
            <v>45869.600694444445</v>
          </cell>
        </row>
        <row r="33671">
          <cell r="A33671" t="str">
            <v>UCW-10138</v>
          </cell>
          <cell r="B33671" t="str">
            <v>Urgent :: Tata Cliq Men's Apparel New Catalog 11-03-2025 // 148 Article</v>
          </cell>
          <cell r="C33671" t="str">
            <v>CLOSED</v>
          </cell>
          <cell r="D33671" t="str">
            <v>High</v>
          </cell>
          <cell r="E33671" t="str">
            <v>netscribes</v>
          </cell>
          <cell r="F33671" t="str">
            <v>Sushma Ram</v>
          </cell>
          <cell r="G33671">
            <v>45731.630555555559</v>
          </cell>
          <cell r="H33671">
            <v>45950.722222222219</v>
          </cell>
        </row>
        <row r="33672">
          <cell r="A33672" t="str">
            <v>UCW-10136</v>
          </cell>
          <cell r="B33672" t="str">
            <v>Catalogue Sheet_TatacliQ x FableStreet (SCARVES)</v>
          </cell>
          <cell r="C33672" t="str">
            <v>CLOSED</v>
          </cell>
          <cell r="D33672" t="str">
            <v>Medium</v>
          </cell>
          <cell r="E33672" t="str">
            <v>Chirag Dubal</v>
          </cell>
          <cell r="F33672" t="str">
            <v>Mohd Tahir Shaikh</v>
          </cell>
          <cell r="G33672">
            <v>45731.621527777781</v>
          </cell>
          <cell r="H33672">
            <v>45805.468055555553</v>
          </cell>
        </row>
        <row r="33673">
          <cell r="A33673" t="str">
            <v>UCW-10134</v>
          </cell>
          <cell r="B33673" t="str">
            <v>Catalog Sheet - Womens Wear - Tatacliq X NEUDIS - Feb-28</v>
          </cell>
          <cell r="C33673" t="str">
            <v>CLOSED</v>
          </cell>
          <cell r="D33673" t="str">
            <v>Medium</v>
          </cell>
          <cell r="E33673" t="str">
            <v>netscribes</v>
          </cell>
          <cell r="F33673" t="str">
            <v>Sushma Ram</v>
          </cell>
          <cell r="G33673">
            <v>45731.611111111109</v>
          </cell>
          <cell r="H33673">
            <v>45817.708333333336</v>
          </cell>
        </row>
        <row r="33674">
          <cell r="A33674" t="str">
            <v>UCW-10132</v>
          </cell>
          <cell r="B33674" t="str">
            <v>ALDO SS25 Footwear Catalog Submission (TC) - 12.03.2025</v>
          </cell>
          <cell r="C33674" t="str">
            <v>CLOSED</v>
          </cell>
          <cell r="D33674" t="str">
            <v>Medium</v>
          </cell>
          <cell r="E33674" t="str">
            <v>netscribes</v>
          </cell>
          <cell r="F33674" t="str">
            <v>Sushma Ram</v>
          </cell>
          <cell r="G33674">
            <v>45731.603472222225</v>
          </cell>
          <cell r="H33674">
            <v>45743.629166666666</v>
          </cell>
        </row>
        <row r="33675">
          <cell r="A33675" t="str">
            <v>UCW-10130</v>
          </cell>
          <cell r="B33675" t="str">
            <v>TataCliq New Listing - 41 SKUs | March-2025</v>
          </cell>
          <cell r="C33675" t="str">
            <v>CLOSED</v>
          </cell>
          <cell r="D33675" t="str">
            <v>High</v>
          </cell>
          <cell r="E33675" t="str">
            <v>netscribes</v>
          </cell>
          <cell r="F33675" t="str">
            <v>Sushma Ram</v>
          </cell>
          <cell r="G33675">
            <v>45731.591666666667</v>
          </cell>
          <cell r="H33675">
            <v>45741.474999999999</v>
          </cell>
        </row>
        <row r="33676">
          <cell r="A33676" t="str">
            <v>UCW-10129</v>
          </cell>
          <cell r="B33676" t="str">
            <v>New Catalogue</v>
          </cell>
          <cell r="C33676" t="str">
            <v>CLOSED</v>
          </cell>
          <cell r="D33676" t="str">
            <v>Medium</v>
          </cell>
          <cell r="E33676" t="str">
            <v>Chirag Dubal</v>
          </cell>
          <cell r="F33676" t="str">
            <v>netscribes</v>
          </cell>
          <cell r="G33676">
            <v>45731.525694444441</v>
          </cell>
          <cell r="H33676">
            <v>45964.579861111109</v>
          </cell>
        </row>
        <row r="33677">
          <cell r="A33677" t="str">
            <v>UCW-10128</v>
          </cell>
          <cell r="B33677" t="str">
            <v>MIA NIDA Silver Collection</v>
          </cell>
          <cell r="C33677" t="str">
            <v>CLOSED</v>
          </cell>
          <cell r="D33677" t="str">
            <v>Medium</v>
          </cell>
          <cell r="E33677" t="str">
            <v>Chirag Dubal</v>
          </cell>
          <cell r="F33677" t="str">
            <v>netscribes</v>
          </cell>
          <cell r="G33677">
            <v>45731.467361111114</v>
          </cell>
          <cell r="H33677">
            <v>45964.57916666667</v>
          </cell>
        </row>
        <row r="33678">
          <cell r="A33678" t="str">
            <v>UCW-10125</v>
          </cell>
          <cell r="B33678" t="str">
            <v>New Women catalogue</v>
          </cell>
          <cell r="C33678" t="str">
            <v>CLOSED</v>
          </cell>
          <cell r="D33678" t="str">
            <v>Medium</v>
          </cell>
          <cell r="E33678" t="str">
            <v>netscribes</v>
          </cell>
          <cell r="F33678" t="str">
            <v>Mohd Tahir Shaikh</v>
          </cell>
          <cell r="G33678">
            <v>45730.955555555556</v>
          </cell>
          <cell r="H33678">
            <v>45855.714583333334</v>
          </cell>
        </row>
        <row r="33679">
          <cell r="A33679" t="str">
            <v>UCW-10122</v>
          </cell>
          <cell r="B33679" t="str">
            <v>TataCliq | 12 Mar 2025 | Cataloguing-SS25 | Adults &amp; Kids Apparel | 316 (Adults) 19 (Kids)</v>
          </cell>
          <cell r="C33679" t="str">
            <v>CLOSED</v>
          </cell>
          <cell r="D33679" t="str">
            <v>Medium</v>
          </cell>
          <cell r="E33679" t="str">
            <v>Chirag Dubal</v>
          </cell>
          <cell r="F33679" t="str">
            <v>Mohd Tahir Shaikh</v>
          </cell>
          <cell r="G33679">
            <v>45730.943749999999</v>
          </cell>
          <cell r="H33679">
            <v>45805.460416666669</v>
          </cell>
        </row>
        <row r="33680">
          <cell r="A33680" t="str">
            <v>UCW-10121</v>
          </cell>
          <cell r="B33680" t="str">
            <v>Catalogue Sheet_TatacliQ x FableStreet (Valentine Collection 25)</v>
          </cell>
          <cell r="C33680" t="str">
            <v>CLOSED</v>
          </cell>
          <cell r="D33680" t="str">
            <v>Medium</v>
          </cell>
          <cell r="E33680" t="str">
            <v>Chirag Dubal</v>
          </cell>
          <cell r="F33680" t="str">
            <v>netscribes</v>
          </cell>
          <cell r="G33680">
            <v>45730.943055555559</v>
          </cell>
          <cell r="H33680">
            <v>45964.57916666667</v>
          </cell>
        </row>
        <row r="33681">
          <cell r="A33681" t="str">
            <v>UCW-10114</v>
          </cell>
          <cell r="B33681" t="str">
            <v>Womens New listings - 6.3.2025</v>
          </cell>
          <cell r="C33681" t="str">
            <v>CLOSED</v>
          </cell>
          <cell r="D33681" t="str">
            <v>Medium</v>
          </cell>
          <cell r="E33681" t="str">
            <v>Chirag Dubal</v>
          </cell>
          <cell r="F33681" t="str">
            <v>Mohd Tahir Shaikh</v>
          </cell>
          <cell r="G33681">
            <v>45730.736805555556</v>
          </cell>
          <cell r="H33681">
            <v>45855.713888888888</v>
          </cell>
        </row>
        <row r="33682">
          <cell r="A33682" t="str">
            <v>UCW-10113</v>
          </cell>
          <cell r="B33682" t="str">
            <v>Tatacliq Men Content template - 13-2-25</v>
          </cell>
          <cell r="C33682" t="str">
            <v>CLOSED</v>
          </cell>
          <cell r="D33682" t="str">
            <v>Medium</v>
          </cell>
          <cell r="E33682" t="str">
            <v>Chirag Dubal</v>
          </cell>
          <cell r="F33682" t="str">
            <v>Mohd Tahir Shaikh</v>
          </cell>
          <cell r="G33682">
            <v>45730.71875</v>
          </cell>
          <cell r="H33682">
            <v>45860.676388888889</v>
          </cell>
        </row>
        <row r="33683">
          <cell r="A33683" t="str">
            <v>UCW-10112</v>
          </cell>
          <cell r="B33683" t="str">
            <v>March Lot 1 - Sarees 13skus</v>
          </cell>
          <cell r="C33683" t="str">
            <v>CLOSED</v>
          </cell>
          <cell r="D33683" t="str">
            <v>Medium</v>
          </cell>
          <cell r="E33683" t="str">
            <v>Chirag Dubal</v>
          </cell>
          <cell r="F33683" t="str">
            <v>Mohd Tahir Shaikh</v>
          </cell>
          <cell r="G33683">
            <v>45730.713888888888</v>
          </cell>
          <cell r="H33683">
            <v>45749.708333333336</v>
          </cell>
        </row>
        <row r="33684">
          <cell r="A33684" t="str">
            <v>UCW-10111</v>
          </cell>
          <cell r="B33684" t="str">
            <v>Request for Make Live New Listing For Brand " JOHN PRIDE" 08-03-2025</v>
          </cell>
          <cell r="C33684" t="str">
            <v>CLOSED</v>
          </cell>
          <cell r="D33684" t="str">
            <v>Medium</v>
          </cell>
          <cell r="E33684" t="str">
            <v>Chirag Dubal</v>
          </cell>
          <cell r="F33684" t="str">
            <v>Mohd Tahir Shaikh</v>
          </cell>
          <cell r="G33684">
            <v>45730.529861111114</v>
          </cell>
          <cell r="H33684">
            <v>45950.744444444441</v>
          </cell>
        </row>
        <row r="33685">
          <cell r="A33685" t="str">
            <v>UCW-10107</v>
          </cell>
          <cell r="B33685" t="str">
            <v>FNxTata App Catalogue_13th March</v>
          </cell>
          <cell r="C33685" t="str">
            <v>CLOSED</v>
          </cell>
          <cell r="D33685" t="str">
            <v>Medium</v>
          </cell>
          <cell r="E33685" t="str">
            <v>netscribes</v>
          </cell>
          <cell r="F33685" t="str">
            <v>Sushma Ram</v>
          </cell>
          <cell r="G33685">
            <v>45730.105555555558</v>
          </cell>
          <cell r="H33685">
            <v>45745.613194444442</v>
          </cell>
        </row>
        <row r="33686">
          <cell r="A33686" t="str">
            <v>UCW-10105</v>
          </cell>
          <cell r="B33686" t="str">
            <v>FNxTata App Catalogue_11th March</v>
          </cell>
          <cell r="C33686" t="str">
            <v>CLOSED</v>
          </cell>
          <cell r="D33686" t="str">
            <v>Highest</v>
          </cell>
          <cell r="E33686" t="str">
            <v>netscribes</v>
          </cell>
          <cell r="F33686" t="str">
            <v>Sushma Ram</v>
          </cell>
          <cell r="G33686">
            <v>45729.763194444444</v>
          </cell>
          <cell r="H33686">
            <v>45743.664583333331</v>
          </cell>
        </row>
        <row r="33687">
          <cell r="A33687" t="str">
            <v>UCW-10104</v>
          </cell>
          <cell r="B33687" t="str">
            <v>New Catalog MA67 &amp; MA68</v>
          </cell>
          <cell r="C33687" t="str">
            <v>CLOSED</v>
          </cell>
          <cell r="D33687" t="str">
            <v>Medium</v>
          </cell>
          <cell r="E33687" t="str">
            <v>netscribes</v>
          </cell>
          <cell r="F33687" t="str">
            <v>Sushma Ram</v>
          </cell>
          <cell r="G33687">
            <v>45729.756944444445</v>
          </cell>
          <cell r="H33687">
            <v>45737.509722222225</v>
          </cell>
        </row>
        <row r="33688">
          <cell r="A33688" t="str">
            <v>UCW-10101</v>
          </cell>
          <cell r="B33688" t="str">
            <v>ERIDANI-New Catalog File(New Style) 13.03.25</v>
          </cell>
          <cell r="C33688" t="str">
            <v>CLOSED Due to Inactive/Insufficient Information</v>
          </cell>
          <cell r="D33688" t="str">
            <v>Medium</v>
          </cell>
          <cell r="E33688" t="str">
            <v>Chirag Dubal</v>
          </cell>
          <cell r="F33688" t="str">
            <v>Juilee Jadhav</v>
          </cell>
          <cell r="G33688">
            <v>45729.729166666664</v>
          </cell>
          <cell r="H33688">
            <v>45763.741666666669</v>
          </cell>
        </row>
        <row r="33689">
          <cell r="A33689" t="str">
            <v>UCW-10098</v>
          </cell>
          <cell r="B33689" t="str">
            <v>Tatacliq Men Content template_18-02-25_Batch 2</v>
          </cell>
          <cell r="C33689" t="str">
            <v>CLOSED</v>
          </cell>
          <cell r="D33689" t="str">
            <v>Medium</v>
          </cell>
          <cell r="E33689" t="str">
            <v>netscribes</v>
          </cell>
          <cell r="F33689" t="str">
            <v>Sushma Ram</v>
          </cell>
          <cell r="G33689">
            <v>45729.684027777781</v>
          </cell>
          <cell r="H33689">
            <v>45736.521527777775</v>
          </cell>
        </row>
        <row r="33690">
          <cell r="A33690" t="str">
            <v>UCW-10097</v>
          </cell>
          <cell r="B33690" t="str">
            <v>JJ FTW &amp; ACC SS-25 (Lot-6)- Tata Cliq</v>
          </cell>
          <cell r="C33690" t="str">
            <v>CLOSED</v>
          </cell>
          <cell r="D33690" t="str">
            <v>Medium</v>
          </cell>
          <cell r="E33690" t="str">
            <v>Chirag Dubal</v>
          </cell>
          <cell r="F33690" t="str">
            <v>Mohd Tahir Shaikh</v>
          </cell>
          <cell r="G33690">
            <v>45729.681250000001</v>
          </cell>
          <cell r="H33690">
            <v>45855.709722222222</v>
          </cell>
        </row>
        <row r="33691">
          <cell r="A33691" t="str">
            <v>UCW-10095</v>
          </cell>
          <cell r="B33691" t="str">
            <v>Maison Margiela X TATA</v>
          </cell>
          <cell r="C33691" t="str">
            <v>CLOSED</v>
          </cell>
          <cell r="D33691" t="str">
            <v>Medium</v>
          </cell>
          <cell r="E33691" t="str">
            <v>Chirag Dubal</v>
          </cell>
          <cell r="F33691" t="str">
            <v>netscribes</v>
          </cell>
          <cell r="G33691">
            <v>45729.666666666664</v>
          </cell>
          <cell r="H33691">
            <v>45964.57916666667</v>
          </cell>
        </row>
        <row r="33692">
          <cell r="A33692" t="str">
            <v>UCW-10094</v>
          </cell>
          <cell r="B33692" t="str">
            <v>Beauty - FE x New Launch x Sunscreen Body Spray x Tata - 13th march</v>
          </cell>
          <cell r="C33692" t="str">
            <v>CLOSED</v>
          </cell>
          <cell r="D33692" t="str">
            <v>High</v>
          </cell>
          <cell r="E33692" t="str">
            <v>Chirag Dubal</v>
          </cell>
          <cell r="F33692" t="str">
            <v>Simi Raichel Zachariah</v>
          </cell>
          <cell r="G33692">
            <v>45729.657638888886</v>
          </cell>
          <cell r="H33692">
            <v>45953.387499999997</v>
          </cell>
        </row>
        <row r="33693">
          <cell r="A33693" t="str">
            <v>UCW-10091</v>
          </cell>
          <cell r="B33693" t="str">
            <v>Tatacliq Men Innerwear Content template_11-03-25</v>
          </cell>
          <cell r="C33693" t="str">
            <v>CLOSED</v>
          </cell>
          <cell r="D33693" t="str">
            <v>Medium</v>
          </cell>
          <cell r="E33693" t="str">
            <v>netscribes</v>
          </cell>
          <cell r="F33693" t="str">
            <v>Sushma Ram</v>
          </cell>
          <cell r="G33693">
            <v>45729.628472222219</v>
          </cell>
          <cell r="H33693">
            <v>45749.515277777777</v>
          </cell>
        </row>
        <row r="33694">
          <cell r="A33694" t="str">
            <v>UCW-10090</v>
          </cell>
          <cell r="B33694" t="str">
            <v>Content Sheet and Image Link | Spykar| 12 products | Tata Cliq | 1090606679_Women</v>
          </cell>
          <cell r="C33694" t="str">
            <v>CLOSED</v>
          </cell>
          <cell r="D33694" t="str">
            <v>Medium</v>
          </cell>
          <cell r="E33694" t="str">
            <v>Chirag Dubal</v>
          </cell>
          <cell r="F33694" t="str">
            <v>Mohd Tahir Shaikh</v>
          </cell>
          <cell r="G33694">
            <v>45729.625694444447</v>
          </cell>
          <cell r="H33694">
            <v>45887.47152777778</v>
          </cell>
        </row>
        <row r="33695">
          <cell r="A33695" t="str">
            <v>UCW-10087</v>
          </cell>
          <cell r="B33695" t="str">
            <v>motorsport on Tata Cliq Luxury</v>
          </cell>
          <cell r="C33695" t="str">
            <v>CLOSED</v>
          </cell>
          <cell r="D33695" t="str">
            <v>Medium</v>
          </cell>
          <cell r="E33695" t="str">
            <v>Chirag Dubal</v>
          </cell>
          <cell r="F33695" t="str">
            <v>Shloka Chakre</v>
          </cell>
          <cell r="G33695">
            <v>45729.603472222225</v>
          </cell>
          <cell r="H33695">
            <v>45757.54583333333</v>
          </cell>
        </row>
        <row r="33696">
          <cell r="A33696" t="str">
            <v>UCW-10084</v>
          </cell>
          <cell r="B33696" t="str">
            <v>Tata CLiQ x La Pink - Catalog content</v>
          </cell>
          <cell r="C33696" t="str">
            <v>CLOSED</v>
          </cell>
          <cell r="D33696" t="str">
            <v>Medium</v>
          </cell>
          <cell r="E33696" t="str">
            <v>netscribes</v>
          </cell>
          <cell r="F33696" t="str">
            <v>netscribes</v>
          </cell>
          <cell r="G33696">
            <v>45729.57916666667</v>
          </cell>
          <cell r="H33696">
            <v>45744.5</v>
          </cell>
        </row>
        <row r="33697">
          <cell r="A33697" t="str">
            <v>UCW-10083</v>
          </cell>
          <cell r="B33697" t="str">
            <v>Lil Drama - Partywear Catalogue - 11.03.2025</v>
          </cell>
          <cell r="C33697" t="str">
            <v>CLOSED</v>
          </cell>
          <cell r="D33697" t="str">
            <v>Medium</v>
          </cell>
          <cell r="E33697" t="str">
            <v>netscribes</v>
          </cell>
          <cell r="F33697" t="str">
            <v>Sushma Ram</v>
          </cell>
          <cell r="G33697">
            <v>45729.568749999999</v>
          </cell>
          <cell r="H33697">
            <v>45855.707638888889</v>
          </cell>
        </row>
        <row r="33698">
          <cell r="A33698" t="str">
            <v>UCW-10081</v>
          </cell>
          <cell r="B33698" t="str">
            <v>Regards Boys clothing set (25BHPS)</v>
          </cell>
          <cell r="C33698" t="str">
            <v>CLOSED</v>
          </cell>
          <cell r="D33698" t="str">
            <v>Medium</v>
          </cell>
          <cell r="E33698" t="str">
            <v>Chirag Dubal</v>
          </cell>
          <cell r="F33698" t="str">
            <v>Mohd Tahir Shaikh</v>
          </cell>
          <cell r="G33698">
            <v>45729.559027777781</v>
          </cell>
          <cell r="H33698">
            <v>45855.706944444442</v>
          </cell>
        </row>
        <row r="33699">
          <cell r="A33699" t="str">
            <v>UCW-10080</v>
          </cell>
          <cell r="B33699" t="str">
            <v>Mamicha New collection - 25-02-2025</v>
          </cell>
          <cell r="C33699" t="str">
            <v>CLOSED</v>
          </cell>
          <cell r="D33699" t="str">
            <v>Medium</v>
          </cell>
          <cell r="E33699" t="str">
            <v>Chirag Dubal</v>
          </cell>
          <cell r="F33699" t="str">
            <v>netscribes</v>
          </cell>
          <cell r="G33699">
            <v>45729.552083333336</v>
          </cell>
          <cell r="H33699">
            <v>45964.57916666667</v>
          </cell>
        </row>
        <row r="33700">
          <cell r="A33700" t="str">
            <v>UCW-10079</v>
          </cell>
          <cell r="B33700" t="str">
            <v>SS25-AW24 Monte Carlo For Boys Girls -11-03-2025</v>
          </cell>
          <cell r="C33700" t="str">
            <v>CLOSED</v>
          </cell>
          <cell r="D33700" t="str">
            <v>Medium</v>
          </cell>
          <cell r="E33700" t="str">
            <v>netscribes</v>
          </cell>
          <cell r="F33700" t="str">
            <v>Sushma Ram</v>
          </cell>
          <cell r="G33700">
            <v>45729.551388888889</v>
          </cell>
          <cell r="H33700">
            <v>45743.647222222222</v>
          </cell>
        </row>
        <row r="33701">
          <cell r="A33701" t="str">
            <v>UCW-10076</v>
          </cell>
          <cell r="B33701" t="str">
            <v>New Catalog Sheet</v>
          </cell>
          <cell r="C33701" t="str">
            <v>CLOSED Due to Inactive/Insufficient Information</v>
          </cell>
          <cell r="D33701" t="str">
            <v>Medium</v>
          </cell>
          <cell r="E33701" t="str">
            <v>netscribes</v>
          </cell>
          <cell r="F33701" t="str">
            <v>Mohd Tahir Shaikh</v>
          </cell>
          <cell r="G33701">
            <v>45729.529861111114</v>
          </cell>
          <cell r="H33701">
            <v>45840.981944444444</v>
          </cell>
        </row>
        <row r="33702">
          <cell r="A33702" t="str">
            <v>UCW-10075</v>
          </cell>
          <cell r="B33702" t="str">
            <v>SS25-AW24-Monte Carlo-11-03-2025</v>
          </cell>
          <cell r="C33702" t="str">
            <v>CLOSED</v>
          </cell>
          <cell r="D33702" t="str">
            <v>Medium</v>
          </cell>
          <cell r="E33702" t="str">
            <v>netscribes</v>
          </cell>
          <cell r="F33702" t="str">
            <v>Sushma Ram</v>
          </cell>
          <cell r="G33702">
            <v>45729.527777777781</v>
          </cell>
          <cell r="H33702">
            <v>45749.515277777777</v>
          </cell>
        </row>
        <row r="33703">
          <cell r="A33703" t="str">
            <v>UCW-10074</v>
          </cell>
          <cell r="B33703" t="str">
            <v>Guess Jeans | Content | TATA CLiQ Fashion | TATA CLiQ Luxury</v>
          </cell>
          <cell r="C33703" t="str">
            <v>CLOSED Due to Inactive/Insufficient Information</v>
          </cell>
          <cell r="D33703" t="str">
            <v>Medium</v>
          </cell>
          <cell r="E33703" t="str">
            <v>Chirag Dubal</v>
          </cell>
          <cell r="F33703" t="str">
            <v>Reagan D’souza</v>
          </cell>
          <cell r="G33703">
            <v>45729.526388888888</v>
          </cell>
          <cell r="H33703">
            <v>45752.540277777778</v>
          </cell>
        </row>
        <row r="33704">
          <cell r="A33704" t="str">
            <v>UCW-10069</v>
          </cell>
          <cell r="B33704" t="str">
            <v>Beauty-Re: New SKU Listing requiest-13th March 2025</v>
          </cell>
          <cell r="C33704" t="str">
            <v>CLOSED Due to Inactive/Insufficient Information</v>
          </cell>
          <cell r="D33704" t="str">
            <v>Highest</v>
          </cell>
          <cell r="E33704" t="str">
            <v>Chirag Dubal</v>
          </cell>
          <cell r="F33704" t="str">
            <v>Fuaad Nakhwa</v>
          </cell>
          <cell r="G33704">
            <v>45729.48541666667</v>
          </cell>
          <cell r="H33704">
            <v>45764.558333333334</v>
          </cell>
        </row>
        <row r="33705">
          <cell r="A33705" t="str">
            <v>UCW-10066</v>
          </cell>
          <cell r="B33705" t="str">
            <v>BEauty-RE: MOC5'25 x New Launches -13th March 2025</v>
          </cell>
          <cell r="C33705" t="str">
            <v>CLOSED</v>
          </cell>
          <cell r="D33705" t="str">
            <v>Highest</v>
          </cell>
          <cell r="E33705" t="str">
            <v>Chirag Dubal</v>
          </cell>
          <cell r="F33705" t="str">
            <v>Fuaad Nakhwa</v>
          </cell>
          <cell r="G33705">
            <v>45729.46875</v>
          </cell>
          <cell r="H33705">
            <v>45953.387499999997</v>
          </cell>
        </row>
        <row r="33706">
          <cell r="A33706" t="str">
            <v>UCW-10065</v>
          </cell>
          <cell r="B33706" t="str">
            <v>CLONE - OLAPLEX _ Kits &amp; GWP - New launches</v>
          </cell>
          <cell r="C33706" t="str">
            <v>CLOSED</v>
          </cell>
          <cell r="D33706" t="str">
            <v>Medium</v>
          </cell>
          <cell r="E33706" t="str">
            <v>netscribes</v>
          </cell>
          <cell r="F33706" t="str">
            <v>Disha Bhanushali</v>
          </cell>
          <cell r="G33706">
            <v>45729.463888888888</v>
          </cell>
          <cell r="H33706">
            <v>45750.521527777775</v>
          </cell>
        </row>
        <row r="33707">
          <cell r="A33707" t="str">
            <v>UCW-10064</v>
          </cell>
          <cell r="B33707" t="str">
            <v>Beauty-Re Colorbar EAN Changes - 40 SKU-13th March 2025</v>
          </cell>
          <cell r="C33707" t="str">
            <v>CLOSED</v>
          </cell>
          <cell r="D33707" t="str">
            <v>Highest</v>
          </cell>
          <cell r="E33707" t="str">
            <v>Chirag Dubal</v>
          </cell>
          <cell r="F33707" t="str">
            <v>Fuaad Nakhwa</v>
          </cell>
          <cell r="G33707">
            <v>45729.43472222222</v>
          </cell>
          <cell r="H33707">
            <v>45953.387499999997</v>
          </cell>
        </row>
        <row r="33708">
          <cell r="A33708" t="str">
            <v>UCW-10060</v>
          </cell>
          <cell r="B33708" t="str">
            <v>SS25 TataCliq Apparel Womens Template</v>
          </cell>
          <cell r="C33708" t="str">
            <v>CLOSED</v>
          </cell>
          <cell r="D33708" t="str">
            <v>Medium</v>
          </cell>
          <cell r="E33708" t="str">
            <v>Chirag Dubal</v>
          </cell>
          <cell r="F33708" t="str">
            <v>netscribes</v>
          </cell>
          <cell r="G33708">
            <v>45728.94027777778</v>
          </cell>
          <cell r="H33708">
            <v>45964.57916666667</v>
          </cell>
        </row>
        <row r="33709">
          <cell r="A33709" t="str">
            <v>UCW-10051</v>
          </cell>
          <cell r="B33709" t="str">
            <v>Catalog | Powersutra | Tatacliq | Mar-25</v>
          </cell>
          <cell r="C33709" t="str">
            <v>CLOSED</v>
          </cell>
          <cell r="D33709" t="str">
            <v>Medium</v>
          </cell>
          <cell r="E33709" t="str">
            <v>Chirag Dubal</v>
          </cell>
          <cell r="F33709" t="str">
            <v>Mohd Tahir Shaikh</v>
          </cell>
          <cell r="G33709">
            <v>45728.716666666667</v>
          </cell>
          <cell r="H33709">
            <v>45775.738194444442</v>
          </cell>
        </row>
        <row r="33710">
          <cell r="A33710" t="str">
            <v>UCW-10047</v>
          </cell>
          <cell r="B33710" t="str">
            <v>Beauty-RE Menhood Product Listing on Tata CliQ Fashion-12th March 2025</v>
          </cell>
          <cell r="C33710" t="str">
            <v>CLOSED Due to Inactive/Insufficient Information</v>
          </cell>
          <cell r="D33710" t="str">
            <v>Highest</v>
          </cell>
          <cell r="E33710" t="str">
            <v>Chirag Dubal</v>
          </cell>
          <cell r="F33710" t="str">
            <v>Fuaad Nakhwa</v>
          </cell>
          <cell r="G33710">
            <v>45728.672222222223</v>
          </cell>
          <cell r="H33710">
            <v>45828.787499999999</v>
          </cell>
        </row>
        <row r="33711">
          <cell r="A33711" t="str">
            <v>UCW-10043</v>
          </cell>
          <cell r="B33711" t="str">
            <v>USPA TATACLIQ_New Listing_18022025</v>
          </cell>
          <cell r="C33711" t="str">
            <v>CLOSED</v>
          </cell>
          <cell r="D33711" t="str">
            <v>Medium</v>
          </cell>
          <cell r="E33711" t="str">
            <v>Chirag Dubal</v>
          </cell>
          <cell r="F33711" t="str">
            <v>netscribes</v>
          </cell>
          <cell r="G33711">
            <v>45728.635416666664</v>
          </cell>
          <cell r="H33711">
            <v>45964.57916666667</v>
          </cell>
        </row>
        <row r="33712">
          <cell r="A33712" t="str">
            <v>UCW-10041</v>
          </cell>
          <cell r="B33712" t="str">
            <v>New Catalogue X Underjeans By Spykar</v>
          </cell>
          <cell r="C33712" t="str">
            <v>CLOSED</v>
          </cell>
          <cell r="D33712" t="str">
            <v>Medium</v>
          </cell>
          <cell r="E33712" t="str">
            <v>netscribes</v>
          </cell>
          <cell r="F33712" t="str">
            <v>Sushma Ram</v>
          </cell>
          <cell r="G33712">
            <v>45728.623611111114</v>
          </cell>
          <cell r="H33712">
            <v>45750.521527777775</v>
          </cell>
        </row>
        <row r="33713">
          <cell r="A33713" t="str">
            <v>UCW-10036</v>
          </cell>
          <cell r="B33713" t="str">
            <v>Initiate listings on TQ_MTO MTS_160 SKU's</v>
          </cell>
          <cell r="C33713" t="str">
            <v>CLOSED Due to Inactive/Insufficient Information</v>
          </cell>
          <cell r="D33713" t="str">
            <v>Medium</v>
          </cell>
          <cell r="E33713" t="str">
            <v>netscribes</v>
          </cell>
          <cell r="F33713" t="str">
            <v>netscribes</v>
          </cell>
          <cell r="G33713">
            <v>45728.581944444442</v>
          </cell>
          <cell r="H33713">
            <v>45849.068749999999</v>
          </cell>
        </row>
        <row r="33714">
          <cell r="A33714" t="str">
            <v>UCW-10033</v>
          </cell>
          <cell r="B33714" t="str">
            <v>Bunaai New catalogue</v>
          </cell>
          <cell r="C33714" t="str">
            <v>CLOSED</v>
          </cell>
          <cell r="D33714" t="str">
            <v>Medium</v>
          </cell>
          <cell r="E33714" t="str">
            <v>netscribes</v>
          </cell>
          <cell r="F33714" t="str">
            <v>Sushma Ram</v>
          </cell>
          <cell r="G33714">
            <v>45728.554166666669</v>
          </cell>
          <cell r="H33714">
            <v>45855.703472222223</v>
          </cell>
        </row>
        <row r="33715">
          <cell r="A33715" t="str">
            <v>UCW-10031</v>
          </cell>
          <cell r="B33715" t="str">
            <v>New Catalogue(123) | Women | 32 Styles | Tata Cliq | 15-01-2025</v>
          </cell>
          <cell r="C33715" t="str">
            <v>CLOSED</v>
          </cell>
          <cell r="D33715" t="str">
            <v>Medium</v>
          </cell>
          <cell r="E33715" t="str">
            <v>Chirag Dubal</v>
          </cell>
          <cell r="F33715" t="str">
            <v>netscribes</v>
          </cell>
          <cell r="G33715">
            <v>45728.540972222225</v>
          </cell>
          <cell r="H33715">
            <v>45964.578472222223</v>
          </cell>
        </row>
        <row r="33716">
          <cell r="A33716" t="str">
            <v>UCW-10030</v>
          </cell>
          <cell r="B33716" t="str">
            <v>Kids Girls clothing Template</v>
          </cell>
          <cell r="C33716" t="str">
            <v>CLOSED</v>
          </cell>
          <cell r="D33716" t="str">
            <v>Medium</v>
          </cell>
          <cell r="E33716" t="str">
            <v>netscribes</v>
          </cell>
          <cell r="F33716" t="str">
            <v>Mohd Tahir Shaikh</v>
          </cell>
          <cell r="G33716">
            <v>45728.540972222225</v>
          </cell>
          <cell r="H33716">
            <v>45855.702777777777</v>
          </cell>
        </row>
        <row r="33717">
          <cell r="A33717" t="str">
            <v>UCW-10029</v>
          </cell>
          <cell r="B33717" t="str">
            <v>Beauty-RE: MS Glow Serum Launch: TCL internal-12th March 2025</v>
          </cell>
          <cell r="C33717" t="str">
            <v>CLOSED</v>
          </cell>
          <cell r="D33717" t="str">
            <v>Highest</v>
          </cell>
          <cell r="E33717" t="str">
            <v>Chirag Dubal</v>
          </cell>
          <cell r="F33717" t="str">
            <v>Fuaad Nakhwa</v>
          </cell>
          <cell r="G33717">
            <v>45728.535416666666</v>
          </cell>
          <cell r="H33717">
            <v>45729.541666666664</v>
          </cell>
        </row>
        <row r="33718">
          <cell r="A33718" t="str">
            <v>UCW-10028</v>
          </cell>
          <cell r="B33718" t="str">
            <v>New listing file</v>
          </cell>
          <cell r="C33718" t="str">
            <v>CLOSED</v>
          </cell>
          <cell r="D33718" t="str">
            <v>Medium</v>
          </cell>
          <cell r="E33718" t="str">
            <v>Chirag Dubal</v>
          </cell>
          <cell r="F33718" t="str">
            <v>Mohd Tahir Shaikh</v>
          </cell>
          <cell r="G33718">
            <v>45728.535416666666</v>
          </cell>
          <cell r="H33718">
            <v>45735.413888888892</v>
          </cell>
        </row>
        <row r="33719">
          <cell r="A33719" t="str">
            <v>UCW-10023</v>
          </cell>
          <cell r="B33719" t="str">
            <v>Fuaark-10-Winter-10-10-2025</v>
          </cell>
          <cell r="C33719" t="str">
            <v>CLOSED</v>
          </cell>
          <cell r="D33719" t="str">
            <v>Medium</v>
          </cell>
          <cell r="E33719" t="str">
            <v>Chirag Dubal</v>
          </cell>
          <cell r="F33719" t="str">
            <v>Mohd Tahir Shaikh</v>
          </cell>
          <cell r="G33719">
            <v>45728.495138888888</v>
          </cell>
          <cell r="H33719">
            <v>45855.700694444444</v>
          </cell>
        </row>
        <row r="33720">
          <cell r="A33720" t="str">
            <v>UCW-10021</v>
          </cell>
          <cell r="B33720" t="str">
            <v>New Catalogue(424+Mix) | Women | 142 Styles | Tata Cliq | 04-03-2025</v>
          </cell>
          <cell r="C33720" t="str">
            <v>CLOSED</v>
          </cell>
          <cell r="D33720" t="str">
            <v>Medium</v>
          </cell>
          <cell r="E33720" t="str">
            <v>Chirag Dubal</v>
          </cell>
          <cell r="F33720" t="str">
            <v>netscribes</v>
          </cell>
          <cell r="G33720">
            <v>45728.469444444447</v>
          </cell>
          <cell r="H33720">
            <v>45964.578472222223</v>
          </cell>
        </row>
        <row r="33721">
          <cell r="A33721" t="str">
            <v>UCW-10020</v>
          </cell>
          <cell r="B33721" t="str">
            <v>House of Ritu Kumar SS-25 Catalogue Sheet.</v>
          </cell>
          <cell r="C33721" t="str">
            <v>CLOSED</v>
          </cell>
          <cell r="D33721" t="str">
            <v>Medium</v>
          </cell>
          <cell r="E33721" t="str">
            <v>Chirag Dubal</v>
          </cell>
          <cell r="F33721" t="str">
            <v>Reagan D’souza</v>
          </cell>
          <cell r="G33721">
            <v>45728.463194444441</v>
          </cell>
          <cell r="H33721">
            <v>45735.413888888892</v>
          </cell>
        </row>
        <row r="33722">
          <cell r="A33722" t="str">
            <v>UCW-10019</v>
          </cell>
          <cell r="B33722" t="str">
            <v>CRITICAL_TCL_ TataCLIQ Fashion SKU Replication Request</v>
          </cell>
          <cell r="C33722" t="str">
            <v>CLOSED</v>
          </cell>
          <cell r="D33722" t="str">
            <v>Medium</v>
          </cell>
          <cell r="E33722" t="str">
            <v>Chirag Dubal</v>
          </cell>
          <cell r="F33722" t="str">
            <v>Mohd Tahir Shaikh</v>
          </cell>
          <cell r="G33722">
            <v>45728.457638888889</v>
          </cell>
          <cell r="H33722">
            <v>45866.692361111112</v>
          </cell>
        </row>
        <row r="33723">
          <cell r="A33723" t="str">
            <v>UCW-10017</v>
          </cell>
          <cell r="B33723" t="str">
            <v>SS25 TataCliq Apparel Mens Template</v>
          </cell>
          <cell r="C33723" t="str">
            <v>CLOSED</v>
          </cell>
          <cell r="D33723" t="str">
            <v>Medium</v>
          </cell>
          <cell r="E33723" t="str">
            <v>Chirag Dubal</v>
          </cell>
          <cell r="F33723" t="str">
            <v>netscribes</v>
          </cell>
          <cell r="G33723">
            <v>45728.45208333333</v>
          </cell>
          <cell r="H33723">
            <v>45964.578472222223</v>
          </cell>
        </row>
        <row r="33724">
          <cell r="A33724" t="str">
            <v>UCW-10016</v>
          </cell>
          <cell r="B33724" t="str">
            <v>New Listings For Rihi By P.C.Chandra (41 SKUs)</v>
          </cell>
          <cell r="C33724" t="str">
            <v>CLOSED</v>
          </cell>
          <cell r="D33724" t="str">
            <v>Medium</v>
          </cell>
          <cell r="E33724" t="str">
            <v>Chirag Dubal</v>
          </cell>
          <cell r="F33724" t="str">
            <v>Mohd Tahir Shaikh</v>
          </cell>
          <cell r="G33724">
            <v>45728.450694444444</v>
          </cell>
          <cell r="H33724">
            <v>45736.520833333336</v>
          </cell>
        </row>
        <row r="33725">
          <cell r="A33725" t="str">
            <v>UCW-10014</v>
          </cell>
          <cell r="B33725" t="str">
            <v xml:space="preserve">Women's Apparel 10-03-2025 </v>
          </cell>
          <cell r="C33725" t="str">
            <v>CLOSED</v>
          </cell>
          <cell r="D33725" t="str">
            <v>Medium</v>
          </cell>
          <cell r="E33725" t="str">
            <v>netscribes</v>
          </cell>
          <cell r="F33725" t="str">
            <v>Sushma Ram</v>
          </cell>
          <cell r="G33725">
            <v>45728.441666666666</v>
          </cell>
          <cell r="H33725">
            <v>45745.612500000003</v>
          </cell>
        </row>
        <row r="33726">
          <cell r="A33726" t="str">
            <v>UCW-10012</v>
          </cell>
          <cell r="B33726" t="str">
            <v>Beauty-Re DLF52 New Listings-12th March 2025</v>
          </cell>
          <cell r="C33726" t="str">
            <v>CLOSED</v>
          </cell>
          <cell r="D33726" t="str">
            <v>Highest</v>
          </cell>
          <cell r="E33726" t="str">
            <v>Chirag Dubal</v>
          </cell>
          <cell r="F33726" t="str">
            <v>Fuaad Nakhwa</v>
          </cell>
          <cell r="G33726">
            <v>45728.431250000001</v>
          </cell>
          <cell r="H33726">
            <v>45912.574999999997</v>
          </cell>
        </row>
        <row r="33727">
          <cell r="A33727" t="str">
            <v>UCW-10009</v>
          </cell>
          <cell r="B33727" t="str">
            <v>Tatacliq Men Content template_10-03-25</v>
          </cell>
          <cell r="C33727" t="str">
            <v>CLOSED</v>
          </cell>
          <cell r="D33727" t="str">
            <v>Medium</v>
          </cell>
          <cell r="E33727" t="str">
            <v>netscribes</v>
          </cell>
          <cell r="F33727" t="str">
            <v>Sushma Ram</v>
          </cell>
          <cell r="G33727">
            <v>45727.78402777778</v>
          </cell>
          <cell r="H33727">
            <v>45735.413194444445</v>
          </cell>
        </row>
        <row r="33728">
          <cell r="A33728" t="str">
            <v>UCW-10008</v>
          </cell>
          <cell r="B33728" t="str">
            <v>Tatacliq Men Content template_10-03-25</v>
          </cell>
          <cell r="C33728" t="str">
            <v>CLOSED</v>
          </cell>
          <cell r="D33728" t="str">
            <v>High</v>
          </cell>
          <cell r="E33728" t="str">
            <v>netscribes</v>
          </cell>
          <cell r="F33728" t="str">
            <v>Sushma Ram</v>
          </cell>
          <cell r="G33728">
            <v>45727.776388888888</v>
          </cell>
          <cell r="H33728">
            <v>45737.674305555556</v>
          </cell>
        </row>
        <row r="33729">
          <cell r="A33729" t="str">
            <v>UCW-10007</v>
          </cell>
          <cell r="B33729" t="str">
            <v>Batch 104 Boys</v>
          </cell>
          <cell r="C33729" t="str">
            <v>CLOSED</v>
          </cell>
          <cell r="D33729" t="str">
            <v>Medium</v>
          </cell>
          <cell r="E33729" t="str">
            <v>netscribes</v>
          </cell>
          <cell r="F33729" t="str">
            <v>Sushma Ram</v>
          </cell>
          <cell r="G33729">
            <v>45727.76666666667</v>
          </cell>
          <cell r="H33729">
            <v>45735.413194444445</v>
          </cell>
        </row>
        <row r="33730">
          <cell r="A33730" t="str">
            <v>UCW-10005</v>
          </cell>
          <cell r="B33730" t="str">
            <v xml:space="preserve">Pending Style </v>
          </cell>
          <cell r="C33730" t="str">
            <v>CLOSED</v>
          </cell>
          <cell r="D33730" t="str">
            <v>Medium</v>
          </cell>
          <cell r="E33730" t="str">
            <v>Chirag Dubal</v>
          </cell>
          <cell r="F33730" t="str">
            <v>Mohd Tahir Shaikh</v>
          </cell>
          <cell r="G33730">
            <v>45727.745833333334</v>
          </cell>
          <cell r="H33730">
            <v>45855.695833333331</v>
          </cell>
        </row>
        <row r="33731">
          <cell r="A33731" t="str">
            <v>UCW-10000</v>
          </cell>
          <cell r="B33731" t="str">
            <v>Beauty-Platform Addition |  Multiple brands-11th March 2025</v>
          </cell>
          <cell r="C33731" t="str">
            <v>CLOSED</v>
          </cell>
          <cell r="D33731" t="str">
            <v>Highest</v>
          </cell>
          <cell r="E33731" t="str">
            <v>Disha Bhanushali</v>
          </cell>
          <cell r="F33731" t="str">
            <v>Fuaad Nakhwa</v>
          </cell>
          <cell r="G33731">
            <v>45727.706944444442</v>
          </cell>
          <cell r="H33731">
            <v>45772.524305555555</v>
          </cell>
        </row>
        <row r="33732">
          <cell r="A33732" t="str">
            <v>UCW-9999</v>
          </cell>
          <cell r="B33732" t="str">
            <v>Tatacliq Lifestyle Catalog Template-Lot -99_10.03.2025</v>
          </cell>
          <cell r="C33732" t="str">
            <v>CLOSED</v>
          </cell>
          <cell r="D33732" t="str">
            <v>Medium</v>
          </cell>
          <cell r="E33732" t="str">
            <v>Chirag Dubal</v>
          </cell>
          <cell r="F33732" t="str">
            <v>Mohd Tahir Shaikh</v>
          </cell>
          <cell r="G33732">
            <v>45727.696527777778</v>
          </cell>
          <cell r="H33732">
            <v>45756.581944444442</v>
          </cell>
        </row>
        <row r="33733">
          <cell r="A33733" t="str">
            <v>UCW-9998</v>
          </cell>
          <cell r="B33733" t="str">
            <v>Beauty-RE: New Listing - Tata Cliq - EA DAV MJ JC JV - 51 SKU - 07/03-11th March 2025</v>
          </cell>
          <cell r="C33733" t="str">
            <v>CLOSED</v>
          </cell>
          <cell r="D33733" t="str">
            <v>Highest</v>
          </cell>
          <cell r="E33733" t="str">
            <v>Chirag Dubal</v>
          </cell>
          <cell r="F33733" t="str">
            <v>Fuaad Nakhwa</v>
          </cell>
          <cell r="G33733">
            <v>45727.695833333331</v>
          </cell>
          <cell r="H33733">
            <v>45912.575694444444</v>
          </cell>
        </row>
        <row r="33734">
          <cell r="A33734" t="str">
            <v>UCW-9993</v>
          </cell>
          <cell r="B33734" t="str">
            <v>TATACLIQ || TWIN BIRDS || New Styles || Mar-09</v>
          </cell>
          <cell r="C33734" t="str">
            <v>CLOSED</v>
          </cell>
          <cell r="D33734" t="str">
            <v>Medium</v>
          </cell>
          <cell r="E33734" t="str">
            <v>netscribes</v>
          </cell>
          <cell r="F33734" t="str">
            <v>Sushma Ram</v>
          </cell>
          <cell r="G33734">
            <v>45727.677777777775</v>
          </cell>
          <cell r="H33734">
            <v>45856.581944444442</v>
          </cell>
        </row>
        <row r="33735">
          <cell r="A33735" t="str">
            <v>UCW-9992</v>
          </cell>
          <cell r="B33735" t="str">
            <v>Reshared : Iconic_Tata Cliq Marketplace_Lot Mix_Accessories - HIGH PRIORITY</v>
          </cell>
          <cell r="C33735" t="str">
            <v>CLOSED</v>
          </cell>
          <cell r="D33735" t="str">
            <v>Medium</v>
          </cell>
          <cell r="E33735" t="str">
            <v>Chirag Dubal</v>
          </cell>
          <cell r="F33735" t="str">
            <v>Ataur Rahman</v>
          </cell>
          <cell r="G33735">
            <v>45727.655555555553</v>
          </cell>
          <cell r="H33735">
            <v>45856.572222222225</v>
          </cell>
        </row>
        <row r="33736">
          <cell r="A33736" t="str">
            <v>UCW-9990</v>
          </cell>
          <cell r="B33736" t="str">
            <v>RE: OUAI PDP Changes | TCL</v>
          </cell>
          <cell r="C33736" t="str">
            <v>CLOSED</v>
          </cell>
          <cell r="D33736" t="str">
            <v>Highest</v>
          </cell>
          <cell r="E33736" t="str">
            <v>Chirag Dubal</v>
          </cell>
          <cell r="F33736" t="str">
            <v>Fuaad Nakhwa</v>
          </cell>
          <cell r="G33736">
            <v>45727.651388888888</v>
          </cell>
          <cell r="H33736">
            <v>45813.577777777777</v>
          </cell>
        </row>
        <row r="33737">
          <cell r="A33737" t="str">
            <v>UCW-9988</v>
          </cell>
          <cell r="B33737" t="str">
            <v>Content Sheet and Image Link | SPYKAR | 20 products | Tata Cliq | 1090456726_Women</v>
          </cell>
          <cell r="C33737" t="str">
            <v>CLOSED</v>
          </cell>
          <cell r="D33737" t="str">
            <v>Medium</v>
          </cell>
          <cell r="E33737" t="str">
            <v>Chirag Dubal</v>
          </cell>
          <cell r="F33737" t="str">
            <v>Mohd Tahir Shaikh</v>
          </cell>
          <cell r="G33737">
            <v>45727.640277777777</v>
          </cell>
          <cell r="H33737">
            <v>45856.570138888892</v>
          </cell>
        </row>
        <row r="33738">
          <cell r="A33738" t="str">
            <v>UCW-9986</v>
          </cell>
          <cell r="B33738" t="str">
            <v>Content Sheet and Image Link | SPYKAR | 28 products | Tata Cliq | 1090456726</v>
          </cell>
          <cell r="C33738" t="str">
            <v>CLOSED</v>
          </cell>
          <cell r="D33738" t="str">
            <v>Medium</v>
          </cell>
          <cell r="E33738" t="str">
            <v>Chirag Dubal</v>
          </cell>
          <cell r="F33738" t="str">
            <v>Mohd Tahir Shaikh</v>
          </cell>
          <cell r="G33738">
            <v>45727.634027777778</v>
          </cell>
          <cell r="H33738">
            <v>45856.570138888892</v>
          </cell>
        </row>
        <row r="33739">
          <cell r="A33739" t="str">
            <v>UCW-9984</v>
          </cell>
          <cell r="B33739" t="str">
            <v>motorsport on Tata Cliq Luxury</v>
          </cell>
          <cell r="C33739" t="str">
            <v>CLOSED</v>
          </cell>
          <cell r="D33739" t="str">
            <v>Medium</v>
          </cell>
          <cell r="E33739" t="str">
            <v>Chirag Dubal</v>
          </cell>
          <cell r="F33739" t="str">
            <v>Shloka Chakre</v>
          </cell>
          <cell r="G33739">
            <v>45727.624305555553</v>
          </cell>
          <cell r="H33739">
            <v>45759.445138888892</v>
          </cell>
        </row>
        <row r="33740">
          <cell r="A33740" t="str">
            <v>UCW-9983</v>
          </cell>
          <cell r="B33740" t="str">
            <v>Beauty-RE New Launches - Listing template-11th March 2025</v>
          </cell>
          <cell r="C33740" t="str">
            <v>CLOSED</v>
          </cell>
          <cell r="D33740" t="str">
            <v>Highest</v>
          </cell>
          <cell r="E33740" t="str">
            <v>Chirag Dubal</v>
          </cell>
          <cell r="F33740" t="str">
            <v>Fuaad Nakhwa</v>
          </cell>
          <cell r="G33740">
            <v>45727.622916666667</v>
          </cell>
          <cell r="H33740">
            <v>45953.387499999997</v>
          </cell>
        </row>
        <row r="33741">
          <cell r="A33741" t="str">
            <v>UCW-9980</v>
          </cell>
          <cell r="B33741" t="str">
            <v>motorsport on Tata Cliq Luxury</v>
          </cell>
          <cell r="C33741" t="str">
            <v>CLOSED</v>
          </cell>
          <cell r="D33741" t="str">
            <v>Medium</v>
          </cell>
          <cell r="E33741" t="str">
            <v>Chirag Dubal</v>
          </cell>
          <cell r="F33741" t="str">
            <v>Shloka Chakre</v>
          </cell>
          <cell r="G33741">
            <v>45727.620833333334</v>
          </cell>
          <cell r="H33741">
            <v>45742.619444444441</v>
          </cell>
        </row>
        <row r="33742">
          <cell r="A33742" t="str">
            <v>UCW-9979</v>
          </cell>
          <cell r="B33742" t="str">
            <v>Jatriqq - New brand catalogue</v>
          </cell>
          <cell r="C33742" t="str">
            <v>CLOSED</v>
          </cell>
          <cell r="D33742" t="str">
            <v>Medium</v>
          </cell>
          <cell r="E33742" t="str">
            <v>netscribes</v>
          </cell>
          <cell r="F33742" t="str">
            <v>Sushma Ram</v>
          </cell>
          <cell r="G33742">
            <v>45727.612500000003</v>
          </cell>
          <cell r="H33742">
            <v>45856.569444444445</v>
          </cell>
        </row>
        <row r="33743">
          <cell r="A33743" t="str">
            <v>UCW-9978</v>
          </cell>
          <cell r="B33743" t="str">
            <v>NUMERO UNO (LOT-32 &amp; 33) TATA-CLIQ (Men's wear)</v>
          </cell>
          <cell r="C33743" t="str">
            <v>CLOSED</v>
          </cell>
          <cell r="D33743" t="str">
            <v>Medium</v>
          </cell>
          <cell r="E33743" t="str">
            <v>netscribes</v>
          </cell>
          <cell r="F33743" t="str">
            <v>Sushma Ram</v>
          </cell>
          <cell r="G33743">
            <v>45727.603472222225</v>
          </cell>
          <cell r="H33743">
            <v>45740.692361111112</v>
          </cell>
        </row>
        <row r="33744">
          <cell r="A33744" t="str">
            <v>UCW-9977</v>
          </cell>
          <cell r="B33744" t="str">
            <v>NUMERO UNO (LOT-32 &amp; 33) TATA-CLIQ (Women's wear)</v>
          </cell>
          <cell r="C33744" t="str">
            <v>CLOSED</v>
          </cell>
          <cell r="D33744" t="str">
            <v>Medium</v>
          </cell>
          <cell r="E33744" t="str">
            <v>netscribes</v>
          </cell>
          <cell r="F33744" t="str">
            <v>Sushma Ram</v>
          </cell>
          <cell r="G33744">
            <v>45727.597222222219</v>
          </cell>
          <cell r="H33744">
            <v>45856.568749999999</v>
          </cell>
        </row>
        <row r="33745">
          <cell r="A33745" t="str">
            <v>UCW-9970</v>
          </cell>
          <cell r="B33745" t="str">
            <v>TATA CLIQ CATALOG (LOT- 6)</v>
          </cell>
          <cell r="C33745" t="str">
            <v>CLOSED</v>
          </cell>
          <cell r="D33745" t="str">
            <v>High</v>
          </cell>
          <cell r="E33745" t="str">
            <v>netscribes</v>
          </cell>
          <cell r="F33745" t="str">
            <v>Sushma Ram</v>
          </cell>
          <cell r="G33745">
            <v>45727.48541666667</v>
          </cell>
          <cell r="H33745">
            <v>45743.551388888889</v>
          </cell>
        </row>
        <row r="33746">
          <cell r="A33746" t="str">
            <v>UCW-9967</v>
          </cell>
          <cell r="B33746" t="str">
            <v>Apparel SS25 Lot-3 II Tata Cliq</v>
          </cell>
          <cell r="C33746" t="str">
            <v>CLOSED</v>
          </cell>
          <cell r="D33746" t="str">
            <v>Medium</v>
          </cell>
          <cell r="E33746" t="str">
            <v>netscribes</v>
          </cell>
          <cell r="F33746" t="str">
            <v>Sushma Ram</v>
          </cell>
          <cell r="G33746">
            <v>45727.473611111112</v>
          </cell>
          <cell r="H33746">
            <v>45848.521527777775</v>
          </cell>
        </row>
        <row r="33747">
          <cell r="A33747" t="str">
            <v>UCW-9959</v>
          </cell>
          <cell r="B33747" t="str">
            <v>New Balance Footwear 126934 8th March 25</v>
          </cell>
          <cell r="C33747" t="str">
            <v>CLOSED Due to Inactive/Insufficient Information</v>
          </cell>
          <cell r="D33747" t="str">
            <v>Medium</v>
          </cell>
          <cell r="E33747" t="str">
            <v>Chirag Dubal</v>
          </cell>
          <cell r="F33747" t="str">
            <v>Juilee Jadhav</v>
          </cell>
          <cell r="G33747">
            <v>45726.819444444445</v>
          </cell>
          <cell r="H33747">
            <v>45753.163194444445</v>
          </cell>
        </row>
        <row r="33748">
          <cell r="A33748" t="str">
            <v>UCW-9955</v>
          </cell>
          <cell r="B33748" t="str">
            <v>Women's Innerwear &amp; Nightwear – “Clovia” – 08 march, 2025 - Tatacliq</v>
          </cell>
          <cell r="C33748" t="str">
            <v>CLOSED</v>
          </cell>
          <cell r="D33748" t="str">
            <v>High</v>
          </cell>
          <cell r="E33748" t="str">
            <v>netscribes</v>
          </cell>
          <cell r="F33748" t="str">
            <v>Sushma Ram</v>
          </cell>
          <cell r="G33748">
            <v>45726.724999999999</v>
          </cell>
          <cell r="H33748">
            <v>45745.637499999997</v>
          </cell>
        </row>
        <row r="33749">
          <cell r="A33749" t="str">
            <v>UCW-9954</v>
          </cell>
          <cell r="B33749" t="str">
            <v>New listing catalog file Batch - 6</v>
          </cell>
          <cell r="C33749" t="str">
            <v>CLOSED</v>
          </cell>
          <cell r="D33749" t="str">
            <v>Medium</v>
          </cell>
          <cell r="E33749" t="str">
            <v>Chirag Dubal</v>
          </cell>
          <cell r="F33749" t="str">
            <v>Juilee Jadhav</v>
          </cell>
          <cell r="G33749">
            <v>45726.72152777778</v>
          </cell>
          <cell r="H33749">
            <v>45847.963194444441</v>
          </cell>
        </row>
        <row r="33750">
          <cell r="A33750" t="str">
            <v>UCW-9947</v>
          </cell>
          <cell r="B33750" t="str">
            <v>Beauty-RE: P&amp;G &amp; Tata PO 4200020254-10th March 2025</v>
          </cell>
          <cell r="C33750" t="str">
            <v>CLOSED</v>
          </cell>
          <cell r="D33750" t="str">
            <v>Highest</v>
          </cell>
          <cell r="E33750" t="str">
            <v>Chirag Dubal</v>
          </cell>
          <cell r="F33750" t="str">
            <v>Fuaad Nakhwa</v>
          </cell>
          <cell r="G33750">
            <v>45726.681944444441</v>
          </cell>
          <cell r="H33750">
            <v>45953.388194444444</v>
          </cell>
        </row>
        <row r="33751">
          <cell r="A33751" t="str">
            <v>UCW-9945</v>
          </cell>
          <cell r="B33751" t="str">
            <v>Kawaii Collection A+ For Tata Cliq</v>
          </cell>
          <cell r="C33751" t="str">
            <v>CLOSED Due to Inactive/Insufficient Information</v>
          </cell>
          <cell r="D33751" t="str">
            <v>Medium</v>
          </cell>
          <cell r="E33751" t="str">
            <v>netscribes</v>
          </cell>
          <cell r="F33751" t="str">
            <v>Sushma Ram</v>
          </cell>
          <cell r="G33751">
            <v>45726.670138888891</v>
          </cell>
          <cell r="H33751">
            <v>45740.570833333331</v>
          </cell>
        </row>
        <row r="33752">
          <cell r="A33752" t="str">
            <v>UCW-9944</v>
          </cell>
          <cell r="B33752" t="str">
            <v>Beauty-Re: Update the title/image for Moisture &amp; More Glow Kit.-10th March 2025</v>
          </cell>
          <cell r="C33752" t="str">
            <v>CLOSED</v>
          </cell>
          <cell r="D33752" t="str">
            <v>Highest</v>
          </cell>
          <cell r="E33752" t="str">
            <v>Chirag Dubal</v>
          </cell>
          <cell r="F33752" t="str">
            <v>Fuaad Nakhwa</v>
          </cell>
          <cell r="G33752">
            <v>45726.667361111111</v>
          </cell>
          <cell r="H33752">
            <v>45775.473611111112</v>
          </cell>
        </row>
        <row r="33753">
          <cell r="A33753" t="str">
            <v>UCW-9935</v>
          </cell>
          <cell r="B33753" t="str">
            <v>Beauty - Chambor Product title, Description, Image and Shades Retrigger- 10thfeb</v>
          </cell>
          <cell r="C33753" t="str">
            <v>CLOSED</v>
          </cell>
          <cell r="D33753" t="str">
            <v>High</v>
          </cell>
          <cell r="E33753" t="str">
            <v>Chirag Dubal</v>
          </cell>
          <cell r="F33753" t="str">
            <v>Simi Raichel Zachariah</v>
          </cell>
          <cell r="G33753">
            <v>45726.624305555553</v>
          </cell>
          <cell r="H33753">
            <v>45953.388194444444</v>
          </cell>
        </row>
        <row r="33754">
          <cell r="A33754" t="str">
            <v>UCW-9934</v>
          </cell>
          <cell r="B33754" t="str">
            <v>Please upload New Collection</v>
          </cell>
          <cell r="C33754" t="str">
            <v>CLOSED</v>
          </cell>
          <cell r="D33754" t="str">
            <v>Medium</v>
          </cell>
          <cell r="E33754" t="str">
            <v>netscribes</v>
          </cell>
          <cell r="F33754" t="str">
            <v>Sushma Ram</v>
          </cell>
          <cell r="G33754">
            <v>45726.618055555555</v>
          </cell>
          <cell r="H33754">
            <v>45805.521527777775</v>
          </cell>
        </row>
        <row r="33755">
          <cell r="A33755" t="str">
            <v>UCW-9932</v>
          </cell>
          <cell r="B33755" t="str">
            <v>Beauty-RE New Listing- Asaya-10th March 2025</v>
          </cell>
          <cell r="C33755" t="str">
            <v>CLOSED</v>
          </cell>
          <cell r="D33755" t="str">
            <v>Highest</v>
          </cell>
          <cell r="E33755" t="str">
            <v>Chirag Dubal</v>
          </cell>
          <cell r="F33755" t="str">
            <v>Fuaad Nakhwa</v>
          </cell>
          <cell r="G33755">
            <v>45726.61041666667</v>
          </cell>
          <cell r="H33755">
            <v>45953.388194444444</v>
          </cell>
        </row>
        <row r="33756">
          <cell r="A33756" t="str">
            <v>UCW-9931</v>
          </cell>
          <cell r="B33756" t="str">
            <v>Beauty-Re Iris Cosmetics- New listing-10th March 2025</v>
          </cell>
          <cell r="C33756" t="str">
            <v>CLOSED</v>
          </cell>
          <cell r="D33756" t="str">
            <v>Highest</v>
          </cell>
          <cell r="E33756" t="str">
            <v>Chirag Dubal</v>
          </cell>
          <cell r="F33756" t="str">
            <v>Fuaad Nakhwa</v>
          </cell>
          <cell r="G33756">
            <v>45726.606249999997</v>
          </cell>
          <cell r="H33756">
            <v>45953.388194444444</v>
          </cell>
        </row>
        <row r="33757">
          <cell r="A33757" t="str">
            <v>UCW-9930</v>
          </cell>
          <cell r="B33757" t="str">
            <v>Biba &amp; Rangriti SS25 Styles - TC Lot 2</v>
          </cell>
          <cell r="C33757" t="str">
            <v>CLOSED</v>
          </cell>
          <cell r="D33757" t="str">
            <v>Medium</v>
          </cell>
          <cell r="E33757" t="str">
            <v>Chirag Dubal</v>
          </cell>
          <cell r="F33757" t="str">
            <v>netscribes</v>
          </cell>
          <cell r="G33757">
            <v>45726.6</v>
          </cell>
          <cell r="H33757">
            <v>45964.578472222223</v>
          </cell>
        </row>
        <row r="33758">
          <cell r="A33758" t="str">
            <v>UCW-9929</v>
          </cell>
          <cell r="B33758" t="str">
            <v>Beauty-Re Fw Bulk Upload Sheet for Dr.Rashel Product Listing-10th October 2025</v>
          </cell>
          <cell r="C33758" t="str">
            <v>CLOSED</v>
          </cell>
          <cell r="D33758" t="str">
            <v>Highest</v>
          </cell>
          <cell r="E33758" t="str">
            <v>Chirag Dubal</v>
          </cell>
          <cell r="F33758" t="str">
            <v>Fuaad Nakhwa</v>
          </cell>
          <cell r="G33758">
            <v>45726.587500000001</v>
          </cell>
          <cell r="H33758">
            <v>45745.636805555558</v>
          </cell>
        </row>
        <row r="33759">
          <cell r="A33759" t="str">
            <v>UCW-9926</v>
          </cell>
          <cell r="B33759" t="str">
            <v>Beauty-RE: RE New listing Neutriderm -10th March 2025</v>
          </cell>
          <cell r="C33759" t="str">
            <v>CLOSED</v>
          </cell>
          <cell r="D33759" t="str">
            <v>Highest</v>
          </cell>
          <cell r="E33759" t="str">
            <v>Chirag Dubal</v>
          </cell>
          <cell r="F33759" t="str">
            <v>Fuaad Nakhwa</v>
          </cell>
          <cell r="G33759">
            <v>45726.53402777778</v>
          </cell>
          <cell r="H33759">
            <v>45912.575694444444</v>
          </cell>
        </row>
        <row r="33760">
          <cell r="A33760" t="str">
            <v>UCW-9921</v>
          </cell>
          <cell r="B33760" t="str">
            <v>NPI | The Luxe Loafer &amp; THE Weave Loafer | Tata Cliq x Neeman's</v>
          </cell>
          <cell r="C33760" t="str">
            <v>CLOSED Due to Inactive/Insufficient Information</v>
          </cell>
          <cell r="D33760" t="str">
            <v>Medium</v>
          </cell>
          <cell r="E33760" t="str">
            <v>netscribes</v>
          </cell>
          <cell r="F33760" t="str">
            <v>Sushma Ram</v>
          </cell>
          <cell r="G33760">
            <v>45726.501388888886</v>
          </cell>
          <cell r="H33760">
            <v>45805.521527777775</v>
          </cell>
        </row>
        <row r="33761">
          <cell r="A33761" t="str">
            <v>UCW-9917</v>
          </cell>
          <cell r="B33761" t="str">
            <v>SS25_Athleisure_Tata Cliq</v>
          </cell>
          <cell r="C33761" t="str">
            <v>CLOSED</v>
          </cell>
          <cell r="D33761" t="str">
            <v>Medium</v>
          </cell>
          <cell r="E33761" t="str">
            <v>netscribes</v>
          </cell>
          <cell r="F33761" t="str">
            <v>Sushma Ram</v>
          </cell>
          <cell r="G33761">
            <v>45726.482638888891</v>
          </cell>
          <cell r="H33761">
            <v>45749.536111111112</v>
          </cell>
        </row>
        <row r="33762">
          <cell r="A33762" t="str">
            <v>UCW-9916</v>
          </cell>
          <cell r="B33762" t="str">
            <v>BEauty - Re: Beauty of Joseon aqua fresh (10ml)- 10th March</v>
          </cell>
          <cell r="C33762" t="str">
            <v>CLOSED</v>
          </cell>
          <cell r="D33762" t="str">
            <v>High</v>
          </cell>
          <cell r="E33762" t="str">
            <v>Chirag Dubal</v>
          </cell>
          <cell r="F33762" t="str">
            <v>Simi Raichel Zachariah</v>
          </cell>
          <cell r="G33762">
            <v>45726.473611111112</v>
          </cell>
          <cell r="H33762">
            <v>45912.575694444444</v>
          </cell>
        </row>
        <row r="33763">
          <cell r="A33763" t="str">
            <v>UCW-9915</v>
          </cell>
          <cell r="B33763" t="str">
            <v>Beauty-RE Catalog  need to upload-10th March</v>
          </cell>
          <cell r="C33763" t="str">
            <v>CLOSED</v>
          </cell>
          <cell r="D33763" t="str">
            <v>Highest</v>
          </cell>
          <cell r="E33763" t="str">
            <v>Chirag Dubal</v>
          </cell>
          <cell r="F33763" t="str">
            <v>Fuaad Nakhwa</v>
          </cell>
          <cell r="G33763">
            <v>45726.472916666666</v>
          </cell>
          <cell r="H33763">
            <v>45756.493055555555</v>
          </cell>
        </row>
        <row r="33764">
          <cell r="A33764" t="str">
            <v>UCW-9912</v>
          </cell>
          <cell r="B33764" t="str">
            <v>Crash Club New Product Listings - #143 - Silver Multiple - 65 SKUs</v>
          </cell>
          <cell r="C33764" t="str">
            <v>CLOSED</v>
          </cell>
          <cell r="D33764" t="str">
            <v>Medium</v>
          </cell>
          <cell r="E33764" t="str">
            <v>Chirag Dubal</v>
          </cell>
          <cell r="F33764" t="str">
            <v>Mohd Tahir Shaikh</v>
          </cell>
          <cell r="G33764">
            <v>45726.431250000001</v>
          </cell>
          <cell r="H33764">
            <v>45736.543749999997</v>
          </cell>
        </row>
        <row r="33765">
          <cell r="A33765" t="str">
            <v>UCW-9911</v>
          </cell>
          <cell r="B33765" t="str">
            <v xml:space="preserve">BEauty - RE: New authenticity certificates 28-Feb-2025 </v>
          </cell>
          <cell r="C33765" t="str">
            <v>CLOSED Due to Inactive/Insufficient Information</v>
          </cell>
          <cell r="D33765" t="str">
            <v>High</v>
          </cell>
          <cell r="E33765" t="str">
            <v>Chirag Dubal</v>
          </cell>
          <cell r="F33765" t="str">
            <v>Simi Raichel Zachariah</v>
          </cell>
          <cell r="G33765">
            <v>45726.427777777775</v>
          </cell>
          <cell r="H33765">
            <v>45813.78402777778</v>
          </cell>
        </row>
        <row r="33766">
          <cell r="A33766" t="str">
            <v>UCW-9908</v>
          </cell>
          <cell r="B33766" t="str">
            <v>Tatacliq Specimen Template | 8th Mar'25</v>
          </cell>
          <cell r="C33766" t="str">
            <v>CLOSED</v>
          </cell>
          <cell r="D33766" t="str">
            <v>High</v>
          </cell>
          <cell r="E33766" t="str">
            <v>netscribes</v>
          </cell>
          <cell r="F33766" t="str">
            <v>Sushma Ram</v>
          </cell>
          <cell r="G33766">
            <v>45726.03125</v>
          </cell>
          <cell r="H33766">
            <v>45735.431944444441</v>
          </cell>
        </row>
        <row r="33767">
          <cell r="A33767" t="str">
            <v>UCW-9907</v>
          </cell>
          <cell r="B33767" t="str">
            <v>Tatacliq Footwear Input Format-Men Women | 8th Mar'25</v>
          </cell>
          <cell r="C33767" t="str">
            <v>CLOSED</v>
          </cell>
          <cell r="D33767" t="str">
            <v>High</v>
          </cell>
          <cell r="E33767" t="str">
            <v>netscribes</v>
          </cell>
          <cell r="F33767" t="str">
            <v>Sushma Ram</v>
          </cell>
          <cell r="G33767">
            <v>45726.021527777775</v>
          </cell>
          <cell r="H33767">
            <v>45750.561805555553</v>
          </cell>
        </row>
        <row r="33768">
          <cell r="A33768" t="str">
            <v>UCW-9906</v>
          </cell>
          <cell r="B33768" t="str">
            <v>Tatacliq Women Western Wear Template | 8th Mar'25</v>
          </cell>
          <cell r="C33768" t="str">
            <v>CLOSED</v>
          </cell>
          <cell r="D33768" t="str">
            <v>High</v>
          </cell>
          <cell r="E33768" t="str">
            <v>netscribes</v>
          </cell>
          <cell r="F33768" t="str">
            <v>Sushma Ram</v>
          </cell>
          <cell r="G33768">
            <v>45726.017361111109</v>
          </cell>
          <cell r="H33768">
            <v>45745.636805555558</v>
          </cell>
        </row>
        <row r="33769">
          <cell r="A33769" t="str">
            <v>UCW-9905</v>
          </cell>
          <cell r="B33769" t="str">
            <v>Tatacliq Women Ethnic Wear Template | 8th Mar'25</v>
          </cell>
          <cell r="C33769" t="str">
            <v>CLOSED</v>
          </cell>
          <cell r="D33769" t="str">
            <v>High</v>
          </cell>
          <cell r="E33769" t="str">
            <v>netscribes</v>
          </cell>
          <cell r="F33769" t="str">
            <v>Sushma Ram</v>
          </cell>
          <cell r="G33769">
            <v>45726.006944444445</v>
          </cell>
          <cell r="H33769">
            <v>45745.636111111111</v>
          </cell>
        </row>
        <row r="33770">
          <cell r="A33770" t="str">
            <v>UCW-9903</v>
          </cell>
          <cell r="B33770" t="str">
            <v>Tatacliq Men's Apparels Template | 8th Mar'25</v>
          </cell>
          <cell r="C33770" t="str">
            <v>CLOSED</v>
          </cell>
          <cell r="D33770" t="str">
            <v>High</v>
          </cell>
          <cell r="E33770" t="str">
            <v>netscribes</v>
          </cell>
          <cell r="F33770" t="str">
            <v>Sushma Ram</v>
          </cell>
          <cell r="G33770">
            <v>45726.001388888886</v>
          </cell>
          <cell r="H33770">
            <v>45733.5</v>
          </cell>
        </row>
        <row r="33771">
          <cell r="A33771" t="str">
            <v>UCW-9902</v>
          </cell>
          <cell r="B33771" t="str">
            <v>Tatacliq Kids Apparel Template | 8st Mar'25</v>
          </cell>
          <cell r="C33771" t="str">
            <v>CLOSED</v>
          </cell>
          <cell r="D33771" t="str">
            <v>Medium</v>
          </cell>
          <cell r="E33771" t="str">
            <v>netscribes</v>
          </cell>
          <cell r="F33771" t="str">
            <v>Sushma Ram</v>
          </cell>
          <cell r="G33771">
            <v>45725.993750000001</v>
          </cell>
          <cell r="H33771">
            <v>45856.581250000003</v>
          </cell>
        </row>
        <row r="33772">
          <cell r="A33772" t="str">
            <v>UCW-9900</v>
          </cell>
          <cell r="B33772" t="str">
            <v>TataCliq: LSNITSU Category (New Casual Shoes)</v>
          </cell>
          <cell r="C33772" t="str">
            <v>CLOSED Due to Inactive/Insufficient Information</v>
          </cell>
          <cell r="D33772" t="str">
            <v>Medium</v>
          </cell>
          <cell r="E33772" t="str">
            <v>netscribes</v>
          </cell>
          <cell r="F33772" t="str">
            <v>Sushma Ram</v>
          </cell>
          <cell r="G33772">
            <v>45725.981944444444</v>
          </cell>
          <cell r="H33772">
            <v>45774.661111111112</v>
          </cell>
        </row>
        <row r="33773">
          <cell r="A33773" t="str">
            <v>UCW-9899</v>
          </cell>
          <cell r="B33773" t="str">
            <v xml:space="preserve">TATA Cliq | BAGATT Lot1 SS25 Women's Footwear_20 options </v>
          </cell>
          <cell r="C33773" t="str">
            <v>CLOSED</v>
          </cell>
          <cell r="D33773" t="str">
            <v>High</v>
          </cell>
          <cell r="E33773" t="str">
            <v>netscribes</v>
          </cell>
          <cell r="F33773" t="str">
            <v>Sushma Ram</v>
          </cell>
          <cell r="G33773">
            <v>45725.977083333331</v>
          </cell>
          <cell r="H33773">
            <v>45856.580555555556</v>
          </cell>
        </row>
        <row r="33774">
          <cell r="A33774" t="str">
            <v>UCW-9888</v>
          </cell>
          <cell r="B33774" t="str">
            <v>Babiators Image Remove</v>
          </cell>
          <cell r="C33774" t="str">
            <v>CLOSED</v>
          </cell>
          <cell r="D33774" t="str">
            <v>Medium</v>
          </cell>
          <cell r="E33774" t="str">
            <v>Chirag Dubal</v>
          </cell>
          <cell r="F33774" t="str">
            <v>Shloka Chakre</v>
          </cell>
          <cell r="G33774">
            <v>45725.885416666664</v>
          </cell>
          <cell r="H33774">
            <v>45736.635416666664</v>
          </cell>
        </row>
        <row r="33775">
          <cell r="A33775" t="str">
            <v>UCW-9883</v>
          </cell>
          <cell r="B33775" t="str">
            <v>Sweet Dreams SKUs for fresh listing- 05-03-2025</v>
          </cell>
          <cell r="C33775" t="str">
            <v>CLOSED</v>
          </cell>
          <cell r="D33775" t="str">
            <v>Medium</v>
          </cell>
          <cell r="E33775" t="str">
            <v>Chirag Dubal</v>
          </cell>
          <cell r="F33775" t="str">
            <v>Mohd Tahir Shaikh</v>
          </cell>
          <cell r="G33775">
            <v>45725.698611111111</v>
          </cell>
          <cell r="H33775">
            <v>45856.579861111109</v>
          </cell>
        </row>
        <row r="33776">
          <cell r="A33776" t="str">
            <v>UCW-9869</v>
          </cell>
          <cell r="B33776" t="str">
            <v>Levi's - Tatacliq pending Catalogue Set 4</v>
          </cell>
          <cell r="C33776" t="str">
            <v>CLOSED</v>
          </cell>
          <cell r="D33776" t="str">
            <v>Medium</v>
          </cell>
          <cell r="E33776" t="str">
            <v>netscribes</v>
          </cell>
          <cell r="F33776" t="str">
            <v>Sushma Ram</v>
          </cell>
          <cell r="G33776">
            <v>45724.990972222222</v>
          </cell>
          <cell r="H33776">
            <v>45731.518750000003</v>
          </cell>
        </row>
        <row r="33777">
          <cell r="A33777" t="str">
            <v>UCW-9868</v>
          </cell>
          <cell r="B33777" t="str">
            <v xml:space="preserve">Men's Apparel 06-03-2025 </v>
          </cell>
          <cell r="C33777" t="str">
            <v>CLOSED</v>
          </cell>
          <cell r="D33777" t="str">
            <v>Medium</v>
          </cell>
          <cell r="E33777" t="str">
            <v>netscribes</v>
          </cell>
          <cell r="F33777" t="str">
            <v>Sushma Ram</v>
          </cell>
          <cell r="G33777">
            <v>45724.98333333333</v>
          </cell>
          <cell r="H33777">
            <v>45731.518750000003</v>
          </cell>
        </row>
        <row r="33778">
          <cell r="A33778" t="str">
            <v>UCW-9863</v>
          </cell>
          <cell r="B33778" t="str">
            <v>Content Sheet and Image Link | United Colors of Benetton | 8 products | Tata Cliq | 1088239968_women</v>
          </cell>
          <cell r="C33778" t="str">
            <v>CLOSED</v>
          </cell>
          <cell r="D33778" t="str">
            <v>Medium</v>
          </cell>
          <cell r="E33778" t="str">
            <v>netscribes</v>
          </cell>
          <cell r="F33778" t="str">
            <v>Sushma Ram</v>
          </cell>
          <cell r="G33778">
            <v>45724.927083333336</v>
          </cell>
          <cell r="H33778">
            <v>45769.395138888889</v>
          </cell>
        </row>
        <row r="33779">
          <cell r="A33779" t="str">
            <v>UCW-9862</v>
          </cell>
          <cell r="B33779" t="str">
            <v>Free Authority SS-25-Catalog-06-March-25</v>
          </cell>
          <cell r="C33779" t="str">
            <v>CLOSED</v>
          </cell>
          <cell r="D33779" t="str">
            <v>Medium</v>
          </cell>
          <cell r="E33779" t="str">
            <v>netscribes</v>
          </cell>
          <cell r="F33779" t="str">
            <v>Sushma Ram</v>
          </cell>
          <cell r="G33779">
            <v>45724.915972222225</v>
          </cell>
          <cell r="H33779">
            <v>45764.5</v>
          </cell>
        </row>
        <row r="33780">
          <cell r="A33780" t="str">
            <v>UCW-9857</v>
          </cell>
          <cell r="B33780" t="str">
            <v>Catalog to be updated- 13</v>
          </cell>
          <cell r="C33780" t="str">
            <v>CLOSED</v>
          </cell>
          <cell r="D33780" t="str">
            <v>Medium</v>
          </cell>
          <cell r="E33780" t="str">
            <v>netscribes</v>
          </cell>
          <cell r="F33780" t="str">
            <v>Sushma Ram</v>
          </cell>
          <cell r="G33780">
            <v>45724.82708333333</v>
          </cell>
          <cell r="H33780">
            <v>45856.680555555555</v>
          </cell>
        </row>
        <row r="33781">
          <cell r="A33781" t="str">
            <v>UCW-9856</v>
          </cell>
          <cell r="B33781" t="str">
            <v xml:space="preserve">Reebok Men &amp; Women Footwear 25-02-2025 </v>
          </cell>
          <cell r="C33781" t="str">
            <v>CLOSED</v>
          </cell>
          <cell r="D33781" t="str">
            <v>Medium</v>
          </cell>
          <cell r="E33781" t="str">
            <v>netscribes</v>
          </cell>
          <cell r="F33781" t="str">
            <v>Sushma Ram</v>
          </cell>
          <cell r="G33781">
            <v>45724.809027777781</v>
          </cell>
          <cell r="H33781">
            <v>45856.680555555555</v>
          </cell>
        </row>
        <row r="33782">
          <cell r="A33782" t="str">
            <v>UCW-9855</v>
          </cell>
          <cell r="B33782" t="str">
            <v>Footwear Styles for Cataloging Mar NPD &amp; Rest Styles_06-03-2025</v>
          </cell>
          <cell r="C33782" t="str">
            <v>CLOSED Due to Inactive/Insufficient Information</v>
          </cell>
          <cell r="D33782" t="str">
            <v>Medium</v>
          </cell>
          <cell r="E33782" t="str">
            <v>netscribes</v>
          </cell>
          <cell r="F33782" t="str">
            <v>Sushma Ram</v>
          </cell>
          <cell r="G33782">
            <v>45724.804861111108</v>
          </cell>
          <cell r="H33782">
            <v>45805.520138888889</v>
          </cell>
        </row>
        <row r="33783">
          <cell r="A33783" t="str">
            <v>UCW-9854</v>
          </cell>
          <cell r="B33783" t="str">
            <v>FW: Catalog- Lounge Dreams</v>
          </cell>
          <cell r="C33783" t="str">
            <v>CLOSED</v>
          </cell>
          <cell r="D33783" t="str">
            <v>High</v>
          </cell>
          <cell r="E33783" t="str">
            <v>netscribes</v>
          </cell>
          <cell r="F33783" t="str">
            <v>Sushma Ram</v>
          </cell>
          <cell r="G33783">
            <v>45724.79583333333</v>
          </cell>
          <cell r="H33783">
            <v>45805.520833333336</v>
          </cell>
        </row>
        <row r="33784">
          <cell r="A33784" t="str">
            <v>UCW-9849</v>
          </cell>
          <cell r="B33784" t="str">
            <v>Content Sheet and Image Link | United Colors of Benetton | 97 products | Tata Cliq | 1055968541</v>
          </cell>
          <cell r="C33784" t="str">
            <v>CLOSED</v>
          </cell>
          <cell r="D33784" t="str">
            <v>Medium</v>
          </cell>
          <cell r="E33784" t="str">
            <v>Chirag Dubal</v>
          </cell>
          <cell r="F33784" t="str">
            <v>netscribes</v>
          </cell>
          <cell r="G33784">
            <v>45724.754166666666</v>
          </cell>
          <cell r="H33784">
            <v>45964.578472222223</v>
          </cell>
        </row>
        <row r="33785">
          <cell r="A33785" t="str">
            <v>UCW-9840</v>
          </cell>
          <cell r="B33785" t="str">
            <v>New Catalog</v>
          </cell>
          <cell r="C33785" t="str">
            <v>CLOSED</v>
          </cell>
          <cell r="D33785" t="str">
            <v>Medium</v>
          </cell>
          <cell r="E33785" t="str">
            <v>Chirag Dubal</v>
          </cell>
          <cell r="F33785" t="str">
            <v>netscribes</v>
          </cell>
          <cell r="G33785">
            <v>45724.696527777778</v>
          </cell>
          <cell r="H33785">
            <v>45964.577777777777</v>
          </cell>
        </row>
        <row r="33786">
          <cell r="A33786" t="str">
            <v>UCW-9839</v>
          </cell>
          <cell r="B33786" t="str">
            <v>SS25 TataCliq FTW Template</v>
          </cell>
          <cell r="C33786" t="str">
            <v>CLOSED</v>
          </cell>
          <cell r="D33786" t="str">
            <v>Medium</v>
          </cell>
          <cell r="E33786" t="str">
            <v>Chirag Dubal</v>
          </cell>
          <cell r="F33786" t="str">
            <v>netscribes</v>
          </cell>
          <cell r="G33786">
            <v>45724.669444444444</v>
          </cell>
          <cell r="H33786">
            <v>45964.577777777777</v>
          </cell>
        </row>
        <row r="33787">
          <cell r="A33787" t="str">
            <v>UCW-9837</v>
          </cell>
          <cell r="B33787" t="str">
            <v>MINI KLUB NEW CATALOGUE 21-02-2025</v>
          </cell>
          <cell r="C33787" t="str">
            <v>CLOSED</v>
          </cell>
          <cell r="D33787" t="str">
            <v>Medium</v>
          </cell>
          <cell r="E33787" t="str">
            <v>Chirag Dubal</v>
          </cell>
          <cell r="F33787" t="str">
            <v>netscribes</v>
          </cell>
          <cell r="G33787">
            <v>45724.60833333333</v>
          </cell>
          <cell r="H33787">
            <v>45964.577777777777</v>
          </cell>
        </row>
        <row r="33788">
          <cell r="A33788" t="str">
            <v>UCW-9834</v>
          </cell>
          <cell r="B33788" t="str">
            <v>Catalogue Listing Issue.</v>
          </cell>
          <cell r="C33788" t="str">
            <v>CLOSED Due to Inactive/Insufficient Information</v>
          </cell>
          <cell r="D33788" t="str">
            <v>Medium</v>
          </cell>
          <cell r="E33788" t="str">
            <v>Chirag Dubal</v>
          </cell>
          <cell r="F33788" t="str">
            <v>Reagan D’souza</v>
          </cell>
          <cell r="G33788">
            <v>45724.55972222222</v>
          </cell>
          <cell r="H33788">
            <v>45814.52847222222</v>
          </cell>
        </row>
        <row r="33789">
          <cell r="A33789" t="str">
            <v>UCW-9830</v>
          </cell>
          <cell r="B33789" t="str">
            <v xml:space="preserve">Men's Apparel 04-03-2025 </v>
          </cell>
          <cell r="C33789" t="str">
            <v>CLOSED</v>
          </cell>
          <cell r="D33789" t="str">
            <v>Medium</v>
          </cell>
          <cell r="E33789" t="str">
            <v>Chirag Dubal</v>
          </cell>
          <cell r="F33789" t="str">
            <v>netscribes</v>
          </cell>
          <cell r="G33789">
            <v>45724.499305555553</v>
          </cell>
          <cell r="H33789">
            <v>45964.577777777777</v>
          </cell>
        </row>
        <row r="33790">
          <cell r="A33790" t="str">
            <v>UCW-9829</v>
          </cell>
          <cell r="B33790" t="str">
            <v>Tatacliq__New 181 Style Listing File For Upload</v>
          </cell>
          <cell r="C33790" t="str">
            <v>CLOSED</v>
          </cell>
          <cell r="D33790" t="str">
            <v>Medium</v>
          </cell>
          <cell r="E33790" t="str">
            <v>Chirag Dubal</v>
          </cell>
          <cell r="F33790" t="str">
            <v>netscribes</v>
          </cell>
          <cell r="G33790">
            <v>45724.470833333333</v>
          </cell>
          <cell r="H33790">
            <v>45964.577777777777</v>
          </cell>
        </row>
        <row r="33791">
          <cell r="A33791" t="str">
            <v>UCW-9826</v>
          </cell>
          <cell r="B33791" t="str">
            <v>(Free Gifts ) Cataloging for Tata Cliq Total Skus- 2</v>
          </cell>
          <cell r="C33791" t="str">
            <v>CLOSED</v>
          </cell>
          <cell r="D33791" t="str">
            <v>Medium</v>
          </cell>
          <cell r="E33791" t="str">
            <v>netscribes</v>
          </cell>
          <cell r="F33791" t="str">
            <v>Mohd Tahir Shaikh</v>
          </cell>
          <cell r="G33791">
            <v>45723.742361111108</v>
          </cell>
          <cell r="H33791">
            <v>45736.543749999997</v>
          </cell>
        </row>
        <row r="33792">
          <cell r="A33792" t="str">
            <v>UCW-9825</v>
          </cell>
          <cell r="B33792" t="str">
            <v>Fabindia Tatacliq 328 Option Catalog Sheet - 05-03-2025</v>
          </cell>
          <cell r="C33792" t="str">
            <v>CLOSED</v>
          </cell>
          <cell r="D33792" t="str">
            <v>Medium</v>
          </cell>
          <cell r="E33792" t="str">
            <v>Chirag Dubal</v>
          </cell>
          <cell r="F33792" t="str">
            <v>Mohd Tahir Shaikh</v>
          </cell>
          <cell r="G33792">
            <v>45723.719444444447</v>
          </cell>
          <cell r="H33792">
            <v>45904.802777777775</v>
          </cell>
        </row>
        <row r="33793">
          <cell r="A33793" t="str">
            <v>UCW-9819</v>
          </cell>
          <cell r="B33793" t="str">
            <v>Catalogue _Plus Size addition_Mens</v>
          </cell>
          <cell r="C33793" t="str">
            <v>CLOSED</v>
          </cell>
          <cell r="D33793" t="str">
            <v>Highest</v>
          </cell>
          <cell r="E33793" t="str">
            <v>netscribes</v>
          </cell>
          <cell r="F33793" t="str">
            <v>Sushma Ram</v>
          </cell>
          <cell r="G33793">
            <v>45723.686111111114</v>
          </cell>
          <cell r="H33793">
            <v>45894.730555555558</v>
          </cell>
        </row>
        <row r="33794">
          <cell r="A33794" t="str">
            <v>UCW-9817</v>
          </cell>
          <cell r="B33794" t="str">
            <v>New Catalog Jan 2025</v>
          </cell>
          <cell r="C33794" t="str">
            <v>CLOSED</v>
          </cell>
          <cell r="D33794" t="str">
            <v>Medium</v>
          </cell>
          <cell r="E33794" t="str">
            <v>Chirag Dubal</v>
          </cell>
          <cell r="F33794" t="str">
            <v>netscribes</v>
          </cell>
          <cell r="G33794">
            <v>45723.681250000001</v>
          </cell>
          <cell r="H33794">
            <v>45964.57708333333</v>
          </cell>
        </row>
        <row r="33795">
          <cell r="A33795" t="str">
            <v>UCW-9816</v>
          </cell>
          <cell r="B33795" t="str">
            <v>Catalog sheet</v>
          </cell>
          <cell r="C33795" t="str">
            <v>CLOSED</v>
          </cell>
          <cell r="D33795" t="str">
            <v>Medium</v>
          </cell>
          <cell r="E33795" t="str">
            <v>netscribes</v>
          </cell>
          <cell r="F33795" t="str">
            <v>Sushma Ram</v>
          </cell>
          <cell r="G33795">
            <v>45723.67083333333</v>
          </cell>
          <cell r="H33795">
            <v>45856.672222222223</v>
          </cell>
        </row>
        <row r="33796">
          <cell r="A33796" t="str">
            <v>UCW-9813</v>
          </cell>
          <cell r="B33796" t="str">
            <v xml:space="preserve">To check-Images link_SPYKAR </v>
          </cell>
          <cell r="C33796" t="str">
            <v>CLOSED</v>
          </cell>
          <cell r="D33796" t="str">
            <v>Medium</v>
          </cell>
          <cell r="E33796" t="str">
            <v>Chirag Dubal</v>
          </cell>
          <cell r="F33796" t="str">
            <v>netscribes</v>
          </cell>
          <cell r="G33796">
            <v>45723.658333333333</v>
          </cell>
          <cell r="H33796">
            <v>45964.57708333333</v>
          </cell>
        </row>
        <row r="33797">
          <cell r="A33797" t="str">
            <v>UCW-9805</v>
          </cell>
          <cell r="B33797" t="str">
            <v>New Catalogue(424+Mix) | Women | 142 Styles | Tata Cliq | 04-03-2025</v>
          </cell>
          <cell r="C33797" t="str">
            <v>CLOSED</v>
          </cell>
          <cell r="D33797" t="str">
            <v>High</v>
          </cell>
          <cell r="E33797" t="str">
            <v>netscribes</v>
          </cell>
          <cell r="F33797" t="str">
            <v>Sushma Ram</v>
          </cell>
          <cell r="G33797">
            <v>45723.622916666667</v>
          </cell>
          <cell r="H33797">
            <v>45737.763194444444</v>
          </cell>
        </row>
        <row r="33798">
          <cell r="A33798" t="str">
            <v>UCW-9802</v>
          </cell>
          <cell r="B33798" t="str">
            <v>Adidas and Adidas Originals Kids launch</v>
          </cell>
          <cell r="C33798" t="str">
            <v>CLOSED</v>
          </cell>
          <cell r="D33798" t="str">
            <v>Highest</v>
          </cell>
          <cell r="E33798" t="str">
            <v>Chirag Dubal</v>
          </cell>
          <cell r="F33798" t="str">
            <v>Sushma Ram</v>
          </cell>
          <cell r="G33798">
            <v>45723.567361111112</v>
          </cell>
          <cell r="H33798">
            <v>45743.694444444445</v>
          </cell>
        </row>
        <row r="33799">
          <cell r="A33799" t="str">
            <v>UCW-9797</v>
          </cell>
          <cell r="B33799" t="str">
            <v>Beauty-Re Tata Cliq New Product Listing-7th March 2025</v>
          </cell>
          <cell r="C33799" t="str">
            <v>CLOSED</v>
          </cell>
          <cell r="D33799" t="str">
            <v>Highest</v>
          </cell>
          <cell r="E33799" t="str">
            <v>Chirag Dubal</v>
          </cell>
          <cell r="F33799" t="str">
            <v>Fuaad Nakhwa</v>
          </cell>
          <cell r="G33799">
            <v>45723.535416666666</v>
          </cell>
          <cell r="H33799">
            <v>45912.57708333333</v>
          </cell>
        </row>
        <row r="33800">
          <cell r="A33800" t="str">
            <v>UCW-9796</v>
          </cell>
          <cell r="B33800" t="str">
            <v>Beauty-RE: New Brand Cataloging - Spirit Of Kings (24 Feb)-7th March 2025</v>
          </cell>
          <cell r="C33800" t="str">
            <v>CLOSED</v>
          </cell>
          <cell r="D33800" t="str">
            <v>Highest</v>
          </cell>
          <cell r="E33800" t="str">
            <v>Chirag Dubal</v>
          </cell>
          <cell r="F33800" t="str">
            <v>Fuaad Nakhwa</v>
          </cell>
          <cell r="G33800">
            <v>45723.525694444441</v>
          </cell>
          <cell r="H33800">
            <v>45912.57708333333</v>
          </cell>
        </row>
        <row r="33801">
          <cell r="A33801" t="str">
            <v>UCW-9793</v>
          </cell>
          <cell r="B33801" t="str">
            <v>SS25 TataCliq Apparel Womens Template</v>
          </cell>
          <cell r="C33801" t="str">
            <v>CLOSED</v>
          </cell>
          <cell r="D33801" t="str">
            <v>Medium</v>
          </cell>
          <cell r="E33801" t="str">
            <v>netscribes</v>
          </cell>
          <cell r="F33801" t="str">
            <v>Sushma Ram</v>
          </cell>
          <cell r="G33801">
            <v>45723.513194444444</v>
          </cell>
          <cell r="H33801">
            <v>45743.54791666667</v>
          </cell>
        </row>
        <row r="33802">
          <cell r="A33802" t="str">
            <v>UCW-9791</v>
          </cell>
          <cell r="B33802" t="str">
            <v>Beauty - RE: New Listings Request - Moroccanoil  Scalp Care New Launch - 7th march</v>
          </cell>
          <cell r="C33802" t="str">
            <v>CLOSED</v>
          </cell>
          <cell r="D33802" t="str">
            <v>Highest</v>
          </cell>
          <cell r="E33802" t="str">
            <v>Chirag Dubal</v>
          </cell>
          <cell r="F33802" t="str">
            <v>Simi Raichel Zachariah</v>
          </cell>
          <cell r="G33802">
            <v>45723.500694444447</v>
          </cell>
          <cell r="H33802">
            <v>45953.388194444444</v>
          </cell>
        </row>
        <row r="33803">
          <cell r="A33803" t="str">
            <v>UCW-9790</v>
          </cell>
          <cell r="B33803" t="str">
            <v>Beauty- Re: New Brand Cataloging - Grossmith (27 Feb)- 7th March</v>
          </cell>
          <cell r="C33803" t="str">
            <v>CLOSED</v>
          </cell>
          <cell r="D33803" t="str">
            <v>High</v>
          </cell>
          <cell r="E33803" t="str">
            <v>Chirag Dubal</v>
          </cell>
          <cell r="F33803" t="str">
            <v>Simi Raichel Zachariah</v>
          </cell>
          <cell r="G33803">
            <v>45723.495833333334</v>
          </cell>
          <cell r="H33803">
            <v>45912.577777777777</v>
          </cell>
        </row>
        <row r="33804">
          <cell r="A33804" t="str">
            <v>UCW-9789</v>
          </cell>
          <cell r="B33804" t="str">
            <v>SS25 TataCliq Apparel Mens Template</v>
          </cell>
          <cell r="C33804" t="str">
            <v>CLOSED</v>
          </cell>
          <cell r="D33804" t="str">
            <v>Medium</v>
          </cell>
          <cell r="E33804" t="str">
            <v>netscribes</v>
          </cell>
          <cell r="F33804" t="str">
            <v>Sushma Ram</v>
          </cell>
          <cell r="G33804">
            <v>45723.495138888888</v>
          </cell>
          <cell r="H33804">
            <v>45750.560416666667</v>
          </cell>
        </row>
        <row r="33805">
          <cell r="A33805" t="str">
            <v>UCW-9781</v>
          </cell>
          <cell r="B33805" t="str">
            <v>The Green Tree Apparels-Women Socks Listings as on 26-02-2025</v>
          </cell>
          <cell r="C33805" t="str">
            <v>CLOSED</v>
          </cell>
          <cell r="D33805" t="str">
            <v>Medium</v>
          </cell>
          <cell r="E33805" t="str">
            <v>netscribes</v>
          </cell>
          <cell r="F33805" t="str">
            <v>Sushma Ram</v>
          </cell>
          <cell r="G33805">
            <v>45723.459722222222</v>
          </cell>
          <cell r="H33805">
            <v>45904.806250000001</v>
          </cell>
        </row>
        <row r="33806">
          <cell r="A33806" t="str">
            <v>UCW-9771</v>
          </cell>
          <cell r="B33806" t="str">
            <v>Lab Grown Diamond Ticket Details</v>
          </cell>
          <cell r="C33806" t="str">
            <v>CLOSED</v>
          </cell>
          <cell r="D33806" t="str">
            <v>Medium</v>
          </cell>
          <cell r="E33806" t="str">
            <v>netscribes</v>
          </cell>
          <cell r="F33806" t="str">
            <v>netscribes</v>
          </cell>
          <cell r="G33806">
            <v>45722.95416666667</v>
          </cell>
          <cell r="H33806">
            <v>45814.662499999999</v>
          </cell>
        </row>
        <row r="33807">
          <cell r="A33807" t="str">
            <v>UCW-9767</v>
          </cell>
          <cell r="B33807" t="str">
            <v>Beauty - TATA Joyology GWP EAN Update - 6th feb</v>
          </cell>
          <cell r="C33807" t="str">
            <v>CLOSED</v>
          </cell>
          <cell r="D33807" t="str">
            <v>Highest</v>
          </cell>
          <cell r="E33807" t="str">
            <v>Chirag Dubal</v>
          </cell>
          <cell r="F33807" t="str">
            <v>Simi Raichel Zachariah</v>
          </cell>
          <cell r="G33807">
            <v>45722.77847222222</v>
          </cell>
          <cell r="H33807">
            <v>45953.388888888891</v>
          </cell>
        </row>
        <row r="33808">
          <cell r="A33808" t="str">
            <v>UCW-9766</v>
          </cell>
          <cell r="B33808" t="str">
            <v xml:space="preserve">TATA Cliq | Bugatti Lot2 SS25 Men's Footwear_71 options </v>
          </cell>
          <cell r="C33808" t="str">
            <v>CLOSED</v>
          </cell>
          <cell r="D33808" t="str">
            <v>Medium</v>
          </cell>
          <cell r="E33808" t="str">
            <v>netscribes</v>
          </cell>
          <cell r="F33808" t="str">
            <v>Sushma Ram</v>
          </cell>
          <cell r="G33808">
            <v>45722.745833333334</v>
          </cell>
          <cell r="H33808">
            <v>45765.674305555556</v>
          </cell>
        </row>
        <row r="33809">
          <cell r="A33809" t="str">
            <v>UCW-9763</v>
          </cell>
          <cell r="B33809" t="str">
            <v>Tatacliq Listing_4.3.25</v>
          </cell>
          <cell r="C33809" t="str">
            <v>CLOSED</v>
          </cell>
          <cell r="D33809" t="str">
            <v>Medium</v>
          </cell>
          <cell r="E33809" t="str">
            <v>Chirag Dubal</v>
          </cell>
          <cell r="F33809" t="str">
            <v>Mohd Tahir Shaikh</v>
          </cell>
          <cell r="G33809">
            <v>45722.708333333336</v>
          </cell>
          <cell r="H33809">
            <v>45735.598611111112</v>
          </cell>
        </row>
        <row r="33810">
          <cell r="A33810" t="str">
            <v>UCW-9760</v>
          </cell>
          <cell r="B33810" t="str">
            <v>Tata Cliq Catalogue Batch_101</v>
          </cell>
          <cell r="C33810" t="str">
            <v>CLOSED</v>
          </cell>
          <cell r="D33810" t="str">
            <v>Medium</v>
          </cell>
          <cell r="E33810" t="str">
            <v>Chirag Dubal</v>
          </cell>
          <cell r="F33810" t="str">
            <v>Mohd Tahir Shaikh</v>
          </cell>
          <cell r="G33810">
            <v>45722.663194444445</v>
          </cell>
          <cell r="H33810">
            <v>45745.734027777777</v>
          </cell>
        </row>
        <row r="33811">
          <cell r="A33811" t="str">
            <v>UCW-9758</v>
          </cell>
          <cell r="B33811" t="str">
            <v>Content Sheet and Image Link | United Colors of Benetton | 13 products | Tata Cliq | 1088239968</v>
          </cell>
          <cell r="C33811" t="str">
            <v>CLOSED</v>
          </cell>
          <cell r="D33811" t="str">
            <v>Medium</v>
          </cell>
          <cell r="E33811" t="str">
            <v>Chirag Dubal</v>
          </cell>
          <cell r="F33811" t="str">
            <v>Mohd Tahir Shaikh</v>
          </cell>
          <cell r="G33811">
            <v>45722.634722222225</v>
          </cell>
          <cell r="H33811">
            <v>45758.725694444445</v>
          </cell>
        </row>
        <row r="33812">
          <cell r="A33812" t="str">
            <v>UCW-9756</v>
          </cell>
          <cell r="B33812" t="str">
            <v>BEauty - Re: Puig 2025 H1 Launches Cataloguing- 6th feb</v>
          </cell>
          <cell r="C33812" t="str">
            <v>CLOSED</v>
          </cell>
          <cell r="D33812" t="str">
            <v>Highest</v>
          </cell>
          <cell r="E33812" t="str">
            <v>Chirag Dubal</v>
          </cell>
          <cell r="F33812" t="str">
            <v>Simi Raichel Zachariah</v>
          </cell>
          <cell r="G33812">
            <v>45722.630555555559</v>
          </cell>
          <cell r="H33812">
            <v>45953.388888888891</v>
          </cell>
        </row>
        <row r="33813">
          <cell r="A33813" t="str">
            <v>UCW-9754</v>
          </cell>
          <cell r="B33813" t="str">
            <v>Beauty-RE New Listing - Scalppie  Beronika  TATA CLIQ - 05032025-6th March 2025</v>
          </cell>
          <cell r="C33813" t="str">
            <v>CLOSED</v>
          </cell>
          <cell r="D33813" t="str">
            <v>Highest</v>
          </cell>
          <cell r="E33813" t="str">
            <v>Chirag Dubal</v>
          </cell>
          <cell r="F33813" t="str">
            <v>Fuaad Nakhwa</v>
          </cell>
          <cell r="G33813">
            <v>45722.615972222222</v>
          </cell>
          <cell r="H33813">
            <v>45953.388888888891</v>
          </cell>
        </row>
        <row r="33814">
          <cell r="A33814" t="str">
            <v>UCW-9752</v>
          </cell>
          <cell r="B33814" t="str">
            <v>Tata CLIQ Market Place |DTC-SS'25| Footwear Attributes for Listing_08-02-25</v>
          </cell>
          <cell r="C33814" t="str">
            <v>CLOSED</v>
          </cell>
          <cell r="D33814" t="str">
            <v>Medium</v>
          </cell>
          <cell r="E33814" t="str">
            <v>netscribes</v>
          </cell>
          <cell r="F33814" t="str">
            <v>netscribes</v>
          </cell>
          <cell r="G33814">
            <v>45722.611805555556</v>
          </cell>
          <cell r="H33814">
            <v>45723.982638888891</v>
          </cell>
        </row>
        <row r="33815">
          <cell r="A33815" t="str">
            <v>UCW-9751</v>
          </cell>
          <cell r="B33815" t="str">
            <v>TataCliq | 17 Feb 2025 | Cataloguing-SS25 | Adults &amp; Kids Apparel | 946 (Adults) 72 (Kids)</v>
          </cell>
          <cell r="C33815" t="str">
            <v>CLOSED</v>
          </cell>
          <cell r="D33815" t="str">
            <v>Medium</v>
          </cell>
          <cell r="E33815" t="str">
            <v>Chirag Dubal</v>
          </cell>
          <cell r="F33815" t="str">
            <v>netscribes</v>
          </cell>
          <cell r="G33815">
            <v>45722.60833333333</v>
          </cell>
          <cell r="H33815">
            <v>45964.57708333333</v>
          </cell>
        </row>
        <row r="33816">
          <cell r="A33816" t="str">
            <v>UCW-9750</v>
          </cell>
          <cell r="B33816" t="str">
            <v>New Balance Footwear 126934 4th March 25</v>
          </cell>
          <cell r="C33816" t="str">
            <v>CLOSED</v>
          </cell>
          <cell r="D33816" t="str">
            <v>Medium</v>
          </cell>
          <cell r="E33816" t="str">
            <v>Chirag Dubal</v>
          </cell>
          <cell r="F33816" t="str">
            <v>Mohd Tahir Shaikh</v>
          </cell>
          <cell r="G33816">
            <v>45722.589583333334</v>
          </cell>
          <cell r="H33816">
            <v>45856.671527777777</v>
          </cell>
        </row>
        <row r="33817">
          <cell r="A33817" t="str">
            <v>UCW-9749</v>
          </cell>
          <cell r="B33817" t="str">
            <v>Studio Indigene - New Listings Update 06.03</v>
          </cell>
          <cell r="C33817" t="str">
            <v>CLOSED</v>
          </cell>
          <cell r="D33817" t="str">
            <v>Medium</v>
          </cell>
          <cell r="E33817" t="str">
            <v>Chirag Dubal</v>
          </cell>
          <cell r="F33817" t="str">
            <v>Reagan D’souza</v>
          </cell>
          <cell r="G33817">
            <v>45722.57916666667</v>
          </cell>
          <cell r="H33817">
            <v>45836.609027777777</v>
          </cell>
        </row>
        <row r="33818">
          <cell r="A33818" t="str">
            <v>UCW-9746</v>
          </cell>
          <cell r="B33818" t="str">
            <v>Beauty-RE: LP | HM Serum Listing | Tatacliq (Both Platform) | PRIORITY-6th March</v>
          </cell>
          <cell r="C33818" t="str">
            <v>CLOSED</v>
          </cell>
          <cell r="D33818" t="str">
            <v>Highest</v>
          </cell>
          <cell r="E33818" t="str">
            <v>Chirag Dubal</v>
          </cell>
          <cell r="F33818" t="str">
            <v>Fuaad Nakhwa</v>
          </cell>
          <cell r="G33818">
            <v>45722.550694444442</v>
          </cell>
          <cell r="H33818">
            <v>45748.533333333333</v>
          </cell>
        </row>
        <row r="33819">
          <cell r="A33819" t="str">
            <v>UCW-9745</v>
          </cell>
          <cell r="B33819" t="str">
            <v>Beauty- RE: Kama | PDP Error - 6th March</v>
          </cell>
          <cell r="C33819" t="str">
            <v>CLOSED</v>
          </cell>
          <cell r="D33819" t="str">
            <v>Highest</v>
          </cell>
          <cell r="E33819" t="str">
            <v>netscribes</v>
          </cell>
          <cell r="F33819" t="str">
            <v>Simi Raichel Zachariah</v>
          </cell>
          <cell r="G33819">
            <v>45722.543749999997</v>
          </cell>
          <cell r="H33819">
            <v>45929.574305555558</v>
          </cell>
        </row>
        <row r="33820">
          <cell r="A33820" t="str">
            <v>UCW-9737</v>
          </cell>
          <cell r="B33820" t="str">
            <v>Rani Udaymati &amp; Harry Potter Collection (TATA CLIQ).</v>
          </cell>
          <cell r="C33820" t="str">
            <v>CLOSED</v>
          </cell>
          <cell r="D33820" t="str">
            <v>Medium</v>
          </cell>
          <cell r="E33820" t="str">
            <v>Chirag Dubal</v>
          </cell>
          <cell r="F33820" t="str">
            <v>Mohd Tahir Shaikh</v>
          </cell>
          <cell r="G33820">
            <v>45722.4375</v>
          </cell>
          <cell r="H33820">
            <v>45731.51458333333</v>
          </cell>
        </row>
        <row r="33821">
          <cell r="A33821" t="str">
            <v>UCW-9734</v>
          </cell>
          <cell r="B33821" t="str">
            <v xml:space="preserve">Men's Apparel 04-03-2025 </v>
          </cell>
          <cell r="C33821" t="str">
            <v>CLOSED</v>
          </cell>
          <cell r="D33821" t="str">
            <v>Medium</v>
          </cell>
          <cell r="E33821" t="str">
            <v>netscribes</v>
          </cell>
          <cell r="F33821" t="str">
            <v>Sushma Ram</v>
          </cell>
          <cell r="G33821">
            <v>45721.829861111109</v>
          </cell>
          <cell r="H33821">
            <v>45737.756944444445</v>
          </cell>
        </row>
        <row r="33822">
          <cell r="A33822" t="str">
            <v>UCW-9730</v>
          </cell>
          <cell r="B33822" t="str">
            <v>Initiate Listings on TQ_AW24_39 SKU's</v>
          </cell>
          <cell r="C33822" t="str">
            <v>CLOSED Due to Inactive/Insufficient Information</v>
          </cell>
          <cell r="D33822" t="str">
            <v>Medium</v>
          </cell>
          <cell r="E33822" t="str">
            <v>netscribes</v>
          </cell>
          <cell r="F33822" t="str">
            <v>Sushma Ram</v>
          </cell>
          <cell r="G33822">
            <v>45721.795138888891</v>
          </cell>
          <cell r="H33822">
            <v>45731.51458333333</v>
          </cell>
        </row>
        <row r="33823">
          <cell r="A33823" t="str">
            <v>UCW-9722</v>
          </cell>
          <cell r="B33823" t="str">
            <v>Catalogue Sheet_TatacliQ x FableStreet (Spring Summer 25)</v>
          </cell>
          <cell r="C33823" t="str">
            <v>CLOSED</v>
          </cell>
          <cell r="D33823" t="str">
            <v>Medium</v>
          </cell>
          <cell r="E33823" t="str">
            <v>netscribes</v>
          </cell>
          <cell r="F33823" t="str">
            <v>Sushma Ram</v>
          </cell>
          <cell r="G33823">
            <v>45721.729861111111</v>
          </cell>
          <cell r="H33823">
            <v>45731.51458333333</v>
          </cell>
        </row>
        <row r="33824">
          <cell r="A33824" t="str">
            <v>UCW-9720</v>
          </cell>
          <cell r="B33824" t="str">
            <v xml:space="preserve">Tatacliq Lifestyle Catalog Template-Lot -98_04.03.2025 </v>
          </cell>
          <cell r="C33824" t="str">
            <v>CLOSED</v>
          </cell>
          <cell r="D33824" t="str">
            <v>Medium</v>
          </cell>
          <cell r="E33824" t="str">
            <v>netscribes</v>
          </cell>
          <cell r="F33824" t="str">
            <v>Sushma Ram</v>
          </cell>
          <cell r="G33824">
            <v>45721.71597222222</v>
          </cell>
          <cell r="H33824">
            <v>45805.527083333334</v>
          </cell>
        </row>
        <row r="33825">
          <cell r="A33825" t="str">
            <v>UCW-9718</v>
          </cell>
          <cell r="B33825" t="str">
            <v>TATA CLiQ New Catalogue-05-03-2025</v>
          </cell>
          <cell r="C33825" t="str">
            <v>CLOSED</v>
          </cell>
          <cell r="D33825" t="str">
            <v>Medium</v>
          </cell>
          <cell r="E33825" t="str">
            <v>Chirag Dubal</v>
          </cell>
          <cell r="F33825" t="str">
            <v>Mohd Tahir Shaikh</v>
          </cell>
          <cell r="G33825">
            <v>45721.714583333334</v>
          </cell>
          <cell r="H33825">
            <v>45736.540972222225</v>
          </cell>
        </row>
        <row r="33826">
          <cell r="A33826" t="str">
            <v>UCW-9717</v>
          </cell>
          <cell r="B33826" t="str">
            <v>Tata CLIQ Market Place |adidas DTC-SS'25 &amp; AW'24| Women's Apparels Attributes for Listing_14-02-25</v>
          </cell>
          <cell r="C33826" t="str">
            <v>CLOSED</v>
          </cell>
          <cell r="D33826" t="str">
            <v>Medium</v>
          </cell>
          <cell r="E33826" t="str">
            <v>netscribes</v>
          </cell>
          <cell r="F33826" t="str">
            <v>netscribes</v>
          </cell>
          <cell r="G33826">
            <v>45721.713888888888</v>
          </cell>
          <cell r="H33826">
            <v>45822.569444444445</v>
          </cell>
        </row>
        <row r="33827">
          <cell r="A33827" t="str">
            <v>UCW-9716</v>
          </cell>
          <cell r="B33827" t="str">
            <v>Beauty-Infallible 24H Brow Filling Triangular Pencil | New Listing | PURPLLE-5th March</v>
          </cell>
          <cell r="C33827" t="str">
            <v>CLOSED</v>
          </cell>
          <cell r="D33827" t="str">
            <v>Highest</v>
          </cell>
          <cell r="E33827" t="str">
            <v>Chirag Dubal</v>
          </cell>
          <cell r="F33827" t="str">
            <v>Fuaad Nakhwa</v>
          </cell>
          <cell r="G33827">
            <v>45721.708333333336</v>
          </cell>
          <cell r="H33827">
            <v>45953.388888888891</v>
          </cell>
        </row>
        <row r="33828">
          <cell r="A33828" t="str">
            <v>UCW-9715</v>
          </cell>
          <cell r="B33828" t="str">
            <v>Tatacliq Men Content template_05-02-25</v>
          </cell>
          <cell r="C33828" t="str">
            <v>CLOSED</v>
          </cell>
          <cell r="D33828" t="str">
            <v>Medium</v>
          </cell>
          <cell r="E33828" t="str">
            <v>Chirag Dubal</v>
          </cell>
          <cell r="F33828" t="str">
            <v>netscribes</v>
          </cell>
          <cell r="G33828">
            <v>45721.706250000003</v>
          </cell>
          <cell r="H33828">
            <v>45964.57708333333</v>
          </cell>
        </row>
        <row r="33829">
          <cell r="A33829" t="str">
            <v>UCW-9714</v>
          </cell>
          <cell r="B33829" t="str">
            <v>Apparel SS25 Lot-2 II Tata Cliq</v>
          </cell>
          <cell r="C33829" t="str">
            <v>CLOSED</v>
          </cell>
          <cell r="D33829" t="str">
            <v>Medium</v>
          </cell>
          <cell r="E33829" t="str">
            <v>Chirag Dubal</v>
          </cell>
          <cell r="F33829" t="str">
            <v>Mohd Tahir Shaikh</v>
          </cell>
          <cell r="G33829">
            <v>45721.704861111109</v>
          </cell>
          <cell r="H33829">
            <v>45745.634027777778</v>
          </cell>
        </row>
        <row r="33830">
          <cell r="A33830" t="str">
            <v>UCW-9712</v>
          </cell>
          <cell r="B33830" t="str">
            <v>Beauty-RE: New Thank You Farmer SKUs-5th March 2025</v>
          </cell>
          <cell r="C33830" t="str">
            <v>CLOSED</v>
          </cell>
          <cell r="D33830" t="str">
            <v>Highest</v>
          </cell>
          <cell r="E33830" t="str">
            <v>Chirag Dubal</v>
          </cell>
          <cell r="F33830" t="str">
            <v>Fuaad Nakhwa</v>
          </cell>
          <cell r="G33830">
            <v>45721.680555555555</v>
          </cell>
          <cell r="H33830">
            <v>45953.38958333333</v>
          </cell>
        </row>
        <row r="33831">
          <cell r="A33831" t="str">
            <v>UCW-9710</v>
          </cell>
          <cell r="B33831" t="str">
            <v>Beauty-RE: Update the ML and image for incredible milk 55ml-5th March</v>
          </cell>
          <cell r="C33831" t="str">
            <v>CLOSED</v>
          </cell>
          <cell r="D33831" t="str">
            <v>Highest</v>
          </cell>
          <cell r="E33831" t="str">
            <v>Chirag Dubal</v>
          </cell>
          <cell r="F33831" t="str">
            <v>Fuaad Nakhwa</v>
          </cell>
          <cell r="G33831">
            <v>45721.67083333333</v>
          </cell>
          <cell r="H33831">
            <v>45740.481249999997</v>
          </cell>
        </row>
        <row r="33832">
          <cell r="A33832" t="str">
            <v>UCW-9708</v>
          </cell>
          <cell r="B33832" t="str">
            <v>Beauty - RE: Ikonic -  Tata Cliq  New Listings - 5th march</v>
          </cell>
          <cell r="C33832" t="str">
            <v>CLOSED</v>
          </cell>
          <cell r="D33832" t="str">
            <v>Highest</v>
          </cell>
          <cell r="E33832" t="str">
            <v>Chirag Dubal</v>
          </cell>
          <cell r="F33832" t="str">
            <v>Simi Raichel Zachariah</v>
          </cell>
          <cell r="G33832">
            <v>45721.661805555559</v>
          </cell>
          <cell r="H33832">
            <v>45953.38958333333</v>
          </cell>
        </row>
        <row r="33833">
          <cell r="A33833" t="str">
            <v>UCW-9707</v>
          </cell>
          <cell r="B33833" t="str">
            <v>Tatacliq Men Content template_04-03-25</v>
          </cell>
          <cell r="C33833" t="str">
            <v>CLOSED</v>
          </cell>
          <cell r="D33833" t="str">
            <v>Medium</v>
          </cell>
          <cell r="E33833" t="str">
            <v>Chirag Dubal</v>
          </cell>
          <cell r="F33833" t="str">
            <v>Mohd Tahir Shaikh</v>
          </cell>
          <cell r="G33833">
            <v>45721.65902777778</v>
          </cell>
          <cell r="H33833">
            <v>45749.534722222219</v>
          </cell>
        </row>
        <row r="33834">
          <cell r="A33834" t="str">
            <v>UCW-9706</v>
          </cell>
          <cell r="B33834" t="str">
            <v>Beauty-RE: Tata Cliq - New listing - Liu Jo (New Launch)-5th March 2024</v>
          </cell>
          <cell r="C33834" t="str">
            <v>CLOSED</v>
          </cell>
          <cell r="D33834" t="str">
            <v>Highest</v>
          </cell>
          <cell r="E33834" t="str">
            <v>Chirag Dubal</v>
          </cell>
          <cell r="F33834" t="str">
            <v>Fuaad Nakhwa</v>
          </cell>
          <cell r="G33834">
            <v>45721.654861111114</v>
          </cell>
          <cell r="H33834">
            <v>45953.38958333333</v>
          </cell>
        </row>
        <row r="33835">
          <cell r="A33835" t="str">
            <v>UCW-9701</v>
          </cell>
          <cell r="B33835" t="str">
            <v>SS'25 Apparel Catalogue</v>
          </cell>
          <cell r="C33835" t="str">
            <v>CLOSED</v>
          </cell>
          <cell r="D33835" t="str">
            <v>Medium</v>
          </cell>
          <cell r="E33835" t="str">
            <v>Chirag Dubal</v>
          </cell>
          <cell r="F33835" t="str">
            <v>Mohd Tahir Shaikh</v>
          </cell>
          <cell r="G33835">
            <v>45721.627083333333</v>
          </cell>
          <cell r="H33835">
            <v>45731.513888888891</v>
          </cell>
        </row>
        <row r="33836">
          <cell r="A33836" t="str">
            <v>UCW-9700</v>
          </cell>
          <cell r="B33836" t="str">
            <v>Tatacliq Men Content template_03-03-25</v>
          </cell>
          <cell r="C33836" t="str">
            <v>CLOSED</v>
          </cell>
          <cell r="D33836" t="str">
            <v>Medium</v>
          </cell>
          <cell r="E33836" t="str">
            <v>netscribes</v>
          </cell>
          <cell r="F33836" t="str">
            <v>Sushma Ram</v>
          </cell>
          <cell r="G33836">
            <v>45721.624305555553</v>
          </cell>
          <cell r="H33836">
            <v>45728.461111111108</v>
          </cell>
        </row>
        <row r="33837">
          <cell r="A33837" t="str">
            <v>UCW-9698</v>
          </cell>
          <cell r="B33837" t="str">
            <v>Tata Cliq Indiluxe x Vaaya - Summer/Spring Collection 2025</v>
          </cell>
          <cell r="C33837" t="str">
            <v>CLOSED</v>
          </cell>
          <cell r="D33837" t="str">
            <v>Medium</v>
          </cell>
          <cell r="E33837" t="str">
            <v>Chirag Dubal</v>
          </cell>
          <cell r="F33837" t="str">
            <v>Reagan D’souza</v>
          </cell>
          <cell r="G33837">
            <v>45721.617361111108</v>
          </cell>
          <cell r="H33837">
            <v>45728.460416666669</v>
          </cell>
        </row>
        <row r="33838">
          <cell r="A33838" t="str">
            <v>UCW-9693</v>
          </cell>
          <cell r="B33838" t="str">
            <v>Beauty+Tata Cliq_VLCC 7X Ultra Peel Off Mask Video Updation+5th March 2025</v>
          </cell>
          <cell r="C33838" t="str">
            <v>CLOSED</v>
          </cell>
          <cell r="D33838" t="str">
            <v>Highest</v>
          </cell>
          <cell r="E33838" t="str">
            <v>Chirag Dubal</v>
          </cell>
          <cell r="F33838" t="str">
            <v>Fuaad Nakhwa</v>
          </cell>
          <cell r="G33838">
            <v>45721.595138888886</v>
          </cell>
          <cell r="H33838">
            <v>45728.45</v>
          </cell>
        </row>
        <row r="33839">
          <cell r="A33839" t="str">
            <v>UCW-9688</v>
          </cell>
          <cell r="B33839" t="str">
            <v>Beauty- RE: New listing-5thfeb</v>
          </cell>
          <cell r="C33839" t="str">
            <v>CLOSED</v>
          </cell>
          <cell r="D33839" t="str">
            <v>Highest</v>
          </cell>
          <cell r="E33839" t="str">
            <v>Chirag Dubal</v>
          </cell>
          <cell r="F33839" t="str">
            <v>Simi Raichel Zachariah</v>
          </cell>
          <cell r="G33839">
            <v>45721.575694444444</v>
          </cell>
          <cell r="H33839">
            <v>45953.38958333333</v>
          </cell>
        </row>
        <row r="33840">
          <cell r="A33840" t="str">
            <v>UCW-9686</v>
          </cell>
          <cell r="B33840" t="str">
            <v>odette 6 sku</v>
          </cell>
          <cell r="C33840" t="str">
            <v>CLOSED</v>
          </cell>
          <cell r="D33840" t="str">
            <v>Medium</v>
          </cell>
          <cell r="E33840" t="str">
            <v>Chirag Dubal</v>
          </cell>
          <cell r="F33840" t="str">
            <v>Juilee Jadhav</v>
          </cell>
          <cell r="G33840">
            <v>45721.569444444445</v>
          </cell>
          <cell r="H33840">
            <v>45856.669444444444</v>
          </cell>
        </row>
        <row r="33841">
          <cell r="A33841" t="str">
            <v>UCW-9684</v>
          </cell>
          <cell r="B33841" t="str">
            <v>Tata cliq Men &amp; Women apparel template 24-01-2025</v>
          </cell>
          <cell r="C33841" t="str">
            <v>CLOSED</v>
          </cell>
          <cell r="D33841" t="str">
            <v>Medium</v>
          </cell>
          <cell r="E33841" t="str">
            <v>Chirag Dubal</v>
          </cell>
          <cell r="F33841" t="str">
            <v>netscribes</v>
          </cell>
          <cell r="G33841">
            <v>45721.557638888888</v>
          </cell>
          <cell r="H33841">
            <v>45964.57708333333</v>
          </cell>
        </row>
        <row r="33842">
          <cell r="A33842" t="str">
            <v>UCW-9680</v>
          </cell>
          <cell r="B33842" t="str">
            <v>Rangriti Old Season - TC</v>
          </cell>
          <cell r="C33842" t="str">
            <v>CLOSED</v>
          </cell>
          <cell r="D33842" t="str">
            <v>Medium</v>
          </cell>
          <cell r="E33842" t="str">
            <v>Chirag Dubal</v>
          </cell>
          <cell r="F33842" t="str">
            <v>netscribes</v>
          </cell>
          <cell r="G33842">
            <v>45721.537499999999</v>
          </cell>
          <cell r="H33842">
            <v>45964.57708333333</v>
          </cell>
        </row>
        <row r="33843">
          <cell r="A33843" t="str">
            <v>UCW-9679</v>
          </cell>
          <cell r="B33843" t="str">
            <v>SS'25 Collection Launch trueBrowns</v>
          </cell>
          <cell r="C33843" t="str">
            <v>CLOSED</v>
          </cell>
          <cell r="D33843" t="str">
            <v>Medium</v>
          </cell>
          <cell r="E33843" t="str">
            <v>Chirag Dubal</v>
          </cell>
          <cell r="F33843" t="str">
            <v>netscribes</v>
          </cell>
          <cell r="G33843">
            <v>45721.536111111112</v>
          </cell>
          <cell r="H33843">
            <v>45964.57708333333</v>
          </cell>
        </row>
        <row r="33844">
          <cell r="A33844" t="str">
            <v>UCW-9678</v>
          </cell>
          <cell r="B33844" t="str">
            <v>Tata Cliq_Cloning Data_4th March</v>
          </cell>
          <cell r="C33844" t="str">
            <v>CLOSED</v>
          </cell>
          <cell r="D33844" t="str">
            <v>Medium</v>
          </cell>
          <cell r="E33844" t="str">
            <v>netscribes</v>
          </cell>
          <cell r="F33844" t="str">
            <v>Sushma Ram</v>
          </cell>
          <cell r="G33844">
            <v>45721.534722222219</v>
          </cell>
          <cell r="H33844">
            <v>45840.760416666664</v>
          </cell>
        </row>
        <row r="33845">
          <cell r="A33845" t="str">
            <v>UCW-9674</v>
          </cell>
          <cell r="B33845" t="str">
            <v>Tata Cliq (New Listing 6 Styles)- Varanga-12-02-2025</v>
          </cell>
          <cell r="C33845" t="str">
            <v>CLOSED</v>
          </cell>
          <cell r="D33845" t="str">
            <v>Medium</v>
          </cell>
          <cell r="E33845" t="str">
            <v>Chirag Dubal</v>
          </cell>
          <cell r="F33845" t="str">
            <v>netscribes</v>
          </cell>
          <cell r="G33845">
            <v>45721.515277777777</v>
          </cell>
          <cell r="H33845">
            <v>45964.576388888891</v>
          </cell>
        </row>
        <row r="33846">
          <cell r="A33846" t="str">
            <v>UCW-9668</v>
          </cell>
          <cell r="B33846" t="str">
            <v xml:space="preserve">Men's Apparel 13-02-2025 </v>
          </cell>
          <cell r="C33846" t="str">
            <v>CLOSED</v>
          </cell>
          <cell r="D33846" t="str">
            <v>Medium</v>
          </cell>
          <cell r="E33846" t="str">
            <v>Chirag Dubal</v>
          </cell>
          <cell r="F33846" t="str">
            <v>netscribes</v>
          </cell>
          <cell r="G33846">
            <v>45721.48333333333</v>
          </cell>
          <cell r="H33846">
            <v>45964.576388888891</v>
          </cell>
        </row>
        <row r="33847">
          <cell r="A33847" t="str">
            <v>UCW-9666</v>
          </cell>
          <cell r="B33847" t="str">
            <v>Crash Club New Product Listings - #139 - Mangalasutras - 8 SKUs</v>
          </cell>
          <cell r="C33847" t="str">
            <v>CLOSED</v>
          </cell>
          <cell r="D33847" t="str">
            <v>Medium</v>
          </cell>
          <cell r="E33847" t="str">
            <v>Chirag Dubal</v>
          </cell>
          <cell r="F33847" t="str">
            <v>Mohd Tahir Shaikh</v>
          </cell>
          <cell r="G33847">
            <v>45721.466666666667</v>
          </cell>
          <cell r="H33847">
            <v>45731.513888888891</v>
          </cell>
        </row>
        <row r="33848">
          <cell r="A33848" t="str">
            <v>UCW-9663</v>
          </cell>
          <cell r="B33848" t="str">
            <v>Da Milano | Catalogue Year'25 | 26-02-25 | 478 SKU</v>
          </cell>
          <cell r="C33848" t="str">
            <v>CLOSED</v>
          </cell>
          <cell r="D33848" t="str">
            <v>Medium</v>
          </cell>
          <cell r="E33848" t="str">
            <v>Chirag Dubal</v>
          </cell>
          <cell r="F33848" t="str">
            <v>Reagan D’souza</v>
          </cell>
          <cell r="G33848">
            <v>45720.992361111108</v>
          </cell>
          <cell r="H33848">
            <v>45836.581250000003</v>
          </cell>
        </row>
        <row r="33849">
          <cell r="A33849" t="str">
            <v>UCW-9656</v>
          </cell>
          <cell r="B33849" t="str">
            <v>Tatacliq__New 181 Style Listing File For Upload</v>
          </cell>
          <cell r="C33849" t="str">
            <v>CLOSED</v>
          </cell>
          <cell r="D33849" t="str">
            <v>Highest</v>
          </cell>
          <cell r="E33849" t="str">
            <v>netscribes</v>
          </cell>
          <cell r="F33849" t="str">
            <v>Sushma Ram</v>
          </cell>
          <cell r="G33849">
            <v>45720.785416666666</v>
          </cell>
          <cell r="H33849">
            <v>45866.60833333333</v>
          </cell>
        </row>
        <row r="33850">
          <cell r="A33850" t="str">
            <v>UCW-9654</v>
          </cell>
          <cell r="B33850" t="str">
            <v>TATA CLiQ New Catalogue-04-03-2025</v>
          </cell>
          <cell r="C33850" t="str">
            <v>CLOSED</v>
          </cell>
          <cell r="D33850" t="str">
            <v>High</v>
          </cell>
          <cell r="E33850" t="str">
            <v>netscribes</v>
          </cell>
          <cell r="F33850" t="str">
            <v>Sushma Ram</v>
          </cell>
          <cell r="G33850">
            <v>45720.759027777778</v>
          </cell>
          <cell r="H33850">
            <v>45740.690972222219</v>
          </cell>
        </row>
        <row r="33851">
          <cell r="A33851" t="str">
            <v>UCW-9652</v>
          </cell>
          <cell r="B33851" t="str">
            <v>New Product to Upload</v>
          </cell>
          <cell r="C33851" t="str">
            <v>CLOSED</v>
          </cell>
          <cell r="D33851" t="str">
            <v>Medium</v>
          </cell>
          <cell r="E33851" t="str">
            <v>Chirag Dubal</v>
          </cell>
          <cell r="F33851" t="str">
            <v>Mohd Tahir Shaikh</v>
          </cell>
          <cell r="G33851">
            <v>45720.731944444444</v>
          </cell>
          <cell r="H33851">
            <v>45728.460416666669</v>
          </cell>
        </row>
        <row r="33852">
          <cell r="A33852" t="str">
            <v>UCW-9650</v>
          </cell>
          <cell r="B33852" t="str">
            <v>Content Sheet and Image Link | ABFRL | 16 products | Tata Cliq | 1087247774</v>
          </cell>
          <cell r="C33852" t="str">
            <v>CLOSED</v>
          </cell>
          <cell r="D33852" t="str">
            <v>Medium</v>
          </cell>
          <cell r="E33852" t="str">
            <v>Chirag Dubal</v>
          </cell>
          <cell r="F33852" t="str">
            <v>Mohd Tahir Shaikh</v>
          </cell>
          <cell r="G33852">
            <v>45720.723611111112</v>
          </cell>
          <cell r="H33852">
            <v>45728.459722222222</v>
          </cell>
        </row>
        <row r="33853">
          <cell r="A33853" t="str">
            <v>UCW-9640</v>
          </cell>
          <cell r="B33853" t="str">
            <v>FNxTata App Catalogue_3rd March</v>
          </cell>
          <cell r="C33853" t="str">
            <v>CLOSED</v>
          </cell>
          <cell r="D33853" t="str">
            <v>Medium</v>
          </cell>
          <cell r="E33853" t="str">
            <v>netscribes</v>
          </cell>
          <cell r="F33853" t="str">
            <v>Sushma Ram</v>
          </cell>
          <cell r="G33853">
            <v>45720.688194444447</v>
          </cell>
          <cell r="H33853">
            <v>45745.634027777778</v>
          </cell>
        </row>
        <row r="33854">
          <cell r="A33854" t="str">
            <v>UCW-9639</v>
          </cell>
          <cell r="B33854" t="str">
            <v>Tatacliq Kids Apparel Template | 15th Feb'25</v>
          </cell>
          <cell r="C33854" t="str">
            <v>CLOSED</v>
          </cell>
          <cell r="D33854" t="str">
            <v>Medium</v>
          </cell>
          <cell r="E33854" t="str">
            <v>Chirag Dubal</v>
          </cell>
          <cell r="F33854" t="str">
            <v>netscribes</v>
          </cell>
          <cell r="G33854">
            <v>45720.682638888888</v>
          </cell>
          <cell r="H33854">
            <v>45964.576388888891</v>
          </cell>
        </row>
        <row r="33855">
          <cell r="A33855" t="str">
            <v>UCW-9638</v>
          </cell>
          <cell r="B33855" t="str">
            <v>Beauty- RE: New Listing - QOD - De Faboulous | Beronika &lt;&gt; TATA CLIQ - 20/02/2025- 4thmarch</v>
          </cell>
          <cell r="C33855" t="str">
            <v>CLOSED</v>
          </cell>
          <cell r="D33855" t="str">
            <v>Highest</v>
          </cell>
          <cell r="E33855" t="str">
            <v>Chirag Dubal</v>
          </cell>
          <cell r="F33855" t="str">
            <v>Simi Raichel Zachariah</v>
          </cell>
          <cell r="G33855">
            <v>45720.681944444441</v>
          </cell>
          <cell r="H33855">
            <v>45953.38958333333</v>
          </cell>
        </row>
        <row r="33856">
          <cell r="A33856" t="str">
            <v>UCW-9635</v>
          </cell>
          <cell r="B33856" t="str">
            <v>Globus Women's Wear Apparels -  29 Styles - Batch 85 (Ethnic)</v>
          </cell>
          <cell r="C33856" t="str">
            <v>CLOSED</v>
          </cell>
          <cell r="D33856" t="str">
            <v>Medium</v>
          </cell>
          <cell r="E33856" t="str">
            <v>Chirag Dubal</v>
          </cell>
          <cell r="F33856" t="str">
            <v>netscribes</v>
          </cell>
          <cell r="G33856">
            <v>45720.640972222223</v>
          </cell>
          <cell r="H33856">
            <v>45964.576388888891</v>
          </cell>
        </row>
        <row r="33857">
          <cell r="A33857" t="str">
            <v>UCW-9632</v>
          </cell>
          <cell r="B33857" t="str">
            <v>SS25_Essentials_Enamor_Tata Cliq</v>
          </cell>
          <cell r="C33857" t="str">
            <v>CLOSED</v>
          </cell>
          <cell r="D33857" t="str">
            <v>Medium</v>
          </cell>
          <cell r="E33857" t="str">
            <v>netscribes</v>
          </cell>
          <cell r="F33857" t="str">
            <v>Sushma Ram</v>
          </cell>
          <cell r="G33857">
            <v>45720.599305555559</v>
          </cell>
          <cell r="H33857">
            <v>45745.634027777778</v>
          </cell>
        </row>
        <row r="33858">
          <cell r="A33858" t="str">
            <v>UCW-9631</v>
          </cell>
          <cell r="B33858" t="str">
            <v>Beauty - Re: Puig EAN Transition Cataloguing- 4th MArch</v>
          </cell>
          <cell r="C33858" t="str">
            <v>CLOSED</v>
          </cell>
          <cell r="D33858" t="str">
            <v>Highest</v>
          </cell>
          <cell r="E33858" t="str">
            <v>Chirag Dubal</v>
          </cell>
          <cell r="F33858" t="str">
            <v>Simi Raichel Zachariah</v>
          </cell>
          <cell r="G33858">
            <v>45720.581944444442</v>
          </cell>
          <cell r="H33858">
            <v>45953.390277777777</v>
          </cell>
        </row>
        <row r="33859">
          <cell r="A33859" t="str">
            <v>UCW-9628</v>
          </cell>
          <cell r="B33859" t="str">
            <v>Tata Master Data</v>
          </cell>
          <cell r="C33859" t="str">
            <v>CLOSED</v>
          </cell>
          <cell r="D33859" t="str">
            <v>Medium</v>
          </cell>
          <cell r="E33859" t="str">
            <v>Chirag Dubal</v>
          </cell>
          <cell r="F33859" t="str">
            <v>netscribes</v>
          </cell>
          <cell r="G33859">
            <v>45720.572222222225</v>
          </cell>
          <cell r="H33859">
            <v>45964.576388888891</v>
          </cell>
        </row>
        <row r="33860">
          <cell r="A33860" t="str">
            <v>UCW-9626</v>
          </cell>
          <cell r="B33860" t="str">
            <v>New Listing - Gold Coin cum Pendant &amp; Silver Bar</v>
          </cell>
          <cell r="C33860" t="str">
            <v>CLOSED</v>
          </cell>
          <cell r="D33860" t="str">
            <v>Medium</v>
          </cell>
          <cell r="E33860" t="str">
            <v>netscribes</v>
          </cell>
          <cell r="F33860" t="str">
            <v>Sushma Ram</v>
          </cell>
          <cell r="G33860">
            <v>45720.55972222222</v>
          </cell>
          <cell r="H33860">
            <v>45827.503472222219</v>
          </cell>
        </row>
        <row r="33861">
          <cell r="A33861" t="str">
            <v>UCW-9618</v>
          </cell>
          <cell r="B33861" t="str">
            <v>TataCliq: LDPH-SLGS and LDPH-CK Category (Ladies Sandals)</v>
          </cell>
          <cell r="C33861" t="str">
            <v>CLOSED Due to Inactive/Insufficient Information</v>
          </cell>
          <cell r="D33861" t="str">
            <v>Medium</v>
          </cell>
          <cell r="E33861" t="str">
            <v>netscribes</v>
          </cell>
          <cell r="F33861" t="str">
            <v>Sushma Ram</v>
          </cell>
          <cell r="G33861">
            <v>45720.511805555558</v>
          </cell>
          <cell r="H33861">
            <v>45774.660416666666</v>
          </cell>
        </row>
        <row r="33862">
          <cell r="A33862" t="str">
            <v>UCW-9617</v>
          </cell>
          <cell r="B33862" t="str">
            <v>Beauty - RE: Not listed SKUs - 04th March</v>
          </cell>
          <cell r="C33862" t="str">
            <v>CLOSED</v>
          </cell>
          <cell r="D33862" t="str">
            <v>Medium</v>
          </cell>
          <cell r="E33862" t="str">
            <v>Chirag Dubal</v>
          </cell>
          <cell r="F33862" t="str">
            <v>Simi Raichel Zachariah</v>
          </cell>
          <cell r="G33862">
            <v>45720.508333333331</v>
          </cell>
          <cell r="H33862">
            <v>45953.390277777777</v>
          </cell>
        </row>
        <row r="33863">
          <cell r="A33863" t="str">
            <v>UCW-9611</v>
          </cell>
          <cell r="B33863" t="str">
            <v>UCW-3222: UCW-2595: UCW-1394: UCW-1043: Jack &amp; Jones SS25 LOT 2 (Tata Cliq)</v>
          </cell>
          <cell r="C33863" t="str">
            <v>CLOSED</v>
          </cell>
          <cell r="D33863" t="str">
            <v>Medium</v>
          </cell>
          <cell r="E33863" t="str">
            <v>Chirag Dubal</v>
          </cell>
          <cell r="F33863" t="str">
            <v>netscribes</v>
          </cell>
          <cell r="G33863">
            <v>45720.481944444444</v>
          </cell>
          <cell r="H33863">
            <v>45964.575694444444</v>
          </cell>
        </row>
        <row r="33864">
          <cell r="A33864" t="str">
            <v>UCW-9602</v>
          </cell>
          <cell r="B33864" t="str">
            <v>Urgent :: Tata Cliq Men's Apparel New Catalog 01-03-2025 // 98 Article</v>
          </cell>
          <cell r="C33864" t="str">
            <v>CLOSED</v>
          </cell>
          <cell r="D33864" t="str">
            <v>Medium</v>
          </cell>
          <cell r="E33864" t="str">
            <v>netscribes</v>
          </cell>
          <cell r="F33864" t="str">
            <v>Sushma Ram</v>
          </cell>
          <cell r="G33864">
            <v>45720.01666666667</v>
          </cell>
          <cell r="H33864">
            <v>45731.512499999997</v>
          </cell>
        </row>
        <row r="33865">
          <cell r="A33865" t="str">
            <v>UCW-9600</v>
          </cell>
          <cell r="B33865" t="str">
            <v>catalog listing sheet</v>
          </cell>
          <cell r="C33865" t="str">
            <v>CLOSED</v>
          </cell>
          <cell r="D33865" t="str">
            <v>Medium</v>
          </cell>
          <cell r="E33865" t="str">
            <v>netscribes</v>
          </cell>
          <cell r="F33865" t="str">
            <v>Sushma Ram</v>
          </cell>
          <cell r="G33865">
            <v>45719.966666666667</v>
          </cell>
          <cell r="H33865">
            <v>45805.711805555555</v>
          </cell>
        </row>
        <row r="33866">
          <cell r="A33866" t="str">
            <v>UCW-9593</v>
          </cell>
          <cell r="B33866" t="str">
            <v>Red Tape Tata CLiQ Footwear Catalog_01-03-2025</v>
          </cell>
          <cell r="C33866" t="str">
            <v>CLOSED</v>
          </cell>
          <cell r="D33866" t="str">
            <v>Medium</v>
          </cell>
          <cell r="E33866" t="str">
            <v>Chirag Dubal</v>
          </cell>
          <cell r="F33866" t="str">
            <v>Juilee Jadhav</v>
          </cell>
          <cell r="G33866">
            <v>45719.74722222222</v>
          </cell>
          <cell r="H33866">
            <v>45728.574999999997</v>
          </cell>
        </row>
        <row r="33867">
          <cell r="A33867" t="str">
            <v>UCW-9592</v>
          </cell>
          <cell r="B33867" t="str">
            <v>FEMEA CATALOG SUMMER</v>
          </cell>
          <cell r="C33867" t="str">
            <v>CLOSED</v>
          </cell>
          <cell r="D33867" t="str">
            <v>Medium</v>
          </cell>
          <cell r="E33867" t="str">
            <v>netscribes</v>
          </cell>
          <cell r="F33867" t="str">
            <v>Sushma Ram</v>
          </cell>
          <cell r="G33867">
            <v>45719.746527777781</v>
          </cell>
          <cell r="H33867">
            <v>45805.717361111114</v>
          </cell>
        </row>
        <row r="33868">
          <cell r="A33868" t="str">
            <v>UCW-9589</v>
          </cell>
          <cell r="B33868" t="str">
            <v>Tata Mall onboarding for 7-10</v>
          </cell>
          <cell r="C33868" t="str">
            <v>CLOSED</v>
          </cell>
          <cell r="D33868" t="str">
            <v>Medium</v>
          </cell>
          <cell r="E33868" t="str">
            <v>netscribes</v>
          </cell>
          <cell r="F33868" t="str">
            <v>Sushma Ram</v>
          </cell>
          <cell r="G33868">
            <v>45719.727083333331</v>
          </cell>
          <cell r="H33868">
            <v>45731.490972222222</v>
          </cell>
        </row>
        <row r="33869">
          <cell r="A33869" t="str">
            <v>UCW-9583</v>
          </cell>
          <cell r="B33869" t="str">
            <v>Content Sheet and Image Link | ABFRL | 45 products | Tata Cliq | 1082250754</v>
          </cell>
          <cell r="C33869" t="str">
            <v>CLOSED</v>
          </cell>
          <cell r="D33869" t="str">
            <v>Medium</v>
          </cell>
          <cell r="E33869" t="str">
            <v>Chirag Dubal</v>
          </cell>
          <cell r="F33869" t="str">
            <v>Juilee Jadhav</v>
          </cell>
          <cell r="G33869">
            <v>45719.694444444445</v>
          </cell>
          <cell r="H33869">
            <v>45878.833333333336</v>
          </cell>
        </row>
        <row r="33870">
          <cell r="A33870" t="str">
            <v>UCW-9581</v>
          </cell>
          <cell r="B33870" t="str">
            <v>CLONE - CLONE - New Listing ids creations - Brand - Alfaparf Milano Skus - 68</v>
          </cell>
          <cell r="C33870" t="str">
            <v>CLOSED</v>
          </cell>
          <cell r="D33870" t="str">
            <v>Highest</v>
          </cell>
          <cell r="E33870" t="str">
            <v>Rhea Tomar</v>
          </cell>
          <cell r="F33870" t="str">
            <v>Simi Raichel Zachariah</v>
          </cell>
          <cell r="G33870">
            <v>45719.67291666667</v>
          </cell>
          <cell r="H33870">
            <v>45798.566666666666</v>
          </cell>
        </row>
        <row r="33871">
          <cell r="A33871" t="str">
            <v>UCW-9574</v>
          </cell>
          <cell r="B33871" t="str">
            <v>Beauty- New Product Listings- 3rd March</v>
          </cell>
          <cell r="C33871" t="str">
            <v>CLOSED</v>
          </cell>
          <cell r="D33871" t="str">
            <v>High</v>
          </cell>
          <cell r="E33871" t="str">
            <v>netscribes</v>
          </cell>
          <cell r="F33871" t="str">
            <v>Simi Raichel Zachariah</v>
          </cell>
          <cell r="G33871">
            <v>45719.61041666667</v>
          </cell>
          <cell r="H33871">
            <v>45929.574999999997</v>
          </cell>
        </row>
        <row r="33872">
          <cell r="A33872" t="str">
            <v>UCW-9573</v>
          </cell>
          <cell r="B33872" t="str">
            <v>Tata Cliq&lt;&gt;Voylla Catalog</v>
          </cell>
          <cell r="C33872" t="str">
            <v>CLOSED Due to Inactive/Insufficient Information</v>
          </cell>
          <cell r="D33872" t="str">
            <v>Medium</v>
          </cell>
          <cell r="E33872" t="str">
            <v>Chirag Dubal</v>
          </cell>
          <cell r="F33872" t="str">
            <v>Juilee Jadhav</v>
          </cell>
          <cell r="G33872">
            <v>45719.581944444442</v>
          </cell>
          <cell r="H33872">
            <v>45794.534722222219</v>
          </cell>
        </row>
        <row r="33873">
          <cell r="A33873" t="str">
            <v>UCW-9570</v>
          </cell>
          <cell r="B33873" t="str">
            <v>Asian footwear listing 02 Jan 2025</v>
          </cell>
          <cell r="C33873" t="str">
            <v>CLOSED</v>
          </cell>
          <cell r="D33873" t="str">
            <v>Medium</v>
          </cell>
          <cell r="E33873" t="str">
            <v>Chirag Dubal</v>
          </cell>
          <cell r="F33873" t="str">
            <v>Debabrata Biswas</v>
          </cell>
          <cell r="G33873">
            <v>45719.574999999997</v>
          </cell>
          <cell r="H33873">
            <v>45877.67291666667</v>
          </cell>
        </row>
        <row r="33874">
          <cell r="A33874" t="str">
            <v>UCW-9567</v>
          </cell>
          <cell r="B33874" t="str">
            <v>Levi's Tatacliq - (H1 25 NSM + OSM) SET 3</v>
          </cell>
          <cell r="C33874" t="str">
            <v>CLOSED</v>
          </cell>
          <cell r="D33874" t="str">
            <v>Medium</v>
          </cell>
          <cell r="E33874" t="str">
            <v>netscribes</v>
          </cell>
          <cell r="F33874" t="str">
            <v>Sushma Ram</v>
          </cell>
          <cell r="G33874">
            <v>45719.543055555558</v>
          </cell>
          <cell r="H33874">
            <v>45728.459722222222</v>
          </cell>
        </row>
        <row r="33875">
          <cell r="A33875" t="str">
            <v>UCW-9566</v>
          </cell>
          <cell r="B33875" t="str">
            <v>Beauty- RE: New Listing - TATA CLIQ - Calvin Klein Amber Essence - 28-02-25- 3rd MArc</v>
          </cell>
          <cell r="C33875" t="str">
            <v>CLOSED</v>
          </cell>
          <cell r="D33875" t="str">
            <v>Highest</v>
          </cell>
          <cell r="E33875" t="str">
            <v>Chirag Dubal</v>
          </cell>
          <cell r="F33875" t="str">
            <v>Simi Raichel Zachariah</v>
          </cell>
          <cell r="G33875">
            <v>45719.51666666667</v>
          </cell>
          <cell r="H33875">
            <v>45953.390277777777</v>
          </cell>
        </row>
        <row r="33876">
          <cell r="A33876" t="str">
            <v>UCW-9562</v>
          </cell>
          <cell r="B33876" t="str">
            <v>NPI | Breathe Ease Slipons | Tata Cliq x Neeman's</v>
          </cell>
          <cell r="C33876" t="str">
            <v>CLOSED</v>
          </cell>
          <cell r="D33876" t="str">
            <v>Medium</v>
          </cell>
          <cell r="E33876" t="str">
            <v>Chirag Dubal</v>
          </cell>
          <cell r="F33876" t="str">
            <v>Mohd Tahir Shaikh</v>
          </cell>
          <cell r="G33876">
            <v>45719.500694444447</v>
          </cell>
          <cell r="H33876">
            <v>45751.459722222222</v>
          </cell>
        </row>
        <row r="33877">
          <cell r="A33877" t="str">
            <v>UCW-9561</v>
          </cell>
          <cell r="B33877" t="str">
            <v>CLONE - TATA CLiQ x Plix The Plant Fix | November 2024 Events Calendar</v>
          </cell>
          <cell r="C33877" t="str">
            <v>CLOSED</v>
          </cell>
          <cell r="D33877" t="str">
            <v>Highest</v>
          </cell>
          <cell r="E33877" t="str">
            <v>netscribes</v>
          </cell>
          <cell r="F33877" t="str">
            <v>Simi Raichel Zachariah</v>
          </cell>
          <cell r="G33877">
            <v>45719.497916666667</v>
          </cell>
          <cell r="H33877">
            <v>45929.574999999997</v>
          </cell>
        </row>
        <row r="33878">
          <cell r="A33878" t="str">
            <v>UCW-9559</v>
          </cell>
          <cell r="B33878" t="str">
            <v>TATA CliQ- Images Add-01-03-2025</v>
          </cell>
          <cell r="C33878" t="str">
            <v>CLOSED</v>
          </cell>
          <cell r="D33878" t="str">
            <v>Medium</v>
          </cell>
          <cell r="E33878" t="str">
            <v>netscribes</v>
          </cell>
          <cell r="F33878" t="str">
            <v>Sushma Ram</v>
          </cell>
          <cell r="G33878">
            <v>45719.490972222222</v>
          </cell>
          <cell r="H33878">
            <v>45728.459722222222</v>
          </cell>
        </row>
        <row r="33879">
          <cell r="A33879" t="str">
            <v>UCW-9558</v>
          </cell>
          <cell r="B33879" t="str">
            <v>Beauty - RE: Lipstick package contain correction- 3rd March</v>
          </cell>
          <cell r="C33879" t="str">
            <v>CLOSED</v>
          </cell>
          <cell r="D33879" t="str">
            <v>High</v>
          </cell>
          <cell r="E33879" t="str">
            <v>Chirag Dubal</v>
          </cell>
          <cell r="F33879" t="str">
            <v>Simi Raichel Zachariah</v>
          </cell>
          <cell r="G33879">
            <v>45719.484722222223</v>
          </cell>
          <cell r="H33879">
            <v>45953.390277777777</v>
          </cell>
        </row>
        <row r="33880">
          <cell r="A33880" t="str">
            <v>UCW-9556</v>
          </cell>
          <cell r="B33880" t="str">
            <v>Tata CLIQ Market Place |adidas DTC-SS'25 &amp; AW'24| Men's Apparels Attributes for Listing_14-02-25</v>
          </cell>
          <cell r="C33880" t="str">
            <v>CLOSED</v>
          </cell>
          <cell r="D33880" t="str">
            <v>Medium</v>
          </cell>
          <cell r="E33880" t="str">
            <v>Chirag Dubal</v>
          </cell>
          <cell r="F33880" t="str">
            <v>Debabrata Biswas</v>
          </cell>
          <cell r="G33880">
            <v>45719.468055555553</v>
          </cell>
          <cell r="H33880">
            <v>45841.611111111109</v>
          </cell>
        </row>
        <row r="33881">
          <cell r="A33881" t="str">
            <v>UCW-9554</v>
          </cell>
          <cell r="B33881" t="str">
            <v>TATA -  Vero Moda SS25 (Lot-2)</v>
          </cell>
          <cell r="C33881" t="str">
            <v>CLOSED</v>
          </cell>
          <cell r="D33881" t="str">
            <v>Medium</v>
          </cell>
          <cell r="E33881" t="str">
            <v>Chirag Dubal</v>
          </cell>
          <cell r="F33881" t="str">
            <v>Mohd Tahir Shaikh</v>
          </cell>
          <cell r="G33881">
            <v>45719.425000000003</v>
          </cell>
          <cell r="H33881">
            <v>45728.459722222222</v>
          </cell>
        </row>
        <row r="33882">
          <cell r="A33882" t="str">
            <v>UCW-9552</v>
          </cell>
          <cell r="B33882" t="str">
            <v>Tatacliq Women Western Wear Template | 1st Mar'25</v>
          </cell>
          <cell r="C33882" t="str">
            <v>CLOSED</v>
          </cell>
          <cell r="D33882" t="str">
            <v>Medium</v>
          </cell>
          <cell r="E33882" t="str">
            <v>netscribes</v>
          </cell>
          <cell r="F33882" t="str">
            <v>Sushma Ram</v>
          </cell>
          <cell r="G33882">
            <v>45719.018055555556</v>
          </cell>
          <cell r="H33882">
            <v>45743.709027777775</v>
          </cell>
        </row>
        <row r="33883">
          <cell r="A33883" t="str">
            <v>UCW-9551</v>
          </cell>
          <cell r="B33883" t="str">
            <v>Tatacliq Women Ethnic Wear Template | 1st Mar'25</v>
          </cell>
          <cell r="C33883" t="str">
            <v>CLOSED</v>
          </cell>
          <cell r="D33883" t="str">
            <v>High</v>
          </cell>
          <cell r="E33883" t="str">
            <v>netscribes</v>
          </cell>
          <cell r="F33883" t="str">
            <v>Sushma Ram</v>
          </cell>
          <cell r="G33883">
            <v>45719.011111111111</v>
          </cell>
          <cell r="H33883">
            <v>45745.633333333331</v>
          </cell>
        </row>
        <row r="33884">
          <cell r="A33884" t="str">
            <v>UCW-9550</v>
          </cell>
          <cell r="B33884" t="str">
            <v>Tatacliq Footwear Input Format-Men Women | 1st Mar'25</v>
          </cell>
          <cell r="C33884" t="str">
            <v>CLOSED</v>
          </cell>
          <cell r="D33884" t="str">
            <v>Medium</v>
          </cell>
          <cell r="E33884" t="str">
            <v>netscribes</v>
          </cell>
          <cell r="F33884" t="str">
            <v>Sushma Ram</v>
          </cell>
          <cell r="G33884">
            <v>45719.00277777778</v>
          </cell>
          <cell r="H33884">
            <v>45756.579861111109</v>
          </cell>
        </row>
        <row r="33885">
          <cell r="A33885" t="str">
            <v>UCW-9548</v>
          </cell>
          <cell r="B33885" t="str">
            <v>Tatacliq Kids Apparel Template | 1st Mar'25</v>
          </cell>
          <cell r="C33885" t="str">
            <v>CLOSED</v>
          </cell>
          <cell r="D33885" t="str">
            <v>High</v>
          </cell>
          <cell r="E33885" t="str">
            <v>netscribes</v>
          </cell>
          <cell r="F33885" t="str">
            <v>Sushma Ram</v>
          </cell>
          <cell r="G33885">
            <v>45718.99722222222</v>
          </cell>
          <cell r="H33885">
            <v>45742.554861111108</v>
          </cell>
        </row>
        <row r="33886">
          <cell r="A33886" t="str">
            <v>UCW-9547</v>
          </cell>
          <cell r="B33886" t="str">
            <v>Tatacliq Men's Apparels Template | 1st Mar'25</v>
          </cell>
          <cell r="C33886" t="str">
            <v>CLOSED</v>
          </cell>
          <cell r="D33886" t="str">
            <v>High</v>
          </cell>
          <cell r="E33886" t="str">
            <v>netscribes</v>
          </cell>
          <cell r="F33886" t="str">
            <v>Sushma Ram</v>
          </cell>
          <cell r="G33886">
            <v>45718.990972222222</v>
          </cell>
          <cell r="H33886">
            <v>45728.459027777775</v>
          </cell>
        </row>
        <row r="33887">
          <cell r="A33887" t="str">
            <v>UCW-9546</v>
          </cell>
          <cell r="B33887" t="str">
            <v>New Catalogue - Luxury Range La Intimo - Pending Files not processed earlier</v>
          </cell>
          <cell r="C33887" t="str">
            <v>CLOSED</v>
          </cell>
          <cell r="D33887" t="str">
            <v>High</v>
          </cell>
          <cell r="E33887" t="str">
            <v>netscribes</v>
          </cell>
          <cell r="F33887" t="str">
            <v>Sushma Ram</v>
          </cell>
          <cell r="G33887">
            <v>45718.979861111111</v>
          </cell>
          <cell r="H33887">
            <v>45805.711111111108</v>
          </cell>
        </row>
        <row r="33888">
          <cell r="A33888" t="str">
            <v>UCW-9545</v>
          </cell>
          <cell r="B33888" t="str">
            <v>Tatacliq Kids Content template_05-02-25</v>
          </cell>
          <cell r="C33888" t="str">
            <v>CLOSED</v>
          </cell>
          <cell r="D33888" t="str">
            <v>Highest</v>
          </cell>
          <cell r="E33888" t="str">
            <v>netscribes</v>
          </cell>
          <cell r="F33888" t="str">
            <v>Sushma Ram</v>
          </cell>
          <cell r="G33888">
            <v>45718.966666666667</v>
          </cell>
          <cell r="H33888">
            <v>45749.53402777778</v>
          </cell>
        </row>
        <row r="33889">
          <cell r="A33889" t="str">
            <v>UCW-9543</v>
          </cell>
          <cell r="B33889" t="str">
            <v>SS25_Lingerie_Tata Cliq</v>
          </cell>
          <cell r="C33889" t="str">
            <v>CLOSED</v>
          </cell>
          <cell r="D33889" t="str">
            <v>High</v>
          </cell>
          <cell r="E33889" t="str">
            <v>netscribes</v>
          </cell>
          <cell r="F33889" t="str">
            <v>Sushma Ram</v>
          </cell>
          <cell r="G33889">
            <v>45718.943749999999</v>
          </cell>
          <cell r="H33889">
            <v>45805.711805555555</v>
          </cell>
        </row>
        <row r="33890">
          <cell r="A33890" t="str">
            <v>UCW-9542</v>
          </cell>
          <cell r="B33890" t="str">
            <v>Globus Women's Wear Apparels - 65 Styles - Batch 90 (Western) (28.02.2025)</v>
          </cell>
          <cell r="C33890" t="str">
            <v>CLOSED</v>
          </cell>
          <cell r="D33890" t="str">
            <v>High</v>
          </cell>
          <cell r="E33890" t="str">
            <v>netscribes</v>
          </cell>
          <cell r="F33890" t="str">
            <v>Sushma Ram</v>
          </cell>
          <cell r="G33890">
            <v>45718.912499999999</v>
          </cell>
          <cell r="H33890">
            <v>45728.459027777775</v>
          </cell>
        </row>
        <row r="33891">
          <cell r="A33891" t="str">
            <v>UCW-9533</v>
          </cell>
          <cell r="B33891" t="str">
            <v>Monnalisa All seasons.</v>
          </cell>
          <cell r="C33891" t="str">
            <v>CLOSED</v>
          </cell>
          <cell r="D33891" t="str">
            <v>Medium</v>
          </cell>
          <cell r="E33891" t="str">
            <v>Chirag Dubal</v>
          </cell>
          <cell r="F33891" t="str">
            <v>netscribes</v>
          </cell>
          <cell r="G33891">
            <v>45717.758333333331</v>
          </cell>
          <cell r="H33891">
            <v>45964.574999999997</v>
          </cell>
        </row>
        <row r="33892">
          <cell r="A33892" t="str">
            <v>UCW-9532</v>
          </cell>
          <cell r="B33892" t="str">
            <v>Miarcus -35 Styles-AW 24-27 Dec</v>
          </cell>
          <cell r="C33892" t="str">
            <v>CLOSED</v>
          </cell>
          <cell r="D33892" t="str">
            <v>Medium</v>
          </cell>
          <cell r="E33892" t="str">
            <v>Chirag Dubal</v>
          </cell>
          <cell r="F33892" t="str">
            <v>Debabrata Biswas</v>
          </cell>
          <cell r="G33892">
            <v>45717.754861111112</v>
          </cell>
          <cell r="H33892">
            <v>45959.748611111114</v>
          </cell>
        </row>
        <row r="33893">
          <cell r="A33893" t="str">
            <v>UCW-9531</v>
          </cell>
          <cell r="B33893" t="str">
            <v>Kryptic || Tatacliq || Request to make the styles live || 27-02-2025</v>
          </cell>
          <cell r="C33893" t="str">
            <v>CLOSED</v>
          </cell>
          <cell r="D33893" t="str">
            <v>Medium</v>
          </cell>
          <cell r="E33893" t="str">
            <v>netscribes</v>
          </cell>
          <cell r="F33893" t="str">
            <v>Sushma Ram</v>
          </cell>
          <cell r="G33893">
            <v>45717.73541666667</v>
          </cell>
          <cell r="H33893">
            <v>45771.787499999999</v>
          </cell>
        </row>
        <row r="33894">
          <cell r="A33894" t="str">
            <v>UCW-9530</v>
          </cell>
          <cell r="B33894" t="str">
            <v>Jack &amp; Jones Junior SS-25 (LOT-4) TATA-CLIQ</v>
          </cell>
          <cell r="C33894" t="str">
            <v>CLOSED</v>
          </cell>
          <cell r="D33894" t="str">
            <v>Medium</v>
          </cell>
          <cell r="E33894" t="str">
            <v>netscribes</v>
          </cell>
          <cell r="F33894" t="str">
            <v>Sushma Ram</v>
          </cell>
          <cell r="G33894">
            <v>45717.725694444445</v>
          </cell>
          <cell r="H33894">
            <v>45805.709027777775</v>
          </cell>
        </row>
        <row r="33895">
          <cell r="A33895" t="str">
            <v>UCW-9528</v>
          </cell>
          <cell r="B33895" t="str">
            <v>Tatacliq Men's Apparels Template | 15th Feb'25</v>
          </cell>
          <cell r="C33895" t="str">
            <v>CLOSED</v>
          </cell>
          <cell r="D33895" t="str">
            <v>Medium</v>
          </cell>
          <cell r="E33895" t="str">
            <v>Chirag Dubal</v>
          </cell>
          <cell r="F33895" t="str">
            <v>Debabrata Biswas</v>
          </cell>
          <cell r="G33895">
            <v>45717.720138888886</v>
          </cell>
          <cell r="H33895">
            <v>45877.672222222223</v>
          </cell>
        </row>
        <row r="33896">
          <cell r="A33896" t="str">
            <v>UCW-9523</v>
          </cell>
          <cell r="B33896" t="str">
            <v>TataCliq | 17 Feb 2025 | Cataloguing-SS25 | Adults and Kids Footwear | 195 (Adults) 35 (Kids)</v>
          </cell>
          <cell r="C33896" t="str">
            <v>CLOSED</v>
          </cell>
          <cell r="D33896" t="str">
            <v>Medium</v>
          </cell>
          <cell r="E33896" t="str">
            <v>netscribes</v>
          </cell>
          <cell r="F33896" t="str">
            <v>Debabrata Biswas</v>
          </cell>
          <cell r="G33896">
            <v>45717.674305555556</v>
          </cell>
          <cell r="H33896">
            <v>46009.742361111108</v>
          </cell>
        </row>
        <row r="33897">
          <cell r="A33897" t="str">
            <v>UCW-9519</v>
          </cell>
          <cell r="B33897" t="str">
            <v>Women content sheet| 91 Options SP25 | Calvin Klein | Tata Mall-128438</v>
          </cell>
          <cell r="C33897" t="str">
            <v>CLOSED</v>
          </cell>
          <cell r="D33897" t="str">
            <v>Medium</v>
          </cell>
          <cell r="E33897" t="str">
            <v>Chirag Dubal</v>
          </cell>
          <cell r="F33897" t="str">
            <v>Debabrata Biswas</v>
          </cell>
          <cell r="G33897">
            <v>45717.581944444442</v>
          </cell>
          <cell r="H33897">
            <v>46009.742361111108</v>
          </cell>
        </row>
        <row r="33898">
          <cell r="A33898" t="str">
            <v>UCW-9510</v>
          </cell>
          <cell r="B33898" t="str">
            <v>UCW-3222: UCW-2595: UCW-1394: UCW-1043: Jack &amp; Jones SS25 LOT 2 (Tata Cliq)</v>
          </cell>
          <cell r="C33898" t="str">
            <v>CLOSED</v>
          </cell>
          <cell r="D33898" t="str">
            <v>Medium</v>
          </cell>
          <cell r="E33898" t="str">
            <v>netscribes</v>
          </cell>
          <cell r="F33898" t="str">
            <v>Sushma Ram</v>
          </cell>
          <cell r="G33898">
            <v>45717.453472222223</v>
          </cell>
          <cell r="H33898">
            <v>45721.738888888889</v>
          </cell>
        </row>
        <row r="33899">
          <cell r="A33899" t="str">
            <v>UCW-9509</v>
          </cell>
          <cell r="B33899" t="str">
            <v>Re: Request to Add Size Range: 14-16Y to Tatacliq Portal in Old Catalogue</v>
          </cell>
          <cell r="C33899" t="str">
            <v>CLOSED</v>
          </cell>
          <cell r="D33899" t="str">
            <v>Medium</v>
          </cell>
          <cell r="E33899" t="str">
            <v>netscribes</v>
          </cell>
          <cell r="F33899" t="str">
            <v>Sushma Ram</v>
          </cell>
          <cell r="G33899">
            <v>45717.050694444442</v>
          </cell>
          <cell r="H33899">
            <v>45807.62222222222</v>
          </cell>
        </row>
        <row r="33900">
          <cell r="A33900" t="str">
            <v>UCW-9489</v>
          </cell>
          <cell r="B33900" t="str">
            <v>Beauty - Re: Creed | New Product Launch - TCL- 28thfeb</v>
          </cell>
          <cell r="C33900" t="str">
            <v>CLOSED</v>
          </cell>
          <cell r="D33900" t="str">
            <v>High</v>
          </cell>
          <cell r="E33900" t="str">
            <v>Chirag Dubal</v>
          </cell>
          <cell r="F33900" t="str">
            <v>Simi Raichel Zachariah</v>
          </cell>
          <cell r="G33900">
            <v>45716.724305555559</v>
          </cell>
          <cell r="H33900">
            <v>45953.390972222223</v>
          </cell>
        </row>
        <row r="33901">
          <cell r="A33901" t="str">
            <v>UCW-9488</v>
          </cell>
          <cell r="B33901" t="str">
            <v xml:space="preserve"> Size chart update - TH &amp; CK</v>
          </cell>
          <cell r="C33901" t="str">
            <v>CLOSED</v>
          </cell>
          <cell r="D33901" t="str">
            <v>Medium</v>
          </cell>
          <cell r="E33901" t="str">
            <v>netscribes</v>
          </cell>
          <cell r="F33901" t="str">
            <v>netscribes</v>
          </cell>
          <cell r="G33901">
            <v>45716.71875</v>
          </cell>
          <cell r="H33901">
            <v>45806.52847222222</v>
          </cell>
        </row>
        <row r="33902">
          <cell r="A33902" t="str">
            <v>UCW-9486</v>
          </cell>
          <cell r="B33902" t="str">
            <v>Beauty - New launch cataloguing details of Essential Parfum_Fragrance for TCL_19_Feb_2025.- 28th feb</v>
          </cell>
          <cell r="C33902" t="str">
            <v>CLOSED</v>
          </cell>
          <cell r="D33902" t="str">
            <v>High</v>
          </cell>
          <cell r="E33902" t="str">
            <v>Chirag Dubal</v>
          </cell>
          <cell r="F33902" t="str">
            <v>Simi Raichel Zachariah</v>
          </cell>
          <cell r="G33902">
            <v>45716.709722222222</v>
          </cell>
          <cell r="H33902">
            <v>45953.390972222223</v>
          </cell>
        </row>
        <row r="33903">
          <cell r="A33903" t="str">
            <v>UCW-9485</v>
          </cell>
          <cell r="B33903" t="str">
            <v>Tata CliQ New Catalogue-10-02-2025</v>
          </cell>
          <cell r="C33903" t="str">
            <v>CLOSED</v>
          </cell>
          <cell r="D33903" t="str">
            <v>Medium</v>
          </cell>
          <cell r="E33903" t="str">
            <v>Chirag Dubal</v>
          </cell>
          <cell r="F33903" t="str">
            <v>Debabrata Biswas</v>
          </cell>
          <cell r="G33903">
            <v>45716.709722222222</v>
          </cell>
          <cell r="H33903">
            <v>46009.743055555555</v>
          </cell>
        </row>
        <row r="33904">
          <cell r="A33904" t="str">
            <v>UCW-9480</v>
          </cell>
          <cell r="B33904" t="str">
            <v>Tata CliQ New Catalogue-28-02-2025</v>
          </cell>
          <cell r="C33904" t="str">
            <v>CLOSED</v>
          </cell>
          <cell r="D33904" t="str">
            <v>Medium</v>
          </cell>
          <cell r="E33904" t="str">
            <v>netscribes</v>
          </cell>
          <cell r="F33904" t="str">
            <v>Sushma Ram</v>
          </cell>
          <cell r="G33904">
            <v>45716.634722222225</v>
          </cell>
          <cell r="H33904">
            <v>45728.459027777775</v>
          </cell>
        </row>
        <row r="33905">
          <cell r="A33905" t="str">
            <v>UCW-9479</v>
          </cell>
          <cell r="B33905" t="str">
            <v>Table Lamp Listing Data</v>
          </cell>
          <cell r="C33905" t="str">
            <v>CLOSED</v>
          </cell>
          <cell r="D33905" t="str">
            <v>Medium</v>
          </cell>
          <cell r="E33905" t="str">
            <v>Chirag Dubal</v>
          </cell>
          <cell r="F33905" t="str">
            <v>Reagan D’souza</v>
          </cell>
          <cell r="G33905">
            <v>45716.612500000003</v>
          </cell>
          <cell r="H33905">
            <v>45737.529166666667</v>
          </cell>
        </row>
        <row r="33906">
          <cell r="A33906" t="str">
            <v>UCW-9478</v>
          </cell>
          <cell r="B33906" t="str">
            <v>MIA NIDA Silver Collection</v>
          </cell>
          <cell r="C33906" t="str">
            <v>CLOSED</v>
          </cell>
          <cell r="D33906" t="str">
            <v>Medium</v>
          </cell>
          <cell r="E33906" t="str">
            <v>netscribes</v>
          </cell>
          <cell r="F33906" t="str">
            <v>Sushma Ram</v>
          </cell>
          <cell r="G33906">
            <v>45716.607638888891</v>
          </cell>
          <cell r="H33906">
            <v>45738.463194444441</v>
          </cell>
        </row>
        <row r="33907">
          <cell r="A33907" t="str">
            <v>UCW-9473</v>
          </cell>
          <cell r="B33907" t="str">
            <v>New Catalog 19/02/2025 172 sku</v>
          </cell>
          <cell r="C33907" t="str">
            <v>CLOSED Due to Inactive/Insufficient Information</v>
          </cell>
          <cell r="D33907" t="str">
            <v>Medium</v>
          </cell>
          <cell r="E33907" t="str">
            <v>netscribes</v>
          </cell>
          <cell r="F33907" t="str">
            <v>Reagan D’souza</v>
          </cell>
          <cell r="G33907">
            <v>45716.563888888886</v>
          </cell>
          <cell r="H33907">
            <v>45895.995138888888</v>
          </cell>
        </row>
        <row r="33908">
          <cell r="A33908" t="str">
            <v>UCW-9472</v>
          </cell>
          <cell r="B33908" t="str">
            <v>Tatacliq Women Ethnic Wear Template | 21st Jan'25</v>
          </cell>
          <cell r="C33908" t="str">
            <v>CLOSED</v>
          </cell>
          <cell r="D33908" t="str">
            <v>Medium</v>
          </cell>
          <cell r="E33908" t="str">
            <v>Chirag Dubal</v>
          </cell>
          <cell r="F33908" t="str">
            <v>Debabrata Biswas</v>
          </cell>
          <cell r="G33908">
            <v>45716.5625</v>
          </cell>
          <cell r="H33908">
            <v>45877.671527777777</v>
          </cell>
        </row>
        <row r="33909">
          <cell r="A33909" t="str">
            <v>UCW-9469</v>
          </cell>
          <cell r="B33909" t="str">
            <v>ALDO SS25 Footwear Catalog Submission - TC (10.02.2025)</v>
          </cell>
          <cell r="C33909" t="str">
            <v>CLOSED</v>
          </cell>
          <cell r="D33909" t="str">
            <v>Medium</v>
          </cell>
          <cell r="E33909" t="str">
            <v>netscribes</v>
          </cell>
          <cell r="F33909" t="str">
            <v>Mohd Tahir Shaikh</v>
          </cell>
          <cell r="G33909">
            <v>45716.517361111109</v>
          </cell>
          <cell r="H33909">
            <v>45731.510416666664</v>
          </cell>
        </row>
        <row r="33910">
          <cell r="A33910" t="str">
            <v>UCW-9466</v>
          </cell>
          <cell r="B33910" t="str">
            <v>CLONE - Beauty: Tata Cliq - New Listing - Guess Amore &amp; Uomo Intenso &amp; MCM Diamond &amp; Crush</v>
          </cell>
          <cell r="C33910" t="str">
            <v>CLOSED Due to Inactive/Insufficient Information</v>
          </cell>
          <cell r="D33910" t="str">
            <v>Highest</v>
          </cell>
          <cell r="E33910" t="str">
            <v>netscribes</v>
          </cell>
          <cell r="F33910" t="str">
            <v>Simi Raichel Zachariah</v>
          </cell>
          <cell r="G33910">
            <v>45716.472916666666</v>
          </cell>
          <cell r="H33910">
            <v>45954.439583333333</v>
          </cell>
        </row>
        <row r="33911">
          <cell r="A33911" t="str">
            <v>UCW-9465</v>
          </cell>
          <cell r="B33911" t="str">
            <v>Tata CliQ New Catalogue-27-02-2025</v>
          </cell>
          <cell r="C33911" t="str">
            <v>CLOSED</v>
          </cell>
          <cell r="D33911" t="str">
            <v>High</v>
          </cell>
          <cell r="E33911" t="str">
            <v>netscribes</v>
          </cell>
          <cell r="F33911" t="str">
            <v>Sushma Ram</v>
          </cell>
          <cell r="G33911">
            <v>45716.454861111109</v>
          </cell>
          <cell r="H33911">
            <v>45728.458333333336</v>
          </cell>
        </row>
        <row r="33912">
          <cell r="A33912" t="str">
            <v>UCW-9464</v>
          </cell>
          <cell r="B33912" t="str">
            <v>TATA CliQ- Images Add-25-02-2025</v>
          </cell>
          <cell r="C33912" t="str">
            <v>CLOSED</v>
          </cell>
          <cell r="D33912" t="str">
            <v>Medium</v>
          </cell>
          <cell r="E33912" t="str">
            <v>Chirag Dubal</v>
          </cell>
          <cell r="F33912" t="str">
            <v>Mohd Tahir Shaikh</v>
          </cell>
          <cell r="G33912">
            <v>45716.454861111109</v>
          </cell>
          <cell r="H33912">
            <v>45723.478472222225</v>
          </cell>
        </row>
        <row r="33913">
          <cell r="A33913" t="str">
            <v>UCW-9460</v>
          </cell>
          <cell r="B33913" t="str">
            <v>New Listing - Orangetree 27.02</v>
          </cell>
          <cell r="C33913" t="str">
            <v>CLOSED</v>
          </cell>
          <cell r="D33913" t="str">
            <v>Medium</v>
          </cell>
          <cell r="E33913" t="str">
            <v>Chirag Dubal</v>
          </cell>
          <cell r="F33913" t="str">
            <v>Reagan D’souza</v>
          </cell>
          <cell r="G33913">
            <v>45715.975694444445</v>
          </cell>
          <cell r="H33913">
            <v>45743.546527777777</v>
          </cell>
        </row>
        <row r="33914">
          <cell r="A33914" t="str">
            <v>UCW-9458</v>
          </cell>
          <cell r="B33914" t="str">
            <v>URZUV-129080-Apparel-27/Feb/2025</v>
          </cell>
          <cell r="C33914" t="str">
            <v>CLOSED</v>
          </cell>
          <cell r="D33914" t="str">
            <v>Medium</v>
          </cell>
          <cell r="E33914" t="str">
            <v>Chirag Dubal</v>
          </cell>
          <cell r="F33914" t="str">
            <v>Reagan D’souza</v>
          </cell>
          <cell r="G33914">
            <v>45715.960416666669</v>
          </cell>
          <cell r="H33914">
            <v>45896.547222222223</v>
          </cell>
        </row>
        <row r="33915">
          <cell r="A33915" t="str">
            <v>UCW-9457</v>
          </cell>
          <cell r="B33915" t="str">
            <v>TEHEUTI (124888) - Kitchen (Home) 27/02/2025</v>
          </cell>
          <cell r="C33915" t="str">
            <v>CLOSED</v>
          </cell>
          <cell r="D33915" t="str">
            <v>Medium</v>
          </cell>
          <cell r="E33915" t="str">
            <v>Chirag Dubal</v>
          </cell>
          <cell r="F33915" t="str">
            <v>Reagan D’souza</v>
          </cell>
          <cell r="G33915">
            <v>45715.955555555556</v>
          </cell>
          <cell r="H33915">
            <v>45896.54791666667</v>
          </cell>
        </row>
        <row r="33916">
          <cell r="A33916" t="str">
            <v>UCW-9456</v>
          </cell>
          <cell r="B33916" t="str">
            <v>Listing of new products - Kavith</v>
          </cell>
          <cell r="C33916" t="str">
            <v>CLOSED</v>
          </cell>
          <cell r="D33916" t="str">
            <v>Medium</v>
          </cell>
          <cell r="E33916" t="str">
            <v>Chirag Dubal</v>
          </cell>
          <cell r="F33916" t="str">
            <v>Reagan D’souza</v>
          </cell>
          <cell r="G33916">
            <v>45715.950694444444</v>
          </cell>
          <cell r="H33916">
            <v>45735.429861111108</v>
          </cell>
        </row>
        <row r="33917">
          <cell r="A33917" t="str">
            <v>UCW-9455</v>
          </cell>
          <cell r="B33917" t="str">
            <v>New Collection for Home AMOLICONCEPTS 26.02</v>
          </cell>
          <cell r="C33917" t="str">
            <v>CLOSED</v>
          </cell>
          <cell r="D33917" t="str">
            <v>Medium</v>
          </cell>
          <cell r="E33917" t="str">
            <v>Chirag Dubal</v>
          </cell>
          <cell r="F33917" t="str">
            <v>Reagan D’souza</v>
          </cell>
          <cell r="G33917">
            <v>45715.944444444445</v>
          </cell>
          <cell r="H33917">
            <v>45896.548611111109</v>
          </cell>
        </row>
        <row r="33918">
          <cell r="A33918" t="str">
            <v>UCW-9454</v>
          </cell>
          <cell r="B33918" t="str">
            <v>JILMIL || Tatacliq || Lot-12 New Listing - 27-02-2025</v>
          </cell>
          <cell r="C33918" t="str">
            <v>CLOSED Due to Inactive/Insufficient Information</v>
          </cell>
          <cell r="D33918" t="str">
            <v>Medium</v>
          </cell>
          <cell r="E33918" t="str">
            <v>Chirag Dubal</v>
          </cell>
          <cell r="F33918" t="str">
            <v>Reagan D’souza</v>
          </cell>
          <cell r="G33918">
            <v>45715.938194444447</v>
          </cell>
          <cell r="H33918">
            <v>45896.549305555556</v>
          </cell>
        </row>
        <row r="33919">
          <cell r="A33919" t="str">
            <v>UCW-9453</v>
          </cell>
          <cell r="B33919" t="str">
            <v>New Catalogue Feb Batch 1- Valantine Collection</v>
          </cell>
          <cell r="C33919" t="str">
            <v>CLOSED</v>
          </cell>
          <cell r="D33919" t="str">
            <v>Medium</v>
          </cell>
          <cell r="E33919" t="str">
            <v>Chirag Dubal</v>
          </cell>
          <cell r="F33919" t="str">
            <v>Debabrata Biswas</v>
          </cell>
          <cell r="G33919">
            <v>45715.836805555555</v>
          </cell>
          <cell r="H33919">
            <v>45878.777777777781</v>
          </cell>
        </row>
        <row r="33920">
          <cell r="A33920" t="str">
            <v>UCW-9452</v>
          </cell>
          <cell r="B33920" t="str">
            <v>Tata Luxury Lot 2 NW Catalog from Dugristyle - 26-02-2025</v>
          </cell>
          <cell r="C33920" t="str">
            <v>CLOSED</v>
          </cell>
          <cell r="D33920" t="str">
            <v>Medium</v>
          </cell>
          <cell r="E33920" t="str">
            <v>Chirag Dubal</v>
          </cell>
          <cell r="F33920" t="str">
            <v>Reagan D’souza</v>
          </cell>
          <cell r="G33920">
            <v>45715.802083333336</v>
          </cell>
          <cell r="H33920">
            <v>45728.454861111109</v>
          </cell>
        </row>
        <row r="33921">
          <cell r="A33921" t="str">
            <v>UCW-9451</v>
          </cell>
          <cell r="B33921" t="str">
            <v>JEWEL - February 205 Collection - TATA LUXE - 26-02-2025</v>
          </cell>
          <cell r="C33921" t="str">
            <v>CLOSED</v>
          </cell>
          <cell r="D33921" t="str">
            <v>Medium</v>
          </cell>
          <cell r="E33921" t="str">
            <v>Chirag Dubal</v>
          </cell>
          <cell r="F33921" t="str">
            <v>Reagan D’souza</v>
          </cell>
          <cell r="G33921">
            <v>45715.793055555558</v>
          </cell>
          <cell r="H33921">
            <v>45731.509027777778</v>
          </cell>
        </row>
        <row r="33922">
          <cell r="A33922" t="str">
            <v>UCW-9445</v>
          </cell>
          <cell r="B33922" t="str">
            <v>Mamicha New collection - 25-02-2025</v>
          </cell>
          <cell r="C33922" t="str">
            <v>CLOSED</v>
          </cell>
          <cell r="D33922" t="str">
            <v>Medium</v>
          </cell>
          <cell r="E33922" t="str">
            <v>Chirag Dubal</v>
          </cell>
          <cell r="F33922" t="str">
            <v>Reagan D’souza</v>
          </cell>
          <cell r="G33922">
            <v>45715.763194444444</v>
          </cell>
          <cell r="H33922">
            <v>45896.550694444442</v>
          </cell>
        </row>
        <row r="33923">
          <cell r="A33923" t="str">
            <v>UCW-9443</v>
          </cell>
          <cell r="B33923" t="str">
            <v>185+90 Article || New Listing For INC5 || Tatacliq</v>
          </cell>
          <cell r="C33923" t="str">
            <v>CLOSED</v>
          </cell>
          <cell r="D33923" t="str">
            <v>Medium</v>
          </cell>
          <cell r="E33923" t="str">
            <v>Chirag Dubal</v>
          </cell>
          <cell r="F33923" t="str">
            <v>Debabrata Biswas</v>
          </cell>
          <cell r="G33923">
            <v>45715.751388888886</v>
          </cell>
          <cell r="H33923">
            <v>46009.743750000001</v>
          </cell>
        </row>
        <row r="33924">
          <cell r="A33924" t="str">
            <v>UCW-9441</v>
          </cell>
          <cell r="B33924" t="str">
            <v>Columbus Catalogue- 164 Styles (Lot 2)</v>
          </cell>
          <cell r="C33924" t="str">
            <v>CLOSED</v>
          </cell>
          <cell r="D33924" t="str">
            <v>Medium</v>
          </cell>
          <cell r="E33924" t="str">
            <v>Chirag Dubal</v>
          </cell>
          <cell r="F33924" t="str">
            <v>Debabrata Biswas</v>
          </cell>
          <cell r="G33924">
            <v>45715.736111111109</v>
          </cell>
          <cell r="H33924">
            <v>46009.743750000001</v>
          </cell>
        </row>
        <row r="33925">
          <cell r="A33925" t="str">
            <v>UCW-9439</v>
          </cell>
          <cell r="B33925" t="str">
            <v>Lacoste :: Listing files for Cataloguing</v>
          </cell>
          <cell r="C33925" t="str">
            <v>CLOSED</v>
          </cell>
          <cell r="D33925" t="str">
            <v>Medium</v>
          </cell>
          <cell r="E33925" t="str">
            <v>Chirag Dubal</v>
          </cell>
          <cell r="F33925" t="str">
            <v>Debabrata Biswas</v>
          </cell>
          <cell r="G33925">
            <v>45715.726388888892</v>
          </cell>
          <cell r="H33925">
            <v>45863.574305555558</v>
          </cell>
        </row>
        <row r="33926">
          <cell r="A33926" t="str">
            <v>UCW-9434</v>
          </cell>
          <cell r="B33926" t="str">
            <v>TataCliq: Cork Open Footwear Category (LOT-2)</v>
          </cell>
          <cell r="C33926" t="str">
            <v>CLOSED</v>
          </cell>
          <cell r="D33926" t="str">
            <v>Medium</v>
          </cell>
          <cell r="E33926" t="str">
            <v>Chirag Dubal</v>
          </cell>
          <cell r="F33926" t="str">
            <v>Debabrata Biswas</v>
          </cell>
          <cell r="G33926">
            <v>45715.70416666667</v>
          </cell>
          <cell r="H33926">
            <v>46172.650694444441</v>
          </cell>
        </row>
        <row r="33927">
          <cell r="A33927" t="str">
            <v>UCW-9433</v>
          </cell>
          <cell r="B33927" t="str">
            <v>Beauty - Re: Tata Cliq New Product Listing - 27thfeb</v>
          </cell>
          <cell r="C33927" t="str">
            <v>CLOSED</v>
          </cell>
          <cell r="D33927" t="str">
            <v>High</v>
          </cell>
          <cell r="E33927" t="str">
            <v>netscribes</v>
          </cell>
          <cell r="F33927" t="str">
            <v>Simi Raichel Zachariah</v>
          </cell>
          <cell r="G33927">
            <v>45715.700694444444</v>
          </cell>
          <cell r="H33927">
            <v>45912.577777777777</v>
          </cell>
        </row>
        <row r="33928">
          <cell r="A33928" t="str">
            <v>UCW-9432</v>
          </cell>
          <cell r="B33928" t="str">
            <v>TataCliq - Fashor Catalog - 247, 248, 249, 250, 251, 252</v>
          </cell>
          <cell r="C33928" t="str">
            <v>CLOSED</v>
          </cell>
          <cell r="D33928" t="str">
            <v>Medium</v>
          </cell>
          <cell r="E33928" t="str">
            <v>Chirag Dubal</v>
          </cell>
          <cell r="F33928" t="str">
            <v>Debabrata Biswas</v>
          </cell>
          <cell r="G33928">
            <v>45715.693055555559</v>
          </cell>
          <cell r="H33928">
            <v>46009.744444444441</v>
          </cell>
        </row>
        <row r="33929">
          <cell r="A33929" t="str">
            <v>UCW-9428</v>
          </cell>
          <cell r="B33929" t="str">
            <v>Tatacliq New Listing 27-02-2025</v>
          </cell>
          <cell r="C33929" t="str">
            <v>CLOSED</v>
          </cell>
          <cell r="D33929" t="str">
            <v>Medium</v>
          </cell>
          <cell r="E33929" t="str">
            <v>Chirag Dubal</v>
          </cell>
          <cell r="F33929" t="str">
            <v>Juilee Jadhav</v>
          </cell>
          <cell r="G33929">
            <v>45715.661111111112</v>
          </cell>
          <cell r="H33929">
            <v>45733.495138888888</v>
          </cell>
        </row>
        <row r="33930">
          <cell r="A33930" t="str">
            <v>UCW-9422</v>
          </cell>
          <cell r="B33930" t="str">
            <v>Request to update Polo T-shirt Videos in Catalogue</v>
          </cell>
          <cell r="C33930" t="str">
            <v>CLOSED</v>
          </cell>
          <cell r="D33930" t="str">
            <v>Medium</v>
          </cell>
          <cell r="E33930" t="str">
            <v>netscribes</v>
          </cell>
          <cell r="F33930" t="str">
            <v>Sushma Ram</v>
          </cell>
          <cell r="G33930">
            <v>45715.613194444442</v>
          </cell>
          <cell r="H33930">
            <v>45881.703472222223</v>
          </cell>
        </row>
        <row r="33931">
          <cell r="A33931" t="str">
            <v>UCW-9417</v>
          </cell>
          <cell r="B33931" t="str">
            <v>New Listing (Men's Ring, Men's Stud and Bracelet )</v>
          </cell>
          <cell r="C33931" t="str">
            <v>CLOSED</v>
          </cell>
          <cell r="D33931" t="str">
            <v>Medium</v>
          </cell>
          <cell r="E33931" t="str">
            <v>Chirag Dubal</v>
          </cell>
          <cell r="F33931" t="str">
            <v>Debabrata Biswas</v>
          </cell>
          <cell r="G33931">
            <v>45715.563888888886</v>
          </cell>
          <cell r="H33931">
            <v>46009.745138888888</v>
          </cell>
        </row>
        <row r="33932">
          <cell r="A33932" t="str">
            <v>UCW-9414</v>
          </cell>
          <cell r="B33932" t="str">
            <v>Beauty- RE: Catalog  need to upload - 27th feb</v>
          </cell>
          <cell r="C33932" t="str">
            <v>CLOSED</v>
          </cell>
          <cell r="D33932" t="str">
            <v>High</v>
          </cell>
          <cell r="E33932" t="str">
            <v>Chirag Dubal</v>
          </cell>
          <cell r="F33932" t="str">
            <v>Simi Raichel Zachariah</v>
          </cell>
          <cell r="G33932">
            <v>45715.547222222223</v>
          </cell>
          <cell r="H33932">
            <v>45912.577777777777</v>
          </cell>
        </row>
        <row r="33933">
          <cell r="A33933" t="str">
            <v>UCW-9413</v>
          </cell>
          <cell r="B33933" t="str">
            <v>Moomaya (Slot23) - New Catalog for the Tata Cliq Platform</v>
          </cell>
          <cell r="C33933" t="str">
            <v>CLOSED</v>
          </cell>
          <cell r="D33933" t="str">
            <v>Medium</v>
          </cell>
          <cell r="E33933" t="str">
            <v>Chirag Dubal</v>
          </cell>
          <cell r="F33933" t="str">
            <v>Juilee Jadhav</v>
          </cell>
          <cell r="G33933">
            <v>45715.539583333331</v>
          </cell>
          <cell r="H33933">
            <v>45749.53402777778</v>
          </cell>
        </row>
        <row r="33934">
          <cell r="A33934" t="str">
            <v>UCW-9412</v>
          </cell>
          <cell r="B33934" t="str">
            <v>TataCliq - Jove &amp; Ronnie Grey 37Sku - Cataloging 29Jan25</v>
          </cell>
          <cell r="C33934" t="str">
            <v>CLOSED</v>
          </cell>
          <cell r="D33934" t="str">
            <v>Medium</v>
          </cell>
          <cell r="E33934" t="str">
            <v>Chirag Dubal</v>
          </cell>
          <cell r="F33934" t="str">
            <v>Debabrata Biswas</v>
          </cell>
          <cell r="G33934">
            <v>45715.523611111108</v>
          </cell>
          <cell r="H33934">
            <v>45892.776388888888</v>
          </cell>
        </row>
        <row r="33935">
          <cell r="A33935" t="str">
            <v>UCW-9411</v>
          </cell>
          <cell r="B33935" t="str">
            <v>Soch - Tatacliq AW24 Product Listing (1791 Styles)</v>
          </cell>
          <cell r="C33935" t="str">
            <v>CLOSED</v>
          </cell>
          <cell r="D33935" t="str">
            <v>Medium</v>
          </cell>
          <cell r="E33935" t="str">
            <v>netscribes</v>
          </cell>
          <cell r="F33935" t="str">
            <v>Sushma Ram</v>
          </cell>
          <cell r="G33935">
            <v>45715.520833333336</v>
          </cell>
          <cell r="H33935">
            <v>45743.726388888892</v>
          </cell>
        </row>
        <row r="33936">
          <cell r="A33936" t="str">
            <v>UCW-9410</v>
          </cell>
          <cell r="B33936" t="str">
            <v>Request for Listing Migration from TataCliq Luxury to TataCliq Fashion</v>
          </cell>
          <cell r="C33936" t="str">
            <v>CLOSED</v>
          </cell>
          <cell r="D33936" t="str">
            <v>Medium</v>
          </cell>
          <cell r="E33936" t="str">
            <v>netscribes</v>
          </cell>
          <cell r="F33936" t="str">
            <v>Mohd Tahir Shaikh</v>
          </cell>
          <cell r="G33936">
            <v>45715.513888888891</v>
          </cell>
          <cell r="H33936">
            <v>45763.46875</v>
          </cell>
        </row>
        <row r="33937">
          <cell r="A33937" t="str">
            <v>UCW-9409</v>
          </cell>
          <cell r="B33937" t="str">
            <v>Tatacliq Cataloguing  X Zastraa</v>
          </cell>
          <cell r="C33937" t="str">
            <v>CLOSED</v>
          </cell>
          <cell r="D33937" t="str">
            <v>Medium</v>
          </cell>
          <cell r="E33937" t="str">
            <v>Chirag Dubal</v>
          </cell>
          <cell r="F33937" t="str">
            <v>netscribes</v>
          </cell>
          <cell r="G33937">
            <v>45715.507638888892</v>
          </cell>
          <cell r="H33937">
            <v>45964.574305555558</v>
          </cell>
        </row>
        <row r="33938">
          <cell r="A33938" t="str">
            <v>UCW-9406</v>
          </cell>
          <cell r="B33938" t="str">
            <v>Kidswear_Catalogue_22-02-2025 Bodycare</v>
          </cell>
          <cell r="C33938" t="str">
            <v>CLOSED</v>
          </cell>
          <cell r="D33938" t="str">
            <v>Medium</v>
          </cell>
          <cell r="E33938" t="str">
            <v>Chirag Dubal</v>
          </cell>
          <cell r="F33938" t="str">
            <v>Mohd Tahir Shaikh</v>
          </cell>
          <cell r="G33938">
            <v>45715.486805555556</v>
          </cell>
          <cell r="H33938">
            <v>45735.429861111108</v>
          </cell>
        </row>
        <row r="33939">
          <cell r="A33939" t="str">
            <v>UCW-9405</v>
          </cell>
          <cell r="B33939" t="str">
            <v>Tata Cliq - Foot Wear Listing</v>
          </cell>
          <cell r="C33939" t="str">
            <v>CLOSED</v>
          </cell>
          <cell r="D33939" t="str">
            <v>Medium</v>
          </cell>
          <cell r="E33939" t="str">
            <v>Chirag Dubal</v>
          </cell>
          <cell r="F33939" t="str">
            <v>netscribes</v>
          </cell>
          <cell r="G33939">
            <v>45715.474305555559</v>
          </cell>
          <cell r="H33939">
            <v>45964.574305555558</v>
          </cell>
        </row>
        <row r="33940">
          <cell r="A33940" t="str">
            <v>UCW-9401</v>
          </cell>
          <cell r="B33940" t="str">
            <v>Kiddopanti Catalogue 26th January 2025</v>
          </cell>
          <cell r="C33940" t="str">
            <v>CLOSED</v>
          </cell>
          <cell r="D33940" t="str">
            <v>Medium</v>
          </cell>
          <cell r="E33940" t="str">
            <v>netscribes</v>
          </cell>
          <cell r="F33940" t="str">
            <v>Sushma Ram</v>
          </cell>
          <cell r="G33940">
            <v>45715.462500000001</v>
          </cell>
          <cell r="H33940">
            <v>45805.671527777777</v>
          </cell>
        </row>
        <row r="33941">
          <cell r="A33941" t="str">
            <v>UCW-9398</v>
          </cell>
          <cell r="B33941" t="str">
            <v>Beauty - Re: Request for Updated Listing Template for Body Care, Skin Care, and Gifting Items on Tata Cliq- 27th feb</v>
          </cell>
          <cell r="C33941" t="str">
            <v>CLOSED</v>
          </cell>
          <cell r="D33941" t="str">
            <v>High</v>
          </cell>
          <cell r="E33941" t="str">
            <v>Chirag Dubal</v>
          </cell>
          <cell r="F33941" t="str">
            <v>Simi Raichel Zachariah</v>
          </cell>
          <cell r="G33941">
            <v>45715.450694444444</v>
          </cell>
          <cell r="H33941">
            <v>45953.390972222223</v>
          </cell>
        </row>
        <row r="33942">
          <cell r="A33942" t="str">
            <v>UCW-9395</v>
          </cell>
          <cell r="B33942" t="str">
            <v>Beauty - RE: Stila Cosmetics GWP Listings - 27th feb</v>
          </cell>
          <cell r="C33942" t="str">
            <v>CLOSED</v>
          </cell>
          <cell r="D33942" t="str">
            <v>High</v>
          </cell>
          <cell r="E33942" t="str">
            <v>Chirag Dubal</v>
          </cell>
          <cell r="F33942" t="str">
            <v>Simi Raichel Zachariah</v>
          </cell>
          <cell r="G33942">
            <v>45715.440972222219</v>
          </cell>
          <cell r="H33942">
            <v>45953.390972222223</v>
          </cell>
        </row>
        <row r="33943">
          <cell r="A33943" t="str">
            <v>UCW-9392</v>
          </cell>
          <cell r="B33943" t="str">
            <v>39 Catalog For Tata Cliq Site</v>
          </cell>
          <cell r="C33943" t="str">
            <v>CLOSED</v>
          </cell>
          <cell r="D33943" t="str">
            <v>Medium</v>
          </cell>
          <cell r="E33943" t="str">
            <v>netscribes</v>
          </cell>
          <cell r="F33943" t="str">
            <v>Sushma Ram</v>
          </cell>
          <cell r="G33943">
            <v>45714.895833333336</v>
          </cell>
          <cell r="H33943">
            <v>45805.67291666667</v>
          </cell>
        </row>
        <row r="33944">
          <cell r="A33944" t="str">
            <v>UCW-9391</v>
          </cell>
          <cell r="B33944" t="str">
            <v>New Collection -Swimwear &amp;Swim Bags 2025- Little Surprise Box</v>
          </cell>
          <cell r="C33944" t="str">
            <v>CLOSED</v>
          </cell>
          <cell r="D33944" t="str">
            <v>Medium</v>
          </cell>
          <cell r="E33944" t="str">
            <v>netscribes</v>
          </cell>
          <cell r="F33944" t="str">
            <v>Sushma Ram</v>
          </cell>
          <cell r="G33944">
            <v>45714.87777777778</v>
          </cell>
          <cell r="H33944">
            <v>45805.673611111109</v>
          </cell>
        </row>
        <row r="33945">
          <cell r="A33945" t="str">
            <v>UCW-9390</v>
          </cell>
          <cell r="B33945" t="str">
            <v>Listing File Uplode</v>
          </cell>
          <cell r="C33945" t="str">
            <v>CLOSED</v>
          </cell>
          <cell r="D33945" t="str">
            <v>Medium</v>
          </cell>
          <cell r="E33945" t="str">
            <v>netscribes</v>
          </cell>
          <cell r="F33945" t="str">
            <v>Sushma Ram</v>
          </cell>
          <cell r="G33945">
            <v>45714.870833333334</v>
          </cell>
          <cell r="H33945">
            <v>45805.673611111109</v>
          </cell>
        </row>
        <row r="33946">
          <cell r="A33946" t="str">
            <v>UCW-9389</v>
          </cell>
          <cell r="B33946" t="str">
            <v>Listing File Uplode</v>
          </cell>
          <cell r="C33946" t="str">
            <v>CLOSED</v>
          </cell>
          <cell r="D33946" t="str">
            <v>Medium</v>
          </cell>
          <cell r="E33946" t="str">
            <v>netscribes</v>
          </cell>
          <cell r="F33946" t="str">
            <v>Sushma Ram</v>
          </cell>
          <cell r="G33946">
            <v>45714.856944444444</v>
          </cell>
          <cell r="H33946">
            <v>45805.674305555556</v>
          </cell>
        </row>
        <row r="33947">
          <cell r="A33947" t="str">
            <v>UCW-9388</v>
          </cell>
          <cell r="B33947" t="str">
            <v>TataCliQ - New Listing WesternWear Dress</v>
          </cell>
          <cell r="C33947" t="str">
            <v>CLOSED</v>
          </cell>
          <cell r="D33947" t="str">
            <v>High</v>
          </cell>
          <cell r="E33947" t="str">
            <v>netscribes</v>
          </cell>
          <cell r="F33947" t="str">
            <v>Sushma Ram</v>
          </cell>
          <cell r="G33947">
            <v>45714.85</v>
          </cell>
          <cell r="H33947">
            <v>45748.458333333336</v>
          </cell>
        </row>
        <row r="33948">
          <cell r="A33948" t="str">
            <v>UCW-9387</v>
          </cell>
          <cell r="B33948" t="str">
            <v>Attribute sheet of Dress &amp; Kurta</v>
          </cell>
          <cell r="C33948" t="str">
            <v>CLOSED</v>
          </cell>
          <cell r="D33948" t="str">
            <v>Medium</v>
          </cell>
          <cell r="E33948" t="str">
            <v>netscribes</v>
          </cell>
          <cell r="F33948" t="str">
            <v>Sushma Ram</v>
          </cell>
          <cell r="G33948">
            <v>45714.819444444445</v>
          </cell>
          <cell r="H33948">
            <v>45805.675000000003</v>
          </cell>
        </row>
        <row r="33949">
          <cell r="A33949" t="str">
            <v>UCW-9386</v>
          </cell>
          <cell r="B33949" t="str">
            <v>Listing File Uplode</v>
          </cell>
          <cell r="C33949" t="str">
            <v>CLOSED</v>
          </cell>
          <cell r="D33949" t="str">
            <v>Medium</v>
          </cell>
          <cell r="E33949" t="str">
            <v>netscribes</v>
          </cell>
          <cell r="F33949" t="str">
            <v>Sushma Ram</v>
          </cell>
          <cell r="G33949">
            <v>45714.813888888886</v>
          </cell>
          <cell r="H33949">
            <v>45805.675694444442</v>
          </cell>
        </row>
        <row r="33950">
          <cell r="A33950" t="str">
            <v>UCW-9385</v>
          </cell>
          <cell r="B33950" t="str">
            <v>JAIPUR KURTI_NEW CATALOG_25 FEB_JK1016</v>
          </cell>
          <cell r="C33950" t="str">
            <v>CLOSED</v>
          </cell>
          <cell r="D33950" t="str">
            <v>Medium</v>
          </cell>
          <cell r="E33950" t="str">
            <v>netscribes</v>
          </cell>
          <cell r="F33950" t="str">
            <v>Sushma Ram</v>
          </cell>
          <cell r="G33950">
            <v>45714.806250000001</v>
          </cell>
          <cell r="H33950">
            <v>45728.45416666667</v>
          </cell>
        </row>
        <row r="33951">
          <cell r="A33951" t="str">
            <v>UCW-9379</v>
          </cell>
          <cell r="B33951" t="str">
            <v>Content Sheet and Image Link | ABFRL | 45 products | Tata Cliq | 1082250754</v>
          </cell>
          <cell r="C33951" t="str">
            <v>CLOSED</v>
          </cell>
          <cell r="D33951" t="str">
            <v>Medium</v>
          </cell>
          <cell r="E33951" t="str">
            <v>netscribes</v>
          </cell>
          <cell r="F33951" t="str">
            <v>Juilee Jadhav</v>
          </cell>
          <cell r="G33951">
            <v>45714.763888888891</v>
          </cell>
          <cell r="H33951">
            <v>45722.499305555553</v>
          </cell>
        </row>
        <row r="33952">
          <cell r="A33952" t="str">
            <v>UCW-9378</v>
          </cell>
          <cell r="B33952" t="str">
            <v>SS25 TataCliq FTW Template</v>
          </cell>
          <cell r="C33952" t="str">
            <v>CLOSED</v>
          </cell>
          <cell r="D33952" t="str">
            <v>Medium</v>
          </cell>
          <cell r="E33952" t="str">
            <v>netscribes</v>
          </cell>
          <cell r="F33952" t="str">
            <v>Sushma Ram</v>
          </cell>
          <cell r="G33952">
            <v>45714.761111111111</v>
          </cell>
          <cell r="H33952">
            <v>45736.5</v>
          </cell>
        </row>
        <row r="33953">
          <cell r="A33953" t="str">
            <v>UCW-9377</v>
          </cell>
          <cell r="B33953" t="str">
            <v>SECRET WISH | Summer wear COLLECTION | LOT 001 2025</v>
          </cell>
          <cell r="C33953" t="str">
            <v>CLOSED</v>
          </cell>
          <cell r="D33953" t="str">
            <v>Medium</v>
          </cell>
          <cell r="E33953" t="str">
            <v>Chirag Dubal</v>
          </cell>
          <cell r="F33953" t="str">
            <v>Mohd Tahir Shaikh</v>
          </cell>
          <cell r="G33953">
            <v>45714.759027777778</v>
          </cell>
          <cell r="H33953">
            <v>45860.693749999999</v>
          </cell>
        </row>
        <row r="33954">
          <cell r="A33954" t="str">
            <v>UCW-9372</v>
          </cell>
          <cell r="B33954" t="str">
            <v>JAIPUR KURTI_NEW CATALOG_25 FEB_JK1018</v>
          </cell>
          <cell r="C33954" t="str">
            <v>CLOSED</v>
          </cell>
          <cell r="D33954" t="str">
            <v>Medium</v>
          </cell>
          <cell r="E33954" t="str">
            <v>Chirag Dubal</v>
          </cell>
          <cell r="F33954" t="str">
            <v>Juilee Jadhav</v>
          </cell>
          <cell r="G33954">
            <v>45714.73541666667</v>
          </cell>
          <cell r="H33954">
            <v>45742.554861111108</v>
          </cell>
        </row>
        <row r="33955">
          <cell r="A33955" t="str">
            <v>UCW-9369</v>
          </cell>
          <cell r="B33955" t="str">
            <v>New Product Listing Submission</v>
          </cell>
          <cell r="C33955" t="str">
            <v>CLOSED</v>
          </cell>
          <cell r="D33955" t="str">
            <v>Medium</v>
          </cell>
          <cell r="E33955" t="str">
            <v>netscribes</v>
          </cell>
          <cell r="F33955" t="str">
            <v>Sushma Ram</v>
          </cell>
          <cell r="G33955">
            <v>45714.703472222223</v>
          </cell>
          <cell r="H33955">
            <v>45735.595138888886</v>
          </cell>
        </row>
        <row r="33956">
          <cell r="A33956" t="str">
            <v>UCW-9367</v>
          </cell>
          <cell r="B33956" t="str">
            <v>Beauty- Re: MOC04'25 New Launches- 26th Feb</v>
          </cell>
          <cell r="C33956" t="str">
            <v>CLOSED</v>
          </cell>
          <cell r="D33956" t="str">
            <v>Highest</v>
          </cell>
          <cell r="E33956" t="str">
            <v>netscribes</v>
          </cell>
          <cell r="F33956" t="str">
            <v>Simi Raichel Zachariah</v>
          </cell>
          <cell r="G33956">
            <v>45714.690972222219</v>
          </cell>
          <cell r="H33956">
            <v>45929.574999999997</v>
          </cell>
        </row>
        <row r="33957">
          <cell r="A33957" t="str">
            <v>UCW-9365</v>
          </cell>
          <cell r="B33957" t="str">
            <v>SS'25 - Sangeeta Boochra - 21/01/25 - Jewellery Line sheet</v>
          </cell>
          <cell r="C33957" t="str">
            <v>CLOSED</v>
          </cell>
          <cell r="D33957" t="str">
            <v>Medium</v>
          </cell>
          <cell r="E33957" t="str">
            <v>Chirag Dubal</v>
          </cell>
          <cell r="F33957" t="str">
            <v>Reagan D’souza</v>
          </cell>
          <cell r="G33957">
            <v>45714.678472222222</v>
          </cell>
          <cell r="H33957">
            <v>45896.552777777775</v>
          </cell>
        </row>
        <row r="33958">
          <cell r="A33958" t="str">
            <v>UCW-9360</v>
          </cell>
          <cell r="B33958" t="str">
            <v>PFA listing for Dresses -PinkChick X Tatacliq</v>
          </cell>
          <cell r="C33958" t="str">
            <v>CLOSED</v>
          </cell>
          <cell r="D33958" t="str">
            <v>Medium</v>
          </cell>
          <cell r="E33958" t="str">
            <v>Chirag Dubal</v>
          </cell>
          <cell r="F33958" t="str">
            <v>Mohd Tahir Shaikh</v>
          </cell>
          <cell r="G33958">
            <v>45714.637499999997</v>
          </cell>
          <cell r="H33958">
            <v>45827.595138888886</v>
          </cell>
        </row>
        <row r="33959">
          <cell r="A33959" t="str">
            <v>UCW-9351</v>
          </cell>
          <cell r="B33959" t="str">
            <v>CLONE - TATA CLIQ ACTIVE MASTER -HAMILTON SCIENCES</v>
          </cell>
          <cell r="C33959" t="str">
            <v>CLOSED</v>
          </cell>
          <cell r="D33959" t="str">
            <v>Medium</v>
          </cell>
          <cell r="E33959" t="str">
            <v>netscribes</v>
          </cell>
          <cell r="F33959" t="str">
            <v>Simi Raichel Zachariah</v>
          </cell>
          <cell r="G33959">
            <v>45714.540277777778</v>
          </cell>
          <cell r="H33959">
            <v>45784.739583333336</v>
          </cell>
        </row>
        <row r="33960">
          <cell r="A33960" t="str">
            <v>UCW-9350</v>
          </cell>
          <cell r="B33960" t="str">
            <v>Beauty - RE: TCL - New listing - Arabian Oud (New Launch)- 26th feb</v>
          </cell>
          <cell r="C33960" t="str">
            <v>CLOSED</v>
          </cell>
          <cell r="D33960" t="str">
            <v>Medium</v>
          </cell>
          <cell r="E33960" t="str">
            <v>Chirag Dubal</v>
          </cell>
          <cell r="F33960" t="str">
            <v>Simi Raichel Zachariah</v>
          </cell>
          <cell r="G33960">
            <v>45714.537499999999</v>
          </cell>
          <cell r="H33960">
            <v>45953.390972222223</v>
          </cell>
        </row>
        <row r="33961">
          <cell r="A33961" t="str">
            <v>UCW-9349</v>
          </cell>
          <cell r="B33961" t="str">
            <v>Beauty - RE: Paula's Choice | Mar'25 Calendar - Tata CLiQ - 26thfeb</v>
          </cell>
          <cell r="C33961" t="str">
            <v>CLOSED</v>
          </cell>
          <cell r="D33961" t="str">
            <v>High</v>
          </cell>
          <cell r="E33961" t="str">
            <v>Chirag Dubal</v>
          </cell>
          <cell r="F33961" t="str">
            <v>Simi Raichel Zachariah</v>
          </cell>
          <cell r="G33961">
            <v>45714.532638888886</v>
          </cell>
          <cell r="H33961">
            <v>45953.39166666667</v>
          </cell>
        </row>
        <row r="33962">
          <cell r="A33962" t="str">
            <v>UCW-9348</v>
          </cell>
          <cell r="B33962" t="str">
            <v>Elora || New Catalog &amp; Style Sheet for Fresh Listing on TataCliQ.com</v>
          </cell>
          <cell r="C33962" t="str">
            <v>CLOSED</v>
          </cell>
          <cell r="D33962" t="str">
            <v>Medium</v>
          </cell>
          <cell r="E33962" t="str">
            <v>Chirag Dubal</v>
          </cell>
          <cell r="F33962" t="str">
            <v>Mohd Tahir Shaikh</v>
          </cell>
          <cell r="G33962">
            <v>45714.53125</v>
          </cell>
          <cell r="H33962">
            <v>45805.688888888886</v>
          </cell>
        </row>
        <row r="33963">
          <cell r="A33963" t="str">
            <v>UCW-9346</v>
          </cell>
          <cell r="B33963" t="str">
            <v>DE CHEVALERiE en Rouge - 26-02-2025</v>
          </cell>
          <cell r="C33963" t="str">
            <v>CLOSED</v>
          </cell>
          <cell r="D33963" t="str">
            <v>Medium</v>
          </cell>
          <cell r="E33963" t="str">
            <v>Chirag Dubal</v>
          </cell>
          <cell r="F33963" t="str">
            <v>Reagan D’souza</v>
          </cell>
          <cell r="G33963">
            <v>45714.507638888892</v>
          </cell>
          <cell r="H33963">
            <v>45743.546527777777</v>
          </cell>
        </row>
        <row r="33964">
          <cell r="A33964" t="str">
            <v>UCW-9344</v>
          </cell>
          <cell r="B33964" t="str">
            <v>Listing File</v>
          </cell>
          <cell r="C33964" t="str">
            <v>CLOSED</v>
          </cell>
          <cell r="D33964" t="str">
            <v>Medium</v>
          </cell>
          <cell r="E33964" t="str">
            <v>Chirag Dubal</v>
          </cell>
          <cell r="F33964" t="str">
            <v>Mohd Tahir Shaikh</v>
          </cell>
          <cell r="G33964">
            <v>45714.494444444441</v>
          </cell>
          <cell r="H33964">
            <v>45805.691666666666</v>
          </cell>
        </row>
        <row r="33965">
          <cell r="A33965" t="str">
            <v>UCW-9334</v>
          </cell>
          <cell r="B33965" t="str">
            <v>Catalog Details Coin pendants &amp; Bars</v>
          </cell>
          <cell r="C33965" t="str">
            <v>CLOSED</v>
          </cell>
          <cell r="D33965" t="str">
            <v>Medium</v>
          </cell>
          <cell r="E33965" t="str">
            <v>Chirag Dubal</v>
          </cell>
          <cell r="F33965" t="str">
            <v>Mohd Tahir Shaikh</v>
          </cell>
          <cell r="G33965">
            <v>45713.802083333336</v>
          </cell>
          <cell r="H33965">
            <v>45733.494444444441</v>
          </cell>
        </row>
        <row r="33966">
          <cell r="A33966" t="str">
            <v>UCW-9332</v>
          </cell>
          <cell r="B33966" t="str">
            <v>Tata CliQ New Catalogue-24-02-2025</v>
          </cell>
          <cell r="C33966" t="str">
            <v>CLOSED</v>
          </cell>
          <cell r="D33966" t="str">
            <v>Medium</v>
          </cell>
          <cell r="E33966" t="str">
            <v>netscribes</v>
          </cell>
          <cell r="F33966" t="str">
            <v>Mohd Tahir Shaikh</v>
          </cell>
          <cell r="G33966">
            <v>45713.796527777777</v>
          </cell>
          <cell r="H33966">
            <v>45720.56527777778</v>
          </cell>
        </row>
        <row r="33967">
          <cell r="A33967" t="str">
            <v>UCW-9326</v>
          </cell>
          <cell r="B33967" t="str">
            <v>Update Infographic Images and Video Links 11-02-2025</v>
          </cell>
          <cell r="C33967" t="str">
            <v>CLOSED</v>
          </cell>
          <cell r="D33967" t="str">
            <v>Medium</v>
          </cell>
          <cell r="E33967" t="str">
            <v>Chirag Dubal</v>
          </cell>
          <cell r="F33967" t="str">
            <v>Reagan D’souza</v>
          </cell>
          <cell r="G33967">
            <v>45713.750694444447</v>
          </cell>
          <cell r="H33967">
            <v>45836.6875</v>
          </cell>
        </row>
        <row r="33968">
          <cell r="A33968" t="str">
            <v>UCW-9325</v>
          </cell>
          <cell r="B33968" t="str">
            <v>Red Tape Tata CLiQ Footwear Catalog_11-02-2025</v>
          </cell>
          <cell r="C33968" t="str">
            <v>CLOSED</v>
          </cell>
          <cell r="D33968" t="str">
            <v>Medium</v>
          </cell>
          <cell r="E33968" t="str">
            <v>Chirag Dubal</v>
          </cell>
          <cell r="F33968" t="str">
            <v>netscribes</v>
          </cell>
          <cell r="G33968">
            <v>45713.746527777781</v>
          </cell>
          <cell r="H33968">
            <v>45964.574305555558</v>
          </cell>
        </row>
        <row r="33969">
          <cell r="A33969" t="str">
            <v>UCW-9321</v>
          </cell>
          <cell r="B33969" t="str">
            <v>Catalog Details for Fiona Diamonds</v>
          </cell>
          <cell r="C33969" t="str">
            <v>CLOSED</v>
          </cell>
          <cell r="D33969" t="str">
            <v>Medium</v>
          </cell>
          <cell r="E33969" t="str">
            <v>netscribes</v>
          </cell>
          <cell r="F33969" t="str">
            <v>netscribes</v>
          </cell>
          <cell r="G33969">
            <v>45713.728472222225</v>
          </cell>
          <cell r="H33969">
            <v>45752.561805555553</v>
          </cell>
        </row>
        <row r="33970">
          <cell r="A33970" t="str">
            <v>UCW-9320</v>
          </cell>
          <cell r="B33970" t="str">
            <v xml:space="preserve">Tatacliq Lifestyle Catalog Template-Lot -97_24.02.2025 </v>
          </cell>
          <cell r="C33970" t="str">
            <v>CLOSED</v>
          </cell>
          <cell r="D33970" t="str">
            <v>Medium</v>
          </cell>
          <cell r="E33970" t="str">
            <v>Chirag Dubal</v>
          </cell>
          <cell r="F33970" t="str">
            <v>Juilee Jadhav</v>
          </cell>
          <cell r="G33970">
            <v>45713.715277777781</v>
          </cell>
          <cell r="H33970">
            <v>45759.606944444444</v>
          </cell>
        </row>
        <row r="33971">
          <cell r="A33971" t="str">
            <v>UCW-9316</v>
          </cell>
          <cell r="B33971" t="str">
            <v>Pendant Listing | Gulmohar Lane</v>
          </cell>
          <cell r="C33971" t="str">
            <v>CLOSED</v>
          </cell>
          <cell r="D33971" t="str">
            <v>Medium</v>
          </cell>
          <cell r="E33971" t="str">
            <v>Chirag Dubal</v>
          </cell>
          <cell r="F33971" t="str">
            <v>Reagan D’souza</v>
          </cell>
          <cell r="G33971">
            <v>45713.686111111114</v>
          </cell>
          <cell r="H33971">
            <v>45836.61041666667</v>
          </cell>
        </row>
        <row r="33972">
          <cell r="A33972" t="str">
            <v>UCW-9314</v>
          </cell>
          <cell r="B33972" t="str">
            <v>Adidas Samba New Article Listing- 1 Article</v>
          </cell>
          <cell r="C33972" t="str">
            <v>CLOSED</v>
          </cell>
          <cell r="D33972" t="str">
            <v>Medium</v>
          </cell>
          <cell r="E33972" t="str">
            <v>Chirag Dubal</v>
          </cell>
          <cell r="F33972" t="str">
            <v>Mohd Tahir Shaikh</v>
          </cell>
          <cell r="G33972">
            <v>45713.673611111109</v>
          </cell>
          <cell r="H33972">
            <v>45721.738194444442</v>
          </cell>
        </row>
        <row r="33973">
          <cell r="A33973" t="str">
            <v>UCW-9311</v>
          </cell>
          <cell r="B33973" t="str">
            <v>Beauty - Re: Update listing- 25th feb</v>
          </cell>
          <cell r="C33973" t="str">
            <v>CLOSED</v>
          </cell>
          <cell r="D33973" t="str">
            <v>Medium</v>
          </cell>
          <cell r="E33973" t="str">
            <v>netscribes</v>
          </cell>
          <cell r="F33973" t="str">
            <v>Simi Raichel Zachariah</v>
          </cell>
          <cell r="G33973">
            <v>45713.655555555553</v>
          </cell>
          <cell r="H33973">
            <v>45803.686805555553</v>
          </cell>
        </row>
        <row r="33974">
          <cell r="A33974" t="str">
            <v>UCW-9308</v>
          </cell>
          <cell r="B33974" t="str">
            <v>FNxTata App Catalogue_24th Feb</v>
          </cell>
          <cell r="C33974" t="str">
            <v>CLOSED</v>
          </cell>
          <cell r="D33974" t="str">
            <v>Medium</v>
          </cell>
          <cell r="E33974" t="str">
            <v>Chirag Dubal</v>
          </cell>
          <cell r="F33974" t="str">
            <v>Mohd Tahir Shaikh</v>
          </cell>
          <cell r="G33974">
            <v>45713.632638888892</v>
          </cell>
          <cell r="H33974">
            <v>45728.452777777777</v>
          </cell>
        </row>
        <row r="33975">
          <cell r="A33975" t="str">
            <v>UCW-9307</v>
          </cell>
          <cell r="B33975" t="str">
            <v>Listing TataCliq</v>
          </cell>
          <cell r="C33975" t="str">
            <v>CLOSED</v>
          </cell>
          <cell r="D33975" t="str">
            <v>Medium</v>
          </cell>
          <cell r="E33975" t="str">
            <v>netscribes</v>
          </cell>
          <cell r="F33975" t="str">
            <v>Sushma Ram</v>
          </cell>
          <cell r="G33975">
            <v>45713.629166666666</v>
          </cell>
          <cell r="H33975">
            <v>45728.452777777777</v>
          </cell>
        </row>
        <row r="33976">
          <cell r="A33976" t="str">
            <v>UCW-9305</v>
          </cell>
          <cell r="B33976" t="str">
            <v>Modal Jacquard Bedding Collection (Brand Name- Spread Spain)(Category-Bedding Collection)(Date-25-02-2025)</v>
          </cell>
          <cell r="C33976" t="str">
            <v>CLOSED</v>
          </cell>
          <cell r="D33976" t="str">
            <v>Medium</v>
          </cell>
          <cell r="E33976" t="str">
            <v>Chirag Dubal</v>
          </cell>
          <cell r="F33976" t="str">
            <v>Reagan D’souza</v>
          </cell>
          <cell r="G33976">
            <v>45713.617361111108</v>
          </cell>
          <cell r="H33976">
            <v>45746.59375</v>
          </cell>
        </row>
        <row r="33977">
          <cell r="A33977" t="str">
            <v>UCW-9303</v>
          </cell>
          <cell r="B33977" t="str">
            <v>Request for Uploading New Product Sheet</v>
          </cell>
          <cell r="C33977" t="str">
            <v>CLOSED</v>
          </cell>
          <cell r="D33977" t="str">
            <v>Medium</v>
          </cell>
          <cell r="E33977" t="str">
            <v>netscribes</v>
          </cell>
          <cell r="F33977" t="str">
            <v>Sushma Ram</v>
          </cell>
          <cell r="G33977">
            <v>45713.601388888892</v>
          </cell>
          <cell r="H33977">
            <v>45744.535416666666</v>
          </cell>
        </row>
        <row r="33978">
          <cell r="A33978" t="str">
            <v>UCW-9302</v>
          </cell>
          <cell r="B33978" t="str">
            <v>Beauty - RE: Friday Launch_21st_Feb_Studiowest_02options- 25thfeb</v>
          </cell>
          <cell r="C33978" t="str">
            <v>CLOSED</v>
          </cell>
          <cell r="D33978" t="str">
            <v>High</v>
          </cell>
          <cell r="E33978" t="str">
            <v>Chirag Dubal</v>
          </cell>
          <cell r="F33978" t="str">
            <v>Simi Raichel Zachariah</v>
          </cell>
          <cell r="G33978">
            <v>45713.567361111112</v>
          </cell>
          <cell r="H33978">
            <v>45953.39166666667</v>
          </cell>
        </row>
        <row r="33979">
          <cell r="A33979" t="str">
            <v>UCW-9300</v>
          </cell>
          <cell r="B33979" t="str">
            <v>Beauty- Re: Updated listing Images- 25th feb</v>
          </cell>
          <cell r="C33979" t="str">
            <v>CLOSED</v>
          </cell>
          <cell r="D33979" t="str">
            <v>High</v>
          </cell>
          <cell r="E33979" t="str">
            <v>Chirag Dubal</v>
          </cell>
          <cell r="F33979" t="str">
            <v>Simi Raichel Zachariah</v>
          </cell>
          <cell r="G33979">
            <v>45713.563888888886</v>
          </cell>
          <cell r="H33979">
            <v>45768.670138888891</v>
          </cell>
        </row>
        <row r="33980">
          <cell r="A33980" t="str">
            <v>UCW-9298</v>
          </cell>
          <cell r="B33980" t="str">
            <v>Beauty - Re: New Products Listing-Celimax - 25th feb</v>
          </cell>
          <cell r="C33980" t="str">
            <v>CLOSED</v>
          </cell>
          <cell r="D33980" t="str">
            <v>Highest</v>
          </cell>
          <cell r="E33980" t="str">
            <v>Chirag Dubal</v>
          </cell>
          <cell r="F33980" t="str">
            <v>Simi Raichel Zachariah</v>
          </cell>
          <cell r="G33980">
            <v>45713.554861111108</v>
          </cell>
          <cell r="H33980">
            <v>45953.39166666667</v>
          </cell>
        </row>
        <row r="33981">
          <cell r="A33981" t="str">
            <v>UCW-9297</v>
          </cell>
          <cell r="B33981" t="str">
            <v>Beauty- Re: Care n Class | Kaine | Needly | Dr Ceuracle x Tata Cliq - Catalog Content-25thfeb</v>
          </cell>
          <cell r="C33981" t="str">
            <v>CLOSED</v>
          </cell>
          <cell r="D33981" t="str">
            <v>Highest</v>
          </cell>
          <cell r="E33981" t="str">
            <v>netscribes</v>
          </cell>
          <cell r="F33981" t="str">
            <v>Simi Raichel Zachariah</v>
          </cell>
          <cell r="G33981">
            <v>45713.552083333336</v>
          </cell>
          <cell r="H33981">
            <v>45912.578472222223</v>
          </cell>
        </row>
        <row r="33982">
          <cell r="A33982" t="str">
            <v>UCW-9294</v>
          </cell>
          <cell r="B33982" t="str">
            <v>Beauty- Re: HA 620 ML Pure Listing | New Listing | TATACliq (Both Platform)-25thfeb</v>
          </cell>
          <cell r="C33982" t="str">
            <v>CLOSED</v>
          </cell>
          <cell r="D33982" t="str">
            <v>Highest</v>
          </cell>
          <cell r="E33982" t="str">
            <v>Chirag Dubal</v>
          </cell>
          <cell r="F33982" t="str">
            <v>Simi Raichel Zachariah</v>
          </cell>
          <cell r="G33982">
            <v>45713.527777777781</v>
          </cell>
          <cell r="H33982">
            <v>45953.39166666667</v>
          </cell>
        </row>
        <row r="33983">
          <cell r="A33983" t="str">
            <v>UCW-9293</v>
          </cell>
          <cell r="B33983" t="str">
            <v>Beauty- Re: New Listing - Nisara | Tata Cliq - 24th Feb'25</v>
          </cell>
          <cell r="C33983" t="str">
            <v>CLOSED</v>
          </cell>
          <cell r="D33983" t="str">
            <v>Highest</v>
          </cell>
          <cell r="E33983" t="str">
            <v>Chirag Dubal</v>
          </cell>
          <cell r="F33983" t="str">
            <v>Simi Raichel Zachariah</v>
          </cell>
          <cell r="G33983">
            <v>45713.522916666669</v>
          </cell>
          <cell r="H33983">
            <v>45953.39166666667</v>
          </cell>
        </row>
        <row r="33984">
          <cell r="A33984" t="str">
            <v>UCW-9290</v>
          </cell>
          <cell r="B33984" t="str">
            <v>134 Options Women Sweet Dreams 24-02-2025</v>
          </cell>
          <cell r="C33984" t="str">
            <v>CLOSED</v>
          </cell>
          <cell r="D33984" t="str">
            <v>Medium</v>
          </cell>
          <cell r="E33984" t="str">
            <v>Chirag Dubal</v>
          </cell>
          <cell r="F33984" t="str">
            <v>Mohd Tahir Shaikh</v>
          </cell>
          <cell r="G33984">
            <v>45713.506944444445</v>
          </cell>
          <cell r="H33984">
            <v>45738.462500000001</v>
          </cell>
        </row>
        <row r="33985">
          <cell r="A33985" t="str">
            <v>UCW-9288</v>
          </cell>
          <cell r="B33985" t="str">
            <v>Metro | Tatacliq - New Catalogue (Footwear) - 24th Feb</v>
          </cell>
          <cell r="C33985" t="str">
            <v>CLOSED</v>
          </cell>
          <cell r="D33985" t="str">
            <v>Medium</v>
          </cell>
          <cell r="E33985" t="str">
            <v>netscribes</v>
          </cell>
          <cell r="F33985" t="str">
            <v>Sushma Ram</v>
          </cell>
          <cell r="G33985">
            <v>45713.495833333334</v>
          </cell>
          <cell r="H33985">
            <v>45728.45208333333</v>
          </cell>
        </row>
        <row r="33986">
          <cell r="A33986" t="str">
            <v>UCW-9287</v>
          </cell>
          <cell r="B33986" t="str">
            <v>Beauty- Re: RENEE X TATACLIQ( NEW LISTINGS 27-01-2025) 01-25th feb</v>
          </cell>
          <cell r="C33986" t="str">
            <v>CLOSED</v>
          </cell>
          <cell r="D33986" t="str">
            <v>Highest</v>
          </cell>
          <cell r="E33986" t="str">
            <v>Chirag Dubal</v>
          </cell>
          <cell r="F33986" t="str">
            <v>Simi Raichel Zachariah</v>
          </cell>
          <cell r="G33986">
            <v>45713.488888888889</v>
          </cell>
          <cell r="H33986">
            <v>45953.392361111109</v>
          </cell>
        </row>
        <row r="33987">
          <cell r="A33987" t="str">
            <v>UCW-9285</v>
          </cell>
          <cell r="B33987" t="str">
            <v>Levis - Tatacliq Pending Catalogue (18-02-2025)</v>
          </cell>
          <cell r="C33987" t="str">
            <v>CLOSED</v>
          </cell>
          <cell r="D33987" t="str">
            <v>High</v>
          </cell>
          <cell r="E33987" t="str">
            <v>netscribes</v>
          </cell>
          <cell r="F33987" t="str">
            <v>Sushma Ram</v>
          </cell>
          <cell r="G33987">
            <v>45713.477777777778</v>
          </cell>
          <cell r="H33987">
            <v>45728.451388888891</v>
          </cell>
        </row>
        <row r="33988">
          <cell r="A33988" t="str">
            <v>UCW-9281</v>
          </cell>
          <cell r="B33988" t="str">
            <v>Beauty- RE: Friday Launch_14th_Feb_Studiowest_44options-25thfeb</v>
          </cell>
          <cell r="C33988" t="str">
            <v>CLOSED</v>
          </cell>
          <cell r="D33988" t="str">
            <v>Medium</v>
          </cell>
          <cell r="E33988" t="str">
            <v>Chirag Dubal</v>
          </cell>
          <cell r="F33988" t="str">
            <v>Simi Raichel Zachariah</v>
          </cell>
          <cell r="G33988">
            <v>45713.432638888888</v>
          </cell>
          <cell r="H33988">
            <v>45744.9375</v>
          </cell>
        </row>
        <row r="33989">
          <cell r="A33989" t="str">
            <v>UCW-9277</v>
          </cell>
          <cell r="B33989" t="str">
            <v>CRIMZON - TATA CLIQ NEW PRODUCT UPLOAD</v>
          </cell>
          <cell r="C33989" t="str">
            <v>CLOSED</v>
          </cell>
          <cell r="D33989" t="str">
            <v>Medium</v>
          </cell>
          <cell r="E33989" t="str">
            <v>Chirag Dubal</v>
          </cell>
          <cell r="F33989" t="str">
            <v>Reagan D’souza</v>
          </cell>
          <cell r="G33989">
            <v>45713.004861111112</v>
          </cell>
          <cell r="H33989">
            <v>45896.555555555555</v>
          </cell>
        </row>
        <row r="33990">
          <cell r="A33990" t="str">
            <v>UCW-9266</v>
          </cell>
          <cell r="B33990" t="str">
            <v>TCF-Andamen-New Arrival-25th Feb</v>
          </cell>
          <cell r="C33990" t="str">
            <v>CLOSED</v>
          </cell>
          <cell r="D33990" t="str">
            <v>Medium</v>
          </cell>
          <cell r="E33990" t="str">
            <v>Chirag Dubal</v>
          </cell>
          <cell r="F33990" t="str">
            <v>Mohd Tahir Shaikh</v>
          </cell>
          <cell r="G33990">
            <v>45712.791666666664</v>
          </cell>
          <cell r="H33990">
            <v>45750.559027777781</v>
          </cell>
        </row>
        <row r="33991">
          <cell r="A33991" t="str">
            <v>UCW-9264</v>
          </cell>
          <cell r="B33991" t="str">
            <v>Tatacliq Men's Apparels Template | 20th Feb'25</v>
          </cell>
          <cell r="C33991" t="str">
            <v>CLOSED</v>
          </cell>
          <cell r="D33991" t="str">
            <v>Medium</v>
          </cell>
          <cell r="E33991" t="str">
            <v>Chirag Dubal</v>
          </cell>
          <cell r="F33991" t="str">
            <v>Debabrata Biswas</v>
          </cell>
          <cell r="G33991">
            <v>45712.759722222225</v>
          </cell>
          <cell r="H33991">
            <v>45878.81527777778</v>
          </cell>
        </row>
        <row r="33992">
          <cell r="A33992" t="str">
            <v>UCW-9262</v>
          </cell>
          <cell r="B33992" t="str">
            <v>Tatacliq Women Western Wear Template | 3rd Feb'25</v>
          </cell>
          <cell r="C33992" t="str">
            <v>CLOSED</v>
          </cell>
          <cell r="D33992" t="str">
            <v>Medium</v>
          </cell>
          <cell r="E33992" t="str">
            <v>Chirag Dubal</v>
          </cell>
          <cell r="F33992" t="str">
            <v>Debabrata Biswas</v>
          </cell>
          <cell r="G33992">
            <v>45712.734722222223</v>
          </cell>
          <cell r="H33992">
            <v>45877.67083333333</v>
          </cell>
        </row>
        <row r="33993">
          <cell r="A33993" t="str">
            <v>UCW-9259</v>
          </cell>
          <cell r="B33993" t="str">
            <v>TATA CLiQ New Catalogue-14-2-25</v>
          </cell>
          <cell r="C33993" t="str">
            <v>CLOSED</v>
          </cell>
          <cell r="D33993" t="str">
            <v>Medium</v>
          </cell>
          <cell r="E33993" t="str">
            <v>Chirag Dubal</v>
          </cell>
          <cell r="F33993" t="str">
            <v>Debabrata Biswas</v>
          </cell>
          <cell r="G33993">
            <v>45712.71875</v>
          </cell>
          <cell r="H33993">
            <v>45863.573611111111</v>
          </cell>
        </row>
        <row r="33994">
          <cell r="A33994" t="str">
            <v>UCW-9255</v>
          </cell>
          <cell r="B33994" t="str">
            <v>Apparels Listings 21-02-2025</v>
          </cell>
          <cell r="C33994" t="str">
            <v>CLOSED</v>
          </cell>
          <cell r="D33994" t="str">
            <v>Medium</v>
          </cell>
          <cell r="E33994" t="str">
            <v>netscribes</v>
          </cell>
          <cell r="F33994" t="str">
            <v>Sushma Ram</v>
          </cell>
          <cell r="G33994">
            <v>45712.661805555559</v>
          </cell>
          <cell r="H33994">
            <v>45805.694444444445</v>
          </cell>
        </row>
        <row r="33995">
          <cell r="A33995" t="str">
            <v>UCW-9250</v>
          </cell>
          <cell r="B33995" t="str">
            <v>Vastramyaa New Catalog sheet_22-Feb-25</v>
          </cell>
          <cell r="C33995" t="str">
            <v>CLOSED</v>
          </cell>
          <cell r="D33995" t="str">
            <v>Medium</v>
          </cell>
          <cell r="E33995" t="str">
            <v>netscribes</v>
          </cell>
          <cell r="F33995" t="str">
            <v>Sushma Ram</v>
          </cell>
          <cell r="G33995">
            <v>45712.629861111112</v>
          </cell>
          <cell r="H33995">
            <v>46172.536805555559</v>
          </cell>
        </row>
        <row r="33996">
          <cell r="A33996" t="str">
            <v>UCW-9247</v>
          </cell>
          <cell r="B33996" t="str">
            <v>Piccolo &amp; Drape and Vogue</v>
          </cell>
          <cell r="C33996" t="str">
            <v>CLOSED</v>
          </cell>
          <cell r="D33996" t="str">
            <v>Medium</v>
          </cell>
          <cell r="E33996" t="str">
            <v>Chirag Dubal</v>
          </cell>
          <cell r="F33996" t="str">
            <v>Debabrata Biswas</v>
          </cell>
          <cell r="G33996">
            <v>45712.595833333333</v>
          </cell>
          <cell r="H33996">
            <v>45863.573611111111</v>
          </cell>
        </row>
        <row r="33997">
          <cell r="A33997" t="str">
            <v>UCW-9243</v>
          </cell>
          <cell r="B33997" t="str">
            <v>Tatacliq Lifestyle Catalog Template-Lot -93_27.01.2025</v>
          </cell>
          <cell r="C33997" t="str">
            <v>CLOSED</v>
          </cell>
          <cell r="D33997" t="str">
            <v>Medium</v>
          </cell>
          <cell r="E33997" t="str">
            <v>Chirag Dubal</v>
          </cell>
          <cell r="F33997" t="str">
            <v>Debabrata Biswas</v>
          </cell>
          <cell r="G33997">
            <v>45712.573611111111</v>
          </cell>
          <cell r="H33997">
            <v>45863.572916666664</v>
          </cell>
        </row>
        <row r="33998">
          <cell r="A33998" t="str">
            <v>UCW-9239</v>
          </cell>
          <cell r="B33998" t="str">
            <v>Tatacliq Men Content template_23-01-25</v>
          </cell>
          <cell r="C33998" t="str">
            <v>CLOSED</v>
          </cell>
          <cell r="D33998" t="str">
            <v>Medium</v>
          </cell>
          <cell r="E33998" t="str">
            <v>Chirag Dubal</v>
          </cell>
          <cell r="F33998" t="str">
            <v>Debabrata Biswas</v>
          </cell>
          <cell r="G33998">
            <v>45712.550694444442</v>
          </cell>
          <cell r="H33998">
            <v>45863.572916666664</v>
          </cell>
        </row>
        <row r="33999">
          <cell r="A33999" t="str">
            <v>UCW-9238</v>
          </cell>
          <cell r="B33999" t="str">
            <v>Shaily catalogue</v>
          </cell>
          <cell r="C33999" t="str">
            <v>CLOSED</v>
          </cell>
          <cell r="D33999" t="str">
            <v>Medium</v>
          </cell>
          <cell r="E33999" t="str">
            <v>Chirag Dubal</v>
          </cell>
          <cell r="F33999" t="str">
            <v>Mohd Tahir Shaikh</v>
          </cell>
          <cell r="G33999">
            <v>45712.549305555556</v>
          </cell>
          <cell r="H33999">
            <v>45805.695138888892</v>
          </cell>
        </row>
        <row r="34000">
          <cell r="A34000" t="str">
            <v>UCW-9237</v>
          </cell>
          <cell r="B34000" t="str">
            <v xml:space="preserve">Apparel SS25  Lot-1 </v>
          </cell>
          <cell r="C34000" t="str">
            <v>CLOSED</v>
          </cell>
          <cell r="D34000" t="str">
            <v>Medium</v>
          </cell>
          <cell r="E34000" t="str">
            <v>netscribes</v>
          </cell>
          <cell r="F34000" t="str">
            <v>Sushma Ram</v>
          </cell>
          <cell r="G34000">
            <v>45712.549305555556</v>
          </cell>
          <cell r="H34000">
            <v>45741.488194444442</v>
          </cell>
        </row>
        <row r="34001">
          <cell r="A34001" t="str">
            <v>UCW-9236</v>
          </cell>
          <cell r="B34001" t="str">
            <v>Rangriti Product Type Update</v>
          </cell>
          <cell r="C34001" t="str">
            <v>CLOSED</v>
          </cell>
          <cell r="D34001" t="str">
            <v>Medium</v>
          </cell>
          <cell r="E34001" t="str">
            <v>netscribes</v>
          </cell>
          <cell r="F34001" t="str">
            <v>Sushma Ram</v>
          </cell>
          <cell r="G34001">
            <v>45712.540972222225</v>
          </cell>
          <cell r="H34001">
            <v>45773.454861111109</v>
          </cell>
        </row>
        <row r="34002">
          <cell r="A34002" t="str">
            <v>UCW-9234</v>
          </cell>
          <cell r="B34002" t="str">
            <v>New Catalogue</v>
          </cell>
          <cell r="C34002" t="str">
            <v>CLOSED</v>
          </cell>
          <cell r="D34002" t="str">
            <v>Medium</v>
          </cell>
          <cell r="E34002" t="str">
            <v>netscribes</v>
          </cell>
          <cell r="F34002" t="str">
            <v>Sushma Ram</v>
          </cell>
          <cell r="G34002">
            <v>45712.525000000001</v>
          </cell>
          <cell r="H34002">
            <v>45784.742361111108</v>
          </cell>
        </row>
        <row r="34003">
          <cell r="A34003" t="str">
            <v>UCW-9232</v>
          </cell>
          <cell r="B34003" t="str">
            <v>Kiddopanti Catalogue 22nd February 2025</v>
          </cell>
          <cell r="C34003" t="str">
            <v>CLOSED</v>
          </cell>
          <cell r="D34003" t="str">
            <v>Medium</v>
          </cell>
          <cell r="E34003" t="str">
            <v>Chirag Dubal</v>
          </cell>
          <cell r="F34003" t="str">
            <v>Mohd Tahir Shaikh</v>
          </cell>
          <cell r="G34003">
            <v>45712.506249999999</v>
          </cell>
          <cell r="H34003">
            <v>45805.695833333331</v>
          </cell>
        </row>
        <row r="34004">
          <cell r="A34004" t="str">
            <v>UCW-9231</v>
          </cell>
          <cell r="B34004" t="str">
            <v>Beauty- Re: Gillette - New EAN listings - 24th</v>
          </cell>
          <cell r="C34004" t="str">
            <v>CLOSED</v>
          </cell>
          <cell r="D34004" t="str">
            <v>Highest</v>
          </cell>
          <cell r="E34004" t="str">
            <v>Chirag Dubal</v>
          </cell>
          <cell r="F34004" t="str">
            <v>Simi Raichel Zachariah</v>
          </cell>
          <cell r="G34004">
            <v>45712.504861111112</v>
          </cell>
          <cell r="H34004">
            <v>45850.738888888889</v>
          </cell>
        </row>
        <row r="34005">
          <cell r="A34005" t="str">
            <v>UCW-9229</v>
          </cell>
          <cell r="B34005" t="str">
            <v>New Catalog</v>
          </cell>
          <cell r="C34005" t="str">
            <v>CLOSED</v>
          </cell>
          <cell r="D34005" t="str">
            <v>Medium</v>
          </cell>
          <cell r="E34005" t="str">
            <v>netscribes</v>
          </cell>
          <cell r="F34005" t="str">
            <v>Sushma Ram</v>
          </cell>
          <cell r="G34005">
            <v>45712.498611111114</v>
          </cell>
          <cell r="H34005">
            <v>45728.451388888891</v>
          </cell>
        </row>
        <row r="34006">
          <cell r="A34006" t="str">
            <v>UCW-9227</v>
          </cell>
          <cell r="B34006" t="str">
            <v>Beauty- Re: Catalouging Info - Vanilla Sex + Cafe Rose - 24th Feb</v>
          </cell>
          <cell r="C34006" t="str">
            <v>CLOSED</v>
          </cell>
          <cell r="D34006" t="str">
            <v>Highest</v>
          </cell>
          <cell r="E34006" t="str">
            <v>netscribes</v>
          </cell>
          <cell r="F34006" t="str">
            <v>Simi Raichel Zachariah</v>
          </cell>
          <cell r="G34006">
            <v>45712.477083333331</v>
          </cell>
          <cell r="H34006">
            <v>45929.574999999997</v>
          </cell>
        </row>
        <row r="34007">
          <cell r="A34007" t="str">
            <v>UCW-9226</v>
          </cell>
          <cell r="B34007" t="str">
            <v>Skylee Listing file-57 Style</v>
          </cell>
          <cell r="C34007" t="str">
            <v>CLOSED</v>
          </cell>
          <cell r="D34007" t="str">
            <v>Medium</v>
          </cell>
          <cell r="E34007" t="str">
            <v>netscribes</v>
          </cell>
          <cell r="F34007" t="str">
            <v>Sushma Ram</v>
          </cell>
          <cell r="G34007">
            <v>45712.475694444445</v>
          </cell>
          <cell r="H34007">
            <v>45735.593055555553</v>
          </cell>
        </row>
        <row r="34008">
          <cell r="A34008" t="str">
            <v>UCW-9223</v>
          </cell>
          <cell r="B34008" t="str">
            <v>RE: Tata Cliq - New listing - Hollister &amp; Mercedes-Benz Floral Fantasy- 24th feb</v>
          </cell>
          <cell r="C34008" t="str">
            <v>CLOSED</v>
          </cell>
          <cell r="D34008" t="str">
            <v>Highest</v>
          </cell>
          <cell r="E34008" t="str">
            <v>Chirag Dubal</v>
          </cell>
          <cell r="F34008" t="str">
            <v>Simi Raichel Zachariah</v>
          </cell>
          <cell r="G34008">
            <v>45712.42083333333</v>
          </cell>
          <cell r="H34008">
            <v>45953.392361111109</v>
          </cell>
        </row>
        <row r="34009">
          <cell r="A34009" t="str">
            <v>UCW-9222</v>
          </cell>
          <cell r="B34009" t="str">
            <v>MINI KLUB NEW CATALOGUE 21-02-2025</v>
          </cell>
          <cell r="C34009" t="str">
            <v>CLOSED</v>
          </cell>
          <cell r="D34009" t="str">
            <v>Medium</v>
          </cell>
          <cell r="E34009" t="str">
            <v>Chirag Dubal</v>
          </cell>
          <cell r="F34009" t="str">
            <v>Mohd Tahir Shaikh</v>
          </cell>
          <cell r="G34009">
            <v>45711.984027777777</v>
          </cell>
          <cell r="H34009">
            <v>45737.709027777775</v>
          </cell>
        </row>
        <row r="34010">
          <cell r="A34010" t="str">
            <v>UCW-9221</v>
          </cell>
          <cell r="B34010" t="str">
            <v>Zoho | #34946 | TCNS | Tatacliq | Image update</v>
          </cell>
          <cell r="C34010" t="str">
            <v>CLOSED</v>
          </cell>
          <cell r="D34010" t="str">
            <v>Medium</v>
          </cell>
          <cell r="E34010" t="str">
            <v>Chirag Dubal</v>
          </cell>
          <cell r="F34010" t="str">
            <v>Mohd Tahir Shaikh</v>
          </cell>
          <cell r="G34010">
            <v>45711.977777777778</v>
          </cell>
          <cell r="H34010">
            <v>45721.477083333331</v>
          </cell>
        </row>
        <row r="34011">
          <cell r="A34011" t="str">
            <v>UCW-9217</v>
          </cell>
          <cell r="B34011" t="str">
            <v>First Image Change: Urgent</v>
          </cell>
          <cell r="C34011" t="str">
            <v>CLOSED</v>
          </cell>
          <cell r="D34011" t="str">
            <v>Medium</v>
          </cell>
          <cell r="E34011" t="str">
            <v>Chirag Dubal</v>
          </cell>
          <cell r="F34011" t="str">
            <v>Mohd Tahir Shaikh</v>
          </cell>
          <cell r="G34011">
            <v>45711.59097222222</v>
          </cell>
          <cell r="H34011">
            <v>45724.529166666667</v>
          </cell>
        </row>
        <row r="34012">
          <cell r="A34012" t="str">
            <v>UCW-9216</v>
          </cell>
          <cell r="B34012" t="str">
            <v>OOMPH | Cataloging | 18.01.2025 | Fashion Jewellery - TATACLIQ</v>
          </cell>
          <cell r="C34012" t="str">
            <v>CLOSED</v>
          </cell>
          <cell r="D34012" t="str">
            <v>Medium</v>
          </cell>
          <cell r="E34012" t="str">
            <v>Chirag Dubal</v>
          </cell>
          <cell r="F34012" t="str">
            <v>Mohd Tahir Shaikh</v>
          </cell>
          <cell r="G34012">
            <v>45711.586111111108</v>
          </cell>
          <cell r="H34012">
            <v>45728.450694444444</v>
          </cell>
        </row>
        <row r="34013">
          <cell r="A34013" t="str">
            <v>UCW-9214</v>
          </cell>
          <cell r="B34013" t="str">
            <v>Pluss Tribe - Brand Onboarding</v>
          </cell>
          <cell r="C34013" t="str">
            <v>CLOSED</v>
          </cell>
          <cell r="D34013" t="str">
            <v>Medium</v>
          </cell>
          <cell r="E34013" t="str">
            <v>Chirag Dubal</v>
          </cell>
          <cell r="F34013" t="str">
            <v>Mohd Tahir Shaikh</v>
          </cell>
          <cell r="G34013">
            <v>45711.575694444444</v>
          </cell>
          <cell r="H34013">
            <v>45805.696527777778</v>
          </cell>
        </row>
        <row r="34014">
          <cell r="A34014" t="str">
            <v>UCW-9213</v>
          </cell>
          <cell r="B34014" t="str">
            <v>The Wishing Chair X Tata Cliq Luxury - New Listings</v>
          </cell>
          <cell r="C34014" t="str">
            <v>CLOSED</v>
          </cell>
          <cell r="D34014" t="str">
            <v>Medium</v>
          </cell>
          <cell r="E34014" t="str">
            <v>Chirag Dubal</v>
          </cell>
          <cell r="F34014" t="str">
            <v>Reagan D’souza</v>
          </cell>
          <cell r="G34014">
            <v>45711.574999999997</v>
          </cell>
          <cell r="H34014">
            <v>45896.55972222222</v>
          </cell>
        </row>
        <row r="34015">
          <cell r="A34015" t="str">
            <v>UCW-9212</v>
          </cell>
          <cell r="B34015" t="str">
            <v>New styles To go live on TATA CLIQ-21-02-2025</v>
          </cell>
          <cell r="C34015" t="str">
            <v>CLOSED Due to Inactive/Insufficient Information</v>
          </cell>
          <cell r="D34015" t="str">
            <v>Medium</v>
          </cell>
          <cell r="E34015" t="str">
            <v>Chirag Dubal</v>
          </cell>
          <cell r="F34015" t="str">
            <v>Mohd Tahir Shaikh</v>
          </cell>
          <cell r="G34015">
            <v>45711.055555555555</v>
          </cell>
          <cell r="H34015">
            <v>45842.45</v>
          </cell>
        </row>
        <row r="34016">
          <cell r="A34016" t="str">
            <v>UCW-9211</v>
          </cell>
          <cell r="B34016" t="str">
            <v>ABFRL |Anushka Sharma Image removal- Urgent | Tatacliq | 35092</v>
          </cell>
          <cell r="C34016" t="str">
            <v>CLOSED</v>
          </cell>
          <cell r="D34016" t="str">
            <v>Medium</v>
          </cell>
          <cell r="E34016" t="str">
            <v>Chirag Dubal</v>
          </cell>
          <cell r="F34016" t="str">
            <v>Mohd Tahir Shaikh</v>
          </cell>
          <cell r="G34016">
            <v>45711.040972222225</v>
          </cell>
          <cell r="H34016">
            <v>45814.538888888892</v>
          </cell>
        </row>
        <row r="34017">
          <cell r="A34017" t="str">
            <v>UCW-9210</v>
          </cell>
          <cell r="B34017" t="str">
            <v>Request for catalog update- Batch 21</v>
          </cell>
          <cell r="C34017" t="str">
            <v>CLOSED</v>
          </cell>
          <cell r="D34017" t="str">
            <v>Medium</v>
          </cell>
          <cell r="E34017" t="str">
            <v>Chirag Dubal</v>
          </cell>
          <cell r="F34017" t="str">
            <v>Mohd Tahir Shaikh</v>
          </cell>
          <cell r="G34017">
            <v>45711.036111111112</v>
          </cell>
          <cell r="H34017">
            <v>45769.652777777781</v>
          </cell>
        </row>
        <row r="34018">
          <cell r="A34018" t="str">
            <v>UCW-9209</v>
          </cell>
          <cell r="B34018" t="str">
            <v>Bras-Bra Sets – Triumph – 21-02-2025</v>
          </cell>
          <cell r="C34018" t="str">
            <v>CLOSED</v>
          </cell>
          <cell r="D34018" t="str">
            <v>Medium</v>
          </cell>
          <cell r="E34018" t="str">
            <v>Chirag Dubal</v>
          </cell>
          <cell r="F34018" t="str">
            <v>Mohd Tahir Shaikh</v>
          </cell>
          <cell r="G34018">
            <v>45711.027083333334</v>
          </cell>
          <cell r="H34018">
            <v>45744.535416666666</v>
          </cell>
        </row>
        <row r="34019">
          <cell r="A34019" t="str">
            <v>UCW-9208</v>
          </cell>
          <cell r="B34019" t="str">
            <v>Tata CliQ Color Grouping 21-02-2025</v>
          </cell>
          <cell r="C34019" t="str">
            <v>CLOSED</v>
          </cell>
          <cell r="D34019" t="str">
            <v>Medium</v>
          </cell>
          <cell r="E34019" t="str">
            <v>netscribes</v>
          </cell>
          <cell r="F34019" t="str">
            <v>Sushma Ram</v>
          </cell>
          <cell r="G34019">
            <v>45710.963194444441</v>
          </cell>
          <cell r="H34019">
            <v>45727.554861111108</v>
          </cell>
        </row>
        <row r="34020">
          <cell r="A34020" t="str">
            <v>UCW-9207</v>
          </cell>
          <cell r="B34020" t="str">
            <v>TATA CLiQ- PD Update-21-02-2025</v>
          </cell>
          <cell r="C34020" t="str">
            <v>CLOSED</v>
          </cell>
          <cell r="D34020" t="str">
            <v>Medium</v>
          </cell>
          <cell r="E34020" t="str">
            <v>netscribes</v>
          </cell>
          <cell r="F34020" t="str">
            <v>Sushma Ram</v>
          </cell>
          <cell r="G34020">
            <v>45710.957638888889</v>
          </cell>
          <cell r="H34020">
            <v>45731.478472222225</v>
          </cell>
        </row>
        <row r="34021">
          <cell r="A34021" t="str">
            <v>UCW-9206</v>
          </cell>
          <cell r="B34021" t="str">
            <v>JJ FTW &amp; ACC SS-25 (Lot-3 &amp; 4)- Tata Cliq</v>
          </cell>
          <cell r="C34021" t="str">
            <v>CLOSED</v>
          </cell>
          <cell r="D34021" t="str">
            <v>Medium</v>
          </cell>
          <cell r="E34021" t="str">
            <v>netscribes</v>
          </cell>
          <cell r="F34021" t="str">
            <v>Sushma Ram</v>
          </cell>
          <cell r="G34021">
            <v>45710.953472222223</v>
          </cell>
          <cell r="H34021">
            <v>45805.697222222225</v>
          </cell>
        </row>
        <row r="34022">
          <cell r="A34022" t="str">
            <v>UCW-9205</v>
          </cell>
          <cell r="B34022" t="str">
            <v>Image update | Tatacliq | 35000 | ABFRL</v>
          </cell>
          <cell r="C34022" t="str">
            <v>CLOSED</v>
          </cell>
          <cell r="D34022" t="str">
            <v>Medium</v>
          </cell>
          <cell r="E34022" t="str">
            <v>netscribes</v>
          </cell>
          <cell r="F34022" t="str">
            <v>Sushma Ram</v>
          </cell>
          <cell r="G34022">
            <v>45710.945833333331</v>
          </cell>
          <cell r="H34022">
            <v>45726.515972222223</v>
          </cell>
        </row>
        <row r="34023">
          <cell r="A34023" t="str">
            <v>UCW-9201</v>
          </cell>
          <cell r="B34023" t="str">
            <v>Tatacliq Men Content template_21-02-25</v>
          </cell>
          <cell r="C34023" t="str">
            <v>CLOSED</v>
          </cell>
          <cell r="D34023" t="str">
            <v>Medium</v>
          </cell>
          <cell r="E34023" t="str">
            <v>netscribes</v>
          </cell>
          <cell r="F34023" t="str">
            <v>Sushma Ram</v>
          </cell>
          <cell r="G34023">
            <v>45710.929861111108</v>
          </cell>
          <cell r="H34023">
            <v>45749.532638888886</v>
          </cell>
        </row>
        <row r="34024">
          <cell r="A34024" t="str">
            <v>UCW-9199</v>
          </cell>
          <cell r="B34024" t="str">
            <v>Women's Innerwear, Activewear &amp; Nightwear – “Clovia” – 21 Feb , 2025 - Tatacliq Catalog</v>
          </cell>
          <cell r="C34024" t="str">
            <v>CLOSED</v>
          </cell>
          <cell r="D34024" t="str">
            <v>Medium</v>
          </cell>
          <cell r="E34024" t="str">
            <v>netscribes</v>
          </cell>
          <cell r="F34024" t="str">
            <v>Sushma Ram</v>
          </cell>
          <cell r="G34024">
            <v>45710.85</v>
          </cell>
          <cell r="H34024">
            <v>45769.659722222219</v>
          </cell>
        </row>
        <row r="34025">
          <cell r="A34025" t="str">
            <v>UCW-9198</v>
          </cell>
          <cell r="B34025" t="str">
            <v>FW: New CataLog For Live</v>
          </cell>
          <cell r="C34025" t="str">
            <v>CLOSED</v>
          </cell>
          <cell r="D34025" t="str">
            <v>Medium</v>
          </cell>
          <cell r="E34025" t="str">
            <v>netscribes</v>
          </cell>
          <cell r="F34025" t="str">
            <v>Sushma Ram</v>
          </cell>
          <cell r="G34025">
            <v>45710.845138888886</v>
          </cell>
          <cell r="H34025">
            <v>45805.698611111111</v>
          </cell>
        </row>
        <row r="34026">
          <cell r="A34026" t="str">
            <v>UCW-9197</v>
          </cell>
          <cell r="B34026" t="str">
            <v>House of Anita Dongre - Jewellery and Apparel - 21/02/25 - SS'25</v>
          </cell>
          <cell r="C34026" t="str">
            <v>CLOSED Due to Inactive/Insufficient Information</v>
          </cell>
          <cell r="D34026" t="str">
            <v>Medium</v>
          </cell>
          <cell r="E34026" t="str">
            <v>Chirag Dubal</v>
          </cell>
          <cell r="F34026" t="str">
            <v>Reagan D’souza</v>
          </cell>
          <cell r="G34026">
            <v>45710.832638888889</v>
          </cell>
          <cell r="H34026">
            <v>45896.55972222222</v>
          </cell>
        </row>
        <row r="34027">
          <cell r="A34027" t="str">
            <v>UCW-9196</v>
          </cell>
          <cell r="B34027" t="str">
            <v>Urgnet-Adidas-18 SKUs Sell Now</v>
          </cell>
          <cell r="C34027" t="str">
            <v>CLOSED</v>
          </cell>
          <cell r="D34027" t="str">
            <v>Highest</v>
          </cell>
          <cell r="E34027" t="str">
            <v>netscribes</v>
          </cell>
          <cell r="F34027" t="str">
            <v>Sushma Ram</v>
          </cell>
          <cell r="G34027">
            <v>45710.824305555558</v>
          </cell>
          <cell r="H34027">
            <v>45736.931944444441</v>
          </cell>
        </row>
        <row r="34028">
          <cell r="A34028" t="str">
            <v>UCW-9195</v>
          </cell>
          <cell r="B34028" t="str">
            <v>VR DESIGNERS: NEW BRAND ADDITION- SATAV</v>
          </cell>
          <cell r="C34028" t="str">
            <v>CLOSED</v>
          </cell>
          <cell r="D34028" t="str">
            <v>Medium</v>
          </cell>
          <cell r="E34028" t="str">
            <v>netscribes</v>
          </cell>
          <cell r="F34028" t="str">
            <v>Sushma Ram</v>
          </cell>
          <cell r="G34028">
            <v>45710.811805555553</v>
          </cell>
          <cell r="H34028">
            <v>45731.506249999999</v>
          </cell>
        </row>
        <row r="34029">
          <cell r="A34029" t="str">
            <v>UCW-9193</v>
          </cell>
          <cell r="B34029" t="str">
            <v>TataCliq: LSLX Category (New Formal Shoes)</v>
          </cell>
          <cell r="C34029" t="str">
            <v>CLOSED</v>
          </cell>
          <cell r="D34029" t="str">
            <v>Medium</v>
          </cell>
          <cell r="E34029" t="str">
            <v>Chirag Dubal</v>
          </cell>
          <cell r="F34029" t="str">
            <v>Mohd Tahir Shaikh</v>
          </cell>
          <cell r="G34029">
            <v>45710.793055555558</v>
          </cell>
          <cell r="H34029">
            <v>45805.699305555558</v>
          </cell>
        </row>
        <row r="34030">
          <cell r="A34030" t="str">
            <v>UCW-9192</v>
          </cell>
          <cell r="B34030" t="str">
            <v>TATA CLIQ &amp; LUX LISTING (LOT - 3)</v>
          </cell>
          <cell r="C34030" t="str">
            <v>CLOSED</v>
          </cell>
          <cell r="D34030" t="str">
            <v>High</v>
          </cell>
          <cell r="E34030" t="str">
            <v>netscribes</v>
          </cell>
          <cell r="F34030" t="str">
            <v>Sushma Ram</v>
          </cell>
          <cell r="G34030">
            <v>45710.788194444445</v>
          </cell>
          <cell r="H34030">
            <v>45805.699305555558</v>
          </cell>
        </row>
        <row r="34031">
          <cell r="A34031" t="str">
            <v>UCW-9188</v>
          </cell>
          <cell r="B34031" t="str">
            <v>Mens New Listings - 21.2.25</v>
          </cell>
          <cell r="C34031" t="str">
            <v>CLOSED</v>
          </cell>
          <cell r="D34031" t="str">
            <v>Medium</v>
          </cell>
          <cell r="E34031" t="str">
            <v>Chirag Dubal</v>
          </cell>
          <cell r="F34031" t="str">
            <v>Mohd Tahir Shaikh</v>
          </cell>
          <cell r="G34031">
            <v>45710.754861111112</v>
          </cell>
          <cell r="H34031">
            <v>45733.493750000001</v>
          </cell>
        </row>
        <row r="34032">
          <cell r="A34032" t="str">
            <v>UCW-9187</v>
          </cell>
          <cell r="B34032" t="str">
            <v>BRAUN New Catalog I Designer World Brands</v>
          </cell>
          <cell r="C34032" t="str">
            <v>CLOSED</v>
          </cell>
          <cell r="D34032" t="str">
            <v>Medium</v>
          </cell>
          <cell r="E34032" t="str">
            <v>netscribes</v>
          </cell>
          <cell r="F34032" t="str">
            <v>Sushma Ram</v>
          </cell>
          <cell r="G34032">
            <v>45710.750694444447</v>
          </cell>
          <cell r="H34032">
            <v>45721.737500000003</v>
          </cell>
        </row>
        <row r="34033">
          <cell r="A34033" t="str">
            <v>UCW-9186</v>
          </cell>
          <cell r="B34033" t="str">
            <v>New T-shirt Catalog upload Brand Name :- 98 Degree North</v>
          </cell>
          <cell r="C34033" t="str">
            <v>CLOSED</v>
          </cell>
          <cell r="D34033" t="str">
            <v>Medium</v>
          </cell>
          <cell r="E34033" t="str">
            <v>Chirag Dubal</v>
          </cell>
          <cell r="F34033" t="str">
            <v>Mohd Tahir Shaikh</v>
          </cell>
          <cell r="G34033">
            <v>45710.749305555553</v>
          </cell>
          <cell r="H34033">
            <v>45805.7</v>
          </cell>
        </row>
        <row r="34034">
          <cell r="A34034" t="str">
            <v>UCW-9185</v>
          </cell>
          <cell r="B34034" t="str">
            <v>Odette 100Sku's Lehenga</v>
          </cell>
          <cell r="C34034" t="str">
            <v>CLOSED</v>
          </cell>
          <cell r="D34034" t="str">
            <v>Medium</v>
          </cell>
          <cell r="E34034" t="str">
            <v>netscribes</v>
          </cell>
          <cell r="F34034" t="str">
            <v>Sushma Ram</v>
          </cell>
          <cell r="G34034">
            <v>45710.724305555559</v>
          </cell>
          <cell r="H34034">
            <v>45738.461805555555</v>
          </cell>
        </row>
        <row r="34035">
          <cell r="A34035" t="str">
            <v>UCW-9184</v>
          </cell>
          <cell r="B34035" t="str">
            <v>Odette 51Sku's Kurta Set</v>
          </cell>
          <cell r="C34035" t="str">
            <v>CLOSED Due to Inactive/Insufficient Information</v>
          </cell>
          <cell r="D34035" t="str">
            <v>Medium</v>
          </cell>
          <cell r="E34035" t="str">
            <v>netscribes</v>
          </cell>
          <cell r="F34035" t="str">
            <v>Sushma Ram</v>
          </cell>
          <cell r="G34035">
            <v>45710.717361111114</v>
          </cell>
          <cell r="H34035">
            <v>45784.476388888892</v>
          </cell>
        </row>
        <row r="34036">
          <cell r="A34036" t="str">
            <v>UCW-9183</v>
          </cell>
          <cell r="B34036" t="str">
            <v>Master template from 1082.</v>
          </cell>
          <cell r="C34036" t="str">
            <v>CLOSED</v>
          </cell>
          <cell r="D34036" t="str">
            <v>Medium</v>
          </cell>
          <cell r="E34036" t="str">
            <v>netscribes</v>
          </cell>
          <cell r="F34036" t="str">
            <v>Sushma Ram</v>
          </cell>
          <cell r="G34036">
            <v>45710.712500000001</v>
          </cell>
          <cell r="H34036">
            <v>45805.700694444444</v>
          </cell>
        </row>
        <row r="34037">
          <cell r="A34037" t="str">
            <v>UCW-9181</v>
          </cell>
          <cell r="B34037" t="str">
            <v>Wrong product delivery- Thomas Scott Red Cotton Slim Fit Striped Shirt</v>
          </cell>
          <cell r="C34037" t="str">
            <v>CLOSED</v>
          </cell>
          <cell r="D34037" t="str">
            <v>Medium</v>
          </cell>
          <cell r="E34037" t="str">
            <v>netscribes</v>
          </cell>
          <cell r="F34037" t="str">
            <v>Sushma Ram</v>
          </cell>
          <cell r="G34037">
            <v>45710.693055555559</v>
          </cell>
          <cell r="H34037">
            <v>45814.662499999999</v>
          </cell>
        </row>
        <row r="34038">
          <cell r="A34038" t="str">
            <v>UCW-9179</v>
          </cell>
          <cell r="B34038" t="str">
            <v>Beauty- Fw: Tata Wella Invigo Nutri Enrich Shampoo, 50ml ( Mini Shampoo New Listing)- 21feb</v>
          </cell>
          <cell r="C34038" t="str">
            <v>CLOSED</v>
          </cell>
          <cell r="D34038" t="str">
            <v>Highest</v>
          </cell>
          <cell r="E34038" t="str">
            <v>Chirag Dubal</v>
          </cell>
          <cell r="F34038" t="str">
            <v>Simi Raichel Zachariah</v>
          </cell>
          <cell r="G34038">
            <v>45710.638888888891</v>
          </cell>
          <cell r="H34038">
            <v>45953.392361111109</v>
          </cell>
        </row>
        <row r="34039">
          <cell r="A34039" t="str">
            <v>UCW-9178</v>
          </cell>
          <cell r="B34039" t="str">
            <v>Beauty-Re: TATA Armaf New Launch Feb'25-22nd feb</v>
          </cell>
          <cell r="C34039" t="str">
            <v>CLOSED</v>
          </cell>
          <cell r="D34039" t="str">
            <v>Medium</v>
          </cell>
          <cell r="E34039" t="str">
            <v>Chirag Dubal</v>
          </cell>
          <cell r="F34039" t="str">
            <v>Simi Raichel Zachariah</v>
          </cell>
          <cell r="G34039">
            <v>45710.635416666664</v>
          </cell>
          <cell r="H34039">
            <v>45953.392361111109</v>
          </cell>
        </row>
        <row r="34040">
          <cell r="A34040" t="str">
            <v>UCW-9177</v>
          </cell>
          <cell r="B34040" t="str">
            <v>Beauty - RE: Listing Attribute template needed for Bath and Body Gift Sets- 21st</v>
          </cell>
          <cell r="C34040" t="str">
            <v>CLOSED</v>
          </cell>
          <cell r="D34040" t="str">
            <v>Medium</v>
          </cell>
          <cell r="E34040" t="str">
            <v>Chirag Dubal</v>
          </cell>
          <cell r="F34040" t="str">
            <v>Simi Raichel Zachariah</v>
          </cell>
          <cell r="G34040">
            <v>45710.631944444445</v>
          </cell>
          <cell r="H34040">
            <v>45953.393055555556</v>
          </cell>
        </row>
        <row r="34041">
          <cell r="A34041" t="str">
            <v>UCW-9176</v>
          </cell>
          <cell r="B34041" t="str">
            <v>Beauty-Re: Azzaro Fragrance Listing 21st Feb 2025</v>
          </cell>
          <cell r="C34041" t="str">
            <v>CLOSED</v>
          </cell>
          <cell r="D34041" t="str">
            <v>Highest</v>
          </cell>
          <cell r="E34041" t="str">
            <v>Chirag Dubal</v>
          </cell>
          <cell r="F34041" t="str">
            <v>Simi Raichel Zachariah</v>
          </cell>
          <cell r="G34041">
            <v>45710.619444444441</v>
          </cell>
          <cell r="H34041">
            <v>45740.643750000003</v>
          </cell>
        </row>
        <row r="34042">
          <cell r="A34042" t="str">
            <v>UCW-9174</v>
          </cell>
          <cell r="B34042" t="str">
            <v>Throw Listing</v>
          </cell>
          <cell r="C34042" t="str">
            <v>CLOSED</v>
          </cell>
          <cell r="D34042" t="str">
            <v>Medium</v>
          </cell>
          <cell r="E34042" t="str">
            <v>Chirag Dubal</v>
          </cell>
          <cell r="F34042" t="str">
            <v>Reagan D’souza</v>
          </cell>
          <cell r="G34042">
            <v>45710.580555555556</v>
          </cell>
          <cell r="H34042">
            <v>45721.727777777778</v>
          </cell>
        </row>
        <row r="34043">
          <cell r="A34043" t="str">
            <v>UCW-9173</v>
          </cell>
          <cell r="B34043" t="str">
            <v>Beauty- RE: K18 - New Launch - Damage Shield Shampoo + Conditioner Listings + Creatives- 21st feb</v>
          </cell>
          <cell r="C34043" t="str">
            <v>CLOSED</v>
          </cell>
          <cell r="D34043" t="str">
            <v>Highest</v>
          </cell>
          <cell r="E34043" t="str">
            <v>Chirag Dubal</v>
          </cell>
          <cell r="F34043" t="str">
            <v>Simi Raichel Zachariah</v>
          </cell>
          <cell r="G34043">
            <v>45710.564583333333</v>
          </cell>
          <cell r="H34043">
            <v>45953.393055555556</v>
          </cell>
        </row>
        <row r="34044">
          <cell r="A34044" t="str">
            <v>UCW-9171</v>
          </cell>
          <cell r="B34044" t="str">
            <v>Odette 22 sku Dresses</v>
          </cell>
          <cell r="C34044" t="str">
            <v>CLOSED</v>
          </cell>
          <cell r="D34044" t="str">
            <v>Medium</v>
          </cell>
          <cell r="E34044" t="str">
            <v>Chirag Dubal</v>
          </cell>
          <cell r="F34044" t="str">
            <v>Mohd Tahir Shaikh</v>
          </cell>
          <cell r="G34044">
            <v>45710.55</v>
          </cell>
          <cell r="H34044">
            <v>45805.706250000003</v>
          </cell>
        </row>
        <row r="34045">
          <cell r="A34045" t="str">
            <v>UCW-9170</v>
          </cell>
          <cell r="B34045" t="str">
            <v>Odette 70 sku</v>
          </cell>
          <cell r="C34045" t="str">
            <v>CLOSED</v>
          </cell>
          <cell r="D34045" t="str">
            <v>Medium</v>
          </cell>
          <cell r="E34045" t="str">
            <v>Chirag Dubal</v>
          </cell>
          <cell r="F34045" t="str">
            <v>Mohd Tahir Shaikh</v>
          </cell>
          <cell r="G34045">
            <v>45710.527777777781</v>
          </cell>
          <cell r="H34045">
            <v>45805.707638888889</v>
          </cell>
        </row>
        <row r="34046">
          <cell r="A34046" t="str">
            <v>UCW-9168</v>
          </cell>
          <cell r="B34046" t="str">
            <v>Tatacliq Women Western Wear Template | 21st Jan'25</v>
          </cell>
          <cell r="C34046" t="str">
            <v>CLOSED</v>
          </cell>
          <cell r="D34046" t="str">
            <v>Medium</v>
          </cell>
          <cell r="E34046" t="str">
            <v>Chirag Dubal</v>
          </cell>
          <cell r="F34046" t="str">
            <v>Debabrata Biswas</v>
          </cell>
          <cell r="G34046">
            <v>45710.476388888892</v>
          </cell>
          <cell r="H34046">
            <v>45877.67083333333</v>
          </cell>
        </row>
        <row r="34047">
          <cell r="A34047" t="str">
            <v>UCW-9165</v>
          </cell>
          <cell r="B34047" t="str">
            <v>Tata CliQ New Catalogue-20-02-2025</v>
          </cell>
          <cell r="C34047" t="str">
            <v>CLOSED</v>
          </cell>
          <cell r="D34047" t="str">
            <v>High</v>
          </cell>
          <cell r="E34047" t="str">
            <v>netscribes</v>
          </cell>
          <cell r="F34047" t="str">
            <v>Sushma Ram</v>
          </cell>
          <cell r="G34047">
            <v>45709.788194444445</v>
          </cell>
          <cell r="H34047">
            <v>45721.727083333331</v>
          </cell>
        </row>
        <row r="34048">
          <cell r="A34048" t="str">
            <v>UCW-9163</v>
          </cell>
          <cell r="B34048" t="str">
            <v>Women's - SS25 Listing - 22-02-25 - 49 Opt.</v>
          </cell>
          <cell r="C34048" t="str">
            <v>CLOSED</v>
          </cell>
          <cell r="D34048" t="str">
            <v>Medium</v>
          </cell>
          <cell r="E34048" t="str">
            <v>Chirag Dubal</v>
          </cell>
          <cell r="F34048" t="str">
            <v>Mohd Tahir Shaikh</v>
          </cell>
          <cell r="G34048">
            <v>45709.786111111112</v>
          </cell>
          <cell r="H34048">
            <v>45775.760416666664</v>
          </cell>
        </row>
        <row r="34049">
          <cell r="A34049" t="str">
            <v>UCW-9162</v>
          </cell>
          <cell r="B34049" t="str">
            <v>Content Sheet and Image Link | ABFRL | 11 products | Tata Cliq | 1080667456</v>
          </cell>
          <cell r="C34049" t="str">
            <v>CLOSED</v>
          </cell>
          <cell r="D34049" t="str">
            <v>Medium</v>
          </cell>
          <cell r="E34049" t="str">
            <v>netscribes</v>
          </cell>
          <cell r="F34049" t="str">
            <v>Sushma Ram</v>
          </cell>
          <cell r="G34049">
            <v>45709.780555555553</v>
          </cell>
          <cell r="H34049">
            <v>45728.449305555558</v>
          </cell>
        </row>
        <row r="34050">
          <cell r="A34050" t="str">
            <v>UCW-9161</v>
          </cell>
          <cell r="B34050" t="str">
            <v>Men's - SS25 Listing - 22-02-25 - 73 Opt.</v>
          </cell>
          <cell r="C34050" t="str">
            <v>CLOSED</v>
          </cell>
          <cell r="D34050" t="str">
            <v>Medium</v>
          </cell>
          <cell r="E34050" t="str">
            <v>Chirag Dubal</v>
          </cell>
          <cell r="F34050" t="str">
            <v>Mohd Tahir Shaikh</v>
          </cell>
          <cell r="G34050">
            <v>45709.777083333334</v>
          </cell>
          <cell r="H34050">
            <v>45743.745138888888</v>
          </cell>
        </row>
        <row r="34051">
          <cell r="A34051" t="str">
            <v>UCW-9160</v>
          </cell>
          <cell r="B34051" t="str">
            <v>Red Bull - Men's - SS25 Listing - 22-02-25 - 28 Opt.</v>
          </cell>
          <cell r="C34051" t="str">
            <v>CLOSED</v>
          </cell>
          <cell r="D34051" t="str">
            <v>Medium</v>
          </cell>
          <cell r="E34051" t="str">
            <v>Chirag Dubal</v>
          </cell>
          <cell r="F34051" t="str">
            <v>Mohd Tahir Shaikh</v>
          </cell>
          <cell r="G34051">
            <v>45709.758333333331</v>
          </cell>
          <cell r="H34051">
            <v>45805.665277777778</v>
          </cell>
        </row>
        <row r="34052">
          <cell r="A34052" t="str">
            <v>UCW-9159</v>
          </cell>
          <cell r="B34052" t="str">
            <v>Selected Homme SS25_lot-3 catalogue file  -(Tata Cliq)</v>
          </cell>
          <cell r="C34052" t="str">
            <v>CLOSED</v>
          </cell>
          <cell r="D34052" t="str">
            <v>Medium</v>
          </cell>
          <cell r="E34052" t="str">
            <v>netscribes</v>
          </cell>
          <cell r="F34052" t="str">
            <v>Sushma Ram</v>
          </cell>
          <cell r="G34052">
            <v>45709.747916666667</v>
          </cell>
          <cell r="H34052">
            <v>45805.665277777778</v>
          </cell>
        </row>
        <row r="34053">
          <cell r="A34053" t="str">
            <v>UCW-9158</v>
          </cell>
          <cell r="B34053" t="str">
            <v>Odette Catalogue  97 Sku's Backlogs</v>
          </cell>
          <cell r="C34053" t="str">
            <v>CLOSED Due to Inactive/Insufficient Information</v>
          </cell>
          <cell r="D34053" t="str">
            <v>Medium</v>
          </cell>
          <cell r="E34053" t="str">
            <v>netscribes</v>
          </cell>
          <cell r="F34053" t="str">
            <v>Sushma Ram</v>
          </cell>
          <cell r="G34053">
            <v>45709.73333333333</v>
          </cell>
          <cell r="H34053">
            <v>45781.083333333336</v>
          </cell>
        </row>
        <row r="34054">
          <cell r="A34054" t="str">
            <v>UCW-9157</v>
          </cell>
          <cell r="B34054" t="str">
            <v>Cover Story-SS25_New Catelogue_20th Feb'25_Lot-1</v>
          </cell>
          <cell r="C34054" t="str">
            <v>CLOSED</v>
          </cell>
          <cell r="D34054" t="str">
            <v>Medium</v>
          </cell>
          <cell r="E34054" t="str">
            <v>Chirag Dubal</v>
          </cell>
          <cell r="F34054" t="str">
            <v>Mohd Tahir Shaikh</v>
          </cell>
          <cell r="G34054">
            <v>45709.700694444444</v>
          </cell>
          <cell r="H34054">
            <v>45728.447916666664</v>
          </cell>
        </row>
        <row r="34055">
          <cell r="A34055" t="str">
            <v>UCW-9156</v>
          </cell>
          <cell r="B34055" t="str">
            <v>Tata Cliq Women's Catalog Lot 9</v>
          </cell>
          <cell r="C34055" t="str">
            <v>CLOSED</v>
          </cell>
          <cell r="D34055" t="str">
            <v>Medium</v>
          </cell>
          <cell r="E34055" t="str">
            <v>netscribes</v>
          </cell>
          <cell r="F34055" t="str">
            <v>Sushma Ram</v>
          </cell>
          <cell r="G34055">
            <v>45709.688888888886</v>
          </cell>
          <cell r="H34055">
            <v>45805.665972222225</v>
          </cell>
        </row>
        <row r="34056">
          <cell r="A34056" t="str">
            <v>UCW-9155</v>
          </cell>
          <cell r="B34056" t="str">
            <v>Metro | Tatacliq - New Catalogue (Footwear) - 18th Feb</v>
          </cell>
          <cell r="C34056" t="str">
            <v>CLOSED</v>
          </cell>
          <cell r="D34056" t="str">
            <v>Highest</v>
          </cell>
          <cell r="E34056" t="str">
            <v>netscribes</v>
          </cell>
          <cell r="F34056" t="str">
            <v>Sushma Ram</v>
          </cell>
          <cell r="G34056">
            <v>45709.677777777775</v>
          </cell>
          <cell r="H34056">
            <v>45731.505555555559</v>
          </cell>
        </row>
        <row r="34057">
          <cell r="A34057" t="str">
            <v>UCW-9154</v>
          </cell>
          <cell r="B34057" t="str">
            <v>The Souled Store - Tata Cliq Image Change</v>
          </cell>
          <cell r="C34057" t="str">
            <v>CLOSED</v>
          </cell>
          <cell r="D34057" t="str">
            <v>Medium</v>
          </cell>
          <cell r="E34057" t="str">
            <v>netscribes</v>
          </cell>
          <cell r="F34057" t="str">
            <v>Sushma Ram</v>
          </cell>
          <cell r="G34057">
            <v>45709.663888888892</v>
          </cell>
          <cell r="H34057">
            <v>45719.624305555553</v>
          </cell>
        </row>
        <row r="34058">
          <cell r="A34058" t="str">
            <v>UCW-9152</v>
          </cell>
          <cell r="B34058" t="str">
            <v>odette 22 sku</v>
          </cell>
          <cell r="C34058" t="str">
            <v>CLOSED Due to Inactive/Insufficient Information</v>
          </cell>
          <cell r="D34058" t="str">
            <v>Medium</v>
          </cell>
          <cell r="E34058" t="str">
            <v>netscribes</v>
          </cell>
          <cell r="F34058" t="str">
            <v>Sushma Ram</v>
          </cell>
          <cell r="G34058">
            <v>45709.649305555555</v>
          </cell>
          <cell r="H34058">
            <v>45826.450694444444</v>
          </cell>
        </row>
        <row r="34059">
          <cell r="A34059" t="str">
            <v>UCW-9147</v>
          </cell>
          <cell r="B34059" t="str">
            <v>FNxTata App Catalogue_19th Feb</v>
          </cell>
          <cell r="C34059" t="str">
            <v>CLOSED</v>
          </cell>
          <cell r="D34059" t="str">
            <v>Medium</v>
          </cell>
          <cell r="E34059" t="str">
            <v>netscribes</v>
          </cell>
          <cell r="F34059" t="str">
            <v>Sushma Ram</v>
          </cell>
          <cell r="G34059">
            <v>45709.584722222222</v>
          </cell>
          <cell r="H34059">
            <v>45728.447222222225</v>
          </cell>
        </row>
        <row r="34060">
          <cell r="A34060" t="str">
            <v>UCW-9145</v>
          </cell>
          <cell r="B34060" t="str">
            <v>Zoho | #34860 | Royal enfield | Tatacliq</v>
          </cell>
          <cell r="C34060" t="str">
            <v>CLOSED</v>
          </cell>
          <cell r="D34060" t="str">
            <v>Medium</v>
          </cell>
          <cell r="E34060" t="str">
            <v>Chirag Dubal</v>
          </cell>
          <cell r="F34060" t="str">
            <v>Mohd Tahir Shaikh</v>
          </cell>
          <cell r="G34060">
            <v>45709.573611111111</v>
          </cell>
          <cell r="H34060">
            <v>45729.463888888888</v>
          </cell>
        </row>
        <row r="34061">
          <cell r="A34061" t="str">
            <v>UCW-9144</v>
          </cell>
          <cell r="B34061" t="str">
            <v>Create New Listings: Batch 37_Gold_Earring_070801</v>
          </cell>
          <cell r="C34061" t="str">
            <v>CLOSED</v>
          </cell>
          <cell r="D34061" t="str">
            <v>Medium</v>
          </cell>
          <cell r="E34061" t="str">
            <v>Chirag Dubal</v>
          </cell>
          <cell r="F34061" t="str">
            <v>Mohd Tahir Shaikh</v>
          </cell>
          <cell r="G34061">
            <v>45709.564583333333</v>
          </cell>
          <cell r="H34061">
            <v>45731.504861111112</v>
          </cell>
        </row>
        <row r="34062">
          <cell r="A34062" t="str">
            <v>UCW-9142</v>
          </cell>
          <cell r="B34062" t="str">
            <v>New Catalog</v>
          </cell>
          <cell r="C34062" t="str">
            <v>CLOSED Due to Inactive/Insufficient Information</v>
          </cell>
          <cell r="D34062" t="str">
            <v>Medium</v>
          </cell>
          <cell r="E34062" t="str">
            <v>netscribes</v>
          </cell>
          <cell r="F34062" t="str">
            <v>Sushma Ram</v>
          </cell>
          <cell r="G34062">
            <v>45709.558333333334</v>
          </cell>
          <cell r="H34062">
            <v>45763.522916666669</v>
          </cell>
        </row>
        <row r="34063">
          <cell r="A34063" t="str">
            <v>UCW-9141</v>
          </cell>
          <cell r="B34063" t="str">
            <v>New Catalog</v>
          </cell>
          <cell r="C34063" t="str">
            <v>CLOSED</v>
          </cell>
          <cell r="D34063" t="str">
            <v>Medium</v>
          </cell>
          <cell r="E34063" t="str">
            <v>netscribes</v>
          </cell>
          <cell r="F34063" t="str">
            <v>Sushma Ram</v>
          </cell>
          <cell r="G34063">
            <v>45709.554861111108</v>
          </cell>
          <cell r="H34063">
            <v>45860.693749999999</v>
          </cell>
        </row>
        <row r="34064">
          <cell r="A34064" t="str">
            <v>UCW-9140</v>
          </cell>
          <cell r="B34064" t="str">
            <v>Red Tape Tata CLiQ Footwear Catalog_20-02-2025</v>
          </cell>
          <cell r="C34064" t="str">
            <v>CLOSED</v>
          </cell>
          <cell r="D34064" t="str">
            <v>Medium</v>
          </cell>
          <cell r="E34064" t="str">
            <v>Chirag Dubal</v>
          </cell>
          <cell r="F34064" t="str">
            <v>Mohd Tahir Shaikh</v>
          </cell>
          <cell r="G34064">
            <v>45709.552083333336</v>
          </cell>
          <cell r="H34064">
            <v>45731.504861111112</v>
          </cell>
        </row>
        <row r="34065">
          <cell r="A34065" t="str">
            <v>UCW-9139</v>
          </cell>
          <cell r="B34065" t="str">
            <v>New Catalog</v>
          </cell>
          <cell r="C34065" t="str">
            <v>CLOSED</v>
          </cell>
          <cell r="D34065" t="str">
            <v>Medium</v>
          </cell>
          <cell r="E34065" t="str">
            <v>netscribes</v>
          </cell>
          <cell r="F34065" t="str">
            <v>Sushma Ram</v>
          </cell>
          <cell r="G34065">
            <v>45709.550694444442</v>
          </cell>
          <cell r="H34065">
            <v>45860.692361111112</v>
          </cell>
        </row>
        <row r="34066">
          <cell r="A34066" t="str">
            <v>UCW-9137</v>
          </cell>
          <cell r="B34066" t="str">
            <v>New Catalog</v>
          </cell>
          <cell r="C34066" t="str">
            <v>CLOSED</v>
          </cell>
          <cell r="D34066" t="str">
            <v>Medium</v>
          </cell>
          <cell r="E34066" t="str">
            <v>netscribes</v>
          </cell>
          <cell r="F34066" t="str">
            <v>Sushma Ram</v>
          </cell>
          <cell r="G34066">
            <v>45709.541666666664</v>
          </cell>
          <cell r="H34066">
            <v>45769.613194444442</v>
          </cell>
        </row>
        <row r="34067">
          <cell r="A34067" t="str">
            <v>UCW-9135</v>
          </cell>
          <cell r="B34067" t="str">
            <v>Sangeeta Boochra - SS'25 - Fashion Jewellery - 19/02/25</v>
          </cell>
          <cell r="C34067" t="str">
            <v>CLOSED</v>
          </cell>
          <cell r="D34067" t="str">
            <v>Medium</v>
          </cell>
          <cell r="E34067" t="str">
            <v>Chirag Dubal</v>
          </cell>
          <cell r="F34067" t="str">
            <v>Reagan D’souza</v>
          </cell>
          <cell r="G34067">
            <v>45709.536111111112</v>
          </cell>
          <cell r="H34067">
            <v>45896.561805555553</v>
          </cell>
        </row>
        <row r="34068">
          <cell r="A34068" t="str">
            <v>UCW-9131</v>
          </cell>
          <cell r="B34068" t="str">
            <v>Tatacliq Kids Apparel Template | 20th Feb'25</v>
          </cell>
          <cell r="C34068" t="str">
            <v>CLOSED</v>
          </cell>
          <cell r="D34068" t="str">
            <v>High</v>
          </cell>
          <cell r="E34068" t="str">
            <v>netscribes</v>
          </cell>
          <cell r="F34068" t="str">
            <v>Sushma Ram</v>
          </cell>
          <cell r="G34068">
            <v>45709.521527777775</v>
          </cell>
          <cell r="H34068">
            <v>45766.655555555553</v>
          </cell>
        </row>
        <row r="34069">
          <cell r="A34069" t="str">
            <v>UCW-9130</v>
          </cell>
          <cell r="B34069" t="str">
            <v>Content Sheet and Image Link | ABFRL | 77 products | Tata Cliq | 1079361461</v>
          </cell>
          <cell r="C34069" t="str">
            <v>CLOSED</v>
          </cell>
          <cell r="D34069" t="str">
            <v>Medium</v>
          </cell>
          <cell r="E34069" t="str">
            <v>Chirag Dubal</v>
          </cell>
          <cell r="F34069" t="str">
            <v>Mohd Tahir Shaikh</v>
          </cell>
          <cell r="G34069">
            <v>45709.520138888889</v>
          </cell>
          <cell r="H34069">
            <v>45722.493750000001</v>
          </cell>
        </row>
        <row r="34070">
          <cell r="A34070" t="str">
            <v>UCW-9129</v>
          </cell>
          <cell r="B34070" t="str">
            <v xml:space="preserve">Brand :-Rosso Brunello Seller ID :-128418 New Listing &gt; Category: Footwear </v>
          </cell>
          <cell r="C34070" t="str">
            <v>CLOSED</v>
          </cell>
          <cell r="D34070" t="str">
            <v>Medium</v>
          </cell>
          <cell r="E34070" t="str">
            <v>Chirag Dubal</v>
          </cell>
          <cell r="F34070" t="str">
            <v>Reagan D’souza</v>
          </cell>
          <cell r="G34070">
            <v>45709.513194444444</v>
          </cell>
          <cell r="H34070">
            <v>45728.446527777778</v>
          </cell>
        </row>
        <row r="34071">
          <cell r="A34071" t="str">
            <v>UCW-9128</v>
          </cell>
          <cell r="B34071" t="str">
            <v>Tatacliq Seller Format Home Template | 20th Feb'25</v>
          </cell>
          <cell r="C34071" t="str">
            <v>CLOSED</v>
          </cell>
          <cell r="D34071" t="str">
            <v>Medium</v>
          </cell>
          <cell r="E34071" t="str">
            <v>netscribes</v>
          </cell>
          <cell r="F34071" t="str">
            <v>Sushma Ram</v>
          </cell>
          <cell r="G34071">
            <v>45709.511805555558</v>
          </cell>
          <cell r="H34071">
            <v>45713.472916666666</v>
          </cell>
        </row>
        <row r="34072">
          <cell r="A34072" t="str">
            <v>UCW-9124</v>
          </cell>
          <cell r="B34072" t="str">
            <v>Tatacliq Footwear Input Format-Men Women | 20th Feb'25</v>
          </cell>
          <cell r="C34072" t="str">
            <v>CLOSED</v>
          </cell>
          <cell r="D34072" t="str">
            <v>High</v>
          </cell>
          <cell r="E34072" t="str">
            <v>netscribes</v>
          </cell>
          <cell r="F34072" t="str">
            <v>Sushma Ram</v>
          </cell>
          <cell r="G34072">
            <v>45709.504166666666</v>
          </cell>
          <cell r="H34072">
            <v>45716.460416666669</v>
          </cell>
        </row>
        <row r="34073">
          <cell r="A34073" t="str">
            <v>UCW-9122</v>
          </cell>
          <cell r="B34073" t="str">
            <v>Isharya-Tata Cliq-Bling Things-Collection</v>
          </cell>
          <cell r="C34073" t="str">
            <v>CLOSED</v>
          </cell>
          <cell r="D34073" t="str">
            <v>Medium</v>
          </cell>
          <cell r="E34073" t="str">
            <v>Chirag Dubal</v>
          </cell>
          <cell r="F34073" t="str">
            <v>Reagan D’souza</v>
          </cell>
          <cell r="G34073">
            <v>45709.500694444447</v>
          </cell>
          <cell r="H34073">
            <v>45721.727083333331</v>
          </cell>
        </row>
        <row r="34074">
          <cell r="A34074" t="str">
            <v>UCW-9121</v>
          </cell>
          <cell r="B34074" t="str">
            <v>Tatacliq Kids Footwear Template | 20th Feb'25</v>
          </cell>
          <cell r="C34074" t="str">
            <v>CLOSED</v>
          </cell>
          <cell r="D34074" t="str">
            <v>Medium</v>
          </cell>
          <cell r="E34074" t="str">
            <v>netscribes</v>
          </cell>
          <cell r="F34074" t="str">
            <v>Sushma Ram</v>
          </cell>
          <cell r="G34074">
            <v>45709.49722222222</v>
          </cell>
          <cell r="H34074">
            <v>45728.446527777778</v>
          </cell>
        </row>
        <row r="34075">
          <cell r="A34075" t="str">
            <v>UCW-9119</v>
          </cell>
          <cell r="B34075" t="str">
            <v>Tatacliq Women Western Wear Template | 20th Feb'25</v>
          </cell>
          <cell r="C34075" t="str">
            <v>CLOSED</v>
          </cell>
          <cell r="D34075" t="str">
            <v>High</v>
          </cell>
          <cell r="E34075" t="str">
            <v>netscribes</v>
          </cell>
          <cell r="F34075" t="str">
            <v>Sushma Ram</v>
          </cell>
          <cell r="G34075">
            <v>45709.491666666669</v>
          </cell>
          <cell r="H34075">
            <v>45723.654861111114</v>
          </cell>
        </row>
        <row r="34076">
          <cell r="A34076" t="str">
            <v>UCW-9117</v>
          </cell>
          <cell r="B34076" t="str">
            <v>LOT-91 WOMEN SUMMER COLL-2024-TSHIRT(VIMAL JONNEY)</v>
          </cell>
          <cell r="C34076" t="str">
            <v>CLOSED</v>
          </cell>
          <cell r="D34076" t="str">
            <v>Medium</v>
          </cell>
          <cell r="E34076" t="str">
            <v>netscribes</v>
          </cell>
          <cell r="F34076" t="str">
            <v>Sushma Ram</v>
          </cell>
          <cell r="G34076">
            <v>45709.484027777777</v>
          </cell>
          <cell r="H34076">
            <v>45805.668055555558</v>
          </cell>
        </row>
        <row r="34077">
          <cell r="A34077" t="str">
            <v>UCW-9114</v>
          </cell>
          <cell r="B34077" t="str">
            <v>Catalog Sheet - Kids Wear - Tatacliq X NEUDIS</v>
          </cell>
          <cell r="C34077" t="str">
            <v>CLOSED</v>
          </cell>
          <cell r="D34077" t="str">
            <v>Medium</v>
          </cell>
          <cell r="E34077" t="str">
            <v>netscribes</v>
          </cell>
          <cell r="F34077" t="str">
            <v>Sushma Ram</v>
          </cell>
          <cell r="G34077">
            <v>45709.474305555559</v>
          </cell>
          <cell r="H34077">
            <v>45856.606944444444</v>
          </cell>
        </row>
        <row r="34078">
          <cell r="A34078" t="str">
            <v>UCW-9111</v>
          </cell>
          <cell r="B34078" t="str">
            <v>Tatacliq Women Ethnic Wear Template | 20th Feb'25</v>
          </cell>
          <cell r="C34078" t="str">
            <v>CLOSED</v>
          </cell>
          <cell r="D34078" t="str">
            <v>Medium</v>
          </cell>
          <cell r="E34078" t="str">
            <v>Chirag Dubal</v>
          </cell>
          <cell r="F34078" t="str">
            <v>Mohd Tahir Shaikh</v>
          </cell>
          <cell r="G34078">
            <v>45709.461111111108</v>
          </cell>
          <cell r="H34078">
            <v>45723.654861111114</v>
          </cell>
        </row>
        <row r="34079">
          <cell r="A34079" t="str">
            <v>UCW-9110</v>
          </cell>
          <cell r="B34079" t="str">
            <v>Selected Homme Lot 1 &amp; Lot 2_15th Feb</v>
          </cell>
          <cell r="C34079" t="str">
            <v>CLOSED</v>
          </cell>
          <cell r="D34079" t="str">
            <v>Medium</v>
          </cell>
          <cell r="E34079" t="str">
            <v>netscribes</v>
          </cell>
          <cell r="F34079" t="str">
            <v>netscribes</v>
          </cell>
          <cell r="G34079">
            <v>45709.455555555556</v>
          </cell>
          <cell r="H34079">
            <v>45877.57708333333</v>
          </cell>
        </row>
        <row r="34080">
          <cell r="A34080" t="str">
            <v>UCW-9109</v>
          </cell>
          <cell r="B34080" t="str">
            <v>Tatacliq Men's Apparels Template | 20th Feb'25</v>
          </cell>
          <cell r="C34080" t="str">
            <v>CLOSED</v>
          </cell>
          <cell r="D34080" t="str">
            <v>Medium</v>
          </cell>
          <cell r="E34080" t="str">
            <v>Chirag Dubal</v>
          </cell>
          <cell r="F34080" t="str">
            <v>Mohd Tahir Shaikh</v>
          </cell>
          <cell r="G34080">
            <v>45709.45416666667</v>
          </cell>
          <cell r="H34080">
            <v>45714.52847222222</v>
          </cell>
        </row>
        <row r="34081">
          <cell r="A34081" t="str">
            <v>UCW-9103</v>
          </cell>
          <cell r="B34081" t="str">
            <v>Simon carter multi-listing</v>
          </cell>
          <cell r="C34081" t="str">
            <v>CLOSED</v>
          </cell>
          <cell r="D34081" t="str">
            <v>Medium</v>
          </cell>
          <cell r="E34081" t="str">
            <v>netscribes</v>
          </cell>
          <cell r="F34081" t="str">
            <v>Sushma Ram</v>
          </cell>
          <cell r="G34081">
            <v>45708.808333333334</v>
          </cell>
          <cell r="H34081">
            <v>45840.761805555558</v>
          </cell>
        </row>
        <row r="34082">
          <cell r="A34082" t="str">
            <v>UCW-9101</v>
          </cell>
          <cell r="B34082" t="str">
            <v>New Lot of 803 Articles for Listing on Tata Cliq</v>
          </cell>
          <cell r="C34082" t="str">
            <v>CLOSED</v>
          </cell>
          <cell r="D34082" t="str">
            <v>Medium</v>
          </cell>
          <cell r="E34082" t="str">
            <v>netscribes</v>
          </cell>
          <cell r="F34082" t="str">
            <v>Sushma Ram</v>
          </cell>
          <cell r="G34082">
            <v>45708.797222222223</v>
          </cell>
          <cell r="H34082">
            <v>45728.445833333331</v>
          </cell>
        </row>
        <row r="34083">
          <cell r="A34083" t="str">
            <v>UCW-9100</v>
          </cell>
          <cell r="B34083" t="str">
            <v xml:space="preserve">Beauty - Re: New launch cataloguing details of Yves Saint Laurent(Y L Elixir)_Fragrance for TCL_19_Feb_2025. </v>
          </cell>
          <cell r="C34083" t="str">
            <v>CLOSED</v>
          </cell>
          <cell r="D34083" t="str">
            <v>Highest</v>
          </cell>
          <cell r="E34083" t="str">
            <v>Chirag Dubal</v>
          </cell>
          <cell r="F34083" t="str">
            <v>Simi Raichel Zachariah</v>
          </cell>
          <cell r="G34083">
            <v>45708.793055555558</v>
          </cell>
          <cell r="H34083">
            <v>45953.393055555556</v>
          </cell>
        </row>
        <row r="34084">
          <cell r="A34084" t="str">
            <v>UCW-9098</v>
          </cell>
          <cell r="B34084" t="str">
            <v>Beauty- Re: Emporio Armani Fragrance Listings - Tata - 20th feb</v>
          </cell>
          <cell r="C34084" t="str">
            <v>CLOSED</v>
          </cell>
          <cell r="D34084" t="str">
            <v>Highest</v>
          </cell>
          <cell r="E34084" t="str">
            <v>Chirag Dubal</v>
          </cell>
          <cell r="F34084" t="str">
            <v>Simi Raichel Zachariah</v>
          </cell>
          <cell r="G34084">
            <v>45708.790277777778</v>
          </cell>
          <cell r="H34084">
            <v>45953.393055555556</v>
          </cell>
        </row>
        <row r="34085">
          <cell r="A34085" t="str">
            <v>UCW-9097</v>
          </cell>
          <cell r="B34085" t="str">
            <v>Tatacliq New Listing 18-02-2025</v>
          </cell>
          <cell r="C34085" t="str">
            <v>CLOSED</v>
          </cell>
          <cell r="D34085" t="str">
            <v>Medium</v>
          </cell>
          <cell r="E34085" t="str">
            <v>netscribes</v>
          </cell>
          <cell r="F34085" t="str">
            <v>Sushma Ram</v>
          </cell>
          <cell r="G34085">
            <v>45708.775694444441</v>
          </cell>
          <cell r="H34085">
            <v>45733.493055555555</v>
          </cell>
        </row>
        <row r="34086">
          <cell r="A34086" t="str">
            <v>UCW-9096</v>
          </cell>
          <cell r="B34086" t="str">
            <v>Odette 40 sku</v>
          </cell>
          <cell r="C34086" t="str">
            <v>CLOSED Due to Inactive/Insufficient Information</v>
          </cell>
          <cell r="D34086" t="str">
            <v>Medium</v>
          </cell>
          <cell r="E34086" t="str">
            <v>Chirag Dubal</v>
          </cell>
          <cell r="F34086" t="str">
            <v>Mohd Tahir Shaikh</v>
          </cell>
          <cell r="G34086">
            <v>45708.767361111109</v>
          </cell>
          <cell r="H34086">
            <v>45826.456250000003</v>
          </cell>
        </row>
        <row r="34087">
          <cell r="A34087" t="str">
            <v>UCW-9094</v>
          </cell>
          <cell r="B34087" t="str">
            <v>Globus Women's Wear Apparels - 18 Styles - Batch 89 ((Western) (Plus Size) (19.02.2025)</v>
          </cell>
          <cell r="C34087" t="str">
            <v>CLOSED</v>
          </cell>
          <cell r="D34087" t="str">
            <v>Medium</v>
          </cell>
          <cell r="E34087" t="str">
            <v>Chirag Dubal</v>
          </cell>
          <cell r="F34087" t="str">
            <v>Mohd Tahir Shaikh</v>
          </cell>
          <cell r="G34087">
            <v>45708.751388888886</v>
          </cell>
          <cell r="H34087">
            <v>45728.445833333331</v>
          </cell>
        </row>
        <row r="34088">
          <cell r="A34088" t="str">
            <v>UCW-9093</v>
          </cell>
          <cell r="B34088" t="str">
            <v>Globus Women's Wear Apparels -  22 Styles - Batch 89 (Ethnic) (Plus Size) (19.02.2025)</v>
          </cell>
          <cell r="C34088" t="str">
            <v>CLOSED</v>
          </cell>
          <cell r="D34088" t="str">
            <v>Medium</v>
          </cell>
          <cell r="E34088" t="str">
            <v>netscribes</v>
          </cell>
          <cell r="F34088" t="str">
            <v>Sushma Ram</v>
          </cell>
          <cell r="G34088">
            <v>45708.748611111114</v>
          </cell>
          <cell r="H34088">
            <v>45728.445138888892</v>
          </cell>
        </row>
        <row r="34089">
          <cell r="A34089" t="str">
            <v>UCW-9091</v>
          </cell>
          <cell r="B34089" t="str">
            <v>Tata CliQ New Catalogue-01-02-2025</v>
          </cell>
          <cell r="C34089" t="str">
            <v>CLOSED</v>
          </cell>
          <cell r="D34089" t="str">
            <v>Medium</v>
          </cell>
          <cell r="E34089" t="str">
            <v>Chirag Dubal</v>
          </cell>
          <cell r="F34089" t="str">
            <v>Debabrata Biswas</v>
          </cell>
          <cell r="G34089">
            <v>45708.744444444441</v>
          </cell>
          <cell r="H34089">
            <v>45863.572222222225</v>
          </cell>
        </row>
        <row r="34090">
          <cell r="A34090" t="str">
            <v>UCW-9090</v>
          </cell>
          <cell r="B34090" t="str">
            <v>line sheet for additional jewelry styles - imp</v>
          </cell>
          <cell r="C34090" t="str">
            <v>CLOSED</v>
          </cell>
          <cell r="D34090" t="str">
            <v>Medium</v>
          </cell>
          <cell r="E34090" t="str">
            <v>Chirag Dubal</v>
          </cell>
          <cell r="F34090" t="str">
            <v>Reagan D’souza</v>
          </cell>
          <cell r="G34090">
            <v>45708.726388888892</v>
          </cell>
          <cell r="H34090">
            <v>45735.427777777775</v>
          </cell>
        </row>
        <row r="34091">
          <cell r="A34091" t="str">
            <v>UCW-9089</v>
          </cell>
          <cell r="B34091" t="str">
            <v>Tata Cliq (New Listing 15 Styles)- Varanga-19-02-2025</v>
          </cell>
          <cell r="C34091" t="str">
            <v>CLOSED</v>
          </cell>
          <cell r="D34091" t="str">
            <v>Medium</v>
          </cell>
          <cell r="E34091" t="str">
            <v>Chirag Dubal</v>
          </cell>
          <cell r="F34091" t="str">
            <v>Mohd Tahir Shaikh</v>
          </cell>
          <cell r="G34091">
            <v>45708.724305555559</v>
          </cell>
          <cell r="H34091">
            <v>45721.725694444445</v>
          </cell>
        </row>
        <row r="34092">
          <cell r="A34092" t="str">
            <v>UCW-9082</v>
          </cell>
          <cell r="B34092" t="str">
            <v>New Item for Listing(19-Feb-25)</v>
          </cell>
          <cell r="C34092" t="str">
            <v>CLOSED</v>
          </cell>
          <cell r="D34092" t="str">
            <v>Medium</v>
          </cell>
          <cell r="E34092" t="str">
            <v>netscribes</v>
          </cell>
          <cell r="F34092" t="str">
            <v>Sushma Ram</v>
          </cell>
          <cell r="G34092">
            <v>45708.686805555553</v>
          </cell>
          <cell r="H34092">
            <v>45750.557638888888</v>
          </cell>
        </row>
        <row r="34093">
          <cell r="A34093" t="str">
            <v>UCW-9081</v>
          </cell>
          <cell r="B34093" t="str">
            <v>Rangriti Old Season - TC</v>
          </cell>
          <cell r="C34093" t="str">
            <v>CLOSED</v>
          </cell>
          <cell r="D34093" t="str">
            <v>Medium</v>
          </cell>
          <cell r="E34093" t="str">
            <v>netscribes</v>
          </cell>
          <cell r="F34093" t="str">
            <v>Sushma Ram</v>
          </cell>
          <cell r="G34093">
            <v>45708.676388888889</v>
          </cell>
          <cell r="H34093">
            <v>45743.73541666667</v>
          </cell>
        </row>
        <row r="34094">
          <cell r="A34094" t="str">
            <v>UCW-9079</v>
          </cell>
          <cell r="B34094" t="str">
            <v>Listing Le Creuset Home &amp; kitchen W003</v>
          </cell>
          <cell r="C34094" t="str">
            <v>CLOSED</v>
          </cell>
          <cell r="D34094" t="str">
            <v>Medium</v>
          </cell>
          <cell r="E34094" t="str">
            <v>Chirag Dubal</v>
          </cell>
          <cell r="F34094" t="str">
            <v>Reagan D’souza</v>
          </cell>
          <cell r="G34094">
            <v>45708.668055555558</v>
          </cell>
          <cell r="H34094">
            <v>45896.563888888886</v>
          </cell>
        </row>
        <row r="34095">
          <cell r="A34095" t="str">
            <v>UCW-9078</v>
          </cell>
          <cell r="B34095" t="str">
            <v>New Listing Sheet</v>
          </cell>
          <cell r="C34095" t="str">
            <v>CLOSED</v>
          </cell>
          <cell r="D34095" t="str">
            <v>Medium</v>
          </cell>
          <cell r="E34095" t="str">
            <v>netscribes</v>
          </cell>
          <cell r="F34095" t="str">
            <v>Sushma Ram</v>
          </cell>
          <cell r="G34095">
            <v>45708.664583333331</v>
          </cell>
          <cell r="H34095">
            <v>45860.690972222219</v>
          </cell>
        </row>
        <row r="34096">
          <cell r="A34096" t="str">
            <v>UCW-9077</v>
          </cell>
          <cell r="B34096" t="str">
            <v>Create New Listings: Batch 48_G_Mangalsutra_0712</v>
          </cell>
          <cell r="C34096" t="str">
            <v>CLOSED Due to Inactive/Insufficient Information</v>
          </cell>
          <cell r="D34096" t="str">
            <v>Medium</v>
          </cell>
          <cell r="E34096" t="str">
            <v>Chirag Dubal</v>
          </cell>
          <cell r="F34096" t="str">
            <v>Mohd Tahir Shaikh</v>
          </cell>
          <cell r="G34096">
            <v>45708.657638888886</v>
          </cell>
          <cell r="H34096">
            <v>45760.497916666667</v>
          </cell>
        </row>
        <row r="34097">
          <cell r="A34097" t="str">
            <v>UCW-9075</v>
          </cell>
          <cell r="B34097" t="str">
            <v>Tata Cliq | Bugatti Infographic &amp; Mood Shoot Image Addition - Lot 3</v>
          </cell>
          <cell r="C34097" t="str">
            <v>CLOSED</v>
          </cell>
          <cell r="D34097" t="str">
            <v>Medium</v>
          </cell>
          <cell r="E34097" t="str">
            <v>netscribes</v>
          </cell>
          <cell r="F34097" t="str">
            <v>Sushma Ram</v>
          </cell>
          <cell r="G34097">
            <v>45708.652777777781</v>
          </cell>
          <cell r="H34097">
            <v>45746.711111111108</v>
          </cell>
        </row>
        <row r="34098">
          <cell r="A34098" t="str">
            <v>UCW-9074</v>
          </cell>
          <cell r="B34098" t="str">
            <v>Western wear -Madame-19-feb-2025</v>
          </cell>
          <cell r="C34098" t="str">
            <v>CLOSED</v>
          </cell>
          <cell r="D34098" t="str">
            <v>Medium</v>
          </cell>
          <cell r="E34098" t="str">
            <v>Chirag Dubal</v>
          </cell>
          <cell r="F34098" t="str">
            <v>Mohd Tahir Shaikh</v>
          </cell>
          <cell r="G34098">
            <v>45708.648611111108</v>
          </cell>
          <cell r="H34098">
            <v>45744.676388888889</v>
          </cell>
        </row>
        <row r="34099">
          <cell r="A34099" t="str">
            <v>UCW-9073</v>
          </cell>
          <cell r="B34099" t="str">
            <v>Beauty- Re: 56583618_New listing on TCL- 20th feb</v>
          </cell>
          <cell r="C34099" t="str">
            <v>CLOSED</v>
          </cell>
          <cell r="D34099" t="str">
            <v>Highest</v>
          </cell>
          <cell r="E34099" t="str">
            <v>Chirag Dubal</v>
          </cell>
          <cell r="F34099" t="str">
            <v>Simi Raichel Zachariah</v>
          </cell>
          <cell r="G34099">
            <v>45708.646527777775</v>
          </cell>
          <cell r="H34099">
            <v>45953.393055555556</v>
          </cell>
        </row>
        <row r="34100">
          <cell r="A34100" t="str">
            <v>UCW-9071</v>
          </cell>
          <cell r="B34100" t="str">
            <v>Beauty- SKU End Date - Anour- 20th feb</v>
          </cell>
          <cell r="C34100" t="str">
            <v>CLOSED</v>
          </cell>
          <cell r="D34100" t="str">
            <v>Highest</v>
          </cell>
          <cell r="E34100" t="str">
            <v>Chirag Dubal</v>
          </cell>
          <cell r="F34100" t="str">
            <v>Simi Raichel Zachariah</v>
          </cell>
          <cell r="G34100">
            <v>45708.62777777778</v>
          </cell>
          <cell r="H34100">
            <v>45813.574305555558</v>
          </cell>
        </row>
        <row r="34101">
          <cell r="A34101" t="str">
            <v>UCW-9070</v>
          </cell>
          <cell r="B34101" t="str">
            <v xml:space="preserve">New brand Dcyphr at Tata Cliq </v>
          </cell>
          <cell r="C34101" t="str">
            <v>CLOSED</v>
          </cell>
          <cell r="D34101" t="str">
            <v>Medium</v>
          </cell>
          <cell r="E34101" t="str">
            <v>netscribes</v>
          </cell>
          <cell r="F34101" t="str">
            <v>Sushma Ram</v>
          </cell>
          <cell r="G34101">
            <v>45708.604861111111</v>
          </cell>
          <cell r="H34101">
            <v>45825.557638888888</v>
          </cell>
        </row>
        <row r="34102">
          <cell r="A34102" t="str">
            <v>UCW-9069</v>
          </cell>
          <cell r="B34102" t="str">
            <v>Need to change / update Images_KISAH_19-02-2025</v>
          </cell>
          <cell r="C34102" t="str">
            <v>CLOSED</v>
          </cell>
          <cell r="D34102" t="str">
            <v>Medium</v>
          </cell>
          <cell r="E34102" t="str">
            <v>netscribes</v>
          </cell>
          <cell r="F34102" t="str">
            <v>Sushma Ram</v>
          </cell>
          <cell r="G34102">
            <v>45708.595138888886</v>
          </cell>
          <cell r="H34102">
            <v>45771.62222222222</v>
          </cell>
        </row>
        <row r="34103">
          <cell r="A34103" t="str">
            <v>UCW-9067</v>
          </cell>
          <cell r="B34103" t="str">
            <v>Egyptian Cotton (Brand Name- Spread Spain)(Category-Bedding Collection)(Date-19-02-2025)</v>
          </cell>
          <cell r="C34103" t="str">
            <v>CLOSED</v>
          </cell>
          <cell r="D34103" t="str">
            <v>Medium</v>
          </cell>
          <cell r="E34103" t="str">
            <v>Chirag Dubal</v>
          </cell>
          <cell r="F34103" t="str">
            <v>Reagan D’souza</v>
          </cell>
          <cell r="G34103">
            <v>45708.577777777777</v>
          </cell>
          <cell r="H34103">
            <v>45746.595138888886</v>
          </cell>
        </row>
        <row r="34104">
          <cell r="A34104" t="str">
            <v>UCW-9065</v>
          </cell>
          <cell r="B34104" t="str">
            <v>Kami Kubi || New Listing sheets (14 Styles) || DATE :18/02/2025</v>
          </cell>
          <cell r="C34104" t="str">
            <v>CLOSED</v>
          </cell>
          <cell r="D34104" t="str">
            <v>Medium</v>
          </cell>
          <cell r="E34104" t="str">
            <v>Chirag Dubal</v>
          </cell>
          <cell r="F34104" t="str">
            <v>Mohd Tahir Shaikh</v>
          </cell>
          <cell r="G34104">
            <v>45708.574305555558</v>
          </cell>
          <cell r="H34104">
            <v>45805.609027777777</v>
          </cell>
        </row>
        <row r="34105">
          <cell r="A34105" t="str">
            <v>UCW-9063</v>
          </cell>
          <cell r="B34105" t="str">
            <v>Kiddopanti Catalogue 19th February 2025</v>
          </cell>
          <cell r="C34105" t="str">
            <v>CLOSED</v>
          </cell>
          <cell r="D34105" t="str">
            <v>Medium</v>
          </cell>
          <cell r="E34105" t="str">
            <v>Chirag Dubal</v>
          </cell>
          <cell r="F34105" t="str">
            <v>Mohd Tahir Shaikh</v>
          </cell>
          <cell r="G34105">
            <v>45708.560416666667</v>
          </cell>
          <cell r="H34105">
            <v>45736.537499999999</v>
          </cell>
        </row>
        <row r="34106">
          <cell r="A34106" t="str">
            <v>UCW-9058</v>
          </cell>
          <cell r="B34106" t="str">
            <v>Tatacliq Kids Content template_18-02-25</v>
          </cell>
          <cell r="C34106" t="str">
            <v>CLOSED</v>
          </cell>
          <cell r="D34106" t="str">
            <v>Medium</v>
          </cell>
          <cell r="E34106" t="str">
            <v>Chirag Dubal</v>
          </cell>
          <cell r="F34106" t="str">
            <v>Mohd Tahir Shaikh</v>
          </cell>
          <cell r="G34106">
            <v>45708.535416666666</v>
          </cell>
          <cell r="H34106">
            <v>45728.444444444445</v>
          </cell>
        </row>
        <row r="34107">
          <cell r="A34107" t="str">
            <v>UCW-9057</v>
          </cell>
          <cell r="B34107" t="str">
            <v>MC2 Saint Barth ALL season.</v>
          </cell>
          <cell r="C34107" t="str">
            <v>CLOSED</v>
          </cell>
          <cell r="D34107" t="str">
            <v>Medium</v>
          </cell>
          <cell r="E34107" t="str">
            <v>Chirag Dubal</v>
          </cell>
          <cell r="F34107" t="str">
            <v>Debabrata Biswas</v>
          </cell>
          <cell r="G34107">
            <v>45708.53402777778</v>
          </cell>
          <cell r="H34107">
            <v>45863.572222222225</v>
          </cell>
        </row>
        <row r="34108">
          <cell r="A34108" t="str">
            <v>UCW-9056</v>
          </cell>
          <cell r="B34108" t="str">
            <v>Vilebrequin - Recategorization from MA to Swimwear category</v>
          </cell>
          <cell r="C34108" t="str">
            <v>CLOSED</v>
          </cell>
          <cell r="D34108" t="str">
            <v>Medium</v>
          </cell>
          <cell r="E34108" t="str">
            <v>Chirag Dubal</v>
          </cell>
          <cell r="F34108" t="str">
            <v>Jaibharathi Jagannathan</v>
          </cell>
          <cell r="G34108">
            <v>45708.522222222222</v>
          </cell>
          <cell r="H34108">
            <v>45746.645138888889</v>
          </cell>
        </row>
        <row r="34109">
          <cell r="A34109" t="str">
            <v>UCW-9055</v>
          </cell>
          <cell r="B34109" t="str">
            <v>RTW Lot 1 - 48 Styles</v>
          </cell>
          <cell r="C34109" t="str">
            <v>CLOSED</v>
          </cell>
          <cell r="D34109" t="str">
            <v>Medium</v>
          </cell>
          <cell r="E34109" t="str">
            <v>netscribes</v>
          </cell>
          <cell r="F34109" t="str">
            <v>Sushma Ram</v>
          </cell>
          <cell r="G34109">
            <v>45708.520138888889</v>
          </cell>
          <cell r="H34109">
            <v>45749.706944444442</v>
          </cell>
        </row>
        <row r="34110">
          <cell r="A34110" t="str">
            <v>UCW-9053</v>
          </cell>
          <cell r="B34110" t="str">
            <v>Kiddopanti Catalogue 18th February 2025</v>
          </cell>
          <cell r="C34110" t="str">
            <v>CLOSED</v>
          </cell>
          <cell r="D34110" t="str">
            <v>Medium</v>
          </cell>
          <cell r="E34110" t="str">
            <v>Chirag Dubal</v>
          </cell>
          <cell r="F34110" t="str">
            <v>Mohd Tahir Shaikh</v>
          </cell>
          <cell r="G34110">
            <v>45708.51458333333</v>
          </cell>
          <cell r="H34110">
            <v>45728.444444444445</v>
          </cell>
        </row>
        <row r="34111">
          <cell r="A34111" t="str">
            <v>UCW-9051</v>
          </cell>
          <cell r="B34111" t="str">
            <v>Update Image 19-02-2024</v>
          </cell>
          <cell r="C34111" t="str">
            <v>CLOSED</v>
          </cell>
          <cell r="D34111" t="str">
            <v>Medium</v>
          </cell>
          <cell r="E34111" t="str">
            <v>netscribes</v>
          </cell>
          <cell r="F34111" t="str">
            <v>Sushma Ram</v>
          </cell>
          <cell r="G34111">
            <v>45708.493055555555</v>
          </cell>
          <cell r="H34111">
            <v>45814.61041666667</v>
          </cell>
        </row>
        <row r="34112">
          <cell r="A34112" t="str">
            <v>UCW-9048</v>
          </cell>
          <cell r="B34112" t="str">
            <v>Lot-3 Product Uploading Content Sheet - FEIER</v>
          </cell>
          <cell r="C34112" t="str">
            <v>CLOSED</v>
          </cell>
          <cell r="D34112" t="str">
            <v>Highest</v>
          </cell>
          <cell r="E34112" t="str">
            <v>netscribes</v>
          </cell>
          <cell r="F34112" t="str">
            <v>Sushma Ram</v>
          </cell>
          <cell r="G34112">
            <v>45708.473611111112</v>
          </cell>
          <cell r="H34112">
            <v>45728.443749999999</v>
          </cell>
        </row>
        <row r="34113">
          <cell r="A34113" t="str">
            <v>UCW-9045</v>
          </cell>
          <cell r="B34113" t="str">
            <v xml:space="preserve">Men's Apparel 18-02-2025 </v>
          </cell>
          <cell r="C34113" t="str">
            <v>CLOSED</v>
          </cell>
          <cell r="D34113" t="str">
            <v>Medium</v>
          </cell>
          <cell r="E34113" t="str">
            <v>Chirag Dubal</v>
          </cell>
          <cell r="F34113" t="str">
            <v>Mohd Tahir Shaikh</v>
          </cell>
          <cell r="G34113">
            <v>45708.463194444441</v>
          </cell>
          <cell r="H34113">
            <v>45721.724999999999</v>
          </cell>
        </row>
        <row r="34114">
          <cell r="A34114" t="str">
            <v>UCW-9044</v>
          </cell>
          <cell r="B34114" t="str">
            <v>Catalogue file for Listing in TATA CLIQ</v>
          </cell>
          <cell r="C34114" t="str">
            <v>CLOSED</v>
          </cell>
          <cell r="D34114" t="str">
            <v>Medium</v>
          </cell>
          <cell r="E34114" t="str">
            <v>Chirag Dubal</v>
          </cell>
          <cell r="F34114" t="str">
            <v>Mohd Tahir Shaikh</v>
          </cell>
          <cell r="G34114">
            <v>45708.456944444442</v>
          </cell>
          <cell r="H34114">
            <v>45722.48541666667</v>
          </cell>
        </row>
        <row r="34115">
          <cell r="A34115" t="str">
            <v>UCW-9042</v>
          </cell>
          <cell r="B34115" t="str">
            <v>Request change for the Images KZ00854SILVER</v>
          </cell>
          <cell r="C34115" t="str">
            <v>CLOSED</v>
          </cell>
          <cell r="D34115" t="str">
            <v>Medium</v>
          </cell>
          <cell r="E34115" t="str">
            <v>Chirag Dubal</v>
          </cell>
          <cell r="F34115" t="str">
            <v>Mohd Tahir Shaikh</v>
          </cell>
          <cell r="G34115">
            <v>45708.443749999999</v>
          </cell>
          <cell r="H34115">
            <v>45814.539583333331</v>
          </cell>
        </row>
        <row r="34116">
          <cell r="A34116" t="str">
            <v>UCW-9041</v>
          </cell>
          <cell r="B34116" t="str">
            <v>Beauty-RE: Relist the USSID's of Philips- 19th feb</v>
          </cell>
          <cell r="C34116" t="str">
            <v>CLOSED</v>
          </cell>
          <cell r="D34116" t="str">
            <v>Highest</v>
          </cell>
          <cell r="E34116" t="str">
            <v>Chirag Dubal</v>
          </cell>
          <cell r="F34116" t="str">
            <v>Simi Raichel Zachariah</v>
          </cell>
          <cell r="G34116">
            <v>45708.4375</v>
          </cell>
          <cell r="H34116">
            <v>45953.393750000003</v>
          </cell>
        </row>
        <row r="34117">
          <cell r="A34117" t="str">
            <v>UCW-9040</v>
          </cell>
          <cell r="B34117" t="str">
            <v>Tatacliq Men Content template_18-02-25</v>
          </cell>
          <cell r="C34117" t="str">
            <v>CLOSED</v>
          </cell>
          <cell r="D34117" t="str">
            <v>Medium</v>
          </cell>
          <cell r="E34117" t="str">
            <v>Chirag Dubal</v>
          </cell>
          <cell r="F34117" t="str">
            <v>Mohd Tahir Shaikh</v>
          </cell>
          <cell r="G34117">
            <v>45708.436805555553</v>
          </cell>
          <cell r="H34117">
            <v>45738.461111111108</v>
          </cell>
        </row>
        <row r="34118">
          <cell r="A34118" t="str">
            <v>UCW-9032</v>
          </cell>
          <cell r="B34118" t="str">
            <v>TWIN BIRDS || TataCliq Image Update || 19.02.2025</v>
          </cell>
          <cell r="C34118" t="str">
            <v>CLOSED</v>
          </cell>
          <cell r="D34118" t="str">
            <v>Medium</v>
          </cell>
          <cell r="E34118" t="str">
            <v>netscribes</v>
          </cell>
          <cell r="F34118" t="str">
            <v>Sushma Ram</v>
          </cell>
          <cell r="G34118">
            <v>45708.012499999997</v>
          </cell>
          <cell r="H34118">
            <v>45766.54791666667</v>
          </cell>
        </row>
        <row r="34119">
          <cell r="A34119" t="str">
            <v>UCW-9031</v>
          </cell>
          <cell r="B34119" t="str">
            <v>Melange by Lifestyle-Size chart qc</v>
          </cell>
          <cell r="C34119" t="str">
            <v>CLOSED</v>
          </cell>
          <cell r="D34119" t="str">
            <v>Medium</v>
          </cell>
          <cell r="E34119" t="str">
            <v>netscribes</v>
          </cell>
          <cell r="F34119" t="str">
            <v>Sushma Ram</v>
          </cell>
          <cell r="G34119">
            <v>45707.997916666667</v>
          </cell>
          <cell r="H34119">
            <v>45800.606944444444</v>
          </cell>
        </row>
        <row r="34120">
          <cell r="A34120" t="str">
            <v>UCW-9026</v>
          </cell>
          <cell r="B34120" t="str">
            <v>Beauty- Re: Tata Cliq - New listing - Adidas UEFA Champions League Goal- 19th feb</v>
          </cell>
          <cell r="C34120" t="str">
            <v>CLOSED</v>
          </cell>
          <cell r="D34120" t="str">
            <v>Highest</v>
          </cell>
          <cell r="E34120" t="str">
            <v>Chirag Dubal</v>
          </cell>
          <cell r="F34120" t="str">
            <v>Simi Raichel Zachariah</v>
          </cell>
          <cell r="G34120">
            <v>45707.777083333334</v>
          </cell>
          <cell r="H34120">
            <v>45953.393750000003</v>
          </cell>
        </row>
        <row r="34121">
          <cell r="A34121" t="str">
            <v>UCW-9025</v>
          </cell>
          <cell r="B34121" t="str">
            <v>New Articles for listing on TATA cliq- Women's Apparel-Wood/Woodland | 18-02</v>
          </cell>
          <cell r="C34121" t="str">
            <v>CLOSED</v>
          </cell>
          <cell r="D34121" t="str">
            <v>Medium</v>
          </cell>
          <cell r="E34121" t="str">
            <v>Chirag Dubal</v>
          </cell>
          <cell r="F34121" t="str">
            <v>Mohd Tahir Shaikh</v>
          </cell>
          <cell r="G34121">
            <v>45707.76666666667</v>
          </cell>
          <cell r="H34121">
            <v>45856.572222222225</v>
          </cell>
        </row>
        <row r="34122">
          <cell r="A34122" t="str">
            <v>UCW-9024</v>
          </cell>
          <cell r="B34122" t="str">
            <v>USPA TATACLIQ_New Listing_18022025</v>
          </cell>
          <cell r="C34122" t="str">
            <v>CLOSED</v>
          </cell>
          <cell r="D34122" t="str">
            <v>Medium</v>
          </cell>
          <cell r="E34122" t="str">
            <v>netscribes</v>
          </cell>
          <cell r="F34122" t="str">
            <v>Sushma Ram</v>
          </cell>
          <cell r="G34122">
            <v>45707.76666666667</v>
          </cell>
          <cell r="H34122">
            <v>45769.584722222222</v>
          </cell>
        </row>
        <row r="34123">
          <cell r="A34123" t="str">
            <v>UCW-9023</v>
          </cell>
          <cell r="B34123" t="str">
            <v>Create New Listings: Batch 38_Dia_Mangalsutra_120801</v>
          </cell>
          <cell r="C34123" t="str">
            <v>CLOSED</v>
          </cell>
          <cell r="D34123" t="str">
            <v>Medium</v>
          </cell>
          <cell r="E34123" t="str">
            <v>netscribes</v>
          </cell>
          <cell r="F34123" t="str">
            <v>Mohd Tahir Shaikh</v>
          </cell>
          <cell r="G34123">
            <v>45707.755555555559</v>
          </cell>
          <cell r="H34123">
            <v>45735.591666666667</v>
          </cell>
        </row>
        <row r="34124">
          <cell r="A34124" t="str">
            <v>UCW-9022</v>
          </cell>
          <cell r="B34124" t="str">
            <v>Listing Migration_Tatacliq Lux (from Tatacliq.com)_Gusse-82skus</v>
          </cell>
          <cell r="C34124" t="str">
            <v>CLOSED</v>
          </cell>
          <cell r="D34124" t="str">
            <v>Medium</v>
          </cell>
          <cell r="E34124" t="str">
            <v>Chirag Dubal</v>
          </cell>
          <cell r="F34124" t="str">
            <v>Shloka Chakre</v>
          </cell>
          <cell r="G34124">
            <v>45707.753472222219</v>
          </cell>
          <cell r="H34124">
            <v>45836.69027777778</v>
          </cell>
        </row>
        <row r="34125">
          <cell r="A34125" t="str">
            <v>UCW-9021</v>
          </cell>
          <cell r="B34125" t="str">
            <v>Tata Cliq OTR A+</v>
          </cell>
          <cell r="C34125" t="str">
            <v>CLOSED Due to Inactive/Insufficient Information</v>
          </cell>
          <cell r="D34125" t="str">
            <v>Medium</v>
          </cell>
          <cell r="E34125" t="str">
            <v>netscribes</v>
          </cell>
          <cell r="F34125" t="str">
            <v>Sushma Ram</v>
          </cell>
          <cell r="G34125">
            <v>45707.745138888888</v>
          </cell>
          <cell r="H34125">
            <v>45740.63958333333</v>
          </cell>
        </row>
        <row r="34126">
          <cell r="A34126" t="str">
            <v>UCW-9019</v>
          </cell>
          <cell r="B34126" t="str">
            <v>Sub task - FW24 TataCliq Articles/EAN APP ACC</v>
          </cell>
          <cell r="C34126" t="str">
            <v>CLOSED</v>
          </cell>
          <cell r="D34126" t="str">
            <v>Medium</v>
          </cell>
          <cell r="E34126" t="str">
            <v>Chirag Dubal</v>
          </cell>
          <cell r="F34126" t="str">
            <v>netscribes</v>
          </cell>
          <cell r="G34126">
            <v>45707.732638888891</v>
          </cell>
          <cell r="H34126">
            <v>45964.573611111111</v>
          </cell>
        </row>
        <row r="34127">
          <cell r="A34127" t="str">
            <v>UCW-9018</v>
          </cell>
          <cell r="B34127" t="str">
            <v>Sub task - FW24 TataCliq Articles/EAN APP ACC</v>
          </cell>
          <cell r="C34127" t="str">
            <v>CLOSED</v>
          </cell>
          <cell r="D34127" t="str">
            <v>Medium</v>
          </cell>
          <cell r="E34127" t="str">
            <v>Chirag Dubal</v>
          </cell>
          <cell r="F34127" t="str">
            <v>netscribes</v>
          </cell>
          <cell r="G34127">
            <v>45707.730555555558</v>
          </cell>
          <cell r="H34127">
            <v>45964.573611111111</v>
          </cell>
        </row>
        <row r="34128">
          <cell r="A34128" t="str">
            <v>UCW-9016</v>
          </cell>
          <cell r="B34128" t="str">
            <v>Updated SKU Sheet for Bambo Nature</v>
          </cell>
          <cell r="C34128" t="str">
            <v>CLOSED</v>
          </cell>
          <cell r="D34128" t="str">
            <v>Medium</v>
          </cell>
          <cell r="E34128" t="str">
            <v>Chirag Dubal</v>
          </cell>
          <cell r="F34128" t="str">
            <v>Reagan D’souza</v>
          </cell>
          <cell r="G34128">
            <v>45707.717361111114</v>
          </cell>
          <cell r="H34128">
            <v>45757.546527777777</v>
          </cell>
        </row>
        <row r="34129">
          <cell r="A34129" t="str">
            <v>UCW-9012</v>
          </cell>
          <cell r="B34129" t="str">
            <v>Wrong images updated</v>
          </cell>
          <cell r="C34129" t="str">
            <v>CLOSED</v>
          </cell>
          <cell r="D34129" t="str">
            <v>Medium</v>
          </cell>
          <cell r="E34129" t="str">
            <v>netscribes</v>
          </cell>
          <cell r="F34129" t="str">
            <v>Sushma Ram</v>
          </cell>
          <cell r="G34129">
            <v>45707.709722222222</v>
          </cell>
          <cell r="H34129">
            <v>45766.582638888889</v>
          </cell>
        </row>
        <row r="34130">
          <cell r="A34130" t="str">
            <v>UCW-9010</v>
          </cell>
          <cell r="B34130" t="str">
            <v xml:space="preserve">Bag Accessories 19-02-2025 </v>
          </cell>
          <cell r="C34130" t="str">
            <v>CLOSED</v>
          </cell>
          <cell r="D34130" t="str">
            <v>Medium</v>
          </cell>
          <cell r="E34130" t="str">
            <v>netscribes</v>
          </cell>
          <cell r="F34130" t="str">
            <v>Sushma Ram</v>
          </cell>
          <cell r="G34130">
            <v>45707.69027777778</v>
          </cell>
          <cell r="H34130">
            <v>45721.724999999999</v>
          </cell>
        </row>
        <row r="34131">
          <cell r="A34131" t="str">
            <v>UCW-9008</v>
          </cell>
          <cell r="B34131" t="str">
            <v>Update Infographic Images and Video Links 19-02-2025</v>
          </cell>
          <cell r="C34131" t="str">
            <v>CLOSED</v>
          </cell>
          <cell r="D34131" t="str">
            <v>Medium</v>
          </cell>
          <cell r="E34131" t="str">
            <v>netscribes</v>
          </cell>
          <cell r="F34131" t="str">
            <v>Sushma Ram</v>
          </cell>
          <cell r="G34131">
            <v>45707.678472222222</v>
          </cell>
          <cell r="H34131">
            <v>45808.724999999999</v>
          </cell>
        </row>
        <row r="34132">
          <cell r="A34132" t="str">
            <v>UCW-9006</v>
          </cell>
          <cell r="B34132" t="str">
            <v>Colourkicks - Change title in handpainted sneakers.</v>
          </cell>
          <cell r="C34132" t="str">
            <v>CLOSED</v>
          </cell>
          <cell r="D34132" t="str">
            <v>Medium</v>
          </cell>
          <cell r="E34132" t="str">
            <v>netscribes</v>
          </cell>
          <cell r="F34132" t="str">
            <v>Sushma Ram</v>
          </cell>
          <cell r="G34132">
            <v>45707.64166666667</v>
          </cell>
          <cell r="H34132">
            <v>45814.611111111109</v>
          </cell>
        </row>
        <row r="34133">
          <cell r="A34133" t="str">
            <v>UCW-9004</v>
          </cell>
          <cell r="B34133" t="str">
            <v>Indo Era :- New Arrivals for listing 25 :: Eid Collection</v>
          </cell>
          <cell r="C34133" t="str">
            <v>CLOSED</v>
          </cell>
          <cell r="D34133" t="str">
            <v>Medium</v>
          </cell>
          <cell r="E34133" t="str">
            <v>netscribes</v>
          </cell>
          <cell r="F34133" t="str">
            <v>Sushma Ram</v>
          </cell>
          <cell r="G34133">
            <v>45707.634027777778</v>
          </cell>
          <cell r="H34133">
            <v>45736.537499999999</v>
          </cell>
        </row>
        <row r="34134">
          <cell r="A34134" t="str">
            <v>UCW-9003</v>
          </cell>
          <cell r="B34134" t="str">
            <v>Beauty - Re: Top MGMT Esc- 127724049909884- Product specification - 19th feb</v>
          </cell>
          <cell r="C34134" t="str">
            <v>CLOSED</v>
          </cell>
          <cell r="D34134" t="str">
            <v>Highest</v>
          </cell>
          <cell r="E34134" t="str">
            <v>Chirag Dubal</v>
          </cell>
          <cell r="F34134" t="str">
            <v>Simi Raichel Zachariah</v>
          </cell>
          <cell r="G34134">
            <v>45707.616666666669</v>
          </cell>
          <cell r="H34134">
            <v>45756.818055555559</v>
          </cell>
        </row>
        <row r="34135">
          <cell r="A34135" t="str">
            <v>UCW-8999</v>
          </cell>
          <cell r="B34135" t="str">
            <v>Fabindia_Women Apparel_186-Styles_Catalog Sheet 18-02-2025</v>
          </cell>
          <cell r="C34135" t="str">
            <v>CLOSED</v>
          </cell>
          <cell r="D34135" t="str">
            <v>Medium</v>
          </cell>
          <cell r="E34135" t="str">
            <v>Chirag Dubal</v>
          </cell>
          <cell r="F34135" t="str">
            <v>Mohd Tahir Shaikh</v>
          </cell>
          <cell r="G34135">
            <v>45707.592361111114</v>
          </cell>
          <cell r="H34135">
            <v>45722.551388888889</v>
          </cell>
        </row>
        <row r="34136">
          <cell r="A34136" t="str">
            <v>UCW-8997</v>
          </cell>
          <cell r="B34136" t="str">
            <v>MIGRATE/CLONING TATACLIQ LISTING ID FROM S D RETAIL PVT LTD (SWTSD) TO AKN FASHION</v>
          </cell>
          <cell r="C34136" t="str">
            <v>CLOSED</v>
          </cell>
          <cell r="D34136" t="str">
            <v>Medium</v>
          </cell>
          <cell r="E34136" t="str">
            <v>Chirag Dubal</v>
          </cell>
          <cell r="F34136" t="str">
            <v>Mohd Tahir Shaikh</v>
          </cell>
          <cell r="G34136">
            <v>45707.585416666669</v>
          </cell>
          <cell r="H34136">
            <v>45840.763194444444</v>
          </cell>
        </row>
        <row r="34137">
          <cell r="A34137" t="str">
            <v>UCW-8995</v>
          </cell>
          <cell r="B34137" t="str">
            <v>Sew &amp; You List on Mall/ 18-02-2025/ 128955</v>
          </cell>
          <cell r="C34137" t="str">
            <v>CLOSED</v>
          </cell>
          <cell r="D34137" t="str">
            <v>Medium</v>
          </cell>
          <cell r="E34137" t="str">
            <v>Chirag Dubal</v>
          </cell>
          <cell r="F34137" t="str">
            <v>Reagan D’souza</v>
          </cell>
          <cell r="G34137">
            <v>45707.578472222223</v>
          </cell>
          <cell r="H34137">
            <v>45896.567361111112</v>
          </cell>
        </row>
        <row r="34138">
          <cell r="A34138" t="str">
            <v>UCW-8991</v>
          </cell>
          <cell r="B34138" t="str">
            <v>Update Catalog images of Nutrabay &lt;&gt; Tata Cliq</v>
          </cell>
          <cell r="C34138" t="str">
            <v>CLOSED</v>
          </cell>
          <cell r="D34138" t="str">
            <v>Medium</v>
          </cell>
          <cell r="E34138" t="str">
            <v>netscribes</v>
          </cell>
          <cell r="F34138" t="str">
            <v>Sushma Ram</v>
          </cell>
          <cell r="G34138">
            <v>45707.554861111108</v>
          </cell>
          <cell r="H34138">
            <v>45790.743055555555</v>
          </cell>
        </row>
        <row r="34139">
          <cell r="A34139" t="str">
            <v>UCW-8990</v>
          </cell>
          <cell r="B34139" t="str">
            <v>Label Shaurya Sanadhya - 128824 - Apparel - 19/Feb/2025</v>
          </cell>
          <cell r="C34139" t="str">
            <v>CLOSED</v>
          </cell>
          <cell r="D34139" t="str">
            <v>Medium</v>
          </cell>
          <cell r="E34139" t="str">
            <v>Chirag Dubal</v>
          </cell>
          <cell r="F34139" t="str">
            <v>Reagan D’souza</v>
          </cell>
          <cell r="G34139">
            <v>45707.546527777777</v>
          </cell>
          <cell r="H34139">
            <v>45721.724305555559</v>
          </cell>
        </row>
        <row r="34140">
          <cell r="A34140" t="str">
            <v>UCW-8987</v>
          </cell>
          <cell r="B34140" t="str">
            <v>Beauty- RE: JML - GWP Catalouging- 19th feb</v>
          </cell>
          <cell r="C34140" t="str">
            <v>CLOSED</v>
          </cell>
          <cell r="D34140" t="str">
            <v>Highest</v>
          </cell>
          <cell r="E34140" t="str">
            <v>Chirag Dubal</v>
          </cell>
          <cell r="F34140" t="str">
            <v>Simi Raichel Zachariah</v>
          </cell>
          <cell r="G34140">
            <v>45707.537499999999</v>
          </cell>
          <cell r="H34140">
            <v>45741.487500000003</v>
          </cell>
        </row>
        <row r="34141">
          <cell r="A34141" t="str">
            <v>UCW-8985</v>
          </cell>
          <cell r="B34141" t="str">
            <v>Catalogue format for new listing</v>
          </cell>
          <cell r="C34141" t="str">
            <v>CLOSED</v>
          </cell>
          <cell r="D34141" t="str">
            <v>Medium</v>
          </cell>
          <cell r="E34141" t="str">
            <v>Chirag Dubal</v>
          </cell>
          <cell r="F34141" t="str">
            <v>Reagan D’souza</v>
          </cell>
          <cell r="G34141">
            <v>45707.534722222219</v>
          </cell>
          <cell r="H34141">
            <v>45896.568055555559</v>
          </cell>
        </row>
        <row r="34142">
          <cell r="A34142" t="str">
            <v>UCW-8984</v>
          </cell>
          <cell r="B34142" t="str">
            <v>New listings - Nilkamal</v>
          </cell>
          <cell r="C34142" t="str">
            <v>CLOSED</v>
          </cell>
          <cell r="D34142" t="str">
            <v>Medium</v>
          </cell>
          <cell r="E34142" t="str">
            <v>Chirag Dubal</v>
          </cell>
          <cell r="F34142" t="str">
            <v>Debabrata Biswas</v>
          </cell>
          <cell r="G34142">
            <v>45707.533333333333</v>
          </cell>
          <cell r="H34142">
            <v>45877.670138888891</v>
          </cell>
        </row>
        <row r="34143">
          <cell r="A34143" t="str">
            <v>UCW-8983</v>
          </cell>
          <cell r="B34143" t="str">
            <v>Muthoot Exim&lt;&gt;TATA CLiQ &gt; New Jewellery 78 SKUs</v>
          </cell>
          <cell r="C34143" t="str">
            <v>CLOSED</v>
          </cell>
          <cell r="D34143" t="str">
            <v>Medium</v>
          </cell>
          <cell r="E34143" t="str">
            <v>netscribes</v>
          </cell>
          <cell r="F34143" t="str">
            <v>Mohd Tahir Shaikh</v>
          </cell>
          <cell r="G34143">
            <v>45707.524305555555</v>
          </cell>
          <cell r="H34143">
            <v>45722.484722222223</v>
          </cell>
        </row>
        <row r="34144">
          <cell r="A34144" t="str">
            <v>UCW-8982</v>
          </cell>
          <cell r="B34144" t="str">
            <v>BEauty- Re: Azzaro - Pour Homme EDT - Cataloguing Info needed- 19th feb</v>
          </cell>
          <cell r="C34144" t="str">
            <v>CLOSED</v>
          </cell>
          <cell r="D34144" t="str">
            <v>Highest</v>
          </cell>
          <cell r="E34144" t="str">
            <v>Chirag Dubal</v>
          </cell>
          <cell r="F34144" t="str">
            <v>Simi Raichel Zachariah</v>
          </cell>
          <cell r="G34144">
            <v>45707.518055555556</v>
          </cell>
          <cell r="H34144">
            <v>45953.393750000003</v>
          </cell>
        </row>
        <row r="34145">
          <cell r="A34145" t="str">
            <v>UCW-8981</v>
          </cell>
          <cell r="B34145" t="str">
            <v>Content Sheet and Image Link | United Colors of Benetton | 97 products | Tata Cliq | 1055968541</v>
          </cell>
          <cell r="C34145" t="str">
            <v>CLOSED</v>
          </cell>
          <cell r="D34145" t="str">
            <v>Medium</v>
          </cell>
          <cell r="E34145" t="str">
            <v>Chirag Dubal</v>
          </cell>
          <cell r="F34145" t="str">
            <v>Mohd Tahir Shaikh</v>
          </cell>
          <cell r="G34145">
            <v>45707.507638888892</v>
          </cell>
          <cell r="H34145">
            <v>45735.59097222222</v>
          </cell>
        </row>
        <row r="34146">
          <cell r="A34146" t="str">
            <v>UCW-8980</v>
          </cell>
          <cell r="B34146" t="str">
            <v>Regards Mens Tshirt (25BM)</v>
          </cell>
          <cell r="C34146" t="str">
            <v>CLOSED</v>
          </cell>
          <cell r="D34146" t="str">
            <v>Medium</v>
          </cell>
          <cell r="E34146" t="str">
            <v>netscribes</v>
          </cell>
          <cell r="F34146" t="str">
            <v>Sushma Ram</v>
          </cell>
          <cell r="G34146">
            <v>45707.501388888886</v>
          </cell>
          <cell r="H34146">
            <v>45805.613888888889</v>
          </cell>
        </row>
        <row r="34147">
          <cell r="A34147" t="str">
            <v>UCW-8979</v>
          </cell>
          <cell r="B34147" t="str">
            <v>ERIDANI- New Catalog File (17.02.25)</v>
          </cell>
          <cell r="C34147" t="str">
            <v>CLOSED</v>
          </cell>
          <cell r="D34147" t="str">
            <v>Medium</v>
          </cell>
          <cell r="E34147" t="str">
            <v>netscribes</v>
          </cell>
          <cell r="F34147" t="str">
            <v>Sushma Ram</v>
          </cell>
          <cell r="G34147">
            <v>45707.482638888891</v>
          </cell>
          <cell r="H34147">
            <v>45742.553472222222</v>
          </cell>
        </row>
        <row r="34148">
          <cell r="A34148" t="str">
            <v>UCW-8978</v>
          </cell>
          <cell r="B34148" t="str">
            <v>Tata Cliq New Product(Trolley Bag) Listing(12-02-2025)</v>
          </cell>
          <cell r="C34148" t="str">
            <v>CLOSED</v>
          </cell>
          <cell r="D34148" t="str">
            <v>Medium</v>
          </cell>
          <cell r="E34148" t="str">
            <v>netscribes</v>
          </cell>
          <cell r="F34148" t="str">
            <v>Sushma Ram</v>
          </cell>
          <cell r="G34148">
            <v>45707.467361111114</v>
          </cell>
          <cell r="H34148">
            <v>45731.504166666666</v>
          </cell>
        </row>
        <row r="34149">
          <cell r="A34149" t="str">
            <v>UCW-8975</v>
          </cell>
          <cell r="B34149" t="str">
            <v xml:space="preserve">Odette 5 Sku Men Kurta </v>
          </cell>
          <cell r="C34149" t="str">
            <v>CLOSED Due to Inactive/Insufficient Information</v>
          </cell>
          <cell r="D34149" t="str">
            <v>Medium</v>
          </cell>
          <cell r="E34149" t="str">
            <v>netscribes</v>
          </cell>
          <cell r="F34149" t="str">
            <v>Sushma Ram</v>
          </cell>
          <cell r="G34149">
            <v>45707.456250000003</v>
          </cell>
          <cell r="H34149">
            <v>45781.081944444442</v>
          </cell>
        </row>
        <row r="34150">
          <cell r="A34150" t="str">
            <v>UCW-8973</v>
          </cell>
          <cell r="B34150" t="str">
            <v>Tata Cliq - India SP'25 LOT 2(Adonis Kommerce - 127584)</v>
          </cell>
          <cell r="C34150" t="str">
            <v>CLOSED</v>
          </cell>
          <cell r="D34150" t="str">
            <v>Medium</v>
          </cell>
          <cell r="E34150" t="str">
            <v>Chirag Dubal</v>
          </cell>
          <cell r="F34150" t="str">
            <v>Mohd Tahir Shaikh</v>
          </cell>
          <cell r="G34150">
            <v>45707.43472222222</v>
          </cell>
          <cell r="H34150">
            <v>45722.484722222223</v>
          </cell>
        </row>
        <row r="34151">
          <cell r="A34151" t="str">
            <v>UCW-8972</v>
          </cell>
          <cell r="B34151" t="str">
            <v xml:space="preserve">Beauty- Re: Content Sheet Attached – Request to Go Live- </v>
          </cell>
          <cell r="C34151" t="str">
            <v>CLOSED</v>
          </cell>
          <cell r="D34151" t="str">
            <v>Highest</v>
          </cell>
          <cell r="E34151" t="str">
            <v>Chirag Dubal</v>
          </cell>
          <cell r="F34151" t="str">
            <v>Simi Raichel Zachariah</v>
          </cell>
          <cell r="G34151">
            <v>45707.427777777775</v>
          </cell>
          <cell r="H34151">
            <v>45953.393750000003</v>
          </cell>
        </row>
        <row r="34152">
          <cell r="A34152" t="str">
            <v>UCW-8966</v>
          </cell>
          <cell r="B34152" t="str">
            <v>Fabindia Men Apparel (69-Styles) Catalog Sheet 18-02-2025</v>
          </cell>
          <cell r="C34152" t="str">
            <v>CLOSED</v>
          </cell>
          <cell r="D34152" t="str">
            <v>Medium</v>
          </cell>
          <cell r="E34152" t="str">
            <v>netscribes</v>
          </cell>
          <cell r="F34152" t="str">
            <v>Sushma Ram</v>
          </cell>
          <cell r="G34152">
            <v>45706.796527777777</v>
          </cell>
          <cell r="H34152">
            <v>45723.505555555559</v>
          </cell>
        </row>
        <row r="34153">
          <cell r="A34153" t="str">
            <v>UCW-8965</v>
          </cell>
          <cell r="B34153" t="str">
            <v>Beauty-Re: Friday Launch_07th_Feb_Studiowest_07options-18th feb</v>
          </cell>
          <cell r="C34153" t="str">
            <v>CLOSED</v>
          </cell>
          <cell r="D34153" t="str">
            <v>Highest</v>
          </cell>
          <cell r="E34153" t="str">
            <v>Chirag Dubal</v>
          </cell>
          <cell r="F34153" t="str">
            <v>Simi Raichel Zachariah</v>
          </cell>
          <cell r="G34153">
            <v>45706.788888888892</v>
          </cell>
          <cell r="H34153">
            <v>45953.393750000003</v>
          </cell>
        </row>
        <row r="34154">
          <cell r="A34154" t="str">
            <v>UCW-8961</v>
          </cell>
          <cell r="B34154" t="str">
            <v>Initiate Listings on TQ_SS25_63 SKU's</v>
          </cell>
          <cell r="C34154" t="str">
            <v>CLOSED</v>
          </cell>
          <cell r="D34154" t="str">
            <v>Medium</v>
          </cell>
          <cell r="E34154" t="str">
            <v>netscribes</v>
          </cell>
          <cell r="F34154" t="str">
            <v>netscribes</v>
          </cell>
          <cell r="G34154">
            <v>45706.757638888892</v>
          </cell>
          <cell r="H34154">
            <v>45737.84375</v>
          </cell>
        </row>
        <row r="34155">
          <cell r="A34155" t="str">
            <v>UCW-8959</v>
          </cell>
          <cell r="B34155" t="str">
            <v xml:space="preserve">Tatacliq Lifestyle Catalog Template-Lot -94_03.02.2025 </v>
          </cell>
          <cell r="C34155" t="str">
            <v>CLOSED</v>
          </cell>
          <cell r="D34155" t="str">
            <v>Medium</v>
          </cell>
          <cell r="E34155" t="str">
            <v>Chirag Dubal</v>
          </cell>
          <cell r="F34155" t="str">
            <v>netscribes</v>
          </cell>
          <cell r="G34155">
            <v>45706.754166666666</v>
          </cell>
          <cell r="H34155">
            <v>45964.572222222225</v>
          </cell>
        </row>
        <row r="34156">
          <cell r="A34156" t="str">
            <v>UCW-8956</v>
          </cell>
          <cell r="B34156" t="str">
            <v>Master_Template_Kids_Apparel &amp; Image Guidelines 15.2.2025</v>
          </cell>
          <cell r="C34156" t="str">
            <v>CLOSED</v>
          </cell>
          <cell r="D34156" t="str">
            <v>Medium</v>
          </cell>
          <cell r="E34156" t="str">
            <v>Chirag Dubal</v>
          </cell>
          <cell r="F34156" t="str">
            <v>Mohd Tahir Shaikh</v>
          </cell>
          <cell r="G34156">
            <v>45706.725694444445</v>
          </cell>
          <cell r="H34156">
            <v>45805.614583333336</v>
          </cell>
        </row>
        <row r="34157">
          <cell r="A34157" t="str">
            <v>UCW-8954</v>
          </cell>
          <cell r="B34157" t="str">
            <v xml:space="preserve">Sub Task - Men's Apparels 21-01-2025 </v>
          </cell>
          <cell r="C34157" t="str">
            <v>CLOSED</v>
          </cell>
          <cell r="D34157" t="str">
            <v>Medium</v>
          </cell>
          <cell r="E34157" t="str">
            <v>Chirag Dubal</v>
          </cell>
          <cell r="F34157" t="str">
            <v>netscribes</v>
          </cell>
          <cell r="G34157">
            <v>45706.716666666667</v>
          </cell>
          <cell r="H34157">
            <v>45964.572222222225</v>
          </cell>
        </row>
        <row r="34158">
          <cell r="A34158" t="str">
            <v>UCW-8953</v>
          </cell>
          <cell r="B34158" t="str">
            <v>57 Videos - TCM</v>
          </cell>
          <cell r="C34158" t="str">
            <v>CLOSED</v>
          </cell>
          <cell r="D34158" t="str">
            <v>Medium</v>
          </cell>
          <cell r="E34158" t="str">
            <v>netscribes</v>
          </cell>
          <cell r="F34158" t="str">
            <v>Sushma Ram</v>
          </cell>
          <cell r="G34158">
            <v>45706.715277777781</v>
          </cell>
          <cell r="H34158">
            <v>45736.479861111111</v>
          </cell>
        </row>
        <row r="34159">
          <cell r="A34159" t="str">
            <v>UCW-8952</v>
          </cell>
          <cell r="B34159" t="str">
            <v>New Articles for listing on TATA cliq- Men's Apparel-Wood/Woodland | 17-02-2024</v>
          </cell>
          <cell r="C34159" t="str">
            <v>CLOSED</v>
          </cell>
          <cell r="D34159" t="str">
            <v>Medium</v>
          </cell>
          <cell r="E34159" t="str">
            <v>netscribes</v>
          </cell>
          <cell r="F34159" t="str">
            <v>Sushma Ram</v>
          </cell>
          <cell r="G34159">
            <v>45706.706250000003</v>
          </cell>
          <cell r="H34159">
            <v>45805.615277777775</v>
          </cell>
        </row>
        <row r="34160">
          <cell r="A34160" t="str">
            <v>UCW-8951</v>
          </cell>
          <cell r="B34160" t="str">
            <v>TataCliq | 17 Feb 2025 | Cataloguing-SS25 | Adults &amp; Kids Apparel | 946 (Adults) 72 (Kids)</v>
          </cell>
          <cell r="C34160" t="str">
            <v>CLOSED</v>
          </cell>
          <cell r="D34160" t="str">
            <v>Medium</v>
          </cell>
          <cell r="E34160" t="str">
            <v>Chirag Dubal</v>
          </cell>
          <cell r="F34160" t="str">
            <v>Mohd Tahir Shaikh</v>
          </cell>
          <cell r="G34160">
            <v>45706.70416666667</v>
          </cell>
          <cell r="H34160">
            <v>45901.507638888892</v>
          </cell>
        </row>
        <row r="34161">
          <cell r="A34161" t="str">
            <v>UCW-8950</v>
          </cell>
          <cell r="B34161" t="str">
            <v>NUMERO UNO (LOT-31) TATA-CLIQ (Women's wear)</v>
          </cell>
          <cell r="C34161" t="str">
            <v>CLOSED</v>
          </cell>
          <cell r="D34161" t="str">
            <v>Medium</v>
          </cell>
          <cell r="E34161" t="str">
            <v>Chirag Dubal</v>
          </cell>
          <cell r="F34161" t="str">
            <v>Mohd Tahir Shaikh</v>
          </cell>
          <cell r="G34161">
            <v>45706.698611111111</v>
          </cell>
          <cell r="H34161">
            <v>45805.616666666669</v>
          </cell>
        </row>
        <row r="34162">
          <cell r="A34162" t="str">
            <v>UCW-8948</v>
          </cell>
          <cell r="B34162" t="str">
            <v>Womens Apparel 17-02-2025</v>
          </cell>
          <cell r="C34162" t="str">
            <v>CLOSED</v>
          </cell>
          <cell r="D34162" t="str">
            <v>Medium</v>
          </cell>
          <cell r="E34162" t="str">
            <v>netscribes</v>
          </cell>
          <cell r="F34162" t="str">
            <v>Sushma Ram</v>
          </cell>
          <cell r="G34162">
            <v>45706.692361111112</v>
          </cell>
          <cell r="H34162">
            <v>45743.543749999997</v>
          </cell>
        </row>
        <row r="34163">
          <cell r="A34163" t="str">
            <v>UCW-8947</v>
          </cell>
          <cell r="B34163" t="str">
            <v>TataCliq | 17 Feb 2025 | Cataloguing-SS25 | Adults and Kids Footwear | 195 (Adults) 35 (Kids)</v>
          </cell>
          <cell r="C34163" t="str">
            <v>CLOSED</v>
          </cell>
          <cell r="D34163" t="str">
            <v>Medium</v>
          </cell>
          <cell r="E34163" t="str">
            <v>Chirag Dubal</v>
          </cell>
          <cell r="F34163" t="str">
            <v>Mohd Tahir Shaikh</v>
          </cell>
          <cell r="G34163">
            <v>45706.686111111114</v>
          </cell>
          <cell r="H34163">
            <v>45741.81527777778</v>
          </cell>
        </row>
        <row r="34164">
          <cell r="A34164" t="str">
            <v>UCW-8946</v>
          </cell>
          <cell r="B34164" t="str">
            <v>Beauty- Re: New Listings-DeBelle - 18th feb</v>
          </cell>
          <cell r="C34164" t="str">
            <v>CLOSED</v>
          </cell>
          <cell r="D34164" t="str">
            <v>Highest</v>
          </cell>
          <cell r="E34164" t="str">
            <v>Chirag Dubal</v>
          </cell>
          <cell r="F34164" t="str">
            <v>Simi Raichel Zachariah</v>
          </cell>
          <cell r="G34164">
            <v>45706.681250000001</v>
          </cell>
          <cell r="H34164">
            <v>45953.394444444442</v>
          </cell>
        </row>
        <row r="34165">
          <cell r="A34165" t="str">
            <v>UCW-8945</v>
          </cell>
          <cell r="B34165" t="str">
            <v>Odette 12 sku</v>
          </cell>
          <cell r="C34165" t="str">
            <v>CLOSED Due to Inactive/Insufficient Information</v>
          </cell>
          <cell r="D34165" t="str">
            <v>Medium</v>
          </cell>
          <cell r="E34165" t="str">
            <v>Chirag Dubal</v>
          </cell>
          <cell r="F34165" t="str">
            <v>Mohd Tahir Shaikh</v>
          </cell>
          <cell r="G34165">
            <v>45706.679861111108</v>
          </cell>
          <cell r="H34165">
            <v>45787.602777777778</v>
          </cell>
        </row>
        <row r="34166">
          <cell r="A34166" t="str">
            <v>UCW-8944</v>
          </cell>
          <cell r="B34166" t="str">
            <v>Selected Homme  SS25(LOT -2) -(Tata Cliq Lux)</v>
          </cell>
          <cell r="C34166" t="str">
            <v>CLOSED</v>
          </cell>
          <cell r="D34166" t="str">
            <v>Medium</v>
          </cell>
          <cell r="E34166" t="str">
            <v>Chirag Dubal</v>
          </cell>
          <cell r="F34166" t="str">
            <v>netscribes</v>
          </cell>
          <cell r="G34166">
            <v>45706.677777777775</v>
          </cell>
          <cell r="H34166">
            <v>45964.572222222225</v>
          </cell>
        </row>
        <row r="34167">
          <cell r="A34167" t="str">
            <v>UCW-8941</v>
          </cell>
          <cell r="B34167" t="str">
            <v>Tatacliq New Listing 15-02-2025</v>
          </cell>
          <cell r="C34167" t="str">
            <v>CLOSED Due to Inactive/Insufficient Information</v>
          </cell>
          <cell r="D34167" t="str">
            <v>Medium</v>
          </cell>
          <cell r="E34167" t="str">
            <v>Chirag Dubal</v>
          </cell>
          <cell r="F34167" t="str">
            <v>Mohd Tahir Shaikh</v>
          </cell>
          <cell r="G34167">
            <v>45706.666666666664</v>
          </cell>
          <cell r="H34167">
            <v>45723.515277777777</v>
          </cell>
        </row>
        <row r="34168">
          <cell r="A34168" t="str">
            <v>UCW-8936</v>
          </cell>
          <cell r="B34168" t="str">
            <v>Beauty- Re: Tata Cliq New Product Listing- 18th feb</v>
          </cell>
          <cell r="C34168" t="str">
            <v>CLOSED</v>
          </cell>
          <cell r="D34168" t="str">
            <v>Highest</v>
          </cell>
          <cell r="E34168" t="str">
            <v>Chirag Dubal</v>
          </cell>
          <cell r="F34168" t="str">
            <v>Simi Raichel Zachariah</v>
          </cell>
          <cell r="G34168">
            <v>45706.635416666664</v>
          </cell>
          <cell r="H34168">
            <v>45912.578472222223</v>
          </cell>
        </row>
        <row r="34169">
          <cell r="A34169" t="str">
            <v>UCW-8935</v>
          </cell>
          <cell r="B34169" t="str">
            <v>Catalogue Sheet_TatacliQ x FableStreet (Valentine Collection 25)</v>
          </cell>
          <cell r="C34169" t="str">
            <v>CLOSED</v>
          </cell>
          <cell r="D34169" t="str">
            <v>Medium</v>
          </cell>
          <cell r="E34169" t="str">
            <v>netscribes</v>
          </cell>
          <cell r="F34169" t="str">
            <v>Sushma Ram</v>
          </cell>
          <cell r="G34169">
            <v>45706.613888888889</v>
          </cell>
          <cell r="H34169">
            <v>45762.722916666666</v>
          </cell>
        </row>
        <row r="34170">
          <cell r="A34170" t="str">
            <v>UCW-8934</v>
          </cell>
          <cell r="B34170" t="str">
            <v>VERO MODA Girl (LOT-2) TATA-CLIQ</v>
          </cell>
          <cell r="C34170" t="str">
            <v>CLOSED</v>
          </cell>
          <cell r="D34170" t="str">
            <v>Highest</v>
          </cell>
          <cell r="E34170" t="str">
            <v>netscribes</v>
          </cell>
          <cell r="F34170" t="str">
            <v>Sushma Ram</v>
          </cell>
          <cell r="G34170">
            <v>45706.6</v>
          </cell>
          <cell r="H34170">
            <v>45728.443055555559</v>
          </cell>
        </row>
        <row r="34171">
          <cell r="A34171" t="str">
            <v>UCW-8933</v>
          </cell>
          <cell r="B34171" t="str">
            <v>TataCliq Luxury | 17 Feb 2025 | Cataloguing-SS25 | Adults and Kids Footwear | 236 (Adults) 03 (Kids)</v>
          </cell>
          <cell r="C34171" t="str">
            <v>CLOSED</v>
          </cell>
          <cell r="D34171" t="str">
            <v>Medium</v>
          </cell>
          <cell r="E34171" t="str">
            <v>Chirag Dubal</v>
          </cell>
          <cell r="F34171" t="str">
            <v>Reagan D’souza</v>
          </cell>
          <cell r="G34171">
            <v>45706.599305555559</v>
          </cell>
          <cell r="H34171">
            <v>45746.57916666667</v>
          </cell>
        </row>
        <row r="34172">
          <cell r="A34172" t="str">
            <v>UCW-8932</v>
          </cell>
          <cell r="B34172" t="str">
            <v>20 Style For Listing</v>
          </cell>
          <cell r="C34172" t="str">
            <v>CLOSED</v>
          </cell>
          <cell r="D34172" t="str">
            <v>Medium</v>
          </cell>
          <cell r="E34172" t="str">
            <v>netscribes</v>
          </cell>
          <cell r="F34172" t="str">
            <v>Sushma Ram</v>
          </cell>
          <cell r="G34172">
            <v>45706.592361111114</v>
          </cell>
          <cell r="H34172">
            <v>45735.587500000001</v>
          </cell>
        </row>
        <row r="34173">
          <cell r="A34173" t="str">
            <v>UCW-8931</v>
          </cell>
          <cell r="B34173" t="str">
            <v>Crash Club New Product Listings - #129 - Multiple - 67 SKUs</v>
          </cell>
          <cell r="C34173" t="str">
            <v>CLOSED</v>
          </cell>
          <cell r="D34173" t="str">
            <v>Medium</v>
          </cell>
          <cell r="E34173" t="str">
            <v>netscribes</v>
          </cell>
          <cell r="F34173" t="str">
            <v>Mohd Tahir Shaikh</v>
          </cell>
          <cell r="G34173">
            <v>45706.588194444441</v>
          </cell>
          <cell r="H34173">
            <v>45728.443055555559</v>
          </cell>
        </row>
        <row r="34174">
          <cell r="A34174" t="str">
            <v>UCW-8930</v>
          </cell>
          <cell r="B34174" t="str">
            <v>TC LOT 5 - Biba &amp; Rangriti</v>
          </cell>
          <cell r="C34174" t="str">
            <v>CLOSED</v>
          </cell>
          <cell r="D34174" t="str">
            <v>High</v>
          </cell>
          <cell r="E34174" t="str">
            <v>netscribes</v>
          </cell>
          <cell r="F34174" t="str">
            <v>Sushma Ram</v>
          </cell>
          <cell r="G34174">
            <v>45706.584722222222</v>
          </cell>
          <cell r="H34174">
            <v>45728.442361111112</v>
          </cell>
        </row>
        <row r="34175">
          <cell r="A34175" t="str">
            <v>UCW-8929</v>
          </cell>
          <cell r="B34175" t="str">
            <v>Beauty - Re: Tata Cliq_Need to Upload Video for VLCC &amp; VLCC Clinic Brand ( URGENT )- 18th feb</v>
          </cell>
          <cell r="C34175" t="str">
            <v>CLOSED</v>
          </cell>
          <cell r="D34175" t="str">
            <v>Highest</v>
          </cell>
          <cell r="E34175" t="str">
            <v>Chirag Dubal</v>
          </cell>
          <cell r="F34175" t="str">
            <v>Simi Raichel Zachariah</v>
          </cell>
          <cell r="G34175">
            <v>45706.582638888889</v>
          </cell>
          <cell r="H34175">
            <v>45953.394444444442</v>
          </cell>
        </row>
        <row r="34176">
          <cell r="A34176" t="str">
            <v>UCW-8927</v>
          </cell>
          <cell r="B34176" t="str">
            <v>Sub taskl - Men's Apparels 16-01-2025</v>
          </cell>
          <cell r="C34176" t="str">
            <v>CLOSED</v>
          </cell>
          <cell r="D34176" t="str">
            <v>Medium</v>
          </cell>
          <cell r="E34176" t="str">
            <v>Chirag Dubal</v>
          </cell>
          <cell r="F34176" t="str">
            <v>netscribes</v>
          </cell>
          <cell r="G34176">
            <v>45706.580555555556</v>
          </cell>
          <cell r="H34176">
            <v>45964.571527777778</v>
          </cell>
        </row>
        <row r="34177">
          <cell r="A34177" t="str">
            <v>UCW-8926</v>
          </cell>
          <cell r="B34177" t="str">
            <v xml:space="preserve">Lot1 Sarees -Workwear </v>
          </cell>
          <cell r="C34177" t="str">
            <v>CLOSED</v>
          </cell>
          <cell r="D34177" t="str">
            <v>Medium</v>
          </cell>
          <cell r="E34177" t="str">
            <v>netscribes</v>
          </cell>
          <cell r="F34177" t="str">
            <v>Sushma Ram</v>
          </cell>
          <cell r="G34177">
            <v>45706.575694444444</v>
          </cell>
          <cell r="H34177">
            <v>45751.538194444445</v>
          </cell>
        </row>
        <row r="34178">
          <cell r="A34178" t="str">
            <v>UCW-8925</v>
          </cell>
          <cell r="B34178" t="str">
            <v xml:space="preserve"> Tatacliq MP Code activation</v>
          </cell>
          <cell r="C34178" t="str">
            <v>CLOSED</v>
          </cell>
          <cell r="D34178" t="str">
            <v>Medium</v>
          </cell>
          <cell r="E34178" t="str">
            <v>Chirag Dubal</v>
          </cell>
          <cell r="F34178" t="str">
            <v>Mohd Tahir Shaikh</v>
          </cell>
          <cell r="G34178">
            <v>45706.574305555558</v>
          </cell>
          <cell r="H34178">
            <v>45840.763888888891</v>
          </cell>
        </row>
        <row r="34179">
          <cell r="A34179" t="str">
            <v>UCW-8923</v>
          </cell>
          <cell r="B34179" t="str">
            <v>Beauty- Re: Fragrance March NPLs - JML + TFB- 18th Feb</v>
          </cell>
          <cell r="C34179" t="str">
            <v>CLOSED</v>
          </cell>
          <cell r="D34179" t="str">
            <v>Highest</v>
          </cell>
          <cell r="E34179" t="str">
            <v>Chirag Dubal</v>
          </cell>
          <cell r="F34179" t="str">
            <v>Simi Raichel Zachariah</v>
          </cell>
          <cell r="G34179">
            <v>45706.567361111112</v>
          </cell>
          <cell r="H34179">
            <v>45953.394444444442</v>
          </cell>
        </row>
        <row r="34180">
          <cell r="A34180" t="str">
            <v>UCW-8922</v>
          </cell>
          <cell r="B34180" t="str">
            <v>Tata Cliq Listing pending_17-02-2025</v>
          </cell>
          <cell r="C34180" t="str">
            <v>CLOSED</v>
          </cell>
          <cell r="D34180" t="str">
            <v>Medium</v>
          </cell>
          <cell r="E34180" t="str">
            <v>netscribes</v>
          </cell>
          <cell r="F34180" t="str">
            <v>Sushma Ram</v>
          </cell>
          <cell r="G34180">
            <v>45706.563888888886</v>
          </cell>
          <cell r="H34180">
            <v>45721.722916666666</v>
          </cell>
        </row>
        <row r="34181">
          <cell r="A34181" t="str">
            <v>UCW-8921</v>
          </cell>
          <cell r="B34181" t="str">
            <v>New Catalog for Tatacliq- Women ( 74 styles) ( Brand- Style Quotient )</v>
          </cell>
          <cell r="C34181" t="str">
            <v>CLOSED</v>
          </cell>
          <cell r="D34181" t="str">
            <v>Medium</v>
          </cell>
          <cell r="E34181" t="str">
            <v>Chirag Dubal</v>
          </cell>
          <cell r="F34181" t="str">
            <v>Mohd Tahir Shaikh</v>
          </cell>
          <cell r="G34181">
            <v>45706.55972222222</v>
          </cell>
          <cell r="H34181">
            <v>45749.531944444447</v>
          </cell>
        </row>
        <row r="34182">
          <cell r="A34182" t="str">
            <v>UCW-8918</v>
          </cell>
          <cell r="B34182" t="str">
            <v>Crash Club New Product Listings - #131 &amp; #133- 82 SKUs</v>
          </cell>
          <cell r="C34182" t="str">
            <v>CLOSED</v>
          </cell>
          <cell r="D34182" t="str">
            <v>Medium</v>
          </cell>
          <cell r="E34182" t="str">
            <v>netscribes</v>
          </cell>
          <cell r="F34182" t="str">
            <v>Mohd Tahir Shaikh</v>
          </cell>
          <cell r="G34182">
            <v>45706.551388888889</v>
          </cell>
          <cell r="H34182">
            <v>45721.722916666666</v>
          </cell>
        </row>
        <row r="34183">
          <cell r="A34183" t="str">
            <v>UCW-8917</v>
          </cell>
          <cell r="B34183" t="str">
            <v>Beauty- Re: MNY and OAP Listing | TATACLIQ (Both Platform) | PRIORITY- 18th Feb</v>
          </cell>
          <cell r="C34183" t="str">
            <v>CLOSED</v>
          </cell>
          <cell r="D34183" t="str">
            <v>Highest</v>
          </cell>
          <cell r="E34183" t="str">
            <v>Chirag Dubal</v>
          </cell>
          <cell r="F34183" t="str">
            <v>Simi Raichel Zachariah</v>
          </cell>
          <cell r="G34183">
            <v>45706.550694444442</v>
          </cell>
          <cell r="H34183">
            <v>45953.394444444442</v>
          </cell>
        </row>
        <row r="34184">
          <cell r="A34184" t="str">
            <v>UCW-8915</v>
          </cell>
          <cell r="B34184" t="str">
            <v>Pure Home + Living _46 SKU_29.01.025</v>
          </cell>
          <cell r="C34184" t="str">
            <v>CLOSED</v>
          </cell>
          <cell r="D34184" t="str">
            <v>Medium</v>
          </cell>
          <cell r="E34184" t="str">
            <v>Chirag Dubal</v>
          </cell>
          <cell r="F34184" t="str">
            <v>netscribes</v>
          </cell>
          <cell r="G34184">
            <v>45706.549305555556</v>
          </cell>
          <cell r="H34184">
            <v>45964.571527777778</v>
          </cell>
        </row>
        <row r="34185">
          <cell r="A34185" t="str">
            <v>UCW-8914</v>
          </cell>
          <cell r="B34185" t="str">
            <v>Regarding - Video Update</v>
          </cell>
          <cell r="C34185" t="str">
            <v>CLOSED</v>
          </cell>
          <cell r="D34185" t="str">
            <v>Medium</v>
          </cell>
          <cell r="E34185" t="str">
            <v>netscribes</v>
          </cell>
          <cell r="F34185" t="str">
            <v>Sushma Ram</v>
          </cell>
          <cell r="G34185">
            <v>45706.54583333333</v>
          </cell>
          <cell r="H34185">
            <v>45724.510416666664</v>
          </cell>
        </row>
        <row r="34186">
          <cell r="A34186" t="str">
            <v>UCW-8912</v>
          </cell>
          <cell r="B34186" t="str">
            <v>Tata Cliq: Product Listing Womenswear Lot 15-02-2025</v>
          </cell>
          <cell r="C34186" t="str">
            <v>CLOSED</v>
          </cell>
          <cell r="D34186" t="str">
            <v>Medium</v>
          </cell>
          <cell r="E34186" t="str">
            <v>Chirag Dubal</v>
          </cell>
          <cell r="F34186" t="str">
            <v>Mohd Tahir Shaikh</v>
          </cell>
          <cell r="G34186">
            <v>45706.532638888886</v>
          </cell>
          <cell r="H34186">
            <v>45731.503472222219</v>
          </cell>
        </row>
        <row r="34187">
          <cell r="A34187" t="str">
            <v>UCW-8911</v>
          </cell>
          <cell r="B34187" t="str">
            <v>Sub task - JJ UG AW-24 (LOT-4,6,7 &amp; 8), TATA CLIQ</v>
          </cell>
          <cell r="C34187" t="str">
            <v>CLOSED</v>
          </cell>
          <cell r="D34187" t="str">
            <v>Medium</v>
          </cell>
          <cell r="E34187" t="str">
            <v>Chirag Dubal</v>
          </cell>
          <cell r="F34187" t="str">
            <v>netscribes</v>
          </cell>
          <cell r="G34187">
            <v>45706.529166666667</v>
          </cell>
          <cell r="H34187">
            <v>45964.571527777778</v>
          </cell>
        </row>
        <row r="34188">
          <cell r="A34188" t="str">
            <v>UCW-8910</v>
          </cell>
          <cell r="B34188" t="str">
            <v>Items to be listed</v>
          </cell>
          <cell r="C34188" t="str">
            <v>CLOSED</v>
          </cell>
          <cell r="D34188" t="str">
            <v>Medium</v>
          </cell>
          <cell r="E34188" t="str">
            <v>Chirag Dubal</v>
          </cell>
          <cell r="F34188" t="str">
            <v>Reagan D’souza</v>
          </cell>
          <cell r="G34188">
            <v>45706.524305555555</v>
          </cell>
          <cell r="H34188">
            <v>45746.595833333333</v>
          </cell>
        </row>
        <row r="34189">
          <cell r="A34189" t="str">
            <v>UCW-8909</v>
          </cell>
          <cell r="B34189" t="str">
            <v>Initiate listings on TQ_CL7_55 SKU's</v>
          </cell>
          <cell r="C34189" t="str">
            <v>CLOSED</v>
          </cell>
          <cell r="D34189" t="str">
            <v>Medium</v>
          </cell>
          <cell r="E34189" t="str">
            <v>netscribes</v>
          </cell>
          <cell r="F34189" t="str">
            <v>netscribes</v>
          </cell>
          <cell r="G34189">
            <v>45706.515972222223</v>
          </cell>
          <cell r="H34189">
            <v>45841.611805555556</v>
          </cell>
        </row>
        <row r="34190">
          <cell r="A34190" t="str">
            <v>UCW-8908</v>
          </cell>
          <cell r="B34190" t="str">
            <v>Tatacliq Image Replace 17-02-2025</v>
          </cell>
          <cell r="C34190" t="str">
            <v>CLOSED</v>
          </cell>
          <cell r="D34190" t="str">
            <v>Medium</v>
          </cell>
          <cell r="E34190" t="str">
            <v>Chirag Dubal</v>
          </cell>
          <cell r="F34190" t="str">
            <v>Mohd Tahir Shaikh</v>
          </cell>
          <cell r="G34190">
            <v>45706.515972222223</v>
          </cell>
          <cell r="H34190">
            <v>45756.774305555555</v>
          </cell>
        </row>
        <row r="34191">
          <cell r="A34191" t="str">
            <v>UCW-8907</v>
          </cell>
          <cell r="B34191" t="str">
            <v>Tata CliQ Color Grouping 17-02-2025</v>
          </cell>
          <cell r="C34191" t="str">
            <v>CLOSED Due to Inactive/Insufficient Information</v>
          </cell>
          <cell r="D34191" t="str">
            <v>Medium</v>
          </cell>
          <cell r="E34191" t="str">
            <v>Chirag Dubal</v>
          </cell>
          <cell r="F34191" t="str">
            <v>Mohd Tahir Shaikh</v>
          </cell>
          <cell r="G34191">
            <v>45706.511805555558</v>
          </cell>
          <cell r="H34191">
            <v>45811.6</v>
          </cell>
        </row>
        <row r="34192">
          <cell r="A34192" t="str">
            <v>UCW-8905</v>
          </cell>
          <cell r="B34192" t="str">
            <v>IMP!! Size Guide Details Missing | Netscribes</v>
          </cell>
          <cell r="C34192" t="str">
            <v>CLOSED</v>
          </cell>
          <cell r="D34192" t="str">
            <v>Medium</v>
          </cell>
          <cell r="E34192" t="str">
            <v>netscribes</v>
          </cell>
          <cell r="F34192" t="str">
            <v>netscribes</v>
          </cell>
          <cell r="G34192">
            <v>45706.505555555559</v>
          </cell>
          <cell r="H34192">
            <v>45856.691666666666</v>
          </cell>
        </row>
        <row r="34193">
          <cell r="A34193" t="str">
            <v>UCW-8904</v>
          </cell>
          <cell r="B34193" t="str">
            <v>First image update | Tatacliq | ABFRL</v>
          </cell>
          <cell r="C34193" t="str">
            <v>CLOSED</v>
          </cell>
          <cell r="D34193" t="str">
            <v>High</v>
          </cell>
          <cell r="E34193" t="str">
            <v>netscribes</v>
          </cell>
          <cell r="F34193" t="str">
            <v>Sushma Ram</v>
          </cell>
          <cell r="G34193">
            <v>45706.5</v>
          </cell>
          <cell r="H34193">
            <v>45728.515972222223</v>
          </cell>
        </row>
        <row r="34194">
          <cell r="A34194" t="str">
            <v>UCW-8903</v>
          </cell>
          <cell r="B34194" t="str">
            <v>Sub task - Men's Apparels 09-01-2025</v>
          </cell>
          <cell r="C34194" t="str">
            <v>CLOSED</v>
          </cell>
          <cell r="D34194" t="str">
            <v>Medium</v>
          </cell>
          <cell r="E34194" t="str">
            <v>Chirag Dubal</v>
          </cell>
          <cell r="F34194" t="str">
            <v>netscribes</v>
          </cell>
          <cell r="G34194">
            <v>45706.495138888888</v>
          </cell>
          <cell r="H34194">
            <v>45964.571527777778</v>
          </cell>
        </row>
        <row r="34195">
          <cell r="A34195" t="str">
            <v>UCW-8899</v>
          </cell>
          <cell r="B34195" t="str">
            <v xml:space="preserve">Tatacliq Lifestyle Catalog Template-Lot -96_17.02.2025 </v>
          </cell>
          <cell r="C34195" t="str">
            <v>CLOSED</v>
          </cell>
          <cell r="D34195" t="str">
            <v>Medium</v>
          </cell>
          <cell r="E34195" t="str">
            <v>Chirag Dubal</v>
          </cell>
          <cell r="F34195" t="str">
            <v>Mohd Tahir Shaikh</v>
          </cell>
          <cell r="G34195">
            <v>45706.011111111111</v>
          </cell>
          <cell r="H34195">
            <v>45749.53125</v>
          </cell>
        </row>
        <row r="34196">
          <cell r="A34196" t="str">
            <v>UCW-8897</v>
          </cell>
          <cell r="B34196" t="str">
            <v>Lacoste :: Listing files for Cataloguing</v>
          </cell>
          <cell r="C34196" t="str">
            <v>CLOSED</v>
          </cell>
          <cell r="D34196" t="str">
            <v>Medium</v>
          </cell>
          <cell r="E34196" t="str">
            <v>Chirag Dubal</v>
          </cell>
          <cell r="F34196" t="str">
            <v>netscribes</v>
          </cell>
          <cell r="G34196">
            <v>45705.827777777777</v>
          </cell>
          <cell r="H34196">
            <v>45964.571527777778</v>
          </cell>
        </row>
        <row r="34197">
          <cell r="A34197" t="str">
            <v>UCW-8896</v>
          </cell>
          <cell r="B34197" t="str">
            <v>Tata Master Data</v>
          </cell>
          <cell r="C34197" t="str">
            <v>CLOSED</v>
          </cell>
          <cell r="D34197" t="str">
            <v>Medium</v>
          </cell>
          <cell r="E34197" t="str">
            <v>Chirag Dubal</v>
          </cell>
          <cell r="F34197" t="str">
            <v>Mohd Tahir Shaikh</v>
          </cell>
          <cell r="G34197">
            <v>45705.793055555558</v>
          </cell>
          <cell r="H34197">
            <v>45743.777777777781</v>
          </cell>
        </row>
        <row r="34198">
          <cell r="A34198" t="str">
            <v>UCW-8895</v>
          </cell>
          <cell r="B34198" t="str">
            <v>New Catalog- Kids Rompers- Little Surprise Box</v>
          </cell>
          <cell r="C34198" t="str">
            <v>CLOSED</v>
          </cell>
          <cell r="D34198" t="str">
            <v>Medium</v>
          </cell>
          <cell r="E34198" t="str">
            <v>Chirag Dubal</v>
          </cell>
          <cell r="F34198" t="str">
            <v>Mohd Tahir Shaikh</v>
          </cell>
          <cell r="G34198">
            <v>45705.78402777778</v>
          </cell>
          <cell r="H34198">
            <v>45805.643750000003</v>
          </cell>
        </row>
        <row r="34199">
          <cell r="A34199" t="str">
            <v>UCW-8894</v>
          </cell>
          <cell r="B34199" t="str">
            <v>Beauty- Re: Yves Saint Laurent Image updation_14_Feb_2025.- 17thfeb</v>
          </cell>
          <cell r="C34199" t="str">
            <v>CLOSED</v>
          </cell>
          <cell r="D34199" t="str">
            <v>Highest</v>
          </cell>
          <cell r="E34199" t="str">
            <v>Chirag Dubal</v>
          </cell>
          <cell r="F34199" t="str">
            <v>Simi Raichel Zachariah</v>
          </cell>
          <cell r="G34199">
            <v>45705.772916666669</v>
          </cell>
          <cell r="H34199">
            <v>45737.629861111112</v>
          </cell>
        </row>
        <row r="34200">
          <cell r="A34200" t="str">
            <v>UCW-8892</v>
          </cell>
          <cell r="B34200" t="str">
            <v>BEauty - Re: Bling Nail Paint &amp; Rise Shine - Boss Name Removal</v>
          </cell>
          <cell r="C34200" t="str">
            <v>CLOSED</v>
          </cell>
          <cell r="D34200" t="str">
            <v>Highest</v>
          </cell>
          <cell r="E34200" t="str">
            <v>Chirag Dubal</v>
          </cell>
          <cell r="F34200" t="str">
            <v>Simi Raichel Zachariah</v>
          </cell>
          <cell r="G34200">
            <v>45705.769444444442</v>
          </cell>
          <cell r="H34200">
            <v>45754.805555555555</v>
          </cell>
        </row>
        <row r="34201">
          <cell r="A34201" t="str">
            <v>UCW-8890</v>
          </cell>
          <cell r="B34201" t="str">
            <v>SS'25 Collection Launch trueBrowns</v>
          </cell>
          <cell r="C34201" t="str">
            <v>CLOSED</v>
          </cell>
          <cell r="D34201" t="str">
            <v>Medium</v>
          </cell>
          <cell r="E34201" t="str">
            <v>Chirag Dubal</v>
          </cell>
          <cell r="F34201" t="str">
            <v>netscribes</v>
          </cell>
          <cell r="G34201">
            <v>45705.747916666667</v>
          </cell>
          <cell r="H34201">
            <v>45964.571527777778</v>
          </cell>
        </row>
        <row r="34202">
          <cell r="A34202" t="str">
            <v>UCW-8889</v>
          </cell>
          <cell r="B34202" t="str">
            <v>Tata Cliq_Cloning Data_17th Feb</v>
          </cell>
          <cell r="C34202" t="str">
            <v>CLOSED</v>
          </cell>
          <cell r="D34202" t="str">
            <v>Medium</v>
          </cell>
          <cell r="E34202" t="str">
            <v>Chirag Dubal</v>
          </cell>
          <cell r="F34202" t="str">
            <v>Mohd Tahir Shaikh</v>
          </cell>
          <cell r="G34202">
            <v>45705.744444444441</v>
          </cell>
          <cell r="H34202">
            <v>45845.714583333334</v>
          </cell>
        </row>
        <row r="34203">
          <cell r="A34203" t="str">
            <v>UCW-8887</v>
          </cell>
          <cell r="B34203" t="str">
            <v xml:space="preserve">New collection to be live! </v>
          </cell>
          <cell r="C34203" t="str">
            <v>CLOSED</v>
          </cell>
          <cell r="D34203" t="str">
            <v>Medium</v>
          </cell>
          <cell r="E34203" t="str">
            <v>Chirag Dubal</v>
          </cell>
          <cell r="F34203" t="str">
            <v>Reagan D’souza</v>
          </cell>
          <cell r="G34203">
            <v>45705.736111111109</v>
          </cell>
          <cell r="H34203">
            <v>45896.570138888892</v>
          </cell>
        </row>
        <row r="34204">
          <cell r="A34204" t="str">
            <v>UCW-8886</v>
          </cell>
          <cell r="B34204" t="str">
            <v>New summer women catalog- Clt.s</v>
          </cell>
          <cell r="C34204" t="str">
            <v>CLOSED</v>
          </cell>
          <cell r="D34204" t="str">
            <v>Medium</v>
          </cell>
          <cell r="E34204" t="str">
            <v>Chirag Dubal</v>
          </cell>
          <cell r="F34204" t="str">
            <v>Mohd Tahir Shaikh</v>
          </cell>
          <cell r="G34204">
            <v>45705.732638888891</v>
          </cell>
          <cell r="H34204">
            <v>45856.542361111111</v>
          </cell>
        </row>
        <row r="34205">
          <cell r="A34205" t="str">
            <v>UCW-8885</v>
          </cell>
          <cell r="B34205" t="str">
            <v>DSC_Footwear_Catalog</v>
          </cell>
          <cell r="C34205" t="str">
            <v>CLOSED Due to Inactive/Insufficient Information</v>
          </cell>
          <cell r="D34205" t="str">
            <v>Medium</v>
          </cell>
          <cell r="E34205" t="str">
            <v>netscribes</v>
          </cell>
          <cell r="F34205" t="str">
            <v>Sushma Ram</v>
          </cell>
          <cell r="G34205">
            <v>45705.731249999997</v>
          </cell>
          <cell r="H34205">
            <v>45772.540972222225</v>
          </cell>
        </row>
        <row r="34206">
          <cell r="A34206" t="str">
            <v>UCW-8883</v>
          </cell>
          <cell r="B34206" t="str">
            <v>BEauty-Re: Fragrance March NPLs - JML + TFB- 17th feb</v>
          </cell>
          <cell r="C34206" t="str">
            <v>CLOSED</v>
          </cell>
          <cell r="D34206" t="str">
            <v>Highest</v>
          </cell>
          <cell r="E34206" t="str">
            <v>Chirag Dubal</v>
          </cell>
          <cell r="F34206" t="str">
            <v>Simi Raichel Zachariah</v>
          </cell>
          <cell r="G34206">
            <v>45705.719444444447</v>
          </cell>
          <cell r="H34206">
            <v>45813.493750000001</v>
          </cell>
        </row>
        <row r="34207">
          <cell r="A34207" t="str">
            <v>UCW-8882</v>
          </cell>
          <cell r="B34207" t="str">
            <v>New Upload Content Sheet For TataCliq (SS25) - 17.02.2025</v>
          </cell>
          <cell r="C34207" t="str">
            <v>CLOSED</v>
          </cell>
          <cell r="D34207" t="str">
            <v>High</v>
          </cell>
          <cell r="E34207" t="str">
            <v>netscribes</v>
          </cell>
          <cell r="F34207" t="str">
            <v>Sushma Ram</v>
          </cell>
          <cell r="G34207">
            <v>45705.717361111114</v>
          </cell>
          <cell r="H34207">
            <v>45715.825694444444</v>
          </cell>
        </row>
        <row r="34208">
          <cell r="A34208" t="str">
            <v>UCW-8881</v>
          </cell>
          <cell r="B34208" t="str">
            <v>New Catalogue</v>
          </cell>
          <cell r="C34208" t="str">
            <v>CLOSED</v>
          </cell>
          <cell r="D34208" t="str">
            <v>Medium</v>
          </cell>
          <cell r="E34208" t="str">
            <v>netscribes</v>
          </cell>
          <cell r="F34208" t="str">
            <v>Sushma Ram</v>
          </cell>
          <cell r="G34208">
            <v>45705.711111111108</v>
          </cell>
          <cell r="H34208">
            <v>45736.462500000001</v>
          </cell>
        </row>
        <row r="34209">
          <cell r="A34209" t="str">
            <v>UCW-8880</v>
          </cell>
          <cell r="B34209" t="str">
            <v>Tata CliQ New Catalogue-17-01-2025</v>
          </cell>
          <cell r="C34209" t="str">
            <v>CLOSED</v>
          </cell>
          <cell r="D34209" t="str">
            <v>Medium</v>
          </cell>
          <cell r="E34209" t="str">
            <v>Chirag Dubal</v>
          </cell>
          <cell r="F34209" t="str">
            <v>Mohd Tahir Shaikh</v>
          </cell>
          <cell r="G34209">
            <v>45705.708333333336</v>
          </cell>
          <cell r="H34209">
            <v>45721.72152777778</v>
          </cell>
        </row>
        <row r="34210">
          <cell r="A34210" t="str">
            <v>UCW-8879</v>
          </cell>
          <cell r="B34210" t="str">
            <v>Beauty- Re: New launch cataloguing details of M.Micallef_Fragrance for TCL_13_Feb_2025. - 17thfeb</v>
          </cell>
          <cell r="C34210" t="str">
            <v>CLOSED</v>
          </cell>
          <cell r="D34210" t="str">
            <v>Highest</v>
          </cell>
          <cell r="E34210" t="str">
            <v>Chirag Dubal</v>
          </cell>
          <cell r="F34210" t="str">
            <v>Simi Raichel Zachariah</v>
          </cell>
          <cell r="G34210">
            <v>45705.708333333336</v>
          </cell>
          <cell r="H34210">
            <v>45953.394444444442</v>
          </cell>
        </row>
        <row r="34211">
          <cell r="A34211" t="str">
            <v>UCW-8877</v>
          </cell>
          <cell r="B34211" t="str">
            <v>TataCliq: RG-Formal Shoes Category (LOT-1)</v>
          </cell>
          <cell r="C34211" t="str">
            <v>CLOSED</v>
          </cell>
          <cell r="D34211" t="str">
            <v>Medium</v>
          </cell>
          <cell r="E34211" t="str">
            <v>Chirag Dubal</v>
          </cell>
          <cell r="F34211" t="str">
            <v>Mohd Tahir Shaikh</v>
          </cell>
          <cell r="G34211">
            <v>45705.692361111112</v>
          </cell>
          <cell r="H34211">
            <v>45805.645138888889</v>
          </cell>
        </row>
        <row r="34212">
          <cell r="A34212" t="str">
            <v>UCW-8875</v>
          </cell>
          <cell r="B34212" t="str">
            <v>Masaba Festive Line sheet - ARAH</v>
          </cell>
          <cell r="C34212" t="str">
            <v>CLOSED</v>
          </cell>
          <cell r="D34212" t="str">
            <v>Medium</v>
          </cell>
          <cell r="E34212" t="str">
            <v>Chirag Dubal</v>
          </cell>
          <cell r="F34212" t="str">
            <v>netscribes</v>
          </cell>
          <cell r="G34212">
            <v>45705.691666666666</v>
          </cell>
          <cell r="H34212">
            <v>45964.570833333331</v>
          </cell>
        </row>
        <row r="34213">
          <cell r="A34213" t="str">
            <v>UCW-8874</v>
          </cell>
          <cell r="B34213" t="str">
            <v>Beauty-Re: Versace Image updation_14_Feb_2025.- 17th Feb</v>
          </cell>
          <cell r="C34213" t="str">
            <v>CLOSED</v>
          </cell>
          <cell r="D34213" t="str">
            <v>Highest</v>
          </cell>
          <cell r="E34213" t="str">
            <v>Chirag Dubal</v>
          </cell>
          <cell r="F34213" t="str">
            <v>Simi Raichel Zachariah</v>
          </cell>
          <cell r="G34213">
            <v>45705.690972222219</v>
          </cell>
          <cell r="H34213">
            <v>45953.394444444442</v>
          </cell>
        </row>
        <row r="34214">
          <cell r="A34214" t="str">
            <v>UCW-8873</v>
          </cell>
          <cell r="B34214" t="str">
            <v>TataCliq: RG-Formal Shoes Category (LOT-2)</v>
          </cell>
          <cell r="C34214" t="str">
            <v>CLOSED Due to Inactive/Insufficient Information</v>
          </cell>
          <cell r="D34214" t="str">
            <v>Medium</v>
          </cell>
          <cell r="E34214" t="str">
            <v>Chirag Dubal</v>
          </cell>
          <cell r="F34214" t="str">
            <v>Mohd Tahir Shaikh</v>
          </cell>
          <cell r="G34214">
            <v>45705.68472222222</v>
          </cell>
          <cell r="H34214">
            <v>45761.647916666669</v>
          </cell>
        </row>
        <row r="34215">
          <cell r="A34215" t="str">
            <v>UCW-8872</v>
          </cell>
          <cell r="B34215" t="str">
            <v xml:space="preserve">Roze Catalog </v>
          </cell>
          <cell r="C34215" t="str">
            <v>CLOSED</v>
          </cell>
          <cell r="D34215" t="str">
            <v>Medium</v>
          </cell>
          <cell r="E34215" t="str">
            <v>Chirag Dubal</v>
          </cell>
          <cell r="F34215" t="str">
            <v>netscribes</v>
          </cell>
          <cell r="G34215">
            <v>45705.679166666669</v>
          </cell>
          <cell r="H34215">
            <v>45964.570833333331</v>
          </cell>
        </row>
        <row r="34216">
          <cell r="A34216" t="str">
            <v>UCW-8871</v>
          </cell>
          <cell r="B34216" t="str">
            <v>Kryptic || Tatacliq || Request to make the styles live || 13-01-2025</v>
          </cell>
          <cell r="C34216" t="str">
            <v>CLOSED</v>
          </cell>
          <cell r="D34216" t="str">
            <v>Medium</v>
          </cell>
          <cell r="E34216" t="str">
            <v>Chirag Dubal</v>
          </cell>
          <cell r="F34216" t="str">
            <v>Mohd Tahir Shaikh</v>
          </cell>
          <cell r="G34216">
            <v>45705.673611111109</v>
          </cell>
          <cell r="H34216">
            <v>45840.984722222223</v>
          </cell>
        </row>
        <row r="34217">
          <cell r="A34217" t="str">
            <v>UCW-8870</v>
          </cell>
          <cell r="B34217" t="str">
            <v>White Heart|| Tatacliq || Request to make the styles live || 14-02-2025</v>
          </cell>
          <cell r="C34217" t="str">
            <v>CLOSED</v>
          </cell>
          <cell r="D34217" t="str">
            <v>Medium</v>
          </cell>
          <cell r="E34217" t="str">
            <v>Chirag Dubal</v>
          </cell>
          <cell r="F34217" t="str">
            <v>Mohd Tahir Shaikh</v>
          </cell>
          <cell r="G34217">
            <v>45705.667361111111</v>
          </cell>
          <cell r="H34217">
            <v>45805.65625</v>
          </cell>
        </row>
        <row r="34218">
          <cell r="A34218" t="str">
            <v>UCW-8869</v>
          </cell>
          <cell r="B34218" t="str">
            <v>SS'25 Collection Launch trueBrowns</v>
          </cell>
          <cell r="C34218" t="str">
            <v>CLOSED</v>
          </cell>
          <cell r="D34218" t="str">
            <v>Medium</v>
          </cell>
          <cell r="E34218" t="str">
            <v>Chirag Dubal</v>
          </cell>
          <cell r="F34218" t="str">
            <v>Reagan D’souza</v>
          </cell>
          <cell r="G34218">
            <v>45705.654861111114</v>
          </cell>
          <cell r="H34218">
            <v>45715.826388888891</v>
          </cell>
        </row>
        <row r="34219">
          <cell r="A34219" t="str">
            <v>UCW-8868</v>
          </cell>
          <cell r="B34219" t="str">
            <v>Aretto X Tata Cliq- New Listing</v>
          </cell>
          <cell r="C34219" t="str">
            <v>CLOSED</v>
          </cell>
          <cell r="D34219" t="str">
            <v>Highest</v>
          </cell>
          <cell r="E34219" t="str">
            <v>netscribes</v>
          </cell>
          <cell r="F34219" t="str">
            <v>Sushma Ram</v>
          </cell>
          <cell r="G34219">
            <v>45705.651388888888</v>
          </cell>
          <cell r="H34219">
            <v>45733.561111111114</v>
          </cell>
        </row>
        <row r="34220">
          <cell r="A34220" t="str">
            <v>UCW-8866</v>
          </cell>
          <cell r="B34220" t="str">
            <v>Changes to be made in the existing products. | Table Manners and Co.</v>
          </cell>
          <cell r="C34220" t="str">
            <v>CLOSED</v>
          </cell>
          <cell r="D34220" t="str">
            <v>Medium</v>
          </cell>
          <cell r="E34220" t="str">
            <v>netscribes</v>
          </cell>
          <cell r="F34220" t="str">
            <v>Reagan D’souza</v>
          </cell>
          <cell r="G34220">
            <v>45705.648611111108</v>
          </cell>
          <cell r="H34220">
            <v>45896.570833333331</v>
          </cell>
        </row>
        <row r="34221">
          <cell r="A34221" t="str">
            <v>UCW-8863</v>
          </cell>
          <cell r="B34221" t="str">
            <v>Incorrect image provided - Piccolo</v>
          </cell>
          <cell r="C34221" t="str">
            <v>CLOSED</v>
          </cell>
          <cell r="D34221" t="str">
            <v>Medium</v>
          </cell>
          <cell r="E34221" t="str">
            <v>netscribes</v>
          </cell>
          <cell r="F34221" t="str">
            <v>Sushma Ram</v>
          </cell>
          <cell r="G34221">
            <v>45705.628472222219</v>
          </cell>
          <cell r="H34221">
            <v>45814.613194444442</v>
          </cell>
        </row>
        <row r="34222">
          <cell r="A34222" t="str">
            <v>UCW-8862</v>
          </cell>
          <cell r="B34222" t="str">
            <v>Tata Cliq: Product Listing Kidswear Lot 15-02-2025</v>
          </cell>
          <cell r="C34222" t="str">
            <v>CLOSED</v>
          </cell>
          <cell r="D34222" t="str">
            <v>Medium</v>
          </cell>
          <cell r="E34222" t="str">
            <v>Chirag Dubal</v>
          </cell>
          <cell r="F34222" t="str">
            <v>Mohd Tahir Shaikh</v>
          </cell>
          <cell r="G34222">
            <v>45705.597916666666</v>
          </cell>
          <cell r="H34222">
            <v>45736.536805555559</v>
          </cell>
        </row>
        <row r="34223">
          <cell r="A34223" t="str">
            <v>UCW-8860</v>
          </cell>
          <cell r="B34223" t="str">
            <v>Tata Cliq: Product Listing Menswear Lot 15-02-2025</v>
          </cell>
          <cell r="C34223" t="str">
            <v>CLOSED</v>
          </cell>
          <cell r="D34223" t="str">
            <v>Medium</v>
          </cell>
          <cell r="E34223" t="str">
            <v>Chirag Dubal</v>
          </cell>
          <cell r="F34223" t="str">
            <v>Mohd Tahir Shaikh</v>
          </cell>
          <cell r="G34223">
            <v>45705.577777777777</v>
          </cell>
          <cell r="H34223">
            <v>45728.441666666666</v>
          </cell>
        </row>
        <row r="34224">
          <cell r="A34224" t="str">
            <v>UCW-8856</v>
          </cell>
          <cell r="B34224" t="str">
            <v>Sub Task - All New launched SKUs Sheet - Brand Mancode &amp; La French_15/11/2024</v>
          </cell>
          <cell r="C34224" t="str">
            <v>CLOSED</v>
          </cell>
          <cell r="D34224" t="str">
            <v>Medium</v>
          </cell>
          <cell r="E34224" t="str">
            <v>Chirag Dubal</v>
          </cell>
          <cell r="F34224" t="str">
            <v>netscribes</v>
          </cell>
          <cell r="G34224">
            <v>45705.553472222222</v>
          </cell>
          <cell r="H34224">
            <v>45964.570833333331</v>
          </cell>
        </row>
        <row r="34225">
          <cell r="A34225" t="str">
            <v>UCW-8853</v>
          </cell>
          <cell r="B34225" t="str">
            <v>Content Correction | Powersutra | Feb-25 | 37 SKU</v>
          </cell>
          <cell r="C34225" t="str">
            <v>CLOSED Due to Inactive/Insufficient Information</v>
          </cell>
          <cell r="D34225" t="str">
            <v>Medium</v>
          </cell>
          <cell r="E34225" t="str">
            <v>netscribes</v>
          </cell>
          <cell r="F34225" t="str">
            <v>Sushma Ram</v>
          </cell>
          <cell r="G34225">
            <v>45705.543055555558</v>
          </cell>
          <cell r="H34225">
            <v>45721.72152777778</v>
          </cell>
        </row>
        <row r="34226">
          <cell r="A34226" t="str">
            <v>UCW-8852</v>
          </cell>
          <cell r="B34226" t="str">
            <v>TataCliq: NRX-Formal Shoes Category</v>
          </cell>
          <cell r="C34226" t="str">
            <v>CLOSED</v>
          </cell>
          <cell r="D34226" t="str">
            <v>Medium</v>
          </cell>
          <cell r="E34226" t="str">
            <v>Chirag Dubal</v>
          </cell>
          <cell r="F34226" t="str">
            <v>Mohd Tahir Shaikh</v>
          </cell>
          <cell r="G34226">
            <v>45705.540972222225</v>
          </cell>
          <cell r="H34226">
            <v>45805.65625</v>
          </cell>
        </row>
        <row r="34227">
          <cell r="A34227" t="str">
            <v>UCW-8851</v>
          </cell>
          <cell r="B34227" t="str">
            <v>TataCliq: LSRG_CL and RGPDCL-Boots Category</v>
          </cell>
          <cell r="C34227" t="str">
            <v>CLOSED</v>
          </cell>
          <cell r="D34227" t="str">
            <v>Medium</v>
          </cell>
          <cell r="E34227" t="str">
            <v>Chirag Dubal</v>
          </cell>
          <cell r="F34227" t="str">
            <v>Mohd Tahir Shaikh</v>
          </cell>
          <cell r="G34227">
            <v>45705.536805555559</v>
          </cell>
          <cell r="H34227">
            <v>45805.656944444447</v>
          </cell>
        </row>
        <row r="34228">
          <cell r="A34228" t="str">
            <v>UCW-8850</v>
          </cell>
          <cell r="B34228" t="str">
            <v>Beauty- Re: Tata CLiQ : HNK new listing - 17th Feb</v>
          </cell>
          <cell r="C34228" t="str">
            <v>CLOSED</v>
          </cell>
          <cell r="D34228" t="str">
            <v>Highest</v>
          </cell>
          <cell r="E34228" t="str">
            <v>Chirag Dubal</v>
          </cell>
          <cell r="F34228" t="str">
            <v>Simi Raichel Zachariah</v>
          </cell>
          <cell r="G34228">
            <v>45705.536111111112</v>
          </cell>
          <cell r="H34228">
            <v>45754.56527777778</v>
          </cell>
        </row>
        <row r="34229">
          <cell r="A34229" t="str">
            <v>UCW-8849</v>
          </cell>
          <cell r="B34229" t="str">
            <v>Vr Designers : New listing sheets to upload</v>
          </cell>
          <cell r="C34229" t="str">
            <v>CLOSED</v>
          </cell>
          <cell r="D34229" t="str">
            <v>Medium</v>
          </cell>
          <cell r="E34229" t="str">
            <v>Chirag Dubal</v>
          </cell>
          <cell r="F34229" t="str">
            <v>netscribes</v>
          </cell>
          <cell r="G34229">
            <v>45705.529166666667</v>
          </cell>
          <cell r="H34229">
            <v>45964.570833333331</v>
          </cell>
        </row>
        <row r="34230">
          <cell r="A34230" t="str">
            <v>UCW-8848</v>
          </cell>
          <cell r="B34230" t="str">
            <v>Tata Cliq 4 Article Belt New Catalogue Dated on 15-02-2025 (Style Waves)</v>
          </cell>
          <cell r="C34230" t="str">
            <v>CLOSED</v>
          </cell>
          <cell r="D34230" t="str">
            <v>Medium</v>
          </cell>
          <cell r="E34230" t="str">
            <v>Chirag Dubal</v>
          </cell>
          <cell r="F34230" t="str">
            <v>Mohd Tahir Shaikh</v>
          </cell>
          <cell r="G34230">
            <v>45705.525694444441</v>
          </cell>
          <cell r="H34230">
            <v>45805.658333333333</v>
          </cell>
        </row>
        <row r="34231">
          <cell r="A34231" t="str">
            <v>UCW-8846</v>
          </cell>
          <cell r="B34231" t="str">
            <v>Listing Template (14Jan, 32 SKUs)</v>
          </cell>
          <cell r="C34231" t="str">
            <v>CLOSED</v>
          </cell>
          <cell r="D34231" t="str">
            <v>Medium</v>
          </cell>
          <cell r="E34231" t="str">
            <v>Chirag Dubal</v>
          </cell>
          <cell r="F34231" t="str">
            <v>netscribes</v>
          </cell>
          <cell r="G34231">
            <v>45705.517361111109</v>
          </cell>
          <cell r="H34231">
            <v>45964.570833333331</v>
          </cell>
        </row>
        <row r="34232">
          <cell r="A34232" t="str">
            <v>UCW-8844</v>
          </cell>
          <cell r="B34232" t="str">
            <v>Please update the Product Description</v>
          </cell>
          <cell r="C34232" t="str">
            <v>CLOSED</v>
          </cell>
          <cell r="D34232" t="str">
            <v>Medium</v>
          </cell>
          <cell r="E34232" t="str">
            <v>Chirag Dubal</v>
          </cell>
          <cell r="F34232" t="str">
            <v>Mohd Tahir Shaikh</v>
          </cell>
          <cell r="G34232">
            <v>45705.513194444444</v>
          </cell>
          <cell r="H34232">
            <v>45891.591666666667</v>
          </cell>
        </row>
        <row r="34233">
          <cell r="A34233" t="str">
            <v>UCW-8843</v>
          </cell>
          <cell r="B34233" t="str">
            <v>Tatacliq new listing file (5/2/2025)</v>
          </cell>
          <cell r="C34233" t="str">
            <v>CLOSED</v>
          </cell>
          <cell r="D34233" t="str">
            <v>Medium</v>
          </cell>
          <cell r="E34233" t="str">
            <v>Chirag Dubal</v>
          </cell>
          <cell r="F34233" t="str">
            <v>Mohd Tahir Shaikh</v>
          </cell>
          <cell r="G34233">
            <v>45705.507638888892</v>
          </cell>
          <cell r="H34233">
            <v>45856.539583333331</v>
          </cell>
        </row>
        <row r="34234">
          <cell r="A34234" t="str">
            <v>UCW-8840</v>
          </cell>
          <cell r="B34234" t="str">
            <v>TataCliq | 10 Jan 2024 | Cataloguing-SS25 | Adults &amp; Kids Apparel | 322 (Adults) 40 (Kids)</v>
          </cell>
          <cell r="C34234" t="str">
            <v>CLOSED</v>
          </cell>
          <cell r="D34234" t="str">
            <v>Medium</v>
          </cell>
          <cell r="E34234" t="str">
            <v>Chirag Dubal</v>
          </cell>
          <cell r="F34234" t="str">
            <v>netscribes</v>
          </cell>
          <cell r="G34234">
            <v>45705.490972222222</v>
          </cell>
          <cell r="H34234">
            <v>45964.570833333331</v>
          </cell>
        </row>
        <row r="34235">
          <cell r="A34235" t="str">
            <v>UCW-8839</v>
          </cell>
          <cell r="B34235" t="str">
            <v xml:space="preserve">Beauty - Re: Saliency for Tatacliq- 17th Feb </v>
          </cell>
          <cell r="C34235" t="str">
            <v>CLOSED Due to Inactive/Insufficient Information</v>
          </cell>
          <cell r="D34235" t="str">
            <v>Highest</v>
          </cell>
          <cell r="E34235" t="str">
            <v>Chirag Dubal</v>
          </cell>
          <cell r="F34235" t="str">
            <v>Simi Raichel Zachariah</v>
          </cell>
          <cell r="G34235">
            <v>45705.484722222223</v>
          </cell>
          <cell r="H34235">
            <v>45810.765972222223</v>
          </cell>
        </row>
        <row r="34236">
          <cell r="A34236" t="str">
            <v>UCW-8837</v>
          </cell>
          <cell r="B34236" t="str">
            <v>Tonino Lamborghini Video &amp; Images I Designer World Brands</v>
          </cell>
          <cell r="C34236" t="str">
            <v>CLOSED</v>
          </cell>
          <cell r="D34236" t="str">
            <v>Medium</v>
          </cell>
          <cell r="E34236" t="str">
            <v>Chirag Dubal</v>
          </cell>
          <cell r="F34236" t="str">
            <v>Shloka Chakre</v>
          </cell>
          <cell r="G34236">
            <v>45705.477083333331</v>
          </cell>
          <cell r="H34236">
            <v>45757.547222222223</v>
          </cell>
        </row>
        <row r="34237">
          <cell r="A34237" t="str">
            <v>UCW-8836</v>
          </cell>
          <cell r="B34237" t="str">
            <v>ROCIA HANDBAGS &amp; CLUTCHES TATACLIQ TEMPLATE 30.12.2024</v>
          </cell>
          <cell r="C34237" t="str">
            <v>CLOSED</v>
          </cell>
          <cell r="D34237" t="str">
            <v>Medium</v>
          </cell>
          <cell r="E34237" t="str">
            <v>netscribes</v>
          </cell>
          <cell r="F34237" t="str">
            <v>Sushma Ram</v>
          </cell>
          <cell r="G34237">
            <v>45705.45416666667</v>
          </cell>
          <cell r="H34237">
            <v>45742.552777777775</v>
          </cell>
        </row>
        <row r="34238">
          <cell r="A34238" t="str">
            <v>UCW-8835</v>
          </cell>
          <cell r="B34238" t="str">
            <v>Tatacliq Footwear Input Format-Men Women | 15th Feb'25</v>
          </cell>
          <cell r="C34238" t="str">
            <v>CLOSED</v>
          </cell>
          <cell r="D34238" t="str">
            <v>Medium</v>
          </cell>
          <cell r="E34238" t="str">
            <v>netscribes</v>
          </cell>
          <cell r="F34238" t="str">
            <v>Sushma Ram</v>
          </cell>
          <cell r="G34238">
            <v>45705.427777777775</v>
          </cell>
          <cell r="H34238">
            <v>45716.460416666669</v>
          </cell>
        </row>
        <row r="34239">
          <cell r="A34239" t="str">
            <v>UCW-8834</v>
          </cell>
          <cell r="B34239" t="str">
            <v>Need to change / update Images_KISAH_14-02-2025</v>
          </cell>
          <cell r="C34239" t="str">
            <v>CLOSED</v>
          </cell>
          <cell r="D34239" t="str">
            <v>Medium</v>
          </cell>
          <cell r="E34239" t="str">
            <v>Chirag Dubal</v>
          </cell>
          <cell r="F34239" t="str">
            <v>Mohd Tahir Shaikh</v>
          </cell>
          <cell r="G34239">
            <v>45705.022916666669</v>
          </cell>
          <cell r="H34239">
            <v>45814.662499999999</v>
          </cell>
        </row>
        <row r="34240">
          <cell r="A34240" t="str">
            <v>UCW-8833</v>
          </cell>
          <cell r="B34240" t="str">
            <v>Tata Cliq Catalogue Batch_100</v>
          </cell>
          <cell r="C34240" t="str">
            <v>CLOSED</v>
          </cell>
          <cell r="D34240" t="str">
            <v>Medium</v>
          </cell>
          <cell r="E34240" t="str">
            <v>Chirag Dubal</v>
          </cell>
          <cell r="F34240" t="str">
            <v>Mohd Tahir Shaikh</v>
          </cell>
          <cell r="G34240">
            <v>45705.018750000003</v>
          </cell>
          <cell r="H34240">
            <v>45745.734027777777</v>
          </cell>
        </row>
        <row r="34241">
          <cell r="A34241" t="str">
            <v>UCW-8832</v>
          </cell>
          <cell r="B34241" t="str">
            <v>Tata Cliq Mall - New Listing - (OZUKO - 37 SKUs)</v>
          </cell>
          <cell r="C34241" t="str">
            <v>CLOSED</v>
          </cell>
          <cell r="D34241" t="str">
            <v>Medium</v>
          </cell>
          <cell r="E34241" t="str">
            <v>Chirag Dubal</v>
          </cell>
          <cell r="F34241" t="str">
            <v>Mohd Tahir Shaikh</v>
          </cell>
          <cell r="G34241">
            <v>45705.010416666664</v>
          </cell>
          <cell r="H34241">
            <v>45735.426388888889</v>
          </cell>
        </row>
        <row r="34242">
          <cell r="A34242" t="str">
            <v>UCW-8830</v>
          </cell>
          <cell r="B34242" t="str">
            <v>Tatacliq Specimen Template | 15th Feb'25</v>
          </cell>
          <cell r="C34242" t="str">
            <v>CLOSED</v>
          </cell>
          <cell r="D34242" t="str">
            <v>High</v>
          </cell>
          <cell r="E34242" t="str">
            <v>netscribes</v>
          </cell>
          <cell r="F34242" t="str">
            <v>Sushma Ram</v>
          </cell>
          <cell r="G34242">
            <v>45704.974305555559</v>
          </cell>
          <cell r="H34242">
            <v>45779.484722222223</v>
          </cell>
        </row>
        <row r="34243">
          <cell r="A34243" t="str">
            <v>UCW-8829</v>
          </cell>
          <cell r="B34243" t="str">
            <v>Tatacliq Women Western Wear Template | 15th Feb'25</v>
          </cell>
          <cell r="C34243" t="str">
            <v>CLOSED</v>
          </cell>
          <cell r="D34243" t="str">
            <v>Medium</v>
          </cell>
          <cell r="E34243" t="str">
            <v>netscribes</v>
          </cell>
          <cell r="F34243" t="str">
            <v>Sushma Ram</v>
          </cell>
          <cell r="G34243">
            <v>45704.959722222222</v>
          </cell>
          <cell r="H34243">
            <v>45723.65347222222</v>
          </cell>
        </row>
        <row r="34244">
          <cell r="A34244" t="str">
            <v>UCW-8828</v>
          </cell>
          <cell r="B34244" t="str">
            <v>Tatacliq Women Ethnic Wear Template | 15th Feb'25</v>
          </cell>
          <cell r="C34244" t="str">
            <v>CLOSED</v>
          </cell>
          <cell r="D34244" t="str">
            <v>High</v>
          </cell>
          <cell r="E34244" t="str">
            <v>netscribes</v>
          </cell>
          <cell r="F34244" t="str">
            <v>Sushma Ram</v>
          </cell>
          <cell r="G34244">
            <v>45704.95416666667</v>
          </cell>
          <cell r="H34244">
            <v>45723.654166666667</v>
          </cell>
        </row>
        <row r="34245">
          <cell r="A34245" t="str">
            <v>UCW-8827</v>
          </cell>
          <cell r="B34245" t="str">
            <v>Tatacliq Kids Apparel Template | 15th Feb'25</v>
          </cell>
          <cell r="C34245" t="str">
            <v>CLOSED</v>
          </cell>
          <cell r="D34245" t="str">
            <v>High</v>
          </cell>
          <cell r="E34245" t="str">
            <v>netscribes</v>
          </cell>
          <cell r="F34245" t="str">
            <v>Sushma Ram</v>
          </cell>
          <cell r="G34245">
            <v>45704.948611111111</v>
          </cell>
          <cell r="H34245">
            <v>45735.426388888889</v>
          </cell>
        </row>
        <row r="34246">
          <cell r="A34246" t="str">
            <v>UCW-8826</v>
          </cell>
          <cell r="B34246" t="str">
            <v>Tatacliq Men's Apparels Template | 15th Feb'25</v>
          </cell>
          <cell r="C34246" t="str">
            <v>CLOSED</v>
          </cell>
          <cell r="D34246" t="str">
            <v>Medium</v>
          </cell>
          <cell r="E34246" t="str">
            <v>netscribes</v>
          </cell>
          <cell r="F34246" t="str">
            <v>Sushma Ram</v>
          </cell>
          <cell r="G34246">
            <v>45704.938888888886</v>
          </cell>
          <cell r="H34246">
            <v>45768.576388888891</v>
          </cell>
        </row>
        <row r="34247">
          <cell r="A34247" t="str">
            <v>UCW-8825</v>
          </cell>
          <cell r="B34247" t="str">
            <v>TATACLIQ VIDEO URL LINKS</v>
          </cell>
          <cell r="C34247" t="str">
            <v>CLOSED</v>
          </cell>
          <cell r="D34247" t="str">
            <v>Medium</v>
          </cell>
          <cell r="E34247" t="str">
            <v>netscribes</v>
          </cell>
          <cell r="F34247" t="str">
            <v>Sushma Ram</v>
          </cell>
          <cell r="G34247">
            <v>45704.918749999997</v>
          </cell>
          <cell r="H34247">
            <v>45814.662499999999</v>
          </cell>
        </row>
        <row r="34248">
          <cell r="A34248" t="str">
            <v>UCW-8823</v>
          </cell>
          <cell r="B34248" t="str">
            <v>Tata CLIQ Market Place |adidas DTC-SS'25 &amp; AW'24| Men's Apparels Attributes for Listing_14-02-25</v>
          </cell>
          <cell r="C34248" t="str">
            <v>CLOSED</v>
          </cell>
          <cell r="D34248" t="str">
            <v>Medium</v>
          </cell>
          <cell r="E34248" t="str">
            <v>netscribes</v>
          </cell>
          <cell r="F34248" t="str">
            <v>Sushma Ram</v>
          </cell>
          <cell r="G34248">
            <v>45704.906944444447</v>
          </cell>
          <cell r="H34248">
            <v>45735.426388888889</v>
          </cell>
        </row>
        <row r="34249">
          <cell r="A34249" t="str">
            <v>UCW-8822</v>
          </cell>
          <cell r="B34249" t="str">
            <v>Tata CLIQ Market Place |adidas DTC-SS'25 &amp; AW'24| Men's Apparels Attributes for Listing_14-02-25</v>
          </cell>
          <cell r="C34249" t="str">
            <v>CLOSED Due to Inactive/Insufficient Information</v>
          </cell>
          <cell r="D34249" t="str">
            <v>Medium</v>
          </cell>
          <cell r="E34249" t="str">
            <v>Chirag Dubal</v>
          </cell>
          <cell r="F34249" t="str">
            <v>Mohd Tahir Shaikh</v>
          </cell>
          <cell r="G34249">
            <v>45704.577777777777</v>
          </cell>
          <cell r="H34249">
            <v>45784.738194444442</v>
          </cell>
        </row>
        <row r="34250">
          <cell r="A34250" t="str">
            <v>UCW-8821</v>
          </cell>
          <cell r="B34250" t="str">
            <v>Kindly help to do the Nautica Men's Belt Listing</v>
          </cell>
          <cell r="C34250" t="str">
            <v>CLOSED</v>
          </cell>
          <cell r="D34250" t="str">
            <v>Medium</v>
          </cell>
          <cell r="E34250" t="str">
            <v>Chirag Dubal</v>
          </cell>
          <cell r="F34250" t="str">
            <v>Mohd Tahir Shaikh</v>
          </cell>
          <cell r="G34250">
            <v>45704.574305555558</v>
          </cell>
          <cell r="H34250">
            <v>45735.426388888889</v>
          </cell>
        </row>
        <row r="34251">
          <cell r="A34251" t="str">
            <v>UCW-8820</v>
          </cell>
          <cell r="B34251" t="str">
            <v>ata CLIQ Market Place |adidas DTC-SS'25 &amp; AW'24| Women's Apparels Attributes for Listing_14-02-25</v>
          </cell>
          <cell r="C34251" t="str">
            <v>CLOSED</v>
          </cell>
          <cell r="D34251" t="str">
            <v>Medium</v>
          </cell>
          <cell r="E34251" t="str">
            <v>Chirag Dubal</v>
          </cell>
          <cell r="F34251" t="str">
            <v>Mohd Tahir Shaikh</v>
          </cell>
          <cell r="G34251">
            <v>45704.568749999999</v>
          </cell>
          <cell r="H34251">
            <v>45721.720138888886</v>
          </cell>
        </row>
        <row r="34252">
          <cell r="A34252" t="str">
            <v>UCW-8819</v>
          </cell>
          <cell r="B34252" t="str">
            <v>Listing File Uplode</v>
          </cell>
          <cell r="C34252" t="str">
            <v>CLOSED</v>
          </cell>
          <cell r="D34252" t="str">
            <v>Medium</v>
          </cell>
          <cell r="E34252" t="str">
            <v>Chirag Dubal</v>
          </cell>
          <cell r="F34252" t="str">
            <v>Mohd Tahir Shaikh</v>
          </cell>
          <cell r="G34252">
            <v>45704.565972222219</v>
          </cell>
          <cell r="H34252">
            <v>45805.660416666666</v>
          </cell>
        </row>
        <row r="34253">
          <cell r="A34253" t="str">
            <v>UCW-8818</v>
          </cell>
          <cell r="B34253" t="str">
            <v>The Indus Valley - New Product Listing</v>
          </cell>
          <cell r="C34253" t="str">
            <v>CLOSED</v>
          </cell>
          <cell r="D34253" t="str">
            <v>Medium</v>
          </cell>
          <cell r="E34253" t="str">
            <v>Chirag Dubal</v>
          </cell>
          <cell r="F34253" t="str">
            <v>Mohd Tahir Shaikh</v>
          </cell>
          <cell r="G34253">
            <v>45704.540972222225</v>
          </cell>
          <cell r="H34253">
            <v>45721.719444444447</v>
          </cell>
        </row>
        <row r="34254">
          <cell r="A34254" t="str">
            <v>UCW-8817</v>
          </cell>
          <cell r="B34254" t="str">
            <v>Globus Women's Wear Apparels - 26 Styles - Batch 88 ((Western) (14.02.2025)</v>
          </cell>
          <cell r="C34254" t="str">
            <v>CLOSED</v>
          </cell>
          <cell r="D34254" t="str">
            <v>Medium</v>
          </cell>
          <cell r="E34254" t="str">
            <v>Chirag Dubal</v>
          </cell>
          <cell r="F34254" t="str">
            <v>Mohd Tahir Shaikh</v>
          </cell>
          <cell r="G34254">
            <v>45704.537499999999</v>
          </cell>
          <cell r="H34254">
            <v>45728.440972222219</v>
          </cell>
        </row>
        <row r="34255">
          <cell r="A34255" t="str">
            <v>UCW-8816</v>
          </cell>
          <cell r="B34255" t="str">
            <v xml:space="preserve">Odette 118Sku's </v>
          </cell>
          <cell r="C34255" t="str">
            <v>CLOSED Due to Inactive/Insufficient Information</v>
          </cell>
          <cell r="D34255" t="str">
            <v>Medium</v>
          </cell>
          <cell r="E34255" t="str">
            <v>Chirag Dubal</v>
          </cell>
          <cell r="F34255" t="str">
            <v>Mohd Tahir Shaikh</v>
          </cell>
          <cell r="G34255">
            <v>45704.533333333333</v>
          </cell>
          <cell r="H34255">
            <v>45745.508333333331</v>
          </cell>
        </row>
        <row r="34256">
          <cell r="A34256" t="str">
            <v>UCW-8812</v>
          </cell>
          <cell r="B34256" t="str">
            <v>Globus Women's Wear Apparels -  37 Styles - Batch 88 (Ethnic) (14.02.2025)</v>
          </cell>
          <cell r="C34256" t="str">
            <v>CLOSED</v>
          </cell>
          <cell r="D34256" t="str">
            <v>Medium</v>
          </cell>
          <cell r="E34256" t="str">
            <v>Chirag Dubal</v>
          </cell>
          <cell r="F34256" t="str">
            <v>Mohd Tahir Shaikh</v>
          </cell>
          <cell r="G34256">
            <v>45704.049305555556</v>
          </cell>
          <cell r="H34256">
            <v>45728.440972222219</v>
          </cell>
        </row>
        <row r="34257">
          <cell r="A34257" t="str">
            <v>UCW-8808</v>
          </cell>
          <cell r="B34257" t="str">
            <v>Tatacliq New Listing 14-02-2025</v>
          </cell>
          <cell r="C34257" t="str">
            <v>CLOSED</v>
          </cell>
          <cell r="D34257" t="str">
            <v>Medium</v>
          </cell>
          <cell r="E34257" t="str">
            <v>Chirag Dubal</v>
          </cell>
          <cell r="F34257" t="str">
            <v>Mohd Tahir Shaikh</v>
          </cell>
          <cell r="G34257">
            <v>45704.034722222219</v>
          </cell>
          <cell r="H34257">
            <v>45733.490972222222</v>
          </cell>
        </row>
        <row r="34258">
          <cell r="A34258" t="str">
            <v>UCW-8807</v>
          </cell>
          <cell r="B34258" t="str">
            <v>Tata CLIQ Luxury |adidas DTC-SS'25 &amp; AW'24|Apparel Attributes for Listing_14-02-25</v>
          </cell>
          <cell r="C34258" t="str">
            <v>CLOSED</v>
          </cell>
          <cell r="D34258" t="str">
            <v>Medium</v>
          </cell>
          <cell r="E34258" t="str">
            <v>Chirag Dubal</v>
          </cell>
          <cell r="F34258" t="str">
            <v>Shloka Chakre</v>
          </cell>
          <cell r="G34258">
            <v>45704.03125</v>
          </cell>
          <cell r="H34258">
            <v>45896.575694444444</v>
          </cell>
        </row>
        <row r="34259">
          <cell r="A34259" t="str">
            <v>UCW-8806</v>
          </cell>
          <cell r="B34259" t="str">
            <v>Tata CLIQ Luxury |adidas DTC-SS'25 &amp; AW'24|Apparel Attributes for Listing_14-02-25</v>
          </cell>
          <cell r="C34259" t="str">
            <v>CLOSED</v>
          </cell>
          <cell r="D34259" t="str">
            <v>Medium</v>
          </cell>
          <cell r="E34259" t="str">
            <v>Chirag Dubal</v>
          </cell>
          <cell r="F34259" t="str">
            <v>Shloka Chakre</v>
          </cell>
          <cell r="G34259">
            <v>45704.029861111114</v>
          </cell>
          <cell r="H34259">
            <v>45715.826388888891</v>
          </cell>
        </row>
        <row r="34260">
          <cell r="A34260" t="str">
            <v>UCW-8804</v>
          </cell>
          <cell r="B34260" t="str">
            <v>The Bear House-Shirt-Summer2025</v>
          </cell>
          <cell r="C34260" t="str">
            <v>CLOSED</v>
          </cell>
          <cell r="D34260" t="str">
            <v>Medium</v>
          </cell>
          <cell r="E34260" t="str">
            <v>Chirag Dubal</v>
          </cell>
          <cell r="F34260" t="str">
            <v>Mohd Tahir Shaikh</v>
          </cell>
          <cell r="G34260">
            <v>45704.025000000001</v>
          </cell>
          <cell r="H34260">
            <v>45721.717361111114</v>
          </cell>
        </row>
        <row r="34261">
          <cell r="A34261" t="str">
            <v>UCW-8800</v>
          </cell>
          <cell r="B34261" t="str">
            <v>Tata Cliq (New Listing 7 Styles)- Varanga-13-02-2025</v>
          </cell>
          <cell r="C34261" t="str">
            <v>CLOSED</v>
          </cell>
          <cell r="D34261" t="str">
            <v>Medium</v>
          </cell>
          <cell r="E34261" t="str">
            <v>Chirag Dubal</v>
          </cell>
          <cell r="F34261" t="str">
            <v>Mohd Tahir Shaikh</v>
          </cell>
          <cell r="G34261">
            <v>45703.84097222222</v>
          </cell>
          <cell r="H34261">
            <v>45741.486805555556</v>
          </cell>
        </row>
        <row r="34262">
          <cell r="A34262" t="str">
            <v>UCW-8794</v>
          </cell>
          <cell r="B34262" t="str">
            <v>TATA CLiQ New Catalogue-14-2-25</v>
          </cell>
          <cell r="C34262" t="str">
            <v>CLOSED</v>
          </cell>
          <cell r="D34262" t="str">
            <v>Medium</v>
          </cell>
          <cell r="E34262" t="str">
            <v>Chirag Dubal</v>
          </cell>
          <cell r="F34262" t="str">
            <v>Mohd Tahir Shaikh</v>
          </cell>
          <cell r="G34262">
            <v>45703.804861111108</v>
          </cell>
          <cell r="H34262">
            <v>45721.717361111114</v>
          </cell>
        </row>
        <row r="34263">
          <cell r="A34263" t="str">
            <v>UCW-8793</v>
          </cell>
          <cell r="B34263" t="str">
            <v>Tata CliQ New Catalogue-15-02-2025</v>
          </cell>
          <cell r="C34263" t="str">
            <v>CLOSED</v>
          </cell>
          <cell r="D34263" t="str">
            <v>High</v>
          </cell>
          <cell r="E34263" t="str">
            <v>netscribes</v>
          </cell>
          <cell r="F34263" t="str">
            <v>Sushma Ram</v>
          </cell>
          <cell r="G34263">
            <v>45703.783333333333</v>
          </cell>
          <cell r="H34263">
            <v>45721.717361111114</v>
          </cell>
        </row>
        <row r="34264">
          <cell r="A34264" t="str">
            <v>UCW-8792</v>
          </cell>
          <cell r="B34264" t="str">
            <v>Catalogue Sheet_TatacliQ x FableStreet (27 SKU NL)</v>
          </cell>
          <cell r="C34264" t="str">
            <v>CLOSED</v>
          </cell>
          <cell r="D34264" t="str">
            <v>Medium</v>
          </cell>
          <cell r="E34264" t="str">
            <v>Chirag Dubal</v>
          </cell>
          <cell r="F34264" t="str">
            <v>Mohd Tahir Shaikh</v>
          </cell>
          <cell r="G34264">
            <v>45703.773611111108</v>
          </cell>
          <cell r="H34264">
            <v>45735.426388888889</v>
          </cell>
        </row>
        <row r="34265">
          <cell r="A34265" t="str">
            <v>UCW-8791</v>
          </cell>
          <cell r="B34265" t="str">
            <v>Content Sheet and Image Link | SPYKAR | 3 products | Tata Cliq | 1075936935</v>
          </cell>
          <cell r="C34265" t="str">
            <v>CLOSED</v>
          </cell>
          <cell r="D34265" t="str">
            <v>Medium</v>
          </cell>
          <cell r="E34265" t="str">
            <v>netscribes</v>
          </cell>
          <cell r="F34265" t="str">
            <v>Sushma Ram</v>
          </cell>
          <cell r="G34265">
            <v>45703.771527777775</v>
          </cell>
          <cell r="H34265">
            <v>45721.716666666667</v>
          </cell>
        </row>
        <row r="34266">
          <cell r="A34266" t="str">
            <v>UCW-8790</v>
          </cell>
          <cell r="B34266" t="str">
            <v>New Cataloging Request - Tata Cliq</v>
          </cell>
          <cell r="C34266" t="str">
            <v>CLOSED</v>
          </cell>
          <cell r="D34266" t="str">
            <v>Medium</v>
          </cell>
          <cell r="E34266" t="str">
            <v>Chirag Dubal</v>
          </cell>
          <cell r="F34266" t="str">
            <v>Mohd Tahir Shaikh</v>
          </cell>
          <cell r="G34266">
            <v>45703.768750000003</v>
          </cell>
          <cell r="H34266">
            <v>45775.740277777775</v>
          </cell>
        </row>
        <row r="34267">
          <cell r="A34267" t="str">
            <v>UCW-8789</v>
          </cell>
          <cell r="B34267" t="str">
            <v>Content Sheet and Image Link | SPYKAR | 3 products | Tata Cliq | 1075936935_Women</v>
          </cell>
          <cell r="C34267" t="str">
            <v>CLOSED</v>
          </cell>
          <cell r="D34267" t="str">
            <v>Medium</v>
          </cell>
          <cell r="E34267" t="str">
            <v>netscribes</v>
          </cell>
          <cell r="F34267" t="str">
            <v>Sushma Ram</v>
          </cell>
          <cell r="G34267">
            <v>45703.763194444444</v>
          </cell>
          <cell r="H34267">
            <v>45721.716666666667</v>
          </cell>
        </row>
        <row r="34268">
          <cell r="A34268" t="str">
            <v>UCW-8788</v>
          </cell>
          <cell r="B34268" t="str">
            <v>New Catalogs</v>
          </cell>
          <cell r="C34268" t="str">
            <v>CLOSED</v>
          </cell>
          <cell r="D34268" t="str">
            <v>Medium</v>
          </cell>
          <cell r="E34268" t="str">
            <v>Chirag Dubal</v>
          </cell>
          <cell r="F34268" t="str">
            <v>Mohd Tahir Shaikh</v>
          </cell>
          <cell r="G34268">
            <v>45703.758333333331</v>
          </cell>
          <cell r="H34268">
            <v>45856.537499999999</v>
          </cell>
        </row>
        <row r="34269">
          <cell r="A34269" t="str">
            <v>UCW-8786</v>
          </cell>
          <cell r="B34269" t="str">
            <v>Levis - Tatacliq upload (H125 NSM + SMU)</v>
          </cell>
          <cell r="C34269" t="str">
            <v>CLOSED</v>
          </cell>
          <cell r="D34269" t="str">
            <v>Medium</v>
          </cell>
          <cell r="E34269" t="str">
            <v>netscribes</v>
          </cell>
          <cell r="F34269" t="str">
            <v>Sushma Ram</v>
          </cell>
          <cell r="G34269">
            <v>45703.732638888891</v>
          </cell>
          <cell r="H34269">
            <v>45722.556944444441</v>
          </cell>
        </row>
        <row r="34270">
          <cell r="A34270" t="str">
            <v>UCW-8784</v>
          </cell>
          <cell r="B34270" t="str">
            <v>Request for adding New Products - ExclusiveLane (11 SKU - 13th February 2025)</v>
          </cell>
          <cell r="C34270" t="str">
            <v>CLOSED</v>
          </cell>
          <cell r="D34270" t="str">
            <v>Medium</v>
          </cell>
          <cell r="E34270" t="str">
            <v>netscribes</v>
          </cell>
          <cell r="F34270" t="str">
            <v>Sushma Ram</v>
          </cell>
          <cell r="G34270">
            <v>45703.709027777775</v>
          </cell>
          <cell r="H34270">
            <v>45721.716666666667</v>
          </cell>
        </row>
        <row r="34271">
          <cell r="A34271" t="str">
            <v>UCW-8783</v>
          </cell>
          <cell r="B34271" t="str">
            <v>Women's Handbags - Lot-37</v>
          </cell>
          <cell r="C34271" t="str">
            <v>CLOSED</v>
          </cell>
          <cell r="D34271" t="str">
            <v>Medium</v>
          </cell>
          <cell r="E34271" t="str">
            <v>netscribes</v>
          </cell>
          <cell r="F34271" t="str">
            <v>Sushma Ram</v>
          </cell>
          <cell r="G34271">
            <v>45703.703472222223</v>
          </cell>
          <cell r="H34271">
            <v>45735.425694444442</v>
          </cell>
        </row>
        <row r="34272">
          <cell r="A34272" t="str">
            <v>UCW-8781</v>
          </cell>
          <cell r="B34272" t="str">
            <v xml:space="preserve">Men's Apparel 13-02-2025 </v>
          </cell>
          <cell r="C34272" t="str">
            <v>CLOSED</v>
          </cell>
          <cell r="D34272" t="str">
            <v>Medium</v>
          </cell>
          <cell r="E34272" t="str">
            <v>netscribes</v>
          </cell>
          <cell r="F34272" t="str">
            <v>Sushma Ram</v>
          </cell>
          <cell r="G34272">
            <v>45703.685416666667</v>
          </cell>
          <cell r="H34272">
            <v>45743.78402777778</v>
          </cell>
        </row>
        <row r="34273">
          <cell r="A34273" t="str">
            <v>UCW-8780</v>
          </cell>
          <cell r="B34273" t="str">
            <v>Tata Cliq 5 Article Belt New Catalogue Dated on 13-02-2025 (Style Waves)</v>
          </cell>
          <cell r="C34273" t="str">
            <v>CLOSED</v>
          </cell>
          <cell r="D34273" t="str">
            <v>Medium</v>
          </cell>
          <cell r="E34273" t="str">
            <v>cielo</v>
          </cell>
          <cell r="F34273" t="str">
            <v>Sushma Ram</v>
          </cell>
          <cell r="G34273">
            <v>45703.673611111109</v>
          </cell>
          <cell r="H34273">
            <v>45805.661805555559</v>
          </cell>
        </row>
        <row r="34274">
          <cell r="A34274" t="str">
            <v>UCW-8779</v>
          </cell>
          <cell r="B34274" t="str">
            <v>TATACLIQ LISTING: 11.2.25</v>
          </cell>
          <cell r="C34274" t="str">
            <v>CLOSED</v>
          </cell>
          <cell r="D34274" t="str">
            <v>Medium</v>
          </cell>
          <cell r="E34274" t="str">
            <v>netscribes</v>
          </cell>
          <cell r="F34274" t="str">
            <v>Sushma Ram</v>
          </cell>
          <cell r="G34274">
            <v>45703.666666666664</v>
          </cell>
          <cell r="H34274">
            <v>45731.502083333333</v>
          </cell>
        </row>
        <row r="34275">
          <cell r="A34275" t="str">
            <v>UCW-8778</v>
          </cell>
          <cell r="B34275" t="str">
            <v>Western wear -Madame-11-feb-2025</v>
          </cell>
          <cell r="C34275" t="str">
            <v>CLOSED</v>
          </cell>
          <cell r="D34275" t="str">
            <v>Medium</v>
          </cell>
          <cell r="E34275" t="str">
            <v>netscribes</v>
          </cell>
          <cell r="F34275" t="str">
            <v>Sushma Ram</v>
          </cell>
          <cell r="G34275">
            <v>45703.661111111112</v>
          </cell>
          <cell r="H34275">
            <v>45854.660416666666</v>
          </cell>
        </row>
        <row r="34276">
          <cell r="A34276" t="str">
            <v>UCW-8776</v>
          </cell>
          <cell r="B34276" t="str">
            <v>new catalog brand Miravan</v>
          </cell>
          <cell r="C34276" t="str">
            <v>CLOSED</v>
          </cell>
          <cell r="D34276" t="str">
            <v>Medium</v>
          </cell>
          <cell r="E34276" t="str">
            <v>Chirag Dubal</v>
          </cell>
          <cell r="F34276" t="str">
            <v>Mohd Tahir Shaikh</v>
          </cell>
          <cell r="G34276">
            <v>45703.61041666667</v>
          </cell>
          <cell r="H34276">
            <v>45736.536805555559</v>
          </cell>
        </row>
        <row r="34277">
          <cell r="A34277" t="str">
            <v>UCW-8775</v>
          </cell>
          <cell r="B34277" t="str">
            <v>Monnalisa All seasons.</v>
          </cell>
          <cell r="C34277" t="str">
            <v>CLOSED</v>
          </cell>
          <cell r="D34277" t="str">
            <v>Medium</v>
          </cell>
          <cell r="E34277" t="str">
            <v>Chirag Dubal</v>
          </cell>
          <cell r="F34277" t="str">
            <v>Reagan D’souza</v>
          </cell>
          <cell r="G34277">
            <v>45703.602777777778</v>
          </cell>
          <cell r="H34277">
            <v>45769.606249999997</v>
          </cell>
        </row>
        <row r="34278">
          <cell r="A34278" t="str">
            <v>UCW-8774</v>
          </cell>
          <cell r="B34278" t="str">
            <v>Tata Cliq (New Listing 6 Styles)- Varanga-12-02-2025</v>
          </cell>
          <cell r="C34278" t="str">
            <v>CLOSED</v>
          </cell>
          <cell r="D34278" t="str">
            <v>Medium</v>
          </cell>
          <cell r="E34278" t="str">
            <v>Chirag Dubal</v>
          </cell>
          <cell r="F34278" t="str">
            <v>Mohd Tahir Shaikh</v>
          </cell>
          <cell r="G34278">
            <v>45703.602083333331</v>
          </cell>
          <cell r="H34278">
            <v>45741.790972222225</v>
          </cell>
        </row>
        <row r="34279">
          <cell r="A34279" t="str">
            <v>UCW-8773</v>
          </cell>
          <cell r="B34279" t="str">
            <v>[BF- EXTERNAL] TATACLIQ || TWIN BIRDS ||  New Styles ||  Feb 12</v>
          </cell>
          <cell r="C34279" t="str">
            <v>CLOSED</v>
          </cell>
          <cell r="D34279" t="str">
            <v>Medium</v>
          </cell>
          <cell r="E34279" t="str">
            <v>Chirag Dubal</v>
          </cell>
          <cell r="F34279" t="str">
            <v>Mohd Tahir Shaikh</v>
          </cell>
          <cell r="G34279">
            <v>45703.595833333333</v>
          </cell>
          <cell r="H34279">
            <v>45805.661805555559</v>
          </cell>
        </row>
        <row r="34280">
          <cell r="A34280" t="str">
            <v>UCW-8772</v>
          </cell>
          <cell r="B34280" t="str">
            <v>Masaba Festive Line sheet - ARAH</v>
          </cell>
          <cell r="C34280" t="str">
            <v>CLOSED</v>
          </cell>
          <cell r="D34280" t="str">
            <v>Medium</v>
          </cell>
          <cell r="E34280" t="str">
            <v>netscribes</v>
          </cell>
          <cell r="F34280" t="str">
            <v>netscribes</v>
          </cell>
          <cell r="G34280">
            <v>45703.591666666667</v>
          </cell>
          <cell r="H34280">
            <v>45836.582638888889</v>
          </cell>
        </row>
        <row r="34281">
          <cell r="A34281" t="str">
            <v>UCW-8771</v>
          </cell>
          <cell r="B34281" t="str">
            <v xml:space="preserve">TataCliq Listing for Wella and SP Missing SKUs </v>
          </cell>
          <cell r="C34281" t="str">
            <v>CLOSED</v>
          </cell>
          <cell r="D34281" t="str">
            <v>Medium</v>
          </cell>
          <cell r="E34281" t="str">
            <v>netscribes</v>
          </cell>
          <cell r="F34281" t="str">
            <v>netscribes</v>
          </cell>
          <cell r="G34281">
            <v>45703.54791666667</v>
          </cell>
          <cell r="H34281">
            <v>45805.606249999997</v>
          </cell>
        </row>
        <row r="34282">
          <cell r="A34282" t="str">
            <v>UCW-8770</v>
          </cell>
          <cell r="B34282" t="str">
            <v>OLAPLEX _ Kits &amp; GWP - New launches</v>
          </cell>
          <cell r="C34282" t="str">
            <v>CLOSED</v>
          </cell>
          <cell r="D34282" t="str">
            <v>Medium</v>
          </cell>
          <cell r="E34282" t="str">
            <v>netscribes</v>
          </cell>
          <cell r="F34282" t="str">
            <v>netscribes</v>
          </cell>
          <cell r="G34282">
            <v>45703.48541666667</v>
          </cell>
          <cell r="H34282">
            <v>45737.525694444441</v>
          </cell>
        </row>
        <row r="34283">
          <cell r="A34283" t="str">
            <v>UCW-8763</v>
          </cell>
          <cell r="B34283" t="str">
            <v>TATA CLiQ | BAGATT-Bugatti_AW24_Footwear_10 options_124766_08/01/2024 - Lot 6 &amp; 7</v>
          </cell>
          <cell r="C34283" t="str">
            <v>CLOSED</v>
          </cell>
          <cell r="D34283" t="str">
            <v>Medium</v>
          </cell>
          <cell r="E34283" t="str">
            <v>Chirag Dubal</v>
          </cell>
          <cell r="F34283" t="str">
            <v>netscribes</v>
          </cell>
          <cell r="G34283">
            <v>45702.786111111112</v>
          </cell>
          <cell r="H34283">
            <v>45964.570138888892</v>
          </cell>
        </row>
        <row r="34284">
          <cell r="A34284" t="str">
            <v>UCW-8762</v>
          </cell>
          <cell r="B34284" t="str">
            <v xml:space="preserve">Styli Footwear Listing Pendency </v>
          </cell>
          <cell r="C34284" t="str">
            <v>CLOSED</v>
          </cell>
          <cell r="D34284" t="str">
            <v>Medium</v>
          </cell>
          <cell r="E34284" t="str">
            <v>Chirag Dubal</v>
          </cell>
          <cell r="F34284" t="str">
            <v>netscribes</v>
          </cell>
          <cell r="G34284">
            <v>45702.777083333334</v>
          </cell>
          <cell r="H34284">
            <v>45964.570138888892</v>
          </cell>
        </row>
        <row r="34285">
          <cell r="A34285" t="str">
            <v>UCW-8760</v>
          </cell>
          <cell r="B34285" t="str">
            <v>Latest SKU listing on Tata cliq both seller ID</v>
          </cell>
          <cell r="C34285" t="str">
            <v>CLOSED</v>
          </cell>
          <cell r="D34285" t="str">
            <v>Medium</v>
          </cell>
          <cell r="E34285" t="str">
            <v>Chirag Dubal</v>
          </cell>
          <cell r="F34285" t="str">
            <v>netscribes</v>
          </cell>
          <cell r="G34285">
            <v>45702.767361111109</v>
          </cell>
          <cell r="H34285">
            <v>45964.570138888892</v>
          </cell>
        </row>
        <row r="34286">
          <cell r="A34286" t="str">
            <v>UCW-8759</v>
          </cell>
          <cell r="B34286" t="str">
            <v>Urgent |Migration pending | BEING HUMAN TO Eshopbox seller account | Tatacliq</v>
          </cell>
          <cell r="C34286" t="str">
            <v>CLOSED</v>
          </cell>
          <cell r="D34286" t="str">
            <v>Medium</v>
          </cell>
          <cell r="E34286" t="str">
            <v>Chirag Dubal</v>
          </cell>
          <cell r="F34286" t="str">
            <v>Mohd Tahir Shaikh</v>
          </cell>
          <cell r="G34286">
            <v>45702.759722222225</v>
          </cell>
          <cell r="H34286">
            <v>45841.611805555556</v>
          </cell>
        </row>
        <row r="34287">
          <cell r="A34287" t="str">
            <v>UCW-8758</v>
          </cell>
          <cell r="B34287" t="str">
            <v>New Cataloguing Articles</v>
          </cell>
          <cell r="C34287" t="str">
            <v>CLOSED Due to Inactive/Insufficient Information</v>
          </cell>
          <cell r="D34287" t="str">
            <v>Medium</v>
          </cell>
          <cell r="E34287" t="str">
            <v>netscribes</v>
          </cell>
          <cell r="F34287" t="str">
            <v>Sushma Ram</v>
          </cell>
          <cell r="G34287">
            <v>45702.756249999999</v>
          </cell>
          <cell r="H34287">
            <v>45740.535416666666</v>
          </cell>
        </row>
        <row r="34288">
          <cell r="A34288" t="str">
            <v>UCW-8756</v>
          </cell>
          <cell r="B34288" t="str">
            <v>SS-25_Hit-1 New Styles</v>
          </cell>
          <cell r="C34288" t="str">
            <v>CLOSED</v>
          </cell>
          <cell r="D34288" t="str">
            <v>Medium</v>
          </cell>
          <cell r="E34288" t="str">
            <v>Chirag Dubal</v>
          </cell>
          <cell r="F34288" t="str">
            <v>Mohd Tahir Shaikh</v>
          </cell>
          <cell r="G34288">
            <v>45702.743750000001</v>
          </cell>
          <cell r="H34288">
            <v>45856.529166666667</v>
          </cell>
        </row>
        <row r="34289">
          <cell r="A34289" t="str">
            <v>UCW-8754</v>
          </cell>
          <cell r="B34289" t="str">
            <v>New Listing - The Artment</v>
          </cell>
          <cell r="C34289" t="str">
            <v>CLOSED</v>
          </cell>
          <cell r="D34289" t="str">
            <v>Medium</v>
          </cell>
          <cell r="E34289" t="str">
            <v>Chirag Dubal</v>
          </cell>
          <cell r="F34289" t="str">
            <v>netscribes</v>
          </cell>
          <cell r="G34289">
            <v>45702.734722222223</v>
          </cell>
          <cell r="H34289">
            <v>45964.570138888892</v>
          </cell>
        </row>
        <row r="34290">
          <cell r="A34290" t="str">
            <v>UCW-8753</v>
          </cell>
          <cell r="B34290" t="str">
            <v>Watches - New Listing - 17-01-2025</v>
          </cell>
          <cell r="C34290" t="str">
            <v>CLOSED</v>
          </cell>
          <cell r="D34290" t="str">
            <v>Medium</v>
          </cell>
          <cell r="E34290" t="str">
            <v>Chirag Dubal</v>
          </cell>
          <cell r="F34290" t="str">
            <v>netscribes</v>
          </cell>
          <cell r="G34290">
            <v>45702.727083333331</v>
          </cell>
          <cell r="H34290">
            <v>45964.570138888892</v>
          </cell>
        </row>
        <row r="34291">
          <cell r="A34291" t="str">
            <v>UCW-8752</v>
          </cell>
          <cell r="B34291" t="str">
            <v>For Tata Cliq New Listing For Live</v>
          </cell>
          <cell r="C34291" t="str">
            <v>CLOSED</v>
          </cell>
          <cell r="D34291" t="str">
            <v>Medium</v>
          </cell>
          <cell r="E34291" t="str">
            <v>Chirag Dubal</v>
          </cell>
          <cell r="F34291" t="str">
            <v>Mohd Tahir Shaikh</v>
          </cell>
          <cell r="G34291">
            <v>45702.720833333333</v>
          </cell>
          <cell r="H34291">
            <v>45805.588888888888</v>
          </cell>
        </row>
        <row r="34292">
          <cell r="A34292" t="str">
            <v>UCW-8751</v>
          </cell>
          <cell r="B34292" t="str">
            <v>OIL MGI Watches New SKUs Listing Request_Tatacliq Mall(Boss, MVMT, Movado, Olivia Burton, HUGO)_22.01.2025</v>
          </cell>
          <cell r="C34292" t="str">
            <v>CLOSED</v>
          </cell>
          <cell r="D34292" t="str">
            <v>Medium</v>
          </cell>
          <cell r="E34292" t="str">
            <v>Chirag Dubal</v>
          </cell>
          <cell r="F34292" t="str">
            <v>netscribes</v>
          </cell>
          <cell r="G34292">
            <v>45702.71875</v>
          </cell>
          <cell r="H34292">
            <v>45964.569444444445</v>
          </cell>
        </row>
        <row r="34293">
          <cell r="A34293" t="str">
            <v>UCW-8748</v>
          </cell>
          <cell r="B34293" t="str">
            <v>Styli Footwear | Lot-35</v>
          </cell>
          <cell r="C34293" t="str">
            <v>CLOSED Due to Inactive/Insufficient Information</v>
          </cell>
          <cell r="D34293" t="str">
            <v>Medium</v>
          </cell>
          <cell r="E34293" t="str">
            <v>Chirag Dubal</v>
          </cell>
          <cell r="F34293" t="str">
            <v>Mohd Tahir Shaikh</v>
          </cell>
          <cell r="G34293">
            <v>45702.711805555555</v>
          </cell>
          <cell r="H34293">
            <v>45753.164583333331</v>
          </cell>
        </row>
        <row r="34294">
          <cell r="A34294" t="str">
            <v>UCW-8747</v>
          </cell>
          <cell r="B34294" t="str">
            <v xml:space="preserve">Tatacliq- Ddecor Curtains SSA </v>
          </cell>
          <cell r="C34294" t="str">
            <v>CLOSED</v>
          </cell>
          <cell r="D34294" t="str">
            <v>Medium</v>
          </cell>
          <cell r="E34294" t="str">
            <v>Chirag Dubal</v>
          </cell>
          <cell r="F34294" t="str">
            <v>netscribes</v>
          </cell>
          <cell r="G34294">
            <v>45702.711111111108</v>
          </cell>
          <cell r="H34294">
            <v>45964.569444444445</v>
          </cell>
        </row>
        <row r="34295">
          <cell r="A34295" t="str">
            <v>UCW-8745</v>
          </cell>
          <cell r="B34295" t="str">
            <v>Beauty- OLAPLEX No. 7 Bonding Oil (60 ml) x Tata Cliq Luxury - Cataloguing- 14thfeb</v>
          </cell>
          <cell r="C34295" t="str">
            <v>CLOSED</v>
          </cell>
          <cell r="D34295" t="str">
            <v>Highest</v>
          </cell>
          <cell r="E34295" t="str">
            <v>Chirag Dubal</v>
          </cell>
          <cell r="F34295" t="str">
            <v>Simi Raichel Zachariah</v>
          </cell>
          <cell r="G34295">
            <v>45702.695833333331</v>
          </cell>
          <cell r="H34295">
            <v>45953.395138888889</v>
          </cell>
        </row>
        <row r="34296">
          <cell r="A34296" t="str">
            <v>UCW-8744</v>
          </cell>
          <cell r="B34296" t="str">
            <v>New Lot (Rugs &amp; Carpets 452) for listings_OBSESSIONS (128877)</v>
          </cell>
          <cell r="C34296" t="str">
            <v>CLOSED</v>
          </cell>
          <cell r="D34296" t="str">
            <v>Medium</v>
          </cell>
          <cell r="E34296" t="str">
            <v>Chirag Dubal</v>
          </cell>
          <cell r="F34296" t="str">
            <v>Reagan D’souza</v>
          </cell>
          <cell r="G34296">
            <v>45702.683333333334</v>
          </cell>
          <cell r="H34296">
            <v>45721.714583333334</v>
          </cell>
        </row>
        <row r="34297">
          <cell r="A34297" t="str">
            <v>UCW-8743</v>
          </cell>
          <cell r="B34297" t="str">
            <v>Styli Women's Wear Catalogue | Lot-49</v>
          </cell>
          <cell r="C34297" t="str">
            <v>CLOSED</v>
          </cell>
          <cell r="D34297" t="str">
            <v>Medium</v>
          </cell>
          <cell r="E34297" t="str">
            <v>Chirag Dubal</v>
          </cell>
          <cell r="F34297" t="str">
            <v>Mohd Tahir Shaikh</v>
          </cell>
          <cell r="G34297">
            <v>45702.681944444441</v>
          </cell>
          <cell r="H34297">
            <v>45769.574305555558</v>
          </cell>
        </row>
        <row r="34298">
          <cell r="A34298" t="str">
            <v>UCW-8742</v>
          </cell>
          <cell r="B34298" t="str">
            <v>Lacoste :: Listing files for Cataloguing : Bags Category</v>
          </cell>
          <cell r="C34298" t="str">
            <v>CLOSED</v>
          </cell>
          <cell r="D34298" t="str">
            <v>Medium</v>
          </cell>
          <cell r="E34298" t="str">
            <v>Chirag Dubal</v>
          </cell>
          <cell r="F34298" t="str">
            <v>Mohd Tahir Shaikh</v>
          </cell>
          <cell r="G34298">
            <v>45702.67083333333</v>
          </cell>
          <cell r="H34298">
            <v>45713.808333333334</v>
          </cell>
        </row>
        <row r="34299">
          <cell r="A34299" t="str">
            <v>UCW-8740</v>
          </cell>
          <cell r="B34299" t="str">
            <v>Lacoste :: Listing files for Cataloguing : Bottom wear Category</v>
          </cell>
          <cell r="C34299" t="str">
            <v>CLOSED</v>
          </cell>
          <cell r="D34299" t="str">
            <v>Medium</v>
          </cell>
          <cell r="E34299" t="str">
            <v>Chirag Dubal</v>
          </cell>
          <cell r="F34299" t="str">
            <v>Mohd Tahir Shaikh</v>
          </cell>
          <cell r="G34299">
            <v>45702.65902777778</v>
          </cell>
          <cell r="H34299">
            <v>45805.607638888891</v>
          </cell>
        </row>
        <row r="34300">
          <cell r="A34300" t="str">
            <v>UCW-8739</v>
          </cell>
          <cell r="B34300" t="str">
            <v>Fw: SETU - Request for update the Content &amp; Images</v>
          </cell>
          <cell r="C34300" t="str">
            <v>CLOSED</v>
          </cell>
          <cell r="D34300" t="str">
            <v>Medium</v>
          </cell>
          <cell r="E34300" t="str">
            <v>netscribes</v>
          </cell>
          <cell r="F34300" t="str">
            <v>Sushma Ram</v>
          </cell>
          <cell r="G34300">
            <v>45702.65347222222</v>
          </cell>
          <cell r="H34300">
            <v>45814.540277777778</v>
          </cell>
        </row>
        <row r="34301">
          <cell r="A34301" t="str">
            <v>UCW-8738</v>
          </cell>
          <cell r="B34301" t="str">
            <v>Lacoste :: Listing files for Cataloguing : Topwear Category</v>
          </cell>
          <cell r="C34301" t="str">
            <v>CLOSED</v>
          </cell>
          <cell r="D34301" t="str">
            <v>Medium</v>
          </cell>
          <cell r="E34301" t="str">
            <v>Chirag Dubal</v>
          </cell>
          <cell r="F34301" t="str">
            <v>Mohd Tahir Shaikh</v>
          </cell>
          <cell r="G34301">
            <v>45702.652777777781</v>
          </cell>
          <cell r="H34301">
            <v>45750.556250000001</v>
          </cell>
        </row>
        <row r="34302">
          <cell r="A34302" t="str">
            <v>UCW-8737</v>
          </cell>
          <cell r="B34302" t="str">
            <v>Initiate listings on TQ_CL7_55 SKU's</v>
          </cell>
          <cell r="C34302" t="str">
            <v>CLOSED</v>
          </cell>
          <cell r="D34302" t="str">
            <v>Medium</v>
          </cell>
          <cell r="E34302" t="str">
            <v>netscribes</v>
          </cell>
          <cell r="F34302" t="str">
            <v>Sushma Ram</v>
          </cell>
          <cell r="G34302">
            <v>45702.634722222225</v>
          </cell>
          <cell r="H34302">
            <v>45721.713888888888</v>
          </cell>
        </row>
        <row r="34303">
          <cell r="A34303" t="str">
            <v>UCW-8736</v>
          </cell>
          <cell r="B34303" t="str">
            <v>Men's Apparels 30-01-2025</v>
          </cell>
          <cell r="C34303" t="str">
            <v>CLOSED</v>
          </cell>
          <cell r="D34303" t="str">
            <v>Medium</v>
          </cell>
          <cell r="E34303" t="str">
            <v>Chirag Dubal</v>
          </cell>
          <cell r="F34303" t="str">
            <v>netscribes</v>
          </cell>
          <cell r="G34303">
            <v>45702.621527777781</v>
          </cell>
          <cell r="H34303">
            <v>45964.569444444445</v>
          </cell>
        </row>
        <row r="34304">
          <cell r="A34304" t="str">
            <v>UCW-8735</v>
          </cell>
          <cell r="B34304" t="str">
            <v>Haus of Bars&lt;&gt; TCL new combo listing</v>
          </cell>
          <cell r="C34304" t="str">
            <v>CLOSED</v>
          </cell>
          <cell r="D34304" t="str">
            <v>Medium</v>
          </cell>
          <cell r="E34304" t="str">
            <v>Chirag Dubal</v>
          </cell>
          <cell r="F34304" t="str">
            <v>Reagan D’souza</v>
          </cell>
          <cell r="G34304">
            <v>45702.619444444441</v>
          </cell>
          <cell r="H34304">
            <v>45746.595833333333</v>
          </cell>
        </row>
        <row r="34305">
          <cell r="A34305" t="str">
            <v>UCW-8734</v>
          </cell>
          <cell r="B34305" t="str">
            <v>Men's Apparels 28-01-2025</v>
          </cell>
          <cell r="C34305" t="str">
            <v>CLOSED</v>
          </cell>
          <cell r="D34305" t="str">
            <v>Medium</v>
          </cell>
          <cell r="E34305" t="str">
            <v>Chirag Dubal</v>
          </cell>
          <cell r="F34305" t="str">
            <v>netscribes</v>
          </cell>
          <cell r="G34305">
            <v>45702.616666666669</v>
          </cell>
          <cell r="H34305">
            <v>45964.569444444445</v>
          </cell>
        </row>
        <row r="34306">
          <cell r="A34306" t="str">
            <v>UCW-8733</v>
          </cell>
          <cell r="B34306" t="str">
            <v>The Green Tree Apparels-Women Socks, Stockings Listings as on 10-01-2025</v>
          </cell>
          <cell r="C34306" t="str">
            <v>CLOSED</v>
          </cell>
          <cell r="D34306" t="str">
            <v>Medium</v>
          </cell>
          <cell r="E34306" t="str">
            <v>netscribes</v>
          </cell>
          <cell r="F34306" t="str">
            <v>Sushma Ram</v>
          </cell>
          <cell r="G34306">
            <v>45702.611111111109</v>
          </cell>
          <cell r="H34306">
            <v>45868.519444444442</v>
          </cell>
        </row>
        <row r="34307">
          <cell r="A34307" t="str">
            <v>UCW-8732</v>
          </cell>
          <cell r="B34307" t="str">
            <v>Lifestyle X Tata Cliq - Catalog In Progress EAN List</v>
          </cell>
          <cell r="C34307" t="str">
            <v>CLOSED</v>
          </cell>
          <cell r="D34307" t="str">
            <v>Medium</v>
          </cell>
          <cell r="E34307" t="str">
            <v>Chirag Dubal</v>
          </cell>
          <cell r="F34307" t="str">
            <v>netscribes</v>
          </cell>
          <cell r="G34307">
            <v>45702.593055555553</v>
          </cell>
          <cell r="H34307">
            <v>45964.569444444445</v>
          </cell>
        </row>
        <row r="34308">
          <cell r="A34308" t="str">
            <v>UCW-8731</v>
          </cell>
          <cell r="B34308" t="str">
            <v>Apparel Listing- 26.01.25</v>
          </cell>
          <cell r="C34308" t="str">
            <v>CLOSED</v>
          </cell>
          <cell r="D34308" t="str">
            <v>Medium</v>
          </cell>
          <cell r="E34308" t="str">
            <v>Chirag Dubal</v>
          </cell>
          <cell r="F34308" t="str">
            <v>netscribes</v>
          </cell>
          <cell r="G34308">
            <v>45702.582638888889</v>
          </cell>
          <cell r="H34308">
            <v>45964.569444444445</v>
          </cell>
        </row>
        <row r="34309">
          <cell r="A34309" t="str">
            <v>UCW-8730</v>
          </cell>
          <cell r="B34309" t="str">
            <v>GUESS + EYEWEAR + 125414-KOL + 11/02/2025</v>
          </cell>
          <cell r="C34309" t="str">
            <v>CLOSED</v>
          </cell>
          <cell r="D34309" t="str">
            <v>Medium</v>
          </cell>
          <cell r="E34309" t="str">
            <v>netscribes</v>
          </cell>
          <cell r="F34309" t="str">
            <v>Mohd Tahir Shaikh</v>
          </cell>
          <cell r="G34309">
            <v>45702.57916666667</v>
          </cell>
          <cell r="H34309">
            <v>45709.480555555558</v>
          </cell>
        </row>
        <row r="34310">
          <cell r="A34310" t="str">
            <v>UCW-8729</v>
          </cell>
          <cell r="B34310" t="str">
            <v xml:space="preserve"> Video Upload- AUDAZ</v>
          </cell>
          <cell r="C34310" t="str">
            <v>CLOSED</v>
          </cell>
          <cell r="D34310" t="str">
            <v>Medium</v>
          </cell>
          <cell r="E34310" t="str">
            <v>Chirag Dubal</v>
          </cell>
          <cell r="F34310" t="str">
            <v>Shloka Chakre</v>
          </cell>
          <cell r="G34310">
            <v>45702.572222222225</v>
          </cell>
          <cell r="H34310">
            <v>45757.54791666667</v>
          </cell>
        </row>
        <row r="34311">
          <cell r="A34311" t="str">
            <v>UCW-8728</v>
          </cell>
          <cell r="B34311" t="str">
            <v>Deuter S25 Listings 22-01-2025</v>
          </cell>
          <cell r="C34311" t="str">
            <v>CLOSED</v>
          </cell>
          <cell r="D34311" t="str">
            <v>Medium</v>
          </cell>
          <cell r="E34311" t="str">
            <v>Chirag Dubal</v>
          </cell>
          <cell r="F34311" t="str">
            <v>netscribes</v>
          </cell>
          <cell r="G34311">
            <v>45702.571527777778</v>
          </cell>
          <cell r="H34311">
            <v>45964.569444444445</v>
          </cell>
        </row>
        <row r="34312">
          <cell r="A34312" t="str">
            <v>UCW-8727</v>
          </cell>
          <cell r="B34312" t="str">
            <v>TataCliq X Bewakoof | Womenswestern Wear | 02-12-2024</v>
          </cell>
          <cell r="C34312" t="str">
            <v>CLOSED</v>
          </cell>
          <cell r="D34312" t="str">
            <v>Medium</v>
          </cell>
          <cell r="E34312" t="str">
            <v>Chirag Dubal</v>
          </cell>
          <cell r="F34312" t="str">
            <v>netscribes</v>
          </cell>
          <cell r="G34312">
            <v>45702.560416666667</v>
          </cell>
          <cell r="H34312">
            <v>45964.568749999999</v>
          </cell>
        </row>
        <row r="34313">
          <cell r="A34313" t="str">
            <v>UCW-8726</v>
          </cell>
          <cell r="B34313" t="str">
            <v>Beauty: Tata Cliq New Product Listing</v>
          </cell>
          <cell r="C34313" t="str">
            <v>CLOSED</v>
          </cell>
          <cell r="D34313" t="str">
            <v>Highest</v>
          </cell>
          <cell r="E34313" t="str">
            <v>Chirag Dubal</v>
          </cell>
          <cell r="F34313" t="str">
            <v>Rhea Tomar</v>
          </cell>
          <cell r="G34313">
            <v>45702.557638888888</v>
          </cell>
          <cell r="H34313">
            <v>45912.57916666667</v>
          </cell>
        </row>
        <row r="34314">
          <cell r="A34314" t="str">
            <v>UCW-8725</v>
          </cell>
          <cell r="B34314" t="str">
            <v>Columbus Catalogue- 164 Styles (Lot 2)</v>
          </cell>
          <cell r="C34314" t="str">
            <v>CLOSED</v>
          </cell>
          <cell r="D34314" t="str">
            <v>Medium</v>
          </cell>
          <cell r="E34314" t="str">
            <v>netscribes</v>
          </cell>
          <cell r="F34314" t="str">
            <v>Sushma Ram</v>
          </cell>
          <cell r="G34314">
            <v>45702.549305555556</v>
          </cell>
          <cell r="H34314">
            <v>45806.520138888889</v>
          </cell>
        </row>
        <row r="34315">
          <cell r="A34315" t="str">
            <v>UCW-8722</v>
          </cell>
          <cell r="B34315" t="str">
            <v>New Catalogue(146) | Men | 143 Styles | Tata Cliq | 28-01-2025</v>
          </cell>
          <cell r="C34315" t="str">
            <v>CLOSED</v>
          </cell>
          <cell r="D34315" t="str">
            <v>Medium</v>
          </cell>
          <cell r="E34315" t="str">
            <v>Chirag Dubal</v>
          </cell>
          <cell r="F34315" t="str">
            <v>netscribes</v>
          </cell>
          <cell r="G34315">
            <v>45702.546527777777</v>
          </cell>
          <cell r="H34315">
            <v>45964.568749999999</v>
          </cell>
        </row>
        <row r="34316">
          <cell r="A34316" t="str">
            <v>UCW-8721</v>
          </cell>
          <cell r="B34316" t="str">
            <v>Tata CliQ New Catalogue-14-02-2025</v>
          </cell>
          <cell r="C34316" t="str">
            <v>CLOSED</v>
          </cell>
          <cell r="D34316" t="str">
            <v>High</v>
          </cell>
          <cell r="E34316" t="str">
            <v>netscribes</v>
          </cell>
          <cell r="F34316" t="str">
            <v>Sushma Ram</v>
          </cell>
          <cell r="G34316">
            <v>45702.543055555558</v>
          </cell>
          <cell r="H34316">
            <v>45721.712500000001</v>
          </cell>
        </row>
        <row r="34317">
          <cell r="A34317" t="str">
            <v>UCW-8719</v>
          </cell>
          <cell r="B34317" t="str">
            <v>Kids Content Sheet | 203 Options SP25| Tommy Hilfiger | Tata Mall-12843</v>
          </cell>
          <cell r="C34317" t="str">
            <v>CLOSED</v>
          </cell>
          <cell r="D34317" t="str">
            <v>Medium</v>
          </cell>
          <cell r="E34317" t="str">
            <v>Chirag Dubal</v>
          </cell>
          <cell r="F34317" t="str">
            <v>netscribes</v>
          </cell>
          <cell r="G34317">
            <v>45702.535416666666</v>
          </cell>
          <cell r="H34317">
            <v>45964.568749999999</v>
          </cell>
        </row>
        <row r="34318">
          <cell r="A34318" t="str">
            <v>UCW-8716</v>
          </cell>
          <cell r="B34318" t="str">
            <v>CLONE - New Listing - Olay - 9 SKUs</v>
          </cell>
          <cell r="C34318" t="str">
            <v>CLOSED</v>
          </cell>
          <cell r="D34318" t="str">
            <v>Highest</v>
          </cell>
          <cell r="E34318" t="str">
            <v>netscribes</v>
          </cell>
          <cell r="F34318" t="str">
            <v>Rhea Tomar</v>
          </cell>
          <cell r="G34318">
            <v>45702.527083333334</v>
          </cell>
          <cell r="H34318">
            <v>45929.575694444444</v>
          </cell>
        </row>
        <row r="34319">
          <cell r="A34319" t="str">
            <v>UCW-8713</v>
          </cell>
          <cell r="B34319" t="str">
            <v>TataCliq | 30 Jan 2024 | Cataloguing-SS25 | Adults &amp; Kids Apparel | 199 (Adults) 16 (Kids)</v>
          </cell>
          <cell r="C34319" t="str">
            <v>CLOSED</v>
          </cell>
          <cell r="D34319" t="str">
            <v>Medium</v>
          </cell>
          <cell r="E34319" t="str">
            <v>Chirag Dubal</v>
          </cell>
          <cell r="F34319" t="str">
            <v>netscribes</v>
          </cell>
          <cell r="G34319">
            <v>45702.524305555555</v>
          </cell>
          <cell r="H34319">
            <v>46172.539583333331</v>
          </cell>
        </row>
        <row r="34320">
          <cell r="A34320" t="str">
            <v>UCW-8712</v>
          </cell>
          <cell r="B34320" t="str">
            <v>Listing Images need improvement</v>
          </cell>
          <cell r="C34320" t="str">
            <v>CLOSED</v>
          </cell>
          <cell r="D34320" t="str">
            <v>Medium</v>
          </cell>
          <cell r="E34320" t="str">
            <v>netscribes</v>
          </cell>
          <cell r="F34320" t="str">
            <v>Sushma Ram</v>
          </cell>
          <cell r="G34320">
            <v>45702.518750000003</v>
          </cell>
          <cell r="H34320">
            <v>45789.509722222225</v>
          </cell>
        </row>
        <row r="34321">
          <cell r="A34321" t="str">
            <v>UCW-8711</v>
          </cell>
          <cell r="B34321" t="str">
            <v>Tata Cliq (New Listing 56 Styles)- Varanga-10-02-2025</v>
          </cell>
          <cell r="C34321" t="str">
            <v>CLOSED</v>
          </cell>
          <cell r="D34321" t="str">
            <v>Medium</v>
          </cell>
          <cell r="E34321" t="str">
            <v>Chirag Dubal</v>
          </cell>
          <cell r="F34321" t="str">
            <v>Mohd Tahir Shaikh</v>
          </cell>
          <cell r="G34321">
            <v>45702.511805555558</v>
          </cell>
          <cell r="H34321">
            <v>45721.711805555555</v>
          </cell>
        </row>
        <row r="34322">
          <cell r="A34322" t="str">
            <v>UCW-8710</v>
          </cell>
          <cell r="B34322" t="str">
            <v>SS25 New Catalog - USPA WW - Lot 3</v>
          </cell>
          <cell r="C34322" t="str">
            <v>CLOSED</v>
          </cell>
          <cell r="D34322" t="str">
            <v>Medium</v>
          </cell>
          <cell r="E34322" t="str">
            <v>netscribes</v>
          </cell>
          <cell r="F34322" t="str">
            <v>Sushma Ram</v>
          </cell>
          <cell r="G34322">
            <v>45702.508333333331</v>
          </cell>
          <cell r="H34322">
            <v>45708.984027777777</v>
          </cell>
        </row>
        <row r="34323">
          <cell r="A34323" t="str">
            <v>UCW-8709</v>
          </cell>
          <cell r="B34323" t="str">
            <v>114 New Products for Upload_ 27th Sep'24 ( Slave Id:- 125614-GMFS1 )</v>
          </cell>
          <cell r="C34323" t="str">
            <v>CLOSED</v>
          </cell>
          <cell r="D34323" t="str">
            <v>Medium</v>
          </cell>
          <cell r="E34323" t="str">
            <v>Chirag Dubal</v>
          </cell>
          <cell r="F34323" t="str">
            <v>netscribes</v>
          </cell>
          <cell r="G34323">
            <v>45702.506249999999</v>
          </cell>
          <cell r="H34323">
            <v>45964.568749999999</v>
          </cell>
        </row>
        <row r="34324">
          <cell r="A34324" t="str">
            <v>UCW-8708</v>
          </cell>
          <cell r="B34324" t="str">
            <v>TataCliq | 12 Feb 2024 | Cataloguing-SS25 WPL &amp; RCB | Adults &amp; Kids Apparel | 09 (Adults) 01 (Kids)</v>
          </cell>
          <cell r="C34324" t="str">
            <v>CLOSED</v>
          </cell>
          <cell r="D34324" t="str">
            <v>High</v>
          </cell>
          <cell r="E34324" t="str">
            <v>netscribes</v>
          </cell>
          <cell r="F34324" t="str">
            <v>Sushma Ram</v>
          </cell>
          <cell r="G34324">
            <v>45702.490277777775</v>
          </cell>
          <cell r="H34324">
            <v>45805.589583333334</v>
          </cell>
        </row>
        <row r="34325">
          <cell r="A34325" t="str">
            <v>UCW-8707</v>
          </cell>
          <cell r="B34325" t="str">
            <v>TataCliq: US-Shirts Category (LOT-2)</v>
          </cell>
          <cell r="C34325" t="str">
            <v>CLOSED</v>
          </cell>
          <cell r="D34325" t="str">
            <v>Medium</v>
          </cell>
          <cell r="E34325" t="str">
            <v>Chirag Dubal</v>
          </cell>
          <cell r="F34325" t="str">
            <v>Mohd Tahir Shaikh</v>
          </cell>
          <cell r="G34325">
            <v>45702.487500000003</v>
          </cell>
          <cell r="H34325">
            <v>45805.590277777781</v>
          </cell>
        </row>
        <row r="34326">
          <cell r="A34326" t="str">
            <v>UCW-8706</v>
          </cell>
          <cell r="B34326" t="str">
            <v>Content Sheet and Image Link | United Colors of Benetton | 99 products | Tata Cliq | 1074856145</v>
          </cell>
          <cell r="C34326" t="str">
            <v>CLOSED</v>
          </cell>
          <cell r="D34326" t="str">
            <v>Medium</v>
          </cell>
          <cell r="E34326" t="str">
            <v>Chirag Dubal</v>
          </cell>
          <cell r="F34326" t="str">
            <v>Mohd Tahir Shaikh</v>
          </cell>
          <cell r="G34326">
            <v>45702.481944444444</v>
          </cell>
          <cell r="H34326">
            <v>45714.497916666667</v>
          </cell>
        </row>
        <row r="34327">
          <cell r="A34327" t="str">
            <v>UCW-8704</v>
          </cell>
          <cell r="B34327" t="str">
            <v>185+90 Article || New Listing For INC5 || Tatacliq</v>
          </cell>
          <cell r="C34327" t="str">
            <v>CLOSED</v>
          </cell>
          <cell r="D34327" t="str">
            <v>Medium</v>
          </cell>
          <cell r="E34327" t="str">
            <v>netscribes</v>
          </cell>
          <cell r="F34327" t="str">
            <v>Sushma Ram</v>
          </cell>
          <cell r="G34327">
            <v>45702.477083333331</v>
          </cell>
          <cell r="H34327">
            <v>45715.824999999997</v>
          </cell>
        </row>
        <row r="34328">
          <cell r="A34328" t="str">
            <v>UCW-8703</v>
          </cell>
          <cell r="B34328" t="str">
            <v>New Collection Catalogue - KAWAII | Hidesign</v>
          </cell>
          <cell r="C34328" t="str">
            <v>CLOSED</v>
          </cell>
          <cell r="D34328" t="str">
            <v>Medium</v>
          </cell>
          <cell r="E34328" t="str">
            <v>Chirag Dubal</v>
          </cell>
          <cell r="F34328" t="str">
            <v>Mohd Tahir Shaikh</v>
          </cell>
          <cell r="G34328">
            <v>45702.476388888892</v>
          </cell>
          <cell r="H34328">
            <v>45721.711111111108</v>
          </cell>
        </row>
        <row r="34329">
          <cell r="A34329" t="str">
            <v>UCW-8702</v>
          </cell>
          <cell r="B34329" t="str">
            <v>22 Article || New Listing For Privo || Tatacliq</v>
          </cell>
          <cell r="C34329" t="str">
            <v>CLOSED</v>
          </cell>
          <cell r="D34329" t="str">
            <v>Medium</v>
          </cell>
          <cell r="E34329" t="str">
            <v>netscribes</v>
          </cell>
          <cell r="F34329" t="str">
            <v>Sushma Ram</v>
          </cell>
          <cell r="G34329">
            <v>45702.47152777778</v>
          </cell>
          <cell r="H34329">
            <v>45805.59375</v>
          </cell>
        </row>
        <row r="34330">
          <cell r="A34330" t="str">
            <v>UCW-8701</v>
          </cell>
          <cell r="B34330" t="str">
            <v>Beauty: TCL - Philip B (MDB) - Image correction</v>
          </cell>
          <cell r="C34330" t="str">
            <v>CLOSED</v>
          </cell>
          <cell r="D34330" t="str">
            <v>Highest</v>
          </cell>
          <cell r="E34330" t="str">
            <v>netscribes</v>
          </cell>
          <cell r="F34330" t="str">
            <v>Rhea Tomar</v>
          </cell>
          <cell r="G34330">
            <v>45702.46875</v>
          </cell>
          <cell r="H34330">
            <v>45929.575694444444</v>
          </cell>
        </row>
        <row r="34331">
          <cell r="A34331" t="str">
            <v>UCW-8700</v>
          </cell>
          <cell r="B34331" t="str">
            <v>NEW LISTING FOR TATA CLIQ [DT.04.02.2025]</v>
          </cell>
          <cell r="C34331" t="str">
            <v>CLOSED</v>
          </cell>
          <cell r="D34331" t="str">
            <v>Medium</v>
          </cell>
          <cell r="E34331" t="str">
            <v>Chirag Dubal</v>
          </cell>
          <cell r="F34331" t="str">
            <v>netscribes</v>
          </cell>
          <cell r="G34331">
            <v>45702.460416666669</v>
          </cell>
          <cell r="H34331">
            <v>45964.568749999999</v>
          </cell>
        </row>
        <row r="34332">
          <cell r="A34332" t="str">
            <v>UCW-8699</v>
          </cell>
          <cell r="B34332" t="str">
            <v>Beauty: Relist the USSID's of Philips</v>
          </cell>
          <cell r="C34332" t="str">
            <v>CLOSED</v>
          </cell>
          <cell r="D34332" t="str">
            <v>Highest</v>
          </cell>
          <cell r="E34332" t="str">
            <v>netscribes</v>
          </cell>
          <cell r="F34332" t="str">
            <v>Rhea Tomar</v>
          </cell>
          <cell r="G34332">
            <v>45702.459027777775</v>
          </cell>
          <cell r="H34332">
            <v>45929.575694444444</v>
          </cell>
        </row>
        <row r="34333">
          <cell r="A34333" t="str">
            <v>UCW-8698</v>
          </cell>
          <cell r="B34333" t="str">
            <v>Urgent Images Update Required - TATA CLIQ</v>
          </cell>
          <cell r="C34333" t="str">
            <v>CLOSED</v>
          </cell>
          <cell r="D34333" t="str">
            <v>Highest</v>
          </cell>
          <cell r="E34333" t="str">
            <v>netscribes</v>
          </cell>
          <cell r="F34333" t="str">
            <v>Rhea Tomar</v>
          </cell>
          <cell r="G34333">
            <v>45702.45416666667</v>
          </cell>
          <cell r="H34333">
            <v>45929.576388888891</v>
          </cell>
        </row>
        <row r="34334">
          <cell r="A34334" t="str">
            <v>UCW-8695</v>
          </cell>
          <cell r="B34334" t="str">
            <v>Change in Images of KP447</v>
          </cell>
          <cell r="C34334" t="str">
            <v>CLOSED</v>
          </cell>
          <cell r="D34334" t="str">
            <v>Medium</v>
          </cell>
          <cell r="E34334" t="str">
            <v>Chirag Dubal</v>
          </cell>
          <cell r="F34334" t="str">
            <v>Reagan D’souza</v>
          </cell>
          <cell r="G34334">
            <v>45702.01666666667</v>
          </cell>
          <cell r="H34334">
            <v>45779.669444444444</v>
          </cell>
        </row>
        <row r="34335">
          <cell r="A34335" t="str">
            <v>UCW-8690</v>
          </cell>
          <cell r="B34335" t="str">
            <v>TATA Cliq | Bugatti SS25 Men's Footwear_25 options</v>
          </cell>
          <cell r="C34335" t="str">
            <v>CLOSED</v>
          </cell>
          <cell r="D34335" t="str">
            <v>Medium</v>
          </cell>
          <cell r="E34335" t="str">
            <v>Chirag Dubal</v>
          </cell>
          <cell r="F34335" t="str">
            <v>Mohd Tahir Shaikh</v>
          </cell>
          <cell r="G34335">
            <v>45701.975694444445</v>
          </cell>
          <cell r="H34335">
            <v>45805.595138888886</v>
          </cell>
        </row>
        <row r="34336">
          <cell r="A34336" t="str">
            <v>UCW-8689</v>
          </cell>
          <cell r="B34336" t="str">
            <v>Tata CliQ New Catalogue-07-02-2025</v>
          </cell>
          <cell r="C34336" t="str">
            <v>CLOSED</v>
          </cell>
          <cell r="D34336" t="str">
            <v>Medium</v>
          </cell>
          <cell r="E34336" t="str">
            <v>Chirag Dubal</v>
          </cell>
          <cell r="F34336" t="str">
            <v>Mohd Tahir Shaikh</v>
          </cell>
          <cell r="G34336">
            <v>45701.970833333333</v>
          </cell>
          <cell r="H34336">
            <v>45721.711111111108</v>
          </cell>
        </row>
        <row r="34337">
          <cell r="A34337" t="str">
            <v>UCW-8688</v>
          </cell>
          <cell r="B34337" t="str">
            <v>Footwear Styles for Cataloging 5 Styles_10-02-2025</v>
          </cell>
          <cell r="C34337" t="str">
            <v>CLOSED Due to Inactive/Insufficient Information</v>
          </cell>
          <cell r="D34337" t="str">
            <v>Medium</v>
          </cell>
          <cell r="E34337" t="str">
            <v>Chirag Dubal</v>
          </cell>
          <cell r="F34337" t="str">
            <v>Mohd Tahir Shaikh</v>
          </cell>
          <cell r="G34337">
            <v>45701.961111111108</v>
          </cell>
          <cell r="H34337">
            <v>45789.627083333333</v>
          </cell>
        </row>
        <row r="34338">
          <cell r="A34338" t="str">
            <v>UCW-8687</v>
          </cell>
          <cell r="B34338" t="str">
            <v>Initiate Listings on TQ_SS25_63 SKU's</v>
          </cell>
          <cell r="C34338" t="str">
            <v>CLOSED</v>
          </cell>
          <cell r="D34338" t="str">
            <v>Medium</v>
          </cell>
          <cell r="E34338" t="str">
            <v>Chirag Dubal</v>
          </cell>
          <cell r="F34338" t="str">
            <v>Mohd Tahir Shaikh</v>
          </cell>
          <cell r="G34338">
            <v>45701.945833333331</v>
          </cell>
          <cell r="H34338">
            <v>45715.824999999997</v>
          </cell>
        </row>
        <row r="34339">
          <cell r="A34339" t="str">
            <v>UCW-8686</v>
          </cell>
          <cell r="B34339" t="str">
            <v>TataCliq: T-Shirts Category (LOT-4)</v>
          </cell>
          <cell r="C34339" t="str">
            <v>CLOSED</v>
          </cell>
          <cell r="D34339" t="str">
            <v>Medium</v>
          </cell>
          <cell r="E34339" t="str">
            <v>Chirag Dubal</v>
          </cell>
          <cell r="F34339" t="str">
            <v>Mohd Tahir Shaikh</v>
          </cell>
          <cell r="G34339">
            <v>45701.941666666666</v>
          </cell>
          <cell r="H34339">
            <v>45805.59652777778</v>
          </cell>
        </row>
        <row r="34340">
          <cell r="A34340" t="str">
            <v>UCW-8684</v>
          </cell>
          <cell r="B34340" t="str">
            <v>Lot 3 &amp; Lot 4,2024 (187 Styles)</v>
          </cell>
          <cell r="C34340" t="str">
            <v>CLOSED</v>
          </cell>
          <cell r="D34340" t="str">
            <v>Medium</v>
          </cell>
          <cell r="E34340" t="str">
            <v>Chirag Dubal</v>
          </cell>
          <cell r="F34340" t="str">
            <v>netscribes</v>
          </cell>
          <cell r="G34340">
            <v>45701.788888888892</v>
          </cell>
          <cell r="H34340">
            <v>45964.568055555559</v>
          </cell>
        </row>
        <row r="34341">
          <cell r="A34341" t="str">
            <v>UCW-8683</v>
          </cell>
          <cell r="B34341" t="str">
            <v>305_Lot / Tata Lux/Tata Mall/ TH &amp; CK</v>
          </cell>
          <cell r="C34341" t="str">
            <v>CLOSED</v>
          </cell>
          <cell r="D34341" t="str">
            <v>Medium</v>
          </cell>
          <cell r="E34341" t="str">
            <v>Chirag Dubal</v>
          </cell>
          <cell r="F34341" t="str">
            <v>netscribes</v>
          </cell>
          <cell r="G34341">
            <v>45701.775000000001</v>
          </cell>
          <cell r="H34341">
            <v>45964.567361111112</v>
          </cell>
        </row>
        <row r="34342">
          <cell r="A34342" t="str">
            <v>UCW-8681</v>
          </cell>
          <cell r="B34342" t="str">
            <v>Beauty: [Kama Ayurveda] Tata New listings &amp; Catalogue Changes 2025</v>
          </cell>
          <cell r="C34342" t="str">
            <v>CLOSED</v>
          </cell>
          <cell r="D34342" t="str">
            <v>Highest</v>
          </cell>
          <cell r="E34342" t="str">
            <v>netscribes</v>
          </cell>
          <cell r="F34342" t="str">
            <v>Rhea Tomar</v>
          </cell>
          <cell r="G34342">
            <v>45701.745138888888</v>
          </cell>
          <cell r="H34342">
            <v>45929.576388888891</v>
          </cell>
        </row>
        <row r="34343">
          <cell r="A34343" t="str">
            <v>UCW-8680</v>
          </cell>
          <cell r="B34343" t="str">
            <v>Puma- Wrong product delivery- Puma Beige Cotton Loose Fit Joggers</v>
          </cell>
          <cell r="C34343" t="str">
            <v>CLOSED Due to Inactive/Insufficient Information</v>
          </cell>
          <cell r="D34343" t="str">
            <v>Medium</v>
          </cell>
          <cell r="E34343" t="str">
            <v>netscribes</v>
          </cell>
          <cell r="F34343" t="str">
            <v>Sushma Ram</v>
          </cell>
          <cell r="G34343">
            <v>45701.741666666669</v>
          </cell>
          <cell r="H34343">
            <v>45832.54791666667</v>
          </cell>
        </row>
        <row r="34344">
          <cell r="A34344" t="str">
            <v>UCW-8679</v>
          </cell>
          <cell r="B34344" t="str">
            <v>TataCliq: Ladies Sandals Category (LOT-8)</v>
          </cell>
          <cell r="C34344" t="str">
            <v>CLOSED</v>
          </cell>
          <cell r="D34344" t="str">
            <v>Medium</v>
          </cell>
          <cell r="E34344" t="str">
            <v>Chirag Dubal</v>
          </cell>
          <cell r="F34344" t="str">
            <v>Mohd Tahir Shaikh</v>
          </cell>
          <cell r="G34344">
            <v>45701.73541666667</v>
          </cell>
          <cell r="H34344">
            <v>45805.597916666666</v>
          </cell>
        </row>
        <row r="34345">
          <cell r="A34345" t="str">
            <v>UCW-8677</v>
          </cell>
          <cell r="B34345" t="str">
            <v>TataCliq: US-Shirts Category (LOT-1)</v>
          </cell>
          <cell r="C34345" t="str">
            <v>CLOSED</v>
          </cell>
          <cell r="D34345" t="str">
            <v>Medium</v>
          </cell>
          <cell r="E34345" t="str">
            <v>Chirag Dubal</v>
          </cell>
          <cell r="F34345" t="str">
            <v>Mohd Tahir Shaikh</v>
          </cell>
          <cell r="G34345">
            <v>45701.727083333331</v>
          </cell>
          <cell r="H34345">
            <v>45805.598611111112</v>
          </cell>
        </row>
        <row r="34346">
          <cell r="A34346" t="str">
            <v>UCW-8675</v>
          </cell>
          <cell r="B34346" t="str">
            <v>Beauty: Freebie listing - Perfume - Carlton london</v>
          </cell>
          <cell r="C34346" t="str">
            <v>CLOSED</v>
          </cell>
          <cell r="D34346" t="str">
            <v>Highest</v>
          </cell>
          <cell r="E34346" t="str">
            <v>netscribes</v>
          </cell>
          <cell r="F34346" t="str">
            <v>Rhea Tomar</v>
          </cell>
          <cell r="G34346">
            <v>45701.712500000001</v>
          </cell>
          <cell r="H34346">
            <v>45929.576388888891</v>
          </cell>
        </row>
        <row r="34347">
          <cell r="A34347" t="str">
            <v>UCW-8674</v>
          </cell>
          <cell r="B34347" t="str">
            <v>Tata Cliq15 Article Belt New Catalogue Dated on 12-02-2025 (Style Waves)</v>
          </cell>
          <cell r="C34347" t="str">
            <v>CLOSED</v>
          </cell>
          <cell r="D34347" t="str">
            <v>Medium</v>
          </cell>
          <cell r="E34347" t="str">
            <v>Chirag Dubal</v>
          </cell>
          <cell r="F34347" t="str">
            <v>Mohd Tahir Shaikh</v>
          </cell>
          <cell r="G34347">
            <v>45701.697916666664</v>
          </cell>
          <cell r="H34347">
            <v>45728.438194444447</v>
          </cell>
        </row>
        <row r="34348">
          <cell r="A34348" t="str">
            <v>UCW-8673</v>
          </cell>
          <cell r="B34348" t="str">
            <v>New Catalogue - Luxury Range La Intimo</v>
          </cell>
          <cell r="C34348" t="str">
            <v>CLOSED</v>
          </cell>
          <cell r="D34348" t="str">
            <v>Medium</v>
          </cell>
          <cell r="E34348" t="str">
            <v>Chirag Dubal</v>
          </cell>
          <cell r="F34348" t="str">
            <v>Mohd Tahir Shaikh</v>
          </cell>
          <cell r="G34348">
            <v>45701.69027777778</v>
          </cell>
          <cell r="H34348">
            <v>45756.57708333333</v>
          </cell>
        </row>
        <row r="34349">
          <cell r="A34349" t="str">
            <v>UCW-8672</v>
          </cell>
          <cell r="B34349" t="str">
            <v>Template for Catalogue</v>
          </cell>
          <cell r="C34349" t="str">
            <v>CLOSED</v>
          </cell>
          <cell r="D34349" t="str">
            <v>Medium</v>
          </cell>
          <cell r="E34349" t="str">
            <v>Chirag Dubal</v>
          </cell>
          <cell r="F34349" t="str">
            <v>Mohd Tahir Shaikh</v>
          </cell>
          <cell r="G34349">
            <v>45701.652083333334</v>
          </cell>
          <cell r="H34349">
            <v>45721.710416666669</v>
          </cell>
        </row>
        <row r="34350">
          <cell r="A34350" t="str">
            <v>UCW-8671</v>
          </cell>
          <cell r="B34350" t="str">
            <v>Master_Template_ADULTS_APP_Mens</v>
          </cell>
          <cell r="C34350" t="str">
            <v>CLOSED Due to Inactive/Insufficient Information</v>
          </cell>
          <cell r="D34350" t="str">
            <v>Medium</v>
          </cell>
          <cell r="E34350" t="str">
            <v>Chirag Dubal</v>
          </cell>
          <cell r="F34350" t="str">
            <v>Mohd Tahir Shaikh</v>
          </cell>
          <cell r="G34350">
            <v>45701.634722222225</v>
          </cell>
          <cell r="H34350">
            <v>45742.254861111112</v>
          </cell>
        </row>
        <row r="34351">
          <cell r="A34351" t="str">
            <v>UCW-8670</v>
          </cell>
          <cell r="B34351" t="str">
            <v>Beauty: Tata Cliq - New listing - Hollister &amp; Nautica</v>
          </cell>
          <cell r="C34351" t="str">
            <v>CLOSED</v>
          </cell>
          <cell r="D34351" t="str">
            <v>Highest</v>
          </cell>
          <cell r="E34351" t="str">
            <v>netscribes</v>
          </cell>
          <cell r="F34351" t="str">
            <v>Rhea Tomar</v>
          </cell>
          <cell r="G34351">
            <v>45701.634027777778</v>
          </cell>
          <cell r="H34351">
            <v>45929.57708333333</v>
          </cell>
        </row>
        <row r="34352">
          <cell r="A34352" t="str">
            <v>UCW-8669</v>
          </cell>
          <cell r="B34352" t="str">
            <v>ALDO SS25 Handbag Catalog Submission - TC (10.02.2025)</v>
          </cell>
          <cell r="C34352" t="str">
            <v>CLOSED</v>
          </cell>
          <cell r="D34352" t="str">
            <v>Medium</v>
          </cell>
          <cell r="E34352" t="str">
            <v>Chirag Dubal</v>
          </cell>
          <cell r="F34352" t="str">
            <v>Mohd Tahir Shaikh</v>
          </cell>
          <cell r="G34352">
            <v>45701.629861111112</v>
          </cell>
          <cell r="H34352">
            <v>45742.550694444442</v>
          </cell>
        </row>
        <row r="34353">
          <cell r="A34353" t="str">
            <v>UCW-8668</v>
          </cell>
          <cell r="B34353" t="str">
            <v>ERIDANI- Catalog File for Size Addition</v>
          </cell>
          <cell r="C34353" t="str">
            <v>CLOSED</v>
          </cell>
          <cell r="D34353" t="str">
            <v>Medium</v>
          </cell>
          <cell r="E34353" t="str">
            <v>netscribes</v>
          </cell>
          <cell r="F34353" t="str">
            <v>Sushma Ram</v>
          </cell>
          <cell r="G34353">
            <v>45701.627083333333</v>
          </cell>
          <cell r="H34353">
            <v>45847.4375</v>
          </cell>
        </row>
        <row r="34354">
          <cell r="A34354" t="str">
            <v>UCW-8667</v>
          </cell>
          <cell r="B34354" t="str">
            <v>TATA CLiQ-Videos Update-11122024.xlsx</v>
          </cell>
          <cell r="C34354" t="str">
            <v>CLOSED Due to Inactive/Insufficient Information</v>
          </cell>
          <cell r="D34354" t="str">
            <v>Medium</v>
          </cell>
          <cell r="E34354" t="str">
            <v>netscribes</v>
          </cell>
          <cell r="F34354" t="str">
            <v>netscribes</v>
          </cell>
          <cell r="G34354">
            <v>45701.62222222222</v>
          </cell>
          <cell r="H34354">
            <v>45736.565972222219</v>
          </cell>
        </row>
        <row r="34355">
          <cell r="A34355" t="str">
            <v>UCW-8665</v>
          </cell>
          <cell r="B34355" t="str">
            <v>UCW-2466: Catalogue ESSAS Club on TATACliq</v>
          </cell>
          <cell r="C34355" t="str">
            <v>CLOSED</v>
          </cell>
          <cell r="D34355" t="str">
            <v>Medium</v>
          </cell>
          <cell r="E34355" t="str">
            <v>netscribes</v>
          </cell>
          <cell r="F34355" t="str">
            <v>Sushma Ram</v>
          </cell>
          <cell r="G34355">
            <v>45701.599305555559</v>
          </cell>
          <cell r="H34355">
            <v>45733.489583333336</v>
          </cell>
        </row>
        <row r="34356">
          <cell r="A34356" t="str">
            <v>UCW-8664</v>
          </cell>
          <cell r="B34356" t="str">
            <v>Lacoste :: Listing files for Cataloguing</v>
          </cell>
          <cell r="C34356" t="str">
            <v>CLOSED</v>
          </cell>
          <cell r="D34356" t="str">
            <v>Highest</v>
          </cell>
          <cell r="E34356" t="str">
            <v>netscribes</v>
          </cell>
          <cell r="F34356" t="str">
            <v>Sushma Ram</v>
          </cell>
          <cell r="G34356">
            <v>45701.585416666669</v>
          </cell>
          <cell r="H34356">
            <v>45806.52847222222</v>
          </cell>
        </row>
        <row r="34357">
          <cell r="A34357" t="str">
            <v>UCW-8662</v>
          </cell>
          <cell r="B34357" t="str">
            <v>Tatacliq__New 79 Style Listing File For Upload</v>
          </cell>
          <cell r="C34357" t="str">
            <v>CLOSED</v>
          </cell>
          <cell r="D34357" t="str">
            <v>Medium</v>
          </cell>
          <cell r="E34357" t="str">
            <v>Chirag Dubal</v>
          </cell>
          <cell r="F34357" t="str">
            <v>Mohd Tahir Shaikh</v>
          </cell>
          <cell r="G34357">
            <v>45701.573611111111</v>
          </cell>
          <cell r="H34357">
            <v>45769.57916666667</v>
          </cell>
        </row>
        <row r="34358">
          <cell r="A34358" t="str">
            <v>UCW-8660</v>
          </cell>
          <cell r="B34358" t="str">
            <v>New Catalogue</v>
          </cell>
          <cell r="C34358" t="str">
            <v>CLOSED</v>
          </cell>
          <cell r="D34358" t="str">
            <v>Medium</v>
          </cell>
          <cell r="E34358" t="str">
            <v>netscribes</v>
          </cell>
          <cell r="F34358" t="str">
            <v>Sushma Ram</v>
          </cell>
          <cell r="G34358">
            <v>45701.561111111114</v>
          </cell>
          <cell r="H34358">
            <v>45728.4375</v>
          </cell>
        </row>
        <row r="34359">
          <cell r="A34359" t="str">
            <v>UCW-8658</v>
          </cell>
          <cell r="B34359" t="str">
            <v>Content Correction | Powersutra | Feb-25</v>
          </cell>
          <cell r="C34359" t="str">
            <v>CLOSED</v>
          </cell>
          <cell r="D34359" t="str">
            <v>Medium</v>
          </cell>
          <cell r="E34359" t="str">
            <v>netscribes</v>
          </cell>
          <cell r="F34359" t="str">
            <v>Sushma Ram</v>
          </cell>
          <cell r="G34359">
            <v>45701.544444444444</v>
          </cell>
          <cell r="H34359">
            <v>45875.535416666666</v>
          </cell>
        </row>
        <row r="34360">
          <cell r="A34360" t="str">
            <v>UCW-8655</v>
          </cell>
          <cell r="B34360" t="str">
            <v>FEMEA CATALOG SUMMER</v>
          </cell>
          <cell r="C34360" t="str">
            <v>CLOSED</v>
          </cell>
          <cell r="D34360" t="str">
            <v>Medium</v>
          </cell>
          <cell r="E34360" t="str">
            <v>Chirag Dubal</v>
          </cell>
          <cell r="F34360" t="str">
            <v>Mohd Tahir Shaikh</v>
          </cell>
          <cell r="G34360">
            <v>45701.53402777778</v>
          </cell>
          <cell r="H34360">
            <v>45805.599999999999</v>
          </cell>
        </row>
        <row r="34361">
          <cell r="A34361" t="str">
            <v>UCW-8653</v>
          </cell>
          <cell r="B34361" t="str">
            <v>Women's Apparels 15-01-2025</v>
          </cell>
          <cell r="C34361" t="str">
            <v>CLOSED</v>
          </cell>
          <cell r="D34361" t="str">
            <v>Medium</v>
          </cell>
          <cell r="E34361" t="str">
            <v>Chirag Dubal</v>
          </cell>
          <cell r="F34361" t="str">
            <v>netscribes</v>
          </cell>
          <cell r="G34361">
            <v>45701.523611111108</v>
          </cell>
          <cell r="H34361">
            <v>45964.567361111112</v>
          </cell>
        </row>
        <row r="34362">
          <cell r="A34362" t="str">
            <v>UCW-8652</v>
          </cell>
          <cell r="B34362" t="str">
            <v>Qala catalog Drop 2</v>
          </cell>
          <cell r="C34362" t="str">
            <v>CLOSED</v>
          </cell>
          <cell r="D34362" t="str">
            <v>Medium</v>
          </cell>
          <cell r="E34362" t="str">
            <v>Chirag Dubal</v>
          </cell>
          <cell r="F34362" t="str">
            <v>Mohd Tahir Shaikh</v>
          </cell>
          <cell r="G34362">
            <v>45701.515972222223</v>
          </cell>
          <cell r="H34362">
            <v>45721.709722222222</v>
          </cell>
        </row>
        <row r="34363">
          <cell r="A34363" t="str">
            <v>UCW-8651</v>
          </cell>
          <cell r="B34363" t="str">
            <v>Beauty: Chambor New launch Cataloguing</v>
          </cell>
          <cell r="C34363" t="str">
            <v>CLOSED</v>
          </cell>
          <cell r="D34363" t="str">
            <v>Highest</v>
          </cell>
          <cell r="E34363" t="str">
            <v>netscribes</v>
          </cell>
          <cell r="F34363" t="str">
            <v>Rhea Tomar</v>
          </cell>
          <cell r="G34363">
            <v>45701.504861111112</v>
          </cell>
          <cell r="H34363">
            <v>45713.802777777775</v>
          </cell>
        </row>
        <row r="34364">
          <cell r="A34364" t="str">
            <v>UCW-8649</v>
          </cell>
          <cell r="B34364" t="str">
            <v>Tata CliQ New Catalogue-10-02-2025</v>
          </cell>
          <cell r="C34364" t="str">
            <v>CLOSED</v>
          </cell>
          <cell r="D34364" t="str">
            <v>Medium</v>
          </cell>
          <cell r="E34364" t="str">
            <v>Chirag Dubal</v>
          </cell>
          <cell r="F34364" t="str">
            <v>Mohd Tahir Shaikh</v>
          </cell>
          <cell r="G34364">
            <v>45701.504166666666</v>
          </cell>
          <cell r="H34364">
            <v>45720.75277777778</v>
          </cell>
        </row>
        <row r="34365">
          <cell r="A34365" t="str">
            <v>UCW-8648</v>
          </cell>
          <cell r="B34365" t="str">
            <v>Tata CliQ Season Update-12-02-2025</v>
          </cell>
          <cell r="C34365" t="str">
            <v>CLOSED</v>
          </cell>
          <cell r="D34365" t="str">
            <v>Medium</v>
          </cell>
          <cell r="E34365" t="str">
            <v>Chirag Dubal</v>
          </cell>
          <cell r="F34365" t="str">
            <v>Mohd Tahir Shaikh</v>
          </cell>
          <cell r="G34365">
            <v>45701.493055555555</v>
          </cell>
          <cell r="H34365">
            <v>45713</v>
          </cell>
        </row>
        <row r="34366">
          <cell r="A34366" t="str">
            <v>UCW-8647</v>
          </cell>
          <cell r="B34366" t="str">
            <v>Content Sheet and Image Link | Spykar | 86 products | Tata Cliq | 1069952781</v>
          </cell>
          <cell r="C34366" t="str">
            <v>CLOSED</v>
          </cell>
          <cell r="D34366" t="str">
            <v>Medium</v>
          </cell>
          <cell r="E34366" t="str">
            <v>netscribes</v>
          </cell>
          <cell r="F34366" t="str">
            <v>Sushma Ram</v>
          </cell>
          <cell r="G34366">
            <v>45701.491666666669</v>
          </cell>
          <cell r="H34366">
            <v>45721.709722222222</v>
          </cell>
        </row>
        <row r="34367">
          <cell r="A34367" t="str">
            <v>UCW-8646</v>
          </cell>
          <cell r="B34367" t="str">
            <v>EOSS Monaco A+ Tata Cliq</v>
          </cell>
          <cell r="C34367" t="str">
            <v>CLOSED</v>
          </cell>
          <cell r="D34367" t="str">
            <v>Medium</v>
          </cell>
          <cell r="E34367" t="str">
            <v>Chirag Dubal</v>
          </cell>
          <cell r="F34367" t="str">
            <v>Sushma Ram</v>
          </cell>
          <cell r="G34367">
            <v>45701.484722222223</v>
          </cell>
          <cell r="H34367">
            <v>45899.738194444442</v>
          </cell>
        </row>
        <row r="34368">
          <cell r="A34368" t="str">
            <v>UCW-8644</v>
          </cell>
          <cell r="B34368" t="str">
            <v xml:space="preserve">eCraftIndia | Mahashivratri Catalog | Tatacliq-2025 </v>
          </cell>
          <cell r="C34368" t="str">
            <v>CLOSED</v>
          </cell>
          <cell r="D34368" t="str">
            <v>Medium</v>
          </cell>
          <cell r="E34368" t="str">
            <v>netscribes</v>
          </cell>
          <cell r="F34368" t="str">
            <v>Sushma Ram</v>
          </cell>
          <cell r="G34368">
            <v>45701.45416666667</v>
          </cell>
          <cell r="H34368">
            <v>45741.484722222223</v>
          </cell>
        </row>
        <row r="34369">
          <cell r="A34369" t="str">
            <v>UCW-8642</v>
          </cell>
          <cell r="B34369" t="str">
            <v>New Listing Upload - 6 Styles - Isabella Collection Bedsheets</v>
          </cell>
          <cell r="C34369" t="str">
            <v>CLOSED</v>
          </cell>
          <cell r="D34369" t="str">
            <v>Medium</v>
          </cell>
          <cell r="E34369" t="str">
            <v>netscribes</v>
          </cell>
          <cell r="F34369" t="str">
            <v>Sushma Ram</v>
          </cell>
          <cell r="G34369">
            <v>45701.447222222225</v>
          </cell>
          <cell r="H34369">
            <v>45721.709027777775</v>
          </cell>
        </row>
        <row r="34370">
          <cell r="A34370" t="str">
            <v>UCW-8641</v>
          </cell>
          <cell r="B34370" t="str">
            <v>Hoversole Sandals  - Gur Overseas - 12 Feb 2024</v>
          </cell>
          <cell r="C34370" t="str">
            <v>CLOSED</v>
          </cell>
          <cell r="D34370" t="str">
            <v>Medium</v>
          </cell>
          <cell r="E34370" t="str">
            <v>Chirag Dubal</v>
          </cell>
          <cell r="F34370" t="str">
            <v>Ataur Rahman</v>
          </cell>
          <cell r="G34370">
            <v>45701.439583333333</v>
          </cell>
          <cell r="H34370">
            <v>45705.81527777778</v>
          </cell>
        </row>
        <row r="34371">
          <cell r="A34371" t="str">
            <v>UCW-8639</v>
          </cell>
          <cell r="B34371" t="str">
            <v>Tatacliq New Listing Sheet (Vaamsi) 14 Dec  2024</v>
          </cell>
          <cell r="C34371" t="str">
            <v>CLOSED</v>
          </cell>
          <cell r="D34371" t="str">
            <v>Medium</v>
          </cell>
          <cell r="E34371" t="str">
            <v>Chirag Dubal</v>
          </cell>
          <cell r="F34371" t="str">
            <v>netscribes</v>
          </cell>
          <cell r="G34371">
            <v>45701.431250000001</v>
          </cell>
          <cell r="H34371">
            <v>45964.567361111112</v>
          </cell>
        </row>
        <row r="34372">
          <cell r="A34372" t="str">
            <v>UCW-8638</v>
          </cell>
          <cell r="B34372" t="str">
            <v>Exploring a Potential Partnership in Health and Wellness - TATA CLiQ</v>
          </cell>
          <cell r="C34372" t="str">
            <v>CLOSED</v>
          </cell>
          <cell r="D34372" t="str">
            <v>Medium</v>
          </cell>
          <cell r="E34372" t="str">
            <v>Chirag Dubal</v>
          </cell>
          <cell r="F34372" t="str">
            <v>netscribes</v>
          </cell>
          <cell r="G34372">
            <v>45701.429861111108</v>
          </cell>
          <cell r="H34372">
            <v>45964.566666666666</v>
          </cell>
        </row>
        <row r="34373">
          <cell r="A34373" t="str">
            <v>UCW-8637</v>
          </cell>
          <cell r="B34373" t="str">
            <v>Tata CLIQ Market Place |DTC-FW'24| Men's Apparels Attributes for Listing_23-12-24</v>
          </cell>
          <cell r="C34373" t="str">
            <v>CLOSED</v>
          </cell>
          <cell r="D34373" t="str">
            <v>Medium</v>
          </cell>
          <cell r="E34373" t="str">
            <v>Chirag Dubal</v>
          </cell>
          <cell r="F34373" t="str">
            <v>netscribes</v>
          </cell>
          <cell r="G34373">
            <v>45701.427777777775</v>
          </cell>
          <cell r="H34373">
            <v>45964.566666666666</v>
          </cell>
        </row>
        <row r="34374">
          <cell r="A34374" t="str">
            <v>UCW-8636</v>
          </cell>
          <cell r="B34374" t="str">
            <v>Women's Apparels 24-12-2024</v>
          </cell>
          <cell r="C34374" t="str">
            <v>CLOSED</v>
          </cell>
          <cell r="D34374" t="str">
            <v>Medium</v>
          </cell>
          <cell r="E34374" t="str">
            <v>Chirag Dubal</v>
          </cell>
          <cell r="F34374" t="str">
            <v>netscribes</v>
          </cell>
          <cell r="G34374">
            <v>45701.425000000003</v>
          </cell>
          <cell r="H34374">
            <v>45964.566666666666</v>
          </cell>
        </row>
        <row r="34375">
          <cell r="A34375" t="str">
            <v>UCW-8630</v>
          </cell>
          <cell r="B34375" t="str">
            <v>Tata CliQ Catalogue Consolidated</v>
          </cell>
          <cell r="C34375" t="str">
            <v>CLOSED</v>
          </cell>
          <cell r="D34375" t="str">
            <v>Medium</v>
          </cell>
          <cell r="E34375" t="str">
            <v>Chirag Dubal</v>
          </cell>
          <cell r="F34375" t="str">
            <v>Mohd Tahir Shaikh</v>
          </cell>
          <cell r="G34375">
            <v>45701.039583333331</v>
          </cell>
          <cell r="H34375">
            <v>45715.825694444444</v>
          </cell>
        </row>
        <row r="34376">
          <cell r="A34376" t="str">
            <v>UCW-8629</v>
          </cell>
          <cell r="B34376" t="str">
            <v>Content Sheet and Image Link | United Colors of Benetton | 47 products | Tata Cliq | 1074856145_Kids</v>
          </cell>
          <cell r="C34376" t="str">
            <v>CLOSED</v>
          </cell>
          <cell r="D34376" t="str">
            <v>Medium</v>
          </cell>
          <cell r="E34376" t="str">
            <v>Chirag Dubal</v>
          </cell>
          <cell r="F34376" t="str">
            <v>Mohd Tahir Shaikh</v>
          </cell>
          <cell r="G34376">
            <v>45701.030555555553</v>
          </cell>
          <cell r="H34376">
            <v>45812.557638888888</v>
          </cell>
        </row>
        <row r="34377">
          <cell r="A34377" t="str">
            <v>UCW-8628</v>
          </cell>
          <cell r="B34377" t="str">
            <v>Content Sheet and Image Link | United Colors of Benetton | 28 products | Tata Cliq | 1074856145_Women</v>
          </cell>
          <cell r="C34377" t="str">
            <v>CLOSED</v>
          </cell>
          <cell r="D34377" t="str">
            <v>Medium</v>
          </cell>
          <cell r="E34377" t="str">
            <v>Chirag Dubal</v>
          </cell>
          <cell r="F34377" t="str">
            <v>Mohd Tahir Shaikh</v>
          </cell>
          <cell r="G34377">
            <v>45701.025000000001</v>
          </cell>
          <cell r="H34377">
            <v>45805.601388888892</v>
          </cell>
        </row>
        <row r="34378">
          <cell r="A34378" t="str">
            <v>UCW-8626</v>
          </cell>
          <cell r="B34378" t="str">
            <v>Styli Men's Wear Catalogue | Lot-48</v>
          </cell>
          <cell r="C34378" t="str">
            <v>CLOSED</v>
          </cell>
          <cell r="D34378" t="str">
            <v>Medium</v>
          </cell>
          <cell r="E34378" t="str">
            <v>Chirag Dubal</v>
          </cell>
          <cell r="F34378" t="str">
            <v>Mohd Tahir Shaikh</v>
          </cell>
          <cell r="G34378">
            <v>45700.790277777778</v>
          </cell>
          <cell r="H34378">
            <v>45805.602083333331</v>
          </cell>
        </row>
        <row r="34379">
          <cell r="A34379" t="str">
            <v>UCW-8624</v>
          </cell>
          <cell r="B34379" t="str">
            <v>TataCliq X Bewakoof | Mens_Apparels | 29-11-2024</v>
          </cell>
          <cell r="C34379" t="str">
            <v>CLOSED</v>
          </cell>
          <cell r="D34379" t="str">
            <v>Medium</v>
          </cell>
          <cell r="E34379" t="str">
            <v>Chirag Dubal</v>
          </cell>
          <cell r="F34379" t="str">
            <v>netscribes</v>
          </cell>
          <cell r="G34379">
            <v>45700.784722222219</v>
          </cell>
          <cell r="H34379">
            <v>45964.566666666666</v>
          </cell>
        </row>
        <row r="34380">
          <cell r="A34380" t="str">
            <v>UCW-8623</v>
          </cell>
          <cell r="B34380" t="str">
            <v>Red Tape Tata CLiQ Footwear Catalog_11-02-2025</v>
          </cell>
          <cell r="C34380" t="str">
            <v>CLOSED</v>
          </cell>
          <cell r="D34380" t="str">
            <v>Medium</v>
          </cell>
          <cell r="E34380" t="str">
            <v>Chirag Dubal</v>
          </cell>
          <cell r="F34380" t="str">
            <v>Mohd Tahir Shaikh</v>
          </cell>
          <cell r="G34380">
            <v>45700.783333333333</v>
          </cell>
          <cell r="H34380">
            <v>45740.470833333333</v>
          </cell>
        </row>
        <row r="34381">
          <cell r="A34381" t="str">
            <v>UCW-8622</v>
          </cell>
          <cell r="B34381" t="str">
            <v>Kindly help to do the Nautica Men's Belt Listing</v>
          </cell>
          <cell r="C34381" t="str">
            <v>CLOSED</v>
          </cell>
          <cell r="D34381" t="str">
            <v>Medium</v>
          </cell>
          <cell r="E34381" t="str">
            <v>netscribes</v>
          </cell>
          <cell r="F34381" t="str">
            <v>Sushma Ram</v>
          </cell>
          <cell r="G34381">
            <v>45700.777083333334</v>
          </cell>
          <cell r="H34381">
            <v>45728.4375</v>
          </cell>
        </row>
        <row r="34382">
          <cell r="A34382" t="str">
            <v>UCW-8616</v>
          </cell>
          <cell r="B34382" t="str">
            <v>Beauty: URGENT- Request for Removal of Zendaya's Image from Tata Cliq Platform</v>
          </cell>
          <cell r="C34382" t="str">
            <v>CLOSED</v>
          </cell>
          <cell r="D34382" t="str">
            <v>Highest</v>
          </cell>
          <cell r="E34382" t="str">
            <v>netscribes</v>
          </cell>
          <cell r="F34382" t="str">
            <v>Rhea Tomar</v>
          </cell>
          <cell r="G34382">
            <v>45700.736805555556</v>
          </cell>
          <cell r="H34382">
            <v>45751.505555555559</v>
          </cell>
        </row>
        <row r="34383">
          <cell r="A34383" t="str">
            <v>UCW-8613</v>
          </cell>
          <cell r="B34383" t="str">
            <v>Beauty: Alfaparf AltaModa Listing File</v>
          </cell>
          <cell r="C34383" t="str">
            <v>CLOSED</v>
          </cell>
          <cell r="D34383" t="str">
            <v>Highest</v>
          </cell>
          <cell r="E34383" t="str">
            <v>netscribes</v>
          </cell>
          <cell r="F34383" t="str">
            <v>Rhea Tomar</v>
          </cell>
          <cell r="G34383">
            <v>45700.711111111108</v>
          </cell>
          <cell r="H34383">
            <v>45929.57708333333</v>
          </cell>
        </row>
        <row r="34384">
          <cell r="A34384" t="str">
            <v>UCW-8612</v>
          </cell>
          <cell r="B34384" t="str">
            <v>Beauty: New Listing - Tata Cliq - Elizabeth Arden, JC, JV &amp; ETR - 05-02-25</v>
          </cell>
          <cell r="C34384" t="str">
            <v>CLOSED</v>
          </cell>
          <cell r="D34384" t="str">
            <v>Highest</v>
          </cell>
          <cell r="E34384" t="str">
            <v>netscribes</v>
          </cell>
          <cell r="F34384" t="str">
            <v>Rhea Tomar</v>
          </cell>
          <cell r="G34384">
            <v>45700.686805555553</v>
          </cell>
          <cell r="H34384">
            <v>45929.57708333333</v>
          </cell>
        </row>
        <row r="34385">
          <cell r="A34385" t="str">
            <v>UCW-8611</v>
          </cell>
          <cell r="B34385" t="str">
            <v>Urgent :: Tata Cliq Men's Apparel New Catalog 11-02-2025 // 8 Article</v>
          </cell>
          <cell r="C34385" t="str">
            <v>CLOSED</v>
          </cell>
          <cell r="D34385" t="str">
            <v>Medium</v>
          </cell>
          <cell r="E34385" t="str">
            <v>Chirag Dubal</v>
          </cell>
          <cell r="F34385" t="str">
            <v>Mohd Tahir Shaikh</v>
          </cell>
          <cell r="G34385">
            <v>45700.685416666667</v>
          </cell>
          <cell r="H34385">
            <v>45733.488888888889</v>
          </cell>
        </row>
        <row r="34386">
          <cell r="A34386" t="str">
            <v>UCW-8610</v>
          </cell>
          <cell r="B34386" t="str">
            <v>Beauty: MOC'03 25 2.0 New Launch listings</v>
          </cell>
          <cell r="C34386" t="str">
            <v>CLOSED</v>
          </cell>
          <cell r="D34386" t="str">
            <v>Highest</v>
          </cell>
          <cell r="E34386" t="str">
            <v>netscribes</v>
          </cell>
          <cell r="F34386" t="str">
            <v>Rhea Tomar</v>
          </cell>
          <cell r="G34386">
            <v>45700.665277777778</v>
          </cell>
          <cell r="H34386">
            <v>45929.57708333333</v>
          </cell>
        </row>
        <row r="34387">
          <cell r="A34387" t="str">
            <v>UCW-8609</v>
          </cell>
          <cell r="B34387" t="str">
            <v>Beauty: TATA Armaf Sample Cataloguing</v>
          </cell>
          <cell r="C34387" t="str">
            <v>CLOSED</v>
          </cell>
          <cell r="D34387" t="str">
            <v>Highest</v>
          </cell>
          <cell r="E34387" t="str">
            <v>netscribes</v>
          </cell>
          <cell r="F34387" t="str">
            <v>Rhea Tomar</v>
          </cell>
          <cell r="G34387">
            <v>45700.649305555555</v>
          </cell>
          <cell r="H34387">
            <v>45713.731249999997</v>
          </cell>
        </row>
        <row r="34388">
          <cell r="A34388" t="str">
            <v>UCW-8608</v>
          </cell>
          <cell r="B34388" t="str">
            <v xml:space="preserve">Beauty: Laura Mercier Cataloguing details </v>
          </cell>
          <cell r="C34388" t="str">
            <v>CLOSED</v>
          </cell>
          <cell r="D34388" t="str">
            <v>Highest</v>
          </cell>
          <cell r="E34388" t="str">
            <v>netscribes</v>
          </cell>
          <cell r="F34388" t="str">
            <v>Rhea Tomar</v>
          </cell>
          <cell r="G34388">
            <v>45700.640972222223</v>
          </cell>
          <cell r="H34388">
            <v>45929.577777777777</v>
          </cell>
        </row>
        <row r="34389">
          <cell r="A34389" t="str">
            <v>UCW-8607</v>
          </cell>
          <cell r="B34389" t="str">
            <v>Free Authority-New Catalog-23-JAN-2025</v>
          </cell>
          <cell r="C34389" t="str">
            <v>CLOSED</v>
          </cell>
          <cell r="D34389" t="str">
            <v>Medium</v>
          </cell>
          <cell r="E34389" t="str">
            <v>Chirag Dubal</v>
          </cell>
          <cell r="F34389" t="str">
            <v>Mohd Tahir Shaikh</v>
          </cell>
          <cell r="G34389">
            <v>45700.638194444444</v>
          </cell>
          <cell r="H34389">
            <v>45755.707638888889</v>
          </cell>
        </row>
        <row r="34390">
          <cell r="A34390" t="str">
            <v>UCW-8606</v>
          </cell>
          <cell r="B34390" t="str">
            <v>TATA x TOTLE Catalogue</v>
          </cell>
          <cell r="C34390" t="str">
            <v>CLOSED</v>
          </cell>
          <cell r="D34390" t="str">
            <v>Medium</v>
          </cell>
          <cell r="E34390" t="str">
            <v>Chirag Dubal</v>
          </cell>
          <cell r="F34390" t="str">
            <v>Mohd Tahir Shaikh</v>
          </cell>
          <cell r="G34390">
            <v>45700.628472222219</v>
          </cell>
          <cell r="H34390">
            <v>45805.602777777778</v>
          </cell>
        </row>
        <row r="34391">
          <cell r="A34391" t="str">
            <v>UCW-8604</v>
          </cell>
          <cell r="B34391" t="str">
            <v>Priority - Images Update</v>
          </cell>
          <cell r="C34391" t="str">
            <v>CLOSED</v>
          </cell>
          <cell r="D34391" t="str">
            <v>Medium</v>
          </cell>
          <cell r="E34391" t="str">
            <v>netscribes</v>
          </cell>
          <cell r="F34391" t="str">
            <v>Sushma Ram</v>
          </cell>
          <cell r="G34391">
            <v>45700.609027777777</v>
          </cell>
          <cell r="H34391">
            <v>45723.505555555559</v>
          </cell>
        </row>
        <row r="34392">
          <cell r="A34392" t="str">
            <v>UCW-8603</v>
          </cell>
          <cell r="B34392" t="str">
            <v>Tatacliq-Image Update Request-Mountmiller-CT3035</v>
          </cell>
          <cell r="C34392" t="str">
            <v>CLOSED</v>
          </cell>
          <cell r="D34392" t="str">
            <v>Medium</v>
          </cell>
          <cell r="E34392" t="str">
            <v>netscribes</v>
          </cell>
          <cell r="F34392" t="str">
            <v>Sushma Ram</v>
          </cell>
          <cell r="G34392">
            <v>45700.600694444445</v>
          </cell>
          <cell r="H34392">
            <v>45796.740277777775</v>
          </cell>
        </row>
        <row r="34393">
          <cell r="A34393" t="str">
            <v>UCW-8602</v>
          </cell>
          <cell r="B34393" t="str">
            <v>TataCliq: T-Shirts Category (LOT-2)</v>
          </cell>
          <cell r="C34393" t="str">
            <v>CLOSED</v>
          </cell>
          <cell r="D34393" t="str">
            <v>Medium</v>
          </cell>
          <cell r="E34393" t="str">
            <v>Chirag Dubal</v>
          </cell>
          <cell r="F34393" t="str">
            <v>Mohd Tahir Shaikh</v>
          </cell>
          <cell r="G34393">
            <v>45700.579861111109</v>
          </cell>
          <cell r="H34393">
            <v>45728.4375</v>
          </cell>
        </row>
        <row r="34394">
          <cell r="A34394" t="str">
            <v>UCW-8601</v>
          </cell>
          <cell r="B34394" t="str">
            <v>Change in Images of KP1198</v>
          </cell>
          <cell r="C34394" t="str">
            <v>CLOSED</v>
          </cell>
          <cell r="D34394" t="str">
            <v>Medium</v>
          </cell>
          <cell r="E34394" t="str">
            <v>Chirag Dubal</v>
          </cell>
          <cell r="F34394" t="str">
            <v>Reagan D’souza</v>
          </cell>
          <cell r="G34394">
            <v>45700.574999999997</v>
          </cell>
          <cell r="H34394">
            <v>45726.709027777775</v>
          </cell>
        </row>
        <row r="34395">
          <cell r="A34395" t="str">
            <v>UCW-8598</v>
          </cell>
          <cell r="B34395" t="str">
            <v>TATA CLiQ-Size Issue-07-02-2025</v>
          </cell>
          <cell r="C34395" t="str">
            <v>CLOSED</v>
          </cell>
          <cell r="D34395" t="str">
            <v>Medium</v>
          </cell>
          <cell r="E34395" t="str">
            <v>Chirag Dubal</v>
          </cell>
          <cell r="F34395" t="str">
            <v>Mohd Tahir Shaikh</v>
          </cell>
          <cell r="G34395">
            <v>45700.55</v>
          </cell>
          <cell r="H34395">
            <v>45841.612500000003</v>
          </cell>
        </row>
        <row r="34396">
          <cell r="A34396" t="str">
            <v>UCW-8596</v>
          </cell>
          <cell r="B34396" t="str">
            <v>Master_Template_ADULTS_APP_Women</v>
          </cell>
          <cell r="C34396" t="str">
            <v>CLOSED Due to Inactive/Insufficient Information</v>
          </cell>
          <cell r="D34396" t="str">
            <v>Medium</v>
          </cell>
          <cell r="E34396" t="str">
            <v>Chirag Dubal</v>
          </cell>
          <cell r="F34396" t="str">
            <v>Mohd Tahir Shaikh</v>
          </cell>
          <cell r="G34396">
            <v>45700.541666666664</v>
          </cell>
          <cell r="H34396">
            <v>45752.456944444442</v>
          </cell>
        </row>
        <row r="34397">
          <cell r="A34397" t="str">
            <v>UCW-8593</v>
          </cell>
          <cell r="B34397" t="str">
            <v>VIDEO UPLOAD- CRONUS ART</v>
          </cell>
          <cell r="C34397" t="str">
            <v>CLOSED</v>
          </cell>
          <cell r="D34397" t="str">
            <v>Medium</v>
          </cell>
          <cell r="E34397" t="str">
            <v>Chirag Dubal</v>
          </cell>
          <cell r="F34397" t="str">
            <v>Reagan D’souza</v>
          </cell>
          <cell r="G34397">
            <v>45700.52847222222</v>
          </cell>
          <cell r="H34397">
            <v>45757.54791666667</v>
          </cell>
        </row>
        <row r="34398">
          <cell r="A34398" t="str">
            <v>UCW-8592</v>
          </cell>
          <cell r="B34398" t="str">
            <v>ERIDANI- New Catalog File(04.01.25)</v>
          </cell>
          <cell r="C34398" t="str">
            <v>CLOSED</v>
          </cell>
          <cell r="D34398" t="str">
            <v>Medium</v>
          </cell>
          <cell r="E34398" t="str">
            <v>Chirag Dubal</v>
          </cell>
          <cell r="F34398" t="str">
            <v>Mohd Tahir Shaikh</v>
          </cell>
          <cell r="G34398">
            <v>45700.523611111108</v>
          </cell>
          <cell r="H34398">
            <v>45856.525000000001</v>
          </cell>
        </row>
        <row r="34399">
          <cell r="A34399" t="str">
            <v>UCW-8589</v>
          </cell>
          <cell r="B34399" t="str">
            <v>Attribute update I Tatacliq</v>
          </cell>
          <cell r="C34399" t="str">
            <v>CLOSED</v>
          </cell>
          <cell r="D34399" t="str">
            <v>Medium</v>
          </cell>
          <cell r="E34399" t="str">
            <v>netscribes</v>
          </cell>
          <cell r="F34399" t="str">
            <v>Sushma Ram</v>
          </cell>
          <cell r="G34399">
            <v>45700.515972222223</v>
          </cell>
          <cell r="H34399">
            <v>45814.663888888892</v>
          </cell>
        </row>
        <row r="34400">
          <cell r="A34400" t="str">
            <v>UCW-8587</v>
          </cell>
          <cell r="B34400" t="str">
            <v>FASTRACK-VIDEO LINK</v>
          </cell>
          <cell r="C34400" t="str">
            <v>CLOSED</v>
          </cell>
          <cell r="D34400" t="str">
            <v>Medium</v>
          </cell>
          <cell r="E34400" t="str">
            <v>netscribes</v>
          </cell>
          <cell r="F34400" t="str">
            <v>Sushma Ram</v>
          </cell>
          <cell r="G34400">
            <v>45700.50277777778</v>
          </cell>
          <cell r="H34400">
            <v>45745.518750000003</v>
          </cell>
        </row>
        <row r="34401">
          <cell r="A34401" t="str">
            <v>UCW-8581</v>
          </cell>
          <cell r="B34401" t="str">
            <v>EOSS- MONACO PDP VIDEOS</v>
          </cell>
          <cell r="C34401" t="str">
            <v>CLOSED</v>
          </cell>
          <cell r="D34401" t="str">
            <v>Medium</v>
          </cell>
          <cell r="E34401" t="str">
            <v>netscribes</v>
          </cell>
          <cell r="F34401" t="str">
            <v>Sushma Ram</v>
          </cell>
          <cell r="G34401">
            <v>45700.463194444441</v>
          </cell>
          <cell r="H34401">
            <v>45720.449305555558</v>
          </cell>
        </row>
        <row r="34402">
          <cell r="A34402" t="str">
            <v>UCW-8576</v>
          </cell>
          <cell r="B34402" t="str">
            <v>Tatacliq Size Addition 01-02-2025</v>
          </cell>
          <cell r="C34402" t="str">
            <v>CLOSED</v>
          </cell>
          <cell r="D34402" t="str">
            <v>Medium</v>
          </cell>
          <cell r="E34402" t="str">
            <v>netscribes</v>
          </cell>
          <cell r="F34402" t="str">
            <v>Sushma Ram</v>
          </cell>
          <cell r="G34402">
            <v>45700.436111111114</v>
          </cell>
          <cell r="H34402">
            <v>45836.572916666664</v>
          </cell>
        </row>
        <row r="34403">
          <cell r="A34403" t="str">
            <v>UCW-8574</v>
          </cell>
          <cell r="B34403" t="str">
            <v>Catalog | Powersutra | TataCliq | Feb-25</v>
          </cell>
          <cell r="C34403" t="str">
            <v>CLOSED Due to Inactive/Insufficient Information</v>
          </cell>
          <cell r="D34403" t="str">
            <v>Medium</v>
          </cell>
          <cell r="E34403" t="str">
            <v>netscribes</v>
          </cell>
          <cell r="F34403" t="str">
            <v>Sushma Ram</v>
          </cell>
          <cell r="G34403">
            <v>45700.416666666664</v>
          </cell>
          <cell r="H34403">
            <v>45721.709027777775</v>
          </cell>
        </row>
        <row r="34404">
          <cell r="A34404" t="str">
            <v>UCW-8572</v>
          </cell>
          <cell r="B34404" t="str">
            <v>Please find the attached cataloguing sheet</v>
          </cell>
          <cell r="C34404" t="str">
            <v>CLOSED</v>
          </cell>
          <cell r="D34404" t="str">
            <v>Medium</v>
          </cell>
          <cell r="E34404" t="str">
            <v>Chirag Dubal</v>
          </cell>
          <cell r="F34404" t="str">
            <v>Mohd Tahir Shaikh</v>
          </cell>
          <cell r="G34404">
            <v>45700.050694444442</v>
          </cell>
          <cell r="H34404">
            <v>45758.6875</v>
          </cell>
        </row>
        <row r="34405">
          <cell r="A34405" t="str">
            <v>UCW-8570</v>
          </cell>
          <cell r="B34405" t="str">
            <v>New Catalogue for upload</v>
          </cell>
          <cell r="C34405" t="str">
            <v>CLOSED</v>
          </cell>
          <cell r="D34405" t="str">
            <v>Medium</v>
          </cell>
          <cell r="E34405" t="str">
            <v>Chirag Dubal</v>
          </cell>
          <cell r="F34405" t="str">
            <v>Reagan D’souza</v>
          </cell>
          <cell r="G34405">
            <v>45699.995138888888</v>
          </cell>
          <cell r="H34405">
            <v>45876.661111111112</v>
          </cell>
        </row>
        <row r="34406">
          <cell r="A34406" t="str">
            <v>UCW-8567</v>
          </cell>
          <cell r="B34406" t="str">
            <v>Undeliverable: Adding videos to existing listings</v>
          </cell>
          <cell r="C34406" t="str">
            <v>CLOSED</v>
          </cell>
          <cell r="D34406" t="str">
            <v>Medium</v>
          </cell>
          <cell r="E34406" t="str">
            <v>Chirag Dubal</v>
          </cell>
          <cell r="F34406" t="str">
            <v>Reagan D’souza</v>
          </cell>
          <cell r="G34406">
            <v>45699.819444444445</v>
          </cell>
          <cell r="H34406">
            <v>45896.573611111111</v>
          </cell>
        </row>
        <row r="34407">
          <cell r="A34407" t="str">
            <v>UCW-8566</v>
          </cell>
          <cell r="B34407" t="str">
            <v>Phool Collection for listing</v>
          </cell>
          <cell r="C34407" t="str">
            <v>CLOSED</v>
          </cell>
          <cell r="D34407" t="str">
            <v>Medium</v>
          </cell>
          <cell r="E34407" t="str">
            <v>Chirag Dubal</v>
          </cell>
          <cell r="F34407" t="str">
            <v>Reagan D’souza</v>
          </cell>
          <cell r="G34407">
            <v>45699.79791666667</v>
          </cell>
          <cell r="H34407">
            <v>45836.583333333336</v>
          </cell>
        </row>
        <row r="34408">
          <cell r="A34408" t="str">
            <v>UCW-8565</v>
          </cell>
          <cell r="B34408" t="str">
            <v>SELL On TATA LUXE</v>
          </cell>
          <cell r="C34408" t="str">
            <v>CLOSED</v>
          </cell>
          <cell r="D34408" t="str">
            <v>Medium</v>
          </cell>
          <cell r="E34408" t="str">
            <v>Chirag Dubal</v>
          </cell>
          <cell r="F34408" t="str">
            <v>Reagan D’souza</v>
          </cell>
          <cell r="G34408">
            <v>45699.783333333333</v>
          </cell>
          <cell r="H34408">
            <v>45722.479166666664</v>
          </cell>
        </row>
        <row r="34409">
          <cell r="A34409" t="str">
            <v>UCW-8564</v>
          </cell>
          <cell r="B34409" t="str">
            <v>Asian footwear listing 02 Jan 2025</v>
          </cell>
          <cell r="C34409" t="str">
            <v>CLOSED</v>
          </cell>
          <cell r="D34409" t="str">
            <v>Medium</v>
          </cell>
          <cell r="E34409" t="str">
            <v>netscribes</v>
          </cell>
          <cell r="F34409" t="str">
            <v>netscribes</v>
          </cell>
          <cell r="G34409">
            <v>45699.777777777781</v>
          </cell>
          <cell r="H34409">
            <v>45727.745833333334</v>
          </cell>
        </row>
        <row r="34410">
          <cell r="A34410" t="str">
            <v>UCW-8562</v>
          </cell>
          <cell r="B34410" t="str">
            <v>FNxTata App Catalogue_11th Feb</v>
          </cell>
          <cell r="C34410" t="str">
            <v>CLOSED Due to Inactive/Insufficient Information</v>
          </cell>
          <cell r="D34410" t="str">
            <v>Medium</v>
          </cell>
          <cell r="E34410" t="str">
            <v>Chirag Dubal</v>
          </cell>
          <cell r="F34410" t="str">
            <v>Mohd Tahir Shaikh</v>
          </cell>
          <cell r="G34410">
            <v>45699.775694444441</v>
          </cell>
          <cell r="H34410">
            <v>45709.581944444442</v>
          </cell>
        </row>
        <row r="34411">
          <cell r="A34411" t="str">
            <v>UCW-8561</v>
          </cell>
          <cell r="B34411" t="str">
            <v>FNxTata App Catalogue_11th Feb (Sleepwear)</v>
          </cell>
          <cell r="C34411" t="str">
            <v>CLOSED Due to Inactive/Insufficient Information</v>
          </cell>
          <cell r="D34411" t="str">
            <v>Medium</v>
          </cell>
          <cell r="E34411" t="str">
            <v>netscribes</v>
          </cell>
          <cell r="F34411" t="str">
            <v>Sushma Ram</v>
          </cell>
          <cell r="G34411">
            <v>45699.765277777777</v>
          </cell>
          <cell r="H34411">
            <v>45709.583333333336</v>
          </cell>
        </row>
        <row r="34412">
          <cell r="A34412" t="str">
            <v>UCW-8558</v>
          </cell>
          <cell r="B34412" t="str">
            <v>Content Sheet and Image Link | ABFRL | 86 products | Tata Cliq | 1069952781</v>
          </cell>
          <cell r="C34412" t="str">
            <v>CLOSED</v>
          </cell>
          <cell r="D34412" t="str">
            <v>Medium</v>
          </cell>
          <cell r="E34412" t="str">
            <v>netscribes</v>
          </cell>
          <cell r="F34412" t="str">
            <v>Sushma Ram</v>
          </cell>
          <cell r="G34412">
            <v>45699.750694444447</v>
          </cell>
          <cell r="H34412">
            <v>45721.708333333336</v>
          </cell>
        </row>
        <row r="34413">
          <cell r="A34413" t="str">
            <v>UCW-8557</v>
          </cell>
          <cell r="B34413" t="str">
            <v xml:space="preserve">Aquarius Resort </v>
          </cell>
          <cell r="C34413" t="str">
            <v>CLOSED</v>
          </cell>
          <cell r="D34413" t="str">
            <v>Medium</v>
          </cell>
          <cell r="E34413" t="str">
            <v>Chirag Dubal</v>
          </cell>
          <cell r="F34413" t="str">
            <v>Reagan D’souza</v>
          </cell>
          <cell r="G34413">
            <v>45699.734027777777</v>
          </cell>
          <cell r="H34413">
            <v>45896.573611111111</v>
          </cell>
        </row>
        <row r="34414">
          <cell r="A34414" t="str">
            <v>UCW-8556</v>
          </cell>
          <cell r="B34414" t="str">
            <v>LOT-91 MEN TSHIRT P01-2024(VIMAL JONNEY)</v>
          </cell>
          <cell r="C34414" t="str">
            <v>CLOSED</v>
          </cell>
          <cell r="D34414" t="str">
            <v>Medium</v>
          </cell>
          <cell r="E34414" t="str">
            <v>netscribes</v>
          </cell>
          <cell r="F34414" t="str">
            <v>Sushma Ram</v>
          </cell>
          <cell r="G34414">
            <v>45699.714583333334</v>
          </cell>
          <cell r="H34414">
            <v>45805.605555555558</v>
          </cell>
        </row>
        <row r="34415">
          <cell r="A34415" t="str">
            <v>UCW-8554</v>
          </cell>
          <cell r="B34415" t="str">
            <v>Styles migration to Tatacliq Westbury account - 06-02-2025</v>
          </cell>
          <cell r="C34415" t="str">
            <v>CLOSED</v>
          </cell>
          <cell r="D34415" t="str">
            <v>Medium</v>
          </cell>
          <cell r="E34415" t="str">
            <v>Chirag Dubal</v>
          </cell>
          <cell r="F34415" t="str">
            <v>Mohd Tahir Shaikh</v>
          </cell>
          <cell r="G34415">
            <v>45699.713194444441</v>
          </cell>
          <cell r="H34415">
            <v>45849.029166666667</v>
          </cell>
        </row>
        <row r="34416">
          <cell r="A34416" t="str">
            <v>UCW-8552</v>
          </cell>
          <cell r="B34416" t="str">
            <v>TATA CLiQ-FABRIC UPDATE-07-02-2025</v>
          </cell>
          <cell r="C34416" t="str">
            <v>CLOSED</v>
          </cell>
          <cell r="D34416" t="str">
            <v>Medium</v>
          </cell>
          <cell r="E34416" t="str">
            <v>Chirag Dubal</v>
          </cell>
          <cell r="F34416" t="str">
            <v>Mohd Tahir Shaikh</v>
          </cell>
          <cell r="G34416">
            <v>45699.707638888889</v>
          </cell>
          <cell r="H34416">
            <v>45737.515972222223</v>
          </cell>
        </row>
        <row r="34417">
          <cell r="A34417" t="str">
            <v>UCW-8550</v>
          </cell>
          <cell r="B34417" t="str">
            <v>Collection Linesheet Valentino 2.O</v>
          </cell>
          <cell r="C34417" t="str">
            <v>CLOSED</v>
          </cell>
          <cell r="D34417" t="str">
            <v>Medium</v>
          </cell>
          <cell r="E34417" t="str">
            <v>Chirag Dubal</v>
          </cell>
          <cell r="F34417" t="str">
            <v>Reagan D’souza</v>
          </cell>
          <cell r="G34417">
            <v>45699.693055555559</v>
          </cell>
          <cell r="H34417">
            <v>45709.504166666666</v>
          </cell>
        </row>
        <row r="34418">
          <cell r="A34418" t="str">
            <v>UCW-8549</v>
          </cell>
          <cell r="B34418" t="str">
            <v xml:space="preserve">Tatacliq Lifestyle Catalog Template-Lot -95_10.02.2025 </v>
          </cell>
          <cell r="C34418" t="str">
            <v>CLOSED</v>
          </cell>
          <cell r="D34418" t="str">
            <v>Medium</v>
          </cell>
          <cell r="E34418" t="str">
            <v>Chirag Dubal</v>
          </cell>
          <cell r="F34418" t="str">
            <v>Mohd Tahir Shaikh</v>
          </cell>
          <cell r="G34418">
            <v>45699.686111111114</v>
          </cell>
          <cell r="H34418">
            <v>45805.605555555558</v>
          </cell>
        </row>
        <row r="34419">
          <cell r="A34419" t="str">
            <v>UCW-8547</v>
          </cell>
          <cell r="B34419" t="str">
            <v>Update Creative</v>
          </cell>
          <cell r="C34419" t="str">
            <v>CLOSED</v>
          </cell>
          <cell r="D34419" t="str">
            <v>Highest</v>
          </cell>
          <cell r="E34419" t="str">
            <v>netscribes</v>
          </cell>
          <cell r="F34419" t="str">
            <v>Disha Bhanushali</v>
          </cell>
          <cell r="G34419">
            <v>45699.677777777775</v>
          </cell>
          <cell r="H34419">
            <v>45929.577777777777</v>
          </cell>
        </row>
        <row r="34420">
          <cell r="A34420" t="str">
            <v>UCW-8546</v>
          </cell>
          <cell r="B34420" t="str">
            <v>Tata Cliq Catalogue Batch_99</v>
          </cell>
          <cell r="C34420" t="str">
            <v>CLOSED</v>
          </cell>
          <cell r="D34420" t="str">
            <v>Medium</v>
          </cell>
          <cell r="E34420" t="str">
            <v>Chirag Dubal</v>
          </cell>
          <cell r="F34420" t="str">
            <v>Mohd Tahir Shaikh</v>
          </cell>
          <cell r="G34420">
            <v>45699.670138888891</v>
          </cell>
          <cell r="H34420">
            <v>45749.52847222222</v>
          </cell>
        </row>
        <row r="34421">
          <cell r="A34421" t="str">
            <v>UCW-8545</v>
          </cell>
          <cell r="B34421" t="str">
            <v>Sell Now Triumph</v>
          </cell>
          <cell r="C34421" t="str">
            <v>CLOSED</v>
          </cell>
          <cell r="D34421" t="str">
            <v>Medium</v>
          </cell>
          <cell r="E34421" t="str">
            <v>Chirag Dubal</v>
          </cell>
          <cell r="F34421" t="str">
            <v>Mohd Tahir Shaikh</v>
          </cell>
          <cell r="G34421">
            <v>45699.663194444445</v>
          </cell>
          <cell r="H34421">
            <v>45745.738194444442</v>
          </cell>
        </row>
        <row r="34422">
          <cell r="A34422" t="str">
            <v>UCW-8544</v>
          </cell>
          <cell r="B34422" t="str">
            <v>Listing Migration_Tatacliq Lux (from Tatacliq.com)_Guess-Versace-PP-Nautica-TB-DW-148skus</v>
          </cell>
          <cell r="C34422" t="str">
            <v>CLOSED</v>
          </cell>
          <cell r="D34422" t="str">
            <v>Medium</v>
          </cell>
          <cell r="E34422" t="str">
            <v>netscribes</v>
          </cell>
          <cell r="F34422" t="str">
            <v>Reagan D’souza</v>
          </cell>
          <cell r="G34422">
            <v>45699.652777777781</v>
          </cell>
          <cell r="H34422">
            <v>45896.572916666664</v>
          </cell>
        </row>
        <row r="34423">
          <cell r="A34423" t="str">
            <v>UCW-8543</v>
          </cell>
          <cell r="B34423" t="str">
            <v>New Kilner &amp; Typhoon Listing File and Images</v>
          </cell>
          <cell r="C34423" t="str">
            <v>CLOSED</v>
          </cell>
          <cell r="D34423" t="str">
            <v>Medium</v>
          </cell>
          <cell r="E34423" t="str">
            <v>netscribes</v>
          </cell>
          <cell r="F34423" t="str">
            <v>Sushma Ram</v>
          </cell>
          <cell r="G34423">
            <v>45699.648611111108</v>
          </cell>
          <cell r="H34423">
            <v>45721.706944444442</v>
          </cell>
        </row>
        <row r="34424">
          <cell r="A34424" t="str">
            <v>UCW-8542</v>
          </cell>
          <cell r="B34424" t="str">
            <v>Stitchnest Lisitng 10-02-2025</v>
          </cell>
          <cell r="C34424" t="str">
            <v>CLOSED</v>
          </cell>
          <cell r="D34424" t="str">
            <v>Medium</v>
          </cell>
          <cell r="E34424" t="str">
            <v>Chirag Dubal</v>
          </cell>
          <cell r="F34424" t="str">
            <v>Mohd Tahir Shaikh</v>
          </cell>
          <cell r="G34424">
            <v>45699.644444444442</v>
          </cell>
          <cell r="H34424">
            <v>45705.777777777781</v>
          </cell>
        </row>
        <row r="34425">
          <cell r="A34425" t="str">
            <v>UCW-8540</v>
          </cell>
          <cell r="B34425" t="str">
            <v>Sub Task: Skecher Listing Sheet</v>
          </cell>
          <cell r="C34425" t="str">
            <v>CLOSED</v>
          </cell>
          <cell r="D34425" t="str">
            <v>Medium</v>
          </cell>
          <cell r="E34425" t="str">
            <v>Chirag Dubal</v>
          </cell>
          <cell r="F34425" t="str">
            <v>netscribes</v>
          </cell>
          <cell r="G34425">
            <v>45699.636111111111</v>
          </cell>
          <cell r="H34425">
            <v>45878.829861111109</v>
          </cell>
        </row>
        <row r="34426">
          <cell r="A34426" t="str">
            <v>UCW-8539</v>
          </cell>
          <cell r="B34426" t="str">
            <v>Tatacliq Video need to upload on catalogue</v>
          </cell>
          <cell r="C34426" t="str">
            <v>CLOSED</v>
          </cell>
          <cell r="D34426" t="str">
            <v>Medium</v>
          </cell>
          <cell r="E34426" t="str">
            <v>netscribes</v>
          </cell>
          <cell r="F34426" t="str">
            <v>Sushma Ram</v>
          </cell>
          <cell r="G34426">
            <v>45699.632638888892</v>
          </cell>
          <cell r="H34426">
            <v>45717.663194444445</v>
          </cell>
        </row>
        <row r="34427">
          <cell r="A34427" t="str">
            <v>UCW-8538</v>
          </cell>
          <cell r="B34427" t="str">
            <v>NUMERO UNO (LOT-30) TATA-CLIQ (Men's wear)</v>
          </cell>
          <cell r="C34427" t="str">
            <v>CLOSED</v>
          </cell>
          <cell r="D34427" t="str">
            <v>Medium</v>
          </cell>
          <cell r="E34427" t="str">
            <v>Chirag Dubal</v>
          </cell>
          <cell r="F34427" t="str">
            <v>Mohd Tahir Shaikh</v>
          </cell>
          <cell r="G34427">
            <v>45699.625</v>
          </cell>
          <cell r="H34427">
            <v>45744.529166666667</v>
          </cell>
        </row>
        <row r="34428">
          <cell r="A34428" t="str">
            <v>UCW-8537</v>
          </cell>
          <cell r="B34428" t="str">
            <v>Consolidated Sheet_Tata CLiQ Infographic Images &amp; Videos_06-02-2025</v>
          </cell>
          <cell r="C34428" t="str">
            <v>CLOSED</v>
          </cell>
          <cell r="D34428" t="str">
            <v>Medium</v>
          </cell>
          <cell r="E34428" t="str">
            <v>netscribes</v>
          </cell>
          <cell r="F34428" t="str">
            <v>Sushma Ram</v>
          </cell>
          <cell r="G34428">
            <v>45699.613194444442</v>
          </cell>
          <cell r="H34428">
            <v>45855.726388888892</v>
          </cell>
        </row>
        <row r="34429">
          <cell r="A34429" t="str">
            <v>UCW-8532</v>
          </cell>
          <cell r="B34429" t="str">
            <v>Red Tape Ltd / 1st Lifestyle image missing</v>
          </cell>
          <cell r="C34429" t="str">
            <v>CLOSED</v>
          </cell>
          <cell r="D34429" t="str">
            <v>Medium</v>
          </cell>
          <cell r="E34429" t="str">
            <v>netscribes</v>
          </cell>
          <cell r="F34429" t="str">
            <v>Sushma Ram</v>
          </cell>
          <cell r="G34429">
            <v>45699.576388888891</v>
          </cell>
          <cell r="H34429">
            <v>45726.767361111109</v>
          </cell>
        </row>
        <row r="34430">
          <cell r="A34430" t="str">
            <v>UCW-8531</v>
          </cell>
          <cell r="B34430" t="str">
            <v>Ted Baker Listing file Slave - ( 125196-SINOIDAWH )</v>
          </cell>
          <cell r="C34430" t="str">
            <v>CLOSED</v>
          </cell>
          <cell r="D34430" t="str">
            <v>Medium</v>
          </cell>
          <cell r="E34430" t="str">
            <v>netscribes</v>
          </cell>
          <cell r="F34430" t="str">
            <v>Mohd Tahir Shaikh</v>
          </cell>
          <cell r="G34430">
            <v>45699.576388888891</v>
          </cell>
          <cell r="H34430">
            <v>45721.706944444442</v>
          </cell>
        </row>
        <row r="34431">
          <cell r="A34431" t="str">
            <v>UCW-8527</v>
          </cell>
          <cell r="B34431" t="str">
            <v>ORDER ID</v>
          </cell>
          <cell r="C34431" t="str">
            <v>CLOSED</v>
          </cell>
          <cell r="D34431" t="str">
            <v>Medium</v>
          </cell>
          <cell r="E34431" t="str">
            <v>Chirag Dubal</v>
          </cell>
          <cell r="F34431" t="str">
            <v>Mohd Tahir Shaikh</v>
          </cell>
          <cell r="G34431">
            <v>45699.5625</v>
          </cell>
          <cell r="H34431">
            <v>45720.752083333333</v>
          </cell>
        </row>
        <row r="34432">
          <cell r="A34432" t="str">
            <v>UCW-8525</v>
          </cell>
          <cell r="B34432" t="str">
            <v>NEW LISTINGS- 11 SKU- New Winter &amp; Valentine Products II H&amp;K</v>
          </cell>
          <cell r="C34432" t="str">
            <v>CLOSED</v>
          </cell>
          <cell r="D34432" t="str">
            <v>Medium</v>
          </cell>
          <cell r="E34432" t="str">
            <v>netscribes</v>
          </cell>
          <cell r="F34432" t="str">
            <v>Sushma Ram</v>
          </cell>
          <cell r="G34432">
            <v>45699.551388888889</v>
          </cell>
          <cell r="H34432">
            <v>45721.70208333333</v>
          </cell>
        </row>
        <row r="34433">
          <cell r="A34433" t="str">
            <v>UCW-8521</v>
          </cell>
          <cell r="B34433" t="str">
            <v>Globus Women's Wear Apparels - 26 Styles - Batch 87 ((Western) (10.02.2025)</v>
          </cell>
          <cell r="C34433" t="str">
            <v>CLOSED</v>
          </cell>
          <cell r="D34433" t="str">
            <v>Medium</v>
          </cell>
          <cell r="E34433" t="str">
            <v>Chirag Dubal</v>
          </cell>
          <cell r="F34433" t="str">
            <v>Mohd Tahir Shaikh</v>
          </cell>
          <cell r="G34433">
            <v>45699.540972222225</v>
          </cell>
          <cell r="H34433">
            <v>45728.435416666667</v>
          </cell>
        </row>
        <row r="34434">
          <cell r="A34434" t="str">
            <v>UCW-8519</v>
          </cell>
          <cell r="B34434" t="str">
            <v>Request for uploading new product and changing images on Tata Cliq for Vinusto</v>
          </cell>
          <cell r="C34434" t="str">
            <v>CLOSED Due to Inactive/Insufficient Information</v>
          </cell>
          <cell r="D34434" t="str">
            <v>Medium</v>
          </cell>
          <cell r="E34434" t="str">
            <v>Chirag Dubal</v>
          </cell>
          <cell r="F34434" t="str">
            <v>Reagan D’souza</v>
          </cell>
          <cell r="G34434">
            <v>45699.537499999999</v>
          </cell>
          <cell r="H34434">
            <v>45896.572916666664</v>
          </cell>
        </row>
        <row r="34435">
          <cell r="A34435" t="str">
            <v>UCW-8518</v>
          </cell>
          <cell r="B34435" t="str">
            <v>New catalog 226 SKU (10/02/2025)</v>
          </cell>
          <cell r="C34435" t="str">
            <v>CLOSED</v>
          </cell>
          <cell r="D34435" t="str">
            <v>Medium</v>
          </cell>
          <cell r="E34435" t="str">
            <v>Chirag Dubal</v>
          </cell>
          <cell r="F34435" t="str">
            <v>Reagan D’souza</v>
          </cell>
          <cell r="G34435">
            <v>45699.526388888888</v>
          </cell>
          <cell r="H34435">
            <v>45836.583333333336</v>
          </cell>
        </row>
        <row r="34436">
          <cell r="A34436" t="str">
            <v>UCW-8517</v>
          </cell>
          <cell r="B34436" t="str">
            <v>Fabindia_Women Apparel_114-Styles_Catalog Sheet 07-02-2025</v>
          </cell>
          <cell r="C34436" t="str">
            <v>CLOSED</v>
          </cell>
          <cell r="D34436" t="str">
            <v>Medium</v>
          </cell>
          <cell r="E34436" t="str">
            <v>netscribes</v>
          </cell>
          <cell r="F34436" t="str">
            <v>Sushma Ram</v>
          </cell>
          <cell r="G34436">
            <v>45699.51458333333</v>
          </cell>
          <cell r="H34436">
            <v>45728.435416666667</v>
          </cell>
        </row>
        <row r="34437">
          <cell r="A34437" t="str">
            <v>UCW-8514</v>
          </cell>
          <cell r="B34437" t="str">
            <v>Fabindia Men Apparel (14-Styles) Catalog Sheet 07-02-2025</v>
          </cell>
          <cell r="C34437" t="str">
            <v>CLOSED</v>
          </cell>
          <cell r="D34437" t="str">
            <v>Medium</v>
          </cell>
          <cell r="E34437" t="str">
            <v>netscribes</v>
          </cell>
          <cell r="F34437" t="str">
            <v>Sushma Ram</v>
          </cell>
          <cell r="G34437">
            <v>45699.505555555559</v>
          </cell>
          <cell r="H34437">
            <v>45723.504166666666</v>
          </cell>
        </row>
        <row r="34438">
          <cell r="A34438" t="str">
            <v>UCW-8513</v>
          </cell>
          <cell r="B34438" t="str">
            <v>Tata CliQ Color Grouping 30-01-2025</v>
          </cell>
          <cell r="C34438" t="str">
            <v>CLOSED</v>
          </cell>
          <cell r="D34438" t="str">
            <v>Medium</v>
          </cell>
          <cell r="E34438" t="str">
            <v>netscribes</v>
          </cell>
          <cell r="F34438" t="str">
            <v>Sushma Ram</v>
          </cell>
          <cell r="G34438">
            <v>45699.477083333331</v>
          </cell>
          <cell r="H34438">
            <v>45814.663888888892</v>
          </cell>
        </row>
        <row r="34439">
          <cell r="A34439" t="str">
            <v>UCW-8512</v>
          </cell>
          <cell r="B34439" t="str">
            <v>Switching of Images</v>
          </cell>
          <cell r="C34439" t="str">
            <v>CLOSED Due to Inactive/Insufficient Information</v>
          </cell>
          <cell r="D34439" t="str">
            <v>Medium</v>
          </cell>
          <cell r="E34439" t="str">
            <v>Chirag Dubal</v>
          </cell>
          <cell r="F34439" t="str">
            <v>Reagan D’souza</v>
          </cell>
          <cell r="G34439">
            <v>45699.465277777781</v>
          </cell>
          <cell r="H34439">
            <v>45896.572222222225</v>
          </cell>
        </row>
        <row r="34440">
          <cell r="A34440" t="str">
            <v>UCW-8511</v>
          </cell>
          <cell r="B34440" t="str">
            <v>Sub Task : Tata Cliq: Product Listing Menswear Lot 24-01-2025</v>
          </cell>
          <cell r="C34440" t="str">
            <v>CLOSED</v>
          </cell>
          <cell r="D34440" t="str">
            <v>Medium</v>
          </cell>
          <cell r="E34440" t="str">
            <v>Chirag Dubal</v>
          </cell>
          <cell r="F34440" t="str">
            <v>netscribes</v>
          </cell>
          <cell r="G34440">
            <v>45699.459722222222</v>
          </cell>
          <cell r="H34440">
            <v>45878.829861111109</v>
          </cell>
        </row>
        <row r="34441">
          <cell r="A34441" t="str">
            <v>UCW-8509</v>
          </cell>
          <cell r="B34441" t="str">
            <v>Primespot - TCM - Kenneth Cole - New Listing - 4 Skus</v>
          </cell>
          <cell r="C34441" t="str">
            <v>CLOSED</v>
          </cell>
          <cell r="D34441" t="str">
            <v>Medium</v>
          </cell>
          <cell r="E34441" t="str">
            <v>netscribes</v>
          </cell>
          <cell r="F34441" t="str">
            <v>Mohd Tahir Shaikh</v>
          </cell>
          <cell r="G34441">
            <v>45699.446527777778</v>
          </cell>
          <cell r="H34441">
            <v>45709.886805555558</v>
          </cell>
        </row>
        <row r="34442">
          <cell r="A34442" t="str">
            <v>UCW-8505</v>
          </cell>
          <cell r="B34442" t="str">
            <v>Images Replace for existing listing- 05.02.2025</v>
          </cell>
          <cell r="C34442" t="str">
            <v>CLOSED</v>
          </cell>
          <cell r="D34442" t="str">
            <v>Medium</v>
          </cell>
          <cell r="E34442" t="str">
            <v>netscribes</v>
          </cell>
          <cell r="F34442" t="str">
            <v>Sushma Ram</v>
          </cell>
          <cell r="G34442">
            <v>45699.427777777775</v>
          </cell>
          <cell r="H34442">
            <v>45734.517361111109</v>
          </cell>
        </row>
        <row r="34443">
          <cell r="A34443" t="str">
            <v>UCW-8503</v>
          </cell>
          <cell r="B34443" t="str">
            <v>TataCliq: Sneakers Category (LOT-1)</v>
          </cell>
          <cell r="C34443" t="str">
            <v>CLOSED</v>
          </cell>
          <cell r="D34443" t="str">
            <v>Medium</v>
          </cell>
          <cell r="E34443" t="str">
            <v>netscribes</v>
          </cell>
          <cell r="F34443" t="str">
            <v>Sushma Ram</v>
          </cell>
          <cell r="G34443">
            <v>45699.398611111108</v>
          </cell>
          <cell r="H34443">
            <v>46055.578472222223</v>
          </cell>
        </row>
        <row r="34444">
          <cell r="A34444" t="str">
            <v>UCW-8502</v>
          </cell>
          <cell r="B34444" t="str">
            <v xml:space="preserve">NEED TO UPDATE NEW IMAGES || SILK LAND </v>
          </cell>
          <cell r="C34444" t="str">
            <v>CLOSED</v>
          </cell>
          <cell r="D34444" t="str">
            <v>Medium</v>
          </cell>
          <cell r="E34444" t="str">
            <v>Chirag Dubal</v>
          </cell>
          <cell r="F34444" t="str">
            <v>Mohd Tahir Shaikh</v>
          </cell>
          <cell r="G34444">
            <v>45699.054166666669</v>
          </cell>
          <cell r="H34444">
            <v>45814.664583333331</v>
          </cell>
        </row>
        <row r="34445">
          <cell r="A34445" t="str">
            <v>UCW-8501</v>
          </cell>
          <cell r="B34445" t="str">
            <v>Tatacliq.com-New Listing_Timex-Guess-PP-Nautica-Versace-Helix_160 SKU's</v>
          </cell>
          <cell r="C34445" t="str">
            <v>CLOSED</v>
          </cell>
          <cell r="D34445" t="str">
            <v>Medium</v>
          </cell>
          <cell r="E34445" t="str">
            <v>Chirag Dubal</v>
          </cell>
          <cell r="F34445" t="str">
            <v>Mohd Tahir Shaikh</v>
          </cell>
          <cell r="G34445">
            <v>45699.040277777778</v>
          </cell>
          <cell r="H34445">
            <v>45721.70208333333</v>
          </cell>
        </row>
        <row r="34446">
          <cell r="A34446" t="str">
            <v>UCW-8499</v>
          </cell>
          <cell r="B34446" t="str">
            <v>Monk &amp; Mei X Shivangi Joshi - Influencer Content</v>
          </cell>
          <cell r="C34446" t="str">
            <v>CLOSED</v>
          </cell>
          <cell r="D34446" t="str">
            <v>Medium</v>
          </cell>
          <cell r="E34446" t="str">
            <v>Chirag Dubal</v>
          </cell>
          <cell r="F34446" t="str">
            <v>Reagan D’souza</v>
          </cell>
          <cell r="G34446">
            <v>45699.006249999999</v>
          </cell>
          <cell r="H34446">
            <v>45814.664583333331</v>
          </cell>
        </row>
        <row r="34447">
          <cell r="A34447" t="str">
            <v>UCW-8497</v>
          </cell>
          <cell r="B34447" t="str">
            <v>Replace the Images - Gypsy Heart and Jaisal Collection</v>
          </cell>
          <cell r="C34447" t="str">
            <v>CLOSED</v>
          </cell>
          <cell r="D34447" t="str">
            <v>Medium</v>
          </cell>
          <cell r="E34447" t="str">
            <v>Chirag Dubal</v>
          </cell>
          <cell r="F34447" t="str">
            <v>Reagan D’souza</v>
          </cell>
          <cell r="G34447">
            <v>45699.001388888886</v>
          </cell>
          <cell r="H34447">
            <v>45896.572222222225</v>
          </cell>
        </row>
        <row r="34448">
          <cell r="A34448" t="str">
            <v>UCW-8496</v>
          </cell>
          <cell r="B34448" t="str">
            <v>Sub Task - Content Sheet | 949 Options SP25| Tommy Hilfiger | TCL-128013</v>
          </cell>
          <cell r="C34448" t="str">
            <v>CLOSED</v>
          </cell>
          <cell r="D34448" t="str">
            <v>Medium</v>
          </cell>
          <cell r="E34448" t="str">
            <v>Chirag Dubal</v>
          </cell>
          <cell r="F34448" t="str">
            <v>netscribes</v>
          </cell>
          <cell r="G34448">
            <v>45698.955555555556</v>
          </cell>
          <cell r="H34448">
            <v>45964.566666666666</v>
          </cell>
        </row>
        <row r="34449">
          <cell r="A34449" t="str">
            <v>UCW-8495</v>
          </cell>
          <cell r="B34449" t="str">
            <v>Sub Task: ALDO Footwear Catalog Submission - TC (24.01.2025)</v>
          </cell>
          <cell r="C34449" t="str">
            <v>CLOSED</v>
          </cell>
          <cell r="D34449" t="str">
            <v>Medium</v>
          </cell>
          <cell r="E34449" t="str">
            <v>Chirag Dubal</v>
          </cell>
          <cell r="F34449" t="str">
            <v>netscribes</v>
          </cell>
          <cell r="G34449">
            <v>45698.935416666667</v>
          </cell>
          <cell r="H34449">
            <v>45878.830555555556</v>
          </cell>
        </row>
        <row r="34450">
          <cell r="A34450" t="str">
            <v>UCW-8494</v>
          </cell>
          <cell r="B34450" t="str">
            <v>THE HOLISTIK _Request for Product Updates and Tata Cliq Video Feature</v>
          </cell>
          <cell r="C34450" t="str">
            <v>CLOSED</v>
          </cell>
          <cell r="D34450" t="str">
            <v>Medium</v>
          </cell>
          <cell r="E34450" t="str">
            <v>netscribes</v>
          </cell>
          <cell r="F34450" t="str">
            <v>Sushma Ram</v>
          </cell>
          <cell r="G34450">
            <v>45698.815972222219</v>
          </cell>
          <cell r="H34450">
            <v>45827.652083333334</v>
          </cell>
        </row>
        <row r="34451">
          <cell r="A34451" t="str">
            <v>UCW-8493</v>
          </cell>
          <cell r="B34451" t="str">
            <v>Tata CliQ Image Replace-04-02-25</v>
          </cell>
          <cell r="C34451" t="str">
            <v>CLOSED</v>
          </cell>
          <cell r="D34451" t="str">
            <v>Medium</v>
          </cell>
          <cell r="E34451" t="str">
            <v>netscribes</v>
          </cell>
          <cell r="F34451" t="str">
            <v>Sushma Ram</v>
          </cell>
          <cell r="G34451">
            <v>45698.797222222223</v>
          </cell>
          <cell r="H34451">
            <v>45712.741666666669</v>
          </cell>
        </row>
        <row r="34452">
          <cell r="A34452" t="str">
            <v>UCW-8492</v>
          </cell>
          <cell r="B34452" t="str">
            <v>Assistance Required: Updating Revised Images on the Platform</v>
          </cell>
          <cell r="C34452" t="str">
            <v>CLOSED Due to Inactive/Insufficient Information</v>
          </cell>
          <cell r="D34452" t="str">
            <v>Medium</v>
          </cell>
          <cell r="E34452" t="str">
            <v>Chirag Dubal</v>
          </cell>
          <cell r="F34452" t="str">
            <v>Mohd Tahir Shaikh</v>
          </cell>
          <cell r="G34452">
            <v>45698.793749999997</v>
          </cell>
          <cell r="H34452">
            <v>45705.443749999999</v>
          </cell>
        </row>
        <row r="34453">
          <cell r="A34453" t="str">
            <v>UCW-8491</v>
          </cell>
          <cell r="B34453" t="str">
            <v>Listings video update</v>
          </cell>
          <cell r="C34453" t="str">
            <v>CLOSED Due to Inactive/Insufficient Information</v>
          </cell>
          <cell r="D34453" t="str">
            <v>Medium</v>
          </cell>
          <cell r="E34453" t="str">
            <v>netscribes</v>
          </cell>
          <cell r="F34453" t="str">
            <v>Sushma Ram</v>
          </cell>
          <cell r="G34453">
            <v>45698.792361111111</v>
          </cell>
          <cell r="H34453">
            <v>45731.477083333331</v>
          </cell>
        </row>
        <row r="34454">
          <cell r="A34454" t="str">
            <v>UCW-8490</v>
          </cell>
          <cell r="B34454" t="str">
            <v>Men's Wear Master Template</v>
          </cell>
          <cell r="C34454" t="str">
            <v>CLOSED</v>
          </cell>
          <cell r="D34454" t="str">
            <v>Medium</v>
          </cell>
          <cell r="E34454" t="str">
            <v>Chirag Dubal</v>
          </cell>
          <cell r="F34454" t="str">
            <v>Mohd Tahir Shaikh</v>
          </cell>
          <cell r="G34454">
            <v>45698.781944444447</v>
          </cell>
          <cell r="H34454">
            <v>45797.459722222222</v>
          </cell>
        </row>
        <row r="34455">
          <cell r="A34455" t="str">
            <v>UCW-8487</v>
          </cell>
          <cell r="B34455" t="str">
            <v>ERIDANI- Require Images Update</v>
          </cell>
          <cell r="C34455" t="str">
            <v>CLOSED</v>
          </cell>
          <cell r="D34455" t="str">
            <v>Medium</v>
          </cell>
          <cell r="E34455" t="str">
            <v>netscribes</v>
          </cell>
          <cell r="F34455" t="str">
            <v>Sushma Ram</v>
          </cell>
          <cell r="G34455">
            <v>45698.770138888889</v>
          </cell>
          <cell r="H34455">
            <v>45742.835416666669</v>
          </cell>
        </row>
        <row r="34456">
          <cell r="A34456" t="str">
            <v>UCW-8485</v>
          </cell>
          <cell r="B34456" t="str">
            <v>Peepul Tree - Tata CLiQ New Launch Catalogue</v>
          </cell>
          <cell r="C34456" t="str">
            <v>CLOSED</v>
          </cell>
          <cell r="D34456" t="str">
            <v>Medium</v>
          </cell>
          <cell r="E34456" t="str">
            <v>Chirag Dubal</v>
          </cell>
          <cell r="F34456" t="str">
            <v>Mohd Tahir Shaikh</v>
          </cell>
          <cell r="G34456">
            <v>45698.751388888886</v>
          </cell>
          <cell r="H34456">
            <v>45721.701388888891</v>
          </cell>
        </row>
        <row r="34457">
          <cell r="A34457" t="str">
            <v>UCW-8483</v>
          </cell>
          <cell r="B34457" t="str">
            <v>TataCliq: VB-Formal Belts Category (LOT-3)</v>
          </cell>
          <cell r="C34457" t="str">
            <v>CLOSED</v>
          </cell>
          <cell r="D34457" t="str">
            <v>Medium</v>
          </cell>
          <cell r="E34457" t="str">
            <v>cielo</v>
          </cell>
          <cell r="F34457" t="str">
            <v>Mohd Tahir Shaikh</v>
          </cell>
          <cell r="G34457">
            <v>45698.743750000001</v>
          </cell>
          <cell r="H34457">
            <v>45856.522916666669</v>
          </cell>
        </row>
        <row r="34458">
          <cell r="A34458" t="str">
            <v>UCW-8480</v>
          </cell>
          <cell r="B34458" t="str">
            <v>Tata CliQ Image Replace-10-02-25</v>
          </cell>
          <cell r="C34458" t="str">
            <v>CLOSED</v>
          </cell>
          <cell r="D34458" t="str">
            <v>Medium</v>
          </cell>
          <cell r="E34458" t="str">
            <v>Chirag Dubal</v>
          </cell>
          <cell r="F34458" t="str">
            <v>Mohd Tahir Shaikh</v>
          </cell>
          <cell r="G34458">
            <v>45698.723611111112</v>
          </cell>
          <cell r="H34458">
            <v>45766.738888888889</v>
          </cell>
        </row>
        <row r="34459">
          <cell r="A34459" t="str">
            <v>UCW-8479</v>
          </cell>
          <cell r="B34459" t="str">
            <v>IMAGES NEEED TO BE REPLACED</v>
          </cell>
          <cell r="C34459" t="str">
            <v>CLOSED</v>
          </cell>
          <cell r="D34459" t="str">
            <v>Medium</v>
          </cell>
          <cell r="E34459" t="str">
            <v>Chirag Dubal</v>
          </cell>
          <cell r="F34459" t="str">
            <v>Mohd Tahir Shaikh</v>
          </cell>
          <cell r="G34459">
            <v>45698.719444444447</v>
          </cell>
          <cell r="H34459">
            <v>45814.664583333331</v>
          </cell>
        </row>
        <row r="34460">
          <cell r="A34460" t="str">
            <v>UCW-8477</v>
          </cell>
          <cell r="B34460" t="str">
            <v>New Catalog Updation Required</v>
          </cell>
          <cell r="C34460" t="str">
            <v>CLOSED</v>
          </cell>
          <cell r="D34460" t="str">
            <v>Medium</v>
          </cell>
          <cell r="E34460" t="str">
            <v>Chirag Dubal</v>
          </cell>
          <cell r="F34460" t="str">
            <v>Mohd Tahir Shaikh</v>
          </cell>
          <cell r="G34460">
            <v>45698.709027777775</v>
          </cell>
          <cell r="H34460">
            <v>45805.572222222225</v>
          </cell>
        </row>
        <row r="34461">
          <cell r="A34461" t="str">
            <v>UCW-8475</v>
          </cell>
          <cell r="B34461" t="str">
            <v>CLONE - SKOG | Platform Addition | Fashion</v>
          </cell>
          <cell r="C34461" t="str">
            <v>CLOSED</v>
          </cell>
          <cell r="D34461" t="str">
            <v>Highest</v>
          </cell>
          <cell r="E34461" t="str">
            <v>netscribes</v>
          </cell>
          <cell r="F34461" t="str">
            <v>Disha Bhanushali</v>
          </cell>
          <cell r="G34461">
            <v>45698.693749999999</v>
          </cell>
          <cell r="H34461">
            <v>45840.578472222223</v>
          </cell>
        </row>
        <row r="34462">
          <cell r="A34462" t="str">
            <v>UCW-8474</v>
          </cell>
          <cell r="B34462" t="str">
            <v>Globus Women's Wear Apparels -  38 Styles - Batch 87 (Ethnic) (10.02.2025)</v>
          </cell>
          <cell r="C34462" t="str">
            <v>CLOSED</v>
          </cell>
          <cell r="D34462" t="str">
            <v>Medium</v>
          </cell>
          <cell r="E34462" t="str">
            <v>Chirag Dubal</v>
          </cell>
          <cell r="F34462" t="str">
            <v>Mohd Tahir Shaikh</v>
          </cell>
          <cell r="G34462">
            <v>45698.681944444441</v>
          </cell>
          <cell r="H34462">
            <v>45728.43472222222</v>
          </cell>
        </row>
        <row r="34463">
          <cell r="A34463" t="str">
            <v>UCW-8473</v>
          </cell>
          <cell r="B34463" t="str">
            <v>Kama | Cleanser SKU issue</v>
          </cell>
          <cell r="C34463" t="str">
            <v>CLOSED</v>
          </cell>
          <cell r="D34463" t="str">
            <v>Highest</v>
          </cell>
          <cell r="E34463" t="str">
            <v>netscribes</v>
          </cell>
          <cell r="F34463" t="str">
            <v>Disha Bhanushali</v>
          </cell>
          <cell r="G34463">
            <v>45698.677777777775</v>
          </cell>
          <cell r="H34463">
            <v>45740.719444444447</v>
          </cell>
        </row>
        <row r="34464">
          <cell r="A34464" t="str">
            <v>UCW-8469</v>
          </cell>
          <cell r="B34464" t="str">
            <v>Fabindia_Women Apparel_94-Styles_Catalog Sheet 04-01-2025</v>
          </cell>
          <cell r="C34464" t="str">
            <v>CLOSED</v>
          </cell>
          <cell r="D34464" t="str">
            <v>Medium</v>
          </cell>
          <cell r="E34464" t="str">
            <v>Chirag Dubal</v>
          </cell>
          <cell r="F34464" t="str">
            <v>netscribes</v>
          </cell>
          <cell r="G34464">
            <v>45698.663888888892</v>
          </cell>
          <cell r="H34464">
            <v>45964.565972222219</v>
          </cell>
        </row>
        <row r="34465">
          <cell r="A34465" t="str">
            <v>UCW-8470</v>
          </cell>
          <cell r="B34465" t="str">
            <v xml:space="preserve">Catalog Sheet for Upload - Tata cliq </v>
          </cell>
          <cell r="C34465" t="str">
            <v>CLOSED</v>
          </cell>
          <cell r="D34465" t="str">
            <v>Medium</v>
          </cell>
          <cell r="E34465" t="str">
            <v>Chirag Dubal</v>
          </cell>
          <cell r="F34465" t="str">
            <v>Mohd Tahir Shaikh</v>
          </cell>
          <cell r="G34465">
            <v>45698.663888888892</v>
          </cell>
          <cell r="H34465">
            <v>46003.913888888892</v>
          </cell>
        </row>
        <row r="34466">
          <cell r="A34466" t="str">
            <v>UCW-8466</v>
          </cell>
          <cell r="B34466" t="str">
            <v>Sub Task - 281 Options Women Sweet Dreams 18-01-2025</v>
          </cell>
          <cell r="C34466" t="str">
            <v>CLOSED</v>
          </cell>
          <cell r="D34466" t="str">
            <v>Medium</v>
          </cell>
          <cell r="E34466" t="str">
            <v>Chirag Dubal</v>
          </cell>
          <cell r="F34466" t="str">
            <v>netscribes</v>
          </cell>
          <cell r="G34466">
            <v>45698.655555555553</v>
          </cell>
          <cell r="H34466">
            <v>45878.831250000003</v>
          </cell>
        </row>
        <row r="34467">
          <cell r="A34467" t="str">
            <v>UCW-8465</v>
          </cell>
          <cell r="B34467" t="str">
            <v>Content Sheet and Image Link | Being Human | 41 products | Tata Cliq | 1071840952</v>
          </cell>
          <cell r="C34467" t="str">
            <v>CLOSED</v>
          </cell>
          <cell r="D34467" t="str">
            <v>Medium</v>
          </cell>
          <cell r="E34467" t="str">
            <v>Chirag Dubal</v>
          </cell>
          <cell r="F34467" t="str">
            <v>Mohd Tahir Shaikh</v>
          </cell>
          <cell r="G34467">
            <v>45698.648611111108</v>
          </cell>
          <cell r="H34467">
            <v>45748.817361111112</v>
          </cell>
        </row>
        <row r="34468">
          <cell r="A34468" t="str">
            <v>UCW-8464</v>
          </cell>
          <cell r="B34468" t="str">
            <v>Tatacliq Specimen Template | 6th Feb'25</v>
          </cell>
          <cell r="C34468" t="str">
            <v>CLOSED</v>
          </cell>
          <cell r="D34468" t="str">
            <v>Medium</v>
          </cell>
          <cell r="E34468" t="str">
            <v>Chirag Dubal</v>
          </cell>
          <cell r="F34468" t="str">
            <v>Mohd Tahir Shaikh</v>
          </cell>
          <cell r="G34468">
            <v>45698.616666666669</v>
          </cell>
          <cell r="H34468">
            <v>45721.700694444444</v>
          </cell>
        </row>
        <row r="34469">
          <cell r="A34469" t="str">
            <v>UCW-8461</v>
          </cell>
          <cell r="B34469" t="str">
            <v>Listing Issue (Review Moderation) - Wonderchef</v>
          </cell>
          <cell r="C34469" t="str">
            <v>CLOSED</v>
          </cell>
          <cell r="D34469" t="str">
            <v>Medium</v>
          </cell>
          <cell r="E34469" t="str">
            <v>netscribes</v>
          </cell>
          <cell r="F34469" t="str">
            <v>netscribes</v>
          </cell>
          <cell r="G34469">
            <v>45698.511111111111</v>
          </cell>
          <cell r="H34469">
            <v>45814.622916666667</v>
          </cell>
        </row>
        <row r="34470">
          <cell r="A34470" t="str">
            <v>UCW-8460</v>
          </cell>
          <cell r="B34470" t="str">
            <v>Add size chart footwear - Skechers</v>
          </cell>
          <cell r="C34470" t="str">
            <v>CLOSED</v>
          </cell>
          <cell r="D34470" t="str">
            <v>Medium</v>
          </cell>
          <cell r="E34470" t="str">
            <v>Chirag Dubal</v>
          </cell>
          <cell r="F34470" t="str">
            <v>Mohd Tahir Shaikh</v>
          </cell>
          <cell r="G34470">
            <v>45698.507638888892</v>
          </cell>
          <cell r="H34470">
            <v>45874.776388888888</v>
          </cell>
        </row>
        <row r="34471">
          <cell r="A34471" t="str">
            <v>UCW-8459</v>
          </cell>
          <cell r="B34471" t="str">
            <v>Title Correction- Play With Indigo</v>
          </cell>
          <cell r="C34471" t="str">
            <v>CLOSED</v>
          </cell>
          <cell r="D34471" t="str">
            <v>Medium</v>
          </cell>
          <cell r="E34471" t="str">
            <v>Chirag Dubal</v>
          </cell>
          <cell r="F34471" t="str">
            <v>Reagan D’souza</v>
          </cell>
          <cell r="G34471">
            <v>45698.495138888888</v>
          </cell>
          <cell r="H34471">
            <v>45743.722916666666</v>
          </cell>
        </row>
        <row r="34472">
          <cell r="A34472" t="str">
            <v>UCW-8458</v>
          </cell>
          <cell r="B34472" t="str">
            <v>Limese | PDP error on Fashion</v>
          </cell>
          <cell r="C34472" t="str">
            <v>CLOSED</v>
          </cell>
          <cell r="D34472" t="str">
            <v>Highest</v>
          </cell>
          <cell r="E34472" t="str">
            <v>netscribes</v>
          </cell>
          <cell r="F34472" t="str">
            <v>Disha Bhanushali</v>
          </cell>
          <cell r="G34472">
            <v>45698.478472222225</v>
          </cell>
          <cell r="H34472">
            <v>45929.577777777777</v>
          </cell>
        </row>
        <row r="34473">
          <cell r="A34473" t="str">
            <v>UCW-8457</v>
          </cell>
          <cell r="B34473" t="str">
            <v>New Catalog Request Feb 2025</v>
          </cell>
          <cell r="C34473" t="str">
            <v>CLOSED</v>
          </cell>
          <cell r="D34473" t="str">
            <v>Medium</v>
          </cell>
          <cell r="E34473" t="str">
            <v>Chirag Dubal</v>
          </cell>
          <cell r="F34473" t="str">
            <v>Mohd Tahir Shaikh</v>
          </cell>
          <cell r="G34473">
            <v>45698.469444444447</v>
          </cell>
          <cell r="H34473">
            <v>45868.57708333333</v>
          </cell>
        </row>
        <row r="34474">
          <cell r="A34474" t="str">
            <v>UCW-8454</v>
          </cell>
          <cell r="B34474" t="str">
            <v>Kindly help to do the Ladies Wallet Listing</v>
          </cell>
          <cell r="C34474" t="str">
            <v>CLOSED</v>
          </cell>
          <cell r="D34474" t="str">
            <v>Medium</v>
          </cell>
          <cell r="E34474" t="str">
            <v>Chirag Dubal</v>
          </cell>
          <cell r="F34474" t="str">
            <v>Mohd Tahir Shaikh</v>
          </cell>
          <cell r="G34474">
            <v>45698.45416666667</v>
          </cell>
          <cell r="H34474">
            <v>45742.549305555556</v>
          </cell>
        </row>
        <row r="34475">
          <cell r="A34475" t="str">
            <v>UCW-8452</v>
          </cell>
          <cell r="B34475" t="str">
            <v>SKUs to be listed on Tatacliq Seller-124270-Prestige &amp; Judge New Lot-1</v>
          </cell>
          <cell r="C34475" t="str">
            <v>CLOSED</v>
          </cell>
          <cell r="D34475" t="str">
            <v>Medium</v>
          </cell>
          <cell r="E34475" t="str">
            <v>Chirag Dubal</v>
          </cell>
          <cell r="F34475" t="str">
            <v>Mohd Tahir Shaikh</v>
          </cell>
          <cell r="G34475">
            <v>45698.447222222225</v>
          </cell>
          <cell r="H34475">
            <v>45735.584027777775</v>
          </cell>
        </row>
        <row r="34476">
          <cell r="A34476" t="str">
            <v>UCW-8451</v>
          </cell>
          <cell r="B34476" t="str">
            <v>TCM - New Joseph Joseph listing</v>
          </cell>
          <cell r="C34476" t="str">
            <v>CLOSED</v>
          </cell>
          <cell r="D34476" t="str">
            <v>Medium</v>
          </cell>
          <cell r="E34476" t="str">
            <v>netscribes</v>
          </cell>
          <cell r="F34476" t="str">
            <v>Sushma Ram</v>
          </cell>
          <cell r="G34476">
            <v>45697.808333333334</v>
          </cell>
          <cell r="H34476">
            <v>45913.609027777777</v>
          </cell>
        </row>
        <row r="34477">
          <cell r="A34477" t="str">
            <v>UCW-8450</v>
          </cell>
          <cell r="B34477" t="str">
            <v>Kindly help to do the Backpack Listing</v>
          </cell>
          <cell r="C34477" t="str">
            <v>CLOSED</v>
          </cell>
          <cell r="D34477" t="str">
            <v>Medium</v>
          </cell>
          <cell r="E34477" t="str">
            <v>Chirag Dubal</v>
          </cell>
          <cell r="F34477" t="str">
            <v>Mohd Tahir Shaikh</v>
          </cell>
          <cell r="G34477">
            <v>45697.791666666664</v>
          </cell>
          <cell r="H34477">
            <v>45742.549305555556</v>
          </cell>
        </row>
        <row r="34478">
          <cell r="A34478" t="str">
            <v>UCW-8449</v>
          </cell>
          <cell r="B34478" t="str">
            <v>StyloBug Products Line Sheet</v>
          </cell>
          <cell r="C34478" t="str">
            <v>CLOSED</v>
          </cell>
          <cell r="D34478" t="str">
            <v>Medium</v>
          </cell>
          <cell r="E34478" t="str">
            <v>Chirag Dubal</v>
          </cell>
          <cell r="F34478" t="str">
            <v>Mohd Tahir Shaikh</v>
          </cell>
          <cell r="G34478">
            <v>45697.771527777775</v>
          </cell>
          <cell r="H34478">
            <v>45805.574305555558</v>
          </cell>
        </row>
        <row r="34479">
          <cell r="A34479" t="str">
            <v>UCW-8448</v>
          </cell>
          <cell r="B34479" t="str">
            <v>LUNA_Valentines Promotion_Need to Update Model Image for 3 - Earrings Styles</v>
          </cell>
          <cell r="C34479" t="str">
            <v>CLOSED</v>
          </cell>
          <cell r="D34479" t="str">
            <v>Medium</v>
          </cell>
          <cell r="E34479" t="str">
            <v>Chirag Dubal</v>
          </cell>
          <cell r="F34479" t="str">
            <v>Shloka Chakre</v>
          </cell>
          <cell r="G34479">
            <v>45697.079861111109</v>
          </cell>
          <cell r="H34479">
            <v>45764.442361111112</v>
          </cell>
        </row>
        <row r="34480">
          <cell r="A34480" t="str">
            <v>UCW-8443</v>
          </cell>
          <cell r="B34480" t="str">
            <v>Image Update on TCM - CL Batch 1-2-3</v>
          </cell>
          <cell r="C34480" t="str">
            <v>CLOSED</v>
          </cell>
          <cell r="D34480" t="str">
            <v>Medium</v>
          </cell>
          <cell r="E34480" t="str">
            <v>Chirag Dubal</v>
          </cell>
          <cell r="F34480" t="str">
            <v>Mohd Tahir Shaikh</v>
          </cell>
          <cell r="G34480">
            <v>45696.956250000003</v>
          </cell>
          <cell r="H34480">
            <v>45768.754861111112</v>
          </cell>
        </row>
        <row r="34481">
          <cell r="A34481" t="str">
            <v>UCW-8436</v>
          </cell>
          <cell r="B34481" t="str">
            <v>TataCliQ - New Listing WesternWear Dress</v>
          </cell>
          <cell r="C34481" t="str">
            <v>CLOSED</v>
          </cell>
          <cell r="D34481" t="str">
            <v>Medium</v>
          </cell>
          <cell r="E34481" t="str">
            <v>Chirag Dubal</v>
          </cell>
          <cell r="F34481" t="str">
            <v>Mohd Tahir Shaikh</v>
          </cell>
          <cell r="G34481">
            <v>45696.748611111114</v>
          </cell>
          <cell r="H34481">
            <v>45750.554166666669</v>
          </cell>
        </row>
        <row r="34482">
          <cell r="A34482" t="str">
            <v>UCW-8434</v>
          </cell>
          <cell r="B34482" t="str">
            <v>American Tourister-18-SS25-7/02/2025 (Trolley)</v>
          </cell>
          <cell r="C34482" t="str">
            <v>CLOSED Due to Inactive/Insufficient Information</v>
          </cell>
          <cell r="D34482" t="str">
            <v>Medium</v>
          </cell>
          <cell r="E34482" t="str">
            <v>Chirag Dubal</v>
          </cell>
          <cell r="F34482" t="str">
            <v>Mohd Tahir Shaikh</v>
          </cell>
          <cell r="G34482">
            <v>45696.738888888889</v>
          </cell>
          <cell r="H34482">
            <v>45708.787499999999</v>
          </cell>
        </row>
        <row r="34483">
          <cell r="A34483" t="str">
            <v>UCW-8433</v>
          </cell>
          <cell r="B34483" t="str">
            <v>ID Footwear ~ New Catalog Request for Tata Cliq-CT3030</v>
          </cell>
          <cell r="C34483" t="str">
            <v>CLOSED</v>
          </cell>
          <cell r="D34483" t="str">
            <v>Medium</v>
          </cell>
          <cell r="E34483" t="str">
            <v>netscribes</v>
          </cell>
          <cell r="F34483" t="str">
            <v>Sushma Ram</v>
          </cell>
          <cell r="G34483">
            <v>45696.724999999999</v>
          </cell>
          <cell r="H34483">
            <v>45805.575694444444</v>
          </cell>
        </row>
        <row r="34484">
          <cell r="A34484" t="str">
            <v>UCW-8430</v>
          </cell>
          <cell r="B34484" t="str">
            <v>Zoho | #32328 | royalenfield | images &amp; title update | Tatacliq</v>
          </cell>
          <cell r="C34484" t="str">
            <v>CLOSED</v>
          </cell>
          <cell r="D34484" t="str">
            <v>Medium</v>
          </cell>
          <cell r="E34484" t="str">
            <v>netscribes</v>
          </cell>
          <cell r="F34484" t="str">
            <v>Sushma Ram</v>
          </cell>
          <cell r="G34484">
            <v>45696.70416666667</v>
          </cell>
          <cell r="H34484">
            <v>45817.762499999997</v>
          </cell>
        </row>
        <row r="34485">
          <cell r="A34485" t="str">
            <v>UCW-8428</v>
          </cell>
          <cell r="B34485" t="str">
            <v>Priority Details Updation and Size Addition</v>
          </cell>
          <cell r="C34485" t="str">
            <v>CLOSED</v>
          </cell>
          <cell r="D34485" t="str">
            <v>Highest</v>
          </cell>
          <cell r="E34485" t="str">
            <v>netscribes</v>
          </cell>
          <cell r="F34485" t="str">
            <v>Sushma Ram</v>
          </cell>
          <cell r="G34485">
            <v>45696.688194444447</v>
          </cell>
          <cell r="H34485">
            <v>45887.552777777775</v>
          </cell>
        </row>
        <row r="34486">
          <cell r="A34486" t="str">
            <v>UCW-8427</v>
          </cell>
          <cell r="B34486" t="str">
            <v>Sub task: Tata Cliq_TH_140SKU_SS25_22/01/25</v>
          </cell>
          <cell r="C34486" t="str">
            <v>CLOSED</v>
          </cell>
          <cell r="D34486" t="str">
            <v>Medium</v>
          </cell>
          <cell r="E34486" t="str">
            <v>netscribes</v>
          </cell>
          <cell r="F34486" t="str">
            <v>netscribes</v>
          </cell>
          <cell r="G34486">
            <v>45696.634722222225</v>
          </cell>
          <cell r="H34486">
            <v>46009.740277777775</v>
          </cell>
        </row>
        <row r="34487">
          <cell r="A34487" t="str">
            <v>UCW-8425</v>
          </cell>
          <cell r="B34487" t="str">
            <v>Sub task : Introducing US Polo Accessories</v>
          </cell>
          <cell r="C34487" t="str">
            <v>CLOSED</v>
          </cell>
          <cell r="D34487" t="str">
            <v>Medium</v>
          </cell>
          <cell r="E34487" t="str">
            <v>Chirag Dubal</v>
          </cell>
          <cell r="F34487" t="str">
            <v>netscribes</v>
          </cell>
          <cell r="G34487">
            <v>45696.620833333334</v>
          </cell>
          <cell r="H34487">
            <v>45878.831944444442</v>
          </cell>
        </row>
        <row r="34488">
          <cell r="A34488" t="str">
            <v>UCW-8424</v>
          </cell>
          <cell r="B34488" t="str">
            <v>Catalogue</v>
          </cell>
          <cell r="C34488" t="str">
            <v>CLOSED</v>
          </cell>
          <cell r="D34488" t="str">
            <v>Medium</v>
          </cell>
          <cell r="E34488" t="str">
            <v>netscribes</v>
          </cell>
          <cell r="F34488" t="str">
            <v>netscribes</v>
          </cell>
          <cell r="G34488">
            <v>45696.618750000001</v>
          </cell>
          <cell r="H34488">
            <v>45913.511111111111</v>
          </cell>
        </row>
        <row r="34489">
          <cell r="A34489" t="str">
            <v>UCW-8420</v>
          </cell>
          <cell r="B34489" t="str">
            <v>Sub task : Men's - SS25 Listing - 27-01-25</v>
          </cell>
          <cell r="C34489" t="str">
            <v>CLOSED</v>
          </cell>
          <cell r="D34489" t="str">
            <v>Medium</v>
          </cell>
          <cell r="E34489" t="str">
            <v>Chirag Dubal</v>
          </cell>
          <cell r="F34489" t="str">
            <v>netscribes</v>
          </cell>
          <cell r="G34489">
            <v>45696.613888888889</v>
          </cell>
          <cell r="H34489">
            <v>45878.831250000003</v>
          </cell>
        </row>
        <row r="34490">
          <cell r="A34490" t="str">
            <v>UCW-8418</v>
          </cell>
          <cell r="B34490" t="str">
            <v>Tata Cliq Color Grouping 31-01-2025</v>
          </cell>
          <cell r="C34490" t="str">
            <v>CLOSED</v>
          </cell>
          <cell r="D34490" t="str">
            <v>Medium</v>
          </cell>
          <cell r="E34490" t="str">
            <v>netscribes</v>
          </cell>
          <cell r="F34490" t="str">
            <v>Sushma Ram</v>
          </cell>
          <cell r="G34490">
            <v>45696.598611111112</v>
          </cell>
          <cell r="H34490">
            <v>45814.665972222225</v>
          </cell>
        </row>
        <row r="34491">
          <cell r="A34491" t="str">
            <v>UCW-8416</v>
          </cell>
          <cell r="B34491" t="str">
            <v>Tata Cliq Cataloguing- Week 6</v>
          </cell>
          <cell r="C34491" t="str">
            <v>CLOSED</v>
          </cell>
          <cell r="D34491" t="str">
            <v>Medium</v>
          </cell>
          <cell r="E34491" t="str">
            <v>netscribes</v>
          </cell>
          <cell r="F34491" t="str">
            <v>Sushma Ram</v>
          </cell>
          <cell r="G34491">
            <v>45696.594444444447</v>
          </cell>
          <cell r="H34491">
            <v>45714.50277777778</v>
          </cell>
        </row>
        <row r="34492">
          <cell r="A34492" t="str">
            <v>UCW-8415</v>
          </cell>
          <cell r="B34492" t="str">
            <v>Subject: Skechers Socks Listing Sheet for Men’s and Women’s Categories</v>
          </cell>
          <cell r="C34492" t="str">
            <v>CLOSED</v>
          </cell>
          <cell r="D34492" t="str">
            <v>Medium</v>
          </cell>
          <cell r="E34492" t="str">
            <v>netscribes</v>
          </cell>
          <cell r="F34492" t="str">
            <v>Sushma Ram</v>
          </cell>
          <cell r="G34492">
            <v>45696.587500000001</v>
          </cell>
          <cell r="H34492">
            <v>45742.549305555556</v>
          </cell>
        </row>
        <row r="34493">
          <cell r="A34493" t="str">
            <v>UCW-8414</v>
          </cell>
          <cell r="B34493" t="str">
            <v>45 Women Styles BIBA - TC</v>
          </cell>
          <cell r="C34493" t="str">
            <v>CLOSED</v>
          </cell>
          <cell r="D34493" t="str">
            <v>Highest</v>
          </cell>
          <cell r="E34493" t="str">
            <v>netscribes</v>
          </cell>
          <cell r="F34493" t="str">
            <v>Sushma Ram</v>
          </cell>
          <cell r="G34493">
            <v>45696.57708333333</v>
          </cell>
          <cell r="H34493">
            <v>45721.700694444444</v>
          </cell>
        </row>
        <row r="34494">
          <cell r="A34494" t="str">
            <v>UCW-8412</v>
          </cell>
          <cell r="B34494" t="str">
            <v>Tatacliq Men Content template_05-02-25</v>
          </cell>
          <cell r="C34494" t="str">
            <v>CLOSED</v>
          </cell>
          <cell r="D34494" t="str">
            <v>Medium</v>
          </cell>
          <cell r="E34494" t="str">
            <v>netscribes</v>
          </cell>
          <cell r="F34494" t="str">
            <v>Sushma Ram</v>
          </cell>
          <cell r="G34494">
            <v>45696.553472222222</v>
          </cell>
          <cell r="H34494">
            <v>45769.569444444445</v>
          </cell>
        </row>
        <row r="34495">
          <cell r="A34495" t="str">
            <v>UCW-8411</v>
          </cell>
          <cell r="B34495" t="str">
            <v>Mens Grouping &amp; Title - 3.2.2025</v>
          </cell>
          <cell r="C34495" t="str">
            <v>CLOSED</v>
          </cell>
          <cell r="D34495" t="str">
            <v>Medium</v>
          </cell>
          <cell r="E34495" t="str">
            <v>Chirag Dubal</v>
          </cell>
          <cell r="F34495" t="str">
            <v>Mohd Tahir Shaikh</v>
          </cell>
          <cell r="G34495">
            <v>45696.536111111112</v>
          </cell>
          <cell r="H34495">
            <v>45814.681944444441</v>
          </cell>
        </row>
        <row r="34496">
          <cell r="A34496" t="str">
            <v>UCW-8410</v>
          </cell>
          <cell r="B34496" t="str">
            <v>Tatacliq Kids Content template_30-01-25</v>
          </cell>
          <cell r="C34496" t="str">
            <v>CLOSED</v>
          </cell>
          <cell r="D34496" t="str">
            <v>Medium</v>
          </cell>
          <cell r="E34496" t="str">
            <v>netscribes</v>
          </cell>
          <cell r="F34496" t="str">
            <v>Sushma Ram</v>
          </cell>
          <cell r="G34496">
            <v>45696.52847222222</v>
          </cell>
          <cell r="H34496">
            <v>45909.648611111108</v>
          </cell>
        </row>
        <row r="34497">
          <cell r="A34497" t="str">
            <v>UCW-8409</v>
          </cell>
          <cell r="B34497" t="str">
            <v>Details &amp; Image Changes Request_30-01-2025_TATA CLIQ</v>
          </cell>
          <cell r="C34497" t="str">
            <v>CLOSED</v>
          </cell>
          <cell r="D34497" t="str">
            <v>Medium</v>
          </cell>
          <cell r="E34497" t="str">
            <v>netscribes</v>
          </cell>
          <cell r="F34497" t="str">
            <v>Sushma Ram</v>
          </cell>
          <cell r="G34497">
            <v>45696.520833333336</v>
          </cell>
          <cell r="H34497">
            <v>45728.451388888891</v>
          </cell>
        </row>
        <row r="34498">
          <cell r="A34498" t="str">
            <v>UCW-8408</v>
          </cell>
          <cell r="B34498" t="str">
            <v>Kids Grouping &amp; Parent Title Updation - 3.2.25</v>
          </cell>
          <cell r="C34498" t="str">
            <v>CLOSED</v>
          </cell>
          <cell r="D34498" t="str">
            <v>Medium</v>
          </cell>
          <cell r="E34498" t="str">
            <v>Chirag Dubal</v>
          </cell>
          <cell r="F34498" t="str">
            <v>Mohd Tahir Shaikh</v>
          </cell>
          <cell r="G34498">
            <v>45696.513194444444</v>
          </cell>
          <cell r="H34498">
            <v>45770.674305555556</v>
          </cell>
        </row>
        <row r="34499">
          <cell r="A34499" t="str">
            <v>UCW-8406</v>
          </cell>
          <cell r="B34499" t="str">
            <v>Cataloguing error (Detractor Calling) - Autumnlane</v>
          </cell>
          <cell r="C34499" t="str">
            <v>CLOSED</v>
          </cell>
          <cell r="D34499" t="str">
            <v>Medium</v>
          </cell>
          <cell r="E34499" t="str">
            <v>netscribes</v>
          </cell>
          <cell r="F34499" t="str">
            <v>Reagan D’souza</v>
          </cell>
          <cell r="G34499">
            <v>45696.484722222223</v>
          </cell>
          <cell r="H34499">
            <v>45723.684027777781</v>
          </cell>
        </row>
        <row r="34500">
          <cell r="A34500" t="str">
            <v>UCW-8405</v>
          </cell>
          <cell r="B34500" t="str">
            <v>Size chart mismatch- Brand Spykar (Women's &amp; Men's Apparel)</v>
          </cell>
          <cell r="C34500" t="str">
            <v>CLOSED</v>
          </cell>
          <cell r="D34500" t="str">
            <v>Medium</v>
          </cell>
          <cell r="E34500" t="str">
            <v>netscribes</v>
          </cell>
          <cell r="F34500" t="str">
            <v>netscribes</v>
          </cell>
          <cell r="G34500">
            <v>45696.070138888892</v>
          </cell>
          <cell r="H34500">
            <v>45841.612500000003</v>
          </cell>
        </row>
        <row r="34501">
          <cell r="A34501" t="str">
            <v>UCW-8404</v>
          </cell>
          <cell r="B34501" t="str">
            <v>Size Chart Mismatch (Review Moderation) - Reebok</v>
          </cell>
          <cell r="C34501" t="str">
            <v>CLOSED</v>
          </cell>
          <cell r="D34501" t="str">
            <v>Medium</v>
          </cell>
          <cell r="F34501" t="str">
            <v>netscribes</v>
          </cell>
          <cell r="G34501">
            <v>45696.040972222225</v>
          </cell>
          <cell r="H34501">
            <v>45875.536805555559</v>
          </cell>
        </row>
        <row r="34502">
          <cell r="A34502" t="str">
            <v>UCW-8403</v>
          </cell>
          <cell r="B34502" t="str">
            <v>Size Chart Mismatch (Review Moderation) - Pepe Jeans</v>
          </cell>
          <cell r="C34502" t="str">
            <v>CLOSED</v>
          </cell>
          <cell r="D34502" t="str">
            <v>Medium</v>
          </cell>
          <cell r="E34502" t="str">
            <v>netscribes</v>
          </cell>
          <cell r="F34502" t="str">
            <v>netscribes</v>
          </cell>
          <cell r="G34502">
            <v>45695.847916666666</v>
          </cell>
          <cell r="H34502">
            <v>45699.689583333333</v>
          </cell>
        </row>
        <row r="34503">
          <cell r="A34503" t="str">
            <v>UCW-8402</v>
          </cell>
          <cell r="B34503" t="str">
            <v>Size Chart Mismatch (Review Moderation) - Allen Solly</v>
          </cell>
          <cell r="C34503" t="str">
            <v>CLOSED Due to Inactive/Insufficient Information</v>
          </cell>
          <cell r="D34503" t="str">
            <v>Medium</v>
          </cell>
          <cell r="E34503" t="str">
            <v>netscribes</v>
          </cell>
          <cell r="F34503" t="str">
            <v>netscribes</v>
          </cell>
          <cell r="G34503">
            <v>45695.841666666667</v>
          </cell>
          <cell r="H34503">
            <v>45695.844444444447</v>
          </cell>
        </row>
        <row r="34504">
          <cell r="A34504" t="str">
            <v>UCW-8401</v>
          </cell>
          <cell r="B34504" t="str">
            <v>Lot 19- 311 styles</v>
          </cell>
          <cell r="C34504" t="str">
            <v>CLOSED</v>
          </cell>
          <cell r="D34504" t="str">
            <v>Medium</v>
          </cell>
          <cell r="E34504" t="str">
            <v>Chirag Dubal</v>
          </cell>
          <cell r="F34504" t="str">
            <v>Shloka Chakre</v>
          </cell>
          <cell r="G34504">
            <v>45695.828472222223</v>
          </cell>
          <cell r="H34504">
            <v>45832.82916666667</v>
          </cell>
        </row>
        <row r="34505">
          <cell r="A34505" t="str">
            <v>UCW-8400</v>
          </cell>
          <cell r="B34505" t="str">
            <v>Jewellery TC - Rangriti &amp; Biba - LOT 3 SS25</v>
          </cell>
          <cell r="C34505" t="str">
            <v>CLOSED</v>
          </cell>
          <cell r="D34505" t="str">
            <v>Medium</v>
          </cell>
          <cell r="E34505" t="str">
            <v>Chirag Dubal</v>
          </cell>
          <cell r="F34505" t="str">
            <v>Mohd Tahir Shaikh</v>
          </cell>
          <cell r="G34505">
            <v>45695.82708333333</v>
          </cell>
          <cell r="H34505">
            <v>45715.822222222225</v>
          </cell>
        </row>
        <row r="34506">
          <cell r="A34506" t="str">
            <v>UCW-8398</v>
          </cell>
          <cell r="B34506" t="str">
            <v>Content Sheet and Image Link | ABFRL | 97 products | Tata Cliq | 1071787247</v>
          </cell>
          <cell r="C34506" t="str">
            <v>CLOSED</v>
          </cell>
          <cell r="D34506" t="str">
            <v>Medium</v>
          </cell>
          <cell r="E34506" t="str">
            <v>netscribes</v>
          </cell>
          <cell r="F34506" t="str">
            <v>Sushma Ram</v>
          </cell>
          <cell r="G34506">
            <v>45695.811805555553</v>
          </cell>
          <cell r="H34506">
            <v>45737.738194444442</v>
          </cell>
        </row>
        <row r="34507">
          <cell r="A34507" t="str">
            <v>UCW-8396</v>
          </cell>
          <cell r="B34507" t="str">
            <v>Tatacliq Women Ethnic Wear Template | 6th Feb'25</v>
          </cell>
          <cell r="C34507" t="str">
            <v>CLOSED</v>
          </cell>
          <cell r="D34507" t="str">
            <v>Medium</v>
          </cell>
          <cell r="E34507" t="str">
            <v>netscribes</v>
          </cell>
          <cell r="F34507" t="str">
            <v>Sushma Ram</v>
          </cell>
          <cell r="G34507">
            <v>45695.790277777778</v>
          </cell>
          <cell r="H34507">
            <v>45723.649305555555</v>
          </cell>
        </row>
        <row r="34508">
          <cell r="A34508" t="str">
            <v>UCW-8395</v>
          </cell>
          <cell r="B34508" t="str">
            <v>Tatacliq Women Western Wear Template | 6th Feb'25</v>
          </cell>
          <cell r="C34508" t="str">
            <v>CLOSED</v>
          </cell>
          <cell r="D34508" t="str">
            <v>High</v>
          </cell>
          <cell r="E34508" t="str">
            <v>netscribes</v>
          </cell>
          <cell r="F34508" t="str">
            <v>Sushma Ram</v>
          </cell>
          <cell r="G34508">
            <v>45695.772222222222</v>
          </cell>
          <cell r="H34508">
            <v>45723.650694444441</v>
          </cell>
        </row>
        <row r="34509">
          <cell r="A34509" t="str">
            <v>UCW-8394</v>
          </cell>
          <cell r="B34509" t="str">
            <v>TataCliq - Fashor Catalog - 247, 248, 249, 250, 251, 252</v>
          </cell>
          <cell r="C34509" t="str">
            <v>CLOSED</v>
          </cell>
          <cell r="D34509" t="str">
            <v>Medium</v>
          </cell>
          <cell r="E34509" t="str">
            <v>netscribes</v>
          </cell>
          <cell r="F34509" t="str">
            <v>Mohd Tahir Shaikh</v>
          </cell>
          <cell r="G34509">
            <v>45695.765277777777</v>
          </cell>
          <cell r="H34509">
            <v>45715.822222222225</v>
          </cell>
        </row>
        <row r="34510">
          <cell r="A34510" t="str">
            <v>UCW-8393</v>
          </cell>
          <cell r="B34510" t="str">
            <v>Indiluxe X Simaaya new catalogue</v>
          </cell>
          <cell r="C34510" t="str">
            <v>CLOSED</v>
          </cell>
          <cell r="D34510" t="str">
            <v>Medium</v>
          </cell>
          <cell r="E34510" t="str">
            <v>Chirag Dubal</v>
          </cell>
          <cell r="F34510" t="str">
            <v>Reagan D’souza</v>
          </cell>
          <cell r="G34510">
            <v>45695.751388888886</v>
          </cell>
          <cell r="H34510">
            <v>45722.478472222225</v>
          </cell>
        </row>
        <row r="34511">
          <cell r="A34511" t="str">
            <v>UCW-8392</v>
          </cell>
          <cell r="B34511" t="str">
            <v>New_Catalogue_Tatacliq-05.02.2025 Lot 71 (Sliders)</v>
          </cell>
          <cell r="C34511" t="str">
            <v>CLOSED</v>
          </cell>
          <cell r="D34511" t="str">
            <v>Medium</v>
          </cell>
          <cell r="E34511" t="str">
            <v>netscribes</v>
          </cell>
          <cell r="F34511" t="str">
            <v>Sushma Ram</v>
          </cell>
          <cell r="G34511">
            <v>45695.740972222222</v>
          </cell>
          <cell r="H34511">
            <v>45805.556944444441</v>
          </cell>
        </row>
        <row r="34512">
          <cell r="A34512" t="str">
            <v>UCW-8387</v>
          </cell>
          <cell r="B34512" t="str">
            <v>New Articles Listing</v>
          </cell>
          <cell r="C34512" t="str">
            <v>CLOSED</v>
          </cell>
          <cell r="D34512" t="str">
            <v>Medium</v>
          </cell>
          <cell r="E34512" t="str">
            <v>netscribes</v>
          </cell>
          <cell r="F34512" t="str">
            <v>Sushma Ram</v>
          </cell>
          <cell r="G34512">
            <v>45695.711805555555</v>
          </cell>
          <cell r="H34512">
            <v>45805.559027777781</v>
          </cell>
        </row>
        <row r="34513">
          <cell r="A34513" t="str">
            <v>UCW-8386</v>
          </cell>
          <cell r="B34513" t="str">
            <v>Listing issue in image 07.02.2025</v>
          </cell>
          <cell r="C34513" t="str">
            <v>CLOSED</v>
          </cell>
          <cell r="D34513" t="str">
            <v>Medium</v>
          </cell>
          <cell r="E34513" t="str">
            <v>netscribes</v>
          </cell>
          <cell r="F34513" t="str">
            <v>Mohd Tahir Shaikh</v>
          </cell>
          <cell r="G34513">
            <v>45695.69027777778</v>
          </cell>
          <cell r="H34513">
            <v>45731.619444444441</v>
          </cell>
        </row>
        <row r="34514">
          <cell r="A34514" t="str">
            <v>UCW-8385</v>
          </cell>
          <cell r="B34514" t="str">
            <v>TataCliq | 06 Feb 2025 | Cataloguing-SS25 | Adults and Kids Footwear | 08 (Adults) 00 (Kids)</v>
          </cell>
          <cell r="C34514" t="str">
            <v>CLOSED</v>
          </cell>
          <cell r="D34514" t="str">
            <v>Medium</v>
          </cell>
          <cell r="E34514" t="str">
            <v>netscribes</v>
          </cell>
          <cell r="F34514" t="str">
            <v>Sushma Ram</v>
          </cell>
          <cell r="G34514">
            <v>45695.6875</v>
          </cell>
          <cell r="H34514">
            <v>45706.586805555555</v>
          </cell>
        </row>
        <row r="34515">
          <cell r="A34515" t="str">
            <v>UCW-8384</v>
          </cell>
          <cell r="B34515" t="str">
            <v>Beauty: Cataloguing details of Karl Lagerfeld (Fragrance) for TCL_29_Jan_2025.</v>
          </cell>
          <cell r="C34515" t="str">
            <v>CLOSED</v>
          </cell>
          <cell r="D34515" t="str">
            <v>Highest</v>
          </cell>
          <cell r="E34515" t="str">
            <v>netscribes</v>
          </cell>
          <cell r="F34515" t="str">
            <v>Rhea Tomar</v>
          </cell>
          <cell r="G34515">
            <v>45695.686111111114</v>
          </cell>
          <cell r="H34515">
            <v>45929.578472222223</v>
          </cell>
        </row>
        <row r="34516">
          <cell r="A34516" t="str">
            <v>UCW-8383</v>
          </cell>
          <cell r="B34516" t="str">
            <v>Beauty: GWP cataloguing details for TCL._27_Jan_20</v>
          </cell>
          <cell r="C34516" t="str">
            <v>CLOSED</v>
          </cell>
          <cell r="D34516" t="str">
            <v>Highest</v>
          </cell>
          <cell r="E34516" t="str">
            <v>netscribes</v>
          </cell>
          <cell r="F34516" t="str">
            <v>Rhea Tomar</v>
          </cell>
          <cell r="G34516">
            <v>45695.670138888891</v>
          </cell>
          <cell r="H34516">
            <v>45929.578472222223</v>
          </cell>
        </row>
        <row r="34517">
          <cell r="A34517" t="str">
            <v>UCW-8382</v>
          </cell>
          <cell r="B34517" t="str">
            <v>Womens Grouping &amp; Title 3.2.25</v>
          </cell>
          <cell r="C34517" t="str">
            <v>CLOSED</v>
          </cell>
          <cell r="D34517" t="str">
            <v>Medium</v>
          </cell>
          <cell r="E34517" t="str">
            <v>netscribes</v>
          </cell>
          <cell r="F34517" t="str">
            <v>Mohd Tahir Shaikh</v>
          </cell>
          <cell r="G34517">
            <v>45695.665277777778</v>
          </cell>
          <cell r="H34517">
            <v>45814.665972222225</v>
          </cell>
        </row>
        <row r="34518">
          <cell r="A34518" t="str">
            <v>UCW-8380</v>
          </cell>
          <cell r="B34518" t="str">
            <v xml:space="preserve">Beauty: TCL_Moncler GWP_22_Jan_2025. </v>
          </cell>
          <cell r="C34518" t="str">
            <v>CLOSED</v>
          </cell>
          <cell r="D34518" t="str">
            <v>Highest</v>
          </cell>
          <cell r="E34518" t="str">
            <v>netscribes</v>
          </cell>
          <cell r="F34518" t="str">
            <v>Rhea Tomar</v>
          </cell>
          <cell r="G34518">
            <v>45695.661805555559</v>
          </cell>
          <cell r="H34518">
            <v>45912.579861111109</v>
          </cell>
        </row>
        <row r="34519">
          <cell r="A34519" t="str">
            <v>UCW-8379</v>
          </cell>
          <cell r="B34519" t="str">
            <v>American Tourister-18-SS25-7/02/2025 (Trolley) (Georgia)</v>
          </cell>
          <cell r="C34519" t="str">
            <v>CLOSED</v>
          </cell>
          <cell r="D34519" t="str">
            <v>Medium</v>
          </cell>
          <cell r="E34519" t="str">
            <v>netscribes</v>
          </cell>
          <cell r="F34519" t="str">
            <v>Mohd Tahir Shaikh</v>
          </cell>
          <cell r="G34519">
            <v>45695.649305555555</v>
          </cell>
          <cell r="H34519">
            <v>45720.752083333333</v>
          </cell>
        </row>
        <row r="34520">
          <cell r="A34520" t="str">
            <v>UCW-8378</v>
          </cell>
          <cell r="B34520" t="str">
            <v>Tata CLIQ Market Place |DTC-SS'25| Footwear Attributes for Listing_08-02-25</v>
          </cell>
          <cell r="C34520" t="str">
            <v>CLOSED</v>
          </cell>
          <cell r="D34520" t="str">
            <v>Medium</v>
          </cell>
          <cell r="E34520" t="str">
            <v>netscribes</v>
          </cell>
          <cell r="F34520" t="str">
            <v>Sushma Ram</v>
          </cell>
          <cell r="G34520">
            <v>45695.640972222223</v>
          </cell>
          <cell r="H34520">
            <v>45722.478472222225</v>
          </cell>
        </row>
        <row r="34521">
          <cell r="A34521" t="str">
            <v>UCW-8372</v>
          </cell>
          <cell r="B34521" t="str">
            <v>New SKU's Listing Sheet - Dated 28th Jan 2025</v>
          </cell>
          <cell r="C34521" t="str">
            <v>CLOSED</v>
          </cell>
          <cell r="D34521" t="str">
            <v>Medium</v>
          </cell>
          <cell r="E34521" t="str">
            <v>Chirag Dubal</v>
          </cell>
          <cell r="F34521" t="str">
            <v>Reagan D’souza</v>
          </cell>
          <cell r="G34521">
            <v>45695.563888888886</v>
          </cell>
          <cell r="H34521">
            <v>45705.724305555559</v>
          </cell>
        </row>
        <row r="34522">
          <cell r="A34522" t="str">
            <v>UCW-8368</v>
          </cell>
          <cell r="B34522" t="str">
            <v>Adidas Content Upload Issue</v>
          </cell>
          <cell r="C34522" t="str">
            <v>CLOSED</v>
          </cell>
          <cell r="D34522" t="str">
            <v>Medium</v>
          </cell>
          <cell r="E34522" t="str">
            <v>Chirag Dubal</v>
          </cell>
          <cell r="F34522" t="str">
            <v>Ataur Rahman</v>
          </cell>
          <cell r="G34522">
            <v>45695.553472222222</v>
          </cell>
          <cell r="H34522">
            <v>45841.612500000003</v>
          </cell>
        </row>
        <row r="34523">
          <cell r="A34523" t="str">
            <v>UCW-8367</v>
          </cell>
          <cell r="B34523" t="str">
            <v>Sub task Women's Innerwear &amp; Nightwear – “Clovia” – 23 Jan, 2025 - Tatacliq Valentine Lot- 2</v>
          </cell>
          <cell r="C34523" t="str">
            <v>CLOSED</v>
          </cell>
          <cell r="D34523" t="str">
            <v>Medium</v>
          </cell>
          <cell r="E34523" t="str">
            <v>Chirag Dubal</v>
          </cell>
          <cell r="F34523" t="str">
            <v>netscribes</v>
          </cell>
          <cell r="G34523">
            <v>45695.53402777778</v>
          </cell>
          <cell r="H34523">
            <v>45878.829861111109</v>
          </cell>
        </row>
        <row r="34524">
          <cell r="A34524" t="str">
            <v>UCW-8365</v>
          </cell>
          <cell r="B34524" t="str">
            <v>Tata CLIQ Luxury |DTC-SS'25| Footwear Attributes for Listing_07-02-24</v>
          </cell>
          <cell r="C34524" t="str">
            <v>CLOSED</v>
          </cell>
          <cell r="D34524" t="str">
            <v>Medium</v>
          </cell>
          <cell r="E34524" t="str">
            <v>Chirag Dubal</v>
          </cell>
          <cell r="F34524" t="str">
            <v>Shloka Chakre</v>
          </cell>
          <cell r="G34524">
            <v>45695.504861111112</v>
          </cell>
          <cell r="H34524">
            <v>45703.877083333333</v>
          </cell>
        </row>
        <row r="34525">
          <cell r="A34525" t="str">
            <v>UCW-8364</v>
          </cell>
          <cell r="B34525" t="str">
            <v>TCF-Andamen-New Arrival-6th Feb'25</v>
          </cell>
          <cell r="C34525" t="str">
            <v>CLOSED</v>
          </cell>
          <cell r="D34525" t="str">
            <v>Medium</v>
          </cell>
          <cell r="E34525" t="str">
            <v>netscribes</v>
          </cell>
          <cell r="F34525" t="str">
            <v>Sushma Ram</v>
          </cell>
          <cell r="G34525">
            <v>45695.498611111114</v>
          </cell>
          <cell r="H34525">
            <v>45714.508333333331</v>
          </cell>
        </row>
        <row r="34526">
          <cell r="A34526" t="str">
            <v>UCW-8363</v>
          </cell>
          <cell r="B34526" t="str">
            <v>Tata CLIQ Luxury |DTC-SS'25| Footwear Attributes for Listing_07-02-24</v>
          </cell>
          <cell r="C34526" t="str">
            <v>CLOSED</v>
          </cell>
          <cell r="D34526" t="str">
            <v>Medium</v>
          </cell>
          <cell r="E34526" t="str">
            <v>Chirag Dubal</v>
          </cell>
          <cell r="F34526" t="str">
            <v>Shloka Chakre</v>
          </cell>
          <cell r="G34526">
            <v>45695.497916666667</v>
          </cell>
          <cell r="H34526">
            <v>45699.572916666664</v>
          </cell>
        </row>
        <row r="34527">
          <cell r="A34527" t="str">
            <v>UCW-8362</v>
          </cell>
          <cell r="B34527" t="str">
            <v>New Catalog Jan 2025</v>
          </cell>
          <cell r="C34527" t="str">
            <v>CLOSED</v>
          </cell>
          <cell r="D34527" t="str">
            <v>Medium</v>
          </cell>
          <cell r="E34527" t="str">
            <v>netscribes</v>
          </cell>
          <cell r="F34527" t="str">
            <v>Sushma Ram</v>
          </cell>
          <cell r="G34527">
            <v>45695.486805555556</v>
          </cell>
          <cell r="H34527">
            <v>46055.578472222223</v>
          </cell>
        </row>
        <row r="34528">
          <cell r="A34528" t="str">
            <v>UCW-8359</v>
          </cell>
          <cell r="B34528" t="str">
            <v>New Catalog Jan 2025</v>
          </cell>
          <cell r="C34528" t="str">
            <v>CLOSED Due to Inactive/Insufficient Information</v>
          </cell>
          <cell r="D34528" t="str">
            <v>High</v>
          </cell>
          <cell r="E34528" t="str">
            <v>netscribes</v>
          </cell>
          <cell r="F34528" t="str">
            <v>Sushma Ram</v>
          </cell>
          <cell r="G34528">
            <v>45695.464583333334</v>
          </cell>
          <cell r="H34528">
            <v>45722.560416666667</v>
          </cell>
        </row>
        <row r="34529">
          <cell r="A34529" t="str">
            <v>UCW-8356</v>
          </cell>
          <cell r="B34529" t="str">
            <v>Tata CliQ Color Grouping 29-01-2025</v>
          </cell>
          <cell r="C34529" t="str">
            <v>CLOSED</v>
          </cell>
          <cell r="D34529" t="str">
            <v>Medium</v>
          </cell>
          <cell r="E34529" t="str">
            <v>netscribes</v>
          </cell>
          <cell r="F34529" t="str">
            <v>Sushma Ram</v>
          </cell>
          <cell r="G34529">
            <v>45695.439583333333</v>
          </cell>
          <cell r="H34529">
            <v>45752.688888888886</v>
          </cell>
        </row>
        <row r="34530">
          <cell r="A34530" t="str">
            <v>UCW-8355</v>
          </cell>
          <cell r="B34530" t="str">
            <v>Tata CliQ Color Grouping 01-02-2025</v>
          </cell>
          <cell r="C34530" t="str">
            <v>CLOSED</v>
          </cell>
          <cell r="D34530" t="str">
            <v>Medium</v>
          </cell>
          <cell r="E34530" t="str">
            <v>netscribes</v>
          </cell>
          <cell r="F34530" t="str">
            <v>Sushma Ram</v>
          </cell>
          <cell r="G34530">
            <v>45695.431944444441</v>
          </cell>
          <cell r="H34530">
            <v>45841.613194444442</v>
          </cell>
        </row>
        <row r="34531">
          <cell r="A34531" t="str">
            <v>UCW-8354</v>
          </cell>
          <cell r="B34531" t="str">
            <v>TATA CLiQ- PD Update-01-02-2025</v>
          </cell>
          <cell r="C34531" t="str">
            <v>CLOSED</v>
          </cell>
          <cell r="D34531" t="str">
            <v>Medium</v>
          </cell>
          <cell r="E34531" t="str">
            <v>netscribes</v>
          </cell>
          <cell r="F34531" t="str">
            <v>Sushma Ram</v>
          </cell>
          <cell r="G34531">
            <v>45695.428472222222</v>
          </cell>
          <cell r="H34531">
            <v>45794.617361111108</v>
          </cell>
        </row>
        <row r="34532">
          <cell r="A34532" t="str">
            <v>UCW-8353</v>
          </cell>
          <cell r="B34532" t="str">
            <v>Tata CliQ Color Grouping 04-02-2025</v>
          </cell>
          <cell r="C34532" t="str">
            <v>CLOSED</v>
          </cell>
          <cell r="D34532" t="str">
            <v>Medium</v>
          </cell>
          <cell r="E34532" t="str">
            <v>netscribes</v>
          </cell>
          <cell r="F34532" t="str">
            <v>Sushma Ram</v>
          </cell>
          <cell r="G34532">
            <v>45695.421527777777</v>
          </cell>
          <cell r="H34532">
            <v>45847.612500000003</v>
          </cell>
        </row>
        <row r="34533">
          <cell r="A34533" t="str">
            <v>UCW-8352</v>
          </cell>
          <cell r="B34533" t="str">
            <v>Tata CliQ Color Grouping 05-02-2025</v>
          </cell>
          <cell r="C34533" t="str">
            <v>CLOSED</v>
          </cell>
          <cell r="D34533" t="str">
            <v>Medium</v>
          </cell>
          <cell r="E34533" t="str">
            <v>netscribes</v>
          </cell>
          <cell r="F34533" t="str">
            <v>Sushma Ram</v>
          </cell>
          <cell r="G34533">
            <v>45695.416666666664</v>
          </cell>
          <cell r="H34533">
            <v>45786.818749999999</v>
          </cell>
        </row>
        <row r="34534">
          <cell r="A34534" t="str">
            <v>UCW-8351</v>
          </cell>
          <cell r="B34534" t="str">
            <v>Regards Girls Dresses (24GT3)</v>
          </cell>
          <cell r="C34534" t="str">
            <v>CLOSED Due to Inactive/Insufficient Information</v>
          </cell>
          <cell r="D34534" t="str">
            <v>Medium</v>
          </cell>
          <cell r="E34534" t="str">
            <v>netscribes</v>
          </cell>
          <cell r="F34534" t="str">
            <v>Sushma Ram</v>
          </cell>
          <cell r="G34534">
            <v>45695.411111111112</v>
          </cell>
          <cell r="H34534">
            <v>45758.801388888889</v>
          </cell>
        </row>
        <row r="34535">
          <cell r="A34535" t="str">
            <v>UCW-8350</v>
          </cell>
          <cell r="B34535" t="str">
            <v>Tata CliQ New Catalogue-01-02-2025</v>
          </cell>
          <cell r="C34535" t="str">
            <v>CLOSED</v>
          </cell>
          <cell r="D34535" t="str">
            <v>High</v>
          </cell>
          <cell r="E34535" t="str">
            <v>netscribes</v>
          </cell>
          <cell r="F34535" t="str">
            <v>Sushma Ram</v>
          </cell>
          <cell r="G34535">
            <v>45695.396527777775</v>
          </cell>
          <cell r="H34535">
            <v>45720.749305555553</v>
          </cell>
        </row>
        <row r="34536">
          <cell r="A34536" t="str">
            <v>UCW-8349</v>
          </cell>
          <cell r="B34536" t="str">
            <v>Charles &amp; Keith_Catalogue_55 SKUs_Batch-6</v>
          </cell>
          <cell r="C34536" t="str">
            <v>CLOSED</v>
          </cell>
          <cell r="D34536" t="str">
            <v>Medium</v>
          </cell>
          <cell r="E34536" t="str">
            <v>Chirag Dubal</v>
          </cell>
          <cell r="F34536" t="str">
            <v>Shloka Chakre</v>
          </cell>
          <cell r="G34536">
            <v>45694.831944444442</v>
          </cell>
          <cell r="H34536">
            <v>45700.540277777778</v>
          </cell>
        </row>
        <row r="34537">
          <cell r="A34537" t="str">
            <v>UCW-8346</v>
          </cell>
          <cell r="B34537" t="str">
            <v>ID Footwear ~ New Catalog Request for Tata Cliq-CT2670</v>
          </cell>
          <cell r="C34537" t="str">
            <v>CLOSED</v>
          </cell>
          <cell r="D34537" t="str">
            <v>Medium</v>
          </cell>
          <cell r="E34537" t="str">
            <v>netscribes</v>
          </cell>
          <cell r="F34537" t="str">
            <v>Sushma Ram</v>
          </cell>
          <cell r="G34537">
            <v>45694.796527777777</v>
          </cell>
          <cell r="H34537">
            <v>45856.520138888889</v>
          </cell>
        </row>
        <row r="34538">
          <cell r="A34538" t="str">
            <v>UCW-8344</v>
          </cell>
          <cell r="B34538" t="str">
            <v>Assistance Required: Updating Revised Images on the Platform</v>
          </cell>
          <cell r="C34538" t="str">
            <v>CLOSED</v>
          </cell>
          <cell r="D34538" t="str">
            <v>High</v>
          </cell>
          <cell r="E34538" t="str">
            <v>netscribes</v>
          </cell>
          <cell r="F34538" t="str">
            <v>Sushma Ram</v>
          </cell>
          <cell r="G34538">
            <v>45694.781944444447</v>
          </cell>
          <cell r="H34538">
            <v>45705.442361111112</v>
          </cell>
        </row>
        <row r="34539">
          <cell r="A34539" t="str">
            <v>UCW-8342</v>
          </cell>
          <cell r="B34539" t="str">
            <v>SS'25 Collection Launch trueBrowns</v>
          </cell>
          <cell r="C34539" t="str">
            <v>CLOSED</v>
          </cell>
          <cell r="D34539" t="str">
            <v>Medium</v>
          </cell>
          <cell r="E34539" t="str">
            <v>Chirag Dubal</v>
          </cell>
          <cell r="F34539" t="str">
            <v>Reagan D’souza</v>
          </cell>
          <cell r="G34539">
            <v>45694.761805555558</v>
          </cell>
          <cell r="H34539">
            <v>45779.741666666669</v>
          </cell>
        </row>
        <row r="34540">
          <cell r="A34540" t="str">
            <v>UCW-8341</v>
          </cell>
          <cell r="B34540" t="str">
            <v>ONLY (LOT-52) DROP-3 (TATA CLIQ)</v>
          </cell>
          <cell r="C34540" t="str">
            <v>CLOSED</v>
          </cell>
          <cell r="D34540" t="str">
            <v>Medium</v>
          </cell>
          <cell r="E34540" t="str">
            <v>netscribes</v>
          </cell>
          <cell r="F34540" t="str">
            <v>Sushma Ram</v>
          </cell>
          <cell r="G34540">
            <v>45694.761111111111</v>
          </cell>
          <cell r="H34540">
            <v>45745.623611111114</v>
          </cell>
        </row>
        <row r="34541">
          <cell r="A34541" t="str">
            <v>UCW-8340</v>
          </cell>
          <cell r="B34541" t="str">
            <v>FNxTata App Catalogue_6th Feb</v>
          </cell>
          <cell r="C34541" t="str">
            <v>CLOSED</v>
          </cell>
          <cell r="D34541" t="str">
            <v>Medium</v>
          </cell>
          <cell r="E34541" t="str">
            <v>netscribes</v>
          </cell>
          <cell r="F34541" t="str">
            <v>Sushma Ram</v>
          </cell>
          <cell r="G34541">
            <v>45694.754861111112</v>
          </cell>
          <cell r="H34541">
            <v>45721.699305555558</v>
          </cell>
        </row>
        <row r="34542">
          <cell r="A34542" t="str">
            <v>UCW-8339</v>
          </cell>
          <cell r="B34542" t="str">
            <v>Footwear Template</v>
          </cell>
          <cell r="C34542" t="str">
            <v>CLOSED Due to Inactive/Insufficient Information</v>
          </cell>
          <cell r="D34542" t="str">
            <v>Highest</v>
          </cell>
          <cell r="E34542" t="str">
            <v>netscribes</v>
          </cell>
          <cell r="F34542" t="str">
            <v>Sushma Ram</v>
          </cell>
          <cell r="G34542">
            <v>45694.739583333336</v>
          </cell>
          <cell r="H34542">
            <v>45708.165972222225</v>
          </cell>
        </row>
        <row r="34543">
          <cell r="A34543" t="str">
            <v>UCW-8338</v>
          </cell>
          <cell r="B34543" t="str">
            <v>New Catalog For Upload (Maserati)</v>
          </cell>
          <cell r="C34543" t="str">
            <v>CLOSED</v>
          </cell>
          <cell r="D34543" t="str">
            <v>High</v>
          </cell>
          <cell r="E34543" t="str">
            <v>netscribes</v>
          </cell>
          <cell r="F34543" t="str">
            <v>Sushma Ram</v>
          </cell>
          <cell r="G34543">
            <v>45694.731944444444</v>
          </cell>
          <cell r="H34543">
            <v>45721.699305555558</v>
          </cell>
        </row>
        <row r="34544">
          <cell r="A34544" t="str">
            <v>UCW-8335</v>
          </cell>
          <cell r="B34544" t="str">
            <v>Beauty: TCL - New listing - Philip B (MDB)</v>
          </cell>
          <cell r="C34544" t="str">
            <v>CLOSED</v>
          </cell>
          <cell r="D34544" t="str">
            <v>Highest</v>
          </cell>
          <cell r="E34544" t="str">
            <v>Chirag Dubal</v>
          </cell>
          <cell r="F34544" t="str">
            <v>Rhea Tomar</v>
          </cell>
          <cell r="G34544">
            <v>45694.686111111114</v>
          </cell>
          <cell r="H34544">
            <v>45743.529861111114</v>
          </cell>
        </row>
        <row r="34545">
          <cell r="A34545" t="str">
            <v>UCW-8332</v>
          </cell>
          <cell r="B34545" t="str">
            <v>Primespot - TCM - Carrera - New Listing - 74 Skus</v>
          </cell>
          <cell r="C34545" t="str">
            <v>CLOSED</v>
          </cell>
          <cell r="D34545" t="str">
            <v>Medium</v>
          </cell>
          <cell r="E34545" t="str">
            <v>netscribes</v>
          </cell>
          <cell r="F34545" t="str">
            <v>Sushma Ram</v>
          </cell>
          <cell r="G34545">
            <v>45694.672222222223</v>
          </cell>
          <cell r="H34545">
            <v>45706.645833333336</v>
          </cell>
        </row>
        <row r="34546">
          <cell r="A34546" t="str">
            <v>UCW-8331</v>
          </cell>
          <cell r="B34546" t="str">
            <v>Beauty: Tata Cliq New Product Listing</v>
          </cell>
          <cell r="C34546" t="str">
            <v>CLOSED</v>
          </cell>
          <cell r="D34546" t="str">
            <v>Highest</v>
          </cell>
          <cell r="E34546" t="str">
            <v>netscribes</v>
          </cell>
          <cell r="F34546" t="str">
            <v>Rhea Tomar</v>
          </cell>
          <cell r="G34546">
            <v>45694.670138888891</v>
          </cell>
          <cell r="H34546">
            <v>45902.429166666669</v>
          </cell>
        </row>
        <row r="34547">
          <cell r="A34547" t="str">
            <v>UCW-8330</v>
          </cell>
          <cell r="B34547" t="str">
            <v>Incorrect title name on Tata Cliq - Needs to update it correctly🔴</v>
          </cell>
          <cell r="C34547" t="str">
            <v>CLOSED</v>
          </cell>
          <cell r="D34547" t="str">
            <v>Medium</v>
          </cell>
          <cell r="E34547" t="str">
            <v>netscribes</v>
          </cell>
          <cell r="F34547" t="str">
            <v>Sushma Ram</v>
          </cell>
          <cell r="G34547">
            <v>45694.665277777778</v>
          </cell>
          <cell r="H34547">
            <v>45839.527777777781</v>
          </cell>
        </row>
        <row r="34548">
          <cell r="A34548" t="str">
            <v>UCW-8329</v>
          </cell>
          <cell r="B34548" t="str">
            <v>Revised Image update</v>
          </cell>
          <cell r="C34548" t="str">
            <v>CLOSED</v>
          </cell>
          <cell r="D34548" t="str">
            <v>Medium</v>
          </cell>
          <cell r="E34548" t="str">
            <v>netscribes</v>
          </cell>
          <cell r="F34548" t="str">
            <v>Sushma Ram</v>
          </cell>
          <cell r="G34548">
            <v>45694.661111111112</v>
          </cell>
          <cell r="H34548">
            <v>45814.665972222225</v>
          </cell>
        </row>
        <row r="34549">
          <cell r="A34549" t="str">
            <v>UCW-8328</v>
          </cell>
          <cell r="B34549" t="str">
            <v>Beauty: Cataloguing details of Atkinsons (Tulip Noir &amp; Gold Fair)_Fragrance for TCL_31_Jan_2025.</v>
          </cell>
          <cell r="C34549" t="str">
            <v>CLOSED</v>
          </cell>
          <cell r="D34549" t="str">
            <v>Highest</v>
          </cell>
          <cell r="E34549" t="str">
            <v>Chirag Dubal</v>
          </cell>
          <cell r="F34549" t="str">
            <v>Rhea Tomar</v>
          </cell>
          <cell r="G34549">
            <v>45694.643750000003</v>
          </cell>
          <cell r="H34549">
            <v>45953.395138888889</v>
          </cell>
        </row>
        <row r="34550">
          <cell r="A34550" t="str">
            <v>UCW-8327</v>
          </cell>
          <cell r="B34550" t="str">
            <v>New Wall painting</v>
          </cell>
          <cell r="C34550" t="str">
            <v>CLOSED</v>
          </cell>
          <cell r="D34550" t="str">
            <v>Medium</v>
          </cell>
          <cell r="E34550" t="str">
            <v>netscribes</v>
          </cell>
          <cell r="F34550" t="str">
            <v>Sushma Ram</v>
          </cell>
          <cell r="G34550">
            <v>45694.636111111111</v>
          </cell>
          <cell r="H34550">
            <v>45705.763888888891</v>
          </cell>
        </row>
        <row r="34551">
          <cell r="A34551" t="str">
            <v>UCW-8326</v>
          </cell>
          <cell r="B34551" t="str">
            <v>Jack &amp; Jones Junior SS-25 (LOT-1,2,3) TATA-CLIQ</v>
          </cell>
          <cell r="C34551" t="str">
            <v>CLOSED</v>
          </cell>
          <cell r="D34551" t="str">
            <v>Medium</v>
          </cell>
          <cell r="E34551" t="str">
            <v>netscribes</v>
          </cell>
          <cell r="F34551" t="str">
            <v>Sushma Ram</v>
          </cell>
          <cell r="G34551">
            <v>45694.623611111114</v>
          </cell>
          <cell r="H34551">
            <v>45805.563888888886</v>
          </cell>
        </row>
        <row r="34552">
          <cell r="A34552" t="str">
            <v>UCW-8323</v>
          </cell>
          <cell r="B34552" t="str">
            <v>Beauty: Cataloguing details of Dolce&amp;Gabbana(Devotion EDPI)_Fragrance for TCL &amp; Palette_04_Feb_2025.</v>
          </cell>
          <cell r="C34552" t="str">
            <v>CLOSED</v>
          </cell>
          <cell r="D34552" t="str">
            <v>Highest</v>
          </cell>
          <cell r="E34552" t="str">
            <v>netscribes</v>
          </cell>
          <cell r="F34552" t="str">
            <v>Rhea Tomar</v>
          </cell>
          <cell r="G34552">
            <v>45694.584027777775</v>
          </cell>
          <cell r="H34552">
            <v>45929.578472222223</v>
          </cell>
        </row>
        <row r="34553">
          <cell r="A34553" t="str">
            <v>UCW-8321</v>
          </cell>
          <cell r="B34553" t="str">
            <v>Beauty: Tata CLiQ: Vega listing</v>
          </cell>
          <cell r="C34553" t="str">
            <v>CLOSED</v>
          </cell>
          <cell r="D34553" t="str">
            <v>Highest</v>
          </cell>
          <cell r="E34553" t="str">
            <v>Chirag Dubal</v>
          </cell>
          <cell r="F34553" t="str">
            <v>Rhea Tomar</v>
          </cell>
          <cell r="G34553">
            <v>45694.574999999997</v>
          </cell>
          <cell r="H34553">
            <v>45953.395138888889</v>
          </cell>
        </row>
        <row r="34554">
          <cell r="A34554" t="str">
            <v>UCW-8320</v>
          </cell>
          <cell r="B34554" t="str">
            <v>TATACLIQ LISTING: 5.2.25</v>
          </cell>
          <cell r="C34554" t="str">
            <v>CLOSED</v>
          </cell>
          <cell r="D34554" t="str">
            <v>Medium</v>
          </cell>
          <cell r="E34554" t="str">
            <v>netscribes</v>
          </cell>
          <cell r="F34554" t="str">
            <v>Sushma Ram</v>
          </cell>
          <cell r="G34554">
            <v>45694.560416666667</v>
          </cell>
          <cell r="H34554">
            <v>45735.423611111109</v>
          </cell>
        </row>
        <row r="34555">
          <cell r="A34555" t="str">
            <v>UCW-8319</v>
          </cell>
          <cell r="B34555" t="str">
            <v>Introducing Spring 25: Fresh Collections for the Upcoming Season</v>
          </cell>
          <cell r="C34555" t="str">
            <v>CLOSED</v>
          </cell>
          <cell r="D34555" t="str">
            <v>Medium</v>
          </cell>
          <cell r="E34555" t="str">
            <v>netscribes</v>
          </cell>
          <cell r="F34555" t="str">
            <v>Sushma Ram</v>
          </cell>
          <cell r="G34555">
            <v>45694.554861111108</v>
          </cell>
          <cell r="H34555">
            <v>45742.549305555556</v>
          </cell>
        </row>
        <row r="34556">
          <cell r="A34556" t="str">
            <v>UCW-8317</v>
          </cell>
          <cell r="B34556" t="str">
            <v>New Looks Good &amp; Infographic Images | Tata CliQ | 05 Feb 2025</v>
          </cell>
          <cell r="C34556" t="str">
            <v>CLOSED</v>
          </cell>
          <cell r="D34556" t="str">
            <v>Medium</v>
          </cell>
          <cell r="E34556" t="str">
            <v>netscribes</v>
          </cell>
          <cell r="F34556" t="str">
            <v>Sushma Ram</v>
          </cell>
          <cell r="G34556">
            <v>45694.522222222222</v>
          </cell>
          <cell r="H34556">
            <v>45814.666666666664</v>
          </cell>
        </row>
        <row r="34557">
          <cell r="A34557" t="str">
            <v>UCW-8316</v>
          </cell>
          <cell r="B34557" t="str">
            <v>Women's Apparel 05-02-2025</v>
          </cell>
          <cell r="C34557" t="str">
            <v>CLOSED</v>
          </cell>
          <cell r="D34557" t="str">
            <v>Medium</v>
          </cell>
          <cell r="E34557" t="str">
            <v>netscribes</v>
          </cell>
          <cell r="F34557" t="str">
            <v>Sushma Ram</v>
          </cell>
          <cell r="G34557">
            <v>45694.51458333333</v>
          </cell>
          <cell r="H34557">
            <v>45805.563888888886</v>
          </cell>
        </row>
        <row r="34558">
          <cell r="A34558" t="str">
            <v>UCW-8314</v>
          </cell>
          <cell r="B34558" t="str">
            <v>TataCLiQ x Chase Labs: Group/Twist Color Variant</v>
          </cell>
          <cell r="C34558" t="str">
            <v>CLOSED</v>
          </cell>
          <cell r="D34558" t="str">
            <v>Medium</v>
          </cell>
          <cell r="E34558" t="str">
            <v>netscribes</v>
          </cell>
          <cell r="F34558" t="str">
            <v>Sushma Ram</v>
          </cell>
          <cell r="G34558">
            <v>45694.491666666669</v>
          </cell>
          <cell r="H34558">
            <v>45814.541666666664</v>
          </cell>
        </row>
        <row r="34559">
          <cell r="A34559" t="str">
            <v>UCW-8313</v>
          </cell>
          <cell r="B34559" t="str">
            <v>CL primary image update: TCL Internal</v>
          </cell>
          <cell r="C34559" t="str">
            <v>CLOSED</v>
          </cell>
          <cell r="D34559" t="str">
            <v>Highest</v>
          </cell>
          <cell r="E34559" t="str">
            <v>netscribes</v>
          </cell>
          <cell r="F34559" t="str">
            <v>Disha Bhanushali</v>
          </cell>
          <cell r="G34559">
            <v>45694.487500000003</v>
          </cell>
          <cell r="H34559">
            <v>45769.556944444441</v>
          </cell>
        </row>
        <row r="34560">
          <cell r="A34560" t="str">
            <v>UCW-8312</v>
          </cell>
          <cell r="B34560" t="str">
            <v>New Cataloging Request - Tata Cliq</v>
          </cell>
          <cell r="C34560" t="str">
            <v>CLOSED</v>
          </cell>
          <cell r="D34560" t="str">
            <v>Medium</v>
          </cell>
          <cell r="E34560" t="str">
            <v>netscribes</v>
          </cell>
          <cell r="F34560" t="str">
            <v>Sushma Ram</v>
          </cell>
          <cell r="G34560">
            <v>45694.477083333331</v>
          </cell>
          <cell r="H34560">
            <v>45721.698611111111</v>
          </cell>
        </row>
        <row r="34561">
          <cell r="A34561" t="str">
            <v>UCW-8311</v>
          </cell>
          <cell r="B34561" t="str">
            <v>EBCI 2.0 Description Update: TCL</v>
          </cell>
          <cell r="C34561" t="str">
            <v>CLOSED</v>
          </cell>
          <cell r="D34561" t="str">
            <v>Highest</v>
          </cell>
          <cell r="E34561" t="str">
            <v>netscribes</v>
          </cell>
          <cell r="F34561" t="str">
            <v>Disha Bhanushali</v>
          </cell>
          <cell r="G34561">
            <v>45694.473611111112</v>
          </cell>
          <cell r="H34561">
            <v>45719.697222222225</v>
          </cell>
        </row>
        <row r="34562">
          <cell r="A34562" t="str">
            <v>UCW-8310</v>
          </cell>
          <cell r="B34562" t="str">
            <v>VOJ Jewellery Catalogue 139 options</v>
          </cell>
          <cell r="C34562" t="str">
            <v>CLOSED</v>
          </cell>
          <cell r="D34562" t="str">
            <v>Medium</v>
          </cell>
          <cell r="E34562" t="str">
            <v>netscribes</v>
          </cell>
          <cell r="F34562" t="str">
            <v>Sushma Ram</v>
          </cell>
          <cell r="G34562">
            <v>45694.459722222222</v>
          </cell>
          <cell r="H34562">
            <v>45720.749305555553</v>
          </cell>
        </row>
        <row r="34563">
          <cell r="A34563" t="str">
            <v>UCW-8309</v>
          </cell>
          <cell r="B34563" t="str">
            <v>WW to IW migration of Tunics</v>
          </cell>
          <cell r="C34563" t="str">
            <v>CLOSED Due to Inactive/Insufficient Information</v>
          </cell>
          <cell r="D34563" t="str">
            <v>Medium</v>
          </cell>
          <cell r="E34563" t="str">
            <v>netscribes</v>
          </cell>
          <cell r="F34563" t="str">
            <v>Sushma Ram</v>
          </cell>
          <cell r="G34563">
            <v>45694.436805555553</v>
          </cell>
          <cell r="H34563">
            <v>45758.715277777781</v>
          </cell>
        </row>
        <row r="34564">
          <cell r="A34564" t="str">
            <v>UCW-8308</v>
          </cell>
          <cell r="B34564" t="str">
            <v>Police SS25 New Listings</v>
          </cell>
          <cell r="C34564" t="str">
            <v>CLOSED</v>
          </cell>
          <cell r="D34564" t="str">
            <v>Medium</v>
          </cell>
          <cell r="E34564" t="str">
            <v>netscribes</v>
          </cell>
          <cell r="F34564" t="str">
            <v>Sushma Ram</v>
          </cell>
          <cell r="G34564">
            <v>45694.429861111108</v>
          </cell>
          <cell r="H34564">
            <v>45721.697916666664</v>
          </cell>
        </row>
        <row r="34565">
          <cell r="A34565" t="str">
            <v>UCW-8306</v>
          </cell>
          <cell r="B34565" t="str">
            <v>SS'25 Collection Launch trueBrowns</v>
          </cell>
          <cell r="C34565" t="str">
            <v>CLOSED</v>
          </cell>
          <cell r="D34565" t="str">
            <v>Medium</v>
          </cell>
          <cell r="E34565" t="str">
            <v>netscribes</v>
          </cell>
          <cell r="F34565" t="str">
            <v>Sushma Ram</v>
          </cell>
          <cell r="G34565">
            <v>45694.061805555553</v>
          </cell>
          <cell r="H34565">
            <v>45734.76666666667</v>
          </cell>
        </row>
        <row r="34566">
          <cell r="A34566" t="str">
            <v>UCW-8305</v>
          </cell>
          <cell r="B34566" t="str">
            <v>Tata lux new latch on 4th feb'25.xlsx</v>
          </cell>
          <cell r="C34566" t="str">
            <v>CLOSED</v>
          </cell>
          <cell r="D34566" t="str">
            <v>Medium</v>
          </cell>
          <cell r="E34566" t="str">
            <v>Chirag Dubal</v>
          </cell>
          <cell r="F34566" t="str">
            <v>Shloka Chakre</v>
          </cell>
          <cell r="G34566">
            <v>45694.05972222222</v>
          </cell>
          <cell r="H34566">
            <v>45896.540277777778</v>
          </cell>
        </row>
        <row r="34567">
          <cell r="A34567" t="str">
            <v>UCW-8304</v>
          </cell>
          <cell r="B34567" t="str">
            <v>TATACLIQ LISTING: 4.2.25</v>
          </cell>
          <cell r="C34567" t="str">
            <v>CLOSED</v>
          </cell>
          <cell r="D34567" t="str">
            <v>Medium</v>
          </cell>
          <cell r="E34567" t="str">
            <v>netscribes</v>
          </cell>
          <cell r="F34567" t="str">
            <v>Sushma Ram</v>
          </cell>
          <cell r="G34567">
            <v>45694.049305555556</v>
          </cell>
          <cell r="H34567">
            <v>45733.636111111111</v>
          </cell>
        </row>
        <row r="34568">
          <cell r="A34568" t="str">
            <v>UCW-8302</v>
          </cell>
          <cell r="B34568" t="str">
            <v>Image Update on TCM</v>
          </cell>
          <cell r="C34568" t="str">
            <v>CLOSED</v>
          </cell>
          <cell r="D34568" t="str">
            <v>Medium</v>
          </cell>
          <cell r="E34568" t="str">
            <v>netscribes</v>
          </cell>
          <cell r="F34568" t="str">
            <v>Sushma Ram</v>
          </cell>
          <cell r="G34568">
            <v>45694.044444444444</v>
          </cell>
          <cell r="H34568">
            <v>45720.54791666667</v>
          </cell>
        </row>
        <row r="34569">
          <cell r="A34569" t="str">
            <v>UCW-8300</v>
          </cell>
          <cell r="B34569" t="str">
            <v>Fwd: Women catalog</v>
          </cell>
          <cell r="C34569" t="str">
            <v>CLOSED</v>
          </cell>
          <cell r="D34569" t="str">
            <v>Medium</v>
          </cell>
          <cell r="E34569" t="str">
            <v>netscribes</v>
          </cell>
          <cell r="F34569" t="str">
            <v>Sushma Ram</v>
          </cell>
          <cell r="G34569">
            <v>45694.018750000003</v>
          </cell>
          <cell r="H34569">
            <v>45805.584722222222</v>
          </cell>
        </row>
        <row r="34570">
          <cell r="A34570" t="str">
            <v>UCW-8299</v>
          </cell>
          <cell r="B34570" t="str">
            <v>305_Lot / Tata Lux/Tata Mall/ TH &amp; CK</v>
          </cell>
          <cell r="C34570" t="str">
            <v>CLOSED</v>
          </cell>
          <cell r="D34570" t="str">
            <v>Medium</v>
          </cell>
          <cell r="E34570" t="str">
            <v>Chirag Dubal</v>
          </cell>
          <cell r="F34570" t="str">
            <v>Shloka Chakre</v>
          </cell>
          <cell r="G34570">
            <v>45694.004861111112</v>
          </cell>
          <cell r="H34570">
            <v>45779.736805555556</v>
          </cell>
        </row>
        <row r="34571">
          <cell r="A34571" t="str">
            <v>UCW-8298</v>
          </cell>
          <cell r="B34571" t="str">
            <v>TataCliq X Bewakoof | Womenswestern Wear | 04-02-2025</v>
          </cell>
          <cell r="C34571" t="str">
            <v>CLOSED</v>
          </cell>
          <cell r="D34571" t="str">
            <v>Medium</v>
          </cell>
          <cell r="E34571" t="str">
            <v>netscribes</v>
          </cell>
          <cell r="F34571" t="str">
            <v>Sushma Ram</v>
          </cell>
          <cell r="G34571">
            <v>45693.995833333334</v>
          </cell>
          <cell r="H34571">
            <v>45721.697916666664</v>
          </cell>
        </row>
        <row r="34572">
          <cell r="A34572" t="str">
            <v>UCW-8297</v>
          </cell>
          <cell r="B34572" t="str">
            <v>New Dress Material - salwar studio</v>
          </cell>
          <cell r="C34572" t="str">
            <v>CLOSED</v>
          </cell>
          <cell r="D34572" t="str">
            <v>Medium</v>
          </cell>
          <cell r="E34572" t="str">
            <v>netscribes</v>
          </cell>
          <cell r="F34572" t="str">
            <v>Sushma Ram</v>
          </cell>
          <cell r="G34572">
            <v>45693.982638888891</v>
          </cell>
          <cell r="H34572">
            <v>45805.584722222222</v>
          </cell>
        </row>
        <row r="34573">
          <cell r="A34573" t="str">
            <v>UCW-8296</v>
          </cell>
          <cell r="B34573" t="str">
            <v>Request for Make Live New Listing For Brand " JOHN PRIDE" 04-02-2025</v>
          </cell>
          <cell r="C34573" t="str">
            <v>CLOSED</v>
          </cell>
          <cell r="D34573" t="str">
            <v>Medium</v>
          </cell>
          <cell r="E34573" t="str">
            <v>netscribes</v>
          </cell>
          <cell r="F34573" t="str">
            <v>Sushma Ram</v>
          </cell>
          <cell r="G34573">
            <v>45693.978472222225</v>
          </cell>
          <cell r="H34573">
            <v>45731.495833333334</v>
          </cell>
        </row>
        <row r="34574">
          <cell r="A34574" t="str">
            <v>UCW-8295</v>
          </cell>
          <cell r="B34574" t="str">
            <v>Daniel Klein 5 New SKU Listing</v>
          </cell>
          <cell r="C34574" t="str">
            <v>CLOSED</v>
          </cell>
          <cell r="D34574" t="str">
            <v>Medium</v>
          </cell>
          <cell r="E34574" t="str">
            <v>netscribes</v>
          </cell>
          <cell r="F34574" t="str">
            <v>Sushma Ram</v>
          </cell>
          <cell r="G34574">
            <v>45693.970138888886</v>
          </cell>
          <cell r="H34574">
            <v>45709.887499999997</v>
          </cell>
        </row>
        <row r="34575">
          <cell r="A34575" t="str">
            <v>UCW-8292</v>
          </cell>
          <cell r="B34575" t="str">
            <v>UCW-3222: UCW-2595: UCW-1394: UCW-1043: Jack &amp; Jones SS25 LOT 1 (Tata Cliq)</v>
          </cell>
          <cell r="C34575" t="str">
            <v>CLOSED</v>
          </cell>
          <cell r="D34575" t="str">
            <v>Medium</v>
          </cell>
          <cell r="E34575" t="str">
            <v>netscribes</v>
          </cell>
          <cell r="F34575" t="str">
            <v>Sushma Ram</v>
          </cell>
          <cell r="G34575">
            <v>45693.949305555558</v>
          </cell>
          <cell r="H34575">
            <v>45714.513194444444</v>
          </cell>
        </row>
        <row r="34576">
          <cell r="A34576" t="str">
            <v>UCW-8291</v>
          </cell>
          <cell r="B34576" t="str">
            <v>CO-ORD SETS 2025</v>
          </cell>
          <cell r="C34576" t="str">
            <v>CLOSED</v>
          </cell>
          <cell r="D34576" t="str">
            <v>Medium</v>
          </cell>
          <cell r="E34576" t="str">
            <v>netscribes</v>
          </cell>
          <cell r="F34576" t="str">
            <v>Sushma Ram</v>
          </cell>
          <cell r="G34576">
            <v>45693.936111111114</v>
          </cell>
          <cell r="H34576">
            <v>45805.583333333336</v>
          </cell>
        </row>
        <row r="40615">
          <cell r="A40615" t="str">
            <v>Key</v>
          </cell>
          <cell r="B40615" t="str">
            <v>Summary</v>
          </cell>
          <cell r="C40615" t="str">
            <v>Status</v>
          </cell>
          <cell r="D40615" t="str">
            <v>Priority</v>
          </cell>
          <cell r="E40615" t="str">
            <v>Assignee</v>
          </cell>
          <cell r="F40615" t="str">
            <v>Reporter</v>
          </cell>
          <cell r="G40615" t="str">
            <v>Created</v>
          </cell>
          <cell r="H40615" t="str">
            <v>Updated</v>
          </cell>
        </row>
        <row r="40616">
          <cell r="A40616" t="str">
            <v>UCW-37216</v>
          </cell>
          <cell r="B40616" t="str">
            <v>Request for Catalogue File Upload -KOZASKO</v>
          </cell>
          <cell r="C40616" t="str">
            <v>Brand to Resolve Queries</v>
          </cell>
          <cell r="D40616" t="str">
            <v>Medium</v>
          </cell>
          <cell r="E40616" t="str">
            <v>Chirag Dubal</v>
          </cell>
          <cell r="F40616" t="str">
            <v>Simi Raichel Zachariah</v>
          </cell>
          <cell r="G40616">
            <v>46269.761805555558</v>
          </cell>
          <cell r="H40616">
            <v>46270.456944444442</v>
          </cell>
        </row>
        <row r="40617">
          <cell r="A40617" t="str">
            <v>UCW-37213</v>
          </cell>
          <cell r="B40617" t="str">
            <v>NEEMANS+FOOTWEAR+ 125173+ 03-09-2026</v>
          </cell>
          <cell r="C40617" t="str">
            <v>Agency PREPROCESS</v>
          </cell>
          <cell r="D40617" t="str">
            <v>Medium</v>
          </cell>
          <cell r="E40617" t="str">
            <v>Chirag Dubal</v>
          </cell>
          <cell r="F40617" t="str">
            <v>Shloka Chakre</v>
          </cell>
          <cell r="G40617">
            <v>46269.728472222225</v>
          </cell>
          <cell r="H40617">
            <v>46270.474305555559</v>
          </cell>
        </row>
        <row r="40618">
          <cell r="A40618" t="str">
            <v>UCW-37208</v>
          </cell>
          <cell r="B40618" t="str">
            <v>New Listing Template :- 02-09-2026</v>
          </cell>
          <cell r="C40618" t="str">
            <v>Agency PREPROCESS</v>
          </cell>
          <cell r="D40618" t="str">
            <v>Medium</v>
          </cell>
          <cell r="E40618" t="str">
            <v>Chirag Dubal</v>
          </cell>
          <cell r="F40618" t="str">
            <v>Shloka Chakre</v>
          </cell>
          <cell r="G40618">
            <v>46269.709027777775</v>
          </cell>
          <cell r="H40618">
            <v>46270.453472222223</v>
          </cell>
        </row>
        <row r="40619">
          <cell r="A40619" t="str">
            <v>UCW-37206</v>
          </cell>
          <cell r="B40619" t="str">
            <v xml:space="preserve"> Request for Strobe Cream Product Listing // Tatacliq</v>
          </cell>
          <cell r="C40619" t="str">
            <v>Ticket Raised</v>
          </cell>
          <cell r="D40619" t="str">
            <v>Medium</v>
          </cell>
          <cell r="E40619" t="str">
            <v>Chirag Dubal</v>
          </cell>
          <cell r="F40619" t="str">
            <v>Simi Raichel Zachariah</v>
          </cell>
          <cell r="G40619">
            <v>46269.702777777777</v>
          </cell>
          <cell r="H40619">
            <v>46269.702777777777</v>
          </cell>
        </row>
        <row r="40620">
          <cell r="A40620" t="str">
            <v>UCW-37199</v>
          </cell>
          <cell r="B40620" t="str">
            <v>New products listing, House Of CDC Fashion Pvt Ltd</v>
          </cell>
          <cell r="C40620" t="str">
            <v>Ticket Raised</v>
          </cell>
          <cell r="D40620" t="str">
            <v>Medium</v>
          </cell>
          <cell r="E40620" t="str">
            <v>Chirag Dubal</v>
          </cell>
          <cell r="F40620" t="str">
            <v>Shloka Chakre</v>
          </cell>
          <cell r="G40620">
            <v>46269.681944444441</v>
          </cell>
          <cell r="H40620">
            <v>46269.681944444441</v>
          </cell>
        </row>
        <row r="40621">
          <cell r="A40621" t="str">
            <v>UCW-37192</v>
          </cell>
          <cell r="B40621" t="str">
            <v>Request for New Product Listing – Liquid Mousse Matte Lipstick -More-Pack of 3</v>
          </cell>
          <cell r="C40621" t="str">
            <v>Ticket Raised</v>
          </cell>
          <cell r="D40621" t="str">
            <v>Medium</v>
          </cell>
          <cell r="E40621" t="str">
            <v>Chirag Dubal</v>
          </cell>
          <cell r="F40621" t="str">
            <v>Simi Raichel Zachariah</v>
          </cell>
          <cell r="G40621">
            <v>46269.640277777777</v>
          </cell>
          <cell r="H40621">
            <v>46269.640277777777</v>
          </cell>
        </row>
        <row r="40622">
          <cell r="A40622" t="str">
            <v>UCW-37190</v>
          </cell>
          <cell r="B40622" t="str">
            <v>Giva | Silver Jewellery | 125927 | 27-08-2026 &amp; 28-08-2026 (88SKUs)</v>
          </cell>
          <cell r="C40622" t="str">
            <v>Ticket Raised</v>
          </cell>
          <cell r="D40622" t="str">
            <v>Medium</v>
          </cell>
          <cell r="E40622" t="str">
            <v>Chirag Dubal</v>
          </cell>
          <cell r="F40622" t="str">
            <v>Shloka Chakre</v>
          </cell>
          <cell r="G40622">
            <v>46269.635416666664</v>
          </cell>
          <cell r="H40622">
            <v>46269.635416666664</v>
          </cell>
        </row>
        <row r="40623">
          <cell r="A40623" t="str">
            <v>UCW-37181</v>
          </cell>
          <cell r="B40623" t="str">
            <v>Pepe -Jeans - 102-17-02-09-2026</v>
          </cell>
          <cell r="C40623" t="str">
            <v>Agency Production QC</v>
          </cell>
          <cell r="D40623" t="str">
            <v>Medium</v>
          </cell>
          <cell r="E40623" t="str">
            <v>Chirag Dubal</v>
          </cell>
          <cell r="F40623" t="str">
            <v>Simi Raichel Zachariah</v>
          </cell>
          <cell r="G40623">
            <v>46269.595138888886</v>
          </cell>
          <cell r="H40623">
            <v>46270.506944444445</v>
          </cell>
        </row>
        <row r="40624">
          <cell r="A40624" t="str">
            <v>UCW-37178</v>
          </cell>
          <cell r="B40624" t="str">
            <v xml:space="preserve"> Sora Dora New Skus Listing</v>
          </cell>
          <cell r="C40624" t="str">
            <v>Ticket Raised</v>
          </cell>
          <cell r="D40624" t="str">
            <v>Medium</v>
          </cell>
          <cell r="E40624" t="str">
            <v>Chirag Dubal</v>
          </cell>
          <cell r="F40624" t="str">
            <v>Simi Raichel Zachariah</v>
          </cell>
          <cell r="G40624">
            <v>46269.55972222222</v>
          </cell>
          <cell r="H40624">
            <v>46269.55972222222</v>
          </cell>
        </row>
        <row r="40625">
          <cell r="A40625" t="str">
            <v>UCW-37173</v>
          </cell>
          <cell r="B40625" t="str">
            <v xml:space="preserve"> Tata Cliq X Wella Ultimate Color Listings</v>
          </cell>
          <cell r="C40625" t="str">
            <v>Ticket Raised</v>
          </cell>
          <cell r="D40625" t="str">
            <v>Medium</v>
          </cell>
          <cell r="E40625" t="str">
            <v>Chirag Dubal</v>
          </cell>
          <cell r="F40625" t="str">
            <v>Simi Raichel Zachariah</v>
          </cell>
          <cell r="G40625">
            <v>46269.537499999999</v>
          </cell>
          <cell r="H40625">
            <v>46269.537499999999</v>
          </cell>
        </row>
        <row r="40626">
          <cell r="A40626" t="str">
            <v>UCW-37169</v>
          </cell>
          <cell r="B40626" t="str">
            <v>MNY | Expired Model Images Removal PDP |  Tata Cliq Fashion | 125928  | 3069913</v>
          </cell>
          <cell r="C40626" t="str">
            <v>Ticket Raised</v>
          </cell>
          <cell r="D40626" t="str">
            <v>Medium</v>
          </cell>
          <cell r="E40626" t="str">
            <v>Chirag Dubal</v>
          </cell>
          <cell r="F40626" t="str">
            <v>Simi Raichel Zachariah</v>
          </cell>
          <cell r="G40626">
            <v>46269.520138888889</v>
          </cell>
          <cell r="H40626">
            <v>46269.520138888889</v>
          </cell>
        </row>
        <row r="40627">
          <cell r="A40627" t="str">
            <v>UCW-37138</v>
          </cell>
          <cell r="B40627" t="str">
            <v>Noise Band | Gadgets | New Listing - 2nd Sep'26</v>
          </cell>
          <cell r="C40627" t="str">
            <v>Agency PREPROCESS</v>
          </cell>
          <cell r="D40627" t="str">
            <v>Medium</v>
          </cell>
          <cell r="E40627" t="str">
            <v>Chirag Dubal</v>
          </cell>
          <cell r="F40627" t="str">
            <v>Simi Raichel Zachariah</v>
          </cell>
          <cell r="G40627">
            <v>46268.704861111109</v>
          </cell>
          <cell r="H40627">
            <v>46270.473611111112</v>
          </cell>
        </row>
        <row r="40628">
          <cell r="A40628" t="str">
            <v>UCW-37136</v>
          </cell>
          <cell r="B40628" t="str">
            <v>Tata Cliq - New listing - Chopard Malaki Tobacco &amp; Diesel Only Desire</v>
          </cell>
          <cell r="C40628" t="str">
            <v>Ticket Raised</v>
          </cell>
          <cell r="D40628" t="str">
            <v>Medium</v>
          </cell>
          <cell r="E40628" t="str">
            <v>Chirag Dubal</v>
          </cell>
          <cell r="F40628" t="str">
            <v>Simi Raichel Zachariah</v>
          </cell>
          <cell r="G40628">
            <v>46268.675694444442</v>
          </cell>
          <cell r="H40628">
            <v>46268.675694444442</v>
          </cell>
        </row>
        <row r="40629">
          <cell r="A40629" t="str">
            <v>UCW-37135</v>
          </cell>
          <cell r="B40629" t="str">
            <v>Tata Prada Zendaya PDP Image Update - 26th August 26</v>
          </cell>
          <cell r="C40629" t="str">
            <v>Ticket Raised</v>
          </cell>
          <cell r="D40629" t="str">
            <v>Medium</v>
          </cell>
          <cell r="E40629" t="str">
            <v>Chirag Dubal</v>
          </cell>
          <cell r="F40629" t="str">
            <v>Simi Raichel Zachariah</v>
          </cell>
          <cell r="G40629">
            <v>46268.634722222225</v>
          </cell>
          <cell r="H40629">
            <v>46268.634722222225</v>
          </cell>
        </row>
        <row r="40630">
          <cell r="A40630" t="str">
            <v>UCW-37134</v>
          </cell>
          <cell r="B40630" t="str">
            <v xml:space="preserve"> Idole_TCL listing_3530014</v>
          </cell>
          <cell r="C40630" t="str">
            <v>Ticket Raised</v>
          </cell>
          <cell r="D40630" t="str">
            <v>Medium</v>
          </cell>
          <cell r="E40630" t="str">
            <v>Chirag Dubal</v>
          </cell>
          <cell r="F40630" t="str">
            <v>Simi Raichel Zachariah</v>
          </cell>
          <cell r="G40630">
            <v>46268.628472222219</v>
          </cell>
          <cell r="H40630">
            <v>46268.628472222219</v>
          </cell>
        </row>
        <row r="40631">
          <cell r="A40631" t="str">
            <v>UCW-37133</v>
          </cell>
          <cell r="B40631" t="str">
            <v>New Listing_Satya Paul_Womenswear_129526_67 Styles_130 SKUs_01Sep2026</v>
          </cell>
          <cell r="C40631" t="str">
            <v>Ticket Raised</v>
          </cell>
          <cell r="D40631" t="str">
            <v>Medium</v>
          </cell>
          <cell r="E40631" t="str">
            <v>Chirag Dubal</v>
          </cell>
          <cell r="F40631" t="str">
            <v>Simi Raichel Zachariah</v>
          </cell>
          <cell r="G40631">
            <v>46268.623611111114</v>
          </cell>
          <cell r="H40631">
            <v>46269.538888888892</v>
          </cell>
        </row>
        <row r="40632">
          <cell r="A40632" t="str">
            <v>UCW-37125</v>
          </cell>
          <cell r="B40632" t="str">
            <v xml:space="preserve">GWP Offer Redwood International July 2026 </v>
          </cell>
          <cell r="C40632" t="str">
            <v>Brand to Resolve Queries</v>
          </cell>
          <cell r="D40632" t="str">
            <v>Medium</v>
          </cell>
          <cell r="E40632" t="str">
            <v>Chirag Dubal</v>
          </cell>
          <cell r="F40632" t="str">
            <v>Shloka Chakre</v>
          </cell>
          <cell r="G40632">
            <v>46268.563888888886</v>
          </cell>
          <cell r="H40632">
            <v>46270.495833333334</v>
          </cell>
        </row>
        <row r="40633">
          <cell r="A40633" t="str">
            <v>UCW-37112</v>
          </cell>
          <cell r="B40633" t="str">
            <v xml:space="preserve"> Ted Baker_Jewellery_21 Styles_Xmass_28/08/2026</v>
          </cell>
          <cell r="C40633" t="str">
            <v>Brand to Resolve Queries</v>
          </cell>
          <cell r="D40633" t="str">
            <v>Medium</v>
          </cell>
          <cell r="E40633" t="str">
            <v>Chirag Dubal</v>
          </cell>
          <cell r="F40633" t="str">
            <v>Simi Raichel Zachariah</v>
          </cell>
          <cell r="G40633">
            <v>46268.511111111111</v>
          </cell>
          <cell r="H40633">
            <v>46270.477083333331</v>
          </cell>
        </row>
        <row r="40634">
          <cell r="A40634" t="str">
            <v>UCW-37106</v>
          </cell>
          <cell r="B40634" t="str">
            <v>MNY | Serum Lipstick PDP |  Tata Cliq Fashion | 125928 | 3446736</v>
          </cell>
          <cell r="C40634" t="str">
            <v>Ticket Raised</v>
          </cell>
          <cell r="D40634" t="str">
            <v>Medium</v>
          </cell>
          <cell r="E40634" t="str">
            <v>Chirag Dubal</v>
          </cell>
          <cell r="F40634" t="str">
            <v>Simi Raichel Zachariah</v>
          </cell>
          <cell r="G40634">
            <v>46268.477083333331</v>
          </cell>
          <cell r="H40634">
            <v>46268.790277777778</v>
          </cell>
        </row>
        <row r="40635">
          <cell r="A40635" t="str">
            <v>UCW-37105</v>
          </cell>
          <cell r="B40635" t="str">
            <v>Piccolo Rakhi Collection( 27-08-2026)</v>
          </cell>
          <cell r="C40635" t="str">
            <v>Brand to Resolve Queries</v>
          </cell>
          <cell r="D40635" t="str">
            <v>Medium</v>
          </cell>
          <cell r="E40635" t="str">
            <v>Chirag Dubal</v>
          </cell>
          <cell r="F40635" t="str">
            <v>Simi Raichel Zachariah</v>
          </cell>
          <cell r="G40635">
            <v>46268.474999999999</v>
          </cell>
          <cell r="H40635">
            <v>46268.866666666669</v>
          </cell>
        </row>
        <row r="40636">
          <cell r="A40636" t="str">
            <v>UCW-37103</v>
          </cell>
          <cell r="B40636" t="str">
            <v>MNY | Sky High Mascara New Shade Listing |  Tata Cliq Fashion | 125928 | 3210628</v>
          </cell>
          <cell r="C40636" t="str">
            <v>Agency Production QC</v>
          </cell>
          <cell r="D40636" t="str">
            <v>Medium</v>
          </cell>
          <cell r="E40636" t="str">
            <v>Chirag Dubal</v>
          </cell>
          <cell r="F40636" t="str">
            <v>Simi Raichel Zachariah</v>
          </cell>
          <cell r="G40636">
            <v>46268.468055555553</v>
          </cell>
          <cell r="H40636">
            <v>46268.898611111108</v>
          </cell>
        </row>
        <row r="40637">
          <cell r="A40637" t="str">
            <v>UCW-37101</v>
          </cell>
          <cell r="B40637" t="str">
            <v>CLONE - Pantaloons/Men/Women/Kid's/Specimen/New Listing/SKU 1239/Options 329| 12th Aug'2026</v>
          </cell>
          <cell r="C40637" t="str">
            <v>Ticket Raised</v>
          </cell>
          <cell r="D40637" t="str">
            <v>Medium</v>
          </cell>
          <cell r="E40637" t="str">
            <v>netscribes</v>
          </cell>
          <cell r="F40637" t="str">
            <v>Sushma Ram</v>
          </cell>
          <cell r="G40637">
            <v>46268.464583333334</v>
          </cell>
          <cell r="H40637">
            <v>46268.470138888886</v>
          </cell>
        </row>
        <row r="40638">
          <cell r="A40638" t="str">
            <v>UCW-37100</v>
          </cell>
          <cell r="B40638" t="str">
            <v>Andamen image Update RRT/OSM Dual Platform Tata Fashion &amp; Tata Luxury</v>
          </cell>
          <cell r="C40638" t="str">
            <v>Ticket Raised</v>
          </cell>
          <cell r="D40638" t="str">
            <v>Medium</v>
          </cell>
          <cell r="E40638" t="str">
            <v>Chirag Dubal</v>
          </cell>
          <cell r="F40638" t="str">
            <v>Simi Raichel Zachariah</v>
          </cell>
          <cell r="G40638">
            <v>46268.464583333334</v>
          </cell>
          <cell r="H40638">
            <v>46268.464583333334</v>
          </cell>
        </row>
        <row r="40639">
          <cell r="A40639" t="str">
            <v>UCW-37099</v>
          </cell>
          <cell r="B40639" t="str">
            <v>TATACLIQ x O3+ Catalog Update 01-09-2026</v>
          </cell>
          <cell r="C40639" t="str">
            <v>Agency Production QC</v>
          </cell>
          <cell r="D40639" t="str">
            <v>Medium</v>
          </cell>
          <cell r="E40639" t="str">
            <v>Chirag Dubal</v>
          </cell>
          <cell r="F40639" t="str">
            <v>Simi Raichel Zachariah</v>
          </cell>
          <cell r="G40639">
            <v>46268.459722222222</v>
          </cell>
          <cell r="H40639">
            <v>46270.503472222219</v>
          </cell>
        </row>
        <row r="40640">
          <cell r="A40640" t="str">
            <v>UCW-37096</v>
          </cell>
          <cell r="B40640" t="str">
            <v xml:space="preserve"> Listing ids for Catalogue on Tata CliQ fashion</v>
          </cell>
          <cell r="C40640" t="str">
            <v>Ticket Raised</v>
          </cell>
          <cell r="D40640" t="str">
            <v>Medium</v>
          </cell>
          <cell r="E40640" t="str">
            <v>Chirag Dubal</v>
          </cell>
          <cell r="F40640" t="str">
            <v>Simi Raichel Zachariah</v>
          </cell>
          <cell r="G40640">
            <v>46268.448611111111</v>
          </cell>
          <cell r="H40640">
            <v>46269.457638888889</v>
          </cell>
        </row>
        <row r="40641">
          <cell r="A40641" t="str">
            <v>UCW-37071</v>
          </cell>
          <cell r="B40641" t="str">
            <v>Tata Prada Paradigme PDP Image Update - 01st August 26</v>
          </cell>
          <cell r="C40641" t="str">
            <v>Uploaded/Retriggered</v>
          </cell>
          <cell r="D40641" t="str">
            <v>Medium</v>
          </cell>
          <cell r="E40641" t="str">
            <v>Chirag Dubal</v>
          </cell>
          <cell r="F40641" t="str">
            <v>Simi Raichel Zachariah</v>
          </cell>
          <cell r="G40641">
            <v>46267.649305555555</v>
          </cell>
          <cell r="H40641">
            <v>46268.811111111114</v>
          </cell>
        </row>
        <row r="40642">
          <cell r="A40642" t="str">
            <v>UCW-37069</v>
          </cell>
          <cell r="B40642" t="str">
            <v>Lotto/Footwear UPTO Lot-41A/Seller code- 129247/ 02-09-2026</v>
          </cell>
          <cell r="C40642" t="str">
            <v>Uploaded/Retriggered</v>
          </cell>
          <cell r="D40642" t="str">
            <v>Medium</v>
          </cell>
          <cell r="E40642" t="str">
            <v>Chirag Dubal</v>
          </cell>
          <cell r="F40642" t="str">
            <v>Simi Raichel Zachariah</v>
          </cell>
          <cell r="G40642">
            <v>46267.632638888892</v>
          </cell>
          <cell r="H40642">
            <v>46268.664583333331</v>
          </cell>
        </row>
        <row r="40643">
          <cell r="A40643" t="str">
            <v>UCW-37068</v>
          </cell>
          <cell r="B40643" t="str">
            <v>Voylla | Fashion Jewelry | 128973 | 26.08.2026 (86 skus)</v>
          </cell>
          <cell r="C40643" t="str">
            <v>Code Created- Agency Production QC</v>
          </cell>
          <cell r="D40643" t="str">
            <v>Medium</v>
          </cell>
          <cell r="E40643" t="str">
            <v>Chirag Dubal</v>
          </cell>
          <cell r="F40643" t="str">
            <v>Simi Raichel Zachariah</v>
          </cell>
          <cell r="G40643">
            <v>46267.618750000001</v>
          </cell>
          <cell r="H40643">
            <v>46269.623611111114</v>
          </cell>
        </row>
        <row r="40644">
          <cell r="A40644" t="str">
            <v>UCW-37060</v>
          </cell>
          <cell r="B40644" t="str">
            <v>ZAVERI PEARLS | JEWELLERY | SELLER CODE: 124167 | 02-09-2026 | 118 SKU</v>
          </cell>
          <cell r="C40644" t="str">
            <v>Uploaded/Retriggered</v>
          </cell>
          <cell r="D40644" t="str">
            <v>Medium</v>
          </cell>
          <cell r="E40644" t="str">
            <v>Chirag Dubal</v>
          </cell>
          <cell r="F40644" t="str">
            <v>Simi Raichel Zachariah</v>
          </cell>
          <cell r="G40644">
            <v>46267.522222222222</v>
          </cell>
          <cell r="H40644">
            <v>46269.173611111109</v>
          </cell>
        </row>
        <row r="40645">
          <cell r="A40645" t="str">
            <v>UCW-37055</v>
          </cell>
          <cell r="B40645" t="str">
            <v>Urgent: Correction Required in Listing Images</v>
          </cell>
          <cell r="C40645" t="str">
            <v>Uploaded/Retriggered</v>
          </cell>
          <cell r="D40645" t="str">
            <v>Medium</v>
          </cell>
          <cell r="E40645" t="str">
            <v>Chirag Dubal</v>
          </cell>
          <cell r="F40645" t="str">
            <v>Simi Raichel Zachariah</v>
          </cell>
          <cell r="G40645">
            <v>46267.46875</v>
          </cell>
          <cell r="H40645">
            <v>46268.806250000001</v>
          </cell>
        </row>
        <row r="40646">
          <cell r="A40646" t="str">
            <v>UCW-37033</v>
          </cell>
          <cell r="B40646" t="str">
            <v>Aqualogica | EAN Change- Refresh+ Body Care Set Sun Kissed Vanilla</v>
          </cell>
          <cell r="C40646" t="str">
            <v>Brand to Resolve Queries</v>
          </cell>
          <cell r="D40646" t="str">
            <v>Medium</v>
          </cell>
          <cell r="E40646" t="str">
            <v>Chirag Dubal</v>
          </cell>
          <cell r="F40646" t="str">
            <v>Simi Raichel Zachariah</v>
          </cell>
          <cell r="G40646">
            <v>46266.760416666664</v>
          </cell>
          <cell r="H40646">
            <v>46270.490972222222</v>
          </cell>
        </row>
        <row r="40647">
          <cell r="A40647" t="str">
            <v>UCW-37018</v>
          </cell>
          <cell r="B40647" t="str">
            <v>Reebok + Footwear + 124055 + 06-07-2026</v>
          </cell>
          <cell r="C40647" t="str">
            <v>Uploaded/Retriggered</v>
          </cell>
          <cell r="D40647" t="str">
            <v>Medium</v>
          </cell>
          <cell r="E40647" t="str">
            <v>Chirag Dubal</v>
          </cell>
          <cell r="F40647" t="str">
            <v>Sneha Nadar</v>
          </cell>
          <cell r="G40647">
            <v>46266.684027777781</v>
          </cell>
          <cell r="H40647">
            <v>46268.726388888892</v>
          </cell>
        </row>
        <row r="40648">
          <cell r="A40648" t="str">
            <v>UCW-37017</v>
          </cell>
          <cell r="B40648" t="str">
            <v>new catalog 179 sku 25/08/2026</v>
          </cell>
          <cell r="C40648" t="str">
            <v>Uploaded/Retriggered</v>
          </cell>
          <cell r="D40648" t="str">
            <v>Medium</v>
          </cell>
          <cell r="E40648" t="str">
            <v>Chirag Dubal</v>
          </cell>
          <cell r="F40648" t="str">
            <v>Sneha Nadar</v>
          </cell>
          <cell r="G40648">
            <v>46266.679166666669</v>
          </cell>
          <cell r="H40648">
            <v>46268.62777777778</v>
          </cell>
        </row>
        <row r="40649">
          <cell r="A40649" t="str">
            <v>UCW-37011</v>
          </cell>
          <cell r="B40649" t="str">
            <v>Accessorize London X Tata Cliq _Bag Catalogue_31-08-2026</v>
          </cell>
          <cell r="C40649" t="str">
            <v>Brand to Resolve Queries</v>
          </cell>
          <cell r="D40649" t="str">
            <v>Medium</v>
          </cell>
          <cell r="E40649" t="str">
            <v>Chirag Dubal</v>
          </cell>
          <cell r="F40649" t="str">
            <v>Simi Raichel Zachariah</v>
          </cell>
          <cell r="G40649">
            <v>46266.663888888892</v>
          </cell>
          <cell r="H40649">
            <v>46268.789583333331</v>
          </cell>
        </row>
        <row r="40650">
          <cell r="A40650" t="str">
            <v>UCW-36994</v>
          </cell>
          <cell r="B40650" t="str">
            <v>PNG Jewellers_New | Batch-223 Silver_Pooja_Articles_240826 | seller code - 124260 | Total SKUs - 18</v>
          </cell>
          <cell r="C40650" t="str">
            <v>CLOSED</v>
          </cell>
          <cell r="D40650" t="str">
            <v>Medium</v>
          </cell>
          <cell r="E40650" t="str">
            <v>Chirag Dubal</v>
          </cell>
          <cell r="F40650" t="str">
            <v>Sneha Nadar</v>
          </cell>
          <cell r="G40650">
            <v>46266.546527777777</v>
          </cell>
          <cell r="H40650">
            <v>46267.888888888891</v>
          </cell>
        </row>
        <row r="40651">
          <cell r="A40651" t="str">
            <v>UCW-36987</v>
          </cell>
          <cell r="B40651" t="str">
            <v>Tata Cliq Footwear Catalogue - Asics | 31-08-2026</v>
          </cell>
          <cell r="C40651" t="str">
            <v>CLOSED</v>
          </cell>
          <cell r="D40651" t="str">
            <v>Medium</v>
          </cell>
          <cell r="E40651" t="str">
            <v>Chirag Dubal</v>
          </cell>
          <cell r="F40651" t="str">
            <v>Shloka Chakre</v>
          </cell>
          <cell r="G40651">
            <v>46266.524305555555</v>
          </cell>
          <cell r="H40651">
            <v>46267.884722222225</v>
          </cell>
        </row>
        <row r="40652">
          <cell r="A40652" t="str">
            <v>UCW-36983</v>
          </cell>
          <cell r="B40652" t="str">
            <v>Palladium Footwear 129553, 129560 Image Update/Change 225 SKU ( 39 Options ) 28/08/2026.</v>
          </cell>
          <cell r="C40652" t="str">
            <v>Agency Production QC</v>
          </cell>
          <cell r="D40652" t="str">
            <v>Medium</v>
          </cell>
          <cell r="E40652" t="str">
            <v>Chirag Dubal</v>
          </cell>
          <cell r="F40652" t="str">
            <v>Sneha Nadar</v>
          </cell>
          <cell r="G40652">
            <v>46266.51666666667</v>
          </cell>
          <cell r="H40652">
            <v>46267.547222222223</v>
          </cell>
        </row>
        <row r="40653">
          <cell r="A40653" t="str">
            <v>UCW-36982</v>
          </cell>
          <cell r="B40653" t="str">
            <v>Guess Footwear Men &amp; Women (New) 2 Options 31-08-2026</v>
          </cell>
          <cell r="C40653" t="str">
            <v>CLOSED</v>
          </cell>
          <cell r="D40653" t="str">
            <v>Medium</v>
          </cell>
          <cell r="E40653" t="str">
            <v>Chirag Dubal</v>
          </cell>
          <cell r="F40653" t="str">
            <v>Shloka Chakre</v>
          </cell>
          <cell r="G40653">
            <v>46266.513888888891</v>
          </cell>
          <cell r="H40653">
            <v>46268.49722222222</v>
          </cell>
        </row>
        <row r="40654">
          <cell r="A40654" t="str">
            <v>UCW-36978</v>
          </cell>
          <cell r="B40654" t="str">
            <v>AsiaN Footwear Listing 31 Aug 2026</v>
          </cell>
          <cell r="C40654" t="str">
            <v>Uploaded/Retriggered</v>
          </cell>
          <cell r="D40654" t="str">
            <v>Medium</v>
          </cell>
          <cell r="E40654" t="str">
            <v>Chirag Dubal</v>
          </cell>
          <cell r="F40654" t="str">
            <v>Sneha Nadar</v>
          </cell>
          <cell r="G40654">
            <v>46266.49722222222</v>
          </cell>
          <cell r="H40654">
            <v>46268.488888888889</v>
          </cell>
        </row>
        <row r="40655">
          <cell r="A40655" t="str">
            <v>UCW-36977</v>
          </cell>
          <cell r="B40655" t="str">
            <v>Lotto/Footwear UPTO Lot-41/Seller code- 129247/ 31-08-2026</v>
          </cell>
          <cell r="C40655" t="str">
            <v>CLOSED</v>
          </cell>
          <cell r="D40655" t="str">
            <v>Medium</v>
          </cell>
          <cell r="E40655" t="str">
            <v>Chirag Dubal</v>
          </cell>
          <cell r="F40655" t="str">
            <v>Simi Raichel Zachariah</v>
          </cell>
          <cell r="G40655">
            <v>46266.484722222223</v>
          </cell>
          <cell r="H40655">
            <v>46268.480555555558</v>
          </cell>
        </row>
        <row r="40656">
          <cell r="A40656" t="str">
            <v>UCW-36976</v>
          </cell>
          <cell r="B40656" t="str">
            <v>New Launch SNC (15g &amp; 50g) - Tata</v>
          </cell>
          <cell r="C40656" t="str">
            <v>Agency Production QC</v>
          </cell>
          <cell r="D40656" t="str">
            <v>Medium</v>
          </cell>
          <cell r="E40656" t="str">
            <v>Chirag Dubal</v>
          </cell>
          <cell r="F40656" t="str">
            <v>Simi Raichel Zachariah</v>
          </cell>
          <cell r="G40656">
            <v>46266.481944444444</v>
          </cell>
          <cell r="H40656">
            <v>46268.756944444445</v>
          </cell>
        </row>
        <row r="40657">
          <cell r="A40657" t="str">
            <v>UCW-36974</v>
          </cell>
          <cell r="B40657" t="str">
            <v>Updated Product Images</v>
          </cell>
          <cell r="C40657" t="str">
            <v>Agency Production QC</v>
          </cell>
          <cell r="D40657" t="str">
            <v>Medium</v>
          </cell>
          <cell r="E40657" t="str">
            <v>Chirag Dubal</v>
          </cell>
          <cell r="F40657" t="str">
            <v>Sneha Nadar</v>
          </cell>
          <cell r="G40657">
            <v>46266.463888888888</v>
          </cell>
          <cell r="H40657">
            <v>46267.508333333331</v>
          </cell>
        </row>
        <row r="40658">
          <cell r="A40658" t="str">
            <v>UCW-36973</v>
          </cell>
          <cell r="B40658" t="str">
            <v>CLONE - TataCliq X Bewakoof II Size Chart UpdateII 12-08-2026</v>
          </cell>
          <cell r="C40658" t="str">
            <v>Tech Error</v>
          </cell>
          <cell r="D40658" t="str">
            <v>Medium</v>
          </cell>
          <cell r="E40658" t="str">
            <v>Chirag Dubal</v>
          </cell>
          <cell r="F40658" t="str">
            <v>netscribes</v>
          </cell>
          <cell r="G40658">
            <v>46266.451388888891</v>
          </cell>
          <cell r="H40658">
            <v>46266.452777777777</v>
          </cell>
        </row>
        <row r="40659">
          <cell r="A40659" t="str">
            <v>UCW-36972</v>
          </cell>
          <cell r="B40659" t="str">
            <v>Multiple Collection Catalog for Tata Cliq.</v>
          </cell>
          <cell r="C40659" t="str">
            <v>Uploaded/Retriggered</v>
          </cell>
          <cell r="D40659" t="str">
            <v>Medium</v>
          </cell>
          <cell r="E40659" t="str">
            <v>Chirag Dubal</v>
          </cell>
          <cell r="F40659" t="str">
            <v>Simi Raichel Zachariah</v>
          </cell>
          <cell r="G40659">
            <v>46266.438194444447</v>
          </cell>
          <cell r="H40659">
            <v>46269.104166666664</v>
          </cell>
        </row>
        <row r="40660">
          <cell r="A40660" t="str">
            <v>UCW-36968</v>
          </cell>
          <cell r="B40660" t="str">
            <v>TCL- New listing - Memo Paris Darling point</v>
          </cell>
          <cell r="C40660" t="str">
            <v>Agency Production QC</v>
          </cell>
          <cell r="D40660" t="str">
            <v>Medium</v>
          </cell>
          <cell r="E40660" t="str">
            <v>Chirag Dubal</v>
          </cell>
          <cell r="F40660" t="str">
            <v>Simi Raichel Zachariah</v>
          </cell>
          <cell r="G40660">
            <v>46266.412499999999</v>
          </cell>
          <cell r="H40660">
            <v>46268.756249999999</v>
          </cell>
        </row>
        <row r="40661">
          <cell r="A40661" t="str">
            <v>UCW-36959</v>
          </cell>
          <cell r="B40661" t="str">
            <v>Tata Shiseido GWP - 27th August 26</v>
          </cell>
          <cell r="C40661" t="str">
            <v>Uploaded/Retriggered</v>
          </cell>
          <cell r="D40661" t="str">
            <v>Medium</v>
          </cell>
          <cell r="E40661" t="str">
            <v>Chirag Dubal</v>
          </cell>
          <cell r="F40661" t="str">
            <v>Simi Raichel Zachariah</v>
          </cell>
          <cell r="G40661">
            <v>46265.803472222222</v>
          </cell>
          <cell r="H40661">
            <v>46268.902777777781</v>
          </cell>
        </row>
        <row r="40662">
          <cell r="A40662" t="str">
            <v>UCW-36949</v>
          </cell>
          <cell r="B40662" t="str">
            <v>GAR | Turbo Bright PDP | Tata Cliq Fashion | 125928 | 1357887</v>
          </cell>
          <cell r="C40662" t="str">
            <v>CLOSED</v>
          </cell>
          <cell r="D40662" t="str">
            <v>Medium</v>
          </cell>
          <cell r="E40662" t="str">
            <v>Chirag Dubal</v>
          </cell>
          <cell r="F40662" t="str">
            <v>Sneha Nadar</v>
          </cell>
          <cell r="G40662">
            <v>46265.754166666666</v>
          </cell>
          <cell r="H40662">
            <v>46268.777777777781</v>
          </cell>
        </row>
        <row r="40663">
          <cell r="A40663" t="str">
            <v>UCW-36937</v>
          </cell>
          <cell r="B40663" t="str">
            <v>Tata CLIQ(Fashion+Luxury) |adidas DTC| Apparel Attributes for Listing_10-07-25</v>
          </cell>
          <cell r="C40663" t="str">
            <v>Brand to Resolve Queries</v>
          </cell>
          <cell r="D40663" t="str">
            <v>Medium</v>
          </cell>
          <cell r="E40663" t="str">
            <v>Chirag Dubal</v>
          </cell>
          <cell r="F40663" t="str">
            <v>Reagan D’souza</v>
          </cell>
          <cell r="G40663">
            <v>46265.613194444442</v>
          </cell>
          <cell r="H40663">
            <v>46266.620833333334</v>
          </cell>
        </row>
        <row r="40664">
          <cell r="A40664" t="str">
            <v>UCW-36935</v>
          </cell>
          <cell r="B40664" t="str">
            <v>CLONE - Pantaloons /Men's/Kid's/Women's Western/Women's Ethnic apparel/ New Listing/SKU 813/Options 158| 14th Julyl'2026</v>
          </cell>
          <cell r="C40664" t="str">
            <v>CLOSED</v>
          </cell>
          <cell r="D40664" t="str">
            <v>Medium</v>
          </cell>
          <cell r="E40664" t="str">
            <v>netscribes</v>
          </cell>
          <cell r="F40664" t="str">
            <v>netscribes</v>
          </cell>
          <cell r="G40664">
            <v>46265.607638888891</v>
          </cell>
          <cell r="H40664">
            <v>46268.426388888889</v>
          </cell>
        </row>
        <row r="40665">
          <cell r="A40665" t="str">
            <v>UCW-36929</v>
          </cell>
          <cell r="B40665" t="str">
            <v xml:space="preserve">Initiating Introduction with TataCliq &amp; Their Onboarding Processay, </v>
          </cell>
          <cell r="C40665" t="str">
            <v>Brand to Resolve Queries</v>
          </cell>
          <cell r="D40665" t="str">
            <v>Medium</v>
          </cell>
          <cell r="E40665" t="str">
            <v>Chirag Dubal</v>
          </cell>
          <cell r="F40665" t="str">
            <v>Sneha Nadar</v>
          </cell>
          <cell r="G40665">
            <v>46265.508333333331</v>
          </cell>
          <cell r="H40665">
            <v>46266.806250000001</v>
          </cell>
        </row>
        <row r="40666">
          <cell r="A40666" t="str">
            <v>UCW-36921</v>
          </cell>
          <cell r="B40666" t="str">
            <v>Voylla Precious | Fine Jewelry | 128973 | 24.08.2026 (21 skus)</v>
          </cell>
          <cell r="C40666" t="str">
            <v>CLOSED Due to Inactive/Insufficient Information</v>
          </cell>
          <cell r="D40666" t="str">
            <v>Medium</v>
          </cell>
          <cell r="E40666" t="str">
            <v>Chirag Dubal</v>
          </cell>
          <cell r="F40666" t="str">
            <v>Sneha Nadar</v>
          </cell>
          <cell r="G40666">
            <v>46262.93472222222</v>
          </cell>
          <cell r="H40666">
            <v>46266.480555555558</v>
          </cell>
        </row>
        <row r="40667">
          <cell r="A40667" t="str">
            <v>UCW-36912</v>
          </cell>
          <cell r="B40667" t="str">
            <v>CLONE - Error_Weekly Consolidated QC Report (1 July – 13 July) | Agency Name -  Netscribes</v>
          </cell>
          <cell r="C40667" t="str">
            <v>CLOSED</v>
          </cell>
          <cell r="D40667" t="str">
            <v>Medium</v>
          </cell>
          <cell r="E40667" t="str">
            <v>Chirag Dubal</v>
          </cell>
          <cell r="F40667" t="str">
            <v>Swati Shukla</v>
          </cell>
          <cell r="G40667">
            <v>46262.784722222219</v>
          </cell>
          <cell r="H40667">
            <v>46268.59097222222</v>
          </cell>
        </row>
        <row r="40668">
          <cell r="A40668" t="str">
            <v>UCW-36902</v>
          </cell>
          <cell r="B40668" t="str">
            <v>New Listing - Gold Jewellery 06 Aug - 2026</v>
          </cell>
          <cell r="C40668" t="str">
            <v>Uploaded/Retriggered</v>
          </cell>
          <cell r="D40668" t="str">
            <v>Medium</v>
          </cell>
          <cell r="E40668" t="str">
            <v>Chirag Dubal</v>
          </cell>
          <cell r="F40668" t="str">
            <v>Simi Raichel Zachariah</v>
          </cell>
          <cell r="G40668">
            <v>46262.709722222222</v>
          </cell>
          <cell r="H40668">
            <v>46268.817361111112</v>
          </cell>
        </row>
        <row r="40669">
          <cell r="A40669" t="str">
            <v>UCW-36897</v>
          </cell>
          <cell r="B40669" t="str">
            <v>URGENT - Request to Update Images &amp; Color</v>
          </cell>
          <cell r="C40669" t="str">
            <v>CLOSED</v>
          </cell>
          <cell r="D40669" t="str">
            <v>Medium</v>
          </cell>
          <cell r="E40669" t="str">
            <v>Chirag Dubal</v>
          </cell>
          <cell r="F40669" t="str">
            <v>Simi Raichel Zachariah</v>
          </cell>
          <cell r="G40669">
            <v>46262.677777777775</v>
          </cell>
          <cell r="H40669">
            <v>46268.716666666667</v>
          </cell>
        </row>
        <row r="40670">
          <cell r="A40670" t="str">
            <v>UCW-36895</v>
          </cell>
          <cell r="B40670" t="str">
            <v>PNG Jewellers_New | Batch_202_SilverArticles_060426 | seller code - 124260 | Total SKUs - 5</v>
          </cell>
          <cell r="C40670" t="str">
            <v>SFA Stage</v>
          </cell>
          <cell r="D40670" t="str">
            <v>Medium</v>
          </cell>
          <cell r="E40670" t="str">
            <v>Chirag Dubal</v>
          </cell>
          <cell r="F40670" t="str">
            <v>Sneha Nadar</v>
          </cell>
          <cell r="G40670">
            <v>46262.674305555556</v>
          </cell>
          <cell r="H40670">
            <v>46267.801388888889</v>
          </cell>
        </row>
        <row r="40671">
          <cell r="A40671" t="str">
            <v>UCW-36891</v>
          </cell>
          <cell r="B40671" t="str">
            <v>Saint G - Footwear - 27/08/2026 - 45 SKUs</v>
          </cell>
          <cell r="C40671" t="str">
            <v>CLOSED</v>
          </cell>
          <cell r="D40671" t="str">
            <v>Medium</v>
          </cell>
          <cell r="E40671" t="str">
            <v>Chirag Dubal</v>
          </cell>
          <cell r="F40671" t="str">
            <v>Shloka Chakre</v>
          </cell>
          <cell r="G40671">
            <v>46262.663194444445</v>
          </cell>
          <cell r="H40671">
            <v>46266.711111111108</v>
          </cell>
        </row>
        <row r="40672">
          <cell r="A40672" t="str">
            <v>UCW-36865</v>
          </cell>
          <cell r="B40672" t="str">
            <v xml:space="preserve"> L’Oréal Paris | Shade Card PDP | Tata Cliq Fashion | 125928</v>
          </cell>
          <cell r="C40672" t="str">
            <v>CLOSED</v>
          </cell>
          <cell r="D40672" t="str">
            <v>Medium</v>
          </cell>
          <cell r="E40672" t="str">
            <v>Chirag Dubal</v>
          </cell>
          <cell r="F40672" t="str">
            <v>Simi Raichel Zachariah</v>
          </cell>
          <cell r="G40672">
            <v>46262.552777777775</v>
          </cell>
          <cell r="H40672">
            <v>46268.577777777777</v>
          </cell>
        </row>
        <row r="40673">
          <cell r="A40673" t="str">
            <v>UCW-36863</v>
          </cell>
          <cell r="B40673" t="str">
            <v>ALDO Footwear Catalog Submission (TC&amp;TCL) - 27.08.2026</v>
          </cell>
          <cell r="C40673" t="str">
            <v>Uploaded/Retriggered</v>
          </cell>
          <cell r="D40673" t="str">
            <v>Medium</v>
          </cell>
          <cell r="E40673" t="str">
            <v>Chirag Dubal</v>
          </cell>
          <cell r="F40673" t="str">
            <v>Shloka Chakre</v>
          </cell>
          <cell r="G40673">
            <v>46262.54791666667</v>
          </cell>
          <cell r="H40673">
            <v>46268.560416666667</v>
          </cell>
        </row>
        <row r="40674">
          <cell r="A40674" t="str">
            <v>UCW-36857</v>
          </cell>
          <cell r="B40674" t="str">
            <v>3259901_LVEB Vanille Nude_TCL</v>
          </cell>
          <cell r="C40674" t="str">
            <v>Uploaded/Retriggered</v>
          </cell>
          <cell r="D40674" t="str">
            <v>Medium</v>
          </cell>
          <cell r="E40674" t="str">
            <v>Chirag Dubal</v>
          </cell>
          <cell r="F40674" t="str">
            <v>Shloka Chakre</v>
          </cell>
          <cell r="G40674">
            <v>46262.523611111108</v>
          </cell>
          <cell r="H40674">
            <v>46268.895138888889</v>
          </cell>
        </row>
        <row r="40675">
          <cell r="A40675" t="str">
            <v>UCW-36855</v>
          </cell>
          <cell r="B40675" t="str">
            <v xml:space="preserve"> Tata Shiseido Portfolio – Launch &amp; Operational Alignment </v>
          </cell>
          <cell r="C40675" t="str">
            <v>Uploaded/Retriggered</v>
          </cell>
          <cell r="D40675" t="str">
            <v>Medium</v>
          </cell>
          <cell r="E40675" t="str">
            <v>Chirag Dubal</v>
          </cell>
          <cell r="F40675" t="str">
            <v>Simi Raichel Zachariah</v>
          </cell>
          <cell r="G40675">
            <v>46262.520138888889</v>
          </cell>
          <cell r="H40675">
            <v>46266.46875</v>
          </cell>
        </row>
        <row r="40676">
          <cell r="A40676" t="str">
            <v>UCW-36853</v>
          </cell>
          <cell r="B40676" t="str">
            <v xml:space="preserve"> Tata Shiseido Portfolio – Launch &amp; Operational Alignment </v>
          </cell>
          <cell r="C40676" t="str">
            <v>CLOSED</v>
          </cell>
          <cell r="D40676" t="str">
            <v>Medium</v>
          </cell>
          <cell r="E40676" t="str">
            <v>Chirag Dubal</v>
          </cell>
          <cell r="F40676" t="str">
            <v>Simi Raichel Zachariah</v>
          </cell>
          <cell r="G40676">
            <v>46262.518055555556</v>
          </cell>
          <cell r="H40676">
            <v>46268.582638888889</v>
          </cell>
        </row>
        <row r="40677">
          <cell r="A40677" t="str">
            <v>UCW-36849</v>
          </cell>
          <cell r="B40677" t="str">
            <v>L'Oreal Paris | Infallible Matte Resistance Listing |  Tata Cliq Fashion | 125928</v>
          </cell>
          <cell r="C40677" t="str">
            <v>CLOSED</v>
          </cell>
          <cell r="D40677" t="str">
            <v>Medium</v>
          </cell>
          <cell r="E40677" t="str">
            <v>Chirag Dubal</v>
          </cell>
          <cell r="F40677" t="str">
            <v>Simi Raichel Zachariah</v>
          </cell>
          <cell r="G40677">
            <v>46262.496527777781</v>
          </cell>
          <cell r="H40677">
            <v>46266.727083333331</v>
          </cell>
        </row>
        <row r="40678">
          <cell r="A40678" t="str">
            <v>UCW-36845</v>
          </cell>
          <cell r="B40678" t="str">
            <v>Packaging Label Update - Slot 4 - Tata</v>
          </cell>
          <cell r="C40678" t="str">
            <v>CLOSED</v>
          </cell>
          <cell r="D40678" t="str">
            <v>Medium</v>
          </cell>
          <cell r="E40678" t="str">
            <v>Chirag Dubal</v>
          </cell>
          <cell r="F40678" t="str">
            <v>Simi Raichel Zachariah</v>
          </cell>
          <cell r="G40678">
            <v>46262.477777777778</v>
          </cell>
          <cell r="H40678">
            <v>46268.772222222222</v>
          </cell>
        </row>
        <row r="40679">
          <cell r="A40679" t="str">
            <v>UCW-36842</v>
          </cell>
          <cell r="B40679" t="str">
            <v xml:space="preserve">New Listing details </v>
          </cell>
          <cell r="C40679" t="str">
            <v>CLOSED</v>
          </cell>
          <cell r="D40679" t="str">
            <v>Medium</v>
          </cell>
          <cell r="E40679" t="str">
            <v>Chirag Dubal</v>
          </cell>
          <cell r="F40679" t="str">
            <v>Simi Raichel Zachariah</v>
          </cell>
          <cell r="G40679">
            <v>46262.46597222222</v>
          </cell>
          <cell r="H40679">
            <v>46267.829861111109</v>
          </cell>
        </row>
        <row r="40680">
          <cell r="A40680" t="str">
            <v>UCW-36840</v>
          </cell>
          <cell r="B40680" t="str">
            <v xml:space="preserve"> L'Occi X TatacliQ New GWP EAN Updates</v>
          </cell>
          <cell r="C40680" t="str">
            <v>CLOSED</v>
          </cell>
          <cell r="D40680" t="str">
            <v>Medium</v>
          </cell>
          <cell r="E40680" t="str">
            <v>Chirag Dubal</v>
          </cell>
          <cell r="F40680" t="str">
            <v>Simi Raichel Zachariah</v>
          </cell>
          <cell r="G40680">
            <v>46262.453472222223</v>
          </cell>
          <cell r="H40680">
            <v>46266.50277777778</v>
          </cell>
        </row>
        <row r="40681">
          <cell r="A40681" t="str">
            <v>UCW-36838</v>
          </cell>
          <cell r="B40681" t="str">
            <v>Tata Cliq  - New listing - Images update</v>
          </cell>
          <cell r="C40681" t="str">
            <v>CLOSED</v>
          </cell>
          <cell r="D40681" t="str">
            <v>Medium</v>
          </cell>
          <cell r="E40681" t="str">
            <v>Chirag Dubal</v>
          </cell>
          <cell r="F40681" t="str">
            <v>netscribes</v>
          </cell>
          <cell r="G40681">
            <v>46262.446527777778</v>
          </cell>
          <cell r="H40681">
            <v>46267.629166666666</v>
          </cell>
        </row>
        <row r="40682">
          <cell r="A40682" t="str">
            <v>UCW-36834</v>
          </cell>
          <cell r="B40682" t="str">
            <v>Images for Provided Listing IDs</v>
          </cell>
          <cell r="C40682" t="str">
            <v>CLOSED</v>
          </cell>
          <cell r="D40682" t="str">
            <v>Medium</v>
          </cell>
          <cell r="E40682" t="str">
            <v>Chirag Dubal</v>
          </cell>
          <cell r="F40682" t="str">
            <v>Simi Raichel Zachariah</v>
          </cell>
          <cell r="G40682">
            <v>46262.425694444442</v>
          </cell>
          <cell r="H40682">
            <v>46268.765277777777</v>
          </cell>
        </row>
        <row r="40683">
          <cell r="A40683" t="str">
            <v>UCW-36832</v>
          </cell>
          <cell r="B40683" t="str">
            <v>Forevermark- 126412-14-08-2026-New Listings</v>
          </cell>
          <cell r="C40683" t="str">
            <v>Brand to Resolve Queries</v>
          </cell>
          <cell r="D40683" t="str">
            <v>Medium</v>
          </cell>
          <cell r="E40683" t="str">
            <v>Chirag Dubal</v>
          </cell>
          <cell r="F40683" t="str">
            <v>Sneha Nadar</v>
          </cell>
          <cell r="G40683">
            <v>46262.418749999997</v>
          </cell>
          <cell r="H40683">
            <v>46270.49722222222</v>
          </cell>
        </row>
        <row r="40684">
          <cell r="A40684" t="str">
            <v>UCW-36829</v>
          </cell>
          <cell r="B40684" t="str">
            <v>Request for Listing of New Products – NEESH Perfumes | Seller ID 127911</v>
          </cell>
          <cell r="C40684" t="str">
            <v>CLOSED</v>
          </cell>
          <cell r="D40684" t="str">
            <v>Medium</v>
          </cell>
          <cell r="E40684" t="str">
            <v>Chirag Dubal</v>
          </cell>
          <cell r="F40684" t="str">
            <v>Sushma Ram</v>
          </cell>
          <cell r="G40684">
            <v>46262.400000000001</v>
          </cell>
          <cell r="H40684">
            <v>46266.740277777775</v>
          </cell>
        </row>
        <row r="40685">
          <cell r="A40685" t="str">
            <v>UCW-36828</v>
          </cell>
          <cell r="B40685" t="str">
            <v>Tata CliQ x GNIST | Marketing Plan</v>
          </cell>
          <cell r="C40685" t="str">
            <v>Uploaded/Retriggered</v>
          </cell>
          <cell r="D40685" t="str">
            <v>Medium</v>
          </cell>
          <cell r="E40685" t="str">
            <v>Chirag Dubal</v>
          </cell>
          <cell r="F40685" t="str">
            <v>Sneha Nadar</v>
          </cell>
          <cell r="G40685">
            <v>46262.400000000001</v>
          </cell>
          <cell r="H40685">
            <v>46268.709722222222</v>
          </cell>
        </row>
        <row r="40686">
          <cell r="A40686" t="str">
            <v>UCW-36827</v>
          </cell>
          <cell r="B40686" t="str">
            <v>New Listing - 24-08-2026</v>
          </cell>
          <cell r="C40686" t="str">
            <v>CLOSED</v>
          </cell>
          <cell r="D40686" t="str">
            <v>Medium</v>
          </cell>
          <cell r="E40686" t="str">
            <v>Chirag Dubal</v>
          </cell>
          <cell r="F40686" t="str">
            <v>Sushma Ram</v>
          </cell>
          <cell r="G40686">
            <v>46262.394444444442</v>
          </cell>
          <cell r="H40686">
            <v>46267.879861111112</v>
          </cell>
        </row>
        <row r="40687">
          <cell r="A40687" t="str">
            <v>UCW-36825</v>
          </cell>
          <cell r="B40687" t="str">
            <v>Tata Cliq - New listing - Guess Iconic Sublime</v>
          </cell>
          <cell r="C40687" t="str">
            <v>CLOSED</v>
          </cell>
          <cell r="D40687" t="str">
            <v>Medium</v>
          </cell>
          <cell r="E40687" t="str">
            <v>Chirag Dubal</v>
          </cell>
          <cell r="F40687" t="str">
            <v>Sushma Ram</v>
          </cell>
          <cell r="G40687">
            <v>46262.38958333333</v>
          </cell>
          <cell r="H40687">
            <v>46266.745138888888</v>
          </cell>
        </row>
        <row r="40688">
          <cell r="A40688" t="str">
            <v>UCW-36817</v>
          </cell>
          <cell r="B40688" t="str">
            <v>Tata LID New Cataloguing - 18th August 26</v>
          </cell>
          <cell r="C40688" t="str">
            <v>Uploaded/Retriggered</v>
          </cell>
          <cell r="D40688" t="str">
            <v>Medium</v>
          </cell>
          <cell r="E40688" t="str">
            <v>Chirag Dubal</v>
          </cell>
          <cell r="F40688" t="str">
            <v>Sneha Nadar</v>
          </cell>
          <cell r="G40688">
            <v>46262.325694444444</v>
          </cell>
          <cell r="H40688">
            <v>46268.87777777778</v>
          </cell>
        </row>
        <row r="40689">
          <cell r="A40689" t="str">
            <v>UCW-36814</v>
          </cell>
          <cell r="B40689" t="str">
            <v>GAR | Micellar PDP | Tata Cliq Fashion | 125928  | 3388924</v>
          </cell>
          <cell r="C40689" t="str">
            <v>CLOSED</v>
          </cell>
          <cell r="D40689" t="str">
            <v>Medium</v>
          </cell>
          <cell r="E40689" t="str">
            <v>Chirag Dubal</v>
          </cell>
          <cell r="F40689" t="str">
            <v>Simi Raichel Zachariah</v>
          </cell>
          <cell r="G40689">
            <v>46261.794444444444</v>
          </cell>
          <cell r="H40689">
            <v>46268.79791666667</v>
          </cell>
        </row>
        <row r="40690">
          <cell r="A40690" t="str">
            <v>UCW-36813</v>
          </cell>
          <cell r="B40690" t="str">
            <v>MNY | Vinyl Mitha Giftkit Listing | Tata Cliq Fashion | 125928 | 3298571</v>
          </cell>
          <cell r="C40690" t="str">
            <v>CLOSED</v>
          </cell>
          <cell r="D40690" t="str">
            <v>Medium</v>
          </cell>
          <cell r="E40690" t="str">
            <v>Chirag Dubal</v>
          </cell>
          <cell r="F40690" t="str">
            <v>Simi Raichel Zachariah</v>
          </cell>
          <cell r="G40690">
            <v>46261.792361111111</v>
          </cell>
          <cell r="H40690">
            <v>46266.776388888888</v>
          </cell>
        </row>
        <row r="40691">
          <cell r="A40691" t="str">
            <v>UCW-36812</v>
          </cell>
          <cell r="B40691" t="str">
            <v>2258610_GWP LISTING JUNEn 2026_TCL</v>
          </cell>
          <cell r="C40691" t="str">
            <v>CLOSED</v>
          </cell>
          <cell r="D40691" t="str">
            <v>Medium</v>
          </cell>
          <cell r="E40691" t="str">
            <v>Chirag Dubal</v>
          </cell>
          <cell r="F40691" t="str">
            <v>Sneha Nadar</v>
          </cell>
          <cell r="G40691">
            <v>46261.792361111111</v>
          </cell>
          <cell r="H40691">
            <v>46266.781944444447</v>
          </cell>
        </row>
        <row r="40692">
          <cell r="A40692" t="str">
            <v>UCW-36811</v>
          </cell>
          <cell r="B40692" t="str">
            <v>Outzidr – Batch 18 – 24 Styles – SS26 – 27th August 2026</v>
          </cell>
          <cell r="C40692" t="str">
            <v>CLOSED</v>
          </cell>
          <cell r="D40692" t="str">
            <v>Medium</v>
          </cell>
          <cell r="E40692" t="str">
            <v>Chirag Dubal</v>
          </cell>
          <cell r="F40692" t="str">
            <v>Simi Raichel Zachariah</v>
          </cell>
          <cell r="G40692">
            <v>46261.790972222225</v>
          </cell>
          <cell r="H40692">
            <v>46266.787499999999</v>
          </cell>
        </row>
        <row r="40693">
          <cell r="A40693" t="str">
            <v>UCW-36807</v>
          </cell>
          <cell r="B40693" t="str">
            <v>Abdesigns | Fashion Jewellery | Seller code: 128699 | Tatacliq | 27-Aug-2026 | No of SKU 395</v>
          </cell>
          <cell r="C40693" t="str">
            <v>Uploaded/Retriggered</v>
          </cell>
          <cell r="D40693" t="str">
            <v>Medium</v>
          </cell>
          <cell r="E40693" t="str">
            <v>Chirag Dubal</v>
          </cell>
          <cell r="F40693" t="str">
            <v>Simi Raichel Zachariah</v>
          </cell>
          <cell r="G40693">
            <v>46261.775000000001</v>
          </cell>
          <cell r="H40693">
            <v>46268.69027777778</v>
          </cell>
        </row>
        <row r="40694">
          <cell r="A40694" t="str">
            <v>UCW-36805</v>
          </cell>
          <cell r="B40694" t="str">
            <v xml:space="preserve">Scentologia cataloguing </v>
          </cell>
          <cell r="C40694" t="str">
            <v>CLOSED Due to Inactive/Insufficient Information</v>
          </cell>
          <cell r="D40694" t="str">
            <v>Medium</v>
          </cell>
          <cell r="E40694" t="str">
            <v>Chirag Dubal</v>
          </cell>
          <cell r="F40694" t="str">
            <v>Sushma Ram</v>
          </cell>
          <cell r="G40694">
            <v>46261.772222222222</v>
          </cell>
          <cell r="H40694">
            <v>46265.965277777781</v>
          </cell>
        </row>
        <row r="40695">
          <cell r="A40695" t="str">
            <v>UCW-36804</v>
          </cell>
          <cell r="B40695" t="str">
            <v xml:space="preserve"> TCL- Bvlgari Image and details update</v>
          </cell>
          <cell r="C40695" t="str">
            <v>Query To CCMT</v>
          </cell>
          <cell r="D40695" t="str">
            <v>Medium</v>
          </cell>
          <cell r="E40695" t="str">
            <v>Chirag Dubal</v>
          </cell>
          <cell r="F40695" t="str">
            <v>Simi Raichel Zachariah</v>
          </cell>
          <cell r="G40695">
            <v>46261.770138888889</v>
          </cell>
          <cell r="H40695">
            <v>46268.548611111109</v>
          </cell>
        </row>
        <row r="40696">
          <cell r="A40696" t="str">
            <v>UCW-36801</v>
          </cell>
          <cell r="B40696" t="str">
            <v>Error_Weekly Consolidated QC Report (1 July – 13 July) | Agency Name -  Netscribes</v>
          </cell>
          <cell r="C40696" t="str">
            <v>Uploaded/Retriggered</v>
          </cell>
          <cell r="D40696" t="str">
            <v>Medium</v>
          </cell>
          <cell r="E40696" t="str">
            <v>Chirag Dubal</v>
          </cell>
          <cell r="F40696" t="str">
            <v>Swati Shukla</v>
          </cell>
          <cell r="G40696">
            <v>46261.76458333333</v>
          </cell>
          <cell r="H40696">
            <v>46265.512499999997</v>
          </cell>
        </row>
        <row r="40697">
          <cell r="A40697" t="str">
            <v>UCW-36796</v>
          </cell>
          <cell r="B40697" t="str">
            <v>New Listings on Tatacliq [10 Aug 26 ]</v>
          </cell>
          <cell r="C40697" t="str">
            <v>Uploaded/Retriggered</v>
          </cell>
          <cell r="D40697" t="str">
            <v>Medium</v>
          </cell>
          <cell r="E40697" t="str">
            <v>Chirag Dubal</v>
          </cell>
          <cell r="F40697" t="str">
            <v>Shloka Chakre</v>
          </cell>
          <cell r="G40697">
            <v>46261.75</v>
          </cell>
          <cell r="H40697">
            <v>46269.01458333333</v>
          </cell>
        </row>
        <row r="40698">
          <cell r="A40698" t="str">
            <v>UCW-36782</v>
          </cell>
          <cell r="B40698" t="str">
            <v>ABH New launch -Kiss Theory Listing details</v>
          </cell>
          <cell r="C40698" t="str">
            <v>Uploaded/Retriggered</v>
          </cell>
          <cell r="D40698" t="str">
            <v>Medium</v>
          </cell>
          <cell r="E40698" t="str">
            <v>Chirag Dubal</v>
          </cell>
          <cell r="F40698" t="str">
            <v>Simi Raichel Zachariah</v>
          </cell>
          <cell r="G40698">
            <v>46261.711111111108</v>
          </cell>
          <cell r="H40698">
            <v>46268.84652777778</v>
          </cell>
        </row>
        <row r="40699">
          <cell r="A40699" t="str">
            <v>UCW-36778</v>
          </cell>
          <cell r="B40699" t="str">
            <v>Tatacliq Footwear Batch 25 &amp; 26 (August) _USPA_25-08-2026</v>
          </cell>
          <cell r="C40699" t="str">
            <v>Uploaded/Retriggered</v>
          </cell>
          <cell r="D40699" t="str">
            <v>Medium</v>
          </cell>
          <cell r="E40699" t="str">
            <v>Chirag Dubal</v>
          </cell>
          <cell r="F40699" t="str">
            <v>Sneha Nadar</v>
          </cell>
          <cell r="G40699">
            <v>46261.689583333333</v>
          </cell>
          <cell r="H40699">
            <v>46268.86041666667</v>
          </cell>
        </row>
        <row r="40700">
          <cell r="A40700" t="str">
            <v>UCW-36777</v>
          </cell>
          <cell r="B40700" t="str">
            <v>Tata Cliq Fashion  - New Listing - Eze Perfume ( City Collection Travel Pack Discovery ) Gift Set</v>
          </cell>
          <cell r="C40700" t="str">
            <v>CLOSED</v>
          </cell>
          <cell r="D40700" t="str">
            <v>Medium</v>
          </cell>
          <cell r="E40700" t="str">
            <v>Chirag Dubal</v>
          </cell>
          <cell r="F40700" t="str">
            <v>Shloka Chakre</v>
          </cell>
          <cell r="G40700">
            <v>46261.688888888886</v>
          </cell>
          <cell r="H40700">
            <v>46266.792361111111</v>
          </cell>
        </row>
        <row r="40701">
          <cell r="A40701" t="str">
            <v>UCW-36773</v>
          </cell>
          <cell r="B40701" t="str">
            <v>Colors Queen || Makeup || 129094 || 24-08-2026</v>
          </cell>
          <cell r="C40701" t="str">
            <v>CLOSED</v>
          </cell>
          <cell r="D40701" t="str">
            <v>Medium</v>
          </cell>
          <cell r="E40701" t="str">
            <v>Chirag Dubal</v>
          </cell>
          <cell r="F40701" t="str">
            <v>Simi Raichel Zachariah</v>
          </cell>
          <cell r="G40701">
            <v>46261.681250000001</v>
          </cell>
          <cell r="H40701">
            <v>46266.849305555559</v>
          </cell>
        </row>
        <row r="40702">
          <cell r="A40702" t="str">
            <v>UCW-36767</v>
          </cell>
          <cell r="B40702" t="str">
            <v>Redchief_Sport Shoes_123781_260826</v>
          </cell>
          <cell r="C40702" t="str">
            <v>CLOSED</v>
          </cell>
          <cell r="D40702" t="str">
            <v>Medium</v>
          </cell>
          <cell r="E40702" t="str">
            <v>Chirag Dubal</v>
          </cell>
          <cell r="F40702" t="str">
            <v>Shloka Chakre</v>
          </cell>
          <cell r="G40702">
            <v>46261.665277777778</v>
          </cell>
          <cell r="H40702">
            <v>46267.795138888891</v>
          </cell>
        </row>
        <row r="40703">
          <cell r="A40703" t="str">
            <v>UCW-36764</v>
          </cell>
          <cell r="B40703" t="str">
            <v xml:space="preserve">Need to update Title - Description 19th Aug </v>
          </cell>
          <cell r="C40703" t="str">
            <v>Ticket Raised</v>
          </cell>
          <cell r="D40703" t="str">
            <v>Medium</v>
          </cell>
          <cell r="E40703" t="str">
            <v>Chirag Dubal</v>
          </cell>
          <cell r="F40703" t="str">
            <v>Simi Raichel Zachariah</v>
          </cell>
          <cell r="G40703">
            <v>46261.65625</v>
          </cell>
          <cell r="H40703">
            <v>46266.81527777778</v>
          </cell>
        </row>
        <row r="40704">
          <cell r="A40704" t="str">
            <v>UCW-36760</v>
          </cell>
          <cell r="B40704" t="str">
            <v>SEPT ADDITIONAL SKUS</v>
          </cell>
          <cell r="C40704" t="str">
            <v>Uploaded/Retriggered</v>
          </cell>
          <cell r="D40704" t="str">
            <v>Medium</v>
          </cell>
          <cell r="E40704" t="str">
            <v>Chirag Dubal</v>
          </cell>
          <cell r="F40704" t="str">
            <v>Simi Raichel Zachariah</v>
          </cell>
          <cell r="G40704">
            <v>46261.631249999999</v>
          </cell>
          <cell r="H40704">
            <v>46268.824305555558</v>
          </cell>
        </row>
        <row r="40705">
          <cell r="A40705" t="str">
            <v>UCW-36758</v>
          </cell>
          <cell r="B40705" t="str">
            <v>SKU Transition-New Packaging</v>
          </cell>
          <cell r="C40705" t="str">
            <v>CLOSED</v>
          </cell>
          <cell r="D40705" t="str">
            <v>Medium</v>
          </cell>
          <cell r="E40705" t="str">
            <v>Chirag Dubal</v>
          </cell>
          <cell r="F40705" t="str">
            <v>Simi Raichel Zachariah</v>
          </cell>
          <cell r="G40705">
            <v>46261.593055555553</v>
          </cell>
          <cell r="H40705">
            <v>46268.750694444447</v>
          </cell>
        </row>
        <row r="40706">
          <cell r="A40706" t="str">
            <v>UCW-36754</v>
          </cell>
          <cell r="B40706" t="str">
            <v>PNG Jewellers | Listed Tata Products | Code - 124260 | Total SKUs - 2465</v>
          </cell>
          <cell r="C40706" t="str">
            <v>CLOSED</v>
          </cell>
          <cell r="D40706" t="str">
            <v>Medium</v>
          </cell>
          <cell r="E40706" t="str">
            <v>Chirag Dubal</v>
          </cell>
          <cell r="F40706" t="str">
            <v>Simi Raichel Zachariah</v>
          </cell>
          <cell r="G40706">
            <v>46261.579861111109</v>
          </cell>
          <cell r="H40706">
            <v>46266.480555555558</v>
          </cell>
        </row>
        <row r="40707">
          <cell r="A40707" t="str">
            <v>UCW-36753</v>
          </cell>
          <cell r="B40707" t="str">
            <v>Clone: New Sku Listing - Nuna (Aarete Marketing LLP 128412-AAR001)</v>
          </cell>
          <cell r="C40707" t="str">
            <v>CLOSED</v>
          </cell>
          <cell r="D40707" t="str">
            <v>Medium</v>
          </cell>
          <cell r="E40707" t="str">
            <v>netscribes</v>
          </cell>
          <cell r="F40707" t="str">
            <v>netscribes</v>
          </cell>
          <cell r="G40707">
            <v>46261.57916666667</v>
          </cell>
          <cell r="H40707">
            <v>46263.415277777778</v>
          </cell>
        </row>
        <row r="40708">
          <cell r="A40708" t="str">
            <v>UCW-36746</v>
          </cell>
          <cell r="B40708" t="str">
            <v>Palm Angels Catalog Update Request - 27-08-2026</v>
          </cell>
          <cell r="C40708" t="str">
            <v>Uploaded/Retriggered</v>
          </cell>
          <cell r="D40708" t="str">
            <v>Medium</v>
          </cell>
          <cell r="E40708" t="str">
            <v>Chirag Dubal</v>
          </cell>
          <cell r="F40708" t="str">
            <v>Shloka Chakre</v>
          </cell>
          <cell r="G40708">
            <v>46261.542361111111</v>
          </cell>
          <cell r="H40708">
            <v>46266.731944444444</v>
          </cell>
        </row>
        <row r="40709">
          <cell r="A40709" t="str">
            <v>UCW-36739</v>
          </cell>
          <cell r="B40709" t="str">
            <v>D&amp;G: Platform Addition | P0 Priority</v>
          </cell>
          <cell r="C40709" t="str">
            <v>CLOSED</v>
          </cell>
          <cell r="D40709" t="str">
            <v>Medium</v>
          </cell>
          <cell r="E40709" t="str">
            <v>Chirag Dubal</v>
          </cell>
          <cell r="F40709" t="str">
            <v>Sushma Ram</v>
          </cell>
          <cell r="G40709">
            <v>46261.522222222222</v>
          </cell>
          <cell r="H40709">
            <v>46270.497916666667</v>
          </cell>
        </row>
        <row r="40710">
          <cell r="A40710" t="str">
            <v>UCW-36738</v>
          </cell>
          <cell r="B40710" t="str">
            <v>YSL SKUs Retrigger - TCF</v>
          </cell>
          <cell r="C40710" t="str">
            <v>CLOSED</v>
          </cell>
          <cell r="D40710" t="str">
            <v>Medium</v>
          </cell>
          <cell r="E40710" t="str">
            <v>Chirag Dubal</v>
          </cell>
          <cell r="F40710" t="str">
            <v>Simi Raichel Zachariah</v>
          </cell>
          <cell r="G40710">
            <v>46261.511111111111</v>
          </cell>
          <cell r="H40710">
            <v>46267.742361111108</v>
          </cell>
        </row>
        <row r="40711">
          <cell r="A40711" t="str">
            <v>UCW-36736</v>
          </cell>
          <cell r="B40711" t="str">
            <v xml:space="preserve">Product Creation Lot 2 2026 Slot 3 (Volar Fashion-127227-Footwear) </v>
          </cell>
          <cell r="C40711" t="str">
            <v>CLOSED</v>
          </cell>
          <cell r="D40711" t="str">
            <v>Medium</v>
          </cell>
          <cell r="E40711" t="str">
            <v>Chirag Dubal</v>
          </cell>
          <cell r="F40711" t="str">
            <v>Simi Raichel Zachariah</v>
          </cell>
          <cell r="G40711">
            <v>46261.477777777778</v>
          </cell>
          <cell r="H40711">
            <v>46268.591666666667</v>
          </cell>
        </row>
        <row r="40712">
          <cell r="A40712" t="str">
            <v>UCW-36726</v>
          </cell>
          <cell r="B40712" t="str">
            <v>L'Oreal Paris | Laque Resistance Liquid Lipstick Listing | Tata Cliq Fashion  |125928</v>
          </cell>
          <cell r="C40712" t="str">
            <v>Uploaded/Retriggered</v>
          </cell>
          <cell r="D40712" t="str">
            <v>Medium</v>
          </cell>
          <cell r="E40712" t="str">
            <v>Chirag Dubal</v>
          </cell>
          <cell r="F40712" t="str">
            <v>Sushma Ram</v>
          </cell>
          <cell r="G40712">
            <v>46260.960416666669</v>
          </cell>
          <cell r="H40712">
            <v>46268.811111111114</v>
          </cell>
        </row>
        <row r="40713">
          <cell r="A40713" t="str">
            <v>UCW-36725</v>
          </cell>
          <cell r="B40713" t="str">
            <v>Tata Cliq X O.P.I Fall Collection 2027 Listing</v>
          </cell>
          <cell r="C40713" t="str">
            <v>CLOSED</v>
          </cell>
          <cell r="D40713" t="str">
            <v>Medium</v>
          </cell>
          <cell r="E40713" t="str">
            <v>Chirag Dubal</v>
          </cell>
          <cell r="F40713" t="str">
            <v>Sushma Ram</v>
          </cell>
          <cell r="G40713">
            <v>46260.938194444447</v>
          </cell>
          <cell r="H40713">
            <v>46267.876388888886</v>
          </cell>
        </row>
        <row r="40714">
          <cell r="A40714" t="str">
            <v>UCW-36721</v>
          </cell>
          <cell r="B40714" t="str">
            <v xml:space="preserve">Matiere Premiere Catalogiung </v>
          </cell>
          <cell r="C40714" t="str">
            <v>CLOSED</v>
          </cell>
          <cell r="D40714" t="str">
            <v>Medium</v>
          </cell>
          <cell r="E40714" t="str">
            <v>Chirag Dubal</v>
          </cell>
          <cell r="F40714" t="str">
            <v>Reagan D’souza</v>
          </cell>
          <cell r="G40714">
            <v>46260.870138888888</v>
          </cell>
          <cell r="H40714">
            <v>46267.87222222222</v>
          </cell>
        </row>
        <row r="40715">
          <cell r="A40715" t="str">
            <v>UCW-36720</v>
          </cell>
          <cell r="B40715" t="str">
            <v>New listing of KAHI</v>
          </cell>
          <cell r="C40715" t="str">
            <v>CLOSED Due to Inactive/Insufficient Information</v>
          </cell>
          <cell r="D40715" t="str">
            <v>Medium</v>
          </cell>
          <cell r="E40715" t="str">
            <v>Chirag Dubal</v>
          </cell>
          <cell r="F40715" t="str">
            <v>Reagan D’souza</v>
          </cell>
          <cell r="G40715">
            <v>46260.865277777775</v>
          </cell>
          <cell r="H40715">
            <v>46263.447222222225</v>
          </cell>
        </row>
        <row r="40716">
          <cell r="A40716" t="str">
            <v>UCW-36718</v>
          </cell>
          <cell r="B40716" t="str">
            <v>New listing of HEVEBLUE</v>
          </cell>
          <cell r="C40716" t="str">
            <v>CLOSED Due to Inactive/Insufficient Information</v>
          </cell>
          <cell r="D40716" t="str">
            <v>Medium</v>
          </cell>
          <cell r="E40716" t="str">
            <v>Chirag Dubal</v>
          </cell>
          <cell r="F40716" t="str">
            <v>Reagan D’souza</v>
          </cell>
          <cell r="G40716">
            <v>46260.847916666666</v>
          </cell>
          <cell r="H40716">
            <v>46263.446527777778</v>
          </cell>
        </row>
        <row r="40717">
          <cell r="A40717" t="str">
            <v>UCW-36716</v>
          </cell>
          <cell r="B40717" t="str">
            <v>Garnier | Color Naturals - PDP and A+ update | Tata Cliq Fashion | 125928</v>
          </cell>
          <cell r="C40717" t="str">
            <v>CLOSED</v>
          </cell>
          <cell r="D40717" t="str">
            <v>Medium</v>
          </cell>
          <cell r="E40717" t="str">
            <v>Chirag Dubal</v>
          </cell>
          <cell r="F40717" t="str">
            <v>Reagan D’souza</v>
          </cell>
          <cell r="G40717">
            <v>46260.842361111114</v>
          </cell>
          <cell r="H40717">
            <v>46268.738194444442</v>
          </cell>
        </row>
        <row r="40718">
          <cell r="A40718" t="str">
            <v>UCW-36715</v>
          </cell>
          <cell r="B40718" t="str">
            <v>New Listing | Milkshake MMD 1000ml + Travel size.</v>
          </cell>
          <cell r="C40718" t="str">
            <v>Uploaded/Retriggered</v>
          </cell>
          <cell r="D40718" t="str">
            <v>Medium</v>
          </cell>
          <cell r="E40718" t="str">
            <v>Chirag Dubal</v>
          </cell>
          <cell r="F40718" t="str">
            <v>Reagan D’souza</v>
          </cell>
          <cell r="G40718">
            <v>46260.837500000001</v>
          </cell>
          <cell r="H40718">
            <v>46268.759722222225</v>
          </cell>
        </row>
        <row r="40719">
          <cell r="A40719" t="str">
            <v>UCW-36713</v>
          </cell>
          <cell r="B40719" t="str">
            <v>MNY | Fit Me Loose powder listing | Tata Cliq Fashion | 125928</v>
          </cell>
          <cell r="C40719" t="str">
            <v>CLOSED</v>
          </cell>
          <cell r="D40719" t="str">
            <v>Medium</v>
          </cell>
          <cell r="E40719" t="str">
            <v>Chirag Dubal</v>
          </cell>
          <cell r="F40719" t="str">
            <v>Reagan D’souza</v>
          </cell>
          <cell r="G40719">
            <v>46260.831944444442</v>
          </cell>
          <cell r="H40719">
            <v>46267.868055555555</v>
          </cell>
        </row>
        <row r="40720">
          <cell r="A40720" t="str">
            <v>UCW-36706</v>
          </cell>
          <cell r="B40720" t="str">
            <v>Batch 10 - Listing</v>
          </cell>
          <cell r="C40720" t="str">
            <v>CLOSED Due to Inactive/Insufficient Information</v>
          </cell>
          <cell r="D40720" t="str">
            <v>Medium</v>
          </cell>
          <cell r="E40720" t="str">
            <v>Chirag Dubal</v>
          </cell>
          <cell r="F40720" t="str">
            <v>Simi Raichel Zachariah</v>
          </cell>
          <cell r="G40720">
            <v>46260.808333333334</v>
          </cell>
          <cell r="H40720">
            <v>46270.484027777777</v>
          </cell>
        </row>
        <row r="40721">
          <cell r="A40721" t="str">
            <v>UCW-36704</v>
          </cell>
          <cell r="B40721" t="str">
            <v>Tata Cliq-adidas DTC|Footwear| Attributes_26-08-26</v>
          </cell>
          <cell r="C40721" t="str">
            <v>SFA Stage</v>
          </cell>
          <cell r="D40721" t="str">
            <v>Medium</v>
          </cell>
          <cell r="E40721" t="str">
            <v>Chirag Dubal</v>
          </cell>
          <cell r="F40721" t="str">
            <v>Sneha Nadar</v>
          </cell>
          <cell r="G40721">
            <v>46260.805555555555</v>
          </cell>
          <cell r="H40721">
            <v>46267.84375</v>
          </cell>
        </row>
        <row r="40722">
          <cell r="A40722" t="str">
            <v>UCW-36702</v>
          </cell>
          <cell r="B40722" t="str">
            <v>Tata Cliq: Images &amp; Tittle Updates</v>
          </cell>
          <cell r="C40722" t="str">
            <v>CLOSED</v>
          </cell>
          <cell r="D40722" t="str">
            <v>Medium</v>
          </cell>
          <cell r="E40722" t="str">
            <v>Chirag Dubal</v>
          </cell>
          <cell r="F40722" t="str">
            <v>Shloka Chakre</v>
          </cell>
          <cell r="G40722">
            <v>46260.801388888889</v>
          </cell>
          <cell r="H40722">
            <v>46268.705555555556</v>
          </cell>
        </row>
        <row r="40723">
          <cell r="A40723" t="str">
            <v>UCW-36693</v>
          </cell>
          <cell r="B40723" t="str">
            <v>Anta Men's Listing Template</v>
          </cell>
          <cell r="C40723" t="str">
            <v>CLOSED</v>
          </cell>
          <cell r="D40723" t="str">
            <v>Medium</v>
          </cell>
          <cell r="E40723" t="str">
            <v>Chirag Dubal</v>
          </cell>
          <cell r="F40723" t="str">
            <v>Shloka Chakre</v>
          </cell>
          <cell r="G40723">
            <v>46260.784722222219</v>
          </cell>
          <cell r="H40723">
            <v>46267.861805555556</v>
          </cell>
        </row>
        <row r="40724">
          <cell r="A40724" t="str">
            <v>UCW-36692</v>
          </cell>
          <cell r="B40724" t="str">
            <v>CLONE - CLONE - Catalog File | IXIA by GIVA | 8/17/2026</v>
          </cell>
          <cell r="C40724" t="str">
            <v>CLOSED</v>
          </cell>
          <cell r="D40724" t="str">
            <v>Medium</v>
          </cell>
          <cell r="E40724" t="str">
            <v>netscribes</v>
          </cell>
          <cell r="F40724" t="str">
            <v>netscribes</v>
          </cell>
          <cell r="G40724">
            <v>46260.78402777778</v>
          </cell>
          <cell r="H40724">
            <v>46268.522916666669</v>
          </cell>
        </row>
        <row r="40725">
          <cell r="A40725" t="str">
            <v>UCW-36689</v>
          </cell>
          <cell r="B40725" t="str">
            <v>CLONE - Tata Cliq Partnership for OnnMe</v>
          </cell>
          <cell r="C40725" t="str">
            <v>CLOSED</v>
          </cell>
          <cell r="D40725" t="str">
            <v>Medium</v>
          </cell>
          <cell r="E40725" t="str">
            <v>netscribes</v>
          </cell>
          <cell r="F40725" t="str">
            <v>netscribes</v>
          </cell>
          <cell r="G40725">
            <v>46260.779861111114</v>
          </cell>
          <cell r="H40725">
            <v>46268.511111111111</v>
          </cell>
        </row>
        <row r="40726">
          <cell r="A40726" t="str">
            <v>UCW-36687</v>
          </cell>
          <cell r="B40726" t="str">
            <v>Giva | Silver Jewellery | 125927 | 20-08-2026 &amp; 21-08-2026 (74SKUs)</v>
          </cell>
          <cell r="C40726" t="str">
            <v>CLOSED</v>
          </cell>
          <cell r="D40726" t="str">
            <v>Medium</v>
          </cell>
          <cell r="E40726" t="str">
            <v>Chirag Dubal</v>
          </cell>
          <cell r="F40726" t="str">
            <v>Shloka Chakre</v>
          </cell>
          <cell r="G40726">
            <v>46260.776388888888</v>
          </cell>
          <cell r="H40726">
            <v>46268.678472222222</v>
          </cell>
        </row>
        <row r="40727">
          <cell r="A40727" t="str">
            <v>UCW-36667</v>
          </cell>
          <cell r="B40727" t="str">
            <v>GAS AW'26 - Catalogue (67 options)</v>
          </cell>
          <cell r="C40727" t="str">
            <v>CLOSED</v>
          </cell>
          <cell r="D40727" t="str">
            <v>Medium</v>
          </cell>
          <cell r="E40727" t="str">
            <v>Chirag Dubal</v>
          </cell>
          <cell r="F40727" t="str">
            <v>Sneha Nadar</v>
          </cell>
          <cell r="G40727">
            <v>46260.719444444447</v>
          </cell>
          <cell r="H40727">
            <v>46268.531944444447</v>
          </cell>
        </row>
        <row r="40728">
          <cell r="A40728" t="str">
            <v>UCW-36662</v>
          </cell>
          <cell r="B40728" t="str">
            <v>RWB foam 30ml listing details</v>
          </cell>
          <cell r="C40728" t="str">
            <v>CLOSED</v>
          </cell>
          <cell r="D40728" t="str">
            <v>Medium</v>
          </cell>
          <cell r="E40728" t="str">
            <v>Chirag Dubal</v>
          </cell>
          <cell r="F40728" t="str">
            <v>Sneha Nadar</v>
          </cell>
          <cell r="G40728">
            <v>46260.710416666669</v>
          </cell>
          <cell r="H40728">
            <v>46267.855555555558</v>
          </cell>
        </row>
        <row r="40729">
          <cell r="A40729" t="str">
            <v>UCW-36658</v>
          </cell>
          <cell r="B40729" t="str">
            <v>CLONE - Error_Weekly Consolidated QC Report (1 July – 13 July) | Agency Name -  Netscribes</v>
          </cell>
          <cell r="C40729" t="str">
            <v>CLOSED</v>
          </cell>
          <cell r="D40729" t="str">
            <v>Medium</v>
          </cell>
          <cell r="E40729" t="str">
            <v>Chirag Dubal</v>
          </cell>
          <cell r="F40729" t="str">
            <v>Swati Shukla</v>
          </cell>
          <cell r="G40729">
            <v>46260.701388888891</v>
          </cell>
          <cell r="H40729">
            <v>46265.496527777781</v>
          </cell>
        </row>
        <row r="40730">
          <cell r="A40730" t="str">
            <v>UCW-36651</v>
          </cell>
          <cell r="B40730" t="str">
            <v>Puig GWP Cataloguing 20.8.26</v>
          </cell>
          <cell r="C40730" t="str">
            <v>SFA Stage</v>
          </cell>
          <cell r="D40730" t="str">
            <v>Medium</v>
          </cell>
          <cell r="E40730" t="str">
            <v>Chirag Dubal</v>
          </cell>
          <cell r="F40730" t="str">
            <v>Simi Raichel Zachariah</v>
          </cell>
          <cell r="G40730">
            <v>46260.69027777778</v>
          </cell>
          <cell r="H40730">
            <v>46267.790972222225</v>
          </cell>
        </row>
        <row r="40731">
          <cell r="A40731" t="str">
            <v>UCW-36643</v>
          </cell>
          <cell r="B40731" t="str">
            <v>TQ | Brand: Converse | Catalog Listing | App-Acc FA26-Ftwr Lot-2.</v>
          </cell>
          <cell r="C40731" t="str">
            <v>Uploaded/Retriggered</v>
          </cell>
          <cell r="D40731" t="str">
            <v>Medium</v>
          </cell>
          <cell r="E40731" t="str">
            <v>Chirag Dubal</v>
          </cell>
          <cell r="F40731" t="str">
            <v>Reagan D’souza</v>
          </cell>
          <cell r="G40731">
            <v>46260.674305555556</v>
          </cell>
          <cell r="H40731">
            <v>46268.872916666667</v>
          </cell>
        </row>
        <row r="40732">
          <cell r="A40732" t="str">
            <v>UCW-36633</v>
          </cell>
          <cell r="B40732" t="str">
            <v>15 New Articles - Gifts &amp; Other products</v>
          </cell>
          <cell r="C40732" t="str">
            <v>Brand to Resolve Queries</v>
          </cell>
          <cell r="D40732" t="str">
            <v>Medium</v>
          </cell>
          <cell r="E40732" t="str">
            <v>Chirag Dubal</v>
          </cell>
          <cell r="F40732" t="str">
            <v>Reagan D’souza</v>
          </cell>
          <cell r="G40732">
            <v>46260.634027777778</v>
          </cell>
          <cell r="H40732">
            <v>46266.744444444441</v>
          </cell>
        </row>
        <row r="40733">
          <cell r="A40733" t="str">
            <v>UCW-36628</v>
          </cell>
          <cell r="B40733" t="str">
            <v>New Catalogue Sheet - 20 Aug</v>
          </cell>
          <cell r="C40733" t="str">
            <v>SFA Stage</v>
          </cell>
          <cell r="D40733" t="str">
            <v>Medium</v>
          </cell>
          <cell r="E40733" t="str">
            <v>Chirag Dubal</v>
          </cell>
          <cell r="F40733" t="str">
            <v>Sneha Nadar</v>
          </cell>
          <cell r="G40733">
            <v>46260.615972222222</v>
          </cell>
          <cell r="H40733">
            <v>46267.757638888892</v>
          </cell>
        </row>
        <row r="40734">
          <cell r="A40734" t="str">
            <v>UCW-36623</v>
          </cell>
          <cell r="B40734" t="str">
            <v xml:space="preserve">TCL- New listing - Memo Paris &amp; Juliette Has A Gun GWP </v>
          </cell>
          <cell r="C40734" t="str">
            <v>SFA Stage</v>
          </cell>
          <cell r="D40734" t="str">
            <v>Medium</v>
          </cell>
          <cell r="E40734" t="str">
            <v>Chirag Dubal</v>
          </cell>
          <cell r="F40734" t="str">
            <v>Sneha Nadar</v>
          </cell>
          <cell r="G40734">
            <v>46260.595833333333</v>
          </cell>
          <cell r="H40734">
            <v>46267.853472222225</v>
          </cell>
        </row>
        <row r="40735">
          <cell r="A40735" t="str">
            <v>UCW-36619</v>
          </cell>
          <cell r="B40735" t="str">
            <v>Men&amp;Women Footwear New Styles For Tatacliq (SS'26 &amp; AW'26) - (Styles-27) 24.08.2026</v>
          </cell>
          <cell r="C40735" t="str">
            <v>CLOSED</v>
          </cell>
          <cell r="D40735" t="str">
            <v>Medium</v>
          </cell>
          <cell r="E40735" t="str">
            <v>Chirag Dubal</v>
          </cell>
          <cell r="F40735" t="str">
            <v>Shloka Chakre</v>
          </cell>
          <cell r="G40735">
            <v>46260.581944444442</v>
          </cell>
          <cell r="H40735">
            <v>46261.492361111108</v>
          </cell>
        </row>
        <row r="40736">
          <cell r="A40736" t="str">
            <v>UCW-36615</v>
          </cell>
          <cell r="B40736" t="str">
            <v>Tata Cliq New Listing_Eego Italy _Gur Overseas_Footwear_Seller ID 128558_Style 44_SKU 269_26-08-2026</v>
          </cell>
          <cell r="C40736" t="str">
            <v>CLOSED</v>
          </cell>
          <cell r="D40736" t="str">
            <v>Medium</v>
          </cell>
          <cell r="E40736" t="str">
            <v>Chirag Dubal</v>
          </cell>
          <cell r="F40736" t="str">
            <v>Shloka Chakre</v>
          </cell>
          <cell r="G40736">
            <v>46260.572916666664</v>
          </cell>
          <cell r="H40736">
            <v>46261.5</v>
          </cell>
        </row>
        <row r="40737">
          <cell r="A40737" t="str">
            <v>UCW-36609</v>
          </cell>
          <cell r="B40737" t="str">
            <v>Monkstory - Footwear - 20/08/2026 - 21 SKUs</v>
          </cell>
          <cell r="C40737" t="str">
            <v>CLOSED</v>
          </cell>
          <cell r="D40737" t="str">
            <v>Medium</v>
          </cell>
          <cell r="E40737" t="str">
            <v>Chirag Dubal</v>
          </cell>
          <cell r="F40737" t="str">
            <v>Sushma Ram</v>
          </cell>
          <cell r="G40737">
            <v>46260.561111111114</v>
          </cell>
          <cell r="H40737">
            <v>46270.486805555556</v>
          </cell>
        </row>
        <row r="40738">
          <cell r="A40738" t="str">
            <v>UCW-36604</v>
          </cell>
          <cell r="B40738" t="str">
            <v>Seller code - 128628 Platform - TCF</v>
          </cell>
          <cell r="C40738" t="str">
            <v>CLOSED</v>
          </cell>
          <cell r="D40738" t="str">
            <v>Medium</v>
          </cell>
          <cell r="E40738" t="str">
            <v>Chirag Dubal</v>
          </cell>
          <cell r="F40738" t="str">
            <v>Sneha Nadar</v>
          </cell>
          <cell r="G40738">
            <v>46260.556250000001</v>
          </cell>
          <cell r="H40738">
            <v>46268.697916666664</v>
          </cell>
        </row>
        <row r="40739">
          <cell r="A40739" t="str">
            <v>UCW-36600</v>
          </cell>
          <cell r="B40739" t="str">
            <v>New Listing_Multi Brand_Mens-Womens Footwear_129236,127776_68 Styles_407 SKUs_21-08-2026</v>
          </cell>
          <cell r="C40739" t="str">
            <v>Tech Error</v>
          </cell>
          <cell r="D40739" t="str">
            <v>Medium</v>
          </cell>
          <cell r="E40739" t="str">
            <v>Chirag Dubal</v>
          </cell>
          <cell r="F40739" t="str">
            <v>Sneha Nadar</v>
          </cell>
          <cell r="G40739">
            <v>46260.544444444444</v>
          </cell>
          <cell r="H40739">
            <v>46267.777083333334</v>
          </cell>
        </row>
        <row r="40740">
          <cell r="A40740" t="str">
            <v>UCW-36599</v>
          </cell>
          <cell r="B40740" t="str">
            <v>CLONE -  Tata Cliq Luxury - New listing - Carner Barcelona (MDP)</v>
          </cell>
          <cell r="C40740" t="str">
            <v>CLOSED Due to Inactive/Insufficient Information</v>
          </cell>
          <cell r="D40740" t="str">
            <v>Medium</v>
          </cell>
          <cell r="E40740" t="str">
            <v>Chirag Dubal</v>
          </cell>
          <cell r="F40740" t="str">
            <v>Simi Raichel Zachariah</v>
          </cell>
          <cell r="G40740">
            <v>46260.540972222225</v>
          </cell>
          <cell r="H40740">
            <v>46263.444444444445</v>
          </cell>
        </row>
        <row r="40741">
          <cell r="A40741" t="str">
            <v>UCW-36591</v>
          </cell>
          <cell r="B40741" t="str">
            <v>Baer Shoes | Footwear | 129637 | New Listings 25.08.2026</v>
          </cell>
          <cell r="C40741" t="str">
            <v>CLOSED</v>
          </cell>
          <cell r="D40741" t="str">
            <v>Medium</v>
          </cell>
          <cell r="E40741" t="str">
            <v>Chirag Dubal</v>
          </cell>
          <cell r="F40741" t="str">
            <v>Shloka Chakre</v>
          </cell>
          <cell r="G40741">
            <v>46260.509027777778</v>
          </cell>
          <cell r="H40741">
            <v>46261.833333333336</v>
          </cell>
        </row>
        <row r="40742">
          <cell r="A40742" t="str">
            <v>UCW-36589</v>
          </cell>
          <cell r="B40742" t="str">
            <v>Request to Update HSN Code, Dimensions &amp; Weight</v>
          </cell>
          <cell r="C40742" t="str">
            <v>Ticket Raised</v>
          </cell>
          <cell r="D40742" t="str">
            <v>Medium</v>
          </cell>
          <cell r="E40742" t="str">
            <v>Simi Raichel Zachariah</v>
          </cell>
          <cell r="F40742" t="str">
            <v>Simi Raichel Zachariah</v>
          </cell>
          <cell r="G40742">
            <v>46260.497916666667</v>
          </cell>
          <cell r="H40742">
            <v>46266.816666666666</v>
          </cell>
        </row>
        <row r="40743">
          <cell r="A40743" t="str">
            <v>UCW-36578</v>
          </cell>
          <cell r="B40743" t="str">
            <v>Clone - Guess Footwear Men &amp; Women (New) 15 Options 20-08-2026</v>
          </cell>
          <cell r="C40743" t="str">
            <v>CLOSED</v>
          </cell>
          <cell r="D40743" t="str">
            <v>Medium</v>
          </cell>
          <cell r="E40743" t="str">
            <v>Chirag Dubal</v>
          </cell>
          <cell r="F40743" t="str">
            <v>netscribes</v>
          </cell>
          <cell r="G40743">
            <v>46259.79791666667</v>
          </cell>
          <cell r="H40743">
            <v>46261.477777777778</v>
          </cell>
        </row>
        <row r="40744">
          <cell r="A40744" t="str">
            <v>UCW-36558</v>
          </cell>
          <cell r="B40744" t="str">
            <v>CLONE - Saucony men's Listing Template</v>
          </cell>
          <cell r="C40744" t="str">
            <v>CLOSED</v>
          </cell>
          <cell r="D40744" t="str">
            <v>Medium</v>
          </cell>
          <cell r="E40744" t="str">
            <v>Chirag Dubal</v>
          </cell>
          <cell r="F40744" t="str">
            <v>Simi Raichel Zachariah</v>
          </cell>
          <cell r="G40744">
            <v>46259.751388888886</v>
          </cell>
          <cell r="H40744">
            <v>46266.767361111109</v>
          </cell>
        </row>
        <row r="40745">
          <cell r="A40745" t="str">
            <v>UCW-36555</v>
          </cell>
          <cell r="B40745" t="str">
            <v>CLONE - MNY | Super Stay Matte Ink PDP | Tata Cliq Fashion | 125928 | 2638337</v>
          </cell>
          <cell r="C40745" t="str">
            <v>CLOSED</v>
          </cell>
          <cell r="D40745" t="str">
            <v>Medium</v>
          </cell>
          <cell r="E40745" t="str">
            <v>Chirag Dubal</v>
          </cell>
          <cell r="F40745" t="str">
            <v>Simi Raichel Zachariah</v>
          </cell>
          <cell r="G40745">
            <v>46259.748611111114</v>
          </cell>
          <cell r="H40745">
            <v>46266.690972222219</v>
          </cell>
        </row>
        <row r="40746">
          <cell r="A40746" t="str">
            <v>UCW-36554</v>
          </cell>
          <cell r="B40746" t="str">
            <v>CLONE - MNY | Serum Lipstick EXT Listing | Tata Cliq Fashion 125928 | 2775297</v>
          </cell>
          <cell r="C40746" t="str">
            <v>CLOSED</v>
          </cell>
          <cell r="D40746" t="str">
            <v>Medium</v>
          </cell>
          <cell r="E40746" t="str">
            <v>Chirag Dubal</v>
          </cell>
          <cell r="F40746" t="str">
            <v>Simi Raichel Zachariah</v>
          </cell>
          <cell r="G40746">
            <v>46259.74722222222</v>
          </cell>
          <cell r="H40746">
            <v>46270.481944444444</v>
          </cell>
        </row>
        <row r="40747">
          <cell r="A40747" t="str">
            <v>UCW-36553</v>
          </cell>
          <cell r="B40747" t="str">
            <v>TOP MGMT ESC- 129589061939372- Delayed Delivery Pre Hotc</v>
          </cell>
          <cell r="C40747" t="str">
            <v>CLOSED</v>
          </cell>
          <cell r="D40747" t="str">
            <v>Medium</v>
          </cell>
          <cell r="E40747" t="str">
            <v>Chirag Dubal</v>
          </cell>
          <cell r="F40747" t="str">
            <v>Swati Shukla</v>
          </cell>
          <cell r="G40747">
            <v>46259.745833333334</v>
          </cell>
          <cell r="H40747">
            <v>46261.660416666666</v>
          </cell>
        </row>
        <row r="40748">
          <cell r="A40748" t="str">
            <v>UCW-36536</v>
          </cell>
          <cell r="B40748" t="str">
            <v>CLONE -  Bitiya by bhama - New catalog</v>
          </cell>
          <cell r="C40748" t="str">
            <v>SFA Stage</v>
          </cell>
          <cell r="D40748" t="str">
            <v>Medium</v>
          </cell>
          <cell r="E40748" t="str">
            <v>Chirag Dubal</v>
          </cell>
          <cell r="F40748" t="str">
            <v>Simi Raichel Zachariah</v>
          </cell>
          <cell r="G40748">
            <v>46259.694444444445</v>
          </cell>
          <cell r="H40748">
            <v>46263.638888888891</v>
          </cell>
        </row>
        <row r="40749">
          <cell r="A40749" t="str">
            <v>UCW-36531</v>
          </cell>
          <cell r="B40749" t="str">
            <v xml:space="preserve"> Tata Cliq-Multi Brand-Footwear -129236,127776 - 13-08-2026</v>
          </cell>
          <cell r="C40749" t="str">
            <v>CLOSED</v>
          </cell>
          <cell r="D40749" t="str">
            <v>Medium</v>
          </cell>
          <cell r="E40749" t="str">
            <v>Chirag Dubal</v>
          </cell>
          <cell r="F40749" t="str">
            <v>Simi Raichel Zachariah</v>
          </cell>
          <cell r="G40749">
            <v>46259.676388888889</v>
          </cell>
          <cell r="H40749">
            <v>46270.496527777781</v>
          </cell>
        </row>
        <row r="40750">
          <cell r="A40750" t="str">
            <v>UCW-36521</v>
          </cell>
          <cell r="B40750" t="str">
            <v>Guess Footwear Men &amp; Women (New) 15 Options 20-08-2026</v>
          </cell>
          <cell r="C40750" t="str">
            <v>FAILED</v>
          </cell>
          <cell r="D40750" t="str">
            <v>Medium</v>
          </cell>
          <cell r="E40750" t="str">
            <v>Chirag Dubal</v>
          </cell>
          <cell r="F40750" t="str">
            <v>Shloka Chakre</v>
          </cell>
          <cell r="G40750">
            <v>46259.631249999999</v>
          </cell>
          <cell r="H40750">
            <v>46259.791666666664</v>
          </cell>
        </row>
        <row r="40751">
          <cell r="A40751" t="str">
            <v>UCW-36520</v>
          </cell>
          <cell r="B40751" t="str">
            <v>Updated Images x Aloe Vera &amp; Neem x Tata</v>
          </cell>
          <cell r="C40751" t="str">
            <v>CLOSED</v>
          </cell>
          <cell r="D40751" t="str">
            <v>Medium</v>
          </cell>
          <cell r="E40751" t="str">
            <v>Chirag Dubal</v>
          </cell>
          <cell r="F40751" t="str">
            <v>Simi Raichel Zachariah</v>
          </cell>
          <cell r="G40751">
            <v>46259.620138888888</v>
          </cell>
          <cell r="H40751">
            <v>46266.59097222222</v>
          </cell>
        </row>
        <row r="40752">
          <cell r="A40752" t="str">
            <v>UCW-36490</v>
          </cell>
          <cell r="B40752" t="str">
            <v>The Souled Store Footwear 123858 19-08-2026</v>
          </cell>
          <cell r="C40752" t="str">
            <v>CLOSED</v>
          </cell>
          <cell r="D40752" t="str">
            <v>Medium</v>
          </cell>
          <cell r="E40752" t="str">
            <v>Chirag Dubal</v>
          </cell>
          <cell r="F40752" t="str">
            <v>Simi Raichel Zachariah</v>
          </cell>
          <cell r="G40752">
            <v>46259.456250000003</v>
          </cell>
          <cell r="H40752">
            <v>46261.46875</v>
          </cell>
        </row>
        <row r="40753">
          <cell r="A40753" t="str">
            <v>UCW-36487</v>
          </cell>
          <cell r="B40753" t="str">
            <v>CLONE - CLONE - New Listing Template :- 01-08-2026</v>
          </cell>
          <cell r="C40753" t="str">
            <v>SFA Stage</v>
          </cell>
          <cell r="D40753" t="str">
            <v>Medium</v>
          </cell>
          <cell r="E40753" t="str">
            <v>Chirag Dubal</v>
          </cell>
          <cell r="F40753" t="str">
            <v>Simi Raichel Zachariah</v>
          </cell>
          <cell r="G40753">
            <v>46259.443749999999</v>
          </cell>
          <cell r="H40753">
            <v>46265.707638888889</v>
          </cell>
        </row>
        <row r="40754">
          <cell r="A40754" t="str">
            <v>UCW-36481</v>
          </cell>
          <cell r="B40754" t="str">
            <v>Error_Weekly Consolidated QC Report (1 July – 13 July) | Agency Name -  Netscribes</v>
          </cell>
          <cell r="C40754" t="str">
            <v>CLOSED</v>
          </cell>
          <cell r="D40754" t="str">
            <v>Medium</v>
          </cell>
          <cell r="E40754" t="str">
            <v>Reagan D’souza</v>
          </cell>
          <cell r="F40754" t="str">
            <v>Swati Shukla</v>
          </cell>
          <cell r="G40754">
            <v>46258.800694444442</v>
          </cell>
          <cell r="H40754">
            <v>46260.412499999999</v>
          </cell>
        </row>
        <row r="40755">
          <cell r="A40755" t="str">
            <v>UCW-36465</v>
          </cell>
          <cell r="B40755" t="str">
            <v>La Prairie x TCL - 2026 2H New Launches Details &amp; Cataloguing</v>
          </cell>
          <cell r="C40755" t="str">
            <v>CLOSED Due to Inactive/Insufficient Information</v>
          </cell>
          <cell r="D40755" t="str">
            <v>Medium</v>
          </cell>
          <cell r="E40755" t="str">
            <v>Chirag Dubal</v>
          </cell>
          <cell r="F40755" t="str">
            <v>Shloka Chakre</v>
          </cell>
          <cell r="G40755">
            <v>46258.756249999999</v>
          </cell>
          <cell r="H40755">
            <v>46263.409722222219</v>
          </cell>
        </row>
        <row r="40756">
          <cell r="A40756" t="str">
            <v>UCW-36454</v>
          </cell>
          <cell r="B40756" t="str">
            <v>[EXT] Fw: TATA EAN Update</v>
          </cell>
          <cell r="C40756" t="str">
            <v>CLOSED</v>
          </cell>
          <cell r="D40756" t="str">
            <v>Medium</v>
          </cell>
          <cell r="E40756" t="str">
            <v>Chirag Dubal</v>
          </cell>
          <cell r="F40756" t="str">
            <v>Simi Raichel Zachariah</v>
          </cell>
          <cell r="G40756">
            <v>46258.725694444445</v>
          </cell>
          <cell r="H40756">
            <v>46268.743055555555</v>
          </cell>
        </row>
        <row r="40757">
          <cell r="A40757" t="str">
            <v>UCW-36450</v>
          </cell>
          <cell r="B40757" t="str">
            <v>September'26 Order Cycle - Fragrances - Samples + NPLs + GWPs: TCL</v>
          </cell>
          <cell r="C40757" t="str">
            <v>CLOSED</v>
          </cell>
          <cell r="D40757" t="str">
            <v>Medium</v>
          </cell>
          <cell r="E40757" t="str">
            <v>Chirag Dubal</v>
          </cell>
          <cell r="F40757" t="str">
            <v>Simi Raichel Zachariah</v>
          </cell>
          <cell r="G40757">
            <v>46258.674305555556</v>
          </cell>
          <cell r="H40757">
            <v>46270.465277777781</v>
          </cell>
        </row>
        <row r="40758">
          <cell r="A40758" t="str">
            <v>UCW-36440</v>
          </cell>
          <cell r="B40758" t="str">
            <v>Accessorize London X Tata Cliq _Jewellery Catalogue_19-08-2026</v>
          </cell>
          <cell r="C40758" t="str">
            <v>CLOSED</v>
          </cell>
          <cell r="D40758" t="str">
            <v>Medium</v>
          </cell>
          <cell r="E40758" t="str">
            <v>Mohd Tahir Shaikh</v>
          </cell>
          <cell r="F40758" t="str">
            <v>Simi Raichel Zachariah</v>
          </cell>
          <cell r="G40758">
            <v>46258.628472222219</v>
          </cell>
          <cell r="H40758">
            <v>46270.475694444445</v>
          </cell>
        </row>
        <row r="40759">
          <cell r="A40759" t="str">
            <v>UCW-36439</v>
          </cell>
          <cell r="B40759" t="str">
            <v>Palmonas | Fashion Jwellery | 128366 | 20-08-2026, 20 GIFT BOX</v>
          </cell>
          <cell r="C40759" t="str">
            <v>CLOSED Due to Inactive/Insufficient Information</v>
          </cell>
          <cell r="D40759" t="str">
            <v>Medium</v>
          </cell>
          <cell r="E40759" t="str">
            <v>Chirag Dubal</v>
          </cell>
          <cell r="F40759" t="str">
            <v>Simi Raichel Zachariah</v>
          </cell>
          <cell r="G40759">
            <v>46258.625</v>
          </cell>
          <cell r="H40759">
            <v>46260.745138888888</v>
          </cell>
        </row>
        <row r="40760">
          <cell r="A40760" t="str">
            <v>UCW-36437</v>
          </cell>
          <cell r="B40760" t="str">
            <v>CLONE -  Amouage Launch | TCL - Cataloguing Details | July 2026</v>
          </cell>
          <cell r="C40760" t="str">
            <v>CLOSED</v>
          </cell>
          <cell r="D40760" t="str">
            <v>Medium</v>
          </cell>
          <cell r="E40760" t="str">
            <v>netscribes</v>
          </cell>
          <cell r="F40760" t="str">
            <v>netscribes</v>
          </cell>
          <cell r="G40760">
            <v>46258.617361111108</v>
          </cell>
          <cell r="H40760">
            <v>46260.379861111112</v>
          </cell>
        </row>
        <row r="40761">
          <cell r="A40761" t="str">
            <v>UCW-36433</v>
          </cell>
          <cell r="B40761" t="str">
            <v xml:space="preserve">Seller ID :126768 &amp; 127197  - Images Updation </v>
          </cell>
          <cell r="C40761" t="str">
            <v>CLOSED</v>
          </cell>
          <cell r="D40761" t="str">
            <v>Medium</v>
          </cell>
          <cell r="E40761" t="str">
            <v>Chirag Dubal</v>
          </cell>
          <cell r="F40761" t="str">
            <v>Simi Raichel Zachariah</v>
          </cell>
          <cell r="G40761">
            <v>46258.584027777775</v>
          </cell>
          <cell r="H40761">
            <v>46268.674305555556</v>
          </cell>
        </row>
        <row r="40762">
          <cell r="A40762" t="str">
            <v>UCW-36431</v>
          </cell>
          <cell r="B40762" t="str">
            <v xml:space="preserve">BAGATT - Bugatti Size addition template </v>
          </cell>
          <cell r="C40762" t="str">
            <v>SFA Stage</v>
          </cell>
          <cell r="D40762" t="str">
            <v>Medium</v>
          </cell>
          <cell r="E40762" t="str">
            <v>Chirag Dubal</v>
          </cell>
          <cell r="F40762" t="str">
            <v>Shloka Chakre</v>
          </cell>
          <cell r="G40762">
            <v>46258.57916666667</v>
          </cell>
          <cell r="H40762">
            <v>46265.765972222223</v>
          </cell>
        </row>
        <row r="40763">
          <cell r="A40763" t="str">
            <v>UCW-36426</v>
          </cell>
          <cell r="B40763" t="str">
            <v>TataCliq X Bewakoof II Size Chart UpdateII 12-08-2026</v>
          </cell>
          <cell r="C40763" t="str">
            <v>CLOSED</v>
          </cell>
          <cell r="D40763" t="str">
            <v>Medium</v>
          </cell>
          <cell r="E40763" t="str">
            <v>Chirag Dubal</v>
          </cell>
          <cell r="F40763" t="str">
            <v>Simi Raichel Zachariah</v>
          </cell>
          <cell r="G40763">
            <v>46258.561111111114</v>
          </cell>
          <cell r="H40763">
            <v>46266.451388888891</v>
          </cell>
        </row>
        <row r="40764">
          <cell r="A40764" t="str">
            <v>UCW-36423</v>
          </cell>
          <cell r="B40764" t="str">
            <v>CLONE - MAC NPL Listing July'26</v>
          </cell>
          <cell r="C40764" t="str">
            <v>CLOSED</v>
          </cell>
          <cell r="D40764" t="str">
            <v>Medium</v>
          </cell>
          <cell r="E40764" t="str">
            <v>Chirag Dubal</v>
          </cell>
          <cell r="F40764" t="str">
            <v>Simi Raichel Zachariah</v>
          </cell>
          <cell r="G40764">
            <v>46258.544444444444</v>
          </cell>
          <cell r="H40764">
            <v>46268.720138888886</v>
          </cell>
        </row>
        <row r="40765">
          <cell r="A40765" t="str">
            <v>UCW-36417</v>
          </cell>
          <cell r="B40765" t="str">
            <v>Diwali Box| 2733568|TCL</v>
          </cell>
          <cell r="C40765" t="str">
            <v>CLOSED</v>
          </cell>
          <cell r="D40765" t="str">
            <v>Medium</v>
          </cell>
          <cell r="E40765" t="str">
            <v>Chirag Dubal</v>
          </cell>
          <cell r="F40765" t="str">
            <v>Simi Raichel Zachariah</v>
          </cell>
          <cell r="G40765">
            <v>46258.535416666666</v>
          </cell>
          <cell r="H40765">
            <v>46268.697222222225</v>
          </cell>
        </row>
        <row r="40766">
          <cell r="A40766" t="str">
            <v>UCW-36415</v>
          </cell>
          <cell r="B40766" t="str">
            <v>Sebastian Image Correction</v>
          </cell>
          <cell r="C40766" t="str">
            <v>Uploaded/Retriggered</v>
          </cell>
          <cell r="D40766" t="str">
            <v>Medium</v>
          </cell>
          <cell r="E40766" t="str">
            <v>Chirag Dubal</v>
          </cell>
          <cell r="F40766" t="str">
            <v>Simi Raichel Zachariah</v>
          </cell>
          <cell r="G40766">
            <v>46258.511805555558</v>
          </cell>
          <cell r="H40766">
            <v>46260.663194444445</v>
          </cell>
        </row>
        <row r="40767">
          <cell r="A40767" t="str">
            <v>UCW-36414</v>
          </cell>
          <cell r="B40767" t="str">
            <v>CLONE - Limese X SOR - ANUA Listing sheet</v>
          </cell>
          <cell r="C40767" t="str">
            <v>Uploaded/Retriggered</v>
          </cell>
          <cell r="D40767" t="str">
            <v>Medium</v>
          </cell>
          <cell r="E40767" t="str">
            <v>netscribes</v>
          </cell>
          <cell r="F40767" t="str">
            <v>netscribes</v>
          </cell>
          <cell r="G40767">
            <v>46258.511805555558</v>
          </cell>
          <cell r="H40767">
            <v>46270.460416666669</v>
          </cell>
        </row>
        <row r="40768">
          <cell r="A40768" t="str">
            <v>UCW-36411</v>
          </cell>
          <cell r="B40768" t="str">
            <v>Request for MRP, EAN, Images &amp; Manufacturer Details Update</v>
          </cell>
          <cell r="C40768" t="str">
            <v>Tech Error</v>
          </cell>
          <cell r="D40768" t="str">
            <v>Medium</v>
          </cell>
          <cell r="E40768" t="str">
            <v>Chirag Dubal</v>
          </cell>
          <cell r="F40768" t="str">
            <v>Simi Raichel Zachariah</v>
          </cell>
          <cell r="G40768">
            <v>46258.502083333333</v>
          </cell>
          <cell r="H40768">
            <v>46259.453472222223</v>
          </cell>
        </row>
        <row r="40769">
          <cell r="A40769" t="str">
            <v>UCW-36404</v>
          </cell>
          <cell r="B40769" t="str">
            <v>Gift Boxes listing – Content Sheet Attached: TATA Cliq x HMB</v>
          </cell>
          <cell r="C40769" t="str">
            <v>CLOSED</v>
          </cell>
          <cell r="D40769" t="str">
            <v>Medium</v>
          </cell>
          <cell r="E40769" t="str">
            <v>Chirag Dubal</v>
          </cell>
          <cell r="F40769" t="str">
            <v>Simi Raichel Zachariah</v>
          </cell>
          <cell r="G40769">
            <v>46258.455555555556</v>
          </cell>
          <cell r="H40769">
            <v>46268.665972222225</v>
          </cell>
        </row>
        <row r="40770">
          <cell r="A40770" t="str">
            <v>UCW-36403</v>
          </cell>
          <cell r="B40770" t="str">
            <v xml:space="preserve"> Images update | Tata Cliq | Miduty</v>
          </cell>
          <cell r="C40770" t="str">
            <v>CLOSED</v>
          </cell>
          <cell r="D40770" t="str">
            <v>Medium</v>
          </cell>
          <cell r="E40770" t="str">
            <v>Chirag Dubal</v>
          </cell>
          <cell r="F40770" t="str">
            <v>Simi Raichel Zachariah</v>
          </cell>
          <cell r="G40770">
            <v>46258.452777777777</v>
          </cell>
          <cell r="H40770">
            <v>46258.763888888891</v>
          </cell>
        </row>
        <row r="40771">
          <cell r="A40771" t="str">
            <v>UCW-36399</v>
          </cell>
          <cell r="B40771" t="str">
            <v>Tata Cliq Luxury  - New listing - Bvlgari and Hermès (GWP) 17-08-2026</v>
          </cell>
          <cell r="C40771" t="str">
            <v>CLOSED</v>
          </cell>
          <cell r="D40771" t="str">
            <v>Medium</v>
          </cell>
          <cell r="E40771" t="str">
            <v>Chirag Dubal</v>
          </cell>
          <cell r="F40771" t="str">
            <v>Simi Raichel Zachariah</v>
          </cell>
          <cell r="G40771">
            <v>46258.434027777781</v>
          </cell>
          <cell r="H40771">
            <v>46268.661111111112</v>
          </cell>
        </row>
        <row r="40772">
          <cell r="A40772" t="str">
            <v>UCW-36398</v>
          </cell>
          <cell r="B40772" t="str">
            <v>Tata Cliq - New listing - Kylie Minogue &amp; Stetson(New launch)</v>
          </cell>
          <cell r="C40772" t="str">
            <v>CLOSED Due to Inactive/Insufficient Information</v>
          </cell>
          <cell r="D40772" t="str">
            <v>Medium</v>
          </cell>
          <cell r="E40772" t="str">
            <v>Chirag Dubal</v>
          </cell>
          <cell r="F40772" t="str">
            <v>Simi Raichel Zachariah</v>
          </cell>
          <cell r="G40772">
            <v>46258.431944444441</v>
          </cell>
          <cell r="H40772">
            <v>46263.443055555559</v>
          </cell>
        </row>
        <row r="40773">
          <cell r="A40773" t="str">
            <v>UCW-36397</v>
          </cell>
          <cell r="B40773" t="str">
            <v xml:space="preserve"> Tata Cliq - New Listing - Ferragamo ( Fiamma Assoluta )</v>
          </cell>
          <cell r="C40773" t="str">
            <v>CLOSED</v>
          </cell>
          <cell r="D40773" t="str">
            <v>Medium</v>
          </cell>
          <cell r="E40773" t="str">
            <v>Chirag Dubal</v>
          </cell>
          <cell r="F40773" t="str">
            <v>Simi Raichel Zachariah</v>
          </cell>
          <cell r="G40773">
            <v>46258.429166666669</v>
          </cell>
          <cell r="H40773">
            <v>46268.65625</v>
          </cell>
        </row>
        <row r="40774">
          <cell r="A40774" t="str">
            <v>UCW-36388</v>
          </cell>
          <cell r="B40774" t="str">
            <v xml:space="preserve"> Error_Weekly Consolidated QC Report (1 July – 13 July) | Agency Name -  Netscribes</v>
          </cell>
          <cell r="C40774" t="str">
            <v>CLOSED</v>
          </cell>
          <cell r="D40774" t="str">
            <v>Medium</v>
          </cell>
          <cell r="E40774" t="str">
            <v>Reagan D’souza</v>
          </cell>
          <cell r="F40774" t="str">
            <v>Swati Shukla</v>
          </cell>
          <cell r="G40774">
            <v>46256.948611111111</v>
          </cell>
          <cell r="H40774">
            <v>46268.583333333336</v>
          </cell>
        </row>
        <row r="40775">
          <cell r="A40775" t="str">
            <v>UCW-36384</v>
          </cell>
          <cell r="B40775" t="str">
            <v xml:space="preserve">Cloned-Cin Cin - 07-08-2026 - 128398 - Daily Wear </v>
          </cell>
          <cell r="C40775" t="str">
            <v>CLOSED</v>
          </cell>
          <cell r="D40775" t="str">
            <v>Medium</v>
          </cell>
          <cell r="E40775" t="str">
            <v>Chirag Dubal</v>
          </cell>
          <cell r="F40775" t="str">
            <v>netscribes</v>
          </cell>
          <cell r="G40775">
            <v>46256.656944444447</v>
          </cell>
          <cell r="H40775">
            <v>46261.460416666669</v>
          </cell>
        </row>
        <row r="40776">
          <cell r="A40776" t="str">
            <v>UCW-36379</v>
          </cell>
          <cell r="B40776" t="str">
            <v>Superyou - Pouch to Jar Transition - 500g Packs</v>
          </cell>
          <cell r="C40776" t="str">
            <v>FAILED</v>
          </cell>
          <cell r="D40776" t="str">
            <v>Medium</v>
          </cell>
          <cell r="E40776" t="str">
            <v>Chirag Dubal</v>
          </cell>
          <cell r="F40776" t="str">
            <v>Simi Raichel Zachariah</v>
          </cell>
          <cell r="G40776">
            <v>46255.991666666669</v>
          </cell>
          <cell r="H40776">
            <v>46255.991666666669</v>
          </cell>
        </row>
        <row r="40777">
          <cell r="A40777" t="str">
            <v>UCW-36372</v>
          </cell>
          <cell r="B40777" t="str">
            <v>Error_Weekly Consolidated QC Report (1 July – 13 July) | Agency Name -  Netscribes</v>
          </cell>
          <cell r="C40777" t="str">
            <v>CLOSED</v>
          </cell>
          <cell r="D40777" t="str">
            <v>Medium</v>
          </cell>
          <cell r="E40777" t="str">
            <v>Reagan D’souza</v>
          </cell>
          <cell r="F40777" t="str">
            <v>Swati Shukla</v>
          </cell>
          <cell r="G40777">
            <v>46255.799305555556</v>
          </cell>
          <cell r="H40777">
            <v>46260.411805555559</v>
          </cell>
        </row>
        <row r="40778">
          <cell r="A40778" t="str">
            <v>UCW-36367</v>
          </cell>
          <cell r="B40778" t="str">
            <v>SKP Spa Essence New Launch - Tata</v>
          </cell>
          <cell r="C40778" t="str">
            <v>CLOSED</v>
          </cell>
          <cell r="D40778" t="str">
            <v>Medium</v>
          </cell>
          <cell r="E40778" t="str">
            <v>Chirag Dubal</v>
          </cell>
          <cell r="F40778" t="str">
            <v>Simi Raichel Zachariah</v>
          </cell>
          <cell r="G40778">
            <v>46255.76458333333</v>
          </cell>
          <cell r="H40778">
            <v>46268.646527777775</v>
          </cell>
        </row>
        <row r="40779">
          <cell r="A40779" t="str">
            <v>UCW-36364</v>
          </cell>
          <cell r="B40779" t="str">
            <v>SEPT NPL Cataloguing TCL</v>
          </cell>
          <cell r="C40779" t="str">
            <v>CLOSED Due to Inactive/Insufficient Information</v>
          </cell>
          <cell r="D40779" t="str">
            <v>Medium</v>
          </cell>
          <cell r="E40779" t="str">
            <v>Chirag Dubal</v>
          </cell>
          <cell r="F40779" t="str">
            <v>Simi Raichel Zachariah</v>
          </cell>
          <cell r="G40779">
            <v>46255.740972222222</v>
          </cell>
          <cell r="H40779">
            <v>46262.451388888891</v>
          </cell>
        </row>
        <row r="40780">
          <cell r="A40780" t="str">
            <v>UCW-36361</v>
          </cell>
          <cell r="B40780" t="str">
            <v xml:space="preserve">Rabanne Million RE26 Cataloguing </v>
          </cell>
          <cell r="C40780" t="str">
            <v>CLOSED</v>
          </cell>
          <cell r="D40780" t="str">
            <v>Medium</v>
          </cell>
          <cell r="E40780" t="str">
            <v>Chirag Dubal</v>
          </cell>
          <cell r="F40780" t="str">
            <v>Simi Raichel Zachariah</v>
          </cell>
          <cell r="G40780">
            <v>46255.729861111111</v>
          </cell>
          <cell r="H40780">
            <v>46268.642361111109</v>
          </cell>
        </row>
        <row r="40781">
          <cell r="A40781" t="str">
            <v>UCW-36360</v>
          </cell>
          <cell r="B40781" t="str">
            <v>Puig NPD Cataloguing 12.08.26</v>
          </cell>
          <cell r="C40781" t="str">
            <v>CLOSED</v>
          </cell>
          <cell r="D40781" t="str">
            <v>Medium</v>
          </cell>
          <cell r="E40781" t="str">
            <v>Chirag Dubal</v>
          </cell>
          <cell r="F40781" t="str">
            <v>Simi Raichel Zachariah</v>
          </cell>
          <cell r="G40781">
            <v>46255.723611111112</v>
          </cell>
          <cell r="H40781">
            <v>46260.436111111114</v>
          </cell>
        </row>
        <row r="40782">
          <cell r="A40782" t="str">
            <v>UCW-36355</v>
          </cell>
          <cell r="B40782" t="str">
            <v>Under Armour Listing (128047)-14/08/2026</v>
          </cell>
          <cell r="C40782" t="str">
            <v>CLOSED</v>
          </cell>
          <cell r="D40782" t="str">
            <v>Medium</v>
          </cell>
          <cell r="E40782" t="str">
            <v>Chirag Dubal</v>
          </cell>
          <cell r="F40782" t="str">
            <v>Simi Raichel Zachariah</v>
          </cell>
          <cell r="G40782">
            <v>46255.698611111111</v>
          </cell>
          <cell r="H40782">
            <v>46258.774305555555</v>
          </cell>
        </row>
        <row r="40783">
          <cell r="A40783" t="str">
            <v>UCW-36353</v>
          </cell>
          <cell r="B40783" t="str">
            <v>Koskii - 12-08-2026 - 129333 - Festive Wear</v>
          </cell>
          <cell r="C40783" t="str">
            <v>CLOSED</v>
          </cell>
          <cell r="D40783" t="str">
            <v>Medium</v>
          </cell>
          <cell r="E40783" t="str">
            <v>Chirag Dubal</v>
          </cell>
          <cell r="F40783" t="str">
            <v>Simi Raichel Zachariah</v>
          </cell>
          <cell r="G40783">
            <v>46255.690972222219</v>
          </cell>
          <cell r="H40783">
            <v>46260.443749999999</v>
          </cell>
        </row>
        <row r="40784">
          <cell r="A40784" t="str">
            <v>UCW-36340</v>
          </cell>
          <cell r="B40784" t="str">
            <v>ONLY AW26 (LOT-1) (TATA CLIQ Template)-17.08.2026</v>
          </cell>
          <cell r="C40784" t="str">
            <v>CLOSED</v>
          </cell>
          <cell r="D40784" t="str">
            <v>Medium</v>
          </cell>
          <cell r="E40784" t="str">
            <v>Chirag Dubal</v>
          </cell>
          <cell r="F40784" t="str">
            <v>Simi Raichel Zachariah</v>
          </cell>
          <cell r="G40784">
            <v>46255.584722222222</v>
          </cell>
          <cell r="H40784">
            <v>46263.668055555558</v>
          </cell>
        </row>
        <row r="40785">
          <cell r="A40785" t="str">
            <v>UCW-36338</v>
          </cell>
          <cell r="B40785" t="str">
            <v>CLONE - Changes In The Products - HOUSE OF CDC FASHION PVT LTD</v>
          </cell>
          <cell r="C40785" t="str">
            <v>CLOSED</v>
          </cell>
          <cell r="D40785" t="str">
            <v>Medium</v>
          </cell>
          <cell r="E40785" t="str">
            <v>netscribes</v>
          </cell>
          <cell r="F40785" t="str">
            <v>netscribes</v>
          </cell>
          <cell r="G40785">
            <v>46255.548611111109</v>
          </cell>
          <cell r="H40785">
            <v>46258.597916666666</v>
          </cell>
        </row>
        <row r="40786">
          <cell r="A40786" t="str">
            <v>UCW-36336</v>
          </cell>
          <cell r="B40786" t="str">
            <v xml:space="preserve"> [EXTERNAL] RE: PI Tata Cliq - 14th July</v>
          </cell>
          <cell r="C40786" t="str">
            <v>CLOSED</v>
          </cell>
          <cell r="D40786" t="str">
            <v>Medium</v>
          </cell>
          <cell r="E40786" t="str">
            <v>Chirag Dubal</v>
          </cell>
          <cell r="F40786" t="str">
            <v>Simi Raichel Zachariah</v>
          </cell>
          <cell r="G40786">
            <v>46255.540277777778</v>
          </cell>
          <cell r="H40786">
            <v>46261.451388888891</v>
          </cell>
        </row>
        <row r="40787">
          <cell r="A40787" t="str">
            <v>UCW-36323</v>
          </cell>
          <cell r="B40787" t="str">
            <v>CLONE - CLONE - CLONE - CLONE - CLONE - Error_Weekly Consolidated QC Report (1 July – 13 July) | Agency Name -  Netscribes</v>
          </cell>
          <cell r="C40787" t="str">
            <v>CLOSED</v>
          </cell>
          <cell r="D40787" t="str">
            <v>Medium</v>
          </cell>
          <cell r="E40787" t="str">
            <v>Chirag Dubal</v>
          </cell>
          <cell r="F40787" t="str">
            <v>Swati Shukla</v>
          </cell>
          <cell r="G40787">
            <v>46254.800694444442</v>
          </cell>
          <cell r="H40787">
            <v>46265.466666666667</v>
          </cell>
        </row>
        <row r="40788">
          <cell r="A40788" t="str">
            <v>UCW-36312</v>
          </cell>
          <cell r="B40788" t="str">
            <v>MAC Cataloguing - Aug'26</v>
          </cell>
          <cell r="C40788" t="str">
            <v>CLOSED</v>
          </cell>
          <cell r="D40788" t="str">
            <v>Medium</v>
          </cell>
          <cell r="E40788" t="str">
            <v>Chirag Dubal</v>
          </cell>
          <cell r="F40788" t="str">
            <v>Simi Raichel Zachariah</v>
          </cell>
          <cell r="G40788">
            <v>46254.727083333331</v>
          </cell>
          <cell r="H40788">
            <v>46260.504861111112</v>
          </cell>
        </row>
        <row r="40789">
          <cell r="A40789" t="str">
            <v>UCW-36311</v>
          </cell>
          <cell r="B40789" t="str">
            <v>L'Occi X TataCliQ_New Listings</v>
          </cell>
          <cell r="C40789" t="str">
            <v>CLOSED</v>
          </cell>
          <cell r="D40789" t="str">
            <v>Medium</v>
          </cell>
          <cell r="E40789" t="str">
            <v>Chirag Dubal</v>
          </cell>
          <cell r="F40789" t="str">
            <v>Simi Raichel Zachariah</v>
          </cell>
          <cell r="G40789">
            <v>46254.724305555559</v>
          </cell>
          <cell r="H40789">
            <v>46268.636111111111</v>
          </cell>
        </row>
        <row r="40790">
          <cell r="A40790" t="str">
            <v>UCW-36307</v>
          </cell>
          <cell r="B40790" t="str">
            <v>Fabindia – Apparel | Jewellery – Seller Code-126453 – SKU Count-1199 – Style Count-448 – 13-08-2026</v>
          </cell>
          <cell r="C40790" t="str">
            <v>CLOSED</v>
          </cell>
          <cell r="D40790" t="str">
            <v>Medium</v>
          </cell>
          <cell r="E40790" t="str">
            <v>Chirag Dubal</v>
          </cell>
          <cell r="F40790" t="str">
            <v>Simi Raichel Zachariah</v>
          </cell>
          <cell r="G40790">
            <v>46254.688888888886</v>
          </cell>
          <cell r="H40790">
            <v>46268.742361111108</v>
          </cell>
        </row>
        <row r="40791">
          <cell r="A40791" t="str">
            <v>UCW-36304</v>
          </cell>
          <cell r="B40791" t="str">
            <v xml:space="preserve"> Palmonas | Fashion Jwellery | 128366 | 19-08-2026, 37 SKUs Rakhi and Rakhi combos</v>
          </cell>
          <cell r="C40791" t="str">
            <v>CLOSED</v>
          </cell>
          <cell r="D40791" t="str">
            <v>Medium</v>
          </cell>
          <cell r="E40791" t="str">
            <v>Chirag Dubal</v>
          </cell>
          <cell r="F40791" t="str">
            <v>Simi Raichel Zachariah</v>
          </cell>
          <cell r="G40791">
            <v>46254.62777777778</v>
          </cell>
          <cell r="H40791">
            <v>46258.657638888886</v>
          </cell>
        </row>
        <row r="40792">
          <cell r="A40792" t="str">
            <v>UCW-36303</v>
          </cell>
          <cell r="B40792" t="str">
            <v>Image Update - MP000000031301062 -WONDERCHEF- IMAGE UPDATE</v>
          </cell>
          <cell r="C40792" t="str">
            <v>CLOSED</v>
          </cell>
          <cell r="D40792" t="str">
            <v>Medium</v>
          </cell>
          <cell r="E40792" t="str">
            <v>Chirag Dubal</v>
          </cell>
          <cell r="F40792" t="str">
            <v>Simi Raichel Zachariah</v>
          </cell>
          <cell r="G40792">
            <v>46254.626388888886</v>
          </cell>
          <cell r="H40792">
            <v>46263.640277777777</v>
          </cell>
        </row>
        <row r="40793">
          <cell r="A40793" t="str">
            <v>UCW-36295</v>
          </cell>
          <cell r="B40793" t="str">
            <v>CLONE - Catalog File | IXIA by GIVA | 8/17/2026</v>
          </cell>
          <cell r="C40793" t="str">
            <v>CLOSED Due to Inactive/Insufficient Information</v>
          </cell>
          <cell r="D40793" t="str">
            <v>Medium</v>
          </cell>
          <cell r="E40793" t="str">
            <v>Chirag Dubal</v>
          </cell>
          <cell r="F40793" t="str">
            <v>Simi Raichel Zachariah</v>
          </cell>
          <cell r="G40793">
            <v>46254.506944444445</v>
          </cell>
          <cell r="H40793">
            <v>46260.78402777778</v>
          </cell>
        </row>
        <row r="40794">
          <cell r="A40794" t="str">
            <v>UCW-36291</v>
          </cell>
          <cell r="B40794" t="str">
            <v>( CHARCHIT/CAVIO ) 25 -New Styles Product data sheet to go live on Tata Cliq</v>
          </cell>
          <cell r="C40794" t="str">
            <v>CLOSED</v>
          </cell>
          <cell r="D40794" t="str">
            <v>Medium</v>
          </cell>
          <cell r="E40794" t="str">
            <v>Chirag Dubal</v>
          </cell>
          <cell r="F40794" t="str">
            <v>Simi Raichel Zachariah</v>
          </cell>
          <cell r="G40794">
            <v>46254.447222222225</v>
          </cell>
          <cell r="H40794">
            <v>46261.435416666667</v>
          </cell>
        </row>
        <row r="40795">
          <cell r="A40795" t="str">
            <v>UCW-36289</v>
          </cell>
          <cell r="B40795" t="str">
            <v>Saucony Women's Listing Template</v>
          </cell>
          <cell r="C40795" t="str">
            <v>CLOSED</v>
          </cell>
          <cell r="D40795" t="str">
            <v>Medium</v>
          </cell>
          <cell r="E40795" t="str">
            <v>Chirag Dubal</v>
          </cell>
          <cell r="F40795" t="str">
            <v>Jaibharathi Jagannathan</v>
          </cell>
          <cell r="G40795">
            <v>46253.995138888888</v>
          </cell>
          <cell r="H40795">
            <v>46256.48541666667</v>
          </cell>
        </row>
        <row r="40796">
          <cell r="A40796" t="str">
            <v>UCW-36287</v>
          </cell>
          <cell r="B40796" t="str">
            <v>MP000000023232174 - Image Update</v>
          </cell>
          <cell r="C40796" t="str">
            <v>CLOSED</v>
          </cell>
          <cell r="D40796" t="str">
            <v>Medium</v>
          </cell>
          <cell r="E40796" t="str">
            <v>Chirag Dubal</v>
          </cell>
          <cell r="F40796" t="str">
            <v>Simi Raichel Zachariah</v>
          </cell>
          <cell r="G40796">
            <v>46253.821527777778</v>
          </cell>
          <cell r="H40796">
            <v>46255.597222222219</v>
          </cell>
        </row>
        <row r="40797">
          <cell r="A40797" t="str">
            <v>UCW-36283</v>
          </cell>
          <cell r="B40797" t="str">
            <v xml:space="preserve"> Nicobar + Apparel + Jewellery + 129226 + 18th Aug26 (Godavari)</v>
          </cell>
          <cell r="C40797" t="str">
            <v>CLOSED</v>
          </cell>
          <cell r="D40797" t="str">
            <v>Medium</v>
          </cell>
          <cell r="E40797" t="str">
            <v>Chirag Dubal</v>
          </cell>
          <cell r="F40797" t="str">
            <v>Simi Raichel Zachariah</v>
          </cell>
          <cell r="G40797">
            <v>46253.793749999997</v>
          </cell>
          <cell r="H40797">
            <v>46268.62222222222</v>
          </cell>
        </row>
        <row r="40798">
          <cell r="A40798" t="str">
            <v>UCW-36281</v>
          </cell>
          <cell r="B40798" t="str">
            <v>CLONE - New Catalog Jewellery_Biba_11-08-2026</v>
          </cell>
          <cell r="C40798" t="str">
            <v>CLOSED</v>
          </cell>
          <cell r="D40798" t="str">
            <v>Medium</v>
          </cell>
          <cell r="E40798" t="str">
            <v>Chirag Dubal</v>
          </cell>
          <cell r="F40798" t="str">
            <v>Simi Raichel Zachariah</v>
          </cell>
          <cell r="G40798">
            <v>46253.789583333331</v>
          </cell>
          <cell r="H40798">
            <v>46259.48541666667</v>
          </cell>
        </row>
        <row r="40799">
          <cell r="A40799" t="str">
            <v>UCW-36280</v>
          </cell>
          <cell r="B40799" t="str">
            <v>CLONE - CLONE - CLONE - CLONE - Error_Weekly Consolidated QC Report (1 July – 13 July) | Agency Name -  Netscribes</v>
          </cell>
          <cell r="C40799" t="str">
            <v>CLOSED</v>
          </cell>
          <cell r="D40799" t="str">
            <v>Medium</v>
          </cell>
          <cell r="E40799" t="str">
            <v>Chirag Dubal</v>
          </cell>
          <cell r="F40799" t="str">
            <v>Swati Shukla</v>
          </cell>
          <cell r="G40799">
            <v>46253.787499999999</v>
          </cell>
          <cell r="H40799">
            <v>46265.455555555556</v>
          </cell>
        </row>
        <row r="40800">
          <cell r="A40800" t="str">
            <v>UCW-36278</v>
          </cell>
          <cell r="B40800" t="str">
            <v>PNG Jewellers | Silver Rakhi Revised Images | Code - 124260 | Total SKUs - 98</v>
          </cell>
          <cell r="C40800" t="str">
            <v>CLOSED Due to Inactive/Insufficient Information</v>
          </cell>
          <cell r="D40800" t="str">
            <v>Medium</v>
          </cell>
          <cell r="E40800" t="str">
            <v>Chirag Dubal</v>
          </cell>
          <cell r="F40800" t="str">
            <v>Simi Raichel Zachariah</v>
          </cell>
          <cell r="G40800">
            <v>46253.782638888886</v>
          </cell>
          <cell r="H40800">
            <v>46260.426388888889</v>
          </cell>
        </row>
        <row r="40801">
          <cell r="A40801" t="str">
            <v>UCW-36263</v>
          </cell>
          <cell r="B40801" t="str">
            <v xml:space="preserve"> CK 100 Rem - 4 std 3 GWP - TATA - 17/08/26</v>
          </cell>
          <cell r="C40801" t="str">
            <v>CLOSED</v>
          </cell>
          <cell r="D40801" t="str">
            <v>Medium</v>
          </cell>
          <cell r="E40801" t="str">
            <v>Chirag Dubal</v>
          </cell>
          <cell r="F40801" t="str">
            <v>Simi Raichel Zachariah</v>
          </cell>
          <cell r="G40801">
            <v>46253.736805555556</v>
          </cell>
          <cell r="H40801">
            <v>46260.499305555553</v>
          </cell>
        </row>
        <row r="40802">
          <cell r="A40802" t="str">
            <v>UCW-36261</v>
          </cell>
          <cell r="B40802" t="str">
            <v>Davidoff 3 EAN Update - TATA - 12/08/26</v>
          </cell>
          <cell r="C40802" t="str">
            <v>CLOSED</v>
          </cell>
          <cell r="D40802" t="str">
            <v>Medium</v>
          </cell>
          <cell r="E40802" t="str">
            <v>Chirag Dubal</v>
          </cell>
          <cell r="F40802" t="str">
            <v>Simi Raichel Zachariah</v>
          </cell>
          <cell r="G40802">
            <v>46253.729166666664</v>
          </cell>
          <cell r="H40802">
            <v>46258.576388888891</v>
          </cell>
        </row>
        <row r="40803">
          <cell r="A40803" t="str">
            <v>UCW-36255</v>
          </cell>
          <cell r="B40803" t="str">
            <v>Floris London cherry blossom intense</v>
          </cell>
          <cell r="C40803" t="str">
            <v>CLOSED</v>
          </cell>
          <cell r="D40803" t="str">
            <v>Medium</v>
          </cell>
          <cell r="E40803" t="str">
            <v>Chirag Dubal</v>
          </cell>
          <cell r="F40803" t="str">
            <v>Simi Raichel Zachariah</v>
          </cell>
          <cell r="G40803">
            <v>46253.667361111111</v>
          </cell>
          <cell r="H40803">
            <v>46256.529166666667</v>
          </cell>
        </row>
        <row r="40804">
          <cell r="A40804" t="str">
            <v>UCW-36253</v>
          </cell>
          <cell r="B40804" t="str">
            <v>Giva | Silver Jewellery | 125927 | 06-08-2026 (32SKUs)</v>
          </cell>
          <cell r="C40804" t="str">
            <v>CLOSED</v>
          </cell>
          <cell r="D40804" t="str">
            <v>Medium</v>
          </cell>
          <cell r="E40804" t="str">
            <v>Chirag Dubal</v>
          </cell>
          <cell r="F40804" t="str">
            <v>Simi Raichel Zachariah</v>
          </cell>
          <cell r="G40804">
            <v>46253.65902777778</v>
          </cell>
          <cell r="H40804">
            <v>46255.604166666664</v>
          </cell>
        </row>
        <row r="40805">
          <cell r="A40805" t="str">
            <v>UCW-36251</v>
          </cell>
          <cell r="B40805" t="str">
            <v>House of Chikankari - 10-08-2026 - 128604 - Festive Collection</v>
          </cell>
          <cell r="C40805" t="str">
            <v>CLOSED</v>
          </cell>
          <cell r="D40805" t="str">
            <v>Medium</v>
          </cell>
          <cell r="E40805" t="str">
            <v>Chirag Dubal</v>
          </cell>
          <cell r="F40805" t="str">
            <v>Simi Raichel Zachariah</v>
          </cell>
          <cell r="G40805">
            <v>46253.648611111108</v>
          </cell>
          <cell r="H40805">
            <v>46268.703472222223</v>
          </cell>
        </row>
        <row r="40806">
          <cell r="A40806" t="str">
            <v>UCW-36250</v>
          </cell>
          <cell r="B40806" t="str">
            <v xml:space="preserve"> Image Update - MP000000026620493</v>
          </cell>
          <cell r="C40806" t="str">
            <v>CLOSED</v>
          </cell>
          <cell r="D40806" t="str">
            <v>Medium</v>
          </cell>
          <cell r="E40806" t="str">
            <v>Chirag Dubal</v>
          </cell>
          <cell r="F40806" t="str">
            <v>Simi Raichel Zachariah</v>
          </cell>
          <cell r="G40806">
            <v>46253.646527777775</v>
          </cell>
          <cell r="H40806">
            <v>46263.755555555559</v>
          </cell>
        </row>
        <row r="40807">
          <cell r="A40807" t="str">
            <v>UCW-36248</v>
          </cell>
          <cell r="B40807" t="str">
            <v>Images update | Tata Cliq | Kids progrow+ | Miduty</v>
          </cell>
          <cell r="C40807" t="str">
            <v>CLOSED</v>
          </cell>
          <cell r="D40807" t="str">
            <v>Medium</v>
          </cell>
          <cell r="E40807" t="str">
            <v>Chirag Dubal</v>
          </cell>
          <cell r="F40807" t="str">
            <v>Simi Raichel Zachariah</v>
          </cell>
          <cell r="G40807">
            <v>46253.63958333333</v>
          </cell>
          <cell r="H40807">
            <v>46254.659722222219</v>
          </cell>
        </row>
        <row r="40808">
          <cell r="A40808" t="str">
            <v>UCW-36246</v>
          </cell>
          <cell r="B40808" t="str">
            <v xml:space="preserve"> [External] - Re: Lakme | EAN-CIC Mismatch Transitions</v>
          </cell>
          <cell r="C40808" t="str">
            <v>CLOSED</v>
          </cell>
          <cell r="D40808" t="str">
            <v>Medium</v>
          </cell>
          <cell r="E40808" t="str">
            <v>Chirag Dubal</v>
          </cell>
          <cell r="F40808" t="str">
            <v>Simi Raichel Zachariah</v>
          </cell>
          <cell r="G40808">
            <v>46253.612500000003</v>
          </cell>
          <cell r="H40808">
            <v>46268.518750000003</v>
          </cell>
        </row>
        <row r="40809">
          <cell r="A40809" t="str">
            <v>UCW-36244</v>
          </cell>
          <cell r="B40809" t="str">
            <v>CLONE - Cava Image updation</v>
          </cell>
          <cell r="C40809" t="str">
            <v>CLOSED</v>
          </cell>
          <cell r="D40809" t="str">
            <v>Medium</v>
          </cell>
          <cell r="E40809" t="str">
            <v>netscribes</v>
          </cell>
          <cell r="F40809" t="str">
            <v>netscribes</v>
          </cell>
          <cell r="G40809">
            <v>46253.598611111112</v>
          </cell>
          <cell r="H40809">
            <v>46255.453472222223</v>
          </cell>
        </row>
        <row r="40810">
          <cell r="A40810" t="str">
            <v>UCW-36239</v>
          </cell>
          <cell r="B40810" t="str">
            <v>CLONE - Fabindia – Apparel | Jewellery &amp; Footwear– Seller Code-126453 – SKU Count-936 – Style Count-330 – 27-07-2026</v>
          </cell>
          <cell r="C40810" t="str">
            <v>CLOSED</v>
          </cell>
          <cell r="D40810" t="str">
            <v>Medium</v>
          </cell>
          <cell r="E40810" t="str">
            <v>netscribes</v>
          </cell>
          <cell r="F40810" t="str">
            <v>netscribes</v>
          </cell>
          <cell r="G40810">
            <v>46253.55972222222</v>
          </cell>
          <cell r="H40810">
            <v>46253.813194444447</v>
          </cell>
        </row>
        <row r="40811">
          <cell r="A40811" t="str">
            <v>UCW-36231</v>
          </cell>
          <cell r="B40811" t="str">
            <v>CLONE - Tata Shiseido Portfolio – Launch &amp; Operational Alignment</v>
          </cell>
          <cell r="C40811" t="str">
            <v>CLOSED</v>
          </cell>
          <cell r="D40811" t="str">
            <v>Medium</v>
          </cell>
          <cell r="E40811" t="str">
            <v>Chirag Dubal</v>
          </cell>
          <cell r="F40811" t="str">
            <v>netscribes</v>
          </cell>
          <cell r="G40811">
            <v>46253.463194444441</v>
          </cell>
          <cell r="H40811">
            <v>46255.55</v>
          </cell>
        </row>
        <row r="40812">
          <cell r="A40812" t="str">
            <v>UCW-36227</v>
          </cell>
          <cell r="B40812" t="str">
            <v>ALDO Footwear Catalog Submission (TC&amp;TCL) - 03.08.2025</v>
          </cell>
          <cell r="C40812" t="str">
            <v>CLOSED</v>
          </cell>
          <cell r="D40812" t="str">
            <v>Medium</v>
          </cell>
          <cell r="E40812" t="str">
            <v>Chirag Dubal</v>
          </cell>
          <cell r="F40812" t="str">
            <v>Jaibharathi Jagannathan</v>
          </cell>
          <cell r="G40812">
            <v>46252.938888888886</v>
          </cell>
          <cell r="H40812">
            <v>46262.779861111114</v>
          </cell>
        </row>
        <row r="40813">
          <cell r="A40813" t="str">
            <v>UCW-36223</v>
          </cell>
          <cell r="B40813" t="str">
            <v>La Vie En Rose style gap</v>
          </cell>
          <cell r="C40813" t="str">
            <v>CLOSED Due to Inactive/Insufficient Information</v>
          </cell>
          <cell r="D40813" t="str">
            <v>Medium</v>
          </cell>
          <cell r="E40813" t="str">
            <v>Chirag Dubal</v>
          </cell>
          <cell r="F40813" t="str">
            <v>Simi Raichel Zachariah</v>
          </cell>
          <cell r="G40813">
            <v>46252.78125</v>
          </cell>
          <cell r="H40813">
            <v>46255.909722222219</v>
          </cell>
        </row>
        <row r="40814">
          <cell r="A40814" t="str">
            <v>UCW-36218</v>
          </cell>
          <cell r="B40814" t="str">
            <v>CLONE - CLONE - CLONE - Error_Weekly Consolidated QC Report (1 July – 13 July) | Agency Name -  Netscribes</v>
          </cell>
          <cell r="C40814" t="str">
            <v>CLOSED</v>
          </cell>
          <cell r="D40814" t="str">
            <v>Medium</v>
          </cell>
          <cell r="E40814" t="str">
            <v>Chirag Dubal</v>
          </cell>
          <cell r="F40814" t="str">
            <v>Swati Shukla</v>
          </cell>
          <cell r="G40814">
            <v>46252.759027777778</v>
          </cell>
          <cell r="H40814">
            <v>46258.597916666666</v>
          </cell>
        </row>
        <row r="40815">
          <cell r="A40815" t="str">
            <v>UCW-36216</v>
          </cell>
          <cell r="B40815" t="str">
            <v>Tata CliQ &lt;&gt; New Product Listing Request- (Floe-371),(Floe-372),(Floe-373-375),(PU-149),(PU-120),(PU-123),(PU-124),(PU-125)</v>
          </cell>
          <cell r="C40815" t="str">
            <v>CLOSED</v>
          </cell>
          <cell r="D40815" t="str">
            <v>Medium</v>
          </cell>
          <cell r="E40815" t="str">
            <v>Chirag Dubal</v>
          </cell>
          <cell r="F40815" t="str">
            <v>Simi Raichel Zachariah</v>
          </cell>
          <cell r="G40815">
            <v>46252.742361111108</v>
          </cell>
          <cell r="H40815">
            <v>46260.492361111108</v>
          </cell>
        </row>
        <row r="40816">
          <cell r="A40816" t="str">
            <v>UCW-36202</v>
          </cell>
          <cell r="B40816" t="str">
            <v>Voylla | Fashion Jewelry | 128973 | 13.08.2026 (31 skus)</v>
          </cell>
          <cell r="C40816" t="str">
            <v>CLOSED</v>
          </cell>
          <cell r="D40816" t="str">
            <v>Medium</v>
          </cell>
          <cell r="E40816" t="str">
            <v>Chirag Dubal</v>
          </cell>
          <cell r="F40816" t="str">
            <v>Simi Raichel Zachariah</v>
          </cell>
          <cell r="G40816">
            <v>46252.654166666667</v>
          </cell>
          <cell r="H40816">
            <v>46255.599305555559</v>
          </cell>
        </row>
        <row r="40817">
          <cell r="A40817" t="str">
            <v>UCW-36201</v>
          </cell>
          <cell r="B40817" t="str">
            <v>Sri Jagdamba Pearls | Fashion Category| 124314-SJPS1 | 14-08-26(31 SKUS)</v>
          </cell>
          <cell r="C40817" t="str">
            <v>CLOSED</v>
          </cell>
          <cell r="D40817" t="str">
            <v>Medium</v>
          </cell>
          <cell r="E40817" t="str">
            <v>Chirag Dubal</v>
          </cell>
          <cell r="F40817" t="str">
            <v>Simi Raichel Zachariah</v>
          </cell>
          <cell r="G40817">
            <v>46252.650694444441</v>
          </cell>
          <cell r="H40817">
            <v>46255.592361111114</v>
          </cell>
        </row>
        <row r="40818">
          <cell r="A40818" t="str">
            <v>UCW-36199</v>
          </cell>
          <cell r="B40818" t="str">
            <v>New Earring Collection Catalog for Upload 14.08.2026</v>
          </cell>
          <cell r="C40818" t="str">
            <v>CLOSED</v>
          </cell>
          <cell r="D40818" t="str">
            <v>Medium</v>
          </cell>
          <cell r="E40818" t="str">
            <v>Chirag Dubal</v>
          </cell>
          <cell r="F40818" t="str">
            <v>Simi Raichel Zachariah</v>
          </cell>
          <cell r="G40818">
            <v>46252.647222222222</v>
          </cell>
          <cell r="H40818">
            <v>46255.584027777775</v>
          </cell>
        </row>
        <row r="40819">
          <cell r="A40819" t="str">
            <v>UCW-36197</v>
          </cell>
          <cell r="B40819" t="str">
            <v>L’Oréal Paris | Tinted Serum grouping  | Tatacliq</v>
          </cell>
          <cell r="C40819" t="str">
            <v>CLOSED</v>
          </cell>
          <cell r="D40819" t="str">
            <v>Medium</v>
          </cell>
          <cell r="E40819" t="str">
            <v>netscribes</v>
          </cell>
          <cell r="F40819" t="str">
            <v>Shweta Phadtare</v>
          </cell>
          <cell r="G40819">
            <v>46252.642361111109</v>
          </cell>
          <cell r="H40819">
            <v>46255.605555555558</v>
          </cell>
        </row>
        <row r="40820">
          <cell r="A40820" t="str">
            <v>UCW-36189</v>
          </cell>
          <cell r="B40820" t="str">
            <v>Giva | Silver Jewellery | 125927 | RAKHI COMBO (35 SKUs)</v>
          </cell>
          <cell r="C40820" t="str">
            <v>CLOSED</v>
          </cell>
          <cell r="D40820" t="str">
            <v>Medium</v>
          </cell>
          <cell r="E40820" t="str">
            <v>Chirag Dubal</v>
          </cell>
          <cell r="F40820" t="str">
            <v>Jaibharathi Jagannathan</v>
          </cell>
          <cell r="G40820">
            <v>46252.557638888888</v>
          </cell>
          <cell r="H40820">
            <v>46254.529861111114</v>
          </cell>
        </row>
        <row r="40821">
          <cell r="A40821" t="str">
            <v>UCW-36176</v>
          </cell>
          <cell r="B40821" t="str">
            <v>CLONE - CLONE - Error_Weekly Consolidated QC Report (1 July – 13 July) | Agency Name -  Netscribes</v>
          </cell>
          <cell r="C40821" t="str">
            <v>CLOSED</v>
          </cell>
          <cell r="D40821" t="str">
            <v>Medium</v>
          </cell>
          <cell r="E40821" t="str">
            <v>Chirag Dubal</v>
          </cell>
          <cell r="F40821" t="str">
            <v>Swati Shukla</v>
          </cell>
          <cell r="G40821">
            <v>46251.793055555558</v>
          </cell>
          <cell r="H40821">
            <v>46260.411805555559</v>
          </cell>
        </row>
        <row r="40822">
          <cell r="A40822" t="str">
            <v>UCW-36171</v>
          </cell>
          <cell r="B40822" t="str">
            <v>CLONE - New Rakhi Collection Catalog for Upload Lot 2 11.08.2026</v>
          </cell>
          <cell r="C40822" t="str">
            <v>CLOSED</v>
          </cell>
          <cell r="D40822" t="str">
            <v>Medium</v>
          </cell>
          <cell r="E40822" t="str">
            <v>Chirag Dubal</v>
          </cell>
          <cell r="F40822" t="str">
            <v>Simi Raichel Zachariah</v>
          </cell>
          <cell r="G40822">
            <v>46251.752083333333</v>
          </cell>
          <cell r="H40822">
            <v>46255.557638888888</v>
          </cell>
        </row>
        <row r="40823">
          <cell r="A40823" t="str">
            <v>UCW-36169</v>
          </cell>
          <cell r="B40823" t="str">
            <v>CLONE - Italian Shoe Co | New Brand Launch - Catalogue listing</v>
          </cell>
          <cell r="C40823" t="str">
            <v>CLOSED</v>
          </cell>
          <cell r="D40823" t="str">
            <v>Medium</v>
          </cell>
          <cell r="E40823" t="str">
            <v>netscribes</v>
          </cell>
          <cell r="F40823" t="str">
            <v>netscribes</v>
          </cell>
          <cell r="G40823">
            <v>46251.731249999997</v>
          </cell>
          <cell r="H40823">
            <v>46255.515972222223</v>
          </cell>
        </row>
        <row r="40824">
          <cell r="A40824" t="str">
            <v>UCW-36168</v>
          </cell>
          <cell r="B40824" t="str">
            <v>CLONE - CLONE - UPDATED Beauty New Listing Format Submission – Zoha / Correlation / Pepper Tree</v>
          </cell>
          <cell r="C40824" t="str">
            <v>CLOSED Due to Inactive/Insufficient Information</v>
          </cell>
          <cell r="D40824" t="str">
            <v>Medium</v>
          </cell>
          <cell r="E40824" t="str">
            <v>Chirag Dubal</v>
          </cell>
          <cell r="F40824" t="str">
            <v>Simi Raichel Zachariah</v>
          </cell>
          <cell r="G40824">
            <v>46251.727083333331</v>
          </cell>
          <cell r="H40824">
            <v>46255.714583333334</v>
          </cell>
        </row>
        <row r="40825">
          <cell r="A40825" t="str">
            <v>UCW-36167</v>
          </cell>
          <cell r="B40825" t="str">
            <v>Platform Addition Request - Torriden</v>
          </cell>
          <cell r="C40825" t="str">
            <v>CLOSED</v>
          </cell>
          <cell r="D40825" t="str">
            <v>Medium</v>
          </cell>
          <cell r="E40825" t="str">
            <v>Chirag Dubal</v>
          </cell>
          <cell r="F40825" t="str">
            <v>Shloka Chakre</v>
          </cell>
          <cell r="G40825">
            <v>46251.723611111112</v>
          </cell>
          <cell r="H40825">
            <v>46253.707638888889</v>
          </cell>
        </row>
        <row r="40826">
          <cell r="A40826" t="str">
            <v>UCW-36159</v>
          </cell>
          <cell r="B40826" t="str">
            <v>NPI Listings - Tata Cliq (OR)&lt;&gt;Honasa</v>
          </cell>
          <cell r="C40826" t="str">
            <v>CLOSED Due to Inactive/Insufficient Information</v>
          </cell>
          <cell r="D40826" t="str">
            <v>Medium</v>
          </cell>
          <cell r="E40826" t="str">
            <v>Chirag Dubal</v>
          </cell>
          <cell r="F40826" t="str">
            <v>Simi Raichel Zachariah</v>
          </cell>
          <cell r="G40826">
            <v>46251.634722222225</v>
          </cell>
          <cell r="H40826">
            <v>46258.482638888891</v>
          </cell>
        </row>
        <row r="40827">
          <cell r="A40827" t="str">
            <v>UCW-36157</v>
          </cell>
          <cell r="B40827" t="str">
            <v>Tatacliq Footwear Batch 25 (July) _USPA_23-07-2026</v>
          </cell>
          <cell r="C40827" t="str">
            <v>CLOSED Due to Inactive/Insufficient Information</v>
          </cell>
          <cell r="D40827" t="str">
            <v>Medium</v>
          </cell>
          <cell r="E40827" t="str">
            <v>Chirag Dubal</v>
          </cell>
          <cell r="F40827" t="str">
            <v>Simi Raichel Zachariah</v>
          </cell>
          <cell r="G40827">
            <v>46251.566666666666</v>
          </cell>
          <cell r="H40827">
            <v>46253.781944444447</v>
          </cell>
        </row>
        <row r="40828">
          <cell r="A40828" t="str">
            <v>UCW-36156</v>
          </cell>
          <cell r="B40828" t="str">
            <v>PUMA FOOTWEAR 124130 &amp; 125381 New Listings 14-08-2026</v>
          </cell>
          <cell r="C40828" t="str">
            <v>CLOSED</v>
          </cell>
          <cell r="D40828" t="str">
            <v>Medium</v>
          </cell>
          <cell r="E40828" t="str">
            <v>Chirag Dubal</v>
          </cell>
          <cell r="F40828" t="str">
            <v>Shloka Chakre</v>
          </cell>
          <cell r="G40828">
            <v>46251.565972222219</v>
          </cell>
          <cell r="H40828">
            <v>46252.509722222225</v>
          </cell>
        </row>
        <row r="40829">
          <cell r="A40829" t="str">
            <v>UCW-36148</v>
          </cell>
          <cell r="B40829" t="str">
            <v>PUMA FOOTWEAR 124130 &amp; 125381 New Listings 12-08-2026</v>
          </cell>
          <cell r="C40829" t="str">
            <v>CLOSED</v>
          </cell>
          <cell r="D40829" t="str">
            <v>Medium</v>
          </cell>
          <cell r="E40829" t="str">
            <v>Chirag Dubal</v>
          </cell>
          <cell r="F40829" t="str">
            <v>Shloka Chakre</v>
          </cell>
          <cell r="G40829">
            <v>46251.53402777778</v>
          </cell>
          <cell r="H40829">
            <v>46255.731944444444</v>
          </cell>
        </row>
        <row r="40830">
          <cell r="A40830" t="str">
            <v>UCW-36130</v>
          </cell>
          <cell r="B40830" t="str">
            <v>CLONE - Error_Weekly Consolidated QC Report (1 July – 13 July) | Agency Name -  Netscribes</v>
          </cell>
          <cell r="C40830" t="str">
            <v>CLOSED</v>
          </cell>
          <cell r="D40830" t="str">
            <v>Medium</v>
          </cell>
          <cell r="E40830" t="str">
            <v>Chirag Dubal</v>
          </cell>
          <cell r="F40830" t="str">
            <v>Swati Shukla</v>
          </cell>
          <cell r="G40830">
            <v>46249.859722222223</v>
          </cell>
          <cell r="H40830">
            <v>46252.5</v>
          </cell>
        </row>
        <row r="40831">
          <cell r="A40831" t="str">
            <v>UCW-36126</v>
          </cell>
          <cell r="B40831" t="str">
            <v>CLONE - MMTC | Product Details and Images for Pendants | Addoc | 3skus</v>
          </cell>
          <cell r="C40831" t="str">
            <v>CLOSED</v>
          </cell>
          <cell r="D40831" t="str">
            <v>Medium</v>
          </cell>
          <cell r="E40831" t="str">
            <v>Chirag Dubal</v>
          </cell>
          <cell r="F40831" t="str">
            <v>Simi Raichel Zachariah</v>
          </cell>
          <cell r="G40831">
            <v>46248.782638888886</v>
          </cell>
          <cell r="H40831">
            <v>46255.588888888888</v>
          </cell>
        </row>
        <row r="40832">
          <cell r="A40832" t="str">
            <v>UCW-36122</v>
          </cell>
          <cell r="B40832" t="str">
            <v>Error_Weekly Consolidated QC Report (1 July – 13 July) | Agency Name -  Netscribes</v>
          </cell>
          <cell r="C40832" t="str">
            <v>CLOSED</v>
          </cell>
          <cell r="D40832" t="str">
            <v>Medium</v>
          </cell>
          <cell r="E40832" t="str">
            <v>Chirag Dubal</v>
          </cell>
          <cell r="F40832" t="str">
            <v>Swati Shukla</v>
          </cell>
          <cell r="G40832">
            <v>46248.751388888886</v>
          </cell>
          <cell r="H40832">
            <v>46252.493750000001</v>
          </cell>
        </row>
        <row r="40833">
          <cell r="A40833" t="str">
            <v>UCW-36113</v>
          </cell>
          <cell r="B40833" t="str">
            <v xml:space="preserve">Puig GWP Cataloguing 12.08.26 </v>
          </cell>
          <cell r="C40833" t="str">
            <v>CLOSED</v>
          </cell>
          <cell r="D40833" t="str">
            <v>Medium</v>
          </cell>
          <cell r="E40833" t="str">
            <v>Chirag Dubal</v>
          </cell>
          <cell r="F40833" t="str">
            <v>Simi Raichel Zachariah</v>
          </cell>
          <cell r="G40833">
            <v>46248.736111111109</v>
          </cell>
          <cell r="H40833">
            <v>46254.776388888888</v>
          </cell>
        </row>
        <row r="40834">
          <cell r="A40834" t="str">
            <v>UCW-36110</v>
          </cell>
          <cell r="B40834" t="str">
            <v xml:space="preserve"> Lakme - Buying Listings - 25 June 2026</v>
          </cell>
          <cell r="C40834" t="str">
            <v>CLOSED</v>
          </cell>
          <cell r="D40834" t="str">
            <v>Medium</v>
          </cell>
          <cell r="E40834" t="str">
            <v>Chirag Dubal</v>
          </cell>
          <cell r="F40834" t="str">
            <v>Simi Raichel Zachariah</v>
          </cell>
          <cell r="G40834">
            <v>46248.700694444444</v>
          </cell>
          <cell r="H40834">
            <v>46254.584722222222</v>
          </cell>
        </row>
        <row r="40835">
          <cell r="A40835" t="str">
            <v>UCW-36107</v>
          </cell>
          <cell r="B40835" t="str">
            <v>Urgent EAN change Request</v>
          </cell>
          <cell r="C40835" t="str">
            <v>CLOSED</v>
          </cell>
          <cell r="D40835" t="str">
            <v>Medium</v>
          </cell>
          <cell r="E40835" t="str">
            <v>Chirag Dubal</v>
          </cell>
          <cell r="F40835" t="str">
            <v>Simi Raichel Zachariah</v>
          </cell>
          <cell r="G40835">
            <v>46248.695833333331</v>
          </cell>
          <cell r="H40835">
            <v>46261.648611111108</v>
          </cell>
        </row>
        <row r="40836">
          <cell r="A40836" t="str">
            <v>UCW-36104</v>
          </cell>
          <cell r="B40836" t="str">
            <v>Benetton Tata CLiQ  Apparel Templates - Request to Go Live</v>
          </cell>
          <cell r="C40836" t="str">
            <v>CLOSED</v>
          </cell>
          <cell r="D40836" t="str">
            <v>Medium</v>
          </cell>
          <cell r="E40836" t="str">
            <v>Chirag Dubal</v>
          </cell>
          <cell r="F40836" t="str">
            <v>Simi Raichel Zachariah</v>
          </cell>
          <cell r="G40836">
            <v>46248.682638888888</v>
          </cell>
          <cell r="H40836">
            <v>46253.619444444441</v>
          </cell>
        </row>
        <row r="40837">
          <cell r="A40837" t="str">
            <v>UCW-36103</v>
          </cell>
          <cell r="B40837" t="str">
            <v>Tata-cliq polki file</v>
          </cell>
          <cell r="C40837" t="str">
            <v>CLOSED</v>
          </cell>
          <cell r="D40837" t="str">
            <v>Medium</v>
          </cell>
          <cell r="E40837" t="str">
            <v>Chirag Dubal</v>
          </cell>
          <cell r="F40837" t="str">
            <v>Shloka Chakre</v>
          </cell>
          <cell r="G40837">
            <v>46248.681944444441</v>
          </cell>
          <cell r="H40837">
            <v>46252.54583333333</v>
          </cell>
        </row>
        <row r="40838">
          <cell r="A40838" t="str">
            <v>UCW-36093</v>
          </cell>
          <cell r="B40838" t="str">
            <v>Fragrance Du Bois Catalogiung</v>
          </cell>
          <cell r="C40838" t="str">
            <v>CLOSED</v>
          </cell>
          <cell r="D40838" t="str">
            <v>Medium</v>
          </cell>
          <cell r="E40838" t="str">
            <v>Chirag Dubal</v>
          </cell>
          <cell r="F40838" t="str">
            <v>Shloka Chakre</v>
          </cell>
          <cell r="G40838">
            <v>46248.525694444441</v>
          </cell>
          <cell r="H40838">
            <v>46254.557638888888</v>
          </cell>
        </row>
        <row r="40839">
          <cell r="A40839" t="str">
            <v>UCW-36087</v>
          </cell>
          <cell r="B40839" t="str">
            <v>Error_Weekly Consolidated QC Report (1 July – 13 July) | Agency Name -  Netscribes</v>
          </cell>
          <cell r="C40839" t="str">
            <v>CLOSED</v>
          </cell>
          <cell r="D40839" t="str">
            <v>Medium</v>
          </cell>
          <cell r="E40839" t="str">
            <v>Chirag Dubal</v>
          </cell>
          <cell r="F40839" t="str">
            <v>Swati Shukla</v>
          </cell>
          <cell r="G40839">
            <v>46247.987500000003</v>
          </cell>
          <cell r="H40839">
            <v>46268.563194444447</v>
          </cell>
        </row>
        <row r="40840">
          <cell r="A40840" t="str">
            <v>UCW-36081</v>
          </cell>
          <cell r="B40840" t="str">
            <v>Charles &amp; Keith_Footwear_125610_11thAug'26 (Batch 16)</v>
          </cell>
          <cell r="C40840" t="str">
            <v>CLOSED</v>
          </cell>
          <cell r="D40840" t="str">
            <v>Medium</v>
          </cell>
          <cell r="E40840" t="str">
            <v>Chirag Dubal</v>
          </cell>
          <cell r="F40840" t="str">
            <v>Simi Raichel Zachariah</v>
          </cell>
          <cell r="G40840">
            <v>46247.81527777778</v>
          </cell>
          <cell r="H40840">
            <v>46252.538888888892</v>
          </cell>
        </row>
        <row r="40841">
          <cell r="A40841" t="str">
            <v>UCW-36076</v>
          </cell>
          <cell r="B40841" t="str">
            <v>Silver Rakhi</v>
          </cell>
          <cell r="C40841" t="str">
            <v>CLOSED Due to Inactive/Insufficient Information</v>
          </cell>
          <cell r="D40841" t="str">
            <v>Medium</v>
          </cell>
          <cell r="E40841" t="str">
            <v>Chirag Dubal</v>
          </cell>
          <cell r="F40841" t="str">
            <v>Simi Raichel Zachariah</v>
          </cell>
          <cell r="G40841">
            <v>46247.790972222225</v>
          </cell>
          <cell r="H40841">
            <v>46251.601388888892</v>
          </cell>
        </row>
        <row r="40842">
          <cell r="A40842" t="str">
            <v>UCW-36073</v>
          </cell>
          <cell r="B40842" t="str">
            <v>CLONE - Sub task - Seller Code: 129357 | Brand: Converse | Request for Size Addition to Existing Style Code</v>
          </cell>
          <cell r="C40842" t="str">
            <v>CLOSED</v>
          </cell>
          <cell r="D40842" t="str">
            <v>Medium</v>
          </cell>
          <cell r="E40842" t="str">
            <v>Chirag Dubal</v>
          </cell>
          <cell r="F40842" t="str">
            <v>Reagan D’souza</v>
          </cell>
          <cell r="G40842">
            <v>46247.6875</v>
          </cell>
          <cell r="H40842">
            <v>46247.806250000001</v>
          </cell>
        </row>
        <row r="40843">
          <cell r="A40843" t="str">
            <v>UCW-36072</v>
          </cell>
          <cell r="B40843" t="str">
            <v>Error_Seller Code: 129357 | Brand: Converse | Request for Size Addition to Existing Style Code</v>
          </cell>
          <cell r="C40843" t="str">
            <v>CLOSED</v>
          </cell>
          <cell r="D40843" t="str">
            <v>Medium</v>
          </cell>
          <cell r="E40843" t="str">
            <v>Chirag Dubal</v>
          </cell>
          <cell r="F40843" t="str">
            <v>Reagan D’souza</v>
          </cell>
          <cell r="G40843">
            <v>46247.6875</v>
          </cell>
          <cell r="H40843">
            <v>46258.597222222219</v>
          </cell>
        </row>
        <row r="40844">
          <cell r="A40844" t="str">
            <v>UCW-36068</v>
          </cell>
          <cell r="B40844" t="str">
            <v>URGENT IMAGE UPDATION - D&amp;G</v>
          </cell>
          <cell r="C40844" t="str">
            <v>CLOSED</v>
          </cell>
          <cell r="D40844" t="str">
            <v>Medium</v>
          </cell>
          <cell r="E40844" t="str">
            <v>Chirag Dubal</v>
          </cell>
          <cell r="F40844" t="str">
            <v>Shraddha Dighe</v>
          </cell>
          <cell r="G40844">
            <v>46247.604166666664</v>
          </cell>
          <cell r="H40844">
            <v>46251.813194444447</v>
          </cell>
        </row>
        <row r="40845">
          <cell r="A40845" t="str">
            <v>UCW-36063</v>
          </cell>
          <cell r="B40845" t="str">
            <v>TataCliq: New 18 Women's Sandals Category Articles</v>
          </cell>
          <cell r="C40845" t="str">
            <v>CLOSED</v>
          </cell>
          <cell r="D40845" t="str">
            <v>Medium</v>
          </cell>
          <cell r="E40845" t="str">
            <v>Chirag Dubal</v>
          </cell>
          <cell r="F40845" t="str">
            <v>Shraddha Dighe</v>
          </cell>
          <cell r="G40845">
            <v>46247.552777777775</v>
          </cell>
          <cell r="H40845">
            <v>46248.692361111112</v>
          </cell>
        </row>
        <row r="40846">
          <cell r="A40846" t="str">
            <v>UCW-36053</v>
          </cell>
          <cell r="B40846" t="str">
            <v>CLONE - Campus x Tatacliq ~ New Listing_24.07.2026</v>
          </cell>
          <cell r="C40846" t="str">
            <v>CLOSED</v>
          </cell>
          <cell r="D40846" t="str">
            <v>Medium</v>
          </cell>
          <cell r="E40846" t="str">
            <v>Chirag Dubal</v>
          </cell>
          <cell r="F40846" t="str">
            <v>Simi Raichel Zachariah</v>
          </cell>
          <cell r="G40846">
            <v>46247.511805555558</v>
          </cell>
          <cell r="H40846">
            <v>46248.511805555558</v>
          </cell>
        </row>
        <row r="40847">
          <cell r="A40847" t="str">
            <v>UCW-36047</v>
          </cell>
          <cell r="B40847" t="str">
            <v>Puma | Title &amp; Images Mismatch | Sneakers</v>
          </cell>
          <cell r="C40847" t="str">
            <v>CLOSED</v>
          </cell>
          <cell r="D40847" t="str">
            <v>Medium</v>
          </cell>
          <cell r="E40847" t="str">
            <v>netscribes</v>
          </cell>
          <cell r="F40847" t="str">
            <v>Addrita Mukherjee</v>
          </cell>
          <cell r="G40847">
            <v>46247.396527777775</v>
          </cell>
          <cell r="H40847">
            <v>46266.59375</v>
          </cell>
        </row>
        <row r="40848">
          <cell r="A40848" t="str">
            <v>UCW-36037</v>
          </cell>
          <cell r="B40848" t="str">
            <v>New Listing Details – Re'equil Moisturisers (50 g)</v>
          </cell>
          <cell r="C40848" t="str">
            <v>CLOSED</v>
          </cell>
          <cell r="D40848" t="str">
            <v>Medium</v>
          </cell>
          <cell r="E40848" t="str">
            <v>Chirag Dubal</v>
          </cell>
          <cell r="F40848" t="str">
            <v>Simi Raichel Zachariah</v>
          </cell>
          <cell r="G40848">
            <v>46246.779166666667</v>
          </cell>
          <cell r="H40848">
            <v>46254.54791666667</v>
          </cell>
        </row>
        <row r="40849">
          <cell r="A40849" t="str">
            <v>UCW-36032</v>
          </cell>
          <cell r="B40849" t="str">
            <v>SKU EAN Updates &amp; Stock Activation (Primespot) - L'Occitane (New) Pending SKUs</v>
          </cell>
          <cell r="C40849" t="str">
            <v>CLOSED Due to Inactive/Insufficient Information</v>
          </cell>
          <cell r="D40849" t="str">
            <v>Medium</v>
          </cell>
          <cell r="E40849" t="str">
            <v>Chirag Dubal</v>
          </cell>
          <cell r="F40849" t="str">
            <v>Simi Raichel Zachariah</v>
          </cell>
          <cell r="G40849">
            <v>46246.684027777781</v>
          </cell>
          <cell r="H40849">
            <v>46256.383333333331</v>
          </cell>
        </row>
        <row r="40850">
          <cell r="A40850" t="str">
            <v>UCW-36031</v>
          </cell>
          <cell r="B40850" t="str">
            <v>Health and Wellness - Luxury Platform Addition Task</v>
          </cell>
          <cell r="C40850" t="str">
            <v>CLOSED</v>
          </cell>
          <cell r="D40850" t="str">
            <v>Medium</v>
          </cell>
          <cell r="E40850" t="str">
            <v>Chirag Dubal</v>
          </cell>
          <cell r="F40850" t="str">
            <v>Shraddha Dighe</v>
          </cell>
          <cell r="G40850">
            <v>46246.680555555555</v>
          </cell>
          <cell r="H40850">
            <v>46253.577777777777</v>
          </cell>
        </row>
        <row r="40851">
          <cell r="A40851" t="str">
            <v>UCW-36029</v>
          </cell>
          <cell r="B40851" t="str">
            <v>Pepe Jeans -48-8-Aw26 - 11-08-2026</v>
          </cell>
          <cell r="C40851" t="str">
            <v>CLOSED</v>
          </cell>
          <cell r="D40851" t="str">
            <v>Medium</v>
          </cell>
          <cell r="E40851" t="str">
            <v>Chirag Dubal</v>
          </cell>
          <cell r="F40851" t="str">
            <v>Simi Raichel Zachariah</v>
          </cell>
          <cell r="G40851">
            <v>46246.67083333333</v>
          </cell>
          <cell r="H40851">
            <v>46248.685416666667</v>
          </cell>
        </row>
        <row r="40852">
          <cell r="A40852" t="str">
            <v>UCW-36023</v>
          </cell>
          <cell r="B40852" t="str">
            <v>D&amp;G - PDP Content &amp; Hybrid Mock</v>
          </cell>
          <cell r="C40852" t="str">
            <v>CLOSED</v>
          </cell>
          <cell r="D40852" t="str">
            <v>Medium</v>
          </cell>
          <cell r="E40852" t="str">
            <v>netscribes</v>
          </cell>
          <cell r="F40852" t="str">
            <v>Shraddha Dighe</v>
          </cell>
          <cell r="G40852">
            <v>46246.560416666667</v>
          </cell>
          <cell r="H40852">
            <v>46247.40902777778</v>
          </cell>
        </row>
        <row r="40853">
          <cell r="A40853" t="str">
            <v>UCW-36022</v>
          </cell>
          <cell r="B40853" t="str">
            <v>D&amp;G Certificate Updation</v>
          </cell>
          <cell r="C40853" t="str">
            <v>CLOSED</v>
          </cell>
          <cell r="D40853" t="str">
            <v>Medium</v>
          </cell>
          <cell r="E40853" t="str">
            <v>Chirag Dubal</v>
          </cell>
          <cell r="F40853" t="str">
            <v>Shraddha Dighe</v>
          </cell>
          <cell r="G40853">
            <v>46246.547222222223</v>
          </cell>
          <cell r="H40853">
            <v>46268.86041666667</v>
          </cell>
        </row>
        <row r="40854">
          <cell r="A40854" t="str">
            <v>UCW-36017</v>
          </cell>
          <cell r="B40854" t="str">
            <v>CLONE - Autumnlane - 15-07-2026 - 128336 - Casual Wear</v>
          </cell>
          <cell r="C40854" t="str">
            <v>CLOSED</v>
          </cell>
          <cell r="D40854" t="str">
            <v>Medium</v>
          </cell>
          <cell r="E40854" t="str">
            <v>Chirag Dubal</v>
          </cell>
          <cell r="F40854" t="str">
            <v>netscribes</v>
          </cell>
          <cell r="G40854">
            <v>46246.449305555558</v>
          </cell>
          <cell r="H40854">
            <v>46253.669444444444</v>
          </cell>
        </row>
        <row r="40855">
          <cell r="A40855" t="str">
            <v>UCW-36014</v>
          </cell>
          <cell r="B40855" t="str">
            <v>New Sku Listing - Nuna (Aarete Marketing LLP 128412-AAR001)</v>
          </cell>
          <cell r="C40855" t="str">
            <v>CLOSED Due to Inactive/Insufficient Information</v>
          </cell>
          <cell r="D40855" t="str">
            <v>Medium</v>
          </cell>
          <cell r="E40855" t="str">
            <v>Chirag Dubal</v>
          </cell>
          <cell r="F40855" t="str">
            <v>Simi Raichel Zachariah</v>
          </cell>
          <cell r="G40855">
            <v>46245.770138888889</v>
          </cell>
          <cell r="H40855">
            <v>46263.415277777778</v>
          </cell>
        </row>
        <row r="40856">
          <cell r="A40856" t="str">
            <v>UCW-36011</v>
          </cell>
          <cell r="B40856" t="str">
            <v>Title &amp; Image Update | Alexandre Christie | 127506 | 11.08.2026</v>
          </cell>
          <cell r="C40856" t="str">
            <v>CLOSED</v>
          </cell>
          <cell r="D40856" t="str">
            <v>Medium</v>
          </cell>
          <cell r="E40856" t="str">
            <v>Chirag Dubal</v>
          </cell>
          <cell r="F40856" t="str">
            <v>Shraddha Dighe</v>
          </cell>
          <cell r="G40856">
            <v>46245.761111111111</v>
          </cell>
          <cell r="H40856">
            <v>46251.796527777777</v>
          </cell>
        </row>
        <row r="40857">
          <cell r="A40857" t="str">
            <v>UCW-36009</v>
          </cell>
          <cell r="B40857" t="str">
            <v>Asian Footwear listing 11 Aug 2026</v>
          </cell>
          <cell r="C40857" t="str">
            <v>CLOSED</v>
          </cell>
          <cell r="D40857" t="str">
            <v>Medium</v>
          </cell>
          <cell r="E40857" t="str">
            <v>Chirag Dubal</v>
          </cell>
          <cell r="F40857" t="str">
            <v>Shraddha Dighe</v>
          </cell>
          <cell r="G40857">
            <v>46245.750694444447</v>
          </cell>
          <cell r="H40857">
            <v>46259.406944444447</v>
          </cell>
        </row>
        <row r="40858">
          <cell r="A40858" t="str">
            <v>UCW-36005</v>
          </cell>
          <cell r="B40858" t="str">
            <v>New Listing - Touch925 (63 SKUs)</v>
          </cell>
          <cell r="C40858" t="str">
            <v>CLOSED</v>
          </cell>
          <cell r="D40858" t="str">
            <v>Medium</v>
          </cell>
          <cell r="E40858" t="str">
            <v>Chirag Dubal</v>
          </cell>
          <cell r="F40858" t="str">
            <v>Simi Raichel Zachariah</v>
          </cell>
          <cell r="G40858">
            <v>46245.734027777777</v>
          </cell>
          <cell r="H40858">
            <v>46248.677083333336</v>
          </cell>
        </row>
        <row r="40859">
          <cell r="A40859" t="str">
            <v>UCW-36003</v>
          </cell>
          <cell r="B40859" t="str">
            <v>New Catalog Jewellery_Biba_11-08-2026</v>
          </cell>
          <cell r="C40859" t="str">
            <v>CLOSED Due to Inactive/Insufficient Information</v>
          </cell>
          <cell r="D40859" t="str">
            <v>Medium</v>
          </cell>
          <cell r="E40859" t="str">
            <v>Chirag Dubal</v>
          </cell>
          <cell r="F40859" t="str">
            <v>Shraddha Dighe</v>
          </cell>
          <cell r="G40859">
            <v>46245.722222222219</v>
          </cell>
          <cell r="H40859">
            <v>46253.789583333331</v>
          </cell>
        </row>
        <row r="40860">
          <cell r="A40860" t="str">
            <v>UCW-35989</v>
          </cell>
          <cell r="B40860" t="str">
            <v>Tata Cliq: Rosemary Shampoo &amp; Rosemary Serum Update details</v>
          </cell>
          <cell r="C40860" t="str">
            <v>CLOSED</v>
          </cell>
          <cell r="D40860" t="str">
            <v>Medium</v>
          </cell>
          <cell r="E40860" t="str">
            <v>Chirag Dubal</v>
          </cell>
          <cell r="F40860" t="str">
            <v>Simi Raichel Zachariah</v>
          </cell>
          <cell r="G40860">
            <v>46245.683333333334</v>
          </cell>
          <cell r="H40860">
            <v>46251.788888888892</v>
          </cell>
        </row>
        <row r="40861">
          <cell r="A40861" t="str">
            <v>UCW-35987</v>
          </cell>
          <cell r="B40861" t="str">
            <v xml:space="preserve">CH La Bomba Cataloguing  </v>
          </cell>
          <cell r="C40861" t="str">
            <v>CLOSED Due to Inactive/Insufficient Information</v>
          </cell>
          <cell r="D40861" t="str">
            <v>Medium</v>
          </cell>
          <cell r="E40861" t="str">
            <v>Chirag Dubal</v>
          </cell>
          <cell r="F40861" t="str">
            <v>Simi Raichel Zachariah</v>
          </cell>
          <cell r="G40861">
            <v>46245.670138888891</v>
          </cell>
          <cell r="H40861">
            <v>46246.602777777778</v>
          </cell>
        </row>
        <row r="40862">
          <cell r="A40862" t="str">
            <v>UCW-35985</v>
          </cell>
          <cell r="B40862" t="str">
            <v>Libas Apparel 127532 07-08-2026 ( 2026_07_13_AW'26  Campaign _ catalogue )</v>
          </cell>
          <cell r="C40862" t="str">
            <v>CLOSED</v>
          </cell>
          <cell r="D40862" t="str">
            <v>Medium</v>
          </cell>
          <cell r="E40862" t="str">
            <v>Chirag Dubal</v>
          </cell>
          <cell r="F40862" t="str">
            <v>Shraddha Dighe</v>
          </cell>
          <cell r="G40862">
            <v>46245.65347222222</v>
          </cell>
          <cell r="H40862">
            <v>46251.78125</v>
          </cell>
        </row>
        <row r="40863">
          <cell r="A40863" t="str">
            <v>UCW-35984</v>
          </cell>
          <cell r="B40863" t="str">
            <v>CLONE - Request for for New Product Listing</v>
          </cell>
          <cell r="C40863" t="str">
            <v>CLOSED</v>
          </cell>
          <cell r="D40863" t="str">
            <v>Medium</v>
          </cell>
          <cell r="E40863" t="str">
            <v>netscribes</v>
          </cell>
          <cell r="F40863" t="str">
            <v>netscribes</v>
          </cell>
          <cell r="G40863">
            <v>46245.652083333334</v>
          </cell>
          <cell r="H40863">
            <v>46248.665277777778</v>
          </cell>
        </row>
        <row r="40864">
          <cell r="A40864" t="str">
            <v>UCW-35974</v>
          </cell>
          <cell r="B40864" t="str">
            <v>Amouage: New EAN's (Cataloging information retriggering)</v>
          </cell>
          <cell r="C40864" t="str">
            <v>CLOSED</v>
          </cell>
          <cell r="D40864" t="str">
            <v>Medium</v>
          </cell>
          <cell r="E40864" t="str">
            <v>Chirag Dubal</v>
          </cell>
          <cell r="F40864" t="str">
            <v>Shraddha Dighe</v>
          </cell>
          <cell r="G40864">
            <v>46245.61041666667</v>
          </cell>
          <cell r="H40864">
            <v>46251.517361111109</v>
          </cell>
        </row>
        <row r="40865">
          <cell r="A40865" t="str">
            <v>UCW-35972</v>
          </cell>
          <cell r="B40865" t="str">
            <v>AW'26 Footwear Templates for Fresh Listing - Onitsuka Tiger ( Lot-2 )</v>
          </cell>
          <cell r="C40865" t="str">
            <v>CLOSED</v>
          </cell>
          <cell r="D40865" t="str">
            <v>Medium</v>
          </cell>
          <cell r="E40865" t="str">
            <v>Chirag Dubal</v>
          </cell>
          <cell r="F40865" t="str">
            <v>Simi Raichel Zachariah</v>
          </cell>
          <cell r="G40865">
            <v>46245.605555555558</v>
          </cell>
          <cell r="H40865">
            <v>46247.786805555559</v>
          </cell>
        </row>
        <row r="40866">
          <cell r="A40866" t="str">
            <v>UCW-35967</v>
          </cell>
          <cell r="B40866" t="str">
            <v>TATA Armaf Cataloguing 10th Aug'26</v>
          </cell>
          <cell r="C40866" t="str">
            <v>CLOSED</v>
          </cell>
          <cell r="D40866" t="str">
            <v>Medium</v>
          </cell>
          <cell r="E40866" t="str">
            <v>Chirag Dubal</v>
          </cell>
          <cell r="F40866" t="str">
            <v>Simi Raichel Zachariah</v>
          </cell>
          <cell r="G40866">
            <v>46245.570833333331</v>
          </cell>
          <cell r="H40866">
            <v>46247.776388888888</v>
          </cell>
        </row>
        <row r="40867">
          <cell r="A40867" t="str">
            <v>UCW-35966</v>
          </cell>
          <cell r="B40867" t="str">
            <v>Tara C Tara - 126313 - 10-08-2026 - Co-ord set &amp; Suit Sets Collection</v>
          </cell>
          <cell r="C40867" t="str">
            <v>FAILED</v>
          </cell>
          <cell r="D40867" t="str">
            <v>Medium</v>
          </cell>
          <cell r="E40867" t="str">
            <v>Chirag Dubal</v>
          </cell>
          <cell r="F40867" t="str">
            <v>Shraddha Dighe</v>
          </cell>
          <cell r="G40867">
            <v>46245.570138888892</v>
          </cell>
          <cell r="H40867">
            <v>46248.484722222223</v>
          </cell>
        </row>
        <row r="40868">
          <cell r="A40868" t="str">
            <v>UCW-35960</v>
          </cell>
          <cell r="B40868" t="str">
            <v>New Rakhi Catalogue - 10-08-2026</v>
          </cell>
          <cell r="C40868" t="str">
            <v>CLOSED</v>
          </cell>
          <cell r="D40868" t="str">
            <v>Medium</v>
          </cell>
          <cell r="E40868" t="str">
            <v>Chirag Dubal</v>
          </cell>
          <cell r="F40868" t="str">
            <v>Shraddha Dighe</v>
          </cell>
          <cell r="G40868">
            <v>46245.540972222225</v>
          </cell>
          <cell r="H40868">
            <v>46246.600694444445</v>
          </cell>
        </row>
        <row r="40869">
          <cell r="A40869" t="str">
            <v>UCW-35955</v>
          </cell>
          <cell r="B40869" t="str">
            <v>Women's Bra , Panty, Loungewear – “Clovia” – 8 August , 2026 - Tatacliq Catalog</v>
          </cell>
          <cell r="C40869" t="str">
            <v>CLOSED</v>
          </cell>
          <cell r="D40869" t="str">
            <v>Medium</v>
          </cell>
          <cell r="E40869" t="str">
            <v>Chirag Dubal</v>
          </cell>
          <cell r="F40869" t="str">
            <v>Shraddha Dighe</v>
          </cell>
          <cell r="G40869">
            <v>46245.524305555555</v>
          </cell>
          <cell r="H40869">
            <v>46252.53125</v>
          </cell>
        </row>
        <row r="40870">
          <cell r="A40870" t="str">
            <v>UCW-35950</v>
          </cell>
          <cell r="B40870" t="str">
            <v>Lakme | EAN-CIC Mismatch Transitions</v>
          </cell>
          <cell r="C40870" t="str">
            <v>CLOSED Due to Inactive/Insufficient Information</v>
          </cell>
          <cell r="D40870" t="str">
            <v>Medium</v>
          </cell>
          <cell r="E40870" t="str">
            <v>Chirag Dubal</v>
          </cell>
          <cell r="F40870" t="str">
            <v>Shraddha Dighe</v>
          </cell>
          <cell r="G40870">
            <v>46245.5</v>
          </cell>
          <cell r="H40870">
            <v>46251.572222222225</v>
          </cell>
        </row>
        <row r="40871">
          <cell r="A40871" t="str">
            <v>UCW-35949</v>
          </cell>
          <cell r="B40871" t="str">
            <v>Image update</v>
          </cell>
          <cell r="C40871" t="str">
            <v>CLOSED</v>
          </cell>
          <cell r="D40871" t="str">
            <v>Medium</v>
          </cell>
          <cell r="E40871" t="str">
            <v>Chirag Dubal</v>
          </cell>
          <cell r="F40871" t="str">
            <v>Shraddha Dighe</v>
          </cell>
          <cell r="G40871">
            <v>46245.493055555555</v>
          </cell>
          <cell r="H40871">
            <v>46252.705555555556</v>
          </cell>
        </row>
        <row r="40872">
          <cell r="A40872" t="str">
            <v>UCW-35947</v>
          </cell>
          <cell r="B40872" t="str">
            <v>GNC new listings</v>
          </cell>
          <cell r="C40872" t="str">
            <v>CLOSED</v>
          </cell>
          <cell r="D40872" t="str">
            <v>Medium</v>
          </cell>
          <cell r="E40872" t="str">
            <v>Chirag Dubal</v>
          </cell>
          <cell r="F40872" t="str">
            <v>Simi Raichel Zachariah</v>
          </cell>
          <cell r="G40872">
            <v>46245.477777777778</v>
          </cell>
          <cell r="H40872">
            <v>46250.774305555555</v>
          </cell>
        </row>
        <row r="40873">
          <cell r="A40873" t="str">
            <v>UCW-35944</v>
          </cell>
          <cell r="B40873" t="str">
            <v>Tata Shiseido Portfolio – Launch &amp; Operational Alignment</v>
          </cell>
          <cell r="C40873" t="str">
            <v>CLOSED Due to Inactive/Insufficient Information</v>
          </cell>
          <cell r="D40873" t="str">
            <v>Medium</v>
          </cell>
          <cell r="E40873" t="str">
            <v>Chirag Dubal</v>
          </cell>
          <cell r="F40873" t="str">
            <v>Simi Raichel Zachariah</v>
          </cell>
          <cell r="G40873">
            <v>46245.474305555559</v>
          </cell>
          <cell r="H40873">
            <v>46253.463194444441</v>
          </cell>
        </row>
        <row r="40874">
          <cell r="A40874" t="str">
            <v>UCW-35939</v>
          </cell>
          <cell r="B40874" t="str">
            <v>ADHOC-VANTIER SHOES - Footwear - 10/07/2026 - 200 SKUs</v>
          </cell>
          <cell r="C40874" t="str">
            <v>CLOSED</v>
          </cell>
          <cell r="D40874" t="str">
            <v>Medium</v>
          </cell>
          <cell r="E40874" t="str">
            <v>Chirag Dubal</v>
          </cell>
          <cell r="F40874" t="str">
            <v>netscribes</v>
          </cell>
          <cell r="G40874">
            <v>46245.451388888891</v>
          </cell>
          <cell r="H40874">
            <v>46252.676388888889</v>
          </cell>
        </row>
        <row r="40875">
          <cell r="A40875" t="str">
            <v>UCW-35938</v>
          </cell>
          <cell r="B40875" t="str">
            <v>CLONED-VANTIER SHOES - Footwear - 10/07/2026 - 200 SKUs</v>
          </cell>
          <cell r="C40875" t="str">
            <v>CLOSED</v>
          </cell>
          <cell r="D40875" t="str">
            <v>Medium</v>
          </cell>
          <cell r="E40875" t="str">
            <v>Chirag Dubal</v>
          </cell>
          <cell r="F40875" t="str">
            <v>netscribes</v>
          </cell>
          <cell r="G40875">
            <v>46245.447916666664</v>
          </cell>
          <cell r="H40875">
            <v>46247.769444444442</v>
          </cell>
        </row>
        <row r="40876">
          <cell r="A40876" t="str">
            <v>UCW-35922</v>
          </cell>
          <cell r="B40876" t="str">
            <v>Tatacliq - 101 BIOTOP</v>
          </cell>
          <cell r="C40876" t="str">
            <v>CLOSED</v>
          </cell>
          <cell r="D40876" t="str">
            <v>Medium</v>
          </cell>
          <cell r="E40876" t="str">
            <v>Chirag Dubal</v>
          </cell>
          <cell r="F40876" t="str">
            <v>Shraddha Dighe</v>
          </cell>
          <cell r="G40876">
            <v>46244.767361111109</v>
          </cell>
          <cell r="H40876">
            <v>46255.745138888888</v>
          </cell>
        </row>
        <row r="40877">
          <cell r="A40877" t="str">
            <v>UCW-35920</v>
          </cell>
          <cell r="B40877" t="str">
            <v>Outzidr – Batch 16 – 39 Styles – SS26 – 10th August 2026</v>
          </cell>
          <cell r="C40877" t="str">
            <v>CLOSED</v>
          </cell>
          <cell r="D40877" t="str">
            <v>Medium</v>
          </cell>
          <cell r="E40877" t="str">
            <v>Chirag Dubal</v>
          </cell>
          <cell r="F40877" t="str">
            <v>Shraddha Dighe</v>
          </cell>
          <cell r="G40877">
            <v>46244.763888888891</v>
          </cell>
          <cell r="H40877">
            <v>46252.513194444444</v>
          </cell>
        </row>
        <row r="40878">
          <cell r="A40878" t="str">
            <v>UCW-35917</v>
          </cell>
          <cell r="B40878" t="str">
            <v>New Listing - Touch925 (176 SKUs)</v>
          </cell>
          <cell r="C40878" t="str">
            <v>CLOSED</v>
          </cell>
          <cell r="D40878" t="str">
            <v>Medium</v>
          </cell>
          <cell r="E40878" t="str">
            <v>Chirag Dubal</v>
          </cell>
          <cell r="F40878" t="str">
            <v>Simi Raichel Zachariah</v>
          </cell>
          <cell r="G40878">
            <v>46244.754166666666</v>
          </cell>
          <cell r="H40878">
            <v>46248.65902777778</v>
          </cell>
        </row>
        <row r="40879">
          <cell r="A40879" t="str">
            <v>UCW-35915</v>
          </cell>
          <cell r="B40879" t="str">
            <v>New Catalogue Sheet- 10 Aug</v>
          </cell>
          <cell r="C40879" t="str">
            <v>CLOSED</v>
          </cell>
          <cell r="D40879" t="str">
            <v>Medium</v>
          </cell>
          <cell r="E40879" t="str">
            <v>Chirag Dubal</v>
          </cell>
          <cell r="F40879" t="str">
            <v>Simi Raichel Zachariah</v>
          </cell>
          <cell r="G40879">
            <v>46244.74722222222</v>
          </cell>
          <cell r="H40879">
            <v>46247.763194444444</v>
          </cell>
        </row>
        <row r="40880">
          <cell r="A40880" t="str">
            <v>UCW-35910</v>
          </cell>
          <cell r="B40880" t="str">
            <v>CLONE - CLONE - Nap Chief_Tata Cliq_Size addition Request_01.08.2026</v>
          </cell>
          <cell r="C40880" t="str">
            <v>CLOSED</v>
          </cell>
          <cell r="D40880" t="str">
            <v>Medium</v>
          </cell>
          <cell r="E40880" t="str">
            <v>Chirag Dubal</v>
          </cell>
          <cell r="F40880" t="str">
            <v>Shraddha Dighe</v>
          </cell>
          <cell r="G40880">
            <v>46244.734027777777</v>
          </cell>
          <cell r="H40880">
            <v>46246.493750000001</v>
          </cell>
        </row>
        <row r="40881">
          <cell r="A40881" t="str">
            <v>UCW-35907</v>
          </cell>
          <cell r="B40881" t="str">
            <v>NEEMANS+FOOTWEAR+ 125173+ 10-08-2026</v>
          </cell>
          <cell r="C40881" t="str">
            <v>CLOSED</v>
          </cell>
          <cell r="D40881" t="str">
            <v>Medium</v>
          </cell>
          <cell r="E40881" t="str">
            <v>Chirag Dubal</v>
          </cell>
          <cell r="F40881" t="str">
            <v>Simi Raichel Zachariah</v>
          </cell>
          <cell r="G40881">
            <v>46244.718055555553</v>
          </cell>
          <cell r="H40881">
            <v>46248.636805555558</v>
          </cell>
        </row>
        <row r="40882">
          <cell r="A40882" t="str">
            <v>UCW-35897</v>
          </cell>
          <cell r="B40882" t="str">
            <v>CLONE - TataCliq: New NRGCT, LSFX-New Variants, VS-New Category, BH03, FL09 &amp; WG01 Sandals &amp; Formal Shoes</v>
          </cell>
          <cell r="C40882" t="str">
            <v>CLOSED</v>
          </cell>
          <cell r="D40882" t="str">
            <v>Medium</v>
          </cell>
          <cell r="E40882" t="str">
            <v>Chirag Dubal</v>
          </cell>
          <cell r="F40882" t="str">
            <v>Shraddha Dighe</v>
          </cell>
          <cell r="G40882">
            <v>46244.644444444442</v>
          </cell>
          <cell r="H40882">
            <v>46248.629166666666</v>
          </cell>
        </row>
        <row r="40883">
          <cell r="A40883" t="str">
            <v>UCW-35896</v>
          </cell>
          <cell r="B40883" t="str">
            <v>CLONE - Palladium Footwear 129553, 129560 New Listing 68 SKU ( 11 Options ) 29/07/2026.</v>
          </cell>
          <cell r="C40883" t="str">
            <v>CLOSED</v>
          </cell>
          <cell r="D40883" t="str">
            <v>Medium</v>
          </cell>
          <cell r="E40883" t="str">
            <v>Chirag Dubal</v>
          </cell>
          <cell r="F40883" t="str">
            <v>Shraddha Dighe</v>
          </cell>
          <cell r="G40883">
            <v>46244.64166666667</v>
          </cell>
          <cell r="H40883">
            <v>46248.618750000001</v>
          </cell>
        </row>
        <row r="40884">
          <cell r="A40884" t="str">
            <v>UCW-35887</v>
          </cell>
          <cell r="B40884" t="str">
            <v>Request to Update New Images for the Shared IDs (LE21 &amp; LE42)</v>
          </cell>
          <cell r="C40884" t="str">
            <v>CLOSED</v>
          </cell>
          <cell r="D40884" t="str">
            <v>Medium</v>
          </cell>
          <cell r="E40884" t="str">
            <v>Chirag Dubal</v>
          </cell>
          <cell r="F40884" t="str">
            <v>Simi Raichel Zachariah</v>
          </cell>
          <cell r="G40884">
            <v>46244.613194444442</v>
          </cell>
          <cell r="H40884">
            <v>46253.59652777778</v>
          </cell>
        </row>
        <row r="40885">
          <cell r="A40885" t="str">
            <v>UCW-35875</v>
          </cell>
          <cell r="B40885" t="str">
            <v>Colors Queen || Makeup || 129094 || 04-08-2026</v>
          </cell>
          <cell r="C40885" t="str">
            <v>CLOSED</v>
          </cell>
          <cell r="D40885" t="str">
            <v>Medium</v>
          </cell>
          <cell r="E40885" t="str">
            <v>Chirag Dubal</v>
          </cell>
          <cell r="F40885" t="str">
            <v>Simi Raichel Zachariah</v>
          </cell>
          <cell r="G40885">
            <v>46244.551388888889</v>
          </cell>
          <cell r="H40885">
            <v>46247.757638888892</v>
          </cell>
        </row>
        <row r="40886">
          <cell r="A40886" t="str">
            <v>UCW-35874</v>
          </cell>
          <cell r="B40886" t="str">
            <v>CLONE -  Image Replacement 146 options 30.07.2026</v>
          </cell>
          <cell r="C40886" t="str">
            <v>CLOSED</v>
          </cell>
          <cell r="D40886" t="str">
            <v>Medium</v>
          </cell>
          <cell r="E40886" t="str">
            <v>Chirag Dubal</v>
          </cell>
          <cell r="F40886" t="str">
            <v>Shraddha Dighe</v>
          </cell>
          <cell r="G40886">
            <v>46244.537499999999</v>
          </cell>
          <cell r="H40886">
            <v>46248.813194444447</v>
          </cell>
        </row>
        <row r="40887">
          <cell r="A40887" t="str">
            <v>UCW-35873</v>
          </cell>
          <cell r="B40887" t="str">
            <v xml:space="preserve"> Tata Cliq Fashion -  New Image Update - Franck Olivier </v>
          </cell>
          <cell r="C40887" t="str">
            <v>CLOSED Due to Inactive/Insufficient Information</v>
          </cell>
          <cell r="D40887" t="str">
            <v>Medium</v>
          </cell>
          <cell r="E40887" t="str">
            <v>Chirag Dubal</v>
          </cell>
          <cell r="F40887" t="str">
            <v>netscribes</v>
          </cell>
          <cell r="G40887">
            <v>46244.520138888889</v>
          </cell>
          <cell r="H40887">
            <v>46258.595138888886</v>
          </cell>
        </row>
        <row r="40888">
          <cell r="A40888" t="str">
            <v>UCW-35872</v>
          </cell>
          <cell r="B40888" t="str">
            <v>New Listing - Catalog Sheet | 5 August 2026</v>
          </cell>
          <cell r="C40888" t="str">
            <v>CLOSED</v>
          </cell>
          <cell r="D40888" t="str">
            <v>Medium</v>
          </cell>
          <cell r="E40888" t="str">
            <v>Chirag Dubal</v>
          </cell>
          <cell r="F40888" t="str">
            <v>Shraddha Dighe</v>
          </cell>
          <cell r="G40888">
            <v>46244.515277777777</v>
          </cell>
          <cell r="H40888">
            <v>46252.474305555559</v>
          </cell>
        </row>
        <row r="40889">
          <cell r="A40889" t="str">
            <v>UCW-35869</v>
          </cell>
          <cell r="B40889" t="str">
            <v>New Catalogue For Rakhi: 03-08-2026</v>
          </cell>
          <cell r="C40889" t="str">
            <v>CLOSED</v>
          </cell>
          <cell r="D40889" t="str">
            <v>Medium</v>
          </cell>
          <cell r="E40889" t="str">
            <v>Chirag Dubal</v>
          </cell>
          <cell r="F40889" t="str">
            <v>Shraddha Dighe</v>
          </cell>
          <cell r="G40889">
            <v>46244.438888888886</v>
          </cell>
          <cell r="H40889">
            <v>46244.465277777781</v>
          </cell>
        </row>
        <row r="40890">
          <cell r="A40890" t="str">
            <v>UCW-35868</v>
          </cell>
          <cell r="B40890" t="str">
            <v>Mia Rakhi Collection</v>
          </cell>
          <cell r="C40890" t="str">
            <v>CLOSED</v>
          </cell>
          <cell r="D40890" t="str">
            <v>Medium</v>
          </cell>
          <cell r="E40890" t="str">
            <v>Chirag Dubal</v>
          </cell>
          <cell r="F40890" t="str">
            <v>Shraddha Dighe</v>
          </cell>
          <cell r="G40890">
            <v>46244.435416666667</v>
          </cell>
          <cell r="H40890">
            <v>46245.457638888889</v>
          </cell>
        </row>
        <row r="40891">
          <cell r="A40891" t="str">
            <v>UCW-35867</v>
          </cell>
          <cell r="B40891" t="str">
            <v>Sub task - Seller Code: 129357 | Brand: Converse | Request for Size Addition to Existing Style Code</v>
          </cell>
          <cell r="C40891" t="str">
            <v>CLOSED</v>
          </cell>
          <cell r="D40891" t="str">
            <v>Medium</v>
          </cell>
          <cell r="E40891" t="str">
            <v>Chirag Dubal</v>
          </cell>
          <cell r="F40891" t="str">
            <v>netscribes</v>
          </cell>
          <cell r="G40891">
            <v>46244.423611111109</v>
          </cell>
          <cell r="H40891">
            <v>46248.538194444445</v>
          </cell>
        </row>
        <row r="40892">
          <cell r="A40892" t="str">
            <v>UCW-35866</v>
          </cell>
          <cell r="B40892" t="str">
            <v>CLONE - ALDO Footwear Catalog Submission (TC&amp;TCL) - 16.07.2025</v>
          </cell>
          <cell r="C40892" t="str">
            <v>CLOSED</v>
          </cell>
          <cell r="D40892" t="str">
            <v>Medium</v>
          </cell>
          <cell r="E40892" t="str">
            <v>netscribes</v>
          </cell>
          <cell r="F40892" t="str">
            <v>netscribes</v>
          </cell>
          <cell r="G40892">
            <v>46244.400694444441</v>
          </cell>
          <cell r="H40892">
            <v>46244.722916666666</v>
          </cell>
        </row>
        <row r="40893">
          <cell r="A40893" t="str">
            <v>UCW-35862</v>
          </cell>
          <cell r="B40893" t="str">
            <v>Handme - 23-06-2026 - 128668 - Fusion Wear</v>
          </cell>
          <cell r="C40893" t="str">
            <v>CLOSED Due to Inactive/Insufficient Information</v>
          </cell>
          <cell r="D40893" t="str">
            <v>Medium</v>
          </cell>
          <cell r="E40893" t="str">
            <v>Chirag Dubal</v>
          </cell>
          <cell r="F40893" t="str">
            <v>Shraddha Dighe</v>
          </cell>
          <cell r="G40893">
            <v>46243.930555555555</v>
          </cell>
          <cell r="H40893">
            <v>46256.381944444445</v>
          </cell>
        </row>
        <row r="40894">
          <cell r="A40894" t="str">
            <v>UCW-35856</v>
          </cell>
          <cell r="B40894" t="str">
            <v>R&amp;B - Apparel - Seller Code 123986 - New Listing - 07-08-2026 (Lot 12)</v>
          </cell>
          <cell r="C40894" t="str">
            <v>CLOSED</v>
          </cell>
          <cell r="D40894" t="str">
            <v>Medium</v>
          </cell>
          <cell r="E40894" t="str">
            <v>Chirag Dubal</v>
          </cell>
          <cell r="F40894" t="str">
            <v>Shraddha Dighe</v>
          </cell>
          <cell r="G40894">
            <v>46243.705555555556</v>
          </cell>
          <cell r="H40894">
            <v>46254.480555555558</v>
          </cell>
        </row>
        <row r="40895">
          <cell r="A40895" t="str">
            <v>UCW-35854</v>
          </cell>
          <cell r="B40895" t="str">
            <v>Libas Apparel 127532 07-08-2026 (SIZE ADDITION)</v>
          </cell>
          <cell r="C40895" t="str">
            <v>CLOSED</v>
          </cell>
          <cell r="D40895" t="str">
            <v>Medium</v>
          </cell>
          <cell r="E40895" t="str">
            <v>Chirag Dubal</v>
          </cell>
          <cell r="F40895" t="str">
            <v>Shraddha Dighe</v>
          </cell>
          <cell r="G40895">
            <v>46243.697916666664</v>
          </cell>
          <cell r="H40895">
            <v>46246.426388888889</v>
          </cell>
        </row>
        <row r="40896">
          <cell r="A40896" t="str">
            <v>UCW-35853</v>
          </cell>
          <cell r="B40896" t="str">
            <v>New Lot 2 2026 Slot 1 Listing Creation (Volar Fashion-127227-Footwear)</v>
          </cell>
          <cell r="C40896" t="str">
            <v>CLOSED</v>
          </cell>
          <cell r="D40896" t="str">
            <v>Medium</v>
          </cell>
          <cell r="E40896" t="str">
            <v>Chirag Dubal</v>
          </cell>
          <cell r="F40896" t="str">
            <v>Shraddha Dighe</v>
          </cell>
          <cell r="G40896">
            <v>46243.695833333331</v>
          </cell>
          <cell r="H40896">
            <v>46247.752083333333</v>
          </cell>
        </row>
        <row r="40897">
          <cell r="A40897" t="str">
            <v>UCW-35847</v>
          </cell>
          <cell r="B40897" t="str">
            <v xml:space="preserve">Cin Cin - 07-08-2026 - 128398 - Daily Wear </v>
          </cell>
          <cell r="C40897" t="str">
            <v>CLOSED Due to Inactive/Insufficient Information</v>
          </cell>
          <cell r="D40897" t="str">
            <v>Medium</v>
          </cell>
          <cell r="E40897" t="str">
            <v>Chirag Dubal</v>
          </cell>
          <cell r="F40897" t="str">
            <v>Shraddha Dighe</v>
          </cell>
          <cell r="G40897">
            <v>46243.675000000003</v>
          </cell>
          <cell r="H40897">
            <v>46260.808333333334</v>
          </cell>
        </row>
        <row r="40898">
          <cell r="A40898" t="str">
            <v>UCW-35845</v>
          </cell>
          <cell r="B40898" t="str">
            <v xml:space="preserve">Andamen Rise collection - Dual listings </v>
          </cell>
          <cell r="C40898" t="str">
            <v>CLOSED</v>
          </cell>
          <cell r="D40898" t="str">
            <v>Medium</v>
          </cell>
          <cell r="E40898" t="str">
            <v>Chirag Dubal</v>
          </cell>
          <cell r="F40898" t="str">
            <v>Shraddha Dighe</v>
          </cell>
          <cell r="G40898">
            <v>46243.670138888891</v>
          </cell>
          <cell r="H40898">
            <v>46247.551388888889</v>
          </cell>
        </row>
        <row r="40899">
          <cell r="A40899" t="str">
            <v>UCW-35841</v>
          </cell>
          <cell r="B40899" t="str">
            <v>Bioderma - EAN change</v>
          </cell>
          <cell r="C40899" t="str">
            <v>CLOSED</v>
          </cell>
          <cell r="D40899" t="str">
            <v>Medium</v>
          </cell>
          <cell r="E40899" t="str">
            <v>Chirag Dubal</v>
          </cell>
          <cell r="F40899" t="str">
            <v>Simi Raichel Zachariah</v>
          </cell>
          <cell r="G40899">
            <v>46243.654166666667</v>
          </cell>
          <cell r="H40899">
            <v>46246.847916666666</v>
          </cell>
        </row>
        <row r="40900">
          <cell r="A40900" t="str">
            <v>UCW-35837</v>
          </cell>
          <cell r="B40900" t="str">
            <v>Clinique Diwali Honey Local GWPs | TataCliq | Aug GWP</v>
          </cell>
          <cell r="C40900" t="str">
            <v>CLOSED</v>
          </cell>
          <cell r="D40900" t="str">
            <v>Medium</v>
          </cell>
          <cell r="E40900" t="str">
            <v>Chirag Dubal</v>
          </cell>
          <cell r="F40900" t="str">
            <v>Simi Raichel Zachariah</v>
          </cell>
          <cell r="G40900">
            <v>46243.640277777777</v>
          </cell>
          <cell r="H40900">
            <v>46246.595138888886</v>
          </cell>
        </row>
        <row r="40901">
          <cell r="A40901" t="str">
            <v>UCW-35836</v>
          </cell>
          <cell r="B40901" t="str">
            <v>New Catalogue Sheet- 7 Aug</v>
          </cell>
          <cell r="C40901" t="str">
            <v>CLOSED</v>
          </cell>
          <cell r="D40901" t="str">
            <v>Medium</v>
          </cell>
          <cell r="E40901" t="str">
            <v>Chirag Dubal</v>
          </cell>
          <cell r="F40901" t="str">
            <v>Shraddha Dighe</v>
          </cell>
          <cell r="G40901">
            <v>46243.640277777777</v>
          </cell>
          <cell r="H40901">
            <v>46250.758333333331</v>
          </cell>
        </row>
        <row r="40902">
          <cell r="A40902" t="str">
            <v>UCW-35834</v>
          </cell>
          <cell r="B40902" t="str">
            <v>Cava Image updation</v>
          </cell>
          <cell r="C40902" t="str">
            <v>CLOSED Due to Inactive/Insufficient Information</v>
          </cell>
          <cell r="D40902" t="str">
            <v>Medium</v>
          </cell>
          <cell r="E40902" t="str">
            <v>Chirag Dubal</v>
          </cell>
          <cell r="F40902" t="str">
            <v>Simi Raichel Zachariah</v>
          </cell>
          <cell r="G40902">
            <v>46243.628472222219</v>
          </cell>
          <cell r="H40902">
            <v>46253.598611111112</v>
          </cell>
        </row>
        <row r="40903">
          <cell r="A40903" t="str">
            <v>UCW-35832</v>
          </cell>
          <cell r="B40903" t="str">
            <v>Tata Cliq  - New listing - Images update</v>
          </cell>
          <cell r="C40903" t="str">
            <v>CLOSED Due to Inactive/Insufficient Information</v>
          </cell>
          <cell r="D40903" t="str">
            <v>Medium</v>
          </cell>
          <cell r="E40903" t="str">
            <v>Chirag Dubal</v>
          </cell>
          <cell r="F40903" t="str">
            <v>Shraddha Dighe</v>
          </cell>
          <cell r="G40903">
            <v>46243.609722222223</v>
          </cell>
          <cell r="H40903">
            <v>46262.446527777778</v>
          </cell>
        </row>
        <row r="40904">
          <cell r="A40904" t="str">
            <v>UCW-35831</v>
          </cell>
          <cell r="B40904" t="str">
            <v>New Airwrap Limited Edition- Ceramic Khaki</v>
          </cell>
          <cell r="C40904" t="str">
            <v>CLOSED</v>
          </cell>
          <cell r="D40904" t="str">
            <v>Medium</v>
          </cell>
          <cell r="E40904" t="str">
            <v>Chirag Dubal</v>
          </cell>
          <cell r="F40904" t="str">
            <v>Shraddha Dighe</v>
          </cell>
          <cell r="G40904">
            <v>46243.56527777778</v>
          </cell>
          <cell r="H40904">
            <v>46245.488194444442</v>
          </cell>
        </row>
        <row r="40905">
          <cell r="A40905" t="str">
            <v>UCW-35829</v>
          </cell>
          <cell r="B40905" t="str">
            <v>Giva | Silver Jewellery | 125927 | 30-07-2026 (51SKUs)</v>
          </cell>
          <cell r="C40905" t="str">
            <v>CLOSED</v>
          </cell>
          <cell r="D40905" t="str">
            <v>Medium</v>
          </cell>
          <cell r="E40905" t="str">
            <v>Chirag Dubal</v>
          </cell>
          <cell r="F40905" t="str">
            <v>Shraddha Dighe</v>
          </cell>
          <cell r="G40905">
            <v>46243.556250000001</v>
          </cell>
          <cell r="H40905">
            <v>46247.745138888888</v>
          </cell>
        </row>
        <row r="40906">
          <cell r="A40906" t="str">
            <v>UCW-35827</v>
          </cell>
          <cell r="B40906" t="str">
            <v>Joules by Radhika - Jewelry - 07/08/2026 - 177 SKUs</v>
          </cell>
          <cell r="C40906" t="str">
            <v>CLOSED Due to Inactive/Insufficient Information</v>
          </cell>
          <cell r="D40906" t="str">
            <v>Medium</v>
          </cell>
          <cell r="E40906" t="str">
            <v>Chirag Dubal</v>
          </cell>
          <cell r="F40906" t="str">
            <v>Shraddha Dighe</v>
          </cell>
          <cell r="G40906">
            <v>46243.549305555556</v>
          </cell>
          <cell r="H40906">
            <v>46246.925000000003</v>
          </cell>
        </row>
        <row r="40907">
          <cell r="A40907" t="str">
            <v>UCW-35826</v>
          </cell>
          <cell r="B40907" t="str">
            <v>CLONE - CLONE - CLONE - Beauty - New brand cataloguing - Forest Hill - 1 Aug</v>
          </cell>
          <cell r="C40907" t="str">
            <v>CLOSED</v>
          </cell>
          <cell r="D40907" t="str">
            <v>High</v>
          </cell>
          <cell r="E40907" t="str">
            <v>netscribes</v>
          </cell>
          <cell r="F40907" t="str">
            <v>Shraddha Dighe</v>
          </cell>
          <cell r="G40907">
            <v>46243.544444444444</v>
          </cell>
          <cell r="H40907">
            <v>46245.501388888886</v>
          </cell>
        </row>
        <row r="40908">
          <cell r="A40908" t="str">
            <v>UCW-35825</v>
          </cell>
          <cell r="B40908" t="str">
            <v>color error rectify images for MP000000028489563</v>
          </cell>
          <cell r="C40908" t="str">
            <v>CLOSED</v>
          </cell>
          <cell r="D40908" t="str">
            <v>Medium</v>
          </cell>
          <cell r="E40908" t="str">
            <v>Chirag Dubal</v>
          </cell>
          <cell r="F40908" t="str">
            <v>Shraddha Dighe</v>
          </cell>
          <cell r="G40908">
            <v>46243.023611111108</v>
          </cell>
          <cell r="H40908">
            <v>46246.84375</v>
          </cell>
        </row>
        <row r="40909">
          <cell r="A40909" t="str">
            <v>UCW-35821</v>
          </cell>
          <cell r="B40909" t="str">
            <v>Request to Review and Update New Product Listing Details</v>
          </cell>
          <cell r="C40909" t="str">
            <v>CLOSED Due to Inactive/Insufficient Information</v>
          </cell>
          <cell r="D40909" t="str">
            <v>Medium</v>
          </cell>
          <cell r="E40909" t="str">
            <v>Chirag Dubal</v>
          </cell>
          <cell r="F40909" t="str">
            <v>Shraddha Dighe</v>
          </cell>
          <cell r="G40909">
            <v>46242.998611111114</v>
          </cell>
          <cell r="H40909">
            <v>46248.761111111111</v>
          </cell>
        </row>
        <row r="40910">
          <cell r="A40910" t="str">
            <v>UCW-35817</v>
          </cell>
          <cell r="B40910" t="str">
            <v>Women Footwear New Styles For Tatacliq (SS'26) - (Styles-24) 03.08.2026</v>
          </cell>
          <cell r="C40910" t="str">
            <v>CLOSED</v>
          </cell>
          <cell r="D40910" t="str">
            <v>Medium</v>
          </cell>
          <cell r="E40910" t="str">
            <v>Chirag Dubal</v>
          </cell>
          <cell r="F40910" t="str">
            <v>Shloka Chakre</v>
          </cell>
          <cell r="G40910">
            <v>46242.927083333336</v>
          </cell>
          <cell r="H40910">
            <v>46244.5625</v>
          </cell>
        </row>
        <row r="40911">
          <cell r="A40911" t="str">
            <v>UCW-35793</v>
          </cell>
          <cell r="B40911" t="str">
            <v>Women Footwear New Styles For Tatacliq (SS'26) - (Styles-24) 03.08.2026</v>
          </cell>
          <cell r="C40911" t="str">
            <v>CLOSED</v>
          </cell>
          <cell r="D40911" t="str">
            <v>Medium</v>
          </cell>
          <cell r="E40911" t="str">
            <v>Chirag Dubal</v>
          </cell>
          <cell r="F40911" t="str">
            <v>Simi Raichel Zachariah</v>
          </cell>
          <cell r="G40911">
            <v>46242.76666666667</v>
          </cell>
          <cell r="H40911">
            <v>46258.592361111114</v>
          </cell>
        </row>
        <row r="40912">
          <cell r="A40912" t="str">
            <v>UCW-35791</v>
          </cell>
          <cell r="B40912" t="str">
            <v>FM_USPA_Arrow_MP_104_Batch-21, 22 &amp; Lot-80 (AW26)_124848_06-08-2026</v>
          </cell>
          <cell r="C40912" t="str">
            <v>SFA Stage</v>
          </cell>
          <cell r="D40912" t="str">
            <v>Medium</v>
          </cell>
          <cell r="E40912" t="str">
            <v>Chirag Dubal</v>
          </cell>
          <cell r="F40912" t="str">
            <v>Simi Raichel Zachariah</v>
          </cell>
          <cell r="G40912">
            <v>46242.763194444444</v>
          </cell>
          <cell r="H40912">
            <v>46263.495138888888</v>
          </cell>
        </row>
        <row r="40913">
          <cell r="A40913" t="str">
            <v>UCW-35788</v>
          </cell>
          <cell r="B40913" t="str">
            <v>Colors Queen || Makeup || 129094 || 22-05-2026</v>
          </cell>
          <cell r="C40913" t="str">
            <v>CLOSED</v>
          </cell>
          <cell r="D40913" t="str">
            <v>Medium</v>
          </cell>
          <cell r="E40913" t="str">
            <v>Chirag Dubal</v>
          </cell>
          <cell r="F40913" t="str">
            <v>Simi Raichel Zachariah</v>
          </cell>
          <cell r="G40913">
            <v>46242.753472222219</v>
          </cell>
          <cell r="H40913">
            <v>46252.643750000003</v>
          </cell>
        </row>
        <row r="40914">
          <cell r="A40914" t="str">
            <v>UCW-35786</v>
          </cell>
          <cell r="B40914" t="str">
            <v>New Catalogue Sheet - 127573-4 August</v>
          </cell>
          <cell r="C40914" t="str">
            <v>CLOSED</v>
          </cell>
          <cell r="D40914" t="str">
            <v>Medium</v>
          </cell>
          <cell r="E40914" t="str">
            <v>Chirag Dubal</v>
          </cell>
          <cell r="F40914" t="str">
            <v>Simi Raichel Zachariah</v>
          </cell>
          <cell r="G40914">
            <v>46242.75</v>
          </cell>
          <cell r="H40914">
            <v>46258.583333333336</v>
          </cell>
        </row>
        <row r="40915">
          <cell r="A40915" t="str">
            <v>UCW-35784</v>
          </cell>
          <cell r="B40915" t="str">
            <v>AW26 Lot 3 ||  Tata Cliq || (60 Style's) Prioritize Listing</v>
          </cell>
          <cell r="C40915" t="str">
            <v>CLOSED</v>
          </cell>
          <cell r="D40915" t="str">
            <v>Medium</v>
          </cell>
          <cell r="E40915" t="str">
            <v>Chirag Dubal</v>
          </cell>
          <cell r="F40915" t="str">
            <v>Simi Raichel Zachariah</v>
          </cell>
          <cell r="G40915">
            <v>46242.738194444442</v>
          </cell>
          <cell r="H40915">
            <v>46255.531944444447</v>
          </cell>
        </row>
        <row r="40916">
          <cell r="A40916" t="str">
            <v>UCW-35778</v>
          </cell>
          <cell r="B40916" t="str">
            <v>Products for listing - House Of CDC Fashion Pvt Ltd.</v>
          </cell>
          <cell r="C40916" t="str">
            <v>CLOSED Due to Inactive/Insufficient Information</v>
          </cell>
          <cell r="D40916" t="str">
            <v>Medium</v>
          </cell>
          <cell r="E40916" t="str">
            <v>Chirag Dubal</v>
          </cell>
          <cell r="F40916" t="str">
            <v>Shloka Chakre</v>
          </cell>
          <cell r="G40916">
            <v>46242.724999999999</v>
          </cell>
          <cell r="H40916">
            <v>46245.508333333331</v>
          </cell>
        </row>
        <row r="40917">
          <cell r="A40917" t="str">
            <v>UCW-35776</v>
          </cell>
          <cell r="B40917" t="str">
            <v>To Update weight details</v>
          </cell>
          <cell r="C40917" t="str">
            <v>CLOSED</v>
          </cell>
          <cell r="D40917" t="str">
            <v>Medium</v>
          </cell>
          <cell r="E40917" t="str">
            <v>Chirag Dubal</v>
          </cell>
          <cell r="F40917" t="str">
            <v>Simi Raichel Zachariah</v>
          </cell>
          <cell r="G40917">
            <v>46242.72152777778</v>
          </cell>
          <cell r="H40917">
            <v>46246.679166666669</v>
          </cell>
        </row>
        <row r="40918">
          <cell r="A40918" t="str">
            <v>UCW-35771</v>
          </cell>
          <cell r="B40918" t="str">
            <v>CLONE -  Sonam Faves| 2890417| TCL</v>
          </cell>
          <cell r="C40918" t="str">
            <v>CLOSED</v>
          </cell>
          <cell r="D40918" t="str">
            <v>Medium</v>
          </cell>
          <cell r="E40918" t="str">
            <v>Chirag Dubal</v>
          </cell>
          <cell r="F40918" t="str">
            <v>Simi Raichel Zachariah</v>
          </cell>
          <cell r="G40918">
            <v>46242.674305555556</v>
          </cell>
          <cell r="H40918">
            <v>46247.791666666664</v>
          </cell>
        </row>
        <row r="40919">
          <cell r="A40919" t="str">
            <v>UCW-35762</v>
          </cell>
          <cell r="B40919" t="str">
            <v>Puig Giftsets Cataloguing 03.08.26</v>
          </cell>
          <cell r="C40919" t="str">
            <v>CLOSED</v>
          </cell>
          <cell r="D40919" t="str">
            <v>Medium</v>
          </cell>
          <cell r="E40919" t="str">
            <v>Chirag Dubal</v>
          </cell>
          <cell r="F40919" t="str">
            <v>Simi Raichel Zachariah</v>
          </cell>
          <cell r="G40919">
            <v>46242.093055555553</v>
          </cell>
          <cell r="H40919">
            <v>46247.738194444442</v>
          </cell>
        </row>
        <row r="40920">
          <cell r="A40920" t="str">
            <v>UCW-35761</v>
          </cell>
          <cell r="B40920" t="str">
            <v xml:space="preserve">New Listings - Contraband </v>
          </cell>
          <cell r="C40920" t="str">
            <v>CLOSED</v>
          </cell>
          <cell r="D40920" t="str">
            <v>Medium</v>
          </cell>
          <cell r="E40920" t="str">
            <v>Chirag Dubal</v>
          </cell>
          <cell r="F40920" t="str">
            <v>Simi Raichel Zachariah</v>
          </cell>
          <cell r="G40920">
            <v>46242.088888888888</v>
          </cell>
          <cell r="H40920">
            <v>46252.47152777778</v>
          </cell>
        </row>
        <row r="40921">
          <cell r="A40921" t="str">
            <v>UCW-35760</v>
          </cell>
          <cell r="B40921" t="str">
            <v>Kenzo Image updation.</v>
          </cell>
          <cell r="C40921" t="str">
            <v>CLOSED</v>
          </cell>
          <cell r="D40921" t="str">
            <v>Medium</v>
          </cell>
          <cell r="E40921" t="str">
            <v>Chirag Dubal</v>
          </cell>
          <cell r="F40921" t="str">
            <v>Simi Raichel Zachariah</v>
          </cell>
          <cell r="G40921">
            <v>46242.081944444442</v>
          </cell>
          <cell r="H40921">
            <v>46258.583333333336</v>
          </cell>
        </row>
        <row r="40922">
          <cell r="A40922" t="str">
            <v>UCW-35758</v>
          </cell>
          <cell r="B40922" t="str">
            <v>Request to Update MRP &amp; Size for Existing Products – LuxaDerme</v>
          </cell>
          <cell r="C40922" t="str">
            <v>CLOSED</v>
          </cell>
          <cell r="D40922" t="str">
            <v>Medium</v>
          </cell>
          <cell r="E40922" t="str">
            <v>Chirag Dubal</v>
          </cell>
          <cell r="F40922" t="str">
            <v>Simi Raichel Zachariah</v>
          </cell>
          <cell r="G40922">
            <v>46242.064583333333</v>
          </cell>
          <cell r="H40922">
            <v>46253.597222222219</v>
          </cell>
        </row>
        <row r="40923">
          <cell r="A40923" t="str">
            <v>UCW-35754</v>
          </cell>
          <cell r="B40923" t="str">
            <v>CLONE - UPDATED Beauty New Listing Format Submission – Zoha / Correlation / Pepper Tree</v>
          </cell>
          <cell r="C40923" t="str">
            <v>CLOSED Due to Inactive/Insufficient Information</v>
          </cell>
          <cell r="D40923" t="str">
            <v>Medium</v>
          </cell>
          <cell r="E40923" t="str">
            <v>Chirag Dubal</v>
          </cell>
          <cell r="F40923" t="str">
            <v>Simi Raichel Zachariah</v>
          </cell>
          <cell r="G40923">
            <v>46242.040277777778</v>
          </cell>
          <cell r="H40923">
            <v>46251.727083333331</v>
          </cell>
        </row>
        <row r="40924">
          <cell r="A40924" t="str">
            <v>UCW-35751</v>
          </cell>
          <cell r="B40924" t="str">
            <v>Limese X SOR - ANUA Listing sheet</v>
          </cell>
          <cell r="C40924" t="str">
            <v>CLOSED Due to Inactive/Insufficient Information</v>
          </cell>
          <cell r="D40924" t="str">
            <v>Medium</v>
          </cell>
          <cell r="E40924" t="str">
            <v>Chirag Dubal</v>
          </cell>
          <cell r="F40924" t="str">
            <v>Simi Raichel Zachariah</v>
          </cell>
          <cell r="G40924">
            <v>46242.031944444447</v>
          </cell>
          <cell r="H40924">
            <v>46258.511805555558</v>
          </cell>
        </row>
        <row r="40925">
          <cell r="A40925" t="str">
            <v>UCW-35748</v>
          </cell>
          <cell r="B40925" t="str">
            <v>Sangeeta Boochra - Jewelry - 05/08/2026 - 37 SKUs</v>
          </cell>
          <cell r="C40925" t="str">
            <v>CLOSED</v>
          </cell>
          <cell r="D40925" t="str">
            <v>Medium</v>
          </cell>
          <cell r="E40925" t="str">
            <v>Chirag Dubal</v>
          </cell>
          <cell r="F40925" t="str">
            <v>Shloka Chakre</v>
          </cell>
          <cell r="G40925">
            <v>46242.017361111109</v>
          </cell>
          <cell r="H40925">
            <v>46246.588888888888</v>
          </cell>
        </row>
        <row r="40926">
          <cell r="A40926" t="str">
            <v>UCW-35741</v>
          </cell>
          <cell r="B40926" t="str">
            <v>New Toe Ring Collection Catalog for Upload 06.08.2026</v>
          </cell>
          <cell r="C40926" t="str">
            <v>CLOSED</v>
          </cell>
          <cell r="D40926" t="str">
            <v>Medium</v>
          </cell>
          <cell r="E40926" t="str">
            <v>Chirag Dubal</v>
          </cell>
          <cell r="F40926" t="str">
            <v>Simi Raichel Zachariah</v>
          </cell>
          <cell r="G40926">
            <v>46241.992361111108</v>
          </cell>
          <cell r="H40926">
            <v>46246.564583333333</v>
          </cell>
        </row>
        <row r="40927">
          <cell r="A40927" t="str">
            <v>UCW-35731</v>
          </cell>
          <cell r="B40927" t="str">
            <v>TCL | Under Armour | Image update</v>
          </cell>
          <cell r="C40927" t="str">
            <v>CLOSED Due to Inactive/Insufficient Information</v>
          </cell>
          <cell r="D40927" t="str">
            <v>Medium</v>
          </cell>
          <cell r="E40927" t="str">
            <v>Chirag Dubal</v>
          </cell>
          <cell r="F40927" t="str">
            <v>Shloka Chakre</v>
          </cell>
          <cell r="G40927">
            <v>46241.919444444444</v>
          </cell>
          <cell r="H40927">
            <v>46246.395138888889</v>
          </cell>
        </row>
        <row r="40928">
          <cell r="A40928" t="str">
            <v>UCW-35715</v>
          </cell>
          <cell r="B40928" t="str">
            <v>New launch cataloguing details of Kenzo(LE ROUGE &amp; L'EAU AMBRÉE)_Fragrance for TCL _06_Aug_2026.</v>
          </cell>
          <cell r="C40928" t="str">
            <v>CLOSED</v>
          </cell>
          <cell r="D40928" t="str">
            <v>Medium</v>
          </cell>
          <cell r="E40928" t="str">
            <v>Chirag Dubal</v>
          </cell>
          <cell r="F40928" t="str">
            <v>Simi Raichel Zachariah</v>
          </cell>
          <cell r="G40928">
            <v>46241.793749999997</v>
          </cell>
          <cell r="H40928">
            <v>46245.515972222223</v>
          </cell>
        </row>
        <row r="40929">
          <cell r="A40929" t="str">
            <v>UCW-35707</v>
          </cell>
          <cell r="B40929" t="str">
            <v>Fabindia – Apparel | Jewellery &amp; Footwear– Seller Code-126453 – SKU Count-936 – Style Count-330 – 27-07-2026</v>
          </cell>
          <cell r="C40929" t="str">
            <v>CLOSED</v>
          </cell>
          <cell r="D40929" t="str">
            <v>Medium</v>
          </cell>
          <cell r="E40929" t="str">
            <v>Chirag Dubal</v>
          </cell>
          <cell r="F40929" t="str">
            <v>Simi Raichel Zachariah</v>
          </cell>
          <cell r="G40929">
            <v>46241.737500000003</v>
          </cell>
          <cell r="H40929">
            <v>46253.813194444447</v>
          </cell>
        </row>
        <row r="40930">
          <cell r="A40930" t="str">
            <v>UCW-35705</v>
          </cell>
          <cell r="B40930" t="str">
            <v>TFS new GWP listing details</v>
          </cell>
          <cell r="C40930" t="str">
            <v>CLOSED</v>
          </cell>
          <cell r="D40930" t="str">
            <v>Medium</v>
          </cell>
          <cell r="E40930" t="str">
            <v>Chirag Dubal</v>
          </cell>
          <cell r="F40930" t="str">
            <v>Shloka Chakre</v>
          </cell>
          <cell r="G40930">
            <v>46241.731944444444</v>
          </cell>
          <cell r="H40930">
            <v>46242.642361111109</v>
          </cell>
        </row>
        <row r="40931">
          <cell r="A40931" t="str">
            <v>UCW-35704</v>
          </cell>
          <cell r="B40931" t="str">
            <v>Isharya-Tata Cliq-Rakhi Linesheet</v>
          </cell>
          <cell r="C40931" t="str">
            <v>CLOSED</v>
          </cell>
          <cell r="D40931" t="str">
            <v>Medium</v>
          </cell>
          <cell r="E40931" t="str">
            <v>Chirag Dubal</v>
          </cell>
          <cell r="F40931" t="str">
            <v>Simi Raichel Zachariah</v>
          </cell>
          <cell r="G40931">
            <v>46241.731249999997</v>
          </cell>
          <cell r="H40931">
            <v>46245.521527777775</v>
          </cell>
        </row>
        <row r="40932">
          <cell r="A40932" t="str">
            <v>UCW-35699</v>
          </cell>
          <cell r="B40932" t="str">
            <v>CLONE -  Ganga Fashions - 128220 - 28-07-2026 - Festive 2026 collection</v>
          </cell>
          <cell r="C40932" t="str">
            <v>CLOSED</v>
          </cell>
          <cell r="D40932" t="str">
            <v>Medium</v>
          </cell>
          <cell r="E40932" t="str">
            <v>Chirag Dubal</v>
          </cell>
          <cell r="F40932" t="str">
            <v>Simi Raichel Zachariah</v>
          </cell>
          <cell r="G40932">
            <v>46241.720833333333</v>
          </cell>
          <cell r="H40932">
            <v>46259.800694444442</v>
          </cell>
        </row>
        <row r="40933">
          <cell r="A40933" t="str">
            <v>UCW-35693</v>
          </cell>
          <cell r="B40933" t="str">
            <v>Tata Cliq-Multi Brand-Footwear -129236 - 127776 - 20-07-2026</v>
          </cell>
          <cell r="C40933" t="str">
            <v>CLOSED</v>
          </cell>
          <cell r="D40933" t="str">
            <v>Medium</v>
          </cell>
          <cell r="E40933" t="str">
            <v>Chirag Dubal</v>
          </cell>
          <cell r="F40933" t="str">
            <v>Simi Raichel Zachariah</v>
          </cell>
          <cell r="G40933">
            <v>46241.695833333331</v>
          </cell>
          <cell r="H40933">
            <v>46245.533333333333</v>
          </cell>
        </row>
        <row r="40934">
          <cell r="A40934" t="str">
            <v>UCW-35692</v>
          </cell>
          <cell r="B40934" t="str">
            <v>Tata Cliq-Multi Brand-Footwear -129236 - 127776 - 04-08-2026</v>
          </cell>
          <cell r="C40934" t="str">
            <v>CLOSED</v>
          </cell>
          <cell r="D40934" t="str">
            <v>Medium</v>
          </cell>
          <cell r="E40934" t="str">
            <v>Chirag Dubal</v>
          </cell>
          <cell r="F40934" t="str">
            <v>Simi Raichel Zachariah</v>
          </cell>
          <cell r="G40934">
            <v>46241.693749999999</v>
          </cell>
          <cell r="H40934">
            <v>46246.559027777781</v>
          </cell>
        </row>
        <row r="40935">
          <cell r="A40935" t="str">
            <v>UCW-35690</v>
          </cell>
          <cell r="B40935" t="str">
            <v>Tata Cliq-Multi Brand-Footwear -129236,127776 - 06-08-2026</v>
          </cell>
          <cell r="C40935" t="str">
            <v>CLOSED</v>
          </cell>
          <cell r="D40935" t="str">
            <v>Medium</v>
          </cell>
          <cell r="E40935" t="str">
            <v>Chirag Dubal</v>
          </cell>
          <cell r="F40935" t="str">
            <v>Simi Raichel Zachariah</v>
          </cell>
          <cell r="G40935">
            <v>46241.690972222219</v>
          </cell>
          <cell r="H40935">
            <v>46247.724999999999</v>
          </cell>
        </row>
        <row r="40936">
          <cell r="A40936" t="str">
            <v>UCW-35685</v>
          </cell>
          <cell r="B40936" t="str">
            <v>NEEMANS+FOOTWEAR+ 125173+ 15-07-2026</v>
          </cell>
          <cell r="C40936" t="str">
            <v>CLOSED</v>
          </cell>
          <cell r="D40936" t="str">
            <v>Medium</v>
          </cell>
          <cell r="E40936" t="str">
            <v>Chirag Dubal</v>
          </cell>
          <cell r="F40936" t="str">
            <v>Simi Raichel Zachariah</v>
          </cell>
          <cell r="G40936">
            <v>46241.677777777775</v>
          </cell>
          <cell r="H40936">
            <v>46242.552777777775</v>
          </cell>
        </row>
        <row r="40937">
          <cell r="A40937" t="str">
            <v>UCW-35682</v>
          </cell>
          <cell r="B40937" t="str">
            <v>GWP &amp; Samples</v>
          </cell>
          <cell r="C40937" t="str">
            <v>CLOSED</v>
          </cell>
          <cell r="D40937" t="str">
            <v>Medium</v>
          </cell>
          <cell r="E40937" t="str">
            <v>Chirag Dubal</v>
          </cell>
          <cell r="F40937" t="str">
            <v>Simi Raichel Zachariah</v>
          </cell>
          <cell r="G40937">
            <v>46241.661805555559</v>
          </cell>
          <cell r="H40937">
            <v>46258.582638888889</v>
          </cell>
        </row>
        <row r="40938">
          <cell r="A40938" t="str">
            <v>UCW-35681</v>
          </cell>
          <cell r="B40938" t="str">
            <v>D&amp;G - PDP Content &amp; Hybrid Mock</v>
          </cell>
          <cell r="C40938" t="str">
            <v>CLOSED</v>
          </cell>
          <cell r="D40938" t="str">
            <v>Medium</v>
          </cell>
          <cell r="E40938" t="str">
            <v>Chirag Dubal</v>
          </cell>
          <cell r="F40938" t="str">
            <v>Simi Raichel Zachariah</v>
          </cell>
          <cell r="G40938">
            <v>46241.648611111108</v>
          </cell>
          <cell r="H40938">
            <v>46246.560416666667</v>
          </cell>
        </row>
        <row r="40939">
          <cell r="A40939" t="str">
            <v>UCW-35680</v>
          </cell>
          <cell r="B40939" t="str">
            <v xml:space="preserve"> Amouage Launch | TCL - Cataloguing Details | July 2026</v>
          </cell>
          <cell r="C40939" t="str">
            <v>CLOSED</v>
          </cell>
          <cell r="D40939" t="str">
            <v>Medium</v>
          </cell>
          <cell r="E40939" t="str">
            <v>Chirag Dubal</v>
          </cell>
          <cell r="F40939" t="str">
            <v>Simi Raichel Zachariah</v>
          </cell>
          <cell r="G40939">
            <v>46241.646527777775</v>
          </cell>
          <cell r="H40939">
            <v>46258.684027777781</v>
          </cell>
        </row>
        <row r="40940">
          <cell r="A40940" t="str">
            <v>UCW-35676</v>
          </cell>
          <cell r="B40940" t="str">
            <v>Update Listing | Tata Cliq | Miduty</v>
          </cell>
          <cell r="C40940" t="str">
            <v>CLOSED</v>
          </cell>
          <cell r="D40940" t="str">
            <v>Medium</v>
          </cell>
          <cell r="E40940" t="str">
            <v>Chirag Dubal</v>
          </cell>
          <cell r="F40940" t="str">
            <v>Simi Raichel Zachariah</v>
          </cell>
          <cell r="G40940">
            <v>46241.613888888889</v>
          </cell>
          <cell r="H40940">
            <v>46258.581250000003</v>
          </cell>
        </row>
        <row r="40941">
          <cell r="A40941" t="str">
            <v>UCW-35675</v>
          </cell>
          <cell r="B40941" t="str">
            <v>The Bear House - New Collection Details- 04-Aug 124388</v>
          </cell>
          <cell r="C40941" t="str">
            <v>CLOSED</v>
          </cell>
          <cell r="D40941" t="str">
            <v>Medium</v>
          </cell>
          <cell r="E40941" t="str">
            <v>Chirag Dubal</v>
          </cell>
          <cell r="F40941" t="str">
            <v>Simi Raichel Zachariah</v>
          </cell>
          <cell r="G40941">
            <v>46241.602083333331</v>
          </cell>
          <cell r="H40941">
            <v>46248.724305555559</v>
          </cell>
        </row>
        <row r="40942">
          <cell r="A40942" t="str">
            <v>UCW-35670</v>
          </cell>
          <cell r="B40942" t="str">
            <v>EAN Addition SPA X Tata</v>
          </cell>
          <cell r="C40942" t="str">
            <v>CLOSED</v>
          </cell>
          <cell r="D40942" t="str">
            <v>Medium</v>
          </cell>
          <cell r="E40942" t="str">
            <v>Chirag Dubal</v>
          </cell>
          <cell r="F40942" t="str">
            <v>Simi Raichel Zachariah</v>
          </cell>
          <cell r="G40942">
            <v>46241.583333333336</v>
          </cell>
          <cell r="H40942">
            <v>46246.835416666669</v>
          </cell>
        </row>
        <row r="40943">
          <cell r="A40943" t="str">
            <v>UCW-35657</v>
          </cell>
          <cell r="B40943" t="str">
            <v xml:space="preserve">Footwear Lot 1 AW26 Skechers -1189 SKUs - 179 Style - Marketplace and Luxury - Marketplace seller code - 126948 - Luxury seller code - 128174 - 3.8.2026 </v>
          </cell>
          <cell r="C40943" t="str">
            <v>CLOSED</v>
          </cell>
          <cell r="D40943" t="str">
            <v>Medium</v>
          </cell>
          <cell r="E40943" t="str">
            <v>Chirag Dubal</v>
          </cell>
          <cell r="F40943" t="str">
            <v>Simi Raichel Zachariah</v>
          </cell>
          <cell r="G40943">
            <v>46240.793749999997</v>
          </cell>
          <cell r="H40943">
            <v>46254.428472222222</v>
          </cell>
        </row>
        <row r="40944">
          <cell r="A40944" t="str">
            <v>UCW-35653</v>
          </cell>
          <cell r="B40944" t="str">
            <v>New Catalogue Sheet - 127573-4 August</v>
          </cell>
          <cell r="C40944" t="str">
            <v>CLOSED</v>
          </cell>
          <cell r="D40944" t="str">
            <v>Medium</v>
          </cell>
          <cell r="E40944" t="str">
            <v>Chirag Dubal</v>
          </cell>
          <cell r="F40944" t="str">
            <v>Simi Raichel Zachariah</v>
          </cell>
          <cell r="G40944">
            <v>46240.754861111112</v>
          </cell>
          <cell r="H40944">
            <v>46244.62222222222</v>
          </cell>
        </row>
        <row r="40945">
          <cell r="A40945" t="str">
            <v>UCW-35641</v>
          </cell>
          <cell r="B40945" t="str">
            <v>RE: GWP Listings - Aug'26 (P0 Priority)</v>
          </cell>
          <cell r="C40945" t="str">
            <v>CLOSED</v>
          </cell>
          <cell r="D40945" t="str">
            <v>Medium</v>
          </cell>
          <cell r="E40945" t="str">
            <v>Chirag Dubal</v>
          </cell>
          <cell r="F40945" t="str">
            <v>Simi Raichel Zachariah</v>
          </cell>
          <cell r="G40945">
            <v>46240.68472222222</v>
          </cell>
          <cell r="H40945">
            <v>46242.636111111111</v>
          </cell>
        </row>
        <row r="40946">
          <cell r="A40946" t="str">
            <v>UCW-35634</v>
          </cell>
          <cell r="B40946" t="str">
            <v>New Rakhi Collection Catalog for Upload Lot 1 01.08.2026</v>
          </cell>
          <cell r="C40946" t="str">
            <v>CLOSED</v>
          </cell>
          <cell r="D40946" t="str">
            <v>Medium</v>
          </cell>
          <cell r="E40946" t="str">
            <v>Chirag Dubal</v>
          </cell>
          <cell r="F40946" t="str">
            <v>Simi Raichel Zachariah</v>
          </cell>
          <cell r="G40946">
            <v>46240.585416666669</v>
          </cell>
          <cell r="H40946">
            <v>46242.631944444445</v>
          </cell>
        </row>
        <row r="40947">
          <cell r="A40947" t="str">
            <v>UCW-35631</v>
          </cell>
          <cell r="B40947" t="str">
            <v>Tatacliq Footwear Batch 26 (July) _Colehaan_28-07-2026</v>
          </cell>
          <cell r="C40947" t="str">
            <v>CLOSED Due to Inactive/Insufficient Information</v>
          </cell>
          <cell r="D40947" t="str">
            <v>Medium</v>
          </cell>
          <cell r="E40947" t="str">
            <v>Chirag Dubal</v>
          </cell>
          <cell r="F40947" t="str">
            <v>Simi Raichel Zachariah</v>
          </cell>
          <cell r="G40947">
            <v>46240.574305555558</v>
          </cell>
          <cell r="H40947">
            <v>46246.813888888886</v>
          </cell>
        </row>
        <row r="40948">
          <cell r="A40948" t="str">
            <v>UCW-35621</v>
          </cell>
          <cell r="B40948" t="str">
            <v>Colors Queen || Makeup || 129094 || 04-08-2026</v>
          </cell>
          <cell r="C40948" t="str">
            <v>CLOSED</v>
          </cell>
          <cell r="D40948" t="str">
            <v>Medium</v>
          </cell>
          <cell r="E40948" t="str">
            <v>Chirag Dubal</v>
          </cell>
          <cell r="F40948" t="str">
            <v>Simi Raichel Zachariah</v>
          </cell>
          <cell r="G40948">
            <v>46240.526388888888</v>
          </cell>
          <cell r="H40948">
            <v>46247.779861111114</v>
          </cell>
        </row>
        <row r="40949">
          <cell r="A40949" t="str">
            <v>UCW-35615</v>
          </cell>
          <cell r="B40949" t="str">
            <v>Calvin Klein Mist Ext - 4 STD - New Listing - TATA - 04/08/26</v>
          </cell>
          <cell r="C40949" t="str">
            <v>CLOSED</v>
          </cell>
          <cell r="D40949" t="str">
            <v>Medium</v>
          </cell>
          <cell r="E40949" t="str">
            <v>Chirag Dubal</v>
          </cell>
          <cell r="F40949" t="str">
            <v>Simi Raichel Zachariah</v>
          </cell>
          <cell r="G40949">
            <v>46240.464583333334</v>
          </cell>
          <cell r="H40949">
            <v>46241.681944444441</v>
          </cell>
        </row>
        <row r="40950">
          <cell r="A40950" t="str">
            <v>UCW-35614</v>
          </cell>
          <cell r="B40950" t="str">
            <v>D&amp;G Cataloguing - Makeup &amp; Skincare (P0 Priority)</v>
          </cell>
          <cell r="C40950" t="str">
            <v>CLOSED</v>
          </cell>
          <cell r="D40950" t="str">
            <v>Medium</v>
          </cell>
          <cell r="E40950" t="str">
            <v>netscribes</v>
          </cell>
          <cell r="F40950" t="str">
            <v>netscribes</v>
          </cell>
          <cell r="G40950">
            <v>46240.443055555559</v>
          </cell>
          <cell r="H40950">
            <v>46240.722916666666</v>
          </cell>
        </row>
        <row r="40951">
          <cell r="A40951" t="str">
            <v>UCW-35606</v>
          </cell>
          <cell r="B40951" t="str">
            <v>MNY | Vinyl Ink Mithai Listing | Tata Cliq Fashion | 125928  (2767246)</v>
          </cell>
          <cell r="C40951" t="str">
            <v>CLOSED</v>
          </cell>
          <cell r="D40951" t="str">
            <v>Medium</v>
          </cell>
          <cell r="E40951" t="str">
            <v>Chirag Dubal</v>
          </cell>
          <cell r="F40951" t="str">
            <v>Simi Raichel Zachariah</v>
          </cell>
          <cell r="G40951">
            <v>46240.011805555558</v>
          </cell>
          <cell r="H40951">
            <v>46241.548611111109</v>
          </cell>
        </row>
        <row r="40952">
          <cell r="A40952" t="str">
            <v>UCW-35593</v>
          </cell>
          <cell r="B40952" t="str">
            <v>add the new listing | foto care | Gadgets | 4th aug</v>
          </cell>
          <cell r="C40952" t="str">
            <v>CLOSED</v>
          </cell>
          <cell r="D40952" t="str">
            <v>Medium</v>
          </cell>
          <cell r="E40952" t="str">
            <v>Chirag Dubal</v>
          </cell>
          <cell r="F40952" t="str">
            <v>Shraddha Dighe</v>
          </cell>
          <cell r="G40952">
            <v>46239.807638888888</v>
          </cell>
          <cell r="H40952">
            <v>46244.612500000003</v>
          </cell>
        </row>
        <row r="40953">
          <cell r="A40953" t="str">
            <v>UCW-35583</v>
          </cell>
          <cell r="B40953" t="str">
            <v>Tata CLiQ Product image change thalgo</v>
          </cell>
          <cell r="C40953" t="str">
            <v>CLOSED</v>
          </cell>
          <cell r="D40953" t="str">
            <v>Medium</v>
          </cell>
          <cell r="E40953" t="str">
            <v>Chirag Dubal</v>
          </cell>
          <cell r="F40953" t="str">
            <v>Shraddha Dighe</v>
          </cell>
          <cell r="G40953">
            <v>46239.745138888888</v>
          </cell>
          <cell r="H40953">
            <v>46245.725694444445</v>
          </cell>
        </row>
        <row r="40954">
          <cell r="A40954" t="str">
            <v>UCW-35574</v>
          </cell>
          <cell r="B40954" t="str">
            <v>StyloBug Kidswear 129303 New Listing 30 SKus 03-Aug-2026</v>
          </cell>
          <cell r="C40954" t="str">
            <v>CLOSED</v>
          </cell>
          <cell r="D40954" t="str">
            <v>Medium</v>
          </cell>
          <cell r="E40954" t="str">
            <v>Chirag Dubal</v>
          </cell>
          <cell r="F40954" t="str">
            <v>Shraddha Dighe</v>
          </cell>
          <cell r="G40954">
            <v>46239.711805555555</v>
          </cell>
          <cell r="H40954">
            <v>46250.748611111114</v>
          </cell>
        </row>
        <row r="40955">
          <cell r="A40955" t="str">
            <v>UCW-35570</v>
          </cell>
          <cell r="B40955" t="str">
            <v>CLONE - L’Oréal Paris | GB Serum Update | TataCliq Fashion  |125928</v>
          </cell>
          <cell r="C40955" t="str">
            <v>CLOSED</v>
          </cell>
          <cell r="D40955" t="str">
            <v>Medium</v>
          </cell>
          <cell r="E40955" t="str">
            <v>netscribes</v>
          </cell>
          <cell r="F40955" t="str">
            <v>Shweta Phadtare</v>
          </cell>
          <cell r="G40955">
            <v>46239.6875</v>
          </cell>
          <cell r="H40955">
            <v>46258.580555555556</v>
          </cell>
        </row>
        <row r="40956">
          <cell r="A40956" t="str">
            <v>UCW-35566</v>
          </cell>
          <cell r="B40956" t="str">
            <v>Kaftanize - 128340 - 03-08-2026 - Daily Wear</v>
          </cell>
          <cell r="C40956" t="str">
            <v>CLOSED</v>
          </cell>
          <cell r="D40956" t="str">
            <v>Medium</v>
          </cell>
          <cell r="E40956" t="str">
            <v>Chirag Dubal</v>
          </cell>
          <cell r="F40956" t="str">
            <v>Shraddha Dighe</v>
          </cell>
          <cell r="G40956">
            <v>46239.542361111111</v>
          </cell>
          <cell r="H40956">
            <v>46247.607638888891</v>
          </cell>
        </row>
        <row r="40957">
          <cell r="A40957" t="str">
            <v>UCW-35565</v>
          </cell>
          <cell r="B40957" t="str">
            <v xml:space="preserve">Smriti Gupta - 03-08-2026 - 128248 - Festive Collection </v>
          </cell>
          <cell r="C40957" t="str">
            <v>CLOSED</v>
          </cell>
          <cell r="D40957" t="str">
            <v>Medium</v>
          </cell>
          <cell r="E40957" t="str">
            <v>Chirag Dubal</v>
          </cell>
          <cell r="F40957" t="str">
            <v>Shraddha Dighe</v>
          </cell>
          <cell r="G40957">
            <v>46239.536805555559</v>
          </cell>
          <cell r="H40957">
            <v>46250.743750000001</v>
          </cell>
        </row>
        <row r="40958">
          <cell r="A40958" t="str">
            <v>UCW-35563</v>
          </cell>
          <cell r="B40958" t="str">
            <v>Rosso Brunello - Footwear - 16/07/2026 - 352 SKUs</v>
          </cell>
          <cell r="C40958" t="str">
            <v>CLOSED</v>
          </cell>
          <cell r="D40958" t="str">
            <v>Medium</v>
          </cell>
          <cell r="E40958" t="str">
            <v>Chirag Dubal</v>
          </cell>
          <cell r="F40958" t="str">
            <v>Shloka Chakre</v>
          </cell>
          <cell r="G40958">
            <v>46239.532638888886</v>
          </cell>
          <cell r="H40958">
            <v>46240.713194444441</v>
          </cell>
        </row>
        <row r="40959">
          <cell r="A40959" t="str">
            <v>UCW-35562</v>
          </cell>
          <cell r="B40959" t="str">
            <v>Tata Cliq Footwear Catalogue | 05-08-2026</v>
          </cell>
          <cell r="C40959" t="str">
            <v>CLOSED</v>
          </cell>
          <cell r="D40959" t="str">
            <v>Medium</v>
          </cell>
          <cell r="E40959" t="str">
            <v>Chirag Dubal</v>
          </cell>
          <cell r="F40959" t="str">
            <v>Simi Raichel Zachariah</v>
          </cell>
          <cell r="G40959">
            <v>46239.527083333334</v>
          </cell>
          <cell r="H40959">
            <v>46244.601388888892</v>
          </cell>
        </row>
        <row r="40960">
          <cell r="A40960" t="str">
            <v>UCW-35560</v>
          </cell>
          <cell r="B40960" t="str">
            <v>Under Armour Listing (128047)-04/08/2026</v>
          </cell>
          <cell r="C40960" t="str">
            <v>CLOSED</v>
          </cell>
          <cell r="D40960" t="str">
            <v>Medium</v>
          </cell>
          <cell r="E40960" t="str">
            <v>Chirag Dubal</v>
          </cell>
          <cell r="F40960" t="str">
            <v>Shloka Chakre</v>
          </cell>
          <cell r="G40960">
            <v>46239.524305555555</v>
          </cell>
          <cell r="H40960">
            <v>46240.754166666666</v>
          </cell>
        </row>
        <row r="40961">
          <cell r="A40961" t="str">
            <v>UCW-35556</v>
          </cell>
          <cell r="B40961" t="str">
            <v>Malabar Weight Updating On Tata Cliq | Adhoc |124274</v>
          </cell>
          <cell r="C40961" t="str">
            <v>CLOSED Due to Inactive/Insufficient Information</v>
          </cell>
          <cell r="D40961" t="str">
            <v>Medium</v>
          </cell>
          <cell r="E40961" t="str">
            <v>Chirag Dubal</v>
          </cell>
          <cell r="F40961" t="str">
            <v>netscribes</v>
          </cell>
          <cell r="G40961">
            <v>46239.47152777778</v>
          </cell>
          <cell r="H40961">
            <v>46252.430555555555</v>
          </cell>
        </row>
        <row r="40962">
          <cell r="A40962" t="str">
            <v>UCW-35549</v>
          </cell>
          <cell r="B40962" t="str">
            <v>Pantaloons/Kid's/New Listing/SKU 565/Options 114| 4th Aug'2026</v>
          </cell>
          <cell r="C40962" t="str">
            <v>CLOSED</v>
          </cell>
          <cell r="D40962" t="str">
            <v>Medium</v>
          </cell>
          <cell r="E40962" t="str">
            <v>Chirag Dubal</v>
          </cell>
          <cell r="F40962" t="str">
            <v>Simi Raichel Zachariah</v>
          </cell>
          <cell r="G40962">
            <v>46238.820138888892</v>
          </cell>
          <cell r="H40962">
            <v>46247.600694444445</v>
          </cell>
        </row>
        <row r="40963">
          <cell r="A40963" t="str">
            <v>UCW-35548</v>
          </cell>
          <cell r="B40963" t="str">
            <v>Lot 1 AW26 Skechers Apparels 123 SKUs - 22 Style -3.8.2026</v>
          </cell>
          <cell r="C40963" t="str">
            <v>CLOSED</v>
          </cell>
          <cell r="D40963" t="str">
            <v>Medium</v>
          </cell>
          <cell r="E40963" t="str">
            <v>Chirag Dubal</v>
          </cell>
          <cell r="F40963" t="str">
            <v>Shraddha Dighe</v>
          </cell>
          <cell r="G40963">
            <v>46238.813888888886</v>
          </cell>
          <cell r="H40963">
            <v>46250.73541666667</v>
          </cell>
        </row>
        <row r="40964">
          <cell r="A40964" t="str">
            <v>UCW-35543</v>
          </cell>
          <cell r="B40964" t="str">
            <v>bareMinerals x TCL – Cataloguing July'26</v>
          </cell>
          <cell r="C40964" t="str">
            <v>CLOSED</v>
          </cell>
          <cell r="D40964" t="str">
            <v>Medium</v>
          </cell>
          <cell r="E40964" t="str">
            <v>Chirag Dubal</v>
          </cell>
          <cell r="F40964" t="str">
            <v>Shraddha Dighe</v>
          </cell>
          <cell r="G40964">
            <v>46238.773611111108</v>
          </cell>
          <cell r="H40964">
            <v>46242.652083333334</v>
          </cell>
        </row>
        <row r="40965">
          <cell r="A40965" t="str">
            <v>UCW-35540</v>
          </cell>
          <cell r="B40965" t="str">
            <v>Accessorize London X Tata Cliq _Jewellery Catalogue_03-08-2026</v>
          </cell>
          <cell r="C40965" t="str">
            <v>CLOSED</v>
          </cell>
          <cell r="D40965" t="str">
            <v>Medium</v>
          </cell>
          <cell r="E40965" t="str">
            <v>Chirag Dubal</v>
          </cell>
          <cell r="F40965" t="str">
            <v>Shraddha Dighe</v>
          </cell>
          <cell r="G40965">
            <v>46238.768750000003</v>
          </cell>
          <cell r="H40965">
            <v>46240.6875</v>
          </cell>
        </row>
        <row r="40966">
          <cell r="A40966" t="str">
            <v>UCW-35539</v>
          </cell>
          <cell r="B40966" t="str">
            <v>L’Oréal Paris | Festive Shade Hair Colour Listing | TataCliq Fashion  |125928</v>
          </cell>
          <cell r="C40966" t="str">
            <v>CLOSED</v>
          </cell>
          <cell r="D40966" t="str">
            <v>Medium</v>
          </cell>
          <cell r="E40966" t="str">
            <v>Chirag Dubal</v>
          </cell>
          <cell r="F40966" t="str">
            <v>Shraddha Dighe</v>
          </cell>
          <cell r="G40966">
            <v>46238.76458333333</v>
          </cell>
          <cell r="H40966">
            <v>46241.539583333331</v>
          </cell>
        </row>
        <row r="40967">
          <cell r="A40967" t="str">
            <v>UCW-35538</v>
          </cell>
          <cell r="B40967" t="str">
            <v>Libas Apparel 127532 31-07-2026 ( IMAGE REPLACE )</v>
          </cell>
          <cell r="C40967" t="str">
            <v>CLOSED</v>
          </cell>
          <cell r="D40967" t="str">
            <v>Medium</v>
          </cell>
          <cell r="E40967" t="str">
            <v>Chirag Dubal</v>
          </cell>
          <cell r="F40967" t="str">
            <v>Shraddha Dighe</v>
          </cell>
          <cell r="G40967">
            <v>46238.763194444444</v>
          </cell>
          <cell r="H40967">
            <v>46244.601388888892</v>
          </cell>
        </row>
        <row r="40968">
          <cell r="A40968" t="str">
            <v>UCW-35534</v>
          </cell>
          <cell r="B40968" t="str">
            <v>Katalysst New Listing TATA CLIQ</v>
          </cell>
          <cell r="C40968" t="str">
            <v>CLOSED</v>
          </cell>
          <cell r="D40968" t="str">
            <v>Medium</v>
          </cell>
          <cell r="E40968" t="str">
            <v>Chirag Dubal</v>
          </cell>
          <cell r="F40968" t="str">
            <v>Shraddha Dighe</v>
          </cell>
          <cell r="G40968">
            <v>46238.686805555553</v>
          </cell>
          <cell r="H40968">
            <v>46246.524305555555</v>
          </cell>
        </row>
        <row r="40969">
          <cell r="A40969" t="str">
            <v>UCW-35531</v>
          </cell>
          <cell r="B40969" t="str">
            <v>New Catalogue For Rakhi: 03-08-2026</v>
          </cell>
          <cell r="C40969" t="str">
            <v>CLOSED</v>
          </cell>
          <cell r="D40969" t="str">
            <v>Medium</v>
          </cell>
          <cell r="E40969" t="str">
            <v>Chirag Dubal</v>
          </cell>
          <cell r="F40969" t="str">
            <v>Shraddha Dighe</v>
          </cell>
          <cell r="G40969">
            <v>46238.654861111114</v>
          </cell>
          <cell r="H40969">
            <v>46244.458333333336</v>
          </cell>
        </row>
        <row r="40970">
          <cell r="A40970" t="str">
            <v>UCW-35527</v>
          </cell>
          <cell r="B40970" t="str">
            <v>Lotto/Footwear UPTO Lot-38/Seller code- 129247/ 17-07-2026</v>
          </cell>
          <cell r="C40970" t="str">
            <v>CLOSED</v>
          </cell>
          <cell r="D40970" t="str">
            <v>Medium</v>
          </cell>
          <cell r="E40970" t="str">
            <v>Chirag Dubal</v>
          </cell>
          <cell r="F40970" t="str">
            <v>Shraddha Dighe</v>
          </cell>
          <cell r="G40970">
            <v>46238.638194444444</v>
          </cell>
          <cell r="H40970">
            <v>46240.699305555558</v>
          </cell>
        </row>
        <row r="40971">
          <cell r="A40971" t="str">
            <v>UCW-35524</v>
          </cell>
          <cell r="B40971" t="str">
            <v>Palmonas | Fashion Jwellery | 128366 | 03-08-2026, 40 SKUs RAKHI</v>
          </cell>
          <cell r="C40971" t="str">
            <v>CLOSED</v>
          </cell>
          <cell r="D40971" t="str">
            <v>Medium</v>
          </cell>
          <cell r="E40971" t="str">
            <v>Chirag Dubal</v>
          </cell>
          <cell r="F40971" t="str">
            <v>Shraddha Dighe</v>
          </cell>
          <cell r="G40971">
            <v>46238.632638888892</v>
          </cell>
          <cell r="H40971">
            <v>46242.611805555556</v>
          </cell>
        </row>
        <row r="40972">
          <cell r="A40972" t="str">
            <v>UCW-35523</v>
          </cell>
          <cell r="B40972" t="str">
            <v>Tatacliq x Mini Stitch wedding Catalog-(129146-WH)-03-08-26</v>
          </cell>
          <cell r="C40972" t="str">
            <v>CLOSED</v>
          </cell>
          <cell r="D40972" t="str">
            <v>Medium</v>
          </cell>
          <cell r="E40972" t="str">
            <v>Chirag Dubal</v>
          </cell>
          <cell r="F40972" t="str">
            <v>Shraddha Dighe</v>
          </cell>
          <cell r="G40972">
            <v>46238.629861111112</v>
          </cell>
          <cell r="H40972">
            <v>46245.591666666667</v>
          </cell>
        </row>
        <row r="40973">
          <cell r="A40973" t="str">
            <v>UCW-35520</v>
          </cell>
          <cell r="B40973" t="str">
            <v>Ben Sherman Apparel Listing</v>
          </cell>
          <cell r="C40973" t="str">
            <v>CLOSED</v>
          </cell>
          <cell r="D40973" t="str">
            <v>Medium</v>
          </cell>
          <cell r="E40973" t="str">
            <v>Chirag Dubal</v>
          </cell>
          <cell r="F40973" t="str">
            <v>Shraddha Dighe</v>
          </cell>
          <cell r="G40973">
            <v>46238.617361111108</v>
          </cell>
          <cell r="H40973">
            <v>46247.537499999999</v>
          </cell>
        </row>
        <row r="40974">
          <cell r="A40974" t="str">
            <v>UCW-35517</v>
          </cell>
          <cell r="B40974" t="str">
            <v>Image Update for Rakhi Product: 29.07.2026</v>
          </cell>
          <cell r="C40974" t="str">
            <v>CLOSED</v>
          </cell>
          <cell r="D40974" t="str">
            <v>Medium</v>
          </cell>
          <cell r="E40974" t="str">
            <v>Chirag Dubal</v>
          </cell>
          <cell r="F40974" t="str">
            <v>Simi Raichel Zachariah</v>
          </cell>
          <cell r="G40974">
            <v>46238.59375</v>
          </cell>
          <cell r="H40974">
            <v>46244.602777777778</v>
          </cell>
        </row>
        <row r="40975">
          <cell r="A40975" t="str">
            <v>UCW-35515</v>
          </cell>
          <cell r="B40975" t="str">
            <v>listing to add ANIK (124849) 29-07-2026</v>
          </cell>
          <cell r="C40975" t="str">
            <v>CLOSED</v>
          </cell>
          <cell r="D40975" t="str">
            <v>Medium</v>
          </cell>
          <cell r="E40975" t="str">
            <v>Chirag Dubal</v>
          </cell>
          <cell r="F40975" t="str">
            <v>Shraddha Dighe</v>
          </cell>
          <cell r="G40975">
            <v>46238.584027777775</v>
          </cell>
          <cell r="H40975">
            <v>46261.428472222222</v>
          </cell>
        </row>
        <row r="40976">
          <cell r="A40976" t="str">
            <v>UCW-35493</v>
          </cell>
          <cell r="B40976" t="str">
            <v>BB Skin Enhancer July'26</v>
          </cell>
          <cell r="C40976" t="str">
            <v>CLOSED</v>
          </cell>
          <cell r="D40976" t="str">
            <v>Medium</v>
          </cell>
          <cell r="E40976" t="str">
            <v>Chirag Dubal</v>
          </cell>
          <cell r="F40976" t="str">
            <v>Simi Raichel Zachariah</v>
          </cell>
          <cell r="G40976">
            <v>46237.793749999997</v>
          </cell>
          <cell r="H40976">
            <v>46240.676388888889</v>
          </cell>
        </row>
        <row r="40977">
          <cell r="A40977" t="str">
            <v>UCW-35492</v>
          </cell>
          <cell r="B40977" t="str">
            <v xml:space="preserve"> Pantaloons/Men/Women/Kids/Non Apparel Footwear/Specimen/New Listing/SKU 523/Options 120| 28th July'2026</v>
          </cell>
          <cell r="C40977" t="str">
            <v>CLOSED</v>
          </cell>
          <cell r="D40977" t="str">
            <v>Medium</v>
          </cell>
          <cell r="E40977" t="str">
            <v>Chirag Dubal</v>
          </cell>
          <cell r="F40977" t="str">
            <v>Simi Raichel Zachariah</v>
          </cell>
          <cell r="G40977">
            <v>46237.790972222225</v>
          </cell>
          <cell r="H40977">
            <v>46242.824999999997</v>
          </cell>
        </row>
        <row r="40978">
          <cell r="A40978" t="str">
            <v>UCW-35491</v>
          </cell>
          <cell r="B40978" t="str">
            <v>New Listings+Khadlaj+Perfumes+126349+TCF+28th July 2026</v>
          </cell>
          <cell r="C40978" t="str">
            <v>CLOSED</v>
          </cell>
          <cell r="D40978" t="str">
            <v>Medium</v>
          </cell>
          <cell r="E40978" t="str">
            <v>Chirag Dubal</v>
          </cell>
          <cell r="F40978" t="str">
            <v>Simi Raichel Zachariah</v>
          </cell>
          <cell r="G40978">
            <v>46237.787499999999</v>
          </cell>
          <cell r="H40978">
            <v>46239.668055555558</v>
          </cell>
        </row>
        <row r="40979">
          <cell r="A40979" t="str">
            <v>UCW-35489</v>
          </cell>
          <cell r="B40979" t="str">
            <v>Davidoff EAN &amp; MRP Update - TATA</v>
          </cell>
          <cell r="C40979" t="str">
            <v>CLOSED</v>
          </cell>
          <cell r="D40979" t="str">
            <v>Medium</v>
          </cell>
          <cell r="E40979" t="str">
            <v>Chirag Dubal</v>
          </cell>
          <cell r="F40979" t="str">
            <v>Simi Raichel Zachariah</v>
          </cell>
          <cell r="G40979">
            <v>46237.784722222219</v>
          </cell>
          <cell r="H40979">
            <v>46240.532638888886</v>
          </cell>
        </row>
        <row r="40980">
          <cell r="A40980" t="str">
            <v>UCW-35488</v>
          </cell>
          <cell r="B40980" t="str">
            <v>Lip tints PDP images update</v>
          </cell>
          <cell r="C40980" t="str">
            <v>CLOSED</v>
          </cell>
          <cell r="D40980" t="str">
            <v>Medium</v>
          </cell>
          <cell r="E40980" t="str">
            <v>Chirag Dubal</v>
          </cell>
          <cell r="F40980" t="str">
            <v>Simi Raichel Zachariah</v>
          </cell>
          <cell r="G40980">
            <v>46237.78125</v>
          </cell>
          <cell r="H40980">
            <v>46245.726388888892</v>
          </cell>
        </row>
        <row r="40981">
          <cell r="A40981" t="str">
            <v>UCW-35487</v>
          </cell>
          <cell r="B40981" t="str">
            <v>PUMA FOOTWEAR, APPARREL &amp; ACCESSORIES 124130 &amp; 125381 New Listings 31-07-2026</v>
          </cell>
          <cell r="C40981" t="str">
            <v>FAILED</v>
          </cell>
          <cell r="D40981" t="str">
            <v>Medium</v>
          </cell>
          <cell r="E40981" t="str">
            <v>Chirag Dubal</v>
          </cell>
          <cell r="F40981" t="str">
            <v>Shraddha Dighe</v>
          </cell>
          <cell r="G40981">
            <v>46237.777777777781</v>
          </cell>
          <cell r="H40981">
            <v>46241.806944444441</v>
          </cell>
        </row>
        <row r="40982">
          <cell r="A40982" t="str">
            <v>UCW-35485</v>
          </cell>
          <cell r="B40982" t="str">
            <v>64 Request to Expedite Catalog Listing</v>
          </cell>
          <cell r="C40982" t="str">
            <v>CLOSED</v>
          </cell>
          <cell r="D40982" t="str">
            <v>Medium</v>
          </cell>
          <cell r="E40982" t="str">
            <v>Chirag Dubal</v>
          </cell>
          <cell r="F40982" t="str">
            <v>Simi Raichel Zachariah</v>
          </cell>
          <cell r="G40982">
            <v>46237.772222222222</v>
          </cell>
          <cell r="H40982">
            <v>46240.566666666666</v>
          </cell>
        </row>
        <row r="40983">
          <cell r="A40983" t="str">
            <v>UCW-35481</v>
          </cell>
          <cell r="B40983" t="str">
            <v>80 Articles || Handbag Articles Listing For INC.5 || TataCliq</v>
          </cell>
          <cell r="C40983" t="str">
            <v>CLOSED</v>
          </cell>
          <cell r="D40983" t="str">
            <v>Medium</v>
          </cell>
          <cell r="E40983" t="str">
            <v>Chirag Dubal</v>
          </cell>
          <cell r="F40983" t="str">
            <v>Shraddha Dighe</v>
          </cell>
          <cell r="G40983">
            <v>46237.761805555558</v>
          </cell>
          <cell r="H40983">
            <v>46241.525694444441</v>
          </cell>
        </row>
        <row r="40984">
          <cell r="A40984" t="str">
            <v>UCW-35475</v>
          </cell>
          <cell r="B40984" t="str">
            <v>Metro Brand Content New Article Listing Issue_NC</v>
          </cell>
          <cell r="C40984" t="str">
            <v>CLOSED</v>
          </cell>
          <cell r="D40984" t="str">
            <v>Medium</v>
          </cell>
          <cell r="E40984" t="str">
            <v>netscribes</v>
          </cell>
          <cell r="F40984" t="str">
            <v>Shloka Chakre</v>
          </cell>
          <cell r="G40984">
            <v>46237.734722222223</v>
          </cell>
          <cell r="H40984">
            <v>46246.530555555553</v>
          </cell>
        </row>
        <row r="40985">
          <cell r="A40985" t="str">
            <v>UCW-35474</v>
          </cell>
          <cell r="B40985" t="str">
            <v>Tata Cliq X Wella Ultimate Repair Listings</v>
          </cell>
          <cell r="C40985" t="str">
            <v>CLOSED</v>
          </cell>
          <cell r="D40985" t="str">
            <v>Medium</v>
          </cell>
          <cell r="E40985" t="str">
            <v>Chirag Dubal</v>
          </cell>
          <cell r="F40985" t="str">
            <v>Shloka Chakre</v>
          </cell>
          <cell r="G40985">
            <v>46237.71875</v>
          </cell>
          <cell r="H40985">
            <v>46239.660416666666</v>
          </cell>
        </row>
        <row r="40986">
          <cell r="A40986" t="str">
            <v>UCW-35470</v>
          </cell>
          <cell r="B40986" t="str">
            <v>Laa Polki Stories - Jewellery - 29th July - 25 SKUs</v>
          </cell>
          <cell r="C40986" t="str">
            <v>CLOSED</v>
          </cell>
          <cell r="D40986" t="str">
            <v>Medium</v>
          </cell>
          <cell r="E40986" t="str">
            <v>Chirag Dubal</v>
          </cell>
          <cell r="F40986" t="str">
            <v>Simi Raichel Zachariah</v>
          </cell>
          <cell r="G40986">
            <v>46237.703472222223</v>
          </cell>
          <cell r="H40986">
            <v>46240.692361111112</v>
          </cell>
        </row>
        <row r="40987">
          <cell r="A40987" t="str">
            <v>UCW-35468</v>
          </cell>
          <cell r="B40987" t="str">
            <v xml:space="preserve"> Isharya - Jewelry - 30/07/2026 - 41 SKUs</v>
          </cell>
          <cell r="C40987" t="str">
            <v>CLOSED</v>
          </cell>
          <cell r="D40987" t="str">
            <v>Medium</v>
          </cell>
          <cell r="E40987" t="str">
            <v>Chirag Dubal</v>
          </cell>
          <cell r="F40987" t="str">
            <v>Simi Raichel Zachariah</v>
          </cell>
          <cell r="G40987">
            <v>46237.699305555558</v>
          </cell>
          <cell r="H40987">
            <v>46240.55972222222</v>
          </cell>
        </row>
        <row r="40988">
          <cell r="A40988" t="str">
            <v>UCW-35463</v>
          </cell>
          <cell r="B40988" t="str">
            <v>Update Cataloge (127167 | 03-08-2026 | INVHOME)</v>
          </cell>
          <cell r="C40988" t="str">
            <v>CLOSED</v>
          </cell>
          <cell r="D40988" t="str">
            <v>Medium</v>
          </cell>
          <cell r="E40988" t="str">
            <v>Chirag Dubal</v>
          </cell>
          <cell r="F40988" t="str">
            <v>Shraddha Dighe</v>
          </cell>
          <cell r="G40988">
            <v>46237.684027777781</v>
          </cell>
          <cell r="H40988">
            <v>46240.511111111111</v>
          </cell>
        </row>
        <row r="40989">
          <cell r="A40989" t="str">
            <v>UCW-35461</v>
          </cell>
          <cell r="B40989" t="str">
            <v>FM_USPA_Arrow_MP_163_Batch-18,19 (AW26) &amp; Lot-79__124848_03-08-2026</v>
          </cell>
          <cell r="C40989" t="str">
            <v>CLOSED</v>
          </cell>
          <cell r="D40989" t="str">
            <v>Medium</v>
          </cell>
          <cell r="E40989" t="str">
            <v>Chirag Dubal</v>
          </cell>
          <cell r="F40989" t="str">
            <v>Shraddha Dighe</v>
          </cell>
          <cell r="G40989">
            <v>46237.677777777775</v>
          </cell>
          <cell r="H40989">
            <v>46245.619444444441</v>
          </cell>
        </row>
        <row r="40990">
          <cell r="A40990" t="str">
            <v>UCW-35458</v>
          </cell>
          <cell r="B40990" t="str">
            <v>Tata Cliq Fashion - New Listing - Eze Perfume ( Saffron Valley &amp; Himalayan Echo )</v>
          </cell>
          <cell r="C40990" t="str">
            <v>CLOSED</v>
          </cell>
          <cell r="D40990" t="str">
            <v>Medium</v>
          </cell>
          <cell r="E40990" t="str">
            <v>Chirag Dubal</v>
          </cell>
          <cell r="F40990" t="str">
            <v>Shraddha Dighe</v>
          </cell>
          <cell r="G40990">
            <v>46237.668055555558</v>
          </cell>
          <cell r="H40990">
            <v>46240.553472222222</v>
          </cell>
        </row>
        <row r="40991">
          <cell r="A40991" t="str">
            <v>UCW-35457</v>
          </cell>
          <cell r="B40991" t="str">
            <v xml:space="preserve">Need to update images 30th July </v>
          </cell>
          <cell r="C40991" t="str">
            <v>CLOSED</v>
          </cell>
          <cell r="D40991" t="str">
            <v>Medium</v>
          </cell>
          <cell r="E40991" t="str">
            <v>Chirag Dubal</v>
          </cell>
          <cell r="F40991" t="str">
            <v>Simi Raichel Zachariah</v>
          </cell>
          <cell r="G40991">
            <v>46237.665972222225</v>
          </cell>
          <cell r="H40991">
            <v>46258.579861111109</v>
          </cell>
        </row>
        <row r="40992">
          <cell r="A40992" t="str">
            <v>UCW-35450</v>
          </cell>
          <cell r="B40992" t="str">
            <v>L'Occi X TataCliQ_New Listings (Gift Sets)</v>
          </cell>
          <cell r="C40992" t="str">
            <v>CLOSED</v>
          </cell>
          <cell r="D40992" t="str">
            <v>Medium</v>
          </cell>
          <cell r="E40992" t="str">
            <v>Chirag Dubal</v>
          </cell>
          <cell r="F40992" t="str">
            <v>Simi Raichel Zachariah</v>
          </cell>
          <cell r="G40992">
            <v>46237.63958333333</v>
          </cell>
          <cell r="H40992">
            <v>46240.540277777778</v>
          </cell>
        </row>
        <row r="40993">
          <cell r="A40993" t="str">
            <v>UCW-35447</v>
          </cell>
          <cell r="B40993" t="str">
            <v>L'Occi X TataCliQ_New Listings (GWPs)</v>
          </cell>
          <cell r="C40993" t="str">
            <v>CLOSED</v>
          </cell>
          <cell r="D40993" t="str">
            <v>Medium</v>
          </cell>
          <cell r="E40993" t="str">
            <v>Chirag Dubal</v>
          </cell>
          <cell r="F40993" t="str">
            <v>Simi Raichel Zachariah</v>
          </cell>
          <cell r="G40993">
            <v>46237.629861111112</v>
          </cell>
          <cell r="H40993">
            <v>46240.535416666666</v>
          </cell>
        </row>
        <row r="40994">
          <cell r="A40994" t="str">
            <v>UCW-35439</v>
          </cell>
          <cell r="B40994" t="str">
            <v>CLONE-CLONE - Tangerine Jewelry</v>
          </cell>
          <cell r="C40994" t="str">
            <v>CLOSED</v>
          </cell>
          <cell r="D40994" t="str">
            <v>Medium</v>
          </cell>
          <cell r="E40994" t="str">
            <v>Chirag Dubal</v>
          </cell>
          <cell r="F40994" t="str">
            <v>netscribes</v>
          </cell>
          <cell r="G40994">
            <v>46237.584027777775</v>
          </cell>
          <cell r="H40994">
            <v>46239.652777777781</v>
          </cell>
        </row>
        <row r="40995">
          <cell r="A40995" t="str">
            <v>UCW-35438</v>
          </cell>
          <cell r="B40995" t="str">
            <v>Foxtale X Tata Cliq Dewy sunscreen PDP and title update</v>
          </cell>
          <cell r="C40995" t="str">
            <v>CLOSED</v>
          </cell>
          <cell r="D40995" t="str">
            <v>Medium</v>
          </cell>
          <cell r="E40995" t="str">
            <v>Chirag Dubal</v>
          </cell>
          <cell r="F40995" t="str">
            <v>Simi Raichel Zachariah</v>
          </cell>
          <cell r="G40995">
            <v>46237.559027777781</v>
          </cell>
          <cell r="H40995">
            <v>46240.563194444447</v>
          </cell>
        </row>
        <row r="40996">
          <cell r="A40996" t="str">
            <v>UCW-35435</v>
          </cell>
          <cell r="B40996" t="str">
            <v>Foxtale X Maccaron Matte Sunscreen PDP and title update</v>
          </cell>
          <cell r="C40996" t="str">
            <v>CLOSED</v>
          </cell>
          <cell r="D40996" t="str">
            <v>Medium</v>
          </cell>
          <cell r="E40996" t="str">
            <v>Chirag Dubal</v>
          </cell>
          <cell r="F40996" t="str">
            <v>Simi Raichel Zachariah</v>
          </cell>
          <cell r="G40996">
            <v>46237.554166666669</v>
          </cell>
          <cell r="H40996">
            <v>46240.588194444441</v>
          </cell>
        </row>
        <row r="40997">
          <cell r="A40997" t="str">
            <v>UCW-35432</v>
          </cell>
          <cell r="B40997" t="str">
            <v>Woodland / Footwear / 1220 SKU's / 169 Options / 17-07-26</v>
          </cell>
          <cell r="C40997" t="str">
            <v>CLOSED</v>
          </cell>
          <cell r="D40997" t="str">
            <v>Medium</v>
          </cell>
          <cell r="E40997" t="str">
            <v>Chirag Dubal</v>
          </cell>
          <cell r="F40997" t="str">
            <v>Shraddha Dighe</v>
          </cell>
          <cell r="G40997">
            <v>46237.551388888889</v>
          </cell>
          <cell r="H40997">
            <v>46240.663888888892</v>
          </cell>
        </row>
        <row r="40998">
          <cell r="A40998" t="str">
            <v>UCW-35431</v>
          </cell>
          <cell r="B40998" t="str">
            <v xml:space="preserve"> Foxtale X Tata Cliq Matte Sunscreen PDP and title update</v>
          </cell>
          <cell r="C40998" t="str">
            <v>CLOSED</v>
          </cell>
          <cell r="D40998" t="str">
            <v>Medium</v>
          </cell>
          <cell r="E40998" t="str">
            <v>Chirag Dubal</v>
          </cell>
          <cell r="F40998" t="str">
            <v>Simi Raichel Zachariah</v>
          </cell>
          <cell r="G40998">
            <v>46237.55</v>
          </cell>
          <cell r="H40998">
            <v>46242.772916666669</v>
          </cell>
        </row>
        <row r="40999">
          <cell r="A40999" t="str">
            <v>UCW-35429</v>
          </cell>
          <cell r="B40999" t="str">
            <v>Malabar Weight Updating On Tata Cliq | Adhoc |124274</v>
          </cell>
          <cell r="C40999" t="str">
            <v>CLOSED</v>
          </cell>
          <cell r="D40999" t="str">
            <v>Medium</v>
          </cell>
          <cell r="E40999" t="str">
            <v>Chirag Dubal</v>
          </cell>
          <cell r="F40999" t="str">
            <v>Shloka Chakre</v>
          </cell>
          <cell r="G40999">
            <v>46237.54583333333</v>
          </cell>
          <cell r="H40999">
            <v>46239.486805555556</v>
          </cell>
        </row>
        <row r="41000">
          <cell r="A41000" t="str">
            <v>UCW-35427</v>
          </cell>
          <cell r="B41000" t="str">
            <v>Fabindia – Apparel | Jewellery – Seller Code-126453 – SKU Count-892 – Style Count-320 – 01-08-2026</v>
          </cell>
          <cell r="C41000" t="str">
            <v>CLOSED</v>
          </cell>
          <cell r="D41000" t="str">
            <v>Medium</v>
          </cell>
          <cell r="E41000" t="str">
            <v>Chirag Dubal</v>
          </cell>
          <cell r="F41000" t="str">
            <v>Shraddha Dighe</v>
          </cell>
          <cell r="G41000">
            <v>46237.543055555558</v>
          </cell>
          <cell r="H41000">
            <v>46239.686805555553</v>
          </cell>
        </row>
        <row r="41001">
          <cell r="A41001" t="str">
            <v>UCW-35421</v>
          </cell>
          <cell r="B41001" t="str">
            <v>Product To List - Seller (129561) House Of CDC Fashion Pvt Ltd</v>
          </cell>
          <cell r="C41001" t="str">
            <v>CLOSED</v>
          </cell>
          <cell r="D41001" t="str">
            <v>Medium</v>
          </cell>
          <cell r="E41001" t="str">
            <v>Chirag Dubal</v>
          </cell>
          <cell r="F41001" t="str">
            <v>Shraddha Dighe</v>
          </cell>
          <cell r="G41001">
            <v>46237.511111111111</v>
          </cell>
          <cell r="H41001">
            <v>46240.629166666666</v>
          </cell>
        </row>
        <row r="41002">
          <cell r="A41002" t="str">
            <v>UCW-35419</v>
          </cell>
          <cell r="B41002" t="str">
            <v>Silvostyle by PNG | New (739) Products SilvoStyle | Code - 129576 | Total SKUs - 739</v>
          </cell>
          <cell r="C41002" t="str">
            <v>CLOSED</v>
          </cell>
          <cell r="D41002" t="str">
            <v>Medium</v>
          </cell>
          <cell r="E41002" t="str">
            <v>Chirag Dubal</v>
          </cell>
          <cell r="F41002" t="str">
            <v>Shloka Chakre</v>
          </cell>
          <cell r="G41002">
            <v>46237.509722222225</v>
          </cell>
          <cell r="H41002">
            <v>46247.521527777775</v>
          </cell>
        </row>
        <row r="41003">
          <cell r="A41003" t="str">
            <v>UCW-35410</v>
          </cell>
          <cell r="B41003" t="str">
            <v>New Catalogue Sheet 31 July 2026</v>
          </cell>
          <cell r="C41003" t="str">
            <v>CLOSED</v>
          </cell>
          <cell r="D41003" t="str">
            <v>Medium</v>
          </cell>
          <cell r="E41003" t="str">
            <v>Chirag Dubal</v>
          </cell>
          <cell r="F41003" t="str">
            <v>Simi Raichel Zachariah</v>
          </cell>
          <cell r="G41003">
            <v>46237.478472222225</v>
          </cell>
          <cell r="H41003">
            <v>46240.580555555556</v>
          </cell>
        </row>
        <row r="41004">
          <cell r="A41004" t="str">
            <v>UCW-35394</v>
          </cell>
          <cell r="B41004" t="str">
            <v>Tatacliq Footwear Batch-1 (July) _Colehaan_29-07-2026</v>
          </cell>
          <cell r="C41004" t="str">
            <v>CLOSED</v>
          </cell>
          <cell r="D41004" t="str">
            <v>Medium</v>
          </cell>
          <cell r="E41004" t="str">
            <v>Chirag Dubal</v>
          </cell>
          <cell r="F41004" t="str">
            <v>Shloka Chakre</v>
          </cell>
          <cell r="G41004">
            <v>46235.87222222222</v>
          </cell>
          <cell r="H41004">
            <v>46239.645138888889</v>
          </cell>
        </row>
        <row r="41005">
          <cell r="A41005" t="str">
            <v>UCW-35393</v>
          </cell>
          <cell r="B41005" t="str">
            <v>Tatacliq Footwear Batch 26 (July) _USPA_28-07-2026</v>
          </cell>
          <cell r="C41005" t="str">
            <v>CLOSED</v>
          </cell>
          <cell r="D41005" t="str">
            <v>Medium</v>
          </cell>
          <cell r="E41005" t="str">
            <v>Chirag Dubal</v>
          </cell>
          <cell r="F41005" t="str">
            <v>Shloka Chakre</v>
          </cell>
          <cell r="G41005">
            <v>46235.86041666667</v>
          </cell>
          <cell r="H41005">
            <v>46241.513888888891</v>
          </cell>
        </row>
        <row r="41006">
          <cell r="A41006" t="str">
            <v>UCW-35387</v>
          </cell>
          <cell r="B41006" t="str">
            <v>New Listings - Superyou</v>
          </cell>
          <cell r="C41006" t="str">
            <v>CLOSED</v>
          </cell>
          <cell r="D41006" t="str">
            <v>Medium</v>
          </cell>
          <cell r="E41006" t="str">
            <v>Chirag Dubal</v>
          </cell>
          <cell r="F41006" t="str">
            <v>Shraddha Dighe</v>
          </cell>
          <cell r="G41006">
            <v>46235.613194444442</v>
          </cell>
          <cell r="H41006">
            <v>46238.515972222223</v>
          </cell>
        </row>
        <row r="41007">
          <cell r="A41007" t="str">
            <v>UCW-35386</v>
          </cell>
          <cell r="B41007" t="str">
            <v>New Listings+Lattafa+Perfumes+126349+TCF+31st July 2026</v>
          </cell>
          <cell r="C41007" t="str">
            <v>CLOSED</v>
          </cell>
          <cell r="D41007" t="str">
            <v>Medium</v>
          </cell>
          <cell r="E41007" t="str">
            <v>Chirag Dubal</v>
          </cell>
          <cell r="F41007" t="str">
            <v>Shraddha Dighe</v>
          </cell>
          <cell r="G41007">
            <v>46235.61041666667</v>
          </cell>
          <cell r="H41007">
            <v>46238.511111111111</v>
          </cell>
        </row>
        <row r="41008">
          <cell r="A41008" t="str">
            <v>UCW-35382</v>
          </cell>
          <cell r="B41008" t="str">
            <v>CLONE - Libas Apparel 127532 13-07-2026 (Request to Update Product Category)</v>
          </cell>
          <cell r="C41008" t="str">
            <v>CLOSED</v>
          </cell>
          <cell r="D41008" t="str">
            <v>Medium</v>
          </cell>
          <cell r="E41008" t="str">
            <v>Chirag Dubal</v>
          </cell>
          <cell r="F41008" t="str">
            <v>Shraddha Dighe</v>
          </cell>
          <cell r="G41008">
            <v>46235.560416666667</v>
          </cell>
          <cell r="H41008">
            <v>46242.76666666667</v>
          </cell>
        </row>
        <row r="41009">
          <cell r="A41009" t="str">
            <v>UCW-35376</v>
          </cell>
          <cell r="B41009" t="str">
            <v>Request to Update Front Images for SKUs</v>
          </cell>
          <cell r="C41009" t="str">
            <v>CLOSED</v>
          </cell>
          <cell r="D41009" t="str">
            <v>Medium</v>
          </cell>
          <cell r="E41009" t="str">
            <v>Chirag Dubal</v>
          </cell>
          <cell r="F41009" t="str">
            <v>Shraddha Dighe</v>
          </cell>
          <cell r="G41009">
            <v>46235.547222222223</v>
          </cell>
          <cell r="H41009">
            <v>46258.579861111109</v>
          </cell>
        </row>
        <row r="41010">
          <cell r="A41010" t="str">
            <v>UCW-35373</v>
          </cell>
          <cell r="B41010" t="str">
            <v>Need to change the product images (Seller Id- 129561)</v>
          </cell>
          <cell r="C41010" t="str">
            <v>CLOSED</v>
          </cell>
          <cell r="D41010" t="str">
            <v>Medium</v>
          </cell>
          <cell r="E41010" t="str">
            <v>Chirag Dubal</v>
          </cell>
          <cell r="F41010" t="str">
            <v>Shraddha Dighe</v>
          </cell>
          <cell r="G41010">
            <v>46235.543749999997</v>
          </cell>
          <cell r="H41010">
            <v>46258.57916666667</v>
          </cell>
        </row>
        <row r="41011">
          <cell r="A41011" t="str">
            <v>UCW-35371</v>
          </cell>
          <cell r="B41011" t="str">
            <v>Error_Weekly Consolidated QC Report (1 July – 13 July) | Agency Name -  Netscribes</v>
          </cell>
          <cell r="C41011" t="str">
            <v>CLOSED</v>
          </cell>
          <cell r="D41011" t="str">
            <v>Medium</v>
          </cell>
          <cell r="E41011" t="str">
            <v>Chirag Dubal</v>
          </cell>
          <cell r="F41011" t="str">
            <v>Swati Shukla</v>
          </cell>
          <cell r="G41011">
            <v>46235.536111111112</v>
          </cell>
          <cell r="H41011">
            <v>46258.577777777777</v>
          </cell>
        </row>
        <row r="41012">
          <cell r="A41012" t="str">
            <v>UCW-35368</v>
          </cell>
          <cell r="B41012" t="str">
            <v>Cloned-Bhima Jewels New Listing - Gold-37</v>
          </cell>
          <cell r="C41012" t="str">
            <v>CLOSED</v>
          </cell>
          <cell r="D41012" t="str">
            <v>Medium</v>
          </cell>
          <cell r="E41012" t="str">
            <v>Chirag Dubal</v>
          </cell>
          <cell r="F41012" t="str">
            <v>netscribes</v>
          </cell>
          <cell r="G41012">
            <v>46235.523611111108</v>
          </cell>
          <cell r="H41012">
            <v>46237.477083333331</v>
          </cell>
        </row>
        <row r="41013">
          <cell r="A41013" t="str">
            <v>UCW-35358</v>
          </cell>
          <cell r="B41013" t="str">
            <v>New Listing Template :- 27-07-2026</v>
          </cell>
          <cell r="C41013" t="str">
            <v>CLOSED</v>
          </cell>
          <cell r="D41013" t="str">
            <v>Medium</v>
          </cell>
          <cell r="E41013" t="str">
            <v>Chirag Dubal</v>
          </cell>
          <cell r="F41013" t="str">
            <v>Simi Raichel Zachariah</v>
          </cell>
          <cell r="G41013">
            <v>46234.772222222222</v>
          </cell>
          <cell r="H41013">
            <v>46238.504861111112</v>
          </cell>
        </row>
        <row r="41014">
          <cell r="A41014" t="str">
            <v>UCW-35357</v>
          </cell>
          <cell r="B41014" t="str">
            <v>Trove Label - Swimwear (13 SKUs) - 30/07/2026</v>
          </cell>
          <cell r="C41014" t="str">
            <v>CLOSED</v>
          </cell>
          <cell r="D41014" t="str">
            <v>Medium</v>
          </cell>
          <cell r="E41014" t="str">
            <v>Chirag Dubal</v>
          </cell>
          <cell r="F41014" t="str">
            <v>Simi Raichel Zachariah</v>
          </cell>
          <cell r="G41014">
            <v>46234.770138888889</v>
          </cell>
          <cell r="H41014">
            <v>46245.561111111114</v>
          </cell>
        </row>
        <row r="41015">
          <cell r="A41015" t="str">
            <v>UCW-35356</v>
          </cell>
          <cell r="B41015" t="str">
            <v>D&amp;G Pending 1 SKU</v>
          </cell>
          <cell r="C41015" t="str">
            <v>CLOSED</v>
          </cell>
          <cell r="D41015" t="str">
            <v>Medium</v>
          </cell>
          <cell r="E41015" t="str">
            <v>Chirag Dubal</v>
          </cell>
          <cell r="F41015" t="str">
            <v>Shraddha Dighe</v>
          </cell>
          <cell r="G41015">
            <v>46234.759027777778</v>
          </cell>
          <cell r="H41015">
            <v>46235.738888888889</v>
          </cell>
        </row>
        <row r="41016">
          <cell r="A41016" t="str">
            <v>UCW-35355</v>
          </cell>
          <cell r="B41016" t="str">
            <v>CLONE - New Master Content Sheet with Image Link</v>
          </cell>
          <cell r="C41016" t="str">
            <v>CLOSED</v>
          </cell>
          <cell r="D41016" t="str">
            <v>Medium</v>
          </cell>
          <cell r="E41016" t="str">
            <v>Chirag Dubal</v>
          </cell>
          <cell r="F41016" t="str">
            <v>Shraddha Dighe</v>
          </cell>
          <cell r="G41016">
            <v>46234.75277777778</v>
          </cell>
          <cell r="H41016">
            <v>46245.553472222222</v>
          </cell>
        </row>
        <row r="41017">
          <cell r="A41017" t="str">
            <v>UCW-35352</v>
          </cell>
          <cell r="B41017" t="str">
            <v>Clone - TQ | Brand: Converse | Catalog Listing | FTWR-FA26.</v>
          </cell>
          <cell r="C41017" t="str">
            <v>CLOSED</v>
          </cell>
          <cell r="D41017" t="str">
            <v>Medium</v>
          </cell>
          <cell r="E41017" t="str">
            <v>netscribes</v>
          </cell>
          <cell r="F41017" t="str">
            <v>netscribes</v>
          </cell>
          <cell r="G41017">
            <v>46234.742361111108</v>
          </cell>
          <cell r="H41017">
            <v>46238.715277777781</v>
          </cell>
        </row>
        <row r="41018">
          <cell r="A41018" t="str">
            <v>UCW-35351</v>
          </cell>
          <cell r="B41018" t="str">
            <v>Seller Code: 129357 | Brand: Converse | Request for Size Addition to Existing Style Code</v>
          </cell>
          <cell r="C41018" t="str">
            <v>CLOSED</v>
          </cell>
          <cell r="D41018" t="str">
            <v>Medium</v>
          </cell>
          <cell r="E41018" t="str">
            <v>Chirag Dubal</v>
          </cell>
          <cell r="F41018" t="str">
            <v>Shloka Chakre</v>
          </cell>
          <cell r="G41018">
            <v>46234.741666666669</v>
          </cell>
          <cell r="H41018">
            <v>46247.6875</v>
          </cell>
        </row>
        <row r="41019">
          <cell r="A41019" t="str">
            <v>UCW-35348</v>
          </cell>
          <cell r="B41019" t="str">
            <v xml:space="preserve"> Tata Cliq Fashion -  New Image Update - Franck Olivier </v>
          </cell>
          <cell r="C41019" t="str">
            <v>CLOSED</v>
          </cell>
          <cell r="D41019" t="str">
            <v>Medium</v>
          </cell>
          <cell r="E41019" t="str">
            <v>Chirag Dubal</v>
          </cell>
          <cell r="F41019" t="str">
            <v>Simi Raichel Zachariah</v>
          </cell>
          <cell r="G41019">
            <v>46234.722916666666</v>
          </cell>
          <cell r="H41019">
            <v>46244.525000000001</v>
          </cell>
        </row>
        <row r="41020">
          <cell r="A41020" t="str">
            <v>UCW-35346</v>
          </cell>
          <cell r="B41020" t="str">
            <v>New GWP Listing (Aug) - Tata</v>
          </cell>
          <cell r="C41020" t="str">
            <v>CLOSED</v>
          </cell>
          <cell r="D41020" t="str">
            <v>Medium</v>
          </cell>
          <cell r="E41020" t="str">
            <v>Chirag Dubal</v>
          </cell>
          <cell r="F41020" t="str">
            <v>Simi Raichel Zachariah</v>
          </cell>
          <cell r="G41020">
            <v>46234.719444444447</v>
          </cell>
          <cell r="H41020">
            <v>46238.498611111114</v>
          </cell>
        </row>
        <row r="41021">
          <cell r="A41021" t="str">
            <v>UCW-35342</v>
          </cell>
          <cell r="B41021" t="str">
            <v>TataCliq X Bewakoof II Mens Wear II 31-07-2026</v>
          </cell>
          <cell r="C41021" t="str">
            <v>CLOSED</v>
          </cell>
          <cell r="D41021" t="str">
            <v>Medium</v>
          </cell>
          <cell r="E41021" t="str">
            <v>Chirag Dubal</v>
          </cell>
          <cell r="F41021" t="str">
            <v>Shraddha Dighe</v>
          </cell>
          <cell r="G41021">
            <v>46234.711111111108</v>
          </cell>
          <cell r="H41021">
            <v>46242.597222222219</v>
          </cell>
        </row>
        <row r="41022">
          <cell r="A41022" t="str">
            <v>UCW-35341</v>
          </cell>
          <cell r="B41022" t="str">
            <v xml:space="preserve"> Image Replacement 146 options 30.07.2026</v>
          </cell>
          <cell r="C41022" t="str">
            <v>CLOSED Due to Inactive/Insufficient Information</v>
          </cell>
          <cell r="D41022" t="str">
            <v>Medium</v>
          </cell>
          <cell r="E41022" t="str">
            <v>Chirag Dubal</v>
          </cell>
          <cell r="F41022" t="str">
            <v>Simi Raichel Zachariah</v>
          </cell>
          <cell r="G41022">
            <v>46234.708333333336</v>
          </cell>
          <cell r="H41022">
            <v>46245.470833333333</v>
          </cell>
        </row>
        <row r="41023">
          <cell r="A41023" t="str">
            <v>UCW-35337</v>
          </cell>
          <cell r="B41023" t="str">
            <v>The Bear House - New Collection Details- 20th July- 124388</v>
          </cell>
          <cell r="C41023" t="str">
            <v>CLOSED</v>
          </cell>
          <cell r="D41023" t="str">
            <v>Medium</v>
          </cell>
          <cell r="E41023" t="str">
            <v>Chirag Dubal</v>
          </cell>
          <cell r="F41023" t="str">
            <v>Simi Raichel Zachariah</v>
          </cell>
          <cell r="G41023">
            <v>46234.697916666664</v>
          </cell>
          <cell r="H41023">
            <v>46239.627083333333</v>
          </cell>
        </row>
        <row r="41024">
          <cell r="A41024" t="str">
            <v>UCW-35328</v>
          </cell>
          <cell r="B41024" t="str">
            <v>New Catalogue Sheet 18 July 2026</v>
          </cell>
          <cell r="C41024" t="str">
            <v>CLOSED</v>
          </cell>
          <cell r="D41024" t="str">
            <v>Medium</v>
          </cell>
          <cell r="E41024" t="str">
            <v>Chirag Dubal</v>
          </cell>
          <cell r="F41024" t="str">
            <v>Shraddha Dighe</v>
          </cell>
          <cell r="G41024">
            <v>46234.679166666669</v>
          </cell>
          <cell r="H41024">
            <v>46237.441666666666</v>
          </cell>
        </row>
        <row r="41025">
          <cell r="A41025" t="str">
            <v>UCW-35316</v>
          </cell>
          <cell r="B41025" t="str">
            <v>Images update | Tata Cliq | Miduty</v>
          </cell>
          <cell r="C41025" t="str">
            <v>CLOSED</v>
          </cell>
          <cell r="D41025" t="str">
            <v>Medium</v>
          </cell>
          <cell r="E41025" t="str">
            <v>Chirag Dubal</v>
          </cell>
          <cell r="F41025" t="str">
            <v>Shraddha Dighe</v>
          </cell>
          <cell r="G41025">
            <v>46234.651388888888</v>
          </cell>
          <cell r="H41025">
            <v>46239.477777777778</v>
          </cell>
        </row>
        <row r="41026">
          <cell r="A41026" t="str">
            <v>UCW-35309</v>
          </cell>
          <cell r="B41026" t="str">
            <v>Update Listing - B12 | Tata Cliq | Miduty</v>
          </cell>
          <cell r="C41026" t="str">
            <v>CLOSED</v>
          </cell>
          <cell r="D41026" t="str">
            <v>Medium</v>
          </cell>
          <cell r="E41026" t="str">
            <v>Chirag Dubal</v>
          </cell>
          <cell r="F41026" t="str">
            <v>Shraddha Dighe</v>
          </cell>
          <cell r="G41026">
            <v>46234.634027777778</v>
          </cell>
          <cell r="H41026">
            <v>46239.544444444444</v>
          </cell>
        </row>
        <row r="41027">
          <cell r="A41027" t="str">
            <v>UCW-35308</v>
          </cell>
          <cell r="B41027" t="str">
            <v>CLONE - TCL- New listing - Bvlgari (Omnia Amethyste )</v>
          </cell>
          <cell r="C41027" t="str">
            <v>CLOSED</v>
          </cell>
          <cell r="D41027" t="str">
            <v>Medium</v>
          </cell>
          <cell r="E41027" t="str">
            <v>Chirag Dubal</v>
          </cell>
          <cell r="F41027" t="str">
            <v>Shraddha Dighe</v>
          </cell>
          <cell r="G41027">
            <v>46234.631944444445</v>
          </cell>
          <cell r="H41027">
            <v>46238.488888888889</v>
          </cell>
        </row>
        <row r="41028">
          <cell r="A41028" t="str">
            <v>UCW-35306</v>
          </cell>
          <cell r="B41028" t="str">
            <v>CLONE - Sept'26 NPL to be ordered in July'26: TCL</v>
          </cell>
          <cell r="C41028" t="str">
            <v>CLOSED</v>
          </cell>
          <cell r="D41028" t="str">
            <v>Medium</v>
          </cell>
          <cell r="E41028" t="str">
            <v>netscribes</v>
          </cell>
          <cell r="F41028" t="str">
            <v>netscribes</v>
          </cell>
          <cell r="G41028">
            <v>46234.627083333333</v>
          </cell>
          <cell r="H41028">
            <v>46235.660416666666</v>
          </cell>
        </row>
        <row r="41029">
          <cell r="A41029" t="str">
            <v>UCW-35305</v>
          </cell>
          <cell r="B41029" t="str">
            <v>[128643] | 2026-06-01 | House of Glenfiddich X Three Sixty Luxury</v>
          </cell>
          <cell r="C41029" t="str">
            <v>CLOSED</v>
          </cell>
          <cell r="D41029" t="str">
            <v>Medium</v>
          </cell>
          <cell r="E41029" t="str">
            <v>Chirag Dubal</v>
          </cell>
          <cell r="F41029" t="str">
            <v>Simi Raichel Zachariah</v>
          </cell>
          <cell r="G41029">
            <v>46234.625</v>
          </cell>
          <cell r="H41029">
            <v>46244.709722222222</v>
          </cell>
        </row>
        <row r="41030">
          <cell r="A41030" t="str">
            <v>UCW-35295</v>
          </cell>
          <cell r="B41030" t="str">
            <v>CLONE - TataCliq: New CGS-Series, D-Series &amp; Oversize T-Shirt Category Articles</v>
          </cell>
          <cell r="C41030" t="str">
            <v>CLOSED</v>
          </cell>
          <cell r="D41030" t="str">
            <v>Medium</v>
          </cell>
          <cell r="E41030" t="str">
            <v>Chirag Dubal</v>
          </cell>
          <cell r="F41030" t="str">
            <v>Shraddha Dighe</v>
          </cell>
          <cell r="G41030">
            <v>46234.527777777781</v>
          </cell>
          <cell r="H41030">
            <v>46242.536805555559</v>
          </cell>
        </row>
        <row r="41031">
          <cell r="A41031" t="str">
            <v>UCW-35291</v>
          </cell>
          <cell r="B41031" t="str">
            <v>SKU and image change of 8809728080231</v>
          </cell>
          <cell r="C41031" t="str">
            <v>CLOSED</v>
          </cell>
          <cell r="D41031" t="str">
            <v>Medium</v>
          </cell>
          <cell r="E41031" t="str">
            <v>Chirag Dubal</v>
          </cell>
          <cell r="F41031" t="str">
            <v>Simi Raichel Zachariah</v>
          </cell>
          <cell r="G41031">
            <v>46234.509027777778</v>
          </cell>
          <cell r="H41031">
            <v>46242.759027777778</v>
          </cell>
        </row>
        <row r="41032">
          <cell r="A41032" t="str">
            <v>UCW-35264</v>
          </cell>
          <cell r="B41032" t="str">
            <v>Benetton kids apparel new catalog details 23-7-2026</v>
          </cell>
          <cell r="C41032" t="str">
            <v>CLOSED</v>
          </cell>
          <cell r="D41032" t="str">
            <v>Medium</v>
          </cell>
          <cell r="E41032" t="str">
            <v>Chirag Dubal</v>
          </cell>
          <cell r="F41032" t="str">
            <v>Simi Raichel Zachariah</v>
          </cell>
          <cell r="G41032">
            <v>46233.765972222223</v>
          </cell>
          <cell r="H41032">
            <v>46242.473611111112</v>
          </cell>
        </row>
        <row r="41033">
          <cell r="A41033" t="str">
            <v>UCW-35247</v>
          </cell>
          <cell r="B41033" t="str">
            <v>MMTC | Product Details and Images for Pendants | Addoc | 3skus</v>
          </cell>
          <cell r="C41033" t="str">
            <v>CLOSED Due to Inactive/Insufficient Information</v>
          </cell>
          <cell r="D41033" t="str">
            <v>Medium</v>
          </cell>
          <cell r="E41033" t="str">
            <v>Chirag Dubal</v>
          </cell>
          <cell r="F41033" t="str">
            <v>Shraddha Dighe</v>
          </cell>
          <cell r="G41033">
            <v>46233.684027777781</v>
          </cell>
          <cell r="H41033">
            <v>46248.782638888886</v>
          </cell>
        </row>
        <row r="41034">
          <cell r="A41034" t="str">
            <v>UCW-35245</v>
          </cell>
          <cell r="B41034" t="str">
            <v>CLONE - Product Listing Request – COOLA Clear Skin Mineral Sunscreen SPF30</v>
          </cell>
          <cell r="C41034" t="str">
            <v>CLOSED</v>
          </cell>
          <cell r="D41034" t="str">
            <v>Medium</v>
          </cell>
          <cell r="E41034" t="str">
            <v>netscribes</v>
          </cell>
          <cell r="F41034" t="str">
            <v>netscribes</v>
          </cell>
          <cell r="G41034">
            <v>46233.679861111108</v>
          </cell>
          <cell r="H41034">
            <v>46234.673611111109</v>
          </cell>
        </row>
        <row r="41035">
          <cell r="A41035" t="str">
            <v>UCW-35230</v>
          </cell>
          <cell r="B41035" t="str">
            <v>Super You Listing dump</v>
          </cell>
          <cell r="C41035" t="str">
            <v>CLOSED</v>
          </cell>
          <cell r="D41035" t="str">
            <v>Medium</v>
          </cell>
          <cell r="E41035" t="str">
            <v>Chirag Dubal</v>
          </cell>
          <cell r="F41035" t="str">
            <v>Shraddha Dighe</v>
          </cell>
          <cell r="G41035">
            <v>46233.531944444447</v>
          </cell>
          <cell r="H41035">
            <v>46238.59097222222</v>
          </cell>
        </row>
        <row r="41036">
          <cell r="A41036" t="str">
            <v>UCW-35221</v>
          </cell>
          <cell r="B41036" t="str">
            <v xml:space="preserve">L’Oréal Paris | GB Serum Update | TataCliq Fashion  |125928 </v>
          </cell>
          <cell r="C41036" t="str">
            <v>CLOSED Due to Inactive/Insufficient Information</v>
          </cell>
          <cell r="D41036" t="str">
            <v>Medium</v>
          </cell>
          <cell r="E41036" t="str">
            <v>Chirag Dubal</v>
          </cell>
          <cell r="F41036" t="str">
            <v>Simi Raichel Zachariah</v>
          </cell>
          <cell r="G41036">
            <v>46232.809027777781</v>
          </cell>
          <cell r="H41036">
            <v>46239.688194444447</v>
          </cell>
        </row>
        <row r="41037">
          <cell r="A41037" t="str">
            <v>UCW-35217</v>
          </cell>
          <cell r="B41037" t="str">
            <v>SKU Change Request : Squintalk</v>
          </cell>
          <cell r="C41037" t="str">
            <v>CLOSED</v>
          </cell>
          <cell r="D41037" t="str">
            <v>Medium</v>
          </cell>
          <cell r="E41037" t="str">
            <v>Chirag Dubal</v>
          </cell>
          <cell r="F41037" t="str">
            <v>Shraddha Dighe</v>
          </cell>
          <cell r="G41037">
            <v>46232.804166666669</v>
          </cell>
          <cell r="H41037">
            <v>46240.504166666666</v>
          </cell>
        </row>
        <row r="41038">
          <cell r="A41038" t="str">
            <v>UCW-35215</v>
          </cell>
          <cell r="B41038" t="str">
            <v>Benetton Footwear Catalog Details 25-7-2026</v>
          </cell>
          <cell r="C41038" t="str">
            <v>CLOSED</v>
          </cell>
          <cell r="D41038" t="str">
            <v>Medium</v>
          </cell>
          <cell r="E41038" t="str">
            <v>Chirag Dubal</v>
          </cell>
          <cell r="F41038" t="str">
            <v>Shraddha Dighe</v>
          </cell>
          <cell r="G41038">
            <v>46232.802777777775</v>
          </cell>
          <cell r="H41038">
            <v>46234.668749999997</v>
          </cell>
        </row>
        <row r="41039">
          <cell r="A41039" t="str">
            <v>UCW-35213</v>
          </cell>
          <cell r="B41039" t="str">
            <v>Libas Apparel 127532 27-07-2026 (SIZE ADDITION)</v>
          </cell>
          <cell r="C41039" t="str">
            <v>CLOSED</v>
          </cell>
          <cell r="D41039" t="str">
            <v>Medium</v>
          </cell>
          <cell r="E41039" t="str">
            <v>Chirag Dubal</v>
          </cell>
          <cell r="F41039" t="str">
            <v>Shraddha Dighe</v>
          </cell>
          <cell r="G41039">
            <v>46232.800694444442</v>
          </cell>
          <cell r="H41039">
            <v>46238.604166666664</v>
          </cell>
        </row>
        <row r="41040">
          <cell r="A41040" t="str">
            <v>UCW-35209</v>
          </cell>
          <cell r="B41040" t="str">
            <v>Auraa Trends - Jewelery - 27/07/2026 - 35 SKUs</v>
          </cell>
          <cell r="C41040" t="str">
            <v>CLOSED</v>
          </cell>
          <cell r="D41040" t="str">
            <v>Medium</v>
          </cell>
          <cell r="E41040" t="str">
            <v>Chirag Dubal</v>
          </cell>
          <cell r="F41040" t="str">
            <v>Simi Raichel Zachariah</v>
          </cell>
          <cell r="G41040">
            <v>46232.790972222225</v>
          </cell>
          <cell r="H41040">
            <v>46234.659722222219</v>
          </cell>
        </row>
        <row r="41041">
          <cell r="A41041" t="str">
            <v>UCW-35199</v>
          </cell>
          <cell r="B41041" t="str">
            <v>EAN JV - 2 STD - New Listing - TATA - 14/07/26</v>
          </cell>
          <cell r="C41041" t="str">
            <v>CLOSED</v>
          </cell>
          <cell r="D41041" t="str">
            <v>Medium</v>
          </cell>
          <cell r="E41041" t="str">
            <v>Chirag Dubal</v>
          </cell>
          <cell r="F41041" t="str">
            <v>Simi Raichel Zachariah</v>
          </cell>
          <cell r="G41041">
            <v>46232.747916666667</v>
          </cell>
          <cell r="H41041">
            <v>46235.645138888889</v>
          </cell>
        </row>
        <row r="41042">
          <cell r="A41042" t="str">
            <v>UCW-35194</v>
          </cell>
          <cell r="B41042" t="str">
            <v>Packaging Label Update - Slot 3 - Tata</v>
          </cell>
          <cell r="C41042" t="str">
            <v>CLOSED Due to Inactive/Insufficient Information</v>
          </cell>
          <cell r="D41042" t="str">
            <v>Medium</v>
          </cell>
          <cell r="E41042" t="str">
            <v>Chirag Dubal</v>
          </cell>
          <cell r="F41042" t="str">
            <v>Shraddha Dighe</v>
          </cell>
          <cell r="G41042">
            <v>46232.726388888892</v>
          </cell>
          <cell r="H41042">
            <v>46242.436111111114</v>
          </cell>
        </row>
        <row r="41043">
          <cell r="A41043" t="str">
            <v>UCW-35191</v>
          </cell>
          <cell r="B41043" t="str">
            <v>Klotthe Pending styles</v>
          </cell>
          <cell r="C41043" t="str">
            <v>CLOSED</v>
          </cell>
          <cell r="D41043" t="str">
            <v>Medium</v>
          </cell>
          <cell r="E41043" t="str">
            <v>Chirag Dubal</v>
          </cell>
          <cell r="F41043" t="str">
            <v>Simi Raichel Zachariah</v>
          </cell>
          <cell r="G41043">
            <v>46232.703472222223</v>
          </cell>
          <cell r="H41043">
            <v>46242.646527777775</v>
          </cell>
        </row>
        <row r="41044">
          <cell r="A41044" t="str">
            <v>UCW-35189</v>
          </cell>
          <cell r="B41044" t="str">
            <v>The Magic Wand Linesheet Festive Collection 3_25 Styles_27.07.2026</v>
          </cell>
          <cell r="C41044" t="str">
            <v>CLOSED</v>
          </cell>
          <cell r="D41044" t="str">
            <v>Medium</v>
          </cell>
          <cell r="E41044" t="str">
            <v>Chirag Dubal</v>
          </cell>
          <cell r="F41044" t="str">
            <v>Shraddha Dighe</v>
          </cell>
          <cell r="G41044">
            <v>46232.7</v>
          </cell>
          <cell r="H41044">
            <v>46240.52847222222</v>
          </cell>
        </row>
        <row r="41045">
          <cell r="A41045" t="str">
            <v>UCW-35186</v>
          </cell>
          <cell r="B41045" t="str">
            <v>Zabella - 06-07-2026 - 129469 - Resort Wear</v>
          </cell>
          <cell r="C41045" t="str">
            <v>CLOSED</v>
          </cell>
          <cell r="D41045" t="str">
            <v>Medium</v>
          </cell>
          <cell r="E41045" t="str">
            <v>Mohd Tahir Shaikh</v>
          </cell>
          <cell r="F41045" t="str">
            <v>Shraddha Dighe</v>
          </cell>
          <cell r="G41045">
            <v>46232.686805555553</v>
          </cell>
          <cell r="H41045">
            <v>46240.519444444442</v>
          </cell>
        </row>
        <row r="41046">
          <cell r="A41046" t="str">
            <v>UCW-35175</v>
          </cell>
          <cell r="B41046" t="str">
            <v>New Catalouge : 24.07.2026</v>
          </cell>
          <cell r="C41046" t="str">
            <v>CLOSED</v>
          </cell>
          <cell r="D41046" t="str">
            <v>Medium</v>
          </cell>
          <cell r="E41046" t="str">
            <v>Chirag Dubal</v>
          </cell>
          <cell r="F41046" t="str">
            <v>Simi Raichel Zachariah</v>
          </cell>
          <cell r="G41046">
            <v>46232.563194444447</v>
          </cell>
          <cell r="H41046">
            <v>46234.654166666667</v>
          </cell>
        </row>
        <row r="41047">
          <cell r="A41047" t="str">
            <v>UCW-35172</v>
          </cell>
          <cell r="B41047" t="str">
            <v>SKU change of Dr. Althea products</v>
          </cell>
          <cell r="C41047" t="str">
            <v>CLOSED</v>
          </cell>
          <cell r="D41047" t="str">
            <v>Medium</v>
          </cell>
          <cell r="E41047" t="str">
            <v>Chirag Dubal</v>
          </cell>
          <cell r="F41047" t="str">
            <v>Shraddha Dighe</v>
          </cell>
          <cell r="G41047">
            <v>46232.558333333334</v>
          </cell>
          <cell r="H41047">
            <v>46235.533333333333</v>
          </cell>
        </row>
        <row r="41048">
          <cell r="A41048" t="str">
            <v>UCW-35150</v>
          </cell>
          <cell r="B41048" t="str">
            <v>TataCliq x O3+ New Launch 25-07-2026</v>
          </cell>
          <cell r="C41048" t="str">
            <v>CLOSED</v>
          </cell>
          <cell r="D41048" t="str">
            <v>Medium</v>
          </cell>
          <cell r="E41048" t="str">
            <v>Chirag Dubal</v>
          </cell>
          <cell r="F41048" t="str">
            <v>Shraddha Dighe</v>
          </cell>
          <cell r="G41048">
            <v>46232.501388888886</v>
          </cell>
          <cell r="H41048">
            <v>46234.65</v>
          </cell>
        </row>
        <row r="41049">
          <cell r="A41049" t="str">
            <v>UCW-35149</v>
          </cell>
          <cell r="B41049" t="str">
            <v>Tata Cliq  -  New Image - Fragrance (25-07-2026)</v>
          </cell>
          <cell r="C41049" t="str">
            <v>CLOSED</v>
          </cell>
          <cell r="D41049" t="str">
            <v>Medium</v>
          </cell>
          <cell r="E41049" t="str">
            <v>Chirag Dubal</v>
          </cell>
          <cell r="F41049" t="str">
            <v>Shraddha Dighe</v>
          </cell>
          <cell r="G41049">
            <v>46232.499305555553</v>
          </cell>
          <cell r="H41049">
            <v>46246.869444444441</v>
          </cell>
        </row>
        <row r="41050">
          <cell r="A41050" t="str">
            <v>UCW-35144</v>
          </cell>
          <cell r="B41050" t="str">
            <v xml:space="preserve"> Image Addition for WROGN Articles</v>
          </cell>
          <cell r="C41050" t="str">
            <v>CLOSED Due to Inactive/Insufficient Information</v>
          </cell>
          <cell r="D41050" t="str">
            <v>Medium</v>
          </cell>
          <cell r="E41050" t="str">
            <v>Chirag Dubal</v>
          </cell>
          <cell r="F41050" t="str">
            <v>Simi Raichel Zachariah</v>
          </cell>
          <cell r="G41050">
            <v>46232.448611111111</v>
          </cell>
          <cell r="H41050">
            <v>46241.479861111111</v>
          </cell>
        </row>
        <row r="41051">
          <cell r="A41051" t="str">
            <v>UCW-35132</v>
          </cell>
          <cell r="B41051" t="str">
            <v>TCL | Converse | Footwear listing from Rs.3999</v>
          </cell>
          <cell r="C41051" t="str">
            <v>CLOSED</v>
          </cell>
          <cell r="D41051" t="str">
            <v>Medium</v>
          </cell>
          <cell r="E41051" t="str">
            <v>Chirag Dubal</v>
          </cell>
          <cell r="F41051" t="str">
            <v>Shloka Chakre</v>
          </cell>
          <cell r="G41051">
            <v>46231.765972222223</v>
          </cell>
          <cell r="H41051">
            <v>46239.573611111111</v>
          </cell>
        </row>
        <row r="41052">
          <cell r="A41052" t="str">
            <v>UCW-35131</v>
          </cell>
          <cell r="B41052" t="str">
            <v>Guess Footwear Men &amp; Women (New) 18 Options 20-07-2026</v>
          </cell>
          <cell r="C41052" t="str">
            <v>CLOSED</v>
          </cell>
          <cell r="D41052" t="str">
            <v>Medium</v>
          </cell>
          <cell r="E41052" t="str">
            <v>Chirag Dubal</v>
          </cell>
          <cell r="F41052" t="str">
            <v>Shloka Chakre</v>
          </cell>
          <cell r="G41052">
            <v>46231.759722222225</v>
          </cell>
          <cell r="H41052">
            <v>46234.643055555556</v>
          </cell>
        </row>
        <row r="41053">
          <cell r="A41053" t="str">
            <v>UCW-35130</v>
          </cell>
          <cell r="B41053" t="str">
            <v>Under Armour Listing (128047)-27/07/2026</v>
          </cell>
          <cell r="C41053" t="str">
            <v>CLOSED</v>
          </cell>
          <cell r="D41053" t="str">
            <v>Medium</v>
          </cell>
          <cell r="E41053" t="str">
            <v>Chirag Dubal</v>
          </cell>
          <cell r="F41053" t="str">
            <v>Simi Raichel Zachariah</v>
          </cell>
          <cell r="G41053">
            <v>46231.75277777778</v>
          </cell>
          <cell r="H41053">
            <v>46235.636805555558</v>
          </cell>
        </row>
        <row r="41054">
          <cell r="A41054" t="str">
            <v>UCW-35129</v>
          </cell>
          <cell r="B41054" t="str">
            <v>AW'26 Footwear Templates for Fresh Listing - Onitsuka Tiger ( Lot-1 )</v>
          </cell>
          <cell r="C41054" t="str">
            <v>CLOSED</v>
          </cell>
          <cell r="D41054" t="str">
            <v>Medium</v>
          </cell>
          <cell r="E41054" t="str">
            <v>Chirag Dubal</v>
          </cell>
          <cell r="F41054" t="str">
            <v>Shloka Chakre</v>
          </cell>
          <cell r="G41054">
            <v>46231.752083333333</v>
          </cell>
          <cell r="H41054">
            <v>46238.472222222219</v>
          </cell>
        </row>
        <row r="41055">
          <cell r="A41055" t="str">
            <v>UCW-35126</v>
          </cell>
          <cell r="B41055" t="str">
            <v>CLONE - 65 Request to Expedite Catalog Listing</v>
          </cell>
          <cell r="C41055" t="str">
            <v>CLOSED</v>
          </cell>
          <cell r="D41055" t="str">
            <v>Medium</v>
          </cell>
          <cell r="E41055" t="str">
            <v>Chirag Dubal</v>
          </cell>
          <cell r="F41055" t="str">
            <v>Shraddha Dighe</v>
          </cell>
          <cell r="G41055">
            <v>46231.740277777775</v>
          </cell>
          <cell r="H41055">
            <v>46239.567361111112</v>
          </cell>
        </row>
        <row r="41056">
          <cell r="A41056" t="str">
            <v>UCW-35125</v>
          </cell>
          <cell r="B41056" t="str">
            <v>CLONE - CLONE - Images Update - OOMPH - 18.07.2026 - Fashion Jewellery - TATACLIQ</v>
          </cell>
          <cell r="C41056" t="str">
            <v>CLOSED</v>
          </cell>
          <cell r="D41056" t="str">
            <v>Medium</v>
          </cell>
          <cell r="E41056" t="str">
            <v>Chirag Dubal</v>
          </cell>
          <cell r="F41056" t="str">
            <v>Shraddha Dighe</v>
          </cell>
          <cell r="G41056">
            <v>46231.731944444444</v>
          </cell>
          <cell r="H41056">
            <v>46234.787499999999</v>
          </cell>
        </row>
        <row r="41057">
          <cell r="A41057" t="str">
            <v>UCW-35124</v>
          </cell>
          <cell r="B41057" t="str">
            <v xml:space="preserve"> Varnika Arora - Jewellery - 22/07/2026 - 35 SKUs</v>
          </cell>
          <cell r="C41057" t="str">
            <v>CLOSED</v>
          </cell>
          <cell r="D41057" t="str">
            <v>Medium</v>
          </cell>
          <cell r="E41057" t="str">
            <v>Chirag Dubal</v>
          </cell>
          <cell r="F41057" t="str">
            <v>Simi Raichel Zachariah</v>
          </cell>
          <cell r="G41057">
            <v>46231.727777777778</v>
          </cell>
          <cell r="H41057">
            <v>46235.623611111114</v>
          </cell>
        </row>
        <row r="41058">
          <cell r="A41058" t="str">
            <v>UCW-35123</v>
          </cell>
          <cell r="B41058" t="str">
            <v>CLONE - Giva | Silver Jewellery | 125927 | 23-07-2026 (27SKUs)</v>
          </cell>
          <cell r="C41058" t="str">
            <v>CLOSED</v>
          </cell>
          <cell r="D41058" t="str">
            <v>Medium</v>
          </cell>
          <cell r="E41058" t="str">
            <v>Chirag Dubal</v>
          </cell>
          <cell r="F41058" t="str">
            <v>Shraddha Dighe</v>
          </cell>
          <cell r="G41058">
            <v>46231.724999999999</v>
          </cell>
          <cell r="H41058">
            <v>46235.618750000001</v>
          </cell>
        </row>
        <row r="41059">
          <cell r="A41059" t="str">
            <v>UCW-35115</v>
          </cell>
          <cell r="B41059" t="str">
            <v>New Catalog Women_Biba_17-07-2026</v>
          </cell>
          <cell r="C41059" t="str">
            <v>CLOSED</v>
          </cell>
          <cell r="D41059" t="str">
            <v>Medium</v>
          </cell>
          <cell r="E41059" t="str">
            <v>Chirag Dubal</v>
          </cell>
          <cell r="F41059" t="str">
            <v>Simi Raichel Zachariah</v>
          </cell>
          <cell r="G41059">
            <v>46231.675694444442</v>
          </cell>
          <cell r="H41059">
            <v>46239.563888888886</v>
          </cell>
        </row>
        <row r="41060">
          <cell r="A41060" t="str">
            <v>UCW-35114</v>
          </cell>
          <cell r="B41060" t="str">
            <v>Tata Cliq - Adidas Hyperboost Listing - 28th July 2026</v>
          </cell>
          <cell r="C41060" t="str">
            <v>CLOSED</v>
          </cell>
          <cell r="D41060" t="str">
            <v>Medium</v>
          </cell>
          <cell r="E41060" t="str">
            <v>Chirag Dubal</v>
          </cell>
          <cell r="F41060" t="str">
            <v>Shloka Chakre</v>
          </cell>
          <cell r="G41060">
            <v>46231.662499999999</v>
          </cell>
          <cell r="H41060">
            <v>46233.524305555555</v>
          </cell>
        </row>
        <row r="41061">
          <cell r="A41061" t="str">
            <v>UCW-35112</v>
          </cell>
          <cell r="B41061" t="str">
            <v>CLONE - DAVIDOFF REP - 5 STD - NEW Listing - TATA - 22/7/26</v>
          </cell>
          <cell r="C41061" t="str">
            <v>CLOSED</v>
          </cell>
          <cell r="D41061" t="str">
            <v>Medium</v>
          </cell>
          <cell r="E41061" t="str">
            <v>Chirag Dubal</v>
          </cell>
          <cell r="F41061" t="str">
            <v>Shraddha Dighe</v>
          </cell>
          <cell r="G41061">
            <v>46231.65</v>
          </cell>
          <cell r="H41061">
            <v>46234.630555555559</v>
          </cell>
        </row>
        <row r="41062">
          <cell r="A41062" t="str">
            <v>UCW-35110</v>
          </cell>
          <cell r="B41062" t="str">
            <v>CLONE - MONKSTORY - Footwear - 16/07/2026 - 69 SKUs</v>
          </cell>
          <cell r="C41062" t="str">
            <v>CLOSED</v>
          </cell>
          <cell r="D41062" t="str">
            <v>Medium</v>
          </cell>
          <cell r="E41062" t="str">
            <v>Chirag Dubal</v>
          </cell>
          <cell r="F41062" t="str">
            <v>Shraddha Dighe</v>
          </cell>
          <cell r="G41062">
            <v>46231.648611111108</v>
          </cell>
          <cell r="H41062">
            <v>46234.62222222222</v>
          </cell>
        </row>
        <row r="41063">
          <cell r="A41063" t="str">
            <v>UCW-35106</v>
          </cell>
          <cell r="B41063" t="str">
            <v>JUSTCAVALLI_JEWELLERY_115 Styles_</v>
          </cell>
          <cell r="C41063" t="str">
            <v>CLOSED</v>
          </cell>
          <cell r="D41063" t="str">
            <v>Medium</v>
          </cell>
          <cell r="E41063" t="str">
            <v>Chirag Dubal</v>
          </cell>
          <cell r="F41063" t="str">
            <v>Simi Raichel Zachariah</v>
          </cell>
          <cell r="G41063">
            <v>46231.640972222223</v>
          </cell>
          <cell r="H41063">
            <v>46234.615972222222</v>
          </cell>
        </row>
        <row r="41064">
          <cell r="A41064" t="str">
            <v>UCW-35105</v>
          </cell>
          <cell r="B41064" t="str">
            <v>Tata Cliq-adidas DTC|Apparel| Attributes_27-07-26</v>
          </cell>
          <cell r="C41064" t="str">
            <v>CLOSED</v>
          </cell>
          <cell r="D41064" t="str">
            <v>Medium</v>
          </cell>
          <cell r="E41064" t="str">
            <v>Chirag Dubal</v>
          </cell>
          <cell r="F41064" t="str">
            <v>Shloka Chakre</v>
          </cell>
          <cell r="G41064">
            <v>46231.636111111111</v>
          </cell>
          <cell r="H41064">
            <v>46238.763194444444</v>
          </cell>
        </row>
        <row r="41065">
          <cell r="A41065" t="str">
            <v>UCW-35103</v>
          </cell>
          <cell r="B41065" t="str">
            <v>Lot 58 Latin Quarters 20-07-2026</v>
          </cell>
          <cell r="C41065" t="str">
            <v>CLOSED</v>
          </cell>
          <cell r="D41065" t="str">
            <v>Medium</v>
          </cell>
          <cell r="E41065" t="str">
            <v>Chirag Dubal</v>
          </cell>
          <cell r="F41065" t="str">
            <v>Simi Raichel Zachariah</v>
          </cell>
          <cell r="G41065">
            <v>46231.623611111114</v>
          </cell>
          <cell r="H41065">
            <v>46239.540277777778</v>
          </cell>
        </row>
        <row r="41066">
          <cell r="A41066" t="str">
            <v>UCW-35098</v>
          </cell>
          <cell r="B41066" t="str">
            <v>Charles &amp; Keith_Footwear_125610_27thJuly'26 (Batch 14)</v>
          </cell>
          <cell r="C41066" t="str">
            <v>CLOSED</v>
          </cell>
          <cell r="D41066" t="str">
            <v>Medium</v>
          </cell>
          <cell r="E41066" t="str">
            <v>Chirag Dubal</v>
          </cell>
          <cell r="F41066" t="str">
            <v>Shloka Chakre</v>
          </cell>
          <cell r="G41066">
            <v>46231.570138888892</v>
          </cell>
          <cell r="H41066">
            <v>46233.507638888892</v>
          </cell>
        </row>
        <row r="41067">
          <cell r="A41067" t="str">
            <v>UCW-35093</v>
          </cell>
          <cell r="B41067" t="str">
            <v>CLONE - Autumnlane - 15-07-2026 - 128336 - Casual Wear</v>
          </cell>
          <cell r="C41067" t="str">
            <v>CLOSED</v>
          </cell>
          <cell r="D41067" t="str">
            <v>Medium</v>
          </cell>
          <cell r="E41067" t="str">
            <v>Chirag Dubal</v>
          </cell>
          <cell r="F41067" t="str">
            <v>Shraddha Dighe</v>
          </cell>
          <cell r="G41067">
            <v>46231.54791666667</v>
          </cell>
          <cell r="H41067">
            <v>46246.470833333333</v>
          </cell>
        </row>
        <row r="41068">
          <cell r="A41068" t="str">
            <v>UCW-35088</v>
          </cell>
          <cell r="B41068" t="str">
            <v>CLONE - Mia new Silver coin</v>
          </cell>
          <cell r="C41068" t="str">
            <v>CLOSED</v>
          </cell>
          <cell r="D41068" t="str">
            <v>Medium</v>
          </cell>
          <cell r="E41068" t="str">
            <v>Chirag Dubal</v>
          </cell>
          <cell r="F41068" t="str">
            <v>Shraddha Dighe</v>
          </cell>
          <cell r="G41068">
            <v>46231.517361111109</v>
          </cell>
          <cell r="H41068">
            <v>46233.645833333336</v>
          </cell>
        </row>
        <row r="41069">
          <cell r="A41069" t="str">
            <v>UCW-35082</v>
          </cell>
          <cell r="B41069" t="str">
            <v>CLONE - NEEMANS+FOOTWEAR+ 125173+ 15-07-2026</v>
          </cell>
          <cell r="C41069" t="str">
            <v>CLOSED</v>
          </cell>
          <cell r="D41069" t="str">
            <v>Medium</v>
          </cell>
          <cell r="E41069" t="str">
            <v>netscribes</v>
          </cell>
          <cell r="F41069" t="str">
            <v>Shraddha Dighe</v>
          </cell>
          <cell r="G41069">
            <v>46231.461111111108</v>
          </cell>
          <cell r="H41069">
            <v>46238.717361111114</v>
          </cell>
        </row>
        <row r="41070">
          <cell r="A41070" t="str">
            <v>UCW-35076</v>
          </cell>
          <cell r="B41070" t="str">
            <v>Tata CLiQ listing file for women &amp; Men's 20-07-2026</v>
          </cell>
          <cell r="C41070" t="str">
            <v>CLOSED Due to Inactive/Insufficient Information</v>
          </cell>
          <cell r="D41070" t="str">
            <v>Medium</v>
          </cell>
          <cell r="E41070" t="str">
            <v>Chirag Dubal</v>
          </cell>
          <cell r="F41070" t="str">
            <v>Simi Raichel Zachariah</v>
          </cell>
          <cell r="G41070">
            <v>46230.76666666667</v>
          </cell>
          <cell r="H41070">
            <v>46234.430555555555</v>
          </cell>
        </row>
        <row r="41071">
          <cell r="A41071" t="str">
            <v>UCW-35073</v>
          </cell>
          <cell r="B41071" t="str">
            <v>Changes In The Products - HOUSE OF CDC FASHION PVT LTD</v>
          </cell>
          <cell r="C41071" t="str">
            <v>CLOSED</v>
          </cell>
          <cell r="D41071" t="str">
            <v>Medium</v>
          </cell>
          <cell r="E41071" t="str">
            <v>Chirag Dubal</v>
          </cell>
          <cell r="F41071" t="str">
            <v>Shloka Chakre</v>
          </cell>
          <cell r="G41071">
            <v>46230.756944444445</v>
          </cell>
          <cell r="H41071">
            <v>46255.550694444442</v>
          </cell>
        </row>
        <row r="41072">
          <cell r="A41072" t="str">
            <v>UCW-35068</v>
          </cell>
          <cell r="B41072" t="str">
            <v>CLONE - New Launch Listing - 3 gram rose pendant</v>
          </cell>
          <cell r="C41072" t="str">
            <v>CLOSED</v>
          </cell>
          <cell r="D41072" t="str">
            <v>Medium</v>
          </cell>
          <cell r="E41072" t="str">
            <v>Chirag Dubal</v>
          </cell>
          <cell r="F41072" t="str">
            <v>Shraddha Dighe</v>
          </cell>
          <cell r="G41072">
            <v>46230.746527777781</v>
          </cell>
          <cell r="H41072">
            <v>46234.519444444442</v>
          </cell>
        </row>
        <row r="41073">
          <cell r="A41073" t="str">
            <v>UCW-35065</v>
          </cell>
          <cell r="B41073" t="str">
            <v>Request for New Product Cataloguing_PENDANTS_KISNA (75skus)</v>
          </cell>
          <cell r="C41073" t="str">
            <v>CLOSED Due to Inactive/Insufficient Information</v>
          </cell>
          <cell r="D41073" t="str">
            <v>Medium</v>
          </cell>
          <cell r="E41073" t="str">
            <v>Chirag Dubal</v>
          </cell>
          <cell r="F41073" t="str">
            <v>Shraddha Dighe</v>
          </cell>
          <cell r="G41073">
            <v>46230.741666666669</v>
          </cell>
          <cell r="H41073">
            <v>46231.536111111112</v>
          </cell>
        </row>
        <row r="41074">
          <cell r="A41074" t="str">
            <v>UCW-35063</v>
          </cell>
          <cell r="B41074" t="str">
            <v>New Listings_18 Styles_24.07.2026</v>
          </cell>
          <cell r="C41074" t="str">
            <v>CLOSED</v>
          </cell>
          <cell r="D41074" t="str">
            <v>Medium</v>
          </cell>
          <cell r="E41074" t="str">
            <v>Chirag Dubal</v>
          </cell>
          <cell r="F41074" t="str">
            <v>Shloka Chakre</v>
          </cell>
          <cell r="G41074">
            <v>46230.734027777777</v>
          </cell>
          <cell r="H41074">
            <v>46238.724999999999</v>
          </cell>
        </row>
        <row r="41075">
          <cell r="A41075" t="str">
            <v>UCW-35061</v>
          </cell>
          <cell r="B41075" t="str">
            <v>Campus x Tatacliq ~ New Listing_24.07.2026</v>
          </cell>
          <cell r="C41075" t="str">
            <v>CLOSED Due to Inactive/Insufficient Information</v>
          </cell>
          <cell r="D41075" t="str">
            <v>Medium</v>
          </cell>
          <cell r="E41075" t="str">
            <v>Chirag Dubal</v>
          </cell>
          <cell r="F41075" t="str">
            <v>Shloka Chakre</v>
          </cell>
          <cell r="G41075">
            <v>46230.727777777778</v>
          </cell>
          <cell r="H41075">
            <v>46247.511805555558</v>
          </cell>
        </row>
        <row r="41076">
          <cell r="A41076" t="str">
            <v>UCW-35058</v>
          </cell>
          <cell r="B41076" t="str">
            <v>New Styles Catalogue - SCENTRA</v>
          </cell>
          <cell r="C41076" t="str">
            <v>CLOSED</v>
          </cell>
          <cell r="D41076" t="str">
            <v>Medium</v>
          </cell>
          <cell r="E41076" t="str">
            <v>Chirag Dubal</v>
          </cell>
          <cell r="F41076" t="str">
            <v>Simi Raichel Zachariah</v>
          </cell>
          <cell r="G41076">
            <v>46230.711111111108</v>
          </cell>
          <cell r="H41076">
            <v>46234.714583333334</v>
          </cell>
        </row>
        <row r="41077">
          <cell r="A41077" t="str">
            <v>UCW-35054</v>
          </cell>
          <cell r="B41077" t="str">
            <v>New Listings+Rasasi+Perfumes+126349+TCF+24th July 2026</v>
          </cell>
          <cell r="C41077" t="str">
            <v>CLOSED</v>
          </cell>
          <cell r="D41077" t="str">
            <v>Medium</v>
          </cell>
          <cell r="E41077" t="str">
            <v>Chirag Dubal</v>
          </cell>
          <cell r="F41077" t="str">
            <v>Shraddha Dighe</v>
          </cell>
          <cell r="G41077">
            <v>46230.668749999997</v>
          </cell>
          <cell r="H41077">
            <v>46233.477083333331</v>
          </cell>
        </row>
        <row r="41078">
          <cell r="A41078" t="str">
            <v>UCW-35052</v>
          </cell>
          <cell r="B41078" t="str">
            <v>New Listings+Afnan+Perfumes+126349+TCF+24th July 2026</v>
          </cell>
          <cell r="C41078" t="str">
            <v>CLOSED</v>
          </cell>
          <cell r="D41078" t="str">
            <v>Medium</v>
          </cell>
          <cell r="E41078" t="str">
            <v>Chirag Dubal</v>
          </cell>
          <cell r="F41078" t="str">
            <v>Shraddha Dighe</v>
          </cell>
          <cell r="G41078">
            <v>46230.664583333331</v>
          </cell>
          <cell r="H41078">
            <v>46233.472916666666</v>
          </cell>
        </row>
        <row r="41079">
          <cell r="A41079" t="str">
            <v>UCW-35050</v>
          </cell>
          <cell r="B41079" t="str">
            <v>CLONE - SKU Change Request</v>
          </cell>
          <cell r="C41079" t="str">
            <v>CLOSED</v>
          </cell>
          <cell r="D41079" t="str">
            <v>Medium</v>
          </cell>
          <cell r="E41079" t="str">
            <v>Chirag Dubal</v>
          </cell>
          <cell r="F41079" t="str">
            <v>Shraddha Dighe</v>
          </cell>
          <cell r="G41079">
            <v>46230.658333333333</v>
          </cell>
          <cell r="H41079">
            <v>46235.559027777781</v>
          </cell>
        </row>
        <row r="41080">
          <cell r="A41080" t="str">
            <v>UCW-35034</v>
          </cell>
          <cell r="B41080" t="str">
            <v>CLONE - July 26' Order cycle - Fragrance - Samples + NPLs : TCL</v>
          </cell>
          <cell r="C41080" t="str">
            <v>CLOSED</v>
          </cell>
          <cell r="D41080" t="str">
            <v>Medium</v>
          </cell>
          <cell r="E41080" t="str">
            <v>Chirag Dubal</v>
          </cell>
          <cell r="F41080" t="str">
            <v>Shraddha Dighe</v>
          </cell>
          <cell r="G41080">
            <v>46230.606944444444</v>
          </cell>
          <cell r="H41080">
            <v>46233.468055555553</v>
          </cell>
        </row>
        <row r="41081">
          <cell r="A41081" t="str">
            <v>UCW-35033</v>
          </cell>
          <cell r="B41081" t="str">
            <v>CLONE - TCL- New listing - Bvlgari &amp; Hermès GWP</v>
          </cell>
          <cell r="C41081" t="str">
            <v>CLOSED</v>
          </cell>
          <cell r="D41081" t="str">
            <v>Medium</v>
          </cell>
          <cell r="E41081" t="str">
            <v>Chirag Dubal</v>
          </cell>
          <cell r="F41081" t="str">
            <v>Shraddha Dighe</v>
          </cell>
          <cell r="G41081">
            <v>46230.604861111111</v>
          </cell>
          <cell r="H41081">
            <v>46233.463194444441</v>
          </cell>
        </row>
        <row r="41082">
          <cell r="A41082" t="str">
            <v>UCW-35030</v>
          </cell>
          <cell r="B41082" t="str">
            <v>Tatacliq Footwear Batch 25 (July) _Colehaan_23-07-2026</v>
          </cell>
          <cell r="C41082" t="str">
            <v>CLOSED</v>
          </cell>
          <cell r="D41082" t="str">
            <v>Medium</v>
          </cell>
          <cell r="E41082" t="str">
            <v>Chirag Dubal</v>
          </cell>
          <cell r="F41082" t="str">
            <v>Jaibharathi Jagannathan</v>
          </cell>
          <cell r="G41082">
            <v>46230.598611111112</v>
          </cell>
          <cell r="H41082">
            <v>46233.460416666669</v>
          </cell>
        </row>
        <row r="41083">
          <cell r="A41083" t="str">
            <v>UCW-35018</v>
          </cell>
          <cell r="B41083" t="str">
            <v>Ben Sherman Men Apparel Listing</v>
          </cell>
          <cell r="C41083" t="str">
            <v>CLOSED</v>
          </cell>
          <cell r="D41083" t="str">
            <v>Medium</v>
          </cell>
          <cell r="E41083" t="str">
            <v>Chirag Dubal</v>
          </cell>
          <cell r="F41083" t="str">
            <v>Simi Raichel Zachariah</v>
          </cell>
          <cell r="G41083">
            <v>46230.547222222223</v>
          </cell>
          <cell r="H41083">
            <v>46233.743055555555</v>
          </cell>
        </row>
        <row r="41084">
          <cell r="A41084" t="str">
            <v>UCW-35017</v>
          </cell>
          <cell r="B41084" t="str">
            <v>Benetton Women's Catalog Details 23-7-2026</v>
          </cell>
          <cell r="C41084" t="str">
            <v>CLOSED</v>
          </cell>
          <cell r="D41084" t="str">
            <v>Medium</v>
          </cell>
          <cell r="E41084" t="str">
            <v>Chirag Dubal</v>
          </cell>
          <cell r="F41084" t="str">
            <v>Simi Raichel Zachariah</v>
          </cell>
          <cell r="G41084">
            <v>46230.54583333333</v>
          </cell>
          <cell r="H41084">
            <v>46234.591666666667</v>
          </cell>
        </row>
        <row r="41085">
          <cell r="A41085" t="str">
            <v>UCW-35013</v>
          </cell>
          <cell r="B41085" t="str">
            <v>CLONE - Ben Sherman Footwear Listing</v>
          </cell>
          <cell r="C41085" t="str">
            <v>CLOSED</v>
          </cell>
          <cell r="D41085" t="str">
            <v>Medium</v>
          </cell>
          <cell r="E41085" t="str">
            <v>Chirag Dubal</v>
          </cell>
          <cell r="F41085" t="str">
            <v>Simi Raichel Zachariah</v>
          </cell>
          <cell r="G41085">
            <v>46230.540972222225</v>
          </cell>
          <cell r="H41085">
            <v>46234.708333333336</v>
          </cell>
        </row>
        <row r="41086">
          <cell r="A41086" t="str">
            <v>UCW-35012</v>
          </cell>
          <cell r="B41086" t="str">
            <v>SKU EAN Updates &amp; Stock Activation (Primespot) - L'Occitane (New)</v>
          </cell>
          <cell r="C41086" t="str">
            <v>CLOSED</v>
          </cell>
          <cell r="D41086" t="str">
            <v>Medium</v>
          </cell>
          <cell r="E41086" t="str">
            <v>Chirag Dubal</v>
          </cell>
          <cell r="F41086" t="str">
            <v>Shraddha Dighe</v>
          </cell>
          <cell r="G41086">
            <v>46230.538888888892</v>
          </cell>
          <cell r="H41086">
            <v>46258.576388888891</v>
          </cell>
        </row>
        <row r="41087">
          <cell r="A41087" t="str">
            <v>UCW-35011</v>
          </cell>
          <cell r="B41087" t="str">
            <v xml:space="preserve">Request to Update Jewelry Terminology- Additional Skus </v>
          </cell>
          <cell r="C41087" t="str">
            <v>CLOSED</v>
          </cell>
          <cell r="D41087" t="str">
            <v>Medium</v>
          </cell>
          <cell r="E41087" t="str">
            <v>Chirag Dubal</v>
          </cell>
          <cell r="F41087" t="str">
            <v>Simi Raichel Zachariah</v>
          </cell>
          <cell r="G41087">
            <v>46230.538194444445</v>
          </cell>
          <cell r="H41087">
            <v>46233.473611111112</v>
          </cell>
        </row>
        <row r="41088">
          <cell r="A41088" t="str">
            <v>UCW-35005</v>
          </cell>
          <cell r="B41088" t="str">
            <v>OLAPLEX H1 2026 - Launch Overview &amp; Next Steps</v>
          </cell>
          <cell r="C41088" t="str">
            <v>CLOSED Due to Inactive/Insufficient Information</v>
          </cell>
          <cell r="D41088" t="str">
            <v>Medium</v>
          </cell>
          <cell r="E41088" t="str">
            <v>Chirag Dubal</v>
          </cell>
          <cell r="F41088" t="str">
            <v>Simi Raichel Zachariah</v>
          </cell>
          <cell r="G41088">
            <v>46230.517361111109</v>
          </cell>
          <cell r="H41088">
            <v>46231.713194444441</v>
          </cell>
        </row>
        <row r="41089">
          <cell r="A41089" t="str">
            <v>UCW-35004</v>
          </cell>
          <cell r="B41089" t="str">
            <v>December'25 Order cycle - Fragrance - Samples + NPLs + GWP : TCL</v>
          </cell>
          <cell r="C41089" t="str">
            <v>CLOSED</v>
          </cell>
          <cell r="D41089" t="str">
            <v>Medium</v>
          </cell>
          <cell r="E41089" t="str">
            <v>Chirag Dubal</v>
          </cell>
          <cell r="F41089" t="str">
            <v>Simi Raichel Zachariah</v>
          </cell>
          <cell r="G41089">
            <v>46230.51458333333</v>
          </cell>
          <cell r="H41089">
            <v>46233.414583333331</v>
          </cell>
        </row>
        <row r="41090">
          <cell r="A41090" t="str">
            <v>UCW-34997</v>
          </cell>
          <cell r="B41090" t="str">
            <v>CLONE - Tangerine Jewelry</v>
          </cell>
          <cell r="C41090" t="str">
            <v>CLOSED Due to Inactive/Insufficient Information</v>
          </cell>
          <cell r="D41090" t="str">
            <v>Medium</v>
          </cell>
          <cell r="E41090" t="str">
            <v>Chirag Dubal</v>
          </cell>
          <cell r="F41090" t="str">
            <v>Shraddha Dighe</v>
          </cell>
          <cell r="G41090">
            <v>46230.461805555555</v>
          </cell>
          <cell r="H41090">
            <v>46234.479861111111</v>
          </cell>
        </row>
        <row r="41091">
          <cell r="A41091" t="str">
            <v>UCW-34995</v>
          </cell>
          <cell r="B41091" t="str">
            <v>Cloned-Honasa Updated A+ and E-Commerce Creatives- Tata Cliq (July-1)</v>
          </cell>
          <cell r="C41091" t="str">
            <v>CLOSED</v>
          </cell>
          <cell r="D41091" t="str">
            <v>Medium</v>
          </cell>
          <cell r="E41091" t="str">
            <v>Chirag Dubal</v>
          </cell>
          <cell r="F41091" t="str">
            <v>netscribes</v>
          </cell>
          <cell r="G41091">
            <v>46230.453472222223</v>
          </cell>
          <cell r="H41091">
            <v>46238.612500000003</v>
          </cell>
        </row>
        <row r="41092">
          <cell r="A41092" t="str">
            <v>UCW-34980</v>
          </cell>
          <cell r="B41092" t="str">
            <v xml:space="preserve"> TATA CLIQ IKM BRUSHES LISTING </v>
          </cell>
          <cell r="C41092" t="str">
            <v>CLOSED</v>
          </cell>
          <cell r="D41092" t="str">
            <v>Medium</v>
          </cell>
          <cell r="E41092" t="str">
            <v>Chirag Dubal</v>
          </cell>
          <cell r="F41092" t="str">
            <v>Simi Raichel Zachariah</v>
          </cell>
          <cell r="G41092">
            <v>46229.779861111114</v>
          </cell>
          <cell r="H41092">
            <v>46232.711111111108</v>
          </cell>
        </row>
        <row r="41093">
          <cell r="A41093" t="str">
            <v>UCW-34976</v>
          </cell>
          <cell r="B41093" t="str">
            <v>Scarf Tie - Cataloguing</v>
          </cell>
          <cell r="C41093" t="str">
            <v>CLOSED</v>
          </cell>
          <cell r="D41093" t="str">
            <v>Medium</v>
          </cell>
          <cell r="E41093" t="str">
            <v>Chirag Dubal</v>
          </cell>
          <cell r="F41093" t="str">
            <v>Simi Raichel Zachariah</v>
          </cell>
          <cell r="G41093">
            <v>46229.770138888889</v>
          </cell>
          <cell r="H41093">
            <v>46232.70416666667</v>
          </cell>
        </row>
        <row r="41094">
          <cell r="A41094" t="str">
            <v>UCW-34966</v>
          </cell>
          <cell r="B41094" t="str">
            <v>CLONE - New Listing - Catalog Sheet</v>
          </cell>
          <cell r="C41094" t="str">
            <v>CLOSED</v>
          </cell>
          <cell r="D41094" t="str">
            <v>Medium</v>
          </cell>
          <cell r="E41094" t="str">
            <v>Chirag Dubal</v>
          </cell>
          <cell r="F41094" t="str">
            <v>Shraddha Dighe</v>
          </cell>
          <cell r="G41094">
            <v>46229.51666666667</v>
          </cell>
          <cell r="H41094">
            <v>46232.697916666664</v>
          </cell>
        </row>
        <row r="41095">
          <cell r="A41095" t="str">
            <v>UCW-34965</v>
          </cell>
          <cell r="B41095" t="str">
            <v>Request for for New Product Listing</v>
          </cell>
          <cell r="C41095" t="str">
            <v>CLOSED Due to Inactive/Insufficient Information</v>
          </cell>
          <cell r="D41095" t="str">
            <v>Medium</v>
          </cell>
          <cell r="E41095" t="str">
            <v>Chirag Dubal</v>
          </cell>
          <cell r="F41095" t="str">
            <v>Shraddha Dighe</v>
          </cell>
          <cell r="G41095">
            <v>46229.515277777777</v>
          </cell>
          <cell r="H41095">
            <v>46247.67291666667</v>
          </cell>
        </row>
        <row r="41096">
          <cell r="A41096" t="str">
            <v>UCW-34964</v>
          </cell>
          <cell r="B41096" t="str">
            <v>CLONE - Tata Cliq  - New Listing - BMW and MAX&amp;CO. (New Brand)</v>
          </cell>
          <cell r="C41096" t="str">
            <v>CLOSED</v>
          </cell>
          <cell r="D41096" t="str">
            <v>Medium</v>
          </cell>
          <cell r="E41096" t="str">
            <v>Chirag Dubal</v>
          </cell>
          <cell r="F41096" t="str">
            <v>Shraddha Dighe</v>
          </cell>
          <cell r="G41096">
            <v>46229.512499999997</v>
          </cell>
          <cell r="H41096">
            <v>46232.69027777778</v>
          </cell>
        </row>
        <row r="41097">
          <cell r="A41097" t="str">
            <v>UCW-34956</v>
          </cell>
          <cell r="B41097" t="str">
            <v>Request for SKU Replacement and Image Update</v>
          </cell>
          <cell r="C41097" t="str">
            <v>CLOSED</v>
          </cell>
          <cell r="D41097" t="str">
            <v>Medium</v>
          </cell>
          <cell r="E41097" t="str">
            <v>Chirag Dubal</v>
          </cell>
          <cell r="F41097" t="str">
            <v>Shraddha Dighe</v>
          </cell>
          <cell r="G41097">
            <v>46229.031944444447</v>
          </cell>
          <cell r="H41097">
            <v>46258.575694444444</v>
          </cell>
        </row>
        <row r="41098">
          <cell r="A41098" t="str">
            <v>UCW-34953</v>
          </cell>
          <cell r="B41098" t="str">
            <v>MNY | Sky Tubes - PDP Update | TATACLIQ - Fashion | Seller Code 125928</v>
          </cell>
          <cell r="C41098" t="str">
            <v>CLOSED</v>
          </cell>
          <cell r="D41098" t="str">
            <v>Medium</v>
          </cell>
          <cell r="E41098" t="str">
            <v>Chirag Dubal</v>
          </cell>
          <cell r="F41098" t="str">
            <v>Shraddha Dighe</v>
          </cell>
          <cell r="G41098">
            <v>46229.027777777781</v>
          </cell>
          <cell r="H41098">
            <v>46258.575694444444</v>
          </cell>
        </row>
        <row r="41099">
          <cell r="A41099" t="str">
            <v>UCW-34944</v>
          </cell>
          <cell r="B41099" t="str">
            <v>ALDO Footwear Catalog Submission (TC&amp;TCL) - 16.07.2025</v>
          </cell>
          <cell r="C41099" t="str">
            <v>CLOSED Due to Inactive/Insufficient Information</v>
          </cell>
          <cell r="D41099" t="str">
            <v>Medium</v>
          </cell>
          <cell r="E41099" t="str">
            <v>Mohd Tahir Shaikh</v>
          </cell>
          <cell r="F41099" t="str">
            <v>Shloka Chakre</v>
          </cell>
          <cell r="G41099">
            <v>46228.993750000001</v>
          </cell>
          <cell r="H41099">
            <v>46244.400694444441</v>
          </cell>
        </row>
        <row r="41100">
          <cell r="A41100" t="str">
            <v>UCW-34943</v>
          </cell>
          <cell r="B41100" t="str">
            <v>Tata Lux TT.BAGATT AW25 Lot 1 styles _Footwear_11 options_126492_21/07/2025</v>
          </cell>
          <cell r="C41100" t="str">
            <v>CLOSED</v>
          </cell>
          <cell r="D41100" t="str">
            <v>Medium</v>
          </cell>
          <cell r="E41100" t="str">
            <v>Chirag Dubal</v>
          </cell>
          <cell r="F41100" t="str">
            <v>Shloka Chakre</v>
          </cell>
          <cell r="G41100">
            <v>46228.98541666667</v>
          </cell>
          <cell r="H41100">
            <v>46234.684027777781</v>
          </cell>
        </row>
        <row r="41101">
          <cell r="A41101" t="str">
            <v>UCW-34942</v>
          </cell>
          <cell r="B41101" t="str">
            <v>Tata Cliq TT.BAGATT AW25 Lot 1 styles _Footwear_11 options_124766_21/07/2025</v>
          </cell>
          <cell r="C41101" t="str">
            <v>CLOSED</v>
          </cell>
          <cell r="D41101" t="str">
            <v>Medium</v>
          </cell>
          <cell r="E41101" t="str">
            <v>Chirag Dubal</v>
          </cell>
          <cell r="F41101" t="str">
            <v>Shloka Chakre</v>
          </cell>
          <cell r="G41101">
            <v>46228.980555555558</v>
          </cell>
          <cell r="H41101">
            <v>46235.430555555555</v>
          </cell>
        </row>
        <row r="41102">
          <cell r="A41102" t="str">
            <v>UCW-34920</v>
          </cell>
          <cell r="B41102" t="str">
            <v xml:space="preserve">CH La Bomba Cataloguing  </v>
          </cell>
          <cell r="C41102" t="str">
            <v>CLOSED</v>
          </cell>
          <cell r="D41102" t="str">
            <v>Medium</v>
          </cell>
          <cell r="E41102" t="str">
            <v>Chirag Dubal</v>
          </cell>
          <cell r="F41102" t="str">
            <v>Simi Raichel Zachariah</v>
          </cell>
          <cell r="G41102">
            <v>46228.73333333333</v>
          </cell>
          <cell r="H41102">
            <v>46232.680555555555</v>
          </cell>
        </row>
        <row r="41103">
          <cell r="A41103" t="str">
            <v>UCW-34917</v>
          </cell>
          <cell r="B41103" t="str">
            <v>Fw: Tata Cliq - Gift box Listings</v>
          </cell>
          <cell r="C41103" t="str">
            <v>CLOSED</v>
          </cell>
          <cell r="D41103" t="str">
            <v>Medium</v>
          </cell>
          <cell r="E41103" t="str">
            <v>Chirag Dubal</v>
          </cell>
          <cell r="F41103" t="str">
            <v>Simi Raichel Zachariah</v>
          </cell>
          <cell r="G41103">
            <v>46228.711805555555</v>
          </cell>
          <cell r="H41103">
            <v>46233.40347222222</v>
          </cell>
        </row>
        <row r="41104">
          <cell r="A41104" t="str">
            <v>UCW-34913</v>
          </cell>
          <cell r="B41104" t="str">
            <v>PDP strip remove</v>
          </cell>
          <cell r="C41104" t="str">
            <v>CLOSED</v>
          </cell>
          <cell r="D41104" t="str">
            <v>Medium</v>
          </cell>
          <cell r="E41104" t="str">
            <v>Chirag Dubal</v>
          </cell>
          <cell r="F41104" t="str">
            <v>Shraddha Dighe</v>
          </cell>
          <cell r="G41104">
            <v>46228.70416666667</v>
          </cell>
          <cell r="H41104">
            <v>46234.776388888888</v>
          </cell>
        </row>
        <row r="41105">
          <cell r="A41105" t="str">
            <v>UCW-34904</v>
          </cell>
          <cell r="B41105" t="str">
            <v>Aapno Rajasthan | Fashion Jewellery | 126205 | 22-07-26 (199skus)</v>
          </cell>
          <cell r="C41105" t="str">
            <v>CLOSED</v>
          </cell>
          <cell r="D41105" t="str">
            <v>Medium</v>
          </cell>
          <cell r="E41105" t="str">
            <v>Chirag Dubal</v>
          </cell>
          <cell r="F41105" t="str">
            <v>Simi Raichel Zachariah</v>
          </cell>
          <cell r="G41105">
            <v>46228.672222222223</v>
          </cell>
          <cell r="H41105">
            <v>46233.397916666669</v>
          </cell>
        </row>
        <row r="41106">
          <cell r="A41106" t="str">
            <v>UCW-34900</v>
          </cell>
          <cell r="B41106" t="str">
            <v>Request to Update Product Images &lt;&gt; Tatacliq</v>
          </cell>
          <cell r="C41106" t="str">
            <v>CLOSED</v>
          </cell>
          <cell r="D41106" t="str">
            <v>Medium</v>
          </cell>
          <cell r="E41106" t="str">
            <v>Chirag Dubal</v>
          </cell>
          <cell r="F41106" t="str">
            <v>Simi Raichel Zachariah</v>
          </cell>
          <cell r="G41106">
            <v>46228.665277777778</v>
          </cell>
          <cell r="H41106">
            <v>46234.8</v>
          </cell>
        </row>
        <row r="41107">
          <cell r="A41107" t="str">
            <v>UCW-34891</v>
          </cell>
          <cell r="B41107" t="str">
            <v>Diwali Box| 2733568|TCL</v>
          </cell>
          <cell r="C41107" t="str">
            <v>CLOSED Due to Inactive/Insufficient Information</v>
          </cell>
          <cell r="D41107" t="str">
            <v>Medium</v>
          </cell>
          <cell r="E41107" t="str">
            <v>Chirag Dubal</v>
          </cell>
          <cell r="F41107" t="str">
            <v>Shraddha Dighe</v>
          </cell>
          <cell r="G41107">
            <v>46228.652083333334</v>
          </cell>
          <cell r="H41107">
            <v>46258.535416666666</v>
          </cell>
        </row>
        <row r="41108">
          <cell r="A41108" t="str">
            <v>UCW-34869</v>
          </cell>
          <cell r="B41108" t="str">
            <v>Guess Footwear Men &amp; Women (New) 13 Options 20-07-2026</v>
          </cell>
          <cell r="C41108" t="str">
            <v>CLOSED</v>
          </cell>
          <cell r="D41108" t="str">
            <v>Medium</v>
          </cell>
          <cell r="E41108" t="str">
            <v>Chirag Dubal</v>
          </cell>
          <cell r="F41108" t="str">
            <v>Shloka Chakre</v>
          </cell>
          <cell r="G41108">
            <v>46228.600694444445</v>
          </cell>
          <cell r="H41108">
            <v>46230.588888888888</v>
          </cell>
        </row>
        <row r="41109">
          <cell r="A41109" t="str">
            <v>UCW-34865</v>
          </cell>
          <cell r="B41109" t="str">
            <v>Tata Cliq Lux - FALL'26 Newness Listing Jewellery (Adonis Kommerce - 127636)</v>
          </cell>
          <cell r="C41109" t="str">
            <v>CLOSED</v>
          </cell>
          <cell r="D41109" t="str">
            <v>Medium</v>
          </cell>
          <cell r="E41109" t="str">
            <v>Chirag Dubal</v>
          </cell>
          <cell r="F41109" t="str">
            <v>Simi Raichel Zachariah</v>
          </cell>
          <cell r="G41109">
            <v>46228.527777777781</v>
          </cell>
          <cell r="H41109">
            <v>46234.447916666664</v>
          </cell>
        </row>
        <row r="41110">
          <cell r="A41110" t="str">
            <v>UCW-34862</v>
          </cell>
          <cell r="B41110" t="str">
            <v>Colors Queen || Makeup || 129094 || 21-07-2026</v>
          </cell>
          <cell r="C41110" t="str">
            <v>CLOSED</v>
          </cell>
          <cell r="D41110" t="str">
            <v>Medium</v>
          </cell>
          <cell r="E41110" t="str">
            <v>Chirag Dubal</v>
          </cell>
          <cell r="F41110" t="str">
            <v>Simi Raichel Zachariah</v>
          </cell>
          <cell r="G41110">
            <v>46228.509722222225</v>
          </cell>
          <cell r="H41110">
            <v>46233.670138888891</v>
          </cell>
        </row>
        <row r="41111">
          <cell r="A41111" t="str">
            <v>UCW-34860</v>
          </cell>
          <cell r="B41111" t="str">
            <v>EL GWP 21st July (Local GWP)</v>
          </cell>
          <cell r="C41111" t="str">
            <v>CLOSED</v>
          </cell>
          <cell r="D41111" t="str">
            <v>Medium</v>
          </cell>
          <cell r="E41111" t="str">
            <v>Chirag Dubal</v>
          </cell>
          <cell r="F41111" t="str">
            <v>Simi Raichel Zachariah</v>
          </cell>
          <cell r="G41111">
            <v>46228.504166666666</v>
          </cell>
          <cell r="H41111">
            <v>46230.581250000003</v>
          </cell>
        </row>
        <row r="41112">
          <cell r="A41112" t="str">
            <v>UCW-34856</v>
          </cell>
          <cell r="B41112" t="str">
            <v>Foxtale X Tata Cliq Clarifying Swirl Mask listing</v>
          </cell>
          <cell r="C41112" t="str">
            <v>CLOSED Due to Inactive/Insufficient Information</v>
          </cell>
          <cell r="D41112" t="str">
            <v>Medium</v>
          </cell>
          <cell r="E41112" t="str">
            <v>Chirag Dubal</v>
          </cell>
          <cell r="F41112" t="str">
            <v>Simi Raichel Zachariah</v>
          </cell>
          <cell r="G41112">
            <v>46228.463888888888</v>
          </cell>
          <cell r="H41112">
            <v>46231.462500000001</v>
          </cell>
        </row>
        <row r="41113">
          <cell r="A41113" t="str">
            <v>UCW-34845</v>
          </cell>
          <cell r="B41113" t="str">
            <v>Kitbag listing file (SC:129280</v>
          </cell>
          <cell r="C41113" t="str">
            <v>CLOSED</v>
          </cell>
          <cell r="D41113" t="str">
            <v>Medium</v>
          </cell>
          <cell r="E41113" t="str">
            <v>Chirag Dubal</v>
          </cell>
          <cell r="F41113" t="str">
            <v>Simi Raichel Zachariah</v>
          </cell>
          <cell r="G41113">
            <v>46227.806944444441</v>
          </cell>
          <cell r="H41113">
            <v>46232.645138888889</v>
          </cell>
        </row>
        <row r="41114">
          <cell r="A41114" t="str">
            <v>UCW-34842</v>
          </cell>
          <cell r="B41114" t="str">
            <v>Woodland / Footwear / 196 SKU's / 28 Options / 17-07-26</v>
          </cell>
          <cell r="C41114" t="str">
            <v>CLOSED</v>
          </cell>
          <cell r="D41114" t="str">
            <v>Medium</v>
          </cell>
          <cell r="E41114" t="str">
            <v>Chirag Dubal</v>
          </cell>
          <cell r="F41114" t="str">
            <v>Sneha Nadar</v>
          </cell>
          <cell r="G41114">
            <v>46227.79583333333</v>
          </cell>
          <cell r="H41114">
            <v>46231.556944444441</v>
          </cell>
        </row>
        <row r="41115">
          <cell r="A41115" t="str">
            <v>UCW-34822</v>
          </cell>
          <cell r="B41115" t="str">
            <v>Auraa Trends - Jewelery - 24/06/2026 - 37 SKUs</v>
          </cell>
          <cell r="C41115" t="str">
            <v>CLOSED</v>
          </cell>
          <cell r="D41115" t="str">
            <v>Medium</v>
          </cell>
          <cell r="E41115" t="str">
            <v>Chirag Dubal</v>
          </cell>
          <cell r="F41115" t="str">
            <v>Shloka Chakre</v>
          </cell>
          <cell r="G41115">
            <v>46227.685416666667</v>
          </cell>
          <cell r="H41115">
            <v>46232.623611111114</v>
          </cell>
        </row>
        <row r="41116">
          <cell r="A41116" t="str">
            <v>UCW-34821</v>
          </cell>
          <cell r="B41116" t="str">
            <v>Muthoot New Listing - Seller ID 128830</v>
          </cell>
          <cell r="C41116" t="str">
            <v>CLOSED</v>
          </cell>
          <cell r="D41116" t="str">
            <v>Medium</v>
          </cell>
          <cell r="E41116" t="str">
            <v>Chirag Dubal</v>
          </cell>
          <cell r="F41116" t="str">
            <v>Shraddha Dighe</v>
          </cell>
          <cell r="G41116">
            <v>46227.681250000001</v>
          </cell>
          <cell r="H41116">
            <v>46232.47152777778</v>
          </cell>
        </row>
        <row r="41117">
          <cell r="A41117" t="str">
            <v>UCW-34818</v>
          </cell>
          <cell r="B41117" t="str">
            <v>PNG Jewellers | Silver Rakhi | Code - 124260 | Total SKUs - 108</v>
          </cell>
          <cell r="C41117" t="str">
            <v>CLOSED</v>
          </cell>
          <cell r="D41117" t="str">
            <v>Medium</v>
          </cell>
          <cell r="E41117" t="str">
            <v>Chirag Dubal</v>
          </cell>
          <cell r="F41117" t="str">
            <v>Shraddha Dighe</v>
          </cell>
          <cell r="G41117">
            <v>46227.67083333333</v>
          </cell>
          <cell r="H41117">
            <v>46233.388194444444</v>
          </cell>
        </row>
        <row r="41118">
          <cell r="A41118" t="str">
            <v>UCW-34815</v>
          </cell>
          <cell r="B41118" t="str">
            <v>Request for New Product Cataloguing_PENDANTS_KISNA</v>
          </cell>
          <cell r="C41118" t="str">
            <v>CLOSED</v>
          </cell>
          <cell r="D41118" t="str">
            <v>Medium</v>
          </cell>
          <cell r="E41118" t="str">
            <v>Chirag Dubal</v>
          </cell>
          <cell r="F41118" t="str">
            <v>Shraddha Dighe</v>
          </cell>
          <cell r="G41118">
            <v>46227.661805555559</v>
          </cell>
          <cell r="H41118">
            <v>46240.73541666667</v>
          </cell>
        </row>
        <row r="41119">
          <cell r="A41119" t="str">
            <v>UCW-34813</v>
          </cell>
          <cell r="B41119" t="str">
            <v>Giva | Silver Jewellery | 125927 | 14-07-2026 &amp; 16-07-2026 (22SKUs) | Rakhi collection 2nd slot</v>
          </cell>
          <cell r="C41119" t="str">
            <v>CLOSED</v>
          </cell>
          <cell r="D41119" t="str">
            <v>Medium</v>
          </cell>
          <cell r="E41119" t="str">
            <v>Chirag Dubal</v>
          </cell>
          <cell r="F41119" t="str">
            <v>Shraddha Dighe</v>
          </cell>
          <cell r="G41119">
            <v>46227.65625</v>
          </cell>
          <cell r="H41119">
            <v>46232.456944444442</v>
          </cell>
        </row>
        <row r="41120">
          <cell r="A41120" t="str">
            <v>UCW-34797</v>
          </cell>
          <cell r="B41120" t="str">
            <v>PDP images update Smart Peeling White Jewel Perle</v>
          </cell>
          <cell r="C41120" t="str">
            <v>CLOSED</v>
          </cell>
          <cell r="D41120" t="str">
            <v>Medium</v>
          </cell>
          <cell r="E41120" t="str">
            <v>Chirag Dubal</v>
          </cell>
          <cell r="F41120" t="str">
            <v>Shraddha Dighe</v>
          </cell>
          <cell r="G41120">
            <v>46227.517361111109</v>
          </cell>
          <cell r="H41120">
            <v>46230.587500000001</v>
          </cell>
        </row>
        <row r="41121">
          <cell r="A41121" t="str">
            <v>UCW-34795</v>
          </cell>
          <cell r="B41121" t="str">
            <v>GWP listing July'26</v>
          </cell>
          <cell r="C41121" t="str">
            <v>CLOSED Due to Inactive/Insufficient Information</v>
          </cell>
          <cell r="D41121" t="str">
            <v>Medium</v>
          </cell>
          <cell r="E41121" t="str">
            <v>netscribes</v>
          </cell>
          <cell r="F41121" t="str">
            <v>Shraddha Dighe</v>
          </cell>
          <cell r="G41121">
            <v>46227.490277777775</v>
          </cell>
          <cell r="H41121">
            <v>46237.835416666669</v>
          </cell>
        </row>
        <row r="41122">
          <cell r="A41122" t="str">
            <v>UCW-34794</v>
          </cell>
          <cell r="B41122" t="str">
            <v>JML: EANS TO BE UPDATED July'26</v>
          </cell>
          <cell r="C41122" t="str">
            <v>CLOSED</v>
          </cell>
          <cell r="D41122" t="str">
            <v>Medium</v>
          </cell>
          <cell r="E41122" t="str">
            <v>Chirag Dubal</v>
          </cell>
          <cell r="F41122" t="str">
            <v>Shraddha Dighe</v>
          </cell>
          <cell r="G41122">
            <v>46227.486805555556</v>
          </cell>
          <cell r="H41122">
            <v>46238.622916666667</v>
          </cell>
        </row>
        <row r="41123">
          <cell r="A41123" t="str">
            <v>UCW-34783</v>
          </cell>
          <cell r="B41123" t="str">
            <v>Kiddopanti Image Change Request 18th_July_2026</v>
          </cell>
          <cell r="C41123" t="str">
            <v>CLOSED</v>
          </cell>
          <cell r="D41123" t="str">
            <v>Medium</v>
          </cell>
          <cell r="E41123" t="str">
            <v>Chirag Dubal</v>
          </cell>
          <cell r="F41123" t="str">
            <v>Shraddha Dighe</v>
          </cell>
          <cell r="G41123">
            <v>46226.774305555555</v>
          </cell>
          <cell r="H41123">
            <v>46228.668055555558</v>
          </cell>
        </row>
        <row r="41124">
          <cell r="A41124" t="str">
            <v>UCW-34782</v>
          </cell>
          <cell r="B41124" t="str">
            <v>TataCliq x O3+ New Launch 18-07-2026</v>
          </cell>
          <cell r="C41124" t="str">
            <v>CLOSED</v>
          </cell>
          <cell r="D41124" t="str">
            <v>Medium</v>
          </cell>
          <cell r="E41124" t="str">
            <v>Chirag Dubal</v>
          </cell>
          <cell r="F41124" t="str">
            <v>Shraddha Dighe</v>
          </cell>
          <cell r="G41124">
            <v>46226.772222222222</v>
          </cell>
          <cell r="H41124">
            <v>46228.620833333334</v>
          </cell>
        </row>
        <row r="41125">
          <cell r="A41125" t="str">
            <v>UCW-34768</v>
          </cell>
          <cell r="B41125" t="str">
            <v>FY27 Diwali GWPs - Cataloguing &amp; Local PO Creation - TCL</v>
          </cell>
          <cell r="C41125" t="str">
            <v>CLOSED</v>
          </cell>
          <cell r="D41125" t="str">
            <v>Medium</v>
          </cell>
          <cell r="E41125" t="str">
            <v>Chirag Dubal</v>
          </cell>
          <cell r="F41125" t="str">
            <v>Shraddha Dighe</v>
          </cell>
          <cell r="G41125">
            <v>46226.668749999997</v>
          </cell>
          <cell r="H41125">
            <v>46230.574999999997</v>
          </cell>
        </row>
        <row r="41126">
          <cell r="A41126" t="str">
            <v>UCW-34765</v>
          </cell>
          <cell r="B41126" t="str">
            <v>Cloned-R&amp;B - Apparel - Seller Code 123986 - New Listing - 01-07-2026 (Lot 11 Women))</v>
          </cell>
          <cell r="C41126" t="str">
            <v>CLOSED</v>
          </cell>
          <cell r="D41126" t="str">
            <v>Medium</v>
          </cell>
          <cell r="E41126" t="str">
            <v>Chirag Dubal</v>
          </cell>
          <cell r="F41126" t="str">
            <v>netscribes</v>
          </cell>
          <cell r="G41126">
            <v>46226.65</v>
          </cell>
          <cell r="H41126">
            <v>46230.569444444445</v>
          </cell>
        </row>
        <row r="41127">
          <cell r="A41127" t="str">
            <v>UCW-34757</v>
          </cell>
          <cell r="B41127" t="str">
            <v>CLONE - Images Update - OOMPH - 18.07.2026 - Fashion Jewellery - TATACLIQ</v>
          </cell>
          <cell r="C41127" t="str">
            <v>CLOSED</v>
          </cell>
          <cell r="D41127" t="str">
            <v>Medium</v>
          </cell>
          <cell r="E41127" t="str">
            <v>Chirag Dubal</v>
          </cell>
          <cell r="F41127" t="str">
            <v>Shraddha Dighe</v>
          </cell>
          <cell r="G41127">
            <v>46226.628472222219</v>
          </cell>
          <cell r="H41127">
            <v>46233.728472222225</v>
          </cell>
        </row>
        <row r="41128">
          <cell r="A41128" t="str">
            <v>UCW-34744</v>
          </cell>
          <cell r="B41128" t="str">
            <v>Tata Cliq  - New Listing - Lolita Lempika and Replay (22-07-2026)</v>
          </cell>
          <cell r="C41128" t="str">
            <v>CLOSED</v>
          </cell>
          <cell r="D41128" t="str">
            <v>Medium</v>
          </cell>
          <cell r="E41128" t="str">
            <v>Chirag Dubal</v>
          </cell>
          <cell r="F41128" t="str">
            <v>Shraddha Dighe</v>
          </cell>
          <cell r="G41128">
            <v>46225.741666666669</v>
          </cell>
          <cell r="H41128">
            <v>46230.527777777781</v>
          </cell>
        </row>
        <row r="41129">
          <cell r="A41129" t="str">
            <v>UCW-34722</v>
          </cell>
          <cell r="B41129" t="str">
            <v>CLONE - Fabindia – Apparel &amp; Jewellery– Seller Code-126453 – SKU Count-486 – Style Count-93 – 09-07-2026</v>
          </cell>
          <cell r="C41129" t="str">
            <v>CLOSED</v>
          </cell>
          <cell r="D41129" t="str">
            <v>Medium</v>
          </cell>
          <cell r="E41129" t="str">
            <v>netscribes</v>
          </cell>
          <cell r="F41129" t="str">
            <v>netscribes</v>
          </cell>
          <cell r="G41129">
            <v>46225.513194444444</v>
          </cell>
          <cell r="H41129">
            <v>46225.561111111114</v>
          </cell>
        </row>
        <row r="41130">
          <cell r="A41130" t="str">
            <v>UCW-34714</v>
          </cell>
          <cell r="B41130" t="str">
            <v>New launch cataloguing details of HUGO BOSS(BOSS BOTTLED BEYOND FOR HIM)_Fragrance for TCL_01_July_26</v>
          </cell>
          <cell r="C41130" t="str">
            <v>CLOSED</v>
          </cell>
          <cell r="D41130" t="str">
            <v>Medium</v>
          </cell>
          <cell r="E41130" t="str">
            <v>netscribes</v>
          </cell>
          <cell r="F41130" t="str">
            <v>Shraddha Dighe</v>
          </cell>
          <cell r="G41130">
            <v>46225.466666666667</v>
          </cell>
          <cell r="H41130">
            <v>46228.643055555556</v>
          </cell>
        </row>
        <row r="41131">
          <cell r="A41131" t="str">
            <v>UCW-34711</v>
          </cell>
          <cell r="B41131" t="str">
            <v>JW BRANDS PVT LTD | JEWELRY | 127801 | 20-07-2026(350)</v>
          </cell>
          <cell r="C41131" t="str">
            <v>CLOSED</v>
          </cell>
          <cell r="D41131" t="str">
            <v>Medium</v>
          </cell>
          <cell r="E41131" t="str">
            <v>Chirag Dubal</v>
          </cell>
          <cell r="F41131" t="str">
            <v>Shraddha Dighe</v>
          </cell>
          <cell r="G41131">
            <v>46224.992361111108</v>
          </cell>
          <cell r="H41131">
            <v>46230.520833333336</v>
          </cell>
        </row>
        <row r="41132">
          <cell r="A41132" t="str">
            <v>UCW-34710</v>
          </cell>
          <cell r="B41132" t="str">
            <v>ZAVERI PEARLS | JEWELLERY | SELLER CODE: 124167 | 20-07-2026 | 69 SKU</v>
          </cell>
          <cell r="C41132" t="str">
            <v>CLOSED</v>
          </cell>
          <cell r="D41132" t="str">
            <v>Medium</v>
          </cell>
          <cell r="E41132" t="str">
            <v>Chirag Dubal</v>
          </cell>
          <cell r="F41132" t="str">
            <v>Shraddha Dighe</v>
          </cell>
          <cell r="G41132">
            <v>46224.988194444442</v>
          </cell>
          <cell r="H41132">
            <v>46230.484027777777</v>
          </cell>
        </row>
        <row r="41133">
          <cell r="A41133" t="str">
            <v>UCW-34709</v>
          </cell>
          <cell r="B41133" t="str">
            <v>Foxtale X tata cliq Brightening moisturizer 100 ml listing</v>
          </cell>
          <cell r="C41133" t="str">
            <v>CLOSED</v>
          </cell>
          <cell r="D41133" t="str">
            <v>Medium</v>
          </cell>
          <cell r="E41133" t="str">
            <v>Chirag Dubal</v>
          </cell>
          <cell r="F41133" t="str">
            <v>Shraddha Dighe</v>
          </cell>
          <cell r="G41133">
            <v>46224.98333333333</v>
          </cell>
          <cell r="H41133">
            <v>46233.379861111112</v>
          </cell>
        </row>
        <row r="41134">
          <cell r="A41134" t="str">
            <v>UCW-34697</v>
          </cell>
          <cell r="B41134" t="str">
            <v>Image Replacement 118 options 16.07.2026</v>
          </cell>
          <cell r="C41134" t="str">
            <v>CLOSED</v>
          </cell>
          <cell r="D41134" t="str">
            <v>Medium</v>
          </cell>
          <cell r="E41134" t="str">
            <v>Chirag Dubal</v>
          </cell>
          <cell r="F41134" t="str">
            <v>Shraddha Dighe</v>
          </cell>
          <cell r="G41134">
            <v>46224.784722222219</v>
          </cell>
          <cell r="H41134">
            <v>46232.810416666667</v>
          </cell>
        </row>
        <row r="41135">
          <cell r="A41135" t="str">
            <v>UCW-34694</v>
          </cell>
          <cell r="B41135" t="str">
            <v>Forevermark X126412 - Millemoi Listing</v>
          </cell>
          <cell r="C41135" t="str">
            <v>CLOSED</v>
          </cell>
          <cell r="D41135" t="str">
            <v>Medium</v>
          </cell>
          <cell r="E41135" t="str">
            <v>Stuti Dube</v>
          </cell>
          <cell r="F41135" t="str">
            <v>Simi Raichel Zachariah</v>
          </cell>
          <cell r="G41135">
            <v>46224.767361111109</v>
          </cell>
          <cell r="H41135">
            <v>46227.622916666667</v>
          </cell>
        </row>
        <row r="41136">
          <cell r="A41136" t="str">
            <v>UCW-34672</v>
          </cell>
          <cell r="B41136" t="str">
            <v>Cloned-Tata Cliq Luxury Footwear Catalogue- Asics | 10th July</v>
          </cell>
          <cell r="C41136" t="str">
            <v>CLOSED</v>
          </cell>
          <cell r="D41136" t="str">
            <v>Medium</v>
          </cell>
          <cell r="E41136" t="str">
            <v>Chirag Dubal</v>
          </cell>
          <cell r="F41136" t="str">
            <v>netscribes</v>
          </cell>
          <cell r="G41136">
            <v>46224.665972222225</v>
          </cell>
          <cell r="H41136">
            <v>46225.640277777777</v>
          </cell>
        </row>
        <row r="41137">
          <cell r="A41137" t="str">
            <v>UCW-34667</v>
          </cell>
          <cell r="B41137" t="str">
            <v>Aug NPL - TFB</v>
          </cell>
          <cell r="C41137" t="str">
            <v>CLOSED</v>
          </cell>
          <cell r="D41137" t="str">
            <v>Medium</v>
          </cell>
          <cell r="E41137" t="str">
            <v>netscribes</v>
          </cell>
          <cell r="F41137" t="str">
            <v>Simi Raichel Zachariah</v>
          </cell>
          <cell r="G41137">
            <v>46224.650694444441</v>
          </cell>
          <cell r="H41137">
            <v>46228.646527777775</v>
          </cell>
        </row>
        <row r="41138">
          <cell r="A41138" t="str">
            <v>UCW-34639</v>
          </cell>
          <cell r="B41138" t="str">
            <v>GWP Catalogue Sheet</v>
          </cell>
          <cell r="C41138" t="str">
            <v>CLOSED Due to Inactive/Insufficient Information</v>
          </cell>
          <cell r="D41138" t="str">
            <v>Medium</v>
          </cell>
          <cell r="E41138" t="str">
            <v>Chirag Dubal</v>
          </cell>
          <cell r="F41138" t="str">
            <v>Shraddha Dighe</v>
          </cell>
          <cell r="G41138">
            <v>46223.769444444442</v>
          </cell>
          <cell r="H41138">
            <v>46225.461805555555</v>
          </cell>
        </row>
        <row r="41139">
          <cell r="A41139" t="str">
            <v>UCW-34637</v>
          </cell>
          <cell r="B41139" t="str">
            <v xml:space="preserve">GAR | Acno Fight PDP | TATACLIQ - Fashion | Seller Code 125928 | PRIORITY </v>
          </cell>
          <cell r="C41139" t="str">
            <v>CLOSED</v>
          </cell>
          <cell r="D41139" t="str">
            <v>Medium</v>
          </cell>
          <cell r="E41139" t="str">
            <v>Chirag Dubal</v>
          </cell>
          <cell r="F41139" t="str">
            <v>Shraddha Dighe</v>
          </cell>
          <cell r="G41139">
            <v>46223.763888888891</v>
          </cell>
          <cell r="H41139">
            <v>46236.892361111109</v>
          </cell>
        </row>
        <row r="41140">
          <cell r="A41140" t="str">
            <v>UCW-34633</v>
          </cell>
          <cell r="B41140" t="str">
            <v>Platform Addition Request - &amp;honey , Dr Athlea on Luxury</v>
          </cell>
          <cell r="C41140" t="str">
            <v>CLOSED</v>
          </cell>
          <cell r="D41140" t="str">
            <v>Medium</v>
          </cell>
          <cell r="E41140" t="str">
            <v>Chirag Dubal</v>
          </cell>
          <cell r="F41140" t="str">
            <v>Shraddha Dighe</v>
          </cell>
          <cell r="G41140">
            <v>46223.753472222219</v>
          </cell>
          <cell r="H41140">
            <v>46228.902083333334</v>
          </cell>
        </row>
        <row r="41141">
          <cell r="A41141" t="str">
            <v>UCW-34628</v>
          </cell>
          <cell r="B41141" t="str">
            <v>New listing of iunik</v>
          </cell>
          <cell r="C41141" t="str">
            <v>CLOSED</v>
          </cell>
          <cell r="D41141" t="str">
            <v>Medium</v>
          </cell>
          <cell r="E41141" t="str">
            <v>Chirag Dubal</v>
          </cell>
          <cell r="F41141" t="str">
            <v>Shraddha Dighe</v>
          </cell>
          <cell r="G41141">
            <v>46223.729861111111</v>
          </cell>
          <cell r="H41141">
            <v>46228.611111111109</v>
          </cell>
        </row>
        <row r="41142">
          <cell r="A41142" t="str">
            <v>UCW-34627</v>
          </cell>
          <cell r="B41142" t="str">
            <v>TCL- New listing - Juliette Has A Gun Banana Rush (MDP)</v>
          </cell>
          <cell r="C41142" t="str">
            <v>CLOSED</v>
          </cell>
          <cell r="D41142" t="str">
            <v>Medium</v>
          </cell>
          <cell r="E41142" t="str">
            <v>Chirag Dubal</v>
          </cell>
          <cell r="F41142" t="str">
            <v>Shraddha Dighe</v>
          </cell>
          <cell r="G41142">
            <v>46223.728472222225</v>
          </cell>
          <cell r="H41142">
            <v>46227.618750000001</v>
          </cell>
        </row>
        <row r="41143">
          <cell r="A41143" t="str">
            <v>UCW-34624</v>
          </cell>
          <cell r="B41143" t="str">
            <v>Sept'26 NPL to be ordered in July'26: TCL</v>
          </cell>
          <cell r="C41143" t="str">
            <v>CLOSED</v>
          </cell>
          <cell r="D41143" t="str">
            <v>Medium</v>
          </cell>
          <cell r="E41143" t="str">
            <v>Chirag Dubal</v>
          </cell>
          <cell r="F41143" t="str">
            <v>Shraddha Dighe</v>
          </cell>
          <cell r="G41143">
            <v>46223.71875</v>
          </cell>
          <cell r="H41143">
            <v>46234.627083333333</v>
          </cell>
        </row>
        <row r="41144">
          <cell r="A41144" t="str">
            <v>UCW-34623</v>
          </cell>
          <cell r="B41144" t="str">
            <v>Tata Cliq Luxury  - New listing - Hermès (Ginseng Biloba)</v>
          </cell>
          <cell r="C41144" t="str">
            <v>CLOSED</v>
          </cell>
          <cell r="D41144" t="str">
            <v>Medium</v>
          </cell>
          <cell r="E41144" t="str">
            <v>Chirag Dubal</v>
          </cell>
          <cell r="F41144" t="str">
            <v>Shraddha Dighe</v>
          </cell>
          <cell r="G41144">
            <v>46223.717361111114</v>
          </cell>
          <cell r="H41144">
            <v>46227.587500000001</v>
          </cell>
        </row>
        <row r="41145">
          <cell r="A41145" t="str">
            <v>UCW-34622</v>
          </cell>
          <cell r="B41145" t="str">
            <v>Ormonde Jayne new skus Listing</v>
          </cell>
          <cell r="C41145" t="str">
            <v>CLOSED</v>
          </cell>
          <cell r="D41145" t="str">
            <v>Medium</v>
          </cell>
          <cell r="E41145" t="str">
            <v>Chirag Dubal</v>
          </cell>
          <cell r="F41145" t="str">
            <v>Shraddha Dighe</v>
          </cell>
          <cell r="G41145">
            <v>46223.716666666667</v>
          </cell>
          <cell r="H41145">
            <v>46228.603472222225</v>
          </cell>
        </row>
        <row r="41146">
          <cell r="A41146" t="str">
            <v>UCW-34619</v>
          </cell>
          <cell r="B41146" t="str">
            <v>GWP Recommendation -Tata Cliq</v>
          </cell>
          <cell r="C41146" t="str">
            <v>CLOSED</v>
          </cell>
          <cell r="D41146" t="str">
            <v>Medium</v>
          </cell>
          <cell r="E41146" t="str">
            <v>Chirag Dubal</v>
          </cell>
          <cell r="F41146" t="str">
            <v>Shraddha Dighe</v>
          </cell>
          <cell r="G41146">
            <v>46223.711805555555</v>
          </cell>
          <cell r="H41146">
            <v>46225.620138888888</v>
          </cell>
        </row>
        <row r="41147">
          <cell r="A41147" t="str">
            <v>UCW-34618</v>
          </cell>
          <cell r="B41147" t="str">
            <v>New listing on TataCliq Platforms</v>
          </cell>
          <cell r="C41147" t="str">
            <v>CLOSED</v>
          </cell>
          <cell r="D41147" t="str">
            <v>Medium</v>
          </cell>
          <cell r="E41147" t="str">
            <v>Chirag Dubal</v>
          </cell>
          <cell r="F41147" t="str">
            <v>Shraddha Dighe</v>
          </cell>
          <cell r="G41147">
            <v>46223.710416666669</v>
          </cell>
          <cell r="H41147">
            <v>46227.572222222225</v>
          </cell>
        </row>
        <row r="41148">
          <cell r="A41148" t="str">
            <v>UCW-34614</v>
          </cell>
          <cell r="B41148" t="str">
            <v>L’Oréal Paris | Cushion Foundation Update | TATACLIQ - Fashion | Seller Code 125928</v>
          </cell>
          <cell r="C41148" t="str">
            <v>CLOSED</v>
          </cell>
          <cell r="D41148" t="str">
            <v>Medium</v>
          </cell>
          <cell r="E41148" t="str">
            <v>Chirag Dubal</v>
          </cell>
          <cell r="F41148" t="str">
            <v>Shraddha Dighe</v>
          </cell>
          <cell r="G41148">
            <v>46223.695833333331</v>
          </cell>
          <cell r="H41148">
            <v>46230.560416666667</v>
          </cell>
        </row>
        <row r="41149">
          <cell r="A41149" t="str">
            <v>UCW-34613</v>
          </cell>
          <cell r="B41149" t="str">
            <v>MNY | Super Stay Matte Max Cushion Foundation Listing | TATACLIQ - Fashion | Seller Code 125928</v>
          </cell>
          <cell r="C41149" t="str">
            <v>CLOSED</v>
          </cell>
          <cell r="D41149" t="str">
            <v>Medium</v>
          </cell>
          <cell r="E41149" t="str">
            <v>Chirag Dubal</v>
          </cell>
          <cell r="F41149" t="str">
            <v>Shraddha Dighe</v>
          </cell>
          <cell r="G41149">
            <v>46223.694444444445</v>
          </cell>
          <cell r="H41149">
            <v>46238.609722222223</v>
          </cell>
        </row>
        <row r="41150">
          <cell r="A41150" t="str">
            <v>UCW-34607</v>
          </cell>
          <cell r="B41150" t="str">
            <v>PUMA FOOTWEAR 124130 &amp; 125381 New Listings 17-07-2026</v>
          </cell>
          <cell r="C41150" t="str">
            <v>CLOSED</v>
          </cell>
          <cell r="D41150" t="str">
            <v>Medium</v>
          </cell>
          <cell r="E41150" t="str">
            <v>Chirag Dubal</v>
          </cell>
          <cell r="F41150" t="str">
            <v>Simi Raichel Zachariah</v>
          </cell>
          <cell r="G41150">
            <v>46223.65347222222</v>
          </cell>
          <cell r="H41150">
            <v>46224.676388888889</v>
          </cell>
        </row>
        <row r="41151">
          <cell r="A41151" t="str">
            <v>UCW-34595</v>
          </cell>
          <cell r="B41151" t="str">
            <v>D&amp;G Cataloguing - Makeup &amp; Skincare (P0 Priority)</v>
          </cell>
          <cell r="C41151" t="str">
            <v>CLOSED</v>
          </cell>
          <cell r="D41151" t="str">
            <v>Medium</v>
          </cell>
          <cell r="E41151" t="str">
            <v>Chirag Dubal</v>
          </cell>
          <cell r="F41151" t="str">
            <v>Shraddha Dighe</v>
          </cell>
          <cell r="G41151">
            <v>46223.61041666667</v>
          </cell>
          <cell r="H41151">
            <v>46240.443055555559</v>
          </cell>
        </row>
        <row r="41152">
          <cell r="A41152" t="str">
            <v>UCW-34590</v>
          </cell>
          <cell r="B41152" t="str">
            <v>Aapno Rajasthan | Fashion Jewellery | 126205 | 18-07-26 (162skus)</v>
          </cell>
          <cell r="C41152" t="str">
            <v>CLOSED</v>
          </cell>
          <cell r="D41152" t="str">
            <v>Medium</v>
          </cell>
          <cell r="E41152" t="str">
            <v>Chirag Dubal</v>
          </cell>
          <cell r="F41152" t="str">
            <v>Shraddha Dighe</v>
          </cell>
          <cell r="G41152">
            <v>46223.543749999997</v>
          </cell>
          <cell r="H41152">
            <v>46227.67291666667</v>
          </cell>
        </row>
        <row r="41153">
          <cell r="A41153" t="str">
            <v>UCW-34587</v>
          </cell>
          <cell r="B41153" t="str">
            <v>PNG Jewellers | Gold Jewelry, Litestyle Products, Diamond Jewelry | Code - 124260 | Total SKUs - 1290</v>
          </cell>
          <cell r="C41153" t="str">
            <v>CLOSED</v>
          </cell>
          <cell r="D41153" t="str">
            <v>Medium</v>
          </cell>
          <cell r="E41153" t="str">
            <v>Chirag Dubal</v>
          </cell>
          <cell r="F41153" t="str">
            <v>Shraddha Dighe</v>
          </cell>
          <cell r="G41153">
            <v>46223.540277777778</v>
          </cell>
          <cell r="H41153">
            <v>46226.625694444447</v>
          </cell>
        </row>
        <row r="41154">
          <cell r="A41154" t="str">
            <v>UCW-34584</v>
          </cell>
          <cell r="B41154" t="str">
            <v>CLONE - Mia Rhapsody of colors</v>
          </cell>
          <cell r="C41154" t="str">
            <v>CLOSED</v>
          </cell>
          <cell r="D41154" t="str">
            <v>Medium</v>
          </cell>
          <cell r="E41154" t="str">
            <v>netscribes</v>
          </cell>
          <cell r="F41154" t="str">
            <v>Shraddha Dighe</v>
          </cell>
          <cell r="G41154">
            <v>46223.53125</v>
          </cell>
          <cell r="H41154">
            <v>46258.574999999997</v>
          </cell>
        </row>
        <row r="41155">
          <cell r="A41155" t="str">
            <v>UCW-34579</v>
          </cell>
          <cell r="B41155" t="str">
            <v>Giva | Silver Jewellery | 125927 | 9-07-2026(138SKUs)</v>
          </cell>
          <cell r="C41155" t="str">
            <v>CLOSED</v>
          </cell>
          <cell r="D41155" t="str">
            <v>Medium</v>
          </cell>
          <cell r="E41155" t="str">
            <v>Chirag Dubal</v>
          </cell>
          <cell r="F41155" t="str">
            <v>Shraddha Dighe</v>
          </cell>
          <cell r="G41155">
            <v>46223.517361111109</v>
          </cell>
          <cell r="H41155">
            <v>46227.56527777778</v>
          </cell>
        </row>
        <row r="41156">
          <cell r="A41156" t="str">
            <v>UCW-34573</v>
          </cell>
          <cell r="B41156" t="str">
            <v>Pantaloons/Men Women/Specimen/Non Apparel Footwear/New Listing/SKU 680/Options 166| 15th July'2026</v>
          </cell>
          <cell r="C41156" t="str">
            <v>CLOSED</v>
          </cell>
          <cell r="D41156" t="str">
            <v>Medium</v>
          </cell>
          <cell r="E41156" t="str">
            <v>Chirag Dubal</v>
          </cell>
          <cell r="F41156" t="str">
            <v>Simi Raichel Zachariah</v>
          </cell>
          <cell r="G41156">
            <v>46223.469444444447</v>
          </cell>
          <cell r="H41156">
            <v>46240.740972222222</v>
          </cell>
        </row>
        <row r="41157">
          <cell r="A41157" t="str">
            <v>UCW-34572</v>
          </cell>
          <cell r="B41157" t="str">
            <v>Bhima Jewels New Listing - Gold-37</v>
          </cell>
          <cell r="C41157" t="str">
            <v>CLOSED Due to Inactive/Insufficient Information</v>
          </cell>
          <cell r="D41157" t="str">
            <v>Medium</v>
          </cell>
          <cell r="E41157" t="str">
            <v>Chirag Dubal</v>
          </cell>
          <cell r="F41157" t="str">
            <v>Shraddha Dighe</v>
          </cell>
          <cell r="G41157">
            <v>46223.469444444447</v>
          </cell>
          <cell r="H41157">
            <v>46236.053472222222</v>
          </cell>
        </row>
        <row r="41158">
          <cell r="A41158" t="str">
            <v>UCW-34547</v>
          </cell>
          <cell r="B41158" t="str">
            <v xml:space="preserve"> TCL- New listing - Hermès Barénia Pleine Fleur</v>
          </cell>
          <cell r="C41158" t="str">
            <v>CLOSED</v>
          </cell>
          <cell r="D41158" t="str">
            <v>Medium</v>
          </cell>
          <cell r="E41158" t="str">
            <v>Chirag Dubal</v>
          </cell>
          <cell r="F41158" t="str">
            <v>Shraddha Dighe</v>
          </cell>
          <cell r="G41158">
            <v>46220.777083333334</v>
          </cell>
          <cell r="H41158">
            <v>46221.708333333336</v>
          </cell>
        </row>
        <row r="41159">
          <cell r="A41159" t="str">
            <v>UCW-34544</v>
          </cell>
          <cell r="B41159" t="str">
            <v>Woodland / Footwear / 1298 SKU's / 166 Options / 11-06-26</v>
          </cell>
          <cell r="C41159" t="str">
            <v>CLOSED</v>
          </cell>
          <cell r="D41159" t="str">
            <v>Medium</v>
          </cell>
          <cell r="E41159" t="str">
            <v>Chirag Dubal</v>
          </cell>
          <cell r="F41159" t="str">
            <v>Shloka Chakre</v>
          </cell>
          <cell r="G41159">
            <v>46220.773611111108</v>
          </cell>
          <cell r="H41159">
            <v>46228.746527777781</v>
          </cell>
        </row>
        <row r="41160">
          <cell r="A41160" t="str">
            <v>UCW-34536</v>
          </cell>
          <cell r="B41160" t="str">
            <v>( CHARCHIT/CAVIO ) 30 -New Styles Product data sheet to go live on Tata Cliq</v>
          </cell>
          <cell r="C41160" t="str">
            <v>CLOSED</v>
          </cell>
          <cell r="D41160" t="str">
            <v>Medium</v>
          </cell>
          <cell r="E41160" t="str">
            <v>Stuti Dube</v>
          </cell>
          <cell r="F41160" t="str">
            <v>Mohd Tahir Shaikh</v>
          </cell>
          <cell r="G41160">
            <v>46220.754166666666</v>
          </cell>
          <cell r="H41160">
            <v>46227.546527777777</v>
          </cell>
        </row>
        <row r="41161">
          <cell r="A41161" t="str">
            <v>UCW-34535</v>
          </cell>
          <cell r="B41161" t="str">
            <v>CLONE - New Listing Tata Cliq Brand - La French &amp; Mancode 2nd July'26.</v>
          </cell>
          <cell r="C41161" t="str">
            <v>CLOSED</v>
          </cell>
          <cell r="D41161" t="str">
            <v>Medium</v>
          </cell>
          <cell r="E41161" t="str">
            <v>Chirag Dubal</v>
          </cell>
          <cell r="F41161" t="str">
            <v>Shraddha Dighe</v>
          </cell>
          <cell r="G41161">
            <v>46220.74722222222</v>
          </cell>
          <cell r="H41161">
            <v>46226.670138888891</v>
          </cell>
        </row>
        <row r="41162">
          <cell r="A41162" t="str">
            <v>UCW-34533</v>
          </cell>
          <cell r="B41162" t="str">
            <v>Updated A+ and E-Commerce Creatives- Honasa</v>
          </cell>
          <cell r="C41162" t="str">
            <v>CLOSED</v>
          </cell>
          <cell r="D41162" t="str">
            <v>Medium</v>
          </cell>
          <cell r="E41162" t="str">
            <v>Chirag Dubal</v>
          </cell>
          <cell r="F41162" t="str">
            <v>Shraddha Dighe</v>
          </cell>
          <cell r="G41162">
            <v>46220.742361111108</v>
          </cell>
          <cell r="H41162">
            <v>46246.685416666667</v>
          </cell>
        </row>
        <row r="41163">
          <cell r="A41163" t="str">
            <v>UCW-34527</v>
          </cell>
          <cell r="B41163" t="str">
            <v>New Chain Pendant and Earring Set listing- 6 SKUS</v>
          </cell>
          <cell r="C41163" t="str">
            <v>CLOSED</v>
          </cell>
          <cell r="D41163" t="str">
            <v>Medium</v>
          </cell>
          <cell r="E41163" t="str">
            <v>netscribes</v>
          </cell>
          <cell r="F41163" t="str">
            <v>Mohd Tahir Shaikh</v>
          </cell>
          <cell r="G41163">
            <v>46220.729166666664</v>
          </cell>
          <cell r="H41163">
            <v>46225.632638888892</v>
          </cell>
        </row>
        <row r="41164">
          <cell r="A41164" t="str">
            <v>UCW-34526</v>
          </cell>
          <cell r="B41164" t="str">
            <v>Listing File for New Shades – Draw Me In Lip Marker</v>
          </cell>
          <cell r="C41164" t="str">
            <v>CLOSED</v>
          </cell>
          <cell r="D41164" t="str">
            <v>Medium</v>
          </cell>
          <cell r="E41164" t="str">
            <v>Chirag Dubal</v>
          </cell>
          <cell r="F41164" t="str">
            <v>Shraddha Dighe</v>
          </cell>
          <cell r="G41164">
            <v>46220.726388888892</v>
          </cell>
          <cell r="H41164">
            <v>46221.65347222222</v>
          </cell>
        </row>
        <row r="41165">
          <cell r="A41165" t="str">
            <v>UCW-34524</v>
          </cell>
          <cell r="B41165" t="str">
            <v xml:space="preserve">Aug Cycle GWPs - Cataloguing </v>
          </cell>
          <cell r="C41165" t="str">
            <v>CLOSED</v>
          </cell>
          <cell r="D41165" t="str">
            <v>Medium</v>
          </cell>
          <cell r="E41165" t="str">
            <v>Chirag Dubal</v>
          </cell>
          <cell r="F41165" t="str">
            <v>Shraddha Dighe</v>
          </cell>
          <cell r="G41165">
            <v>46220.724999999999</v>
          </cell>
          <cell r="H41165">
            <v>46228.459027777775</v>
          </cell>
        </row>
        <row r="41166">
          <cell r="A41166" t="str">
            <v>UCW-34522</v>
          </cell>
          <cell r="B41166" t="str">
            <v>Pantaloons /Men's/Kid's/Women's Western/Women's Ethnic apparel/ New Listing/SKU 813/Options 158| 14th Julyl'2026</v>
          </cell>
          <cell r="C41166" t="str">
            <v>CLOSED</v>
          </cell>
          <cell r="D41166" t="str">
            <v>Medium</v>
          </cell>
          <cell r="E41166" t="str">
            <v>Stuti Dube</v>
          </cell>
          <cell r="F41166" t="str">
            <v>Mohd Tahir Shaikh</v>
          </cell>
          <cell r="G41166">
            <v>46220.720138888886</v>
          </cell>
          <cell r="H41166">
            <v>46265.9</v>
          </cell>
        </row>
        <row r="41167">
          <cell r="A41167" t="str">
            <v>UCW-34521</v>
          </cell>
          <cell r="B41167" t="str">
            <v>Tata Image update_14-07-2026 - Perfume</v>
          </cell>
          <cell r="C41167" t="str">
            <v>CLOSED</v>
          </cell>
          <cell r="D41167" t="str">
            <v>Medium</v>
          </cell>
          <cell r="E41167" t="str">
            <v>Chirag Dubal</v>
          </cell>
          <cell r="F41167" t="str">
            <v>Simi Raichel Zachariah</v>
          </cell>
          <cell r="G41167">
            <v>46220.70208333333</v>
          </cell>
          <cell r="H41167">
            <v>46227.581944444442</v>
          </cell>
        </row>
        <row r="41168">
          <cell r="A41168" t="str">
            <v>UCW-34507</v>
          </cell>
          <cell r="B41168" t="str">
            <v>NPI Listing - Tata Cliq&lt;&gt;Mamaearth</v>
          </cell>
          <cell r="C41168" t="str">
            <v>CLOSED</v>
          </cell>
          <cell r="D41168" t="str">
            <v>Medium</v>
          </cell>
          <cell r="E41168" t="str">
            <v>Chirag Dubal</v>
          </cell>
          <cell r="F41168" t="str">
            <v>Simi Raichel Zachariah</v>
          </cell>
          <cell r="G41168">
            <v>46220.614583333336</v>
          </cell>
          <cell r="H41168">
            <v>46221.584722222222</v>
          </cell>
        </row>
        <row r="41169">
          <cell r="A41169" t="str">
            <v>UCW-34503</v>
          </cell>
          <cell r="B41169" t="str">
            <v>Garnier | Oil Clear PDP Update | TATACLIQ - Fashion | Seller Code 125928</v>
          </cell>
          <cell r="C41169" t="str">
            <v>CLOSED</v>
          </cell>
          <cell r="D41169" t="str">
            <v>Medium</v>
          </cell>
          <cell r="E41169" t="str">
            <v>Chirag Dubal</v>
          </cell>
          <cell r="F41169" t="str">
            <v>Simi Raichel Zachariah</v>
          </cell>
          <cell r="G41169">
            <v>46220.584027777775</v>
          </cell>
          <cell r="H41169">
            <v>46230.50277777778</v>
          </cell>
        </row>
        <row r="41170">
          <cell r="A41170" t="str">
            <v>UCW-34461</v>
          </cell>
          <cell r="B41170" t="str">
            <v>Accessorize London X Tata Cliq _Jewellery Catalogue_13-07-2026</v>
          </cell>
          <cell r="C41170" t="str">
            <v>CLOSED</v>
          </cell>
          <cell r="D41170" t="str">
            <v>Medium</v>
          </cell>
          <cell r="E41170" t="str">
            <v>Chirag Dubal</v>
          </cell>
          <cell r="F41170" t="str">
            <v>Shraddha Dighe</v>
          </cell>
          <cell r="G41170">
            <v>46219.765972222223</v>
          </cell>
          <cell r="H41170">
            <v>46226.595138888886</v>
          </cell>
        </row>
        <row r="41171">
          <cell r="A41171" t="str">
            <v>UCW-34451</v>
          </cell>
          <cell r="B41171" t="str">
            <v>D&amp;G Catalogue 9th July</v>
          </cell>
          <cell r="C41171" t="str">
            <v>CLOSED</v>
          </cell>
          <cell r="D41171" t="str">
            <v>Medium</v>
          </cell>
          <cell r="E41171" t="str">
            <v>netscribes</v>
          </cell>
          <cell r="F41171" t="str">
            <v>Shraddha Dighe</v>
          </cell>
          <cell r="G41171">
            <v>46219.727083333331</v>
          </cell>
          <cell r="H41171">
            <v>46221.576388888891</v>
          </cell>
        </row>
        <row r="41172">
          <cell r="A41172" t="str">
            <v>UCW-34448</v>
          </cell>
          <cell r="B41172" t="str">
            <v>Benetton Footwear Catalog Details 13-7-2026</v>
          </cell>
          <cell r="C41172" t="str">
            <v>CLOSED</v>
          </cell>
          <cell r="D41172" t="str">
            <v>Medium</v>
          </cell>
          <cell r="E41172" t="str">
            <v>netscribes</v>
          </cell>
          <cell r="F41172" t="str">
            <v>Mohd Tahir Shaikh</v>
          </cell>
          <cell r="G41172">
            <v>46219.709722222222</v>
          </cell>
          <cell r="H41172">
            <v>46227.636111111111</v>
          </cell>
        </row>
        <row r="41173">
          <cell r="A41173" t="str">
            <v>UCW-34445</v>
          </cell>
          <cell r="B41173" t="str">
            <v>PNG Jewellers | New (214) PNG_Mangalsutra | Code - 124260 | 90 SKUs</v>
          </cell>
          <cell r="C41173" t="str">
            <v>CLOSED</v>
          </cell>
          <cell r="D41173" t="str">
            <v>Medium</v>
          </cell>
          <cell r="E41173" t="str">
            <v>netscribes</v>
          </cell>
          <cell r="F41173" t="str">
            <v>Mohd Tahir Shaikh</v>
          </cell>
          <cell r="G41173">
            <v>46219.702777777777</v>
          </cell>
          <cell r="H41173">
            <v>46223.527083333334</v>
          </cell>
        </row>
        <row r="41174">
          <cell r="A41174" t="str">
            <v>UCW-34441</v>
          </cell>
          <cell r="B41174" t="str">
            <v>Libas Apparel 127532 13-07-2026 (NEW CATALOGUE)</v>
          </cell>
          <cell r="C41174" t="str">
            <v>CLOSED</v>
          </cell>
          <cell r="D41174" t="str">
            <v>Medium</v>
          </cell>
          <cell r="E41174" t="str">
            <v>Chirag Dubal</v>
          </cell>
          <cell r="F41174" t="str">
            <v>Shraddha Dighe</v>
          </cell>
          <cell r="G41174">
            <v>46219.684027777781</v>
          </cell>
          <cell r="H41174">
            <v>46226.588194444441</v>
          </cell>
        </row>
        <row r="41175">
          <cell r="A41175" t="str">
            <v>UCW-34433</v>
          </cell>
          <cell r="B41175" t="str">
            <v>Libas Apparel 127532 06-07-2026 (NEW CATALOGUE)</v>
          </cell>
          <cell r="C41175" t="str">
            <v>CLOSED</v>
          </cell>
          <cell r="D41175" t="str">
            <v>Medium</v>
          </cell>
          <cell r="E41175" t="str">
            <v>Chirag Dubal</v>
          </cell>
          <cell r="F41175" t="str">
            <v>Shraddha Dighe</v>
          </cell>
          <cell r="G41175">
            <v>46219.611111111109</v>
          </cell>
          <cell r="H41175">
            <v>46226.532638888886</v>
          </cell>
        </row>
        <row r="41176">
          <cell r="A41176" t="str">
            <v>UCW-34430</v>
          </cell>
          <cell r="B41176" t="str">
            <v>Request for Catalogue Listing Format File</v>
          </cell>
          <cell r="C41176" t="str">
            <v>CLOSED</v>
          </cell>
          <cell r="D41176" t="str">
            <v>Medium</v>
          </cell>
          <cell r="E41176" t="str">
            <v>Chirag Dubal</v>
          </cell>
          <cell r="F41176" t="str">
            <v>Shraddha Dighe</v>
          </cell>
          <cell r="G41176">
            <v>46219.595138888886</v>
          </cell>
          <cell r="H41176">
            <v>46226.513194444444</v>
          </cell>
        </row>
        <row r="41177">
          <cell r="A41177" t="str">
            <v>UCW-34423</v>
          </cell>
          <cell r="B41177" t="str">
            <v>New Listings_25 Styles_13.07.2026</v>
          </cell>
          <cell r="C41177" t="str">
            <v>CLOSED</v>
          </cell>
          <cell r="D41177" t="str">
            <v>Medium</v>
          </cell>
          <cell r="E41177" t="str">
            <v>netscribes</v>
          </cell>
          <cell r="F41177" t="str">
            <v>Mohd Tahir Shaikh</v>
          </cell>
          <cell r="G41177">
            <v>46219.531944444447</v>
          </cell>
          <cell r="H41177">
            <v>46227.52847222222</v>
          </cell>
        </row>
        <row r="41178">
          <cell r="A41178" t="str">
            <v>UCW-34414</v>
          </cell>
          <cell r="B41178" t="str">
            <v>Rakhi and Core additions collection catalog for Tata Cliq.</v>
          </cell>
          <cell r="C41178" t="str">
            <v>CLOSED</v>
          </cell>
          <cell r="D41178" t="str">
            <v>Medium</v>
          </cell>
          <cell r="E41178" t="str">
            <v>Chirag Dubal</v>
          </cell>
          <cell r="F41178" t="str">
            <v>Shraddha Dighe</v>
          </cell>
          <cell r="G41178">
            <v>46219.452777777777</v>
          </cell>
          <cell r="H41178">
            <v>46221.718055555553</v>
          </cell>
        </row>
        <row r="41179">
          <cell r="A41179" t="str">
            <v>UCW-34413</v>
          </cell>
          <cell r="B41179" t="str">
            <v>Tata Cliq-adidas DTC|Footwear| Attributes_15-07-26</v>
          </cell>
          <cell r="C41179" t="str">
            <v>CLOSED</v>
          </cell>
          <cell r="D41179" t="str">
            <v>Medium</v>
          </cell>
          <cell r="E41179" t="str">
            <v>Chirag Dubal</v>
          </cell>
          <cell r="F41179" t="str">
            <v>Shloka Chakre</v>
          </cell>
          <cell r="G41179">
            <v>46219.45208333333</v>
          </cell>
          <cell r="H41179">
            <v>46225.62222222222</v>
          </cell>
        </row>
        <row r="41180">
          <cell r="A41180" t="str">
            <v>UCW-34412</v>
          </cell>
          <cell r="B41180" t="str">
            <v>Aapno Rajasthan | Fashion Jewellery | 126205 | 08-07-26 (128skus)</v>
          </cell>
          <cell r="C41180" t="str">
            <v>CLOSED</v>
          </cell>
          <cell r="D41180" t="str">
            <v>Medium</v>
          </cell>
          <cell r="E41180" t="str">
            <v>Chirag Dubal</v>
          </cell>
          <cell r="F41180" t="str">
            <v>Shraddha Dighe</v>
          </cell>
          <cell r="G41180">
            <v>46219.451388888891</v>
          </cell>
          <cell r="H41180">
            <v>46221.567361111112</v>
          </cell>
        </row>
        <row r="41181">
          <cell r="A41181" t="str">
            <v>UCW-34409</v>
          </cell>
          <cell r="B41181" t="str">
            <v>Voylla | Fashion Jewelry | 124186 | 15.07.2026 (32 skus)</v>
          </cell>
          <cell r="C41181" t="str">
            <v>CLOSED</v>
          </cell>
          <cell r="D41181" t="str">
            <v>Medium</v>
          </cell>
          <cell r="E41181" t="str">
            <v>Chirag Dubal</v>
          </cell>
          <cell r="F41181" t="str">
            <v>Shraddha Dighe</v>
          </cell>
          <cell r="G41181">
            <v>46219.427777777775</v>
          </cell>
          <cell r="H41181">
            <v>46221.551388888889</v>
          </cell>
        </row>
        <row r="41182">
          <cell r="A41182" t="str">
            <v>UCW-34400</v>
          </cell>
          <cell r="B41182" t="str">
            <v>New Listing Details – Re'equil Gentle Cleanser Range</v>
          </cell>
          <cell r="C41182" t="str">
            <v>CLOSED</v>
          </cell>
          <cell r="D41182" t="str">
            <v>Medium</v>
          </cell>
          <cell r="E41182" t="str">
            <v>Chirag Dubal</v>
          </cell>
          <cell r="F41182" t="str">
            <v>Shraddha Dighe</v>
          </cell>
          <cell r="G41182">
            <v>46218.757638888892</v>
          </cell>
          <cell r="H41182">
            <v>46220.560416666667</v>
          </cell>
        </row>
        <row r="41183">
          <cell r="A41183" t="str">
            <v>UCW-34399</v>
          </cell>
          <cell r="B41183" t="str">
            <v>CLONE - New listings - Care N Class</v>
          </cell>
          <cell r="C41183" t="str">
            <v>CLOSED</v>
          </cell>
          <cell r="D41183" t="str">
            <v>Medium</v>
          </cell>
          <cell r="E41183" t="str">
            <v>netscribes</v>
          </cell>
          <cell r="F41183" t="str">
            <v>netscribes</v>
          </cell>
          <cell r="G41183">
            <v>46218.751388888886</v>
          </cell>
          <cell r="H41183">
            <v>46220.459027777775</v>
          </cell>
        </row>
        <row r="41184">
          <cell r="A41184" t="str">
            <v>UCW-34394</v>
          </cell>
          <cell r="B41184" t="str">
            <v>Giva | Silver Jewellery | 125927 | 25-06-2026 &amp; 2-07-2026(132SKUs)</v>
          </cell>
          <cell r="C41184" t="str">
            <v>CLOSED</v>
          </cell>
          <cell r="D41184" t="str">
            <v>Medium</v>
          </cell>
          <cell r="E41184" t="str">
            <v>Chirag Dubal</v>
          </cell>
          <cell r="F41184" t="str">
            <v>Shraddha Dighe</v>
          </cell>
          <cell r="G41184">
            <v>46218.717361111114</v>
          </cell>
          <cell r="H41184">
            <v>46220.552083333336</v>
          </cell>
        </row>
        <row r="41185">
          <cell r="A41185" t="str">
            <v>UCW-34393</v>
          </cell>
          <cell r="B41185" t="str">
            <v>Clinique Listing July'26</v>
          </cell>
          <cell r="C41185" t="str">
            <v>CLOSED</v>
          </cell>
          <cell r="D41185" t="str">
            <v>Medium</v>
          </cell>
          <cell r="E41185" t="str">
            <v>Chirag Dubal</v>
          </cell>
          <cell r="F41185" t="str">
            <v>Shraddha Dighe</v>
          </cell>
          <cell r="G41185">
            <v>46218.71597222222</v>
          </cell>
          <cell r="H41185">
            <v>46219.762499999997</v>
          </cell>
        </row>
        <row r="41186">
          <cell r="A41186" t="str">
            <v>UCW-34392</v>
          </cell>
          <cell r="B41186" t="str">
            <v>Clinique GWP Listing - Dropship bag</v>
          </cell>
          <cell r="C41186" t="str">
            <v>CLOSED</v>
          </cell>
          <cell r="D41186" t="str">
            <v>Medium</v>
          </cell>
          <cell r="E41186" t="str">
            <v>Chirag Dubal</v>
          </cell>
          <cell r="F41186" t="str">
            <v>Shraddha Dighe</v>
          </cell>
          <cell r="G41186">
            <v>46218.715277777781</v>
          </cell>
          <cell r="H41186">
            <v>46219.73541666667</v>
          </cell>
        </row>
        <row r="41187">
          <cell r="A41187" t="str">
            <v>UCW-34390</v>
          </cell>
          <cell r="B41187" t="str">
            <v>New Sampler Box Listing - Tata</v>
          </cell>
          <cell r="C41187" t="str">
            <v>CLOSED</v>
          </cell>
          <cell r="D41187" t="str">
            <v>Medium</v>
          </cell>
          <cell r="E41187" t="str">
            <v>Chirag Dubal</v>
          </cell>
          <cell r="F41187" t="str">
            <v>Shraddha Dighe</v>
          </cell>
          <cell r="G41187">
            <v>46218.7</v>
          </cell>
          <cell r="H41187">
            <v>46220.45416666667</v>
          </cell>
        </row>
        <row r="41188">
          <cell r="A41188" t="str">
            <v>UCW-34389</v>
          </cell>
          <cell r="B41188" t="str">
            <v>The Magic Wand Festive Collection Linesheet_33 Styles_10.07.2026</v>
          </cell>
          <cell r="C41188" t="str">
            <v>CLOSED</v>
          </cell>
          <cell r="D41188" t="str">
            <v>Medium</v>
          </cell>
          <cell r="E41188" t="str">
            <v>Chirag Dubal</v>
          </cell>
          <cell r="F41188" t="str">
            <v>Shraddha Dighe</v>
          </cell>
          <cell r="G41188">
            <v>46218.696527777778</v>
          </cell>
          <cell r="H41188">
            <v>46225.626388888886</v>
          </cell>
        </row>
        <row r="41189">
          <cell r="A41189" t="str">
            <v>UCW-34385</v>
          </cell>
          <cell r="B41189" t="str">
            <v>Wrong Image of the product</v>
          </cell>
          <cell r="C41189" t="str">
            <v>CLOSED</v>
          </cell>
          <cell r="D41189" t="str">
            <v>Medium</v>
          </cell>
          <cell r="E41189" t="str">
            <v>netscribes</v>
          </cell>
          <cell r="F41189" t="str">
            <v>Shraddha Dighe</v>
          </cell>
          <cell r="G41189">
            <v>46218.68472222222</v>
          </cell>
          <cell r="H41189">
            <v>46238.57708333333</v>
          </cell>
        </row>
        <row r="41190">
          <cell r="A41190" t="str">
            <v>UCW-34380</v>
          </cell>
          <cell r="B41190" t="str">
            <v>Request to Update Toner Information and Product Image LE82 &amp; LE92</v>
          </cell>
          <cell r="C41190" t="str">
            <v>CLOSED</v>
          </cell>
          <cell r="D41190" t="str">
            <v>Medium</v>
          </cell>
          <cell r="E41190" t="str">
            <v>Chirag Dubal</v>
          </cell>
          <cell r="F41190" t="str">
            <v>Shraddha Dighe</v>
          </cell>
          <cell r="G41190">
            <v>46218.642361111109</v>
          </cell>
          <cell r="H41190">
            <v>46225.611805555556</v>
          </cell>
        </row>
        <row r="41191">
          <cell r="A41191" t="str">
            <v>UCW-34378</v>
          </cell>
          <cell r="B41191" t="str">
            <v>TCL- New listing - Memo Paris Cap Camarat (MDP)</v>
          </cell>
          <cell r="C41191" t="str">
            <v>CLOSED</v>
          </cell>
          <cell r="D41191" t="str">
            <v>Medium</v>
          </cell>
          <cell r="E41191" t="str">
            <v>Chirag Dubal</v>
          </cell>
          <cell r="F41191" t="str">
            <v>Shraddha Dighe</v>
          </cell>
          <cell r="G41191">
            <v>46218.614583333336</v>
          </cell>
          <cell r="H41191">
            <v>46225.619444444441</v>
          </cell>
        </row>
        <row r="41192">
          <cell r="A41192" t="str">
            <v>UCW-34370</v>
          </cell>
          <cell r="B41192" t="str">
            <v>TCL- New listing - Memo Paris Palais Bourbon (MDP)</v>
          </cell>
          <cell r="C41192" t="str">
            <v>CLOSED</v>
          </cell>
          <cell r="D41192" t="str">
            <v>Medium</v>
          </cell>
          <cell r="E41192" t="str">
            <v>netscribes</v>
          </cell>
          <cell r="F41192" t="str">
            <v>Mohd Tahir Shaikh</v>
          </cell>
          <cell r="G41192">
            <v>46218.570833333331</v>
          </cell>
          <cell r="H41192">
            <v>46219.729861111111</v>
          </cell>
        </row>
        <row r="41193">
          <cell r="A41193" t="str">
            <v>UCW-34367</v>
          </cell>
          <cell r="B41193" t="str">
            <v>CLONE: footwear catalogue for listing tatacliq</v>
          </cell>
          <cell r="C41193" t="str">
            <v>CLOSED</v>
          </cell>
          <cell r="D41193" t="str">
            <v>Medium</v>
          </cell>
          <cell r="E41193" t="str">
            <v>netscribes</v>
          </cell>
          <cell r="F41193" t="str">
            <v>netscribes</v>
          </cell>
          <cell r="G41193">
            <v>46218.561111111114</v>
          </cell>
          <cell r="H41193">
            <v>46219.704861111109</v>
          </cell>
        </row>
        <row r="41194">
          <cell r="A41194" t="str">
            <v>UCW-34357</v>
          </cell>
          <cell r="B41194" t="str">
            <v>Tata Cliq Luxury Footwear Catalogue- Asics | 10th July</v>
          </cell>
          <cell r="C41194" t="str">
            <v>CLOSED</v>
          </cell>
          <cell r="D41194" t="str">
            <v>Medium</v>
          </cell>
          <cell r="E41194" t="str">
            <v>netscribes</v>
          </cell>
          <cell r="F41194" t="str">
            <v>Mohd Tahir Shaikh</v>
          </cell>
          <cell r="G41194">
            <v>46218.522222222222</v>
          </cell>
          <cell r="H41194">
            <v>46224.542361111111</v>
          </cell>
        </row>
        <row r="41195">
          <cell r="A41195" t="str">
            <v>UCW-34354</v>
          </cell>
          <cell r="B41195" t="str">
            <v>EL DW GWP Listing - July'26</v>
          </cell>
          <cell r="C41195" t="str">
            <v>CLOSED</v>
          </cell>
          <cell r="D41195" t="str">
            <v>Medium</v>
          </cell>
          <cell r="E41195" t="str">
            <v>Chirag Dubal</v>
          </cell>
          <cell r="F41195" t="str">
            <v>Shraddha Dighe</v>
          </cell>
          <cell r="G41195">
            <v>46218.511805555558</v>
          </cell>
          <cell r="H41195">
            <v>46219.688194444447</v>
          </cell>
        </row>
        <row r="41196">
          <cell r="A41196" t="str">
            <v>UCW-34343</v>
          </cell>
          <cell r="B41196" t="str">
            <v>Onewe India - 09-07-2026 - 128951 - Hathfool Collection</v>
          </cell>
          <cell r="C41196" t="str">
            <v>CLOSED</v>
          </cell>
          <cell r="D41196" t="str">
            <v>Medium</v>
          </cell>
          <cell r="E41196" t="str">
            <v>Chirag Dubal</v>
          </cell>
          <cell r="F41196" t="str">
            <v>Shraddha Dighe</v>
          </cell>
          <cell r="G41196">
            <v>46217.776388888888</v>
          </cell>
          <cell r="H41196">
            <v>46227.509027777778</v>
          </cell>
        </row>
        <row r="41197">
          <cell r="A41197" t="str">
            <v>UCW-34339</v>
          </cell>
          <cell r="B41197" t="str">
            <v>TATA CLIQ - Listing Template Submission</v>
          </cell>
          <cell r="C41197" t="str">
            <v>CLOSED</v>
          </cell>
          <cell r="D41197" t="str">
            <v>Medium</v>
          </cell>
          <cell r="E41197" t="str">
            <v>Chirag Dubal</v>
          </cell>
          <cell r="F41197" t="str">
            <v>Shraddha Dighe</v>
          </cell>
          <cell r="G41197">
            <v>46217.765972222223</v>
          </cell>
          <cell r="H41197">
            <v>46225.446527777778</v>
          </cell>
        </row>
        <row r="41198">
          <cell r="A41198" t="str">
            <v>UCW-34336</v>
          </cell>
          <cell r="B41198" t="str">
            <v>NPI- Mamaearth x Tata Cliq | July'26</v>
          </cell>
          <cell r="C41198" t="str">
            <v>CLOSED</v>
          </cell>
          <cell r="D41198" t="str">
            <v>Medium</v>
          </cell>
          <cell r="E41198" t="str">
            <v>netscribes</v>
          </cell>
          <cell r="F41198" t="str">
            <v>Mohd Tahir Shaikh</v>
          </cell>
          <cell r="G41198">
            <v>46217.73333333333</v>
          </cell>
          <cell r="H41198">
            <v>46220.447916666664</v>
          </cell>
        </row>
        <row r="41199">
          <cell r="A41199" t="str">
            <v>UCW-34329</v>
          </cell>
          <cell r="B41199" t="str">
            <v>VANTIER SHOES - Footwear - 10/07/2026 - 200 SKUs</v>
          </cell>
          <cell r="C41199" t="str">
            <v>CLOSED</v>
          </cell>
          <cell r="D41199" t="str">
            <v>Medium</v>
          </cell>
          <cell r="E41199" t="str">
            <v>netscribes</v>
          </cell>
          <cell r="F41199" t="str">
            <v>Mohd Tahir Shaikh</v>
          </cell>
          <cell r="G41199">
            <v>46217.703472222223</v>
          </cell>
          <cell r="H41199">
            <v>46224.563194444447</v>
          </cell>
        </row>
        <row r="41200">
          <cell r="A41200" t="str">
            <v>UCW-34325</v>
          </cell>
          <cell r="B41200" t="str">
            <v>New articles for Lush brand catalogue</v>
          </cell>
          <cell r="C41200" t="str">
            <v>CLOSED</v>
          </cell>
          <cell r="D41200" t="str">
            <v>Medium</v>
          </cell>
          <cell r="E41200" t="str">
            <v>Chirag Dubal</v>
          </cell>
          <cell r="F41200" t="str">
            <v>Shraddha Dighe</v>
          </cell>
          <cell r="G41200">
            <v>46217.6875</v>
          </cell>
          <cell r="H41200">
            <v>46221.428472222222</v>
          </cell>
        </row>
        <row r="41201">
          <cell r="A41201" t="str">
            <v>UCW-34321</v>
          </cell>
          <cell r="B41201" t="str">
            <v>CLONE - TF: Cataloging Information: March</v>
          </cell>
          <cell r="C41201" t="str">
            <v>CLOSED</v>
          </cell>
          <cell r="D41201" t="str">
            <v>Medium</v>
          </cell>
          <cell r="E41201" t="str">
            <v>netscribes</v>
          </cell>
          <cell r="F41201" t="str">
            <v>Shraddha Dighe</v>
          </cell>
          <cell r="G41201">
            <v>46217.661111111112</v>
          </cell>
          <cell r="H41201">
            <v>46221.543055555558</v>
          </cell>
        </row>
        <row r="41202">
          <cell r="A41202" t="str">
            <v>UCW-34314</v>
          </cell>
          <cell r="B41202" t="str">
            <v>Cloned- Mia Silver coin</v>
          </cell>
          <cell r="C41202" t="str">
            <v>CLOSED</v>
          </cell>
          <cell r="D41202" t="str">
            <v>Medium</v>
          </cell>
          <cell r="E41202" t="str">
            <v>Chirag Dubal</v>
          </cell>
          <cell r="F41202" t="str">
            <v>netscribes</v>
          </cell>
          <cell r="G41202">
            <v>46217.590277777781</v>
          </cell>
          <cell r="H41202">
            <v>46220.47152777778</v>
          </cell>
        </row>
        <row r="41203">
          <cell r="A41203" t="str">
            <v>UCW-34305</v>
          </cell>
          <cell r="B41203" t="str">
            <v>Redchief_Sport Shoes_123781_110726</v>
          </cell>
          <cell r="C41203" t="str">
            <v>CLOSED</v>
          </cell>
          <cell r="D41203" t="str">
            <v>Medium</v>
          </cell>
          <cell r="E41203" t="str">
            <v>netscribes</v>
          </cell>
          <cell r="F41203" t="str">
            <v>Mohd Tahir Shaikh</v>
          </cell>
          <cell r="G41203">
            <v>46217.558333333334</v>
          </cell>
          <cell r="H41203">
            <v>46219.663194444445</v>
          </cell>
        </row>
        <row r="41204">
          <cell r="A41204" t="str">
            <v>UCW-34299</v>
          </cell>
          <cell r="B41204" t="str">
            <v>Kiddopanti Size Addition of Missing SKUs and 21 Skus Options 17 of the Products On 9th July 2026</v>
          </cell>
          <cell r="C41204" t="str">
            <v>CLOSED</v>
          </cell>
          <cell r="D41204" t="str">
            <v>Medium</v>
          </cell>
          <cell r="E41204" t="str">
            <v>Chirag Dubal</v>
          </cell>
          <cell r="F41204" t="str">
            <v>Shraddha Dighe</v>
          </cell>
          <cell r="G41204">
            <v>46217.520833333336</v>
          </cell>
          <cell r="H41204">
            <v>46237.71875</v>
          </cell>
        </row>
        <row r="41205">
          <cell r="A41205" t="str">
            <v>UCW-34297</v>
          </cell>
          <cell r="B41205" t="str">
            <v>Fabindia – Apparel &amp; Jewellery– Seller Code-126453 – SKU Count-486 – Style Count-93 – 09-07-2026</v>
          </cell>
          <cell r="C41205" t="str">
            <v>CLOSED</v>
          </cell>
          <cell r="D41205" t="str">
            <v>Medium</v>
          </cell>
          <cell r="E41205" t="str">
            <v>Chirag Dubal</v>
          </cell>
          <cell r="F41205" t="str">
            <v>Shraddha Dighe</v>
          </cell>
          <cell r="G41205">
            <v>46217.51666666667</v>
          </cell>
          <cell r="H41205">
            <v>46225.51458333333</v>
          </cell>
        </row>
        <row r="41206">
          <cell r="A41206" t="str">
            <v>UCW-34293</v>
          </cell>
          <cell r="B41206" t="str">
            <v>CLONE - Tatacliq Lifestyle Catalog Template-Lot -121_11.08.2025</v>
          </cell>
          <cell r="C41206" t="str">
            <v>CLOSED Due to Inactive/Insufficient Information</v>
          </cell>
          <cell r="D41206" t="str">
            <v>Medium</v>
          </cell>
          <cell r="E41206" t="str">
            <v>Chirag Dubal</v>
          </cell>
          <cell r="F41206" t="str">
            <v>Reagan D’souza</v>
          </cell>
          <cell r="G41206">
            <v>46217.497916666667</v>
          </cell>
          <cell r="H41206">
            <v>46222.349305555559</v>
          </cell>
        </row>
        <row r="41207">
          <cell r="A41207" t="str">
            <v>UCW-34292</v>
          </cell>
          <cell r="B41207" t="str">
            <v>Error_Tatacliq Lifestyle Catalog Template-Lot -121_11.08.2025</v>
          </cell>
          <cell r="C41207" t="str">
            <v>CLOSED</v>
          </cell>
          <cell r="D41207" t="str">
            <v>Medium</v>
          </cell>
          <cell r="E41207" t="str">
            <v>netscribes</v>
          </cell>
          <cell r="F41207" t="str">
            <v>Reagan D’souza</v>
          </cell>
          <cell r="G41207">
            <v>46217.497916666667</v>
          </cell>
          <cell r="H41207">
            <v>46222.349305555559</v>
          </cell>
        </row>
        <row r="41208">
          <cell r="A41208" t="str">
            <v>UCW-34285</v>
          </cell>
          <cell r="B41208" t="str">
            <v>CLONE - Airwrap ID New Colorway- Prussian Blue (TCL Listing)</v>
          </cell>
          <cell r="C41208" t="str">
            <v>CLOSED</v>
          </cell>
          <cell r="D41208" t="str">
            <v>Medium</v>
          </cell>
          <cell r="E41208" t="str">
            <v>Chirag Dubal</v>
          </cell>
          <cell r="F41208" t="str">
            <v>Shraddha Dighe</v>
          </cell>
          <cell r="G41208">
            <v>46217.430555555555</v>
          </cell>
          <cell r="H41208">
            <v>46218.714583333334</v>
          </cell>
        </row>
        <row r="41209">
          <cell r="A41209" t="str">
            <v>UCW-34280</v>
          </cell>
          <cell r="B41209" t="str">
            <v>Lotto/Footwear UPTO Lot-37/Seller code- 129247/ 10-07-2026</v>
          </cell>
          <cell r="C41209" t="str">
            <v>CLOSED</v>
          </cell>
          <cell r="D41209" t="str">
            <v>Medium</v>
          </cell>
          <cell r="E41209" t="str">
            <v>netscribes</v>
          </cell>
          <cell r="F41209" t="str">
            <v>Mohd Tahir Shaikh</v>
          </cell>
          <cell r="G41209">
            <v>46216.78402777778</v>
          </cell>
          <cell r="H41209">
            <v>46219.601388888892</v>
          </cell>
        </row>
        <row r="41210">
          <cell r="A41210" t="str">
            <v>UCW-34271</v>
          </cell>
          <cell r="B41210" t="str">
            <v>Jockey Apparel (New Styles)- 100121 - 08-07-2026</v>
          </cell>
          <cell r="C41210" t="str">
            <v>CLOSED</v>
          </cell>
          <cell r="D41210" t="str">
            <v>Medium</v>
          </cell>
          <cell r="E41210" t="str">
            <v>Chirag Dubal</v>
          </cell>
          <cell r="F41210" t="str">
            <v>Shraddha Dighe</v>
          </cell>
          <cell r="G41210">
            <v>46216.727083333331</v>
          </cell>
          <cell r="H41210">
            <v>46227.463888888888</v>
          </cell>
        </row>
        <row r="41211">
          <cell r="A41211" t="str">
            <v>UCW-34270</v>
          </cell>
          <cell r="B41211" t="str">
            <v>Davidoff 2 - New listing - 6 STD - TATA - 6/7/26</v>
          </cell>
          <cell r="C41211" t="str">
            <v>CLOSED</v>
          </cell>
          <cell r="D41211" t="str">
            <v>Medium</v>
          </cell>
          <cell r="E41211" t="str">
            <v>Chirag Dubal</v>
          </cell>
          <cell r="F41211" t="str">
            <v>Shraddha Dighe</v>
          </cell>
          <cell r="G41211">
            <v>46216.723611111112</v>
          </cell>
          <cell r="H41211">
            <v>46220.444444444445</v>
          </cell>
        </row>
        <row r="41212">
          <cell r="A41212" t="str">
            <v>UCW-34254</v>
          </cell>
          <cell r="B41212" t="str">
            <v>House Of CDC Fashion Private Ltd. (Catalogue Ticket)</v>
          </cell>
          <cell r="C41212" t="str">
            <v>CLOSED</v>
          </cell>
          <cell r="D41212" t="str">
            <v>Medium</v>
          </cell>
          <cell r="E41212" t="str">
            <v>Chirag Dubal</v>
          </cell>
          <cell r="F41212" t="str">
            <v>Shloka Chakre</v>
          </cell>
          <cell r="G41212">
            <v>46216.645833333336</v>
          </cell>
          <cell r="H41212">
            <v>46219.583333333336</v>
          </cell>
        </row>
        <row r="41213">
          <cell r="A41213" t="str">
            <v>UCW-34250</v>
          </cell>
          <cell r="B41213" t="str">
            <v>New Catalogue for Rakhi : 08.07.2026</v>
          </cell>
          <cell r="C41213" t="str">
            <v>CLOSED</v>
          </cell>
          <cell r="D41213" t="str">
            <v>Medium</v>
          </cell>
          <cell r="E41213" t="str">
            <v>Chirag Dubal</v>
          </cell>
          <cell r="F41213" t="str">
            <v>Shraddha Dighe</v>
          </cell>
          <cell r="G41213">
            <v>46216.627083333333</v>
          </cell>
          <cell r="H41213">
            <v>46219.572916666664</v>
          </cell>
        </row>
        <row r="41214">
          <cell r="A41214" t="str">
            <v>UCW-34241</v>
          </cell>
          <cell r="B41214" t="str">
            <v>Tata Cliq Partnership for OnnMe</v>
          </cell>
          <cell r="C41214" t="str">
            <v>CLOSED Due to Inactive/Insufficient Information</v>
          </cell>
          <cell r="D41214" t="str">
            <v>Medium</v>
          </cell>
          <cell r="E41214" t="str">
            <v>Chirag Dubal</v>
          </cell>
          <cell r="F41214" t="str">
            <v>Shraddha Dighe</v>
          </cell>
          <cell r="G41214">
            <v>46216.568749999999</v>
          </cell>
          <cell r="H41214">
            <v>46268.506249999999</v>
          </cell>
        </row>
        <row r="41215">
          <cell r="A41215" t="str">
            <v>UCW-34233</v>
          </cell>
          <cell r="B41215" t="str">
            <v>Mia Rhapsody of colors</v>
          </cell>
          <cell r="C41215" t="str">
            <v>CLOSED</v>
          </cell>
          <cell r="D41215" t="str">
            <v>Medium</v>
          </cell>
          <cell r="E41215" t="str">
            <v>Chirag Dubal</v>
          </cell>
          <cell r="F41215" t="str">
            <v>Shraddha Dighe</v>
          </cell>
          <cell r="G41215">
            <v>46216.535416666666</v>
          </cell>
          <cell r="H41215">
            <v>46223.53125</v>
          </cell>
        </row>
        <row r="41216">
          <cell r="A41216" t="str">
            <v>UCW-34232</v>
          </cell>
          <cell r="B41216" t="str">
            <v>Tata Cliq - Adidas Euphoria Listing - 10th July 2026</v>
          </cell>
          <cell r="C41216" t="str">
            <v>CLOSED</v>
          </cell>
          <cell r="D41216" t="str">
            <v>Medium</v>
          </cell>
          <cell r="E41216" t="str">
            <v>netscribes</v>
          </cell>
          <cell r="F41216" t="str">
            <v>Mohd Tahir Shaikh</v>
          </cell>
          <cell r="G41216">
            <v>46216.531944444447</v>
          </cell>
          <cell r="H41216">
            <v>46217.592361111114</v>
          </cell>
        </row>
        <row r="41217">
          <cell r="A41217" t="str">
            <v>UCW-34228</v>
          </cell>
          <cell r="B41217" t="str">
            <v>Need Update Warranty - 181 SKUs</v>
          </cell>
          <cell r="C41217" t="str">
            <v>CLOSED</v>
          </cell>
          <cell r="D41217" t="str">
            <v>Medium</v>
          </cell>
          <cell r="E41217" t="str">
            <v>netscribes</v>
          </cell>
          <cell r="F41217" t="str">
            <v>Mohd Tahir Shaikh</v>
          </cell>
          <cell r="G41217">
            <v>46216.484722222223</v>
          </cell>
          <cell r="H41217">
            <v>46218.724999999999</v>
          </cell>
        </row>
        <row r="41218">
          <cell r="A41218" t="str">
            <v>UCW-34227</v>
          </cell>
          <cell r="B41218" t="str">
            <v>2447482_New &amp; tester listing_TCL</v>
          </cell>
          <cell r="C41218" t="str">
            <v>CLOSED</v>
          </cell>
          <cell r="D41218" t="str">
            <v>Medium</v>
          </cell>
          <cell r="E41218" t="str">
            <v>netscribes</v>
          </cell>
          <cell r="F41218" t="str">
            <v>Mohd Tahir Shaikh</v>
          </cell>
          <cell r="G41218">
            <v>46216.470833333333</v>
          </cell>
          <cell r="H41218">
            <v>46221.536111111112</v>
          </cell>
        </row>
        <row r="41219">
          <cell r="A41219" t="str">
            <v>UCW-34225</v>
          </cell>
          <cell r="B41219" t="str">
            <v>Forever New Apparels -124687- 11 July</v>
          </cell>
          <cell r="C41219" t="str">
            <v>CLOSED</v>
          </cell>
          <cell r="D41219" t="str">
            <v>Medium</v>
          </cell>
          <cell r="E41219" t="str">
            <v>Chirag Dubal</v>
          </cell>
          <cell r="F41219" t="str">
            <v>Shraddha Dighe</v>
          </cell>
          <cell r="G41219">
            <v>46216.442361111112</v>
          </cell>
          <cell r="H41219">
            <v>46225.786805555559</v>
          </cell>
        </row>
        <row r="41220">
          <cell r="A41220" t="str">
            <v>UCW-34219</v>
          </cell>
          <cell r="B41220" t="str">
            <v>CLONE - Anta Footwear S225 127055 &amp; 126934 New listing</v>
          </cell>
          <cell r="C41220" t="str">
            <v>CLOSED</v>
          </cell>
          <cell r="D41220" t="str">
            <v>Medium</v>
          </cell>
          <cell r="E41220" t="str">
            <v>Chirag Dubal</v>
          </cell>
          <cell r="F41220" t="str">
            <v>netscribes</v>
          </cell>
          <cell r="G41220">
            <v>46214.709722222222</v>
          </cell>
          <cell r="H41220">
            <v>46220.63958333333</v>
          </cell>
        </row>
        <row r="41221">
          <cell r="A41221" t="str">
            <v>UCW-34217</v>
          </cell>
          <cell r="B41221" t="str">
            <v>CLONE - Italian Shoe Co | New Brand Launch - Catalogue listing</v>
          </cell>
          <cell r="C41221" t="str">
            <v>CLOSED Due to Inactive/Insufficient Information</v>
          </cell>
          <cell r="D41221" t="str">
            <v>Medium</v>
          </cell>
          <cell r="E41221" t="str">
            <v>netscribes</v>
          </cell>
          <cell r="F41221" t="str">
            <v>netscribes</v>
          </cell>
          <cell r="G41221">
            <v>46214.407638888886</v>
          </cell>
          <cell r="H41221">
            <v>46220.474305555559</v>
          </cell>
        </row>
        <row r="41222">
          <cell r="A41222" t="str">
            <v>UCW-34208</v>
          </cell>
          <cell r="B41222" t="str">
            <v>Libas Apparel 127532 08-07-2026 (SIZE ADDITION)</v>
          </cell>
          <cell r="C41222" t="str">
            <v>CLOSED</v>
          </cell>
          <cell r="D41222" t="str">
            <v>Medium</v>
          </cell>
          <cell r="E41222" t="str">
            <v>Chirag Dubal</v>
          </cell>
          <cell r="F41222" t="str">
            <v>Shraddha Dighe</v>
          </cell>
          <cell r="G41222">
            <v>46213.765972222223</v>
          </cell>
          <cell r="H41222">
            <v>46225.604861111111</v>
          </cell>
        </row>
        <row r="41223">
          <cell r="A41223" t="str">
            <v>UCW-34194</v>
          </cell>
          <cell r="B41223" t="str">
            <v>Piqit Platforms Pvt. Ltd (GAP) Women and Kids Apparels &amp; Accessories, Seller Code: 129312, Size Addition , 60 Styles, 165 Options, 07/07/2026</v>
          </cell>
          <cell r="C41223" t="str">
            <v>CLOSED</v>
          </cell>
          <cell r="D41223" t="str">
            <v>Medium</v>
          </cell>
          <cell r="E41223" t="str">
            <v>netscribes</v>
          </cell>
          <cell r="F41223" t="str">
            <v>Mohd Tahir Shaikh</v>
          </cell>
          <cell r="G41223">
            <v>46213.725694444445</v>
          </cell>
          <cell r="H41223">
            <v>46237.71597222222</v>
          </cell>
        </row>
        <row r="41224">
          <cell r="A41224" t="str">
            <v>UCW-34186</v>
          </cell>
          <cell r="B41224" t="str">
            <v>L'Oreal Paris | Matte Lumi Update  |  TATACLIQ - Fashion | Seller Code 125928</v>
          </cell>
          <cell r="C41224" t="str">
            <v>CLOSED</v>
          </cell>
          <cell r="D41224" t="str">
            <v>Medium</v>
          </cell>
          <cell r="E41224" t="str">
            <v>netscribes</v>
          </cell>
          <cell r="F41224" t="str">
            <v>Mohd Tahir Shaikh</v>
          </cell>
          <cell r="G41224">
            <v>46213.702777777777</v>
          </cell>
          <cell r="H41224">
            <v>46216.447222222225</v>
          </cell>
        </row>
        <row r="41225">
          <cell r="A41225" t="str">
            <v>UCW-34182</v>
          </cell>
          <cell r="B41225" t="str">
            <v>Error_Estee Lauder | Crème/Matte Information Missing on PDP</v>
          </cell>
          <cell r="C41225" t="str">
            <v>CLOSED</v>
          </cell>
          <cell r="D41225" t="str">
            <v>Medium</v>
          </cell>
          <cell r="E41225" t="str">
            <v>Chirag Dubal</v>
          </cell>
          <cell r="F41225" t="str">
            <v>Reagan D’souza</v>
          </cell>
          <cell r="G41225">
            <v>46213.690972222219</v>
          </cell>
          <cell r="H41225">
            <v>46232.808333333334</v>
          </cell>
        </row>
        <row r="41226">
          <cell r="A41226" t="str">
            <v>UCW-34166</v>
          </cell>
          <cell r="B41226" t="str">
            <v>Philip - L4 correction upload</v>
          </cell>
          <cell r="C41226" t="str">
            <v>CLOSED</v>
          </cell>
          <cell r="D41226" t="str">
            <v>Highest</v>
          </cell>
          <cell r="E41226" t="str">
            <v>Chirag Dubal</v>
          </cell>
          <cell r="F41226" t="str">
            <v>Shraddha Dighe</v>
          </cell>
          <cell r="G41226">
            <v>46213.501388888886</v>
          </cell>
          <cell r="H41226">
            <v>46216.536111111112</v>
          </cell>
        </row>
        <row r="41227">
          <cell r="A41227" t="str">
            <v>UCW-34161</v>
          </cell>
          <cell r="B41227" t="str">
            <v>D&amp;G Catalogue 9th July</v>
          </cell>
          <cell r="C41227" t="str">
            <v>CLOSED Due to Inactive/Insufficient Information</v>
          </cell>
          <cell r="D41227" t="str">
            <v>Medium</v>
          </cell>
          <cell r="E41227" t="str">
            <v>netscribes</v>
          </cell>
          <cell r="F41227" t="str">
            <v>Shraddha Dighe</v>
          </cell>
          <cell r="G41227">
            <v>46213.441666666666</v>
          </cell>
          <cell r="H41227">
            <v>46219.727083333331</v>
          </cell>
        </row>
        <row r="41228">
          <cell r="A41228" t="str">
            <v>UCW-34144</v>
          </cell>
          <cell r="B41228" t="str">
            <v>Error_Lotto Cataloguing: Background Removed on 1st Photo</v>
          </cell>
          <cell r="C41228" t="str">
            <v>CLOSED</v>
          </cell>
          <cell r="D41228" t="str">
            <v>Medium</v>
          </cell>
          <cell r="E41228" t="str">
            <v>Chirag Dubal</v>
          </cell>
          <cell r="F41228" t="str">
            <v>Reagan D’souza</v>
          </cell>
          <cell r="G41228">
            <v>46212.692361111112</v>
          </cell>
          <cell r="H41228">
            <v>46220.602777777778</v>
          </cell>
        </row>
        <row r="41229">
          <cell r="A41229" t="str">
            <v>UCW-34139</v>
          </cell>
          <cell r="B41229" t="str">
            <v>Cloned-Tata Cliq Footwear Catalogue | 26-06-2026</v>
          </cell>
          <cell r="C41229" t="str">
            <v>CLOSED</v>
          </cell>
          <cell r="D41229" t="str">
            <v>Medium</v>
          </cell>
          <cell r="E41229" t="str">
            <v>Chirag Dubal</v>
          </cell>
          <cell r="F41229" t="str">
            <v>netscribes</v>
          </cell>
          <cell r="G41229">
            <v>46212.679861111108</v>
          </cell>
          <cell r="H41229">
            <v>46213.78125</v>
          </cell>
        </row>
        <row r="41230">
          <cell r="A41230" t="str">
            <v>UCW-34137</v>
          </cell>
          <cell r="B41230" t="str">
            <v>Product Listing Request – COOLA Clear Skin Mineral Sunscreen SPF30</v>
          </cell>
          <cell r="C41230" t="str">
            <v>CLOSED Due to Inactive/Insufficient Information</v>
          </cell>
          <cell r="D41230" t="str">
            <v>Medium</v>
          </cell>
          <cell r="E41230" t="str">
            <v>Chirag Dubal</v>
          </cell>
          <cell r="F41230" t="str">
            <v>Shraddha Dighe</v>
          </cell>
          <cell r="G41230">
            <v>46212.668055555558</v>
          </cell>
          <cell r="H41230">
            <v>46233.683333333334</v>
          </cell>
        </row>
        <row r="41231">
          <cell r="A41231" t="str">
            <v>UCW-34136</v>
          </cell>
          <cell r="B41231" t="str">
            <v>CLONE - Mamaearth Updated A+ and E-Commerce Creatives- Tata Cliq</v>
          </cell>
          <cell r="C41231" t="str">
            <v>CLOSED Due to Inactive/Insufficient Information</v>
          </cell>
          <cell r="D41231" t="str">
            <v>Medium</v>
          </cell>
          <cell r="E41231" t="str">
            <v>Chirag Dubal</v>
          </cell>
          <cell r="F41231" t="str">
            <v>Shraddha Dighe</v>
          </cell>
          <cell r="G41231">
            <v>46212.665972222225</v>
          </cell>
          <cell r="H41231">
            <v>46217.436805555553</v>
          </cell>
        </row>
        <row r="41232">
          <cell r="A41232" t="str">
            <v>UCW-34134</v>
          </cell>
          <cell r="B41232" t="str">
            <v>Tangerine Jewelry</v>
          </cell>
          <cell r="C41232" t="str">
            <v>CLOSED Due to Inactive/Insufficient Information</v>
          </cell>
          <cell r="D41232" t="str">
            <v>Medium</v>
          </cell>
          <cell r="E41232" t="str">
            <v>Chirag Dubal</v>
          </cell>
          <cell r="F41232" t="str">
            <v>Shraddha Dighe</v>
          </cell>
          <cell r="G41232">
            <v>46212.652083333334</v>
          </cell>
          <cell r="H41232">
            <v>46230.461805555555</v>
          </cell>
        </row>
        <row r="41233">
          <cell r="A41233" t="str">
            <v>UCW-34133</v>
          </cell>
          <cell r="B41233" t="str">
            <v>MAC NPL Listing July'26</v>
          </cell>
          <cell r="C41233" t="str">
            <v>CLOSED Due to Inactive/Insufficient Information</v>
          </cell>
          <cell r="D41233" t="str">
            <v>Medium</v>
          </cell>
          <cell r="E41233" t="str">
            <v>Chirag Dubal</v>
          </cell>
          <cell r="F41233" t="str">
            <v>Shraddha Dighe</v>
          </cell>
          <cell r="G41233">
            <v>46212.651388888888</v>
          </cell>
          <cell r="H41233">
            <v>46258.544444444444</v>
          </cell>
        </row>
        <row r="41234">
          <cell r="A41234" t="str">
            <v>UCW-34128</v>
          </cell>
          <cell r="B41234" t="str">
            <v>Platform Addition Request - Kbeauty on Luxury</v>
          </cell>
          <cell r="C41234" t="str">
            <v>CLOSED</v>
          </cell>
          <cell r="D41234" t="str">
            <v>Medium</v>
          </cell>
          <cell r="E41234" t="str">
            <v>Chirag Dubal</v>
          </cell>
          <cell r="F41234" t="str">
            <v>Shraddha Dighe</v>
          </cell>
          <cell r="G41234">
            <v>46212.613194444442</v>
          </cell>
          <cell r="H41234">
            <v>46222.355555555558</v>
          </cell>
        </row>
        <row r="41235">
          <cell r="A41235" t="str">
            <v>UCW-34126</v>
          </cell>
          <cell r="B41235" t="str">
            <v>TataCliq: AVI-Variants Sole Image Updation</v>
          </cell>
          <cell r="C41235" t="str">
            <v>CLOSED</v>
          </cell>
          <cell r="D41235" t="str">
            <v>Medium</v>
          </cell>
          <cell r="E41235" t="str">
            <v>Mohd Tahir Shaikh</v>
          </cell>
          <cell r="F41235" t="str">
            <v>Shraddha Dighe</v>
          </cell>
          <cell r="G41235">
            <v>46212.609722222223</v>
          </cell>
          <cell r="H41235">
            <v>46222.355555555558</v>
          </cell>
        </row>
        <row r="41236">
          <cell r="A41236" t="str">
            <v>UCW-34121</v>
          </cell>
          <cell r="B41236" t="str">
            <v xml:space="preserve">Clear Men Shampoo Listing </v>
          </cell>
          <cell r="C41236" t="str">
            <v>CLOSED</v>
          </cell>
          <cell r="D41236" t="str">
            <v>Medium</v>
          </cell>
          <cell r="E41236" t="str">
            <v>Chirag Dubal</v>
          </cell>
          <cell r="F41236" t="str">
            <v>Shraddha Dighe</v>
          </cell>
          <cell r="G41236">
            <v>46212.59652777778</v>
          </cell>
          <cell r="H41236">
            <v>46216.430555555555</v>
          </cell>
        </row>
        <row r="41237">
          <cell r="A41237" t="str">
            <v>UCW-34094</v>
          </cell>
          <cell r="B41237" t="str">
            <v>ShimmerTots | Jewellery | 129400 | 07-07-2026 (35)</v>
          </cell>
          <cell r="C41237" t="str">
            <v>CLOSED</v>
          </cell>
          <cell r="D41237" t="str">
            <v>Medium</v>
          </cell>
          <cell r="E41237" t="str">
            <v>Chirag Dubal</v>
          </cell>
          <cell r="F41237" t="str">
            <v>Shraddha Dighe</v>
          </cell>
          <cell r="G41237">
            <v>46211.661805555559</v>
          </cell>
          <cell r="H41237">
            <v>46213.770138888889</v>
          </cell>
        </row>
        <row r="41238">
          <cell r="A41238" t="str">
            <v>UCW-34093</v>
          </cell>
          <cell r="B41238" t="str">
            <v>Giva | Silver Jewellery | 125927 | 07-07-2026 (16SKUs) | Rakhi collection</v>
          </cell>
          <cell r="C41238" t="str">
            <v>CLOSED</v>
          </cell>
          <cell r="D41238" t="str">
            <v>Medium</v>
          </cell>
          <cell r="E41238" t="str">
            <v>Chirag Dubal</v>
          </cell>
          <cell r="F41238" t="str">
            <v>Shraddha Dighe</v>
          </cell>
          <cell r="G41238">
            <v>46211.658333333333</v>
          </cell>
          <cell r="H41238">
            <v>46219.522916666669</v>
          </cell>
        </row>
        <row r="41239">
          <cell r="A41239" t="str">
            <v>UCW-34091</v>
          </cell>
          <cell r="B41239" t="str">
            <v>Voylla | Adhoc | Fashion Jewelry | 124186 | 07.07.2026 (38skus)</v>
          </cell>
          <cell r="C41239" t="str">
            <v>CLOSED</v>
          </cell>
          <cell r="D41239" t="str">
            <v>Medium</v>
          </cell>
          <cell r="E41239" t="str">
            <v>Chirag Dubal</v>
          </cell>
          <cell r="F41239" t="str">
            <v>Shraddha Dighe</v>
          </cell>
          <cell r="G41239">
            <v>46211.655555555553</v>
          </cell>
          <cell r="H41239">
            <v>46214.690972222219</v>
          </cell>
        </row>
        <row r="41240">
          <cell r="A41240" t="str">
            <v>UCW-34086</v>
          </cell>
          <cell r="B41240" t="str">
            <v xml:space="preserve">Clone-Catwalk catalogue </v>
          </cell>
          <cell r="C41240" t="str">
            <v>CLOSED Due to Inactive/Insufficient Information</v>
          </cell>
          <cell r="D41240" t="str">
            <v>Medium</v>
          </cell>
          <cell r="E41240" t="str">
            <v>Chirag Dubal</v>
          </cell>
          <cell r="F41240" t="str">
            <v>netscribes</v>
          </cell>
          <cell r="G41240">
            <v>46211.636805555558</v>
          </cell>
          <cell r="H41240">
            <v>46223.473611111112</v>
          </cell>
        </row>
        <row r="41241">
          <cell r="A41241" t="str">
            <v>UCW-34075</v>
          </cell>
          <cell r="B41241" t="str">
            <v>MONKSTORY - Footwear - 06/07/2026 - 84 SKUs</v>
          </cell>
          <cell r="C41241" t="str">
            <v>CLOSED</v>
          </cell>
          <cell r="D41241" t="str">
            <v>Medium</v>
          </cell>
          <cell r="E41241" t="str">
            <v>Chirag Dubal</v>
          </cell>
          <cell r="F41241" t="str">
            <v>Shraddha Dighe</v>
          </cell>
          <cell r="G41241">
            <v>46211.571527777778</v>
          </cell>
          <cell r="H41241">
            <v>46213.759027777778</v>
          </cell>
        </row>
        <row r="41242">
          <cell r="A41242" t="str">
            <v>UCW-34069</v>
          </cell>
          <cell r="B41242" t="str">
            <v>PDP Images not Reflecting</v>
          </cell>
          <cell r="C41242" t="str">
            <v>CLOSED</v>
          </cell>
          <cell r="D41242" t="str">
            <v>Medium</v>
          </cell>
          <cell r="E41242" t="str">
            <v>netscribes</v>
          </cell>
          <cell r="F41242" t="str">
            <v>Shloka Chakre</v>
          </cell>
          <cell r="G41242">
            <v>46211.544444444444</v>
          </cell>
          <cell r="H41242">
            <v>46212.55</v>
          </cell>
        </row>
        <row r="41243">
          <cell r="A41243" t="str">
            <v>UCW-34059</v>
          </cell>
          <cell r="B41243" t="str">
            <v>MNY | Lifter Gel Update  |  TATACLIQ - Fashion | Seller Code 125928</v>
          </cell>
          <cell r="C41243" t="str">
            <v>CLOSED</v>
          </cell>
          <cell r="D41243" t="str">
            <v>Medium</v>
          </cell>
          <cell r="E41243" t="str">
            <v>Chirag Dubal</v>
          </cell>
          <cell r="F41243" t="str">
            <v>Shraddha Dighe</v>
          </cell>
          <cell r="G41243">
            <v>46210.841666666667</v>
          </cell>
          <cell r="H41243">
            <v>46213.862500000003</v>
          </cell>
        </row>
        <row r="41244">
          <cell r="A41244" t="str">
            <v>UCW-34056</v>
          </cell>
          <cell r="B41244" t="str">
            <v>Sqintalk x Tatacliq : Thank you Farmer New SKUs</v>
          </cell>
          <cell r="C41244" t="str">
            <v>CLOSED</v>
          </cell>
          <cell r="D41244" t="str">
            <v>Medium</v>
          </cell>
          <cell r="E41244" t="str">
            <v>Chirag Dubal</v>
          </cell>
          <cell r="F41244" t="str">
            <v>Shraddha Dighe</v>
          </cell>
          <cell r="G41244">
            <v>46210.830555555556</v>
          </cell>
          <cell r="H41244">
            <v>46213.753472222219</v>
          </cell>
        </row>
        <row r="41245">
          <cell r="A41245" t="str">
            <v>UCW-34037</v>
          </cell>
          <cell r="B41245" t="str">
            <v>CLONE - Tata Cliq  - New Listing - Iceberg / BMW / Trussardi (New Brands)</v>
          </cell>
          <cell r="C41245" t="str">
            <v>CLOSED</v>
          </cell>
          <cell r="D41245" t="str">
            <v>Medium</v>
          </cell>
          <cell r="E41245" t="str">
            <v>Chirag Dubal</v>
          </cell>
          <cell r="F41245" t="str">
            <v>netscribes</v>
          </cell>
          <cell r="G41245">
            <v>46210.744444444441</v>
          </cell>
          <cell r="H41245">
            <v>46212.604861111111</v>
          </cell>
        </row>
        <row r="41246">
          <cell r="A41246" t="str">
            <v>UCW-34020</v>
          </cell>
          <cell r="B41246" t="str">
            <v>Sweet Dreams - Kids Apparel - 01-07-2026</v>
          </cell>
          <cell r="C41246" t="str">
            <v>CLOSED</v>
          </cell>
          <cell r="D41246" t="str">
            <v>Medium</v>
          </cell>
          <cell r="E41246" t="str">
            <v>Chirag Dubal</v>
          </cell>
          <cell r="F41246" t="str">
            <v>Shraddha Dighe</v>
          </cell>
          <cell r="G41246">
            <v>46210.666666666664</v>
          </cell>
          <cell r="H41246">
            <v>46214.665277777778</v>
          </cell>
        </row>
        <row r="41247">
          <cell r="A41247" t="str">
            <v>UCW-34017</v>
          </cell>
          <cell r="B41247" t="str">
            <v>MNY | Shine Stopper Update  |  TATACLIQ - Fashion | Seller Code 125928</v>
          </cell>
          <cell r="C41247" t="str">
            <v>CLOSED</v>
          </cell>
          <cell r="D41247" t="str">
            <v>Medium</v>
          </cell>
          <cell r="E41247" t="str">
            <v>Chirag Dubal</v>
          </cell>
          <cell r="F41247" t="str">
            <v>Shraddha Dighe</v>
          </cell>
          <cell r="G41247">
            <v>46210.65347222222</v>
          </cell>
          <cell r="H41247">
            <v>46222.354861111111</v>
          </cell>
        </row>
        <row r="41248">
          <cell r="A41248" t="str">
            <v>UCW-34012</v>
          </cell>
          <cell r="B41248" t="str">
            <v>Andamen-TCR Summer &amp; Prints 9th July New collection</v>
          </cell>
          <cell r="C41248" t="str">
            <v>CLOSED</v>
          </cell>
          <cell r="D41248" t="str">
            <v>Medium</v>
          </cell>
          <cell r="E41248" t="str">
            <v>Chirag Dubal</v>
          </cell>
          <cell r="F41248" t="str">
            <v>Shraddha Dighe</v>
          </cell>
          <cell r="G41248">
            <v>46210.638194444444</v>
          </cell>
          <cell r="H41248">
            <v>46213.745833333334</v>
          </cell>
        </row>
        <row r="41249">
          <cell r="A41249" t="str">
            <v>UCW-34011</v>
          </cell>
          <cell r="B41249" t="str">
            <v>Skinn|Fastrack X perfume X 125928 X TCF X 11.05.2026 (Pending 3)</v>
          </cell>
          <cell r="C41249" t="str">
            <v>CLOSED</v>
          </cell>
          <cell r="D41249" t="str">
            <v>Medium</v>
          </cell>
          <cell r="E41249" t="str">
            <v>Chirag Dubal</v>
          </cell>
          <cell r="F41249" t="str">
            <v>Shraddha Dighe</v>
          </cell>
          <cell r="G41249">
            <v>46210.633333333331</v>
          </cell>
          <cell r="H41249">
            <v>46211.494444444441</v>
          </cell>
        </row>
        <row r="41250">
          <cell r="A41250" t="str">
            <v>UCW-34010</v>
          </cell>
          <cell r="B41250" t="str">
            <v>Honasa Updated A+ and E-Commerce Creatives- Tata Cliq (July-1)</v>
          </cell>
          <cell r="C41250" t="str">
            <v>CLOSED</v>
          </cell>
          <cell r="D41250" t="str">
            <v>Medium</v>
          </cell>
          <cell r="E41250" t="str">
            <v>Chirag Dubal</v>
          </cell>
          <cell r="F41250" t="str">
            <v>Shraddha Dighe</v>
          </cell>
          <cell r="G41250">
            <v>46210.630555555559</v>
          </cell>
          <cell r="H41250">
            <v>46261.643055555556</v>
          </cell>
        </row>
        <row r="41251">
          <cell r="A41251" t="str">
            <v>UCW-34006</v>
          </cell>
          <cell r="B41251" t="str">
            <v>Cloned- BERRYLICIOUS + Apparel + Annapurna Impex (128094) + 03/05/2026</v>
          </cell>
          <cell r="C41251" t="str">
            <v>CLOSED</v>
          </cell>
          <cell r="D41251" t="str">
            <v>Medium</v>
          </cell>
          <cell r="E41251" t="str">
            <v>Chirag Dubal</v>
          </cell>
          <cell r="F41251" t="str">
            <v>netscribes</v>
          </cell>
          <cell r="G41251">
            <v>46210.623611111114</v>
          </cell>
          <cell r="H41251">
            <v>46214.65347222222</v>
          </cell>
        </row>
        <row r="41252">
          <cell r="A41252" t="str">
            <v>UCW-34005</v>
          </cell>
          <cell r="B41252" t="str">
            <v>Tata Cerruti Cataloguing 3rd July'26</v>
          </cell>
          <cell r="C41252" t="str">
            <v>CLOSED Due to Inactive/Insufficient Information</v>
          </cell>
          <cell r="D41252" t="str">
            <v>Medium</v>
          </cell>
          <cell r="E41252" t="str">
            <v>Chirag Dubal</v>
          </cell>
          <cell r="F41252" t="str">
            <v>Shraddha Dighe</v>
          </cell>
          <cell r="G41252">
            <v>46210.62222222222</v>
          </cell>
          <cell r="H41252">
            <v>46216.407638888886</v>
          </cell>
        </row>
        <row r="41253">
          <cell r="A41253" t="str">
            <v>UCW-34003</v>
          </cell>
          <cell r="B41253" t="str">
            <v>PUREARTH TATA Final Catalogue Update</v>
          </cell>
          <cell r="C41253" t="str">
            <v>CLOSED</v>
          </cell>
          <cell r="D41253" t="str">
            <v>Medium</v>
          </cell>
          <cell r="E41253" t="str">
            <v>Chirag Dubal</v>
          </cell>
          <cell r="F41253" t="str">
            <v>Shraddha Dighe</v>
          </cell>
          <cell r="G41253">
            <v>46210.619444444441</v>
          </cell>
          <cell r="H41253">
            <v>46211.408333333333</v>
          </cell>
        </row>
        <row r="41254">
          <cell r="A41254" t="str">
            <v>UCW-34001</v>
          </cell>
          <cell r="B41254" t="str">
            <v>Ktein - Content Sheet</v>
          </cell>
          <cell r="C41254" t="str">
            <v>CLOSED</v>
          </cell>
          <cell r="D41254" t="str">
            <v>Medium</v>
          </cell>
          <cell r="E41254" t="str">
            <v>Chirag Dubal</v>
          </cell>
          <cell r="F41254" t="str">
            <v>Shraddha Dighe</v>
          </cell>
          <cell r="G41254">
            <v>46210.617361111108</v>
          </cell>
          <cell r="H41254">
            <v>46216.552083333336</v>
          </cell>
        </row>
        <row r="41255">
          <cell r="A41255" t="str">
            <v>UCW-33986</v>
          </cell>
          <cell r="B41255" t="str">
            <v>Colors Queen || Makeup || 129094 || 04-07-2026</v>
          </cell>
          <cell r="C41255" t="str">
            <v>CLOSED</v>
          </cell>
          <cell r="D41255" t="str">
            <v>Medium</v>
          </cell>
          <cell r="E41255" t="str">
            <v>Chirag Dubal</v>
          </cell>
          <cell r="F41255" t="str">
            <v>Shraddha Dighe</v>
          </cell>
          <cell r="G41255">
            <v>46210.552083333336</v>
          </cell>
          <cell r="H41255">
            <v>46212.594444444447</v>
          </cell>
        </row>
        <row r="41256">
          <cell r="A41256" t="str">
            <v>UCW-33977</v>
          </cell>
          <cell r="B41256" t="str">
            <v>Error_PUMA Catalogue : Fashion &amp; Luxury : Adults : 29th October</v>
          </cell>
          <cell r="C41256" t="str">
            <v>CLOSED</v>
          </cell>
          <cell r="D41256" t="str">
            <v>Medium</v>
          </cell>
          <cell r="E41256" t="str">
            <v>Chirag Dubal</v>
          </cell>
          <cell r="F41256" t="str">
            <v>Reagan D’souza</v>
          </cell>
          <cell r="G41256">
            <v>46210.465277777781</v>
          </cell>
          <cell r="H41256">
            <v>46238.792361111111</v>
          </cell>
        </row>
        <row r="41257">
          <cell r="A41257" t="str">
            <v>UCW-33960</v>
          </cell>
          <cell r="B41257" t="str">
            <v>New listings - Care N Class</v>
          </cell>
          <cell r="C41257" t="str">
            <v>CLOSED</v>
          </cell>
          <cell r="D41257" t="str">
            <v>Medium</v>
          </cell>
          <cell r="E41257" t="str">
            <v>Chirag Dubal</v>
          </cell>
          <cell r="F41257" t="str">
            <v>Shraddha Dighe</v>
          </cell>
          <cell r="G41257">
            <v>46209.763888888891</v>
          </cell>
          <cell r="H41257">
            <v>46218.751388888886</v>
          </cell>
        </row>
        <row r="41258">
          <cell r="A41258" t="str">
            <v>UCW-33957</v>
          </cell>
          <cell r="B41258" t="str">
            <v>Amouage Launch | TCL - Cataloguing Details | July 2026</v>
          </cell>
          <cell r="C41258" t="str">
            <v>CLOSED</v>
          </cell>
          <cell r="D41258" t="str">
            <v>Medium</v>
          </cell>
          <cell r="E41258" t="str">
            <v>Chirag Dubal</v>
          </cell>
          <cell r="F41258" t="str">
            <v>Shraddha Dighe</v>
          </cell>
          <cell r="G41258">
            <v>46209.743750000001</v>
          </cell>
          <cell r="H41258">
            <v>46258.68472222222</v>
          </cell>
        </row>
        <row r="41259">
          <cell r="A41259" t="str">
            <v>UCW-33952</v>
          </cell>
          <cell r="B41259" t="str">
            <v>OAP | Collagen Lifter Listing  |  TATACLIQ - Fashion | Seller Code 125928</v>
          </cell>
          <cell r="C41259" t="str">
            <v>CLOSED</v>
          </cell>
          <cell r="D41259" t="str">
            <v>Medium</v>
          </cell>
          <cell r="E41259" t="str">
            <v>Chirag Dubal</v>
          </cell>
          <cell r="F41259" t="str">
            <v>Shraddha Dighe</v>
          </cell>
          <cell r="G41259">
            <v>46209.709027777775</v>
          </cell>
          <cell r="H41259">
            <v>46211.507638888892</v>
          </cell>
        </row>
        <row r="41260">
          <cell r="A41260" t="str">
            <v>UCW-33950</v>
          </cell>
          <cell r="B41260" t="str">
            <v>OAP | Plump Ambition Shade Extension Listing  |  TATACLIQ - Fashion | Seller Code 125928</v>
          </cell>
          <cell r="C41260" t="str">
            <v>CLOSED</v>
          </cell>
          <cell r="D41260" t="str">
            <v>Medium</v>
          </cell>
          <cell r="E41260" t="str">
            <v>Chirag Dubal</v>
          </cell>
          <cell r="F41260" t="str">
            <v>Shraddha Dighe</v>
          </cell>
          <cell r="G41260">
            <v>46209.707638888889</v>
          </cell>
          <cell r="H41260">
            <v>46210.647916666669</v>
          </cell>
        </row>
        <row r="41261">
          <cell r="A41261" t="str">
            <v>UCW-33948</v>
          </cell>
          <cell r="B41261" t="str">
            <v>MNY | Sky Tubes Update  |  TATACLIQ - Fashion | Seller Code 125928</v>
          </cell>
          <cell r="C41261" t="str">
            <v>CLOSED</v>
          </cell>
          <cell r="D41261" t="str">
            <v>Medium</v>
          </cell>
          <cell r="E41261" t="str">
            <v>Chirag Dubal</v>
          </cell>
          <cell r="F41261" t="str">
            <v>Shraddha Dighe</v>
          </cell>
          <cell r="G41261">
            <v>46209.701388888891</v>
          </cell>
          <cell r="H41261">
            <v>46222.354861111111</v>
          </cell>
        </row>
        <row r="41262">
          <cell r="A41262" t="str">
            <v>UCW-33946</v>
          </cell>
          <cell r="B41262" t="str">
            <v>TCL - Memo Paris Images update</v>
          </cell>
          <cell r="C41262" t="str">
            <v>CLOSED</v>
          </cell>
          <cell r="D41262" t="str">
            <v>Medium</v>
          </cell>
          <cell r="E41262" t="str">
            <v>Chirag Dubal</v>
          </cell>
          <cell r="F41262" t="str">
            <v>Shraddha Dighe</v>
          </cell>
          <cell r="G41262">
            <v>46209.694444444445</v>
          </cell>
          <cell r="H41262">
            <v>46218.655555555553</v>
          </cell>
        </row>
        <row r="41263">
          <cell r="A41263" t="str">
            <v>UCW-33933</v>
          </cell>
          <cell r="B41263" t="str">
            <v>TCL X CDC Cataloging Connect</v>
          </cell>
          <cell r="C41263" t="str">
            <v>CLOSED</v>
          </cell>
          <cell r="D41263" t="str">
            <v>Medium</v>
          </cell>
          <cell r="E41263" t="str">
            <v>Chirag Dubal</v>
          </cell>
          <cell r="F41263" t="str">
            <v>Shloka Chakre</v>
          </cell>
          <cell r="G41263">
            <v>46209.637499999997</v>
          </cell>
          <cell r="H41263">
            <v>46217.679166666669</v>
          </cell>
        </row>
        <row r="41264">
          <cell r="A41264" t="str">
            <v>UCW-33927</v>
          </cell>
          <cell r="B41264" t="str">
            <v>USPA_FM_Arrow_MP_90_Batch-4 AW26 &amp; 78 SS26__124848_2-07-2026</v>
          </cell>
          <cell r="C41264" t="str">
            <v>CLOSED</v>
          </cell>
          <cell r="D41264" t="str">
            <v>Medium</v>
          </cell>
          <cell r="E41264" t="str">
            <v>Stuti Dube</v>
          </cell>
          <cell r="F41264" t="str">
            <v>Shraddha Dighe</v>
          </cell>
          <cell r="G41264">
            <v>46209.602777777778</v>
          </cell>
          <cell r="H41264">
            <v>46219.515277777777</v>
          </cell>
        </row>
        <row r="41265">
          <cell r="A41265" t="str">
            <v>UCW-33909</v>
          </cell>
          <cell r="B41265" t="str">
            <v>Roberto Cavalli - TCL - Platform addition</v>
          </cell>
          <cell r="C41265" t="str">
            <v>CLOSED</v>
          </cell>
          <cell r="D41265" t="str">
            <v>Medium</v>
          </cell>
          <cell r="E41265" t="str">
            <v>netscribes</v>
          </cell>
          <cell r="F41265" t="str">
            <v>Shraddha Dighe</v>
          </cell>
          <cell r="G41265">
            <v>46209.469444444447</v>
          </cell>
          <cell r="H41265">
            <v>46225.563888888886</v>
          </cell>
        </row>
        <row r="41266">
          <cell r="A41266" t="str">
            <v>UCW-33908</v>
          </cell>
          <cell r="B41266" t="str">
            <v>NISTRA NEW LISTING FINE JEWELLERY SILVER 129363</v>
          </cell>
          <cell r="C41266" t="str">
            <v>CLOSED</v>
          </cell>
          <cell r="D41266" t="str">
            <v>Medium</v>
          </cell>
          <cell r="E41266" t="str">
            <v>Chirag Dubal</v>
          </cell>
          <cell r="F41266" t="str">
            <v>Shraddha Dighe</v>
          </cell>
          <cell r="G41266">
            <v>46209.464583333334</v>
          </cell>
          <cell r="H41266">
            <v>46213.717361111114</v>
          </cell>
        </row>
        <row r="41267">
          <cell r="A41267" t="str">
            <v>UCW-33887</v>
          </cell>
          <cell r="B41267" t="str">
            <v>Request to Update Images</v>
          </cell>
          <cell r="C41267" t="str">
            <v>CLOSED</v>
          </cell>
          <cell r="D41267" t="str">
            <v>Medium</v>
          </cell>
          <cell r="E41267" t="str">
            <v>Chirag Dubal</v>
          </cell>
          <cell r="F41267" t="str">
            <v>Shraddha Dighe</v>
          </cell>
          <cell r="G41267">
            <v>46206.804166666669</v>
          </cell>
          <cell r="H41267">
            <v>46222.354861111111</v>
          </cell>
        </row>
        <row r="41268">
          <cell r="A41268" t="str">
            <v>UCW-33876</v>
          </cell>
          <cell r="B41268" t="str">
            <v>Tata Cliq Listings 8th June</v>
          </cell>
          <cell r="C41268" t="str">
            <v>CLOSED</v>
          </cell>
          <cell r="D41268" t="str">
            <v>Medium</v>
          </cell>
          <cell r="E41268" t="str">
            <v>Chirag Dubal</v>
          </cell>
          <cell r="F41268" t="str">
            <v>Shraddha Dighe</v>
          </cell>
          <cell r="G41268">
            <v>46206.749305555553</v>
          </cell>
          <cell r="H41268">
            <v>46212.574999999997</v>
          </cell>
        </row>
        <row r="41269">
          <cell r="A41269" t="str">
            <v>UCW-33873</v>
          </cell>
          <cell r="B41269" t="str">
            <v>Kindlife x TataCliq - Inde Wild Cataloguing Input</v>
          </cell>
          <cell r="C41269" t="str">
            <v>CLOSED Due to Inactive/Insufficient Information</v>
          </cell>
          <cell r="D41269" t="str">
            <v>Medium</v>
          </cell>
          <cell r="E41269" t="str">
            <v>Chirag Dubal</v>
          </cell>
          <cell r="F41269" t="str">
            <v>Shraddha Dighe</v>
          </cell>
          <cell r="G41269">
            <v>46206.743750000001</v>
          </cell>
          <cell r="H41269">
            <v>46211.428472222222</v>
          </cell>
        </row>
        <row r="41270">
          <cell r="A41270" t="str">
            <v>UCW-33869</v>
          </cell>
          <cell r="B41270" t="str">
            <v>OAP | GB Serum PDP Update |  TATACLIQ - Fashion | Seller Code 125928</v>
          </cell>
          <cell r="C41270" t="str">
            <v>CLOSED</v>
          </cell>
          <cell r="D41270" t="str">
            <v>Medium</v>
          </cell>
          <cell r="E41270" t="str">
            <v>Chirag Dubal</v>
          </cell>
          <cell r="F41270" t="str">
            <v>Shraddha Dighe</v>
          </cell>
          <cell r="G41270">
            <v>46206.722916666666</v>
          </cell>
          <cell r="H41270">
            <v>46234.558333333334</v>
          </cell>
        </row>
        <row r="41271">
          <cell r="A41271" t="str">
            <v>UCW-33868</v>
          </cell>
          <cell r="B41271" t="str">
            <v>Tatacliq Footwear  Batch 23 (June) _USPA_30-06-2026</v>
          </cell>
          <cell r="C41271" t="str">
            <v>CLOSED</v>
          </cell>
          <cell r="D41271" t="str">
            <v>Medium</v>
          </cell>
          <cell r="E41271" t="str">
            <v>Chirag Dubal</v>
          </cell>
          <cell r="F41271" t="str">
            <v>Shraddha Dighe</v>
          </cell>
          <cell r="G41271">
            <v>46206.722222222219</v>
          </cell>
          <cell r="H41271">
            <v>46210.674305555556</v>
          </cell>
        </row>
        <row r="41272">
          <cell r="A41272" t="str">
            <v>UCW-33865</v>
          </cell>
          <cell r="B41272" t="str">
            <v>Tata Cliq-Multi Brand-Footwear -129236 - 127776 - 01-07-2026</v>
          </cell>
          <cell r="C41272" t="str">
            <v>CLOSED</v>
          </cell>
          <cell r="D41272" t="str">
            <v>Medium</v>
          </cell>
          <cell r="E41272" t="str">
            <v>Chirag Dubal</v>
          </cell>
          <cell r="F41272" t="str">
            <v>Sneha Nadar</v>
          </cell>
          <cell r="G41272">
            <v>46206.706944444442</v>
          </cell>
          <cell r="H41272">
            <v>46210.722222222219</v>
          </cell>
        </row>
        <row r="41273">
          <cell r="A41273" t="str">
            <v>UCW-33857</v>
          </cell>
          <cell r="B41273" t="str">
            <v>PDP Tata X SKP</v>
          </cell>
          <cell r="C41273" t="str">
            <v>CLOSED</v>
          </cell>
          <cell r="D41273" t="str">
            <v>Medium</v>
          </cell>
          <cell r="E41273" t="str">
            <v>Chirag Dubal</v>
          </cell>
          <cell r="F41273" t="str">
            <v>Shraddha Dighe</v>
          </cell>
          <cell r="G41273">
            <v>46206.666666666664</v>
          </cell>
          <cell r="H41273">
            <v>46217.686111111114</v>
          </cell>
        </row>
        <row r="41274">
          <cell r="A41274" t="str">
            <v>UCW-33847</v>
          </cell>
          <cell r="B41274" t="str">
            <v>R&amp;B - Apparel - Seller Code 123986 - New Listing - 01-07-2026 (Lot 11 Women))</v>
          </cell>
          <cell r="C41274" t="str">
            <v>CLOSED</v>
          </cell>
          <cell r="D41274" t="str">
            <v>Medium</v>
          </cell>
          <cell r="E41274" t="str">
            <v>Chirag Dubal</v>
          </cell>
          <cell r="F41274" t="str">
            <v>Shraddha Dighe</v>
          </cell>
          <cell r="G41274">
            <v>46206.554861111108</v>
          </cell>
          <cell r="H41274">
            <v>46226.651388888888</v>
          </cell>
        </row>
        <row r="41275">
          <cell r="A41275" t="str">
            <v>UCW-33830</v>
          </cell>
          <cell r="B41275" t="str">
            <v>New Chain Pendant listing-7 SKUS</v>
          </cell>
          <cell r="C41275" t="str">
            <v>CLOSED</v>
          </cell>
          <cell r="D41275" t="str">
            <v>Medium</v>
          </cell>
          <cell r="E41275" t="str">
            <v>Chirag Dubal</v>
          </cell>
          <cell r="F41275" t="str">
            <v>Shraddha Dighe</v>
          </cell>
          <cell r="G41275">
            <v>46205.86041666667</v>
          </cell>
          <cell r="H41275">
            <v>46207.51458333333</v>
          </cell>
        </row>
        <row r="41276">
          <cell r="A41276" t="str">
            <v>UCW-33829</v>
          </cell>
          <cell r="B41276" t="str">
            <v>H K JEWELS | WOMEN RINGS &amp; RAKHI | 124197 | 02-07-2026</v>
          </cell>
          <cell r="C41276" t="str">
            <v>CLOSED</v>
          </cell>
          <cell r="D41276" t="str">
            <v>Medium</v>
          </cell>
          <cell r="E41276" t="str">
            <v>Chirag Dubal</v>
          </cell>
          <cell r="F41276" t="str">
            <v>Shraddha Dighe</v>
          </cell>
          <cell r="G41276">
            <v>46205.859722222223</v>
          </cell>
          <cell r="H41276">
            <v>46209.597222222219</v>
          </cell>
        </row>
        <row r="41277">
          <cell r="A41277" t="str">
            <v>UCW-33827</v>
          </cell>
          <cell r="B41277" t="str">
            <v>Giva | Silver Jewellery | 125927 | 18-06-2026 (54SKUs)</v>
          </cell>
          <cell r="C41277" t="str">
            <v>CLOSED</v>
          </cell>
          <cell r="D41277" t="str">
            <v>Medium</v>
          </cell>
          <cell r="E41277" t="str">
            <v>Chirag Dubal</v>
          </cell>
          <cell r="F41277" t="str">
            <v>Shraddha Dighe</v>
          </cell>
          <cell r="G41277">
            <v>46205.854861111111</v>
          </cell>
          <cell r="H41277">
            <v>46207.497916666667</v>
          </cell>
        </row>
        <row r="41278">
          <cell r="A41278" t="str">
            <v>UCW-33803</v>
          </cell>
          <cell r="B41278" t="str">
            <v>Sqintalk x Tatacliq : Mixsoon New SKUs</v>
          </cell>
          <cell r="C41278" t="str">
            <v>CLOSED</v>
          </cell>
          <cell r="D41278" t="str">
            <v>Medium</v>
          </cell>
          <cell r="E41278" t="str">
            <v>Chirag Dubal</v>
          </cell>
          <cell r="F41278" t="str">
            <v>Shraddha Dighe</v>
          </cell>
          <cell r="G41278">
            <v>46205.681250000001</v>
          </cell>
          <cell r="H41278">
            <v>46239.52847222222</v>
          </cell>
        </row>
        <row r="41279">
          <cell r="A41279" t="str">
            <v>UCW-33802</v>
          </cell>
          <cell r="B41279" t="str">
            <v>IKONIC ME - NEW LITINGS 30h June '26  - TATA CLIQ</v>
          </cell>
          <cell r="C41279" t="str">
            <v>CLOSED</v>
          </cell>
          <cell r="D41279" t="str">
            <v>Medium</v>
          </cell>
          <cell r="E41279" t="str">
            <v>Chirag Dubal</v>
          </cell>
          <cell r="F41279" t="str">
            <v>Shraddha Dighe</v>
          </cell>
          <cell r="G41279">
            <v>46205.675000000003</v>
          </cell>
          <cell r="H41279">
            <v>46209.575694444444</v>
          </cell>
        </row>
        <row r="41280">
          <cell r="A41280" t="str">
            <v>UCW-33801</v>
          </cell>
          <cell r="B41280" t="str">
            <v>Tata Cliq - New listing - Fragrance &amp; Fragrance Gift Set (30-06-2026)</v>
          </cell>
          <cell r="C41280" t="str">
            <v>CLOSED</v>
          </cell>
          <cell r="D41280" t="str">
            <v>Medium</v>
          </cell>
          <cell r="E41280" t="str">
            <v>Chirag Dubal</v>
          </cell>
          <cell r="F41280" t="str">
            <v>Shraddha Dighe</v>
          </cell>
          <cell r="G41280">
            <v>46205.670138888891</v>
          </cell>
          <cell r="H41280">
            <v>46209.557638888888</v>
          </cell>
        </row>
        <row r="41281">
          <cell r="A41281" t="str">
            <v>UCW-33798</v>
          </cell>
          <cell r="B41281" t="str">
            <v>TC LUX Asics Footwear 129537 | 30-06-2026</v>
          </cell>
          <cell r="C41281" t="str">
            <v>CLOSED</v>
          </cell>
          <cell r="D41281" t="str">
            <v>Medium</v>
          </cell>
          <cell r="E41281" t="str">
            <v>Chirag Dubal</v>
          </cell>
          <cell r="F41281" t="str">
            <v>Shraddha Dighe</v>
          </cell>
          <cell r="G41281">
            <v>46205.662499999999</v>
          </cell>
          <cell r="H41281">
            <v>46207.486805555556</v>
          </cell>
        </row>
        <row r="41282">
          <cell r="A41282" t="str">
            <v>UCW-33795</v>
          </cell>
          <cell r="B41282" t="str">
            <v>TataCliq x O3+ New Launch 30-06-2026</v>
          </cell>
          <cell r="C41282" t="str">
            <v>CLOSED</v>
          </cell>
          <cell r="D41282" t="str">
            <v>Medium</v>
          </cell>
          <cell r="E41282" t="str">
            <v>Chirag Dubal</v>
          </cell>
          <cell r="F41282" t="str">
            <v>Shraddha Dighe</v>
          </cell>
          <cell r="G41282">
            <v>46205.645138888889</v>
          </cell>
          <cell r="H41282">
            <v>46207.477777777778</v>
          </cell>
        </row>
        <row r="41283">
          <cell r="A41283" t="str">
            <v>UCW-33789</v>
          </cell>
          <cell r="B41283" t="str">
            <v>Tata Cliq -  Fragrance Images &amp; Video update</v>
          </cell>
          <cell r="C41283" t="str">
            <v>CLOSED</v>
          </cell>
          <cell r="D41283" t="str">
            <v>Medium</v>
          </cell>
          <cell r="E41283" t="str">
            <v>Chirag Dubal</v>
          </cell>
          <cell r="F41283" t="str">
            <v>Simi Raichel Zachariah</v>
          </cell>
          <cell r="G41283">
            <v>46205.634722222225</v>
          </cell>
          <cell r="H41283">
            <v>46218.654861111114</v>
          </cell>
        </row>
        <row r="41284">
          <cell r="A41284" t="str">
            <v>UCW-33748</v>
          </cell>
          <cell r="B41284" t="str">
            <v>Touch925 - Image Update - Jewellery - 01 July 2026</v>
          </cell>
          <cell r="C41284" t="str">
            <v>CLOSED</v>
          </cell>
          <cell r="D41284" t="str">
            <v>Medium</v>
          </cell>
          <cell r="E41284" t="str">
            <v>Chirag Dubal</v>
          </cell>
          <cell r="F41284" t="str">
            <v>Shraddha Dighe</v>
          </cell>
          <cell r="G41284">
            <v>46204.654861111114</v>
          </cell>
          <cell r="H41284">
            <v>46217.759722222225</v>
          </cell>
        </row>
        <row r="41285">
          <cell r="A41285" t="str">
            <v>UCW-33743</v>
          </cell>
          <cell r="B41285" t="str">
            <v>EAN Update TATA</v>
          </cell>
          <cell r="C41285" t="str">
            <v>CLOSED</v>
          </cell>
          <cell r="D41285" t="str">
            <v>Medium</v>
          </cell>
          <cell r="E41285" t="str">
            <v>Chirag Dubal</v>
          </cell>
          <cell r="F41285" t="str">
            <v>Shraddha Dighe</v>
          </cell>
          <cell r="G41285">
            <v>46204.638888888891</v>
          </cell>
          <cell r="H41285">
            <v>46210.469444444447</v>
          </cell>
        </row>
        <row r="41286">
          <cell r="A41286" t="str">
            <v>UCW-33742</v>
          </cell>
          <cell r="B41286" t="str">
            <v>EAN Update Tata RR Sealed ends</v>
          </cell>
          <cell r="C41286" t="str">
            <v>CLOSED</v>
          </cell>
          <cell r="D41286" t="str">
            <v>Medium</v>
          </cell>
          <cell r="E41286" t="str">
            <v>Chirag Dubal</v>
          </cell>
          <cell r="F41286" t="str">
            <v>Shraddha Dighe</v>
          </cell>
          <cell r="G41286">
            <v>46204.636111111111</v>
          </cell>
          <cell r="H41286">
            <v>46207.513194444444</v>
          </cell>
        </row>
        <row r="41287">
          <cell r="A41287" t="str">
            <v>UCW-33738</v>
          </cell>
          <cell r="B41287" t="str">
            <v>TataCliq: New Lot-2 NIT Category New Articles</v>
          </cell>
          <cell r="C41287" t="str">
            <v>CLOSED</v>
          </cell>
          <cell r="D41287" t="str">
            <v>Medium</v>
          </cell>
          <cell r="E41287" t="str">
            <v>Chirag Dubal</v>
          </cell>
          <cell r="F41287" t="str">
            <v>Shloka Chakre</v>
          </cell>
          <cell r="G41287">
            <v>46204.613194444442</v>
          </cell>
          <cell r="H41287">
            <v>46206.518055555556</v>
          </cell>
        </row>
        <row r="41288">
          <cell r="A41288" t="str">
            <v>UCW-33737</v>
          </cell>
          <cell r="B41288" t="str">
            <v>Isharya-Tata Cliq-High Travel- Line sheet</v>
          </cell>
          <cell r="C41288" t="str">
            <v>CLOSED</v>
          </cell>
          <cell r="D41288" t="str">
            <v>Medium</v>
          </cell>
          <cell r="E41288" t="str">
            <v>Chirag Dubal</v>
          </cell>
          <cell r="F41288" t="str">
            <v>Shraddha Dighe</v>
          </cell>
          <cell r="G41288">
            <v>46204.605555555558</v>
          </cell>
          <cell r="H41288">
            <v>46206.464583333334</v>
          </cell>
        </row>
        <row r="41289">
          <cell r="A41289" t="str">
            <v>UCW-33732</v>
          </cell>
          <cell r="B41289" t="str">
            <v>New 13 Combos List</v>
          </cell>
          <cell r="C41289" t="str">
            <v>CLOSED</v>
          </cell>
          <cell r="D41289" t="str">
            <v>Medium</v>
          </cell>
          <cell r="E41289" t="str">
            <v>Chirag Dubal</v>
          </cell>
          <cell r="F41289" t="str">
            <v>Shraddha Dighe</v>
          </cell>
          <cell r="G41289">
            <v>46204.538888888892</v>
          </cell>
          <cell r="H41289">
            <v>46209.55</v>
          </cell>
        </row>
        <row r="41290">
          <cell r="A41290" t="str">
            <v>UCW-33731</v>
          </cell>
          <cell r="B41290" t="str">
            <v>Plix - Skincare Pending - UCW-29413</v>
          </cell>
          <cell r="C41290" t="str">
            <v>CLOSED</v>
          </cell>
          <cell r="D41290" t="str">
            <v>Medium</v>
          </cell>
          <cell r="E41290" t="str">
            <v>Chirag Dubal</v>
          </cell>
          <cell r="F41290" t="str">
            <v>Shraddha Dighe</v>
          </cell>
          <cell r="G41290">
            <v>46204.527083333334</v>
          </cell>
          <cell r="H41290">
            <v>46205.524305555555</v>
          </cell>
        </row>
        <row r="41291">
          <cell r="A41291" t="str">
            <v>UCW-33730</v>
          </cell>
          <cell r="B41291" t="str">
            <v>New Products Listings - 30.6.26 | CDC - ON Footwear</v>
          </cell>
          <cell r="C41291" t="str">
            <v>CLOSED</v>
          </cell>
          <cell r="D41291" t="str">
            <v>Medium</v>
          </cell>
          <cell r="E41291" t="str">
            <v>netscribes</v>
          </cell>
          <cell r="F41291" t="str">
            <v>Shloka Chakre</v>
          </cell>
          <cell r="G41291">
            <v>46204.509027777778</v>
          </cell>
          <cell r="H41291">
            <v>46205.461805555555</v>
          </cell>
        </row>
        <row r="41292">
          <cell r="A41292" t="str">
            <v>UCW-33729</v>
          </cell>
          <cell r="B41292" t="str">
            <v>Image Revamp (212 SKUs) - Touch925</v>
          </cell>
          <cell r="C41292" t="str">
            <v>CLOSED Due to Inactive/Insufficient Information</v>
          </cell>
          <cell r="D41292" t="str">
            <v>Medium</v>
          </cell>
          <cell r="E41292" t="str">
            <v>Chirag Dubal</v>
          </cell>
          <cell r="F41292" t="str">
            <v>Shraddha Dighe</v>
          </cell>
          <cell r="G41292">
            <v>46204.504166666666</v>
          </cell>
          <cell r="H41292">
            <v>46210.713194444441</v>
          </cell>
        </row>
        <row r="41293">
          <cell r="A41293" t="str">
            <v>UCW-33728</v>
          </cell>
          <cell r="B41293" t="str">
            <v>Palmonas | Fashion Jwellery | 128366 | 30-06-2026 (136 SKUs)</v>
          </cell>
          <cell r="C41293" t="str">
            <v>CLOSED</v>
          </cell>
          <cell r="D41293" t="str">
            <v>Medium</v>
          </cell>
          <cell r="E41293" t="str">
            <v>Chirag Dubal</v>
          </cell>
          <cell r="F41293" t="str">
            <v>Shraddha Dighe</v>
          </cell>
          <cell r="G41293">
            <v>46204.50277777778</v>
          </cell>
          <cell r="H41293">
            <v>46206.438194444447</v>
          </cell>
        </row>
        <row r="41294">
          <cell r="A41294" t="str">
            <v>UCW-33727</v>
          </cell>
          <cell r="B41294" t="str">
            <v>Fabindia – Apparel – Seller Code-126453 – SKU Count-291 – Style Count-50 – 29-06-2026</v>
          </cell>
          <cell r="C41294" t="str">
            <v>CLOSED</v>
          </cell>
          <cell r="D41294" t="str">
            <v>Medium</v>
          </cell>
          <cell r="E41294" t="str">
            <v>Chirag Dubal</v>
          </cell>
          <cell r="F41294" t="str">
            <v>Shraddha Dighe</v>
          </cell>
          <cell r="G41294">
            <v>46204.5</v>
          </cell>
          <cell r="H41294">
            <v>46212.534722222219</v>
          </cell>
        </row>
        <row r="41295">
          <cell r="A41295" t="str">
            <v>UCW-33723</v>
          </cell>
          <cell r="B41295" t="str">
            <v>New Brand Listing Atelier Materi</v>
          </cell>
          <cell r="C41295" t="str">
            <v>CLOSED</v>
          </cell>
          <cell r="D41295" t="str">
            <v>Medium</v>
          </cell>
          <cell r="E41295" t="str">
            <v>Chirag Dubal</v>
          </cell>
          <cell r="F41295" t="str">
            <v>Shraddha Dighe</v>
          </cell>
          <cell r="G41295">
            <v>46204.479861111111</v>
          </cell>
          <cell r="H41295">
            <v>46213.700694444444</v>
          </cell>
        </row>
        <row r="41296">
          <cell r="A41296" t="str">
            <v>UCW-33715</v>
          </cell>
          <cell r="B41296" t="str">
            <v>Reactivation of old SKUs &amp; Image Revamp - Touch925</v>
          </cell>
          <cell r="C41296" t="str">
            <v>CLOSED</v>
          </cell>
          <cell r="D41296" t="str">
            <v>Medium</v>
          </cell>
          <cell r="E41296" t="str">
            <v>Chirag Dubal</v>
          </cell>
          <cell r="F41296" t="str">
            <v>Shraddha Dighe</v>
          </cell>
          <cell r="G41296">
            <v>46203.767361111109</v>
          </cell>
          <cell r="H41296">
            <v>46205.540277777778</v>
          </cell>
        </row>
        <row r="41297">
          <cell r="A41297" t="str">
            <v>UCW-33712</v>
          </cell>
          <cell r="B41297" t="str">
            <v>OAP | Hair Mask Listing | Tata Cliq Fashion |125928</v>
          </cell>
          <cell r="C41297" t="str">
            <v>CLOSED</v>
          </cell>
          <cell r="D41297" t="str">
            <v>Medium</v>
          </cell>
          <cell r="E41297" t="str">
            <v>Chirag Dubal</v>
          </cell>
          <cell r="F41297" t="str">
            <v>Shraddha Dighe</v>
          </cell>
          <cell r="G41297">
            <v>46203.761805555558</v>
          </cell>
          <cell r="H41297">
            <v>46207.473611111112</v>
          </cell>
        </row>
        <row r="41298">
          <cell r="A41298" t="str">
            <v>UCW-33708</v>
          </cell>
          <cell r="B41298" t="str">
            <v>The Souled Store Menswear Apparel 123858 26-06-2026</v>
          </cell>
          <cell r="C41298" t="str">
            <v>CLOSED</v>
          </cell>
          <cell r="D41298" t="str">
            <v>Medium</v>
          </cell>
          <cell r="E41298" t="str">
            <v>Chirag Dubal</v>
          </cell>
          <cell r="F41298" t="str">
            <v>Shraddha Dighe</v>
          </cell>
          <cell r="G41298">
            <v>46203.740277777775</v>
          </cell>
          <cell r="H41298">
            <v>46210.634722222225</v>
          </cell>
        </row>
        <row r="41299">
          <cell r="A41299" t="str">
            <v>UCW-33706</v>
          </cell>
          <cell r="B41299" t="str">
            <v>The Souled Store Womenswear Apparel 123858 26-06-2026</v>
          </cell>
          <cell r="C41299" t="str">
            <v>CLOSED</v>
          </cell>
          <cell r="D41299" t="str">
            <v>Medium</v>
          </cell>
          <cell r="E41299" t="str">
            <v>Chirag Dubal</v>
          </cell>
          <cell r="F41299" t="str">
            <v>Shraddha Dighe</v>
          </cell>
          <cell r="G41299">
            <v>46203.734027777777</v>
          </cell>
          <cell r="H41299">
            <v>46212.51666666667</v>
          </cell>
        </row>
        <row r="41300">
          <cell r="A41300" t="str">
            <v>UCW-33705</v>
          </cell>
          <cell r="B41300" t="str">
            <v>Tata Cliq Listing_03-06-2026 Lavie Luxe Perfume</v>
          </cell>
          <cell r="C41300" t="str">
            <v>CLOSED</v>
          </cell>
          <cell r="D41300" t="str">
            <v>Medium</v>
          </cell>
          <cell r="E41300" t="str">
            <v>Chirag Dubal</v>
          </cell>
          <cell r="F41300" t="str">
            <v>Shraddha Dighe</v>
          </cell>
          <cell r="G41300">
            <v>46203.727777777778</v>
          </cell>
          <cell r="H41300">
            <v>46205.518750000003</v>
          </cell>
        </row>
        <row r="41301">
          <cell r="A41301" t="str">
            <v>UCW-33701</v>
          </cell>
          <cell r="B41301" t="str">
            <v>Ben Sherman Sneakers Listing</v>
          </cell>
          <cell r="C41301" t="str">
            <v>CLOSED</v>
          </cell>
          <cell r="D41301" t="str">
            <v>Medium</v>
          </cell>
          <cell r="E41301" t="str">
            <v>Chirag Dubal</v>
          </cell>
          <cell r="F41301" t="str">
            <v>Simi Raichel Zachariah</v>
          </cell>
          <cell r="G41301">
            <v>46203.720138888886</v>
          </cell>
          <cell r="H41301">
            <v>46207.463194444441</v>
          </cell>
        </row>
        <row r="41302">
          <cell r="A41302" t="str">
            <v>UCW-33694</v>
          </cell>
          <cell r="B41302" t="str">
            <v>Need to Catalogue Updation require</v>
          </cell>
          <cell r="C41302" t="str">
            <v>CLOSED</v>
          </cell>
          <cell r="D41302" t="str">
            <v>Medium</v>
          </cell>
          <cell r="E41302" t="str">
            <v>Chirag Dubal</v>
          </cell>
          <cell r="F41302" t="str">
            <v>Shraddha Dighe</v>
          </cell>
          <cell r="G41302">
            <v>46203.70416666667</v>
          </cell>
          <cell r="H41302">
            <v>46204.574305555558</v>
          </cell>
        </row>
        <row r="41303">
          <cell r="A41303" t="str">
            <v>UCW-33693</v>
          </cell>
          <cell r="B41303" t="str">
            <v>Matiere Premiere one new sku Listing</v>
          </cell>
          <cell r="C41303" t="str">
            <v>CLOSED</v>
          </cell>
          <cell r="D41303" t="str">
            <v>Medium</v>
          </cell>
          <cell r="E41303" t="str">
            <v>Chirag Dubal</v>
          </cell>
          <cell r="F41303" t="str">
            <v>Simi Raichel Zachariah</v>
          </cell>
          <cell r="G41303">
            <v>46203.703472222223</v>
          </cell>
          <cell r="H41303">
            <v>46209.543749999997</v>
          </cell>
        </row>
        <row r="41304">
          <cell r="A41304" t="str">
            <v>UCW-33692</v>
          </cell>
          <cell r="B41304" t="str">
            <v>CLONE - Tata Cliq Luxury - New listing - Natura Bissé (New launch MDB)</v>
          </cell>
          <cell r="C41304" t="str">
            <v>CLOSED</v>
          </cell>
          <cell r="D41304" t="str">
            <v>Medium</v>
          </cell>
          <cell r="E41304" t="str">
            <v>Chirag Dubal</v>
          </cell>
          <cell r="F41304" t="str">
            <v>Shraddha Dighe</v>
          </cell>
          <cell r="G41304">
            <v>46203.699305555558</v>
          </cell>
          <cell r="H41304">
            <v>46209.529166666667</v>
          </cell>
        </row>
        <row r="41305">
          <cell r="A41305" t="str">
            <v>UCW-33689</v>
          </cell>
          <cell r="B41305" t="str">
            <v>Tata Cliq Footwear Catalogue | 27-06-2026</v>
          </cell>
          <cell r="C41305" t="str">
            <v>CLOSED</v>
          </cell>
          <cell r="D41305" t="str">
            <v>Medium</v>
          </cell>
          <cell r="E41305" t="str">
            <v>Chirag Dubal</v>
          </cell>
          <cell r="F41305" t="str">
            <v>Shraddha Dighe</v>
          </cell>
          <cell r="G41305">
            <v>46203.688888888886</v>
          </cell>
          <cell r="H41305">
            <v>46205.487500000003</v>
          </cell>
        </row>
        <row r="41306">
          <cell r="A41306" t="str">
            <v>UCW-33676</v>
          </cell>
          <cell r="B41306" t="str">
            <v>New Catalog Women_Biba_25-06-2026</v>
          </cell>
          <cell r="C41306" t="str">
            <v>CLOSED</v>
          </cell>
          <cell r="D41306" t="str">
            <v>Medium</v>
          </cell>
          <cell r="E41306" t="str">
            <v>Chirag Dubal</v>
          </cell>
          <cell r="F41306" t="str">
            <v>Shraddha Dighe</v>
          </cell>
          <cell r="G41306">
            <v>46203.629166666666</v>
          </cell>
          <cell r="H41306">
            <v>46210.541666666664</v>
          </cell>
        </row>
        <row r="41307">
          <cell r="A41307" t="str">
            <v>UCW-33673</v>
          </cell>
          <cell r="B41307" t="str">
            <v>Dorsay two new skus Listing</v>
          </cell>
          <cell r="C41307" t="str">
            <v>CLOSED</v>
          </cell>
          <cell r="D41307" t="str">
            <v>Medium</v>
          </cell>
          <cell r="E41307" t="str">
            <v>Chirag Dubal</v>
          </cell>
          <cell r="F41307" t="str">
            <v>Simi Raichel Zachariah</v>
          </cell>
          <cell r="G41307">
            <v>46203.624305555553</v>
          </cell>
          <cell r="H41307">
            <v>46205.488888888889</v>
          </cell>
        </row>
        <row r="41308">
          <cell r="A41308" t="str">
            <v>UCW-33664</v>
          </cell>
          <cell r="B41308" t="str">
            <v>Tata Cliq Footwear Catalogue | 26-06-2026</v>
          </cell>
          <cell r="C41308" t="str">
            <v>CLOSED</v>
          </cell>
          <cell r="D41308" t="str">
            <v>Medium</v>
          </cell>
          <cell r="E41308" t="str">
            <v>Chirag Dubal</v>
          </cell>
          <cell r="F41308" t="str">
            <v>Shloka Chakre</v>
          </cell>
          <cell r="G41308">
            <v>46203.524305555555</v>
          </cell>
          <cell r="H41308">
            <v>46213.780555555553</v>
          </cell>
        </row>
        <row r="41309">
          <cell r="A41309" t="str">
            <v>UCW-33660</v>
          </cell>
          <cell r="B41309" t="str">
            <v>Tatacliq Catalog Rakhi Lot</v>
          </cell>
          <cell r="C41309" t="str">
            <v>CLOSED</v>
          </cell>
          <cell r="D41309" t="str">
            <v>Medium</v>
          </cell>
          <cell r="E41309" t="str">
            <v>Chirag Dubal</v>
          </cell>
          <cell r="F41309" t="str">
            <v>Shraddha Dighe</v>
          </cell>
          <cell r="G41309">
            <v>46203.50277777778</v>
          </cell>
          <cell r="H41309">
            <v>46204.589583333334</v>
          </cell>
        </row>
        <row r="41310">
          <cell r="A41310" t="str">
            <v>UCW-33658</v>
          </cell>
          <cell r="B41310" t="str">
            <v>R&amp;B - Apparel - Seller Code 123986 - New Listing - 27-06-2026 (Lot 11)</v>
          </cell>
          <cell r="C41310" t="str">
            <v>CLOSED</v>
          </cell>
          <cell r="D41310" t="str">
            <v>Medium</v>
          </cell>
          <cell r="E41310" t="str">
            <v>Chirag Dubal</v>
          </cell>
          <cell r="F41310" t="str">
            <v>Shraddha Dighe</v>
          </cell>
          <cell r="G41310">
            <v>46203.5</v>
          </cell>
          <cell r="H41310">
            <v>46213.69027777778</v>
          </cell>
        </row>
        <row r="41311">
          <cell r="A41311" t="str">
            <v>UCW-33651</v>
          </cell>
          <cell r="B41311" t="str">
            <v>New GWP Listing (July) - Tata</v>
          </cell>
          <cell r="C41311" t="str">
            <v>CLOSED</v>
          </cell>
          <cell r="D41311" t="str">
            <v>Medium</v>
          </cell>
          <cell r="E41311" t="str">
            <v>Chirag Dubal</v>
          </cell>
          <cell r="F41311" t="str">
            <v>Shraddha Dighe</v>
          </cell>
          <cell r="G41311">
            <v>46203.456250000003</v>
          </cell>
          <cell r="H41311">
            <v>46204.577777777777</v>
          </cell>
        </row>
        <row r="41312">
          <cell r="A41312" t="str">
            <v>UCW-33640</v>
          </cell>
          <cell r="B41312" t="str">
            <v>New Listing - Touch925 - 128759</v>
          </cell>
          <cell r="C41312" t="str">
            <v>CLOSED</v>
          </cell>
          <cell r="D41312" t="str">
            <v>Medium</v>
          </cell>
          <cell r="E41312" t="str">
            <v>Chirag Dubal</v>
          </cell>
          <cell r="F41312" t="str">
            <v>Shraddha Dighe</v>
          </cell>
          <cell r="G41312">
            <v>46202.745833333334</v>
          </cell>
          <cell r="H41312">
            <v>46204.553472222222</v>
          </cell>
        </row>
        <row r="41313">
          <cell r="A41313" t="str">
            <v>UCW-33639</v>
          </cell>
          <cell r="B41313" t="str">
            <v>New Listings+Rayhaan+Perfumes+126349+TCF+26th June 2026</v>
          </cell>
          <cell r="C41313" t="str">
            <v>CLOSED</v>
          </cell>
          <cell r="D41313" t="str">
            <v>Medium</v>
          </cell>
          <cell r="E41313" t="str">
            <v>Chirag Dubal</v>
          </cell>
          <cell r="F41313" t="str">
            <v>Shraddha Dighe</v>
          </cell>
          <cell r="G41313">
            <v>46202.743750000001</v>
          </cell>
          <cell r="H41313">
            <v>46204.54583333333</v>
          </cell>
        </row>
        <row r="41314">
          <cell r="A41314" t="str">
            <v>UCW-33625</v>
          </cell>
          <cell r="B41314" t="str">
            <v>Tata Lux Bugatti SS26 Lot 2 styles _Footwear_22 options _126492 25/06/2025</v>
          </cell>
          <cell r="C41314" t="str">
            <v>CLOSED</v>
          </cell>
          <cell r="D41314" t="str">
            <v>Medium</v>
          </cell>
          <cell r="E41314" t="str">
            <v>Chirag Dubal</v>
          </cell>
          <cell r="F41314" t="str">
            <v>Shloka Chakre</v>
          </cell>
          <cell r="G41314">
            <v>46202.709722222222</v>
          </cell>
          <cell r="H41314">
            <v>46210.481944444444</v>
          </cell>
        </row>
        <row r="41315">
          <cell r="A41315" t="str">
            <v>UCW-33621</v>
          </cell>
          <cell r="B41315" t="str">
            <v>TCL- New listing - Memo Paris Cap Camarat (MDP)</v>
          </cell>
          <cell r="C41315" t="str">
            <v>CLOSED</v>
          </cell>
          <cell r="D41315" t="str">
            <v>Medium</v>
          </cell>
          <cell r="E41315" t="str">
            <v>Chirag Dubal</v>
          </cell>
          <cell r="F41315" t="str">
            <v>Shraddha Dighe</v>
          </cell>
          <cell r="G41315">
            <v>46202.694444444445</v>
          </cell>
          <cell r="H41315">
            <v>46204.53402777778</v>
          </cell>
        </row>
        <row r="41316">
          <cell r="A41316" t="str">
            <v>UCW-33620</v>
          </cell>
          <cell r="B41316" t="str">
            <v>Airwrap ID New Colorway- Prussian Blue (TCL Listing)</v>
          </cell>
          <cell r="C41316" t="str">
            <v>CLOSED Due to Inactive/Insufficient Information</v>
          </cell>
          <cell r="D41316" t="str">
            <v>Medium</v>
          </cell>
          <cell r="E41316" t="str">
            <v>Chirag Dubal</v>
          </cell>
          <cell r="F41316" t="str">
            <v>Shraddha Dighe</v>
          </cell>
          <cell r="G41316">
            <v>46202.692361111112</v>
          </cell>
          <cell r="H41316">
            <v>46217.430555555555</v>
          </cell>
        </row>
        <row r="41317">
          <cell r="A41317" t="str">
            <v>UCW-33617</v>
          </cell>
          <cell r="B41317" t="str">
            <v>Tata JLO Fragrance Cataloguing 25th June'26</v>
          </cell>
          <cell r="C41317" t="str">
            <v>CLOSED Due to Inactive/Insufficient Information</v>
          </cell>
          <cell r="D41317" t="str">
            <v>Medium</v>
          </cell>
          <cell r="E41317" t="str">
            <v>Chirag Dubal</v>
          </cell>
          <cell r="F41317" t="str">
            <v>Shraddha Dighe</v>
          </cell>
          <cell r="G41317">
            <v>46202.678472222222</v>
          </cell>
          <cell r="H41317">
            <v>46204.570138888892</v>
          </cell>
        </row>
        <row r="41318">
          <cell r="A41318" t="str">
            <v>UCW-33616</v>
          </cell>
          <cell r="B41318" t="str">
            <v>Tata LID Fragrance Cataloguing 25th June'26</v>
          </cell>
          <cell r="C41318" t="str">
            <v>CLOSED</v>
          </cell>
          <cell r="D41318" t="str">
            <v>Medium</v>
          </cell>
          <cell r="E41318" t="str">
            <v>Chirag Dubal</v>
          </cell>
          <cell r="F41318" t="str">
            <v>Shraddha Dighe</v>
          </cell>
          <cell r="G41318">
            <v>46202.676388888889</v>
          </cell>
          <cell r="H41318">
            <v>46204.529861111114</v>
          </cell>
        </row>
        <row r="41319">
          <cell r="A41319" t="str">
            <v>UCW-33615</v>
          </cell>
          <cell r="B41319" t="str">
            <v>Libas Apparel 127532 19-06-2026 (NEW CATALOGUE)</v>
          </cell>
          <cell r="C41319" t="str">
            <v>CLOSED</v>
          </cell>
          <cell r="D41319" t="str">
            <v>Medium</v>
          </cell>
          <cell r="E41319" t="str">
            <v>Chirag Dubal</v>
          </cell>
          <cell r="F41319" t="str">
            <v>Shraddha Dighe</v>
          </cell>
          <cell r="G41319">
            <v>46202.67083333333</v>
          </cell>
          <cell r="H41319">
            <v>46205.628472222219</v>
          </cell>
        </row>
        <row r="41320">
          <cell r="A41320" t="str">
            <v>UCW-33611</v>
          </cell>
          <cell r="B41320" t="str">
            <v>cataloguing Information - Baccarose SKUs</v>
          </cell>
          <cell r="C41320" t="str">
            <v>CLOSED</v>
          </cell>
          <cell r="D41320" t="str">
            <v>Medium</v>
          </cell>
          <cell r="E41320" t="str">
            <v>Chirag Dubal</v>
          </cell>
          <cell r="F41320" t="str">
            <v>Shraddha Dighe</v>
          </cell>
          <cell r="G41320">
            <v>46202.65625</v>
          </cell>
          <cell r="H41320">
            <v>46204.521527777775</v>
          </cell>
        </row>
        <row r="41321">
          <cell r="A41321" t="str">
            <v>UCW-33601</v>
          </cell>
          <cell r="B41321" t="str">
            <v>New Catalogue - SCENTRA</v>
          </cell>
          <cell r="C41321" t="str">
            <v>CLOSED</v>
          </cell>
          <cell r="D41321" t="str">
            <v>Medium</v>
          </cell>
          <cell r="E41321" t="str">
            <v>Chirag Dubal</v>
          </cell>
          <cell r="F41321" t="str">
            <v>Shraddha Dighe</v>
          </cell>
          <cell r="G41321">
            <v>46202.631944444445</v>
          </cell>
          <cell r="H41321">
            <v>46204.511111111111</v>
          </cell>
        </row>
        <row r="41322">
          <cell r="A41322" t="str">
            <v>UCW-33585</v>
          </cell>
          <cell r="B41322" t="str">
            <v>CLONE - Belle Organics | Cataloguing</v>
          </cell>
          <cell r="C41322" t="str">
            <v>CLOSED</v>
          </cell>
          <cell r="D41322" t="str">
            <v>Medium</v>
          </cell>
          <cell r="E41322" t="str">
            <v>Chirag Dubal</v>
          </cell>
          <cell r="F41322" t="str">
            <v>netscribes</v>
          </cell>
          <cell r="G41322">
            <v>46202.5625</v>
          </cell>
          <cell r="H41322">
            <v>46203.493055555555</v>
          </cell>
        </row>
        <row r="41323">
          <cell r="A41323" t="str">
            <v>UCW-33576</v>
          </cell>
          <cell r="B41323" t="str">
            <v>Lotto/Footwear UPTO Lot-36/Seller code- 129247/ 24-06-2026</v>
          </cell>
          <cell r="C41323" t="str">
            <v>CLOSED</v>
          </cell>
          <cell r="D41323" t="str">
            <v>Medium</v>
          </cell>
          <cell r="E41323" t="str">
            <v>Chirag Dubal</v>
          </cell>
          <cell r="F41323" t="str">
            <v>Simi Raichel Zachariah</v>
          </cell>
          <cell r="G41323">
            <v>46202.518750000003</v>
          </cell>
          <cell r="H41323">
            <v>46203.477083333331</v>
          </cell>
        </row>
        <row r="41324">
          <cell r="A41324" t="str">
            <v>UCW-33571</v>
          </cell>
          <cell r="B41324" t="str">
            <v>Woodland / Footwear / 247 SKU's / 34 Options / 24-06-26</v>
          </cell>
          <cell r="C41324" t="str">
            <v>CLOSED</v>
          </cell>
          <cell r="D41324" t="str">
            <v>Medium</v>
          </cell>
          <cell r="E41324" t="str">
            <v>Chirag Dubal</v>
          </cell>
          <cell r="F41324" t="str">
            <v>Simi Raichel Zachariah</v>
          </cell>
          <cell r="G41324">
            <v>46202.497916666667</v>
          </cell>
          <cell r="H41324">
            <v>46204.50277777778</v>
          </cell>
        </row>
        <row r="41325">
          <cell r="A41325" t="str">
            <v>UCW-33564</v>
          </cell>
          <cell r="B41325" t="str">
            <v>Error_124246 Luxury New Balance OR Slot 2 listing 10.03.2026</v>
          </cell>
          <cell r="C41325" t="str">
            <v>CLOSED</v>
          </cell>
          <cell r="D41325" t="str">
            <v>Medium</v>
          </cell>
          <cell r="E41325" t="str">
            <v>netscribes</v>
          </cell>
          <cell r="F41325" t="str">
            <v>Reagan D’souza</v>
          </cell>
          <cell r="G41325">
            <v>46202.442361111112</v>
          </cell>
          <cell r="H41325">
            <v>46213.728472222225</v>
          </cell>
        </row>
        <row r="41326">
          <cell r="A41326" t="str">
            <v>UCW-33547</v>
          </cell>
          <cell r="B41326" t="str">
            <v>Platform Addition - Protouch</v>
          </cell>
          <cell r="C41326" t="str">
            <v>CLOSED</v>
          </cell>
          <cell r="D41326" t="str">
            <v>Medium</v>
          </cell>
          <cell r="E41326" t="str">
            <v>Chirag Dubal</v>
          </cell>
          <cell r="F41326" t="str">
            <v>Shraddha Dighe</v>
          </cell>
          <cell r="G41326">
            <v>46199.763194444444</v>
          </cell>
          <cell r="H41326">
            <v>46202.438194444447</v>
          </cell>
        </row>
        <row r="41327">
          <cell r="A41327" t="str">
            <v>UCW-33543</v>
          </cell>
          <cell r="B41327" t="str">
            <v>Sora Dora one new sku Listing</v>
          </cell>
          <cell r="C41327" t="str">
            <v>CLOSED</v>
          </cell>
          <cell r="D41327" t="str">
            <v>Medium</v>
          </cell>
          <cell r="E41327" t="str">
            <v>Chirag Dubal</v>
          </cell>
          <cell r="F41327" t="str">
            <v>Shraddha Dighe</v>
          </cell>
          <cell r="G41327">
            <v>46199.728472222225</v>
          </cell>
          <cell r="H41327">
            <v>46202.547222222223</v>
          </cell>
        </row>
        <row r="41328">
          <cell r="A41328" t="str">
            <v>UCW-33541</v>
          </cell>
          <cell r="B41328" t="str">
            <v>Sparkles Arias by Lara Dutta 34 Styles</v>
          </cell>
          <cell r="C41328" t="str">
            <v>CLOSED</v>
          </cell>
          <cell r="D41328" t="str">
            <v>Medium</v>
          </cell>
          <cell r="E41328" t="str">
            <v>Chirag Dubal</v>
          </cell>
          <cell r="F41328" t="str">
            <v>Shraddha Dighe</v>
          </cell>
          <cell r="G41328">
            <v>46199.715277777781</v>
          </cell>
          <cell r="H41328">
            <v>46203.48333333333</v>
          </cell>
        </row>
        <row r="41329">
          <cell r="A41329" t="str">
            <v>UCW-33540</v>
          </cell>
          <cell r="B41329" t="str">
            <v>New Catalouge- 26.06.2026</v>
          </cell>
          <cell r="C41329" t="str">
            <v>CLOSED</v>
          </cell>
          <cell r="D41329" t="str">
            <v>Medium</v>
          </cell>
          <cell r="E41329" t="str">
            <v>Chirag Dubal</v>
          </cell>
          <cell r="F41329" t="str">
            <v>Shraddha Dighe</v>
          </cell>
          <cell r="G41329">
            <v>46199.712500000001</v>
          </cell>
          <cell r="H41329">
            <v>46202.543749999997</v>
          </cell>
        </row>
        <row r="41330">
          <cell r="A41330" t="str">
            <v>UCW-33536</v>
          </cell>
          <cell r="B41330" t="str">
            <v>New Rakhi Catalogue 2026</v>
          </cell>
          <cell r="C41330" t="str">
            <v>CLOSED</v>
          </cell>
          <cell r="D41330" t="str">
            <v>Medium</v>
          </cell>
          <cell r="E41330" t="str">
            <v>Chirag Dubal</v>
          </cell>
          <cell r="F41330" t="str">
            <v>Shraddha Dighe</v>
          </cell>
          <cell r="G41330">
            <v>46199.707638888889</v>
          </cell>
          <cell r="H41330">
            <v>46202.539583333331</v>
          </cell>
        </row>
        <row r="41331">
          <cell r="A41331" t="str">
            <v>UCW-33527</v>
          </cell>
          <cell r="B41331" t="str">
            <v>The ALTERNATE - Footwear - 22/06/2026 - 64 SKUs</v>
          </cell>
          <cell r="C41331" t="str">
            <v>CLOSED</v>
          </cell>
          <cell r="D41331" t="str">
            <v>Medium</v>
          </cell>
          <cell r="E41331" t="str">
            <v>Chirag Dubal</v>
          </cell>
          <cell r="F41331" t="str">
            <v>Shloka Chakre</v>
          </cell>
          <cell r="G41331">
            <v>46199.62777777778</v>
          </cell>
          <cell r="H41331">
            <v>46204.49722222222</v>
          </cell>
        </row>
        <row r="41332">
          <cell r="A41332" t="str">
            <v>UCW-33526</v>
          </cell>
          <cell r="B41332" t="str">
            <v>Italian Shoe Co | New Brand Launch - Catalogue listing</v>
          </cell>
          <cell r="C41332" t="str">
            <v>CLOSED Due to Inactive/Insufficient Information</v>
          </cell>
          <cell r="D41332" t="str">
            <v>Medium</v>
          </cell>
          <cell r="E41332" t="str">
            <v>Mohd Tahir Shaikh</v>
          </cell>
          <cell r="F41332" t="str">
            <v>Shraddha Dighe</v>
          </cell>
          <cell r="G41332">
            <v>46199.62222222222</v>
          </cell>
          <cell r="H41332">
            <v>46251.731249999997</v>
          </cell>
        </row>
        <row r="41333">
          <cell r="A41333" t="str">
            <v>UCW-33524</v>
          </cell>
          <cell r="B41333" t="str">
            <v>Libas Apparel 127532 23-06-2026 (NEW CATALOGUE)</v>
          </cell>
          <cell r="C41333" t="str">
            <v>CLOSED</v>
          </cell>
          <cell r="D41333" t="str">
            <v>Medium</v>
          </cell>
          <cell r="E41333" t="str">
            <v>Chirag Dubal</v>
          </cell>
          <cell r="F41333" t="str">
            <v>Shraddha Dighe</v>
          </cell>
          <cell r="G41333">
            <v>46199.616666666669</v>
          </cell>
          <cell r="H41333">
            <v>46204.703472222223</v>
          </cell>
        </row>
        <row r="41334">
          <cell r="A41334" t="str">
            <v>UCW-33514</v>
          </cell>
          <cell r="B41334" t="str">
            <v>New Listing - Crepdog Crew (ON RUNNING) | 26-06-2025</v>
          </cell>
          <cell r="C41334" t="str">
            <v>CLOSED</v>
          </cell>
          <cell r="D41334" t="str">
            <v>Medium</v>
          </cell>
          <cell r="E41334" t="str">
            <v>Chirag Dubal</v>
          </cell>
          <cell r="F41334" t="str">
            <v>Shloka Chakre</v>
          </cell>
          <cell r="G41334">
            <v>46199.557638888888</v>
          </cell>
          <cell r="H41334">
            <v>46203.554166666669</v>
          </cell>
        </row>
        <row r="41335">
          <cell r="A41335" t="str">
            <v>UCW-33513</v>
          </cell>
          <cell r="B41335" t="str">
            <v>Tata Cliq ~ New Listings Batch - 28</v>
          </cell>
          <cell r="C41335" t="str">
            <v>CLOSED</v>
          </cell>
          <cell r="D41335" t="str">
            <v>Medium</v>
          </cell>
          <cell r="E41335" t="str">
            <v>Chirag Dubal</v>
          </cell>
          <cell r="F41335" t="str">
            <v>Shraddha Dighe</v>
          </cell>
          <cell r="G41335">
            <v>46199.55</v>
          </cell>
          <cell r="H41335">
            <v>46203.55</v>
          </cell>
        </row>
        <row r="41336">
          <cell r="A41336" t="str">
            <v>UCW-33508</v>
          </cell>
          <cell r="B41336" t="str">
            <v>CLONE: Campus x Tata CliQ ~ New Listings_05.06.2026 Batch-26</v>
          </cell>
          <cell r="C41336" t="str">
            <v>CLOSED</v>
          </cell>
          <cell r="D41336" t="str">
            <v>Medium</v>
          </cell>
          <cell r="E41336" t="str">
            <v>Chirag Dubal</v>
          </cell>
          <cell r="F41336" t="str">
            <v>netscribes</v>
          </cell>
          <cell r="G41336">
            <v>46199.509722222225</v>
          </cell>
          <cell r="H41336">
            <v>46203.547222222223</v>
          </cell>
        </row>
        <row r="41337">
          <cell r="A41337" t="str">
            <v>UCW-33506</v>
          </cell>
          <cell r="B41337" t="str">
            <v>PUREARTH NEW PRODUCT LISTING On TATA CLIQ</v>
          </cell>
          <cell r="C41337" t="str">
            <v>CLOSED Due to Inactive/Insufficient Information</v>
          </cell>
          <cell r="D41337" t="str">
            <v>Medium</v>
          </cell>
          <cell r="E41337" t="str">
            <v>Chirag Dubal</v>
          </cell>
          <cell r="F41337" t="str">
            <v>Simi Raichel Zachariah</v>
          </cell>
          <cell r="G41337">
            <v>46199.499305555553</v>
          </cell>
          <cell r="H41337">
            <v>46202.570833333331</v>
          </cell>
        </row>
        <row r="41338">
          <cell r="A41338" t="str">
            <v>UCW-33502</v>
          </cell>
          <cell r="B41338" t="str">
            <v>TC LUX Asics Footwear 129537 | 23-06-2026</v>
          </cell>
          <cell r="C41338" t="str">
            <v>CLOSED</v>
          </cell>
          <cell r="D41338" t="str">
            <v>Medium</v>
          </cell>
          <cell r="E41338" t="str">
            <v>Chirag Dubal</v>
          </cell>
          <cell r="F41338" t="str">
            <v>Simi Raichel Zachariah</v>
          </cell>
          <cell r="G41338">
            <v>46199.456944444442</v>
          </cell>
          <cell r="H41338">
            <v>46202.643055555556</v>
          </cell>
        </row>
        <row r="41339">
          <cell r="A41339" t="str">
            <v>UCW-33499</v>
          </cell>
          <cell r="B41339" t="str">
            <v>CLONE - Content Sheet</v>
          </cell>
          <cell r="C41339" t="str">
            <v>CLOSED</v>
          </cell>
          <cell r="D41339" t="str">
            <v>Medium</v>
          </cell>
          <cell r="E41339" t="str">
            <v>Chirag Dubal</v>
          </cell>
          <cell r="F41339" t="str">
            <v>Shraddha Dighe</v>
          </cell>
          <cell r="G41339">
            <v>46198.92291666667</v>
          </cell>
          <cell r="H41339">
            <v>46202.493055555555</v>
          </cell>
        </row>
        <row r="41340">
          <cell r="A41340" t="str">
            <v>UCW-33492</v>
          </cell>
          <cell r="B41340" t="str">
            <v>ADIDAS Add now catalogue dated 9th May 2026_NC</v>
          </cell>
          <cell r="C41340" t="str">
            <v>CLOSED</v>
          </cell>
          <cell r="D41340" t="str">
            <v>Medium</v>
          </cell>
          <cell r="E41340" t="str">
            <v>netscribes</v>
          </cell>
          <cell r="F41340" t="str">
            <v>Shloka Chakre</v>
          </cell>
          <cell r="G41340">
            <v>46198.79791666667</v>
          </cell>
          <cell r="H41340">
            <v>46202.406944444447</v>
          </cell>
        </row>
        <row r="41341">
          <cell r="A41341" t="str">
            <v>UCW-33482</v>
          </cell>
          <cell r="B41341" t="str">
            <v>TATA - Interparfum Listed Dump</v>
          </cell>
          <cell r="C41341" t="str">
            <v>CLOSED</v>
          </cell>
          <cell r="D41341" t="str">
            <v>Medium</v>
          </cell>
          <cell r="E41341" t="str">
            <v>Chirag Dubal</v>
          </cell>
          <cell r="F41341" t="str">
            <v>Shraddha Dighe</v>
          </cell>
          <cell r="G41341">
            <v>46198.731944444444</v>
          </cell>
          <cell r="H41341">
            <v>46205.587500000001</v>
          </cell>
        </row>
        <row r="41342">
          <cell r="A41342" t="str">
            <v>UCW-33481</v>
          </cell>
          <cell r="B41342" t="str">
            <v xml:space="preserve">Catwalk catalogue </v>
          </cell>
          <cell r="C41342" t="str">
            <v>CLOSED</v>
          </cell>
          <cell r="D41342" t="str">
            <v>Medium</v>
          </cell>
          <cell r="E41342" t="str">
            <v>netscribes</v>
          </cell>
          <cell r="F41342" t="str">
            <v>Sneha Nadar</v>
          </cell>
          <cell r="G41342">
            <v>46198.729166666664</v>
          </cell>
          <cell r="H41342">
            <v>46214.970833333333</v>
          </cell>
        </row>
        <row r="41343">
          <cell r="A41343" t="str">
            <v>UCW-33476</v>
          </cell>
          <cell r="B41343" t="str">
            <v>July'26 Order cycle - Fragrance - Samples + NPLs + GWP : TCL</v>
          </cell>
          <cell r="C41343" t="str">
            <v>CLOSED</v>
          </cell>
          <cell r="D41343" t="str">
            <v>Medium</v>
          </cell>
          <cell r="E41343" t="str">
            <v>Chirag Dubal</v>
          </cell>
          <cell r="F41343" t="str">
            <v>Shraddha Dighe</v>
          </cell>
          <cell r="G41343">
            <v>46198.722222222219</v>
          </cell>
          <cell r="H41343">
            <v>46205.477083333331</v>
          </cell>
        </row>
        <row r="41344">
          <cell r="A41344" t="str">
            <v>UCW-33468</v>
          </cell>
          <cell r="B41344" t="str">
            <v>New Listings+Lattafa+Perfumes+126349+TCF+23rd June 2026</v>
          </cell>
          <cell r="C41344" t="str">
            <v>CLOSED</v>
          </cell>
          <cell r="D41344" t="str">
            <v>Medium</v>
          </cell>
          <cell r="E41344" t="str">
            <v>Chirag Dubal</v>
          </cell>
          <cell r="F41344" t="str">
            <v>Simi Raichel Zachariah</v>
          </cell>
          <cell r="G41344">
            <v>46198.684027777781</v>
          </cell>
          <cell r="H41344">
            <v>46202.48333333333</v>
          </cell>
        </row>
        <row r="41345">
          <cell r="A41345" t="str">
            <v>UCW-33466</v>
          </cell>
          <cell r="B41345" t="str">
            <v>DMODOT - Footwear - 22/06/2026 - 7 SKUs</v>
          </cell>
          <cell r="C41345" t="str">
            <v>CLOSED</v>
          </cell>
          <cell r="D41345" t="str">
            <v>Medium</v>
          </cell>
          <cell r="E41345" t="str">
            <v>Chirag Dubal</v>
          </cell>
          <cell r="F41345" t="str">
            <v>Shraddha Dighe</v>
          </cell>
          <cell r="G41345">
            <v>46198.678472222222</v>
          </cell>
          <cell r="H41345">
            <v>46203.459027777775</v>
          </cell>
        </row>
        <row r="41346">
          <cell r="A41346" t="str">
            <v>UCW-33457</v>
          </cell>
          <cell r="B41346" t="str">
            <v>ERROR_Tata Cliq Luxury  - New listing - Hermès (02-03-2026)</v>
          </cell>
          <cell r="C41346" t="str">
            <v>CLOSED</v>
          </cell>
          <cell r="D41346" t="str">
            <v>Medium</v>
          </cell>
          <cell r="E41346" t="str">
            <v>netscribes</v>
          </cell>
          <cell r="F41346" t="str">
            <v>Shraddha Dighe</v>
          </cell>
          <cell r="G41346">
            <v>46198.642361111109</v>
          </cell>
          <cell r="H41346">
            <v>46199.487500000003</v>
          </cell>
        </row>
        <row r="41347">
          <cell r="A41347" t="str">
            <v>UCW-33456</v>
          </cell>
          <cell r="B41347" t="str">
            <v>Request to Update New Model Images for Softy Tinty // Tatacliq</v>
          </cell>
          <cell r="C41347" t="str">
            <v>CLOSED</v>
          </cell>
          <cell r="D41347" t="str">
            <v>Medium</v>
          </cell>
          <cell r="E41347" t="str">
            <v>Chirag Dubal</v>
          </cell>
          <cell r="F41347" t="str">
            <v>Shraddha Dighe</v>
          </cell>
          <cell r="G41347">
            <v>46198.640972222223</v>
          </cell>
          <cell r="H41347">
            <v>46199.711111111108</v>
          </cell>
        </row>
        <row r="41348">
          <cell r="A41348" t="str">
            <v>UCW-33454</v>
          </cell>
          <cell r="B41348" t="str">
            <v>2125762 | Hydra zen New listing| TCL</v>
          </cell>
          <cell r="C41348" t="str">
            <v>CLOSED</v>
          </cell>
          <cell r="D41348" t="str">
            <v>Medium</v>
          </cell>
          <cell r="E41348" t="str">
            <v>Chirag Dubal</v>
          </cell>
          <cell r="F41348" t="str">
            <v>Shraddha Dighe</v>
          </cell>
          <cell r="G41348">
            <v>46198.636805555558</v>
          </cell>
          <cell r="H41348">
            <v>46203.472222222219</v>
          </cell>
        </row>
        <row r="41349">
          <cell r="A41349" t="str">
            <v>UCW-33453</v>
          </cell>
          <cell r="B41349" t="str">
            <v>OAP | Glow Powder Primary Image Update |  TATACLIQ - Fashion | Seller Code 125928</v>
          </cell>
          <cell r="C41349" t="str">
            <v>CLOSED</v>
          </cell>
          <cell r="D41349" t="str">
            <v>Medium</v>
          </cell>
          <cell r="E41349" t="str">
            <v>Chirag Dubal</v>
          </cell>
          <cell r="F41349" t="str">
            <v>Shraddha Dighe</v>
          </cell>
          <cell r="G41349">
            <v>46198.633333333331</v>
          </cell>
          <cell r="H41349">
            <v>46199.720138888886</v>
          </cell>
        </row>
        <row r="41350">
          <cell r="A41350" t="str">
            <v>UCW-33452</v>
          </cell>
          <cell r="B41350" t="str">
            <v>PUREARTH NEW PRODUCT LISTING On TATA CLIQ</v>
          </cell>
          <cell r="C41350" t="str">
            <v>CLOSED Due to Inactive/Insufficient Information</v>
          </cell>
          <cell r="D41350" t="str">
            <v>Medium</v>
          </cell>
          <cell r="E41350" t="str">
            <v>Chirag Dubal</v>
          </cell>
          <cell r="F41350" t="str">
            <v>Shraddha Dighe</v>
          </cell>
          <cell r="G41350">
            <v>46198.632638888892</v>
          </cell>
          <cell r="H41350">
            <v>46204.364583333336</v>
          </cell>
        </row>
        <row r="41351">
          <cell r="A41351" t="str">
            <v>UCW-33451</v>
          </cell>
          <cell r="B41351" t="str">
            <v>PUREARTH TATA CLIQ Catalog Update</v>
          </cell>
          <cell r="C41351" t="str">
            <v>CLOSED Due to Inactive/Insufficient Information</v>
          </cell>
          <cell r="D41351" t="str">
            <v>Medium</v>
          </cell>
          <cell r="E41351" t="str">
            <v>Chirag Dubal</v>
          </cell>
          <cell r="F41351" t="str">
            <v>Shraddha Dighe</v>
          </cell>
          <cell r="G41351">
            <v>46198.631249999999</v>
          </cell>
          <cell r="H41351">
            <v>46203.595138888886</v>
          </cell>
        </row>
        <row r="41352">
          <cell r="A41352" t="str">
            <v>UCW-33447</v>
          </cell>
          <cell r="B41352" t="str">
            <v>TQ | Brand: Converse | Catalog Listing | FTWR-FA26.</v>
          </cell>
          <cell r="C41352" t="str">
            <v>CLOSED</v>
          </cell>
          <cell r="D41352" t="str">
            <v>Medium</v>
          </cell>
          <cell r="E41352" t="str">
            <v>Chirag Dubal</v>
          </cell>
          <cell r="F41352" t="str">
            <v>Shloka Chakre</v>
          </cell>
          <cell r="G41352">
            <v>46198.613194444442</v>
          </cell>
          <cell r="H41352">
            <v>46234.995138888888</v>
          </cell>
        </row>
        <row r="41353">
          <cell r="A41353" t="str">
            <v>UCW-33445</v>
          </cell>
          <cell r="B41353" t="str">
            <v>Updated Images for Silver Bars</v>
          </cell>
          <cell r="C41353" t="str">
            <v>CLOSED</v>
          </cell>
          <cell r="D41353" t="str">
            <v>Medium</v>
          </cell>
          <cell r="E41353" t="str">
            <v>Chirag Dubal</v>
          </cell>
          <cell r="F41353" t="str">
            <v>Shraddha Dighe</v>
          </cell>
          <cell r="G41353">
            <v>46198.6</v>
          </cell>
          <cell r="H41353">
            <v>46200.443749999999</v>
          </cell>
        </row>
        <row r="41354">
          <cell r="A41354" t="str">
            <v>UCW-33435</v>
          </cell>
          <cell r="B41354" t="str">
            <v>NEEMANS+FOOTWEAR+ 125173+ 22-06-2026</v>
          </cell>
          <cell r="C41354" t="str">
            <v>CLOSED</v>
          </cell>
          <cell r="D41354" t="str">
            <v>Medium</v>
          </cell>
          <cell r="E41354" t="str">
            <v>Chirag Dubal</v>
          </cell>
          <cell r="F41354" t="str">
            <v>Simi Raichel Zachariah</v>
          </cell>
          <cell r="G41354">
            <v>46198.517361111109</v>
          </cell>
          <cell r="H41354">
            <v>46203.540277777778</v>
          </cell>
        </row>
        <row r="41355">
          <cell r="A41355" t="str">
            <v>UCW-33401</v>
          </cell>
          <cell r="B41355" t="str">
            <v>New Listing - Touch925 (90 SKUs)</v>
          </cell>
          <cell r="C41355" t="str">
            <v>CLOSED</v>
          </cell>
          <cell r="D41355" t="str">
            <v>Medium</v>
          </cell>
          <cell r="E41355" t="str">
            <v>Chirag Dubal</v>
          </cell>
          <cell r="F41355" t="str">
            <v>Shraddha Dighe</v>
          </cell>
          <cell r="G41355">
            <v>46197.822916666664</v>
          </cell>
          <cell r="H41355">
            <v>46205.448611111111</v>
          </cell>
        </row>
        <row r="41356">
          <cell r="A41356" t="str">
            <v>UCW-33388</v>
          </cell>
          <cell r="B41356" t="str">
            <v>New collection-(Jaypore 129240) Apparel/Jewellery 15th June (62 Stylecodes)</v>
          </cell>
          <cell r="C41356" t="str">
            <v>CLOSED</v>
          </cell>
          <cell r="D41356" t="str">
            <v>Medium</v>
          </cell>
          <cell r="E41356" t="str">
            <v>Chirag Dubal</v>
          </cell>
          <cell r="F41356" t="str">
            <v>Shraddha Dighe</v>
          </cell>
          <cell r="G41356">
            <v>46197.765972222223</v>
          </cell>
          <cell r="H41356">
            <v>46205.557638888888</v>
          </cell>
        </row>
        <row r="41357">
          <cell r="A41357" t="str">
            <v>UCW-33373</v>
          </cell>
          <cell r="B41357" t="str">
            <v xml:space="preserve">Gillette Cataloguing - New listings </v>
          </cell>
          <cell r="C41357" t="str">
            <v>CLOSED</v>
          </cell>
          <cell r="D41357" t="str">
            <v>Medium</v>
          </cell>
          <cell r="E41357" t="str">
            <v>Chirag Dubal</v>
          </cell>
          <cell r="F41357" t="str">
            <v>Shraddha Dighe</v>
          </cell>
          <cell r="G41357">
            <v>46197.717361111114</v>
          </cell>
          <cell r="H41357">
            <v>46199.476388888892</v>
          </cell>
        </row>
        <row r="41358">
          <cell r="A41358" t="str">
            <v>UCW-33361</v>
          </cell>
          <cell r="B41358" t="str">
            <v>Diesel + Kenneth Cole + Zegna + EYEWEAR + 126594-OAKOLWH + 19/06/2026</v>
          </cell>
          <cell r="C41358" t="str">
            <v>CLOSED</v>
          </cell>
          <cell r="D41358" t="str">
            <v>Medium</v>
          </cell>
          <cell r="E41358" t="str">
            <v>Chirag Dubal</v>
          </cell>
          <cell r="F41358" t="str">
            <v>Shraddha Dighe</v>
          </cell>
          <cell r="G41358">
            <v>46197.679861111108</v>
          </cell>
          <cell r="H41358">
            <v>46198.527083333334</v>
          </cell>
        </row>
        <row r="41359">
          <cell r="A41359" t="str">
            <v>UCW-33356</v>
          </cell>
          <cell r="B41359" t="str">
            <v>Giva | Silver Jewellery | 125927 | 20-06-2026 (56SKUs)</v>
          </cell>
          <cell r="C41359" t="str">
            <v>CLOSED</v>
          </cell>
          <cell r="D41359" t="str">
            <v>Medium</v>
          </cell>
          <cell r="E41359" t="str">
            <v>Chirag Dubal</v>
          </cell>
          <cell r="F41359" t="str">
            <v>Shraddha Dighe</v>
          </cell>
          <cell r="G41359">
            <v>46197.668055555558</v>
          </cell>
          <cell r="H41359">
            <v>46203.460416666669</v>
          </cell>
        </row>
        <row r="41360">
          <cell r="A41360" t="str">
            <v>UCW-33349</v>
          </cell>
          <cell r="B41360" t="str">
            <v>Elora ll Women_Apparel ll Seller Code :127835-NJSS1 ll 18th June,2026 ll 36 New Styles &amp; Catalogue Sheet for Fresh Listing</v>
          </cell>
          <cell r="C41360" t="str">
            <v>CLOSED</v>
          </cell>
          <cell r="D41360" t="str">
            <v>Medium</v>
          </cell>
          <cell r="E41360" t="str">
            <v>Chirag Dubal</v>
          </cell>
          <cell r="F41360" t="str">
            <v>Shraddha Dighe</v>
          </cell>
          <cell r="G41360">
            <v>46197.643055555556</v>
          </cell>
          <cell r="H41360">
            <v>46202.473611111112</v>
          </cell>
        </row>
        <row r="41361">
          <cell r="A41361" t="str">
            <v>UCW-33330</v>
          </cell>
          <cell r="B41361" t="str">
            <v>Footwear Lot 5 SS26 Skechers -33 SKUs - 13 Style - Marketplace and Luxury - Marketplace seller code - 126948 - Luxury seller code - 128174 - 15.6.2026</v>
          </cell>
          <cell r="C41361" t="str">
            <v>CLOSED</v>
          </cell>
          <cell r="D41361" t="str">
            <v>Medium</v>
          </cell>
          <cell r="E41361" t="str">
            <v>Chirag Dubal</v>
          </cell>
          <cell r="F41361" t="str">
            <v>Shloka Chakre</v>
          </cell>
          <cell r="G41361">
            <v>46197.511111111111</v>
          </cell>
          <cell r="H41361">
            <v>46202.376388888886</v>
          </cell>
        </row>
        <row r="41362">
          <cell r="A41362" t="str">
            <v>UCW-33325</v>
          </cell>
          <cell r="B41362" t="str">
            <v>GK Hair Catalog Required</v>
          </cell>
          <cell r="C41362" t="str">
            <v>CLOSED</v>
          </cell>
          <cell r="D41362" t="str">
            <v>Medium</v>
          </cell>
          <cell r="E41362" t="str">
            <v>Chirag Dubal</v>
          </cell>
          <cell r="F41362" t="str">
            <v>Shraddha Dighe</v>
          </cell>
          <cell r="G41362">
            <v>46197.484027777777</v>
          </cell>
          <cell r="H41362">
            <v>46202.451388888891</v>
          </cell>
        </row>
        <row r="41363">
          <cell r="A41363" t="str">
            <v>UCW-33323</v>
          </cell>
          <cell r="B41363" t="str">
            <v>Tata Interperfum PDP image update</v>
          </cell>
          <cell r="C41363" t="str">
            <v>CLOSED</v>
          </cell>
          <cell r="D41363" t="str">
            <v>Medium</v>
          </cell>
          <cell r="E41363" t="str">
            <v>Chirag Dubal</v>
          </cell>
          <cell r="F41363" t="str">
            <v>Shraddha Dighe</v>
          </cell>
          <cell r="G41363">
            <v>46197.481944444444</v>
          </cell>
          <cell r="H41363">
            <v>46214.969444444447</v>
          </cell>
        </row>
        <row r="41364">
          <cell r="A41364" t="str">
            <v>UCW-33312</v>
          </cell>
          <cell r="B41364" t="str">
            <v>Error_Soch_Apparel_124205-SAS_08/05/2026_340 Styles</v>
          </cell>
          <cell r="C41364" t="str">
            <v>CLOSED</v>
          </cell>
          <cell r="D41364" t="str">
            <v>Medium</v>
          </cell>
          <cell r="E41364" t="str">
            <v>Chirag Dubal</v>
          </cell>
          <cell r="F41364" t="str">
            <v>Reagan D’souza</v>
          </cell>
          <cell r="G41364">
            <v>46196.749305555553</v>
          </cell>
          <cell r="H41364">
            <v>46199.322916666664</v>
          </cell>
        </row>
        <row r="41365">
          <cell r="A41365" t="str">
            <v>UCW-33301</v>
          </cell>
          <cell r="B41365" t="str">
            <v>Content Correction - Moroccanoil - 7290116979489</v>
          </cell>
          <cell r="C41365" t="str">
            <v>CLOSED</v>
          </cell>
          <cell r="D41365" t="str">
            <v>Medium</v>
          </cell>
          <cell r="E41365" t="str">
            <v>Chirag Dubal</v>
          </cell>
          <cell r="F41365" t="str">
            <v>Shraddha Dighe</v>
          </cell>
          <cell r="G41365">
            <v>46196.683333333334</v>
          </cell>
          <cell r="H41365">
            <v>46198.429861111108</v>
          </cell>
        </row>
        <row r="41366">
          <cell r="A41366" t="str">
            <v>UCW-33300</v>
          </cell>
          <cell r="B41366" t="str">
            <v>Request to Update the 1st Image // Tatacliq</v>
          </cell>
          <cell r="C41366" t="str">
            <v>CLOSED</v>
          </cell>
          <cell r="D41366" t="str">
            <v>Medium</v>
          </cell>
          <cell r="E41366" t="str">
            <v>Chirag Dubal</v>
          </cell>
          <cell r="F41366" t="str">
            <v>Shraddha Dighe</v>
          </cell>
          <cell r="G41366">
            <v>46196.679166666669</v>
          </cell>
          <cell r="H41366">
            <v>46198.500694444447</v>
          </cell>
        </row>
        <row r="41367">
          <cell r="A41367" t="str">
            <v>UCW-33297</v>
          </cell>
          <cell r="B41367" t="str">
            <v>Colors Queen || Makeup || 129094 || 19-06-2026</v>
          </cell>
          <cell r="C41367" t="str">
            <v>CLOSED</v>
          </cell>
          <cell r="D41367" t="str">
            <v>Medium</v>
          </cell>
          <cell r="E41367" t="str">
            <v>Chirag Dubal</v>
          </cell>
          <cell r="F41367" t="str">
            <v>Shraddha Dighe</v>
          </cell>
          <cell r="G41367">
            <v>46196.666666666664</v>
          </cell>
          <cell r="H41367">
            <v>46199.600694444445</v>
          </cell>
        </row>
        <row r="41368">
          <cell r="A41368" t="str">
            <v>UCW-33294</v>
          </cell>
          <cell r="B41368" t="str">
            <v>New Listings+Nusuk+Perfumes+126349+TCF+19th June 2026</v>
          </cell>
          <cell r="C41368" t="str">
            <v>CLOSED Due to Inactive/Insufficient Information</v>
          </cell>
          <cell r="D41368" t="str">
            <v>Medium</v>
          </cell>
          <cell r="E41368" t="str">
            <v>Chirag Dubal</v>
          </cell>
          <cell r="F41368" t="str">
            <v>Shraddha Dighe</v>
          </cell>
          <cell r="G41368">
            <v>46196.657638888886</v>
          </cell>
          <cell r="H41368">
            <v>46199.459027777775</v>
          </cell>
        </row>
        <row r="41369">
          <cell r="A41369" t="str">
            <v>UCW-33293</v>
          </cell>
          <cell r="B41369" t="str">
            <v>Tata Cliq - New listing - Fragrance and Bath &amp; Body (20-06-2026)</v>
          </cell>
          <cell r="C41369" t="str">
            <v>CLOSED</v>
          </cell>
          <cell r="D41369" t="str">
            <v>Medium</v>
          </cell>
          <cell r="E41369" t="str">
            <v>Chirag Dubal</v>
          </cell>
          <cell r="F41369" t="str">
            <v>Shraddha Dighe</v>
          </cell>
          <cell r="G41369">
            <v>46196.65625</v>
          </cell>
          <cell r="H41369">
            <v>46198.533333333333</v>
          </cell>
        </row>
        <row r="41370">
          <cell r="A41370" t="str">
            <v>UCW-33291</v>
          </cell>
          <cell r="B41370" t="str">
            <v>Packaging Label Update (Slot 2) - Tata</v>
          </cell>
          <cell r="C41370" t="str">
            <v>CLOSED</v>
          </cell>
          <cell r="D41370" t="str">
            <v>Medium</v>
          </cell>
          <cell r="E41370" t="str">
            <v>Chirag Dubal</v>
          </cell>
          <cell r="F41370" t="str">
            <v>Shraddha Dighe</v>
          </cell>
          <cell r="G41370">
            <v>46196.629166666666</v>
          </cell>
          <cell r="H41370">
            <v>46198.465277777781</v>
          </cell>
        </row>
        <row r="41371">
          <cell r="A41371" t="str">
            <v>UCW-33290</v>
          </cell>
          <cell r="B41371" t="str">
            <v>Onboarding Brand on Tata Cliq_"Rayhaan"</v>
          </cell>
          <cell r="C41371" t="str">
            <v>CLOSED</v>
          </cell>
          <cell r="D41371" t="str">
            <v>Medium</v>
          </cell>
          <cell r="E41371" t="str">
            <v>Chirag Dubal</v>
          </cell>
          <cell r="F41371" t="str">
            <v>Shraddha Dighe</v>
          </cell>
          <cell r="G41371">
            <v>46196.624305555553</v>
          </cell>
          <cell r="H41371">
            <v>46202.373611111114</v>
          </cell>
        </row>
        <row r="41372">
          <cell r="A41372" t="str">
            <v>UCW-33288</v>
          </cell>
          <cell r="B41372" t="str">
            <v>Request for New Product Listing on Tata Cliq</v>
          </cell>
          <cell r="C41372" t="str">
            <v>CLOSED</v>
          </cell>
          <cell r="D41372" t="str">
            <v>Medium</v>
          </cell>
          <cell r="E41372" t="str">
            <v>Chirag Dubal</v>
          </cell>
          <cell r="F41372" t="str">
            <v>Shraddha Dighe</v>
          </cell>
          <cell r="G41372">
            <v>46196.62222222222</v>
          </cell>
          <cell r="H41372">
            <v>46202.374305555553</v>
          </cell>
        </row>
        <row r="41373">
          <cell r="A41373" t="str">
            <v>UCW-33282</v>
          </cell>
          <cell r="B41373" t="str">
            <v>CLONE - New Listing_15th Jan,26_Tatacliq</v>
          </cell>
          <cell r="C41373" t="str">
            <v>CLOSED</v>
          </cell>
          <cell r="D41373" t="str">
            <v>Medium</v>
          </cell>
          <cell r="E41373" t="str">
            <v>netscribes</v>
          </cell>
          <cell r="F41373" t="str">
            <v>netscribes</v>
          </cell>
          <cell r="G41373">
            <v>46196.557638888888</v>
          </cell>
          <cell r="H41373">
            <v>46198.500694444447</v>
          </cell>
        </row>
        <row r="41374">
          <cell r="A41374" t="str">
            <v>UCW-33271</v>
          </cell>
          <cell r="B41374" t="str">
            <v>Fashion Platform Addition - Lux Brand skus</v>
          </cell>
          <cell r="C41374" t="str">
            <v>CLOSED</v>
          </cell>
          <cell r="D41374" t="str">
            <v>Medium</v>
          </cell>
          <cell r="E41374" t="str">
            <v>Chirag Dubal</v>
          </cell>
          <cell r="F41374" t="str">
            <v>Shraddha Dighe</v>
          </cell>
          <cell r="G41374">
            <v>46196.438194444447</v>
          </cell>
          <cell r="H41374">
            <v>46200.719444444447</v>
          </cell>
        </row>
        <row r="41375">
          <cell r="A41375" t="str">
            <v>UCW-33265</v>
          </cell>
          <cell r="B41375" t="str">
            <v>Request to Update Product Details LE51 // Tataliq</v>
          </cell>
          <cell r="C41375" t="str">
            <v>CLOSED</v>
          </cell>
          <cell r="D41375" t="str">
            <v>Medium</v>
          </cell>
          <cell r="E41375" t="str">
            <v>Chirag Dubal</v>
          </cell>
          <cell r="F41375" t="str">
            <v>Shraddha Dighe</v>
          </cell>
          <cell r="G41375">
            <v>46195.798611111109</v>
          </cell>
          <cell r="H41375">
            <v>46197.72152777778</v>
          </cell>
        </row>
        <row r="41376">
          <cell r="A41376" t="str">
            <v>UCW-33263</v>
          </cell>
          <cell r="B41376" t="str">
            <v>127+84+13 Articles || New Articles Listing For INC.5 || TataCliq</v>
          </cell>
          <cell r="C41376" t="str">
            <v>CLOSED</v>
          </cell>
          <cell r="D41376" t="str">
            <v>Medium</v>
          </cell>
          <cell r="E41376" t="str">
            <v>Chirag Dubal</v>
          </cell>
          <cell r="F41376" t="str">
            <v>Shraddha Dighe</v>
          </cell>
          <cell r="G41376">
            <v>46195.796527777777</v>
          </cell>
          <cell r="H41376">
            <v>46198.493055555555</v>
          </cell>
        </row>
        <row r="41377">
          <cell r="A41377" t="str">
            <v>UCW-33262</v>
          </cell>
          <cell r="B41377" t="str">
            <v>New Listings – Request to Make Live</v>
          </cell>
          <cell r="C41377" t="str">
            <v>CLOSED</v>
          </cell>
          <cell r="D41377" t="str">
            <v>Medium</v>
          </cell>
          <cell r="E41377" t="str">
            <v>Chirag Dubal</v>
          </cell>
          <cell r="F41377" t="str">
            <v>Simi Raichel Zachariah</v>
          </cell>
          <cell r="G41377">
            <v>46195.794444444444</v>
          </cell>
          <cell r="H41377">
            <v>46197.552777777775</v>
          </cell>
        </row>
        <row r="41378">
          <cell r="A41378" t="str">
            <v>UCW-33261</v>
          </cell>
          <cell r="B41378" t="str">
            <v>EAN Update - MK Spray conditioner 200ml Tata</v>
          </cell>
          <cell r="C41378" t="str">
            <v>CLOSED</v>
          </cell>
          <cell r="D41378" t="str">
            <v>Medium</v>
          </cell>
          <cell r="E41378" t="str">
            <v>Chirag Dubal</v>
          </cell>
          <cell r="F41378" t="str">
            <v>Shraddha Dighe</v>
          </cell>
          <cell r="G41378">
            <v>46195.788888888892</v>
          </cell>
          <cell r="H41378">
            <v>46199.655555555553</v>
          </cell>
        </row>
        <row r="41379">
          <cell r="A41379" t="str">
            <v>UCW-33260</v>
          </cell>
          <cell r="B41379" t="str">
            <v>TataCliq x O3+ New Launch 17-06-2026</v>
          </cell>
          <cell r="C41379" t="str">
            <v>CLOSED</v>
          </cell>
          <cell r="D41379" t="str">
            <v>Medium</v>
          </cell>
          <cell r="E41379" t="str">
            <v>Chirag Dubal</v>
          </cell>
          <cell r="F41379" t="str">
            <v>Simi Raichel Zachariah</v>
          </cell>
          <cell r="G41379">
            <v>46195.787499999999</v>
          </cell>
          <cell r="H41379">
            <v>46197.548611111109</v>
          </cell>
        </row>
        <row r="41380">
          <cell r="A41380" t="str">
            <v>UCW-33256</v>
          </cell>
          <cell r="B41380" t="str">
            <v>Arrow_USPA_MP_329__124848_17-06-2026</v>
          </cell>
          <cell r="C41380" t="str">
            <v>CLOSED</v>
          </cell>
          <cell r="D41380" t="str">
            <v>Medium</v>
          </cell>
          <cell r="E41380" t="str">
            <v>Chirag Dubal</v>
          </cell>
          <cell r="F41380" t="str">
            <v>Shraddha Dighe</v>
          </cell>
          <cell r="G41380">
            <v>46195.78125</v>
          </cell>
          <cell r="H41380">
            <v>46204.654861111114</v>
          </cell>
        </row>
        <row r="41381">
          <cell r="A41381" t="str">
            <v>UCW-33242</v>
          </cell>
          <cell r="B41381" t="str">
            <v>Tata Cliq Luxury | Brandman Retail | Footwear | 19-06-2026</v>
          </cell>
          <cell r="C41381" t="str">
            <v>CLOSED Due to Inactive/Insufficient Information</v>
          </cell>
          <cell r="D41381" t="str">
            <v>Medium</v>
          </cell>
          <cell r="E41381" t="str">
            <v>Chirag Dubal</v>
          </cell>
          <cell r="F41381" t="str">
            <v>Shloka Chakre</v>
          </cell>
          <cell r="G41381">
            <v>46195.71875</v>
          </cell>
          <cell r="H41381">
            <v>46204.442361111112</v>
          </cell>
        </row>
        <row r="41382">
          <cell r="A41382" t="str">
            <v>UCW-33236</v>
          </cell>
          <cell r="B41382" t="str">
            <v>Asian Footwear Listing 17 Jun 2026</v>
          </cell>
          <cell r="C41382" t="str">
            <v>CLOSED</v>
          </cell>
          <cell r="D41382" t="str">
            <v>Medium</v>
          </cell>
          <cell r="E41382" t="str">
            <v>Chirag Dubal</v>
          </cell>
          <cell r="F41382" t="str">
            <v>Shraddha Dighe</v>
          </cell>
          <cell r="G41382">
            <v>46195.686805555553</v>
          </cell>
          <cell r="H41382">
            <v>46199.615277777775</v>
          </cell>
        </row>
        <row r="41383">
          <cell r="A41383" t="str">
            <v>UCW-33234</v>
          </cell>
          <cell r="B41383" t="str">
            <v>Urban Scottish+ Men Innerwear + 124057-DURATEXMUMBAI+ New Listing + 85+ 17+ 17-06-2026</v>
          </cell>
          <cell r="C41383" t="str">
            <v>CLOSED</v>
          </cell>
          <cell r="D41383" t="str">
            <v>Medium</v>
          </cell>
          <cell r="E41383" t="str">
            <v>Chirag Dubal</v>
          </cell>
          <cell r="F41383" t="str">
            <v>Shraddha Dighe</v>
          </cell>
          <cell r="G41383">
            <v>46195.683333333334</v>
          </cell>
          <cell r="H41383">
            <v>46200.790277777778</v>
          </cell>
        </row>
        <row r="41384">
          <cell r="A41384" t="str">
            <v>UCW-33207</v>
          </cell>
          <cell r="B41384" t="str">
            <v>Sqintalk x Tatacliq : Mediheal Packaging Updates</v>
          </cell>
          <cell r="C41384" t="str">
            <v>CLOSED</v>
          </cell>
          <cell r="D41384" t="str">
            <v>Medium</v>
          </cell>
          <cell r="E41384" t="str">
            <v>Chirag Dubal</v>
          </cell>
          <cell r="F41384" t="str">
            <v>Simi Raichel Zachariah</v>
          </cell>
          <cell r="G41384">
            <v>46193.729166666664</v>
          </cell>
          <cell r="H41384">
            <v>46196.455555555556</v>
          </cell>
        </row>
        <row r="41385">
          <cell r="A41385" t="str">
            <v>UCW-33191</v>
          </cell>
          <cell r="B41385" t="str">
            <v>Tata Cliq Fashion  -  New Image Update - Jacques Bogart (17-06-2026)</v>
          </cell>
          <cell r="C41385" t="str">
            <v>CLOSED</v>
          </cell>
          <cell r="D41385" t="str">
            <v>Medium</v>
          </cell>
          <cell r="E41385" t="str">
            <v>Chirag Dubal</v>
          </cell>
          <cell r="F41385" t="str">
            <v>Simi Raichel Zachariah</v>
          </cell>
          <cell r="G41385">
            <v>46192.750694444447</v>
          </cell>
          <cell r="H41385">
            <v>46200.435416666667</v>
          </cell>
        </row>
        <row r="41386">
          <cell r="A41386" t="str">
            <v>UCW-33186</v>
          </cell>
          <cell r="B41386" t="str">
            <v>Little Surprise Box Kids Gumboots- 128130 - 16-06-2026</v>
          </cell>
          <cell r="C41386" t="str">
            <v>CLOSED Due to Inactive/Insufficient Information</v>
          </cell>
          <cell r="D41386" t="str">
            <v>Medium</v>
          </cell>
          <cell r="E41386" t="str">
            <v>Chirag Dubal</v>
          </cell>
          <cell r="F41386" t="str">
            <v>Simi Raichel Zachariah</v>
          </cell>
          <cell r="G41386">
            <v>46192.740277777775</v>
          </cell>
          <cell r="H41386">
            <v>46197.424305555556</v>
          </cell>
        </row>
        <row r="41387">
          <cell r="A41387" t="str">
            <v>UCW-33181</v>
          </cell>
          <cell r="B41387" t="str">
            <v>CLONE - Tata Cliq Content Sheet - Philips</v>
          </cell>
          <cell r="C41387" t="str">
            <v>CLOSED</v>
          </cell>
          <cell r="D41387" t="str">
            <v>Medium</v>
          </cell>
          <cell r="E41387" t="str">
            <v>netscribes</v>
          </cell>
          <cell r="F41387" t="str">
            <v>netscribes</v>
          </cell>
          <cell r="G41387">
            <v>46192.73333333333</v>
          </cell>
          <cell r="H41387">
            <v>46193.640277777777</v>
          </cell>
        </row>
        <row r="41388">
          <cell r="A41388" t="str">
            <v>UCW-33172</v>
          </cell>
          <cell r="B41388" t="str">
            <v>Skechers Add now catalogue dated 10th June 2026</v>
          </cell>
          <cell r="C41388" t="str">
            <v>CLOSED</v>
          </cell>
          <cell r="D41388" t="str">
            <v>Medium</v>
          </cell>
          <cell r="E41388" t="str">
            <v>Chirag Dubal</v>
          </cell>
          <cell r="F41388" t="str">
            <v>Shloka Chakre</v>
          </cell>
          <cell r="G41388">
            <v>46192.695138888892</v>
          </cell>
          <cell r="H41388">
            <v>46205.734722222223</v>
          </cell>
        </row>
        <row r="41389">
          <cell r="A41389" t="str">
            <v>UCW-33159</v>
          </cell>
          <cell r="B41389" t="str">
            <v>Tata Note Cosmetics PDP Image Update</v>
          </cell>
          <cell r="C41389" t="str">
            <v>CLOSED</v>
          </cell>
          <cell r="D41389" t="str">
            <v>Medium</v>
          </cell>
          <cell r="E41389" t="str">
            <v>Chirag Dubal</v>
          </cell>
          <cell r="F41389" t="str">
            <v>Shraddha Dighe</v>
          </cell>
          <cell r="G41389">
            <v>46192.584722222222</v>
          </cell>
          <cell r="H41389">
            <v>46204.456250000003</v>
          </cell>
        </row>
        <row r="41390">
          <cell r="A41390" t="str">
            <v>UCW-33148</v>
          </cell>
          <cell r="B41390" t="str">
            <v>New Listings+Khadlaj+Perfumes+126349+TCF+15th June 2026</v>
          </cell>
          <cell r="C41390" t="str">
            <v>CLOSED</v>
          </cell>
          <cell r="D41390" t="str">
            <v>Medium</v>
          </cell>
          <cell r="E41390" t="str">
            <v>Chirag Dubal</v>
          </cell>
          <cell r="F41390" t="str">
            <v>Shraddha Dighe</v>
          </cell>
          <cell r="G41390">
            <v>46192.567361111112</v>
          </cell>
          <cell r="H41390">
            <v>46193.643055555556</v>
          </cell>
        </row>
        <row r="41391">
          <cell r="A41391" t="str">
            <v>UCW-33144</v>
          </cell>
          <cell r="B41391" t="str">
            <v>Joules by Radhika - Jewellery - 14/06/26</v>
          </cell>
          <cell r="C41391" t="str">
            <v>CLOSED</v>
          </cell>
          <cell r="D41391" t="str">
            <v>Medium</v>
          </cell>
          <cell r="E41391" t="str">
            <v>Chirag Dubal</v>
          </cell>
          <cell r="F41391" t="str">
            <v>Shloka Chakre</v>
          </cell>
          <cell r="G41391">
            <v>46192.559027777781</v>
          </cell>
          <cell r="H41391">
            <v>46196.561111111114</v>
          </cell>
        </row>
        <row r="41392">
          <cell r="A41392" t="str">
            <v>UCW-33143</v>
          </cell>
          <cell r="B41392" t="str">
            <v>Pitchwai Collection Catalog for Tata Cliq.</v>
          </cell>
          <cell r="C41392" t="str">
            <v>CLOSED</v>
          </cell>
          <cell r="D41392" t="str">
            <v>Medium</v>
          </cell>
          <cell r="E41392" t="str">
            <v>Chirag Dubal</v>
          </cell>
          <cell r="F41392" t="str">
            <v>Shraddha Dighe</v>
          </cell>
          <cell r="G41392">
            <v>46192.558333333334</v>
          </cell>
          <cell r="H41392">
            <v>46195.545138888891</v>
          </cell>
        </row>
        <row r="41393">
          <cell r="A41393" t="str">
            <v>UCW-33141</v>
          </cell>
          <cell r="B41393" t="str">
            <v>Monkstory - FTW - 36 SKUs - 14/06/26</v>
          </cell>
          <cell r="C41393" t="str">
            <v>CLOSED</v>
          </cell>
          <cell r="D41393" t="str">
            <v>Medium</v>
          </cell>
          <cell r="E41393" t="str">
            <v>Chirag Dubal</v>
          </cell>
          <cell r="F41393" t="str">
            <v>Shloka Chakre</v>
          </cell>
          <cell r="G41393">
            <v>46192.551388888889</v>
          </cell>
          <cell r="H41393">
            <v>46195.540972222225</v>
          </cell>
        </row>
        <row r="41394">
          <cell r="A41394" t="str">
            <v>UCW-33129</v>
          </cell>
          <cell r="B41394" t="str">
            <v>Request to Update Images</v>
          </cell>
          <cell r="C41394" t="str">
            <v>CLOSED</v>
          </cell>
          <cell r="D41394" t="str">
            <v>Medium</v>
          </cell>
          <cell r="E41394" t="str">
            <v>Chirag Dubal</v>
          </cell>
          <cell r="F41394" t="str">
            <v>Shraddha Dighe</v>
          </cell>
          <cell r="G41394">
            <v>46192.508333333331</v>
          </cell>
          <cell r="H41394">
            <v>46197.728472222225</v>
          </cell>
        </row>
        <row r="41395">
          <cell r="A41395" t="str">
            <v>UCW-33123</v>
          </cell>
          <cell r="B41395" t="str">
            <v>Colors Queen || Makeup || 129094 || 28-05-2026</v>
          </cell>
          <cell r="C41395" t="str">
            <v>CLOSED</v>
          </cell>
          <cell r="D41395" t="str">
            <v>Medium</v>
          </cell>
          <cell r="E41395" t="str">
            <v>Chirag Dubal</v>
          </cell>
          <cell r="F41395" t="str">
            <v>Shraddha Dighe</v>
          </cell>
          <cell r="G41395">
            <v>46192.489583333336</v>
          </cell>
          <cell r="H41395">
            <v>46193.632638888892</v>
          </cell>
        </row>
        <row r="41396">
          <cell r="A41396" t="str">
            <v>UCW-33122</v>
          </cell>
          <cell r="B41396" t="str">
            <v>Tata Cliq-adidas DTC|Apparel| Attributes_19-06-26</v>
          </cell>
          <cell r="C41396" t="str">
            <v>CLOSED</v>
          </cell>
          <cell r="D41396" t="str">
            <v>Medium</v>
          </cell>
          <cell r="E41396" t="str">
            <v>Chirag Dubal</v>
          </cell>
          <cell r="F41396" t="str">
            <v>Shloka Chakre</v>
          </cell>
          <cell r="G41396">
            <v>46192.431944444441</v>
          </cell>
          <cell r="H41396">
            <v>46205.73333333333</v>
          </cell>
        </row>
        <row r="41397">
          <cell r="A41397" t="str">
            <v>UCW-33117</v>
          </cell>
          <cell r="B41397" t="str">
            <v>TATACLIQ x O3+ Catalog Update 29-05-2026</v>
          </cell>
          <cell r="C41397" t="str">
            <v>CLOSED</v>
          </cell>
          <cell r="D41397" t="str">
            <v>Medium</v>
          </cell>
          <cell r="E41397" t="str">
            <v>Chirag Dubal</v>
          </cell>
          <cell r="F41397" t="str">
            <v>Simi Raichel Zachariah</v>
          </cell>
          <cell r="G41397">
            <v>46191.943749999999</v>
          </cell>
          <cell r="H41397">
            <v>46196.551388888889</v>
          </cell>
        </row>
        <row r="41398">
          <cell r="A41398" t="str">
            <v>UCW-33109</v>
          </cell>
          <cell r="B41398" t="str">
            <v>TataCliq x O3+ New Launch 12-06-2026</v>
          </cell>
          <cell r="C41398" t="str">
            <v>CLOSED</v>
          </cell>
          <cell r="D41398" t="str">
            <v>Medium</v>
          </cell>
          <cell r="E41398" t="str">
            <v>Chirag Dubal</v>
          </cell>
          <cell r="F41398" t="str">
            <v>Simi Raichel Zachariah</v>
          </cell>
          <cell r="G41398">
            <v>46191.916666666664</v>
          </cell>
          <cell r="H41398">
            <v>46193.600694444445</v>
          </cell>
        </row>
        <row r="41399">
          <cell r="A41399" t="str">
            <v>UCW-33106</v>
          </cell>
          <cell r="B41399" t="str">
            <v>ERROR_Catalogue New errors for the Multibrands Agency (Netscribes) 18th June _NC</v>
          </cell>
          <cell r="C41399" t="str">
            <v>CLOSED</v>
          </cell>
          <cell r="D41399" t="str">
            <v>Medium</v>
          </cell>
          <cell r="E41399" t="str">
            <v>netscribes</v>
          </cell>
          <cell r="F41399" t="str">
            <v>Sushma Ram</v>
          </cell>
          <cell r="G41399">
            <v>46191.786111111112</v>
          </cell>
          <cell r="H41399">
            <v>46202.374305555553</v>
          </cell>
        </row>
        <row r="41400">
          <cell r="A41400" t="str">
            <v>UCW-33096</v>
          </cell>
          <cell r="B41400" t="str">
            <v>Tata Cliq Fashion - New listing - Franck Olivier (12-06-2026)</v>
          </cell>
          <cell r="C41400" t="str">
            <v>CLOSED</v>
          </cell>
          <cell r="D41400" t="str">
            <v>Medium</v>
          </cell>
          <cell r="E41400" t="str">
            <v>Chirag Dubal</v>
          </cell>
          <cell r="F41400" t="str">
            <v>Simi Raichel Zachariah</v>
          </cell>
          <cell r="G41400">
            <v>46191.711111111108</v>
          </cell>
          <cell r="H41400">
            <v>46193.540972222225</v>
          </cell>
        </row>
        <row r="41401">
          <cell r="A41401" t="str">
            <v>UCW-33095</v>
          </cell>
          <cell r="B41401" t="str">
            <v>Redchief_Leather Shoes and Open Footwear_123781_120626</v>
          </cell>
          <cell r="C41401" t="str">
            <v>CLOSED</v>
          </cell>
          <cell r="D41401" t="str">
            <v>Medium</v>
          </cell>
          <cell r="E41401" t="str">
            <v>Chirag Dubal</v>
          </cell>
          <cell r="F41401" t="str">
            <v>Shloka Chakre</v>
          </cell>
          <cell r="G41401">
            <v>46191.706944444442</v>
          </cell>
          <cell r="H41401">
            <v>46195.587500000001</v>
          </cell>
        </row>
        <row r="41402">
          <cell r="A41402" t="str">
            <v>UCW-33089</v>
          </cell>
          <cell r="B41402" t="str">
            <v>CLONE - K18 Hair Oil 10ml New Listing</v>
          </cell>
          <cell r="C41402" t="str">
            <v>CLOSED</v>
          </cell>
          <cell r="D41402" t="str">
            <v>Medium</v>
          </cell>
          <cell r="E41402" t="str">
            <v>Chirag Dubal</v>
          </cell>
          <cell r="F41402" t="str">
            <v>Shraddha Dighe</v>
          </cell>
          <cell r="G41402">
            <v>46191.669444444444</v>
          </cell>
          <cell r="H41402">
            <v>46199.590277777781</v>
          </cell>
        </row>
        <row r="41403">
          <cell r="A41403" t="str">
            <v>UCW-33082</v>
          </cell>
          <cell r="B41403" t="str">
            <v>Asics | Footwear | Sell Now Fashion to Luxury | 12-06-2026</v>
          </cell>
          <cell r="C41403" t="str">
            <v>CLOSED</v>
          </cell>
          <cell r="D41403" t="str">
            <v>Medium</v>
          </cell>
          <cell r="E41403" t="str">
            <v>Chirag Dubal</v>
          </cell>
          <cell r="F41403" t="str">
            <v>Shloka Chakre</v>
          </cell>
          <cell r="G41403">
            <v>46191.652083333334</v>
          </cell>
          <cell r="H41403">
            <v>46192.719444444447</v>
          </cell>
        </row>
        <row r="41404">
          <cell r="A41404" t="str">
            <v>UCW-33066</v>
          </cell>
          <cell r="B41404" t="str">
            <v>Palmonas | Fashion Jwellery | 128366 | 17-06-2026 (204 SKUs)</v>
          </cell>
          <cell r="C41404" t="str">
            <v>CLOSED</v>
          </cell>
          <cell r="D41404" t="str">
            <v>Medium</v>
          </cell>
          <cell r="E41404" t="str">
            <v>Chirag Dubal</v>
          </cell>
          <cell r="F41404" t="str">
            <v>Shraddha Dighe</v>
          </cell>
          <cell r="G41404">
            <v>46191.576388888891</v>
          </cell>
          <cell r="H41404">
            <v>46196.556250000001</v>
          </cell>
        </row>
        <row r="41405">
          <cell r="A41405" t="str">
            <v>UCW-33065</v>
          </cell>
          <cell r="B41405" t="str">
            <v>Palmonas | Fashion Jwellery | 128366 | 17-06-2026 (146 SKUs)</v>
          </cell>
          <cell r="C41405" t="str">
            <v>CLOSED</v>
          </cell>
          <cell r="D41405" t="str">
            <v>Medium</v>
          </cell>
          <cell r="E41405" t="str">
            <v>Chirag Dubal</v>
          </cell>
          <cell r="F41405" t="str">
            <v>Shraddha Dighe</v>
          </cell>
          <cell r="G41405">
            <v>46191.574999999997</v>
          </cell>
          <cell r="H41405">
            <v>46196.552083333336</v>
          </cell>
        </row>
        <row r="41406">
          <cell r="A41406" t="str">
            <v>UCW-33063</v>
          </cell>
          <cell r="B41406" t="str">
            <v>Giva | Silver Jewellery | 125927 | 17-06-2026 (113SKUs)</v>
          </cell>
          <cell r="C41406" t="str">
            <v>CLOSED</v>
          </cell>
          <cell r="D41406" t="str">
            <v>Medium</v>
          </cell>
          <cell r="E41406" t="str">
            <v>Chirag Dubal</v>
          </cell>
          <cell r="F41406" t="str">
            <v>Shraddha Dighe</v>
          </cell>
          <cell r="G41406">
            <v>46191.573611111111</v>
          </cell>
          <cell r="H41406">
            <v>46195.501388888886</v>
          </cell>
        </row>
        <row r="41407">
          <cell r="A41407" t="str">
            <v>UCW-33059</v>
          </cell>
          <cell r="B41407" t="str">
            <v>SWEET DREAMS Boys 12-06-2026</v>
          </cell>
          <cell r="C41407" t="str">
            <v>CLOSED</v>
          </cell>
          <cell r="D41407" t="str">
            <v>Medium</v>
          </cell>
          <cell r="E41407" t="str">
            <v>Chirag Dubal</v>
          </cell>
          <cell r="F41407" t="str">
            <v>Shraddha Dighe</v>
          </cell>
          <cell r="G41407">
            <v>46191.564583333333</v>
          </cell>
          <cell r="H41407">
            <v>46193.630555555559</v>
          </cell>
        </row>
        <row r="41408">
          <cell r="A41408" t="str">
            <v>UCW-33058</v>
          </cell>
          <cell r="B41408" t="str">
            <v>SWEET DREAMS Girls 12-06-2026</v>
          </cell>
          <cell r="C41408" t="str">
            <v>CLOSED</v>
          </cell>
          <cell r="D41408" t="str">
            <v>Medium</v>
          </cell>
          <cell r="E41408" t="str">
            <v>Chirag Dubal</v>
          </cell>
          <cell r="F41408" t="str">
            <v>Shraddha Dighe</v>
          </cell>
          <cell r="G41408">
            <v>46191.5625</v>
          </cell>
          <cell r="H41408">
            <v>46193.620138888888</v>
          </cell>
        </row>
        <row r="41409">
          <cell r="A41409" t="str">
            <v>UCW-33057</v>
          </cell>
          <cell r="B41409" t="str">
            <v>SWEET DREAMS Men 12-06-2026</v>
          </cell>
          <cell r="C41409" t="str">
            <v>CLOSED</v>
          </cell>
          <cell r="D41409" t="str">
            <v>Medium</v>
          </cell>
          <cell r="E41409" t="str">
            <v>Chirag Dubal</v>
          </cell>
          <cell r="F41409" t="str">
            <v>Shraddha Dighe</v>
          </cell>
          <cell r="G41409">
            <v>46191.558333333334</v>
          </cell>
          <cell r="H41409">
            <v>46193.614583333336</v>
          </cell>
        </row>
        <row r="41410">
          <cell r="A41410" t="str">
            <v>UCW-33052</v>
          </cell>
          <cell r="B41410" t="str">
            <v xml:space="preserve"> Jeroboam Cataloguing </v>
          </cell>
          <cell r="C41410" t="str">
            <v>CLOSED</v>
          </cell>
          <cell r="D41410" t="str">
            <v>Medium</v>
          </cell>
          <cell r="E41410" t="str">
            <v>Chirag Dubal</v>
          </cell>
          <cell r="F41410" t="str">
            <v>Simi Raichel Zachariah</v>
          </cell>
          <cell r="G41410">
            <v>46191.52847222222</v>
          </cell>
          <cell r="H41410">
            <v>46192.575694444444</v>
          </cell>
        </row>
        <row r="41411">
          <cell r="A41411" t="str">
            <v>UCW-33050</v>
          </cell>
          <cell r="B41411" t="str">
            <v xml:space="preserve">IKONIC - TATA CLIQ  - 8904231015999 - Ultra Light Hair Dryer - Black - IMAGE UPDATE </v>
          </cell>
          <cell r="C41411" t="str">
            <v>CLOSED</v>
          </cell>
          <cell r="D41411" t="str">
            <v>Medium</v>
          </cell>
          <cell r="E41411" t="str">
            <v>Chirag Dubal</v>
          </cell>
          <cell r="F41411" t="str">
            <v>Shraddha Dighe</v>
          </cell>
          <cell r="G41411">
            <v>46191.474305555559</v>
          </cell>
          <cell r="H41411">
            <v>46192.625694444447</v>
          </cell>
        </row>
        <row r="41412">
          <cell r="A41412" t="str">
            <v>UCW-33048</v>
          </cell>
          <cell r="B41412" t="str">
            <v>New listings to create</v>
          </cell>
          <cell r="C41412" t="str">
            <v>CLOSED Due to Inactive/Insufficient Information</v>
          </cell>
          <cell r="D41412" t="str">
            <v>Medium</v>
          </cell>
          <cell r="E41412" t="str">
            <v>Chirag Dubal</v>
          </cell>
          <cell r="F41412" t="str">
            <v>Shraddha Dighe</v>
          </cell>
          <cell r="G41412">
            <v>46191.459027777775</v>
          </cell>
          <cell r="H41412">
            <v>46192.4</v>
          </cell>
        </row>
        <row r="41413">
          <cell r="A41413" t="str">
            <v>UCW-33046</v>
          </cell>
          <cell r="B41413" t="str">
            <v>YSL x Tata Cliq Luxury - New Launch Tracking</v>
          </cell>
          <cell r="C41413" t="str">
            <v>CLOSED</v>
          </cell>
          <cell r="D41413" t="str">
            <v>Medium</v>
          </cell>
          <cell r="E41413" t="str">
            <v>Chirag Dubal</v>
          </cell>
          <cell r="F41413" t="str">
            <v>Shraddha Dighe</v>
          </cell>
          <cell r="G41413">
            <v>46191.455555555556</v>
          </cell>
          <cell r="H41413">
            <v>46192.572222222225</v>
          </cell>
        </row>
        <row r="41414">
          <cell r="A41414" t="str">
            <v>UCW-33043</v>
          </cell>
          <cell r="B41414" t="str">
            <v>Rubans | Jewellery Set , Earings &amp; Bangles | 124272 | SKU :- 184</v>
          </cell>
          <cell r="C41414" t="str">
            <v>CLOSED</v>
          </cell>
          <cell r="D41414" t="str">
            <v>Medium</v>
          </cell>
          <cell r="E41414" t="str">
            <v>Chirag Dubal</v>
          </cell>
          <cell r="F41414" t="str">
            <v>Shraddha Dighe</v>
          </cell>
          <cell r="G41414">
            <v>46191.442361111112</v>
          </cell>
          <cell r="H41414">
            <v>46195.477777777778</v>
          </cell>
        </row>
        <row r="41415">
          <cell r="A41415" t="str">
            <v>UCW-33037</v>
          </cell>
          <cell r="B41415" t="str">
            <v>Puig GWP Cataloguing 09.06.26</v>
          </cell>
          <cell r="C41415" t="str">
            <v>CLOSED</v>
          </cell>
          <cell r="D41415" t="str">
            <v>Medium</v>
          </cell>
          <cell r="E41415" t="str">
            <v>Chirag Dubal</v>
          </cell>
          <cell r="F41415" t="str">
            <v>Simi Raichel Zachariah</v>
          </cell>
          <cell r="G41415">
            <v>46190.76666666667</v>
          </cell>
          <cell r="H41415">
            <v>46192.568749999999</v>
          </cell>
        </row>
        <row r="41416">
          <cell r="A41416" t="str">
            <v>UCW-33035</v>
          </cell>
          <cell r="B41416" t="str">
            <v>2065376_Mist New listing_TCL</v>
          </cell>
          <cell r="C41416" t="str">
            <v>CLOSED</v>
          </cell>
          <cell r="D41416" t="str">
            <v>Medium</v>
          </cell>
          <cell r="E41416" t="str">
            <v>Chirag Dubal</v>
          </cell>
          <cell r="F41416" t="str">
            <v>Shraddha Dighe</v>
          </cell>
          <cell r="G41416">
            <v>46190.756249999999</v>
          </cell>
          <cell r="H41416">
            <v>46195.429861111108</v>
          </cell>
        </row>
        <row r="41417">
          <cell r="A41417" t="str">
            <v>UCW-33028</v>
          </cell>
          <cell r="B41417" t="str">
            <v>Tata Cliq X Sebastian Professional Restage Listings</v>
          </cell>
          <cell r="C41417" t="str">
            <v>CLOSED</v>
          </cell>
          <cell r="D41417" t="str">
            <v>Medium</v>
          </cell>
          <cell r="E41417" t="str">
            <v>Chirag Dubal</v>
          </cell>
          <cell r="F41417" t="str">
            <v>Shraddha Dighe</v>
          </cell>
          <cell r="G41417">
            <v>46190.695833333331</v>
          </cell>
          <cell r="H41417">
            <v>46193.517361111109</v>
          </cell>
        </row>
        <row r="41418">
          <cell r="A41418" t="str">
            <v>UCW-33027</v>
          </cell>
          <cell r="B41418" t="str">
            <v>HA Tint Listing | OAP | Tata Cliq</v>
          </cell>
          <cell r="C41418" t="str">
            <v>CLOSED</v>
          </cell>
          <cell r="D41418" t="str">
            <v>Medium</v>
          </cell>
          <cell r="E41418" t="str">
            <v>Chirag Dubal</v>
          </cell>
          <cell r="F41418" t="str">
            <v>Shraddha Dighe</v>
          </cell>
          <cell r="G41418">
            <v>46190.69027777778</v>
          </cell>
          <cell r="H41418">
            <v>46192.564583333333</v>
          </cell>
        </row>
        <row r="41419">
          <cell r="A41419" t="str">
            <v>UCW-33025</v>
          </cell>
          <cell r="B41419" t="str">
            <v>Ustraa &amp; VLCC - Facial Kit &amp; Hair Serum - 8904223820723 , 8904223818737 , 8907122020201</v>
          </cell>
          <cell r="C41419" t="str">
            <v>CLOSED</v>
          </cell>
          <cell r="D41419" t="str">
            <v>Medium</v>
          </cell>
          <cell r="E41419" t="str">
            <v>Chirag Dubal</v>
          </cell>
          <cell r="F41419" t="str">
            <v>Shraddha Dighe</v>
          </cell>
          <cell r="G41419">
            <v>46190.686111111114</v>
          </cell>
          <cell r="H41419">
            <v>46205.503472222219</v>
          </cell>
        </row>
        <row r="41420">
          <cell r="A41420" t="str">
            <v>UCW-33021</v>
          </cell>
          <cell r="B41420" t="str">
            <v>Tata Cliq  Fashion - New listing - Eze Perfume (New launch)</v>
          </cell>
          <cell r="C41420" t="str">
            <v>CLOSED</v>
          </cell>
          <cell r="D41420" t="str">
            <v>Medium</v>
          </cell>
          <cell r="E41420" t="str">
            <v>Chirag Dubal</v>
          </cell>
          <cell r="F41420" t="str">
            <v>Shraddha Dighe</v>
          </cell>
          <cell r="G41420">
            <v>46190.67291666667</v>
          </cell>
          <cell r="H41420">
            <v>46193.509027777778</v>
          </cell>
        </row>
        <row r="41421">
          <cell r="A41421" t="str">
            <v>UCW-33020</v>
          </cell>
          <cell r="B41421" t="str">
            <v>Tata Cliq Footwear Catalogue | 11-06-2026</v>
          </cell>
          <cell r="C41421" t="str">
            <v>CLOSED</v>
          </cell>
          <cell r="D41421" t="str">
            <v>Medium</v>
          </cell>
          <cell r="E41421" t="str">
            <v>netscribes</v>
          </cell>
          <cell r="F41421" t="str">
            <v>Shraddha Dighe</v>
          </cell>
          <cell r="G41421">
            <v>46190.668055555558</v>
          </cell>
          <cell r="H41421">
            <v>46192.558333333334</v>
          </cell>
        </row>
        <row r="41422">
          <cell r="A41422" t="str">
            <v>UCW-33004</v>
          </cell>
          <cell r="B41422" t="str">
            <v>Silver Rakhi Listing - 11.06.2026</v>
          </cell>
          <cell r="C41422" t="str">
            <v>CLOSED</v>
          </cell>
          <cell r="D41422" t="str">
            <v>Medium</v>
          </cell>
          <cell r="E41422" t="str">
            <v>Chirag Dubal</v>
          </cell>
          <cell r="F41422" t="str">
            <v>Shraddha Dighe</v>
          </cell>
          <cell r="G41422">
            <v>46190.566666666666</v>
          </cell>
          <cell r="H41422">
            <v>46191.583333333336</v>
          </cell>
        </row>
        <row r="41423">
          <cell r="A41423" t="str">
            <v>UCW-33001</v>
          </cell>
          <cell r="B41423" t="str">
            <v>Touch925 | Silver Jewellery | 128759 | 12-06-2026 (37 SKUs)</v>
          </cell>
          <cell r="C41423" t="str">
            <v>CLOSED</v>
          </cell>
          <cell r="D41423" t="str">
            <v>Medium</v>
          </cell>
          <cell r="E41423" t="str">
            <v>Chirag Dubal</v>
          </cell>
          <cell r="F41423" t="str">
            <v>Shraddha Dighe</v>
          </cell>
          <cell r="G41423">
            <v>46190.563888888886</v>
          </cell>
          <cell r="H41423">
            <v>46195.472222222219</v>
          </cell>
        </row>
        <row r="41424">
          <cell r="A41424" t="str">
            <v>UCW-32999</v>
          </cell>
          <cell r="B41424" t="str">
            <v>New Listing for Tata Cliq: Zircon Necklace ( 199 SKUs) – Kushal’s</v>
          </cell>
          <cell r="C41424" t="str">
            <v>CLOSED</v>
          </cell>
          <cell r="D41424" t="str">
            <v>Medium</v>
          </cell>
          <cell r="E41424" t="str">
            <v>Chirag Dubal</v>
          </cell>
          <cell r="F41424" t="str">
            <v>Shraddha Dighe</v>
          </cell>
          <cell r="G41424">
            <v>46190.557638888888</v>
          </cell>
          <cell r="H41424">
            <v>46191.579861111109</v>
          </cell>
        </row>
        <row r="41425">
          <cell r="A41425" t="str">
            <v>UCW-32992</v>
          </cell>
          <cell r="B41425" t="str">
            <v>New Listing | HONASA Lumineve Tata Cliq Luxe</v>
          </cell>
          <cell r="C41425" t="str">
            <v>CLOSED</v>
          </cell>
          <cell r="D41425" t="str">
            <v>Medium</v>
          </cell>
          <cell r="E41425" t="str">
            <v>Chirag Dubal</v>
          </cell>
          <cell r="F41425" t="str">
            <v>Shraddha Dighe</v>
          </cell>
          <cell r="G41425">
            <v>46190.522222222222</v>
          </cell>
          <cell r="H41425">
            <v>46205.484722222223</v>
          </cell>
        </row>
        <row r="41426">
          <cell r="A41426" t="str">
            <v>UCW-32990</v>
          </cell>
          <cell r="B41426" t="str">
            <v>Honasa Updated A+ and E-Commerce Creatives- Tata Cliq</v>
          </cell>
          <cell r="C41426" t="str">
            <v>CLOSED</v>
          </cell>
          <cell r="D41426" t="str">
            <v>Medium</v>
          </cell>
          <cell r="E41426" t="str">
            <v>Chirag Dubal</v>
          </cell>
          <cell r="F41426" t="str">
            <v>Shraddha Dighe</v>
          </cell>
          <cell r="G41426">
            <v>46190.515277777777</v>
          </cell>
          <cell r="H41426">
            <v>46195.512499999997</v>
          </cell>
        </row>
        <row r="41427">
          <cell r="A41427" t="str">
            <v>UCW-32986</v>
          </cell>
          <cell r="B41427" t="str">
            <v>CLONE - CLONE - SOMA ESSENTIAL - Cataloguing</v>
          </cell>
          <cell r="C41427" t="str">
            <v>CLOSED</v>
          </cell>
          <cell r="D41427" t="str">
            <v>Medium</v>
          </cell>
          <cell r="E41427" t="str">
            <v>Chirag Dubal</v>
          </cell>
          <cell r="F41427" t="str">
            <v>Shraddha Dighe</v>
          </cell>
          <cell r="G41427">
            <v>46190.502083333333</v>
          </cell>
          <cell r="H41427">
            <v>46191.567361111112</v>
          </cell>
        </row>
        <row r="41428">
          <cell r="A41428" t="str">
            <v>UCW-32975</v>
          </cell>
          <cell r="B41428" t="str">
            <v>Tata Cliq - New listing - Adidas Vibes &amp; Franck Olivier</v>
          </cell>
          <cell r="C41428" t="str">
            <v>CLOSED</v>
          </cell>
          <cell r="D41428" t="str">
            <v>Medium</v>
          </cell>
          <cell r="E41428" t="str">
            <v>Chirag Dubal</v>
          </cell>
          <cell r="F41428" t="str">
            <v>Shraddha Dighe</v>
          </cell>
          <cell r="G41428">
            <v>46190.481249999997</v>
          </cell>
          <cell r="H41428">
            <v>46192.55</v>
          </cell>
        </row>
        <row r="41429">
          <cell r="A41429" t="str">
            <v>UCW-32973</v>
          </cell>
          <cell r="B41429" t="str">
            <v>Error_FW: Tata Cliq - Cataloguing Templates</v>
          </cell>
          <cell r="C41429" t="str">
            <v>CLOSED</v>
          </cell>
          <cell r="D41429" t="str">
            <v>Medium</v>
          </cell>
          <cell r="E41429" t="str">
            <v>netscribes</v>
          </cell>
          <cell r="F41429" t="str">
            <v>Reagan D’souza</v>
          </cell>
          <cell r="G41429">
            <v>46190.472916666666</v>
          </cell>
          <cell r="H41429">
            <v>46196.461805555555</v>
          </cell>
        </row>
        <row r="41430">
          <cell r="A41430" t="str">
            <v>UCW-32968</v>
          </cell>
          <cell r="B41430" t="str">
            <v>Footwear Lot 6 SS26 Skechers -35 SKUs - 9 Style - Marketplace and Luxury - Marketplace seller code - 126948 - Luxury seller code - 128174 - 16.6.2026</v>
          </cell>
          <cell r="C41430" t="str">
            <v>CLOSED</v>
          </cell>
          <cell r="D41430" t="str">
            <v>Medium</v>
          </cell>
          <cell r="E41430" t="str">
            <v>Chirag Dubal</v>
          </cell>
          <cell r="F41430" t="str">
            <v>Shloka Chakre</v>
          </cell>
          <cell r="G41430">
            <v>46190.447916666664</v>
          </cell>
          <cell r="H41430">
            <v>46191.538888888892</v>
          </cell>
        </row>
        <row r="41431">
          <cell r="A41431" t="str">
            <v>UCW-32965</v>
          </cell>
          <cell r="B41431" t="str">
            <v>Error_Images Not reflecting-Need To re-trigger</v>
          </cell>
          <cell r="C41431" t="str">
            <v>CLOSED</v>
          </cell>
          <cell r="D41431" t="str">
            <v>Medium</v>
          </cell>
          <cell r="E41431" t="str">
            <v>Chirag Dubal</v>
          </cell>
          <cell r="F41431" t="str">
            <v>Reagan D’souza</v>
          </cell>
          <cell r="G41431">
            <v>46190.054861111108</v>
          </cell>
          <cell r="H41431">
            <v>46192.734027777777</v>
          </cell>
        </row>
        <row r="41432">
          <cell r="A41432" t="str">
            <v>UCW-32964</v>
          </cell>
          <cell r="B41432" t="str">
            <v>Error_Styles Migration to Tata Cliq ABFRL Account - 27-05-2026</v>
          </cell>
          <cell r="C41432" t="str">
            <v>CLOSED</v>
          </cell>
          <cell r="D41432" t="str">
            <v>Medium</v>
          </cell>
          <cell r="E41432" t="str">
            <v>netscribes</v>
          </cell>
          <cell r="F41432" t="str">
            <v>Reagan D’souza</v>
          </cell>
          <cell r="G41432">
            <v>46190.034722222219</v>
          </cell>
          <cell r="H41432">
            <v>46198.443055555559</v>
          </cell>
        </row>
        <row r="41433">
          <cell r="A41433" t="str">
            <v>UCW-32963</v>
          </cell>
          <cell r="B41433" t="str">
            <v>ALDO Footwear Catalog Submission (TC&amp;TCL) - 10.06.2025</v>
          </cell>
          <cell r="C41433" t="str">
            <v>CLOSED Due to Inactive/Insufficient Information</v>
          </cell>
          <cell r="D41433" t="str">
            <v>Medium</v>
          </cell>
          <cell r="E41433" t="str">
            <v>Chirag Dubal</v>
          </cell>
          <cell r="F41433" t="str">
            <v>Shloka Chakre</v>
          </cell>
          <cell r="G41433">
            <v>46189.804166666669</v>
          </cell>
          <cell r="H41433">
            <v>46193.37222222222</v>
          </cell>
        </row>
        <row r="41434">
          <cell r="A41434" t="str">
            <v>UCW-32955</v>
          </cell>
          <cell r="B41434" t="str">
            <v>UCW-32178 - Dual listing &amp; sell now - Tata Cliq-adidas DTC|Footwear| Attributes_03-06-26_NC</v>
          </cell>
          <cell r="C41434" t="str">
            <v>CLOSED</v>
          </cell>
          <cell r="D41434" t="str">
            <v>Medium</v>
          </cell>
          <cell r="E41434" t="str">
            <v>Chirag Dubal</v>
          </cell>
          <cell r="F41434" t="str">
            <v>Shloka Chakre</v>
          </cell>
          <cell r="G41434">
            <v>46189.748611111114</v>
          </cell>
          <cell r="H41434">
            <v>46193.893750000003</v>
          </cell>
        </row>
        <row r="41435">
          <cell r="A41435" t="str">
            <v>UCW-32948</v>
          </cell>
          <cell r="B41435" t="str">
            <v>Yufta - New Catalog Link Tatacliq(35 Styles</v>
          </cell>
          <cell r="C41435" t="str">
            <v>CLOSED</v>
          </cell>
          <cell r="D41435" t="str">
            <v>Medium</v>
          </cell>
          <cell r="E41435" t="str">
            <v>Chirag Dubal</v>
          </cell>
          <cell r="F41435" t="str">
            <v>Shraddha Dighe</v>
          </cell>
          <cell r="G41435">
            <v>46189.699305555558</v>
          </cell>
          <cell r="H41435">
            <v>46196.519444444442</v>
          </cell>
        </row>
        <row r="41436">
          <cell r="A41436" t="str">
            <v>UCW-32938</v>
          </cell>
          <cell r="B41436" t="str">
            <v>BERRYLICIOUS + Apparel + Annapurna Impex (128094) + 03/05/2026</v>
          </cell>
          <cell r="C41436" t="str">
            <v>CLOSED Due to Inactive/Insufficient Information</v>
          </cell>
          <cell r="D41436" t="str">
            <v>Medium</v>
          </cell>
          <cell r="E41436" t="str">
            <v>Chirag Dubal</v>
          </cell>
          <cell r="F41436" t="str">
            <v>Shraddha Dighe</v>
          </cell>
          <cell r="G41436">
            <v>46189.663194444445</v>
          </cell>
          <cell r="H41436">
            <v>46212.518750000003</v>
          </cell>
        </row>
        <row r="41437">
          <cell r="A41437" t="str">
            <v>UCW-32933</v>
          </cell>
          <cell r="B41437" t="str">
            <v>Tata Cliq Footwear Catalogue | 12-06-2026</v>
          </cell>
          <cell r="C41437" t="str">
            <v>CLOSED</v>
          </cell>
          <cell r="D41437" t="str">
            <v>Medium</v>
          </cell>
          <cell r="E41437" t="str">
            <v>Chirag Dubal</v>
          </cell>
          <cell r="F41437" t="str">
            <v>Simi Raichel Zachariah</v>
          </cell>
          <cell r="G41437">
            <v>46189.637499999997</v>
          </cell>
          <cell r="H41437">
            <v>46190.673611111109</v>
          </cell>
        </row>
        <row r="41438">
          <cell r="A41438" t="str">
            <v>UCW-32930</v>
          </cell>
          <cell r="B41438" t="str">
            <v>Tinted Serum 7-8 Shade Listing Correction_Infaillible | OAP | Tata Cliq</v>
          </cell>
          <cell r="C41438" t="str">
            <v>CLOSED</v>
          </cell>
          <cell r="D41438" t="str">
            <v>Medium</v>
          </cell>
          <cell r="E41438" t="str">
            <v>Chirag Dubal</v>
          </cell>
          <cell r="F41438" t="str">
            <v>Shraddha Dighe</v>
          </cell>
          <cell r="G41438">
            <v>46189.634722222225</v>
          </cell>
          <cell r="H41438">
            <v>46190.498611111114</v>
          </cell>
        </row>
        <row r="41439">
          <cell r="A41439" t="str">
            <v>UCW-32929</v>
          </cell>
          <cell r="B41439" t="str">
            <v>New Listing for Tata Cliq: Necklaces (231 SKUs) | Kushal’s | 16-06-2026</v>
          </cell>
          <cell r="C41439" t="str">
            <v>CLOSED</v>
          </cell>
          <cell r="D41439" t="str">
            <v>Medium</v>
          </cell>
          <cell r="E41439" t="str">
            <v>Chirag Dubal</v>
          </cell>
          <cell r="F41439" t="str">
            <v>Shraddha Dighe</v>
          </cell>
          <cell r="G41439">
            <v>46189.631249999999</v>
          </cell>
          <cell r="H41439">
            <v>46191.521527777775</v>
          </cell>
        </row>
        <row r="41440">
          <cell r="A41440" t="str">
            <v>UCW-32927</v>
          </cell>
          <cell r="B41440" t="str">
            <v>New Earrings listing-21 SKUS</v>
          </cell>
          <cell r="C41440" t="str">
            <v>CLOSED</v>
          </cell>
          <cell r="D41440" t="str">
            <v>Medium</v>
          </cell>
          <cell r="E41440" t="str">
            <v>Chirag Dubal</v>
          </cell>
          <cell r="F41440" t="str">
            <v>Shraddha Dighe</v>
          </cell>
          <cell r="G41440">
            <v>46189.629166666666</v>
          </cell>
          <cell r="H41440">
            <v>46190.646527777775</v>
          </cell>
        </row>
        <row r="41441">
          <cell r="A41441" t="str">
            <v>UCW-32918</v>
          </cell>
          <cell r="B41441" t="str">
            <v>CLONE - Sora Dora Listing</v>
          </cell>
          <cell r="C41441" t="str">
            <v>CLOSED</v>
          </cell>
          <cell r="D41441" t="str">
            <v>Medium</v>
          </cell>
          <cell r="E41441" t="str">
            <v>Chirag Dubal</v>
          </cell>
          <cell r="F41441" t="str">
            <v>Shraddha Dighe</v>
          </cell>
          <cell r="G41441">
            <v>46189.555555555555</v>
          </cell>
          <cell r="H41441">
            <v>46196.509722222225</v>
          </cell>
        </row>
        <row r="41442">
          <cell r="A41442" t="str">
            <v>UCW-32912</v>
          </cell>
          <cell r="B41442" t="str">
            <v>CLONE-New Listing | Neutrogena UltraSheer Mineral Sunscreen 40 ml</v>
          </cell>
          <cell r="C41442" t="str">
            <v>CLOSED</v>
          </cell>
          <cell r="D41442" t="str">
            <v>Medium</v>
          </cell>
          <cell r="E41442" t="str">
            <v>netscribes</v>
          </cell>
          <cell r="F41442" t="str">
            <v>netscribes</v>
          </cell>
          <cell r="G41442">
            <v>46189.520833333336</v>
          </cell>
          <cell r="H41442">
            <v>46190.642361111109</v>
          </cell>
        </row>
        <row r="41443">
          <cell r="A41443" t="str">
            <v>UCW-32908</v>
          </cell>
          <cell r="B41443" t="str">
            <v>ERROR_Catalogue New errors for the Multibrands Agency (NETSCRIBES) 16th June _NC</v>
          </cell>
          <cell r="C41443" t="str">
            <v>CLOSED</v>
          </cell>
          <cell r="D41443" t="str">
            <v>Medium</v>
          </cell>
          <cell r="E41443" t="str">
            <v>netscribes</v>
          </cell>
          <cell r="F41443" t="str">
            <v>Sushma Ram</v>
          </cell>
          <cell r="G41443">
            <v>46189.490277777775</v>
          </cell>
          <cell r="H41443">
            <v>46193.893750000003</v>
          </cell>
        </row>
        <row r="41444">
          <cell r="A41444" t="str">
            <v>UCW-32907</v>
          </cell>
          <cell r="B41444" t="str">
            <v>Garnier | Color Naturals PDP Update | TATACLIQ</v>
          </cell>
          <cell r="C41444" t="str">
            <v>CLOSED</v>
          </cell>
          <cell r="D41444" t="str">
            <v>Medium</v>
          </cell>
          <cell r="E41444" t="str">
            <v>Chirag Dubal</v>
          </cell>
          <cell r="F41444" t="str">
            <v>Shraddha Dighe</v>
          </cell>
          <cell r="G41444">
            <v>46189.486111111109</v>
          </cell>
          <cell r="H41444">
            <v>46190.496527777781</v>
          </cell>
        </row>
        <row r="41445">
          <cell r="A41445" t="str">
            <v>UCW-32906</v>
          </cell>
          <cell r="B41445" t="str">
            <v>Titan New listings - New EAN</v>
          </cell>
          <cell r="C41445" t="str">
            <v>CLOSED</v>
          </cell>
          <cell r="D41445" t="str">
            <v>Medium</v>
          </cell>
          <cell r="E41445" t="str">
            <v>Chirag Dubal</v>
          </cell>
          <cell r="F41445" t="str">
            <v>Shraddha Dighe</v>
          </cell>
          <cell r="G41445">
            <v>46189.478472222225</v>
          </cell>
          <cell r="H41445">
            <v>46191.477083333331</v>
          </cell>
        </row>
        <row r="41446">
          <cell r="A41446" t="str">
            <v>UCW-32905</v>
          </cell>
          <cell r="B41446" t="str">
            <v xml:space="preserve">Jovoy  Cataloguing </v>
          </cell>
          <cell r="C41446" t="str">
            <v>CLOSED</v>
          </cell>
          <cell r="D41446" t="str">
            <v>Medium</v>
          </cell>
          <cell r="E41446" t="str">
            <v>Chirag Dubal</v>
          </cell>
          <cell r="F41446" t="str">
            <v>Shraddha Dighe</v>
          </cell>
          <cell r="G41446">
            <v>46189.461111111108</v>
          </cell>
          <cell r="H41446">
            <v>46190.636111111111</v>
          </cell>
        </row>
        <row r="41447">
          <cell r="A41447" t="str">
            <v>UCW-32902</v>
          </cell>
          <cell r="B41447" t="str">
            <v>Error_Launch of FEDS Jerseys on 6th Nov’25 – Strict Adherence to Launch Date</v>
          </cell>
          <cell r="C41447" t="str">
            <v>CLOSED Due to Inactive/Insufficient Information</v>
          </cell>
          <cell r="D41447" t="str">
            <v>Medium</v>
          </cell>
          <cell r="E41447" t="str">
            <v>netscribes</v>
          </cell>
          <cell r="F41447" t="str">
            <v>Reagan D’souza</v>
          </cell>
          <cell r="G41447">
            <v>46189.383333333331</v>
          </cell>
          <cell r="H41447">
            <v>46190.386805555558</v>
          </cell>
        </row>
        <row r="41448">
          <cell r="A41448" t="str">
            <v>UCW-32901</v>
          </cell>
          <cell r="B41448" t="str">
            <v>Error_Launch of FEDS Jerseys on 6th Nov’25 – Strict Adherence to Launch Date</v>
          </cell>
          <cell r="C41448" t="str">
            <v>CLOSED</v>
          </cell>
          <cell r="D41448" t="str">
            <v>Highest</v>
          </cell>
          <cell r="E41448" t="str">
            <v>netscribes</v>
          </cell>
          <cell r="F41448" t="str">
            <v>Reagan D’souza</v>
          </cell>
          <cell r="G41448">
            <v>46189.383333333331</v>
          </cell>
          <cell r="H41448">
            <v>46189.634722222225</v>
          </cell>
        </row>
        <row r="41449">
          <cell r="A41449" t="str">
            <v>UCW-32893</v>
          </cell>
          <cell r="B41449" t="str">
            <v xml:space="preserve">Error_NCH_ESC_127776060299901_Wrong product received </v>
          </cell>
          <cell r="C41449" t="str">
            <v>CLOSED</v>
          </cell>
          <cell r="D41449" t="str">
            <v>Medium</v>
          </cell>
          <cell r="E41449" t="str">
            <v>Reagan D’souza</v>
          </cell>
          <cell r="F41449" t="str">
            <v>Reagan D’souza</v>
          </cell>
          <cell r="G41449">
            <v>46188.797222222223</v>
          </cell>
          <cell r="H41449">
            <v>46193.893750000003</v>
          </cell>
        </row>
        <row r="41450">
          <cell r="A41450" t="str">
            <v>UCW-32877</v>
          </cell>
          <cell r="B41450" t="str">
            <v xml:space="preserve">Tatacliq listing </v>
          </cell>
          <cell r="C41450" t="str">
            <v>CLOSED</v>
          </cell>
          <cell r="D41450" t="str">
            <v>Medium</v>
          </cell>
          <cell r="E41450" t="str">
            <v>Chirag Dubal</v>
          </cell>
          <cell r="F41450" t="str">
            <v>Shraddha Dighe</v>
          </cell>
          <cell r="G41450">
            <v>46188.695138888892</v>
          </cell>
          <cell r="H41450">
            <v>46193.607638888891</v>
          </cell>
        </row>
        <row r="41451">
          <cell r="A41451" t="str">
            <v>UCW-32868</v>
          </cell>
          <cell r="B41451" t="str">
            <v>Tinted Serum New Shades Listing_Infaillible | OAP | Tata Cliq</v>
          </cell>
          <cell r="C41451" t="str">
            <v>CLOSED</v>
          </cell>
          <cell r="D41451" t="str">
            <v>Medium</v>
          </cell>
          <cell r="E41451" t="str">
            <v>Chirag Dubal</v>
          </cell>
          <cell r="F41451" t="str">
            <v>Shraddha Dighe</v>
          </cell>
          <cell r="G41451">
            <v>46188.661111111112</v>
          </cell>
          <cell r="H41451">
            <v>46189.538194444445</v>
          </cell>
        </row>
        <row r="41452">
          <cell r="A41452" t="str">
            <v>UCW-32867</v>
          </cell>
          <cell r="B41452" t="str">
            <v>Touch925 | Silver Jewellery | 128759 | 10-06-2026 ( 38 SKUs )</v>
          </cell>
          <cell r="C41452" t="str">
            <v>CLOSED</v>
          </cell>
          <cell r="D41452" t="str">
            <v>Medium</v>
          </cell>
          <cell r="E41452" t="str">
            <v>Chirag Dubal</v>
          </cell>
          <cell r="F41452" t="str">
            <v>Shloka Chakre</v>
          </cell>
          <cell r="G41452">
            <v>46188.660416666666</v>
          </cell>
          <cell r="H41452">
            <v>46189.513888888891</v>
          </cell>
        </row>
        <row r="41453">
          <cell r="A41453" t="str">
            <v>UCW-32860</v>
          </cell>
          <cell r="B41453" t="str">
            <v>Sell now - Tata Cliq-adidas DTC|Footwear| Attributes_03-06-26</v>
          </cell>
          <cell r="C41453" t="str">
            <v>CLOSED</v>
          </cell>
          <cell r="D41453" t="str">
            <v>Medium</v>
          </cell>
          <cell r="E41453" t="str">
            <v>Simi Raichel Zachariah</v>
          </cell>
          <cell r="F41453" t="str">
            <v>netscribes</v>
          </cell>
          <cell r="G41453">
            <v>46188.645138888889</v>
          </cell>
          <cell r="H41453">
            <v>46223.498611111114</v>
          </cell>
        </row>
        <row r="41454">
          <cell r="A41454" t="str">
            <v>UCW-32847</v>
          </cell>
          <cell r="B41454" t="str">
            <v>Bioderma - EAN Code Change</v>
          </cell>
          <cell r="C41454" t="str">
            <v>CLOSED</v>
          </cell>
          <cell r="D41454" t="str">
            <v>Medium</v>
          </cell>
          <cell r="E41454" t="str">
            <v>Chirag Dubal</v>
          </cell>
          <cell r="F41454" t="str">
            <v>Simi Raichel Zachariah</v>
          </cell>
          <cell r="G41454">
            <v>46188.563888888886</v>
          </cell>
          <cell r="H41454">
            <v>46189.449305555558</v>
          </cell>
        </row>
        <row r="41455">
          <cell r="A41455" t="str">
            <v>UCW-32843</v>
          </cell>
          <cell r="B41455" t="str">
            <v>CLONE - 78248680_LANCOME Q2 New Listing_TCL</v>
          </cell>
          <cell r="C41455" t="str">
            <v>CLOSED</v>
          </cell>
          <cell r="D41455" t="str">
            <v>Medium</v>
          </cell>
          <cell r="E41455" t="str">
            <v>netscribes</v>
          </cell>
          <cell r="F41455" t="str">
            <v>netscribes</v>
          </cell>
          <cell r="G41455">
            <v>46188.524305555555</v>
          </cell>
          <cell r="H41455">
            <v>46189.504861111112</v>
          </cell>
        </row>
        <row r="41456">
          <cell r="A41456" t="str">
            <v>UCW-32841</v>
          </cell>
          <cell r="B41456" t="str">
            <v>Pilgrim &lt;&gt; Tata Cliq : New MRP &amp; Image Update</v>
          </cell>
          <cell r="C41456" t="str">
            <v>CLOSED</v>
          </cell>
          <cell r="D41456" t="str">
            <v>Medium</v>
          </cell>
          <cell r="E41456" t="str">
            <v>Chirag Dubal</v>
          </cell>
          <cell r="F41456" t="str">
            <v>Simi Raichel Zachariah</v>
          </cell>
          <cell r="G41456">
            <v>46188.505555555559</v>
          </cell>
          <cell r="H41456">
            <v>46189.442361111112</v>
          </cell>
        </row>
        <row r="41457">
          <cell r="A41457" t="str">
            <v>UCW-32840</v>
          </cell>
          <cell r="B41457" t="str">
            <v xml:space="preserve"> Campus x Tata CliQ ~ New Listings_05.06.2026 Batch-26</v>
          </cell>
          <cell r="C41457" t="str">
            <v>CLOSED Due to Inactive/Insufficient Information</v>
          </cell>
          <cell r="D41457" t="str">
            <v>Medium</v>
          </cell>
          <cell r="E41457" t="str">
            <v>Chirag Dubal</v>
          </cell>
          <cell r="F41457" t="str">
            <v>Simi Raichel Zachariah</v>
          </cell>
          <cell r="G41457">
            <v>46188.502083333333</v>
          </cell>
          <cell r="H41457">
            <v>46199.55972222222</v>
          </cell>
        </row>
        <row r="41458">
          <cell r="A41458" t="str">
            <v>UCW-32826</v>
          </cell>
          <cell r="B41458" t="str">
            <v>E2E - Isharya - Jewellery - 21st May - 28 SKUs</v>
          </cell>
          <cell r="C41458" t="str">
            <v>CLOSED</v>
          </cell>
          <cell r="D41458" t="str">
            <v>Medium</v>
          </cell>
          <cell r="E41458" t="str">
            <v>Chirag Dubal</v>
          </cell>
          <cell r="F41458" t="str">
            <v>Shraddha Dighe</v>
          </cell>
          <cell r="G41458">
            <v>46186.64166666667</v>
          </cell>
          <cell r="H41458">
            <v>46197.662499999999</v>
          </cell>
        </row>
        <row r="41459">
          <cell r="A41459" t="str">
            <v>UCW-32824</v>
          </cell>
          <cell r="B41459" t="str">
            <v>Xtep Footwear 129553, 129560 Listing 156 SKU ( 24 Options ) 10/06/2026.</v>
          </cell>
          <cell r="C41459" t="str">
            <v>CLOSED</v>
          </cell>
          <cell r="D41459" t="str">
            <v>Medium</v>
          </cell>
          <cell r="E41459" t="str">
            <v>Chirag Dubal</v>
          </cell>
          <cell r="F41459" t="str">
            <v>Shraddha Dighe</v>
          </cell>
          <cell r="G41459">
            <v>46186.636111111111</v>
          </cell>
          <cell r="H41459">
            <v>46191.474305555559</v>
          </cell>
        </row>
        <row r="41460">
          <cell r="A41460" t="str">
            <v>UCW-32823</v>
          </cell>
          <cell r="B41460" t="str">
            <v>Sparkles Arias by Lara Dutta 15 Styles</v>
          </cell>
          <cell r="C41460" t="str">
            <v>CLOSED</v>
          </cell>
          <cell r="D41460" t="str">
            <v>Medium</v>
          </cell>
          <cell r="E41460" t="str">
            <v>Chirag Dubal</v>
          </cell>
          <cell r="F41460" t="str">
            <v>Shraddha Dighe</v>
          </cell>
          <cell r="G41460">
            <v>46186.632638888892</v>
          </cell>
          <cell r="H41460">
            <v>46191.445833333331</v>
          </cell>
        </row>
        <row r="41461">
          <cell r="A41461" t="str">
            <v>UCW-32817</v>
          </cell>
          <cell r="B41461" t="str">
            <v>CLONE - Jokerandwitch | Fashion Jewellery | 127801 | 20-05-2026</v>
          </cell>
          <cell r="C41461" t="str">
            <v>CLOSED</v>
          </cell>
          <cell r="D41461" t="str">
            <v>Medium</v>
          </cell>
          <cell r="E41461" t="str">
            <v>netscribes</v>
          </cell>
          <cell r="F41461" t="str">
            <v>netscribes</v>
          </cell>
          <cell r="G41461">
            <v>46186.575694444444</v>
          </cell>
          <cell r="H41461">
            <v>46188.612500000003</v>
          </cell>
        </row>
        <row r="41462">
          <cell r="A41462" t="str">
            <v>UCW-32785</v>
          </cell>
          <cell r="B41462" t="str">
            <v>E2E - Rosso Brunello - FTW - 09/06/26 - 148 SKUs</v>
          </cell>
          <cell r="C41462" t="str">
            <v>CLOSED</v>
          </cell>
          <cell r="D41462" t="str">
            <v>Medium</v>
          </cell>
          <cell r="E41462" t="str">
            <v>Chirag Dubal</v>
          </cell>
          <cell r="F41462" t="str">
            <v>Simi Raichel Zachariah</v>
          </cell>
          <cell r="G41462">
            <v>46185.731249999997</v>
          </cell>
          <cell r="H41462">
            <v>46188.604166666664</v>
          </cell>
        </row>
        <row r="41463">
          <cell r="A41463" t="str">
            <v>UCW-32782</v>
          </cell>
          <cell r="B41463" t="str">
            <v>Anta Footwear S225 127055 &amp; 126934 New listing</v>
          </cell>
          <cell r="C41463" t="str">
            <v>CLOSED</v>
          </cell>
          <cell r="D41463" t="str">
            <v>Medium</v>
          </cell>
          <cell r="E41463" t="str">
            <v>netscribes</v>
          </cell>
          <cell r="F41463" t="str">
            <v>Shraddha Dighe</v>
          </cell>
          <cell r="G41463">
            <v>46185.722222222219</v>
          </cell>
          <cell r="H41463">
            <v>46214.90902777778</v>
          </cell>
        </row>
        <row r="41464">
          <cell r="A41464" t="str">
            <v>UCW-32776</v>
          </cell>
          <cell r="B41464" t="str">
            <v>Accessory+ROWBWH+IDEE+09.06.2026</v>
          </cell>
          <cell r="C41464" t="str">
            <v>CLOSED</v>
          </cell>
          <cell r="D41464" t="str">
            <v>Medium</v>
          </cell>
          <cell r="E41464" t="str">
            <v>Chirag Dubal</v>
          </cell>
          <cell r="F41464" t="str">
            <v>Shraddha Dighe</v>
          </cell>
          <cell r="G41464">
            <v>46185.709027777775</v>
          </cell>
          <cell r="H41464">
            <v>46188.583333333336</v>
          </cell>
        </row>
        <row r="41465">
          <cell r="A41465" t="str">
            <v>UCW-32772</v>
          </cell>
          <cell r="B41465" t="str">
            <v>Tata interperfum cataloguing 1st June'26_pending</v>
          </cell>
          <cell r="C41465" t="str">
            <v>CLOSED</v>
          </cell>
          <cell r="D41465" t="str">
            <v>Medium</v>
          </cell>
          <cell r="E41465" t="str">
            <v>Chirag Dubal</v>
          </cell>
          <cell r="F41465" t="str">
            <v>Shraddha Dighe</v>
          </cell>
          <cell r="G41465">
            <v>46185.702777777777</v>
          </cell>
          <cell r="H41465">
            <v>46190.616666666669</v>
          </cell>
        </row>
        <row r="41466">
          <cell r="A41466" t="str">
            <v>UCW-32759</v>
          </cell>
          <cell r="B41466" t="str">
            <v>Tata Cliq-Multi Brand-Footwear -129236 - 127776 - 09-06-2026</v>
          </cell>
          <cell r="C41466" t="str">
            <v>CLOSED</v>
          </cell>
          <cell r="D41466" t="str">
            <v>Medium</v>
          </cell>
          <cell r="E41466" t="str">
            <v>Chirag Dubal</v>
          </cell>
          <cell r="F41466" t="str">
            <v>Shraddha Dighe</v>
          </cell>
          <cell r="G41466">
            <v>46185.633333333331</v>
          </cell>
          <cell r="H41466">
            <v>46198.591666666667</v>
          </cell>
        </row>
        <row r="41467">
          <cell r="A41467" t="str">
            <v>UCW-32749</v>
          </cell>
          <cell r="B41467" t="str">
            <v>TCL - June Cycle Cataloguing</v>
          </cell>
          <cell r="C41467" t="str">
            <v>CLOSED Due to Inactive/Insufficient Information</v>
          </cell>
          <cell r="D41467" t="str">
            <v>Medium</v>
          </cell>
          <cell r="E41467" t="str">
            <v>netscribes</v>
          </cell>
          <cell r="F41467" t="str">
            <v>Simi Raichel Zachariah</v>
          </cell>
          <cell r="G41467">
            <v>46185.59097222222</v>
          </cell>
          <cell r="H41467">
            <v>46189.84652777778</v>
          </cell>
        </row>
        <row r="41468">
          <cell r="A41468" t="str">
            <v>UCW-32734</v>
          </cell>
          <cell r="B41468" t="str">
            <v>Tata Cliq Luxury - New listing - Juliette has a gun MDP (Powder Love) ( 09-06-2026)</v>
          </cell>
          <cell r="C41468" t="str">
            <v>CLOSED</v>
          </cell>
          <cell r="D41468" t="str">
            <v>Medium</v>
          </cell>
          <cell r="E41468" t="str">
            <v>Chirag Dubal</v>
          </cell>
          <cell r="F41468" t="str">
            <v>Simi Raichel Zachariah</v>
          </cell>
          <cell r="G41468">
            <v>46185.543749999997</v>
          </cell>
          <cell r="H41468">
            <v>46189.486111111109</v>
          </cell>
        </row>
        <row r="41469">
          <cell r="A41469" t="str">
            <v>UCW-32718</v>
          </cell>
          <cell r="B41469" t="str">
            <v>TATA x HUL | Assortment Recommendation</v>
          </cell>
          <cell r="C41469" t="str">
            <v>CLOSED</v>
          </cell>
          <cell r="D41469" t="str">
            <v>Medium</v>
          </cell>
          <cell r="E41469" t="str">
            <v>Chirag Dubal</v>
          </cell>
          <cell r="F41469" t="str">
            <v>Shraddha Dighe</v>
          </cell>
          <cell r="G41469">
            <v>46184.688194444447</v>
          </cell>
          <cell r="H41469">
            <v>46190.561111111114</v>
          </cell>
        </row>
        <row r="41470">
          <cell r="A41470" t="str">
            <v>UCW-32717</v>
          </cell>
          <cell r="B41470" t="str">
            <v>New Listing for Tata Cliq: Earrings ( 266 SKUs) – Kushal’s</v>
          </cell>
          <cell r="C41470" t="str">
            <v>CLOSED</v>
          </cell>
          <cell r="D41470" t="str">
            <v>Medium</v>
          </cell>
          <cell r="E41470" t="str">
            <v>Chirag Dubal</v>
          </cell>
          <cell r="F41470" t="str">
            <v>Shraddha Dighe</v>
          </cell>
          <cell r="G41470">
            <v>46184.681944444441</v>
          </cell>
          <cell r="H41470">
            <v>46186.50277777778</v>
          </cell>
        </row>
        <row r="41471">
          <cell r="A41471" t="str">
            <v>UCW-32716</v>
          </cell>
          <cell r="B41471" t="str">
            <v>Charles &amp; Keith_Footwear_125610_11thJun'26 (Batch 13)</v>
          </cell>
          <cell r="C41471" t="str">
            <v>CLOSED</v>
          </cell>
          <cell r="D41471" t="str">
            <v>Medium</v>
          </cell>
          <cell r="E41471" t="str">
            <v>Chirag Dubal</v>
          </cell>
          <cell r="F41471" t="str">
            <v>Shloka Chakre</v>
          </cell>
          <cell r="G41471">
            <v>46184.679861111108</v>
          </cell>
          <cell r="H41471">
            <v>46188.51458333333</v>
          </cell>
        </row>
        <row r="41472">
          <cell r="A41472" t="str">
            <v>UCW-32702</v>
          </cell>
          <cell r="B41472" t="str">
            <v>Foxtale X Tata Cliq Baked Valina listing</v>
          </cell>
          <cell r="C41472" t="str">
            <v>CLOSED</v>
          </cell>
          <cell r="D41472" t="str">
            <v>Medium</v>
          </cell>
          <cell r="E41472" t="str">
            <v>Chirag Dubal</v>
          </cell>
          <cell r="F41472" t="str">
            <v>Shraddha Dighe</v>
          </cell>
          <cell r="G41472">
            <v>46184.535416666666</v>
          </cell>
          <cell r="H41472">
            <v>46190.556944444441</v>
          </cell>
        </row>
        <row r="41473">
          <cell r="A41473" t="str">
            <v>UCW-32697</v>
          </cell>
          <cell r="B41473" t="str">
            <v>Tata Cliq Content Sheet - Philips</v>
          </cell>
          <cell r="C41473" t="str">
            <v>CLOSED Due to Inactive/Insufficient Information</v>
          </cell>
          <cell r="D41473" t="str">
            <v>Medium</v>
          </cell>
          <cell r="E41473" t="str">
            <v>Chirag Dubal</v>
          </cell>
          <cell r="F41473" t="str">
            <v>Shraddha Dighe</v>
          </cell>
          <cell r="G41473">
            <v>46184.45</v>
          </cell>
          <cell r="H41473">
            <v>46192.782638888886</v>
          </cell>
        </row>
        <row r="41474">
          <cell r="A41474" t="str">
            <v>UCW-32694</v>
          </cell>
          <cell r="B41474" t="str">
            <v>Foxtale X Tatacliq 6 NPI roll-on Listings</v>
          </cell>
          <cell r="C41474" t="str">
            <v>CLOSED</v>
          </cell>
          <cell r="D41474" t="str">
            <v>Medium</v>
          </cell>
          <cell r="E41474" t="str">
            <v>Chirag Dubal</v>
          </cell>
          <cell r="F41474" t="str">
            <v>Shraddha Dighe</v>
          </cell>
          <cell r="G41474">
            <v>46184.441666666666</v>
          </cell>
          <cell r="H41474">
            <v>46190.553472222222</v>
          </cell>
        </row>
        <row r="41475">
          <cell r="A41475" t="str">
            <v>UCW-32687</v>
          </cell>
          <cell r="B41475" t="str">
            <v>CLONE - Clone_Woodland / Footwear / 2714 sku's / 377 Options / 29-04-26</v>
          </cell>
          <cell r="C41475" t="str">
            <v>CLOSED</v>
          </cell>
          <cell r="D41475" t="str">
            <v>Medium</v>
          </cell>
          <cell r="E41475" t="str">
            <v>Chirag Dubal</v>
          </cell>
          <cell r="F41475" t="str">
            <v>netscribes</v>
          </cell>
          <cell r="G41475">
            <v>46183.792361111111</v>
          </cell>
          <cell r="H41475">
            <v>46204.45208333333</v>
          </cell>
        </row>
        <row r="41476">
          <cell r="A41476" t="str">
            <v>UCW-32676</v>
          </cell>
          <cell r="B41476" t="str">
            <v>YSL x Tata Cliq Luxury - New Launch Tracking</v>
          </cell>
          <cell r="C41476" t="str">
            <v>CLOSED Due to Inactive/Insufficient Information</v>
          </cell>
          <cell r="D41476" t="str">
            <v>Medium</v>
          </cell>
          <cell r="E41476" t="str">
            <v>Chirag Dubal</v>
          </cell>
          <cell r="F41476" t="str">
            <v>Shloka Chakre</v>
          </cell>
          <cell r="G41476">
            <v>46183.740972222222</v>
          </cell>
          <cell r="H41476">
            <v>46191.482638888891</v>
          </cell>
        </row>
        <row r="41477">
          <cell r="A41477" t="str">
            <v>UCW-32675</v>
          </cell>
          <cell r="B41477" t="str">
            <v>BIO CODE Range</v>
          </cell>
          <cell r="C41477" t="str">
            <v>CLOSED Due to Inactive/Insufficient Information</v>
          </cell>
          <cell r="D41477" t="str">
            <v>Medium</v>
          </cell>
          <cell r="E41477" t="str">
            <v>Chirag Dubal</v>
          </cell>
          <cell r="F41477" t="str">
            <v>Simi Raichel Zachariah</v>
          </cell>
          <cell r="G41477">
            <v>46183.728472222225</v>
          </cell>
          <cell r="H41477">
            <v>46189.40902777778</v>
          </cell>
        </row>
        <row r="41478">
          <cell r="A41478" t="str">
            <v>UCW-32660</v>
          </cell>
          <cell r="B41478" t="str">
            <v>124246 Luxury New Balance 2000 OR New Listing 10.06.2026</v>
          </cell>
          <cell r="C41478" t="str">
            <v>CLOSED</v>
          </cell>
          <cell r="D41478" t="str">
            <v>Medium</v>
          </cell>
          <cell r="E41478" t="str">
            <v>Chirag Dubal</v>
          </cell>
          <cell r="F41478" t="str">
            <v>Shloka Chakre</v>
          </cell>
          <cell r="G41478">
            <v>46183.568749999999</v>
          </cell>
          <cell r="H41478">
            <v>46184.52847222222</v>
          </cell>
        </row>
        <row r="41479">
          <cell r="A41479" t="str">
            <v>UCW-32654</v>
          </cell>
          <cell r="B41479" t="str">
            <v>CDC - ON Running Listing | 04-06-2026</v>
          </cell>
          <cell r="C41479" t="str">
            <v>CLOSED</v>
          </cell>
          <cell r="D41479" t="str">
            <v>Medium</v>
          </cell>
          <cell r="E41479" t="str">
            <v>Chirag Dubal</v>
          </cell>
          <cell r="F41479" t="str">
            <v>Simi Raichel Zachariah</v>
          </cell>
          <cell r="G41479">
            <v>46183.536805555559</v>
          </cell>
          <cell r="H41479">
            <v>46190.772222222222</v>
          </cell>
        </row>
        <row r="41480">
          <cell r="A41480" t="str">
            <v>UCW-32649</v>
          </cell>
          <cell r="B41480" t="str">
            <v>INSIGHT X TATA : Brand Master : Catalog &amp; Listing</v>
          </cell>
          <cell r="C41480" t="str">
            <v>CLOSED Due to Inactive/Insufficient Information</v>
          </cell>
          <cell r="D41480" t="str">
            <v>Medium</v>
          </cell>
          <cell r="E41480" t="str">
            <v>Chirag Dubal</v>
          </cell>
          <cell r="F41480" t="str">
            <v>Simi Raichel Zachariah</v>
          </cell>
          <cell r="G41480">
            <v>46183.51458333333</v>
          </cell>
          <cell r="H41480">
            <v>46189.394444444442</v>
          </cell>
        </row>
        <row r="41481">
          <cell r="A41481" t="str">
            <v>UCW-32637</v>
          </cell>
          <cell r="B41481" t="str">
            <v>ERROR_Catalogue New errors for the Multibrands Agency (NETSCRIBES) 9th June _NC</v>
          </cell>
          <cell r="C41481" t="str">
            <v>CLOSED</v>
          </cell>
          <cell r="D41481" t="str">
            <v>Medium</v>
          </cell>
          <cell r="E41481" t="str">
            <v>netscribes</v>
          </cell>
          <cell r="F41481" t="str">
            <v>Sushma Ram</v>
          </cell>
          <cell r="G41481">
            <v>46182.986805555556</v>
          </cell>
          <cell r="H41481">
            <v>46184.5</v>
          </cell>
        </row>
        <row r="41482">
          <cell r="A41482" t="str">
            <v>UCW-32614</v>
          </cell>
          <cell r="B41482" t="str">
            <v>Tata Cliq-adidas DTC|Footwear| Attributes_03-06-26</v>
          </cell>
          <cell r="C41482" t="str">
            <v>CLOSED</v>
          </cell>
          <cell r="D41482" t="str">
            <v>Medium</v>
          </cell>
          <cell r="E41482" t="str">
            <v>Chirag Dubal</v>
          </cell>
          <cell r="F41482" t="str">
            <v>Simi Raichel Zachariah</v>
          </cell>
          <cell r="G41482">
            <v>46182.71875</v>
          </cell>
          <cell r="H41482">
            <v>46189.747916666667</v>
          </cell>
        </row>
        <row r="41483">
          <cell r="A41483" t="str">
            <v>UCW-32610</v>
          </cell>
          <cell r="B41483" t="str">
            <v>Red Tape +Footwear+127785+New Listing+956 Skus + 186 Options+ 8 July 2026</v>
          </cell>
          <cell r="C41483" t="str">
            <v>CLOSED</v>
          </cell>
          <cell r="D41483" t="str">
            <v>Medium</v>
          </cell>
          <cell r="E41483" t="str">
            <v>Chirag Dubal</v>
          </cell>
          <cell r="F41483" t="str">
            <v>Simi Raichel Zachariah</v>
          </cell>
          <cell r="G41483">
            <v>46182.668055555558</v>
          </cell>
          <cell r="H41483">
            <v>46184.617361111108</v>
          </cell>
        </row>
        <row r="41484">
          <cell r="A41484" t="str">
            <v>UCW-32606</v>
          </cell>
          <cell r="B41484" t="str">
            <v>Lotto/Footwear UPTO Lot-35/Seller code- 129247/ 05-06-2026</v>
          </cell>
          <cell r="C41484" t="str">
            <v>CLOSED</v>
          </cell>
          <cell r="D41484" t="str">
            <v>Medium</v>
          </cell>
          <cell r="E41484" t="str">
            <v>Chirag Dubal</v>
          </cell>
          <cell r="F41484" t="str">
            <v>Shraddha Dighe</v>
          </cell>
          <cell r="G41484">
            <v>46182.636805555558</v>
          </cell>
          <cell r="H41484">
            <v>46185.801388888889</v>
          </cell>
        </row>
        <row r="41485">
          <cell r="A41485" t="str">
            <v>UCW-32602</v>
          </cell>
          <cell r="B41485" t="str">
            <v>Palmonas | Fashion Jwellery | 128366 | 05-06-2026 (238 SKUs)</v>
          </cell>
          <cell r="C41485" t="str">
            <v>CLOSED</v>
          </cell>
          <cell r="D41485" t="str">
            <v>Medium</v>
          </cell>
          <cell r="E41485" t="str">
            <v>Chirag Dubal</v>
          </cell>
          <cell r="F41485" t="str">
            <v>Shraddha Dighe</v>
          </cell>
          <cell r="G41485">
            <v>46182.554861111108</v>
          </cell>
          <cell r="H41485">
            <v>46191.706250000003</v>
          </cell>
        </row>
        <row r="41486">
          <cell r="A41486" t="str">
            <v>UCW-32600</v>
          </cell>
          <cell r="B41486" t="str">
            <v>Campus x Tata CliQ ~ New Listings_05.06.2026 Batch-25</v>
          </cell>
          <cell r="C41486" t="str">
            <v>CLOSED</v>
          </cell>
          <cell r="D41486" t="str">
            <v>Medium</v>
          </cell>
          <cell r="E41486" t="str">
            <v>Chirag Dubal</v>
          </cell>
          <cell r="F41486" t="str">
            <v>Simi Raichel Zachariah</v>
          </cell>
          <cell r="G41486">
            <v>46182.549305555556</v>
          </cell>
          <cell r="H41486">
            <v>46185.720138888886</v>
          </cell>
        </row>
        <row r="41487">
          <cell r="A41487" t="str">
            <v>UCW-32594</v>
          </cell>
          <cell r="B41487" t="str">
            <v>Tatacliq Footwear  batch 20 (June) _USPA_05-06-2026</v>
          </cell>
          <cell r="C41487" t="str">
            <v>CLOSED</v>
          </cell>
          <cell r="D41487" t="str">
            <v>Medium</v>
          </cell>
          <cell r="E41487" t="str">
            <v>Chirag Dubal</v>
          </cell>
          <cell r="F41487" t="str">
            <v>Simi Raichel Zachariah</v>
          </cell>
          <cell r="G41487">
            <v>46182.542361111111</v>
          </cell>
          <cell r="H41487">
            <v>46184.626388888886</v>
          </cell>
        </row>
        <row r="41488">
          <cell r="A41488" t="str">
            <v>UCW-32579</v>
          </cell>
          <cell r="B41488" t="str">
            <v>Tata Cliq Footwear Catalogue | 01-06-2026</v>
          </cell>
          <cell r="C41488" t="str">
            <v>CLOSED</v>
          </cell>
          <cell r="D41488" t="str">
            <v>Medium</v>
          </cell>
          <cell r="E41488" t="str">
            <v>netscribes</v>
          </cell>
          <cell r="F41488" t="str">
            <v>Mohd Tahir Shaikh</v>
          </cell>
          <cell r="G41488">
            <v>46182.513194444444</v>
          </cell>
          <cell r="H41488">
            <v>46184.568055555559</v>
          </cell>
        </row>
        <row r="41489">
          <cell r="A41489" t="str">
            <v>UCW-32572</v>
          </cell>
          <cell r="B41489" t="str">
            <v>New Catalog For Brand Prolific- Lot-49.</v>
          </cell>
          <cell r="C41489" t="str">
            <v>CLOSED</v>
          </cell>
          <cell r="D41489" t="str">
            <v>Medium</v>
          </cell>
          <cell r="E41489" t="str">
            <v>netscribes</v>
          </cell>
          <cell r="F41489" t="str">
            <v>Mohd Tahir Shaikh</v>
          </cell>
          <cell r="G41489">
            <v>46182.495833333334</v>
          </cell>
          <cell r="H41489">
            <v>46184.552777777775</v>
          </cell>
        </row>
        <row r="41490">
          <cell r="A41490" t="str">
            <v>UCW-32557</v>
          </cell>
          <cell r="B41490" t="str">
            <v>NVR New 196 Style Listing</v>
          </cell>
          <cell r="C41490" t="str">
            <v>CLOSED</v>
          </cell>
          <cell r="D41490" t="str">
            <v>Medium</v>
          </cell>
          <cell r="E41490" t="str">
            <v>Chirag Dubal</v>
          </cell>
          <cell r="F41490" t="str">
            <v>Shraddha Dighe</v>
          </cell>
          <cell r="G41490">
            <v>46181.79583333333</v>
          </cell>
          <cell r="H41490">
            <v>46183.607638888891</v>
          </cell>
        </row>
        <row r="41491">
          <cell r="A41491" t="str">
            <v>UCW-32552</v>
          </cell>
          <cell r="B41491" t="str">
            <v>Data update for existing styles</v>
          </cell>
          <cell r="C41491" t="str">
            <v>CLOSED</v>
          </cell>
          <cell r="D41491" t="str">
            <v>Medium</v>
          </cell>
          <cell r="E41491" t="str">
            <v>Chirag Dubal</v>
          </cell>
          <cell r="F41491" t="str">
            <v>Shraddha Dighe</v>
          </cell>
          <cell r="G41491">
            <v>46181.775000000001</v>
          </cell>
          <cell r="H41491">
            <v>46224.408333333333</v>
          </cell>
        </row>
        <row r="41492">
          <cell r="A41492" t="str">
            <v>UCW-32543</v>
          </cell>
          <cell r="B41492" t="str">
            <v>Giva | Silver Jewellery | 125927 | 06-06-2026 (79Sku)</v>
          </cell>
          <cell r="C41492" t="str">
            <v>CLOSED</v>
          </cell>
          <cell r="D41492" t="str">
            <v>Medium</v>
          </cell>
          <cell r="E41492" t="str">
            <v>Chirag Dubal</v>
          </cell>
          <cell r="F41492" t="str">
            <v>Shraddha Dighe</v>
          </cell>
          <cell r="G41492">
            <v>46181.704861111109</v>
          </cell>
          <cell r="H41492">
            <v>46183.579861111109</v>
          </cell>
        </row>
        <row r="41493">
          <cell r="A41493" t="str">
            <v>UCW-32539</v>
          </cell>
          <cell r="B41493" t="str">
            <v>ZAVERI PEARLS | JEWELLERY | SELLER CODE: 124167 | 06-06-2026 | 53 SKUs</v>
          </cell>
          <cell r="C41493" t="str">
            <v>CLOSED</v>
          </cell>
          <cell r="D41493" t="str">
            <v>Medium</v>
          </cell>
          <cell r="E41493" t="str">
            <v>Chirag Dubal</v>
          </cell>
          <cell r="F41493" t="str">
            <v>Shraddha Dighe</v>
          </cell>
          <cell r="G41493">
            <v>46181.697222222225</v>
          </cell>
          <cell r="H41493">
            <v>46183.56527777778</v>
          </cell>
        </row>
        <row r="41494">
          <cell r="A41494" t="str">
            <v>UCW-32538</v>
          </cell>
          <cell r="B41494" t="str">
            <v>Images Update - OOMPH - 0406.2026 - Fashion Jewellery - TATACLIQ</v>
          </cell>
          <cell r="C41494" t="str">
            <v>CLOSED</v>
          </cell>
          <cell r="D41494" t="str">
            <v>Medium</v>
          </cell>
          <cell r="E41494" t="str">
            <v>Chirag Dubal</v>
          </cell>
          <cell r="F41494" t="str">
            <v>Shraddha Dighe</v>
          </cell>
          <cell r="G41494">
            <v>46181.694444444445</v>
          </cell>
          <cell r="H41494">
            <v>46197.717361111114</v>
          </cell>
        </row>
        <row r="41495">
          <cell r="A41495" t="str">
            <v>UCW-32536</v>
          </cell>
          <cell r="B41495" t="str">
            <v>Sqintalk x Tatacliq : Dr.Reju-All New SKUs</v>
          </cell>
          <cell r="C41495" t="str">
            <v>CLOSED</v>
          </cell>
          <cell r="D41495" t="str">
            <v>Medium</v>
          </cell>
          <cell r="E41495" t="str">
            <v>Chirag Dubal</v>
          </cell>
          <cell r="F41495" t="str">
            <v>Shraddha Dighe</v>
          </cell>
          <cell r="G41495">
            <v>46181.692361111112</v>
          </cell>
          <cell r="H41495">
            <v>46183.55972222222</v>
          </cell>
        </row>
        <row r="41496">
          <cell r="A41496" t="str">
            <v>UCW-32535</v>
          </cell>
          <cell r="B41496" t="str">
            <v>Request to Update Product Images- LE117</v>
          </cell>
          <cell r="C41496" t="str">
            <v>CLOSED</v>
          </cell>
          <cell r="D41496" t="str">
            <v>Medium</v>
          </cell>
          <cell r="E41496" t="str">
            <v>Chirag Dubal</v>
          </cell>
          <cell r="F41496" t="str">
            <v>Shraddha Dighe</v>
          </cell>
          <cell r="G41496">
            <v>46181.689583333333</v>
          </cell>
          <cell r="H41496">
            <v>46183.560416666667</v>
          </cell>
        </row>
        <row r="41497">
          <cell r="A41497" t="str">
            <v>UCW-32534</v>
          </cell>
          <cell r="B41497" t="str">
            <v>Hair &amp; Body Mists listing – Content Sheet Attached: TATA Cliq x HMB</v>
          </cell>
          <cell r="C41497" t="str">
            <v>CLOSED Due to Inactive/Insufficient Information</v>
          </cell>
          <cell r="D41497" t="str">
            <v>Medium</v>
          </cell>
          <cell r="E41497" t="str">
            <v>Chirag Dubal</v>
          </cell>
          <cell r="F41497" t="str">
            <v>Shraddha Dighe</v>
          </cell>
          <cell r="G41497">
            <v>46181.683333333334</v>
          </cell>
          <cell r="H41497">
            <v>46186.421527777777</v>
          </cell>
        </row>
        <row r="41498">
          <cell r="A41498" t="str">
            <v>UCW-32533</v>
          </cell>
          <cell r="B41498" t="str">
            <v xml:space="preserve">Estee Lauder - Listings NPL June'26 </v>
          </cell>
          <cell r="C41498" t="str">
            <v>CLOSED</v>
          </cell>
          <cell r="D41498" t="str">
            <v>Medium</v>
          </cell>
          <cell r="E41498" t="str">
            <v>Chirag Dubal</v>
          </cell>
          <cell r="F41498" t="str">
            <v>Shraddha Dighe</v>
          </cell>
          <cell r="G41498">
            <v>46181.679861111108</v>
          </cell>
          <cell r="H41498">
            <v>46183.537499999999</v>
          </cell>
        </row>
        <row r="41499">
          <cell r="A41499" t="str">
            <v>UCW-32524</v>
          </cell>
          <cell r="B41499" t="str">
            <v>R&amp;B - Apparel - Seller Code 123986 - New Listing - 04-06-2026</v>
          </cell>
          <cell r="C41499" t="str">
            <v>CLOSED</v>
          </cell>
          <cell r="D41499" t="str">
            <v>Medium</v>
          </cell>
          <cell r="E41499" t="str">
            <v>Chirag Dubal</v>
          </cell>
          <cell r="F41499" t="str">
            <v>Shraddha Dighe</v>
          </cell>
          <cell r="G41499">
            <v>46181.631249999999</v>
          </cell>
          <cell r="H41499">
            <v>46188.45416666667</v>
          </cell>
        </row>
        <row r="41500">
          <cell r="A41500" t="str">
            <v>UCW-32523</v>
          </cell>
          <cell r="B41500" t="str">
            <v>Update the new Images on Tata Cliq</v>
          </cell>
          <cell r="C41500" t="str">
            <v>CLOSED</v>
          </cell>
          <cell r="D41500" t="str">
            <v>Medium</v>
          </cell>
          <cell r="E41500" t="str">
            <v>Chirag Dubal</v>
          </cell>
          <cell r="F41500" t="str">
            <v>Simi Raichel Zachariah</v>
          </cell>
          <cell r="G41500">
            <v>46181.629166666666</v>
          </cell>
          <cell r="H41500">
            <v>46193.933333333334</v>
          </cell>
        </row>
        <row r="41501">
          <cell r="A41501" t="str">
            <v>UCW-32517</v>
          </cell>
          <cell r="B41501" t="str">
            <v>Tata Cliq Cataloguing Data (Men Women &amp; Kids)-2nd June'26</v>
          </cell>
          <cell r="C41501" t="str">
            <v>CLOSED</v>
          </cell>
          <cell r="D41501" t="str">
            <v>Medium</v>
          </cell>
          <cell r="E41501" t="str">
            <v>Chirag Dubal</v>
          </cell>
          <cell r="F41501" t="str">
            <v>Simi Raichel Zachariah</v>
          </cell>
          <cell r="G41501">
            <v>46181.546527777777</v>
          </cell>
          <cell r="H41501">
            <v>46188.533333333333</v>
          </cell>
        </row>
        <row r="41502">
          <cell r="A41502" t="str">
            <v>UCW-32504</v>
          </cell>
          <cell r="B41502" t="str">
            <v>Redchief_Sport Shoes_123781_280526</v>
          </cell>
          <cell r="C41502" t="str">
            <v>CLOSED</v>
          </cell>
          <cell r="D41502" t="str">
            <v>Medium</v>
          </cell>
          <cell r="E41502" t="str">
            <v>Chirag Dubal</v>
          </cell>
          <cell r="F41502" t="str">
            <v>Simi Raichel Zachariah</v>
          </cell>
          <cell r="G41502">
            <v>46181.458333333336</v>
          </cell>
          <cell r="H41502">
            <v>46182.615972222222</v>
          </cell>
        </row>
        <row r="41503">
          <cell r="A41503" t="str">
            <v>UCW-32500</v>
          </cell>
          <cell r="B41503" t="str">
            <v>CLONE - Accessorize London X Tata Cliq _Jewellery Catalogue_18_05_2026</v>
          </cell>
          <cell r="C41503" t="str">
            <v>CLOSED</v>
          </cell>
          <cell r="D41503" t="str">
            <v>Medium</v>
          </cell>
          <cell r="E41503" t="str">
            <v>netscribes</v>
          </cell>
          <cell r="F41503" t="str">
            <v>netscribes</v>
          </cell>
          <cell r="G41503">
            <v>46181.409722222219</v>
          </cell>
          <cell r="H41503">
            <v>46182.607638888891</v>
          </cell>
        </row>
        <row r="41504">
          <cell r="A41504" t="str">
            <v>UCW-32499</v>
          </cell>
          <cell r="B41504" t="str">
            <v>CLONE - Accessorize X TataCliq// Women fashion Jewel Catalog_27.01.26</v>
          </cell>
          <cell r="C41504" t="str">
            <v>CLOSED</v>
          </cell>
          <cell r="D41504" t="str">
            <v>Medium</v>
          </cell>
          <cell r="E41504" t="str">
            <v>netscribes</v>
          </cell>
          <cell r="F41504" t="str">
            <v>netscribes</v>
          </cell>
          <cell r="G41504">
            <v>46181.406944444447</v>
          </cell>
          <cell r="H41504">
            <v>46182.728472222225</v>
          </cell>
        </row>
        <row r="41505">
          <cell r="A41505" t="str">
            <v>UCW-32474</v>
          </cell>
          <cell r="B41505" t="str">
            <v>REGAL TATACLIQ TEMPLATE 03.06.2026</v>
          </cell>
          <cell r="C41505" t="str">
            <v>CLOSED</v>
          </cell>
          <cell r="D41505" t="str">
            <v>Medium</v>
          </cell>
          <cell r="E41505" t="str">
            <v>Chirag Dubal</v>
          </cell>
          <cell r="F41505" t="str">
            <v>Shloka Chakre</v>
          </cell>
          <cell r="G41505">
            <v>46179.861111111109</v>
          </cell>
          <cell r="H41505">
            <v>46182.719444444447</v>
          </cell>
        </row>
        <row r="41506">
          <cell r="A41506" t="str">
            <v>UCW-32471</v>
          </cell>
          <cell r="B41506" t="str">
            <v>Tatacliq Footwear  batch 24 (May) _USPA_01-06-2026</v>
          </cell>
          <cell r="C41506" t="str">
            <v>CLOSED</v>
          </cell>
          <cell r="D41506" t="str">
            <v>Medium</v>
          </cell>
          <cell r="E41506" t="str">
            <v>netscribes</v>
          </cell>
          <cell r="F41506" t="str">
            <v>Mohd Tahir Shaikh</v>
          </cell>
          <cell r="G41506">
            <v>46179.595138888886</v>
          </cell>
          <cell r="H41506">
            <v>46186.479166666664</v>
          </cell>
        </row>
        <row r="41507">
          <cell r="A41507" t="str">
            <v>UCW-32468</v>
          </cell>
          <cell r="B41507" t="str">
            <v>Xtep Footwear 129553, 129560 Listing 133 SKU ( 19 Options ) 27/05/2026.</v>
          </cell>
          <cell r="C41507" t="str">
            <v>CLOSED</v>
          </cell>
          <cell r="D41507" t="str">
            <v>Medium</v>
          </cell>
          <cell r="E41507" t="str">
            <v>netscribes</v>
          </cell>
          <cell r="F41507" t="str">
            <v>Mohd Tahir Shaikh</v>
          </cell>
          <cell r="G41507">
            <v>46179.572916666664</v>
          </cell>
          <cell r="H41507">
            <v>46183.522222222222</v>
          </cell>
        </row>
        <row r="41508">
          <cell r="A41508" t="str">
            <v>UCW-32467</v>
          </cell>
          <cell r="B41508" t="str">
            <v>London Rag/Rag &amp; Co + Footwear+ 127227 + New Listing+ 3323+ 7 + 02-06-2026</v>
          </cell>
          <cell r="C41508" t="str">
            <v>CLOSED</v>
          </cell>
          <cell r="D41508" t="str">
            <v>Medium</v>
          </cell>
          <cell r="E41508" t="str">
            <v>netscribes</v>
          </cell>
          <cell r="F41508" t="str">
            <v>Mohd Tahir Shaikh</v>
          </cell>
          <cell r="G41508">
            <v>46179.569444444445</v>
          </cell>
          <cell r="H41508">
            <v>46188.468055555553</v>
          </cell>
        </row>
        <row r="41509">
          <cell r="A41509" t="str">
            <v>UCW-32460</v>
          </cell>
          <cell r="B41509" t="str">
            <v>Tata Cliq Listing_03-06-2026 Lavie Luxe &amp; Lavie Sport Perfume</v>
          </cell>
          <cell r="C41509" t="str">
            <v>CLOSED</v>
          </cell>
          <cell r="D41509" t="str">
            <v>Medium</v>
          </cell>
          <cell r="E41509" t="str">
            <v>Chirag Dubal</v>
          </cell>
          <cell r="F41509" t="str">
            <v>Shraddha Dighe</v>
          </cell>
          <cell r="G41509">
            <v>46178.802777777775</v>
          </cell>
          <cell r="H41509">
            <v>46181.468055555553</v>
          </cell>
        </row>
        <row r="41510">
          <cell r="A41510" t="str">
            <v>UCW-32459</v>
          </cell>
          <cell r="B41510" t="str">
            <v>Regenerating mask 75 ml -PDP update</v>
          </cell>
          <cell r="C41510" t="str">
            <v>CLOSED</v>
          </cell>
          <cell r="D41510" t="str">
            <v>Medium</v>
          </cell>
          <cell r="E41510" t="str">
            <v>Chirag Dubal</v>
          </cell>
          <cell r="F41510" t="str">
            <v>Shraddha Dighe</v>
          </cell>
          <cell r="G41510">
            <v>46178.802083333336</v>
          </cell>
          <cell r="H41510">
            <v>46183.43472222222</v>
          </cell>
        </row>
        <row r="41511">
          <cell r="A41511" t="str">
            <v>UCW-32458</v>
          </cell>
          <cell r="B41511" t="str">
            <v>Giva | Silver Jewellery | 125927 | 04-06-2026 (49Sku)</v>
          </cell>
          <cell r="C41511" t="str">
            <v>CLOSED</v>
          </cell>
          <cell r="D41511" t="str">
            <v>Medium</v>
          </cell>
          <cell r="E41511" t="str">
            <v>Chirag Dubal</v>
          </cell>
          <cell r="F41511" t="str">
            <v>Shraddha Dighe</v>
          </cell>
          <cell r="G41511">
            <v>46178.800694444442</v>
          </cell>
          <cell r="H41511">
            <v>46182.595138888886</v>
          </cell>
        </row>
        <row r="41512">
          <cell r="A41512" t="str">
            <v>UCW-32457</v>
          </cell>
          <cell r="B41512" t="str">
            <v>TQ | Brand: Converse | Catalog Listing | FA26 FTWR Carryover.</v>
          </cell>
          <cell r="C41512" t="str">
            <v>CLOSED</v>
          </cell>
          <cell r="D41512" t="str">
            <v>Medium</v>
          </cell>
          <cell r="E41512" t="str">
            <v>netscribes</v>
          </cell>
          <cell r="F41512" t="str">
            <v>Mohd Tahir Shaikh</v>
          </cell>
          <cell r="G41512">
            <v>46178.797222222223</v>
          </cell>
          <cell r="H41512">
            <v>46182.59097222222</v>
          </cell>
        </row>
        <row r="41513">
          <cell r="A41513" t="str">
            <v>UCW-32448</v>
          </cell>
          <cell r="B41513" t="str">
            <v>New Launch Catalouge format</v>
          </cell>
          <cell r="C41513" t="str">
            <v>CLOSED</v>
          </cell>
          <cell r="D41513" t="str">
            <v>Medium</v>
          </cell>
          <cell r="E41513" t="str">
            <v>Chirag Dubal</v>
          </cell>
          <cell r="F41513" t="str">
            <v>Shraddha Dighe</v>
          </cell>
          <cell r="G41513">
            <v>46178.780555555553</v>
          </cell>
          <cell r="H41513">
            <v>46182.572222222225</v>
          </cell>
        </row>
        <row r="41514">
          <cell r="A41514" t="str">
            <v>UCW-32436</v>
          </cell>
          <cell r="B41514" t="str">
            <v>PDP Update | TATACLIQ</v>
          </cell>
          <cell r="C41514" t="str">
            <v>CLOSED</v>
          </cell>
          <cell r="D41514" t="str">
            <v>Medium</v>
          </cell>
          <cell r="E41514" t="str">
            <v>Chirag Dubal</v>
          </cell>
          <cell r="F41514" t="str">
            <v>Simi Raichel Zachariah</v>
          </cell>
          <cell r="G41514">
            <v>46178.750694444447</v>
          </cell>
          <cell r="H41514">
            <v>46234.642361111109</v>
          </cell>
        </row>
        <row r="41515">
          <cell r="A41515" t="str">
            <v>UCW-32432</v>
          </cell>
          <cell r="B41515" t="str">
            <v>Eego Italy Footwear New Catalog // Tata Cliq Seller Code - 128558 // Dated 01-06-2026</v>
          </cell>
          <cell r="C41515" t="str">
            <v>CLOSED</v>
          </cell>
          <cell r="D41515" t="str">
            <v>Medium</v>
          </cell>
          <cell r="E41515" t="str">
            <v>netscribes</v>
          </cell>
          <cell r="F41515" t="str">
            <v>Mohd Tahir Shaikh</v>
          </cell>
          <cell r="G41515">
            <v>46178.744444444441</v>
          </cell>
          <cell r="H41515">
            <v>46183.470833333333</v>
          </cell>
        </row>
        <row r="41516">
          <cell r="A41516" t="str">
            <v>UCW-32429</v>
          </cell>
          <cell r="B41516" t="str">
            <v>Arata X Tata Cliq - Catalogue Revision - 1 June</v>
          </cell>
          <cell r="C41516" t="str">
            <v>CLOSED</v>
          </cell>
          <cell r="D41516" t="str">
            <v>Medium</v>
          </cell>
          <cell r="E41516" t="str">
            <v>Chirag Dubal</v>
          </cell>
          <cell r="F41516" t="str">
            <v>Shraddha Dighe</v>
          </cell>
          <cell r="G41516">
            <v>46178.739583333336</v>
          </cell>
          <cell r="H41516">
            <v>46190.573611111111</v>
          </cell>
        </row>
        <row r="41517">
          <cell r="A41517" t="str">
            <v>UCW-32428</v>
          </cell>
          <cell r="B41517" t="str">
            <v>IKONIC  - TATA CLIQ  - Black Beauty Hair Straightener Image Update</v>
          </cell>
          <cell r="C41517" t="str">
            <v>CLOSED</v>
          </cell>
          <cell r="D41517" t="str">
            <v>Medium</v>
          </cell>
          <cell r="E41517" t="str">
            <v>Chirag Dubal</v>
          </cell>
          <cell r="F41517" t="str">
            <v>Shraddha Dighe</v>
          </cell>
          <cell r="G41517">
            <v>46178.736805555556</v>
          </cell>
          <cell r="H41517">
            <v>46179.537499999999</v>
          </cell>
        </row>
        <row r="41518">
          <cell r="A41518" t="str">
            <v>UCW-32418</v>
          </cell>
          <cell r="B41518" t="str">
            <v>ALDO Footwear Catalog Submission (TC&amp;TCL) - 01.06.2025</v>
          </cell>
          <cell r="C41518" t="str">
            <v>CLOSED</v>
          </cell>
          <cell r="D41518" t="str">
            <v>Medium</v>
          </cell>
          <cell r="E41518" t="str">
            <v>netscribes</v>
          </cell>
          <cell r="F41518" t="str">
            <v>Mohd Tahir Shaikh</v>
          </cell>
          <cell r="G41518">
            <v>46178.722222222219</v>
          </cell>
          <cell r="H41518">
            <v>46183.44027777778</v>
          </cell>
        </row>
        <row r="41519">
          <cell r="A41519" t="str">
            <v>UCW-32408</v>
          </cell>
          <cell r="B41519" t="str">
            <v>Silvostyle | Multi-category | Seller Code | 06/06/2026 (231)</v>
          </cell>
          <cell r="C41519" t="str">
            <v>CLOSED Due to Inactive/Insufficient Information</v>
          </cell>
          <cell r="D41519" t="str">
            <v>Medium</v>
          </cell>
          <cell r="E41519" t="str">
            <v>Chirag Dubal</v>
          </cell>
          <cell r="F41519" t="str">
            <v>Shraddha Dighe</v>
          </cell>
          <cell r="G41519">
            <v>46178.688888888886</v>
          </cell>
          <cell r="H41519">
            <v>46178.700694444444</v>
          </cell>
        </row>
        <row r="41520">
          <cell r="A41520" t="str">
            <v>UCW-32407</v>
          </cell>
          <cell r="B41520" t="str">
            <v>Libas Apparel 127532 03-06-2026 (SIZE ADDITION)</v>
          </cell>
          <cell r="C41520" t="str">
            <v>CLOSED</v>
          </cell>
          <cell r="D41520" t="str">
            <v>Medium</v>
          </cell>
          <cell r="E41520" t="str">
            <v>Chirag Dubal</v>
          </cell>
          <cell r="F41520" t="str">
            <v>Shraddha Dighe</v>
          </cell>
          <cell r="G41520">
            <v>46178.688194444447</v>
          </cell>
          <cell r="H41520">
            <v>46179.521527777775</v>
          </cell>
        </row>
        <row r="41521">
          <cell r="A41521" t="str">
            <v>UCW-32402</v>
          </cell>
          <cell r="B41521" t="str">
            <v>Tata interperfum cataloguing 1st June'26</v>
          </cell>
          <cell r="C41521" t="str">
            <v>CLOSED</v>
          </cell>
          <cell r="D41521" t="str">
            <v>Medium</v>
          </cell>
          <cell r="E41521" t="str">
            <v>Chirag Dubal</v>
          </cell>
          <cell r="F41521" t="str">
            <v>Shraddha Dighe</v>
          </cell>
          <cell r="G41521">
            <v>46178.674305555556</v>
          </cell>
          <cell r="H41521">
            <v>46185.671527777777</v>
          </cell>
        </row>
        <row r="41522">
          <cell r="A41522" t="str">
            <v>UCW-32398</v>
          </cell>
          <cell r="B41522" t="str">
            <v>Cetaphil - new listings batch 3</v>
          </cell>
          <cell r="C41522" t="str">
            <v>CLOSED Due to Inactive/Insufficient Information</v>
          </cell>
          <cell r="D41522" t="str">
            <v>Medium</v>
          </cell>
          <cell r="E41522" t="str">
            <v>Chirag Dubal</v>
          </cell>
          <cell r="F41522" t="str">
            <v>Shraddha Dighe</v>
          </cell>
          <cell r="G41522">
            <v>46178.667361111111</v>
          </cell>
          <cell r="H41522">
            <v>46183.438888888886</v>
          </cell>
        </row>
        <row r="41523">
          <cell r="A41523" t="str">
            <v>UCW-32392</v>
          </cell>
          <cell r="B41523" t="str">
            <v>Tata Cliq - New Listing - Fragrance GWP (MDP &amp; Bvlgari)</v>
          </cell>
          <cell r="C41523" t="str">
            <v>CLOSED</v>
          </cell>
          <cell r="D41523" t="str">
            <v>Medium</v>
          </cell>
          <cell r="E41523" t="str">
            <v>Chirag Dubal</v>
          </cell>
          <cell r="F41523" t="str">
            <v>Shraddha Dighe</v>
          </cell>
          <cell r="G41523">
            <v>46178.661111111112</v>
          </cell>
          <cell r="H41523">
            <v>46181.453472222223</v>
          </cell>
        </row>
        <row r="41524">
          <cell r="A41524" t="str">
            <v>UCW-32386</v>
          </cell>
          <cell r="B41524" t="str">
            <v>New Listing | Neutrogena UltraSheer Mineral Sunscreen 40 ml</v>
          </cell>
          <cell r="C41524" t="str">
            <v>CLOSED Due to Inactive/Insufficient Information</v>
          </cell>
          <cell r="D41524" t="str">
            <v>Medium</v>
          </cell>
          <cell r="E41524" t="str">
            <v>Chirag Dubal</v>
          </cell>
          <cell r="F41524" t="str">
            <v>Simi Raichel Zachariah</v>
          </cell>
          <cell r="G41524">
            <v>46178.647916666669</v>
          </cell>
          <cell r="H41524">
            <v>46189.520833333336</v>
          </cell>
        </row>
        <row r="41525">
          <cell r="A41525" t="str">
            <v>UCW-32381</v>
          </cell>
          <cell r="B41525" t="str">
            <v>Request to Update the Correct Title &amp; Gm for LH Sindoor RED &lt;&gt; TataCliq</v>
          </cell>
          <cell r="C41525" t="str">
            <v>CLOSED</v>
          </cell>
          <cell r="D41525" t="str">
            <v>Medium</v>
          </cell>
          <cell r="E41525" t="str">
            <v>Chirag Dubal</v>
          </cell>
          <cell r="F41525" t="str">
            <v>Shraddha Dighe</v>
          </cell>
          <cell r="G41525">
            <v>46178.634027777778</v>
          </cell>
          <cell r="H41525">
            <v>46179.477777777778</v>
          </cell>
        </row>
        <row r="41526">
          <cell r="A41526" t="str">
            <v>UCW-32358</v>
          </cell>
          <cell r="B41526" t="str">
            <v xml:space="preserve">Bobbi Brown - VEFB Headband Cataloging |125928 | OR </v>
          </cell>
          <cell r="C41526" t="str">
            <v>CLOSED</v>
          </cell>
          <cell r="D41526" t="str">
            <v>Medium</v>
          </cell>
          <cell r="E41526" t="str">
            <v>Chirag Dubal</v>
          </cell>
          <cell r="F41526" t="str">
            <v>Shraddha Dighe</v>
          </cell>
          <cell r="G41526">
            <v>46178.550694444442</v>
          </cell>
          <cell r="H41526">
            <v>46185.655555555553</v>
          </cell>
        </row>
        <row r="41527">
          <cell r="A41527" t="str">
            <v>UCW-32357</v>
          </cell>
          <cell r="B41527" t="str">
            <v>(Bioderma x TataCliq) Photoderm X Defense Listing - April 2026</v>
          </cell>
          <cell r="C41527" t="str">
            <v>CLOSED</v>
          </cell>
          <cell r="D41527" t="str">
            <v>Medium</v>
          </cell>
          <cell r="E41527" t="str">
            <v>Chirag Dubal</v>
          </cell>
          <cell r="F41527" t="str">
            <v>Shraddha Dighe</v>
          </cell>
          <cell r="G41527">
            <v>46178.549305555556</v>
          </cell>
          <cell r="H41527">
            <v>46179.558333333334</v>
          </cell>
        </row>
        <row r="41528">
          <cell r="A41528" t="str">
            <v>UCW-32355</v>
          </cell>
          <cell r="B41528" t="str">
            <v>New Listing | Neutrogena Ultra Sheer® Body Mist Sunscreen Broad Spectrum SPF 45</v>
          </cell>
          <cell r="C41528" t="str">
            <v>CLOSED</v>
          </cell>
          <cell r="D41528" t="str">
            <v>Medium</v>
          </cell>
          <cell r="E41528" t="str">
            <v>Chirag Dubal</v>
          </cell>
          <cell r="F41528" t="str">
            <v>Shraddha Dighe</v>
          </cell>
          <cell r="G41528">
            <v>46178.547222222223</v>
          </cell>
          <cell r="H41528">
            <v>46181.443055555559</v>
          </cell>
        </row>
        <row r="41529">
          <cell r="A41529" t="str">
            <v>UCW-32352</v>
          </cell>
          <cell r="B41529" t="str">
            <v>PDP images update light oil 150ml</v>
          </cell>
          <cell r="C41529" t="str">
            <v>CLOSED</v>
          </cell>
          <cell r="D41529" t="str">
            <v>Medium</v>
          </cell>
          <cell r="E41529" t="str">
            <v>Chirag Dubal</v>
          </cell>
          <cell r="F41529" t="str">
            <v>Simi Raichel Zachariah</v>
          </cell>
          <cell r="G41529">
            <v>46178.54583333333</v>
          </cell>
          <cell r="H41529">
            <v>46181.461805555555</v>
          </cell>
        </row>
        <row r="41530">
          <cell r="A41530" t="str">
            <v>UCW-32351</v>
          </cell>
          <cell r="B41530" t="str">
            <v xml:space="preserve">SKU EAN Updates &amp; Stock Activation (Primespot) - L'Occitane Almond Range and others </v>
          </cell>
          <cell r="C41530" t="str">
            <v>CLOSED</v>
          </cell>
          <cell r="D41530" t="str">
            <v>Medium</v>
          </cell>
          <cell r="E41530" t="str">
            <v>Chirag Dubal</v>
          </cell>
          <cell r="F41530" t="str">
            <v>Shraddha Dighe</v>
          </cell>
          <cell r="G41530">
            <v>46178.540972222225</v>
          </cell>
          <cell r="H41530">
            <v>46185.79583333333</v>
          </cell>
        </row>
        <row r="41531">
          <cell r="A41531" t="str">
            <v>UCW-32348</v>
          </cell>
          <cell r="B41531" t="str">
            <v>Tata Cliq-Reebok Brand-Footwear -127776 - 02-06-2026</v>
          </cell>
          <cell r="C41531" t="str">
            <v>CLOSED</v>
          </cell>
          <cell r="D41531" t="str">
            <v>Medium</v>
          </cell>
          <cell r="E41531" t="str">
            <v>netscribes</v>
          </cell>
          <cell r="F41531" t="str">
            <v>Mohd Tahir Shaikh</v>
          </cell>
          <cell r="G41531">
            <v>46178.538194444445</v>
          </cell>
          <cell r="H41531">
            <v>46182.566666666666</v>
          </cell>
        </row>
        <row r="41532">
          <cell r="A41532" t="str">
            <v>UCW-32337</v>
          </cell>
          <cell r="B41532" t="str">
            <v>Upload on TataCliq - 117 Styles - Off Limit</v>
          </cell>
          <cell r="C41532" t="str">
            <v>CLOSED</v>
          </cell>
          <cell r="D41532" t="str">
            <v>Medium</v>
          </cell>
          <cell r="E41532" t="str">
            <v>netscribes</v>
          </cell>
          <cell r="F41532" t="str">
            <v>Mohd Tahir Shaikh</v>
          </cell>
          <cell r="G41532">
            <v>46178.497916666667</v>
          </cell>
          <cell r="H41532">
            <v>46179.547222222223</v>
          </cell>
        </row>
        <row r="41533">
          <cell r="A41533" t="str">
            <v>UCW-32333</v>
          </cell>
          <cell r="B41533" t="str">
            <v>CLONE - Woodland / Footwear / 2714 sku's / 377 Options / 29-04-26</v>
          </cell>
          <cell r="C41533" t="str">
            <v>CLOSED</v>
          </cell>
          <cell r="D41533" t="str">
            <v>Medium</v>
          </cell>
          <cell r="E41533" t="str">
            <v>netscribes</v>
          </cell>
          <cell r="F41533" t="str">
            <v>netscribes</v>
          </cell>
          <cell r="G41533">
            <v>46177.913194444445</v>
          </cell>
          <cell r="H41533">
            <v>46183.793055555558</v>
          </cell>
        </row>
        <row r="41534">
          <cell r="A41534" t="str">
            <v>UCW-32316</v>
          </cell>
          <cell r="B41534" t="str">
            <v>New Listing - 18 SKUs - PEDITEQ</v>
          </cell>
          <cell r="C41534" t="str">
            <v>CLOSED</v>
          </cell>
          <cell r="D41534" t="str">
            <v>Medium</v>
          </cell>
          <cell r="E41534" t="str">
            <v>netscribes</v>
          </cell>
          <cell r="F41534" t="str">
            <v>Mohd Tahir Shaikh</v>
          </cell>
          <cell r="G41534">
            <v>46177.762499999997</v>
          </cell>
          <cell r="H41534">
            <v>46179.535416666666</v>
          </cell>
        </row>
        <row r="41535">
          <cell r="A41535" t="str">
            <v>UCW-32302</v>
          </cell>
          <cell r="B41535" t="str">
            <v>CLONE - SOMA ESSENTIAL - Cataloguing</v>
          </cell>
          <cell r="C41535" t="str">
            <v>CLOSED Due to Inactive/Insufficient Information</v>
          </cell>
          <cell r="D41535" t="str">
            <v>Medium</v>
          </cell>
          <cell r="E41535" t="str">
            <v>Chirag Dubal</v>
          </cell>
          <cell r="F41535" t="str">
            <v>Shraddha Dighe</v>
          </cell>
          <cell r="G41535">
            <v>46177.71875</v>
          </cell>
          <cell r="H41535">
            <v>46190.502083333333</v>
          </cell>
        </row>
        <row r="41536">
          <cell r="A41536" t="str">
            <v>UCW-32300</v>
          </cell>
          <cell r="B41536" t="str">
            <v>Belle Organics | Cataloguing</v>
          </cell>
          <cell r="C41536" t="str">
            <v>CLOSED Due to Inactive/Insufficient Information</v>
          </cell>
          <cell r="D41536" t="str">
            <v>Medium</v>
          </cell>
          <cell r="E41536" t="str">
            <v>Chirag Dubal</v>
          </cell>
          <cell r="F41536" t="str">
            <v>Shraddha Dighe</v>
          </cell>
          <cell r="G41536">
            <v>46177.717361111114</v>
          </cell>
          <cell r="H41536">
            <v>46202.585416666669</v>
          </cell>
        </row>
        <row r="41537">
          <cell r="A41537" t="str">
            <v>UCW-32283</v>
          </cell>
          <cell r="B41537" t="str">
            <v>Hoversoul Listing - CS Enterprise  02 Jun 2026 Men Monk Shoe</v>
          </cell>
          <cell r="C41537" t="str">
            <v>CLOSED</v>
          </cell>
          <cell r="D41537" t="str">
            <v>Medium</v>
          </cell>
          <cell r="E41537" t="str">
            <v>netscribes</v>
          </cell>
          <cell r="F41537" t="str">
            <v>Mohd Tahir Shaikh</v>
          </cell>
          <cell r="G41537">
            <v>46177.657638888886</v>
          </cell>
          <cell r="H41537">
            <v>46182.543749999997</v>
          </cell>
        </row>
        <row r="41538">
          <cell r="A41538" t="str">
            <v>UCW-32254</v>
          </cell>
          <cell r="B41538" t="str">
            <v>Saint G - 27-05-2026 - 128537 - Party &amp; Club Wear Men Boots SS26</v>
          </cell>
          <cell r="C41538" t="str">
            <v>CLOSED</v>
          </cell>
          <cell r="D41538" t="str">
            <v>Medium</v>
          </cell>
          <cell r="E41538" t="str">
            <v>netscribes</v>
          </cell>
          <cell r="F41538" t="str">
            <v>Mohd Tahir Shaikh</v>
          </cell>
          <cell r="G41538">
            <v>46177.55</v>
          </cell>
          <cell r="H41538">
            <v>46177.581250000003</v>
          </cell>
        </row>
        <row r="41539">
          <cell r="A41539" t="str">
            <v>UCW-32251</v>
          </cell>
          <cell r="B41539" t="str">
            <v>CLONE - PUMA Footwear 124130 &amp; 125381 New Listing 06-05-2026</v>
          </cell>
          <cell r="C41539" t="str">
            <v>CLOSED</v>
          </cell>
          <cell r="D41539" t="str">
            <v>Medium</v>
          </cell>
          <cell r="E41539" t="str">
            <v>netscribes</v>
          </cell>
          <cell r="F41539" t="str">
            <v>netscribes</v>
          </cell>
          <cell r="G41539">
            <v>46177.532638888886</v>
          </cell>
          <cell r="H41539">
            <v>46178.560416666667</v>
          </cell>
        </row>
        <row r="41540">
          <cell r="A41540" t="str">
            <v>UCW-32248</v>
          </cell>
          <cell r="B41540" t="str">
            <v>Sell now - Tata Cliq-adidas DTC|Footwear| Attributes_03-06-26</v>
          </cell>
          <cell r="C41540" t="str">
            <v>CLOSED</v>
          </cell>
          <cell r="D41540" t="str">
            <v>Medium</v>
          </cell>
          <cell r="E41540" t="str">
            <v>Chirag Dubal</v>
          </cell>
          <cell r="F41540" t="str">
            <v>netscribes</v>
          </cell>
          <cell r="G41540">
            <v>46177.523611111108</v>
          </cell>
          <cell r="H41540">
            <v>46223.498611111114</v>
          </cell>
        </row>
        <row r="41541">
          <cell r="A41541" t="str">
            <v>UCW-32234</v>
          </cell>
          <cell r="B41541" t="str">
            <v>Saint G - 27-05-2026 - 128537 - Party &amp; Club Wear Women Heels</v>
          </cell>
          <cell r="C41541" t="str">
            <v>CLOSED</v>
          </cell>
          <cell r="D41541" t="str">
            <v>Medium</v>
          </cell>
          <cell r="E41541" t="str">
            <v>netscribes</v>
          </cell>
          <cell r="F41541" t="str">
            <v>Mohd Tahir Shaikh</v>
          </cell>
          <cell r="G41541">
            <v>46177.479166666664</v>
          </cell>
          <cell r="H41541">
            <v>46177.541666666664</v>
          </cell>
        </row>
        <row r="41542">
          <cell r="A41542" t="str">
            <v>UCW-32230</v>
          </cell>
          <cell r="B41542" t="str">
            <v>Sell now - Bata KIDs footwear - New listing on Seller code: 100243 and 127887 - 122 SKus_88 Options - 19-05-2026</v>
          </cell>
          <cell r="C41542" t="str">
            <v>CLOSED</v>
          </cell>
          <cell r="D41542" t="str">
            <v>Medium</v>
          </cell>
          <cell r="E41542" t="str">
            <v>netscribes</v>
          </cell>
          <cell r="F41542" t="str">
            <v>netscribes</v>
          </cell>
          <cell r="G41542">
            <v>46177.465277777781</v>
          </cell>
          <cell r="H41542">
            <v>46223.499305555553</v>
          </cell>
        </row>
        <row r="41543">
          <cell r="A41543" t="str">
            <v>UCW-32225</v>
          </cell>
          <cell r="B41543" t="str">
            <v>Palmonas | Fashion Jwellery | 128366 | 02-06-2026 (237 SKUs)</v>
          </cell>
          <cell r="C41543" t="str">
            <v>CLOSED</v>
          </cell>
          <cell r="D41543" t="str">
            <v>Medium</v>
          </cell>
          <cell r="E41543" t="str">
            <v>Chirag Dubal</v>
          </cell>
          <cell r="F41543" t="str">
            <v>Shraddha Dighe</v>
          </cell>
          <cell r="G41543">
            <v>46177.45208333333</v>
          </cell>
          <cell r="H41543">
            <v>46179.525000000001</v>
          </cell>
        </row>
        <row r="41544">
          <cell r="A41544" t="str">
            <v>UCW-32224</v>
          </cell>
          <cell r="B41544" t="str">
            <v>WHP Jewellers | Silver Rakhi | 43 SKU | 126291-WHPJ1 | 28-05-2026</v>
          </cell>
          <cell r="C41544" t="str">
            <v>CLOSED</v>
          </cell>
          <cell r="D41544" t="str">
            <v>Medium</v>
          </cell>
          <cell r="E41544" t="str">
            <v>Chirag Dubal</v>
          </cell>
          <cell r="F41544" t="str">
            <v>Shraddha Dighe</v>
          </cell>
          <cell r="G41544">
            <v>46177.445138888892</v>
          </cell>
          <cell r="H41544">
            <v>46178.551388888889</v>
          </cell>
        </row>
        <row r="41545">
          <cell r="A41545" t="str">
            <v>UCW-32222</v>
          </cell>
          <cell r="B41545" t="str">
            <v>Giva | Silver Jewellery | 125927 | 26-05-2026 (42 Sku)</v>
          </cell>
          <cell r="C41545" t="str">
            <v>CLOSED</v>
          </cell>
          <cell r="D41545" t="str">
            <v>Medium</v>
          </cell>
          <cell r="E41545" t="str">
            <v>Chirag Dubal</v>
          </cell>
          <cell r="F41545" t="str">
            <v>Shraddha Dighe</v>
          </cell>
          <cell r="G41545">
            <v>46177.438888888886</v>
          </cell>
          <cell r="H41545">
            <v>46179.444444444445</v>
          </cell>
        </row>
        <row r="41546">
          <cell r="A41546" t="str">
            <v>UCW-32217</v>
          </cell>
          <cell r="B41546" t="str">
            <v>ERROR_Catalogue New errors for the Multibrands Agency (NETSCRIBES) 3rd June _NC</v>
          </cell>
          <cell r="C41546" t="str">
            <v>CLOSED</v>
          </cell>
          <cell r="D41546" t="str">
            <v>Medium</v>
          </cell>
          <cell r="E41546" t="str">
            <v>netscribes</v>
          </cell>
          <cell r="F41546" t="str">
            <v>Sushma Ram</v>
          </cell>
          <cell r="G41546">
            <v>46176.803472222222</v>
          </cell>
          <cell r="H41546">
            <v>46178.724999999999</v>
          </cell>
        </row>
        <row r="41547">
          <cell r="A41547" t="str">
            <v>UCW-32208</v>
          </cell>
          <cell r="B41547" t="str">
            <v>New Listing Template : - 28-05-2026</v>
          </cell>
          <cell r="C41547" t="str">
            <v>CLOSED</v>
          </cell>
          <cell r="D41547" t="str">
            <v>Medium</v>
          </cell>
          <cell r="E41547" t="str">
            <v>netscribes</v>
          </cell>
          <cell r="F41547" t="str">
            <v>netscribes</v>
          </cell>
          <cell r="G41547">
            <v>46176.686805555553</v>
          </cell>
          <cell r="H41547">
            <v>46178.538888888892</v>
          </cell>
        </row>
        <row r="41548">
          <cell r="A41548" t="str">
            <v>UCW-32206</v>
          </cell>
          <cell r="B41548" t="str">
            <v>Shoe New Listing shared on 26-05-2026</v>
          </cell>
          <cell r="C41548" t="str">
            <v>CLOSED</v>
          </cell>
          <cell r="D41548" t="str">
            <v>Medium</v>
          </cell>
          <cell r="E41548" t="str">
            <v>netscribes</v>
          </cell>
          <cell r="F41548" t="str">
            <v>Mohd Tahir Shaikh</v>
          </cell>
          <cell r="G41548">
            <v>46176.670138888891</v>
          </cell>
          <cell r="H41548">
            <v>46182.522916666669</v>
          </cell>
        </row>
        <row r="41549">
          <cell r="A41549" t="str">
            <v>UCW-32192</v>
          </cell>
          <cell r="B41549" t="str">
            <v>JC - PINK BLUE - 5 STD - TATA - 28/05/26</v>
          </cell>
          <cell r="C41549" t="str">
            <v>CLOSED</v>
          </cell>
          <cell r="D41549" t="str">
            <v>Medium</v>
          </cell>
          <cell r="E41549" t="str">
            <v>Chirag Dubal</v>
          </cell>
          <cell r="F41549" t="str">
            <v>Shraddha Dighe</v>
          </cell>
          <cell r="G41549">
            <v>46176.538888888892</v>
          </cell>
          <cell r="H41549">
            <v>46177.62777777778</v>
          </cell>
        </row>
        <row r="41550">
          <cell r="A41550" t="str">
            <v>UCW-32190</v>
          </cell>
          <cell r="B41550" t="str">
            <v>Request for New Product Listing on Tata Cliq</v>
          </cell>
          <cell r="C41550" t="str">
            <v>CLOSED</v>
          </cell>
          <cell r="D41550" t="str">
            <v>Medium</v>
          </cell>
          <cell r="E41550" t="str">
            <v>Chirag Dubal</v>
          </cell>
          <cell r="F41550" t="str">
            <v>Shraddha Dighe</v>
          </cell>
          <cell r="G41550">
            <v>46176.53402777778</v>
          </cell>
          <cell r="H41550">
            <v>46177.622916666667</v>
          </cell>
        </row>
        <row r="41551">
          <cell r="A41551" t="str">
            <v>UCW-32188</v>
          </cell>
          <cell r="B41551" t="str">
            <v>L'Occi X TataCliq_GWP New Listings</v>
          </cell>
          <cell r="C41551" t="str">
            <v>CLOSED Due to Inactive/Insufficient Information</v>
          </cell>
          <cell r="D41551" t="str">
            <v>Medium</v>
          </cell>
          <cell r="E41551" t="str">
            <v>Chirag Dubal</v>
          </cell>
          <cell r="F41551" t="str">
            <v>Shraddha Dighe</v>
          </cell>
          <cell r="G41551">
            <v>46176.527777777781</v>
          </cell>
          <cell r="H41551">
            <v>46176.560416666667</v>
          </cell>
        </row>
        <row r="41552">
          <cell r="A41552" t="str">
            <v>UCW-32187</v>
          </cell>
          <cell r="B41552" t="str">
            <v xml:space="preserve">Tata Cliq  - New listing - L'Occitane GWP (28-05-2026) </v>
          </cell>
          <cell r="C41552" t="str">
            <v>CLOSED</v>
          </cell>
          <cell r="D41552" t="str">
            <v>Medium</v>
          </cell>
          <cell r="E41552" t="str">
            <v>Chirag Dubal</v>
          </cell>
          <cell r="F41552" t="str">
            <v>Shraddha Dighe</v>
          </cell>
          <cell r="G41552">
            <v>46176.525694444441</v>
          </cell>
          <cell r="H41552">
            <v>46177.59097222222</v>
          </cell>
        </row>
        <row r="41553">
          <cell r="A41553" t="str">
            <v>UCW-32179</v>
          </cell>
          <cell r="B41553" t="str">
            <v>Tata Cliq-adidas DTC|Apparel| Attributes_03-06-26</v>
          </cell>
          <cell r="C41553" t="str">
            <v>CLOSED</v>
          </cell>
          <cell r="D41553" t="str">
            <v>Medium</v>
          </cell>
          <cell r="E41553" t="str">
            <v>netscribes</v>
          </cell>
          <cell r="F41553" t="str">
            <v>Mohd Tahir Shaikh</v>
          </cell>
          <cell r="G41553">
            <v>46176.451388888891</v>
          </cell>
          <cell r="H41553">
            <v>46177.782638888886</v>
          </cell>
        </row>
        <row r="41554">
          <cell r="A41554" t="str">
            <v>UCW-32178</v>
          </cell>
          <cell r="B41554" t="str">
            <v>Tata Cliq-adidas DTC|Footwear| Attributes_03-06-26</v>
          </cell>
          <cell r="C41554" t="str">
            <v>CLOSED</v>
          </cell>
          <cell r="D41554" t="str">
            <v>Medium</v>
          </cell>
          <cell r="E41554" t="str">
            <v>netscribes</v>
          </cell>
          <cell r="F41554" t="str">
            <v>Mohd Tahir Shaikh</v>
          </cell>
          <cell r="G41554">
            <v>46176.446527777778</v>
          </cell>
          <cell r="H41554">
            <v>46196.477777777778</v>
          </cell>
        </row>
        <row r="41555">
          <cell r="A41555" t="str">
            <v>UCW-32171</v>
          </cell>
          <cell r="B41555" t="str">
            <v>Sri Jagdamba Pearls | Fine Jewelry | 124314 | 29-05, 33 SKUs</v>
          </cell>
          <cell r="C41555" t="str">
            <v>CLOSED</v>
          </cell>
          <cell r="D41555" t="str">
            <v>Medium</v>
          </cell>
          <cell r="E41555" t="str">
            <v>Chirag Dubal</v>
          </cell>
          <cell r="F41555" t="str">
            <v>Shraddha Dighe</v>
          </cell>
          <cell r="G41555">
            <v>46175.750694444447</v>
          </cell>
          <cell r="H41555">
            <v>46178.484027777777</v>
          </cell>
        </row>
        <row r="41556">
          <cell r="A41556" t="str">
            <v>UCW-32170</v>
          </cell>
          <cell r="B41556" t="str">
            <v>Migration Request for Newly Generated Listing IDs</v>
          </cell>
          <cell r="C41556" t="str">
            <v>CLOSED</v>
          </cell>
          <cell r="D41556" t="str">
            <v>Medium</v>
          </cell>
          <cell r="E41556" t="str">
            <v>Chirag Dubal</v>
          </cell>
          <cell r="F41556" t="str">
            <v>Shraddha Dighe</v>
          </cell>
          <cell r="G41556">
            <v>46175.74722222222</v>
          </cell>
          <cell r="H41556">
            <v>46178.532638888886</v>
          </cell>
        </row>
        <row r="41557">
          <cell r="A41557" t="str">
            <v>UCW-32163</v>
          </cell>
          <cell r="B41557" t="str">
            <v>Clinique Chubby Duffle &amp; Make-up box - Local GWP | Tatacliq | June cycle GWP</v>
          </cell>
          <cell r="C41557" t="str">
            <v>CLOSED</v>
          </cell>
          <cell r="D41557" t="str">
            <v>Medium</v>
          </cell>
          <cell r="E41557" t="str">
            <v>Chirag Dubal</v>
          </cell>
          <cell r="F41557" t="str">
            <v>Shraddha Dighe</v>
          </cell>
          <cell r="G41557">
            <v>46175.734722222223</v>
          </cell>
          <cell r="H41557">
            <v>46186.427777777775</v>
          </cell>
        </row>
        <row r="41558">
          <cell r="A41558" t="str">
            <v>UCW-32159</v>
          </cell>
          <cell r="B41558" t="str">
            <v>Sell now for seller 129577</v>
          </cell>
          <cell r="C41558" t="str">
            <v>CLOSED</v>
          </cell>
          <cell r="D41558" t="str">
            <v>Medium</v>
          </cell>
          <cell r="E41558" t="str">
            <v>Mohd Tahir Shaikh</v>
          </cell>
          <cell r="F41558" t="str">
            <v>Shraddha Dighe</v>
          </cell>
          <cell r="G41558">
            <v>46175.727777777778</v>
          </cell>
          <cell r="H41558">
            <v>46177.581944444442</v>
          </cell>
        </row>
        <row r="41559">
          <cell r="A41559" t="str">
            <v>UCW-32147</v>
          </cell>
          <cell r="B41559" t="str">
            <v>Rasasi+Listings+Perfumes+126349+TCF+29th May 2026</v>
          </cell>
          <cell r="C41559" t="str">
            <v>CLOSED</v>
          </cell>
          <cell r="D41559" t="str">
            <v>Medium</v>
          </cell>
          <cell r="E41559" t="str">
            <v>Chirag Dubal</v>
          </cell>
          <cell r="F41559" t="str">
            <v>Shraddha Dighe</v>
          </cell>
          <cell r="G41559">
            <v>46175.62222222222</v>
          </cell>
          <cell r="H41559">
            <v>46177.586111111108</v>
          </cell>
        </row>
        <row r="41560">
          <cell r="A41560" t="str">
            <v>UCW-32128</v>
          </cell>
          <cell r="B41560" t="str">
            <v>Need Help To Add SKU on Website</v>
          </cell>
          <cell r="C41560" t="str">
            <v>CLOSED Due to Inactive/Insufficient Information</v>
          </cell>
          <cell r="D41560" t="str">
            <v>Medium</v>
          </cell>
          <cell r="E41560" t="str">
            <v>Chirag Dubal</v>
          </cell>
          <cell r="F41560" t="str">
            <v>Shraddha Dighe</v>
          </cell>
          <cell r="G41560">
            <v>46175.487500000003</v>
          </cell>
          <cell r="H41560">
            <v>46179.759722222225</v>
          </cell>
        </row>
        <row r="41561">
          <cell r="A41561" t="str">
            <v>UCW-32099</v>
          </cell>
          <cell r="B41561" t="str">
            <v>Tata Cliq  -  New Image Update - Giordano (28-05-2026)</v>
          </cell>
          <cell r="C41561" t="str">
            <v>CLOSED</v>
          </cell>
          <cell r="D41561" t="str">
            <v>Medium</v>
          </cell>
          <cell r="E41561" t="str">
            <v>Chirag Dubal</v>
          </cell>
          <cell r="F41561" t="str">
            <v>Shraddha Dighe</v>
          </cell>
          <cell r="G41561">
            <v>46174.806944444441</v>
          </cell>
          <cell r="H41561">
            <v>46175.796527777777</v>
          </cell>
        </row>
        <row r="41562">
          <cell r="A41562" t="str">
            <v>UCW-32096</v>
          </cell>
          <cell r="B41562" t="str">
            <v>F26 Footwear 01-06-2026 Tata Cliq</v>
          </cell>
          <cell r="C41562" t="str">
            <v>CLOSED</v>
          </cell>
          <cell r="D41562" t="str">
            <v>Medium</v>
          </cell>
          <cell r="E41562" t="str">
            <v>netscribes</v>
          </cell>
          <cell r="F41562" t="str">
            <v>Mohd Tahir Shaikh</v>
          </cell>
          <cell r="G41562">
            <v>46174.802083333336</v>
          </cell>
          <cell r="H41562">
            <v>46176.490972222222</v>
          </cell>
        </row>
        <row r="41563">
          <cell r="A41563" t="str">
            <v>UCW-32094</v>
          </cell>
          <cell r="B41563" t="str">
            <v>Palmonas | Fashion Jwellery | 128366 | 27-05-2026 (240 SKUs)</v>
          </cell>
          <cell r="C41563" t="str">
            <v>CLOSED</v>
          </cell>
          <cell r="D41563" t="str">
            <v>Medium</v>
          </cell>
          <cell r="E41563" t="str">
            <v>Chirag Dubal</v>
          </cell>
          <cell r="F41563" t="str">
            <v>Shraddha Dighe</v>
          </cell>
          <cell r="G41563">
            <v>46174.798611111109</v>
          </cell>
          <cell r="H41563">
            <v>46176.479861111111</v>
          </cell>
        </row>
        <row r="41564">
          <cell r="A41564" t="str">
            <v>UCW-32093</v>
          </cell>
          <cell r="B41564" t="str">
            <v>OOMPH | Cataloging | 27.05.2026 | Fashion Jewellery - TATACLIQ</v>
          </cell>
          <cell r="C41564" t="str">
            <v>CLOSED</v>
          </cell>
          <cell r="D41564" t="str">
            <v>Medium</v>
          </cell>
          <cell r="E41564" t="str">
            <v>Chirag Dubal</v>
          </cell>
          <cell r="F41564" t="str">
            <v>Shraddha Dighe</v>
          </cell>
          <cell r="G41564">
            <v>46174.796527777777</v>
          </cell>
          <cell r="H41564">
            <v>46177.56527777778</v>
          </cell>
        </row>
        <row r="41565">
          <cell r="A41565" t="str">
            <v>UCW-32092</v>
          </cell>
          <cell r="B41565" t="str">
            <v>MNY | Sky Tubes Listing | TATACLIQ</v>
          </cell>
          <cell r="C41565" t="str">
            <v>CLOSED</v>
          </cell>
          <cell r="D41565" t="str">
            <v>Medium</v>
          </cell>
          <cell r="E41565" t="str">
            <v>Chirag Dubal</v>
          </cell>
          <cell r="F41565" t="str">
            <v>Shraddha Dighe</v>
          </cell>
          <cell r="G41565">
            <v>46174.793749999997</v>
          </cell>
          <cell r="H41565">
            <v>46176.472222222219</v>
          </cell>
        </row>
        <row r="41566">
          <cell r="A41566" t="str">
            <v>UCW-32090</v>
          </cell>
          <cell r="B41566" t="str">
            <v>Hoversoul Listing - Poplin Full sleeve</v>
          </cell>
          <cell r="C41566" t="str">
            <v>CLOSED</v>
          </cell>
          <cell r="D41566" t="str">
            <v>Medium</v>
          </cell>
          <cell r="E41566" t="str">
            <v>netscribes</v>
          </cell>
          <cell r="F41566" t="str">
            <v>Mohd Tahir Shaikh</v>
          </cell>
          <cell r="G41566">
            <v>46174.789583333331</v>
          </cell>
          <cell r="H41566">
            <v>46177.532638888886</v>
          </cell>
        </row>
        <row r="41567">
          <cell r="A41567" t="str">
            <v>UCW-32088</v>
          </cell>
          <cell r="B41567" t="str">
            <v>Red Tape +Footwear+127785+New Listing+1222 Skus + 230 Options+ 27 May 2026</v>
          </cell>
          <cell r="C41567" t="str">
            <v>CLOSED</v>
          </cell>
          <cell r="D41567" t="str">
            <v>Medium</v>
          </cell>
          <cell r="E41567" t="str">
            <v>netscribes</v>
          </cell>
          <cell r="F41567" t="str">
            <v>Mohd Tahir Shaikh</v>
          </cell>
          <cell r="G41567">
            <v>46174.779861111114</v>
          </cell>
          <cell r="H41567">
            <v>46176.464583333334</v>
          </cell>
        </row>
        <row r="41568">
          <cell r="A41568" t="str">
            <v>UCW-32083</v>
          </cell>
          <cell r="B41568" t="str">
            <v>WHP Jewellers | Anayra Silver Ring, Anayra Silver Pendant Set, Anayra Silver Necklace Set, Anayra Silver Couple Band| 61 SKU | 126291-WHPJ1 | 27-05-2026</v>
          </cell>
          <cell r="C41568" t="str">
            <v>CLOSED</v>
          </cell>
          <cell r="D41568" t="str">
            <v>Medium</v>
          </cell>
          <cell r="E41568" t="str">
            <v>Chirag Dubal</v>
          </cell>
          <cell r="F41568" t="str">
            <v>Shraddha Dighe</v>
          </cell>
          <cell r="G41568">
            <v>46174.748611111114</v>
          </cell>
          <cell r="H41568">
            <v>46177.486111111109</v>
          </cell>
        </row>
        <row r="41569">
          <cell r="A41569" t="str">
            <v>UCW-32036</v>
          </cell>
          <cell r="B41569" t="str">
            <v xml:space="preserve">Footwear Lot 4 SS26 Skechers -422 SKUs - 90 Style - Marketplace and Luxury - Marketplace seller code - 126948 - Luxury seller code - 128174 - 28.5.2026 </v>
          </cell>
          <cell r="C41569" t="str">
            <v>CLOSED</v>
          </cell>
          <cell r="D41569" t="str">
            <v>Medium</v>
          </cell>
          <cell r="E41569" t="str">
            <v>netscribes</v>
          </cell>
          <cell r="F41569" t="str">
            <v>Mohd Tahir Shaikh</v>
          </cell>
          <cell r="G41569">
            <v>46174.463888888888</v>
          </cell>
          <cell r="H41569">
            <v>46196.805555555555</v>
          </cell>
        </row>
        <row r="41570">
          <cell r="A41570" t="str">
            <v>UCW-32016</v>
          </cell>
          <cell r="B41570" t="str">
            <v>Saint G - 26-05-2026 - 128537 - Party &amp; Club Wear Boots SS26</v>
          </cell>
          <cell r="C41570" t="str">
            <v>CLOSED</v>
          </cell>
          <cell r="D41570" t="str">
            <v>Medium</v>
          </cell>
          <cell r="E41570" t="str">
            <v>Chirag Dubal</v>
          </cell>
          <cell r="F41570" t="str">
            <v>Jaibharathi Jagannathan</v>
          </cell>
          <cell r="G41570">
            <v>46172.925694444442</v>
          </cell>
          <cell r="H41570">
            <v>46174.488194444442</v>
          </cell>
        </row>
        <row r="41571">
          <cell r="A41571" t="str">
            <v>UCW-32014</v>
          </cell>
          <cell r="B41571" t="str">
            <v>Bata KIDs footwear - New listing on Seller code: 100243 and 127887 - 122 SKus_88 Options - 19-05-2026</v>
          </cell>
          <cell r="C41571" t="str">
            <v>CLOSED</v>
          </cell>
          <cell r="D41571" t="str">
            <v>Medium</v>
          </cell>
          <cell r="E41571" t="str">
            <v>netscribes</v>
          </cell>
          <cell r="F41571" t="str">
            <v>Mohd Tahir Shaikh</v>
          </cell>
          <cell r="G41571">
            <v>46172.913888888892</v>
          </cell>
          <cell r="H41571">
            <v>46177.463194444441</v>
          </cell>
        </row>
        <row r="41572">
          <cell r="A41572" t="str">
            <v>UCW-32013</v>
          </cell>
          <cell r="B41572" t="str">
            <v>Women Footwear New Styles For Tatacliq (SS'26) - (Styles-20) 26.05.2026</v>
          </cell>
          <cell r="C41572" t="str">
            <v>CLOSED</v>
          </cell>
          <cell r="D41572" t="str">
            <v>Medium</v>
          </cell>
          <cell r="E41572" t="str">
            <v>Chirag Dubal</v>
          </cell>
          <cell r="F41572" t="str">
            <v>Jaibharathi Jagannathan</v>
          </cell>
          <cell r="G41572">
            <v>46172.912499999999</v>
          </cell>
          <cell r="H41572">
            <v>46175.504166666666</v>
          </cell>
        </row>
        <row r="41573">
          <cell r="A41573" t="str">
            <v>UCW-31994</v>
          </cell>
          <cell r="B41573" t="str">
            <v>Nusuk+Listings+Perfumes+126349+TCF+25th May 2026</v>
          </cell>
          <cell r="C41573" t="str">
            <v>CLOSED</v>
          </cell>
          <cell r="D41573" t="str">
            <v>Medium</v>
          </cell>
          <cell r="E41573" t="str">
            <v>netscribes</v>
          </cell>
          <cell r="F41573" t="str">
            <v>Mohd Tahir Shaikh</v>
          </cell>
          <cell r="G41573">
            <v>46172.575694444444</v>
          </cell>
          <cell r="H41573">
            <v>46175.486111111109</v>
          </cell>
        </row>
        <row r="41574">
          <cell r="A41574" t="str">
            <v>UCW-31992</v>
          </cell>
          <cell r="B41574" t="str">
            <v>E2E - Jewellery - Polki Stories by Raniwala - 40 SKUs</v>
          </cell>
          <cell r="C41574" t="str">
            <v>CLOSED</v>
          </cell>
          <cell r="D41574" t="str">
            <v>Medium</v>
          </cell>
          <cell r="E41574" t="str">
            <v>netscribes</v>
          </cell>
          <cell r="F41574" t="str">
            <v>Mohd Tahir Shaikh</v>
          </cell>
          <cell r="G41574">
            <v>46172.552777777775</v>
          </cell>
          <cell r="H41574">
            <v>46176.456944444442</v>
          </cell>
        </row>
        <row r="41575">
          <cell r="A41575" t="str">
            <v>UCW-31981</v>
          </cell>
          <cell r="B41575" t="str">
            <v>E2E - Vanilla Moon - FTW - 19th May - 492 SKUs</v>
          </cell>
          <cell r="C41575" t="str">
            <v>CLOSED</v>
          </cell>
          <cell r="D41575" t="str">
            <v>Medium</v>
          </cell>
          <cell r="E41575" t="str">
            <v>netscribes</v>
          </cell>
          <cell r="F41575" t="str">
            <v>Mohd Tahir Shaikh</v>
          </cell>
          <cell r="G41575">
            <v>46171.724999999999</v>
          </cell>
          <cell r="H41575">
            <v>46177.441666666666</v>
          </cell>
        </row>
        <row r="41576">
          <cell r="A41576" t="str">
            <v>UCW-31980</v>
          </cell>
          <cell r="B41576" t="str">
            <v>CLONE - [External] - Fw: Urgent - Listing Required</v>
          </cell>
          <cell r="C41576" t="str">
            <v>CLOSED</v>
          </cell>
          <cell r="D41576" t="str">
            <v>Medium</v>
          </cell>
          <cell r="E41576" t="str">
            <v>netscribes</v>
          </cell>
          <cell r="F41576" t="str">
            <v>netscribes</v>
          </cell>
          <cell r="G41576">
            <v>46171.708333333336</v>
          </cell>
          <cell r="H41576">
            <v>46172.572222222225</v>
          </cell>
        </row>
        <row r="41577">
          <cell r="A41577" t="str">
            <v>UCW-31978</v>
          </cell>
          <cell r="B41577" t="str">
            <v>Country name addition - FIFA Jersey</v>
          </cell>
          <cell r="C41577" t="str">
            <v>CLOSED</v>
          </cell>
          <cell r="D41577" t="str">
            <v>Medium</v>
          </cell>
          <cell r="E41577" t="str">
            <v>netscribes</v>
          </cell>
          <cell r="F41577" t="str">
            <v>Mohd Tahir Shaikh</v>
          </cell>
          <cell r="G41577">
            <v>46171.681944444441</v>
          </cell>
          <cell r="H41577">
            <v>46174.422222222223</v>
          </cell>
        </row>
        <row r="41578">
          <cell r="A41578" t="str">
            <v>UCW-31962</v>
          </cell>
          <cell r="B41578" t="str">
            <v>Swiss Arabian+Listings+Perfume+126349+TCF+26th May</v>
          </cell>
          <cell r="C41578" t="str">
            <v>CLOSED</v>
          </cell>
          <cell r="D41578" t="str">
            <v>Medium</v>
          </cell>
          <cell r="E41578" t="str">
            <v>Chirag Dubal</v>
          </cell>
          <cell r="F41578" t="str">
            <v>Simi Raichel Zachariah</v>
          </cell>
          <cell r="G41578">
            <v>46170.594444444447</v>
          </cell>
          <cell r="H41578">
            <v>46174.78402777778</v>
          </cell>
        </row>
        <row r="41579">
          <cell r="A41579" t="str">
            <v>UCW-31961</v>
          </cell>
          <cell r="B41579" t="str">
            <v>Vaseline Gluta Hya Lip Serum code creation</v>
          </cell>
          <cell r="C41579" t="str">
            <v>CLOSED</v>
          </cell>
          <cell r="D41579" t="str">
            <v>Medium</v>
          </cell>
          <cell r="E41579" t="str">
            <v>Chirag Dubal</v>
          </cell>
          <cell r="F41579" t="str">
            <v>Simi Raichel Zachariah</v>
          </cell>
          <cell r="G41579">
            <v>46170.590277777781</v>
          </cell>
          <cell r="H41579">
            <v>46172.578472222223</v>
          </cell>
        </row>
        <row r="41580">
          <cell r="A41580" t="str">
            <v>UCW-31960</v>
          </cell>
          <cell r="B41580" t="str">
            <v>CLONE - Foxtale X Tata Cliq Brightening Moisturizer 50ml Listing</v>
          </cell>
          <cell r="C41580" t="str">
            <v>CLOSED</v>
          </cell>
          <cell r="D41580" t="str">
            <v>Medium</v>
          </cell>
          <cell r="E41580" t="str">
            <v>netscribes</v>
          </cell>
          <cell r="F41580" t="str">
            <v>netscribes</v>
          </cell>
          <cell r="G41580">
            <v>46170.571527777778</v>
          </cell>
          <cell r="H41580">
            <v>46171.839583333334</v>
          </cell>
        </row>
        <row r="41581">
          <cell r="A41581" t="str">
            <v>UCW-31941</v>
          </cell>
          <cell r="B41581" t="str">
            <v>ERROR_Fame Forever by Lifestyle Size Missing for Shorts</v>
          </cell>
          <cell r="C41581" t="str">
            <v>CLOSED</v>
          </cell>
          <cell r="D41581" t="str">
            <v>Medium</v>
          </cell>
          <cell r="E41581" t="str">
            <v>netscribes</v>
          </cell>
          <cell r="F41581" t="str">
            <v>Sushma Ram</v>
          </cell>
          <cell r="G41581">
            <v>46169.786805555559</v>
          </cell>
          <cell r="H41581">
            <v>46172.494444444441</v>
          </cell>
        </row>
        <row r="41582">
          <cell r="A41582" t="str">
            <v>UCW-31939</v>
          </cell>
          <cell r="B41582" t="str">
            <v>ERROR_Fame Forever by Lifestyle Size Missing for Joggers.</v>
          </cell>
          <cell r="C41582" t="str">
            <v>CLOSED</v>
          </cell>
          <cell r="D41582" t="str">
            <v>High</v>
          </cell>
          <cell r="E41582" t="str">
            <v>netscribes</v>
          </cell>
          <cell r="F41582" t="str">
            <v>Sushma Ram</v>
          </cell>
          <cell r="G41582">
            <v>46169.769444444442</v>
          </cell>
          <cell r="H41582">
            <v>46172.493750000001</v>
          </cell>
        </row>
        <row r="41583">
          <cell r="A41583" t="str">
            <v>UCW-31931</v>
          </cell>
          <cell r="B41583" t="str">
            <v>CLONE - New Listing / Tata Cliq / 09.04.2026</v>
          </cell>
          <cell r="C41583" t="str">
            <v>CLOSED</v>
          </cell>
          <cell r="D41583" t="str">
            <v>Medium</v>
          </cell>
          <cell r="E41583" t="str">
            <v>netscribes</v>
          </cell>
          <cell r="F41583" t="str">
            <v>netscribes</v>
          </cell>
          <cell r="G41583">
            <v>46169.706250000003</v>
          </cell>
          <cell r="H41583">
            <v>46171.765277777777</v>
          </cell>
        </row>
        <row r="41584">
          <cell r="A41584" t="str">
            <v>UCW-31910</v>
          </cell>
          <cell r="B41584" t="str">
            <v>Clone - PUMA Apparel 124130 &amp; 125381 New Listing 04-02-2026</v>
          </cell>
          <cell r="C41584" t="str">
            <v>CLOSED</v>
          </cell>
          <cell r="D41584" t="str">
            <v>Medium</v>
          </cell>
          <cell r="E41584" t="str">
            <v>Chirag Dubal</v>
          </cell>
          <cell r="F41584" t="str">
            <v>netscribes</v>
          </cell>
          <cell r="G41584">
            <v>46169.553472222222</v>
          </cell>
          <cell r="H41584">
            <v>46183.392361111109</v>
          </cell>
        </row>
        <row r="41585">
          <cell r="A41585" t="str">
            <v>UCW-31902</v>
          </cell>
          <cell r="B41585" t="str">
            <v>CLONE: E2E - Monkstory - FTW - 21st May - 36 SKUs</v>
          </cell>
          <cell r="C41585" t="str">
            <v>CLOSED</v>
          </cell>
          <cell r="D41585" t="str">
            <v>Medium</v>
          </cell>
          <cell r="E41585" t="str">
            <v>netscribes</v>
          </cell>
          <cell r="F41585" t="str">
            <v>netscribes</v>
          </cell>
          <cell r="G41585">
            <v>46169.513194444444</v>
          </cell>
          <cell r="H41585">
            <v>46172.436805555553</v>
          </cell>
        </row>
        <row r="41586">
          <cell r="A41586" t="str">
            <v>UCW-31900</v>
          </cell>
          <cell r="B41586" t="str">
            <v xml:space="preserve"> New catalogue for listing  25.05.2026</v>
          </cell>
          <cell r="C41586" t="str">
            <v>CLOSED</v>
          </cell>
          <cell r="D41586" t="str">
            <v>Medium</v>
          </cell>
          <cell r="E41586" t="str">
            <v>netscribes</v>
          </cell>
          <cell r="F41586" t="str">
            <v>Mohd Tahir Shaikh</v>
          </cell>
          <cell r="G41586">
            <v>46169.509027777778</v>
          </cell>
          <cell r="H41586">
            <v>46176.425694444442</v>
          </cell>
        </row>
        <row r="41587">
          <cell r="A41587" t="str">
            <v>UCW-31892</v>
          </cell>
          <cell r="B41587" t="str">
            <v>CDG Style A09878C, A09870C Migration on Tata Cliq Luxury.</v>
          </cell>
          <cell r="C41587" t="str">
            <v>CLOSED Due to Inactive/Insufficient Information</v>
          </cell>
          <cell r="D41587" t="str">
            <v>Medium</v>
          </cell>
          <cell r="E41587" t="str">
            <v>netscribes</v>
          </cell>
          <cell r="F41587" t="str">
            <v>Mohd Tahir Shaikh</v>
          </cell>
          <cell r="G41587">
            <v>46168.790277777778</v>
          </cell>
          <cell r="H41587">
            <v>46170.488888888889</v>
          </cell>
        </row>
        <row r="41588">
          <cell r="A41588" t="str">
            <v>UCW-31875</v>
          </cell>
          <cell r="B41588" t="str">
            <v>Urgent - Under Armour Footwear (128047)-25/05/2026</v>
          </cell>
          <cell r="C41588" t="str">
            <v>CLOSED</v>
          </cell>
          <cell r="D41588" t="str">
            <v>Medium</v>
          </cell>
          <cell r="E41588" t="str">
            <v>netscribes</v>
          </cell>
          <cell r="F41588" t="str">
            <v>Mohd Tahir Shaikh</v>
          </cell>
          <cell r="G41588">
            <v>46168.728472222225</v>
          </cell>
          <cell r="H41588">
            <v>46175.472916666666</v>
          </cell>
        </row>
        <row r="41589">
          <cell r="A41589" t="str">
            <v>UCW-31872</v>
          </cell>
          <cell r="B41589" t="str">
            <v>CLONE - Hoversoul Listing   - Nityanikar 09 Dec 2025</v>
          </cell>
          <cell r="C41589" t="str">
            <v>CLOSED</v>
          </cell>
          <cell r="D41589" t="str">
            <v>Medium</v>
          </cell>
          <cell r="E41589" t="str">
            <v>netscribes</v>
          </cell>
          <cell r="F41589" t="str">
            <v>netscribes</v>
          </cell>
          <cell r="G41589">
            <v>46168.726388888892</v>
          </cell>
          <cell r="H41589">
            <v>46171.759722222225</v>
          </cell>
        </row>
        <row r="41590">
          <cell r="A41590" t="str">
            <v>UCW-31870</v>
          </cell>
          <cell r="B41590" t="str">
            <v>Asian Footwear Listing 25 May 2026</v>
          </cell>
          <cell r="C41590" t="str">
            <v>CLOSED</v>
          </cell>
          <cell r="D41590" t="str">
            <v>Medium</v>
          </cell>
          <cell r="E41590" t="str">
            <v>netscribes</v>
          </cell>
          <cell r="F41590" t="str">
            <v>Mohd Tahir Shaikh</v>
          </cell>
          <cell r="G41590">
            <v>46168.707638888889</v>
          </cell>
          <cell r="H41590">
            <v>46171.728472222225</v>
          </cell>
        </row>
        <row r="41591">
          <cell r="A41591" t="str">
            <v>UCW-31862</v>
          </cell>
          <cell r="B41591" t="str">
            <v>CLONE - Woodland / Footwear / 2714 sku's / 377 Options / 29-04-26</v>
          </cell>
          <cell r="C41591" t="str">
            <v>CLOSED</v>
          </cell>
          <cell r="D41591" t="str">
            <v>Medium</v>
          </cell>
          <cell r="E41591" t="str">
            <v>netscribes</v>
          </cell>
          <cell r="F41591" t="str">
            <v>netscribes</v>
          </cell>
          <cell r="G41591">
            <v>46168.678472222222</v>
          </cell>
          <cell r="H41591">
            <v>46177.914583333331</v>
          </cell>
        </row>
        <row r="41592">
          <cell r="A41592" t="str">
            <v>UCW-31849</v>
          </cell>
          <cell r="B41592" t="str">
            <v>E2E - Monkstory - FTW - 21st May - 36 SKUs</v>
          </cell>
          <cell r="C41592" t="str">
            <v>CLOSED</v>
          </cell>
          <cell r="D41592" t="str">
            <v>Medium</v>
          </cell>
          <cell r="E41592" t="str">
            <v>Chirag Dubal</v>
          </cell>
          <cell r="F41592" t="str">
            <v>Shloka Chakre</v>
          </cell>
          <cell r="G41592">
            <v>46168.631944444445</v>
          </cell>
          <cell r="H41592">
            <v>46172.5</v>
          </cell>
        </row>
        <row r="41593">
          <cell r="A41593" t="str">
            <v>UCW-31831</v>
          </cell>
          <cell r="B41593" t="str">
            <v>Request to Latch Attached SKUs on TCL - 22.5.2026</v>
          </cell>
          <cell r="C41593" t="str">
            <v>CLOSED</v>
          </cell>
          <cell r="D41593" t="str">
            <v>Medium</v>
          </cell>
          <cell r="E41593" t="str">
            <v>netscribes</v>
          </cell>
          <cell r="F41593" t="str">
            <v>Mohd Tahir Shaikh</v>
          </cell>
          <cell r="G41593">
            <v>46168.493750000001</v>
          </cell>
          <cell r="H41593">
            <v>46178.520833333336</v>
          </cell>
        </row>
        <row r="41594">
          <cell r="A41594" t="str">
            <v>UCW-31820</v>
          </cell>
          <cell r="B41594" t="str">
            <v>ERROR_Catalogue New errors for the Multibrands Agency (NETSCRIBES) 25th MAY_NC</v>
          </cell>
          <cell r="C41594" t="str">
            <v>CLOSED</v>
          </cell>
          <cell r="D41594" t="str">
            <v>Medium</v>
          </cell>
          <cell r="E41594" t="str">
            <v>netscribes</v>
          </cell>
          <cell r="F41594" t="str">
            <v>Sushma Ram</v>
          </cell>
          <cell r="G41594">
            <v>46167.780555555553</v>
          </cell>
          <cell r="H41594">
            <v>46192.470138888886</v>
          </cell>
        </row>
        <row r="41595">
          <cell r="A41595" t="str">
            <v>UCW-31816</v>
          </cell>
          <cell r="B41595" t="str">
            <v>CLONE-Vantier Shoes - 7th April 26 - 129308 - New collection - Luxury</v>
          </cell>
          <cell r="C41595" t="str">
            <v>CLOSED</v>
          </cell>
          <cell r="D41595" t="str">
            <v>Medium</v>
          </cell>
          <cell r="E41595" t="str">
            <v>netscribes</v>
          </cell>
          <cell r="F41595" t="str">
            <v>netscribes</v>
          </cell>
          <cell r="G41595">
            <v>46167.765972222223</v>
          </cell>
          <cell r="H41595">
            <v>46168.526388888888</v>
          </cell>
        </row>
        <row r="41596">
          <cell r="A41596" t="str">
            <v>UCW-31811</v>
          </cell>
          <cell r="B41596" t="str">
            <v>TCL X FLEXNEST - NEW LISTINGS - URGENT</v>
          </cell>
          <cell r="C41596" t="str">
            <v>CLOSED</v>
          </cell>
          <cell r="D41596" t="str">
            <v>Medium</v>
          </cell>
          <cell r="E41596" t="str">
            <v>netscribes</v>
          </cell>
          <cell r="F41596" t="str">
            <v>Mohd Tahir Shaikh</v>
          </cell>
          <cell r="G41596">
            <v>46167.75</v>
          </cell>
          <cell r="H41596">
            <v>46169.505555555559</v>
          </cell>
        </row>
        <row r="41597">
          <cell r="A41597" t="str">
            <v>UCW-31805</v>
          </cell>
          <cell r="B41597" t="str">
            <v>Lattafa+Listing+Perfumes+126349+TCF+21st May 2026</v>
          </cell>
          <cell r="C41597" t="str">
            <v>CLOSED</v>
          </cell>
          <cell r="D41597" t="str">
            <v>Medium</v>
          </cell>
          <cell r="E41597" t="str">
            <v>Chirag Dubal</v>
          </cell>
          <cell r="F41597" t="str">
            <v>Shraddha Dighe</v>
          </cell>
          <cell r="G41597">
            <v>46167.731249999997</v>
          </cell>
          <cell r="H41597">
            <v>46171.716666666667</v>
          </cell>
        </row>
        <row r="41598">
          <cell r="A41598" t="str">
            <v>UCW-31802</v>
          </cell>
          <cell r="B41598" t="str">
            <v>Transition Details | Tata CliQ</v>
          </cell>
          <cell r="C41598" t="str">
            <v>CLOSED Due to Inactive/Insufficient Information</v>
          </cell>
          <cell r="D41598" t="str">
            <v>Medium</v>
          </cell>
          <cell r="E41598" t="str">
            <v>Chirag Dubal</v>
          </cell>
          <cell r="F41598" t="str">
            <v>Shraddha Dighe</v>
          </cell>
          <cell r="G41598">
            <v>46167.716666666667</v>
          </cell>
          <cell r="H41598">
            <v>46171.941666666666</v>
          </cell>
        </row>
        <row r="41599">
          <cell r="A41599" t="str">
            <v>UCW-31799</v>
          </cell>
          <cell r="B41599" t="str">
            <v>Gritti Cataloging</v>
          </cell>
          <cell r="C41599" t="str">
            <v>CLOSED</v>
          </cell>
          <cell r="D41599" t="str">
            <v>Medium</v>
          </cell>
          <cell r="E41599" t="str">
            <v>Chirag Dubal</v>
          </cell>
          <cell r="F41599" t="str">
            <v>Shraddha Dighe</v>
          </cell>
          <cell r="G41599">
            <v>46167.706944444442</v>
          </cell>
          <cell r="H41599">
            <v>46169.497916666667</v>
          </cell>
        </row>
        <row r="41600">
          <cell r="A41600" t="str">
            <v>UCW-31795</v>
          </cell>
          <cell r="B41600" t="str">
            <v>New Listings_Riiffs Parfums</v>
          </cell>
          <cell r="C41600" t="str">
            <v>CLOSED Due to Inactive/Insufficient Information</v>
          </cell>
          <cell r="D41600" t="str">
            <v>Medium</v>
          </cell>
          <cell r="E41600" t="str">
            <v>Chirag Dubal</v>
          </cell>
          <cell r="F41600" t="str">
            <v>Shraddha Dighe</v>
          </cell>
          <cell r="G41600">
            <v>46167.699305555558</v>
          </cell>
          <cell r="H41600">
            <v>46167.8125</v>
          </cell>
        </row>
        <row r="41601">
          <cell r="A41601" t="str">
            <v>UCW-31788</v>
          </cell>
          <cell r="B41601" t="str">
            <v>Woodland / Footwear / 2714 sku's / 377 Options / 29-04-26</v>
          </cell>
          <cell r="C41601" t="str">
            <v>CLOSED</v>
          </cell>
          <cell r="D41601" t="str">
            <v>Medium</v>
          </cell>
          <cell r="E41601" t="str">
            <v>Chirag Dubal</v>
          </cell>
          <cell r="F41601" t="str">
            <v>Shloka Chakre</v>
          </cell>
          <cell r="G41601">
            <v>46167.664583333331</v>
          </cell>
          <cell r="H41601">
            <v>46177.914583333331</v>
          </cell>
        </row>
        <row r="41602">
          <cell r="A41602" t="str">
            <v>UCW-31767</v>
          </cell>
          <cell r="B41602" t="str">
            <v>CLONE - Soulflower x TataCliq Connect</v>
          </cell>
          <cell r="C41602" t="str">
            <v>CLOSED</v>
          </cell>
          <cell r="D41602" t="str">
            <v>Medium</v>
          </cell>
          <cell r="E41602" t="str">
            <v>Chirag Dubal</v>
          </cell>
          <cell r="F41602" t="str">
            <v>Shraddha Dighe</v>
          </cell>
          <cell r="G41602">
            <v>46167.470138888886</v>
          </cell>
          <cell r="H41602">
            <v>46171.45416666667</v>
          </cell>
        </row>
        <row r="41603">
          <cell r="A41603" t="str">
            <v>UCW-31766</v>
          </cell>
          <cell r="B41603" t="str">
            <v>Luxury Platform Addition - Embryolisse</v>
          </cell>
          <cell r="C41603" t="str">
            <v>CLOSED Due to Inactive/Insufficient Information</v>
          </cell>
          <cell r="D41603" t="str">
            <v>Medium</v>
          </cell>
          <cell r="E41603" t="str">
            <v>Chirag Dubal</v>
          </cell>
          <cell r="F41603" t="str">
            <v>Shraddha Dighe</v>
          </cell>
          <cell r="G41603">
            <v>46167.453472222223</v>
          </cell>
          <cell r="H41603">
            <v>46171.84375</v>
          </cell>
        </row>
        <row r="41604">
          <cell r="A41604" t="str">
            <v>UCW-31765</v>
          </cell>
          <cell r="B41604" t="str">
            <v>Embryolisse : Catalog Update</v>
          </cell>
          <cell r="C41604" t="str">
            <v>CLOSED</v>
          </cell>
          <cell r="D41604" t="str">
            <v>Medium</v>
          </cell>
          <cell r="E41604" t="str">
            <v>Mohd Tahir Shaikh</v>
          </cell>
          <cell r="F41604" t="str">
            <v>Shraddha Dighe</v>
          </cell>
          <cell r="G41604">
            <v>46167.450694444444</v>
          </cell>
          <cell r="H41604">
            <v>46171.836805555555</v>
          </cell>
        </row>
        <row r="41605">
          <cell r="A41605" t="str">
            <v>UCW-31760</v>
          </cell>
          <cell r="B41605" t="str">
            <v>Jokerandwitch | Fashion Jewellery | 127801 | 20-05-2026</v>
          </cell>
          <cell r="C41605" t="str">
            <v>CLOSED Due to Inactive/Insufficient Information</v>
          </cell>
          <cell r="D41605" t="str">
            <v>Medium</v>
          </cell>
          <cell r="E41605" t="str">
            <v>Chirag Dubal</v>
          </cell>
          <cell r="F41605" t="str">
            <v>Shraddha Dighe</v>
          </cell>
          <cell r="G41605">
            <v>46166.738194444442</v>
          </cell>
          <cell r="H41605">
            <v>46186.575694444444</v>
          </cell>
        </row>
        <row r="41606">
          <cell r="A41606" t="str">
            <v>UCW-31758</v>
          </cell>
          <cell r="B41606" t="str">
            <v>ERROR_New Listings_Rasasi</v>
          </cell>
          <cell r="C41606" t="str">
            <v>CLOSED</v>
          </cell>
          <cell r="D41606" t="str">
            <v>Medium</v>
          </cell>
          <cell r="E41606" t="str">
            <v>Chirag Dubal</v>
          </cell>
          <cell r="F41606" t="str">
            <v>Shraddha Dighe</v>
          </cell>
          <cell r="G41606">
            <v>46166.732638888891</v>
          </cell>
          <cell r="H41606">
            <v>46171.804861111108</v>
          </cell>
        </row>
        <row r="41607">
          <cell r="A41607" t="str">
            <v>UCW-31757</v>
          </cell>
          <cell r="B41607" t="str">
            <v>Colors Queen || Makeup || 129094 || 22-05-2026</v>
          </cell>
          <cell r="C41607" t="str">
            <v>CLOSED</v>
          </cell>
          <cell r="D41607" t="str">
            <v>Medium</v>
          </cell>
          <cell r="E41607" t="str">
            <v>Chirag Dubal</v>
          </cell>
          <cell r="F41607" t="str">
            <v>Shraddha Dighe</v>
          </cell>
          <cell r="G41607">
            <v>46166.731249999997</v>
          </cell>
          <cell r="H41607">
            <v>46175.502083333333</v>
          </cell>
        </row>
        <row r="41608">
          <cell r="A41608" t="str">
            <v>UCW-31756</v>
          </cell>
          <cell r="B41608" t="str">
            <v>Request for Image Update || 21/05/2026</v>
          </cell>
          <cell r="C41608" t="str">
            <v>CLOSED</v>
          </cell>
          <cell r="D41608" t="str">
            <v>Medium</v>
          </cell>
          <cell r="E41608" t="str">
            <v>Chirag Dubal</v>
          </cell>
          <cell r="F41608" t="str">
            <v>Shraddha Dighe</v>
          </cell>
          <cell r="G41608">
            <v>46166.725694444445</v>
          </cell>
          <cell r="H41608">
            <v>46168.618750000001</v>
          </cell>
        </row>
        <row r="41609">
          <cell r="A41609" t="str">
            <v>UCW-31754</v>
          </cell>
          <cell r="B41609" t="str">
            <v>Image Update On Tatacliq (Brand Name - Globus) (13.10.2025) (Ethnic Wear)</v>
          </cell>
          <cell r="C41609" t="str">
            <v>CLOSED</v>
          </cell>
          <cell r="D41609" t="str">
            <v>Medium</v>
          </cell>
          <cell r="E41609" t="str">
            <v>Chirag Dubal</v>
          </cell>
          <cell r="F41609" t="str">
            <v>Shraddha Dighe</v>
          </cell>
          <cell r="G41609">
            <v>46166.722222222219</v>
          </cell>
          <cell r="H41609">
            <v>46169.559027777781</v>
          </cell>
        </row>
        <row r="41610">
          <cell r="A41610" t="str">
            <v>UCW-31749</v>
          </cell>
          <cell r="B41610" t="str">
            <v>Tata Cliq - Hermès Images update</v>
          </cell>
          <cell r="C41610" t="str">
            <v>CLOSED</v>
          </cell>
          <cell r="D41610" t="str">
            <v>Medium</v>
          </cell>
          <cell r="E41610" t="str">
            <v>Chirag Dubal</v>
          </cell>
          <cell r="F41610" t="str">
            <v>Shraddha Dighe</v>
          </cell>
          <cell r="G41610">
            <v>46166.693055555559</v>
          </cell>
          <cell r="H41610">
            <v>46171.649305555555</v>
          </cell>
        </row>
        <row r="41611">
          <cell r="A41611" t="str">
            <v>UCW-31746</v>
          </cell>
          <cell r="B41611" t="str">
            <v>RC JC - MRP Update</v>
          </cell>
          <cell r="C41611" t="str">
            <v>CLOSED Due to Inactive/Insufficient Information</v>
          </cell>
          <cell r="D41611" t="str">
            <v>Medium</v>
          </cell>
          <cell r="E41611" t="str">
            <v>Chirag Dubal</v>
          </cell>
          <cell r="F41611" t="str">
            <v>Shraddha Dighe</v>
          </cell>
          <cell r="G41611">
            <v>46166.65625</v>
          </cell>
          <cell r="H41611">
            <v>46168.600694444445</v>
          </cell>
        </row>
        <row r="41612">
          <cell r="A41612" t="str">
            <v>UCW-31745</v>
          </cell>
          <cell r="B41612" t="str">
            <v>H K JEWELS | MIX COLLECTION | 124197 | 21-05-2026</v>
          </cell>
          <cell r="C41612" t="str">
            <v>CLOSED</v>
          </cell>
          <cell r="D41612" t="str">
            <v>Medium</v>
          </cell>
          <cell r="E41612" t="str">
            <v>Chirag Dubal</v>
          </cell>
          <cell r="F41612" t="str">
            <v>Shraddha Dighe</v>
          </cell>
          <cell r="G41612">
            <v>46166.651388888888</v>
          </cell>
          <cell r="H41612">
            <v>46169.466666666667</v>
          </cell>
        </row>
        <row r="41613">
          <cell r="A41613" t="str">
            <v>UCW-31739</v>
          </cell>
          <cell r="B41613" t="str">
            <v>Tata Cliq Product Listing</v>
          </cell>
          <cell r="C41613" t="str">
            <v>CLOSED</v>
          </cell>
          <cell r="D41613" t="str">
            <v>Medium</v>
          </cell>
          <cell r="E41613" t="str">
            <v>Chirag Dubal</v>
          </cell>
          <cell r="F41613" t="str">
            <v>Shraddha Dighe</v>
          </cell>
          <cell r="G41613">
            <v>46165.712500000001</v>
          </cell>
          <cell r="H41613">
            <v>46188.714583333334</v>
          </cell>
        </row>
        <row r="41614">
          <cell r="A41614" t="str">
            <v>UCW-31736</v>
          </cell>
          <cell r="B41614" t="str">
            <v>Riffs+Listings+Perfumes+126349+TCF+20th May 2026</v>
          </cell>
          <cell r="C41614" t="str">
            <v>CLOSED</v>
          </cell>
          <cell r="D41614" t="str">
            <v>Medium</v>
          </cell>
          <cell r="E41614" t="str">
            <v>Chirag Dubal</v>
          </cell>
          <cell r="F41614" t="str">
            <v>Shraddha Dighe</v>
          </cell>
          <cell r="G41614">
            <v>46165.7</v>
          </cell>
          <cell r="H41614">
            <v>46168.461111111108</v>
          </cell>
        </row>
        <row r="41615">
          <cell r="A41615" t="str">
            <v>UCW-31734</v>
          </cell>
          <cell r="B41615" t="str">
            <v>Meghante Listing _ Size change_Revised images also shared _Seller ID 128830</v>
          </cell>
          <cell r="C41615" t="str">
            <v>CLOSED</v>
          </cell>
          <cell r="D41615" t="str">
            <v>Medium</v>
          </cell>
          <cell r="E41615" t="str">
            <v>Chirag Dubal</v>
          </cell>
          <cell r="F41615" t="str">
            <v>Shraddha Dighe</v>
          </cell>
          <cell r="G41615">
            <v>46165.696527777778</v>
          </cell>
          <cell r="H41615">
            <v>46169.544444444444</v>
          </cell>
        </row>
        <row r="41616">
          <cell r="A41616" t="str">
            <v>UCW-31732</v>
          </cell>
          <cell r="B41616" t="str">
            <v>Packaging Label Update - Tata</v>
          </cell>
          <cell r="C41616" t="str">
            <v>CLOSED</v>
          </cell>
          <cell r="D41616" t="str">
            <v>Medium</v>
          </cell>
          <cell r="E41616" t="str">
            <v>Chirag Dubal</v>
          </cell>
          <cell r="F41616" t="str">
            <v>Shraddha Dighe</v>
          </cell>
          <cell r="G41616">
            <v>46165.691666666666</v>
          </cell>
          <cell r="H41616">
            <v>46169.537499999999</v>
          </cell>
        </row>
        <row r="41617">
          <cell r="A41617" t="str">
            <v>UCW-31729</v>
          </cell>
          <cell r="B41617" t="str">
            <v>Tata Playboy cataloguing 18th May</v>
          </cell>
          <cell r="C41617" t="str">
            <v>CLOSED</v>
          </cell>
          <cell r="D41617" t="str">
            <v>Medium</v>
          </cell>
          <cell r="E41617" t="str">
            <v>Chirag Dubal</v>
          </cell>
          <cell r="F41617" t="str">
            <v>Shraddha Dighe</v>
          </cell>
          <cell r="G41617">
            <v>46165.677777777775</v>
          </cell>
          <cell r="H41617">
            <v>46167.606249999997</v>
          </cell>
        </row>
        <row r="41618">
          <cell r="A41618" t="str">
            <v>UCW-31728</v>
          </cell>
          <cell r="B41618" t="str">
            <v>Libas Apparel 127532 21-05-2026 (SIZE ADDITION)</v>
          </cell>
          <cell r="C41618" t="str">
            <v>CLOSED</v>
          </cell>
          <cell r="D41618" t="str">
            <v>Medium</v>
          </cell>
          <cell r="E41618" t="str">
            <v>Chirag Dubal</v>
          </cell>
          <cell r="F41618" t="str">
            <v>Shraddha Dighe</v>
          </cell>
          <cell r="G41618">
            <v>46165.675694444442</v>
          </cell>
          <cell r="H41618">
            <v>46168.459027777775</v>
          </cell>
        </row>
        <row r="41619">
          <cell r="A41619" t="str">
            <v>UCW-31714</v>
          </cell>
          <cell r="B41619" t="str">
            <v>BRAND DAALI -DISCRIPTION CHANGE</v>
          </cell>
          <cell r="C41619" t="str">
            <v>CLOSED</v>
          </cell>
          <cell r="D41619" t="str">
            <v>Medium</v>
          </cell>
          <cell r="E41619" t="str">
            <v>netscribes</v>
          </cell>
          <cell r="F41619" t="str">
            <v>Mohd Tahir Shaikh</v>
          </cell>
          <cell r="G41619">
            <v>46164.785416666666</v>
          </cell>
          <cell r="H41619">
            <v>46167.425000000003</v>
          </cell>
        </row>
        <row r="41620">
          <cell r="A41620" t="str">
            <v>UCW-31710</v>
          </cell>
          <cell r="B41620" t="str">
            <v>GNC: New Listing</v>
          </cell>
          <cell r="C41620" t="str">
            <v>CLOSED</v>
          </cell>
          <cell r="D41620" t="str">
            <v>Medium</v>
          </cell>
          <cell r="E41620" t="str">
            <v>netscribes</v>
          </cell>
          <cell r="F41620" t="str">
            <v>Mohd Tahir Shaikh</v>
          </cell>
          <cell r="G41620">
            <v>46164.749305555553</v>
          </cell>
          <cell r="H41620">
            <v>46171.436805555553</v>
          </cell>
        </row>
        <row r="41621">
          <cell r="A41621" t="str">
            <v>UCW-31707</v>
          </cell>
          <cell r="B41621" t="str">
            <v>Nexxus GWP | Listing Details</v>
          </cell>
          <cell r="C41621" t="str">
            <v>CLOSED</v>
          </cell>
          <cell r="D41621" t="str">
            <v>Medium</v>
          </cell>
          <cell r="E41621" t="str">
            <v>Chirag Dubal</v>
          </cell>
          <cell r="F41621" t="str">
            <v>Shraddha Dighe</v>
          </cell>
          <cell r="G41621">
            <v>46164.730555555558</v>
          </cell>
          <cell r="H41621">
            <v>46165.647916666669</v>
          </cell>
        </row>
        <row r="41622">
          <cell r="A41622" t="str">
            <v>UCW-31705</v>
          </cell>
          <cell r="B41622" t="str">
            <v>Lot 1 SS26 Skechers -2080 SKUs - 278 Style - Marketplace and Luxury - Marketplace seller code - 126948 - Luxury seller code - 128174 - Footwear - 19.5.2026</v>
          </cell>
          <cell r="C41622" t="str">
            <v>CLOSED</v>
          </cell>
          <cell r="D41622" t="str">
            <v>Medium</v>
          </cell>
          <cell r="E41622" t="str">
            <v>netscribes</v>
          </cell>
          <cell r="F41622" t="str">
            <v>Mohd Tahir Shaikh</v>
          </cell>
          <cell r="G41622">
            <v>46164.716666666667</v>
          </cell>
          <cell r="H41622">
            <v>46171.561111111114</v>
          </cell>
        </row>
        <row r="41623">
          <cell r="A41623" t="str">
            <v>UCW-31702</v>
          </cell>
          <cell r="B41623" t="str">
            <v>Sell now - Tata Cliq-adidas DTC Apparel  Attributes_18-03-26</v>
          </cell>
          <cell r="C41623" t="str">
            <v>CLOSED</v>
          </cell>
          <cell r="D41623" t="str">
            <v>Medium</v>
          </cell>
          <cell r="E41623" t="str">
            <v>Chirag Dubal</v>
          </cell>
          <cell r="F41623" t="str">
            <v>netscribes</v>
          </cell>
          <cell r="G41623">
            <v>46164.692361111112</v>
          </cell>
          <cell r="H41623">
            <v>46223.501388888886</v>
          </cell>
        </row>
        <row r="41624">
          <cell r="A41624" t="str">
            <v>UCW-31699</v>
          </cell>
          <cell r="B41624" t="str">
            <v>CLONE - New lisitng Tatacliq : TOTAPARI | JEWELLERY | 128997 | 09-MAY-2026( 64 SKU )</v>
          </cell>
          <cell r="C41624" t="str">
            <v>CLOSED</v>
          </cell>
          <cell r="D41624" t="str">
            <v>Medium</v>
          </cell>
          <cell r="E41624" t="str">
            <v>Chirag Dubal</v>
          </cell>
          <cell r="F41624" t="str">
            <v>Shraddha Dighe</v>
          </cell>
          <cell r="G41624">
            <v>46164.683333333334</v>
          </cell>
          <cell r="H41624">
            <v>46165.59652777778</v>
          </cell>
        </row>
        <row r="41625">
          <cell r="A41625" t="str">
            <v>UCW-31695</v>
          </cell>
          <cell r="B41625" t="str">
            <v>Tatacliq listings new batch 22-05</v>
          </cell>
          <cell r="C41625" t="str">
            <v>CLOSED</v>
          </cell>
          <cell r="D41625" t="str">
            <v>Medium</v>
          </cell>
          <cell r="E41625" t="str">
            <v>Chirag Dubal</v>
          </cell>
          <cell r="F41625" t="str">
            <v>Shraddha Dighe</v>
          </cell>
          <cell r="G41625">
            <v>46164.668749999997</v>
          </cell>
          <cell r="H41625">
            <v>46167.586111111108</v>
          </cell>
        </row>
        <row r="41626">
          <cell r="A41626" t="str">
            <v>UCW-31684</v>
          </cell>
          <cell r="B41626" t="str">
            <v>E2E - Rosso Brunello - FTW - 20th May - 242 SKUs</v>
          </cell>
          <cell r="C41626" t="str">
            <v>CLOSED</v>
          </cell>
          <cell r="D41626" t="str">
            <v>Medium</v>
          </cell>
          <cell r="E41626" t="str">
            <v>Chirag Dubal</v>
          </cell>
          <cell r="F41626" t="str">
            <v>Shloka Chakre</v>
          </cell>
          <cell r="G41626">
            <v>46164.556250000001</v>
          </cell>
          <cell r="H41626">
            <v>46167.578472222223</v>
          </cell>
        </row>
        <row r="41627">
          <cell r="A41627" t="str">
            <v>UCW-31683</v>
          </cell>
          <cell r="B41627" t="str">
            <v>Puma + footwear + 124055+ mapping (14-05-2026)</v>
          </cell>
          <cell r="C41627" t="str">
            <v>CLOSED</v>
          </cell>
          <cell r="D41627" t="str">
            <v>Medium</v>
          </cell>
          <cell r="E41627" t="str">
            <v>Chirag Dubal</v>
          </cell>
          <cell r="F41627" t="str">
            <v>netscribes</v>
          </cell>
          <cell r="G41627">
            <v>46164.550694444442</v>
          </cell>
          <cell r="H41627">
            <v>46223.501388888886</v>
          </cell>
        </row>
        <row r="41628">
          <cell r="A41628" t="str">
            <v>UCW-31678</v>
          </cell>
          <cell r="B41628" t="str">
            <v>ERROR_Catalogue New errors for the brand Soch Agency (NETSCRIBES) 22ND MAY_NC</v>
          </cell>
          <cell r="C41628" t="str">
            <v>CLOSED</v>
          </cell>
          <cell r="D41628" t="str">
            <v>Medium</v>
          </cell>
          <cell r="E41628" t="str">
            <v>netscribes</v>
          </cell>
          <cell r="F41628" t="str">
            <v>Sushma Ram</v>
          </cell>
          <cell r="G41628">
            <v>46164.53125</v>
          </cell>
          <cell r="H41628">
            <v>46196.749305555553</v>
          </cell>
        </row>
        <row r="41629">
          <cell r="A41629" t="str">
            <v>UCW-31658</v>
          </cell>
          <cell r="B41629" t="str">
            <v>Clone-Tata lux New latching - 07_05</v>
          </cell>
          <cell r="C41629" t="str">
            <v>CLOSED</v>
          </cell>
          <cell r="D41629" t="str">
            <v>Medium</v>
          </cell>
          <cell r="E41629" t="str">
            <v>Chirag Dubal</v>
          </cell>
          <cell r="F41629" t="str">
            <v>netscribes</v>
          </cell>
          <cell r="G41629">
            <v>46163.780555555553</v>
          </cell>
          <cell r="H41629">
            <v>46172.795138888891</v>
          </cell>
        </row>
        <row r="41630">
          <cell r="A41630" t="str">
            <v>UCW-31642</v>
          </cell>
          <cell r="B41630" t="str">
            <v>Garnier | PDP Serum Cleanser Update | TATACLIQ</v>
          </cell>
          <cell r="C41630" t="str">
            <v>CLOSED</v>
          </cell>
          <cell r="D41630" t="str">
            <v>Medium</v>
          </cell>
          <cell r="E41630" t="str">
            <v>Chirag Dubal</v>
          </cell>
          <cell r="F41630" t="str">
            <v>Shraddha Dighe</v>
          </cell>
          <cell r="G41630">
            <v>46163.707638888889</v>
          </cell>
          <cell r="H41630">
            <v>46165.5625</v>
          </cell>
        </row>
        <row r="41631">
          <cell r="A41631" t="str">
            <v>UCW-31641</v>
          </cell>
          <cell r="B41631" t="str">
            <v>Content Sheet</v>
          </cell>
          <cell r="C41631" t="str">
            <v>CLOSED Due to Inactive/Insufficient Information</v>
          </cell>
          <cell r="D41631" t="str">
            <v>Medium</v>
          </cell>
          <cell r="E41631" t="str">
            <v>Chirag Dubal</v>
          </cell>
          <cell r="F41631" t="str">
            <v>Shraddha Dighe</v>
          </cell>
          <cell r="G41631">
            <v>46163.7</v>
          </cell>
          <cell r="H41631">
            <v>46198.92291666667</v>
          </cell>
        </row>
        <row r="41632">
          <cell r="A41632" t="str">
            <v>UCW-31639</v>
          </cell>
          <cell r="B41632" t="str">
            <v>Colors Queen || Makeup || 129094 || 17-03-2026</v>
          </cell>
          <cell r="C41632" t="str">
            <v>CLOSED</v>
          </cell>
          <cell r="D41632" t="str">
            <v>Medium</v>
          </cell>
          <cell r="E41632" t="str">
            <v>Chirag Dubal</v>
          </cell>
          <cell r="F41632" t="str">
            <v>Shraddha Dighe</v>
          </cell>
          <cell r="G41632">
            <v>46163.695138888892</v>
          </cell>
          <cell r="H41632">
            <v>46165.797222222223</v>
          </cell>
        </row>
        <row r="41633">
          <cell r="A41633" t="str">
            <v>UCW-31604</v>
          </cell>
          <cell r="B41633" t="str">
            <v>Sell Now - Tata Cliq-adidas DTC|Footwear| Attributes_24-03-26</v>
          </cell>
          <cell r="C41633" t="str">
            <v>CLOSED</v>
          </cell>
          <cell r="D41633" t="str">
            <v>Medium</v>
          </cell>
          <cell r="E41633" t="str">
            <v>Chirag Dubal</v>
          </cell>
          <cell r="F41633" t="str">
            <v>netscribes</v>
          </cell>
          <cell r="G41633">
            <v>46162.836805555555</v>
          </cell>
          <cell r="H41633">
            <v>46223.501388888886</v>
          </cell>
        </row>
        <row r="41634">
          <cell r="A41634" t="str">
            <v>UCW-31591</v>
          </cell>
          <cell r="B41634" t="str">
            <v>NPI- Mamaearth x Tata Cliq | May'26</v>
          </cell>
          <cell r="C41634" t="str">
            <v>CLOSED</v>
          </cell>
          <cell r="D41634" t="str">
            <v>Medium</v>
          </cell>
          <cell r="E41634" t="str">
            <v>Chirag Dubal</v>
          </cell>
          <cell r="F41634" t="str">
            <v>Shraddha Dighe</v>
          </cell>
          <cell r="G41634">
            <v>46162.761111111111</v>
          </cell>
          <cell r="H41634">
            <v>46172.504166666666</v>
          </cell>
        </row>
        <row r="41635">
          <cell r="A41635" t="str">
            <v>UCW-31588</v>
          </cell>
          <cell r="B41635" t="str">
            <v>Request to Replace Old Images with New Images</v>
          </cell>
          <cell r="C41635" t="str">
            <v>CLOSED</v>
          </cell>
          <cell r="D41635" t="str">
            <v>Medium</v>
          </cell>
          <cell r="E41635" t="str">
            <v>Chirag Dubal</v>
          </cell>
          <cell r="F41635" t="str">
            <v>Shraddha Dighe</v>
          </cell>
          <cell r="G41635">
            <v>46162.752083333333</v>
          </cell>
          <cell r="H41635">
            <v>46171.534722222219</v>
          </cell>
        </row>
        <row r="41636">
          <cell r="A41636" t="str">
            <v>UCW-31562</v>
          </cell>
          <cell r="B41636" t="str">
            <v>The Souled Store Footwear 123858 18-05-2026</v>
          </cell>
          <cell r="C41636" t="str">
            <v>CLOSED</v>
          </cell>
          <cell r="D41636" t="str">
            <v>Medium</v>
          </cell>
          <cell r="E41636" t="str">
            <v>netscribes</v>
          </cell>
          <cell r="F41636" t="str">
            <v>Mohd Tahir Shaikh</v>
          </cell>
          <cell r="G41636">
            <v>46162.663194444445</v>
          </cell>
          <cell r="H41636">
            <v>46165.509722222225</v>
          </cell>
        </row>
        <row r="41637">
          <cell r="A41637" t="str">
            <v>UCW-31552</v>
          </cell>
          <cell r="B41637" t="str">
            <v>Accessorize London X Tata Cliq _Jewellery Catalogue_18_05_2026</v>
          </cell>
          <cell r="C41637" t="str">
            <v>CLOSED</v>
          </cell>
          <cell r="D41637" t="str">
            <v>Medium</v>
          </cell>
          <cell r="E41637" t="str">
            <v>Chirag Dubal</v>
          </cell>
          <cell r="F41637" t="str">
            <v>Shraddha Dighe</v>
          </cell>
          <cell r="G41637">
            <v>46162.631249999999</v>
          </cell>
          <cell r="H41637">
            <v>46181.409722222219</v>
          </cell>
        </row>
        <row r="41638">
          <cell r="A41638" t="str">
            <v>UCW-31546</v>
          </cell>
          <cell r="B41638" t="str">
            <v>Tata Cliq Footwear Catalogue | 18-05-2026</v>
          </cell>
          <cell r="C41638" t="str">
            <v>CLOSED</v>
          </cell>
          <cell r="D41638" t="str">
            <v>Medium</v>
          </cell>
          <cell r="E41638" t="str">
            <v>netscribes</v>
          </cell>
          <cell r="F41638" t="str">
            <v>Mohd Tahir Shaikh</v>
          </cell>
          <cell r="G41638">
            <v>46162.618750000001</v>
          </cell>
          <cell r="H41638">
            <v>46164.760416666664</v>
          </cell>
        </row>
        <row r="41639">
          <cell r="A41639" t="str">
            <v>UCW-31543</v>
          </cell>
          <cell r="B41639" t="str">
            <v>Lotto/Footwear UPTO Lot-34/Seller code- 129247/ 18-05-2026</v>
          </cell>
          <cell r="C41639" t="str">
            <v>CLOSED</v>
          </cell>
          <cell r="D41639" t="str">
            <v>Medium</v>
          </cell>
          <cell r="E41639" t="str">
            <v>netscribes</v>
          </cell>
          <cell r="F41639" t="str">
            <v>Mohd Tahir Shaikh</v>
          </cell>
          <cell r="G41639">
            <v>46162.581250000003</v>
          </cell>
          <cell r="H41639">
            <v>46165.536805555559</v>
          </cell>
        </row>
        <row r="41640">
          <cell r="A41640" t="str">
            <v>UCW-31542</v>
          </cell>
          <cell r="B41640" t="str">
            <v>Sell Now - MASTER DATA STOCKFOR OFFER</v>
          </cell>
          <cell r="C41640" t="str">
            <v>CLOSED</v>
          </cell>
          <cell r="D41640" t="str">
            <v>Medium</v>
          </cell>
          <cell r="E41640" t="str">
            <v>Chirag Dubal</v>
          </cell>
          <cell r="F41640" t="str">
            <v>netscribes</v>
          </cell>
          <cell r="G41640">
            <v>46162.574305555558</v>
          </cell>
          <cell r="H41640">
            <v>46223.502083333333</v>
          </cell>
        </row>
        <row r="41641">
          <cell r="A41641" t="str">
            <v>UCW-31539</v>
          </cell>
          <cell r="B41641" t="str">
            <v>Ustraa Cologne Images Update on Tata Cliq due to Pacakging Change</v>
          </cell>
          <cell r="C41641" t="str">
            <v>CLOSED</v>
          </cell>
          <cell r="D41641" t="str">
            <v>Medium</v>
          </cell>
          <cell r="E41641" t="str">
            <v>netscribes</v>
          </cell>
          <cell r="F41641" t="str">
            <v>Mohd Tahir Shaikh</v>
          </cell>
          <cell r="G41641">
            <v>46162.568055555559</v>
          </cell>
          <cell r="H41641">
            <v>46164.663888888892</v>
          </cell>
        </row>
        <row r="41642">
          <cell r="A41642" t="str">
            <v>UCW-31533</v>
          </cell>
          <cell r="B41642" t="str">
            <v>CLONE - Tata Cliq-Reebok Brand-Footwear -127776 - 07-05-2026</v>
          </cell>
          <cell r="C41642" t="str">
            <v>CLOSED</v>
          </cell>
          <cell r="D41642" t="str">
            <v>Medium</v>
          </cell>
          <cell r="E41642" t="str">
            <v>Chirag Dubal</v>
          </cell>
          <cell r="F41642" t="str">
            <v>netscribes</v>
          </cell>
          <cell r="G41642">
            <v>46162.520833333336</v>
          </cell>
          <cell r="H41642">
            <v>46172.506249999999</v>
          </cell>
        </row>
        <row r="41643">
          <cell r="A41643" t="str">
            <v>UCW-31527</v>
          </cell>
          <cell r="B41643" t="str">
            <v>WHP Jewellers | Anayra Silver Bracelet, Anayra Silver Earring| 219 SKU | 126291-WHPJ1 | 16-05-2026</v>
          </cell>
          <cell r="C41643" t="str">
            <v>CLOSED</v>
          </cell>
          <cell r="D41643" t="str">
            <v>Medium</v>
          </cell>
          <cell r="E41643" t="str">
            <v>Chirag Dubal</v>
          </cell>
          <cell r="F41643" t="str">
            <v>Shraddha Dighe</v>
          </cell>
          <cell r="G41643">
            <v>46162.504166666666</v>
          </cell>
          <cell r="H41643">
            <v>46167.531944444447</v>
          </cell>
        </row>
        <row r="41644">
          <cell r="A41644" t="str">
            <v>UCW-31526</v>
          </cell>
          <cell r="B41644" t="str">
            <v>ENRICH_Request for Image Update || 16/05/2026</v>
          </cell>
          <cell r="C41644" t="str">
            <v>CLOSED</v>
          </cell>
          <cell r="D41644" t="str">
            <v>Medium</v>
          </cell>
          <cell r="E41644" t="str">
            <v>Chirag Dubal</v>
          </cell>
          <cell r="F41644" t="str">
            <v>Shraddha Dighe</v>
          </cell>
          <cell r="G41644">
            <v>46162.502083333333</v>
          </cell>
          <cell r="H41644">
            <v>46164.656944444447</v>
          </cell>
        </row>
        <row r="41645">
          <cell r="A41645" t="str">
            <v>UCW-31521</v>
          </cell>
          <cell r="B41645" t="str">
            <v>ERROR_Calvin Klein | Size Chart Mismatch | Customer escalation_NC</v>
          </cell>
          <cell r="C41645" t="str">
            <v>CLOSED</v>
          </cell>
          <cell r="D41645" t="str">
            <v>Medium</v>
          </cell>
          <cell r="E41645" t="str">
            <v>netscribes</v>
          </cell>
          <cell r="F41645" t="str">
            <v>Sushma Ram</v>
          </cell>
          <cell r="G41645">
            <v>46162.472916666666</v>
          </cell>
          <cell r="H41645">
            <v>46172.515277777777</v>
          </cell>
        </row>
        <row r="41646">
          <cell r="A41646" t="str">
            <v>UCW-31512</v>
          </cell>
          <cell r="B41646" t="str">
            <v>ENRICH_Libas Apparel 127532 16-05-2026 (IMAGE REPLACE)</v>
          </cell>
          <cell r="C41646" t="str">
            <v>CLOSED</v>
          </cell>
          <cell r="D41646" t="str">
            <v>Medium</v>
          </cell>
          <cell r="E41646" t="str">
            <v>Chirag Dubal</v>
          </cell>
          <cell r="F41646" t="str">
            <v>Shraddha Dighe</v>
          </cell>
          <cell r="G41646">
            <v>46162.436805555553</v>
          </cell>
          <cell r="H41646">
            <v>46165.508333333331</v>
          </cell>
        </row>
        <row r="41647">
          <cell r="A41647" t="str">
            <v>UCW-31506</v>
          </cell>
          <cell r="B41647" t="str">
            <v>Garnier | AFGC PDP Image Update | TATACLIQ</v>
          </cell>
          <cell r="C41647" t="str">
            <v>CLOSED</v>
          </cell>
          <cell r="D41647" t="str">
            <v>Medium</v>
          </cell>
          <cell r="E41647" t="str">
            <v>Chirag Dubal</v>
          </cell>
          <cell r="F41647" t="str">
            <v>Simi Raichel Zachariah</v>
          </cell>
          <cell r="G41647">
            <v>46161.813888888886</v>
          </cell>
          <cell r="H41647">
            <v>46172.506944444445</v>
          </cell>
        </row>
        <row r="41648">
          <cell r="A41648" t="str">
            <v>UCW-31495</v>
          </cell>
          <cell r="B41648" t="str">
            <v>Libas Apparel 127532 16-05-2026 (SIZE ADDITION)</v>
          </cell>
          <cell r="C41648" t="str">
            <v>CLOSED</v>
          </cell>
          <cell r="D41648" t="str">
            <v>Medium</v>
          </cell>
          <cell r="E41648" t="str">
            <v>Chirag Dubal</v>
          </cell>
          <cell r="F41648" t="str">
            <v>Shraddha Dighe</v>
          </cell>
          <cell r="G41648">
            <v>46161.774305555555</v>
          </cell>
          <cell r="H41648">
            <v>46172.507638888892</v>
          </cell>
        </row>
        <row r="41649">
          <cell r="A41649" t="str">
            <v>UCW-31494</v>
          </cell>
          <cell r="B41649" t="str">
            <v>ENRICH_Request to Update the Details Only(22+) | Men | Tata Cliq Fashion | Seller Code - 127381 | 16-05-2026</v>
          </cell>
          <cell r="C41649" t="str">
            <v>CLOSED</v>
          </cell>
          <cell r="D41649" t="str">
            <v>Medium</v>
          </cell>
          <cell r="E41649" t="str">
            <v>Chirag Dubal</v>
          </cell>
          <cell r="F41649" t="str">
            <v>Shraddha Dighe</v>
          </cell>
          <cell r="G41649">
            <v>46161.772222222222</v>
          </cell>
          <cell r="H41649">
            <v>46171.574999999997</v>
          </cell>
        </row>
        <row r="41650">
          <cell r="A41650" t="str">
            <v>UCW-31493</v>
          </cell>
          <cell r="B41650" t="str">
            <v>ENRICH_Request to Update the Images Only(22+) | Women | Tata Cliq Fashion | Seller Code - 127381 | 16-05-2026</v>
          </cell>
          <cell r="C41650" t="str">
            <v>CLOSED</v>
          </cell>
          <cell r="D41650" t="str">
            <v>Medium</v>
          </cell>
          <cell r="E41650" t="str">
            <v>Chirag Dubal</v>
          </cell>
          <cell r="F41650" t="str">
            <v>Shraddha Dighe</v>
          </cell>
          <cell r="G41650">
            <v>46161.770138888889</v>
          </cell>
          <cell r="H41650">
            <v>46164.646527777775</v>
          </cell>
        </row>
        <row r="41651">
          <cell r="A41651" t="str">
            <v>UCW-31491</v>
          </cell>
          <cell r="B41651" t="str">
            <v>ENRICH_Request to Update the Images Only(22+) | Men | Tata Cliq Fashion | Seller Code - 127381 | 16-05-2026</v>
          </cell>
          <cell r="C41651" t="str">
            <v>CLOSED</v>
          </cell>
          <cell r="D41651" t="str">
            <v>Medium</v>
          </cell>
          <cell r="E41651" t="str">
            <v>Chirag Dubal</v>
          </cell>
          <cell r="F41651" t="str">
            <v>Shraddha Dighe</v>
          </cell>
          <cell r="G41651">
            <v>46161.768750000003</v>
          </cell>
          <cell r="H41651">
            <v>46165.526388888888</v>
          </cell>
        </row>
        <row r="41652">
          <cell r="A41652" t="str">
            <v>UCW-31490</v>
          </cell>
          <cell r="B41652" t="str">
            <v>ENRICH_Request to Update the Images Only(22+) | Kids | Tata Cliq Fashion | Seller Code - 127381 | 16-05-2026</v>
          </cell>
          <cell r="C41652" t="str">
            <v>CLOSED</v>
          </cell>
          <cell r="D41652" t="str">
            <v>Medium</v>
          </cell>
          <cell r="E41652" t="str">
            <v>Chirag Dubal</v>
          </cell>
          <cell r="F41652" t="str">
            <v>Shraddha Dighe</v>
          </cell>
          <cell r="G41652">
            <v>46161.767361111109</v>
          </cell>
          <cell r="H41652">
            <v>46164.490972222222</v>
          </cell>
        </row>
        <row r="41653">
          <cell r="A41653" t="str">
            <v>UCW-31485</v>
          </cell>
          <cell r="B41653" t="str">
            <v>CLONE - Tata Cliq-adidas DTC|Footwear| Attributes_24-03-26</v>
          </cell>
          <cell r="C41653" t="str">
            <v>CLOSED</v>
          </cell>
          <cell r="D41653" t="str">
            <v>Medium</v>
          </cell>
          <cell r="E41653" t="str">
            <v>netscribes</v>
          </cell>
          <cell r="F41653" t="str">
            <v>netscribes</v>
          </cell>
          <cell r="G41653">
            <v>46161.743055555555</v>
          </cell>
          <cell r="H41653">
            <v>46172.508333333331</v>
          </cell>
        </row>
        <row r="41654">
          <cell r="A41654" t="str">
            <v>UCW-31482</v>
          </cell>
          <cell r="B41654" t="str">
            <v>Sell Now - Tata Cliq-Multi Brand-Footwear-129236,127776 - 13-05-2026</v>
          </cell>
          <cell r="C41654" t="str">
            <v>CLOSED</v>
          </cell>
          <cell r="D41654" t="str">
            <v>Medium</v>
          </cell>
          <cell r="E41654" t="str">
            <v>Chirag Dubal</v>
          </cell>
          <cell r="F41654" t="str">
            <v>netscribes</v>
          </cell>
          <cell r="G41654">
            <v>46161.738194444442</v>
          </cell>
          <cell r="H41654">
            <v>46228.904166666667</v>
          </cell>
        </row>
        <row r="41655">
          <cell r="A41655" t="str">
            <v>UCW-31469</v>
          </cell>
          <cell r="B41655" t="str">
            <v>Additions Shaya Everyday, Plumes &amp; Nitya Collection Catalog for Tata Cliq.</v>
          </cell>
          <cell r="C41655" t="str">
            <v>CLOSED</v>
          </cell>
          <cell r="D41655" t="str">
            <v>Medium</v>
          </cell>
          <cell r="E41655" t="str">
            <v>Chirag Dubal</v>
          </cell>
          <cell r="F41655" t="str">
            <v>Shraddha Dighe</v>
          </cell>
          <cell r="G41655">
            <v>46161.677083333336</v>
          </cell>
          <cell r="H41655">
            <v>46172.509027777778</v>
          </cell>
        </row>
        <row r="41656">
          <cell r="A41656" t="str">
            <v>UCW-31468</v>
          </cell>
          <cell r="B41656" t="str">
            <v>ZAVERI PEARLS | JEWELLERY | SELLER CODE: 124167 | 15-05-2026 | 135 SKUs</v>
          </cell>
          <cell r="C41656" t="str">
            <v>CLOSED</v>
          </cell>
          <cell r="D41656" t="str">
            <v>Medium</v>
          </cell>
          <cell r="E41656" t="str">
            <v>Chirag Dubal</v>
          </cell>
          <cell r="F41656" t="str">
            <v>Shraddha Dighe</v>
          </cell>
          <cell r="G41656">
            <v>46161.673611111109</v>
          </cell>
          <cell r="H41656">
            <v>46164.746527777781</v>
          </cell>
        </row>
        <row r="41657">
          <cell r="A41657" t="str">
            <v>UCW-31457</v>
          </cell>
          <cell r="B41657" t="str">
            <v xml:space="preserve">Enrich_PDP Update - TCL </v>
          </cell>
          <cell r="C41657" t="str">
            <v>CLOSED</v>
          </cell>
          <cell r="D41657" t="str">
            <v>Medium</v>
          </cell>
          <cell r="E41657" t="str">
            <v>Chirag Dubal</v>
          </cell>
          <cell r="F41657" t="str">
            <v>netscribes</v>
          </cell>
          <cell r="G41657">
            <v>46161.615972222222</v>
          </cell>
          <cell r="H41657">
            <v>46223.506249999999</v>
          </cell>
        </row>
        <row r="41658">
          <cell r="A41658" t="str">
            <v>UCW-31456</v>
          </cell>
          <cell r="B41658" t="str">
            <v>CLONE - CLONE - Tata CLIQ(Fashion+Luxury) |adidas DTC| Footwear Attributes for Listing_28-10-25</v>
          </cell>
          <cell r="C41658" t="str">
            <v>CLOSED Due to Inactive/Insufficient Information</v>
          </cell>
          <cell r="D41658" t="str">
            <v>Medium</v>
          </cell>
          <cell r="E41658" t="str">
            <v>netscribes</v>
          </cell>
          <cell r="F41658" t="str">
            <v>Reagan D’souza</v>
          </cell>
          <cell r="G41658">
            <v>46161.606944444444</v>
          </cell>
          <cell r="H41658">
            <v>46163.638194444444</v>
          </cell>
        </row>
        <row r="41659">
          <cell r="A41659" t="str">
            <v>UCW-31442</v>
          </cell>
          <cell r="B41659" t="str">
            <v>Puig 2026 H1 cataloguing</v>
          </cell>
          <cell r="C41659" t="str">
            <v>CLOSED</v>
          </cell>
          <cell r="D41659" t="str">
            <v>Medium</v>
          </cell>
          <cell r="E41659" t="str">
            <v>Chirag Dubal</v>
          </cell>
          <cell r="F41659" t="str">
            <v>Shraddha Dighe</v>
          </cell>
          <cell r="G41659">
            <v>46161.576388888891</v>
          </cell>
          <cell r="H41659">
            <v>46164.740972222222</v>
          </cell>
        </row>
        <row r="41660">
          <cell r="A41660" t="str">
            <v>UCW-31426</v>
          </cell>
          <cell r="B41660" t="str">
            <v>Catalogue Format</v>
          </cell>
          <cell r="C41660" t="str">
            <v>CLOSED Due to Inactive/Insufficient Information</v>
          </cell>
          <cell r="D41660" t="str">
            <v>Medium</v>
          </cell>
          <cell r="E41660" t="str">
            <v>Chirag Dubal</v>
          </cell>
          <cell r="F41660" t="str">
            <v>Simi Raichel Zachariah</v>
          </cell>
          <cell r="G41660">
            <v>46161.486111111109</v>
          </cell>
          <cell r="H41660">
            <v>46167.818749999999</v>
          </cell>
        </row>
        <row r="41661">
          <cell r="A41661" t="str">
            <v>UCW-31421</v>
          </cell>
          <cell r="B41661" t="str">
            <v>Pending Listing File for Top Performing Product – Sanfe</v>
          </cell>
          <cell r="C41661" t="str">
            <v>CLOSED</v>
          </cell>
          <cell r="D41661" t="str">
            <v>Medium</v>
          </cell>
          <cell r="E41661" t="str">
            <v>Chirag Dubal</v>
          </cell>
          <cell r="F41661" t="str">
            <v>Shraddha Dighe</v>
          </cell>
          <cell r="G41661">
            <v>46161.474305555559</v>
          </cell>
          <cell r="H41661">
            <v>46167.490972222222</v>
          </cell>
        </row>
        <row r="41662">
          <cell r="A41662" t="str">
            <v>UCW-31409</v>
          </cell>
          <cell r="B41662" t="str">
            <v>MASTER DATA STOCKFOR OFFER</v>
          </cell>
          <cell r="C41662" t="str">
            <v>CLOSED</v>
          </cell>
          <cell r="D41662" t="str">
            <v>Medium</v>
          </cell>
          <cell r="E41662" t="str">
            <v>Chirag Dubal</v>
          </cell>
          <cell r="F41662" t="str">
            <v>netscribes</v>
          </cell>
          <cell r="G41662">
            <v>46160.800000000003</v>
          </cell>
          <cell r="H41662">
            <v>46223.506944444445</v>
          </cell>
        </row>
        <row r="41663">
          <cell r="A41663" t="str">
            <v>UCW-31407</v>
          </cell>
          <cell r="B41663" t="str">
            <v>TATACLIQ x O3+ Catalog Update 21-03-2026</v>
          </cell>
          <cell r="C41663" t="str">
            <v>CLOSED</v>
          </cell>
          <cell r="D41663" t="str">
            <v>Medium</v>
          </cell>
          <cell r="E41663" t="str">
            <v>Chirag Dubal</v>
          </cell>
          <cell r="F41663" t="str">
            <v>Simi Raichel Zachariah</v>
          </cell>
          <cell r="G41663">
            <v>46160.784722222219</v>
          </cell>
          <cell r="H41663">
            <v>46164.508333333331</v>
          </cell>
        </row>
        <row r="41664">
          <cell r="A41664" t="str">
            <v>UCW-31401</v>
          </cell>
          <cell r="B41664" t="str">
            <v>MNY &amp; OAP | Glow Powder, Shine Shopper, Tinted Serum, Lifter Gel Lip Oil, Sky High Mascara | TATACLIQ</v>
          </cell>
          <cell r="C41664" t="str">
            <v>CLOSED</v>
          </cell>
          <cell r="D41664" t="str">
            <v>Medium</v>
          </cell>
          <cell r="E41664" t="str">
            <v>Chirag Dubal</v>
          </cell>
          <cell r="F41664" t="str">
            <v>Simi Raichel Zachariah</v>
          </cell>
          <cell r="G41664">
            <v>46160.770138888889</v>
          </cell>
          <cell r="H41664">
            <v>46172.513194444444</v>
          </cell>
        </row>
        <row r="41665">
          <cell r="A41665" t="str">
            <v>UCW-31400</v>
          </cell>
          <cell r="B41665" t="str">
            <v>ENRICH_Biba_size addition_13-05-26</v>
          </cell>
          <cell r="C41665" t="str">
            <v>CLOSED</v>
          </cell>
          <cell r="D41665" t="str">
            <v>Medium</v>
          </cell>
          <cell r="E41665" t="str">
            <v>Chirag Dubal</v>
          </cell>
          <cell r="F41665" t="str">
            <v>Shraddha Dighe</v>
          </cell>
          <cell r="G41665">
            <v>46160.769444444442</v>
          </cell>
          <cell r="H41665">
            <v>46172.51458333333</v>
          </cell>
        </row>
        <row r="41666">
          <cell r="A41666" t="str">
            <v>UCW-31396</v>
          </cell>
          <cell r="B41666" t="str">
            <v>ESGEE SLIDE MASTER DATA &amp; IMAGES for CATALOGING</v>
          </cell>
          <cell r="C41666" t="str">
            <v>CLOSED</v>
          </cell>
          <cell r="D41666" t="str">
            <v>Medium</v>
          </cell>
          <cell r="E41666" t="str">
            <v>Chirag Dubal</v>
          </cell>
          <cell r="F41666" t="str">
            <v>netscribes</v>
          </cell>
          <cell r="G41666">
            <v>46160.75</v>
          </cell>
          <cell r="H41666">
            <v>46223.506944444445</v>
          </cell>
        </row>
        <row r="41667">
          <cell r="A41667" t="str">
            <v>UCW-31393</v>
          </cell>
          <cell r="B41667" t="str">
            <v>Error_U.S. Polo Assn. ( Sizes Uploaded with Alpha numeric code )_NC</v>
          </cell>
          <cell r="C41667" t="str">
            <v>CLOSED</v>
          </cell>
          <cell r="D41667" t="str">
            <v>Medium</v>
          </cell>
          <cell r="E41667" t="str">
            <v>netscribes</v>
          </cell>
          <cell r="F41667" t="str">
            <v>Sushma Ram</v>
          </cell>
          <cell r="G41667">
            <v>46160.679861111108</v>
          </cell>
          <cell r="H41667">
            <v>46172.520138888889</v>
          </cell>
        </row>
        <row r="41668">
          <cell r="A41668" t="str">
            <v>UCW-31386</v>
          </cell>
          <cell r="B41668" t="str">
            <v>Tata CLiq listing file for women &amp; Mens 15-05-2026</v>
          </cell>
          <cell r="C41668" t="str">
            <v>CLOSED</v>
          </cell>
          <cell r="D41668" t="str">
            <v>Medium</v>
          </cell>
          <cell r="E41668" t="str">
            <v>Chirag Dubal</v>
          </cell>
          <cell r="F41668" t="str">
            <v>Simi Raichel Zachariah</v>
          </cell>
          <cell r="G41668">
            <v>46160.624305555553</v>
          </cell>
          <cell r="H41668">
            <v>46163.524305555555</v>
          </cell>
        </row>
        <row r="41669">
          <cell r="A41669" t="str">
            <v>UCW-31376</v>
          </cell>
          <cell r="B41669" t="str">
            <v xml:space="preserve">Tatacliq Lifestyle Catalogue Template-Lot -151_13.05.2026 </v>
          </cell>
          <cell r="C41669" t="str">
            <v>CLOSED</v>
          </cell>
          <cell r="D41669" t="str">
            <v>Medium</v>
          </cell>
          <cell r="E41669" t="str">
            <v>netscribes</v>
          </cell>
          <cell r="F41669" t="str">
            <v>Shraddha Dighe</v>
          </cell>
          <cell r="G41669">
            <v>46160.543749999997</v>
          </cell>
          <cell r="H41669">
            <v>46172.51666666667</v>
          </cell>
        </row>
        <row r="41670">
          <cell r="A41670" t="str">
            <v>UCW-31372</v>
          </cell>
          <cell r="B41670" t="str">
            <v>E2E - Cordwainers - FTW - 14th May'26 - 126 SKUs</v>
          </cell>
          <cell r="C41670" t="str">
            <v>CLOSED</v>
          </cell>
          <cell r="D41670" t="str">
            <v>Medium</v>
          </cell>
          <cell r="E41670" t="str">
            <v>Chirag Dubal</v>
          </cell>
          <cell r="F41670" t="str">
            <v>Shloka Chakre</v>
          </cell>
          <cell r="G41670">
            <v>46160.529166666667</v>
          </cell>
          <cell r="H41670">
            <v>46172.518055555556</v>
          </cell>
        </row>
        <row r="41671">
          <cell r="A41671" t="str">
            <v>UCW-31371</v>
          </cell>
          <cell r="B41671" t="str">
            <v>Sell now request - TUL 125928</v>
          </cell>
          <cell r="C41671" t="str">
            <v>CLOSED</v>
          </cell>
          <cell r="D41671" t="str">
            <v>Medium</v>
          </cell>
          <cell r="E41671" t="str">
            <v>Chirag Dubal</v>
          </cell>
          <cell r="F41671" t="str">
            <v>Shraddha Dighe</v>
          </cell>
          <cell r="G41671">
            <v>46160.525000000001</v>
          </cell>
          <cell r="H41671">
            <v>46162.772916666669</v>
          </cell>
        </row>
        <row r="41672">
          <cell r="A41672" t="str">
            <v>UCW-31357</v>
          </cell>
          <cell r="B41672" t="str">
            <v>Prepack - BIOTOP Listing</v>
          </cell>
          <cell r="C41672" t="str">
            <v>CLOSED</v>
          </cell>
          <cell r="D41672" t="str">
            <v>Medium</v>
          </cell>
          <cell r="E41672" t="str">
            <v>Chirag Dubal</v>
          </cell>
          <cell r="F41672" t="str">
            <v>netscribes</v>
          </cell>
          <cell r="G41672">
            <v>46160.453472222223</v>
          </cell>
          <cell r="H41672">
            <v>46223.508333333331</v>
          </cell>
        </row>
        <row r="41673">
          <cell r="A41673" t="str">
            <v>UCW-31355</v>
          </cell>
          <cell r="B41673" t="str">
            <v>Sell now - Error_Tata Cliq-adidas DTC|Footwear| Attributes_18-02-26_NC</v>
          </cell>
          <cell r="C41673" t="str">
            <v>CLOSED Due to Inactive/Insufficient Information</v>
          </cell>
          <cell r="D41673" t="str">
            <v>Medium</v>
          </cell>
          <cell r="E41673" t="str">
            <v>Chirag Dubal</v>
          </cell>
          <cell r="F41673" t="str">
            <v>netscribes</v>
          </cell>
          <cell r="G41673">
            <v>46159.313888888886</v>
          </cell>
          <cell r="H41673">
            <v>46223.508333333331</v>
          </cell>
        </row>
        <row r="41674">
          <cell r="A41674" t="str">
            <v>UCW-31353</v>
          </cell>
          <cell r="B41674" t="str">
            <v>CLONE- 75 Articles || New Listing For INC.5 || TataCliq</v>
          </cell>
          <cell r="C41674" t="str">
            <v>CLOSED</v>
          </cell>
          <cell r="D41674" t="str">
            <v>Medium</v>
          </cell>
          <cell r="E41674" t="str">
            <v>Chirag Dubal</v>
          </cell>
          <cell r="F41674" t="str">
            <v>netscribes</v>
          </cell>
          <cell r="G41674">
            <v>46158.63958333333</v>
          </cell>
          <cell r="H41674">
            <v>46172.518750000003</v>
          </cell>
        </row>
        <row r="41675">
          <cell r="A41675" t="str">
            <v>UCW-31350</v>
          </cell>
          <cell r="B41675" t="str">
            <v>Women Footwear New Styles For Tatacliq (SS'26) - (Styles-20) 14.05.2026</v>
          </cell>
          <cell r="C41675" t="str">
            <v>CLOSED</v>
          </cell>
          <cell r="D41675" t="str">
            <v>Medium</v>
          </cell>
          <cell r="E41675" t="str">
            <v>netscribes</v>
          </cell>
          <cell r="F41675" t="str">
            <v>Mohd Tahir Shaikh</v>
          </cell>
          <cell r="G41675">
            <v>46158.620138888888</v>
          </cell>
          <cell r="H41675">
            <v>46161.754861111112</v>
          </cell>
        </row>
        <row r="41676">
          <cell r="A41676" t="str">
            <v>UCW-31346</v>
          </cell>
          <cell r="B41676" t="str">
            <v>Puma + footwear + 124055+ mapping (14-05-2026)</v>
          </cell>
          <cell r="C41676" t="str">
            <v>CLOSED</v>
          </cell>
          <cell r="D41676" t="str">
            <v>Medium</v>
          </cell>
          <cell r="E41676" t="str">
            <v>netscribes</v>
          </cell>
          <cell r="F41676" t="str">
            <v>Mohd Tahir Shaikh</v>
          </cell>
          <cell r="G41676">
            <v>46158.593055555553</v>
          </cell>
          <cell r="H41676">
            <v>46168.463194444441</v>
          </cell>
        </row>
        <row r="41677">
          <cell r="A41677" t="str">
            <v>UCW-31345</v>
          </cell>
          <cell r="B41677" t="str">
            <v>CLONE - Asics Footwear- New listing I Seller Code- 128139 I 127 Skus I 20 Options I 24-04-2026</v>
          </cell>
          <cell r="C41677" t="str">
            <v>CLOSED</v>
          </cell>
          <cell r="D41677" t="str">
            <v>Medium</v>
          </cell>
          <cell r="E41677" t="str">
            <v>netscribes</v>
          </cell>
          <cell r="F41677" t="str">
            <v>netscribes</v>
          </cell>
          <cell r="G41677">
            <v>46158.448611111111</v>
          </cell>
          <cell r="H41677">
            <v>46172.520138888889</v>
          </cell>
        </row>
        <row r="41678">
          <cell r="A41678" t="str">
            <v>UCW-31335</v>
          </cell>
          <cell r="B41678" t="str">
            <v>ADIDAS Add now catalogue dated 9th May 2026</v>
          </cell>
          <cell r="C41678" t="str">
            <v>CLOSED</v>
          </cell>
          <cell r="D41678" t="str">
            <v>Medium</v>
          </cell>
          <cell r="E41678" t="str">
            <v>Chirag Dubal</v>
          </cell>
          <cell r="F41678" t="str">
            <v>netscribes</v>
          </cell>
          <cell r="G41678">
            <v>46157.739583333336</v>
          </cell>
          <cell r="H41678">
            <v>46223.508333333331</v>
          </cell>
        </row>
        <row r="41679">
          <cell r="A41679" t="str">
            <v>UCW-31328</v>
          </cell>
          <cell r="B41679" t="str">
            <v>CLONE - CLONE - Tatacliq Footwear MP-62_Arrow_USPA_14-04-2026</v>
          </cell>
          <cell r="C41679" t="str">
            <v>CLOSED</v>
          </cell>
          <cell r="D41679" t="str">
            <v>Medium</v>
          </cell>
          <cell r="E41679" t="str">
            <v>netscribes</v>
          </cell>
          <cell r="F41679" t="str">
            <v>netscribes</v>
          </cell>
          <cell r="G41679">
            <v>46157.71597222222</v>
          </cell>
          <cell r="H41679">
            <v>46172.520833333336</v>
          </cell>
        </row>
        <row r="41680">
          <cell r="A41680" t="str">
            <v>UCW-31319</v>
          </cell>
          <cell r="B41680" t="str">
            <v>CLONE - Footwear New Listing 05-05-2026 ( 288 EANs)</v>
          </cell>
          <cell r="C41680" t="str">
            <v>CLOSED</v>
          </cell>
          <cell r="D41680" t="str">
            <v>Medium</v>
          </cell>
          <cell r="E41680" t="str">
            <v>netscribes</v>
          </cell>
          <cell r="F41680" t="str">
            <v>netscribes</v>
          </cell>
          <cell r="G41680">
            <v>46157.65902777778</v>
          </cell>
          <cell r="H41680">
            <v>46172.489583333336</v>
          </cell>
        </row>
        <row r="41681">
          <cell r="A41681" t="str">
            <v>UCW-31315</v>
          </cell>
          <cell r="B41681" t="str">
            <v>Puma Add now catalogue dated 30th April 2026</v>
          </cell>
          <cell r="C41681" t="str">
            <v>CLOSED</v>
          </cell>
          <cell r="D41681" t="str">
            <v>Medium</v>
          </cell>
          <cell r="E41681" t="str">
            <v>Chirag Dubal</v>
          </cell>
          <cell r="F41681" t="str">
            <v>netscribes</v>
          </cell>
          <cell r="G41681">
            <v>46157.645833333336</v>
          </cell>
          <cell r="H41681">
            <v>46196.46597222222</v>
          </cell>
        </row>
        <row r="41682">
          <cell r="A41682" t="str">
            <v>UCW-31301</v>
          </cell>
          <cell r="B41682" t="str">
            <v>Image Update: Versace Eau Fraiche</v>
          </cell>
          <cell r="C41682" t="str">
            <v>CLOSED</v>
          </cell>
          <cell r="D41682" t="str">
            <v>Medium</v>
          </cell>
          <cell r="E41682" t="str">
            <v>Chirag Dubal</v>
          </cell>
          <cell r="F41682" t="str">
            <v>Simi Raichel Zachariah</v>
          </cell>
          <cell r="G41682">
            <v>46157.486111111109</v>
          </cell>
          <cell r="H41682">
            <v>46161.759027777778</v>
          </cell>
        </row>
        <row r="41683">
          <cell r="A41683" t="str">
            <v>UCW-31292</v>
          </cell>
          <cell r="B41683" t="str">
            <v>New Listing - 12-05-2026</v>
          </cell>
          <cell r="C41683" t="str">
            <v>CLOSED</v>
          </cell>
          <cell r="D41683" t="str">
            <v>Medium</v>
          </cell>
          <cell r="E41683" t="str">
            <v>Chirag Dubal</v>
          </cell>
          <cell r="F41683" t="str">
            <v>Shraddha Dighe</v>
          </cell>
          <cell r="G41683">
            <v>46157.442361111112</v>
          </cell>
          <cell r="H41683">
            <v>46172.538194444445</v>
          </cell>
        </row>
        <row r="41684">
          <cell r="A41684" t="str">
            <v>UCW-31289</v>
          </cell>
          <cell r="B41684" t="str">
            <v>P.C.Chandra Jewellers | Fine Jewellery | 124792 | 9-05-2025 (97 SKUs)</v>
          </cell>
          <cell r="C41684" t="str">
            <v>CLOSED</v>
          </cell>
          <cell r="D41684" t="str">
            <v>Medium</v>
          </cell>
          <cell r="E41684" t="str">
            <v>Chirag Dubal</v>
          </cell>
          <cell r="F41684" t="str">
            <v>Shraddha Dighe</v>
          </cell>
          <cell r="G41684">
            <v>46157.427083333336</v>
          </cell>
          <cell r="H41684">
            <v>46172.490277777775</v>
          </cell>
        </row>
        <row r="41685">
          <cell r="A41685" t="str">
            <v>UCW-31279</v>
          </cell>
          <cell r="B41685" t="str">
            <v>ENRICH_Garnier | Cooling Gel PDP Revamp | TATACLIQ</v>
          </cell>
          <cell r="C41685" t="str">
            <v>CLOSED</v>
          </cell>
          <cell r="D41685" t="str">
            <v>Medium</v>
          </cell>
          <cell r="E41685" t="str">
            <v>Mohd Tahir Shaikh</v>
          </cell>
          <cell r="F41685" t="str">
            <v>Shraddha Dighe</v>
          </cell>
          <cell r="G41685">
            <v>46156.783333333333</v>
          </cell>
          <cell r="H41685">
            <v>46161.754166666666</v>
          </cell>
        </row>
        <row r="41686">
          <cell r="A41686" t="str">
            <v>UCW-31276</v>
          </cell>
          <cell r="B41686" t="str">
            <v>Pantaloons/Kids/Non Apparel Footwear/New Listing/SKU 48/Options 8| 13th April'2026</v>
          </cell>
          <cell r="C41686" t="str">
            <v>CLOSED</v>
          </cell>
          <cell r="D41686" t="str">
            <v>Medium</v>
          </cell>
          <cell r="E41686" t="str">
            <v>Chirag Dubal</v>
          </cell>
          <cell r="F41686" t="str">
            <v>Simi Raichel Zachariah</v>
          </cell>
          <cell r="G41686">
            <v>46156.779861111114</v>
          </cell>
          <cell r="H41686">
            <v>46172.536805555559</v>
          </cell>
        </row>
        <row r="41687">
          <cell r="A41687" t="str">
            <v>UCW-31271</v>
          </cell>
          <cell r="B41687" t="str">
            <v>Vaseline Lip Oil - Tata Cliq</v>
          </cell>
          <cell r="C41687" t="str">
            <v>CLOSED</v>
          </cell>
          <cell r="D41687" t="str">
            <v>Medium</v>
          </cell>
          <cell r="E41687" t="str">
            <v>Chirag Dubal</v>
          </cell>
          <cell r="F41687" t="str">
            <v>Shraddha Dighe</v>
          </cell>
          <cell r="G41687">
            <v>46156.76666666667</v>
          </cell>
          <cell r="H41687">
            <v>46163.498611111114</v>
          </cell>
        </row>
        <row r="41688">
          <cell r="A41688" t="str">
            <v>UCW-31258</v>
          </cell>
          <cell r="B41688" t="str">
            <v xml:space="preserve">Kickers New articles product detail </v>
          </cell>
          <cell r="C41688" t="str">
            <v>CLOSED</v>
          </cell>
          <cell r="D41688" t="str">
            <v>Medium</v>
          </cell>
          <cell r="E41688" t="str">
            <v>netscribes</v>
          </cell>
          <cell r="F41688" t="str">
            <v>Mohd Tahir Shaikh</v>
          </cell>
          <cell r="G41688">
            <v>46156.714583333334</v>
          </cell>
          <cell r="H41688">
            <v>46158.606944444444</v>
          </cell>
        </row>
        <row r="41689">
          <cell r="A41689" t="str">
            <v>UCW-31257</v>
          </cell>
          <cell r="B41689" t="str">
            <v>ENRICH_IMAGE REPLACEMENT - Daali - 1 Style</v>
          </cell>
          <cell r="C41689" t="str">
            <v>CLOSED</v>
          </cell>
          <cell r="D41689" t="str">
            <v>Medium</v>
          </cell>
          <cell r="E41689" t="str">
            <v>netscribes</v>
          </cell>
          <cell r="F41689" t="str">
            <v>Mohd Tahir Shaikh</v>
          </cell>
          <cell r="G41689">
            <v>46156.706250000003</v>
          </cell>
          <cell r="H41689">
            <v>46161.747916666667</v>
          </cell>
        </row>
        <row r="41690">
          <cell r="A41690" t="str">
            <v>UCW-31254</v>
          </cell>
          <cell r="B41690" t="str">
            <v>Tata Cliq-Multi Brand-Footwear-129236,127776 - 13-05-2026</v>
          </cell>
          <cell r="C41690" t="str">
            <v>CLOSED</v>
          </cell>
          <cell r="D41690" t="str">
            <v>Medium</v>
          </cell>
          <cell r="E41690" t="str">
            <v>netscribes</v>
          </cell>
          <cell r="F41690" t="str">
            <v>Mohd Tahir Shaikh</v>
          </cell>
          <cell r="G41690">
            <v>46156.684027777781</v>
          </cell>
          <cell r="H41690">
            <v>46172.536111111112</v>
          </cell>
        </row>
        <row r="41691">
          <cell r="A41691" t="str">
            <v>UCW-31246</v>
          </cell>
          <cell r="B41691" t="str">
            <v>Request for Toner Listing</v>
          </cell>
          <cell r="C41691" t="str">
            <v>CLOSED</v>
          </cell>
          <cell r="D41691" t="str">
            <v>Medium</v>
          </cell>
          <cell r="E41691" t="str">
            <v>Chirag Dubal</v>
          </cell>
          <cell r="F41691" t="str">
            <v>Shraddha Dighe</v>
          </cell>
          <cell r="G41691">
            <v>46156.618750000001</v>
          </cell>
          <cell r="H41691">
            <v>46172.538888888892</v>
          </cell>
        </row>
        <row r="41692">
          <cell r="A41692" t="str">
            <v>UCW-31245</v>
          </cell>
          <cell r="B41692" t="str">
            <v>EAN Update TATA X SKP</v>
          </cell>
          <cell r="C41692" t="str">
            <v>CLOSED</v>
          </cell>
          <cell r="D41692" t="str">
            <v>Medium</v>
          </cell>
          <cell r="E41692" t="str">
            <v>Chirag Dubal</v>
          </cell>
          <cell r="F41692" t="str">
            <v>Shraddha Dighe</v>
          </cell>
          <cell r="G41692">
            <v>46156.617361111108</v>
          </cell>
          <cell r="H41692">
            <v>46172.506249999999</v>
          </cell>
        </row>
        <row r="41693">
          <cell r="A41693" t="str">
            <v>UCW-31244</v>
          </cell>
          <cell r="B41693" t="str">
            <v>Tata lux New latching - 07_05</v>
          </cell>
          <cell r="C41693" t="str">
            <v>CLOSED</v>
          </cell>
          <cell r="D41693" t="str">
            <v>Medium</v>
          </cell>
          <cell r="E41693" t="str">
            <v>netscribes</v>
          </cell>
          <cell r="F41693" t="str">
            <v>Mohd Tahir Shaikh</v>
          </cell>
          <cell r="G41693">
            <v>46156.587500000001</v>
          </cell>
          <cell r="H41693">
            <v>46168.65</v>
          </cell>
        </row>
        <row r="41694">
          <cell r="A41694" t="str">
            <v>UCW-31227</v>
          </cell>
          <cell r="B41694" t="str">
            <v>Lot 3 SS26 Skechers Footwear-7 SKUs 1 options 13.5.2026</v>
          </cell>
          <cell r="C41694" t="str">
            <v>CLOSED</v>
          </cell>
          <cell r="D41694" t="str">
            <v>Medium</v>
          </cell>
          <cell r="E41694" t="str">
            <v>netscribes</v>
          </cell>
          <cell r="F41694" t="str">
            <v>Mohd Tahir Shaikh</v>
          </cell>
          <cell r="G41694">
            <v>46156.539583333331</v>
          </cell>
          <cell r="H41694">
            <v>46172.506944444445</v>
          </cell>
        </row>
        <row r="41695">
          <cell r="A41695" t="str">
            <v>UCW-31218</v>
          </cell>
          <cell r="B41695" t="str">
            <v>CLONE -  Soch_Apparel_124205-SAS_08/05/2026_340 Styles</v>
          </cell>
          <cell r="C41695" t="str">
            <v>CLOSED</v>
          </cell>
          <cell r="D41695" t="str">
            <v>Medium</v>
          </cell>
          <cell r="E41695" t="str">
            <v>netscribes</v>
          </cell>
          <cell r="F41695" t="str">
            <v>netscribes</v>
          </cell>
          <cell r="G41695">
            <v>46156.425000000003</v>
          </cell>
          <cell r="H41695">
            <v>46172.507638888892</v>
          </cell>
        </row>
        <row r="41696">
          <cell r="A41696" t="str">
            <v>UCW-31203</v>
          </cell>
          <cell r="B41696" t="str">
            <v>Tata Cliq Footwear Catalogue | 12-05-2026</v>
          </cell>
          <cell r="C41696" t="str">
            <v>CLOSED</v>
          </cell>
          <cell r="D41696" t="str">
            <v>Medium</v>
          </cell>
          <cell r="E41696" t="str">
            <v>netscribes</v>
          </cell>
          <cell r="F41696" t="str">
            <v>Mohd Tahir Shaikh</v>
          </cell>
          <cell r="G41696">
            <v>46155.760416666664</v>
          </cell>
          <cell r="H41696">
            <v>46172.540277777778</v>
          </cell>
        </row>
        <row r="41697">
          <cell r="A41697" t="str">
            <v>UCW-31197</v>
          </cell>
          <cell r="B41697" t="str">
            <v>Puma New Listing 12-05-2026</v>
          </cell>
          <cell r="C41697" t="str">
            <v>CLOSED Due to Inactive/Insufficient Information</v>
          </cell>
          <cell r="D41697" t="str">
            <v>Medium</v>
          </cell>
          <cell r="E41697" t="str">
            <v>netscribes</v>
          </cell>
          <cell r="F41697" t="str">
            <v>Mohd Tahir Shaikh</v>
          </cell>
          <cell r="G41697">
            <v>46155.750694444447</v>
          </cell>
          <cell r="H41697">
            <v>46161.570138888892</v>
          </cell>
        </row>
        <row r="41698">
          <cell r="A41698" t="str">
            <v>UCW-31195</v>
          </cell>
          <cell r="B41698" t="str">
            <v>Shaya Everyday, Plumes &amp; Nitya Collection Catalog for Tata Cliq.</v>
          </cell>
          <cell r="C41698" t="str">
            <v>CLOSED</v>
          </cell>
          <cell r="D41698" t="str">
            <v>Medium</v>
          </cell>
          <cell r="E41698" t="str">
            <v>Chirag Dubal</v>
          </cell>
          <cell r="F41698" t="str">
            <v>Shraddha Dighe</v>
          </cell>
          <cell r="G41698">
            <v>46155.748611111114</v>
          </cell>
          <cell r="H41698">
            <v>46158.598611111112</v>
          </cell>
        </row>
        <row r="41699">
          <cell r="A41699" t="str">
            <v>UCW-31193</v>
          </cell>
          <cell r="B41699" t="str">
            <v>WHP Jewellers | Dia Bracelet, Dia Earring, Dia Pendant, Dia Ring, Dia Nosepin, Dia Mang Pendant | 126291-WHPJ1 | 12-05-2026</v>
          </cell>
          <cell r="C41699" t="str">
            <v>CLOSED</v>
          </cell>
          <cell r="D41699" t="str">
            <v>Medium</v>
          </cell>
          <cell r="E41699" t="str">
            <v>Chirag Dubal</v>
          </cell>
          <cell r="F41699" t="str">
            <v>Shraddha Dighe</v>
          </cell>
          <cell r="G41699">
            <v>46155.743750000001</v>
          </cell>
          <cell r="H41699">
            <v>46158.582638888889</v>
          </cell>
        </row>
        <row r="41700">
          <cell r="A41700" t="str">
            <v>UCW-31191</v>
          </cell>
          <cell r="B41700" t="str">
            <v>Puma + footwear + 124055+ mapping (12-05-2026)</v>
          </cell>
          <cell r="C41700" t="str">
            <v>CLOSED</v>
          </cell>
          <cell r="D41700" t="str">
            <v>Medium</v>
          </cell>
          <cell r="E41700" t="str">
            <v>netscribes</v>
          </cell>
          <cell r="F41700" t="str">
            <v>Mohd Tahir Shaikh</v>
          </cell>
          <cell r="G41700">
            <v>46155.743750000001</v>
          </cell>
          <cell r="H41700">
            <v>46171.709027777775</v>
          </cell>
        </row>
        <row r="41701">
          <cell r="A41701" t="str">
            <v>UCW-31190</v>
          </cell>
          <cell r="B41701" t="str">
            <v>WHP Jewellers | Bracelet, Chain, Earring, Pendant, Ring | 126291-WHPJ1 | 13-05-2026</v>
          </cell>
          <cell r="C41701" t="str">
            <v>CLOSED</v>
          </cell>
          <cell r="D41701" t="str">
            <v>Medium</v>
          </cell>
          <cell r="E41701" t="str">
            <v>Chirag Dubal</v>
          </cell>
          <cell r="F41701" t="str">
            <v>Shraddha Dighe</v>
          </cell>
          <cell r="G41701">
            <v>46155.740277777775</v>
          </cell>
          <cell r="H41701">
            <v>46158.57916666667</v>
          </cell>
        </row>
        <row r="41702">
          <cell r="A41702" t="str">
            <v>UCW-31168</v>
          </cell>
          <cell r="B41702" t="str">
            <v>ERROR_Cataloging File - Palladium</v>
          </cell>
          <cell r="C41702" t="str">
            <v>CLOSED</v>
          </cell>
          <cell r="D41702" t="str">
            <v>Medium</v>
          </cell>
          <cell r="E41702" t="str">
            <v>netscribes</v>
          </cell>
          <cell r="F41702" t="str">
            <v>Mohd Tahir Shaikh</v>
          </cell>
          <cell r="G41702">
            <v>46155.640277777777</v>
          </cell>
          <cell r="H41702">
            <v>46165.584027777775</v>
          </cell>
        </row>
        <row r="41703">
          <cell r="A41703" t="str">
            <v>UCW-31162</v>
          </cell>
          <cell r="B41703" t="str">
            <v>E2E - Rosso Brunello - FTW - 12th May - 127 SKUs</v>
          </cell>
          <cell r="C41703" t="str">
            <v>CLOSED</v>
          </cell>
          <cell r="D41703" t="str">
            <v>Medium</v>
          </cell>
          <cell r="E41703" t="str">
            <v>netscribes</v>
          </cell>
          <cell r="F41703" t="str">
            <v>Mohd Tahir Shaikh</v>
          </cell>
          <cell r="G41703">
            <v>46155.602083333331</v>
          </cell>
          <cell r="H41703">
            <v>46172.508333333331</v>
          </cell>
        </row>
        <row r="41704">
          <cell r="A41704" t="str">
            <v>UCW-31160</v>
          </cell>
          <cell r="B41704" t="str">
            <v xml:space="preserve"> TC LUX Asics Footwear 129537 | 06-05-2026</v>
          </cell>
          <cell r="C41704" t="str">
            <v>CLOSED</v>
          </cell>
          <cell r="D41704" t="str">
            <v>Medium</v>
          </cell>
          <cell r="E41704" t="str">
            <v>netscribes</v>
          </cell>
          <cell r="F41704" t="str">
            <v>Mohd Tahir Shaikh</v>
          </cell>
          <cell r="G41704">
            <v>46155.552777777775</v>
          </cell>
          <cell r="H41704">
            <v>46158.574999999997</v>
          </cell>
        </row>
        <row r="41705">
          <cell r="A41705" t="str">
            <v>UCW-31158</v>
          </cell>
          <cell r="B41705" t="str">
            <v>Bacca Bucci + Men Footwear + 124878 + New Listing + 77 SKUs + 14 Options + 11-March-2026</v>
          </cell>
          <cell r="C41705" t="str">
            <v>CLOSED</v>
          </cell>
          <cell r="D41705" t="str">
            <v>Medium</v>
          </cell>
          <cell r="E41705" t="str">
            <v>netscribes</v>
          </cell>
          <cell r="F41705" t="str">
            <v>Mohd Tahir Shaikh</v>
          </cell>
          <cell r="G41705">
            <v>46155.543055555558</v>
          </cell>
          <cell r="H41705">
            <v>46172.509027777778</v>
          </cell>
        </row>
        <row r="41706">
          <cell r="A41706" t="str">
            <v>UCW-31153</v>
          </cell>
          <cell r="B41706" t="str">
            <v>Asian Footwear Listing 11 May 2026</v>
          </cell>
          <cell r="C41706" t="str">
            <v>CLOSED</v>
          </cell>
          <cell r="D41706" t="str">
            <v>Medium</v>
          </cell>
          <cell r="E41706" t="str">
            <v>netscribes</v>
          </cell>
          <cell r="F41706" t="str">
            <v>Mohd Tahir Shaikh</v>
          </cell>
          <cell r="G41706">
            <v>46155.525000000001</v>
          </cell>
          <cell r="H41706">
            <v>46172.509027777778</v>
          </cell>
        </row>
        <row r="41707">
          <cell r="A41707" t="str">
            <v>UCW-31141</v>
          </cell>
          <cell r="B41707" t="str">
            <v>GAS SS'26 - Catalogue (73 options)</v>
          </cell>
          <cell r="C41707" t="str">
            <v>CLOSED</v>
          </cell>
          <cell r="D41707" t="str">
            <v>Medium</v>
          </cell>
          <cell r="E41707" t="str">
            <v>netscribes</v>
          </cell>
          <cell r="F41707" t="str">
            <v>Mohd Tahir Shaikh</v>
          </cell>
          <cell r="G41707">
            <v>46155.474999999999</v>
          </cell>
          <cell r="H41707">
            <v>46172.509722222225</v>
          </cell>
        </row>
        <row r="41708">
          <cell r="A41708" t="str">
            <v>UCW-31134</v>
          </cell>
          <cell r="B41708" t="str">
            <v>Foxtale X Tata Cliq Brightening Moisturizer 50ml Listing</v>
          </cell>
          <cell r="C41708" t="str">
            <v>CLOSED Due to Inactive/Insufficient Information</v>
          </cell>
          <cell r="D41708" t="str">
            <v>Medium</v>
          </cell>
          <cell r="E41708" t="str">
            <v>Chirag Dubal</v>
          </cell>
          <cell r="F41708" t="str">
            <v>Shraddha Dighe</v>
          </cell>
          <cell r="G41708">
            <v>46154.811111111114</v>
          </cell>
          <cell r="H41708">
            <v>46170.571527777778</v>
          </cell>
        </row>
        <row r="41709">
          <cell r="A41709" t="str">
            <v>UCW-31132</v>
          </cell>
          <cell r="B41709" t="str">
            <v>New Lot (Carpet and Runner 166) for Listings OBSESSIONS | 128877 | 11-May-2026</v>
          </cell>
          <cell r="C41709" t="str">
            <v>CLOSED</v>
          </cell>
          <cell r="D41709" t="str">
            <v>Medium</v>
          </cell>
          <cell r="E41709" t="str">
            <v>Chirag Dubal</v>
          </cell>
          <cell r="F41709" t="str">
            <v>Shraddha Dighe</v>
          </cell>
          <cell r="G41709">
            <v>46154.807638888888</v>
          </cell>
          <cell r="H41709">
            <v>46172.509722222225</v>
          </cell>
        </row>
        <row r="41710">
          <cell r="A41710" t="str">
            <v>UCW-31131</v>
          </cell>
          <cell r="B41710" t="str">
            <v>Recode+ New request + Beauty + 127931+ 11 May'26</v>
          </cell>
          <cell r="C41710" t="str">
            <v>CLOSED Due to Inactive/Insufficient Information</v>
          </cell>
          <cell r="D41710" t="str">
            <v>Medium</v>
          </cell>
          <cell r="E41710" t="str">
            <v>Chirag Dubal</v>
          </cell>
          <cell r="F41710" t="str">
            <v>Shraddha Dighe</v>
          </cell>
          <cell r="G41710">
            <v>46154.805555555555</v>
          </cell>
          <cell r="H41710">
            <v>46162.54791666667</v>
          </cell>
        </row>
        <row r="41711">
          <cell r="A41711" t="str">
            <v>UCW-31128</v>
          </cell>
          <cell r="B41711" t="str">
            <v>Skinn|Fastrack X perfume X 125928 X TCF X 11.05.2026</v>
          </cell>
          <cell r="C41711" t="str">
            <v>CLOSED</v>
          </cell>
          <cell r="D41711" t="str">
            <v>Medium</v>
          </cell>
          <cell r="E41711" t="str">
            <v>Chirag Dubal</v>
          </cell>
          <cell r="F41711" t="str">
            <v>Shraddha Dighe</v>
          </cell>
          <cell r="G41711">
            <v>46154.798611111109</v>
          </cell>
          <cell r="H41711">
            <v>46172.542361111111</v>
          </cell>
        </row>
        <row r="41712">
          <cell r="A41712" t="str">
            <v>UCW-31127</v>
          </cell>
          <cell r="B41712" t="str">
            <v>Diam Beauty + New Request + Beauty + 128440 + 11 May</v>
          </cell>
          <cell r="C41712" t="str">
            <v>CLOSED</v>
          </cell>
          <cell r="D41712" t="str">
            <v>Medium</v>
          </cell>
          <cell r="E41712" t="str">
            <v>Chirag Dubal</v>
          </cell>
          <cell r="F41712" t="str">
            <v>Simi Raichel Zachariah</v>
          </cell>
          <cell r="G41712">
            <v>46154.798611111109</v>
          </cell>
          <cell r="H41712">
            <v>46172.510416666664</v>
          </cell>
        </row>
        <row r="41713">
          <cell r="A41713" t="str">
            <v>UCW-31119</v>
          </cell>
          <cell r="B41713" t="str">
            <v>Enrich_TCR Image update 11.05.26</v>
          </cell>
          <cell r="C41713" t="str">
            <v>CLOSED</v>
          </cell>
          <cell r="D41713" t="str">
            <v>Medium</v>
          </cell>
          <cell r="E41713" t="str">
            <v>Chirag Dubal</v>
          </cell>
          <cell r="F41713" t="str">
            <v>Simi Raichel Zachariah</v>
          </cell>
          <cell r="G41713">
            <v>46154.779861111114</v>
          </cell>
          <cell r="H41713">
            <v>46193.933333333334</v>
          </cell>
        </row>
        <row r="41714">
          <cell r="A41714" t="str">
            <v>UCW-31115</v>
          </cell>
          <cell r="B41714" t="str">
            <v>New listing Tata Cliq - 11th May</v>
          </cell>
          <cell r="C41714" t="str">
            <v>CLOSED</v>
          </cell>
          <cell r="D41714" t="str">
            <v>Medium</v>
          </cell>
          <cell r="E41714" t="str">
            <v>Chirag Dubal</v>
          </cell>
          <cell r="F41714" t="str">
            <v>Simi Raichel Zachariah</v>
          </cell>
          <cell r="G41714">
            <v>46154.774305555555</v>
          </cell>
          <cell r="H41714">
            <v>46172.543055555558</v>
          </cell>
        </row>
        <row r="41715">
          <cell r="A41715" t="str">
            <v>UCW-31111</v>
          </cell>
          <cell r="B41715" t="str">
            <v>SKU EAN Updates &amp; Stock Activation (Primespot) - L'Occitane Shea Range</v>
          </cell>
          <cell r="C41715" t="str">
            <v>CLOSED</v>
          </cell>
          <cell r="D41715" t="str">
            <v>Medium</v>
          </cell>
          <cell r="E41715" t="str">
            <v>Chirag Dubal</v>
          </cell>
          <cell r="F41715" t="str">
            <v>Shraddha Dighe</v>
          </cell>
          <cell r="G41715">
            <v>46154.750694444447</v>
          </cell>
          <cell r="H41715">
            <v>46172.544444444444</v>
          </cell>
        </row>
        <row r="41716">
          <cell r="A41716" t="str">
            <v>UCW-31092</v>
          </cell>
          <cell r="B41716" t="str">
            <v>Hermès - E-commerce storechecks - Tatacliq</v>
          </cell>
          <cell r="C41716" t="str">
            <v>CLOSED</v>
          </cell>
          <cell r="D41716" t="str">
            <v>Medium</v>
          </cell>
          <cell r="E41716" t="str">
            <v>Chirag Dubal</v>
          </cell>
          <cell r="F41716" t="str">
            <v>Shraddha Dighe</v>
          </cell>
          <cell r="G41716">
            <v>46154.684027777781</v>
          </cell>
          <cell r="H41716">
            <v>46169.750694444447</v>
          </cell>
        </row>
        <row r="41717">
          <cell r="A41717" t="str">
            <v>UCW-31087</v>
          </cell>
          <cell r="B41717" t="str">
            <v>Enrich_78403051_PDP Update_Idole Power | TCL</v>
          </cell>
          <cell r="C41717" t="str">
            <v>CLOSED</v>
          </cell>
          <cell r="D41717" t="str">
            <v>Medium</v>
          </cell>
          <cell r="E41717" t="str">
            <v>Chirag Dubal</v>
          </cell>
          <cell r="F41717" t="str">
            <v>Shraddha Dighe</v>
          </cell>
          <cell r="G41717">
            <v>46154.675000000003</v>
          </cell>
          <cell r="H41717">
            <v>46161.710416666669</v>
          </cell>
        </row>
        <row r="41718">
          <cell r="A41718" t="str">
            <v>UCW-31086</v>
          </cell>
          <cell r="B41718" t="str">
            <v>ENRICH_Tata Cliq Image change Req</v>
          </cell>
          <cell r="C41718" t="str">
            <v>CLOSED</v>
          </cell>
          <cell r="D41718" t="str">
            <v>Medium</v>
          </cell>
          <cell r="E41718" t="str">
            <v>Chirag Dubal</v>
          </cell>
          <cell r="F41718" t="str">
            <v>Shraddha Dighe</v>
          </cell>
          <cell r="G41718">
            <v>46154.67083333333</v>
          </cell>
          <cell r="H41718">
            <v>46162.527083333334</v>
          </cell>
        </row>
        <row r="41719">
          <cell r="A41719" t="str">
            <v>UCW-31083</v>
          </cell>
          <cell r="B41719" t="str">
            <v>ENRICH_Esskay Beauty | Rica Image Update</v>
          </cell>
          <cell r="C41719" t="str">
            <v>CLOSED</v>
          </cell>
          <cell r="D41719" t="str">
            <v>Medium</v>
          </cell>
          <cell r="E41719" t="str">
            <v>Chirag Dubal</v>
          </cell>
          <cell r="F41719" t="str">
            <v>Shraddha Dighe</v>
          </cell>
          <cell r="G41719">
            <v>46154.662499999999</v>
          </cell>
          <cell r="H41719">
            <v>46163.769444444442</v>
          </cell>
        </row>
        <row r="41720">
          <cell r="A41720" t="str">
            <v>UCW-31081</v>
          </cell>
          <cell r="B41720" t="str">
            <v>Request for New Product Listing – Love Earth Liquid Mousse Lipstick 3.0 (Single shade)</v>
          </cell>
          <cell r="C41720" t="str">
            <v>CLOSED</v>
          </cell>
          <cell r="D41720" t="str">
            <v>Medium</v>
          </cell>
          <cell r="E41720" t="str">
            <v>Chirag Dubal</v>
          </cell>
          <cell r="F41720" t="str">
            <v>Shraddha Dighe</v>
          </cell>
          <cell r="G41720">
            <v>46154.656944444447</v>
          </cell>
          <cell r="H41720">
            <v>46172.511805555558</v>
          </cell>
        </row>
        <row r="41721">
          <cell r="A41721" t="str">
            <v>UCW-31080</v>
          </cell>
          <cell r="B41721" t="str">
            <v>Tiny bugs-E2E-Footwear May New Line Sheet 2026-127032</v>
          </cell>
          <cell r="C41721" t="str">
            <v>CLOSED</v>
          </cell>
          <cell r="D41721" t="str">
            <v>Medium</v>
          </cell>
          <cell r="E41721" t="str">
            <v>netscribes</v>
          </cell>
          <cell r="F41721" t="str">
            <v>Mohd Tahir Shaikh</v>
          </cell>
          <cell r="G41721">
            <v>46154.652083333334</v>
          </cell>
          <cell r="H41721">
            <v>46172.54583333333</v>
          </cell>
        </row>
        <row r="41722">
          <cell r="A41722" t="str">
            <v>UCW-31072</v>
          </cell>
          <cell r="B41722" t="str">
            <v>CLONE - Pantaloons/Men Women/Non Apparel Footwear/New Listing/SKU 194/Options 33| 13th Jan'2026</v>
          </cell>
          <cell r="C41722" t="str">
            <v>CLOSED</v>
          </cell>
          <cell r="D41722" t="str">
            <v>Medium</v>
          </cell>
          <cell r="E41722" t="str">
            <v>Chirag Dubal</v>
          </cell>
          <cell r="F41722" t="str">
            <v>netscribes</v>
          </cell>
          <cell r="G41722">
            <v>46154.59652777778</v>
          </cell>
          <cell r="H41722">
            <v>46172.499305555553</v>
          </cell>
        </row>
        <row r="41723">
          <cell r="A41723" t="str">
            <v>UCW-31063</v>
          </cell>
          <cell r="B41723" t="str">
            <v>Aria Nica Kids &amp; Tao Paris Womens Footwear Listing SS-26</v>
          </cell>
          <cell r="C41723" t="str">
            <v>CLOSED</v>
          </cell>
          <cell r="D41723" t="str">
            <v>Medium</v>
          </cell>
          <cell r="E41723" t="str">
            <v>netscribes</v>
          </cell>
          <cell r="F41723" t="str">
            <v>Mohd Tahir Shaikh</v>
          </cell>
          <cell r="G41723">
            <v>46154.540277777778</v>
          </cell>
          <cell r="H41723">
            <v>46172.5</v>
          </cell>
        </row>
        <row r="41724">
          <cell r="A41724" t="str">
            <v>UCW-31054</v>
          </cell>
          <cell r="B41724" t="str">
            <v>Kindlife | Luxury Platform addition</v>
          </cell>
          <cell r="C41724" t="str">
            <v>CLOSED</v>
          </cell>
          <cell r="D41724" t="str">
            <v>Medium</v>
          </cell>
          <cell r="E41724" t="str">
            <v>Chirag Dubal</v>
          </cell>
          <cell r="F41724" t="str">
            <v>Shraddha Dighe</v>
          </cell>
          <cell r="G41724">
            <v>46154.511805555558</v>
          </cell>
          <cell r="H41724">
            <v>46155.706944444442</v>
          </cell>
        </row>
        <row r="41725">
          <cell r="A41725" t="str">
            <v>UCW-31050</v>
          </cell>
          <cell r="B41725" t="str">
            <v>New lisitng Tatacliq : TOTAPARI | JEWELLERY | 128997 | 09-MAY-2026( 64 SKU )</v>
          </cell>
          <cell r="C41725" t="str">
            <v>CLOSED Due to Inactive/Insufficient Information</v>
          </cell>
          <cell r="D41725" t="str">
            <v>Medium</v>
          </cell>
          <cell r="E41725" t="str">
            <v>Chirag Dubal</v>
          </cell>
          <cell r="F41725" t="str">
            <v>Shraddha Dighe</v>
          </cell>
          <cell r="G41725">
            <v>46154.479166666664</v>
          </cell>
          <cell r="H41725">
            <v>46164.770138888889</v>
          </cell>
        </row>
        <row r="41726">
          <cell r="A41726" t="str">
            <v>UCW-31049</v>
          </cell>
          <cell r="B41726" t="str">
            <v>CLONE - New Listing | Globus x TataCliq | 23th Jan 2026</v>
          </cell>
          <cell r="C41726" t="str">
            <v>CLOSED Due to Inactive/Insufficient Information</v>
          </cell>
          <cell r="D41726" t="str">
            <v>Medium</v>
          </cell>
          <cell r="E41726" t="str">
            <v>netscribes</v>
          </cell>
          <cell r="F41726" t="str">
            <v>netscribes</v>
          </cell>
          <cell r="G41726">
            <v>46154.467361111114</v>
          </cell>
          <cell r="H41726">
            <v>46155.673611111109</v>
          </cell>
        </row>
        <row r="41727">
          <cell r="A41727" t="str">
            <v>UCW-31048</v>
          </cell>
          <cell r="B41727" t="str">
            <v>Pending DeDup SKus - UCW-26101</v>
          </cell>
          <cell r="C41727" t="str">
            <v>CLOSED</v>
          </cell>
          <cell r="D41727" t="str">
            <v>Medium</v>
          </cell>
          <cell r="E41727" t="str">
            <v>netscribes</v>
          </cell>
          <cell r="F41727" t="str">
            <v>Simi Raichel Zachariah</v>
          </cell>
          <cell r="G41727">
            <v>46154.465277777781</v>
          </cell>
          <cell r="H41727">
            <v>46163.493055555555</v>
          </cell>
        </row>
        <row r="41728">
          <cell r="A41728" t="str">
            <v>UCW-31044</v>
          </cell>
          <cell r="B41728" t="str">
            <v>CLONE - CLONE - Tata CLIQ(Fashion+Luxury) |adidas DTC| Footwear Attributes for Listing_28-10-25</v>
          </cell>
          <cell r="C41728" t="str">
            <v>CLOSED</v>
          </cell>
          <cell r="D41728" t="str">
            <v>Medium</v>
          </cell>
          <cell r="E41728" t="str">
            <v>netscribes</v>
          </cell>
          <cell r="F41728" t="str">
            <v>Reagan D’souza</v>
          </cell>
          <cell r="G41728">
            <v>46154.448611111111</v>
          </cell>
          <cell r="H41728">
            <v>46158.647916666669</v>
          </cell>
        </row>
        <row r="41729">
          <cell r="A41729" t="str">
            <v>UCW-31043</v>
          </cell>
          <cell r="B41729" t="str">
            <v>Enrichment_Tata CLIQ(Fashion+Luxury) |adidas DTC| Footwear Attributes for Listing_28-10-25</v>
          </cell>
          <cell r="C41729" t="str">
            <v>CLOSED</v>
          </cell>
          <cell r="D41729" t="str">
            <v>Highest</v>
          </cell>
          <cell r="E41729" t="str">
            <v>Ataur Rahman</v>
          </cell>
          <cell r="F41729" t="str">
            <v>Reagan D’souza</v>
          </cell>
          <cell r="G41729">
            <v>46154.448611111111</v>
          </cell>
          <cell r="H41729">
            <v>46161.918749999997</v>
          </cell>
        </row>
        <row r="41730">
          <cell r="A41730" t="str">
            <v>UCW-31042</v>
          </cell>
          <cell r="B41730" t="str">
            <v>Tata Cliq-Reebok Brand-Footwear -127776 - 07-05-2026</v>
          </cell>
          <cell r="C41730" t="str">
            <v>CLOSED Due to Inactive/Insufficient Information</v>
          </cell>
          <cell r="D41730" t="str">
            <v>Medium</v>
          </cell>
          <cell r="E41730" t="str">
            <v>Chirag Dubal</v>
          </cell>
          <cell r="F41730" t="str">
            <v>Simi Raichel Zachariah</v>
          </cell>
          <cell r="G41730">
            <v>46154.44027777778</v>
          </cell>
          <cell r="H41730">
            <v>46162.520833333336</v>
          </cell>
        </row>
        <row r="41731">
          <cell r="A41731" t="str">
            <v>UCW-31027</v>
          </cell>
          <cell r="B41731" t="str">
            <v>ENRICH_milk_shake + Adhoc Image Updation + Beauty - Haircare + Seller Code+ Date.</v>
          </cell>
          <cell r="C41731" t="str">
            <v>CLOSED</v>
          </cell>
          <cell r="D41731" t="str">
            <v>Medium</v>
          </cell>
          <cell r="E41731" t="str">
            <v>Chirag Dubal</v>
          </cell>
          <cell r="F41731" t="str">
            <v>Shraddha Dighe</v>
          </cell>
          <cell r="G41731">
            <v>46153.777777777781</v>
          </cell>
          <cell r="H41731">
            <v>46161.635416666664</v>
          </cell>
        </row>
        <row r="41732">
          <cell r="A41732" t="str">
            <v>UCW-31025</v>
          </cell>
          <cell r="B41732" t="str">
            <v>Enrich_Real Effect London | Purity Concern for Silver Jewellery</v>
          </cell>
          <cell r="C41732" t="str">
            <v>CLOSED</v>
          </cell>
          <cell r="D41732" t="str">
            <v>Medium</v>
          </cell>
          <cell r="E41732" t="str">
            <v>Chirag Dubal</v>
          </cell>
          <cell r="F41732" t="str">
            <v>Shraddha Dighe</v>
          </cell>
          <cell r="G41732">
            <v>46153.775694444441</v>
          </cell>
          <cell r="H41732">
            <v>46168.826388888891</v>
          </cell>
        </row>
        <row r="41733">
          <cell r="A41733" t="str">
            <v>UCW-31020</v>
          </cell>
          <cell r="B41733" t="str">
            <v>ENRICH_Updating Images (milk_shake lifestyling _2 &amp; No Frizz)</v>
          </cell>
          <cell r="C41733" t="str">
            <v>CLOSED</v>
          </cell>
          <cell r="D41733" t="str">
            <v>Medium</v>
          </cell>
          <cell r="E41733" t="str">
            <v>Chirag Dubal</v>
          </cell>
          <cell r="F41733" t="str">
            <v>Shraddha Dighe</v>
          </cell>
          <cell r="G41733">
            <v>46153.762499999997</v>
          </cell>
          <cell r="H41733">
            <v>46161.625694444447</v>
          </cell>
        </row>
        <row r="41734">
          <cell r="A41734" t="str">
            <v>UCW-31011</v>
          </cell>
          <cell r="B41734" t="str">
            <v>ERROR_Catalogue New errors for the Multibrands Agency (NETSCRIBES) 11th MAY_NC</v>
          </cell>
          <cell r="C41734" t="str">
            <v>CLOSED</v>
          </cell>
          <cell r="D41734" t="str">
            <v>Medium</v>
          </cell>
          <cell r="E41734" t="str">
            <v>netscribes</v>
          </cell>
          <cell r="F41734" t="str">
            <v>Sushma Ram</v>
          </cell>
          <cell r="G41734">
            <v>46153.723611111112</v>
          </cell>
          <cell r="H41734">
            <v>46164.755555555559</v>
          </cell>
        </row>
        <row r="41735">
          <cell r="A41735" t="str">
            <v>UCW-31010</v>
          </cell>
          <cell r="B41735" t="str">
            <v>footwear catalogue for listing tatacliq</v>
          </cell>
          <cell r="C41735" t="str">
            <v>CLOSED Due to Inactive/Insufficient Information</v>
          </cell>
          <cell r="D41735" t="str">
            <v>Medium</v>
          </cell>
          <cell r="E41735" t="str">
            <v>Chirag Dubal</v>
          </cell>
          <cell r="F41735" t="str">
            <v>Shloka Chakre</v>
          </cell>
          <cell r="G41735">
            <v>46153.722222222219</v>
          </cell>
          <cell r="H41735">
            <v>46218.561111111114</v>
          </cell>
        </row>
        <row r="41736">
          <cell r="A41736" t="str">
            <v>UCW-30997</v>
          </cell>
          <cell r="B41736" t="str">
            <v>Palladium Footwear 129553, 129560 Listing 16 SKU ( 3 Options ) 05/05/2026.</v>
          </cell>
          <cell r="C41736" t="str">
            <v>CLOSED</v>
          </cell>
          <cell r="D41736" t="str">
            <v>Medium</v>
          </cell>
          <cell r="E41736" t="str">
            <v>netscribes</v>
          </cell>
          <cell r="F41736" t="str">
            <v>Mohd Tahir Shaikh</v>
          </cell>
          <cell r="G41736">
            <v>46153.644444444442</v>
          </cell>
          <cell r="H41736">
            <v>46172.500694444447</v>
          </cell>
        </row>
        <row r="41737">
          <cell r="A41737" t="str">
            <v>UCW-30995</v>
          </cell>
          <cell r="B41737" t="str">
            <v>Inc.5 || New Listing (E2E/Adhoc/Enrich) || 142 Article Footwear || Seller Code :- 100149 || 08-May-2026 || TATACLIQ</v>
          </cell>
          <cell r="C41737" t="str">
            <v>CLOSED</v>
          </cell>
          <cell r="D41737" t="str">
            <v>Medium</v>
          </cell>
          <cell r="E41737" t="str">
            <v>netscribes</v>
          </cell>
          <cell r="F41737" t="str">
            <v>Mohd Tahir Shaikh</v>
          </cell>
          <cell r="G41737">
            <v>46153.638888888891</v>
          </cell>
          <cell r="H41737">
            <v>46172.504166666666</v>
          </cell>
        </row>
        <row r="41738">
          <cell r="A41738" t="str">
            <v>UCW-30993</v>
          </cell>
          <cell r="B41738" t="str">
            <v>Libas Apparel 127532 08-05-2026 (NEW CATALOGUE)</v>
          </cell>
          <cell r="C41738" t="str">
            <v>CLOSED</v>
          </cell>
          <cell r="D41738" t="str">
            <v>Medium</v>
          </cell>
          <cell r="E41738" t="str">
            <v>Chirag Dubal</v>
          </cell>
          <cell r="F41738" t="str">
            <v>Shraddha Dighe</v>
          </cell>
          <cell r="G41738">
            <v>46153.611805555556</v>
          </cell>
          <cell r="H41738">
            <v>46172.50277777778</v>
          </cell>
        </row>
        <row r="41739">
          <cell r="A41739" t="str">
            <v>UCW-30992</v>
          </cell>
          <cell r="B41739" t="str">
            <v>Enrich_Soch Image correction-5 Styles -Tatacliq</v>
          </cell>
          <cell r="C41739" t="str">
            <v>CLOSED</v>
          </cell>
          <cell r="D41739" t="str">
            <v>Medium</v>
          </cell>
          <cell r="E41739" t="str">
            <v>Chirag Dubal</v>
          </cell>
          <cell r="F41739" t="str">
            <v>Shraddha Dighe</v>
          </cell>
          <cell r="G41739">
            <v>46153.604861111111</v>
          </cell>
          <cell r="H41739">
            <v>46161.583333333336</v>
          </cell>
        </row>
        <row r="41740">
          <cell r="A41740" t="str">
            <v>UCW-30991</v>
          </cell>
          <cell r="B41740" t="str">
            <v>ENRICH_Update Required: Ingredients &amp; Product Images</v>
          </cell>
          <cell r="C41740" t="str">
            <v>CLOSED</v>
          </cell>
          <cell r="D41740" t="str">
            <v>Medium</v>
          </cell>
          <cell r="E41740" t="str">
            <v>Chirag Dubal</v>
          </cell>
          <cell r="F41740" t="str">
            <v>Shraddha Dighe</v>
          </cell>
          <cell r="G41740">
            <v>46153.599305555559</v>
          </cell>
          <cell r="H41740">
            <v>46162.756944444445</v>
          </cell>
        </row>
        <row r="41741">
          <cell r="A41741" t="str">
            <v>UCW-30990</v>
          </cell>
          <cell r="B41741" t="str">
            <v xml:space="preserve">ENRICH_Request for Image Update - SKU BGLB502 </v>
          </cell>
          <cell r="C41741" t="str">
            <v>CLOSED</v>
          </cell>
          <cell r="D41741" t="str">
            <v>Medium</v>
          </cell>
          <cell r="E41741" t="str">
            <v>Chirag Dubal</v>
          </cell>
          <cell r="F41741" t="str">
            <v>Shraddha Dighe</v>
          </cell>
          <cell r="G41741">
            <v>46153.592361111114</v>
          </cell>
          <cell r="H41741">
            <v>46161.571527777778</v>
          </cell>
        </row>
        <row r="41742">
          <cell r="A41742" t="str">
            <v>UCW-30985</v>
          </cell>
          <cell r="B41742" t="str">
            <v>CLONE - PUMA Accessories_Footwear_Apparel 124130 &amp; 125381 New Listing 12-02-2026</v>
          </cell>
          <cell r="C41742" t="str">
            <v>CLOSED</v>
          </cell>
          <cell r="D41742" t="str">
            <v>Medium</v>
          </cell>
          <cell r="E41742" t="str">
            <v>Chirag Dubal</v>
          </cell>
          <cell r="F41742" t="str">
            <v>netscribes</v>
          </cell>
          <cell r="G41742">
            <v>46153.563194444447</v>
          </cell>
          <cell r="H41742">
            <v>46172.50277777778</v>
          </cell>
        </row>
        <row r="41743">
          <cell r="A41743" t="str">
            <v>UCW-30983</v>
          </cell>
          <cell r="B41743" t="str">
            <v>ADIDAS Add now catalogue dated 9th May 2026</v>
          </cell>
          <cell r="C41743" t="str">
            <v>CLOSED</v>
          </cell>
          <cell r="D41743" t="str">
            <v>Medium</v>
          </cell>
          <cell r="E41743" t="str">
            <v>netscribes</v>
          </cell>
          <cell r="F41743" t="str">
            <v>Mohd Tahir Shaikh</v>
          </cell>
          <cell r="G41743">
            <v>46153.554166666669</v>
          </cell>
          <cell r="H41743">
            <v>46198.79791666667</v>
          </cell>
        </row>
        <row r="41744">
          <cell r="A41744" t="str">
            <v>UCW-30972</v>
          </cell>
          <cell r="B41744" t="str">
            <v>Request to Update Product Images &amp; Information on Tata Cliq</v>
          </cell>
          <cell r="C41744" t="str">
            <v>CLOSED Due to Inactive/Insufficient Information</v>
          </cell>
          <cell r="D41744" t="str">
            <v>Medium</v>
          </cell>
          <cell r="E41744" t="str">
            <v>Chirag Dubal</v>
          </cell>
          <cell r="F41744" t="str">
            <v>Shraddha Dighe</v>
          </cell>
          <cell r="G41744">
            <v>46153.467361111114</v>
          </cell>
          <cell r="H41744">
            <v>46165.418055555558</v>
          </cell>
        </row>
        <row r="41745">
          <cell r="A41745" t="str">
            <v>UCW-30970</v>
          </cell>
          <cell r="B41745" t="str">
            <v>Clone - PUMA Apparel 124130 &amp; 125381 New Listing 04-02-2026</v>
          </cell>
          <cell r="C41745" t="str">
            <v>CLOSED</v>
          </cell>
          <cell r="D41745" t="str">
            <v>Medium</v>
          </cell>
          <cell r="E41745" t="str">
            <v>netscribes</v>
          </cell>
          <cell r="F41745" t="str">
            <v>netscribes</v>
          </cell>
          <cell r="G41745">
            <v>46153.453472222223</v>
          </cell>
          <cell r="H41745">
            <v>46169.554166666669</v>
          </cell>
        </row>
        <row r="41746">
          <cell r="A41746" t="str">
            <v>UCW-30958</v>
          </cell>
          <cell r="B41746" t="str">
            <v>ENRICH_Wella X Tata Cliq Legal Metrology (CO) Update</v>
          </cell>
          <cell r="C41746" t="str">
            <v>CLOSED</v>
          </cell>
          <cell r="D41746" t="str">
            <v>Medium</v>
          </cell>
          <cell r="E41746" t="str">
            <v>netscribes</v>
          </cell>
          <cell r="F41746" t="str">
            <v>Shraddha Dighe</v>
          </cell>
          <cell r="G41746">
            <v>46152.493055555555</v>
          </cell>
          <cell r="H41746">
            <v>46164.47152777778</v>
          </cell>
        </row>
        <row r="41747">
          <cell r="A41747" t="str">
            <v>UCW-30955</v>
          </cell>
          <cell r="B41747" t="str">
            <v>Clone -The Souled Store Footwear 123858 20-04-2026</v>
          </cell>
          <cell r="C41747" t="str">
            <v>CLOSED</v>
          </cell>
          <cell r="D41747" t="str">
            <v>Medium</v>
          </cell>
          <cell r="E41747" t="str">
            <v>netscribes</v>
          </cell>
          <cell r="F41747" t="str">
            <v>netscribes</v>
          </cell>
          <cell r="G41747">
            <v>46151.602083333331</v>
          </cell>
          <cell r="H41747">
            <v>46153.656944444447</v>
          </cell>
        </row>
        <row r="41748">
          <cell r="A41748" t="str">
            <v>UCW-30951</v>
          </cell>
          <cell r="B41748" t="str">
            <v>ERROR_Tata CLIQ(Fashion+Luxury) |adidas DTC| Footwear Attributes for Listing_28-10-25_NC</v>
          </cell>
          <cell r="C41748" t="str">
            <v>CLOSED</v>
          </cell>
          <cell r="D41748" t="str">
            <v>Highest</v>
          </cell>
          <cell r="E41748" t="str">
            <v>netscribes</v>
          </cell>
          <cell r="F41748" t="str">
            <v>Mohd Tahir Shaikh</v>
          </cell>
          <cell r="G41748">
            <v>46151.525694444441</v>
          </cell>
          <cell r="H41748">
            <v>46157.456250000003</v>
          </cell>
        </row>
        <row r="41749">
          <cell r="A41749" t="str">
            <v>UCW-30936</v>
          </cell>
          <cell r="B41749" t="str">
            <v>Palmonas | Fashion Jewellery | 128366 | 7-05-2026 (251 SKUs)</v>
          </cell>
          <cell r="C41749" t="str">
            <v>CLOSED</v>
          </cell>
          <cell r="D41749" t="str">
            <v>Medium</v>
          </cell>
          <cell r="E41749" t="str">
            <v>Chirag Dubal</v>
          </cell>
          <cell r="F41749" t="str">
            <v>Shraddha Dighe</v>
          </cell>
          <cell r="G41749">
            <v>46150.84097222222</v>
          </cell>
          <cell r="H41749">
            <v>46155.784722222219</v>
          </cell>
        </row>
        <row r="41750">
          <cell r="A41750" t="str">
            <v>UCW-30935</v>
          </cell>
          <cell r="B41750" t="str">
            <v>Palmonas | Fashion Jewellery | 128366 | 7-05-2026 (243 SKUs)</v>
          </cell>
          <cell r="C41750" t="str">
            <v>CLOSED</v>
          </cell>
          <cell r="D41750" t="str">
            <v>Medium</v>
          </cell>
          <cell r="E41750" t="str">
            <v>Chirag Dubal</v>
          </cell>
          <cell r="F41750" t="str">
            <v>Shraddha Dighe</v>
          </cell>
          <cell r="G41750">
            <v>46150.834027777775</v>
          </cell>
          <cell r="H41750">
            <v>46155.777083333334</v>
          </cell>
        </row>
        <row r="41751">
          <cell r="A41751" t="str">
            <v>UCW-30933</v>
          </cell>
          <cell r="B41751" t="str">
            <v>Lotto/Footwear UPTO Lot-33/Seller code- 129247/ 06-05-2026</v>
          </cell>
          <cell r="C41751" t="str">
            <v>CLOSED</v>
          </cell>
          <cell r="D41751" t="str">
            <v>Medium</v>
          </cell>
          <cell r="E41751" t="str">
            <v>netscribes</v>
          </cell>
          <cell r="F41751" t="str">
            <v>Mohd Tahir Shaikh</v>
          </cell>
          <cell r="G41751">
            <v>46150.791666666664</v>
          </cell>
          <cell r="H41751">
            <v>46172.506249999999</v>
          </cell>
        </row>
        <row r="41752">
          <cell r="A41752" t="str">
            <v>UCW-30932</v>
          </cell>
          <cell r="B41752" t="str">
            <v>Tatacliq Footwear  batch 23 (May) _USPA_06-05-2026</v>
          </cell>
          <cell r="C41752" t="str">
            <v>CLOSED</v>
          </cell>
          <cell r="D41752" t="str">
            <v>Medium</v>
          </cell>
          <cell r="E41752" t="str">
            <v>netscribes</v>
          </cell>
          <cell r="F41752" t="str">
            <v>Mohd Tahir Shaikh</v>
          </cell>
          <cell r="G41752">
            <v>46150.770833333336</v>
          </cell>
          <cell r="H41752">
            <v>46172.506249999999</v>
          </cell>
        </row>
        <row r="41753">
          <cell r="A41753" t="str">
            <v>UCW-30931</v>
          </cell>
          <cell r="B41753" t="str">
            <v>Oroh - Footwear - Sneaker - (128691-11) - New Listing 05-06-2026</v>
          </cell>
          <cell r="C41753" t="str">
            <v>CLOSED</v>
          </cell>
          <cell r="D41753" t="str">
            <v>Medium</v>
          </cell>
          <cell r="E41753" t="str">
            <v>netscribes</v>
          </cell>
          <cell r="F41753" t="str">
            <v>Mohd Tahir Shaikh</v>
          </cell>
          <cell r="G41753">
            <v>46150.760416666664</v>
          </cell>
          <cell r="H41753">
            <v>46154.554166666669</v>
          </cell>
        </row>
        <row r="41754">
          <cell r="A41754" t="str">
            <v>UCW-30929</v>
          </cell>
          <cell r="B41754" t="str">
            <v xml:space="preserve"> Soch_Apparel_124205-SAS_08/05/2026_340 Styles</v>
          </cell>
          <cell r="C41754" t="str">
            <v>CLOSED</v>
          </cell>
          <cell r="D41754" t="str">
            <v>Medium</v>
          </cell>
          <cell r="E41754" t="str">
            <v>Chirag Dubal</v>
          </cell>
          <cell r="F41754" t="str">
            <v>Simi Raichel Zachariah</v>
          </cell>
          <cell r="G41754">
            <v>46150.727777777778</v>
          </cell>
          <cell r="H41754">
            <v>46197.46597222222</v>
          </cell>
        </row>
        <row r="41755">
          <cell r="A41755" t="str">
            <v>UCW-30924</v>
          </cell>
          <cell r="B41755" t="str">
            <v>Under Armour Footwear (128047)-06/05/2026</v>
          </cell>
          <cell r="C41755" t="str">
            <v>CLOSED</v>
          </cell>
          <cell r="D41755" t="str">
            <v>Medium</v>
          </cell>
          <cell r="E41755" t="str">
            <v>netscribes</v>
          </cell>
          <cell r="F41755" t="str">
            <v>Mohd Tahir Shaikh</v>
          </cell>
          <cell r="G41755">
            <v>46150.678472222222</v>
          </cell>
          <cell r="H41755">
            <v>46172.510416666664</v>
          </cell>
        </row>
        <row r="41756">
          <cell r="A41756" t="str">
            <v>UCW-30915</v>
          </cell>
          <cell r="B41756" t="str">
            <v>CLONE - Baby Catalog</v>
          </cell>
          <cell r="C41756" t="str">
            <v>CLOSED</v>
          </cell>
          <cell r="D41756" t="str">
            <v>Medium</v>
          </cell>
          <cell r="E41756" t="str">
            <v>netscribes</v>
          </cell>
          <cell r="F41756" t="str">
            <v>netscribes</v>
          </cell>
          <cell r="G41756">
            <v>46150.652083333334</v>
          </cell>
          <cell r="H41756">
            <v>46172.510416666664</v>
          </cell>
        </row>
        <row r="41757">
          <cell r="A41757" t="str">
            <v>UCW-30892</v>
          </cell>
          <cell r="B41757" t="str">
            <v>Enrich_78403051_PDP Update_Idole Power | TCL</v>
          </cell>
          <cell r="C41757" t="str">
            <v>CLOSED</v>
          </cell>
          <cell r="D41757" t="str">
            <v>Medium</v>
          </cell>
          <cell r="E41757" t="str">
            <v>Chirag Dubal</v>
          </cell>
          <cell r="F41757" t="str">
            <v>Simi Raichel Zachariah</v>
          </cell>
          <cell r="G41757">
            <v>46149.806250000001</v>
          </cell>
          <cell r="H41757">
            <v>46156.555555555555</v>
          </cell>
        </row>
        <row r="41758">
          <cell r="A41758" t="str">
            <v>UCW-30886</v>
          </cell>
          <cell r="B41758" t="str">
            <v>ENRICH_TataCliq: LSRG-Category Articles Image Updation</v>
          </cell>
          <cell r="C41758" t="str">
            <v>CLOSED</v>
          </cell>
          <cell r="D41758" t="str">
            <v>Medium</v>
          </cell>
          <cell r="E41758" t="str">
            <v>Chirag Dubal</v>
          </cell>
          <cell r="F41758" t="str">
            <v>Shraddha Dighe</v>
          </cell>
          <cell r="G41758">
            <v>46149.784722222219</v>
          </cell>
          <cell r="H41758">
            <v>46161.572916666664</v>
          </cell>
        </row>
        <row r="41759">
          <cell r="A41759" t="str">
            <v>UCW-30884</v>
          </cell>
          <cell r="B41759" t="str">
            <v>SCL Steelo + Home +Lunch Box + 128907+ 05.05.2026</v>
          </cell>
          <cell r="C41759" t="str">
            <v>CLOSED</v>
          </cell>
          <cell r="D41759" t="str">
            <v>Medium</v>
          </cell>
          <cell r="E41759" t="str">
            <v>Chirag Dubal</v>
          </cell>
          <cell r="F41759" t="str">
            <v>Shraddha Dighe</v>
          </cell>
          <cell r="G41759">
            <v>46149.780555555553</v>
          </cell>
          <cell r="H41759">
            <v>46155.715277777781</v>
          </cell>
        </row>
        <row r="41760">
          <cell r="A41760" t="str">
            <v>UCW-30879</v>
          </cell>
          <cell r="B41760" t="str">
            <v>ENRICH_Yves Saint Laurent &amp; Lancome SKU list | Removal of Authenticity Certificate</v>
          </cell>
          <cell r="C41760" t="str">
            <v>CLOSED</v>
          </cell>
          <cell r="D41760" t="str">
            <v>Medium</v>
          </cell>
          <cell r="E41760" t="str">
            <v>Chirag Dubal</v>
          </cell>
          <cell r="F41760" t="str">
            <v>Shraddha Dighe</v>
          </cell>
          <cell r="G41760">
            <v>46149.765972222223</v>
          </cell>
          <cell r="H41760">
            <v>46171.650694444441</v>
          </cell>
        </row>
        <row r="41761">
          <cell r="A41761" t="str">
            <v>UCW-30876</v>
          </cell>
          <cell r="B41761" t="str">
            <v xml:space="preserve">New Listings : Purearth </v>
          </cell>
          <cell r="C41761" t="str">
            <v>CLOSED Due to Inactive/Insufficient Information</v>
          </cell>
          <cell r="D41761" t="str">
            <v>Medium</v>
          </cell>
          <cell r="E41761" t="str">
            <v>Chirag Dubal</v>
          </cell>
          <cell r="F41761" t="str">
            <v>Simi Raichel Zachariah</v>
          </cell>
          <cell r="G41761">
            <v>46149.745833333334</v>
          </cell>
          <cell r="H41761">
            <v>46176.43472222222</v>
          </cell>
        </row>
        <row r="41762">
          <cell r="A41762" t="str">
            <v>UCW-30874</v>
          </cell>
          <cell r="B41762" t="str">
            <v>Tata Cliq  - New listing - Banderas Seduction In Black (05-05-2026)</v>
          </cell>
          <cell r="C41762" t="str">
            <v>CLOSED</v>
          </cell>
          <cell r="D41762" t="str">
            <v>Medium</v>
          </cell>
          <cell r="E41762" t="str">
            <v>Chirag Dubal</v>
          </cell>
          <cell r="F41762" t="str">
            <v>Shraddha Dighe</v>
          </cell>
          <cell r="G41762">
            <v>46149.742361111108</v>
          </cell>
          <cell r="H41762">
            <v>46172.511805555558</v>
          </cell>
        </row>
        <row r="41763">
          <cell r="A41763" t="str">
            <v>UCW-30872</v>
          </cell>
          <cell r="B41763" t="str">
            <v>Enrich_Tata Cliq  - Image Update - Giordano (06-05-2026)</v>
          </cell>
          <cell r="C41763" t="str">
            <v>CLOSED</v>
          </cell>
          <cell r="D41763" t="str">
            <v>Medium</v>
          </cell>
          <cell r="E41763" t="str">
            <v>Chirag Dubal</v>
          </cell>
          <cell r="F41763" t="str">
            <v>Simi Raichel Zachariah</v>
          </cell>
          <cell r="G41763">
            <v>46149.729166666664</v>
          </cell>
          <cell r="H41763">
            <v>46156.560416666667</v>
          </cell>
        </row>
        <row r="41764">
          <cell r="A41764" t="str">
            <v>UCW-30868</v>
          </cell>
          <cell r="B41764" t="str">
            <v>TUL Omni Catalogue || MBL || 02-May-2026</v>
          </cell>
          <cell r="C41764" t="str">
            <v>CLOSED</v>
          </cell>
          <cell r="D41764" t="str">
            <v>Medium</v>
          </cell>
          <cell r="E41764" t="str">
            <v>netscribes</v>
          </cell>
          <cell r="F41764" t="str">
            <v>Mohd Tahir Shaikh</v>
          </cell>
          <cell r="G41764">
            <v>46149.695138888892</v>
          </cell>
          <cell r="H41764">
            <v>46172.512499999997</v>
          </cell>
        </row>
        <row r="41765">
          <cell r="A41765" t="str">
            <v>UCW-30861</v>
          </cell>
          <cell r="B41765" t="str">
            <v>79057909_Sonam Glow Kit_Lancome | TCL</v>
          </cell>
          <cell r="C41765" t="str">
            <v>CLOSED</v>
          </cell>
          <cell r="D41765" t="str">
            <v>Medium</v>
          </cell>
          <cell r="E41765" t="str">
            <v>Chirag Dubal</v>
          </cell>
          <cell r="F41765" t="str">
            <v>Simi Raichel Zachariah</v>
          </cell>
          <cell r="G41765">
            <v>46149.563194444447</v>
          </cell>
          <cell r="H41765">
            <v>46172.512499999997</v>
          </cell>
        </row>
        <row r="41766">
          <cell r="A41766" t="str">
            <v>UCW-30855</v>
          </cell>
          <cell r="B41766" t="str">
            <v>Glam21+ New request + Beauty + 128383 + 4 May'26</v>
          </cell>
          <cell r="C41766" t="str">
            <v>CLOSED</v>
          </cell>
          <cell r="D41766" t="str">
            <v>Medium</v>
          </cell>
          <cell r="E41766" t="str">
            <v>Chirag Dubal</v>
          </cell>
          <cell r="F41766" t="str">
            <v>Shraddha Dighe</v>
          </cell>
          <cell r="G41766">
            <v>46149.535416666666</v>
          </cell>
          <cell r="H41766">
            <v>46172.513194444444</v>
          </cell>
        </row>
        <row r="41767">
          <cell r="A41767" t="str">
            <v>UCW-30848</v>
          </cell>
          <cell r="B41767" t="str">
            <v>Saree Catalouge 05-May - Meena Bazaar</v>
          </cell>
          <cell r="C41767" t="str">
            <v>CLOSED</v>
          </cell>
          <cell r="D41767" t="str">
            <v>Medium</v>
          </cell>
          <cell r="E41767" t="str">
            <v>Chirag Dubal</v>
          </cell>
          <cell r="F41767" t="str">
            <v>Shraddha Dighe</v>
          </cell>
          <cell r="G41767">
            <v>46149.472916666666</v>
          </cell>
          <cell r="H41767">
            <v>46172.513194444444</v>
          </cell>
        </row>
        <row r="41768">
          <cell r="A41768" t="str">
            <v>UCW-30846</v>
          </cell>
          <cell r="B41768" t="str">
            <v>Unstitched Catalouge- 05-May - Meena Bazaar</v>
          </cell>
          <cell r="C41768" t="str">
            <v>CLOSED</v>
          </cell>
          <cell r="D41768" t="str">
            <v>Medium</v>
          </cell>
          <cell r="E41768" t="str">
            <v>Chirag Dubal</v>
          </cell>
          <cell r="F41768" t="str">
            <v>Shraddha Dighe</v>
          </cell>
          <cell r="G41768">
            <v>46149.470138888886</v>
          </cell>
          <cell r="H41768">
            <v>46172.513888888891</v>
          </cell>
        </row>
        <row r="41769">
          <cell r="A41769" t="str">
            <v>UCW-30841</v>
          </cell>
          <cell r="B41769" t="str">
            <v>Hoversoul Listing - Exo Footwear  06 May 2026</v>
          </cell>
          <cell r="C41769" t="str">
            <v>CLOSED</v>
          </cell>
          <cell r="D41769" t="str">
            <v>Medium</v>
          </cell>
          <cell r="E41769" t="str">
            <v>netscribes</v>
          </cell>
          <cell r="F41769" t="str">
            <v>Mohd Tahir Shaikh</v>
          </cell>
          <cell r="G41769">
            <v>46149.449305555558</v>
          </cell>
          <cell r="H41769">
            <v>46172.51458333333</v>
          </cell>
        </row>
        <row r="41770">
          <cell r="A41770" t="str">
            <v>UCW-30839</v>
          </cell>
          <cell r="B41770" t="str">
            <v>ERROR_Hoversoul - cataloging  Batch -5_NC</v>
          </cell>
          <cell r="C41770" t="str">
            <v>CLOSED</v>
          </cell>
          <cell r="D41770" t="str">
            <v>Medium</v>
          </cell>
          <cell r="E41770" t="str">
            <v>netscribes</v>
          </cell>
          <cell r="F41770" t="str">
            <v>Mohd Tahir Shaikh</v>
          </cell>
          <cell r="G41770">
            <v>46149.444444444445</v>
          </cell>
          <cell r="H41770">
            <v>46172.518055555556</v>
          </cell>
        </row>
        <row r="41771">
          <cell r="A41771" t="str">
            <v>UCW-30836</v>
          </cell>
          <cell r="B41771" t="str">
            <v>PUMA Footwear 124130 &amp; 125381 New Listing 06-05-2026</v>
          </cell>
          <cell r="C41771" t="str">
            <v>CLOSED Due to Inactive/Insufficient Information</v>
          </cell>
          <cell r="D41771" t="str">
            <v>Medium</v>
          </cell>
          <cell r="E41771" t="str">
            <v>netscribes</v>
          </cell>
          <cell r="F41771" t="str">
            <v>Mohd Tahir Shaikh</v>
          </cell>
          <cell r="G41771">
            <v>46148.8125</v>
          </cell>
          <cell r="H41771">
            <v>46177.532638888886</v>
          </cell>
        </row>
        <row r="41772">
          <cell r="A41772" t="str">
            <v>UCW-30830</v>
          </cell>
          <cell r="B41772" t="str">
            <v>Tata - New Listing</v>
          </cell>
          <cell r="C41772" t="str">
            <v>CLOSED</v>
          </cell>
          <cell r="D41772" t="str">
            <v>Medium</v>
          </cell>
          <cell r="E41772" t="str">
            <v>Chirag Dubal</v>
          </cell>
          <cell r="F41772" t="str">
            <v>Shraddha Dighe</v>
          </cell>
          <cell r="G41772">
            <v>46148.783333333333</v>
          </cell>
          <cell r="H41772">
            <v>46172.613888888889</v>
          </cell>
        </row>
        <row r="41773">
          <cell r="A41773" t="str">
            <v>UCW-30829</v>
          </cell>
          <cell r="B41773" t="str">
            <v>MASTER DATA RS SUPERSTAR - Tatacliq</v>
          </cell>
          <cell r="C41773" t="str">
            <v>CLOSED</v>
          </cell>
          <cell r="D41773" t="str">
            <v>Medium</v>
          </cell>
          <cell r="E41773" t="str">
            <v>Chirag Dubal</v>
          </cell>
          <cell r="F41773" t="str">
            <v>Shloka Chakre</v>
          </cell>
          <cell r="G41773">
            <v>46148.77847222222</v>
          </cell>
          <cell r="H41773">
            <v>46172.614583333336</v>
          </cell>
        </row>
        <row r="41774">
          <cell r="A41774" t="str">
            <v>UCW-30828</v>
          </cell>
          <cell r="B41774" t="str">
            <v>ENRICH_Request for Image Update || 04/05/2026</v>
          </cell>
          <cell r="C41774" t="str">
            <v>CLOSED</v>
          </cell>
          <cell r="D41774" t="str">
            <v>Medium</v>
          </cell>
          <cell r="E41774" t="str">
            <v>Chirag Dubal</v>
          </cell>
          <cell r="F41774" t="str">
            <v>Shraddha Dighe</v>
          </cell>
          <cell r="G41774">
            <v>46148.777777777781</v>
          </cell>
          <cell r="H41774">
            <v>46158.561111111114</v>
          </cell>
        </row>
        <row r="41775">
          <cell r="A41775" t="str">
            <v>UCW-30826</v>
          </cell>
          <cell r="B41775" t="str">
            <v>Prepack - BIOTOP Listing</v>
          </cell>
          <cell r="C41775" t="str">
            <v>CLOSED</v>
          </cell>
          <cell r="D41775" t="str">
            <v>Medium</v>
          </cell>
          <cell r="E41775" t="str">
            <v>Chirag Dubal</v>
          </cell>
          <cell r="F41775" t="str">
            <v>Simi Raichel Zachariah</v>
          </cell>
          <cell r="G41775">
            <v>46148.769444444442</v>
          </cell>
          <cell r="H41775">
            <v>46172.614583333336</v>
          </cell>
        </row>
        <row r="41776">
          <cell r="A41776" t="str">
            <v>UCW-30818</v>
          </cell>
          <cell r="B41776" t="str">
            <v>CLONE - Tata CLIQ(Fashion+Luxury) |adidas DTC| Footwear Attributes for Listing_28-10-25</v>
          </cell>
          <cell r="C41776" t="str">
            <v>CLOSED Due to Inactive/Insufficient Information</v>
          </cell>
          <cell r="D41776" t="str">
            <v>Medium</v>
          </cell>
          <cell r="E41776" t="str">
            <v>netscribes</v>
          </cell>
          <cell r="F41776" t="str">
            <v>Reagan D’souza</v>
          </cell>
          <cell r="G41776">
            <v>46148.726388888892</v>
          </cell>
          <cell r="H41776">
            <v>46161.606944444444</v>
          </cell>
        </row>
        <row r="41777">
          <cell r="A41777" t="str">
            <v>UCW-30817</v>
          </cell>
          <cell r="B41777" t="str">
            <v>Error_Tata CLIQ(Fashion+Luxury) |adidas DTC| Footwear Attributes for Listing_28-10-25</v>
          </cell>
          <cell r="C41777" t="str">
            <v>CLOSED</v>
          </cell>
          <cell r="D41777" t="str">
            <v>Highest</v>
          </cell>
          <cell r="E41777" t="str">
            <v>netscribes</v>
          </cell>
          <cell r="F41777" t="str">
            <v>Reagan D’souza</v>
          </cell>
          <cell r="G41777">
            <v>46148.726388888892</v>
          </cell>
          <cell r="H41777">
            <v>46161.606944444444</v>
          </cell>
        </row>
        <row r="41778">
          <cell r="A41778" t="str">
            <v>UCW-30813</v>
          </cell>
          <cell r="B41778" t="str">
            <v>ENRICH_Tata Cliq_Revised Image &amp; Content Update due to packaging change</v>
          </cell>
          <cell r="C41778" t="str">
            <v>CLOSED</v>
          </cell>
          <cell r="D41778" t="str">
            <v>Medium</v>
          </cell>
          <cell r="E41778" t="str">
            <v>Chirag Dubal</v>
          </cell>
          <cell r="F41778" t="str">
            <v>Shraddha Dighe</v>
          </cell>
          <cell r="G41778">
            <v>46148.719444444447</v>
          </cell>
          <cell r="H41778">
            <v>46155.941666666666</v>
          </cell>
        </row>
        <row r="41779">
          <cell r="A41779" t="str">
            <v>UCW-30808</v>
          </cell>
          <cell r="B41779" t="str">
            <v>Footwear New Listing 05-05-2026 ( 288 EANs)</v>
          </cell>
          <cell r="C41779" t="str">
            <v>CLOSED Due to Inactive/Insufficient Information</v>
          </cell>
          <cell r="D41779" t="str">
            <v>Medium</v>
          </cell>
          <cell r="E41779" t="str">
            <v>Chirag Dubal</v>
          </cell>
          <cell r="F41779" t="str">
            <v>Shloka Chakre</v>
          </cell>
          <cell r="G41779">
            <v>46148.700694444444</v>
          </cell>
          <cell r="H41779">
            <v>46157.754861111112</v>
          </cell>
        </row>
        <row r="41780">
          <cell r="A41780" t="str">
            <v>UCW-30798</v>
          </cell>
          <cell r="B41780" t="str">
            <v>MJ Murakami - 4 STD - New Listing - TATA - 05-05-2026</v>
          </cell>
          <cell r="C41780" t="str">
            <v>CLOSED</v>
          </cell>
          <cell r="D41780" t="str">
            <v>Medium</v>
          </cell>
          <cell r="E41780" t="str">
            <v>Chirag Dubal</v>
          </cell>
          <cell r="F41780" t="str">
            <v>Simi Raichel Zachariah</v>
          </cell>
          <cell r="G41780">
            <v>46148.663194444445</v>
          </cell>
          <cell r="H41780">
            <v>46163.48333333333</v>
          </cell>
        </row>
        <row r="41781">
          <cell r="A41781" t="str">
            <v>UCW-30797</v>
          </cell>
          <cell r="B41781" t="str">
            <v>ERROR_Hoversoul Batch -9_NC</v>
          </cell>
          <cell r="C41781" t="str">
            <v>CLOSED</v>
          </cell>
          <cell r="D41781" t="str">
            <v>Medium</v>
          </cell>
          <cell r="E41781" t="str">
            <v>netscribes</v>
          </cell>
          <cell r="F41781" t="str">
            <v>Mohd Tahir Shaikh</v>
          </cell>
          <cell r="G41781">
            <v>46148.662499999999</v>
          </cell>
          <cell r="H41781">
            <v>46155.681250000001</v>
          </cell>
        </row>
        <row r="41782">
          <cell r="A41782" t="str">
            <v>UCW-30783</v>
          </cell>
          <cell r="B41782" t="str">
            <v>Listing details required | Tata CLiQ x O3+ (New Launch)</v>
          </cell>
          <cell r="C41782" t="str">
            <v>CLOSED</v>
          </cell>
          <cell r="D41782" t="str">
            <v>Medium</v>
          </cell>
          <cell r="E41782" t="str">
            <v>Chirag Dubal</v>
          </cell>
          <cell r="F41782" t="str">
            <v>Shraddha Dighe</v>
          </cell>
          <cell r="G41782">
            <v>46148.629166666666</v>
          </cell>
          <cell r="H41782">
            <v>46171.511111111111</v>
          </cell>
        </row>
        <row r="41783">
          <cell r="A41783" t="str">
            <v>UCW-30774</v>
          </cell>
          <cell r="B41783" t="str">
            <v>Tata Cliq Shoes, Caps, Wallet Catalog Dated on 05-05-2026</v>
          </cell>
          <cell r="C41783" t="str">
            <v>CLOSED</v>
          </cell>
          <cell r="D41783" t="str">
            <v>Medium</v>
          </cell>
          <cell r="E41783" t="str">
            <v>netscribes</v>
          </cell>
          <cell r="F41783" t="str">
            <v>Mohd Tahir Shaikh</v>
          </cell>
          <cell r="G41783">
            <v>46148.580555555556</v>
          </cell>
          <cell r="H41783">
            <v>46172.615277777775</v>
          </cell>
        </row>
        <row r="41784">
          <cell r="A41784" t="str">
            <v>UCW-30770</v>
          </cell>
          <cell r="B41784" t="str">
            <v>New Product Listing</v>
          </cell>
          <cell r="C41784" t="str">
            <v>CLOSED</v>
          </cell>
          <cell r="D41784" t="str">
            <v>Medium</v>
          </cell>
          <cell r="E41784" t="str">
            <v>Chirag Dubal</v>
          </cell>
          <cell r="F41784" t="str">
            <v>Shraddha Dighe</v>
          </cell>
          <cell r="G41784">
            <v>46148.5625</v>
          </cell>
          <cell r="H41784">
            <v>46172.615277777775</v>
          </cell>
        </row>
        <row r="41785">
          <cell r="A41785" t="str">
            <v>UCW-30769</v>
          </cell>
          <cell r="B41785" t="str">
            <v>ENRICH_TataCliq: AVI013-JB &amp; LDOF-01 Category Article Image Updation</v>
          </cell>
          <cell r="C41785" t="str">
            <v>CLOSED</v>
          </cell>
          <cell r="D41785" t="str">
            <v>Medium</v>
          </cell>
          <cell r="E41785" t="str">
            <v>netscribes</v>
          </cell>
          <cell r="F41785" t="str">
            <v>Mohd Tahir Shaikh</v>
          </cell>
          <cell r="G41785">
            <v>46148.561111111114</v>
          </cell>
          <cell r="H41785">
            <v>46155.954861111109</v>
          </cell>
        </row>
        <row r="41786">
          <cell r="A41786" t="str">
            <v>UCW-30763</v>
          </cell>
          <cell r="B41786" t="str">
            <v>Mapping listing lux to tata - 13 - Styles - Rockport</v>
          </cell>
          <cell r="C41786" t="str">
            <v>CLOSED</v>
          </cell>
          <cell r="D41786" t="str">
            <v>Medium</v>
          </cell>
          <cell r="E41786" t="str">
            <v>netscribes</v>
          </cell>
          <cell r="F41786" t="str">
            <v>Mohd Tahir Shaikh</v>
          </cell>
          <cell r="G41786">
            <v>46148.523611111108</v>
          </cell>
          <cell r="H41786">
            <v>46160.76666666667</v>
          </cell>
        </row>
        <row r="41787">
          <cell r="A41787" t="str">
            <v>UCW-30762</v>
          </cell>
          <cell r="B41787" t="str">
            <v>Aurelia/W/Folksong/Elleven- 45 Style- Summer-2026- 16th April</v>
          </cell>
          <cell r="C41787" t="str">
            <v>CLOSED</v>
          </cell>
          <cell r="D41787" t="str">
            <v>Medium</v>
          </cell>
          <cell r="E41787" t="str">
            <v>Chirag Dubal</v>
          </cell>
          <cell r="F41787" t="str">
            <v>Shraddha Dighe</v>
          </cell>
          <cell r="G41787">
            <v>46148.518750000003</v>
          </cell>
          <cell r="H41787">
            <v>46158.570833333331</v>
          </cell>
        </row>
        <row r="41788">
          <cell r="A41788" t="str">
            <v>UCW-30759</v>
          </cell>
          <cell r="B41788" t="str">
            <v>New listing seller 129577</v>
          </cell>
          <cell r="C41788" t="str">
            <v>CLOSED</v>
          </cell>
          <cell r="D41788" t="str">
            <v>Medium</v>
          </cell>
          <cell r="E41788" t="str">
            <v>Chirag Dubal</v>
          </cell>
          <cell r="F41788" t="str">
            <v>Shraddha Dighe</v>
          </cell>
          <cell r="G41788">
            <v>46148.50277777778</v>
          </cell>
          <cell r="H41788">
            <v>46172.615972222222</v>
          </cell>
        </row>
        <row r="41789">
          <cell r="A41789" t="str">
            <v>UCW-30754</v>
          </cell>
          <cell r="B41789" t="str">
            <v>ENRICH_Tata Euroitala Hygiene check</v>
          </cell>
          <cell r="C41789" t="str">
            <v>CLOSED</v>
          </cell>
          <cell r="D41789" t="str">
            <v>Medium</v>
          </cell>
          <cell r="E41789" t="str">
            <v>Chirag Dubal</v>
          </cell>
          <cell r="F41789" t="str">
            <v>Shraddha Dighe</v>
          </cell>
          <cell r="G41789">
            <v>46148.475694444445</v>
          </cell>
          <cell r="H41789">
            <v>46172.677777777775</v>
          </cell>
        </row>
        <row r="41790">
          <cell r="A41790" t="str">
            <v>UCW-30752</v>
          </cell>
          <cell r="B41790" t="str">
            <v>Clone-The Souled Store Footwear 123858 20-03-2026</v>
          </cell>
          <cell r="C41790" t="str">
            <v>CLOSED</v>
          </cell>
          <cell r="D41790" t="str">
            <v>Medium</v>
          </cell>
          <cell r="E41790" t="str">
            <v>netscribes</v>
          </cell>
          <cell r="F41790" t="str">
            <v>netscribes</v>
          </cell>
          <cell r="G41790">
            <v>46148.472222222219</v>
          </cell>
          <cell r="H41790">
            <v>46155.734722222223</v>
          </cell>
        </row>
        <row r="41791">
          <cell r="A41791" t="str">
            <v>UCW-30751</v>
          </cell>
          <cell r="B41791" t="str">
            <v>Miarcus -20 Styles-SS 26- 04 May</v>
          </cell>
          <cell r="C41791" t="str">
            <v>CLOSED</v>
          </cell>
          <cell r="D41791" t="str">
            <v>Medium</v>
          </cell>
          <cell r="E41791" t="str">
            <v>netscribes</v>
          </cell>
          <cell r="F41791" t="str">
            <v>Mohd Tahir Shaikh</v>
          </cell>
          <cell r="G41791">
            <v>46148.470833333333</v>
          </cell>
          <cell r="H41791">
            <v>46172.616666666669</v>
          </cell>
        </row>
        <row r="41792">
          <cell r="A41792" t="str">
            <v>UCW-30748</v>
          </cell>
          <cell r="B41792" t="str">
            <v>Miarcus -17 Styles-SS 26- 05 May</v>
          </cell>
          <cell r="C41792" t="str">
            <v>CLOSED</v>
          </cell>
          <cell r="D41792" t="str">
            <v>Medium</v>
          </cell>
          <cell r="E41792" t="str">
            <v>netscribes</v>
          </cell>
          <cell r="F41792" t="str">
            <v>Mohd Tahir Shaikh</v>
          </cell>
          <cell r="G41792">
            <v>46148.467361111114</v>
          </cell>
          <cell r="H41792">
            <v>46154.52847222222</v>
          </cell>
        </row>
        <row r="41793">
          <cell r="A41793" t="str">
            <v>UCW-30746</v>
          </cell>
          <cell r="B41793" t="str">
            <v>Miarcus -15 Styles-SS 26- 05 May</v>
          </cell>
          <cell r="C41793" t="str">
            <v>CLOSED</v>
          </cell>
          <cell r="D41793" t="str">
            <v>Medium</v>
          </cell>
          <cell r="E41793" t="str">
            <v>netscribes</v>
          </cell>
          <cell r="F41793" t="str">
            <v>Mohd Tahir Shaikh</v>
          </cell>
          <cell r="G41793">
            <v>46148.462500000001</v>
          </cell>
          <cell r="H41793">
            <v>46154.50277777778</v>
          </cell>
        </row>
        <row r="41794">
          <cell r="A41794" t="str">
            <v>UCW-30745</v>
          </cell>
          <cell r="B41794" t="str">
            <v>CLONE - NOYRA - 6 Mar 26 - 126542 - New collection - Luxury</v>
          </cell>
          <cell r="C41794" t="str">
            <v>CLOSED</v>
          </cell>
          <cell r="D41794" t="str">
            <v>Medium</v>
          </cell>
          <cell r="E41794" t="str">
            <v>netscribes</v>
          </cell>
          <cell r="F41794" t="str">
            <v>netscribes</v>
          </cell>
          <cell r="G41794">
            <v>46148.456250000003</v>
          </cell>
          <cell r="H41794">
            <v>46149.729166666664</v>
          </cell>
        </row>
        <row r="41795">
          <cell r="A41795" t="str">
            <v>UCW-30744</v>
          </cell>
          <cell r="B41795" t="str">
            <v>NEEMANS+FOOTWEAR+ 125173+ 04-05-2026</v>
          </cell>
          <cell r="C41795" t="str">
            <v>CLOSED</v>
          </cell>
          <cell r="D41795" t="str">
            <v>Medium</v>
          </cell>
          <cell r="E41795" t="str">
            <v>netscribes</v>
          </cell>
          <cell r="F41795" t="str">
            <v>Mohd Tahir Shaikh</v>
          </cell>
          <cell r="G41795">
            <v>46148.454861111109</v>
          </cell>
          <cell r="H41795">
            <v>46172.616666666669</v>
          </cell>
        </row>
        <row r="41796">
          <cell r="A41796" t="str">
            <v>UCW-30733</v>
          </cell>
          <cell r="B41796" t="str">
            <v>Tata Versace GWP Cataloguing 17th Apr</v>
          </cell>
          <cell r="C41796" t="str">
            <v>CLOSED</v>
          </cell>
          <cell r="D41796" t="str">
            <v>Medium</v>
          </cell>
          <cell r="E41796" t="str">
            <v>Chirag Dubal</v>
          </cell>
          <cell r="F41796" t="str">
            <v>Simi Raichel Zachariah</v>
          </cell>
          <cell r="G41796">
            <v>46147.794444444444</v>
          </cell>
          <cell r="H41796">
            <v>46154.679166666669</v>
          </cell>
        </row>
        <row r="41797">
          <cell r="A41797" t="str">
            <v>UCW-30729</v>
          </cell>
          <cell r="B41797" t="str">
            <v>ENRICH_Kiddopanti Image Change Request 4th_May_2026</v>
          </cell>
          <cell r="C41797" t="str">
            <v>CLOSED</v>
          </cell>
          <cell r="D41797" t="str">
            <v>Medium</v>
          </cell>
          <cell r="E41797" t="str">
            <v>netscribes</v>
          </cell>
          <cell r="F41797" t="str">
            <v>Mohd Tahir Shaikh</v>
          </cell>
          <cell r="G41797">
            <v>46147.785416666666</v>
          </cell>
          <cell r="H41797">
            <v>46153.427777777775</v>
          </cell>
        </row>
        <row r="41798">
          <cell r="A41798" t="str">
            <v>UCW-30723</v>
          </cell>
          <cell r="B41798" t="str">
            <v>YSL Fragrance Listing</v>
          </cell>
          <cell r="C41798" t="str">
            <v>CLOSED</v>
          </cell>
          <cell r="D41798" t="str">
            <v>Medium</v>
          </cell>
          <cell r="E41798" t="str">
            <v>Chirag Dubal</v>
          </cell>
          <cell r="F41798" t="str">
            <v>Simi Raichel Zachariah</v>
          </cell>
          <cell r="G41798">
            <v>46147.760416666664</v>
          </cell>
          <cell r="H41798">
            <v>46163.463888888888</v>
          </cell>
        </row>
        <row r="41799">
          <cell r="A41799" t="str">
            <v>UCW-30719</v>
          </cell>
          <cell r="B41799" t="str">
            <v>New Listings_Khadlaj</v>
          </cell>
          <cell r="C41799" t="str">
            <v>CLOSED</v>
          </cell>
          <cell r="D41799" t="str">
            <v>Medium</v>
          </cell>
          <cell r="E41799" t="str">
            <v>Chirag Dubal</v>
          </cell>
          <cell r="F41799" t="str">
            <v>Simi Raichel Zachariah</v>
          </cell>
          <cell r="G41799">
            <v>46147.74722222222</v>
          </cell>
          <cell r="H41799">
            <v>46231.692361111112</v>
          </cell>
        </row>
        <row r="41800">
          <cell r="A41800" t="str">
            <v>UCW-30698</v>
          </cell>
          <cell r="B41800" t="str">
            <v>Rosso Brunello - FTW - 1/05/26 - 77 SKUs</v>
          </cell>
          <cell r="C41800" t="str">
            <v>CLOSED</v>
          </cell>
          <cell r="D41800" t="str">
            <v>Medium</v>
          </cell>
          <cell r="E41800" t="str">
            <v>netscribes</v>
          </cell>
          <cell r="F41800" t="str">
            <v>Mohd Tahir Shaikh</v>
          </cell>
          <cell r="G41800">
            <v>46147.69027777778</v>
          </cell>
          <cell r="H41800">
            <v>46149.70208333333</v>
          </cell>
        </row>
        <row r="41801">
          <cell r="A41801" t="str">
            <v>UCW-30696</v>
          </cell>
          <cell r="B41801" t="str">
            <v>Guess Footwear Men &amp; Women (New) 31 Options 02-05-2026</v>
          </cell>
          <cell r="C41801" t="str">
            <v>CLOSED</v>
          </cell>
          <cell r="D41801" t="str">
            <v>Medium</v>
          </cell>
          <cell r="E41801" t="str">
            <v>Chirag Dubal</v>
          </cell>
          <cell r="F41801" t="str">
            <v>Shloka Chakre</v>
          </cell>
          <cell r="G41801">
            <v>46147.6875</v>
          </cell>
          <cell r="H41801">
            <v>46155.73541666667</v>
          </cell>
        </row>
        <row r="41802">
          <cell r="A41802" t="str">
            <v>UCW-30690</v>
          </cell>
          <cell r="B41802" t="str">
            <v>Cordwainers - FTW - 01/05/26 - 120 SKUs</v>
          </cell>
          <cell r="C41802" t="str">
            <v>CLOSED</v>
          </cell>
          <cell r="D41802" t="str">
            <v>Medium</v>
          </cell>
          <cell r="E41802" t="str">
            <v>netscribes</v>
          </cell>
          <cell r="F41802" t="str">
            <v>Mohd Tahir Shaikh</v>
          </cell>
          <cell r="G41802">
            <v>46147.680555555555</v>
          </cell>
          <cell r="H41802">
            <v>46172.617361111108</v>
          </cell>
        </row>
        <row r="41803">
          <cell r="A41803" t="str">
            <v>UCW-30686</v>
          </cell>
          <cell r="B41803" t="str">
            <v>CLONE - New Brand Listing - Oteria</v>
          </cell>
          <cell r="C41803" t="str">
            <v>CLOSED</v>
          </cell>
          <cell r="D41803" t="str">
            <v>Medium</v>
          </cell>
          <cell r="E41803" t="str">
            <v>netscribes</v>
          </cell>
          <cell r="F41803" t="str">
            <v>Shraddha Dighe</v>
          </cell>
          <cell r="G41803">
            <v>46147.669444444444</v>
          </cell>
          <cell r="H41803">
            <v>46172.618750000001</v>
          </cell>
        </row>
        <row r="41804">
          <cell r="A41804" t="str">
            <v>UCW-30685</v>
          </cell>
          <cell r="B41804" t="str">
            <v>Puma Add now catalogue dated 30th April 2026</v>
          </cell>
          <cell r="C41804" t="str">
            <v>CLOSED</v>
          </cell>
          <cell r="D41804" t="str">
            <v>Medium</v>
          </cell>
          <cell r="E41804" t="str">
            <v>netscribes</v>
          </cell>
          <cell r="F41804" t="str">
            <v>Mohd Tahir Shaikh</v>
          </cell>
          <cell r="G41804">
            <v>46147.665277777778</v>
          </cell>
          <cell r="H41804">
            <v>46172.618750000001</v>
          </cell>
        </row>
        <row r="41805">
          <cell r="A41805" t="str">
            <v>UCW-30684</v>
          </cell>
          <cell r="B41805" t="str">
            <v>Limese x Tata CLiQ | MOM</v>
          </cell>
          <cell r="C41805" t="str">
            <v>CLOSED</v>
          </cell>
          <cell r="D41805" t="str">
            <v>Medium</v>
          </cell>
          <cell r="E41805" t="str">
            <v>Chirag Dubal</v>
          </cell>
          <cell r="F41805" t="str">
            <v>Shraddha Dighe</v>
          </cell>
          <cell r="G41805">
            <v>46147.664583333331</v>
          </cell>
          <cell r="H41805">
            <v>46172.620138888888</v>
          </cell>
        </row>
        <row r="41806">
          <cell r="A41806" t="str">
            <v>UCW-30678</v>
          </cell>
          <cell r="B41806" t="str">
            <v>Sub task - Tatacliq Footwear MP-62_Arrow_USPA_14-04-2026</v>
          </cell>
          <cell r="C41806" t="str">
            <v>CLOSED</v>
          </cell>
          <cell r="D41806" t="str">
            <v>Medium</v>
          </cell>
          <cell r="E41806" t="str">
            <v>netscribes</v>
          </cell>
          <cell r="F41806" t="str">
            <v>netscribes</v>
          </cell>
          <cell r="G41806">
            <v>46147.601388888892</v>
          </cell>
          <cell r="H41806">
            <v>46172.62222222222</v>
          </cell>
        </row>
        <row r="41807">
          <cell r="A41807" t="str">
            <v>UCW-30677</v>
          </cell>
          <cell r="B41807" t="str">
            <v>CLONE - New Listings @TataCliq_25.04.2026</v>
          </cell>
          <cell r="C41807" t="str">
            <v>CLOSED</v>
          </cell>
          <cell r="D41807" t="str">
            <v>Medium</v>
          </cell>
          <cell r="E41807" t="str">
            <v>netscribes</v>
          </cell>
          <cell r="F41807" t="str">
            <v>netscribes</v>
          </cell>
          <cell r="G41807">
            <v>46147.595138888886</v>
          </cell>
          <cell r="H41807">
            <v>46172.623611111114</v>
          </cell>
        </row>
        <row r="41808">
          <cell r="A41808" t="str">
            <v>UCW-30673</v>
          </cell>
          <cell r="B41808" t="str">
            <v>Colors Queen || Makeup || 129094 || 31-03-2026</v>
          </cell>
          <cell r="C41808" t="str">
            <v>CLOSED</v>
          </cell>
          <cell r="D41808" t="str">
            <v>Medium</v>
          </cell>
          <cell r="E41808" t="str">
            <v>Chirag Dubal</v>
          </cell>
          <cell r="F41808" t="str">
            <v>Shraddha Dighe</v>
          </cell>
          <cell r="G41808">
            <v>46147.56527777778</v>
          </cell>
          <cell r="H41808">
            <v>46172.623611111114</v>
          </cell>
        </row>
        <row r="41809">
          <cell r="A41809" t="str">
            <v>UCW-30670</v>
          </cell>
          <cell r="B41809" t="str">
            <v>Plix - Skincare Pending - UCW-29413</v>
          </cell>
          <cell r="C41809" t="str">
            <v>CLOSED Due to Inactive/Insufficient Information</v>
          </cell>
          <cell r="D41809" t="str">
            <v>Medium</v>
          </cell>
          <cell r="E41809" t="str">
            <v>Chirag Dubal</v>
          </cell>
          <cell r="F41809" t="str">
            <v>Shraddha Dighe</v>
          </cell>
          <cell r="G41809">
            <v>46147.529166666667</v>
          </cell>
          <cell r="H41809">
            <v>46204.527083333334</v>
          </cell>
        </row>
        <row r="41810">
          <cell r="A41810" t="str">
            <v>UCW-30669</v>
          </cell>
          <cell r="B41810" t="str">
            <v>ENRICH_ Update Catalog images of Nutrabay &lt;&gt; TataCliq</v>
          </cell>
          <cell r="C41810" t="str">
            <v>CLOSED</v>
          </cell>
          <cell r="D41810" t="str">
            <v>Medium</v>
          </cell>
          <cell r="E41810" t="str">
            <v>netscribes</v>
          </cell>
          <cell r="F41810" t="str">
            <v>Mohd Tahir Shaikh</v>
          </cell>
          <cell r="G41810">
            <v>46147.52847222222</v>
          </cell>
          <cell r="H41810">
            <v>46153.560416666667</v>
          </cell>
        </row>
        <row r="41811">
          <cell r="A41811" t="str">
            <v>UCW-30661</v>
          </cell>
          <cell r="B41811" t="str">
            <v>ENRICH_ Images Update | Kids Iron Strip | Tata Cliq | Miduty</v>
          </cell>
          <cell r="C41811" t="str">
            <v>CLOSED</v>
          </cell>
          <cell r="D41811" t="str">
            <v>Medium</v>
          </cell>
          <cell r="E41811" t="str">
            <v>netscribes</v>
          </cell>
          <cell r="F41811" t="str">
            <v>Mohd Tahir Shaikh</v>
          </cell>
          <cell r="G41811">
            <v>46147.477083333331</v>
          </cell>
          <cell r="H41811">
            <v>46151.771527777775</v>
          </cell>
        </row>
        <row r="41812">
          <cell r="A41812" t="str">
            <v>UCW-30657</v>
          </cell>
          <cell r="B41812" t="str">
            <v>Bobbi Brown - GWP April'26</v>
          </cell>
          <cell r="C41812" t="str">
            <v>CLOSED</v>
          </cell>
          <cell r="D41812" t="str">
            <v>Medium</v>
          </cell>
          <cell r="E41812" t="str">
            <v>Chirag Dubal</v>
          </cell>
          <cell r="F41812" t="str">
            <v>Shraddha Dighe</v>
          </cell>
          <cell r="G41812">
            <v>46147.470138888886</v>
          </cell>
          <cell r="H41812">
            <v>46172.624305555553</v>
          </cell>
        </row>
        <row r="41813">
          <cell r="A41813" t="str">
            <v>UCW-30656</v>
          </cell>
          <cell r="B41813" t="str">
            <v>ENRICH_PDP Tata X SKP</v>
          </cell>
          <cell r="C41813" t="str">
            <v>CLOSED</v>
          </cell>
          <cell r="D41813" t="str">
            <v>Medium</v>
          </cell>
          <cell r="E41813" t="str">
            <v>Chirag Dubal</v>
          </cell>
          <cell r="F41813" t="str">
            <v>Shraddha Dighe</v>
          </cell>
          <cell r="G41813">
            <v>46147.459027777775</v>
          </cell>
          <cell r="H41813">
            <v>46151.768750000003</v>
          </cell>
        </row>
        <row r="41814">
          <cell r="A41814" t="str">
            <v>UCW-30646</v>
          </cell>
          <cell r="B41814" t="str">
            <v>Charles &amp; Keith_Footwear_125610_30thApr'26 (Batch 12)</v>
          </cell>
          <cell r="C41814" t="str">
            <v>CLOSED</v>
          </cell>
          <cell r="D41814" t="str">
            <v>Medium</v>
          </cell>
          <cell r="E41814" t="str">
            <v>Chirag Dubal</v>
          </cell>
          <cell r="F41814" t="str">
            <v>Shloka Chakre</v>
          </cell>
          <cell r="G41814">
            <v>46146.8</v>
          </cell>
          <cell r="H41814">
            <v>46155.736111111109</v>
          </cell>
        </row>
        <row r="41815">
          <cell r="A41815" t="str">
            <v>UCW-30644</v>
          </cell>
          <cell r="B41815" t="str">
            <v>REGAL TATACLIQ TEMPLATE 21.03.2026</v>
          </cell>
          <cell r="C41815" t="str">
            <v>CLOSED</v>
          </cell>
          <cell r="D41815" t="str">
            <v>Medium</v>
          </cell>
          <cell r="E41815" t="str">
            <v>netscribes</v>
          </cell>
          <cell r="F41815" t="str">
            <v>catalogue_repo</v>
          </cell>
          <cell r="G41815">
            <v>46146.79791666667</v>
          </cell>
          <cell r="H41815">
            <v>46149.769444444442</v>
          </cell>
        </row>
        <row r="41816">
          <cell r="A41816" t="str">
            <v>UCW-30634</v>
          </cell>
          <cell r="B41816" t="str">
            <v>FE x 22162 x GWP (Night Cream Gotu Kola)</v>
          </cell>
          <cell r="C41816" t="str">
            <v>CLOSED</v>
          </cell>
          <cell r="D41816" t="str">
            <v>Medium</v>
          </cell>
          <cell r="E41816" t="str">
            <v>Chirag Dubal</v>
          </cell>
          <cell r="F41816" t="str">
            <v>Simi Raichel Zachariah</v>
          </cell>
          <cell r="G41816">
            <v>46146.75277777778</v>
          </cell>
          <cell r="H41816">
            <v>46172.624305555553</v>
          </cell>
        </row>
        <row r="41817">
          <cell r="A41817" t="str">
            <v>UCW-30631</v>
          </cell>
          <cell r="B41817" t="str">
            <v>Enrich_Updated Product Cards – Ultra Matte Dry Touch Sunscreen 20g</v>
          </cell>
          <cell r="C41817" t="str">
            <v>CLOSED</v>
          </cell>
          <cell r="D41817" t="str">
            <v>Medium</v>
          </cell>
          <cell r="E41817" t="str">
            <v>Chirag Dubal</v>
          </cell>
          <cell r="F41817" t="str">
            <v>Shraddha Dighe</v>
          </cell>
          <cell r="G41817">
            <v>46146.746527777781</v>
          </cell>
          <cell r="H41817">
            <v>46151.763888888891</v>
          </cell>
        </row>
        <row r="41818">
          <cell r="A41818" t="str">
            <v>UCW-30630</v>
          </cell>
          <cell r="B41818" t="str">
            <v>Tata Cliq - April New Listings</v>
          </cell>
          <cell r="C41818" t="str">
            <v>CLOSED</v>
          </cell>
          <cell r="D41818" t="str">
            <v>Medium</v>
          </cell>
          <cell r="E41818" t="str">
            <v>Chirag Dubal</v>
          </cell>
          <cell r="F41818" t="str">
            <v>Shraddha Dighe</v>
          </cell>
          <cell r="G41818">
            <v>46146.745138888888</v>
          </cell>
          <cell r="H41818">
            <v>46154.51458333333</v>
          </cell>
        </row>
        <row r="41819">
          <cell r="A41819" t="str">
            <v>UCW-30629</v>
          </cell>
          <cell r="B41819" t="str">
            <v>New Chapter Series 10ML</v>
          </cell>
          <cell r="C41819" t="str">
            <v>CLOSED</v>
          </cell>
          <cell r="D41819" t="str">
            <v>Medium</v>
          </cell>
          <cell r="E41819" t="str">
            <v>Chirag Dubal</v>
          </cell>
          <cell r="F41819" t="str">
            <v>Shraddha Dighe</v>
          </cell>
          <cell r="G41819">
            <v>46146.740277777775</v>
          </cell>
          <cell r="H41819">
            <v>46155.701388888891</v>
          </cell>
        </row>
        <row r="41820">
          <cell r="A41820" t="str">
            <v>UCW-30622</v>
          </cell>
          <cell r="B41820" t="str">
            <v>CLONE - ENRICH_Arata 3.0 Catalogue Revision - 14 April</v>
          </cell>
          <cell r="C41820" t="str">
            <v>CLOSED</v>
          </cell>
          <cell r="D41820" t="str">
            <v>Medium</v>
          </cell>
          <cell r="E41820" t="str">
            <v>Chirag Dubal</v>
          </cell>
          <cell r="F41820" t="str">
            <v>Shraddha Dighe</v>
          </cell>
          <cell r="G41820">
            <v>46146.701388888891</v>
          </cell>
          <cell r="H41820">
            <v>46178.80972222222</v>
          </cell>
        </row>
        <row r="41821">
          <cell r="A41821" t="str">
            <v>UCW-30619</v>
          </cell>
          <cell r="B41821" t="str">
            <v>Lancome Fragrance Duo Kit_TCL</v>
          </cell>
          <cell r="C41821" t="str">
            <v>CLOSED Due to Inactive/Insufficient Information</v>
          </cell>
          <cell r="D41821" t="str">
            <v>Medium</v>
          </cell>
          <cell r="E41821" t="str">
            <v>Chirag Dubal</v>
          </cell>
          <cell r="F41821" t="str">
            <v>Shraddha Dighe</v>
          </cell>
          <cell r="G41821">
            <v>46146.689583333333</v>
          </cell>
          <cell r="H41821">
            <v>46155.736111111109</v>
          </cell>
        </row>
        <row r="41822">
          <cell r="A41822" t="str">
            <v>UCW-30617</v>
          </cell>
          <cell r="B41822" t="str">
            <v>ENRICH_IMAGE UPDATE.</v>
          </cell>
          <cell r="C41822" t="str">
            <v>CLOSED</v>
          </cell>
          <cell r="D41822" t="str">
            <v>Medium</v>
          </cell>
          <cell r="E41822" t="str">
            <v>Chirag Dubal</v>
          </cell>
          <cell r="F41822" t="str">
            <v>Shraddha Dighe</v>
          </cell>
          <cell r="G41822">
            <v>46146.685416666667</v>
          </cell>
          <cell r="H41822">
            <v>46155.944444444445</v>
          </cell>
        </row>
        <row r="41823">
          <cell r="A41823" t="str">
            <v>UCW-30612</v>
          </cell>
          <cell r="B41823" t="str">
            <v>CLONE - Vantier Shoes - 7th April 26 - 129308 - New collection - Luxury</v>
          </cell>
          <cell r="C41823" t="str">
            <v>CLOSED Due to Inactive/Insufficient Information</v>
          </cell>
          <cell r="D41823" t="str">
            <v>Medium</v>
          </cell>
          <cell r="E41823" t="str">
            <v>netscribes</v>
          </cell>
          <cell r="F41823" t="str">
            <v>netscribes</v>
          </cell>
          <cell r="G41823">
            <v>46146.647916666669</v>
          </cell>
          <cell r="H41823">
            <v>46167.76666666667</v>
          </cell>
        </row>
        <row r="41824">
          <cell r="A41824" t="str">
            <v>UCW-30610</v>
          </cell>
          <cell r="B41824" t="str">
            <v>ERROR_Image update Required 30.04.2026</v>
          </cell>
          <cell r="C41824" t="str">
            <v>CLOSED</v>
          </cell>
          <cell r="D41824" t="str">
            <v>Medium</v>
          </cell>
          <cell r="E41824" t="str">
            <v>Chirag Dubal</v>
          </cell>
          <cell r="F41824" t="str">
            <v>catalogue_repo</v>
          </cell>
          <cell r="G41824">
            <v>46146.645833333336</v>
          </cell>
          <cell r="H41824">
            <v>46162.520138888889</v>
          </cell>
        </row>
        <row r="41825">
          <cell r="A41825" t="str">
            <v>UCW-30609</v>
          </cell>
          <cell r="B41825" t="str">
            <v>Soulflower x TataCliq Connect</v>
          </cell>
          <cell r="C41825" t="str">
            <v>CLOSED Due to Inactive/Insufficient Information</v>
          </cell>
          <cell r="D41825" t="str">
            <v>Medium</v>
          </cell>
          <cell r="E41825" t="str">
            <v>Chirag Dubal</v>
          </cell>
          <cell r="F41825" t="str">
            <v>Shraddha Dighe</v>
          </cell>
          <cell r="G41825">
            <v>46146.632638888892</v>
          </cell>
          <cell r="H41825">
            <v>46167.470138888886</v>
          </cell>
        </row>
        <row r="41826">
          <cell r="A41826" t="str">
            <v>UCW-30607</v>
          </cell>
          <cell r="B41826" t="str">
            <v>ENRICH_The Sleep Company + Mattresses (/Home/Bed/Pillow &amp; Mattresses/Mattresses)+ 127275+ 15th April 2026</v>
          </cell>
          <cell r="C41826" t="str">
            <v>CLOSED</v>
          </cell>
          <cell r="D41826" t="str">
            <v>Medium</v>
          </cell>
          <cell r="E41826" t="str">
            <v>Chirag Dubal</v>
          </cell>
          <cell r="F41826" t="str">
            <v>Shraddha Dighe</v>
          </cell>
          <cell r="G41826">
            <v>46146.627083333333</v>
          </cell>
          <cell r="H41826">
            <v>46151.652083333334</v>
          </cell>
        </row>
        <row r="41827">
          <cell r="A41827" t="str">
            <v>UCW-30605</v>
          </cell>
          <cell r="B41827" t="str">
            <v>ENRICH_The Sleep Company + Furniture (Home /Home / Furniture / Chairs)+127275 -  30th April 2026</v>
          </cell>
          <cell r="C41827" t="str">
            <v>CLOSED</v>
          </cell>
          <cell r="D41827" t="str">
            <v>Medium</v>
          </cell>
          <cell r="E41827" t="str">
            <v>Chirag Dubal</v>
          </cell>
          <cell r="F41827" t="str">
            <v>Shraddha Dighe</v>
          </cell>
          <cell r="G41827">
            <v>46146.624305555553</v>
          </cell>
          <cell r="H41827">
            <v>46151.634027777778</v>
          </cell>
        </row>
        <row r="41828">
          <cell r="A41828" t="str">
            <v>UCW-30603</v>
          </cell>
          <cell r="B41828" t="str">
            <v>3rd Batch for Cataloguing 45 products</v>
          </cell>
          <cell r="C41828" t="str">
            <v>CLOSED</v>
          </cell>
          <cell r="D41828" t="str">
            <v>Medium</v>
          </cell>
          <cell r="E41828" t="str">
            <v>Chirag Dubal</v>
          </cell>
          <cell r="F41828" t="str">
            <v>Shraddha Dighe</v>
          </cell>
          <cell r="G41828">
            <v>46146.618750000001</v>
          </cell>
          <cell r="H41828">
            <v>46172.625</v>
          </cell>
        </row>
        <row r="41829">
          <cell r="A41829" t="str">
            <v>UCW-30602</v>
          </cell>
          <cell r="B41829" t="str">
            <v>Foxtale x Tatacliq Hula Hoop rollon Flora New Listings</v>
          </cell>
          <cell r="C41829" t="str">
            <v>CLOSED</v>
          </cell>
          <cell r="D41829" t="str">
            <v>Medium</v>
          </cell>
          <cell r="E41829" t="str">
            <v>Chirag Dubal</v>
          </cell>
          <cell r="F41829" t="str">
            <v>Shraddha Dighe</v>
          </cell>
          <cell r="G41829">
            <v>46146.616666666669</v>
          </cell>
          <cell r="H41829">
            <v>46164.769444444442</v>
          </cell>
        </row>
        <row r="41830">
          <cell r="A41830" t="str">
            <v>UCW-30599</v>
          </cell>
          <cell r="B41830" t="str">
            <v>ERROR_PUMA Accessories_Footwear_Apparel 124130 &amp; 125381 New Listing 12-02-2026_NC</v>
          </cell>
          <cell r="C41830" t="str">
            <v>CLOSED</v>
          </cell>
          <cell r="D41830" t="str">
            <v>Medium</v>
          </cell>
          <cell r="E41830" t="str">
            <v>netscribes</v>
          </cell>
          <cell r="F41830" t="str">
            <v>netscribes</v>
          </cell>
          <cell r="G41830">
            <v>46146.588888888888</v>
          </cell>
          <cell r="H41830">
            <v>46174.586805555555</v>
          </cell>
        </row>
        <row r="41831">
          <cell r="A41831" t="str">
            <v>UCW-30574</v>
          </cell>
          <cell r="B41831" t="str">
            <v>New Listing | CareVeda x TataCliq | 15th April 2026</v>
          </cell>
          <cell r="C41831" t="str">
            <v>CLOSED</v>
          </cell>
          <cell r="D41831" t="str">
            <v>Medium</v>
          </cell>
          <cell r="E41831" t="str">
            <v>Chirag Dubal</v>
          </cell>
          <cell r="F41831" t="str">
            <v>Shraddha Dighe</v>
          </cell>
          <cell r="G41831">
            <v>46146.53402777778</v>
          </cell>
          <cell r="H41831">
            <v>46172.626388888886</v>
          </cell>
        </row>
        <row r="41832">
          <cell r="A41832" t="str">
            <v>UCW-30557</v>
          </cell>
          <cell r="B41832" t="str">
            <v>Tata Cliq Luxury  - New listing - Fragrance MDP (GWP) 02-05-2026</v>
          </cell>
          <cell r="C41832" t="str">
            <v>CLOSED</v>
          </cell>
          <cell r="D41832" t="str">
            <v>Medium</v>
          </cell>
          <cell r="E41832" t="str">
            <v>Chirag Dubal</v>
          </cell>
          <cell r="F41832" t="str">
            <v>Shraddha Dighe</v>
          </cell>
          <cell r="G41832">
            <v>46146.480555555558</v>
          </cell>
          <cell r="H41832">
            <v>46172.626388888886</v>
          </cell>
        </row>
        <row r="41833">
          <cell r="A41833" t="str">
            <v>UCW-30555</v>
          </cell>
          <cell r="B41833" t="str">
            <v>Error_Andon Cord | Thrice Wrong Product Delivered | Allen Cooper</v>
          </cell>
          <cell r="C41833" t="str">
            <v>CLOSED</v>
          </cell>
          <cell r="D41833" t="str">
            <v>Medium</v>
          </cell>
          <cell r="E41833" t="str">
            <v>Chirag Dubal</v>
          </cell>
          <cell r="F41833" t="str">
            <v>Reagan D’souza</v>
          </cell>
          <cell r="G41833">
            <v>46146.476388888892</v>
          </cell>
          <cell r="H41833">
            <v>46158.538194444445</v>
          </cell>
        </row>
        <row r="41834">
          <cell r="A41834" t="str">
            <v>UCW-30550</v>
          </cell>
          <cell r="B41834" t="str">
            <v>Skechers Add now catalogue dated 15th April 2026</v>
          </cell>
          <cell r="C41834" t="str">
            <v>CLOSED</v>
          </cell>
          <cell r="D41834" t="str">
            <v>Medium</v>
          </cell>
          <cell r="E41834" t="str">
            <v>Chirag Dubal</v>
          </cell>
          <cell r="F41834" t="str">
            <v>netscribes</v>
          </cell>
          <cell r="G41834">
            <v>46144.630555555559</v>
          </cell>
          <cell r="H41834">
            <v>46172.638888888891</v>
          </cell>
        </row>
        <row r="41835">
          <cell r="A41835" t="str">
            <v>UCW-30544</v>
          </cell>
          <cell r="B41835" t="str">
            <v>Error_Hoversoul Batch -9_NC</v>
          </cell>
          <cell r="C41835" t="str">
            <v>CLOSED</v>
          </cell>
          <cell r="D41835" t="str">
            <v>Medium</v>
          </cell>
          <cell r="E41835" t="str">
            <v>Chirag Dubal</v>
          </cell>
          <cell r="F41835" t="str">
            <v>Reagan D’souza</v>
          </cell>
          <cell r="G41835">
            <v>46144.609722222223</v>
          </cell>
          <cell r="H41835">
            <v>46155.662499999999</v>
          </cell>
        </row>
        <row r="41836">
          <cell r="A41836" t="str">
            <v>UCW-30543</v>
          </cell>
          <cell r="B41836" t="str">
            <v>Enrichment_Tata Cliq  - Image Update - Banderas (29-04-2026)</v>
          </cell>
          <cell r="C41836" t="str">
            <v>CLOSED</v>
          </cell>
          <cell r="D41836" t="str">
            <v>Medium</v>
          </cell>
          <cell r="E41836" t="str">
            <v>Chirag Dubal</v>
          </cell>
          <cell r="F41836" t="str">
            <v>Reagan D’souza</v>
          </cell>
          <cell r="G41836">
            <v>46144.603472222225</v>
          </cell>
          <cell r="H41836">
            <v>46161.7</v>
          </cell>
        </row>
        <row r="41837">
          <cell r="A41837" t="str">
            <v>UCW-30537</v>
          </cell>
          <cell r="B41837" t="str">
            <v>ENRICH_Image Update: Charcoal Peel Off Mask // Tatacliq</v>
          </cell>
          <cell r="C41837" t="str">
            <v>CLOSED</v>
          </cell>
          <cell r="D41837" t="str">
            <v>Medium</v>
          </cell>
          <cell r="E41837" t="str">
            <v>Chirag Dubal</v>
          </cell>
          <cell r="F41837" t="str">
            <v>Shraddha Dighe</v>
          </cell>
          <cell r="G41837">
            <v>46143.98333333333</v>
          </cell>
          <cell r="H41837">
            <v>46145.745138888888</v>
          </cell>
        </row>
        <row r="41838">
          <cell r="A41838" t="str">
            <v>UCW-30536</v>
          </cell>
          <cell r="B41838" t="str">
            <v>K18 Hair Oil 10ml New Listing</v>
          </cell>
          <cell r="C41838" t="str">
            <v>CLOSED</v>
          </cell>
          <cell r="D41838" t="str">
            <v>Medium</v>
          </cell>
          <cell r="E41838" t="str">
            <v>Chirag Dubal</v>
          </cell>
          <cell r="F41838" t="str">
            <v>Shraddha Dighe</v>
          </cell>
          <cell r="G41838">
            <v>46143.980555555558</v>
          </cell>
          <cell r="H41838">
            <v>46191.669444444444</v>
          </cell>
        </row>
        <row r="41839">
          <cell r="A41839" t="str">
            <v>UCW-30535</v>
          </cell>
          <cell r="B41839" t="str">
            <v>Globus Women's Wear Apparels -  22 Styles - Batch 132 (Brand - Globus Stores Pvt Ltd) (Ethnic Wear) (27.04.2026)</v>
          </cell>
          <cell r="C41839" t="str">
            <v>CLOSED</v>
          </cell>
          <cell r="D41839" t="str">
            <v>Medium</v>
          </cell>
          <cell r="E41839" t="str">
            <v>Chirag Dubal</v>
          </cell>
          <cell r="F41839" t="str">
            <v>Shraddha Dighe</v>
          </cell>
          <cell r="G41839">
            <v>46143.972916666666</v>
          </cell>
          <cell r="H41839">
            <v>46155.737500000003</v>
          </cell>
        </row>
        <row r="41840">
          <cell r="A41840" t="str">
            <v>UCW-30534</v>
          </cell>
          <cell r="B41840" t="str">
            <v>Support Required for Bulk Category-wise Listing Upload - Rajnandini</v>
          </cell>
          <cell r="C41840" t="str">
            <v>CLOSED</v>
          </cell>
          <cell r="D41840" t="str">
            <v>Medium</v>
          </cell>
          <cell r="E41840" t="str">
            <v>Chirag Dubal</v>
          </cell>
          <cell r="F41840" t="str">
            <v>Shraddha Dighe</v>
          </cell>
          <cell r="G41840">
            <v>46143.969444444447</v>
          </cell>
          <cell r="H41840">
            <v>46150.598611111112</v>
          </cell>
        </row>
        <row r="41841">
          <cell r="A41841" t="str">
            <v>UCW-30533</v>
          </cell>
          <cell r="B41841" t="str">
            <v>22 Pro Listing File ( SS26)</v>
          </cell>
          <cell r="C41841" t="str">
            <v>CLOSED</v>
          </cell>
          <cell r="D41841" t="str">
            <v>Medium</v>
          </cell>
          <cell r="E41841" t="str">
            <v>Chirag Dubal</v>
          </cell>
          <cell r="F41841" t="str">
            <v>Shraddha Dighe</v>
          </cell>
          <cell r="G41841">
            <v>46143.946527777778</v>
          </cell>
          <cell r="H41841">
            <v>46155.737500000003</v>
          </cell>
        </row>
        <row r="41842">
          <cell r="A41842" t="str">
            <v>UCW-30531</v>
          </cell>
          <cell r="B41842" t="str">
            <v>Libas Apparel 127532 29-04-2026 (NEW CATALOGUE)</v>
          </cell>
          <cell r="C41842" t="str">
            <v>CLOSED</v>
          </cell>
          <cell r="D41842" t="str">
            <v>Medium</v>
          </cell>
          <cell r="E41842" t="str">
            <v>Chirag Dubal</v>
          </cell>
          <cell r="F41842" t="str">
            <v>Shraddha Dighe</v>
          </cell>
          <cell r="G41842">
            <v>46143.898611111108</v>
          </cell>
          <cell r="H41842">
            <v>46172.506944444445</v>
          </cell>
        </row>
        <row r="41843">
          <cell r="A41843" t="str">
            <v>UCW-30530</v>
          </cell>
          <cell r="B41843" t="str">
            <v>Inventory Report : Titan || Tata Cliq</v>
          </cell>
          <cell r="C41843" t="str">
            <v>CLOSED</v>
          </cell>
          <cell r="D41843" t="str">
            <v>Medium</v>
          </cell>
          <cell r="E41843" t="str">
            <v>netscribes</v>
          </cell>
          <cell r="F41843" t="str">
            <v>Shraddha Dighe</v>
          </cell>
          <cell r="G41843">
            <v>46143.864583333336</v>
          </cell>
          <cell r="H41843">
            <v>46155.737500000003</v>
          </cell>
        </row>
        <row r="41844">
          <cell r="A41844" t="str">
            <v>UCW-30523</v>
          </cell>
          <cell r="B41844" t="str">
            <v>TQ | Brand: Converse | Catalog Listing | SP26 Elevation Style.</v>
          </cell>
          <cell r="C41844" t="str">
            <v>CLOSED</v>
          </cell>
          <cell r="D41844" t="str">
            <v>Medium</v>
          </cell>
          <cell r="E41844" t="str">
            <v>Chirag Dubal</v>
          </cell>
          <cell r="F41844" t="str">
            <v>Shloka Chakre</v>
          </cell>
          <cell r="G41844">
            <v>46143.80972222222</v>
          </cell>
          <cell r="H41844">
            <v>46147.779861111114</v>
          </cell>
        </row>
        <row r="41845">
          <cell r="A41845" t="str">
            <v>UCW-30497</v>
          </cell>
          <cell r="B41845" t="str">
            <v>Brand Name: SaintG, Category: Footwear, Seller Code: 128447/128537, Listing Type: New Listing, No of SKus:468 No of Options:78 Date:15.04.2026</v>
          </cell>
          <cell r="C41845" t="str">
            <v>CLOSED</v>
          </cell>
          <cell r="D41845" t="str">
            <v>Medium</v>
          </cell>
          <cell r="E41845" t="str">
            <v>netscribes</v>
          </cell>
          <cell r="F41845" t="str">
            <v>Sushma Ram</v>
          </cell>
          <cell r="G41845">
            <v>46143.657638888886</v>
          </cell>
          <cell r="H41845">
            <v>46155.713194444441</v>
          </cell>
        </row>
        <row r="41846">
          <cell r="A41846" t="str">
            <v>UCW-30488</v>
          </cell>
          <cell r="B41846" t="str">
            <v>New Listings For Gold (21/04/2026)</v>
          </cell>
          <cell r="C41846" t="str">
            <v>CLOSED</v>
          </cell>
          <cell r="D41846" t="str">
            <v>Medium</v>
          </cell>
          <cell r="E41846" t="str">
            <v>netscribes</v>
          </cell>
          <cell r="F41846" t="str">
            <v>Sushma Ram</v>
          </cell>
          <cell r="G41846">
            <v>46143.584722222222</v>
          </cell>
          <cell r="H41846">
            <v>46155.713194444441</v>
          </cell>
        </row>
        <row r="41847">
          <cell r="A41847" t="str">
            <v>UCW-30480</v>
          </cell>
          <cell r="B41847" t="str">
            <v>Enrich_Request for Product Image Update</v>
          </cell>
          <cell r="C41847" t="str">
            <v>CLOSED</v>
          </cell>
          <cell r="D41847" t="str">
            <v>Medium</v>
          </cell>
          <cell r="E41847" t="str">
            <v>Chirag Dubal</v>
          </cell>
          <cell r="F41847" t="str">
            <v>Simi Raichel Zachariah</v>
          </cell>
          <cell r="G41847">
            <v>46143.498611111114</v>
          </cell>
          <cell r="H41847">
            <v>46158.65</v>
          </cell>
        </row>
        <row r="41848">
          <cell r="A41848" t="str">
            <v>UCW-30472</v>
          </cell>
          <cell r="B41848" t="str">
            <v>ENRICH_Request for Product Image Update</v>
          </cell>
          <cell r="C41848" t="str">
            <v>CLOSED Due to Inactive/Insufficient Information</v>
          </cell>
          <cell r="D41848" t="str">
            <v>Medium</v>
          </cell>
          <cell r="E41848" t="str">
            <v>netscribes</v>
          </cell>
          <cell r="F41848" t="str">
            <v>Sushma Ram</v>
          </cell>
          <cell r="G41848">
            <v>46143.140972222223</v>
          </cell>
          <cell r="H41848">
            <v>46155.545138888891</v>
          </cell>
        </row>
        <row r="41849">
          <cell r="A41849" t="str">
            <v>UCW-30466</v>
          </cell>
          <cell r="B41849" t="str">
            <v>Necklace category file for Listing in TATA CLIQ</v>
          </cell>
          <cell r="C41849" t="str">
            <v>CLOSED</v>
          </cell>
          <cell r="D41849" t="str">
            <v>Medium</v>
          </cell>
          <cell r="E41849" t="str">
            <v>Sushma Ram</v>
          </cell>
          <cell r="F41849" t="str">
            <v>Sushma Ram</v>
          </cell>
          <cell r="G41849">
            <v>46143.041666666664</v>
          </cell>
          <cell r="H41849">
            <v>46155.713888888888</v>
          </cell>
        </row>
        <row r="41850">
          <cell r="A41850" t="str">
            <v>UCW-30457</v>
          </cell>
          <cell r="B41850" t="str">
            <v>Dyson GWP Listing - May Sale'26</v>
          </cell>
          <cell r="C41850" t="str">
            <v>CLOSED</v>
          </cell>
          <cell r="D41850" t="str">
            <v>Medium</v>
          </cell>
          <cell r="E41850" t="str">
            <v>Chirag Dubal</v>
          </cell>
          <cell r="F41850" t="str">
            <v>Shloka Chakre</v>
          </cell>
          <cell r="G41850">
            <v>46142.795138888891</v>
          </cell>
          <cell r="H41850">
            <v>46155.714583333334</v>
          </cell>
        </row>
        <row r="41851">
          <cell r="A41851" t="str">
            <v>UCW-30456</v>
          </cell>
          <cell r="B41851" t="str">
            <v>CLONE - April New Line Sheet</v>
          </cell>
          <cell r="C41851" t="str">
            <v>CLOSED</v>
          </cell>
          <cell r="D41851" t="str">
            <v>Medium</v>
          </cell>
          <cell r="E41851" t="str">
            <v>netscribes</v>
          </cell>
          <cell r="F41851" t="str">
            <v>Sushma Ram</v>
          </cell>
          <cell r="G41851">
            <v>46142.788194444445</v>
          </cell>
          <cell r="H41851">
            <v>46149.65902777778</v>
          </cell>
        </row>
        <row r="41852">
          <cell r="A41852" t="str">
            <v>UCW-30454</v>
          </cell>
          <cell r="B41852" t="str">
            <v>75 Articles || New Listing For INC.5 || TataCliq</v>
          </cell>
          <cell r="C41852" t="str">
            <v>CLOSED Due to Inactive/Insufficient Information</v>
          </cell>
          <cell r="D41852" t="str">
            <v>Medium</v>
          </cell>
          <cell r="E41852" t="str">
            <v>netscribes</v>
          </cell>
          <cell r="F41852" t="str">
            <v>Sushma Ram</v>
          </cell>
          <cell r="G41852">
            <v>46142.775694444441</v>
          </cell>
          <cell r="H41852">
            <v>46158.63958333333</v>
          </cell>
        </row>
        <row r="41853">
          <cell r="A41853" t="str">
            <v>UCW-30452</v>
          </cell>
          <cell r="B41853" t="str">
            <v>Error_Old Listing – Images Not Reflecting</v>
          </cell>
          <cell r="C41853" t="str">
            <v>CLOSED</v>
          </cell>
          <cell r="D41853" t="str">
            <v>Medium</v>
          </cell>
          <cell r="E41853" t="str">
            <v>Chirag Dubal</v>
          </cell>
          <cell r="F41853" t="str">
            <v>Reagan D’souza</v>
          </cell>
          <cell r="G41853">
            <v>46142.754861111112</v>
          </cell>
          <cell r="H41853">
            <v>46155.683333333334</v>
          </cell>
        </row>
        <row r="41854">
          <cell r="A41854" t="str">
            <v>UCW-30447</v>
          </cell>
          <cell r="B41854" t="str">
            <v>Pantaloons/Men Women/Kids/Non Apparel Footwear/New Listing/SKU 136/Options 23| 28th April'2026</v>
          </cell>
          <cell r="C41854" t="str">
            <v>CLOSED</v>
          </cell>
          <cell r="D41854" t="str">
            <v>Medium</v>
          </cell>
          <cell r="E41854" t="str">
            <v>Chirag Dubal</v>
          </cell>
          <cell r="F41854" t="str">
            <v>Simi Raichel Zachariah</v>
          </cell>
          <cell r="G41854">
            <v>46142.734027777777</v>
          </cell>
          <cell r="H41854">
            <v>46155.71597222222</v>
          </cell>
        </row>
        <row r="41855">
          <cell r="A41855" t="str">
            <v>UCW-30441</v>
          </cell>
          <cell r="B41855" t="str">
            <v>The Souled Store Footwear 123858 20-04-2026</v>
          </cell>
          <cell r="C41855" t="str">
            <v>CLOSED Due to Inactive/Insufficient Information</v>
          </cell>
          <cell r="D41855" t="str">
            <v>Medium</v>
          </cell>
          <cell r="E41855" t="str">
            <v>Chirag Dubal</v>
          </cell>
          <cell r="F41855" t="str">
            <v>Reagan D’souza</v>
          </cell>
          <cell r="G41855">
            <v>46142.67291666667</v>
          </cell>
          <cell r="H41855">
            <v>46151.602083333331</v>
          </cell>
        </row>
        <row r="41856">
          <cell r="A41856" t="str">
            <v>UCW-30438</v>
          </cell>
          <cell r="B41856" t="str">
            <v>Woodland / Footwear / 129 sku's / 19 Options / 29-04-26</v>
          </cell>
          <cell r="C41856" t="str">
            <v>CLOSED</v>
          </cell>
          <cell r="D41856" t="str">
            <v>Medium</v>
          </cell>
          <cell r="E41856" t="str">
            <v>Chirag Dubal</v>
          </cell>
          <cell r="F41856" t="str">
            <v>Reagan D’souza</v>
          </cell>
          <cell r="G41856">
            <v>46142.615277777775</v>
          </cell>
          <cell r="H41856">
            <v>46155.716666666667</v>
          </cell>
        </row>
        <row r="41857">
          <cell r="A41857" t="str">
            <v>UCW-30432</v>
          </cell>
          <cell r="B41857" t="str">
            <v>Tata Cliq New Listing - Sebamed 400 ml shampoo</v>
          </cell>
          <cell r="C41857" t="str">
            <v>CLOSED Due to Inactive/Insufficient Information</v>
          </cell>
          <cell r="D41857" t="str">
            <v>Medium</v>
          </cell>
          <cell r="E41857" t="str">
            <v>Chirag Dubal</v>
          </cell>
          <cell r="F41857" t="str">
            <v>Simi Raichel Zachariah</v>
          </cell>
          <cell r="G41857">
            <v>46142.54791666667</v>
          </cell>
          <cell r="H41857">
            <v>46148.498611111114</v>
          </cell>
        </row>
        <row r="41858">
          <cell r="A41858" t="str">
            <v>UCW-30425</v>
          </cell>
          <cell r="B41858" t="str">
            <v>Enrich_MNY | Cloudtopia Spell Update | TATACLIQ</v>
          </cell>
          <cell r="C41858" t="str">
            <v>CLOSED</v>
          </cell>
          <cell r="D41858" t="str">
            <v>Medium</v>
          </cell>
          <cell r="E41858" t="str">
            <v>Chirag Dubal</v>
          </cell>
          <cell r="F41858" t="str">
            <v>Simi Raichel Zachariah</v>
          </cell>
          <cell r="G41858">
            <v>46142.492361111108</v>
          </cell>
          <cell r="H41858">
            <v>46145.743055555555</v>
          </cell>
        </row>
        <row r="41859">
          <cell r="A41859" t="str">
            <v>UCW-30420</v>
          </cell>
          <cell r="B41859" t="str">
            <v xml:space="preserve">Versace - Platform Addition </v>
          </cell>
          <cell r="C41859" t="str">
            <v>CLOSED</v>
          </cell>
          <cell r="D41859" t="str">
            <v>Medium</v>
          </cell>
          <cell r="E41859" t="str">
            <v>Chirag Dubal</v>
          </cell>
          <cell r="F41859" t="str">
            <v>Simi Raichel Zachariah</v>
          </cell>
          <cell r="G41859">
            <v>46142.427083333336</v>
          </cell>
          <cell r="H41859">
            <v>46155.718055555553</v>
          </cell>
        </row>
        <row r="41860">
          <cell r="A41860" t="str">
            <v>UCW-30418</v>
          </cell>
          <cell r="B41860" t="str">
            <v>CLONE - Footwear Input format - 81 Options - Zeesh</v>
          </cell>
          <cell r="C41860" t="str">
            <v>CLOSED</v>
          </cell>
          <cell r="D41860" t="str">
            <v>Medium</v>
          </cell>
          <cell r="E41860" t="str">
            <v>Chirag Dubal</v>
          </cell>
          <cell r="F41860" t="str">
            <v>netscribes</v>
          </cell>
          <cell r="G41860">
            <v>46142.385416666664</v>
          </cell>
          <cell r="H41860">
            <v>46149.613888888889</v>
          </cell>
        </row>
        <row r="41861">
          <cell r="A41861" t="str">
            <v>UCW-30410</v>
          </cell>
          <cell r="B41861" t="str">
            <v>Tatacliq Footwear  batch 17 (April) _USPA_28-04-2026</v>
          </cell>
          <cell r="C41861" t="str">
            <v>CLOSED</v>
          </cell>
          <cell r="D41861" t="str">
            <v>Medium</v>
          </cell>
          <cell r="E41861" t="str">
            <v>Chirag Dubal</v>
          </cell>
          <cell r="F41861" t="str">
            <v>Reagan D’souza</v>
          </cell>
          <cell r="G41861">
            <v>46141.864583333336</v>
          </cell>
          <cell r="H41861">
            <v>46148.70208333333</v>
          </cell>
        </row>
        <row r="41862">
          <cell r="A41862" t="str">
            <v>UCW-30399</v>
          </cell>
          <cell r="B41862" t="str">
            <v>New Listings @TataCliq_25.04.2026</v>
          </cell>
          <cell r="C41862" t="str">
            <v>CLOSED Due to Inactive/Insufficient Information</v>
          </cell>
          <cell r="D41862" t="str">
            <v>Medium</v>
          </cell>
          <cell r="E41862" t="str">
            <v>Chirag Dubal</v>
          </cell>
          <cell r="F41862" t="str">
            <v>Reagan D’souza</v>
          </cell>
          <cell r="G41862">
            <v>46141.765277777777</v>
          </cell>
          <cell r="H41862">
            <v>46157.616666666669</v>
          </cell>
        </row>
        <row r="41863">
          <cell r="A41863" t="str">
            <v>UCW-30376</v>
          </cell>
          <cell r="B41863" t="str">
            <v>ENRICH_PDP model images to be removed - ABH Luminous Foundation</v>
          </cell>
          <cell r="C41863" t="str">
            <v>CLOSED</v>
          </cell>
          <cell r="D41863" t="str">
            <v>Medium</v>
          </cell>
          <cell r="E41863" t="str">
            <v>Chirag Dubal</v>
          </cell>
          <cell r="F41863" t="str">
            <v>netscribes</v>
          </cell>
          <cell r="G41863">
            <v>46141.68472222222</v>
          </cell>
          <cell r="H41863">
            <v>46145.738194444442</v>
          </cell>
        </row>
        <row r="41864">
          <cell r="A41864" t="str">
            <v>UCW-30366</v>
          </cell>
          <cell r="B41864" t="str">
            <v>UCW-29715 - Skechers Add now catalogue dated 15th April 2026</v>
          </cell>
          <cell r="C41864" t="str">
            <v>CLOSED</v>
          </cell>
          <cell r="D41864" t="str">
            <v>Medium</v>
          </cell>
          <cell r="E41864" t="str">
            <v>Chirag Dubal</v>
          </cell>
          <cell r="F41864" t="str">
            <v>netscribes</v>
          </cell>
          <cell r="G41864">
            <v>46141.633333333331</v>
          </cell>
          <cell r="H41864">
            <v>46228.90347222222</v>
          </cell>
        </row>
        <row r="41865">
          <cell r="A41865" t="str">
            <v>UCW-30365</v>
          </cell>
          <cell r="B41865" t="str">
            <v xml:space="preserve"> Tata Cliq-Reebok Brand-Footwear -127776 - 29-04-2026</v>
          </cell>
          <cell r="C41865" t="str">
            <v>CLOSED</v>
          </cell>
          <cell r="D41865" t="str">
            <v>Medium</v>
          </cell>
          <cell r="E41865" t="str">
            <v>Chirag Dubal</v>
          </cell>
          <cell r="F41865" t="str">
            <v>Simi Raichel Zachariah</v>
          </cell>
          <cell r="G41865">
            <v>46141.629861111112</v>
          </cell>
          <cell r="H41865">
            <v>46172.505555555559</v>
          </cell>
        </row>
        <row r="41866">
          <cell r="A41866" t="str">
            <v>UCW-30359</v>
          </cell>
          <cell r="B41866" t="str">
            <v>CK One Night Essence - 3 STD - New listing - TATA - 28/4/26</v>
          </cell>
          <cell r="C41866" t="str">
            <v>CLOSED</v>
          </cell>
          <cell r="D41866" t="str">
            <v>Medium</v>
          </cell>
          <cell r="E41866" t="str">
            <v>Chirag Dubal</v>
          </cell>
          <cell r="F41866" t="str">
            <v>Simi Raichel Zachariah</v>
          </cell>
          <cell r="G41866">
            <v>46141.574305555558</v>
          </cell>
          <cell r="H41866">
            <v>46155.737500000003</v>
          </cell>
        </row>
        <row r="41867">
          <cell r="A41867" t="str">
            <v>UCW-30328</v>
          </cell>
          <cell r="B41867" t="str">
            <v>( CHARCHIT/CAVIO ) 48 -New Styles Product data sheet and the Google Drive link for the Product images to go live on Tata Cliq</v>
          </cell>
          <cell r="C41867" t="str">
            <v>CLOSED</v>
          </cell>
          <cell r="D41867" t="str">
            <v>Medium</v>
          </cell>
          <cell r="E41867" t="str">
            <v>Chirag Dubal</v>
          </cell>
          <cell r="F41867" t="str">
            <v>Reagan D’souza</v>
          </cell>
          <cell r="G41867">
            <v>46140.919444444444</v>
          </cell>
          <cell r="H41867">
            <v>46147.745138888888</v>
          </cell>
        </row>
        <row r="41868">
          <cell r="A41868" t="str">
            <v>UCW-30324</v>
          </cell>
          <cell r="B41868" t="str">
            <v>Tata Cliq Footwear Catalogue- Asics | 27th April</v>
          </cell>
          <cell r="C41868" t="str">
            <v>CLOSED</v>
          </cell>
          <cell r="D41868" t="str">
            <v>Medium</v>
          </cell>
          <cell r="E41868" t="str">
            <v>Chirag Dubal</v>
          </cell>
          <cell r="F41868" t="str">
            <v>Reagan D’souza</v>
          </cell>
          <cell r="G41868">
            <v>46140.89166666667</v>
          </cell>
          <cell r="H41868">
            <v>46148.634027777778</v>
          </cell>
        </row>
        <row r="41869">
          <cell r="A41869" t="str">
            <v>UCW-30323</v>
          </cell>
          <cell r="B41869" t="str">
            <v>TATA Cliq Fashion - Migration pending</v>
          </cell>
          <cell r="C41869" t="str">
            <v>CLOSED</v>
          </cell>
          <cell r="D41869" t="str">
            <v>Medium</v>
          </cell>
          <cell r="E41869" t="str">
            <v>Chirag Dubal</v>
          </cell>
          <cell r="F41869" t="str">
            <v>Reagan D’souza</v>
          </cell>
          <cell r="G41869">
            <v>46140.882638888892</v>
          </cell>
          <cell r="H41869">
            <v>46155.576388888891</v>
          </cell>
        </row>
        <row r="41870">
          <cell r="A41870" t="str">
            <v>UCW-30315</v>
          </cell>
          <cell r="B41870" t="str">
            <v>Error_Need to update Correct Brand Name - DIESEL</v>
          </cell>
          <cell r="C41870" t="str">
            <v>CLOSED</v>
          </cell>
          <cell r="D41870" t="str">
            <v>Medium</v>
          </cell>
          <cell r="E41870" t="str">
            <v>netscribes</v>
          </cell>
          <cell r="F41870" t="str">
            <v>Sushma Ram</v>
          </cell>
          <cell r="G41870">
            <v>46140.848611111112</v>
          </cell>
          <cell r="H41870">
            <v>46174.777777777781</v>
          </cell>
        </row>
        <row r="41871">
          <cell r="A41871" t="str">
            <v>UCW-30313</v>
          </cell>
          <cell r="B41871" t="str">
            <v>New Balance Men Apparel 127055 &amp; 126934 New listing 26-04-2026</v>
          </cell>
          <cell r="C41871" t="str">
            <v>CLOSED</v>
          </cell>
          <cell r="D41871" t="str">
            <v>Medium</v>
          </cell>
          <cell r="E41871" t="str">
            <v>Chirag Dubal</v>
          </cell>
          <cell r="F41871" t="str">
            <v>Shloka Chakre</v>
          </cell>
          <cell r="G41871">
            <v>46140.845138888886</v>
          </cell>
          <cell r="H41871">
            <v>46177.480555555558</v>
          </cell>
        </row>
        <row r="41872">
          <cell r="A41872" t="str">
            <v>UCW-30310</v>
          </cell>
          <cell r="B41872" t="str">
            <v>New Balance Cricket FTW 127055 &amp; 126934 New listing 27-04-2026</v>
          </cell>
          <cell r="C41872" t="str">
            <v>CLOSED</v>
          </cell>
          <cell r="D41872" t="str">
            <v>Medium</v>
          </cell>
          <cell r="E41872" t="str">
            <v>Chirag Dubal</v>
          </cell>
          <cell r="F41872" t="str">
            <v>Shloka Chakre</v>
          </cell>
          <cell r="G41872">
            <v>46140.833333333336</v>
          </cell>
          <cell r="H41872">
            <v>46155.816666666666</v>
          </cell>
        </row>
        <row r="41873">
          <cell r="A41873" t="str">
            <v>UCW-30304</v>
          </cell>
          <cell r="B41873" t="str">
            <v>RHE Cosmetics and MAKEUP by Siti + New Listing (Adhoc) + Beauty + 129212 + 28 April</v>
          </cell>
          <cell r="C41873" t="str">
            <v>CLOSED Due to Inactive/Insufficient Information</v>
          </cell>
          <cell r="D41873" t="str">
            <v>Medium</v>
          </cell>
          <cell r="E41873" t="str">
            <v>Chirag Dubal</v>
          </cell>
          <cell r="F41873" t="str">
            <v>Simi Raichel Zachariah</v>
          </cell>
          <cell r="G41873">
            <v>46140.818749999999</v>
          </cell>
          <cell r="H41873">
            <v>46155.816666666666</v>
          </cell>
        </row>
        <row r="41874">
          <cell r="A41874" t="str">
            <v>UCW-30302</v>
          </cell>
          <cell r="B41874" t="str">
            <v>Redchief_Sport Shoes_123781_270426</v>
          </cell>
          <cell r="C41874" t="str">
            <v>CLOSED</v>
          </cell>
          <cell r="D41874" t="str">
            <v>Medium</v>
          </cell>
          <cell r="E41874" t="str">
            <v>Chirag Dubal</v>
          </cell>
          <cell r="F41874" t="str">
            <v>Reagan D’souza</v>
          </cell>
          <cell r="G41874">
            <v>46140.814583333333</v>
          </cell>
          <cell r="H41874">
            <v>46172.505555555559</v>
          </cell>
        </row>
        <row r="41875">
          <cell r="A41875" t="str">
            <v>UCW-30299</v>
          </cell>
          <cell r="B41875" t="str">
            <v>Tata Cliq Listing_20-04-2026 Lavie Luxe &amp; Lavie Sport Perfume</v>
          </cell>
          <cell r="C41875" t="str">
            <v>CLOSED</v>
          </cell>
          <cell r="D41875" t="str">
            <v>Medium</v>
          </cell>
          <cell r="E41875" t="str">
            <v>Chirag Dubal</v>
          </cell>
          <cell r="F41875" t="str">
            <v>Simi Raichel Zachariah</v>
          </cell>
          <cell r="G41875">
            <v>46140.801388888889</v>
          </cell>
          <cell r="H41875">
            <v>46149.55972222222</v>
          </cell>
        </row>
        <row r="41876">
          <cell r="A41876" t="str">
            <v>UCW-30295</v>
          </cell>
          <cell r="B41876" t="str">
            <v>Platform Addition - Fashion : Brand- Naturica</v>
          </cell>
          <cell r="C41876" t="str">
            <v>CLOSED</v>
          </cell>
          <cell r="D41876" t="str">
            <v>Medium</v>
          </cell>
          <cell r="E41876" t="str">
            <v>Chirag Dubal</v>
          </cell>
          <cell r="F41876" t="str">
            <v>netscribes</v>
          </cell>
          <cell r="G41876">
            <v>46140.78402777778</v>
          </cell>
          <cell r="H41876">
            <v>46155.672222222223</v>
          </cell>
        </row>
        <row r="41877">
          <cell r="A41877" t="str">
            <v>UCW-30291</v>
          </cell>
          <cell r="B41877" t="str">
            <v>Tata Cliq  - New listing - Elie Saab and Nautica (27-04-2026)</v>
          </cell>
          <cell r="C41877" t="str">
            <v>CLOSED</v>
          </cell>
          <cell r="D41877" t="str">
            <v>Medium</v>
          </cell>
          <cell r="E41877" t="str">
            <v>Chirag Dubal</v>
          </cell>
          <cell r="F41877" t="str">
            <v>Simi Raichel Zachariah</v>
          </cell>
          <cell r="G41877">
            <v>46140.765277777777</v>
          </cell>
          <cell r="H41877">
            <v>46155.817361111112</v>
          </cell>
        </row>
        <row r="41878">
          <cell r="A41878" t="str">
            <v>UCW-30288</v>
          </cell>
          <cell r="B41878" t="str">
            <v>Lot 2 SS26 Skechers Footwear-1242 SKUs 263 options 7.4.2026</v>
          </cell>
          <cell r="C41878" t="str">
            <v>CLOSED</v>
          </cell>
          <cell r="D41878" t="str">
            <v>Medium</v>
          </cell>
          <cell r="E41878" t="str">
            <v>Chirag Dubal</v>
          </cell>
          <cell r="F41878" t="str">
            <v>Reagan D’souza</v>
          </cell>
          <cell r="G41878">
            <v>46140.745138888888</v>
          </cell>
          <cell r="H41878">
            <v>46164.794444444444</v>
          </cell>
        </row>
        <row r="41879">
          <cell r="A41879" t="str">
            <v>UCW-30287</v>
          </cell>
          <cell r="B41879" t="str">
            <v>Hoversoul Listing - CS Enterprise  28 Apr 2026 Men Cork Sandal</v>
          </cell>
          <cell r="C41879" t="str">
            <v>CLOSED</v>
          </cell>
          <cell r="D41879" t="str">
            <v>Medium</v>
          </cell>
          <cell r="E41879" t="str">
            <v>Chirag Dubal</v>
          </cell>
          <cell r="F41879" t="str">
            <v>Reagan D’souza</v>
          </cell>
          <cell r="G41879">
            <v>46140.731944444444</v>
          </cell>
          <cell r="H41879">
            <v>46155.817361111112</v>
          </cell>
        </row>
        <row r="41880">
          <cell r="A41880" t="str">
            <v>UCW-30286</v>
          </cell>
          <cell r="B41880" t="str">
            <v>K18 Hair Oil 10ml New Listing</v>
          </cell>
          <cell r="C41880" t="str">
            <v>CLOSED Due to Inactive/Insufficient Information</v>
          </cell>
          <cell r="D41880" t="str">
            <v>Medium</v>
          </cell>
          <cell r="E41880" t="str">
            <v>Chirag Dubal</v>
          </cell>
          <cell r="F41880" t="str">
            <v>Simi Raichel Zachariah</v>
          </cell>
          <cell r="G41880">
            <v>46140.731249999997</v>
          </cell>
          <cell r="H41880">
            <v>46155.818055555559</v>
          </cell>
        </row>
        <row r="41881">
          <cell r="A41881" t="str">
            <v>UCW-30282</v>
          </cell>
          <cell r="B41881" t="str">
            <v>Pantaloons/Men's wear/Women's Western/Women's Ethnic apparel/New Listing/SKU 807/Options 155| 27th April'2026</v>
          </cell>
          <cell r="C41881" t="str">
            <v>CLOSED</v>
          </cell>
          <cell r="D41881" t="str">
            <v>Medium</v>
          </cell>
          <cell r="E41881" t="str">
            <v>Chirag Dubal</v>
          </cell>
          <cell r="F41881" t="str">
            <v>Simi Raichel Zachariah</v>
          </cell>
          <cell r="G41881">
            <v>46140.724305555559</v>
          </cell>
          <cell r="H41881">
            <v>46155.818749999999</v>
          </cell>
        </row>
        <row r="41882">
          <cell r="A41882" t="str">
            <v>UCW-30275</v>
          </cell>
          <cell r="B41882" t="str">
            <v>New Listings_Ahmed Al Maghribi</v>
          </cell>
          <cell r="C41882" t="str">
            <v>CLOSED</v>
          </cell>
          <cell r="D41882" t="str">
            <v>Medium</v>
          </cell>
          <cell r="E41882" t="str">
            <v>Chirag Dubal</v>
          </cell>
          <cell r="F41882" t="str">
            <v>Simi Raichel Zachariah</v>
          </cell>
          <cell r="G41882">
            <v>46140.706250000003</v>
          </cell>
          <cell r="H41882">
            <v>46147.737500000003</v>
          </cell>
        </row>
        <row r="41883">
          <cell r="A41883" t="str">
            <v>UCW-30272</v>
          </cell>
          <cell r="B41883" t="str">
            <v>New Listings | Moisturizers Freebie</v>
          </cell>
          <cell r="C41883" t="str">
            <v>CLOSED</v>
          </cell>
          <cell r="D41883" t="str">
            <v>Medium</v>
          </cell>
          <cell r="E41883" t="str">
            <v>Chirag Dubal</v>
          </cell>
          <cell r="F41883" t="str">
            <v>Simi Raichel Zachariah</v>
          </cell>
          <cell r="G41883">
            <v>46140.699305555558</v>
          </cell>
          <cell r="H41883">
            <v>46154.667361111111</v>
          </cell>
        </row>
        <row r="41884">
          <cell r="A41884" t="str">
            <v>UCW-30269</v>
          </cell>
          <cell r="B41884" t="str">
            <v>MASTER DATA STOCKFOR OFFER</v>
          </cell>
          <cell r="C41884" t="str">
            <v>CLOSED</v>
          </cell>
          <cell r="D41884" t="str">
            <v>Medium</v>
          </cell>
          <cell r="E41884" t="str">
            <v>Chirag Dubal</v>
          </cell>
          <cell r="F41884" t="str">
            <v>netscribes</v>
          </cell>
          <cell r="G41884">
            <v>46140.693055555559</v>
          </cell>
          <cell r="H41884">
            <v>46162.581944444442</v>
          </cell>
        </row>
        <row r="41885">
          <cell r="A41885" t="str">
            <v>UCW-30252</v>
          </cell>
          <cell r="B41885" t="str">
            <v>Braun New Listing  - Tata CLiq</v>
          </cell>
          <cell r="C41885" t="str">
            <v>CLOSED Due to Inactive/Insufficient Information</v>
          </cell>
          <cell r="D41885" t="str">
            <v>Medium</v>
          </cell>
          <cell r="E41885" t="str">
            <v>Chirag Dubal</v>
          </cell>
          <cell r="F41885" t="str">
            <v>Simi Raichel Zachariah</v>
          </cell>
          <cell r="G41885">
            <v>46140.638194444444</v>
          </cell>
          <cell r="H41885">
            <v>46153.436111111114</v>
          </cell>
        </row>
        <row r="41886">
          <cell r="A41886" t="str">
            <v>UCW-30247</v>
          </cell>
          <cell r="B41886" t="str">
            <v>Re: Campus x Tata CliQ ~ New Listings_25.04.2026 Batch-23</v>
          </cell>
          <cell r="C41886" t="str">
            <v>CLOSED</v>
          </cell>
          <cell r="D41886" t="str">
            <v>Medium</v>
          </cell>
          <cell r="E41886" t="str">
            <v>Chirag Dubal</v>
          </cell>
          <cell r="F41886" t="str">
            <v>Reagan D’souza</v>
          </cell>
          <cell r="G41886">
            <v>46140.616666666669</v>
          </cell>
          <cell r="H41886">
            <v>46155.995833333334</v>
          </cell>
        </row>
        <row r="41887">
          <cell r="A41887" t="str">
            <v>UCW-30245</v>
          </cell>
          <cell r="B41887" t="str">
            <v>bugatti  new listings &lt;&gt; TCL - 25-41-2026</v>
          </cell>
          <cell r="C41887" t="str">
            <v>CLOSED</v>
          </cell>
          <cell r="D41887" t="str">
            <v>Medium</v>
          </cell>
          <cell r="E41887" t="str">
            <v>Chirag Dubal</v>
          </cell>
          <cell r="F41887" t="str">
            <v>Reagan D’souza</v>
          </cell>
          <cell r="G41887">
            <v>46140.607638888891</v>
          </cell>
          <cell r="H41887">
            <v>46155.997916666667</v>
          </cell>
        </row>
        <row r="41888">
          <cell r="A41888" t="str">
            <v>UCW-30243</v>
          </cell>
          <cell r="B41888" t="str">
            <v>Enrich_Request to Update Images and Composition</v>
          </cell>
          <cell r="C41888" t="str">
            <v>CLOSED</v>
          </cell>
          <cell r="D41888" t="str">
            <v>Medium</v>
          </cell>
          <cell r="E41888" t="str">
            <v>Chirag Dubal</v>
          </cell>
          <cell r="F41888" t="str">
            <v>Simi Raichel Zachariah</v>
          </cell>
          <cell r="G41888">
            <v>46140.595833333333</v>
          </cell>
          <cell r="H41888">
            <v>46145.690972222219</v>
          </cell>
        </row>
        <row r="41889">
          <cell r="A41889" t="str">
            <v>UCW-30242</v>
          </cell>
          <cell r="B41889" t="str">
            <v>Woodland / Footwear / 91 sku's / 13 Options / 27-04-26</v>
          </cell>
          <cell r="C41889" t="str">
            <v>CLOSED</v>
          </cell>
          <cell r="D41889" t="str">
            <v>Medium</v>
          </cell>
          <cell r="E41889" t="str">
            <v>Chirag Dubal</v>
          </cell>
          <cell r="F41889" t="str">
            <v>Reagan D’souza</v>
          </cell>
          <cell r="G41889">
            <v>46140.589583333334</v>
          </cell>
          <cell r="H41889">
            <v>46155.998611111114</v>
          </cell>
        </row>
        <row r="41890">
          <cell r="A41890" t="str">
            <v>UCW-30238</v>
          </cell>
          <cell r="B41890" t="str">
            <v>Tatacliq Footwear  batch 22 (April) _USPA_24-04-2026</v>
          </cell>
          <cell r="C41890" t="str">
            <v>CLOSED</v>
          </cell>
          <cell r="D41890" t="str">
            <v>Medium</v>
          </cell>
          <cell r="E41890" t="str">
            <v>Chirag Dubal</v>
          </cell>
          <cell r="F41890" t="str">
            <v>Reagan D’souza</v>
          </cell>
          <cell r="G41890">
            <v>46140.527083333334</v>
          </cell>
          <cell r="H41890">
            <v>46155.672222222223</v>
          </cell>
        </row>
        <row r="41891">
          <cell r="A41891" t="str">
            <v>UCW-30230</v>
          </cell>
          <cell r="B41891" t="str">
            <v>NEEMANS+FOOTWEAR+ 125173+ 22-04-2026</v>
          </cell>
          <cell r="C41891" t="str">
            <v>CLOSED</v>
          </cell>
          <cell r="D41891" t="str">
            <v>Medium</v>
          </cell>
          <cell r="E41891" t="str">
            <v>Chirag Dubal</v>
          </cell>
          <cell r="F41891" t="str">
            <v>Shloka Chakre</v>
          </cell>
          <cell r="G41891">
            <v>46140.48333333333</v>
          </cell>
          <cell r="H41891">
            <v>46143.468055555553</v>
          </cell>
        </row>
        <row r="41892">
          <cell r="A41892" t="str">
            <v>UCW-30229</v>
          </cell>
          <cell r="B41892" t="str">
            <v>Tata Cliq  - New listing - DKNY  ( 24/7 ) 24-04-2026</v>
          </cell>
          <cell r="C41892" t="str">
            <v>CLOSED</v>
          </cell>
          <cell r="D41892" t="str">
            <v>Medium</v>
          </cell>
          <cell r="E41892" t="str">
            <v>Chirag Dubal</v>
          </cell>
          <cell r="F41892" t="str">
            <v>Simi Raichel Zachariah</v>
          </cell>
          <cell r="G41892">
            <v>46140.472222222219</v>
          </cell>
          <cell r="H41892">
            <v>46172.504861111112</v>
          </cell>
        </row>
        <row r="41893">
          <cell r="A41893" t="str">
            <v>UCW-30221</v>
          </cell>
          <cell r="B41893" t="str">
            <v>Enrich_Updated EAN Codes and Packaging Changes for Lador - Tatacliq</v>
          </cell>
          <cell r="C41893" t="str">
            <v>CLOSED</v>
          </cell>
          <cell r="D41893" t="str">
            <v>Medium</v>
          </cell>
          <cell r="E41893" t="str">
            <v>Chirag Dubal</v>
          </cell>
          <cell r="F41893" t="str">
            <v>Simi Raichel Zachariah</v>
          </cell>
          <cell r="G41893">
            <v>46140.429861111108</v>
          </cell>
          <cell r="H41893">
            <v>46161.502083333333</v>
          </cell>
        </row>
        <row r="41894">
          <cell r="A41894" t="str">
            <v>UCW-30217</v>
          </cell>
          <cell r="B41894" t="str">
            <v xml:space="preserve">Enrich_PDP Update - TCL </v>
          </cell>
          <cell r="C41894" t="str">
            <v>CLOSED</v>
          </cell>
          <cell r="D41894" t="str">
            <v>Medium</v>
          </cell>
          <cell r="E41894" t="str">
            <v>Chirag Dubal</v>
          </cell>
          <cell r="F41894" t="str">
            <v>Simi Raichel Zachariah</v>
          </cell>
          <cell r="G41894">
            <v>46139.8</v>
          </cell>
          <cell r="H41894">
            <v>46161.738194444442</v>
          </cell>
        </row>
        <row r="41895">
          <cell r="A41895" t="str">
            <v>UCW-30213</v>
          </cell>
          <cell r="B41895" t="str">
            <v>New Listing Template :- 14-04-2026</v>
          </cell>
          <cell r="C41895" t="str">
            <v>CLOSED</v>
          </cell>
          <cell r="D41895" t="str">
            <v>Medium</v>
          </cell>
          <cell r="E41895" t="str">
            <v>Chirag Dubal</v>
          </cell>
          <cell r="F41895" t="str">
            <v>Shloka Chakre</v>
          </cell>
          <cell r="G41895">
            <v>46139.779166666667</v>
          </cell>
          <cell r="H41895">
            <v>46153.459027777775</v>
          </cell>
        </row>
        <row r="41896">
          <cell r="A41896" t="str">
            <v>UCW-30210</v>
          </cell>
          <cell r="B41896" t="str">
            <v>Tata CLiq listing file for women &amp; Mens 21-04-2026</v>
          </cell>
          <cell r="C41896" t="str">
            <v>CLOSED</v>
          </cell>
          <cell r="D41896" t="str">
            <v>Medium</v>
          </cell>
          <cell r="E41896" t="str">
            <v>Chirag Dubal</v>
          </cell>
          <cell r="F41896" t="str">
            <v>Jaibharathi Jagannathan</v>
          </cell>
          <cell r="G41896">
            <v>46139.76666666667</v>
          </cell>
          <cell r="H41896">
            <v>46156.018055555556</v>
          </cell>
        </row>
        <row r="41897">
          <cell r="A41897" t="str">
            <v>UCW-30209</v>
          </cell>
          <cell r="B41897" t="str">
            <v>New Catalogue Sheet - 127573 (22 April 2026)</v>
          </cell>
          <cell r="C41897" t="str">
            <v>CLOSED</v>
          </cell>
          <cell r="D41897" t="str">
            <v>Medium</v>
          </cell>
          <cell r="E41897" t="str">
            <v>Chirag Dubal</v>
          </cell>
          <cell r="F41897" t="str">
            <v>Jaibharathi Jagannathan</v>
          </cell>
          <cell r="G41897">
            <v>46139.759027777778</v>
          </cell>
          <cell r="H41897">
            <v>46172.503472222219</v>
          </cell>
        </row>
        <row r="41898">
          <cell r="A41898" t="str">
            <v>UCW-30202</v>
          </cell>
          <cell r="B41898" t="str">
            <v>New Listings_Afnan Gift Sets</v>
          </cell>
          <cell r="C41898" t="str">
            <v>CLOSED Due to Inactive/Insufficient Information</v>
          </cell>
          <cell r="D41898" t="str">
            <v>Medium</v>
          </cell>
          <cell r="E41898" t="str">
            <v>Chirag Dubal</v>
          </cell>
          <cell r="F41898" t="str">
            <v>Simi Raichel Zachariah</v>
          </cell>
          <cell r="G41898">
            <v>46139.745833333334</v>
          </cell>
          <cell r="H41898">
            <v>46153.435416666667</v>
          </cell>
        </row>
        <row r="41899">
          <cell r="A41899" t="str">
            <v>UCW-30201</v>
          </cell>
          <cell r="B41899" t="str">
            <v xml:space="preserve"> ERROR_Catalogue New errors for the Multibrands Agency (NETSCRIBES) 27th APRIL_NC</v>
          </cell>
          <cell r="C41899" t="str">
            <v>CLOSED</v>
          </cell>
          <cell r="D41899" t="str">
            <v>Highest</v>
          </cell>
          <cell r="E41899" t="str">
            <v>netscribes</v>
          </cell>
          <cell r="F41899" t="str">
            <v>Sushma Ram</v>
          </cell>
          <cell r="G41899">
            <v>46139.744444444441</v>
          </cell>
          <cell r="H41899">
            <v>46172.655555555553</v>
          </cell>
        </row>
        <row r="41900">
          <cell r="A41900" t="str">
            <v>UCW-30197</v>
          </cell>
          <cell r="B41900" t="str">
            <v>Convertable cargo - Listing</v>
          </cell>
          <cell r="C41900" t="str">
            <v>CLOSED</v>
          </cell>
          <cell r="D41900" t="str">
            <v>Medium</v>
          </cell>
          <cell r="E41900" t="str">
            <v>Chirag Dubal</v>
          </cell>
          <cell r="F41900" t="str">
            <v>Simi Raichel Zachariah</v>
          </cell>
          <cell r="G41900">
            <v>46139.73541666667</v>
          </cell>
          <cell r="H41900">
            <v>46172.502083333333</v>
          </cell>
        </row>
        <row r="41901">
          <cell r="A41901" t="str">
            <v>UCW-30194</v>
          </cell>
          <cell r="B41901" t="str">
            <v>Kama Ayurveda GWP Dummy Ean Code Creation</v>
          </cell>
          <cell r="C41901" t="str">
            <v>CLOSED</v>
          </cell>
          <cell r="D41901" t="str">
            <v>Medium</v>
          </cell>
          <cell r="E41901" t="str">
            <v>Chirag Dubal</v>
          </cell>
          <cell r="F41901" t="str">
            <v>Simi Raichel Zachariah</v>
          </cell>
          <cell r="G41901">
            <v>46139.705555555556</v>
          </cell>
          <cell r="H41901">
            <v>46156.020138888889</v>
          </cell>
        </row>
        <row r="41902">
          <cell r="A41902" t="str">
            <v>UCW-30172</v>
          </cell>
          <cell r="B41902" t="str">
            <v>Giva | Silver Jewellery | 125927 | 23-4-2026 (89 Skus)</v>
          </cell>
          <cell r="C41902" t="str">
            <v>CLOSED</v>
          </cell>
          <cell r="D41902" t="str">
            <v>Medium</v>
          </cell>
          <cell r="E41902" t="str">
            <v>Chirag Dubal</v>
          </cell>
          <cell r="F41902" t="str">
            <v>Simi Raichel Zachariah</v>
          </cell>
          <cell r="G41902">
            <v>46139.561111111114</v>
          </cell>
          <cell r="H41902">
            <v>46156.450694444444</v>
          </cell>
        </row>
        <row r="41903">
          <cell r="A41903" t="str">
            <v>UCW-30157</v>
          </cell>
          <cell r="B41903" t="str">
            <v>New Listing / Tata Cliq / 09.04.2026</v>
          </cell>
          <cell r="C41903" t="str">
            <v>CLOSED Due to Inactive/Insufficient Information</v>
          </cell>
          <cell r="D41903" t="str">
            <v>Medium</v>
          </cell>
          <cell r="E41903" t="str">
            <v>Chirag Dubal</v>
          </cell>
          <cell r="F41903" t="str">
            <v>Shraddha Dighe</v>
          </cell>
          <cell r="G41903">
            <v>46138.931944444441</v>
          </cell>
          <cell r="H41903">
            <v>46169.761111111111</v>
          </cell>
        </row>
        <row r="41904">
          <cell r="A41904" t="str">
            <v>UCW-30149</v>
          </cell>
          <cell r="B41904" t="str">
            <v>New Listing Request ( Saint g )</v>
          </cell>
          <cell r="C41904" t="str">
            <v>CLOSED Due to Inactive/Insufficient Information</v>
          </cell>
          <cell r="D41904" t="str">
            <v>Medium</v>
          </cell>
          <cell r="E41904" t="str">
            <v>Chirag Dubal</v>
          </cell>
          <cell r="F41904" t="str">
            <v>Shloka Chakre</v>
          </cell>
          <cell r="G41904">
            <v>46137.932638888888</v>
          </cell>
          <cell r="H41904">
            <v>46155.709722222222</v>
          </cell>
        </row>
        <row r="41905">
          <cell r="A41905" t="str">
            <v>UCW-30144</v>
          </cell>
          <cell r="B41905" t="str">
            <v>My Embrace Bangles Listing</v>
          </cell>
          <cell r="C41905" t="str">
            <v>CLOSED</v>
          </cell>
          <cell r="D41905" t="str">
            <v>Medium</v>
          </cell>
          <cell r="E41905" t="str">
            <v>Chirag Dubal</v>
          </cell>
          <cell r="F41905" t="str">
            <v>Shloka Chakre</v>
          </cell>
          <cell r="G41905">
            <v>46137.90347222222</v>
          </cell>
          <cell r="H41905">
            <v>46172.501388888886</v>
          </cell>
        </row>
        <row r="41906">
          <cell r="A41906" t="str">
            <v>UCW-30139</v>
          </cell>
          <cell r="B41906" t="str">
            <v>Tatacliq New Listing 17-04-2026</v>
          </cell>
          <cell r="C41906" t="str">
            <v>CLOSED</v>
          </cell>
          <cell r="D41906" t="str">
            <v>Medium</v>
          </cell>
          <cell r="E41906" t="str">
            <v>Chirag Dubal</v>
          </cell>
          <cell r="F41906" t="str">
            <v>Shraddha Dighe</v>
          </cell>
          <cell r="G41906">
            <v>46137.87777777778</v>
          </cell>
          <cell r="H41906">
            <v>46172.5</v>
          </cell>
        </row>
        <row r="41907">
          <cell r="A41907" t="str">
            <v>UCW-30133</v>
          </cell>
          <cell r="B41907" t="str">
            <v>Libas Apparel 127532 16-04-2026 (NEW CATALOGUE)</v>
          </cell>
          <cell r="C41907" t="str">
            <v>CLOSED</v>
          </cell>
          <cell r="D41907" t="str">
            <v>Medium</v>
          </cell>
          <cell r="E41907" t="str">
            <v>Chirag Dubal</v>
          </cell>
          <cell r="F41907" t="str">
            <v>Shraddha Dighe</v>
          </cell>
          <cell r="G41907">
            <v>46137.828472222223</v>
          </cell>
          <cell r="H41907">
            <v>46172.499305555553</v>
          </cell>
        </row>
        <row r="41908">
          <cell r="A41908" t="str">
            <v>UCW-30132</v>
          </cell>
          <cell r="B41908" t="str">
            <v>Asics Footwear- New listing I Seller Code- 128139 I 127 Skus I 20 Options I 24-04-2026</v>
          </cell>
          <cell r="C41908" t="str">
            <v>CLOSED Due to Inactive/Insufficient Information</v>
          </cell>
          <cell r="D41908" t="str">
            <v>High</v>
          </cell>
          <cell r="E41908" t="str">
            <v>netscribes</v>
          </cell>
          <cell r="F41908" t="str">
            <v>Sushma Ram</v>
          </cell>
          <cell r="G41908">
            <v>46137.823611111111</v>
          </cell>
          <cell r="H41908">
            <v>46158.448611111111</v>
          </cell>
        </row>
        <row r="41909">
          <cell r="A41909" t="str">
            <v>UCW-30129</v>
          </cell>
          <cell r="B41909" t="str">
            <v>CLONE - Tatacliq Footwear MP-62_Arrow_USPA_14-04-2026</v>
          </cell>
          <cell r="C41909" t="str">
            <v>CLOSED</v>
          </cell>
          <cell r="D41909" t="str">
            <v>Medium</v>
          </cell>
          <cell r="E41909" t="str">
            <v>netscribes</v>
          </cell>
          <cell r="F41909" t="str">
            <v>Sushma Ram</v>
          </cell>
          <cell r="G41909">
            <v>46137.795138888891</v>
          </cell>
          <cell r="H41909">
            <v>46157.71597222222</v>
          </cell>
        </row>
        <row r="41910">
          <cell r="A41910" t="str">
            <v>UCW-30126</v>
          </cell>
          <cell r="B41910" t="str">
            <v>ENRICH_Request for Image Update || 22/04/2026</v>
          </cell>
          <cell r="C41910" t="str">
            <v>CLOSED</v>
          </cell>
          <cell r="D41910" t="str">
            <v>Medium</v>
          </cell>
          <cell r="E41910" t="str">
            <v>Chirag Dubal</v>
          </cell>
          <cell r="F41910" t="str">
            <v>Shraddha Dighe</v>
          </cell>
          <cell r="G41910">
            <v>46137.788194444445</v>
          </cell>
          <cell r="H41910">
            <v>46154.464583333334</v>
          </cell>
        </row>
        <row r="41911">
          <cell r="A41911" t="str">
            <v>UCW-30114</v>
          </cell>
          <cell r="B41911" t="str">
            <v>Tata Cliq Lux - SU'26 Newness Listing Jewellery (Adonis Kommerce - 127636)</v>
          </cell>
          <cell r="C41911" t="str">
            <v>CLOSED</v>
          </cell>
          <cell r="D41911" t="str">
            <v>Medium</v>
          </cell>
          <cell r="E41911" t="str">
            <v>Chirag Dubal</v>
          </cell>
          <cell r="F41911" t="str">
            <v>Shloka Chakre</v>
          </cell>
          <cell r="G41911">
            <v>46137.723611111112</v>
          </cell>
          <cell r="H41911">
            <v>46155.743055555555</v>
          </cell>
        </row>
        <row r="41912">
          <cell r="A41912" t="str">
            <v>UCW-30110</v>
          </cell>
          <cell r="B41912" t="str">
            <v>Tata Cliq-Reebok Brand-Footwear -127776 - 24-04-2026</v>
          </cell>
          <cell r="C41912" t="str">
            <v>CLOSED</v>
          </cell>
          <cell r="D41912" t="str">
            <v>Medium</v>
          </cell>
          <cell r="E41912" t="str">
            <v>Chirag Dubal</v>
          </cell>
          <cell r="F41912" t="str">
            <v>Simi Raichel Zachariah</v>
          </cell>
          <cell r="G41912">
            <v>46137.702777777777</v>
          </cell>
          <cell r="H41912">
            <v>46155.743750000001</v>
          </cell>
        </row>
        <row r="41913">
          <cell r="A41913" t="str">
            <v>UCW-30091</v>
          </cell>
          <cell r="B41913" t="str">
            <v>Tata Cliq  - New listing - Fragrance and Beauty GWP (22-04-2026)</v>
          </cell>
          <cell r="C41913" t="str">
            <v>CLOSED</v>
          </cell>
          <cell r="D41913" t="str">
            <v>Medium</v>
          </cell>
          <cell r="E41913" t="str">
            <v>Chirag Dubal</v>
          </cell>
          <cell r="F41913" t="str">
            <v>Shraddha Dighe</v>
          </cell>
          <cell r="G41913">
            <v>46137.654861111114</v>
          </cell>
          <cell r="H41913">
            <v>46155.75</v>
          </cell>
        </row>
        <row r="41914">
          <cell r="A41914" t="str">
            <v>UCW-30077</v>
          </cell>
          <cell r="B41914" t="str">
            <v>CLONE - ENRICH_PDP model images to be removed - ABH Luminous Foundation</v>
          </cell>
          <cell r="C41914" t="str">
            <v>CLOSED Due to Inactive/Insufficient Information</v>
          </cell>
          <cell r="D41914" t="str">
            <v>Medium</v>
          </cell>
          <cell r="E41914" t="str">
            <v>Chirag Dubal</v>
          </cell>
          <cell r="F41914" t="str">
            <v>Shraddha Dighe</v>
          </cell>
          <cell r="G41914">
            <v>46137.59652777778</v>
          </cell>
          <cell r="H41914">
            <v>46140.468055555553</v>
          </cell>
        </row>
        <row r="41915">
          <cell r="A41915" t="str">
            <v>UCW-30072</v>
          </cell>
          <cell r="B41915" t="str">
            <v>Tata Cliq New Listing | Sebamed GFC new</v>
          </cell>
          <cell r="C41915" t="str">
            <v>CLOSED</v>
          </cell>
          <cell r="D41915" t="str">
            <v>Medium</v>
          </cell>
          <cell r="E41915" t="str">
            <v>Chirag Dubal</v>
          </cell>
          <cell r="F41915" t="str">
            <v>Shraddha Dighe</v>
          </cell>
          <cell r="G41915">
            <v>46137.56527777778</v>
          </cell>
          <cell r="H41915">
            <v>46172.498611111114</v>
          </cell>
        </row>
        <row r="41916">
          <cell r="A41916" t="str">
            <v>UCW-30071</v>
          </cell>
          <cell r="B41916" t="str">
            <v>Tata Cliq  - New listing - Giordano (Gift Set) 21-04-2026</v>
          </cell>
          <cell r="C41916" t="str">
            <v>CLOSED</v>
          </cell>
          <cell r="D41916" t="str">
            <v>Medium</v>
          </cell>
          <cell r="E41916" t="str">
            <v>Chirag Dubal</v>
          </cell>
          <cell r="F41916" t="str">
            <v>Shraddha Dighe</v>
          </cell>
          <cell r="G41916">
            <v>46137.561805555553</v>
          </cell>
          <cell r="H41916">
            <v>46155.750694444447</v>
          </cell>
        </row>
        <row r="41917">
          <cell r="A41917" t="str">
            <v>UCW-30069</v>
          </cell>
          <cell r="B41917" t="str">
            <v>SOMA ESSENTIAL - Cataloguing</v>
          </cell>
          <cell r="C41917" t="str">
            <v>CLOSED Due to Inactive/Insufficient Information</v>
          </cell>
          <cell r="D41917" t="str">
            <v>Medium</v>
          </cell>
          <cell r="E41917" t="str">
            <v>Chirag Dubal</v>
          </cell>
          <cell r="F41917" t="str">
            <v>Shraddha Dighe</v>
          </cell>
          <cell r="G41917">
            <v>46137.560416666667</v>
          </cell>
          <cell r="H41917">
            <v>46177.71875</v>
          </cell>
        </row>
        <row r="41918">
          <cell r="A41918" t="str">
            <v>UCW-30068</v>
          </cell>
          <cell r="B41918" t="str">
            <v>RWB Sunscreen Listing details</v>
          </cell>
          <cell r="C41918" t="str">
            <v>CLOSED</v>
          </cell>
          <cell r="D41918" t="str">
            <v>Medium</v>
          </cell>
          <cell r="E41918" t="str">
            <v>Chirag Dubal</v>
          </cell>
          <cell r="F41918" t="str">
            <v>Shraddha Dighe</v>
          </cell>
          <cell r="G41918">
            <v>46137.558333333334</v>
          </cell>
          <cell r="H41918">
            <v>46148.490972222222</v>
          </cell>
        </row>
        <row r="41919">
          <cell r="A41919" t="str">
            <v>UCW-30067</v>
          </cell>
          <cell r="B41919" t="str">
            <v xml:space="preserve">NPL - JML PRE PACKS </v>
          </cell>
          <cell r="C41919" t="str">
            <v>CLOSED</v>
          </cell>
          <cell r="D41919" t="str">
            <v>Medium</v>
          </cell>
          <cell r="E41919" t="str">
            <v>Chirag Dubal</v>
          </cell>
          <cell r="F41919" t="str">
            <v>Shraddha Dighe</v>
          </cell>
          <cell r="G41919">
            <v>46137.555555555555</v>
          </cell>
          <cell r="H41919">
            <v>46142.785416666666</v>
          </cell>
        </row>
        <row r="41920">
          <cell r="A41920" t="str">
            <v>UCW-30065</v>
          </cell>
          <cell r="B41920" t="str">
            <v>Mediheal Listings | Sqintalk x Tata CLiQ</v>
          </cell>
          <cell r="C41920" t="str">
            <v>CLOSED</v>
          </cell>
          <cell r="D41920" t="str">
            <v>Medium</v>
          </cell>
          <cell r="E41920" t="str">
            <v>Chirag Dubal</v>
          </cell>
          <cell r="F41920" t="str">
            <v>Shraddha Dighe</v>
          </cell>
          <cell r="G41920">
            <v>46137.543749999997</v>
          </cell>
          <cell r="H41920">
            <v>46150.506249999999</v>
          </cell>
        </row>
        <row r="41921">
          <cell r="A41921" t="str">
            <v>UCW-30061</v>
          </cell>
          <cell r="B41921" t="str">
            <v>CLONE - ENRICH_Product image update request.</v>
          </cell>
          <cell r="C41921" t="str">
            <v>CLOSED</v>
          </cell>
          <cell r="D41921" t="str">
            <v>Medium</v>
          </cell>
          <cell r="E41921" t="str">
            <v>Chirag Dubal</v>
          </cell>
          <cell r="F41921" t="str">
            <v>Shraddha Dighe</v>
          </cell>
          <cell r="G41921">
            <v>46137.527083333334</v>
          </cell>
          <cell r="H41921">
            <v>46145.664583333331</v>
          </cell>
        </row>
        <row r="41922">
          <cell r="A41922" t="str">
            <v>UCW-30059</v>
          </cell>
          <cell r="B41922" t="str">
            <v>New SKU Launch - Tata</v>
          </cell>
          <cell r="C41922" t="str">
            <v>CLOSED</v>
          </cell>
          <cell r="D41922" t="str">
            <v>Medium</v>
          </cell>
          <cell r="E41922" t="str">
            <v>Chirag Dubal</v>
          </cell>
          <cell r="F41922" t="str">
            <v>Shraddha Dighe</v>
          </cell>
          <cell r="G41922">
            <v>46137.517361111109</v>
          </cell>
          <cell r="H41922">
            <v>46155.751388888886</v>
          </cell>
        </row>
        <row r="41923">
          <cell r="A41923" t="str">
            <v>UCW-30050</v>
          </cell>
          <cell r="B41923" t="str">
            <v>Error_GWP - Retrigger_NC</v>
          </cell>
          <cell r="C41923" t="str">
            <v>CLOSED</v>
          </cell>
          <cell r="D41923" t="str">
            <v>Medium</v>
          </cell>
          <cell r="E41923" t="str">
            <v>Chirag Dubal</v>
          </cell>
          <cell r="F41923" t="str">
            <v>Simi Raichel Zachariah</v>
          </cell>
          <cell r="G41923">
            <v>46136.793055555558</v>
          </cell>
          <cell r="H41923">
            <v>46154.468055555553</v>
          </cell>
        </row>
        <row r="41924">
          <cell r="A41924" t="str">
            <v>UCW-30042</v>
          </cell>
          <cell r="B41924" t="str">
            <v>CIS SS26 Footwear Catalog Submission (TC) - 23.04.2026</v>
          </cell>
          <cell r="C41924" t="str">
            <v>CLOSED</v>
          </cell>
          <cell r="D41924" t="str">
            <v>High</v>
          </cell>
          <cell r="E41924" t="str">
            <v>netscribes</v>
          </cell>
          <cell r="F41924" t="str">
            <v>Sushma Ram</v>
          </cell>
          <cell r="G41924">
            <v>46136.743750000001</v>
          </cell>
          <cell r="H41924">
            <v>46172.507638888892</v>
          </cell>
        </row>
        <row r="41925">
          <cell r="A41925" t="str">
            <v>UCW-30041</v>
          </cell>
          <cell r="B41925" t="str">
            <v>CLONE - ENRICH_Esskay Beauty | Product Title &amp; Images Update for The Brand Naturica 0604</v>
          </cell>
          <cell r="C41925" t="str">
            <v>CLOSED</v>
          </cell>
          <cell r="D41925" t="str">
            <v>Medium</v>
          </cell>
          <cell r="E41925" t="str">
            <v>netscribes</v>
          </cell>
          <cell r="F41925" t="str">
            <v>Shraddha Dighe</v>
          </cell>
          <cell r="G41925">
            <v>46136.738888888889</v>
          </cell>
          <cell r="H41925">
            <v>46142.555555555555</v>
          </cell>
        </row>
        <row r="41926">
          <cell r="A41926" t="str">
            <v>UCW-30040</v>
          </cell>
          <cell r="B41926" t="str">
            <v>Guess Footwear Men &amp; Women (New) 14 Options 17-04-2026</v>
          </cell>
          <cell r="C41926" t="str">
            <v>CLOSED</v>
          </cell>
          <cell r="D41926" t="str">
            <v>Medium</v>
          </cell>
          <cell r="E41926" t="str">
            <v>Chirag Dubal</v>
          </cell>
          <cell r="F41926" t="str">
            <v>Reagan D’souza</v>
          </cell>
          <cell r="G41926">
            <v>46136.736805555556</v>
          </cell>
          <cell r="H41926">
            <v>46155.753472222219</v>
          </cell>
        </row>
        <row r="41927">
          <cell r="A41927" t="str">
            <v>UCW-30025</v>
          </cell>
          <cell r="B41927" t="str">
            <v>Palladium Footwear 129560 New Listing 36 SKU ( 6 Options ) 15/04/2026.</v>
          </cell>
          <cell r="C41927" t="str">
            <v>CLOSED</v>
          </cell>
          <cell r="D41927" t="str">
            <v>Medium</v>
          </cell>
          <cell r="E41927" t="str">
            <v>Chirag Dubal</v>
          </cell>
          <cell r="F41927" t="str">
            <v>Shloka Chakre</v>
          </cell>
          <cell r="G41927">
            <v>46136.521527777775</v>
          </cell>
          <cell r="H41927">
            <v>46172.508333333331</v>
          </cell>
        </row>
        <row r="41928">
          <cell r="A41928" t="str">
            <v>UCW-29996</v>
          </cell>
          <cell r="B41928" t="str">
            <v>Hoversoul Listing - Handworks Reatail  23 Apr 2026 Women Footwear</v>
          </cell>
          <cell r="C41928" t="str">
            <v>CLOSED</v>
          </cell>
          <cell r="D41928" t="str">
            <v>Medium</v>
          </cell>
          <cell r="E41928" t="str">
            <v>Chirag Dubal</v>
          </cell>
          <cell r="F41928" t="str">
            <v>Shraddha Dighe</v>
          </cell>
          <cell r="G41928">
            <v>46135.689583333333</v>
          </cell>
          <cell r="H41928">
            <v>46155.756944444445</v>
          </cell>
        </row>
        <row r="41929">
          <cell r="A41929" t="str">
            <v>UCW-29991</v>
          </cell>
          <cell r="B41929" t="str">
            <v>Bata Kids footwear new listing on Seller code: 100243 and 127887 - 416 SKus_140 Options - 18-03-2026</v>
          </cell>
          <cell r="C41929" t="str">
            <v>CLOSED</v>
          </cell>
          <cell r="D41929" t="str">
            <v>Medium</v>
          </cell>
          <cell r="E41929" t="str">
            <v>Chirag Dubal</v>
          </cell>
          <cell r="F41929" t="str">
            <v>netscribes</v>
          </cell>
          <cell r="G41929">
            <v>46135.644444444442</v>
          </cell>
          <cell r="H41929">
            <v>46209.769444444442</v>
          </cell>
        </row>
        <row r="41930">
          <cell r="A41930" t="str">
            <v>UCW-29987</v>
          </cell>
          <cell r="B41930" t="str">
            <v xml:space="preserve">CLONE - Hoversoul Batch -8 one style </v>
          </cell>
          <cell r="C41930" t="str">
            <v>CLOSED</v>
          </cell>
          <cell r="D41930" t="str">
            <v>Medium</v>
          </cell>
          <cell r="E41930" t="str">
            <v>netscribes</v>
          </cell>
          <cell r="F41930" t="str">
            <v>netscribes</v>
          </cell>
          <cell r="G41930">
            <v>46135.574999999997</v>
          </cell>
          <cell r="H41930">
            <v>46172.509027777778</v>
          </cell>
        </row>
        <row r="41931">
          <cell r="A41931" t="str">
            <v>UCW-29971</v>
          </cell>
          <cell r="B41931" t="str">
            <v xml:space="preserve">New Listings_Lattafa Pride </v>
          </cell>
          <cell r="C41931" t="str">
            <v>CLOSED</v>
          </cell>
          <cell r="D41931" t="str">
            <v>Medium</v>
          </cell>
          <cell r="E41931" t="str">
            <v>Chirag Dubal</v>
          </cell>
          <cell r="F41931" t="str">
            <v>Shraddha Dighe</v>
          </cell>
          <cell r="G41931">
            <v>46135.451388888891</v>
          </cell>
          <cell r="H41931">
            <v>46147.544444444444</v>
          </cell>
        </row>
        <row r="41932">
          <cell r="A41932" t="str">
            <v>UCW-29966</v>
          </cell>
          <cell r="B41932" t="str">
            <v>New Listing combo coins &amp; Bar</v>
          </cell>
          <cell r="C41932" t="str">
            <v>CLOSED</v>
          </cell>
          <cell r="D41932" t="str">
            <v>Medium</v>
          </cell>
          <cell r="E41932" t="str">
            <v>Chirag Dubal</v>
          </cell>
          <cell r="F41932" t="str">
            <v>Shraddha Dighe</v>
          </cell>
          <cell r="G41932">
            <v>46134.90902777778</v>
          </cell>
          <cell r="H41932">
            <v>46155.759722222225</v>
          </cell>
        </row>
        <row r="41933">
          <cell r="A41933" t="str">
            <v>UCW-29965</v>
          </cell>
          <cell r="B41933" t="str">
            <v>ENRICH_Request for Image Update || 21/04/2026</v>
          </cell>
          <cell r="C41933" t="str">
            <v>CLOSED</v>
          </cell>
          <cell r="D41933" t="str">
            <v>Medium</v>
          </cell>
          <cell r="E41933" t="str">
            <v>Chirag Dubal</v>
          </cell>
          <cell r="F41933" t="str">
            <v>Shraddha Dighe</v>
          </cell>
          <cell r="G41933">
            <v>46134.896527777775</v>
          </cell>
          <cell r="H41933">
            <v>46150.806944444441</v>
          </cell>
        </row>
        <row r="41934">
          <cell r="A41934" t="str">
            <v>UCW-29954</v>
          </cell>
          <cell r="B41934" t="str">
            <v>ENRICH_Libas Apparel 127532 06-04-2026 (INFLUENCER IMAGE ADDITION)</v>
          </cell>
          <cell r="C41934" t="str">
            <v>CLOSED</v>
          </cell>
          <cell r="D41934" t="str">
            <v>Medium</v>
          </cell>
          <cell r="E41934" t="str">
            <v>Chirag Dubal</v>
          </cell>
          <cell r="F41934" t="str">
            <v>Shraddha Dighe</v>
          </cell>
          <cell r="G41934">
            <v>46134.771527777775</v>
          </cell>
          <cell r="H41934">
            <v>46150.808333333334</v>
          </cell>
        </row>
        <row r="41935">
          <cell r="A41935" t="str">
            <v>UCW-29953</v>
          </cell>
          <cell r="B41935" t="str">
            <v>ENRICH_Libas Apparel 127532 15-04-2026 (CAMPAIGN IMAGE ADDITION)</v>
          </cell>
          <cell r="C41935" t="str">
            <v>CLOSED</v>
          </cell>
          <cell r="D41935" t="str">
            <v>Medium</v>
          </cell>
          <cell r="E41935" t="str">
            <v>Chirag Dubal</v>
          </cell>
          <cell r="F41935" t="str">
            <v>Shraddha Dighe</v>
          </cell>
          <cell r="G41935">
            <v>46134.769444444442</v>
          </cell>
          <cell r="H41935">
            <v>46136.65347222222</v>
          </cell>
        </row>
        <row r="41936">
          <cell r="A41936" t="str">
            <v>UCW-29952</v>
          </cell>
          <cell r="B41936" t="str">
            <v>ENRICH_Tatacliq Image Replace 17-04-2026</v>
          </cell>
          <cell r="C41936" t="str">
            <v>CLOSED</v>
          </cell>
          <cell r="D41936" t="str">
            <v>Medium</v>
          </cell>
          <cell r="E41936" t="str">
            <v>Chirag Dubal</v>
          </cell>
          <cell r="F41936" t="str">
            <v>Shraddha Dighe</v>
          </cell>
          <cell r="G41936">
            <v>46134.76666666667</v>
          </cell>
          <cell r="H41936">
            <v>46155.495138888888</v>
          </cell>
        </row>
        <row r="41937">
          <cell r="A41937" t="str">
            <v>UCW-29950</v>
          </cell>
          <cell r="B41937" t="str">
            <v>ENRICH_Libas Apparel 127532 20-4-26 (IMAGE REPLACE)</v>
          </cell>
          <cell r="C41937" t="str">
            <v>CLOSED</v>
          </cell>
          <cell r="D41937" t="str">
            <v>Medium</v>
          </cell>
          <cell r="E41937" t="str">
            <v>Chirag Dubal</v>
          </cell>
          <cell r="F41937" t="str">
            <v>Shraddha Dighe</v>
          </cell>
          <cell r="G41937">
            <v>46134.762499999997</v>
          </cell>
          <cell r="H41937">
            <v>46154.583333333336</v>
          </cell>
        </row>
        <row r="41938">
          <cell r="A41938" t="str">
            <v>UCW-29947</v>
          </cell>
          <cell r="B41938" t="str">
            <v>Sell now - Aurelia/W/Folksong/Elleven/Wishful- 102 Style- Summer-2026- 08th April</v>
          </cell>
          <cell r="C41938" t="str">
            <v>CLOSED</v>
          </cell>
          <cell r="D41938" t="str">
            <v>Medium</v>
          </cell>
          <cell r="E41938" t="str">
            <v>netscribes</v>
          </cell>
          <cell r="F41938" t="str">
            <v>Shraddha Dighe</v>
          </cell>
          <cell r="G41938">
            <v>46134.754861111112</v>
          </cell>
          <cell r="H41938">
            <v>46156.831250000003</v>
          </cell>
        </row>
        <row r="41939">
          <cell r="A41939" t="str">
            <v>UCW-29933</v>
          </cell>
          <cell r="B41939" t="str">
            <v>ERROR_Aurelia/W/Folksong- 43 Style- Summer-2026- 31st March</v>
          </cell>
          <cell r="C41939" t="str">
            <v>CLOSED Due to Inactive/Insufficient Information</v>
          </cell>
          <cell r="D41939" t="str">
            <v>Medium</v>
          </cell>
          <cell r="E41939" t="str">
            <v>netscribes</v>
          </cell>
          <cell r="F41939" t="str">
            <v>Shraddha Dighe</v>
          </cell>
          <cell r="G41939">
            <v>46134.702777777777</v>
          </cell>
          <cell r="H41939">
            <v>46155.688888888886</v>
          </cell>
        </row>
        <row r="41940">
          <cell r="A41940" t="str">
            <v>UCW-29932</v>
          </cell>
          <cell r="B41940" t="str">
            <v>Enrich_Palladium Footwear 129560 Image Update/Change 210 SKU ( 38 Options ) 21/04/2026.</v>
          </cell>
          <cell r="C41940" t="str">
            <v>CLOSED</v>
          </cell>
          <cell r="D41940" t="str">
            <v>Medium</v>
          </cell>
          <cell r="E41940" t="str">
            <v>Chirag Dubal</v>
          </cell>
          <cell r="F41940" t="str">
            <v>Simi Raichel Zachariah</v>
          </cell>
          <cell r="G41940">
            <v>46134.696527777778</v>
          </cell>
          <cell r="H41940">
            <v>46165.561805555553</v>
          </cell>
        </row>
        <row r="41941">
          <cell r="A41941" t="str">
            <v>UCW-29930</v>
          </cell>
          <cell r="B41941" t="str">
            <v>Tata Cliq - New listing- Fragrance 21st April, 2026</v>
          </cell>
          <cell r="C41941" t="str">
            <v>CLOSED</v>
          </cell>
          <cell r="D41941" t="str">
            <v>Medium</v>
          </cell>
          <cell r="E41941" t="str">
            <v>Chirag Dubal</v>
          </cell>
          <cell r="F41941" t="str">
            <v>Shraddha Dighe</v>
          </cell>
          <cell r="G41941">
            <v>46134.693055555559</v>
          </cell>
          <cell r="H41941">
            <v>46172.509722222225</v>
          </cell>
        </row>
        <row r="41942">
          <cell r="A41942" t="str">
            <v>UCW-29929</v>
          </cell>
          <cell r="B41942" t="str">
            <v>79694905_April Listing FG's_Lancome | TCL</v>
          </cell>
          <cell r="C41942" t="str">
            <v>CLOSED Due to Inactive/Insufficient Information</v>
          </cell>
          <cell r="D41942" t="str">
            <v>Medium</v>
          </cell>
          <cell r="E41942" t="str">
            <v>Chirag Dubal</v>
          </cell>
          <cell r="F41942" t="str">
            <v>Shraddha Dighe</v>
          </cell>
          <cell r="G41942">
            <v>46134.689583333333</v>
          </cell>
          <cell r="H41942">
            <v>46167.755555555559</v>
          </cell>
        </row>
        <row r="41943">
          <cell r="A41943" t="str">
            <v>UCW-29928</v>
          </cell>
          <cell r="B41943" t="str">
            <v>Tata Cliq Cataloguing</v>
          </cell>
          <cell r="C41943" t="str">
            <v>CLOSED</v>
          </cell>
          <cell r="D41943" t="str">
            <v>Medium</v>
          </cell>
          <cell r="E41943" t="str">
            <v>Chirag Dubal</v>
          </cell>
          <cell r="F41943" t="str">
            <v>Shraddha Dighe</v>
          </cell>
          <cell r="G41943">
            <v>46134.686805555553</v>
          </cell>
          <cell r="H41943">
            <v>46149.49722222222</v>
          </cell>
        </row>
        <row r="41944">
          <cell r="A41944" t="str">
            <v>UCW-29927</v>
          </cell>
          <cell r="B41944" t="str">
            <v>Error_Tata Cliq-adidas DTC|Footwear| Attributes_18-02-26_NC</v>
          </cell>
          <cell r="C41944" t="str">
            <v>CLOSED</v>
          </cell>
          <cell r="D41944" t="str">
            <v>Medium</v>
          </cell>
          <cell r="E41944" t="str">
            <v>netscribes</v>
          </cell>
          <cell r="F41944" t="str">
            <v>Reagan D’souza</v>
          </cell>
          <cell r="G41944">
            <v>46134.681250000001</v>
          </cell>
          <cell r="H41944">
            <v>46172.643750000003</v>
          </cell>
        </row>
        <row r="41945">
          <cell r="A41945" t="str">
            <v>UCW-29926</v>
          </cell>
          <cell r="B41945" t="str">
            <v>SQ'25 DQ'25 MQ'25 | Pending New Launches Cataloging Details</v>
          </cell>
          <cell r="C41945" t="str">
            <v>CLOSED</v>
          </cell>
          <cell r="D41945" t="str">
            <v>Medium</v>
          </cell>
          <cell r="E41945" t="str">
            <v>Chirag Dubal</v>
          </cell>
          <cell r="F41945" t="str">
            <v>Shraddha Dighe</v>
          </cell>
          <cell r="G41945">
            <v>46134.675000000003</v>
          </cell>
          <cell r="H41945">
            <v>46153.429166666669</v>
          </cell>
        </row>
        <row r="41946">
          <cell r="A41946" t="str">
            <v>UCW-29921</v>
          </cell>
          <cell r="B41946" t="str">
            <v>CLONE - 77354547_New GWP Listing_TCL</v>
          </cell>
          <cell r="C41946" t="str">
            <v>CLOSED</v>
          </cell>
          <cell r="D41946" t="str">
            <v>Medium</v>
          </cell>
          <cell r="E41946" t="str">
            <v>netscribes</v>
          </cell>
          <cell r="F41946" t="str">
            <v>Shraddha Dighe</v>
          </cell>
          <cell r="G41946">
            <v>46134.604861111111</v>
          </cell>
          <cell r="H41946">
            <v>46140.748611111114</v>
          </cell>
        </row>
        <row r="41947">
          <cell r="A41947" t="str">
            <v>UCW-29910</v>
          </cell>
          <cell r="B41947" t="str">
            <v>Error_Miss Chase-441 Styles-SS'25-27-12-2024_NC</v>
          </cell>
          <cell r="C41947" t="str">
            <v>CLOSED</v>
          </cell>
          <cell r="D41947" t="str">
            <v>Medium</v>
          </cell>
          <cell r="E41947" t="str">
            <v>netscribes</v>
          </cell>
          <cell r="F41947" t="str">
            <v>Reagan D’souza</v>
          </cell>
          <cell r="G41947">
            <v>46134.489583333336</v>
          </cell>
          <cell r="H41947">
            <v>46155.718055555553</v>
          </cell>
        </row>
        <row r="41948">
          <cell r="A41948" t="str">
            <v>UCW-29909</v>
          </cell>
          <cell r="B41948" t="str">
            <v>ENRICH_MNY | BB Cream PDP and A+ Update | TATACLIQ</v>
          </cell>
          <cell r="C41948" t="str">
            <v>CLOSED</v>
          </cell>
          <cell r="D41948" t="str">
            <v>Medium</v>
          </cell>
          <cell r="E41948" t="str">
            <v>Chirag Dubal</v>
          </cell>
          <cell r="F41948" t="str">
            <v>Shraddha Dighe</v>
          </cell>
          <cell r="G41948">
            <v>46134.470833333333</v>
          </cell>
          <cell r="H41948">
            <v>46140.555555555555</v>
          </cell>
        </row>
        <row r="41949">
          <cell r="A41949" t="str">
            <v>UCW-29907</v>
          </cell>
          <cell r="B41949" t="str">
            <v>ENRICH_MNY | SSLM Tube Kiara PDP Update | TATACLIQ</v>
          </cell>
          <cell r="C41949" t="str">
            <v>CLOSED</v>
          </cell>
          <cell r="D41949" t="str">
            <v>Medium</v>
          </cell>
          <cell r="E41949" t="str">
            <v>Chirag Dubal</v>
          </cell>
          <cell r="F41949" t="str">
            <v>Shraddha Dighe</v>
          </cell>
          <cell r="G41949">
            <v>46134.436805555553</v>
          </cell>
          <cell r="H41949">
            <v>46141.744444444441</v>
          </cell>
        </row>
        <row r="41950">
          <cell r="A41950" t="str">
            <v>UCW-29906</v>
          </cell>
          <cell r="B41950" t="str">
            <v>Estee Lauder - GWP Listings April'26</v>
          </cell>
          <cell r="C41950" t="str">
            <v>CLOSED</v>
          </cell>
          <cell r="D41950" t="str">
            <v>Medium</v>
          </cell>
          <cell r="E41950" t="str">
            <v>Chirag Dubal</v>
          </cell>
          <cell r="F41950" t="str">
            <v>Shraddha Dighe</v>
          </cell>
          <cell r="G41950">
            <v>46134.433333333334</v>
          </cell>
          <cell r="H41950">
            <v>46172.511111111111</v>
          </cell>
        </row>
        <row r="41951">
          <cell r="A41951" t="str">
            <v>UCW-29905</v>
          </cell>
          <cell r="B41951" t="str">
            <v>GWP Platform Addition - Forest Essentials</v>
          </cell>
          <cell r="C41951" t="str">
            <v>CLOSED</v>
          </cell>
          <cell r="D41951" t="str">
            <v>Medium</v>
          </cell>
          <cell r="E41951" t="str">
            <v>Chirag Dubal</v>
          </cell>
          <cell r="F41951" t="str">
            <v>Shraddha Dighe</v>
          </cell>
          <cell r="G41951">
            <v>46134.430555555555</v>
          </cell>
          <cell r="H41951">
            <v>46156.834722222222</v>
          </cell>
        </row>
        <row r="41952">
          <cell r="A41952" t="str">
            <v>UCW-29903</v>
          </cell>
          <cell r="B41952" t="str">
            <v>Error_Woodland Catalogue-580 Styles_NC</v>
          </cell>
          <cell r="C41952" t="str">
            <v>CLOSED Due to Inactive/Insufficient Information</v>
          </cell>
          <cell r="D41952" t="str">
            <v>Medium</v>
          </cell>
          <cell r="E41952" t="str">
            <v>netscribes</v>
          </cell>
          <cell r="F41952" t="str">
            <v>Reagan D’souza</v>
          </cell>
          <cell r="G41952">
            <v>46133.999305555553</v>
          </cell>
          <cell r="H41952">
            <v>46155.668055555558</v>
          </cell>
        </row>
        <row r="41953">
          <cell r="A41953" t="str">
            <v>UCW-29889</v>
          </cell>
          <cell r="B41953" t="str">
            <v>Label Rtiu Kumar SS-26 2nd Drop Cataloging</v>
          </cell>
          <cell r="C41953" t="str">
            <v>CLOSED</v>
          </cell>
          <cell r="D41953" t="str">
            <v>Medium</v>
          </cell>
          <cell r="E41953" t="str">
            <v>Chirag Dubal</v>
          </cell>
          <cell r="F41953" t="str">
            <v>Shloka Chakre</v>
          </cell>
          <cell r="G41953">
            <v>46133.793055555558</v>
          </cell>
          <cell r="H41953">
            <v>46172.511805555558</v>
          </cell>
        </row>
        <row r="41954">
          <cell r="A41954" t="str">
            <v>UCW-29879</v>
          </cell>
          <cell r="B41954" t="str">
            <v>Hoversoul Batch -9</v>
          </cell>
          <cell r="C41954" t="str">
            <v>CLOSED</v>
          </cell>
          <cell r="D41954" t="str">
            <v>Medium</v>
          </cell>
          <cell r="E41954" t="str">
            <v>Chirag Dubal</v>
          </cell>
          <cell r="F41954" t="str">
            <v>Simi Raichel Zachariah</v>
          </cell>
          <cell r="G41954">
            <v>46133.753472222219</v>
          </cell>
          <cell r="H41954">
            <v>46172.512499999997</v>
          </cell>
        </row>
        <row r="41955">
          <cell r="A41955" t="str">
            <v>UCW-29871</v>
          </cell>
          <cell r="B41955" t="str">
            <v>CLONE - 78248680_LANCOME Q2 New Listing_TCL</v>
          </cell>
          <cell r="C41955" t="str">
            <v>CLOSED Due to Inactive/Insufficient Information</v>
          </cell>
          <cell r="D41955" t="str">
            <v>Medium</v>
          </cell>
          <cell r="E41955" t="str">
            <v>netscribes</v>
          </cell>
          <cell r="F41955" t="str">
            <v>Shraddha Dighe</v>
          </cell>
          <cell r="G41955">
            <v>46133.699305555558</v>
          </cell>
          <cell r="H41955">
            <v>46146.397222222222</v>
          </cell>
        </row>
        <row r="41956">
          <cell r="A41956" t="str">
            <v>UCW-29827</v>
          </cell>
          <cell r="B41956" t="str">
            <v>Subtask - Hoversoul - cataloging  Batch -5</v>
          </cell>
          <cell r="C41956" t="str">
            <v>CLOSED</v>
          </cell>
          <cell r="D41956" t="str">
            <v>Medium</v>
          </cell>
          <cell r="E41956" t="str">
            <v>Chirag Dubal</v>
          </cell>
          <cell r="F41956" t="str">
            <v>netscribes</v>
          </cell>
          <cell r="G41956">
            <v>46133.365972222222</v>
          </cell>
          <cell r="H41956">
            <v>46157.564583333333</v>
          </cell>
        </row>
        <row r="41957">
          <cell r="A41957" t="str">
            <v>UCW-29818</v>
          </cell>
          <cell r="B41957" t="str">
            <v>Assortment Gap - Luxury Beauty | Mar'26</v>
          </cell>
          <cell r="C41957" t="str">
            <v>CLOSED Due to Inactive/Insufficient Information</v>
          </cell>
          <cell r="D41957" t="str">
            <v>Medium</v>
          </cell>
          <cell r="E41957" t="str">
            <v>Chirag Dubal</v>
          </cell>
          <cell r="F41957" t="str">
            <v>Shraddha Dighe</v>
          </cell>
          <cell r="G41957">
            <v>46132.759027777778</v>
          </cell>
          <cell r="H41957">
            <v>46196.625694444447</v>
          </cell>
        </row>
        <row r="41958">
          <cell r="A41958" t="str">
            <v>UCW-29814</v>
          </cell>
          <cell r="B41958" t="str">
            <v>Monkstory - 2Mar 26 - 125608 - New collection - Luxury</v>
          </cell>
          <cell r="C41958" t="str">
            <v>CLOSED</v>
          </cell>
          <cell r="D41958" t="str">
            <v>Medium</v>
          </cell>
          <cell r="E41958" t="str">
            <v>Chirag Dubal</v>
          </cell>
          <cell r="F41958" t="str">
            <v>netscribes</v>
          </cell>
          <cell r="G41958">
            <v>46132.74722222222</v>
          </cell>
          <cell r="H41958">
            <v>46155.774305555555</v>
          </cell>
        </row>
        <row r="41959">
          <cell r="A41959" t="str">
            <v>UCW-29811</v>
          </cell>
          <cell r="B41959" t="str">
            <v>CLONE - Enrich_Sohnaa - Jewellery - 129045 - 20022026 - Zoomed Images Correction</v>
          </cell>
          <cell r="C41959" t="str">
            <v>CLOSED</v>
          </cell>
          <cell r="D41959" t="str">
            <v>Medium</v>
          </cell>
          <cell r="E41959" t="str">
            <v>Chirag Dubal</v>
          </cell>
          <cell r="F41959" t="str">
            <v>Shraddha Dighe</v>
          </cell>
          <cell r="G41959">
            <v>46132.71875</v>
          </cell>
          <cell r="H41959">
            <v>46141.728472222225</v>
          </cell>
        </row>
        <row r="41960">
          <cell r="A41960" t="str">
            <v>UCW-29785</v>
          </cell>
          <cell r="B41960" t="str">
            <v>Subtask - Aurelia/W/Folksong- 43 Style- Summer-2026- 31st March</v>
          </cell>
          <cell r="C41960" t="str">
            <v>CLOSED</v>
          </cell>
          <cell r="D41960" t="str">
            <v>Medium</v>
          </cell>
          <cell r="E41960" t="str">
            <v>netscribes</v>
          </cell>
          <cell r="F41960" t="str">
            <v>netscribes</v>
          </cell>
          <cell r="G41960">
            <v>46132.644444444442</v>
          </cell>
          <cell r="H41960">
            <v>46156.816666666666</v>
          </cell>
        </row>
        <row r="41961">
          <cell r="A41961" t="str">
            <v>UCW-29765</v>
          </cell>
          <cell r="B41961" t="str">
            <v>ENRICH_Colors Queen || Makeup || 129094 || 16-04-2026</v>
          </cell>
          <cell r="C41961" t="str">
            <v>CLOSED</v>
          </cell>
          <cell r="D41961" t="str">
            <v>Medium</v>
          </cell>
          <cell r="E41961" t="str">
            <v>Chirag Dubal</v>
          </cell>
          <cell r="F41961" t="str">
            <v>Shraddha Dighe</v>
          </cell>
          <cell r="G41961">
            <v>46132.45416666667</v>
          </cell>
          <cell r="H41961">
            <v>46141.686111111114</v>
          </cell>
        </row>
        <row r="41962">
          <cell r="A41962" t="str">
            <v>UCW-29757</v>
          </cell>
          <cell r="B41962" t="str">
            <v>Pantaloons/Men Women/Non Apparel Footwear/New Listing/SKU 64/Options 11| 16th April'2026</v>
          </cell>
          <cell r="C41962" t="str">
            <v>CLOSED</v>
          </cell>
          <cell r="D41962" t="str">
            <v>Medium</v>
          </cell>
          <cell r="E41962" t="str">
            <v>Chirag Dubal</v>
          </cell>
          <cell r="F41962" t="str">
            <v>Simi Raichel Zachariah</v>
          </cell>
          <cell r="G41962">
            <v>46132.008333333331</v>
          </cell>
          <cell r="H41962">
            <v>46172.513194444444</v>
          </cell>
        </row>
        <row r="41963">
          <cell r="A41963" t="str">
            <v>UCW-29753</v>
          </cell>
          <cell r="B41963" t="str">
            <v>Tata Cliq (April) - New Product Listing - (18-04-2026)</v>
          </cell>
          <cell r="C41963" t="str">
            <v>CLOSED</v>
          </cell>
          <cell r="D41963" t="str">
            <v>Medium</v>
          </cell>
          <cell r="E41963" t="str">
            <v>Chirag Dubal</v>
          </cell>
          <cell r="F41963" t="str">
            <v>Shraddha Dighe</v>
          </cell>
          <cell r="G41963">
            <v>46131.964583333334</v>
          </cell>
          <cell r="H41963">
            <v>46172.507638888892</v>
          </cell>
        </row>
        <row r="41964">
          <cell r="A41964" t="str">
            <v>UCW-29752</v>
          </cell>
          <cell r="B41964" t="str">
            <v>Giva | Silver Jewellery | 125927 | 18-4-2026 (87 Skus)</v>
          </cell>
          <cell r="C41964" t="str">
            <v>CLOSED</v>
          </cell>
          <cell r="D41964" t="str">
            <v>Medium</v>
          </cell>
          <cell r="E41964" t="str">
            <v>Chirag Dubal</v>
          </cell>
          <cell r="F41964" t="str">
            <v>Shraddha Dighe</v>
          </cell>
          <cell r="G41964">
            <v>46131.961111111108</v>
          </cell>
          <cell r="H41964">
            <v>46172.508333333331</v>
          </cell>
        </row>
        <row r="41965">
          <cell r="A41965" t="str">
            <v>UCW-29751</v>
          </cell>
          <cell r="B41965" t="str">
            <v>ENRICH_OAP | Infallible Concealer - Grammage Change + PDP Image Change | TATACLIQ</v>
          </cell>
          <cell r="C41965" t="str">
            <v>CLOSED</v>
          </cell>
          <cell r="D41965" t="str">
            <v>Medium</v>
          </cell>
          <cell r="E41965" t="str">
            <v>Chirag Dubal</v>
          </cell>
          <cell r="F41965" t="str">
            <v>Shraddha Dighe</v>
          </cell>
          <cell r="G41965">
            <v>46131.959027777775</v>
          </cell>
          <cell r="H41965">
            <v>46139.745138888888</v>
          </cell>
        </row>
        <row r="41966">
          <cell r="A41966" t="str">
            <v>UCW-29740</v>
          </cell>
          <cell r="B41966" t="str">
            <v>New Balance Listing For OR (Tatacliq Luxury) | LOT 2</v>
          </cell>
          <cell r="C41966" t="str">
            <v>CLOSED</v>
          </cell>
          <cell r="D41966" t="str">
            <v>Medium</v>
          </cell>
          <cell r="E41966" t="str">
            <v>netscribes</v>
          </cell>
          <cell r="F41966" t="str">
            <v>Mohd Tahir Shaikh</v>
          </cell>
          <cell r="G41966">
            <v>46131.935416666667</v>
          </cell>
          <cell r="H41966">
            <v>46155.787499999999</v>
          </cell>
        </row>
        <row r="41967">
          <cell r="A41967" t="str">
            <v>UCW-29739</v>
          </cell>
          <cell r="B41967" t="str">
            <v>RC JC - 6 STD - New Listing - TATA - 7-4-26</v>
          </cell>
          <cell r="C41967" t="str">
            <v>CLOSED</v>
          </cell>
          <cell r="D41967" t="str">
            <v>Medium</v>
          </cell>
          <cell r="E41967" t="str">
            <v>Chirag Dubal</v>
          </cell>
          <cell r="F41967" t="str">
            <v>Shraddha Dighe</v>
          </cell>
          <cell r="G41967">
            <v>46131.934027777781</v>
          </cell>
          <cell r="H41967">
            <v>46172.508333333331</v>
          </cell>
        </row>
        <row r="41968">
          <cell r="A41968" t="str">
            <v>UCW-29738</v>
          </cell>
          <cell r="B41968" t="str">
            <v>ABH New launch: Feb'26</v>
          </cell>
          <cell r="C41968" t="str">
            <v>CLOSED</v>
          </cell>
          <cell r="D41968" t="str">
            <v>Medium</v>
          </cell>
          <cell r="E41968" t="str">
            <v>Chirag Dubal</v>
          </cell>
          <cell r="F41968" t="str">
            <v>Shraddha Dighe</v>
          </cell>
          <cell r="G41968">
            <v>46131.932638888888</v>
          </cell>
          <cell r="H41968">
            <v>46141.534722222219</v>
          </cell>
        </row>
        <row r="41969">
          <cell r="A41969" t="str">
            <v>UCW-29735</v>
          </cell>
          <cell r="B41969" t="str">
            <v>Cataloguing details for Vials</v>
          </cell>
          <cell r="C41969" t="str">
            <v>CLOSED</v>
          </cell>
          <cell r="D41969" t="str">
            <v>Medium</v>
          </cell>
          <cell r="E41969" t="str">
            <v>Chirag Dubal</v>
          </cell>
          <cell r="F41969" t="str">
            <v>Shraddha Dighe</v>
          </cell>
          <cell r="G41969">
            <v>46131.909722222219</v>
          </cell>
          <cell r="H41969">
            <v>46172.508333333331</v>
          </cell>
        </row>
        <row r="41970">
          <cell r="A41970" t="str">
            <v>UCW-29734</v>
          </cell>
          <cell r="B41970" t="str">
            <v>New listings 125g Conditioners</v>
          </cell>
          <cell r="C41970" t="str">
            <v>CLOSED</v>
          </cell>
          <cell r="D41970" t="str">
            <v>Medium</v>
          </cell>
          <cell r="E41970" t="str">
            <v>Chirag Dubal</v>
          </cell>
          <cell r="F41970" t="str">
            <v>Shraddha Dighe</v>
          </cell>
          <cell r="G41970">
            <v>46131.906944444447</v>
          </cell>
          <cell r="H41970">
            <v>46141.540277777778</v>
          </cell>
        </row>
        <row r="41971">
          <cell r="A41971" t="str">
            <v>UCW-29733</v>
          </cell>
          <cell r="B41971" t="str">
            <v>Body Mist Cataloging - ajmal &amp; sons</v>
          </cell>
          <cell r="C41971" t="str">
            <v>CLOSED</v>
          </cell>
          <cell r="D41971" t="str">
            <v>Medium</v>
          </cell>
          <cell r="E41971" t="str">
            <v>Chirag Dubal</v>
          </cell>
          <cell r="F41971" t="str">
            <v>Shraddha Dighe</v>
          </cell>
          <cell r="G41971">
            <v>46131.905555555553</v>
          </cell>
          <cell r="H41971">
            <v>46172.509027777778</v>
          </cell>
        </row>
        <row r="41972">
          <cell r="A41972" t="str">
            <v>UCW-29732</v>
          </cell>
          <cell r="B41972" t="str">
            <v>New Listings_Rasasi</v>
          </cell>
          <cell r="C41972" t="str">
            <v>CLOSED</v>
          </cell>
          <cell r="D41972" t="str">
            <v>Medium</v>
          </cell>
          <cell r="E41972" t="str">
            <v>Chirag Dubal</v>
          </cell>
          <cell r="F41972" t="str">
            <v>Shraddha Dighe</v>
          </cell>
          <cell r="G41972">
            <v>46131.763194444444</v>
          </cell>
          <cell r="H41972">
            <v>46166.732638888891</v>
          </cell>
        </row>
        <row r="41973">
          <cell r="A41973" t="str">
            <v>UCW-29731</v>
          </cell>
          <cell r="B41973" t="str">
            <v>ENRICH_Arata 3.0 Catalogue Revision - 14 April</v>
          </cell>
          <cell r="C41973" t="str">
            <v>CLOSED Due to Inactive/Insufficient Information</v>
          </cell>
          <cell r="D41973" t="str">
            <v>Medium</v>
          </cell>
          <cell r="E41973" t="str">
            <v>Chirag Dubal</v>
          </cell>
          <cell r="F41973" t="str">
            <v>Shraddha Dighe</v>
          </cell>
          <cell r="G41973">
            <v>46131.761111111111</v>
          </cell>
          <cell r="H41973">
            <v>46146.701388888891</v>
          </cell>
        </row>
        <row r="41974">
          <cell r="A41974" t="str">
            <v>UCW-29729</v>
          </cell>
          <cell r="B41974" t="str">
            <v>Olay Arya | New Listing | Tata Cliq</v>
          </cell>
          <cell r="C41974" t="str">
            <v>CLOSED</v>
          </cell>
          <cell r="D41974" t="str">
            <v>Medium</v>
          </cell>
          <cell r="E41974" t="str">
            <v>Chirag Dubal</v>
          </cell>
          <cell r="F41974" t="str">
            <v>Shraddha Dighe</v>
          </cell>
          <cell r="G41974">
            <v>46131.745138888888</v>
          </cell>
          <cell r="H41974">
            <v>46172.509027777778</v>
          </cell>
        </row>
        <row r="41975">
          <cell r="A41975" t="str">
            <v>UCW-29728</v>
          </cell>
          <cell r="B41975" t="str">
            <v>Plum x Tata CLiQ | New Launches - Lip Balm</v>
          </cell>
          <cell r="C41975" t="str">
            <v>CLOSED Due to Inactive/Insufficient Information</v>
          </cell>
          <cell r="D41975" t="str">
            <v>Medium</v>
          </cell>
          <cell r="E41975" t="str">
            <v>Chirag Dubal</v>
          </cell>
          <cell r="F41975" t="str">
            <v>Shraddha Dighe</v>
          </cell>
          <cell r="G41975">
            <v>46131.742361111108</v>
          </cell>
          <cell r="H41975">
            <v>46155.788194444445</v>
          </cell>
        </row>
        <row r="41976">
          <cell r="A41976" t="str">
            <v>UCW-29727</v>
          </cell>
          <cell r="B41976" t="str">
            <v>TCL - May Cataloguing 2nd Lot</v>
          </cell>
          <cell r="C41976" t="str">
            <v>CLOSED</v>
          </cell>
          <cell r="D41976" t="str">
            <v>Medium</v>
          </cell>
          <cell r="E41976" t="str">
            <v>Chirag Dubal</v>
          </cell>
          <cell r="F41976" t="str">
            <v>Shraddha Dighe</v>
          </cell>
          <cell r="G41976">
            <v>46131.739583333336</v>
          </cell>
          <cell r="H41976">
            <v>46172.509027777778</v>
          </cell>
        </row>
        <row r="41977">
          <cell r="A41977" t="str">
            <v>UCW-29726</v>
          </cell>
          <cell r="B41977" t="str">
            <v>New Listings - Embryolisse &amp; Temptu ( NPD)</v>
          </cell>
          <cell r="C41977" t="str">
            <v>CLOSED</v>
          </cell>
          <cell r="D41977" t="str">
            <v>Medium</v>
          </cell>
          <cell r="E41977" t="str">
            <v>Chirag Dubal</v>
          </cell>
          <cell r="F41977" t="str">
            <v>Shraddha Dighe</v>
          </cell>
          <cell r="G41977">
            <v>46131.737500000003</v>
          </cell>
          <cell r="H41977">
            <v>46155.788888888892</v>
          </cell>
        </row>
        <row r="41978">
          <cell r="A41978" t="str">
            <v>UCW-29724</v>
          </cell>
          <cell r="B41978" t="str">
            <v>Tata Cliq - New listing- Giordano (20ml)</v>
          </cell>
          <cell r="C41978" t="str">
            <v>CLOSED</v>
          </cell>
          <cell r="D41978" t="str">
            <v>Medium</v>
          </cell>
          <cell r="E41978" t="str">
            <v>Chirag Dubal</v>
          </cell>
          <cell r="F41978" t="str">
            <v>Shraddha Dighe</v>
          </cell>
          <cell r="G41978">
            <v>46131.730555555558</v>
          </cell>
          <cell r="H41978">
            <v>46172.509722222225</v>
          </cell>
        </row>
        <row r="41979">
          <cell r="A41979" t="str">
            <v>UCW-29723</v>
          </cell>
          <cell r="B41979" t="str">
            <v>Tata Cliq  - New listing -  Fragrance and Fragrance Gift Set (14-04-2026)</v>
          </cell>
          <cell r="C41979" t="str">
            <v>CLOSED</v>
          </cell>
          <cell r="D41979" t="str">
            <v>Medium</v>
          </cell>
          <cell r="E41979" t="str">
            <v>Chirag Dubal</v>
          </cell>
          <cell r="F41979" t="str">
            <v>Shraddha Dighe</v>
          </cell>
          <cell r="G41979">
            <v>46131.729166666664</v>
          </cell>
          <cell r="H41979">
            <v>46155.790972222225</v>
          </cell>
        </row>
        <row r="41980">
          <cell r="A41980" t="str">
            <v>UCW-29722</v>
          </cell>
          <cell r="B41980" t="str">
            <v>New listing - 126397</v>
          </cell>
          <cell r="C41980" t="str">
            <v>CLOSED</v>
          </cell>
          <cell r="D41980" t="str">
            <v>Medium</v>
          </cell>
          <cell r="E41980" t="str">
            <v>Chirag Dubal</v>
          </cell>
          <cell r="F41980" t="str">
            <v>Shraddha Dighe</v>
          </cell>
          <cell r="G41980">
            <v>46131.727083333331</v>
          </cell>
          <cell r="H41980">
            <v>46172.509722222225</v>
          </cell>
        </row>
        <row r="41981">
          <cell r="A41981" t="str">
            <v>UCW-29715</v>
          </cell>
          <cell r="B41981" t="str">
            <v>Skechers Add now catalogue dated 15th April 2026</v>
          </cell>
          <cell r="C41981" t="str">
            <v>CLOSED</v>
          </cell>
          <cell r="D41981" t="str">
            <v>Medium</v>
          </cell>
          <cell r="E41981" t="str">
            <v>netscribes</v>
          </cell>
          <cell r="F41981" t="str">
            <v>Mohd Tahir Shaikh</v>
          </cell>
          <cell r="G41981">
            <v>46131.036111111112</v>
          </cell>
          <cell r="H41981">
            <v>46155.791666666664</v>
          </cell>
        </row>
        <row r="41982">
          <cell r="A41982" t="str">
            <v>UCW-29707</v>
          </cell>
          <cell r="B41982" t="str">
            <v>ALDO SS26 Footwear Catalog Submission (TC&amp;TCL) - 15.04.2026</v>
          </cell>
          <cell r="C41982" t="str">
            <v>CLOSED</v>
          </cell>
          <cell r="D41982" t="str">
            <v>Medium</v>
          </cell>
          <cell r="E41982" t="str">
            <v>netscribes</v>
          </cell>
          <cell r="F41982" t="str">
            <v>Mohd Tahir Shaikh</v>
          </cell>
          <cell r="G41982">
            <v>46131.018750000003</v>
          </cell>
          <cell r="H41982">
            <v>46172.506944444445</v>
          </cell>
        </row>
        <row r="41983">
          <cell r="A41983" t="str">
            <v>UCW-29700</v>
          </cell>
          <cell r="B41983" t="str">
            <v>ENRICH_USPA x Tata Cliq Moodshot (Batch-3)</v>
          </cell>
          <cell r="C41983" t="str">
            <v>CLOSED</v>
          </cell>
          <cell r="D41983" t="str">
            <v>Medium</v>
          </cell>
          <cell r="E41983" t="str">
            <v>netscribes</v>
          </cell>
          <cell r="F41983" t="str">
            <v>Mohd Tahir Shaikh</v>
          </cell>
          <cell r="G41983">
            <v>46130.635416666664</v>
          </cell>
          <cell r="H41983">
            <v>46141.665972222225</v>
          </cell>
        </row>
        <row r="41984">
          <cell r="A41984" t="str">
            <v>UCW-29692</v>
          </cell>
          <cell r="B41984" t="str">
            <v>ALDO SS26 Footwear Catalog Submission (TC&amp;TCL) - 14.04.2025`</v>
          </cell>
          <cell r="C41984" t="str">
            <v>CLOSED</v>
          </cell>
          <cell r="D41984" t="str">
            <v>Medium</v>
          </cell>
          <cell r="E41984" t="str">
            <v>netscribes</v>
          </cell>
          <cell r="F41984" t="str">
            <v>Mohd Tahir Shaikh</v>
          </cell>
          <cell r="G41984">
            <v>46130.604166666664</v>
          </cell>
          <cell r="H41984">
            <v>46172.507638888892</v>
          </cell>
        </row>
        <row r="41985">
          <cell r="A41985" t="str">
            <v>UCW-29689</v>
          </cell>
          <cell r="B41985" t="str">
            <v>New Listings 14/04/2026</v>
          </cell>
          <cell r="C41985" t="str">
            <v>CLOSED</v>
          </cell>
          <cell r="D41985" t="str">
            <v>Medium</v>
          </cell>
          <cell r="E41985" t="str">
            <v>netscribes</v>
          </cell>
          <cell r="F41985" t="str">
            <v>Mohd Tahir Shaikh</v>
          </cell>
          <cell r="G41985">
            <v>46130.584027777775</v>
          </cell>
          <cell r="H41985">
            <v>46146.840277777781</v>
          </cell>
        </row>
        <row r="41986">
          <cell r="A41986" t="str">
            <v>UCW-29688</v>
          </cell>
          <cell r="B41986" t="str">
            <v>Red Tape Tata CLiQ Footwear Catalog</v>
          </cell>
          <cell r="C41986" t="str">
            <v>CLOSED</v>
          </cell>
          <cell r="D41986" t="str">
            <v>Medium</v>
          </cell>
          <cell r="E41986" t="str">
            <v>netscribes</v>
          </cell>
          <cell r="F41986" t="str">
            <v>Mohd Tahir Shaikh</v>
          </cell>
          <cell r="G41986">
            <v>46130.578472222223</v>
          </cell>
          <cell r="H41986">
            <v>46172.506944444445</v>
          </cell>
        </row>
        <row r="41987">
          <cell r="A41987" t="str">
            <v>UCW-29686</v>
          </cell>
          <cell r="B41987" t="str">
            <v>Tata Cliq | USPA | Footwear Listing</v>
          </cell>
          <cell r="C41987" t="str">
            <v>CLOSED</v>
          </cell>
          <cell r="D41987" t="str">
            <v>Medium</v>
          </cell>
          <cell r="E41987" t="str">
            <v>netscribes</v>
          </cell>
          <cell r="F41987" t="str">
            <v>Mohd Tahir Shaikh</v>
          </cell>
          <cell r="G41987">
            <v>46130.567361111112</v>
          </cell>
          <cell r="H41987">
            <v>46172.510416666664</v>
          </cell>
        </row>
        <row r="41988">
          <cell r="A41988" t="str">
            <v>UCW-29684</v>
          </cell>
          <cell r="B41988" t="str">
            <v>ERROR_PUMA Apparel 124130 &amp; 125381 New Listing 12-03-2026</v>
          </cell>
          <cell r="C41988" t="str">
            <v>CLOSED</v>
          </cell>
          <cell r="D41988" t="str">
            <v>Medium</v>
          </cell>
          <cell r="E41988" t="str">
            <v>netscribes</v>
          </cell>
          <cell r="F41988" t="str">
            <v>Mohd Tahir Shaikh</v>
          </cell>
          <cell r="G41988">
            <v>46130.51666666667</v>
          </cell>
          <cell r="H41988">
            <v>46175.592361111114</v>
          </cell>
        </row>
        <row r="41989">
          <cell r="A41989" t="str">
            <v>UCW-29680</v>
          </cell>
          <cell r="B41989" t="str">
            <v>Bacca Bucci + Women Footwear + 124878 + New Listing + 318 SKUs + 53 Options + 10-April-2026</v>
          </cell>
          <cell r="C41989" t="str">
            <v>CLOSED Due to Inactive/Insufficient Information</v>
          </cell>
          <cell r="D41989" t="str">
            <v>Medium</v>
          </cell>
          <cell r="E41989" t="str">
            <v>netscribes</v>
          </cell>
          <cell r="F41989" t="str">
            <v>Mohd Tahir Shaikh</v>
          </cell>
          <cell r="G41989">
            <v>46129.719444444447</v>
          </cell>
          <cell r="H41989">
            <v>46141.775694444441</v>
          </cell>
        </row>
        <row r="41990">
          <cell r="A41990" t="str">
            <v>UCW-29679</v>
          </cell>
          <cell r="B41990" t="str">
            <v xml:space="preserve"> Pantaloons/Kids/Non Apparel Footwear/New Listing/SKU 108/Options 18| 16th April'2026</v>
          </cell>
          <cell r="C41990" t="str">
            <v>CLOSED</v>
          </cell>
          <cell r="D41990" t="str">
            <v>Medium</v>
          </cell>
          <cell r="E41990" t="str">
            <v>Chirag Dubal</v>
          </cell>
          <cell r="F41990" t="str">
            <v>Simi Raichel Zachariah</v>
          </cell>
          <cell r="G41990">
            <v>46129.711111111108</v>
          </cell>
          <cell r="H41990">
            <v>46172.511111111111</v>
          </cell>
        </row>
        <row r="41991">
          <cell r="A41991" t="str">
            <v>UCW-29673</v>
          </cell>
          <cell r="B41991" t="str">
            <v>Tata Cliq (April) - New Product Listing - (13-04-2026)</v>
          </cell>
          <cell r="C41991" t="str">
            <v>CLOSED</v>
          </cell>
          <cell r="D41991" t="str">
            <v>Medium</v>
          </cell>
          <cell r="E41991" t="str">
            <v>Chirag Dubal</v>
          </cell>
          <cell r="F41991" t="str">
            <v>Shraddha Dighe</v>
          </cell>
          <cell r="G41991">
            <v>46129.690972222219</v>
          </cell>
          <cell r="H41991">
            <v>46156.454861111109</v>
          </cell>
        </row>
        <row r="41992">
          <cell r="A41992" t="str">
            <v>UCW-29669</v>
          </cell>
          <cell r="B41992" t="str">
            <v>ENRICH_OAP | PDP Update Shade 4.25 | TATACLIQ</v>
          </cell>
          <cell r="C41992" t="str">
            <v>CLOSED</v>
          </cell>
          <cell r="D41992" t="str">
            <v>Medium</v>
          </cell>
          <cell r="E41992" t="str">
            <v>Chirag Dubal</v>
          </cell>
          <cell r="F41992" t="str">
            <v>Shraddha Dighe</v>
          </cell>
          <cell r="G41992">
            <v>46129.672222222223</v>
          </cell>
          <cell r="H41992">
            <v>46156.567361111112</v>
          </cell>
        </row>
        <row r="41993">
          <cell r="A41993" t="str">
            <v>UCW-29667</v>
          </cell>
          <cell r="B41993" t="str">
            <v>May Cataloguing - TCL</v>
          </cell>
          <cell r="C41993" t="str">
            <v>CLOSED</v>
          </cell>
          <cell r="D41993" t="str">
            <v>Medium</v>
          </cell>
          <cell r="E41993" t="str">
            <v>Chirag Dubal</v>
          </cell>
          <cell r="F41993" t="str">
            <v>Shraddha Dighe</v>
          </cell>
          <cell r="G41993">
            <v>46129.667361111111</v>
          </cell>
          <cell r="H41993">
            <v>46172.511805555558</v>
          </cell>
        </row>
        <row r="41994">
          <cell r="A41994" t="str">
            <v>UCW-29665</v>
          </cell>
          <cell r="B41994" t="str">
            <v>Bobbi Brown NPL Listing - 13th April</v>
          </cell>
          <cell r="C41994" t="str">
            <v>CLOSED</v>
          </cell>
          <cell r="D41994" t="str">
            <v>Medium</v>
          </cell>
          <cell r="E41994" t="str">
            <v>Chirag Dubal</v>
          </cell>
          <cell r="F41994" t="str">
            <v>Shraddha Dighe</v>
          </cell>
          <cell r="G41994">
            <v>46129.665972222225</v>
          </cell>
          <cell r="H41994">
            <v>46172.513888888891</v>
          </cell>
        </row>
        <row r="41995">
          <cell r="A41995" t="str">
            <v>UCW-29653</v>
          </cell>
          <cell r="B41995" t="str">
            <v>ENRICH_Wrong product Images - Himalaya</v>
          </cell>
          <cell r="C41995" t="str">
            <v>CLOSED</v>
          </cell>
          <cell r="D41995" t="str">
            <v>Medium</v>
          </cell>
          <cell r="E41995" t="str">
            <v>netscribes</v>
          </cell>
          <cell r="F41995" t="str">
            <v>Shraddha Dighe</v>
          </cell>
          <cell r="G41995">
            <v>46129.565972222219</v>
          </cell>
          <cell r="H41995">
            <v>46140.493750000001</v>
          </cell>
        </row>
        <row r="41996">
          <cell r="A41996" t="str">
            <v>UCW-29650</v>
          </cell>
          <cell r="B41996" t="str">
            <v>New Brand Listing - Oteria</v>
          </cell>
          <cell r="C41996" t="str">
            <v>CLOSED Due to Inactive/Insufficient Information</v>
          </cell>
          <cell r="D41996" t="str">
            <v>Medium</v>
          </cell>
          <cell r="E41996" t="str">
            <v>netscribes</v>
          </cell>
          <cell r="F41996" t="str">
            <v>Shraddha Dighe</v>
          </cell>
          <cell r="G41996">
            <v>46129.5625</v>
          </cell>
          <cell r="H41996">
            <v>46147.669444444444</v>
          </cell>
        </row>
        <row r="41997">
          <cell r="A41997" t="str">
            <v>UCW-29647</v>
          </cell>
          <cell r="B41997" t="str">
            <v>ERROR_Escalation: Incorrect Image Uploaded Without QC and Validation_NC</v>
          </cell>
          <cell r="C41997" t="str">
            <v>CLOSED Due to Inactive/Insufficient Information</v>
          </cell>
          <cell r="D41997" t="str">
            <v>Highest</v>
          </cell>
          <cell r="E41997" t="str">
            <v>netscribes</v>
          </cell>
          <cell r="F41997" t="str">
            <v>Sushma Ram</v>
          </cell>
          <cell r="G41997">
            <v>46129.54791666667</v>
          </cell>
          <cell r="H41997">
            <v>46130.452777777777</v>
          </cell>
        </row>
        <row r="41998">
          <cell r="A41998" t="str">
            <v>UCW-29636</v>
          </cell>
          <cell r="B41998" t="str">
            <v>PUMA Apparel 124130 &amp; 125381 New Listing 15-04-2026</v>
          </cell>
          <cell r="C41998" t="str">
            <v>CLOSED</v>
          </cell>
          <cell r="D41998" t="str">
            <v>Medium</v>
          </cell>
          <cell r="E41998" t="str">
            <v>netscribes</v>
          </cell>
          <cell r="F41998" t="str">
            <v>Mohd Tahir Shaikh</v>
          </cell>
          <cell r="G41998">
            <v>46129.490972222222</v>
          </cell>
          <cell r="H41998">
            <v>46172.51458333333</v>
          </cell>
        </row>
        <row r="41999">
          <cell r="A41999" t="str">
            <v>UCW-29634</v>
          </cell>
          <cell r="B41999" t="str">
            <v>Sell now - Tata Cliq Footwear Catalogue- Asics | 11-Feb</v>
          </cell>
          <cell r="C41999" t="str">
            <v>CLOSED</v>
          </cell>
          <cell r="D41999" t="str">
            <v>Medium</v>
          </cell>
          <cell r="E41999" t="str">
            <v>Chirag Dubal</v>
          </cell>
          <cell r="F41999" t="str">
            <v>netscribes</v>
          </cell>
          <cell r="G41999">
            <v>46129.48333333333</v>
          </cell>
          <cell r="H41999">
            <v>46156.817361111112</v>
          </cell>
        </row>
        <row r="42000">
          <cell r="A42000" t="str">
            <v>UCW-29619</v>
          </cell>
          <cell r="B42000" t="str">
            <v>ERROR_Catalogue New errors for the Multibrands Agency (NETSCRIBES) 16TH APRIL_NC</v>
          </cell>
          <cell r="C42000" t="str">
            <v>CLOSED</v>
          </cell>
          <cell r="D42000" t="str">
            <v>Highest</v>
          </cell>
          <cell r="E42000" t="str">
            <v>netscribes</v>
          </cell>
          <cell r="F42000" t="str">
            <v>Sushma Ram</v>
          </cell>
          <cell r="G42000">
            <v>46128.777777777781</v>
          </cell>
          <cell r="H42000">
            <v>46175.604861111111</v>
          </cell>
        </row>
        <row r="42001">
          <cell r="A42001" t="str">
            <v>UCW-29603</v>
          </cell>
          <cell r="B42001" t="str">
            <v>Monkstory - 9th April 26 - 125608 - New collection - Luxury</v>
          </cell>
          <cell r="C42001" t="str">
            <v>CLOSED</v>
          </cell>
          <cell r="D42001" t="str">
            <v>Medium</v>
          </cell>
          <cell r="E42001" t="str">
            <v>Chirag Dubal</v>
          </cell>
          <cell r="F42001" t="str">
            <v>Shloka Chakre</v>
          </cell>
          <cell r="G42001">
            <v>46128.748611111114</v>
          </cell>
          <cell r="H42001">
            <v>46172.515277777777</v>
          </cell>
        </row>
        <row r="42002">
          <cell r="A42002" t="str">
            <v>UCW-29574</v>
          </cell>
          <cell r="B42002" t="str">
            <v>Error_Dual listiing for Ronal Optiks on TCF_NC</v>
          </cell>
          <cell r="C42002" t="str">
            <v>CLOSED</v>
          </cell>
          <cell r="D42002" t="str">
            <v>Medium</v>
          </cell>
          <cell r="E42002" t="str">
            <v>Chirag Dubal</v>
          </cell>
          <cell r="F42002" t="str">
            <v>Reagan D’souza</v>
          </cell>
          <cell r="G42002">
            <v>46128.594444444447</v>
          </cell>
          <cell r="H42002">
            <v>46155.694444444445</v>
          </cell>
        </row>
        <row r="42003">
          <cell r="A42003" t="str">
            <v>UCW-29573</v>
          </cell>
          <cell r="B42003" t="str">
            <v>MASTER DATA STOCKFOR OFFER</v>
          </cell>
          <cell r="C42003" t="str">
            <v>CLOSED</v>
          </cell>
          <cell r="D42003" t="str">
            <v>Medium</v>
          </cell>
          <cell r="E42003" t="str">
            <v>netscribes</v>
          </cell>
          <cell r="F42003" t="str">
            <v>Mohd Tahir Shaikh</v>
          </cell>
          <cell r="G42003">
            <v>46128.581250000003</v>
          </cell>
          <cell r="H42003">
            <v>46172.51666666667</v>
          </cell>
        </row>
        <row r="42004">
          <cell r="A42004" t="str">
            <v>UCW-29570</v>
          </cell>
          <cell r="B42004" t="str">
            <v>[External] - Fw: Urgent - Listing Required</v>
          </cell>
          <cell r="C42004" t="str">
            <v>CLOSED Due to Inactive/Insufficient Information</v>
          </cell>
          <cell r="D42004" t="str">
            <v>Medium</v>
          </cell>
          <cell r="E42004" t="str">
            <v>netscribes</v>
          </cell>
          <cell r="F42004" t="str">
            <v>Shraddha Dighe</v>
          </cell>
          <cell r="G42004">
            <v>46128.572916666664</v>
          </cell>
          <cell r="H42004">
            <v>46171.722916666666</v>
          </cell>
        </row>
        <row r="42005">
          <cell r="A42005" t="str">
            <v>UCW-29563</v>
          </cell>
          <cell r="B42005" t="str">
            <v xml:space="preserve">Hoversoul Batch -8 one style </v>
          </cell>
          <cell r="C42005" t="str">
            <v>CLOSED Due to Inactive/Insufficient Information</v>
          </cell>
          <cell r="D42005" t="str">
            <v>Medium</v>
          </cell>
          <cell r="E42005" t="str">
            <v>netscribes</v>
          </cell>
          <cell r="F42005" t="str">
            <v>Mohd Tahir Shaikh</v>
          </cell>
          <cell r="G42005">
            <v>46128.540277777778</v>
          </cell>
          <cell r="H42005">
            <v>46156.454861111109</v>
          </cell>
        </row>
        <row r="42006">
          <cell r="A42006" t="str">
            <v>UCW-29536</v>
          </cell>
          <cell r="B42006" t="str">
            <v>Vantier Shoes - 7th April 26 - 129308 - New collection - Luxury</v>
          </cell>
          <cell r="C42006" t="str">
            <v>CLOSED Due to Inactive/Insufficient Information</v>
          </cell>
          <cell r="D42006" t="str">
            <v>Medium</v>
          </cell>
          <cell r="E42006" t="str">
            <v>Chirag Dubal</v>
          </cell>
          <cell r="F42006" t="str">
            <v>Shloka Chakre</v>
          </cell>
          <cell r="G42006">
            <v>46127.811111111114</v>
          </cell>
          <cell r="H42006">
            <v>46146.647916666669</v>
          </cell>
        </row>
        <row r="42007">
          <cell r="A42007" t="str">
            <v>UCW-29523</v>
          </cell>
          <cell r="B42007" t="str">
            <v>Request for Listing – Love Earth Softy Tinty Lipstick // Tatacliq</v>
          </cell>
          <cell r="C42007" t="str">
            <v>CLOSED</v>
          </cell>
          <cell r="D42007" t="str">
            <v>Medium</v>
          </cell>
          <cell r="E42007" t="str">
            <v>netscribes</v>
          </cell>
          <cell r="F42007" t="str">
            <v>Shraddha Dighe</v>
          </cell>
          <cell r="G42007">
            <v>46127.773611111108</v>
          </cell>
          <cell r="H42007">
            <v>46172.529166666667</v>
          </cell>
        </row>
        <row r="42008">
          <cell r="A42008" t="str">
            <v>UCW-29513</v>
          </cell>
          <cell r="B42008" t="str">
            <v>Pending DeDup SKus - UCW-26101</v>
          </cell>
          <cell r="C42008" t="str">
            <v>CLOSED Due to Inactive/Insufficient Information</v>
          </cell>
          <cell r="D42008" t="str">
            <v>Medium</v>
          </cell>
          <cell r="E42008" t="str">
            <v>netscribes</v>
          </cell>
          <cell r="F42008" t="str">
            <v>Shraddha Dighe</v>
          </cell>
          <cell r="G42008">
            <v>46127.674305555556</v>
          </cell>
          <cell r="H42008">
            <v>46156.818055555559</v>
          </cell>
        </row>
        <row r="42009">
          <cell r="A42009" t="str">
            <v>UCW-29511</v>
          </cell>
          <cell r="B42009" t="str">
            <v>ENRICH_Updated First Card Images for Sunscreens</v>
          </cell>
          <cell r="C42009" t="str">
            <v>CLOSED</v>
          </cell>
          <cell r="D42009" t="str">
            <v>Medium</v>
          </cell>
          <cell r="E42009" t="str">
            <v>Chirag Dubal</v>
          </cell>
          <cell r="F42009" t="str">
            <v>Shraddha Dighe</v>
          </cell>
          <cell r="G42009">
            <v>46127.662499999999</v>
          </cell>
          <cell r="H42009">
            <v>46133.682638888888</v>
          </cell>
        </row>
        <row r="42010">
          <cell r="A42010" t="str">
            <v>UCW-29506</v>
          </cell>
          <cell r="B42010" t="str">
            <v>New SKU Listing File</v>
          </cell>
          <cell r="C42010" t="str">
            <v>CLOSED</v>
          </cell>
          <cell r="D42010" t="str">
            <v>Medium</v>
          </cell>
          <cell r="E42010" t="str">
            <v>Chirag Dubal</v>
          </cell>
          <cell r="F42010" t="str">
            <v>Shraddha Dighe</v>
          </cell>
          <cell r="G42010">
            <v>46127.609027777777</v>
          </cell>
          <cell r="H42010">
            <v>46172.529861111114</v>
          </cell>
        </row>
        <row r="42011">
          <cell r="A42011" t="str">
            <v>UCW-29505</v>
          </cell>
          <cell r="B42011" t="str">
            <v>Guidance Required for Listing Product Without EAN/UPC on Tata Cliq</v>
          </cell>
          <cell r="C42011" t="str">
            <v>CLOSED</v>
          </cell>
          <cell r="D42011" t="str">
            <v>Medium</v>
          </cell>
          <cell r="E42011" t="str">
            <v>Chirag Dubal</v>
          </cell>
          <cell r="F42011" t="str">
            <v>Shraddha Dighe</v>
          </cell>
          <cell r="G42011">
            <v>46127.609027777777</v>
          </cell>
          <cell r="H42011">
            <v>46172.530555555553</v>
          </cell>
        </row>
        <row r="42012">
          <cell r="A42012" t="str">
            <v>UCW-29502</v>
          </cell>
          <cell r="B42012" t="str">
            <v>OAP | EAN Update | TATACLIQ</v>
          </cell>
          <cell r="C42012" t="str">
            <v>CLOSED</v>
          </cell>
          <cell r="D42012" t="str">
            <v>Medium</v>
          </cell>
          <cell r="E42012" t="str">
            <v>netscribes</v>
          </cell>
          <cell r="F42012" t="str">
            <v>Shraddha Dighe</v>
          </cell>
          <cell r="G42012">
            <v>46127.599305555559</v>
          </cell>
          <cell r="H42012">
            <v>46156.440972222219</v>
          </cell>
        </row>
        <row r="42013">
          <cell r="A42013" t="str">
            <v>UCW-29501</v>
          </cell>
          <cell r="B42013" t="str">
            <v>79057909_Sonam Glow Kit_Lancome | Tata Cliq Luxury</v>
          </cell>
          <cell r="C42013" t="str">
            <v>CLOSED Due to Inactive/Insufficient Information</v>
          </cell>
          <cell r="D42013" t="str">
            <v>Medium</v>
          </cell>
          <cell r="E42013" t="str">
            <v>Chirag Dubal</v>
          </cell>
          <cell r="F42013" t="str">
            <v>Shraddha Dighe</v>
          </cell>
          <cell r="G42013">
            <v>46127.597916666666</v>
          </cell>
          <cell r="H42013">
            <v>46156.440972222219</v>
          </cell>
        </row>
        <row r="42014">
          <cell r="A42014" t="str">
            <v>UCW-29499</v>
          </cell>
          <cell r="B42014" t="str">
            <v>ENRICH_OAP | EXCELLENCE Reno PDP UPDATE | TATACLIQ</v>
          </cell>
          <cell r="C42014" t="str">
            <v>CLOSED</v>
          </cell>
          <cell r="D42014" t="str">
            <v>Medium</v>
          </cell>
          <cell r="E42014" t="str">
            <v>Chirag Dubal</v>
          </cell>
          <cell r="F42014" t="str">
            <v>Shraddha Dighe</v>
          </cell>
          <cell r="G42014">
            <v>46127.584722222222</v>
          </cell>
          <cell r="H42014">
            <v>46133.666666666664</v>
          </cell>
        </row>
        <row r="42015">
          <cell r="A42015" t="str">
            <v>UCW-29498</v>
          </cell>
          <cell r="B42015" t="str">
            <v>OAP | NEW LISTING EXCELLENCE | TATACLIQ</v>
          </cell>
          <cell r="C42015" t="str">
            <v>CLOSED</v>
          </cell>
          <cell r="D42015" t="str">
            <v>Medium</v>
          </cell>
          <cell r="E42015" t="str">
            <v>Chirag Dubal</v>
          </cell>
          <cell r="F42015" t="str">
            <v>Shraddha Dighe</v>
          </cell>
          <cell r="G42015">
            <v>46127.579861111109</v>
          </cell>
          <cell r="H42015">
            <v>46156.440972222219</v>
          </cell>
        </row>
        <row r="42016">
          <cell r="A42016" t="str">
            <v>UCW-29494</v>
          </cell>
          <cell r="B42016" t="str">
            <v xml:space="preserve">Be BodyWise Cataloguing </v>
          </cell>
          <cell r="C42016" t="str">
            <v>CLOSED Due to Inactive/Insufficient Information</v>
          </cell>
          <cell r="D42016" t="str">
            <v>Medium</v>
          </cell>
          <cell r="E42016" t="str">
            <v>netscribes</v>
          </cell>
          <cell r="F42016" t="str">
            <v>Shraddha Dighe</v>
          </cell>
          <cell r="G42016">
            <v>46127.566666666666</v>
          </cell>
          <cell r="H42016">
            <v>46156.440972222219</v>
          </cell>
        </row>
        <row r="42017">
          <cell r="A42017" t="str">
            <v>UCW-29493</v>
          </cell>
          <cell r="B42017" t="str">
            <v>New Virtual Bundles Listing | WishCare</v>
          </cell>
          <cell r="C42017" t="str">
            <v>CLOSED</v>
          </cell>
          <cell r="D42017" t="str">
            <v>Medium</v>
          </cell>
          <cell r="E42017" t="str">
            <v>Chirag Dubal</v>
          </cell>
          <cell r="F42017" t="str">
            <v>Shraddha Dighe</v>
          </cell>
          <cell r="G42017">
            <v>46127.564583333333</v>
          </cell>
          <cell r="H42017">
            <v>46156.440972222219</v>
          </cell>
        </row>
        <row r="42018">
          <cell r="A42018" t="str">
            <v>UCW-29490</v>
          </cell>
          <cell r="B42018" t="str">
            <v>Baby Catalog</v>
          </cell>
          <cell r="C42018" t="str">
            <v>CLOSED Due to Inactive/Insufficient Information</v>
          </cell>
          <cell r="D42018" t="str">
            <v>Medium</v>
          </cell>
          <cell r="E42018" t="str">
            <v>netscribes</v>
          </cell>
          <cell r="F42018" t="str">
            <v>Shraddha Dighe</v>
          </cell>
          <cell r="G42018">
            <v>46127.556944444441</v>
          </cell>
          <cell r="H42018">
            <v>46150.652083333334</v>
          </cell>
        </row>
        <row r="42019">
          <cell r="A42019" t="str">
            <v>UCW-29489</v>
          </cell>
          <cell r="B42019" t="str">
            <v>Fabindia | Apparel &amp; Footwear | 126453 | 10-03-2026</v>
          </cell>
          <cell r="C42019" t="str">
            <v>CLOSED</v>
          </cell>
          <cell r="D42019" t="str">
            <v>Medium</v>
          </cell>
          <cell r="E42019" t="str">
            <v>Chirag Dubal</v>
          </cell>
          <cell r="F42019" t="str">
            <v>Simi Raichel Zachariah</v>
          </cell>
          <cell r="G42019">
            <v>46127.556250000001</v>
          </cell>
          <cell r="H42019">
            <v>46172.53402777778</v>
          </cell>
        </row>
        <row r="42020">
          <cell r="A42020" t="str">
            <v>UCW-29487</v>
          </cell>
          <cell r="B42020" t="str">
            <v>Fabindia | Apparel_Jewellery_Footwear | 126453 | 16-03-2026</v>
          </cell>
          <cell r="C42020" t="str">
            <v>CLOSED</v>
          </cell>
          <cell r="D42020" t="str">
            <v>Medium</v>
          </cell>
          <cell r="E42020" t="str">
            <v>Chirag Dubal</v>
          </cell>
          <cell r="F42020" t="str">
            <v>Simi Raichel Zachariah</v>
          </cell>
          <cell r="G42020">
            <v>46127.552777777775</v>
          </cell>
          <cell r="H42020">
            <v>46172.645833333336</v>
          </cell>
        </row>
        <row r="42021">
          <cell r="A42021" t="str">
            <v>UCW-29482</v>
          </cell>
          <cell r="B42021" t="str">
            <v>The Alternate - 6th April 26 - 127631 - New collection - Luxury</v>
          </cell>
          <cell r="C42021" t="str">
            <v>CLOSED</v>
          </cell>
          <cell r="D42021" t="str">
            <v>Medium</v>
          </cell>
          <cell r="E42021" t="str">
            <v>Chirag Dubal</v>
          </cell>
          <cell r="F42021" t="str">
            <v>Shloka Chakre</v>
          </cell>
          <cell r="G42021">
            <v>46127.544444444444</v>
          </cell>
          <cell r="H42021">
            <v>46172.5625</v>
          </cell>
        </row>
        <row r="42022">
          <cell r="A42022" t="str">
            <v>UCW-29481</v>
          </cell>
          <cell r="B42022" t="str">
            <v>Cosa Nostraa - New Brooch Collection - 21-02-26</v>
          </cell>
          <cell r="C42022" t="str">
            <v>CLOSED</v>
          </cell>
          <cell r="D42022" t="str">
            <v>Medium</v>
          </cell>
          <cell r="E42022" t="str">
            <v>Chirag Dubal</v>
          </cell>
          <cell r="F42022" t="str">
            <v>Shloka Chakre</v>
          </cell>
          <cell r="G42022">
            <v>46127.532638888886</v>
          </cell>
          <cell r="H42022">
            <v>46139.788194444445</v>
          </cell>
        </row>
        <row r="42023">
          <cell r="A42023" t="str">
            <v>UCW-29471</v>
          </cell>
          <cell r="B42023" t="str">
            <v>ENRICH_Pilgrim - Image Update | Bulk Upload - 15.04.2026</v>
          </cell>
          <cell r="C42023" t="str">
            <v>CLOSED</v>
          </cell>
          <cell r="D42023" t="str">
            <v>Medium</v>
          </cell>
          <cell r="E42023" t="str">
            <v>netscribes</v>
          </cell>
          <cell r="F42023" t="str">
            <v>Shraddha Dighe</v>
          </cell>
          <cell r="G42023">
            <v>46127.503472222219</v>
          </cell>
          <cell r="H42023">
            <v>46137.577777777777</v>
          </cell>
        </row>
        <row r="42024">
          <cell r="A42024" t="str">
            <v>UCW-29465</v>
          </cell>
          <cell r="B42024" t="str">
            <v>ENRICH_Esskay Beauty | Images Update for The SKU CN25 | Brand Mr. Barber</v>
          </cell>
          <cell r="C42024" t="str">
            <v>CLOSED Due to Inactive/Insufficient Information</v>
          </cell>
          <cell r="D42024" t="str">
            <v>Medium</v>
          </cell>
          <cell r="E42024" t="str">
            <v>netscribes</v>
          </cell>
          <cell r="F42024" t="str">
            <v>Shraddha Dighe</v>
          </cell>
          <cell r="G42024">
            <v>46127.486805555556</v>
          </cell>
          <cell r="H42024">
            <v>46137.363888888889</v>
          </cell>
        </row>
        <row r="42025">
          <cell r="A42025" t="str">
            <v>UCW-29464</v>
          </cell>
          <cell r="B42025" t="str">
            <v>ENRICH_Tata Cliq | O.P.I RapiDry Image Update</v>
          </cell>
          <cell r="C42025" t="str">
            <v>CLOSED</v>
          </cell>
          <cell r="D42025" t="str">
            <v>Medium</v>
          </cell>
          <cell r="E42025" t="str">
            <v>netscribes</v>
          </cell>
          <cell r="F42025" t="str">
            <v>Shraddha Dighe</v>
          </cell>
          <cell r="G42025">
            <v>46127.484722222223</v>
          </cell>
          <cell r="H42025">
            <v>46172.646527777775</v>
          </cell>
        </row>
        <row r="42026">
          <cell r="A42026" t="str">
            <v>UCW-29462</v>
          </cell>
          <cell r="B42026" t="str">
            <v>New Listings | Hair Mask &amp; Hair Growth Serum (60 ml)</v>
          </cell>
          <cell r="C42026" t="str">
            <v>CLOSED</v>
          </cell>
          <cell r="D42026" t="str">
            <v>Medium</v>
          </cell>
          <cell r="E42026" t="str">
            <v>Chirag Dubal</v>
          </cell>
          <cell r="F42026" t="str">
            <v>Shraddha Dighe</v>
          </cell>
          <cell r="G42026">
            <v>46127.481249999997</v>
          </cell>
          <cell r="H42026">
            <v>46172.564583333333</v>
          </cell>
        </row>
        <row r="42027">
          <cell r="A42027" t="str">
            <v>UCW-29461</v>
          </cell>
          <cell r="B42027" t="str">
            <v>Benetton apparel-TataCliq LID's details for mapping</v>
          </cell>
          <cell r="C42027" t="str">
            <v>CLOSED</v>
          </cell>
          <cell r="D42027" t="str">
            <v>Medium</v>
          </cell>
          <cell r="E42027" t="str">
            <v>netscribes</v>
          </cell>
          <cell r="F42027" t="str">
            <v>Mohd Tahir Shaikh</v>
          </cell>
          <cell r="G42027">
            <v>46127.479166666664</v>
          </cell>
          <cell r="H42027">
            <v>46156.454861111109</v>
          </cell>
        </row>
        <row r="42028">
          <cell r="A42028" t="str">
            <v>UCW-29453</v>
          </cell>
          <cell r="B42028" t="str">
            <v>Netscribes_CK MP Seller Code Interchange Between Lux and Mall</v>
          </cell>
          <cell r="C42028" t="str">
            <v>CLOSED</v>
          </cell>
          <cell r="D42028" t="str">
            <v>Medium</v>
          </cell>
          <cell r="E42028" t="str">
            <v>Chirag Dubal</v>
          </cell>
          <cell r="F42028" t="str">
            <v>Shloka Chakre</v>
          </cell>
          <cell r="G42028">
            <v>46126.960416666669</v>
          </cell>
          <cell r="H42028">
            <v>46156.454861111109</v>
          </cell>
        </row>
        <row r="42029">
          <cell r="A42029" t="str">
            <v>UCW-29447</v>
          </cell>
          <cell r="B42029" t="str">
            <v>Guess Footwear Men (New) 31 Options 06-04-2026</v>
          </cell>
          <cell r="C42029" t="str">
            <v>CLOSED</v>
          </cell>
          <cell r="D42029" t="str">
            <v>Medium</v>
          </cell>
          <cell r="E42029" t="str">
            <v>Chirag Dubal</v>
          </cell>
          <cell r="F42029" t="str">
            <v>Shloka Chakre</v>
          </cell>
          <cell r="G42029">
            <v>46126.927777777775</v>
          </cell>
          <cell r="H42029">
            <v>46172.565972222219</v>
          </cell>
        </row>
        <row r="42030">
          <cell r="A42030" t="str">
            <v>UCW-29446</v>
          </cell>
          <cell r="B42030" t="str">
            <v>ESGEE SLIDE MASTER DATA &amp; IMAGES for CATALOGING</v>
          </cell>
          <cell r="C42030" t="str">
            <v>CLOSED</v>
          </cell>
          <cell r="D42030" t="str">
            <v>Medium</v>
          </cell>
          <cell r="E42030" t="str">
            <v>Chirag Dubal</v>
          </cell>
          <cell r="F42030" t="str">
            <v>Shloka Chakre</v>
          </cell>
          <cell r="G42030">
            <v>46126.90902777778</v>
          </cell>
          <cell r="H42030">
            <v>46162.593055555553</v>
          </cell>
        </row>
        <row r="42031">
          <cell r="A42031" t="str">
            <v>UCW-29438</v>
          </cell>
          <cell r="B42031" t="str">
            <v>CLONE - Beauty - 129323 - E2E - Cosderma - 117SKUS - 11 Nov</v>
          </cell>
          <cell r="C42031" t="str">
            <v>CLOSED</v>
          </cell>
          <cell r="D42031" t="str">
            <v>Medium</v>
          </cell>
          <cell r="E42031" t="str">
            <v>netscribes</v>
          </cell>
          <cell r="F42031" t="str">
            <v>Shraddha Dighe</v>
          </cell>
          <cell r="G42031">
            <v>46126.867361111108</v>
          </cell>
          <cell r="H42031">
            <v>46172.567361111112</v>
          </cell>
        </row>
        <row r="42032">
          <cell r="A42032" t="str">
            <v>UCW-29429</v>
          </cell>
          <cell r="B42032" t="str">
            <v>Sell now - MASTER DATA Non-BIS Footwear Inventory</v>
          </cell>
          <cell r="C42032" t="str">
            <v>CLOSED Due to Inactive/Insufficient Information</v>
          </cell>
          <cell r="D42032" t="str">
            <v>Medium</v>
          </cell>
          <cell r="E42032" t="str">
            <v>Chirag Dubal</v>
          </cell>
          <cell r="F42032" t="str">
            <v>netscribes</v>
          </cell>
          <cell r="G42032">
            <v>46126.756249999999</v>
          </cell>
          <cell r="H42032">
            <v>46156.818749999999</v>
          </cell>
        </row>
        <row r="42033">
          <cell r="A42033" t="str">
            <v>UCW-29427</v>
          </cell>
          <cell r="B42033" t="str">
            <v>Bata Men's footwear new listing on Seller code: 100243 and 127887 - 556 SKus_86 Options - 18-03-2026</v>
          </cell>
          <cell r="C42033" t="str">
            <v>CLOSED</v>
          </cell>
          <cell r="D42033" t="str">
            <v>Medium</v>
          </cell>
          <cell r="E42033" t="str">
            <v>netscribes</v>
          </cell>
          <cell r="F42033" t="str">
            <v>netscribes</v>
          </cell>
          <cell r="G42033">
            <v>46126.720138888886</v>
          </cell>
          <cell r="H42033">
            <v>46156.819444444445</v>
          </cell>
        </row>
        <row r="42034">
          <cell r="A42034" t="str">
            <v>UCW-29426</v>
          </cell>
          <cell r="B42034" t="str">
            <v>Tata Miu Miu GWP Cataloguing 4th Apr'26</v>
          </cell>
          <cell r="C42034" t="str">
            <v>CLOSED</v>
          </cell>
          <cell r="D42034" t="str">
            <v>Medium</v>
          </cell>
          <cell r="E42034" t="str">
            <v>Chirag Dubal</v>
          </cell>
          <cell r="F42034" t="str">
            <v>Shraddha Dighe</v>
          </cell>
          <cell r="G42034">
            <v>46126.713888888888</v>
          </cell>
          <cell r="H42034">
            <v>46133.636111111111</v>
          </cell>
        </row>
        <row r="42035">
          <cell r="A42035" t="str">
            <v>UCW-29425</v>
          </cell>
          <cell r="B42035" t="str">
            <v xml:space="preserve">Enrich_Need to change images </v>
          </cell>
          <cell r="C42035" t="str">
            <v>CLOSED</v>
          </cell>
          <cell r="D42035" t="str">
            <v>Medium</v>
          </cell>
          <cell r="E42035" t="str">
            <v>Chirag Dubal</v>
          </cell>
          <cell r="F42035" t="str">
            <v>Simi Raichel Zachariah</v>
          </cell>
          <cell r="G42035">
            <v>46126.706944444442</v>
          </cell>
          <cell r="H42035">
            <v>46130.517361111109</v>
          </cell>
        </row>
        <row r="42036">
          <cell r="A42036" t="str">
            <v>UCW-29422</v>
          </cell>
          <cell r="B42036" t="str">
            <v>Bata Women's footwear new listing on Seller code: 100243 and 127887 - 77 SKus_470 Options - 18-03-2026</v>
          </cell>
          <cell r="C42036" t="str">
            <v>CLOSED</v>
          </cell>
          <cell r="D42036" t="str">
            <v>Medium</v>
          </cell>
          <cell r="E42036" t="str">
            <v>netscribes</v>
          </cell>
          <cell r="F42036" t="str">
            <v>netscribes</v>
          </cell>
          <cell r="G42036">
            <v>46126.697916666664</v>
          </cell>
          <cell r="H42036">
            <v>46156.820138888892</v>
          </cell>
        </row>
        <row r="42037">
          <cell r="A42037" t="str">
            <v>UCW-29421</v>
          </cell>
          <cell r="B42037" t="str">
            <v>ENRICH_PUMA Apparel Title Update</v>
          </cell>
          <cell r="C42037" t="str">
            <v>CLOSED</v>
          </cell>
          <cell r="D42037" t="str">
            <v>Medium</v>
          </cell>
          <cell r="E42037" t="str">
            <v>netscribes</v>
          </cell>
          <cell r="F42037" t="str">
            <v>Mohd Tahir Shaikh</v>
          </cell>
          <cell r="G42037">
            <v>46126.696527777778</v>
          </cell>
          <cell r="H42037">
            <v>46172.569444444445</v>
          </cell>
        </row>
        <row r="42038">
          <cell r="A42038" t="str">
            <v>UCW-29419</v>
          </cell>
          <cell r="B42038" t="str">
            <v>Styli Men Footwear | Lot-55 | 08-04-2026</v>
          </cell>
          <cell r="C42038" t="str">
            <v>CLOSED</v>
          </cell>
          <cell r="D42038" t="str">
            <v>Medium</v>
          </cell>
          <cell r="E42038" t="str">
            <v>netscribes</v>
          </cell>
          <cell r="F42038" t="str">
            <v>Mohd Tahir Shaikh</v>
          </cell>
          <cell r="G42038">
            <v>46126.689583333333</v>
          </cell>
          <cell r="H42038">
            <v>46172.576388888891</v>
          </cell>
        </row>
        <row r="42039">
          <cell r="A42039" t="str">
            <v>UCW-29418</v>
          </cell>
          <cell r="B42039" t="str">
            <v xml:space="preserve">Tatacliq Overall Pending InProgress Options List(Lifestyle X Tata Catalogue )_3rd April </v>
          </cell>
          <cell r="C42039" t="str">
            <v>CLOSED</v>
          </cell>
          <cell r="D42039" t="str">
            <v>Medium</v>
          </cell>
          <cell r="E42039" t="str">
            <v>Chirag Dubal</v>
          </cell>
          <cell r="F42039" t="str">
            <v>Simi Raichel Zachariah</v>
          </cell>
          <cell r="G42039">
            <v>46126.67291666667</v>
          </cell>
          <cell r="H42039">
            <v>46172.648611111108</v>
          </cell>
        </row>
        <row r="42040">
          <cell r="A42040" t="str">
            <v>UCW-29417</v>
          </cell>
          <cell r="B42040" t="str">
            <v>ENRICH_Tata Cliq : Image Update</v>
          </cell>
          <cell r="C42040" t="str">
            <v>CLOSED</v>
          </cell>
          <cell r="D42040" t="str">
            <v>Medium</v>
          </cell>
          <cell r="E42040" t="str">
            <v>Chirag Dubal</v>
          </cell>
          <cell r="F42040" t="str">
            <v>Shraddha Dighe</v>
          </cell>
          <cell r="G42040">
            <v>46126.665277777778</v>
          </cell>
          <cell r="H42040">
            <v>46129.356944444444</v>
          </cell>
        </row>
        <row r="42041">
          <cell r="A42041" t="str">
            <v>UCW-29413</v>
          </cell>
          <cell r="B42041" t="str">
            <v>Plix Cataloguing | Skin &amp; Hair New Listings</v>
          </cell>
          <cell r="C42041" t="str">
            <v>CLOSED</v>
          </cell>
          <cell r="D42041" t="str">
            <v>Medium</v>
          </cell>
          <cell r="E42041" t="str">
            <v>netscribes</v>
          </cell>
          <cell r="F42041" t="str">
            <v>Shraddha Dighe</v>
          </cell>
          <cell r="G42041">
            <v>46126.65625</v>
          </cell>
          <cell r="H42041">
            <v>46172.61041666667</v>
          </cell>
        </row>
        <row r="42042">
          <cell r="A42042" t="str">
            <v>UCW-29412</v>
          </cell>
          <cell r="B42042" t="str">
            <v>Sell Now HANDWORKS RETAIL (129573) Hoversoul</v>
          </cell>
          <cell r="C42042" t="str">
            <v>CLOSED</v>
          </cell>
          <cell r="D42042" t="str">
            <v>Medium</v>
          </cell>
          <cell r="E42042" t="str">
            <v>netscribes</v>
          </cell>
          <cell r="F42042" t="str">
            <v>Mohd Tahir Shaikh</v>
          </cell>
          <cell r="G42042">
            <v>46126.654861111114</v>
          </cell>
          <cell r="H42042">
            <v>46156.466666666667</v>
          </cell>
        </row>
        <row r="42043">
          <cell r="A42043" t="str">
            <v>UCW-29411</v>
          </cell>
          <cell r="B42043" t="str">
            <v>OAP | NEW LISTING EXCELLENCE MINI | TATACLIQ</v>
          </cell>
          <cell r="C42043" t="str">
            <v>CLOSED</v>
          </cell>
          <cell r="D42043" t="str">
            <v>Medium</v>
          </cell>
          <cell r="E42043" t="str">
            <v>netscribes</v>
          </cell>
          <cell r="F42043" t="str">
            <v>Shraddha Dighe</v>
          </cell>
          <cell r="G42043">
            <v>46126.654861111114</v>
          </cell>
          <cell r="H42043">
            <v>46156.466666666667</v>
          </cell>
        </row>
        <row r="42044">
          <cell r="A42044" t="str">
            <v>UCW-29406</v>
          </cell>
          <cell r="B42044" t="str">
            <v>Sell now - Tata Cliq-Multi Brand-Footwear-129236,127776 - 12-03-202</v>
          </cell>
          <cell r="C42044" t="str">
            <v>CLOSED</v>
          </cell>
          <cell r="D42044" t="str">
            <v>Medium</v>
          </cell>
          <cell r="E42044" t="str">
            <v>netscribes</v>
          </cell>
          <cell r="F42044" t="str">
            <v>netscribes</v>
          </cell>
          <cell r="G42044">
            <v>46126.620138888888</v>
          </cell>
          <cell r="H42044">
            <v>46169.679166666669</v>
          </cell>
        </row>
        <row r="42045">
          <cell r="A42045" t="str">
            <v>UCW-29398</v>
          </cell>
          <cell r="B42045" t="str">
            <v>78402067_GENIFIQUE 7ML GWP LISTING_TCL| Lancome</v>
          </cell>
          <cell r="C42045" t="str">
            <v>CLOSED</v>
          </cell>
          <cell r="D42045" t="str">
            <v>Medium</v>
          </cell>
          <cell r="E42045" t="str">
            <v>Rubick.ai</v>
          </cell>
          <cell r="F42045" t="str">
            <v>Shraddha Dighe</v>
          </cell>
          <cell r="G42045">
            <v>46126.574305555558</v>
          </cell>
          <cell r="H42045">
            <v>46136.581250000003</v>
          </cell>
        </row>
        <row r="42046">
          <cell r="A42046" t="str">
            <v>UCW-29390</v>
          </cell>
          <cell r="B42046" t="str">
            <v xml:space="preserve"> Club York Men Catalogue 9th April</v>
          </cell>
          <cell r="C42046" t="str">
            <v>CLOSED</v>
          </cell>
          <cell r="D42046" t="str">
            <v>Medium</v>
          </cell>
          <cell r="E42046" t="str">
            <v>Chirag Dubal</v>
          </cell>
          <cell r="F42046" t="str">
            <v>Simi Raichel Zachariah</v>
          </cell>
          <cell r="G42046">
            <v>46126.548611111109</v>
          </cell>
          <cell r="H42046">
            <v>46139.629861111112</v>
          </cell>
        </row>
        <row r="42047">
          <cell r="A42047" t="str">
            <v>UCW-29389</v>
          </cell>
          <cell r="B42047" t="str">
            <v>TATACLIQ - LISTING FILE- 11042026</v>
          </cell>
          <cell r="C42047" t="str">
            <v>CLOSED</v>
          </cell>
          <cell r="D42047" t="str">
            <v>Medium</v>
          </cell>
          <cell r="E42047" t="str">
            <v>Chirag Dubal</v>
          </cell>
          <cell r="F42047" t="str">
            <v>Simi Raichel Zachariah</v>
          </cell>
          <cell r="G42047">
            <v>46126.546527777777</v>
          </cell>
          <cell r="H42047">
            <v>46156.463194444441</v>
          </cell>
        </row>
        <row r="42048">
          <cell r="A42048" t="str">
            <v>UCW-29388</v>
          </cell>
          <cell r="B42048" t="str">
            <v>Kids Footwear New Styles For Tatacliq (SS-26) - (Styles-07) 10.04.2026</v>
          </cell>
          <cell r="C42048" t="str">
            <v>CLOSED</v>
          </cell>
          <cell r="D42048" t="str">
            <v>Medium</v>
          </cell>
          <cell r="E42048" t="str">
            <v>netscribes</v>
          </cell>
          <cell r="F42048" t="str">
            <v>Mohd Tahir Shaikh</v>
          </cell>
          <cell r="G42048">
            <v>46126.544444444444</v>
          </cell>
          <cell r="H42048">
            <v>46172.631944444445</v>
          </cell>
        </row>
        <row r="42049">
          <cell r="A42049" t="str">
            <v>UCW-29382</v>
          </cell>
          <cell r="B42049" t="str">
            <v>Women Footwear New Styles For Tatacliq (SS'26) - (Styles-24) 04.04.2026</v>
          </cell>
          <cell r="C42049" t="str">
            <v>CLOSED</v>
          </cell>
          <cell r="D42049" t="str">
            <v>Medium</v>
          </cell>
          <cell r="E42049" t="str">
            <v>netscribes</v>
          </cell>
          <cell r="F42049" t="str">
            <v>Mohd Tahir Shaikh</v>
          </cell>
          <cell r="G42049">
            <v>46126.525694444441</v>
          </cell>
          <cell r="H42049">
            <v>46132.700694444444</v>
          </cell>
        </row>
        <row r="42050">
          <cell r="A42050" t="str">
            <v>UCW-29378</v>
          </cell>
          <cell r="B42050" t="str">
            <v>Hoversoul Listing - Exo Footwear 02 Dec 2025 Ballerinas</v>
          </cell>
          <cell r="C42050" t="str">
            <v>CLOSED</v>
          </cell>
          <cell r="D42050" t="str">
            <v>Medium</v>
          </cell>
          <cell r="E42050" t="str">
            <v>netscribes</v>
          </cell>
          <cell r="F42050" t="str">
            <v>Mohd Tahir Shaikh</v>
          </cell>
          <cell r="G42050">
            <v>46126.515972222223</v>
          </cell>
          <cell r="H42050">
            <v>46172.649305555555</v>
          </cell>
        </row>
        <row r="42051">
          <cell r="A42051" t="str">
            <v>UCW-29376</v>
          </cell>
          <cell r="B42051" t="str">
            <v>Netscribes_CK MP Seller Code Interchange Between Lux and Mall</v>
          </cell>
          <cell r="C42051" t="str">
            <v>CLOSED Due to Inactive/Insufficient Information</v>
          </cell>
          <cell r="D42051" t="str">
            <v>Medium</v>
          </cell>
          <cell r="E42051" t="str">
            <v>Chirag Dubal</v>
          </cell>
          <cell r="F42051" t="str">
            <v>Shloka Chakre</v>
          </cell>
          <cell r="G42051">
            <v>46126.504861111112</v>
          </cell>
          <cell r="H42051">
            <v>46156.463888888888</v>
          </cell>
        </row>
        <row r="42052">
          <cell r="A42052" t="str">
            <v>UCW-29369</v>
          </cell>
          <cell r="B42052" t="str">
            <v>GAS SS'26 - Catalogue (19 options)</v>
          </cell>
          <cell r="C42052" t="str">
            <v>CLOSED</v>
          </cell>
          <cell r="D42052" t="str">
            <v>Medium</v>
          </cell>
          <cell r="E42052" t="str">
            <v>netscribes</v>
          </cell>
          <cell r="F42052" t="str">
            <v>Mohd Tahir Shaikh</v>
          </cell>
          <cell r="G42052">
            <v>46126.478472222225</v>
          </cell>
          <cell r="H42052">
            <v>46162.51666666667</v>
          </cell>
        </row>
        <row r="42053">
          <cell r="A42053" t="str">
            <v>UCW-29367</v>
          </cell>
          <cell r="B42053" t="str">
            <v>LUSH - Cataloguing Thread Batch-2_97 products</v>
          </cell>
          <cell r="C42053" t="str">
            <v>CLOSED</v>
          </cell>
          <cell r="D42053" t="str">
            <v>Medium</v>
          </cell>
          <cell r="E42053" t="str">
            <v>netscribes</v>
          </cell>
          <cell r="F42053" t="str">
            <v>Shraddha Dighe</v>
          </cell>
          <cell r="G42053">
            <v>46126.474305555559</v>
          </cell>
          <cell r="H42053">
            <v>46172.649305555555</v>
          </cell>
        </row>
        <row r="42054">
          <cell r="A42054" t="str">
            <v>UCW-29358</v>
          </cell>
          <cell r="B42054" t="str">
            <v>CLONE - LUSH - Cataloguing Thread Feb'26</v>
          </cell>
          <cell r="C42054" t="str">
            <v>CLOSED</v>
          </cell>
          <cell r="D42054" t="str">
            <v>Medium</v>
          </cell>
          <cell r="E42054" t="str">
            <v>netscribes</v>
          </cell>
          <cell r="F42054" t="str">
            <v>Shraddha Dighe</v>
          </cell>
          <cell r="G42054">
            <v>46126.429166666669</v>
          </cell>
          <cell r="H42054">
            <v>46172.602777777778</v>
          </cell>
        </row>
        <row r="42055">
          <cell r="A42055" t="str">
            <v>UCW-29349</v>
          </cell>
          <cell r="B42055" t="str">
            <v>ERROR_Hoversoul Listing - Exo Footwear 02 Dec 2025 Ballerinas_NC</v>
          </cell>
          <cell r="C42055" t="str">
            <v>CLOSED</v>
          </cell>
          <cell r="D42055" t="str">
            <v>Medium</v>
          </cell>
          <cell r="E42055" t="str">
            <v>netscribes</v>
          </cell>
          <cell r="F42055" t="str">
            <v>Mohd Tahir Shaikh</v>
          </cell>
          <cell r="G42055">
            <v>46125.818055555559</v>
          </cell>
          <cell r="H42055">
            <v>46156.820833333331</v>
          </cell>
        </row>
        <row r="42056">
          <cell r="A42056" t="str">
            <v>UCW-29348</v>
          </cell>
          <cell r="B42056" t="str">
            <v>Hidesign LUMA Freebie - Tatacliq - 10-04-2026  </v>
          </cell>
          <cell r="C42056" t="str">
            <v>CLOSED</v>
          </cell>
          <cell r="D42056" t="str">
            <v>Medium</v>
          </cell>
          <cell r="E42056" t="str">
            <v>netscribes</v>
          </cell>
          <cell r="F42056" t="str">
            <v>Mohd Tahir Shaikh</v>
          </cell>
          <cell r="G42056">
            <v>46125.761805555558</v>
          </cell>
          <cell r="H42056">
            <v>46172.595138888886</v>
          </cell>
        </row>
        <row r="42057">
          <cell r="A42057" t="str">
            <v>UCW-29345</v>
          </cell>
          <cell r="B42057" t="str">
            <v>Request to List 35 New Launch Styles</v>
          </cell>
          <cell r="C42057" t="str">
            <v>CLOSED</v>
          </cell>
          <cell r="D42057" t="str">
            <v>Medium</v>
          </cell>
          <cell r="E42057" t="str">
            <v>netscribes</v>
          </cell>
          <cell r="F42057" t="str">
            <v>Shraddha Dighe</v>
          </cell>
          <cell r="G42057">
            <v>46125.750694444447</v>
          </cell>
          <cell r="H42057">
            <v>46134.892361111109</v>
          </cell>
        </row>
        <row r="42058">
          <cell r="A42058" t="str">
            <v>UCW-29338</v>
          </cell>
          <cell r="B42058" t="str">
            <v>ENRICH_Libas Apparel 127532 10-04-2026 (IMAGE REPLACE)</v>
          </cell>
          <cell r="C42058" t="str">
            <v>CLOSED</v>
          </cell>
          <cell r="D42058" t="str">
            <v>Medium</v>
          </cell>
          <cell r="E42058" t="str">
            <v>netscribes</v>
          </cell>
          <cell r="F42058" t="str">
            <v>Shraddha Dighe</v>
          </cell>
          <cell r="G42058">
            <v>46125.726388888892</v>
          </cell>
          <cell r="H42058">
            <v>46137.546527777777</v>
          </cell>
        </row>
        <row r="42059">
          <cell r="A42059" t="str">
            <v>UCW-29337</v>
          </cell>
          <cell r="B42059" t="str">
            <v>New Balance catalog file</v>
          </cell>
          <cell r="C42059" t="str">
            <v>CLOSED</v>
          </cell>
          <cell r="D42059" t="str">
            <v>Medium</v>
          </cell>
          <cell r="E42059" t="str">
            <v>netscribes</v>
          </cell>
          <cell r="F42059" t="str">
            <v>netscribes</v>
          </cell>
          <cell r="G42059">
            <v>46125.71875</v>
          </cell>
          <cell r="H42059">
            <v>46156.821527777778</v>
          </cell>
        </row>
        <row r="42060">
          <cell r="A42060" t="str">
            <v>UCW-29324</v>
          </cell>
          <cell r="B42060" t="str">
            <v>New Listing for Tata Cliq Cataloguing (50 SKUs) - Kushal's</v>
          </cell>
          <cell r="C42060" t="str">
            <v>CLOSED</v>
          </cell>
          <cell r="D42060" t="str">
            <v>Medium</v>
          </cell>
          <cell r="E42060" t="str">
            <v>netscribes</v>
          </cell>
          <cell r="F42060" t="str">
            <v>Shraddha Dighe</v>
          </cell>
          <cell r="G42060">
            <v>46125.657638888886</v>
          </cell>
          <cell r="H42060">
            <v>46128.741666666669</v>
          </cell>
        </row>
        <row r="42061">
          <cell r="A42061" t="str">
            <v>UCW-29320</v>
          </cell>
          <cell r="B42061" t="str">
            <v>ENRICH_TataCliq LID details for AI image addtion</v>
          </cell>
          <cell r="C42061" t="str">
            <v>CLOSED</v>
          </cell>
          <cell r="D42061" t="str">
            <v>Medium</v>
          </cell>
          <cell r="E42061" t="str">
            <v>netscribes</v>
          </cell>
          <cell r="F42061" t="str">
            <v>Mohd Tahir Shaikh</v>
          </cell>
          <cell r="G42061">
            <v>46125.632638888892</v>
          </cell>
          <cell r="H42061">
            <v>46151.654861111114</v>
          </cell>
        </row>
        <row r="42062">
          <cell r="A42062" t="str">
            <v>UCW-29315</v>
          </cell>
          <cell r="B42062" t="str">
            <v>Campus x Tata CliQ ~ New Listings_10.04.2026 Batch-22</v>
          </cell>
          <cell r="C42062" t="str">
            <v>CLOSED</v>
          </cell>
          <cell r="D42062" t="str">
            <v>Medium</v>
          </cell>
          <cell r="E42062" t="str">
            <v>netscribes</v>
          </cell>
          <cell r="F42062" t="str">
            <v>Mohd Tahir Shaikh</v>
          </cell>
          <cell r="G42062">
            <v>46125.533333333333</v>
          </cell>
          <cell r="H42062">
            <v>46172.535416666666</v>
          </cell>
        </row>
        <row r="42063">
          <cell r="A42063" t="str">
            <v>UCW-29312</v>
          </cell>
          <cell r="B42063" t="str">
            <v>PUMA Apparel 124130 &amp; 125381 New Listing 09-04-2026</v>
          </cell>
          <cell r="C42063" t="str">
            <v>CLOSED</v>
          </cell>
          <cell r="D42063" t="str">
            <v>Medium</v>
          </cell>
          <cell r="E42063" t="str">
            <v>netscribes</v>
          </cell>
          <cell r="F42063" t="str">
            <v>Mohd Tahir Shaikh</v>
          </cell>
          <cell r="G42063">
            <v>46125.501388888886</v>
          </cell>
          <cell r="H42063">
            <v>46172.589583333334</v>
          </cell>
        </row>
        <row r="42064">
          <cell r="A42064" t="str">
            <v>UCW-29307</v>
          </cell>
          <cell r="B42064" t="str">
            <v>Woodland / Footwear / 1688 sku's / 235 Options / 07-02-26</v>
          </cell>
          <cell r="C42064" t="str">
            <v>CLOSED</v>
          </cell>
          <cell r="D42064" t="str">
            <v>Medium</v>
          </cell>
          <cell r="E42064" t="str">
            <v>netscribes</v>
          </cell>
          <cell r="F42064" t="str">
            <v>Mohd Tahir Shaikh</v>
          </cell>
          <cell r="G42064">
            <v>46125.488888888889</v>
          </cell>
          <cell r="H42064">
            <v>46172.543749999997</v>
          </cell>
        </row>
        <row r="42065">
          <cell r="A42065" t="str">
            <v>UCW-29305</v>
          </cell>
          <cell r="B42065" t="str">
            <v>Hoversoul Cataloging - Batch -7</v>
          </cell>
          <cell r="C42065" t="str">
            <v>CLOSED</v>
          </cell>
          <cell r="D42065" t="str">
            <v>Medium</v>
          </cell>
          <cell r="E42065" t="str">
            <v>netscribes</v>
          </cell>
          <cell r="F42065" t="str">
            <v>Mohd Tahir Shaikh</v>
          </cell>
          <cell r="G42065">
            <v>46125.479861111111</v>
          </cell>
          <cell r="H42065">
            <v>46156.470833333333</v>
          </cell>
        </row>
        <row r="42066">
          <cell r="A42066" t="str">
            <v>UCW-29302</v>
          </cell>
          <cell r="B42066" t="str">
            <v>Sugar Cosmetics Cataloguing Request | 227677</v>
          </cell>
          <cell r="C42066" t="str">
            <v>CLOSED</v>
          </cell>
          <cell r="D42066" t="str">
            <v>Medium</v>
          </cell>
          <cell r="E42066" t="str">
            <v>netscribes</v>
          </cell>
          <cell r="F42066" t="str">
            <v>Shraddha Dighe</v>
          </cell>
          <cell r="G42066">
            <v>46125.443055555559</v>
          </cell>
          <cell r="H42066">
            <v>46139.615277777775</v>
          </cell>
        </row>
        <row r="42067">
          <cell r="A42067" t="str">
            <v>UCW-29299</v>
          </cell>
          <cell r="B42067" t="str">
            <v>ERROR_Catalogue New errors for the Multibrands Agency (NETSCRIBES) 12TH APRIL_NC</v>
          </cell>
          <cell r="C42067" t="str">
            <v>CLOSED</v>
          </cell>
          <cell r="D42067" t="str">
            <v>Highest</v>
          </cell>
          <cell r="E42067" t="str">
            <v>netscribes</v>
          </cell>
          <cell r="F42067" t="str">
            <v>Sushma Ram</v>
          </cell>
          <cell r="G42067">
            <v>46124.974305555559</v>
          </cell>
          <cell r="H42067">
            <v>46128.487500000003</v>
          </cell>
        </row>
        <row r="42068">
          <cell r="A42068" t="str">
            <v>UCW-29282</v>
          </cell>
          <cell r="B42068" t="str">
            <v>Miarcus -14 Styles-SS 26- 2 April</v>
          </cell>
          <cell r="C42068" t="str">
            <v>CLOSED</v>
          </cell>
          <cell r="D42068" t="str">
            <v>Medium</v>
          </cell>
          <cell r="E42068" t="str">
            <v>netscribes</v>
          </cell>
          <cell r="F42068" t="str">
            <v>Mohd Tahir Shaikh</v>
          </cell>
          <cell r="G42068">
            <v>46123.788888888892</v>
          </cell>
          <cell r="H42068">
            <v>46165.484722222223</v>
          </cell>
        </row>
        <row r="42069">
          <cell r="A42069" t="str">
            <v>UCW-29278</v>
          </cell>
          <cell r="B42069" t="str">
            <v>Tata Cliq (March) - New Product Listing - (13-03-2026) - Pending 1</v>
          </cell>
          <cell r="C42069" t="str">
            <v>CLOSED Due to Inactive/Insufficient Information</v>
          </cell>
          <cell r="D42069" t="str">
            <v>Medium</v>
          </cell>
          <cell r="E42069" t="str">
            <v>netscribes</v>
          </cell>
          <cell r="F42069" t="str">
            <v>Shraddha Dighe</v>
          </cell>
          <cell r="G42069">
            <v>46123.723611111112</v>
          </cell>
          <cell r="H42069">
            <v>46156.822222222225</v>
          </cell>
        </row>
        <row r="42070">
          <cell r="A42070" t="str">
            <v>UCW-29277</v>
          </cell>
          <cell r="B42070" t="str">
            <v>Enrich_Seller- 127394-Titan-My Embrace Product Image Updation- 10-04-2026</v>
          </cell>
          <cell r="C42070" t="str">
            <v>CLOSED</v>
          </cell>
          <cell r="D42070" t="str">
            <v>Medium</v>
          </cell>
          <cell r="E42070" t="str">
            <v>netscribes</v>
          </cell>
          <cell r="F42070" t="str">
            <v>Simi Raichel Zachariah</v>
          </cell>
          <cell r="G42070">
            <v>46123.57916666667</v>
          </cell>
          <cell r="H42070">
            <v>46129.35833333333</v>
          </cell>
        </row>
        <row r="42071">
          <cell r="A42071" t="str">
            <v>UCW-29273</v>
          </cell>
          <cell r="B42071" t="str">
            <v>CIS SS26 Footwear Catalog Submission (TC) - 02.04.2025</v>
          </cell>
          <cell r="C42071" t="str">
            <v>CLOSED</v>
          </cell>
          <cell r="D42071" t="str">
            <v>Medium</v>
          </cell>
          <cell r="E42071" t="str">
            <v>netscribes</v>
          </cell>
          <cell r="F42071" t="str">
            <v>Mohd Tahir Shaikh</v>
          </cell>
          <cell r="G42071">
            <v>46123.475694444445</v>
          </cell>
          <cell r="H42071">
            <v>46134.864583333336</v>
          </cell>
        </row>
        <row r="42072">
          <cell r="A42072" t="str">
            <v>UCW-29272</v>
          </cell>
          <cell r="B42072" t="str">
            <v xml:space="preserve">New Catalogue for Men's Footwear category " Metro Brands " </v>
          </cell>
          <cell r="C42072" t="str">
            <v>CLOSED</v>
          </cell>
          <cell r="D42072" t="str">
            <v>Medium</v>
          </cell>
          <cell r="E42072" t="str">
            <v>netscribes</v>
          </cell>
          <cell r="F42072" t="str">
            <v>Mohd Tahir Shaikh</v>
          </cell>
          <cell r="G42072">
            <v>46123.462500000001</v>
          </cell>
          <cell r="H42072">
            <v>46172.54583333333</v>
          </cell>
        </row>
        <row r="42073">
          <cell r="A42073" t="str">
            <v>UCW-29271</v>
          </cell>
          <cell r="B42073" t="str">
            <v xml:space="preserve">New Catalogue for Women's Footwear category " Metro Brands " </v>
          </cell>
          <cell r="C42073" t="str">
            <v>CLOSED</v>
          </cell>
          <cell r="D42073" t="str">
            <v>Medium</v>
          </cell>
          <cell r="E42073" t="str">
            <v>netscribes</v>
          </cell>
          <cell r="F42073" t="str">
            <v>Mohd Tahir Shaikh</v>
          </cell>
          <cell r="G42073">
            <v>46123.459722222222</v>
          </cell>
          <cell r="H42073">
            <v>46176.563194444447</v>
          </cell>
        </row>
        <row r="42074">
          <cell r="A42074" t="str">
            <v>UCW-29260</v>
          </cell>
          <cell r="B42074" t="str">
            <v>TATACLIQ_Indilux | VIVIBLU-129191 | NEW CATALOG - Footwear - 24-03-26</v>
          </cell>
          <cell r="C42074" t="str">
            <v>CLOSED</v>
          </cell>
          <cell r="D42074" t="str">
            <v>Medium</v>
          </cell>
          <cell r="E42074" t="str">
            <v>Chirag Dubal</v>
          </cell>
          <cell r="F42074" t="str">
            <v>Shloka Chakre</v>
          </cell>
          <cell r="G42074">
            <v>46122.981944444444</v>
          </cell>
          <cell r="H42074">
            <v>46132.695138888892</v>
          </cell>
        </row>
        <row r="42075">
          <cell r="A42075" t="str">
            <v>UCW-29256</v>
          </cell>
          <cell r="B42075" t="str">
            <v>TATACLIQ_Indilux | VIVIBLU-128537 | NEW CATALOG - Footwear - 24-03-26</v>
          </cell>
          <cell r="C42075" t="str">
            <v>CLOSED</v>
          </cell>
          <cell r="D42075" t="str">
            <v>Medium</v>
          </cell>
          <cell r="E42075" t="str">
            <v>Chirag Dubal</v>
          </cell>
          <cell r="F42075" t="str">
            <v>Shloka Chakre</v>
          </cell>
          <cell r="G42075">
            <v>46122.952777777777</v>
          </cell>
          <cell r="H42075">
            <v>46156.472916666666</v>
          </cell>
        </row>
        <row r="42076">
          <cell r="A42076" t="str">
            <v>UCW-29246</v>
          </cell>
          <cell r="B42076" t="str">
            <v>Pantaloons/Specimen/Non Apparel/New Listing/SKU 37/Options 32| 8th April'2026</v>
          </cell>
          <cell r="C42076" t="str">
            <v>CLOSED</v>
          </cell>
          <cell r="D42076" t="str">
            <v>Medium</v>
          </cell>
          <cell r="E42076" t="str">
            <v>Chirag Dubal</v>
          </cell>
          <cell r="F42076" t="str">
            <v>Simi Raichel Zachariah</v>
          </cell>
          <cell r="G42076">
            <v>46122.881944444445</v>
          </cell>
          <cell r="H42076">
            <v>46156.473611111112</v>
          </cell>
        </row>
        <row r="42077">
          <cell r="A42077" t="str">
            <v>UCW-29242</v>
          </cell>
          <cell r="B42077" t="str">
            <v>New Listing File ( 71 Items )</v>
          </cell>
          <cell r="C42077" t="str">
            <v>CLOSED</v>
          </cell>
          <cell r="D42077" t="str">
            <v>Medium</v>
          </cell>
          <cell r="E42077" t="str">
            <v>netscribes</v>
          </cell>
          <cell r="F42077" t="str">
            <v>Shraddha Dighe</v>
          </cell>
          <cell r="G42077">
            <v>46122.775694444441</v>
          </cell>
          <cell r="H42077">
            <v>46126.798611111109</v>
          </cell>
        </row>
        <row r="42078">
          <cell r="A42078" t="str">
            <v>UCW-29237</v>
          </cell>
          <cell r="B42078" t="str">
            <v>ENRICH_Images Update - OOMPH - 03.04.2026 - Fashion Jewellery - TATACLIQ</v>
          </cell>
          <cell r="C42078" t="str">
            <v>CLOSED</v>
          </cell>
          <cell r="D42078" t="str">
            <v>Medium</v>
          </cell>
          <cell r="E42078" t="str">
            <v>netscribes</v>
          </cell>
          <cell r="F42078" t="str">
            <v>Shraddha Dighe</v>
          </cell>
          <cell r="G42078">
            <v>46122.743055555555</v>
          </cell>
          <cell r="H42078">
            <v>46142.465277777781</v>
          </cell>
        </row>
        <row r="42079">
          <cell r="A42079" t="str">
            <v>UCW-29236</v>
          </cell>
          <cell r="B42079" t="str">
            <v>ENRICH_Images Update - OOMPH - 27.03.2026 - Fashion Jewellery - TATACLIQ</v>
          </cell>
          <cell r="C42079" t="str">
            <v>CLOSED</v>
          </cell>
          <cell r="D42079" t="str">
            <v>Medium</v>
          </cell>
          <cell r="E42079" t="str">
            <v>netscribes</v>
          </cell>
          <cell r="F42079" t="str">
            <v>Shraddha Dighe</v>
          </cell>
          <cell r="G42079">
            <v>46122.740972222222</v>
          </cell>
          <cell r="H42079">
            <v>46141.590277777781</v>
          </cell>
        </row>
        <row r="42080">
          <cell r="A42080" t="str">
            <v>UCW-29230</v>
          </cell>
          <cell r="B42080" t="str">
            <v>&lt;Urgent&gt; Mia Sunkissed Collections (Akshaya tritiya)</v>
          </cell>
          <cell r="C42080" t="str">
            <v>CLOSED</v>
          </cell>
          <cell r="D42080" t="str">
            <v>Medium</v>
          </cell>
          <cell r="E42080" t="str">
            <v>netscribes</v>
          </cell>
          <cell r="F42080" t="str">
            <v>Shraddha Dighe</v>
          </cell>
          <cell r="G42080">
            <v>46122.669444444444</v>
          </cell>
          <cell r="H42080">
            <v>46156.474999999999</v>
          </cell>
        </row>
        <row r="42081">
          <cell r="A42081" t="str">
            <v>UCW-29227</v>
          </cell>
          <cell r="B42081" t="str">
            <v>Tata Cliq Footwear Catalogue | 07-04-2026</v>
          </cell>
          <cell r="C42081" t="str">
            <v>CLOSED</v>
          </cell>
          <cell r="D42081" t="str">
            <v>Medium</v>
          </cell>
          <cell r="E42081" t="str">
            <v>netscribes</v>
          </cell>
          <cell r="F42081" t="str">
            <v>Mohd Tahir Shaikh</v>
          </cell>
          <cell r="G42081">
            <v>46122.659722222219</v>
          </cell>
          <cell r="H42081">
            <v>46172.554861111108</v>
          </cell>
        </row>
        <row r="42082">
          <cell r="A42082" t="str">
            <v>UCW-29220</v>
          </cell>
          <cell r="B42082" t="str">
            <v>3DM Lifestyle - 26th March 26 - 128011 - New collection - Luxury</v>
          </cell>
          <cell r="C42082" t="str">
            <v>CLOSED</v>
          </cell>
          <cell r="D42082" t="str">
            <v>Medium</v>
          </cell>
          <cell r="E42082" t="str">
            <v>Chirag Dubal</v>
          </cell>
          <cell r="F42082" t="str">
            <v>Shloka Chakre</v>
          </cell>
          <cell r="G42082">
            <v>46122.619444444441</v>
          </cell>
          <cell r="H42082">
            <v>46133.573611111111</v>
          </cell>
        </row>
        <row r="42083">
          <cell r="A42083" t="str">
            <v>UCW-29216</v>
          </cell>
          <cell r="B42083" t="str">
            <v>Tangerine - 26th March 26 - 128268 - New collection - Luxury</v>
          </cell>
          <cell r="C42083" t="str">
            <v>CLOSED Due to Inactive/Insufficient Information</v>
          </cell>
          <cell r="D42083" t="str">
            <v>Medium</v>
          </cell>
          <cell r="E42083" t="str">
            <v>Chirag Dubal</v>
          </cell>
          <cell r="F42083" t="str">
            <v>Shloka Chakre</v>
          </cell>
          <cell r="G42083">
            <v>46122.605555555558</v>
          </cell>
          <cell r="H42083">
            <v>46134.904861111114</v>
          </cell>
        </row>
        <row r="42084">
          <cell r="A42084" t="str">
            <v>UCW-29210</v>
          </cell>
          <cell r="B42084" t="str">
            <v>Subtask - Pantaloons/Kids wear/apparel/New Listing/SKU 1510/Options 285| 16th Feb'2026</v>
          </cell>
          <cell r="C42084" t="str">
            <v>CLOSED</v>
          </cell>
          <cell r="D42084" t="str">
            <v>Medium</v>
          </cell>
          <cell r="E42084" t="str">
            <v>Chirag Dubal</v>
          </cell>
          <cell r="F42084" t="str">
            <v>netscribes</v>
          </cell>
          <cell r="G42084">
            <v>46122.581250000003</v>
          </cell>
          <cell r="H42084">
            <v>46172.558333333334</v>
          </cell>
        </row>
        <row r="42085">
          <cell r="A42085" t="str">
            <v>UCW-29209</v>
          </cell>
          <cell r="B42085" t="str">
            <v>Subtask - Pantaloons/Men's wear/apparel/New Listing/SKU 1022/Options 199| 16th Feb'2026</v>
          </cell>
          <cell r="C42085" t="str">
            <v>CLOSED</v>
          </cell>
          <cell r="D42085" t="str">
            <v>Medium</v>
          </cell>
          <cell r="E42085" t="str">
            <v>Chirag Dubal</v>
          </cell>
          <cell r="F42085" t="str">
            <v>netscribes</v>
          </cell>
          <cell r="G42085">
            <v>46122.579861111109</v>
          </cell>
          <cell r="H42085">
            <v>46172.582638888889</v>
          </cell>
        </row>
        <row r="42086">
          <cell r="A42086" t="str">
            <v>UCW-29186</v>
          </cell>
          <cell r="B42086" t="str">
            <v>Error_Bluesky Listing Tatacliq</v>
          </cell>
          <cell r="C42086" t="str">
            <v>CLOSED</v>
          </cell>
          <cell r="D42086" t="str">
            <v>Medium</v>
          </cell>
          <cell r="E42086" t="str">
            <v>netscribes</v>
          </cell>
          <cell r="F42086" t="str">
            <v>Reagan D’souza</v>
          </cell>
          <cell r="G42086">
            <v>46121.834027777775</v>
          </cell>
          <cell r="H42086">
            <v>46155.668055555558</v>
          </cell>
        </row>
        <row r="42087">
          <cell r="A42087" t="str">
            <v>UCW-29182</v>
          </cell>
          <cell r="B42087" t="str">
            <v>Footwear Input format - 81 Options - Zeesh</v>
          </cell>
          <cell r="C42087" t="str">
            <v>CLOSED</v>
          </cell>
          <cell r="D42087" t="str">
            <v>Medium</v>
          </cell>
          <cell r="E42087" t="str">
            <v>netscribes</v>
          </cell>
          <cell r="F42087" t="str">
            <v>Mohd Tahir Shaikh</v>
          </cell>
          <cell r="G42087">
            <v>46121.801388888889</v>
          </cell>
          <cell r="H42087">
            <v>46142.385416666664</v>
          </cell>
        </row>
        <row r="42088">
          <cell r="A42088" t="str">
            <v>UCW-29164</v>
          </cell>
          <cell r="B42088" t="str">
            <v xml:space="preserve"> ERROR_Catalogue New errors for the Multibrands Agency (NETSCRIBES) 9TH APRIL_NC</v>
          </cell>
          <cell r="C42088" t="str">
            <v>CLOSED</v>
          </cell>
          <cell r="D42088" t="str">
            <v>Highest</v>
          </cell>
          <cell r="E42088" t="str">
            <v>netscribes</v>
          </cell>
          <cell r="F42088" t="str">
            <v>Sushma Ram</v>
          </cell>
          <cell r="G42088">
            <v>46121.736111111109</v>
          </cell>
          <cell r="H42088">
            <v>46175.600694444445</v>
          </cell>
        </row>
        <row r="42089">
          <cell r="A42089" t="str">
            <v>UCW-29163</v>
          </cell>
          <cell r="B42089" t="str">
            <v>New Catalog 57 Women_Rangriti_08-04-2026</v>
          </cell>
          <cell r="C42089" t="str">
            <v>CLOSED</v>
          </cell>
          <cell r="D42089" t="str">
            <v>Medium</v>
          </cell>
          <cell r="E42089" t="str">
            <v>netscribes</v>
          </cell>
          <cell r="F42089" t="str">
            <v>Shraddha Dighe</v>
          </cell>
          <cell r="G42089">
            <v>46121.73541666667</v>
          </cell>
          <cell r="H42089">
            <v>46164.527777777781</v>
          </cell>
        </row>
        <row r="42090">
          <cell r="A42090" t="str">
            <v>UCW-29159</v>
          </cell>
          <cell r="B42090" t="str">
            <v>Aurelia/W/Folksong/Elleven/Wishful- 102 Style- Summer-2026- 08th April</v>
          </cell>
          <cell r="C42090" t="str">
            <v>CLOSED</v>
          </cell>
          <cell r="D42090" t="str">
            <v>Medium</v>
          </cell>
          <cell r="E42090" t="str">
            <v>netscribes</v>
          </cell>
          <cell r="F42090" t="str">
            <v>Shraddha Dighe</v>
          </cell>
          <cell r="G42090">
            <v>46121.723611111112</v>
          </cell>
          <cell r="H42090">
            <v>46172.57708333333</v>
          </cell>
        </row>
        <row r="42091">
          <cell r="A42091" t="str">
            <v>UCW-29158</v>
          </cell>
          <cell r="B42091" t="str">
            <v>Tatacliq issue - Stylo Bug - 878 Styles</v>
          </cell>
          <cell r="C42091" t="str">
            <v>CLOSED</v>
          </cell>
          <cell r="D42091" t="str">
            <v>Medium</v>
          </cell>
          <cell r="E42091" t="str">
            <v>netscribes</v>
          </cell>
          <cell r="F42091" t="str">
            <v>Mohd Tahir Shaikh</v>
          </cell>
          <cell r="G42091">
            <v>46121.722916666666</v>
          </cell>
          <cell r="H42091">
            <v>46125.443055555559</v>
          </cell>
        </row>
        <row r="42092">
          <cell r="A42092" t="str">
            <v>UCW-29152</v>
          </cell>
          <cell r="B42092" t="str">
            <v>94 Articles || New Listing For INC5 || TataCliq</v>
          </cell>
          <cell r="C42092" t="str">
            <v>CLOSED</v>
          </cell>
          <cell r="D42092" t="str">
            <v>Medium</v>
          </cell>
          <cell r="E42092" t="str">
            <v>netscribes</v>
          </cell>
          <cell r="F42092" t="str">
            <v>Mohd Tahir Shaikh</v>
          </cell>
          <cell r="G42092">
            <v>46121.706944444442</v>
          </cell>
          <cell r="H42092">
            <v>46156.463194444441</v>
          </cell>
        </row>
        <row r="42093">
          <cell r="A42093" t="str">
            <v>UCW-29143</v>
          </cell>
          <cell r="B42093" t="str">
            <v>VLCC - Sunscreen - 8907122017034, 8907122018635, 8907122018659, 8907122018673 - 12 March 2026</v>
          </cell>
          <cell r="C42093" t="str">
            <v>CLOSED</v>
          </cell>
          <cell r="D42093" t="str">
            <v>Medium</v>
          </cell>
          <cell r="E42093" t="str">
            <v>netscribes</v>
          </cell>
          <cell r="F42093" t="str">
            <v>Shraddha Dighe</v>
          </cell>
          <cell r="G42093">
            <v>46121.645833333336</v>
          </cell>
          <cell r="H42093">
            <v>46127.75</v>
          </cell>
        </row>
        <row r="42094">
          <cell r="A42094" t="str">
            <v>UCW-29138</v>
          </cell>
          <cell r="B42094" t="str">
            <v>Tata Cliq | New OPICons (Spring 26 Collection) Listing</v>
          </cell>
          <cell r="C42094" t="str">
            <v>CLOSED</v>
          </cell>
          <cell r="D42094" t="str">
            <v>Medium</v>
          </cell>
          <cell r="E42094" t="str">
            <v>netscribes</v>
          </cell>
          <cell r="F42094" t="str">
            <v>Shraddha Dighe</v>
          </cell>
          <cell r="G42094">
            <v>46121.624305555553</v>
          </cell>
          <cell r="H42094">
            <v>46127.729861111111</v>
          </cell>
        </row>
        <row r="42095">
          <cell r="A42095" t="str">
            <v>UCW-29127</v>
          </cell>
          <cell r="B42095" t="str">
            <v>ENRICH_Pilgrim&lt;&gt;Tata Cliq: Image Update</v>
          </cell>
          <cell r="C42095" t="str">
            <v>CLOSED</v>
          </cell>
          <cell r="D42095" t="str">
            <v>Medium</v>
          </cell>
          <cell r="E42095" t="str">
            <v>netscribes</v>
          </cell>
          <cell r="F42095" t="str">
            <v>Shraddha Dighe</v>
          </cell>
          <cell r="G42095">
            <v>46121.568055555559</v>
          </cell>
          <cell r="H42095">
            <v>46123.582638888889</v>
          </cell>
        </row>
        <row r="42096">
          <cell r="A42096" t="str">
            <v>UCW-29118</v>
          </cell>
          <cell r="B42096" t="str">
            <v>NEW 110 SKUS FOR UPLOADING.</v>
          </cell>
          <cell r="C42096" t="str">
            <v>CLOSED</v>
          </cell>
          <cell r="D42096" t="str">
            <v>Medium</v>
          </cell>
          <cell r="E42096" t="str">
            <v>netscribes</v>
          </cell>
          <cell r="F42096" t="str">
            <v>Shraddha Dighe</v>
          </cell>
          <cell r="G42096">
            <v>46121.49722222222</v>
          </cell>
          <cell r="H42096">
            <v>46156.464583333334</v>
          </cell>
        </row>
        <row r="42097">
          <cell r="A42097" t="str">
            <v>UCW-29111</v>
          </cell>
          <cell r="B42097" t="str">
            <v>ENRICH_Kimirica Image Update - Tata Cliq</v>
          </cell>
          <cell r="C42097" t="str">
            <v>CLOSED</v>
          </cell>
          <cell r="D42097" t="str">
            <v>Medium</v>
          </cell>
          <cell r="E42097" t="str">
            <v>netscribes</v>
          </cell>
          <cell r="F42097" t="str">
            <v>Shraddha Dighe</v>
          </cell>
          <cell r="G42097">
            <v>46121.472916666666</v>
          </cell>
          <cell r="H42097">
            <v>46123.52847222222</v>
          </cell>
        </row>
        <row r="42098">
          <cell r="A42098" t="str">
            <v>UCW-29109</v>
          </cell>
          <cell r="B42098" t="str">
            <v>78974572_10 ML IDOLE LISTING_Tata Cliq Luxury</v>
          </cell>
          <cell r="C42098" t="str">
            <v>CLOSED Due to Inactive/Insufficient Information</v>
          </cell>
          <cell r="D42098" t="str">
            <v>Medium</v>
          </cell>
          <cell r="E42098" t="str">
            <v>netscribes</v>
          </cell>
          <cell r="F42098" t="str">
            <v>Shraddha Dighe</v>
          </cell>
          <cell r="G42098">
            <v>46121.46597222222</v>
          </cell>
          <cell r="H42098">
            <v>46126.48333333333</v>
          </cell>
        </row>
        <row r="42099">
          <cell r="A42099" t="str">
            <v>UCW-29107</v>
          </cell>
          <cell r="B42099" t="str">
            <v>Moroccanoil GWP Listing Request</v>
          </cell>
          <cell r="C42099" t="str">
            <v>CLOSED</v>
          </cell>
          <cell r="D42099" t="str">
            <v>Medium</v>
          </cell>
          <cell r="E42099" t="str">
            <v>netscribes</v>
          </cell>
          <cell r="F42099" t="str">
            <v>Shraddha Dighe</v>
          </cell>
          <cell r="G42099">
            <v>46121.454861111109</v>
          </cell>
          <cell r="H42099">
            <v>46125.794444444444</v>
          </cell>
        </row>
        <row r="42100">
          <cell r="A42100" t="str">
            <v>UCW-29102</v>
          </cell>
          <cell r="B42100" t="str">
            <v>ENRICH_Model Image - Guess - IDEE - 243 SKUs</v>
          </cell>
          <cell r="C42100" t="str">
            <v>CLOSED</v>
          </cell>
          <cell r="D42100" t="str">
            <v>Medium</v>
          </cell>
          <cell r="E42100" t="str">
            <v>netscribes</v>
          </cell>
          <cell r="F42100" t="str">
            <v>Mohd Tahir Shaikh</v>
          </cell>
          <cell r="G42100">
            <v>46121.43472222222</v>
          </cell>
          <cell r="H42100">
            <v>46135.690972222219</v>
          </cell>
        </row>
        <row r="42101">
          <cell r="A42101" t="str">
            <v>UCW-29089</v>
          </cell>
          <cell r="B42101" t="str">
            <v>ERROR_UCW-28013 (Pending)</v>
          </cell>
          <cell r="C42101" t="str">
            <v>CLOSED</v>
          </cell>
          <cell r="D42101" t="str">
            <v>Medium</v>
          </cell>
          <cell r="E42101" t="str">
            <v>netscribes</v>
          </cell>
          <cell r="F42101" t="str">
            <v>Shraddha Dighe</v>
          </cell>
          <cell r="G42101">
            <v>46120.959027777775</v>
          </cell>
          <cell r="H42101">
            <v>46156.823611111111</v>
          </cell>
        </row>
        <row r="42102">
          <cell r="A42102" t="str">
            <v>UCW-29086</v>
          </cell>
          <cell r="B42102" t="str">
            <v>ENRICH_MNY | Sunkisser Highlighter + Blush PDP Updation | TATACLIQ</v>
          </cell>
          <cell r="C42102" t="str">
            <v>CLOSED</v>
          </cell>
          <cell r="D42102" t="str">
            <v>Medium</v>
          </cell>
          <cell r="E42102" t="str">
            <v>netscribes</v>
          </cell>
          <cell r="F42102" t="str">
            <v>Shraddha Dighe</v>
          </cell>
          <cell r="G42102">
            <v>46120.945138888892</v>
          </cell>
          <cell r="H42102">
            <v>46125.444444444445</v>
          </cell>
        </row>
        <row r="42103">
          <cell r="A42103" t="str">
            <v>UCW-29081</v>
          </cell>
          <cell r="B42103" t="str">
            <v>ENRICH_Esskay Beauty | Product Title &amp; Images Update for The Brand Naturica 0604</v>
          </cell>
          <cell r="C42103" t="str">
            <v>CLOSED</v>
          </cell>
          <cell r="D42103" t="str">
            <v>Medium</v>
          </cell>
          <cell r="E42103" t="str">
            <v>netscribes</v>
          </cell>
          <cell r="F42103" t="str">
            <v>Shraddha Dighe</v>
          </cell>
          <cell r="G42103">
            <v>46120.914583333331</v>
          </cell>
          <cell r="H42103">
            <v>46136.738888888889</v>
          </cell>
        </row>
        <row r="42104">
          <cell r="A42104" t="str">
            <v>UCW-29080</v>
          </cell>
          <cell r="B42104" t="str">
            <v>Pantaloons/Kids/Non Apparel Footwear/New Listing/SKU 144/Options 24| 18th Feb'2026</v>
          </cell>
          <cell r="C42104" t="str">
            <v>CLOSED</v>
          </cell>
          <cell r="D42104" t="str">
            <v>Medium</v>
          </cell>
          <cell r="E42104" t="str">
            <v>Chirag Dubal</v>
          </cell>
          <cell r="F42104" t="str">
            <v>netscribes</v>
          </cell>
          <cell r="G42104">
            <v>46120.840277777781</v>
          </cell>
          <cell r="H42104">
            <v>46172.59097222222</v>
          </cell>
        </row>
        <row r="42105">
          <cell r="A42105" t="str">
            <v>UCW-29062</v>
          </cell>
          <cell r="B42105" t="str">
            <v>Error_New FW Sku addition Tata - 106 articles</v>
          </cell>
          <cell r="C42105" t="str">
            <v>CLOSED</v>
          </cell>
          <cell r="D42105" t="str">
            <v>Medium</v>
          </cell>
          <cell r="E42105" t="str">
            <v>netscribes</v>
          </cell>
          <cell r="F42105" t="str">
            <v>Reagan D’souza</v>
          </cell>
          <cell r="G42105">
            <v>46120.765277777777</v>
          </cell>
          <cell r="H42105">
            <v>46155.661111111112</v>
          </cell>
        </row>
        <row r="42106">
          <cell r="A42106" t="str">
            <v>UCW-29054</v>
          </cell>
          <cell r="B42106" t="str">
            <v>Pantaloons/Kids/Non Apparel Footwear/New Listing/SKU 36/Options 6| 1st April'2026</v>
          </cell>
          <cell r="C42106" t="str">
            <v>CLOSED</v>
          </cell>
          <cell r="D42106" t="str">
            <v>Medium</v>
          </cell>
          <cell r="E42106" t="str">
            <v>Chirag Dubal</v>
          </cell>
          <cell r="F42106" t="str">
            <v>Simi Raichel Zachariah</v>
          </cell>
          <cell r="G42106">
            <v>46120.745138888888</v>
          </cell>
          <cell r="H42106">
            <v>46155.775694444441</v>
          </cell>
        </row>
        <row r="42107">
          <cell r="A42107" t="str">
            <v>UCW-29051</v>
          </cell>
          <cell r="B42107" t="str">
            <v>Bluesky Weekly Polish - Listing Tatacliq</v>
          </cell>
          <cell r="C42107" t="str">
            <v>CLOSED</v>
          </cell>
          <cell r="D42107" t="str">
            <v>Medium</v>
          </cell>
          <cell r="E42107" t="str">
            <v>netscribes</v>
          </cell>
          <cell r="F42107" t="str">
            <v>Shraddha Dighe</v>
          </cell>
          <cell r="G42107">
            <v>46120.729861111111</v>
          </cell>
          <cell r="H42107">
            <v>46125.756249999999</v>
          </cell>
        </row>
        <row r="42108">
          <cell r="A42108" t="str">
            <v>UCW-29046</v>
          </cell>
          <cell r="B42108" t="str">
            <v>Rosso Brunello - 7th April 26 - 128418 - New collection - Luxury</v>
          </cell>
          <cell r="C42108" t="str">
            <v>CLOSED</v>
          </cell>
          <cell r="D42108" t="str">
            <v>Medium</v>
          </cell>
          <cell r="E42108" t="str">
            <v>Chirag Dubal</v>
          </cell>
          <cell r="F42108" t="str">
            <v>Shloka Chakre</v>
          </cell>
          <cell r="G42108">
            <v>46120.725694444445</v>
          </cell>
          <cell r="H42108">
            <v>46155.776388888888</v>
          </cell>
        </row>
        <row r="42109">
          <cell r="A42109" t="str">
            <v>UCW-29041</v>
          </cell>
          <cell r="B42109" t="str">
            <v>Rosso Brunello - 24th March 26 - 128418 - New collection - Luxury</v>
          </cell>
          <cell r="C42109" t="str">
            <v>CLOSED</v>
          </cell>
          <cell r="D42109" t="str">
            <v>Medium</v>
          </cell>
          <cell r="E42109" t="str">
            <v>Chirag Dubal</v>
          </cell>
          <cell r="F42109" t="str">
            <v>Shloka Chakre</v>
          </cell>
          <cell r="G42109">
            <v>46120.698611111111</v>
          </cell>
          <cell r="H42109">
            <v>46155.776388888888</v>
          </cell>
        </row>
        <row r="42110">
          <cell r="A42110" t="str">
            <v>UCW-29028</v>
          </cell>
          <cell r="B42110" t="str">
            <v>Enrich_Sohnaa - Jewellery - 129045 - 20022026 - Zoomed Images Correction</v>
          </cell>
          <cell r="C42110" t="str">
            <v>CLOSED Due to Inactive/Insufficient Information</v>
          </cell>
          <cell r="D42110" t="str">
            <v>Medium</v>
          </cell>
          <cell r="E42110" t="str">
            <v>Chirag Dubal</v>
          </cell>
          <cell r="F42110" t="str">
            <v>Shloka Chakre</v>
          </cell>
          <cell r="G42110">
            <v>46120.638888888891</v>
          </cell>
          <cell r="H42110">
            <v>46132.71875</v>
          </cell>
        </row>
        <row r="42111">
          <cell r="A42111" t="str">
            <v>UCW-29026</v>
          </cell>
          <cell r="B42111" t="str">
            <v>[External] - New Listings - Unilever International</v>
          </cell>
          <cell r="C42111" t="str">
            <v>CLOSED Due to Inactive/Insufficient Information</v>
          </cell>
          <cell r="D42111" t="str">
            <v>Medium</v>
          </cell>
          <cell r="E42111" t="str">
            <v>netscribes</v>
          </cell>
          <cell r="F42111" t="str">
            <v>Shraddha Dighe</v>
          </cell>
          <cell r="G42111">
            <v>46120.585416666669</v>
          </cell>
          <cell r="H42111">
            <v>46155.776388888888</v>
          </cell>
        </row>
        <row r="42112">
          <cell r="A42112" t="str">
            <v>UCW-29000</v>
          </cell>
          <cell r="B42112" t="str">
            <v>New Content Sheet (March 26)</v>
          </cell>
          <cell r="C42112" t="str">
            <v>CLOSED</v>
          </cell>
          <cell r="D42112" t="str">
            <v>Medium</v>
          </cell>
          <cell r="E42112" t="str">
            <v>netscribes</v>
          </cell>
          <cell r="F42112" t="str">
            <v>Mohd Tahir Shaikh</v>
          </cell>
          <cell r="G42112">
            <v>46120.472222222219</v>
          </cell>
          <cell r="H42112">
            <v>46129.741666666669</v>
          </cell>
        </row>
        <row r="42113">
          <cell r="A42113" t="str">
            <v>UCW-28996</v>
          </cell>
          <cell r="B42113" t="str">
            <v>CLONE - Sqintalk x Tatacliq : New Brand Onboarding Request</v>
          </cell>
          <cell r="C42113" t="str">
            <v>CLOSED</v>
          </cell>
          <cell r="D42113" t="str">
            <v>Medium</v>
          </cell>
          <cell r="E42113" t="str">
            <v>netscribes</v>
          </cell>
          <cell r="F42113" t="str">
            <v>Shraddha Dighe</v>
          </cell>
          <cell r="G42113">
            <v>46120.461111111108</v>
          </cell>
          <cell r="H42113">
            <v>46155.677777777775</v>
          </cell>
        </row>
        <row r="42114">
          <cell r="A42114" t="str">
            <v>UCW-28985</v>
          </cell>
          <cell r="B42114" t="str">
            <v>ENRICH_Tatcliq Uploadings</v>
          </cell>
          <cell r="C42114" t="str">
            <v>CLOSED</v>
          </cell>
          <cell r="D42114" t="str">
            <v>Medium</v>
          </cell>
          <cell r="E42114" t="str">
            <v>netscribes</v>
          </cell>
          <cell r="F42114" t="str">
            <v>Shraddha Dighe</v>
          </cell>
          <cell r="G42114">
            <v>46119.784722222219</v>
          </cell>
          <cell r="H42114">
            <v>46130.658333333333</v>
          </cell>
        </row>
        <row r="42115">
          <cell r="A42115" t="str">
            <v>UCW-28982</v>
          </cell>
          <cell r="B42115" t="str">
            <v>Tata Cliq (April) - New Product Listing - (07-04-2026)</v>
          </cell>
          <cell r="C42115" t="str">
            <v>CLOSED</v>
          </cell>
          <cell r="D42115" t="str">
            <v>Medium</v>
          </cell>
          <cell r="E42115" t="str">
            <v>netscribes</v>
          </cell>
          <cell r="F42115" t="str">
            <v>Shraddha Dighe</v>
          </cell>
          <cell r="G42115">
            <v>46119.78125</v>
          </cell>
          <cell r="H42115">
            <v>46172.594444444447</v>
          </cell>
        </row>
        <row r="42116">
          <cell r="A42116" t="str">
            <v>UCW-28978</v>
          </cell>
          <cell r="B42116" t="str">
            <v>ENRICH_Images Replace : 07-04-2026</v>
          </cell>
          <cell r="C42116" t="str">
            <v>CLOSED</v>
          </cell>
          <cell r="D42116" t="str">
            <v>Medium</v>
          </cell>
          <cell r="E42116" t="str">
            <v>netscribes</v>
          </cell>
          <cell r="F42116" t="str">
            <v>Shraddha Dighe</v>
          </cell>
          <cell r="G42116">
            <v>46119.771527777775</v>
          </cell>
          <cell r="H42116">
            <v>46127.561111111114</v>
          </cell>
        </row>
        <row r="42117">
          <cell r="A42117" t="str">
            <v>UCW-28972</v>
          </cell>
          <cell r="B42117" t="str">
            <v xml:space="preserve"> PEPE KIDS LATCHING TATA CLIQ LOT 1 (MOHALI ACCOUNT)</v>
          </cell>
          <cell r="C42117" t="str">
            <v>CLOSED Due to Inactive/Insufficient Information</v>
          </cell>
          <cell r="D42117" t="str">
            <v>Medium</v>
          </cell>
          <cell r="E42117" t="str">
            <v>netscribes</v>
          </cell>
          <cell r="F42117" t="str">
            <v>Mohd Tahir Shaikh</v>
          </cell>
          <cell r="G42117">
            <v>46119.75</v>
          </cell>
          <cell r="H42117">
            <v>46139.552777777775</v>
          </cell>
        </row>
        <row r="42118">
          <cell r="A42118" t="str">
            <v>UCW-28956</v>
          </cell>
          <cell r="B42118" t="str">
            <v>Libas Apparel 127532 06-04-2026 (NEW CATALOGUE)</v>
          </cell>
          <cell r="C42118" t="str">
            <v>CLOSED</v>
          </cell>
          <cell r="D42118" t="str">
            <v>Medium</v>
          </cell>
          <cell r="E42118" t="str">
            <v>netscribes</v>
          </cell>
          <cell r="F42118" t="str">
            <v>Shraddha Dighe</v>
          </cell>
          <cell r="G42118">
            <v>46119.67083333333</v>
          </cell>
          <cell r="H42118">
            <v>46155.783333333333</v>
          </cell>
        </row>
        <row r="42119">
          <cell r="A42119" t="str">
            <v>UCW-28953</v>
          </cell>
          <cell r="B42119" t="str">
            <v>Pantaloons/Men Women/Non Apparel Footwear/New Listing/SKU 172/Options 29| 1st April'2026</v>
          </cell>
          <cell r="C42119" t="str">
            <v>CLOSED</v>
          </cell>
          <cell r="D42119" t="str">
            <v>Medium</v>
          </cell>
          <cell r="E42119" t="str">
            <v>netscribes</v>
          </cell>
          <cell r="F42119" t="str">
            <v>Mohd Tahir Shaikh</v>
          </cell>
          <cell r="G42119">
            <v>46119.650694444441</v>
          </cell>
          <cell r="H42119">
            <v>46155.78402777778</v>
          </cell>
        </row>
        <row r="42120">
          <cell r="A42120" t="str">
            <v>UCW-28939</v>
          </cell>
          <cell r="B42120" t="str">
            <v>Footwear Listing - Pepe jeans - 6 option</v>
          </cell>
          <cell r="C42120" t="str">
            <v>CLOSED</v>
          </cell>
          <cell r="D42120" t="str">
            <v>Medium</v>
          </cell>
          <cell r="E42120" t="str">
            <v>netscribes</v>
          </cell>
          <cell r="F42120" t="str">
            <v>Mohd Tahir Shaikh</v>
          </cell>
          <cell r="G42120">
            <v>46119.496527777781</v>
          </cell>
          <cell r="H42120">
            <v>46128.600694444445</v>
          </cell>
        </row>
        <row r="42121">
          <cell r="A42121" t="str">
            <v>UCW-28892</v>
          </cell>
          <cell r="B42121" t="str">
            <v>Tata Cliq-Reebok Brand-Footwear -127776 - 03-04-2026</v>
          </cell>
          <cell r="C42121" t="str">
            <v>CLOSED</v>
          </cell>
          <cell r="D42121" t="str">
            <v>Medium</v>
          </cell>
          <cell r="E42121" t="str">
            <v>netscribes</v>
          </cell>
          <cell r="F42121" t="str">
            <v>Mohd Tahir Shaikh</v>
          </cell>
          <cell r="G42121">
            <v>46118.726388888892</v>
          </cell>
          <cell r="H42121">
            <v>46174.777777777781</v>
          </cell>
        </row>
        <row r="42122">
          <cell r="A42122" t="str">
            <v>UCW-28882</v>
          </cell>
          <cell r="B42122" t="str">
            <v>Enrich_Colour Grouping Required_26th March(on Priority)</v>
          </cell>
          <cell r="C42122" t="str">
            <v>CLOSED Due to Inactive/Insufficient Information</v>
          </cell>
          <cell r="D42122" t="str">
            <v>Medium</v>
          </cell>
          <cell r="E42122" t="str">
            <v>Chirag Dubal</v>
          </cell>
          <cell r="F42122" t="str">
            <v>Simi Raichel Zachariah</v>
          </cell>
          <cell r="G42122">
            <v>46118.675694444442</v>
          </cell>
          <cell r="H42122">
            <v>46126.425000000003</v>
          </cell>
        </row>
        <row r="42123">
          <cell r="A42123" t="str">
            <v>UCW-28881</v>
          </cell>
          <cell r="B42123" t="str">
            <v>Puma + footwear + 125056+ mapping</v>
          </cell>
          <cell r="C42123" t="str">
            <v>CLOSED</v>
          </cell>
          <cell r="D42123" t="str">
            <v>Medium</v>
          </cell>
          <cell r="E42123" t="str">
            <v>netscribes</v>
          </cell>
          <cell r="F42123" t="str">
            <v>Mohd Tahir Shaikh</v>
          </cell>
          <cell r="G42123">
            <v>46118.675000000003</v>
          </cell>
          <cell r="H42123">
            <v>46155.710416666669</v>
          </cell>
        </row>
        <row r="42124">
          <cell r="A42124" t="str">
            <v>UCW-28879</v>
          </cell>
          <cell r="B42124" t="str">
            <v>Sell now - Hoversoul Listing - Exo Footwear 02 Dec 2025 Ballerinas</v>
          </cell>
          <cell r="C42124" t="str">
            <v>CLOSED</v>
          </cell>
          <cell r="D42124" t="str">
            <v>Medium</v>
          </cell>
          <cell r="E42124" t="str">
            <v>Chirag Dubal</v>
          </cell>
          <cell r="F42124" t="str">
            <v>netscribes</v>
          </cell>
          <cell r="G42124">
            <v>46118.63958333333</v>
          </cell>
          <cell r="H42124">
            <v>46156.824999999997</v>
          </cell>
        </row>
        <row r="42125">
          <cell r="A42125" t="str">
            <v>UCW-28870</v>
          </cell>
          <cell r="B42125" t="str">
            <v>MASTER DATA Non-BIS Footwear Inventory</v>
          </cell>
          <cell r="C42125" t="str">
            <v>CLOSED</v>
          </cell>
          <cell r="D42125" t="str">
            <v>Medium</v>
          </cell>
          <cell r="E42125" t="str">
            <v>Chirag Dubal</v>
          </cell>
          <cell r="F42125" t="str">
            <v>Shloka Chakre</v>
          </cell>
          <cell r="G42125">
            <v>46118.552083333336</v>
          </cell>
          <cell r="H42125">
            <v>46161.601388888892</v>
          </cell>
        </row>
        <row r="42126">
          <cell r="A42126" t="str">
            <v>UCW-28845</v>
          </cell>
          <cell r="B42126" t="str">
            <v>Tiesta - 30th March 26 - 127762 - New collection - Luxury</v>
          </cell>
          <cell r="C42126" t="str">
            <v>CLOSED Due to Inactive/Insufficient Information</v>
          </cell>
          <cell r="D42126" t="str">
            <v>Medium</v>
          </cell>
          <cell r="E42126" t="str">
            <v>Chirag Dubal</v>
          </cell>
          <cell r="F42126" t="str">
            <v>Jaibharathi Jagannathan</v>
          </cell>
          <cell r="G42126">
            <v>46118.086111111108</v>
          </cell>
          <cell r="H42126">
            <v>46133.873611111114</v>
          </cell>
        </row>
        <row r="42127">
          <cell r="A42127" t="str">
            <v>UCW-28843</v>
          </cell>
          <cell r="B42127" t="str">
            <v>Mamaearth Scraping Batch</v>
          </cell>
          <cell r="C42127" t="str">
            <v>CLOSED Due to Inactive/Insufficient Information</v>
          </cell>
          <cell r="D42127" t="str">
            <v>Medium</v>
          </cell>
          <cell r="E42127" t="str">
            <v>netscribes</v>
          </cell>
          <cell r="F42127" t="str">
            <v>Shraddha Dighe</v>
          </cell>
          <cell r="G42127">
            <v>46117.963194444441</v>
          </cell>
          <cell r="H42127">
            <v>46146.786805555559</v>
          </cell>
        </row>
        <row r="42128">
          <cell r="A42128" t="str">
            <v>UCW-28841</v>
          </cell>
          <cell r="B42128" t="str">
            <v>ALDO SS26 Footwear Catalog Submission (TC&amp;TCL) - 30.03.2025</v>
          </cell>
          <cell r="C42128" t="str">
            <v>CLOSED</v>
          </cell>
          <cell r="D42128" t="str">
            <v>Medium</v>
          </cell>
          <cell r="E42128" t="str">
            <v>Chirag Dubal</v>
          </cell>
          <cell r="F42128" t="str">
            <v>Jaibharathi Jagannathan</v>
          </cell>
          <cell r="G42128">
            <v>46117.722916666666</v>
          </cell>
          <cell r="H42128">
            <v>46172.594444444447</v>
          </cell>
        </row>
        <row r="42129">
          <cell r="A42129" t="str">
            <v>UCW-28829</v>
          </cell>
          <cell r="B42129" t="str">
            <v>Error_Asics Footwear Catalogue 125349 30th Dec</v>
          </cell>
          <cell r="C42129" t="str">
            <v>CLOSED Due to Inactive/Insufficient Information</v>
          </cell>
          <cell r="D42129" t="str">
            <v>Medium</v>
          </cell>
          <cell r="E42129" t="str">
            <v>netscribes</v>
          </cell>
          <cell r="F42129" t="str">
            <v>Reagan D’souza</v>
          </cell>
          <cell r="G42129">
            <v>46117.614583333336</v>
          </cell>
          <cell r="H42129">
            <v>46155.668749999997</v>
          </cell>
        </row>
        <row r="42130">
          <cell r="A42130" t="str">
            <v>UCW-28827</v>
          </cell>
          <cell r="B42130" t="str">
            <v>Error_Critical Issue: Incorrect Size Charts Uploaded Across Lacoste Categories</v>
          </cell>
          <cell r="C42130" t="str">
            <v>CLOSED</v>
          </cell>
          <cell r="D42130" t="str">
            <v>Medium</v>
          </cell>
          <cell r="E42130" t="str">
            <v>netscribes</v>
          </cell>
          <cell r="F42130" t="str">
            <v>Reagan D’souza</v>
          </cell>
          <cell r="G42130">
            <v>46117.553472222222</v>
          </cell>
          <cell r="H42130">
            <v>46155.669444444444</v>
          </cell>
        </row>
        <row r="42131">
          <cell r="A42131" t="str">
            <v>UCW-28824</v>
          </cell>
          <cell r="B42131" t="str">
            <v>ENRICH_Davidoff ELIXIR - Image and Video Update - 2 STD - TATA - 2-4-26</v>
          </cell>
          <cell r="C42131" t="str">
            <v>CLOSED</v>
          </cell>
          <cell r="D42131" t="str">
            <v>Medium</v>
          </cell>
          <cell r="E42131" t="str">
            <v>netscribes</v>
          </cell>
          <cell r="F42131" t="str">
            <v>Shraddha Dighe</v>
          </cell>
          <cell r="G42131">
            <v>46117.070138888892</v>
          </cell>
          <cell r="H42131">
            <v>46121.643750000003</v>
          </cell>
        </row>
        <row r="42132">
          <cell r="A42132" t="str">
            <v>UCW-28823</v>
          </cell>
          <cell r="B42132" t="str">
            <v>New launch cataloguing details of HUGO BOSS(The Scent Elixir)_Fragrance for TCL_02_April_26.</v>
          </cell>
          <cell r="C42132" t="str">
            <v>CLOSED</v>
          </cell>
          <cell r="D42132" t="str">
            <v>Medium</v>
          </cell>
          <cell r="E42132" t="str">
            <v>netscribes</v>
          </cell>
          <cell r="F42132" t="str">
            <v>Shraddha Dighe</v>
          </cell>
          <cell r="G42132">
            <v>46117.068055555559</v>
          </cell>
          <cell r="H42132">
            <v>46120.511805555558</v>
          </cell>
        </row>
        <row r="42133">
          <cell r="A42133" t="str">
            <v>UCW-28822</v>
          </cell>
          <cell r="B42133" t="str">
            <v>ENRICH_MNY | Sunkisser Hazy Matte PDP Updation | TATACLIQ</v>
          </cell>
          <cell r="C42133" t="str">
            <v>CLOSED</v>
          </cell>
          <cell r="D42133" t="str">
            <v>Medium</v>
          </cell>
          <cell r="E42133" t="str">
            <v>netscribes</v>
          </cell>
          <cell r="F42133" t="str">
            <v>Shraddha Dighe</v>
          </cell>
          <cell r="G42133">
            <v>46117.064583333333</v>
          </cell>
          <cell r="H42133">
            <v>46121.637499999997</v>
          </cell>
        </row>
        <row r="42134">
          <cell r="A42134" t="str">
            <v>UCW-28821</v>
          </cell>
          <cell r="B42134" t="str">
            <v>Tata Cliq  - New listing -  Fragrance (02-04-2026)</v>
          </cell>
          <cell r="C42134" t="str">
            <v>CLOSED</v>
          </cell>
          <cell r="D42134" t="str">
            <v>Medium</v>
          </cell>
          <cell r="E42134" t="str">
            <v>netscribes</v>
          </cell>
          <cell r="F42134" t="str">
            <v>Shraddha Dighe</v>
          </cell>
          <cell r="G42134">
            <v>46117.061111111114</v>
          </cell>
          <cell r="H42134">
            <v>46123.781944444447</v>
          </cell>
        </row>
        <row r="42135">
          <cell r="A42135" t="str">
            <v>UCW-28816</v>
          </cell>
          <cell r="B42135" t="str">
            <v>Aurelia/W/Folksong- 43 Style- Summer-2026- 31st March</v>
          </cell>
          <cell r="C42135" t="str">
            <v>CLOSED</v>
          </cell>
          <cell r="D42135" t="str">
            <v>Medium</v>
          </cell>
          <cell r="E42135" t="str">
            <v>netscribes</v>
          </cell>
          <cell r="F42135" t="str">
            <v>Shraddha Dighe</v>
          </cell>
          <cell r="G42135">
            <v>46117.031944444447</v>
          </cell>
          <cell r="H42135">
            <v>46134.702777777777</v>
          </cell>
        </row>
        <row r="42136">
          <cell r="A42136" t="str">
            <v>UCW-28815</v>
          </cell>
          <cell r="B42136" t="str">
            <v>Biba LOT 6 - Apparels &amp; Unstitched Suit Set</v>
          </cell>
          <cell r="C42136" t="str">
            <v>CLOSED</v>
          </cell>
          <cell r="D42136" t="str">
            <v>Medium</v>
          </cell>
          <cell r="E42136" t="str">
            <v>netscribes</v>
          </cell>
          <cell r="F42136" t="str">
            <v>Shraddha Dighe</v>
          </cell>
          <cell r="G42136">
            <v>46116.999305555553</v>
          </cell>
          <cell r="H42136">
            <v>46172.619444444441</v>
          </cell>
        </row>
        <row r="42137">
          <cell r="A42137" t="str">
            <v>UCW-28814</v>
          </cell>
          <cell r="B42137" t="str">
            <v>New Launch – 652 Dropped SKU,s Shared for Listing</v>
          </cell>
          <cell r="C42137" t="str">
            <v>CLOSED Due to Inactive/Insufficient Information</v>
          </cell>
          <cell r="D42137" t="str">
            <v>Medium</v>
          </cell>
          <cell r="E42137" t="str">
            <v>netscribes</v>
          </cell>
          <cell r="F42137" t="str">
            <v>Shraddha Dighe</v>
          </cell>
          <cell r="G42137">
            <v>46116.994444444441</v>
          </cell>
          <cell r="H42137">
            <v>46139.518750000003</v>
          </cell>
        </row>
        <row r="42138">
          <cell r="A42138" t="str">
            <v>UCW-28810</v>
          </cell>
          <cell r="B42138" t="str">
            <v>Error_Cataloging File - Palladium</v>
          </cell>
          <cell r="C42138" t="str">
            <v>CLOSED</v>
          </cell>
          <cell r="D42138" t="str">
            <v>Medium</v>
          </cell>
          <cell r="E42138" t="str">
            <v>netscribes</v>
          </cell>
          <cell r="F42138" t="str">
            <v>Reagan D’souza</v>
          </cell>
          <cell r="G42138">
            <v>46116.620138888888</v>
          </cell>
          <cell r="H42138">
            <v>46172.620833333334</v>
          </cell>
        </row>
        <row r="42139">
          <cell r="A42139" t="str">
            <v>UCW-28800</v>
          </cell>
          <cell r="B42139" t="str">
            <v>TT.BAGATT new listings &lt;&gt; TATA CLIQFASHION  - 9-03-2026</v>
          </cell>
          <cell r="C42139" t="str">
            <v>CLOSED</v>
          </cell>
          <cell r="D42139" t="str">
            <v>Medium</v>
          </cell>
          <cell r="E42139" t="str">
            <v>netscribes</v>
          </cell>
          <cell r="F42139" t="str">
            <v>Mohd Tahir Shaikh</v>
          </cell>
          <cell r="G42139">
            <v>46115.806250000001</v>
          </cell>
          <cell r="H42139">
            <v>46155.674305555556</v>
          </cell>
        </row>
        <row r="42140">
          <cell r="A42140" t="str">
            <v>UCW-28798</v>
          </cell>
          <cell r="B42140" t="str">
            <v>Tata Cliq-Reebok-Kid's Footwear-127776 - 17-03-2026</v>
          </cell>
          <cell r="C42140" t="str">
            <v>CLOSED Due to Inactive/Insufficient Information</v>
          </cell>
          <cell r="D42140" t="str">
            <v>Medium</v>
          </cell>
          <cell r="E42140" t="str">
            <v>netscribes</v>
          </cell>
          <cell r="F42140" t="str">
            <v>Mohd Tahir Shaikh</v>
          </cell>
          <cell r="G42140">
            <v>46115.799305555556</v>
          </cell>
          <cell r="H42140">
            <v>46155.675000000003</v>
          </cell>
        </row>
        <row r="42141">
          <cell r="A42141" t="str">
            <v>UCW-28797</v>
          </cell>
          <cell r="B42141" t="str">
            <v>Asics+ footwear + 125056+ mapping</v>
          </cell>
          <cell r="C42141" t="str">
            <v>CLOSED</v>
          </cell>
          <cell r="D42141" t="str">
            <v>Medium</v>
          </cell>
          <cell r="E42141" t="str">
            <v>netscribes</v>
          </cell>
          <cell r="F42141" t="str">
            <v>Mohd Tahir Shaikh</v>
          </cell>
          <cell r="G42141">
            <v>46115.795138888891</v>
          </cell>
          <cell r="H42141">
            <v>46155.675694444442</v>
          </cell>
        </row>
        <row r="42142">
          <cell r="A42142" t="str">
            <v>UCW-28786</v>
          </cell>
          <cell r="B42142" t="str">
            <v>New Listings</v>
          </cell>
          <cell r="C42142" t="str">
            <v>CLOSED</v>
          </cell>
          <cell r="D42142" t="str">
            <v>Medium</v>
          </cell>
          <cell r="E42142" t="str">
            <v>netscribes</v>
          </cell>
          <cell r="F42142" t="str">
            <v>Shraddha Dighe</v>
          </cell>
          <cell r="G42142">
            <v>46114.799305555556</v>
          </cell>
          <cell r="H42142">
            <v>46128.582638888889</v>
          </cell>
        </row>
        <row r="42143">
          <cell r="A42143" t="str">
            <v>UCW-28785</v>
          </cell>
          <cell r="B42143" t="str">
            <v>ENRICH_MNY | Fit Me PDP Updation | TATACLIQ</v>
          </cell>
          <cell r="C42143" t="str">
            <v>CLOSED</v>
          </cell>
          <cell r="D42143" t="str">
            <v>Medium</v>
          </cell>
          <cell r="E42143" t="str">
            <v>netscribes</v>
          </cell>
          <cell r="F42143" t="str">
            <v>Shraddha Dighe</v>
          </cell>
          <cell r="G42143">
            <v>46114.79791666667</v>
          </cell>
          <cell r="H42143">
            <v>46125.448611111111</v>
          </cell>
        </row>
        <row r="42144">
          <cell r="A42144" t="str">
            <v>UCW-28784</v>
          </cell>
          <cell r="B42144" t="str">
            <v>New Line Sheet November 2025</v>
          </cell>
          <cell r="C42144" t="str">
            <v>CLOSED</v>
          </cell>
          <cell r="D42144" t="str">
            <v>Medium</v>
          </cell>
          <cell r="E42144" t="str">
            <v>netscribes</v>
          </cell>
          <cell r="F42144" t="str">
            <v>Mohd Tahir Shaikh</v>
          </cell>
          <cell r="G42144">
            <v>46114.796527777777</v>
          </cell>
          <cell r="H42144">
            <v>46172.62222222222</v>
          </cell>
        </row>
        <row r="42145">
          <cell r="A42145" t="str">
            <v>UCW-28783</v>
          </cell>
          <cell r="B42145" t="str">
            <v xml:space="preserve">Renee - Make up category listing. </v>
          </cell>
          <cell r="C42145" t="str">
            <v>CLOSED</v>
          </cell>
          <cell r="D42145" t="str">
            <v>Medium</v>
          </cell>
          <cell r="E42145" t="str">
            <v>netscribes</v>
          </cell>
          <cell r="F42145" t="str">
            <v>Shraddha Dighe</v>
          </cell>
          <cell r="G42145">
            <v>46114.794444444444</v>
          </cell>
          <cell r="H42145">
            <v>46121.613194444442</v>
          </cell>
        </row>
        <row r="42146">
          <cell r="A42146" t="str">
            <v>UCW-28781</v>
          </cell>
          <cell r="B42146" t="str">
            <v xml:space="preserve">ENRICH_Catalogue update - Renee </v>
          </cell>
          <cell r="C42146" t="str">
            <v>CLOSED</v>
          </cell>
          <cell r="D42146" t="str">
            <v>Medium</v>
          </cell>
          <cell r="E42146" t="str">
            <v>netscribes</v>
          </cell>
          <cell r="F42146" t="str">
            <v>Shraddha Dighe</v>
          </cell>
          <cell r="G42146">
            <v>46114.791666666664</v>
          </cell>
          <cell r="H42146">
            <v>46127.656944444447</v>
          </cell>
        </row>
        <row r="42147">
          <cell r="A42147" t="str">
            <v>UCW-28780</v>
          </cell>
          <cell r="B42147" t="str">
            <v>CLONE - Plum | New Launches Request</v>
          </cell>
          <cell r="C42147" t="str">
            <v>CLOSED</v>
          </cell>
          <cell r="D42147" t="str">
            <v>Medium</v>
          </cell>
          <cell r="E42147" t="str">
            <v>netscribes</v>
          </cell>
          <cell r="F42147" t="str">
            <v>Shraddha Dighe</v>
          </cell>
          <cell r="G42147">
            <v>46114.788194444445</v>
          </cell>
          <cell r="H42147">
            <v>46155.677083333336</v>
          </cell>
        </row>
        <row r="42148">
          <cell r="A42148" t="str">
            <v>UCW-28778</v>
          </cell>
          <cell r="B42148" t="str">
            <v>77354547_New GWP Listing_TCL</v>
          </cell>
          <cell r="C42148" t="str">
            <v>CLOSED Due to Inactive/Insufficient Information</v>
          </cell>
          <cell r="D42148" t="str">
            <v>Medium</v>
          </cell>
          <cell r="E42148" t="str">
            <v>netscribes</v>
          </cell>
          <cell r="F42148" t="str">
            <v>Shraddha Dighe</v>
          </cell>
          <cell r="G42148">
            <v>46114.784722222219</v>
          </cell>
          <cell r="H42148">
            <v>46134.604861111111</v>
          </cell>
        </row>
        <row r="42149">
          <cell r="A42149" t="str">
            <v>UCW-28776</v>
          </cell>
          <cell r="B42149" t="str">
            <v>78293231_Q2 Tester listing_Lancome | TCL Luxury</v>
          </cell>
          <cell r="C42149" t="str">
            <v>CLOSED Due to Inactive/Insufficient Information</v>
          </cell>
          <cell r="D42149" t="str">
            <v>Medium</v>
          </cell>
          <cell r="E42149" t="str">
            <v>netscribes</v>
          </cell>
          <cell r="F42149" t="str">
            <v>Shraddha Dighe</v>
          </cell>
          <cell r="G42149">
            <v>46114.780555555553</v>
          </cell>
          <cell r="H42149">
            <v>46126.460416666669</v>
          </cell>
        </row>
        <row r="42150">
          <cell r="A42150" t="str">
            <v>UCW-28775</v>
          </cell>
          <cell r="B42150" t="str">
            <v>Tata Cliq Footwear Catalogue | 31-03-2026</v>
          </cell>
          <cell r="C42150" t="str">
            <v>CLOSED</v>
          </cell>
          <cell r="D42150" t="str">
            <v>Medium</v>
          </cell>
          <cell r="E42150" t="str">
            <v>netscribes</v>
          </cell>
          <cell r="F42150" t="str">
            <v>Mohd Tahir Shaikh</v>
          </cell>
          <cell r="G42150">
            <v>46114.779861111114</v>
          </cell>
          <cell r="H42150">
            <v>46155.677083333336</v>
          </cell>
        </row>
        <row r="42151">
          <cell r="A42151" t="str">
            <v>UCW-28773</v>
          </cell>
          <cell r="B42151" t="str">
            <v>78248680_LANCOME Q2 New Listing_TCL</v>
          </cell>
          <cell r="C42151" t="str">
            <v>CLOSED Due to Inactive/Insufficient Information</v>
          </cell>
          <cell r="D42151" t="str">
            <v>Medium</v>
          </cell>
          <cell r="E42151" t="str">
            <v>netscribes</v>
          </cell>
          <cell r="F42151" t="str">
            <v>Shraddha Dighe</v>
          </cell>
          <cell r="G42151">
            <v>46114.775000000001</v>
          </cell>
          <cell r="H42151">
            <v>46188.524305555555</v>
          </cell>
        </row>
        <row r="42152">
          <cell r="A42152" t="str">
            <v>UCW-28772</v>
          </cell>
          <cell r="B42152" t="str">
            <v>K18 and Moroccanoil - New Product Listing Request</v>
          </cell>
          <cell r="C42152" t="str">
            <v>CLOSED</v>
          </cell>
          <cell r="D42152" t="str">
            <v>Medium</v>
          </cell>
          <cell r="E42152" t="str">
            <v>netscribes</v>
          </cell>
          <cell r="F42152" t="str">
            <v>Shraddha Dighe</v>
          </cell>
          <cell r="G42152">
            <v>46114.773611111108</v>
          </cell>
          <cell r="H42152">
            <v>46127.5625</v>
          </cell>
        </row>
        <row r="42153">
          <cell r="A42153" t="str">
            <v>UCW-28766</v>
          </cell>
          <cell r="B42153" t="str">
            <v>Urgent- BB Article Sell Now and New Listing Required</v>
          </cell>
          <cell r="C42153" t="str">
            <v>CLOSED Due to Inactive/Insufficient Information</v>
          </cell>
          <cell r="D42153" t="str">
            <v>Medium</v>
          </cell>
          <cell r="E42153" t="str">
            <v>Chirag Dubal</v>
          </cell>
          <cell r="F42153" t="str">
            <v>netscribes</v>
          </cell>
          <cell r="G42153">
            <v>46114.75277777778</v>
          </cell>
          <cell r="H42153">
            <v>46171.606249999997</v>
          </cell>
        </row>
        <row r="42154">
          <cell r="A42154" t="str">
            <v>UCW-28762</v>
          </cell>
          <cell r="B42154" t="str">
            <v>Enrich_Images change</v>
          </cell>
          <cell r="C42154" t="str">
            <v>CLOSED</v>
          </cell>
          <cell r="D42154" t="str">
            <v>Medium</v>
          </cell>
          <cell r="E42154" t="str">
            <v>Chirag Dubal</v>
          </cell>
          <cell r="F42154" t="str">
            <v>Simi Raichel Zachariah</v>
          </cell>
          <cell r="G42154">
            <v>46114.743055555555</v>
          </cell>
          <cell r="H42154">
            <v>46128.542361111111</v>
          </cell>
        </row>
        <row r="42155">
          <cell r="A42155" t="str">
            <v>UCW-28746</v>
          </cell>
          <cell r="B42155" t="str">
            <v>Libas Apparel 127532 27-03-2026 (NEW CATALOGUE)</v>
          </cell>
          <cell r="C42155" t="str">
            <v>CLOSED</v>
          </cell>
          <cell r="D42155" t="str">
            <v>Medium</v>
          </cell>
          <cell r="E42155" t="str">
            <v>netscribes</v>
          </cell>
          <cell r="F42155" t="str">
            <v>Shraddha Dighe</v>
          </cell>
          <cell r="G42155">
            <v>46114.693055555559</v>
          </cell>
          <cell r="H42155">
            <v>46155.678472222222</v>
          </cell>
        </row>
        <row r="42156">
          <cell r="A42156" t="str">
            <v>UCW-28736</v>
          </cell>
          <cell r="B42156" t="str">
            <v>Tata Cliq-Reebok Brand-Footwear -127776 - 02-04-2026</v>
          </cell>
          <cell r="C42156" t="str">
            <v>CLOSED</v>
          </cell>
          <cell r="D42156" t="str">
            <v>Medium</v>
          </cell>
          <cell r="E42156" t="str">
            <v>netscribes</v>
          </cell>
          <cell r="F42156" t="str">
            <v>Mohd Tahir Shaikh</v>
          </cell>
          <cell r="G42156">
            <v>46114.636805555558</v>
          </cell>
          <cell r="H42156">
            <v>46155.679166666669</v>
          </cell>
        </row>
        <row r="42157">
          <cell r="A42157" t="str">
            <v>UCW-28735</v>
          </cell>
          <cell r="B42157" t="str">
            <v>ERROR_Catalogue New errors for the Multibrands Agency (NETSCRIBES) 2nd APRIL_NC</v>
          </cell>
          <cell r="C42157" t="str">
            <v>CLOSED</v>
          </cell>
          <cell r="D42157" t="str">
            <v>Highest</v>
          </cell>
          <cell r="E42157" t="str">
            <v>netscribes</v>
          </cell>
          <cell r="F42157" t="str">
            <v>Sushma Ram</v>
          </cell>
          <cell r="G42157">
            <v>46114.62777777778</v>
          </cell>
          <cell r="H42157">
            <v>46175.595833333333</v>
          </cell>
        </row>
        <row r="42158">
          <cell r="A42158" t="str">
            <v>UCW-28722</v>
          </cell>
          <cell r="B42158" t="str">
            <v>Sangeeta Boochra - 20th March - 126356 - New collection - Luxury</v>
          </cell>
          <cell r="C42158" t="str">
            <v>CLOSED</v>
          </cell>
          <cell r="D42158" t="str">
            <v>Medium</v>
          </cell>
          <cell r="E42158" t="str">
            <v>Chirag Dubal</v>
          </cell>
          <cell r="F42158" t="str">
            <v>Shloka Chakre</v>
          </cell>
          <cell r="G42158">
            <v>46114.484722222223</v>
          </cell>
          <cell r="H42158">
            <v>46125.745138888888</v>
          </cell>
        </row>
        <row r="42159">
          <cell r="A42159" t="str">
            <v>UCW-28718</v>
          </cell>
          <cell r="B42159" t="str">
            <v>Tata Cliq | GK Hair: New Listing</v>
          </cell>
          <cell r="C42159" t="str">
            <v>CLOSED</v>
          </cell>
          <cell r="D42159" t="str">
            <v>Medium</v>
          </cell>
          <cell r="E42159" t="str">
            <v>netscribes</v>
          </cell>
          <cell r="F42159" t="str">
            <v>Shraddha Dighe</v>
          </cell>
          <cell r="G42159">
            <v>46114.481944444444</v>
          </cell>
          <cell r="H42159">
            <v>46134.841666666667</v>
          </cell>
        </row>
        <row r="42160">
          <cell r="A42160" t="str">
            <v>UCW-28713</v>
          </cell>
          <cell r="B42160" t="str">
            <v>NOYRA - 6 Mar 26 - 126542 - New collection - Luxury</v>
          </cell>
          <cell r="C42160" t="str">
            <v>CLOSED</v>
          </cell>
          <cell r="D42160" t="str">
            <v>Medium</v>
          </cell>
          <cell r="E42160" t="str">
            <v>Chirag Dubal</v>
          </cell>
          <cell r="F42160" t="str">
            <v>Shloka Chakre</v>
          </cell>
          <cell r="G42160">
            <v>46114.470833333333</v>
          </cell>
          <cell r="H42160">
            <v>46148.765972222223</v>
          </cell>
        </row>
        <row r="42161">
          <cell r="A42161" t="str">
            <v>UCW-28708</v>
          </cell>
          <cell r="B42161" t="str">
            <v>Asian Footwear listing 27 Mar 2026</v>
          </cell>
          <cell r="C42161" t="str">
            <v>CLOSED</v>
          </cell>
          <cell r="D42161" t="str">
            <v>Medium</v>
          </cell>
          <cell r="E42161" t="str">
            <v>netscribes</v>
          </cell>
          <cell r="F42161" t="str">
            <v>Mohd Tahir Shaikh</v>
          </cell>
          <cell r="G42161">
            <v>46114.459027777775</v>
          </cell>
          <cell r="H42161">
            <v>46126.769444444442</v>
          </cell>
        </row>
        <row r="42162">
          <cell r="A42162" t="str">
            <v>UCW-28706</v>
          </cell>
          <cell r="B42162" t="str">
            <v>Fast Moving Styles on Tata Clique X Metro Brands.</v>
          </cell>
          <cell r="C42162" t="str">
            <v>CLOSED</v>
          </cell>
          <cell r="D42162" t="str">
            <v>Medium</v>
          </cell>
          <cell r="E42162" t="str">
            <v>netscribes</v>
          </cell>
          <cell r="F42162" t="str">
            <v>Mohd Tahir Shaikh</v>
          </cell>
          <cell r="G42162">
            <v>46113.799305555556</v>
          </cell>
          <cell r="H42162">
            <v>46155.680555555555</v>
          </cell>
        </row>
        <row r="42163">
          <cell r="A42163" t="str">
            <v>UCW-28702</v>
          </cell>
          <cell r="B42163" t="str">
            <v>Campus x Tata CliQ ~ New Listings_11.03.2026 Batch-21</v>
          </cell>
          <cell r="C42163" t="str">
            <v>CLOSED</v>
          </cell>
          <cell r="D42163" t="str">
            <v>Medium</v>
          </cell>
          <cell r="E42163" t="str">
            <v>netscribes</v>
          </cell>
          <cell r="F42163" t="str">
            <v>Mohd Tahir Shaikh</v>
          </cell>
          <cell r="G42163">
            <v>46113.779861111114</v>
          </cell>
          <cell r="H42163">
            <v>46132.601388888892</v>
          </cell>
        </row>
        <row r="42164">
          <cell r="A42164" t="str">
            <v>UCW-28699</v>
          </cell>
          <cell r="B42164" t="str">
            <v>Migration to Fashion &amp; Luxury - 25-03-2026</v>
          </cell>
          <cell r="C42164" t="str">
            <v>CLOSED</v>
          </cell>
          <cell r="D42164" t="str">
            <v>Medium</v>
          </cell>
          <cell r="E42164" t="str">
            <v>netscribes</v>
          </cell>
          <cell r="F42164" t="str">
            <v>Mohd Tahir Shaikh</v>
          </cell>
          <cell r="G42164">
            <v>46113.753472222219</v>
          </cell>
          <cell r="H42164">
            <v>46155.680555555555</v>
          </cell>
        </row>
        <row r="42165">
          <cell r="A42165" t="str">
            <v>UCW-28698</v>
          </cell>
          <cell r="B42165" t="str">
            <v>New brand product listing Mutant</v>
          </cell>
          <cell r="C42165" t="str">
            <v>CLOSED</v>
          </cell>
          <cell r="D42165" t="str">
            <v>Medium</v>
          </cell>
          <cell r="E42165" t="str">
            <v>netscribes</v>
          </cell>
          <cell r="F42165" t="str">
            <v>Shraddha Dighe</v>
          </cell>
          <cell r="G42165">
            <v>46113.738888888889</v>
          </cell>
          <cell r="H42165">
            <v>46120.473611111112</v>
          </cell>
        </row>
        <row r="42166">
          <cell r="A42166" t="str">
            <v>UCW-28697</v>
          </cell>
          <cell r="B42166" t="str">
            <v>PUMA Footwear 124130 &amp; 125381 New Listing 30-03-2026</v>
          </cell>
          <cell r="C42166" t="str">
            <v>CLOSED</v>
          </cell>
          <cell r="D42166" t="str">
            <v>Medium</v>
          </cell>
          <cell r="E42166" t="str">
            <v>netscribes</v>
          </cell>
          <cell r="F42166" t="str">
            <v>Mohd Tahir Shaikh</v>
          </cell>
          <cell r="G42166">
            <v>46113.736111111109</v>
          </cell>
          <cell r="H42166">
            <v>46155.680555555555</v>
          </cell>
        </row>
        <row r="42167">
          <cell r="A42167" t="str">
            <v>UCW-28695</v>
          </cell>
          <cell r="B42167" t="str">
            <v>PUMA Accessory, Apparel &amp; Footwear Migration of Articles from Seller 124130 to 125381 (24th Feb 2026)</v>
          </cell>
          <cell r="C42167" t="str">
            <v>CLOSED</v>
          </cell>
          <cell r="D42167" t="str">
            <v>Medium</v>
          </cell>
          <cell r="E42167" t="str">
            <v>Chirag Dubal</v>
          </cell>
          <cell r="F42167" t="str">
            <v>netscribes</v>
          </cell>
          <cell r="G42167">
            <v>46113.731944444444</v>
          </cell>
          <cell r="H42167">
            <v>46156.82708333333</v>
          </cell>
        </row>
        <row r="42168">
          <cell r="A42168" t="str">
            <v>UCW-28693</v>
          </cell>
          <cell r="B42168" t="str">
            <v>PUMA Footwear 124130 &amp; 125381 New Listing 31-03-2026</v>
          </cell>
          <cell r="C42168" t="str">
            <v>CLOSED</v>
          </cell>
          <cell r="D42168" t="str">
            <v>Medium</v>
          </cell>
          <cell r="E42168" t="str">
            <v>netscribes</v>
          </cell>
          <cell r="F42168" t="str">
            <v>Mohd Tahir Shaikh</v>
          </cell>
          <cell r="G42168">
            <v>46113.726388888892</v>
          </cell>
          <cell r="H42168">
            <v>46168.415277777778</v>
          </cell>
        </row>
        <row r="42169">
          <cell r="A42169" t="str">
            <v>UCW-28691</v>
          </cell>
          <cell r="B42169" t="str">
            <v>PUMA Footwear 124130 New Listing 27-03-2026</v>
          </cell>
          <cell r="C42169" t="str">
            <v>CLOSED</v>
          </cell>
          <cell r="D42169" t="str">
            <v>Medium</v>
          </cell>
          <cell r="E42169" t="str">
            <v>netscribes</v>
          </cell>
          <cell r="F42169" t="str">
            <v>Mohd Tahir Shaikh</v>
          </cell>
          <cell r="G42169">
            <v>46113.718055555553</v>
          </cell>
          <cell r="H42169">
            <v>46155.681250000001</v>
          </cell>
        </row>
        <row r="42170">
          <cell r="A42170" t="str">
            <v>UCW-28686</v>
          </cell>
          <cell r="B42170" t="str">
            <v>Tata Cliq (Feb) - New Product Listing - (27-02-2026)</v>
          </cell>
          <cell r="C42170" t="str">
            <v>CLOSED</v>
          </cell>
          <cell r="D42170" t="str">
            <v>Medium</v>
          </cell>
          <cell r="E42170" t="str">
            <v>netscribes</v>
          </cell>
          <cell r="F42170" t="str">
            <v>Shraddha Dighe</v>
          </cell>
          <cell r="G42170">
            <v>46113.67083333333</v>
          </cell>
          <cell r="H42170">
            <v>46175.513194444444</v>
          </cell>
        </row>
        <row r="42171">
          <cell r="A42171" t="str">
            <v>UCW-28679</v>
          </cell>
          <cell r="B42171" t="str">
            <v>Benetton Footwear new catalog kids apparel details 26-3-2026</v>
          </cell>
          <cell r="C42171" t="str">
            <v>CLOSED</v>
          </cell>
          <cell r="D42171" t="str">
            <v>Medium</v>
          </cell>
          <cell r="E42171" t="str">
            <v>netscribes</v>
          </cell>
          <cell r="F42171" t="str">
            <v>Mohd Tahir Shaikh</v>
          </cell>
          <cell r="G42171">
            <v>46113.588888888888</v>
          </cell>
          <cell r="H42171">
            <v>46155.681944444441</v>
          </cell>
        </row>
        <row r="42172">
          <cell r="A42172" t="str">
            <v>UCW-28635</v>
          </cell>
          <cell r="B42172" t="str">
            <v>Hoversoul Listing - Exo Footwear 02 Dec 2025 Ballerinas</v>
          </cell>
          <cell r="C42172" t="str">
            <v>CLOSED</v>
          </cell>
          <cell r="D42172" t="str">
            <v>Medium</v>
          </cell>
          <cell r="E42172" t="str">
            <v>Chirag Dubal</v>
          </cell>
          <cell r="F42172" t="str">
            <v>netscribes</v>
          </cell>
          <cell r="G42172">
            <v>46112.768750000003</v>
          </cell>
          <cell r="H42172">
            <v>46172.630555555559</v>
          </cell>
        </row>
        <row r="42173">
          <cell r="A42173" t="str">
            <v>UCW-28634</v>
          </cell>
          <cell r="B42173" t="str">
            <v>ERROR_STREAX - NEW LISITNG FILE FOR TATA CLIQ (04-03-26)_NC</v>
          </cell>
          <cell r="C42173" t="str">
            <v>CLOSED</v>
          </cell>
          <cell r="D42173" t="str">
            <v>Medium</v>
          </cell>
          <cell r="E42173" t="str">
            <v>netscribes</v>
          </cell>
          <cell r="F42173" t="str">
            <v>Shraddha Dighe</v>
          </cell>
          <cell r="G42173">
            <v>46112.767361111109</v>
          </cell>
          <cell r="H42173">
            <v>46147.532638888886</v>
          </cell>
        </row>
        <row r="42174">
          <cell r="A42174" t="str">
            <v>UCW-28631</v>
          </cell>
          <cell r="B42174" t="str">
            <v>New Footwear Line Sheet March 2026</v>
          </cell>
          <cell r="C42174" t="str">
            <v>CLOSED</v>
          </cell>
          <cell r="D42174" t="str">
            <v>Medium</v>
          </cell>
          <cell r="E42174" t="str">
            <v>netscribes</v>
          </cell>
          <cell r="F42174" t="str">
            <v>Mohd Tahir Shaikh</v>
          </cell>
          <cell r="G42174">
            <v>46112.743750000001</v>
          </cell>
          <cell r="H42174">
            <v>46172.624305555553</v>
          </cell>
        </row>
        <row r="42175">
          <cell r="A42175" t="str">
            <v>UCW-28626</v>
          </cell>
          <cell r="B42175" t="str">
            <v>Renee makeup category - 126397</v>
          </cell>
          <cell r="C42175" t="str">
            <v>CLOSED</v>
          </cell>
          <cell r="D42175" t="str">
            <v>Medium</v>
          </cell>
          <cell r="E42175" t="str">
            <v>netscribes</v>
          </cell>
          <cell r="F42175" t="str">
            <v>Shraddha Dighe</v>
          </cell>
          <cell r="G42175">
            <v>46112.710416666669</v>
          </cell>
          <cell r="H42175">
            <v>46123.763888888891</v>
          </cell>
        </row>
        <row r="42176">
          <cell r="A42176" t="str">
            <v>UCW-28622</v>
          </cell>
          <cell r="B42176" t="str">
            <v>ERROR_ENRICH_M&amp;S Size Chart Updation_NC</v>
          </cell>
          <cell r="C42176" t="str">
            <v>CLOSED</v>
          </cell>
          <cell r="D42176" t="str">
            <v>Medium</v>
          </cell>
          <cell r="E42176" t="str">
            <v>netscribes</v>
          </cell>
          <cell r="F42176" t="str">
            <v>Shraddha Dighe</v>
          </cell>
          <cell r="G42176">
            <v>46112.695138888892</v>
          </cell>
          <cell r="H42176">
            <v>46116.392361111109</v>
          </cell>
        </row>
        <row r="42177">
          <cell r="A42177" t="str">
            <v>UCW-28618</v>
          </cell>
          <cell r="B42177" t="str">
            <v xml:space="preserve"> TataCliq: 26 Articles Listings</v>
          </cell>
          <cell r="C42177" t="str">
            <v>CLOSED</v>
          </cell>
          <cell r="D42177" t="str">
            <v>Medium</v>
          </cell>
          <cell r="E42177" t="str">
            <v>netscribes</v>
          </cell>
          <cell r="F42177" t="str">
            <v>Mohd Tahir Shaikh</v>
          </cell>
          <cell r="G42177">
            <v>46112.68472222222</v>
          </cell>
          <cell r="H42177">
            <v>46126.740277777775</v>
          </cell>
        </row>
        <row r="42178">
          <cell r="A42178" t="str">
            <v>UCW-28616</v>
          </cell>
          <cell r="B42178" t="str">
            <v>Puig GWP Cataloguing 20.03.26</v>
          </cell>
          <cell r="C42178" t="str">
            <v>CLOSED</v>
          </cell>
          <cell r="D42178" t="str">
            <v>Medium</v>
          </cell>
          <cell r="E42178" t="str">
            <v>netscribes</v>
          </cell>
          <cell r="F42178" t="str">
            <v>Shraddha Dighe</v>
          </cell>
          <cell r="G42178">
            <v>46112.681250000001</v>
          </cell>
          <cell r="H42178">
            <v>46119.627083333333</v>
          </cell>
        </row>
        <row r="42179">
          <cell r="A42179" t="str">
            <v>UCW-28580</v>
          </cell>
          <cell r="B42179" t="str">
            <v>Request for Listing Discounted Catalogue Styles - Onitsuka Tiger</v>
          </cell>
          <cell r="C42179" t="str">
            <v>CLOSED</v>
          </cell>
          <cell r="D42179" t="str">
            <v>Medium</v>
          </cell>
          <cell r="E42179" t="str">
            <v>Chirag Dubal</v>
          </cell>
          <cell r="F42179" t="str">
            <v>Shloka Chakre</v>
          </cell>
          <cell r="G42179">
            <v>46112.495833333334</v>
          </cell>
          <cell r="H42179">
            <v>46114.474305555559</v>
          </cell>
        </row>
        <row r="42180">
          <cell r="A42180" t="str">
            <v>UCW-28578</v>
          </cell>
          <cell r="B42180" t="str">
            <v>ENRICH_Pilgrim&lt;&gt;Tata Cliq: Image Update &amp; Product Title Change</v>
          </cell>
          <cell r="C42180" t="str">
            <v>CLOSED</v>
          </cell>
          <cell r="D42180" t="str">
            <v>Medium</v>
          </cell>
          <cell r="E42180" t="str">
            <v>netscribes</v>
          </cell>
          <cell r="F42180" t="str">
            <v>Shraddha Dighe</v>
          </cell>
          <cell r="G42180">
            <v>46112.495138888888</v>
          </cell>
          <cell r="H42180">
            <v>46116.567361111112</v>
          </cell>
        </row>
        <row r="42181">
          <cell r="A42181" t="str">
            <v>UCW-28573</v>
          </cell>
          <cell r="B42181" t="str">
            <v>Error_124246 Luxury New Balance OR Slot 2 listing 10.03.2026</v>
          </cell>
          <cell r="C42181" t="str">
            <v>CLOSED</v>
          </cell>
          <cell r="D42181" t="str">
            <v>Medium</v>
          </cell>
          <cell r="E42181" t="str">
            <v>netscribes</v>
          </cell>
          <cell r="F42181" t="str">
            <v>Shloka Chakre</v>
          </cell>
          <cell r="G42181">
            <v>46112.482638888891</v>
          </cell>
          <cell r="H42181">
            <v>46202.442361111112</v>
          </cell>
        </row>
        <row r="42182">
          <cell r="A42182" t="str">
            <v>UCW-28568</v>
          </cell>
          <cell r="B42182" t="str">
            <v>New Listing | Neutrogena Hydro Boost water gel  13g</v>
          </cell>
          <cell r="C42182" t="str">
            <v>CLOSED</v>
          </cell>
          <cell r="D42182" t="str">
            <v>Medium</v>
          </cell>
          <cell r="E42182" t="str">
            <v>netscribes</v>
          </cell>
          <cell r="F42182" t="str">
            <v>Shraddha Dighe</v>
          </cell>
          <cell r="G42182">
            <v>46112.46597222222</v>
          </cell>
          <cell r="H42182">
            <v>46120.65</v>
          </cell>
        </row>
        <row r="42183">
          <cell r="A42183" t="str">
            <v>UCW-28566</v>
          </cell>
          <cell r="B42183" t="str">
            <v>NPI- Mamaearth x Tata Cliq | March'26</v>
          </cell>
          <cell r="C42183" t="str">
            <v>CLOSED</v>
          </cell>
          <cell r="D42183" t="str">
            <v>Medium</v>
          </cell>
          <cell r="E42183" t="str">
            <v>netscribes</v>
          </cell>
          <cell r="F42183" t="str">
            <v>Shraddha Dighe</v>
          </cell>
          <cell r="G42183">
            <v>46112.460416666669</v>
          </cell>
          <cell r="H42183">
            <v>46121.606944444444</v>
          </cell>
        </row>
        <row r="42184">
          <cell r="A42184" t="str">
            <v>UCW-28563</v>
          </cell>
          <cell r="B42184" t="str">
            <v>ENRICH_ABH model image expiry - remove from PDP</v>
          </cell>
          <cell r="C42184" t="str">
            <v>CLOSED</v>
          </cell>
          <cell r="D42184" t="str">
            <v>Medium</v>
          </cell>
          <cell r="E42184" t="str">
            <v>netscribes</v>
          </cell>
          <cell r="F42184" t="str">
            <v>Shraddha Dighe</v>
          </cell>
          <cell r="G42184">
            <v>46112.451388888891</v>
          </cell>
          <cell r="H42184">
            <v>46113.554861111108</v>
          </cell>
        </row>
        <row r="42185">
          <cell r="A42185" t="str">
            <v>UCW-28562</v>
          </cell>
          <cell r="B42185" t="str">
            <v>Renee makeup category - 126397</v>
          </cell>
          <cell r="C42185" t="str">
            <v>CLOSED</v>
          </cell>
          <cell r="D42185" t="str">
            <v>Medium</v>
          </cell>
          <cell r="E42185" t="str">
            <v>netscribes</v>
          </cell>
          <cell r="F42185" t="str">
            <v>Shraddha Dighe</v>
          </cell>
          <cell r="G42185">
            <v>46112.450694444444</v>
          </cell>
          <cell r="H42185">
            <v>46121.599999999999</v>
          </cell>
        </row>
        <row r="42186">
          <cell r="A42186" t="str">
            <v>UCW-28560</v>
          </cell>
          <cell r="B42186" t="str">
            <v>Regarding New listings - BOBI</v>
          </cell>
          <cell r="C42186" t="str">
            <v>CLOSED</v>
          </cell>
          <cell r="D42186" t="str">
            <v>Medium</v>
          </cell>
          <cell r="E42186" t="str">
            <v>netscribes</v>
          </cell>
          <cell r="F42186" t="str">
            <v>Shraddha Dighe</v>
          </cell>
          <cell r="G42186">
            <v>46112.447222222225</v>
          </cell>
          <cell r="H42186">
            <v>46119.615277777775</v>
          </cell>
        </row>
        <row r="42187">
          <cell r="A42187" t="str">
            <v>UCW-28548</v>
          </cell>
          <cell r="B42187" t="str">
            <v>ERROR_Catalogue New errors for the Multibrands Agency (NETSCRIBES) 30TH MARCH_NC</v>
          </cell>
          <cell r="C42187" t="str">
            <v>CLOSED</v>
          </cell>
          <cell r="D42187" t="str">
            <v>Medium</v>
          </cell>
          <cell r="E42187" t="str">
            <v>netscribes</v>
          </cell>
          <cell r="F42187" t="str">
            <v>Sushma Ram</v>
          </cell>
          <cell r="G42187">
            <v>46111.791666666664</v>
          </cell>
          <cell r="H42187">
            <v>46125.488194444442</v>
          </cell>
        </row>
        <row r="42188">
          <cell r="A42188" t="str">
            <v>UCW-28546</v>
          </cell>
          <cell r="B42188" t="str">
            <v>Tata Cliq-adidas DTC|Footwear| Attributes_24-03-26</v>
          </cell>
          <cell r="C42188" t="str">
            <v>CLOSED Due to Inactive/Insufficient Information</v>
          </cell>
          <cell r="D42188" t="str">
            <v>Medium</v>
          </cell>
          <cell r="E42188" t="str">
            <v>Chirag Dubal</v>
          </cell>
          <cell r="F42188" t="str">
            <v>Shloka Chakre</v>
          </cell>
          <cell r="G42188">
            <v>46111.785416666666</v>
          </cell>
          <cell r="H42188">
            <v>46161.743055555555</v>
          </cell>
        </row>
        <row r="42189">
          <cell r="A42189" t="str">
            <v>UCW-28545</v>
          </cell>
          <cell r="B42189" t="str">
            <v>Redchief_Sport Shoes_123781_300326</v>
          </cell>
          <cell r="C42189" t="str">
            <v>CLOSED</v>
          </cell>
          <cell r="D42189" t="str">
            <v>Medium</v>
          </cell>
          <cell r="E42189" t="str">
            <v>netscribes</v>
          </cell>
          <cell r="F42189" t="str">
            <v>Mohd Tahir Shaikh</v>
          </cell>
          <cell r="G42189">
            <v>46111.784722222219</v>
          </cell>
          <cell r="H42189">
            <v>46127.505555555559</v>
          </cell>
        </row>
        <row r="42190">
          <cell r="A42190" t="str">
            <v>UCW-28540</v>
          </cell>
          <cell r="B42190" t="str">
            <v>Enrich_Tata Cliq // REDTAPE + T-Shirt+ 4 Sku ( 1 Article ) + Image Change Request // 28-03-2026</v>
          </cell>
          <cell r="C42190" t="str">
            <v>CLOSED</v>
          </cell>
          <cell r="D42190" t="str">
            <v>Medium</v>
          </cell>
          <cell r="E42190" t="str">
            <v>Chirag Dubal</v>
          </cell>
          <cell r="F42190" t="str">
            <v>Simi Raichel Zachariah</v>
          </cell>
          <cell r="G42190">
            <v>46111.777777777781</v>
          </cell>
          <cell r="H42190">
            <v>46113.545138888891</v>
          </cell>
        </row>
        <row r="42191">
          <cell r="A42191" t="str">
            <v>UCW-28534</v>
          </cell>
          <cell r="B42191" t="str">
            <v>Gillette Trimmers &amp; Razor New Listings - Tata Cliq</v>
          </cell>
          <cell r="C42191" t="str">
            <v>CLOSED</v>
          </cell>
          <cell r="D42191" t="str">
            <v>Medium</v>
          </cell>
          <cell r="E42191" t="str">
            <v>netscribes</v>
          </cell>
          <cell r="F42191" t="str">
            <v>Shraddha Dighe</v>
          </cell>
          <cell r="G42191">
            <v>46111.763194444444</v>
          </cell>
          <cell r="H42191">
            <v>46120.65625</v>
          </cell>
        </row>
        <row r="42192">
          <cell r="A42192" t="str">
            <v>UCW-28531</v>
          </cell>
          <cell r="B42192" t="str">
            <v>Oroh - Footwear - (128691-11) - New Listing 30-03-2026</v>
          </cell>
          <cell r="C42192" t="str">
            <v>CLOSED</v>
          </cell>
          <cell r="D42192" t="str">
            <v>Medium</v>
          </cell>
          <cell r="E42192" t="str">
            <v>Chirag Dubal</v>
          </cell>
          <cell r="F42192" t="str">
            <v>Shloka Chakre</v>
          </cell>
          <cell r="G42192">
            <v>46111.753472222219</v>
          </cell>
          <cell r="H42192">
            <v>46121.5</v>
          </cell>
        </row>
        <row r="42193">
          <cell r="A42193" t="str">
            <v>UCW-28529</v>
          </cell>
          <cell r="B42193" t="str">
            <v>OAP | Powder Foundation &amp; Faux Brow Listing | TATACLIQ</v>
          </cell>
          <cell r="C42193" t="str">
            <v>CLOSED</v>
          </cell>
          <cell r="D42193" t="str">
            <v>Medium</v>
          </cell>
          <cell r="E42193" t="str">
            <v>netscribes</v>
          </cell>
          <cell r="F42193" t="str">
            <v>Shraddha Dighe</v>
          </cell>
          <cell r="G42193">
            <v>46111.747916666667</v>
          </cell>
          <cell r="H42193">
            <v>46116.604861111111</v>
          </cell>
        </row>
        <row r="42194">
          <cell r="A42194" t="str">
            <v>UCW-28527</v>
          </cell>
          <cell r="B42194" t="str">
            <v>Product Refills Listing – Content Sheet Attached: TATA Cliq x HMB</v>
          </cell>
          <cell r="C42194" t="str">
            <v>CLOSED</v>
          </cell>
          <cell r="D42194" t="str">
            <v>Medium</v>
          </cell>
          <cell r="E42194" t="str">
            <v>netscribes</v>
          </cell>
          <cell r="F42194" t="str">
            <v>Shraddha Dighe</v>
          </cell>
          <cell r="G42194">
            <v>46111.744444444441</v>
          </cell>
          <cell r="H42194">
            <v>46119.604166666664</v>
          </cell>
        </row>
        <row r="42195">
          <cell r="A42195" t="str">
            <v>UCW-28514</v>
          </cell>
          <cell r="B42195" t="str">
            <v>CLONE - Hoversoul Listing - Exo Footwear 12 Feb 2026 Ballerinas</v>
          </cell>
          <cell r="C42195" t="str">
            <v>CLOSED</v>
          </cell>
          <cell r="D42195" t="str">
            <v>Medium</v>
          </cell>
          <cell r="E42195" t="str">
            <v>netscribes</v>
          </cell>
          <cell r="F42195" t="str">
            <v>Mohd Tahir Shaikh</v>
          </cell>
          <cell r="G42195">
            <v>46111.699305555558</v>
          </cell>
          <cell r="H42195">
            <v>46151.535416666666</v>
          </cell>
        </row>
        <row r="42196">
          <cell r="A42196" t="str">
            <v>UCW-28511</v>
          </cell>
          <cell r="B42196" t="str">
            <v>CLONE - OAP | Category &amp; Sub Category Update | TATACLIQ</v>
          </cell>
          <cell r="C42196" t="str">
            <v>CLOSED</v>
          </cell>
          <cell r="D42196" t="str">
            <v>Medium</v>
          </cell>
          <cell r="E42196" t="str">
            <v>netscribes</v>
          </cell>
          <cell r="F42196" t="str">
            <v>Shraddha Dighe</v>
          </cell>
          <cell r="G42196">
            <v>46111.685416666667</v>
          </cell>
          <cell r="H42196">
            <v>46172.629861111112</v>
          </cell>
        </row>
        <row r="42197">
          <cell r="A42197" t="str">
            <v>UCW-28508</v>
          </cell>
          <cell r="B42197" t="str">
            <v>Enrich_Request to Update the Images(68) | Men | Tata Cliq | 05-03-2026</v>
          </cell>
          <cell r="C42197" t="str">
            <v>CLOSED</v>
          </cell>
          <cell r="D42197" t="str">
            <v>Medium</v>
          </cell>
          <cell r="E42197" t="str">
            <v>Chirag Dubal</v>
          </cell>
          <cell r="F42197" t="str">
            <v>Simi Raichel Zachariah</v>
          </cell>
          <cell r="G42197">
            <v>46111.677083333336</v>
          </cell>
          <cell r="H42197">
            <v>46114.512499999997</v>
          </cell>
        </row>
        <row r="42198">
          <cell r="A42198" t="str">
            <v>UCW-28505</v>
          </cell>
          <cell r="B42198" t="str">
            <v>Skechers + Footwear + 124055 + 19-03-2026</v>
          </cell>
          <cell r="C42198" t="str">
            <v>CLOSED</v>
          </cell>
          <cell r="D42198" t="str">
            <v>Medium</v>
          </cell>
          <cell r="E42198" t="str">
            <v>netscribes</v>
          </cell>
          <cell r="F42198" t="str">
            <v>Mohd Tahir Shaikh</v>
          </cell>
          <cell r="G42198">
            <v>46111.650694444441</v>
          </cell>
          <cell r="H42198">
            <v>46122.715277777781</v>
          </cell>
        </row>
        <row r="42199">
          <cell r="A42199" t="str">
            <v>UCW-28500</v>
          </cell>
          <cell r="B42199" t="str">
            <v>ERROR_Skechers Sell now file dated 26th FEB2025</v>
          </cell>
          <cell r="C42199" t="str">
            <v>CLOSED</v>
          </cell>
          <cell r="D42199" t="str">
            <v>Medium</v>
          </cell>
          <cell r="E42199" t="str">
            <v>netscribes</v>
          </cell>
          <cell r="F42199" t="str">
            <v>Mohd Tahir Shaikh</v>
          </cell>
          <cell r="G42199">
            <v>46111.628472222219</v>
          </cell>
          <cell r="H42199">
            <v>46178.808333333334</v>
          </cell>
        </row>
        <row r="42200">
          <cell r="A42200" t="str">
            <v>UCW-28484</v>
          </cell>
          <cell r="B42200" t="str">
            <v>CLONE - La Prairie x TCL - GWP Catalog</v>
          </cell>
          <cell r="C42200" t="str">
            <v>CLOSED</v>
          </cell>
          <cell r="D42200" t="str">
            <v>Medium</v>
          </cell>
          <cell r="E42200" t="str">
            <v>netscribes</v>
          </cell>
          <cell r="F42200" t="str">
            <v>Shraddha Dighe</v>
          </cell>
          <cell r="G42200">
            <v>46111.522222222222</v>
          </cell>
          <cell r="H42200">
            <v>46114.551388888889</v>
          </cell>
        </row>
        <row r="42201">
          <cell r="A42201" t="str">
            <v>UCW-28482</v>
          </cell>
          <cell r="B42201" t="str">
            <v>SS'26 Footwear Templates for Fresh Listing - Onitsuka Tiger</v>
          </cell>
          <cell r="C42201" t="str">
            <v>CLOSED</v>
          </cell>
          <cell r="D42201" t="str">
            <v>Medium</v>
          </cell>
          <cell r="E42201" t="str">
            <v>Chirag Dubal</v>
          </cell>
          <cell r="F42201" t="str">
            <v>Shloka Chakre</v>
          </cell>
          <cell r="G42201">
            <v>46111.487500000003</v>
          </cell>
          <cell r="H42201">
            <v>46118.629861111112</v>
          </cell>
        </row>
        <row r="42202">
          <cell r="A42202" t="str">
            <v>UCW-28479</v>
          </cell>
          <cell r="B42202" t="str">
            <v>CLONE_Ageing report   Unlisted skus</v>
          </cell>
          <cell r="C42202" t="str">
            <v>CLOSED</v>
          </cell>
          <cell r="D42202" t="str">
            <v>Medium</v>
          </cell>
          <cell r="E42202" t="str">
            <v>netscribes</v>
          </cell>
          <cell r="F42202" t="str">
            <v>Shraddha Dighe</v>
          </cell>
          <cell r="G42202">
            <v>46111.466666666667</v>
          </cell>
          <cell r="H42202">
            <v>46136.511111111111</v>
          </cell>
        </row>
        <row r="42203">
          <cell r="A42203" t="str">
            <v>UCW-28478</v>
          </cell>
          <cell r="B42203" t="str">
            <v xml:space="preserve">Enrich_Need to Update AE Images - 26th march </v>
          </cell>
          <cell r="C42203" t="str">
            <v>CLOSED</v>
          </cell>
          <cell r="D42203" t="str">
            <v>Medium</v>
          </cell>
          <cell r="E42203" t="str">
            <v>Chirag Dubal</v>
          </cell>
          <cell r="F42203" t="str">
            <v>Simi Raichel Zachariah</v>
          </cell>
          <cell r="G42203">
            <v>46111.46597222222</v>
          </cell>
          <cell r="H42203">
            <v>46172.504166666666</v>
          </cell>
        </row>
        <row r="42204">
          <cell r="A42204" t="str">
            <v>UCW-28460</v>
          </cell>
          <cell r="B42204" t="str">
            <v xml:space="preserve">Neeman’s Cloud Flex Women Slip On Shoes </v>
          </cell>
          <cell r="C42204" t="str">
            <v>CLOSED</v>
          </cell>
          <cell r="D42204" t="str">
            <v>Medium</v>
          </cell>
          <cell r="E42204" t="str">
            <v>netscribes</v>
          </cell>
          <cell r="F42204" t="str">
            <v>Mohd Tahir Shaikh</v>
          </cell>
          <cell r="G42204">
            <v>46109.565972222219</v>
          </cell>
          <cell r="H42204">
            <v>46125.731249999997</v>
          </cell>
        </row>
        <row r="42205">
          <cell r="A42205" t="str">
            <v>UCW-28443</v>
          </cell>
          <cell r="B42205" t="str">
            <v>Enrich_IMP : Tatacliq X Chase Labs - Color Grouping</v>
          </cell>
          <cell r="C42205" t="str">
            <v>CLOSED</v>
          </cell>
          <cell r="D42205" t="str">
            <v>Medium</v>
          </cell>
          <cell r="E42205" t="str">
            <v>Chirag Dubal</v>
          </cell>
          <cell r="F42205" t="str">
            <v>Simi Raichel Zachariah</v>
          </cell>
          <cell r="G42205">
            <v>46109.48541666667</v>
          </cell>
          <cell r="H42205">
            <v>46122.716666666667</v>
          </cell>
        </row>
        <row r="42206">
          <cell r="A42206" t="str">
            <v>UCW-28432</v>
          </cell>
          <cell r="B42206" t="str">
            <v>ERROR_PUMA Accessories_Footwear_Apparel 124130 &amp; 125381 New Listing 12-02-2026_NC</v>
          </cell>
          <cell r="C42206" t="str">
            <v>CLOSED Due to Inactive/Insufficient Information</v>
          </cell>
          <cell r="D42206" t="str">
            <v>Medium</v>
          </cell>
          <cell r="E42206" t="str">
            <v>netscribes</v>
          </cell>
          <cell r="F42206" t="str">
            <v>netscribes</v>
          </cell>
          <cell r="G42206">
            <v>46108.789583333331</v>
          </cell>
          <cell r="H42206">
            <v>46151.672222222223</v>
          </cell>
        </row>
        <row r="42207">
          <cell r="A42207" t="str">
            <v>UCW-28425</v>
          </cell>
          <cell r="B42207" t="str">
            <v>ENRICH_Request to Update Images</v>
          </cell>
          <cell r="C42207" t="str">
            <v>CLOSED</v>
          </cell>
          <cell r="D42207" t="str">
            <v>Medium</v>
          </cell>
          <cell r="E42207" t="str">
            <v>netscribes</v>
          </cell>
          <cell r="F42207" t="str">
            <v>Shraddha Dighe</v>
          </cell>
          <cell r="G42207">
            <v>46108.762499999997</v>
          </cell>
          <cell r="H42207">
            <v>46113.536111111112</v>
          </cell>
        </row>
        <row r="42208">
          <cell r="A42208" t="str">
            <v>UCW-28411</v>
          </cell>
          <cell r="B42208" t="str">
            <v>ENRICH_Request for Main Image Update – SKU LLGM18</v>
          </cell>
          <cell r="C42208" t="str">
            <v>CLOSED</v>
          </cell>
          <cell r="D42208" t="str">
            <v>Medium</v>
          </cell>
          <cell r="E42208" t="str">
            <v>netscribes</v>
          </cell>
          <cell r="F42208" t="str">
            <v>Shraddha Dighe</v>
          </cell>
          <cell r="G42208">
            <v>46108.730555555558</v>
          </cell>
          <cell r="H42208">
            <v>46116.494444444441</v>
          </cell>
        </row>
        <row r="42209">
          <cell r="A42209" t="str">
            <v>UCW-28406</v>
          </cell>
          <cell r="B42209" t="str">
            <v>New Listings – Re’equil Retinol Night Cream Range</v>
          </cell>
          <cell r="C42209" t="str">
            <v>CLOSED</v>
          </cell>
          <cell r="D42209" t="str">
            <v>Medium</v>
          </cell>
          <cell r="E42209" t="str">
            <v>netscribes</v>
          </cell>
          <cell r="F42209" t="str">
            <v>Shraddha Dighe</v>
          </cell>
          <cell r="G42209">
            <v>46108.709722222222</v>
          </cell>
          <cell r="H42209">
            <v>46172.506249999999</v>
          </cell>
        </row>
        <row r="42210">
          <cell r="A42210" t="str">
            <v>UCW-28402</v>
          </cell>
          <cell r="B42210" t="str">
            <v>New Balance catalog file</v>
          </cell>
          <cell r="C42210" t="str">
            <v>CLOSED</v>
          </cell>
          <cell r="D42210" t="str">
            <v>Medium</v>
          </cell>
          <cell r="E42210" t="str">
            <v>netscribes</v>
          </cell>
          <cell r="F42210" t="str">
            <v>Mohd Tahir Shaikh</v>
          </cell>
          <cell r="G42210">
            <v>46108.697222222225</v>
          </cell>
          <cell r="H42210">
            <v>46156.821527777778</v>
          </cell>
        </row>
        <row r="42211">
          <cell r="A42211" t="str">
            <v>UCW-28387</v>
          </cell>
          <cell r="B42211" t="str">
            <v>Tata Cliq Cataloguing Data (Men Women &amp; Kids)-18th March</v>
          </cell>
          <cell r="C42211" t="str">
            <v>CLOSED</v>
          </cell>
          <cell r="D42211" t="str">
            <v>Medium</v>
          </cell>
          <cell r="E42211" t="str">
            <v>netscribes</v>
          </cell>
          <cell r="F42211" t="str">
            <v>Mohd Tahir Shaikh</v>
          </cell>
          <cell r="G42211">
            <v>46108.592361111114</v>
          </cell>
          <cell r="H42211">
            <v>46122.635416666664</v>
          </cell>
        </row>
        <row r="42212">
          <cell r="A42212" t="str">
            <v>UCW-28385</v>
          </cell>
          <cell r="B42212" t="str">
            <v>ERROR_Customer Escalation – Logo Color Mismatch | Image Verification Required | Puma</v>
          </cell>
          <cell r="C42212" t="str">
            <v>CLOSED</v>
          </cell>
          <cell r="D42212" t="str">
            <v>Highest</v>
          </cell>
          <cell r="E42212" t="str">
            <v>netscribes</v>
          </cell>
          <cell r="F42212" t="str">
            <v>Sushma Ram</v>
          </cell>
          <cell r="G42212">
            <v>46108.571527777778</v>
          </cell>
          <cell r="H42212">
            <v>46109.4</v>
          </cell>
        </row>
        <row r="42213">
          <cell r="A42213" t="str">
            <v>UCW-28383</v>
          </cell>
          <cell r="B42213" t="str">
            <v>ENRICH_Top Contributing Transition Packs | Details</v>
          </cell>
          <cell r="C42213" t="str">
            <v>CLOSED</v>
          </cell>
          <cell r="D42213" t="str">
            <v>Medium</v>
          </cell>
          <cell r="E42213" t="str">
            <v>netscribes</v>
          </cell>
          <cell r="F42213" t="str">
            <v>Shraddha Dighe</v>
          </cell>
          <cell r="G42213">
            <v>46108.540972222225</v>
          </cell>
          <cell r="H42213">
            <v>46151.706250000003</v>
          </cell>
        </row>
        <row r="42214">
          <cell r="A42214" t="str">
            <v>UCW-28371</v>
          </cell>
          <cell r="B42214" t="str">
            <v>March New Line Sheet - Summer Collection</v>
          </cell>
          <cell r="C42214" t="str">
            <v>CLOSED</v>
          </cell>
          <cell r="D42214" t="str">
            <v>Medium</v>
          </cell>
          <cell r="E42214" t="str">
            <v>netscribes</v>
          </cell>
          <cell r="F42214" t="str">
            <v>Mohd Tahir Shaikh</v>
          </cell>
          <cell r="G42214">
            <v>46108.481944444444</v>
          </cell>
          <cell r="H42214">
            <v>46172.508333333331</v>
          </cell>
        </row>
        <row r="42215">
          <cell r="A42215" t="str">
            <v>UCW-28367</v>
          </cell>
          <cell r="B42215" t="str">
            <v>Error_[External]Partial order fulfillment - Intact Box=260317-043-956039</v>
          </cell>
          <cell r="C42215" t="str">
            <v>CLOSED</v>
          </cell>
          <cell r="D42215" t="str">
            <v>Medium</v>
          </cell>
          <cell r="E42215" t="str">
            <v>Chirag Dubal</v>
          </cell>
          <cell r="F42215" t="str">
            <v>Reagan D’souza</v>
          </cell>
          <cell r="G42215">
            <v>46108.469444444447</v>
          </cell>
          <cell r="H42215">
            <v>46112.336111111108</v>
          </cell>
        </row>
        <row r="42216">
          <cell r="A42216" t="str">
            <v>UCW-28365</v>
          </cell>
          <cell r="B42216" t="str">
            <v>New Listing Data Sheet - 48 SKUs - Footwear</v>
          </cell>
          <cell r="C42216" t="str">
            <v>CLOSED</v>
          </cell>
          <cell r="D42216" t="str">
            <v>Medium</v>
          </cell>
          <cell r="E42216" t="str">
            <v>netscribes</v>
          </cell>
          <cell r="F42216" t="str">
            <v>Mohd Tahir Shaikh</v>
          </cell>
          <cell r="G42216">
            <v>46108.460416666669</v>
          </cell>
          <cell r="H42216">
            <v>46128.495138888888</v>
          </cell>
        </row>
        <row r="42217">
          <cell r="A42217" t="str">
            <v>UCW-28362</v>
          </cell>
          <cell r="B42217" t="str">
            <v xml:space="preserve"> Lotto/Footwear upto Lot-28/Seller code- 129247/18-03-2026</v>
          </cell>
          <cell r="C42217" t="str">
            <v>CLOSED</v>
          </cell>
          <cell r="D42217" t="str">
            <v>Medium</v>
          </cell>
          <cell r="E42217" t="str">
            <v>netscribes</v>
          </cell>
          <cell r="F42217" t="str">
            <v>Mohd Tahir Shaikh</v>
          </cell>
          <cell r="G42217">
            <v>46108.45208333333</v>
          </cell>
          <cell r="H42217">
            <v>46133.544444444444</v>
          </cell>
        </row>
        <row r="42218">
          <cell r="A42218" t="str">
            <v>UCW-28360</v>
          </cell>
          <cell r="B42218" t="str">
            <v>Tatacliq New Listings 13/03/26</v>
          </cell>
          <cell r="C42218" t="str">
            <v>CLOSED</v>
          </cell>
          <cell r="D42218" t="str">
            <v>Medium</v>
          </cell>
          <cell r="E42218" t="str">
            <v>netscribes</v>
          </cell>
          <cell r="F42218" t="str">
            <v>Mohd Tahir Shaikh</v>
          </cell>
          <cell r="G42218">
            <v>46108.443749999999</v>
          </cell>
          <cell r="H42218">
            <v>46125.634027777778</v>
          </cell>
        </row>
        <row r="42219">
          <cell r="A42219" t="str">
            <v>UCW-28355</v>
          </cell>
          <cell r="B42219" t="str">
            <v>PUMA Footwear 124130 &amp; 125381 New Listing 25-02-2026</v>
          </cell>
          <cell r="C42219" t="str">
            <v>CLOSED</v>
          </cell>
          <cell r="D42219" t="str">
            <v>Medium</v>
          </cell>
          <cell r="E42219" t="str">
            <v>Chirag Dubal</v>
          </cell>
          <cell r="F42219" t="str">
            <v>netscribes</v>
          </cell>
          <cell r="G42219">
            <v>46108.39166666667</v>
          </cell>
          <cell r="H42219">
            <v>46209.768750000003</v>
          </cell>
        </row>
        <row r="42220">
          <cell r="A42220" t="str">
            <v>UCW-28354</v>
          </cell>
          <cell r="B42220" t="str">
            <v>PUMA Accessories_Footwear_Apparel 124130 &amp; 125381 New Listing 12-02-2026</v>
          </cell>
          <cell r="C42220" t="str">
            <v>CLOSED</v>
          </cell>
          <cell r="D42220" t="str">
            <v>Medium</v>
          </cell>
          <cell r="E42220" t="str">
            <v>Chirag Dubal</v>
          </cell>
          <cell r="F42220" t="str">
            <v>netscribes</v>
          </cell>
          <cell r="G42220">
            <v>46108.388194444444</v>
          </cell>
          <cell r="H42220">
            <v>46111.634722222225</v>
          </cell>
        </row>
        <row r="42221">
          <cell r="A42221" t="str">
            <v>UCW-28353</v>
          </cell>
          <cell r="B42221" t="str">
            <v>Clone - PUMA Apparel 124130 &amp; 125381 New Listing 04-02-2026</v>
          </cell>
          <cell r="C42221" t="str">
            <v>CLOSED</v>
          </cell>
          <cell r="D42221" t="str">
            <v>Medium</v>
          </cell>
          <cell r="E42221" t="str">
            <v>Chirag Dubal</v>
          </cell>
          <cell r="F42221" t="str">
            <v>netscribes</v>
          </cell>
          <cell r="G42221">
            <v>46108.384027777778</v>
          </cell>
          <cell r="H42221">
            <v>46172.628472222219</v>
          </cell>
        </row>
        <row r="42222">
          <cell r="A42222" t="str">
            <v>UCW-28349</v>
          </cell>
          <cell r="B42222" t="str">
            <v>The Souled Store Footwear 123858 20-03-2026</v>
          </cell>
          <cell r="C42222" t="str">
            <v>CLOSED Due to Inactive/Insufficient Information</v>
          </cell>
          <cell r="D42222" t="str">
            <v>Medium</v>
          </cell>
          <cell r="E42222" t="str">
            <v>netscribes</v>
          </cell>
          <cell r="F42222" t="str">
            <v>Mohd Tahir Shaikh</v>
          </cell>
          <cell r="G42222">
            <v>46108.022222222222</v>
          </cell>
          <cell r="H42222">
            <v>46148.472222222219</v>
          </cell>
        </row>
        <row r="42223">
          <cell r="A42223" t="str">
            <v>UCW-28336</v>
          </cell>
          <cell r="B42223" t="str">
            <v>Listing details for 5ml Sample Pack</v>
          </cell>
          <cell r="C42223" t="str">
            <v>CLOSED</v>
          </cell>
          <cell r="D42223" t="str">
            <v>Medium</v>
          </cell>
          <cell r="E42223" t="str">
            <v>netscribes</v>
          </cell>
          <cell r="F42223" t="str">
            <v>Shraddha Dighe</v>
          </cell>
          <cell r="G42223">
            <v>46107.777083333334</v>
          </cell>
          <cell r="H42223">
            <v>46114.561805555553</v>
          </cell>
        </row>
        <row r="42224">
          <cell r="A42224" t="str">
            <v>UCW-28333</v>
          </cell>
          <cell r="B42224" t="str">
            <v>ERROR_ENRICH_Wella X Tata Cliq Product Details Update - Top 30</v>
          </cell>
          <cell r="C42224" t="str">
            <v>CLOSED</v>
          </cell>
          <cell r="D42224" t="str">
            <v>Medium</v>
          </cell>
          <cell r="E42224" t="str">
            <v>netscribes</v>
          </cell>
          <cell r="F42224" t="str">
            <v>Shraddha Dighe</v>
          </cell>
          <cell r="G42224">
            <v>46107.774305555555</v>
          </cell>
          <cell r="H42224">
            <v>46112.447222222225</v>
          </cell>
        </row>
        <row r="42225">
          <cell r="A42225" t="str">
            <v>UCW-28331</v>
          </cell>
          <cell r="B42225" t="str">
            <v>Enrich_Image Update Require: Vastramay</v>
          </cell>
          <cell r="C42225" t="str">
            <v>CLOSED</v>
          </cell>
          <cell r="D42225" t="str">
            <v>Medium</v>
          </cell>
          <cell r="E42225" t="str">
            <v>Chirag Dubal</v>
          </cell>
          <cell r="F42225" t="str">
            <v>Simi Raichel Zachariah</v>
          </cell>
          <cell r="G42225">
            <v>46107.76666666667</v>
          </cell>
          <cell r="H42225">
            <v>46112.595138888886</v>
          </cell>
        </row>
        <row r="42226">
          <cell r="A42226" t="str">
            <v>UCW-28330</v>
          </cell>
          <cell r="B42226" t="str">
            <v>Platform Addition - Fashion : Brand- Naturica</v>
          </cell>
          <cell r="C42226" t="str">
            <v>CLOSED Due to Inactive/Insufficient Information</v>
          </cell>
          <cell r="D42226" t="str">
            <v>Medium</v>
          </cell>
          <cell r="E42226" t="str">
            <v>netscribes</v>
          </cell>
          <cell r="F42226" t="str">
            <v>Shraddha Dighe</v>
          </cell>
          <cell r="G42226">
            <v>46107.757638888892</v>
          </cell>
          <cell r="H42226">
            <v>46140.784722222219</v>
          </cell>
        </row>
        <row r="42227">
          <cell r="A42227" t="str">
            <v>UCW-28329</v>
          </cell>
          <cell r="B42227" t="str">
            <v>JC EAN FLORALE - 3 STD - New Listing - TATA - 10/03/26</v>
          </cell>
          <cell r="C42227" t="str">
            <v>CLOSED</v>
          </cell>
          <cell r="D42227" t="str">
            <v>Medium</v>
          </cell>
          <cell r="E42227" t="str">
            <v>netscribes</v>
          </cell>
          <cell r="F42227" t="str">
            <v>Shraddha Dighe</v>
          </cell>
          <cell r="G42227">
            <v>46107.754166666666</v>
          </cell>
          <cell r="H42227">
            <v>46116.559027777781</v>
          </cell>
        </row>
        <row r="42228">
          <cell r="A42228" t="str">
            <v>UCW-28328</v>
          </cell>
          <cell r="B42228" t="str">
            <v>Essential parfum - New listings.</v>
          </cell>
          <cell r="C42228" t="str">
            <v>CLOSED</v>
          </cell>
          <cell r="D42228" t="str">
            <v>Medium</v>
          </cell>
          <cell r="E42228" t="str">
            <v>netscribes</v>
          </cell>
          <cell r="F42228" t="str">
            <v>Shraddha Dighe</v>
          </cell>
          <cell r="G42228">
            <v>46107.75</v>
          </cell>
          <cell r="H42228">
            <v>46125.62777777778</v>
          </cell>
        </row>
        <row r="42229">
          <cell r="A42229" t="str">
            <v>UCW-28324</v>
          </cell>
          <cell r="B42229" t="str">
            <v>New Catalog Format - Skininspired</v>
          </cell>
          <cell r="C42229" t="str">
            <v>CLOSED</v>
          </cell>
          <cell r="D42229" t="str">
            <v>Medium</v>
          </cell>
          <cell r="E42229" t="str">
            <v>netscribes</v>
          </cell>
          <cell r="F42229" t="str">
            <v>Shraddha Dighe</v>
          </cell>
          <cell r="G42229">
            <v>46107.738888888889</v>
          </cell>
          <cell r="H42229">
            <v>46125.611805555556</v>
          </cell>
        </row>
        <row r="42230">
          <cell r="A42230" t="str">
            <v>UCW-28322</v>
          </cell>
          <cell r="B42230" t="str">
            <v>(Bioderma x Tatacliq) Atoderm and Sebium Range Listing - March 2026</v>
          </cell>
          <cell r="C42230" t="str">
            <v>CLOSED</v>
          </cell>
          <cell r="D42230" t="str">
            <v>Medium</v>
          </cell>
          <cell r="E42230" t="str">
            <v>netscribes</v>
          </cell>
          <cell r="F42230" t="str">
            <v>Shraddha Dighe</v>
          </cell>
          <cell r="G42230">
            <v>46107.73541666667</v>
          </cell>
          <cell r="H42230">
            <v>46114.582638888889</v>
          </cell>
        </row>
        <row r="42231">
          <cell r="A42231" t="str">
            <v>UCW-28315</v>
          </cell>
          <cell r="B42231" t="str">
            <v>Product Listing Request – NEESH Perfumes</v>
          </cell>
          <cell r="C42231" t="str">
            <v>CLOSED</v>
          </cell>
          <cell r="D42231" t="str">
            <v>Medium</v>
          </cell>
          <cell r="E42231" t="str">
            <v>netscribes</v>
          </cell>
          <cell r="F42231" t="str">
            <v>Shraddha Dighe</v>
          </cell>
          <cell r="G42231">
            <v>46107.71597222222</v>
          </cell>
          <cell r="H42231">
            <v>46120.663194444445</v>
          </cell>
        </row>
        <row r="42232">
          <cell r="A42232" t="str">
            <v>UCW-28277</v>
          </cell>
          <cell r="B42232" t="str">
            <v>Error_Tata Cliq Footwear Catalogue- Asics | 11-Feb_NC</v>
          </cell>
          <cell r="C42232" t="str">
            <v>CLOSED Due to Inactive/Insufficient Information</v>
          </cell>
          <cell r="D42232" t="str">
            <v>Medium</v>
          </cell>
          <cell r="E42232" t="str">
            <v>netscribes</v>
          </cell>
          <cell r="F42232" t="str">
            <v>Mohd Tahir Shaikh</v>
          </cell>
          <cell r="G42232">
            <v>46107.496527777781</v>
          </cell>
          <cell r="H42232">
            <v>46113.461111111108</v>
          </cell>
        </row>
        <row r="42233">
          <cell r="A42233" t="str">
            <v>UCW-28274</v>
          </cell>
          <cell r="B42233" t="str">
            <v>CLONE - ENRICH_Wella X Tata Cliq Title Update - Top 30</v>
          </cell>
          <cell r="C42233" t="str">
            <v>CLOSED</v>
          </cell>
          <cell r="D42233" t="str">
            <v>Medium</v>
          </cell>
          <cell r="E42233" t="str">
            <v>netscribes</v>
          </cell>
          <cell r="F42233" t="str">
            <v>Shraddha Dighe</v>
          </cell>
          <cell r="G42233">
            <v>46107.474305555559</v>
          </cell>
          <cell r="H42233">
            <v>46108.518750000003</v>
          </cell>
        </row>
        <row r="42234">
          <cell r="A42234" t="str">
            <v>UCW-28262</v>
          </cell>
          <cell r="B42234" t="str">
            <v>Viviblu | Footwear | 129386 | 24-03-2026</v>
          </cell>
          <cell r="C42234" t="str">
            <v>CLOSED</v>
          </cell>
          <cell r="D42234" t="str">
            <v>Medium</v>
          </cell>
          <cell r="E42234" t="str">
            <v>netscribes</v>
          </cell>
          <cell r="F42234" t="str">
            <v>Mohd Tahir Shaikh</v>
          </cell>
          <cell r="G42234">
            <v>46107.431944444441</v>
          </cell>
          <cell r="H42234">
            <v>46133.538194444445</v>
          </cell>
        </row>
        <row r="42235">
          <cell r="A42235" t="str">
            <v>UCW-28259</v>
          </cell>
          <cell r="B42235" t="str">
            <v>Hoversoul  cataloging  Batch -6</v>
          </cell>
          <cell r="C42235" t="str">
            <v>CLOSED</v>
          </cell>
          <cell r="D42235" t="str">
            <v>Medium</v>
          </cell>
          <cell r="E42235" t="str">
            <v>netscribes</v>
          </cell>
          <cell r="F42235" t="str">
            <v>Mohd Tahir Shaikh</v>
          </cell>
          <cell r="G42235">
            <v>46106.807638888888</v>
          </cell>
          <cell r="H42235">
            <v>46114.745833333334</v>
          </cell>
        </row>
        <row r="42236">
          <cell r="A42236" t="str">
            <v>UCW-28234</v>
          </cell>
          <cell r="B42236" t="str">
            <v>Pantaloons/Kids/Non Apparel Footwear/New Listing/SKU 126/Options 21| 18th Mar'2026</v>
          </cell>
          <cell r="C42236" t="str">
            <v>CLOSED</v>
          </cell>
          <cell r="D42236" t="str">
            <v>Medium</v>
          </cell>
          <cell r="E42236" t="str">
            <v>netscribes</v>
          </cell>
          <cell r="F42236" t="str">
            <v>Mohd Tahir Shaikh</v>
          </cell>
          <cell r="G42236">
            <v>46106.499305555553</v>
          </cell>
          <cell r="H42236">
            <v>46127.498611111114</v>
          </cell>
        </row>
        <row r="42237">
          <cell r="A42237" t="str">
            <v>UCW-28231</v>
          </cell>
          <cell r="B42237" t="str">
            <v>Tata Cliq-Allen Solly Brand-Kids Apparel 19-02-2026</v>
          </cell>
          <cell r="C42237" t="str">
            <v>CLOSED</v>
          </cell>
          <cell r="D42237" t="str">
            <v>Medium</v>
          </cell>
          <cell r="E42237" t="str">
            <v>Chirag Dubal</v>
          </cell>
          <cell r="F42237" t="str">
            <v>netscribes</v>
          </cell>
          <cell r="G42237">
            <v>46106.494444444441</v>
          </cell>
          <cell r="H42237">
            <v>46107.488888888889</v>
          </cell>
        </row>
        <row r="42238">
          <cell r="A42238" t="str">
            <v>UCW-28228</v>
          </cell>
          <cell r="B42238" t="str">
            <v>Enrich_Need to update images_24-03-2026</v>
          </cell>
          <cell r="C42238" t="str">
            <v>CLOSED</v>
          </cell>
          <cell r="D42238" t="str">
            <v>Medium</v>
          </cell>
          <cell r="E42238" t="str">
            <v>Chirag Dubal</v>
          </cell>
          <cell r="F42238" t="str">
            <v>Simi Raichel Zachariah</v>
          </cell>
          <cell r="G42238">
            <v>46106.482638888891</v>
          </cell>
          <cell r="H42238">
            <v>46127.572222222225</v>
          </cell>
        </row>
        <row r="42239">
          <cell r="A42239" t="str">
            <v>UCW-28227</v>
          </cell>
          <cell r="B42239" t="str">
            <v>Bata Kids footwear new listing on Seller code: 100243 and 127887 - 416 SKus_140 Options - 18-03-2026</v>
          </cell>
          <cell r="C42239" t="str">
            <v>CLOSED</v>
          </cell>
          <cell r="D42239" t="str">
            <v>Medium</v>
          </cell>
          <cell r="E42239" t="str">
            <v>netscribes</v>
          </cell>
          <cell r="F42239" t="str">
            <v>Mohd Tahir Shaikh</v>
          </cell>
          <cell r="G42239">
            <v>46106.480555555558</v>
          </cell>
          <cell r="H42239">
            <v>46172.509722222225</v>
          </cell>
        </row>
        <row r="42240">
          <cell r="A42240" t="str">
            <v>UCW-28225</v>
          </cell>
          <cell r="B42240" t="str">
            <v>Bata Men's footwear new listing on Seller code: 100243 and 127887 - 556 SKus_86 Options - 18-03-2026</v>
          </cell>
          <cell r="C42240" t="str">
            <v>CLOSED</v>
          </cell>
          <cell r="D42240" t="str">
            <v>Medium</v>
          </cell>
          <cell r="E42240" t="str">
            <v>netscribes</v>
          </cell>
          <cell r="F42240" t="str">
            <v>Mohd Tahir Shaikh</v>
          </cell>
          <cell r="G42240">
            <v>46106.46597222222</v>
          </cell>
          <cell r="H42240">
            <v>46164.517361111109</v>
          </cell>
        </row>
        <row r="42241">
          <cell r="A42241" t="str">
            <v>UCW-28224</v>
          </cell>
          <cell r="B42241" t="str">
            <v>Bata Women's footwear new listing on Seller code: 100243 and 127887 - 77 SKus_470 Options - 18-03-2026</v>
          </cell>
          <cell r="C42241" t="str">
            <v>CLOSED</v>
          </cell>
          <cell r="D42241" t="str">
            <v>Medium</v>
          </cell>
          <cell r="E42241" t="str">
            <v>netscribes</v>
          </cell>
          <cell r="F42241" t="str">
            <v>Mohd Tahir Shaikh</v>
          </cell>
          <cell r="G42241">
            <v>46106.456944444442</v>
          </cell>
          <cell r="H42241">
            <v>46156.819444444445</v>
          </cell>
        </row>
        <row r="42242">
          <cell r="A42242" t="str">
            <v>UCW-28211</v>
          </cell>
          <cell r="B42242" t="str">
            <v>Onboarding Brand on Tata Cliq_AZHA PERFUMES</v>
          </cell>
          <cell r="C42242" t="str">
            <v>CLOSED</v>
          </cell>
          <cell r="D42242" t="str">
            <v>Medium</v>
          </cell>
          <cell r="E42242" t="str">
            <v>netscribes</v>
          </cell>
          <cell r="F42242" t="str">
            <v>Shraddha Dighe</v>
          </cell>
          <cell r="G42242">
            <v>46106.411805555559</v>
          </cell>
          <cell r="H42242">
            <v>46114.598611111112</v>
          </cell>
        </row>
        <row r="42243">
          <cell r="A42243" t="str">
            <v>UCW-28197</v>
          </cell>
          <cell r="B42243" t="str">
            <v>ENRICH_Image Update</v>
          </cell>
          <cell r="C42243" t="str">
            <v>CLOSED</v>
          </cell>
          <cell r="D42243" t="str">
            <v>Medium</v>
          </cell>
          <cell r="E42243" t="str">
            <v>netscribes</v>
          </cell>
          <cell r="F42243" t="str">
            <v>Shraddha Dighe</v>
          </cell>
          <cell r="G42243">
            <v>46105.740277777775</v>
          </cell>
          <cell r="H42243">
            <v>46108.493055555555</v>
          </cell>
        </row>
        <row r="42244">
          <cell r="A42244" t="str">
            <v>UCW-28191</v>
          </cell>
          <cell r="B42244" t="str">
            <v>Clinique NPL Listing - 125928</v>
          </cell>
          <cell r="C42244" t="str">
            <v>CLOSED</v>
          </cell>
          <cell r="D42244" t="str">
            <v>Medium</v>
          </cell>
          <cell r="E42244" t="str">
            <v>netscribes</v>
          </cell>
          <cell r="F42244" t="str">
            <v>Shraddha Dighe</v>
          </cell>
          <cell r="G42244">
            <v>46105.679166666669</v>
          </cell>
          <cell r="H42244">
            <v>46116.553472222222</v>
          </cell>
        </row>
        <row r="42245">
          <cell r="A42245" t="str">
            <v>UCW-28187</v>
          </cell>
          <cell r="B42245" t="str">
            <v>Revised Listing File for Body Scrubs – SKU Code Update</v>
          </cell>
          <cell r="C42245" t="str">
            <v>CLOSED</v>
          </cell>
          <cell r="D42245" t="str">
            <v>Medium</v>
          </cell>
          <cell r="E42245" t="str">
            <v>netscribes</v>
          </cell>
          <cell r="F42245" t="str">
            <v>Shraddha Dighe</v>
          </cell>
          <cell r="G42245">
            <v>46105.660416666666</v>
          </cell>
          <cell r="H42245">
            <v>46114.609722222223</v>
          </cell>
        </row>
        <row r="42246">
          <cell r="A42246" t="str">
            <v>UCW-28184</v>
          </cell>
          <cell r="B42246" t="str">
            <v>New Product Cataloguing</v>
          </cell>
          <cell r="C42246" t="str">
            <v>CLOSED</v>
          </cell>
          <cell r="D42246" t="str">
            <v>Medium</v>
          </cell>
          <cell r="E42246" t="str">
            <v>Chirag Dubal</v>
          </cell>
          <cell r="F42246" t="str">
            <v>Shloka Chakre</v>
          </cell>
          <cell r="G42246">
            <v>46105.637499999997</v>
          </cell>
          <cell r="H42246">
            <v>46120.46875</v>
          </cell>
        </row>
        <row r="42247">
          <cell r="A42247" t="str">
            <v>UCW-28183</v>
          </cell>
          <cell r="B42247" t="str">
            <v>OAP | Category &amp; Sub Category Update | TATACLIQ</v>
          </cell>
          <cell r="C42247" t="str">
            <v>CLOSED</v>
          </cell>
          <cell r="D42247" t="str">
            <v>Medium</v>
          </cell>
          <cell r="E42247" t="str">
            <v>netscribes</v>
          </cell>
          <cell r="F42247" t="str">
            <v>Shraddha Dighe</v>
          </cell>
          <cell r="G42247">
            <v>46105.631249999999</v>
          </cell>
          <cell r="H42247">
            <v>46172.629861111112</v>
          </cell>
        </row>
        <row r="42248">
          <cell r="A42248" t="str">
            <v>UCW-28156</v>
          </cell>
          <cell r="B42248" t="str">
            <v>Adidas Sell now file dated 12th March 2026</v>
          </cell>
          <cell r="C42248" t="str">
            <v>CLOSED</v>
          </cell>
          <cell r="D42248" t="str">
            <v>Medium</v>
          </cell>
          <cell r="E42248" t="str">
            <v>netscribes</v>
          </cell>
          <cell r="F42248" t="str">
            <v>Mohd Tahir Shaikh</v>
          </cell>
          <cell r="G42248">
            <v>46105.457638888889</v>
          </cell>
          <cell r="H42248">
            <v>46165.73541666667</v>
          </cell>
        </row>
        <row r="42249">
          <cell r="A42249" t="str">
            <v>UCW-28149</v>
          </cell>
          <cell r="B42249" t="str">
            <v>PUMA Apparel 124130 &amp; 125381 New Listing 18-03-2026</v>
          </cell>
          <cell r="C42249" t="str">
            <v>CLOSED</v>
          </cell>
          <cell r="D42249" t="str">
            <v>Medium</v>
          </cell>
          <cell r="E42249" t="str">
            <v>netscribes</v>
          </cell>
          <cell r="F42249" t="str">
            <v>Mohd Tahir Shaikh</v>
          </cell>
          <cell r="G42249">
            <v>46105.43472222222</v>
          </cell>
          <cell r="H42249">
            <v>46129.509722222225</v>
          </cell>
        </row>
        <row r="42250">
          <cell r="A42250" t="str">
            <v>UCW-28124</v>
          </cell>
          <cell r="B42250" t="str">
            <v xml:space="preserve">ENRICH_M&amp;S Size Chart Updation </v>
          </cell>
          <cell r="C42250" t="str">
            <v>CLOSED</v>
          </cell>
          <cell r="D42250" t="str">
            <v>Medium</v>
          </cell>
          <cell r="E42250" t="str">
            <v>Chirag Dubal</v>
          </cell>
          <cell r="F42250" t="str">
            <v>Simi Raichel Zachariah</v>
          </cell>
          <cell r="G42250">
            <v>46104.850694444445</v>
          </cell>
          <cell r="H42250">
            <v>46112.695138888892</v>
          </cell>
        </row>
        <row r="42251">
          <cell r="A42251" t="str">
            <v>UCW-28113</v>
          </cell>
          <cell r="B42251" t="str">
            <v xml:space="preserve"> Error_Catalog Template</v>
          </cell>
          <cell r="C42251" t="str">
            <v>CLOSED</v>
          </cell>
          <cell r="D42251" t="str">
            <v>Medium</v>
          </cell>
          <cell r="E42251" t="str">
            <v>netscribes</v>
          </cell>
          <cell r="F42251" t="str">
            <v>Reagan D’souza</v>
          </cell>
          <cell r="G42251">
            <v>46104.800694444442</v>
          </cell>
          <cell r="H42251">
            <v>46106.397916666669</v>
          </cell>
        </row>
        <row r="42252">
          <cell r="A42252" t="str">
            <v>UCW-28109</v>
          </cell>
          <cell r="B42252" t="str">
            <v>ENRICH_Colors Queen || Makeup || 129094 || 17-03-2026</v>
          </cell>
          <cell r="C42252" t="str">
            <v>CLOSED</v>
          </cell>
          <cell r="D42252" t="str">
            <v>Medium</v>
          </cell>
          <cell r="E42252" t="str">
            <v>netscribes</v>
          </cell>
          <cell r="F42252" t="str">
            <v>Shraddha Dighe</v>
          </cell>
          <cell r="G42252">
            <v>46104.734722222223</v>
          </cell>
          <cell r="H42252">
            <v>46112.427777777775</v>
          </cell>
        </row>
        <row r="42253">
          <cell r="A42253" t="str">
            <v>UCW-28108</v>
          </cell>
          <cell r="B42253" t="str">
            <v>TUL_Beauty_19th March_19Options</v>
          </cell>
          <cell r="C42253" t="str">
            <v>CLOSED</v>
          </cell>
          <cell r="D42253" t="str">
            <v>Medium</v>
          </cell>
          <cell r="E42253" t="str">
            <v>netscribes</v>
          </cell>
          <cell r="F42253" t="str">
            <v>Shraddha Dighe</v>
          </cell>
          <cell r="G42253">
            <v>46104.728472222225</v>
          </cell>
          <cell r="H42253">
            <v>46109.501388888886</v>
          </cell>
        </row>
        <row r="42254">
          <cell r="A42254" t="str">
            <v>UCW-28106</v>
          </cell>
          <cell r="B42254" t="str">
            <v>ENRICH_Request for SKU Name Correction_AFNAN</v>
          </cell>
          <cell r="C42254" t="str">
            <v>CLOSED</v>
          </cell>
          <cell r="D42254" t="str">
            <v>Medium</v>
          </cell>
          <cell r="E42254" t="str">
            <v>netscribes</v>
          </cell>
          <cell r="F42254" t="str">
            <v>Shraddha Dighe</v>
          </cell>
          <cell r="G42254">
            <v>46104.71875</v>
          </cell>
          <cell r="H42254">
            <v>46107.713888888888</v>
          </cell>
        </row>
        <row r="42255">
          <cell r="A42255" t="str">
            <v>UCW-28105</v>
          </cell>
          <cell r="B42255" t="str">
            <v>Kama Ayurveda | Aroma Care | Cataloguing</v>
          </cell>
          <cell r="C42255" t="str">
            <v>CLOSED</v>
          </cell>
          <cell r="D42255" t="str">
            <v>Medium</v>
          </cell>
          <cell r="E42255" t="str">
            <v>netscribes</v>
          </cell>
          <cell r="F42255" t="str">
            <v>Shraddha Dighe</v>
          </cell>
          <cell r="G42255">
            <v>46104.717361111114</v>
          </cell>
          <cell r="H42255">
            <v>46114.713194444441</v>
          </cell>
        </row>
        <row r="42256">
          <cell r="A42256" t="str">
            <v>UCW-28104</v>
          </cell>
          <cell r="B42256" t="str">
            <v>CLONE - New Listings - Embryolisse &amp; Temptu</v>
          </cell>
          <cell r="C42256" t="str">
            <v>CLOSED</v>
          </cell>
          <cell r="D42256" t="str">
            <v>Medium</v>
          </cell>
          <cell r="E42256" t="str">
            <v>netscribes</v>
          </cell>
          <cell r="F42256" t="str">
            <v>Shraddha Dighe</v>
          </cell>
          <cell r="G42256">
            <v>46104.715277777781</v>
          </cell>
          <cell r="H42256">
            <v>46114.758333333331</v>
          </cell>
        </row>
        <row r="42257">
          <cell r="A42257" t="str">
            <v>UCW-28103</v>
          </cell>
          <cell r="B42257" t="str">
            <v>Kama Ayurveda | Sandanya &amp; Floral Waters | Cataloguing</v>
          </cell>
          <cell r="C42257" t="str">
            <v>CLOSED</v>
          </cell>
          <cell r="D42257" t="str">
            <v>Medium</v>
          </cell>
          <cell r="E42257" t="str">
            <v>netscribes</v>
          </cell>
          <cell r="F42257" t="str">
            <v>Shraddha Dighe</v>
          </cell>
          <cell r="G42257">
            <v>46104.714583333334</v>
          </cell>
          <cell r="H42257">
            <v>46114.777083333334</v>
          </cell>
        </row>
        <row r="42258">
          <cell r="A42258" t="str">
            <v>UCW-28101</v>
          </cell>
          <cell r="B42258" t="str">
            <v>CLONE - Tata Cliq  - New listing - PASCAL MORABITO (16-03-2026)</v>
          </cell>
          <cell r="C42258" t="str">
            <v>CLOSED</v>
          </cell>
          <cell r="D42258" t="str">
            <v>Medium</v>
          </cell>
          <cell r="E42258" t="str">
            <v>netscribes</v>
          </cell>
          <cell r="F42258" t="str">
            <v>Shraddha Dighe</v>
          </cell>
          <cell r="G42258">
            <v>46104.705555555556</v>
          </cell>
          <cell r="H42258">
            <v>46116.572222222225</v>
          </cell>
        </row>
        <row r="42259">
          <cell r="A42259" t="str">
            <v>UCW-28085</v>
          </cell>
          <cell r="B42259" t="str">
            <v>Error_Tatacliq Men Content template_11-07-25_NC</v>
          </cell>
          <cell r="C42259" t="str">
            <v>CLOSED</v>
          </cell>
          <cell r="D42259" t="str">
            <v>Medium</v>
          </cell>
          <cell r="E42259" t="str">
            <v>netscribes</v>
          </cell>
          <cell r="F42259" t="str">
            <v>Reagan D’souza</v>
          </cell>
          <cell r="G42259">
            <v>46104.613194444442</v>
          </cell>
          <cell r="H42259">
            <v>46104.666666666664</v>
          </cell>
        </row>
        <row r="42260">
          <cell r="A42260" t="str">
            <v>UCW-28062</v>
          </cell>
          <cell r="B42260" t="str">
            <v>Error_New listing</v>
          </cell>
          <cell r="C42260" t="str">
            <v>CLOSED</v>
          </cell>
          <cell r="D42260" t="str">
            <v>Medium</v>
          </cell>
          <cell r="E42260" t="str">
            <v>netscribes</v>
          </cell>
          <cell r="F42260" t="str">
            <v>Reagan D’souza</v>
          </cell>
          <cell r="G42260">
            <v>46103.820138888892</v>
          </cell>
          <cell r="H42260">
            <v>46106.454861111109</v>
          </cell>
        </row>
        <row r="42261">
          <cell r="A42261" t="str">
            <v>UCW-28032</v>
          </cell>
          <cell r="B42261" t="str">
            <v>ENRICH_Image update_16-03-2026_Lavie Luxe</v>
          </cell>
          <cell r="C42261" t="str">
            <v>CLOSED</v>
          </cell>
          <cell r="D42261" t="str">
            <v>Medium</v>
          </cell>
          <cell r="E42261" t="str">
            <v>netscribes</v>
          </cell>
          <cell r="F42261" t="str">
            <v>Mohd Tahir Shaikh</v>
          </cell>
          <cell r="G42261">
            <v>46103.561805555553</v>
          </cell>
          <cell r="H42261">
            <v>46105.572916666664</v>
          </cell>
        </row>
        <row r="42262">
          <cell r="A42262" t="str">
            <v>UCW-28018</v>
          </cell>
          <cell r="B42262" t="str">
            <v>ENRICH_MNY | BB Nude Glow BB Cream - PDP Update | TATACLIQ</v>
          </cell>
          <cell r="C42262" t="str">
            <v>CLOSED</v>
          </cell>
          <cell r="D42262" t="str">
            <v>Medium</v>
          </cell>
          <cell r="E42262" t="str">
            <v>netscribes</v>
          </cell>
          <cell r="F42262" t="str">
            <v>Shraddha Dighe</v>
          </cell>
          <cell r="G42262">
            <v>46102.665277777778</v>
          </cell>
          <cell r="H42262">
            <v>46104.599305555559</v>
          </cell>
        </row>
        <row r="42263">
          <cell r="A42263" t="str">
            <v>UCW-28017</v>
          </cell>
          <cell r="B42263" t="str">
            <v>ENRICH_Tata CLiQ Product image change for thalgo products</v>
          </cell>
          <cell r="C42263" t="str">
            <v>CLOSED</v>
          </cell>
          <cell r="D42263" t="str">
            <v>Medium</v>
          </cell>
          <cell r="E42263" t="str">
            <v>netscribes</v>
          </cell>
          <cell r="F42263" t="str">
            <v>Shraddha Dighe</v>
          </cell>
          <cell r="G42263">
            <v>46102.663194444445</v>
          </cell>
          <cell r="H42263">
            <v>46106.561111111114</v>
          </cell>
        </row>
        <row r="42264">
          <cell r="A42264" t="str">
            <v>UCW-28016</v>
          </cell>
          <cell r="B42264" t="str">
            <v xml:space="preserve">Renee Makeup listing 126397  </v>
          </cell>
          <cell r="C42264" t="str">
            <v>CLOSED</v>
          </cell>
          <cell r="D42264" t="str">
            <v>Medium</v>
          </cell>
          <cell r="E42264" t="str">
            <v>netscribes</v>
          </cell>
          <cell r="F42264" t="str">
            <v>Shraddha Dighe</v>
          </cell>
          <cell r="G42264">
            <v>46102.658333333333</v>
          </cell>
          <cell r="H42264">
            <v>46116.546527777777</v>
          </cell>
        </row>
        <row r="42265">
          <cell r="A42265" t="str">
            <v>UCW-28015</v>
          </cell>
          <cell r="B42265" t="str">
            <v>CLONE - CLONE - Beauty - E2E - 125928 - Skinn 24Seven ombre &amp; Sacrlet - 2 skus - 11th Nov</v>
          </cell>
          <cell r="C42265" t="str">
            <v>CLOSED</v>
          </cell>
          <cell r="D42265" t="str">
            <v>Medium</v>
          </cell>
          <cell r="E42265" t="str">
            <v>netscribes</v>
          </cell>
          <cell r="F42265" t="str">
            <v>Shraddha Dighe</v>
          </cell>
          <cell r="G42265">
            <v>46102.65347222222</v>
          </cell>
          <cell r="H42265">
            <v>46105.441666666666</v>
          </cell>
        </row>
        <row r="42266">
          <cell r="A42266" t="str">
            <v>UCW-28013</v>
          </cell>
          <cell r="B42266" t="str">
            <v xml:space="preserve">New Product Listings - SPA CEYLON </v>
          </cell>
          <cell r="C42266" t="str">
            <v>CLOSED</v>
          </cell>
          <cell r="D42266" t="str">
            <v>Medium</v>
          </cell>
          <cell r="E42266" t="str">
            <v>netscribes</v>
          </cell>
          <cell r="F42266" t="str">
            <v>Shraddha Dighe</v>
          </cell>
          <cell r="G42266">
            <v>46102.635416666664</v>
          </cell>
          <cell r="H42266">
            <v>46146.847222222219</v>
          </cell>
        </row>
        <row r="42267">
          <cell r="A42267" t="str">
            <v>UCW-28012</v>
          </cell>
          <cell r="B42267" t="str">
            <v>TCL - New listing- Hermessence (Body cream)</v>
          </cell>
          <cell r="C42267" t="str">
            <v>CLOSED</v>
          </cell>
          <cell r="D42267" t="str">
            <v>Medium</v>
          </cell>
          <cell r="E42267" t="str">
            <v>netscribes</v>
          </cell>
          <cell r="F42267" t="str">
            <v>Shraddha Dighe</v>
          </cell>
          <cell r="G42267">
            <v>46102.631249999999</v>
          </cell>
          <cell r="H42267">
            <v>46109.488888888889</v>
          </cell>
        </row>
        <row r="42268">
          <cell r="A42268" t="str">
            <v>UCW-28011</v>
          </cell>
          <cell r="B42268" t="str">
            <v>ENRICH_OAP | HA PURE PDP TILE UPDATE | TATACLIQ</v>
          </cell>
          <cell r="C42268" t="str">
            <v>CLOSED</v>
          </cell>
          <cell r="D42268" t="str">
            <v>Medium</v>
          </cell>
          <cell r="E42268" t="str">
            <v>netscribes</v>
          </cell>
          <cell r="F42268" t="str">
            <v>Shraddha Dighe</v>
          </cell>
          <cell r="G42268">
            <v>46102.629861111112</v>
          </cell>
          <cell r="H42268">
            <v>46104.609722222223</v>
          </cell>
        </row>
        <row r="42269">
          <cell r="A42269" t="str">
            <v>UCW-28009</v>
          </cell>
          <cell r="B42269" t="str">
            <v>Swiss Beauty + Makeup + 125928+ 17 Feb</v>
          </cell>
          <cell r="C42269" t="str">
            <v>CLOSED</v>
          </cell>
          <cell r="D42269" t="str">
            <v>Medium</v>
          </cell>
          <cell r="E42269" t="str">
            <v>netscribes</v>
          </cell>
          <cell r="F42269" t="str">
            <v>Shraddha Dighe</v>
          </cell>
          <cell r="G42269">
            <v>46102.609722222223</v>
          </cell>
          <cell r="H42269">
            <v>46119.566666666666</v>
          </cell>
        </row>
        <row r="42270">
          <cell r="A42270" t="str">
            <v>UCW-28008</v>
          </cell>
          <cell r="B42270" t="str">
            <v>Renee makeup category - 126397</v>
          </cell>
          <cell r="C42270" t="str">
            <v>CLOSED Due to Inactive/Insufficient Information</v>
          </cell>
          <cell r="D42270" t="str">
            <v>Medium</v>
          </cell>
          <cell r="E42270" t="str">
            <v>netscribes</v>
          </cell>
          <cell r="F42270" t="str">
            <v>Shraddha Dighe</v>
          </cell>
          <cell r="G42270">
            <v>46102.606944444444</v>
          </cell>
          <cell r="H42270">
            <v>46102.752083333333</v>
          </cell>
        </row>
        <row r="42271">
          <cell r="A42271" t="str">
            <v>UCW-28007</v>
          </cell>
          <cell r="B42271" t="str">
            <v>ENRICH_Request to Update Images</v>
          </cell>
          <cell r="C42271" t="str">
            <v>CLOSED</v>
          </cell>
          <cell r="D42271" t="str">
            <v>Medium</v>
          </cell>
          <cell r="E42271" t="str">
            <v>netscribes</v>
          </cell>
          <cell r="F42271" t="str">
            <v>Shraddha Dighe</v>
          </cell>
          <cell r="G42271">
            <v>46102.598611111112</v>
          </cell>
          <cell r="H42271">
            <v>46105.542361111111</v>
          </cell>
        </row>
        <row r="42272">
          <cell r="A42272" t="str">
            <v>UCW-28005</v>
          </cell>
          <cell r="B42272" t="str">
            <v>Listing New Launch Lynked_AFNAN</v>
          </cell>
          <cell r="C42272" t="str">
            <v>CLOSED</v>
          </cell>
          <cell r="D42272" t="str">
            <v>Medium</v>
          </cell>
          <cell r="E42272" t="str">
            <v>netscribes</v>
          </cell>
          <cell r="F42272" t="str">
            <v>Shraddha Dighe</v>
          </cell>
          <cell r="G42272">
            <v>46102.589583333334</v>
          </cell>
          <cell r="H42272">
            <v>46108.633333333331</v>
          </cell>
        </row>
        <row r="42273">
          <cell r="A42273" t="str">
            <v>UCW-27996</v>
          </cell>
          <cell r="B42273" t="str">
            <v>ENRICH_Aristocrat Product Video Update | Vortex Plus-Combat | Tatacliq</v>
          </cell>
          <cell r="C42273" t="str">
            <v>CLOSED Due to Inactive/Insufficient Information</v>
          </cell>
          <cell r="D42273" t="str">
            <v>Medium</v>
          </cell>
          <cell r="E42273" t="str">
            <v>netscribes</v>
          </cell>
          <cell r="F42273" t="str">
            <v>Mohd Tahir Shaikh</v>
          </cell>
          <cell r="G42273">
            <v>46101.865277777775</v>
          </cell>
          <cell r="H42273">
            <v>46107.415277777778</v>
          </cell>
        </row>
        <row r="42274">
          <cell r="A42274" t="str">
            <v>UCW-27995</v>
          </cell>
          <cell r="B42274" t="str">
            <v>ENRICH_Atlas Image Sequance Update | Aristocrat | Tatacliq</v>
          </cell>
          <cell r="C42274" t="str">
            <v>CLOSED</v>
          </cell>
          <cell r="D42274" t="str">
            <v>Medium</v>
          </cell>
          <cell r="E42274" t="str">
            <v>netscribes</v>
          </cell>
          <cell r="F42274" t="str">
            <v>Mohd Tahir Shaikh</v>
          </cell>
          <cell r="G42274">
            <v>46101.862500000003</v>
          </cell>
          <cell r="H42274">
            <v>46104.481249999997</v>
          </cell>
        </row>
        <row r="42275">
          <cell r="A42275" t="str">
            <v>UCW-27991</v>
          </cell>
          <cell r="B42275" t="str">
            <v>CLONE - STREAX - NEW LISITNG FILE FOR TATA CLIQ (04-03-26)</v>
          </cell>
          <cell r="C42275" t="str">
            <v>CLOSED</v>
          </cell>
          <cell r="D42275" t="str">
            <v>Medium</v>
          </cell>
          <cell r="E42275" t="str">
            <v>Chirag Dubal</v>
          </cell>
          <cell r="F42275" t="str">
            <v>Shraddha Dighe</v>
          </cell>
          <cell r="G42275">
            <v>46101.768055555556</v>
          </cell>
          <cell r="H42275">
            <v>46112.767361111109</v>
          </cell>
        </row>
        <row r="42276">
          <cell r="A42276" t="str">
            <v>UCW-27981</v>
          </cell>
          <cell r="B42276" t="str">
            <v>CLONE - ENRICH_Image removal - Ajmal</v>
          </cell>
          <cell r="C42276" t="str">
            <v>CLOSED</v>
          </cell>
          <cell r="D42276" t="str">
            <v>Medium</v>
          </cell>
          <cell r="E42276" t="str">
            <v>netscribes</v>
          </cell>
          <cell r="F42276" t="str">
            <v>Shraddha Dighe</v>
          </cell>
          <cell r="G42276">
            <v>46101.713888888888</v>
          </cell>
          <cell r="H42276">
            <v>46102.441666666666</v>
          </cell>
        </row>
        <row r="42277">
          <cell r="A42277" t="str">
            <v>UCW-27957</v>
          </cell>
          <cell r="B42277" t="str">
            <v>ERROR_Tatacliq Women Ethnic Wear Template | 29th Sep'2025_NC</v>
          </cell>
          <cell r="C42277" t="str">
            <v>CLOSED</v>
          </cell>
          <cell r="D42277" t="str">
            <v>Medium</v>
          </cell>
          <cell r="E42277" t="str">
            <v>netscribes</v>
          </cell>
          <cell r="F42277" t="str">
            <v>Sushma Ram</v>
          </cell>
          <cell r="G42277">
            <v>46101.501388888886</v>
          </cell>
          <cell r="H42277">
            <v>46120.505555555559</v>
          </cell>
        </row>
        <row r="42278">
          <cell r="A42278" t="str">
            <v>UCW-27938</v>
          </cell>
          <cell r="B42278" t="str">
            <v>Tata Cliq-Multi Brand-Footwear-129236,127776 - 12-03-202</v>
          </cell>
          <cell r="C42278" t="str">
            <v>CLOSED</v>
          </cell>
          <cell r="D42278" t="str">
            <v>Medium</v>
          </cell>
          <cell r="E42278" t="str">
            <v>netscribes</v>
          </cell>
          <cell r="F42278" t="str">
            <v>Mohd Tahir Shaikh</v>
          </cell>
          <cell r="G42278">
            <v>46100.946527777778</v>
          </cell>
          <cell r="H42278">
            <v>46126.618750000001</v>
          </cell>
        </row>
        <row r="42279">
          <cell r="A42279" t="str">
            <v>UCW-27924</v>
          </cell>
          <cell r="B42279" t="str">
            <v>Tata Cliq-Reebok Brand-Footwear -127776 - 17-03-2026</v>
          </cell>
          <cell r="C42279" t="str">
            <v>CLOSED</v>
          </cell>
          <cell r="D42279" t="str">
            <v>Medium</v>
          </cell>
          <cell r="E42279" t="str">
            <v>netscribes</v>
          </cell>
          <cell r="F42279" t="str">
            <v>Mohd Tahir Shaikh</v>
          </cell>
          <cell r="G42279">
            <v>46100.511111111111</v>
          </cell>
          <cell r="H42279">
            <v>46154.79583333333</v>
          </cell>
        </row>
        <row r="42280">
          <cell r="A42280" t="str">
            <v>UCW-27923</v>
          </cell>
          <cell r="B42280" t="str">
            <v>Tata Cliq-adidas DTC Apparel  Attributes_18-03-26</v>
          </cell>
          <cell r="C42280" t="str">
            <v>CLOSED</v>
          </cell>
          <cell r="D42280" t="str">
            <v>Medium</v>
          </cell>
          <cell r="E42280" t="str">
            <v>Chirag Dubal</v>
          </cell>
          <cell r="F42280" t="str">
            <v>Jaibharathi Jagannathan</v>
          </cell>
          <cell r="G42280">
            <v>46100.508333333331</v>
          </cell>
          <cell r="H42280">
            <v>46172.630555555559</v>
          </cell>
        </row>
        <row r="42281">
          <cell r="A42281" t="str">
            <v>UCW-27918</v>
          </cell>
          <cell r="B42281" t="str">
            <v>CLONE - Listing Template</v>
          </cell>
          <cell r="C42281" t="str">
            <v>CLOSED Due to Inactive/Insufficient Information</v>
          </cell>
          <cell r="D42281" t="str">
            <v>Medium</v>
          </cell>
          <cell r="E42281" t="str">
            <v>netscribes</v>
          </cell>
          <cell r="F42281" t="str">
            <v>netscribes</v>
          </cell>
          <cell r="G42281">
            <v>46100.425694444442</v>
          </cell>
          <cell r="H42281">
            <v>46122.987500000003</v>
          </cell>
        </row>
        <row r="42282">
          <cell r="A42282" t="str">
            <v>UCW-27903</v>
          </cell>
          <cell r="B42282" t="str">
            <v xml:space="preserve">Enrich_Need to update images_16th March </v>
          </cell>
          <cell r="C42282" t="str">
            <v>CLOSED</v>
          </cell>
          <cell r="D42282" t="str">
            <v>Medium</v>
          </cell>
          <cell r="E42282" t="str">
            <v>Chirag Dubal</v>
          </cell>
          <cell r="F42282" t="str">
            <v>Simi Raichel Zachariah</v>
          </cell>
          <cell r="G42282">
            <v>46099.632638888892</v>
          </cell>
          <cell r="H42282">
            <v>46127.572916666664</v>
          </cell>
        </row>
        <row r="42283">
          <cell r="A42283" t="str">
            <v>UCW-27901</v>
          </cell>
          <cell r="B42283" t="str">
            <v>CDC On Running Footwear 129561 New Listing 17.03.2026</v>
          </cell>
          <cell r="C42283" t="str">
            <v>CLOSED</v>
          </cell>
          <cell r="D42283" t="str">
            <v>Medium</v>
          </cell>
          <cell r="E42283" t="str">
            <v>Chirag Dubal</v>
          </cell>
          <cell r="F42283" t="str">
            <v>Shloka Chakre</v>
          </cell>
          <cell r="G42283">
            <v>46099.627083333333</v>
          </cell>
          <cell r="H42283">
            <v>46106.484722222223</v>
          </cell>
        </row>
        <row r="42284">
          <cell r="A42284" t="str">
            <v>UCW-27898</v>
          </cell>
          <cell r="B42284" t="str">
            <v>ENRICH_Request for Update</v>
          </cell>
          <cell r="C42284" t="str">
            <v>CLOSED</v>
          </cell>
          <cell r="D42284" t="str">
            <v>Medium</v>
          </cell>
          <cell r="E42284" t="str">
            <v>netscribes</v>
          </cell>
          <cell r="F42284" t="str">
            <v>Mohd Tahir Shaikh</v>
          </cell>
          <cell r="G42284">
            <v>46099.584722222222</v>
          </cell>
          <cell r="H42284">
            <v>46101.59097222222</v>
          </cell>
        </row>
        <row r="42285">
          <cell r="A42285" t="str">
            <v>UCW-27896</v>
          </cell>
          <cell r="B42285" t="str">
            <v>ENRICH_New Catalog Image Assets - RCB Articles</v>
          </cell>
          <cell r="C42285" t="str">
            <v>CLOSED</v>
          </cell>
          <cell r="D42285" t="str">
            <v>Medium</v>
          </cell>
          <cell r="E42285" t="str">
            <v>netscribes</v>
          </cell>
          <cell r="F42285" t="str">
            <v>Mohd Tahir Shaikh</v>
          </cell>
          <cell r="G42285">
            <v>46099.579861111109</v>
          </cell>
          <cell r="H42285">
            <v>46100.53125</v>
          </cell>
        </row>
        <row r="42286">
          <cell r="A42286" t="str">
            <v>UCW-27890</v>
          </cell>
          <cell r="B42286" t="str">
            <v>ERROR_Catalogue errors for the Multibrands Agency (NETSCRIBES) 18TH MARCH_NC</v>
          </cell>
          <cell r="C42286" t="str">
            <v>CLOSED</v>
          </cell>
          <cell r="D42286" t="str">
            <v>Medium</v>
          </cell>
          <cell r="E42286" t="str">
            <v>netscribes</v>
          </cell>
          <cell r="F42286" t="str">
            <v>Sushma Ram</v>
          </cell>
          <cell r="G42286">
            <v>46099.522222222222</v>
          </cell>
          <cell r="H42286">
            <v>46104.51458333333</v>
          </cell>
        </row>
        <row r="42287">
          <cell r="A42287" t="str">
            <v>UCW-27880</v>
          </cell>
          <cell r="B42287" t="str">
            <v>SAY - New Catalogue Files – Request to Make Styles Live</v>
          </cell>
          <cell r="C42287" t="str">
            <v>CLOSED</v>
          </cell>
          <cell r="D42287" t="str">
            <v>Medium</v>
          </cell>
          <cell r="E42287" t="str">
            <v>netscribes</v>
          </cell>
          <cell r="F42287" t="str">
            <v>Simi Raichel Zachariah</v>
          </cell>
          <cell r="G42287">
            <v>46099.431250000001</v>
          </cell>
          <cell r="H42287">
            <v>46133.513194444444</v>
          </cell>
        </row>
        <row r="42288">
          <cell r="A42288" t="str">
            <v>UCW-27877</v>
          </cell>
          <cell r="B42288" t="str">
            <v>Globus Women's Wear Apparels -  21 Styles - Batch 128 (Brand - Globus Stores Pvt Ltd) (Ethnic Wear) (12.03.2026)</v>
          </cell>
          <cell r="C42288" t="str">
            <v>CLOSED</v>
          </cell>
          <cell r="D42288" t="str">
            <v>Medium</v>
          </cell>
          <cell r="E42288" t="str">
            <v>netscribes</v>
          </cell>
          <cell r="F42288" t="str">
            <v>Shraddha Dighe</v>
          </cell>
          <cell r="G42288">
            <v>46098.816666666666</v>
          </cell>
          <cell r="H42288">
            <v>46126.571527777778</v>
          </cell>
        </row>
        <row r="42289">
          <cell r="A42289" t="str">
            <v>UCW-27868</v>
          </cell>
          <cell r="B42289" t="str">
            <v>Plum | New Launches Request</v>
          </cell>
          <cell r="C42289" t="str">
            <v>CLOSED Due to Inactive/Insufficient Information</v>
          </cell>
          <cell r="D42289" t="str">
            <v>Medium</v>
          </cell>
          <cell r="E42289" t="str">
            <v>Chirag Dubal</v>
          </cell>
          <cell r="F42289" t="str">
            <v>Shraddha Dighe</v>
          </cell>
          <cell r="G42289">
            <v>46098.732638888891</v>
          </cell>
          <cell r="H42289">
            <v>46114.788194444445</v>
          </cell>
        </row>
        <row r="42290">
          <cell r="A42290" t="str">
            <v>UCW-27867</v>
          </cell>
          <cell r="B42290" t="str">
            <v>Create New Listings-Batch_(124)_(115)_DNosepin</v>
          </cell>
          <cell r="C42290" t="str">
            <v>CLOSED Due to Inactive/Insufficient Information</v>
          </cell>
          <cell r="D42290" t="str">
            <v>Medium</v>
          </cell>
          <cell r="E42290" t="str">
            <v>Chirag Dubal</v>
          </cell>
          <cell r="F42290" t="str">
            <v>Shraddha Dighe</v>
          </cell>
          <cell r="G42290">
            <v>46098.705555555556</v>
          </cell>
          <cell r="H42290">
            <v>46104.509027777778</v>
          </cell>
        </row>
        <row r="42291">
          <cell r="A42291" t="str">
            <v>UCW-27856</v>
          </cell>
          <cell r="B42291" t="str">
            <v>ENRICH_Wella X Tata Cliq Product Details Update - Top 30</v>
          </cell>
          <cell r="C42291" t="str">
            <v>CLOSED</v>
          </cell>
          <cell r="D42291" t="str">
            <v>Medium</v>
          </cell>
          <cell r="E42291" t="str">
            <v>netscribes</v>
          </cell>
          <cell r="F42291" t="str">
            <v>Shraddha Dighe</v>
          </cell>
          <cell r="G42291">
            <v>46098.544444444444</v>
          </cell>
          <cell r="H42291">
            <v>46107.774305555555</v>
          </cell>
        </row>
        <row r="42292">
          <cell r="A42292" t="str">
            <v>UCW-27855</v>
          </cell>
          <cell r="B42292" t="str">
            <v>STREAX - NEW LISITNG FILE FOR TATA CLIQ (04-03-26)</v>
          </cell>
          <cell r="C42292" t="str">
            <v>CLOSED</v>
          </cell>
          <cell r="D42292" t="str">
            <v>Medium</v>
          </cell>
          <cell r="E42292" t="str">
            <v>Chirag Dubal</v>
          </cell>
          <cell r="F42292" t="str">
            <v>Shraddha Dighe</v>
          </cell>
          <cell r="G42292">
            <v>46098.537499999999</v>
          </cell>
          <cell r="H42292">
            <v>46101.768055555556</v>
          </cell>
        </row>
        <row r="42293">
          <cell r="A42293" t="str">
            <v>UCW-27841</v>
          </cell>
          <cell r="B42293" t="str">
            <v>TCL - New listing- Nasomatto Sadonaso (MDP)</v>
          </cell>
          <cell r="C42293" t="str">
            <v>CLOSED</v>
          </cell>
          <cell r="D42293" t="str">
            <v>Medium</v>
          </cell>
          <cell r="E42293" t="str">
            <v>Chirag Dubal</v>
          </cell>
          <cell r="F42293" t="str">
            <v>Shraddha Dighe</v>
          </cell>
          <cell r="G42293">
            <v>46097.981249999997</v>
          </cell>
          <cell r="H42293">
            <v>46107.636805555558</v>
          </cell>
        </row>
        <row r="42294">
          <cell r="A42294" t="str">
            <v>UCW-27839</v>
          </cell>
          <cell r="B42294" t="str">
            <v>ENRICH_Pilgrim&lt;&gt;Tata Cliq: Image Update | 13th March</v>
          </cell>
          <cell r="C42294" t="str">
            <v>CLOSED</v>
          </cell>
          <cell r="D42294" t="str">
            <v>Medium</v>
          </cell>
          <cell r="E42294" t="str">
            <v>Chirag Dubal</v>
          </cell>
          <cell r="F42294" t="str">
            <v>Shraddha Dighe</v>
          </cell>
          <cell r="G42294">
            <v>46097.975694444445</v>
          </cell>
          <cell r="H42294">
            <v>46102.444444444445</v>
          </cell>
        </row>
        <row r="42295">
          <cell r="A42295" t="str">
            <v>UCW-27838</v>
          </cell>
          <cell r="B42295" t="str">
            <v>Friday Launch_Studiowest_39Options</v>
          </cell>
          <cell r="C42295" t="str">
            <v>CLOSED</v>
          </cell>
          <cell r="D42295" t="str">
            <v>Medium</v>
          </cell>
          <cell r="E42295" t="str">
            <v>netscribes</v>
          </cell>
          <cell r="F42295" t="str">
            <v>Shraddha Dighe</v>
          </cell>
          <cell r="G42295">
            <v>46097.97152777778</v>
          </cell>
          <cell r="H42295">
            <v>46108.561111111114</v>
          </cell>
        </row>
        <row r="42296">
          <cell r="A42296" t="str">
            <v>UCW-27837</v>
          </cell>
          <cell r="B42296" t="str">
            <v xml:space="preserve">Cetaphil | New listings batch -2 </v>
          </cell>
          <cell r="C42296" t="str">
            <v>CLOSED</v>
          </cell>
          <cell r="D42296" t="str">
            <v>Medium</v>
          </cell>
          <cell r="E42296" t="str">
            <v>Chirag Dubal</v>
          </cell>
          <cell r="F42296" t="str">
            <v>Shraddha Dighe</v>
          </cell>
          <cell r="G42296">
            <v>46097.967361111114</v>
          </cell>
          <cell r="H42296">
            <v>46108.613888888889</v>
          </cell>
        </row>
        <row r="42297">
          <cell r="A42297" t="str">
            <v>UCW-27835</v>
          </cell>
          <cell r="B42297" t="str">
            <v>Foxtale x Tatacliq New Listings</v>
          </cell>
          <cell r="C42297" t="str">
            <v>CLOSED</v>
          </cell>
          <cell r="D42297" t="str">
            <v>Medium</v>
          </cell>
          <cell r="E42297" t="str">
            <v>netscribes</v>
          </cell>
          <cell r="F42297" t="str">
            <v>Shraddha Dighe</v>
          </cell>
          <cell r="G42297">
            <v>46097.948611111111</v>
          </cell>
          <cell r="H42297">
            <v>46105.424305555556</v>
          </cell>
        </row>
        <row r="42298">
          <cell r="A42298" t="str">
            <v>UCW-27832</v>
          </cell>
          <cell r="B42298" t="str">
            <v>Tata Cliq (March) - New Product Listing - (13-03-2026)</v>
          </cell>
          <cell r="C42298" t="str">
            <v>CLOSED</v>
          </cell>
          <cell r="D42298" t="str">
            <v>Medium</v>
          </cell>
          <cell r="E42298" t="str">
            <v>netscribes</v>
          </cell>
          <cell r="F42298" t="str">
            <v>Shraddha Dighe</v>
          </cell>
          <cell r="G42298">
            <v>46097.93472222222</v>
          </cell>
          <cell r="H42298">
            <v>46156.822222222225</v>
          </cell>
        </row>
        <row r="42299">
          <cell r="A42299" t="str">
            <v>UCW-27826</v>
          </cell>
          <cell r="B42299" t="str">
            <v>Error_Size Chart Mismatch for Trousers Category (381 SKUs Impacted) | TOMMY HILFIGER</v>
          </cell>
          <cell r="C42299" t="str">
            <v>CLOSED</v>
          </cell>
          <cell r="D42299" t="str">
            <v>Medium</v>
          </cell>
          <cell r="E42299" t="str">
            <v>Jaibharathi Jagannathan</v>
          </cell>
          <cell r="F42299" t="str">
            <v>Reagan D’souza</v>
          </cell>
          <cell r="G42299">
            <v>46097.75277777778</v>
          </cell>
          <cell r="H42299">
            <v>46150.711805555555</v>
          </cell>
        </row>
        <row r="42300">
          <cell r="A42300" t="str">
            <v>UCW-27815</v>
          </cell>
          <cell r="B42300" t="str">
            <v>ERROR_Catalogue errors for the Multibrands Agency (NETSCRIBES) 16TH MARCH_NC</v>
          </cell>
          <cell r="C42300" t="str">
            <v>CLOSED</v>
          </cell>
          <cell r="D42300" t="str">
            <v>Medium</v>
          </cell>
          <cell r="E42300" t="str">
            <v>netscribes</v>
          </cell>
          <cell r="F42300" t="str">
            <v>Sushma Ram</v>
          </cell>
          <cell r="G42300">
            <v>46097.695833333331</v>
          </cell>
          <cell r="H42300">
            <v>46172.630555555559</v>
          </cell>
        </row>
        <row r="42301">
          <cell r="A42301" t="str">
            <v>UCW-27813</v>
          </cell>
          <cell r="B42301" t="str">
            <v>New brand Cataloguing - Contraband</v>
          </cell>
          <cell r="C42301" t="str">
            <v>CLOSED Due to Inactive/Insufficient Information</v>
          </cell>
          <cell r="D42301" t="str">
            <v>Medium</v>
          </cell>
          <cell r="E42301" t="str">
            <v>netscribes</v>
          </cell>
          <cell r="F42301" t="str">
            <v>Shraddha Dighe</v>
          </cell>
          <cell r="G42301">
            <v>46097.689583333333</v>
          </cell>
          <cell r="H42301">
            <v>46102.71597222222</v>
          </cell>
        </row>
        <row r="42302">
          <cell r="A42302" t="str">
            <v>UCW-27811</v>
          </cell>
          <cell r="B42302" t="str">
            <v>New Cataloguing - Scent smith</v>
          </cell>
          <cell r="C42302" t="str">
            <v>CLOSED</v>
          </cell>
          <cell r="D42302" t="str">
            <v>Medium</v>
          </cell>
          <cell r="E42302" t="str">
            <v>netscribes</v>
          </cell>
          <cell r="F42302" t="str">
            <v>Shraddha Dighe</v>
          </cell>
          <cell r="G42302">
            <v>46097.67083333333</v>
          </cell>
          <cell r="H42302">
            <v>46108.553472222222</v>
          </cell>
        </row>
        <row r="42303">
          <cell r="A42303" t="str">
            <v>UCW-27810</v>
          </cell>
          <cell r="B42303" t="str">
            <v>TEMPLATE FOR NEW LISTING Brand (DNINE)</v>
          </cell>
          <cell r="C42303" t="str">
            <v>CLOSED</v>
          </cell>
          <cell r="D42303" t="str">
            <v>Medium</v>
          </cell>
          <cell r="E42303" t="str">
            <v>netscribes</v>
          </cell>
          <cell r="F42303" t="str">
            <v>Mohd Tahir Shaikh</v>
          </cell>
          <cell r="G42303">
            <v>46097.65902777778</v>
          </cell>
          <cell r="H42303">
            <v>46122.613888888889</v>
          </cell>
        </row>
        <row r="42304">
          <cell r="A42304" t="str">
            <v>UCW-27802</v>
          </cell>
          <cell r="B42304" t="str">
            <v>Zoya-127394- 13-03-2026</v>
          </cell>
          <cell r="C42304" t="str">
            <v>CLOSED</v>
          </cell>
          <cell r="D42304" t="str">
            <v>Medium</v>
          </cell>
          <cell r="E42304" t="str">
            <v>Chirag Dubal</v>
          </cell>
          <cell r="F42304" t="str">
            <v>Shloka Chakre</v>
          </cell>
          <cell r="G42304">
            <v>46097.522916666669</v>
          </cell>
          <cell r="H42304">
            <v>46114.738888888889</v>
          </cell>
        </row>
        <row r="42305">
          <cell r="A42305" t="str">
            <v>UCW-27796</v>
          </cell>
          <cell r="B42305" t="str">
            <v>Clone-PUMA Apparel 124130 &amp; 125381 New Listing 12-03-2026</v>
          </cell>
          <cell r="C42305" t="str">
            <v>CLOSED</v>
          </cell>
          <cell r="D42305" t="str">
            <v>Medium</v>
          </cell>
          <cell r="E42305" t="str">
            <v>Chirag Dubal</v>
          </cell>
          <cell r="F42305" t="str">
            <v>netscribes</v>
          </cell>
          <cell r="G42305">
            <v>46097.459722222222</v>
          </cell>
          <cell r="H42305">
            <v>46139.576388888891</v>
          </cell>
        </row>
        <row r="42306">
          <cell r="A42306" t="str">
            <v>UCW-27790</v>
          </cell>
          <cell r="B42306" t="str">
            <v>Rockport Shoes 127055 &amp; 126934 New listing 09-031-2026</v>
          </cell>
          <cell r="C42306" t="str">
            <v>CLOSED</v>
          </cell>
          <cell r="D42306" t="str">
            <v>Medium</v>
          </cell>
          <cell r="E42306" t="str">
            <v>Chirag Dubal</v>
          </cell>
          <cell r="F42306" t="str">
            <v>Shloka Chakre</v>
          </cell>
          <cell r="G42306">
            <v>46096.920138888891</v>
          </cell>
          <cell r="H42306">
            <v>46111.698611111111</v>
          </cell>
        </row>
        <row r="42307">
          <cell r="A42307" t="str">
            <v>UCW-27781</v>
          </cell>
          <cell r="B42307" t="str">
            <v>Error_QC Error Identified – Request for Correction (Netscribes Agency)</v>
          </cell>
          <cell r="C42307" t="str">
            <v>CLOSED</v>
          </cell>
          <cell r="D42307" t="str">
            <v>Medium</v>
          </cell>
          <cell r="E42307" t="str">
            <v>Chirag Dubal</v>
          </cell>
          <cell r="F42307" t="str">
            <v>Reagan D’souza</v>
          </cell>
          <cell r="G42307">
            <v>46096.76458333333</v>
          </cell>
          <cell r="H42307">
            <v>46101.584027777775</v>
          </cell>
        </row>
        <row r="42308">
          <cell r="A42308" t="str">
            <v>UCW-27758</v>
          </cell>
          <cell r="B42308" t="str">
            <v>ENRICH_Kiddopanti Image Change Request 11th_March_2026</v>
          </cell>
          <cell r="C42308" t="str">
            <v>CLOSED</v>
          </cell>
          <cell r="D42308" t="str">
            <v>Medium</v>
          </cell>
          <cell r="E42308" t="str">
            <v>netscribes</v>
          </cell>
          <cell r="F42308" t="str">
            <v>Mohd Tahir Shaikh</v>
          </cell>
          <cell r="G42308">
            <v>46096.55</v>
          </cell>
          <cell r="H42308">
            <v>46100.445138888892</v>
          </cell>
        </row>
        <row r="42309">
          <cell r="A42309" t="str">
            <v>UCW-27753</v>
          </cell>
          <cell r="B42309" t="str">
            <v>Rosso Brunello - FTW - 10/03/26</v>
          </cell>
          <cell r="C42309" t="str">
            <v>CLOSED</v>
          </cell>
          <cell r="D42309" t="str">
            <v>Medium</v>
          </cell>
          <cell r="E42309" t="str">
            <v>Chirag Dubal</v>
          </cell>
          <cell r="F42309" t="str">
            <v>Shloka Chakre</v>
          </cell>
          <cell r="G42309">
            <v>46096.531944444447</v>
          </cell>
          <cell r="H42309">
            <v>46113.552777777775</v>
          </cell>
        </row>
        <row r="42310">
          <cell r="A42310" t="str">
            <v>UCW-27746</v>
          </cell>
          <cell r="B42310" t="str">
            <v>TT.BAGATT new listings &lt;&gt; TCL - 9-03-2026</v>
          </cell>
          <cell r="C42310" t="str">
            <v>CLOSED</v>
          </cell>
          <cell r="D42310" t="str">
            <v>Medium</v>
          </cell>
          <cell r="E42310" t="str">
            <v>Chirag Dubal</v>
          </cell>
          <cell r="F42310" t="str">
            <v>Shloka Chakre</v>
          </cell>
          <cell r="G42310">
            <v>46096.481249999997</v>
          </cell>
          <cell r="H42310">
            <v>46107.567361111112</v>
          </cell>
        </row>
        <row r="42311">
          <cell r="A42311" t="str">
            <v>UCW-27735</v>
          </cell>
          <cell r="B42311" t="str">
            <v>Cataloging File - Palladium</v>
          </cell>
          <cell r="C42311" t="str">
            <v>CLOSED</v>
          </cell>
          <cell r="D42311" t="str">
            <v>Medium</v>
          </cell>
          <cell r="E42311" t="str">
            <v>netscribes</v>
          </cell>
          <cell r="F42311" t="str">
            <v>Mohd Tahir Shaikh</v>
          </cell>
          <cell r="G42311">
            <v>46095.984027777777</v>
          </cell>
          <cell r="H42311">
            <v>46155.640277777777</v>
          </cell>
        </row>
        <row r="42312">
          <cell r="A42312" t="str">
            <v>UCW-27732</v>
          </cell>
          <cell r="B42312" t="str">
            <v>RE: MACK JONNEY Mens Apparel SHORT &amp; CAPRI -126600 09-MAR-26</v>
          </cell>
          <cell r="C42312" t="str">
            <v>CLOSED Due to Inactive/Insufficient Information</v>
          </cell>
          <cell r="D42312" t="str">
            <v>Medium</v>
          </cell>
          <cell r="E42312" t="str">
            <v>netscribes</v>
          </cell>
          <cell r="F42312" t="str">
            <v>Simi Raichel Zachariah</v>
          </cell>
          <cell r="G42312">
            <v>46095.890972222223</v>
          </cell>
          <cell r="H42312">
            <v>46122.976388888892</v>
          </cell>
        </row>
        <row r="42313">
          <cell r="A42313" t="str">
            <v>UCW-27729</v>
          </cell>
          <cell r="B42313" t="str">
            <v>RE: MACK JONNEY Mens Apparel Trackpant -126600 05-MAR-26</v>
          </cell>
          <cell r="C42313" t="str">
            <v>CLOSED Due to Inactive/Insufficient Information</v>
          </cell>
          <cell r="D42313" t="str">
            <v>Medium</v>
          </cell>
          <cell r="E42313" t="str">
            <v>netscribes</v>
          </cell>
          <cell r="F42313" t="str">
            <v>Simi Raichel Zachariah</v>
          </cell>
          <cell r="G42313">
            <v>46095.875694444447</v>
          </cell>
          <cell r="H42313">
            <v>46122.976388888892</v>
          </cell>
        </row>
        <row r="42314">
          <cell r="A42314" t="str">
            <v>UCW-27728</v>
          </cell>
          <cell r="B42314" t="str">
            <v>Tata Cliq-Reebok Brand-Footwear-127776 - 12-03-2026</v>
          </cell>
          <cell r="C42314" t="str">
            <v>CLOSED</v>
          </cell>
          <cell r="D42314" t="str">
            <v>Medium</v>
          </cell>
          <cell r="E42314" t="str">
            <v>netscribes</v>
          </cell>
          <cell r="F42314" t="str">
            <v>Mohd Tahir Shaikh</v>
          </cell>
          <cell r="G42314">
            <v>46095.770833333336</v>
          </cell>
          <cell r="H42314">
            <v>46125.525694444441</v>
          </cell>
        </row>
        <row r="42315">
          <cell r="A42315" t="str">
            <v>UCW-27727</v>
          </cell>
          <cell r="B42315" t="str">
            <v>Tata Cliq Footwear Catalogue- Asics | 12-Mar</v>
          </cell>
          <cell r="C42315" t="str">
            <v>CLOSED</v>
          </cell>
          <cell r="D42315" t="str">
            <v>Medium</v>
          </cell>
          <cell r="E42315" t="str">
            <v>netscribes</v>
          </cell>
          <cell r="F42315" t="str">
            <v>Mohd Tahir Shaikh</v>
          </cell>
          <cell r="G42315">
            <v>46095.761805555558</v>
          </cell>
          <cell r="H42315">
            <v>46106.613194444442</v>
          </cell>
        </row>
        <row r="42316">
          <cell r="A42316" t="str">
            <v>UCW-27722</v>
          </cell>
          <cell r="B42316" t="str">
            <v>ENRICH_OAP | PDP IMAGE UPDATE | TATACLIQ</v>
          </cell>
          <cell r="C42316" t="str">
            <v>CLOSED</v>
          </cell>
          <cell r="D42316" t="str">
            <v>Medium</v>
          </cell>
          <cell r="E42316" t="str">
            <v>netscribes</v>
          </cell>
          <cell r="F42316" t="str">
            <v>Shraddha Dighe</v>
          </cell>
          <cell r="G42316">
            <v>46095.520833333336</v>
          </cell>
          <cell r="H42316">
            <v>46097.620138888888</v>
          </cell>
        </row>
        <row r="42317">
          <cell r="A42317" t="str">
            <v>UCW-27719</v>
          </cell>
          <cell r="B42317" t="str">
            <v>Enrich_Alignment on PDP Image Guidelines–Jewellery Category</v>
          </cell>
          <cell r="C42317" t="str">
            <v>CLOSED</v>
          </cell>
          <cell r="D42317" t="str">
            <v>Medium</v>
          </cell>
          <cell r="E42317" t="str">
            <v>netscribes</v>
          </cell>
          <cell r="F42317" t="str">
            <v>Shloka Chakre</v>
          </cell>
          <cell r="G42317">
            <v>46094.790277777778</v>
          </cell>
          <cell r="H42317">
            <v>46099.452777777777</v>
          </cell>
        </row>
        <row r="42318">
          <cell r="A42318" t="str">
            <v>UCW-27718</v>
          </cell>
          <cell r="B42318" t="str">
            <v>RE: Jockey - Apparel Womens Listings  - 100121 - 20.2.2026</v>
          </cell>
          <cell r="C42318" t="str">
            <v>CLOSED</v>
          </cell>
          <cell r="D42318" t="str">
            <v>Medium</v>
          </cell>
          <cell r="E42318" t="str">
            <v>netscribes</v>
          </cell>
          <cell r="F42318" t="str">
            <v>Simi Raichel Zachariah</v>
          </cell>
          <cell r="G42318">
            <v>46094.786805555559</v>
          </cell>
          <cell r="H42318">
            <v>46113.524305555555</v>
          </cell>
        </row>
        <row r="42319">
          <cell r="A42319" t="str">
            <v>UCW-27710</v>
          </cell>
          <cell r="B42319" t="str">
            <v xml:space="preserve"> London Rag + Footwear(Women/Footwear/Sandal) + 127227 + New Listing + 186 + 10-03-2026</v>
          </cell>
          <cell r="C42319" t="str">
            <v>CLOSED</v>
          </cell>
          <cell r="D42319" t="str">
            <v>Medium</v>
          </cell>
          <cell r="E42319" t="str">
            <v>netscribes</v>
          </cell>
          <cell r="F42319" t="str">
            <v>Mohd Tahir Shaikh</v>
          </cell>
          <cell r="G42319">
            <v>46094.729861111111</v>
          </cell>
          <cell r="H42319">
            <v>46126.517361111109</v>
          </cell>
        </row>
        <row r="42320">
          <cell r="A42320" t="str">
            <v>UCW-27697</v>
          </cell>
          <cell r="B42320" t="str">
            <v>Redchief_Sport Shoes_123781_100326</v>
          </cell>
          <cell r="C42320" t="str">
            <v>CLOSED</v>
          </cell>
          <cell r="D42320" t="str">
            <v>Medium</v>
          </cell>
          <cell r="E42320" t="str">
            <v>netscribes</v>
          </cell>
          <cell r="F42320" t="str">
            <v>Mohd Tahir Shaikh</v>
          </cell>
          <cell r="G42320">
            <v>46094.665277777778</v>
          </cell>
          <cell r="H42320">
            <v>46123.736111111109</v>
          </cell>
        </row>
        <row r="42321">
          <cell r="A42321" t="str">
            <v>UCW-27686</v>
          </cell>
          <cell r="B42321" t="str">
            <v>don't be basic-204-SS26-26/02/2026</v>
          </cell>
          <cell r="C42321" t="str">
            <v>CLOSED</v>
          </cell>
          <cell r="D42321" t="str">
            <v>Medium</v>
          </cell>
          <cell r="E42321" t="str">
            <v>netscribes</v>
          </cell>
          <cell r="F42321" t="str">
            <v>Simi Raichel Zachariah</v>
          </cell>
          <cell r="G42321">
            <v>46094.553472222222</v>
          </cell>
          <cell r="H42321">
            <v>46129.707638888889</v>
          </cell>
        </row>
        <row r="42322">
          <cell r="A42322" t="str">
            <v>UCW-27680</v>
          </cell>
          <cell r="B42322" t="str">
            <v>Giva | Silver Jewellery | 125927 | 19-02-2026 (120 Skus) - High Priority</v>
          </cell>
          <cell r="C42322" t="str">
            <v>CLOSED</v>
          </cell>
          <cell r="D42322" t="str">
            <v>Medium</v>
          </cell>
          <cell r="E42322" t="str">
            <v>netscribes</v>
          </cell>
          <cell r="F42322" t="str">
            <v>Shraddha Dighe</v>
          </cell>
          <cell r="G42322">
            <v>46094.472222222219</v>
          </cell>
          <cell r="H42322">
            <v>46100.61041666667</v>
          </cell>
        </row>
        <row r="42323">
          <cell r="A42323" t="str">
            <v>UCW-27679</v>
          </cell>
          <cell r="B42323" t="str">
            <v>CLONE - 124246 Luxury New Balance OR Slot 2 listing 10.03.2026</v>
          </cell>
          <cell r="C42323" t="str">
            <v>CLOSED</v>
          </cell>
          <cell r="D42323" t="str">
            <v>Medium</v>
          </cell>
          <cell r="E42323" t="str">
            <v>netscribes</v>
          </cell>
          <cell r="F42323" t="str">
            <v>netscribes</v>
          </cell>
          <cell r="G42323">
            <v>46094.470138888886</v>
          </cell>
          <cell r="H42323">
            <v>46100.623611111114</v>
          </cell>
        </row>
        <row r="42324">
          <cell r="A42324" t="str">
            <v>UCW-27678</v>
          </cell>
          <cell r="B42324" t="str">
            <v>OOMPH | Cataloging | 02.03.2026 | Fashion Jewellery - TATACLIQ</v>
          </cell>
          <cell r="C42324" t="str">
            <v>CLOSED</v>
          </cell>
          <cell r="D42324" t="str">
            <v>Medium</v>
          </cell>
          <cell r="E42324" t="str">
            <v>netscribes</v>
          </cell>
          <cell r="F42324" t="str">
            <v>Shraddha Dighe</v>
          </cell>
          <cell r="G42324">
            <v>46094.469444444447</v>
          </cell>
          <cell r="H42324">
            <v>46107.561805555553</v>
          </cell>
        </row>
        <row r="42325">
          <cell r="A42325" t="str">
            <v>UCW-27676</v>
          </cell>
          <cell r="B42325" t="str">
            <v>ENRICH_Tata Cliq - Product Image update - 12-03-26</v>
          </cell>
          <cell r="C42325" t="str">
            <v>CLOSED</v>
          </cell>
          <cell r="D42325" t="str">
            <v>Medium</v>
          </cell>
          <cell r="E42325" t="str">
            <v>netscribes</v>
          </cell>
          <cell r="F42325" t="str">
            <v>Shraddha Dighe</v>
          </cell>
          <cell r="G42325">
            <v>46094.458333333336</v>
          </cell>
          <cell r="H42325">
            <v>46099.532638888886</v>
          </cell>
        </row>
        <row r="42326">
          <cell r="A42326" t="str">
            <v>UCW-27674</v>
          </cell>
          <cell r="B42326" t="str">
            <v>RE: Tata Cliq-Reebok Brand-Men's Apparel-127776 - 12-03-2026</v>
          </cell>
          <cell r="C42326" t="str">
            <v>CLOSED</v>
          </cell>
          <cell r="D42326" t="str">
            <v>Medium</v>
          </cell>
          <cell r="E42326" t="str">
            <v>netscribes</v>
          </cell>
          <cell r="F42326" t="str">
            <v>Simi Raichel Zachariah</v>
          </cell>
          <cell r="G42326">
            <v>46094.447222222225</v>
          </cell>
          <cell r="H42326">
            <v>46164.505555555559</v>
          </cell>
        </row>
        <row r="42327">
          <cell r="A42327" t="str">
            <v>UCW-27673</v>
          </cell>
          <cell r="B42327" t="str">
            <v>RE: Tata Cliq-Reebok Brand-Women's Apparel-127776 - 12-03-2026</v>
          </cell>
          <cell r="C42327" t="str">
            <v>CLOSED</v>
          </cell>
          <cell r="D42327" t="str">
            <v>Medium</v>
          </cell>
          <cell r="E42327" t="str">
            <v>netscribes</v>
          </cell>
          <cell r="F42327" t="str">
            <v>Simi Raichel Zachariah</v>
          </cell>
          <cell r="G42327">
            <v>46094.441666666666</v>
          </cell>
          <cell r="H42327">
            <v>46127.46597222222</v>
          </cell>
        </row>
        <row r="42328">
          <cell r="A42328" t="str">
            <v>UCW-27672</v>
          </cell>
          <cell r="B42328" t="str">
            <v>ERROR_image change - Hoversoul - 60 SKUs</v>
          </cell>
          <cell r="C42328" t="str">
            <v>CLOSED</v>
          </cell>
          <cell r="D42328" t="str">
            <v>Medium</v>
          </cell>
          <cell r="E42328" t="str">
            <v>netscribes</v>
          </cell>
          <cell r="F42328" t="str">
            <v>Mohd Tahir Shaikh</v>
          </cell>
          <cell r="G42328">
            <v>46094.440972222219</v>
          </cell>
          <cell r="H42328">
            <v>46099.504861111112</v>
          </cell>
        </row>
        <row r="42329">
          <cell r="A42329" t="str">
            <v>UCW-27669</v>
          </cell>
          <cell r="B42329" t="str">
            <v>PUMA Apparel 124130 &amp; 125381 New Listing 12-03-2026</v>
          </cell>
          <cell r="C42329" t="str">
            <v>CLOSED</v>
          </cell>
          <cell r="D42329" t="str">
            <v>Medium</v>
          </cell>
          <cell r="E42329" t="str">
            <v>Chirag Dubal</v>
          </cell>
          <cell r="F42329" t="str">
            <v>Jaibharathi Jagannathan</v>
          </cell>
          <cell r="G42329">
            <v>46093.808333333334</v>
          </cell>
          <cell r="H42329">
            <v>46139.945833333331</v>
          </cell>
        </row>
        <row r="42330">
          <cell r="A42330" t="str">
            <v>UCW-27665</v>
          </cell>
          <cell r="B42330" t="str">
            <v>ERROR_Estee Lauder - 1901 -_NC</v>
          </cell>
          <cell r="C42330" t="str">
            <v>CLOSED</v>
          </cell>
          <cell r="D42330" t="str">
            <v>Medium</v>
          </cell>
          <cell r="E42330" t="str">
            <v>netscribes</v>
          </cell>
          <cell r="F42330" t="str">
            <v>Shraddha Dighe</v>
          </cell>
          <cell r="G42330">
            <v>46093.77847222222</v>
          </cell>
          <cell r="H42330">
            <v>46120.427777777775</v>
          </cell>
        </row>
        <row r="42331">
          <cell r="A42331" t="str">
            <v>UCW-27659</v>
          </cell>
          <cell r="B42331" t="str">
            <v xml:space="preserve">Tata Cliq New Listing | Sebamed GFC new </v>
          </cell>
          <cell r="C42331" t="str">
            <v>CLOSED</v>
          </cell>
          <cell r="D42331" t="str">
            <v>Medium</v>
          </cell>
          <cell r="E42331" t="str">
            <v>netscribes</v>
          </cell>
          <cell r="F42331" t="str">
            <v>Shraddha Dighe</v>
          </cell>
          <cell r="G42331">
            <v>46093.759722222225</v>
          </cell>
          <cell r="H42331">
            <v>46097.55972222222</v>
          </cell>
        </row>
        <row r="42332">
          <cell r="A42332" t="str">
            <v>UCW-27658</v>
          </cell>
          <cell r="B42332" t="str">
            <v>ENRICH_PDP Image Update | WishCare</v>
          </cell>
          <cell r="C42332" t="str">
            <v>CLOSED</v>
          </cell>
          <cell r="D42332" t="str">
            <v>Medium</v>
          </cell>
          <cell r="E42332" t="str">
            <v>netscribes</v>
          </cell>
          <cell r="F42332" t="str">
            <v>Shraddha Dighe</v>
          </cell>
          <cell r="G42332">
            <v>46093.756249999999</v>
          </cell>
          <cell r="H42332">
            <v>46095.604861111111</v>
          </cell>
        </row>
        <row r="42333">
          <cell r="A42333" t="str">
            <v>UCW-27657</v>
          </cell>
          <cell r="B42333" t="str">
            <v>Request for New Product Listing – Love Earth Liquid Mousse Lipstick 3.0 Matte Finish Pack of 9-( Tatacliq)</v>
          </cell>
          <cell r="C42333" t="str">
            <v>CLOSED</v>
          </cell>
          <cell r="D42333" t="str">
            <v>Medium</v>
          </cell>
          <cell r="E42333" t="str">
            <v>netscribes</v>
          </cell>
          <cell r="F42333" t="str">
            <v>Shraddha Dighe</v>
          </cell>
          <cell r="G42333">
            <v>46093.742361111108</v>
          </cell>
          <cell r="H42333">
            <v>46172.512499999997</v>
          </cell>
        </row>
        <row r="42334">
          <cell r="A42334" t="str">
            <v>UCW-27656</v>
          </cell>
          <cell r="B42334" t="str">
            <v>New Catalog for Tata CliQ (New Styles )_ Hvnly by Shoetopia</v>
          </cell>
          <cell r="C42334" t="str">
            <v>CLOSED</v>
          </cell>
          <cell r="D42334" t="str">
            <v>Medium</v>
          </cell>
          <cell r="E42334" t="str">
            <v>netscribes</v>
          </cell>
          <cell r="F42334" t="str">
            <v>Mohd Tahir Shaikh</v>
          </cell>
          <cell r="G42334">
            <v>46093.738888888889</v>
          </cell>
          <cell r="H42334">
            <v>46150.787499999999</v>
          </cell>
        </row>
        <row r="42335">
          <cell r="A42335" t="str">
            <v>UCW-27655</v>
          </cell>
          <cell r="B42335" t="str">
            <v>Combos Listings | WishCare</v>
          </cell>
          <cell r="C42335" t="str">
            <v>CLOSED</v>
          </cell>
          <cell r="D42335" t="str">
            <v>Medium</v>
          </cell>
          <cell r="E42335" t="str">
            <v>netscribes</v>
          </cell>
          <cell r="F42335" t="str">
            <v>Shraddha Dighe</v>
          </cell>
          <cell r="G42335">
            <v>46093.737500000003</v>
          </cell>
          <cell r="H42335">
            <v>46104.580555555556</v>
          </cell>
        </row>
        <row r="42336">
          <cell r="A42336" t="str">
            <v>UCW-27654</v>
          </cell>
          <cell r="B42336" t="str">
            <v>Renee (126397) Makeup new listing 12/3/26.</v>
          </cell>
          <cell r="C42336" t="str">
            <v>CLOSED</v>
          </cell>
          <cell r="D42336" t="str">
            <v>Medium</v>
          </cell>
          <cell r="E42336" t="str">
            <v>netscribes</v>
          </cell>
          <cell r="F42336" t="str">
            <v>Shraddha Dighe</v>
          </cell>
          <cell r="G42336">
            <v>46093.732638888891</v>
          </cell>
          <cell r="H42336">
            <v>46097.551388888889</v>
          </cell>
        </row>
        <row r="42337">
          <cell r="A42337" t="str">
            <v>UCW-27653</v>
          </cell>
          <cell r="B42337" t="str">
            <v>New Listing Template :- 27-02-2026</v>
          </cell>
          <cell r="C42337" t="str">
            <v>CLOSED</v>
          </cell>
          <cell r="D42337" t="str">
            <v>Medium</v>
          </cell>
          <cell r="E42337" t="str">
            <v>netscribes</v>
          </cell>
          <cell r="F42337" t="str">
            <v>Mohd Tahir Shaikh</v>
          </cell>
          <cell r="G42337">
            <v>46093.732638888891</v>
          </cell>
          <cell r="H42337">
            <v>46162.634027777778</v>
          </cell>
        </row>
        <row r="42338">
          <cell r="A42338" t="str">
            <v>UCW-27652</v>
          </cell>
          <cell r="B42338" t="str">
            <v>Tata Cliq - New listing- Tiziana Terenzi (MDP)</v>
          </cell>
          <cell r="C42338" t="str">
            <v>CLOSED</v>
          </cell>
          <cell r="D42338" t="str">
            <v>Medium</v>
          </cell>
          <cell r="E42338" t="str">
            <v>netscribes</v>
          </cell>
          <cell r="F42338" t="str">
            <v>Shraddha Dighe</v>
          </cell>
          <cell r="G42338">
            <v>46093.729166666664</v>
          </cell>
          <cell r="H42338">
            <v>46099.488194444442</v>
          </cell>
        </row>
        <row r="42339">
          <cell r="A42339" t="str">
            <v>UCW-27651</v>
          </cell>
          <cell r="B42339" t="str">
            <v>ENRICH_GARNIER | PDP Image Update | TATACLIQ</v>
          </cell>
          <cell r="C42339" t="str">
            <v>CLOSED</v>
          </cell>
          <cell r="D42339" t="str">
            <v>Medium</v>
          </cell>
          <cell r="E42339" t="str">
            <v>netscribes</v>
          </cell>
          <cell r="F42339" t="str">
            <v>Shraddha Dighe</v>
          </cell>
          <cell r="G42339">
            <v>46093.725694444445</v>
          </cell>
          <cell r="H42339">
            <v>46095.609722222223</v>
          </cell>
        </row>
        <row r="42340">
          <cell r="A42340" t="str">
            <v>UCW-27649</v>
          </cell>
          <cell r="B42340" t="str">
            <v>Label Rtiu Kumar Left Over style For Cataloging</v>
          </cell>
          <cell r="C42340" t="str">
            <v>CLOSED</v>
          </cell>
          <cell r="D42340" t="str">
            <v>Medium</v>
          </cell>
          <cell r="E42340" t="str">
            <v>netscribes</v>
          </cell>
          <cell r="F42340" t="str">
            <v>Simi Raichel Zachariah</v>
          </cell>
          <cell r="G42340">
            <v>46093.71597222222</v>
          </cell>
          <cell r="H42340">
            <v>46120.709027777775</v>
          </cell>
        </row>
        <row r="42341">
          <cell r="A42341" t="str">
            <v>UCW-27648</v>
          </cell>
          <cell r="B42341" t="str">
            <v>NEEMANS+FOOTWEAR+ 125173+ 07-03-2026</v>
          </cell>
          <cell r="C42341" t="str">
            <v>CLOSED</v>
          </cell>
          <cell r="D42341" t="str">
            <v>Medium</v>
          </cell>
          <cell r="E42341" t="str">
            <v>netscribes</v>
          </cell>
          <cell r="F42341" t="str">
            <v>Mohd Tahir Shaikh</v>
          </cell>
          <cell r="G42341">
            <v>46093.690972222219</v>
          </cell>
          <cell r="H42341">
            <v>46123.67083333333</v>
          </cell>
        </row>
        <row r="42342">
          <cell r="A42342" t="str">
            <v>UCW-27647</v>
          </cell>
          <cell r="B42342" t="str">
            <v>New SKU Listing File</v>
          </cell>
          <cell r="C42342" t="str">
            <v>CLOSED</v>
          </cell>
          <cell r="D42342" t="str">
            <v>Medium</v>
          </cell>
          <cell r="E42342" t="str">
            <v>netscribes</v>
          </cell>
          <cell r="F42342" t="str">
            <v>Shraddha Dighe</v>
          </cell>
          <cell r="G42342">
            <v>46093.689583333333</v>
          </cell>
          <cell r="H42342">
            <v>46097.541666666664</v>
          </cell>
        </row>
        <row r="42343">
          <cell r="A42343" t="str">
            <v>UCW-27646</v>
          </cell>
          <cell r="B42343" t="str">
            <v>ENRICH_Change Images for SKUs</v>
          </cell>
          <cell r="C42343" t="str">
            <v>CLOSED</v>
          </cell>
          <cell r="D42343" t="str">
            <v>Medium</v>
          </cell>
          <cell r="E42343" t="str">
            <v>netscribes</v>
          </cell>
          <cell r="F42343" t="str">
            <v>Shraddha Dighe</v>
          </cell>
          <cell r="G42343">
            <v>46093.686111111114</v>
          </cell>
          <cell r="H42343">
            <v>46105.49722222222</v>
          </cell>
        </row>
        <row r="42344">
          <cell r="A42344" t="str">
            <v>UCW-27641</v>
          </cell>
          <cell r="B42344" t="str">
            <v>Submission of New Listings – Tata Cliq (Mangalsutra &amp; Necklace)</v>
          </cell>
          <cell r="C42344" t="str">
            <v>CLOSED</v>
          </cell>
          <cell r="D42344" t="str">
            <v>Medium</v>
          </cell>
          <cell r="E42344" t="str">
            <v>netscribes</v>
          </cell>
          <cell r="F42344" t="str">
            <v>Shraddha Dighe</v>
          </cell>
          <cell r="G42344">
            <v>46093.67291666667</v>
          </cell>
          <cell r="H42344">
            <v>46098.497916666667</v>
          </cell>
        </row>
        <row r="42345">
          <cell r="A42345" t="str">
            <v>UCW-27637</v>
          </cell>
          <cell r="B42345" t="str">
            <v>New cataloging requests for Feb</v>
          </cell>
          <cell r="C42345" t="str">
            <v>CLOSED</v>
          </cell>
          <cell r="D42345" t="str">
            <v>Medium</v>
          </cell>
          <cell r="E42345" t="str">
            <v>netscribes</v>
          </cell>
          <cell r="F42345" t="str">
            <v>Shraddha Dighe</v>
          </cell>
          <cell r="G42345">
            <v>46093.665972222225</v>
          </cell>
          <cell r="H42345">
            <v>46100.601388888892</v>
          </cell>
        </row>
        <row r="42346">
          <cell r="A42346" t="str">
            <v>UCW-27636</v>
          </cell>
          <cell r="B42346" t="str">
            <v>Skechers Sell now file dated 26th FEB2025</v>
          </cell>
          <cell r="C42346" t="str">
            <v>CLOSED</v>
          </cell>
          <cell r="D42346" t="str">
            <v>Medium</v>
          </cell>
          <cell r="E42346" t="str">
            <v>netscribes</v>
          </cell>
          <cell r="F42346" t="str">
            <v>Mohd Tahir Shaikh</v>
          </cell>
          <cell r="G42346">
            <v>46093.665277777778</v>
          </cell>
          <cell r="H42346">
            <v>46120.506249999999</v>
          </cell>
        </row>
        <row r="42347">
          <cell r="A42347" t="str">
            <v>UCW-27633</v>
          </cell>
          <cell r="B42347" t="str">
            <v>ERROR_Catalogue errors for the Multibrands Agency (NETSCRIBES) 12TH MARCH_NC</v>
          </cell>
          <cell r="C42347" t="str">
            <v>CLOSED</v>
          </cell>
          <cell r="D42347" t="str">
            <v>Highest</v>
          </cell>
          <cell r="E42347" t="str">
            <v>netscribes</v>
          </cell>
          <cell r="F42347" t="str">
            <v>Sushma Ram</v>
          </cell>
          <cell r="G42347">
            <v>46093.660416666666</v>
          </cell>
          <cell r="H42347">
            <v>46101.738194444442</v>
          </cell>
        </row>
        <row r="42348">
          <cell r="A42348" t="str">
            <v>UCW-27632</v>
          </cell>
          <cell r="B42348" t="str">
            <v>Earrings category file for Listing in TATA CLIQ</v>
          </cell>
          <cell r="C42348" t="str">
            <v>CLOSED</v>
          </cell>
          <cell r="D42348" t="str">
            <v>Medium</v>
          </cell>
          <cell r="E42348" t="str">
            <v>netscribes</v>
          </cell>
          <cell r="F42348" t="str">
            <v>Shraddha Dighe</v>
          </cell>
          <cell r="G42348">
            <v>46093.659722222219</v>
          </cell>
          <cell r="H42348">
            <v>46097.565972222219</v>
          </cell>
        </row>
        <row r="42349">
          <cell r="A42349" t="str">
            <v>UCW-27628</v>
          </cell>
          <cell r="B42349" t="str">
            <v>Tata Cliq New Collection File | Anklets | CLARA | 02-01-2026</v>
          </cell>
          <cell r="C42349" t="str">
            <v>CLOSED</v>
          </cell>
          <cell r="D42349" t="str">
            <v>Medium</v>
          </cell>
          <cell r="E42349" t="str">
            <v>netscribes</v>
          </cell>
          <cell r="F42349" t="str">
            <v>Shraddha Dighe</v>
          </cell>
          <cell r="G42349">
            <v>46093.64166666667</v>
          </cell>
          <cell r="H42349">
            <v>46107.545138888891</v>
          </cell>
        </row>
        <row r="42350">
          <cell r="A42350" t="str">
            <v>UCW-27627</v>
          </cell>
          <cell r="B42350" t="str">
            <v>CLONE - US_All_New_Launch_Tata Cliq || Urban Space || Seller Code : 125800</v>
          </cell>
          <cell r="C42350" t="str">
            <v>CLOSED</v>
          </cell>
          <cell r="D42350" t="str">
            <v>Medium</v>
          </cell>
          <cell r="E42350" t="str">
            <v>netscribes</v>
          </cell>
          <cell r="F42350" t="str">
            <v>Juilee Jadhav</v>
          </cell>
          <cell r="G42350">
            <v>46093.635416666664</v>
          </cell>
          <cell r="H42350">
            <v>46100.594444444447</v>
          </cell>
        </row>
        <row r="42351">
          <cell r="A42351" t="str">
            <v>UCW-27623</v>
          </cell>
          <cell r="B42351" t="str">
            <v>US.Polo.Assn - Batch 12</v>
          </cell>
          <cell r="C42351" t="str">
            <v>CLOSED</v>
          </cell>
          <cell r="D42351" t="str">
            <v>Medium</v>
          </cell>
          <cell r="E42351" t="str">
            <v>netscribes</v>
          </cell>
          <cell r="F42351" t="str">
            <v>Mohd Tahir Shaikh</v>
          </cell>
          <cell r="G42351">
            <v>46093.61041666667</v>
          </cell>
          <cell r="H42351">
            <v>46154.788888888892</v>
          </cell>
        </row>
        <row r="42352">
          <cell r="A42352" t="str">
            <v>UCW-27617</v>
          </cell>
          <cell r="B42352" t="str">
            <v>ENRICH_Wella X Tata Cliq Title Update - Top 30</v>
          </cell>
          <cell r="C42352" t="str">
            <v>CLOSED</v>
          </cell>
          <cell r="D42352" t="str">
            <v>Medium</v>
          </cell>
          <cell r="E42352" t="str">
            <v>netscribes</v>
          </cell>
          <cell r="F42352" t="str">
            <v>Shraddha Dighe</v>
          </cell>
          <cell r="G42352">
            <v>46093.551388888889</v>
          </cell>
          <cell r="H42352">
            <v>46107.474305555559</v>
          </cell>
        </row>
        <row r="42353">
          <cell r="A42353" t="str">
            <v>UCW-27615</v>
          </cell>
          <cell r="B42353" t="str">
            <v>RE: JadeBlue || Category (Apparel) || Seller Code 123862 || Date - 03.03.2026 || Tatacliq || Lot - 252 to 261 || 531 style</v>
          </cell>
          <cell r="C42353" t="str">
            <v>CLOSED</v>
          </cell>
          <cell r="D42353" t="str">
            <v>Medium</v>
          </cell>
          <cell r="E42353" t="str">
            <v>netscribes</v>
          </cell>
          <cell r="F42353" t="str">
            <v>Simi Raichel Zachariah</v>
          </cell>
          <cell r="G42353">
            <v>46093.547222222223</v>
          </cell>
          <cell r="H42353">
            <v>46126.470833333333</v>
          </cell>
        </row>
        <row r="42354">
          <cell r="A42354" t="str">
            <v>UCW-27613</v>
          </cell>
          <cell r="B42354" t="str">
            <v>ENRICH_Shade Images for Tinted Sunscreen</v>
          </cell>
          <cell r="C42354" t="str">
            <v>CLOSED</v>
          </cell>
          <cell r="D42354" t="str">
            <v>Medium</v>
          </cell>
          <cell r="E42354" t="str">
            <v>netscribes</v>
          </cell>
          <cell r="F42354" t="str">
            <v>Shraddha Dighe</v>
          </cell>
          <cell r="G42354">
            <v>46093.543749999997</v>
          </cell>
          <cell r="H42354">
            <v>46101.738888888889</v>
          </cell>
        </row>
        <row r="42355">
          <cell r="A42355" t="str">
            <v>UCW-27611</v>
          </cell>
          <cell r="B42355" t="str">
            <v>New Cataloge File Women's Footwear ( Brand TRYME )</v>
          </cell>
          <cell r="C42355" t="str">
            <v>CLOSED</v>
          </cell>
          <cell r="D42355" t="str">
            <v>Medium</v>
          </cell>
          <cell r="E42355" t="str">
            <v>netscribes</v>
          </cell>
          <cell r="F42355" t="str">
            <v>Mohd Tahir Shaikh</v>
          </cell>
          <cell r="G42355">
            <v>46093.532638888886</v>
          </cell>
          <cell r="H42355">
            <v>46128.461805555555</v>
          </cell>
        </row>
        <row r="42356">
          <cell r="A42356" t="str">
            <v>UCW-27610</v>
          </cell>
          <cell r="B42356" t="str">
            <v>RE: TATACLIQ - LISTING FILE- 11032026</v>
          </cell>
          <cell r="C42356" t="str">
            <v>CLOSED</v>
          </cell>
          <cell r="D42356" t="str">
            <v>Medium</v>
          </cell>
          <cell r="E42356" t="str">
            <v>netscribes</v>
          </cell>
          <cell r="F42356" t="str">
            <v>Simi Raichel Zachariah</v>
          </cell>
          <cell r="G42356">
            <v>46093.50277777778</v>
          </cell>
          <cell r="H42356">
            <v>46129.7</v>
          </cell>
        </row>
        <row r="42357">
          <cell r="A42357" t="str">
            <v>UCW-27606</v>
          </cell>
          <cell r="B42357" t="str">
            <v>Error_Tata Cliq-adidas DTC|Footwear| Attributes_18-02-26</v>
          </cell>
          <cell r="C42357" t="str">
            <v>CLOSED Due to Inactive/Insufficient Information</v>
          </cell>
          <cell r="D42357" t="str">
            <v>Medium</v>
          </cell>
          <cell r="E42357" t="str">
            <v>netscribes</v>
          </cell>
          <cell r="F42357" t="str">
            <v>Reagan D’souza</v>
          </cell>
          <cell r="G42357">
            <v>46093.476388888892</v>
          </cell>
          <cell r="H42357">
            <v>46159.311805555553</v>
          </cell>
        </row>
        <row r="42358">
          <cell r="A42358" t="str">
            <v>UCW-27605</v>
          </cell>
          <cell r="B42358" t="str">
            <v xml:space="preserve"> United colors of benetton | Apparels | 100301 | Tata Cliq | 1306537525 | 10/03/2026</v>
          </cell>
          <cell r="C42358" t="str">
            <v>CLOSED</v>
          </cell>
          <cell r="D42358" t="str">
            <v>Medium</v>
          </cell>
          <cell r="E42358" t="str">
            <v>netscribes</v>
          </cell>
          <cell r="F42358" t="str">
            <v>Simi Raichel Zachariah</v>
          </cell>
          <cell r="G42358">
            <v>46093.460416666669</v>
          </cell>
          <cell r="H42358">
            <v>46133.469444444447</v>
          </cell>
        </row>
        <row r="42359">
          <cell r="A42359" t="str">
            <v>UCW-27604</v>
          </cell>
          <cell r="B42359" t="str">
            <v>Tata Cliq Luxury  - New listing - Hermès (02-03-2026)</v>
          </cell>
          <cell r="C42359" t="str">
            <v>CLOSED</v>
          </cell>
          <cell r="D42359" t="str">
            <v>Medium</v>
          </cell>
          <cell r="E42359" t="str">
            <v>netscribes</v>
          </cell>
          <cell r="F42359" t="str">
            <v>Shraddha Dighe</v>
          </cell>
          <cell r="G42359">
            <v>46093.456944444442</v>
          </cell>
          <cell r="H42359">
            <v>46198.642361111109</v>
          </cell>
        </row>
        <row r="42360">
          <cell r="A42360" t="str">
            <v>UCW-27603</v>
          </cell>
          <cell r="B42360" t="str">
            <v>Marc Jacobs - 2 GS - New Listing - TATA - 02/02/2026</v>
          </cell>
          <cell r="C42360" t="str">
            <v>CLOSED</v>
          </cell>
          <cell r="D42360" t="str">
            <v>Medium</v>
          </cell>
          <cell r="E42360" t="str">
            <v>netscribes</v>
          </cell>
          <cell r="F42360" t="str">
            <v>Shraddha Dighe</v>
          </cell>
          <cell r="G42360">
            <v>46093.45416666667</v>
          </cell>
          <cell r="H42360">
            <v>46099.482638888891</v>
          </cell>
        </row>
        <row r="42361">
          <cell r="A42361" t="str">
            <v>UCW-27602</v>
          </cell>
          <cell r="B42361" t="str">
            <v>RE: Being Human | Apparels | 125508 | Tata Cliq | 1303768440 | 27/02/2026</v>
          </cell>
          <cell r="C42361" t="str">
            <v>CLOSED</v>
          </cell>
          <cell r="D42361" t="str">
            <v>Medium</v>
          </cell>
          <cell r="E42361" t="str">
            <v>netscribes</v>
          </cell>
          <cell r="F42361" t="str">
            <v>Simi Raichel Zachariah</v>
          </cell>
          <cell r="G42361">
            <v>46093.453472222223</v>
          </cell>
          <cell r="H42361">
            <v>46123.658333333333</v>
          </cell>
        </row>
        <row r="42362">
          <cell r="A42362" t="str">
            <v>UCW-27601</v>
          </cell>
          <cell r="B42362" t="str">
            <v>Enrich_Libas Apparel 127532 11-03-2026 (IMAGE ADDITION - CAMPAIGN)</v>
          </cell>
          <cell r="C42362" t="str">
            <v>CLOSED</v>
          </cell>
          <cell r="D42362" t="str">
            <v>Medium</v>
          </cell>
          <cell r="E42362" t="str">
            <v>netscribes</v>
          </cell>
          <cell r="F42362" t="str">
            <v>Simi Raichel Zachariah</v>
          </cell>
          <cell r="G42362">
            <v>46093.446527777778</v>
          </cell>
          <cell r="H42362">
            <v>46101.523611111108</v>
          </cell>
        </row>
        <row r="42363">
          <cell r="A42363" t="str">
            <v>UCW-27599</v>
          </cell>
          <cell r="B42363" t="str">
            <v>RE: Tatacliq Lifestyle Catalogue Template-Lot -148_11.03.2026</v>
          </cell>
          <cell r="C42363" t="str">
            <v>CLOSED</v>
          </cell>
          <cell r="D42363" t="str">
            <v>Medium</v>
          </cell>
          <cell r="E42363" t="str">
            <v>netscribes</v>
          </cell>
          <cell r="F42363" t="str">
            <v>Simi Raichel Zachariah</v>
          </cell>
          <cell r="G42363">
            <v>46093.435416666667</v>
          </cell>
          <cell r="H42363">
            <v>46172.515972222223</v>
          </cell>
        </row>
        <row r="42364">
          <cell r="A42364" t="str">
            <v>UCW-27598</v>
          </cell>
          <cell r="B42364" t="str">
            <v>ENRICH_HugoBoss Image updation_06_March_26</v>
          </cell>
          <cell r="C42364" t="str">
            <v>CLOSED</v>
          </cell>
          <cell r="D42364" t="str">
            <v>Medium</v>
          </cell>
          <cell r="E42364" t="str">
            <v>netscribes</v>
          </cell>
          <cell r="F42364" t="str">
            <v>Shraddha Dighe</v>
          </cell>
          <cell r="G42364">
            <v>46093.427777777775</v>
          </cell>
          <cell r="H42364">
            <v>46105.752083333333</v>
          </cell>
        </row>
        <row r="42365">
          <cell r="A42365" t="str">
            <v>UCW-27595</v>
          </cell>
          <cell r="B42365" t="str">
            <v>Dmodot - 2 Mar 26 - 129205 - New collection - Luxury</v>
          </cell>
          <cell r="C42365" t="str">
            <v>CLOSED</v>
          </cell>
          <cell r="D42365" t="str">
            <v>Medium</v>
          </cell>
          <cell r="E42365" t="str">
            <v>Chirag Dubal</v>
          </cell>
          <cell r="F42365" t="str">
            <v>Jaibharathi Jagannathan</v>
          </cell>
          <cell r="G42365">
            <v>46093.406944444447</v>
          </cell>
          <cell r="H42365">
            <v>46134.661805555559</v>
          </cell>
        </row>
        <row r="42366">
          <cell r="A42366" t="str">
            <v>UCW-27594</v>
          </cell>
          <cell r="B42366" t="str">
            <v>Monkstory - 2Mar 26 - 125608 - New collection - Luxury</v>
          </cell>
          <cell r="C42366" t="str">
            <v>CLOSED Due to Inactive/Insufficient Information</v>
          </cell>
          <cell r="D42366" t="str">
            <v>Medium</v>
          </cell>
          <cell r="E42366" t="str">
            <v>Chirag Dubal</v>
          </cell>
          <cell r="F42366" t="str">
            <v>Jaibharathi Jagannathan</v>
          </cell>
          <cell r="G42366">
            <v>46093.404166666667</v>
          </cell>
          <cell r="H42366">
            <v>46132.74722222222</v>
          </cell>
        </row>
        <row r="42367">
          <cell r="A42367" t="str">
            <v>UCW-27590</v>
          </cell>
          <cell r="B42367" t="str">
            <v>Around Always - 27th Feb 26 - 128005 - New collection - Luxury</v>
          </cell>
          <cell r="C42367" t="str">
            <v>CLOSED Due to Inactive/Insufficient Information</v>
          </cell>
          <cell r="D42367" t="str">
            <v>Medium</v>
          </cell>
          <cell r="E42367" t="str">
            <v>Chirag Dubal</v>
          </cell>
          <cell r="F42367" t="str">
            <v>Jaibharathi Jagannathan</v>
          </cell>
          <cell r="G42367">
            <v>46093.38958333333</v>
          </cell>
          <cell r="H42367">
            <v>46133.818749999999</v>
          </cell>
        </row>
        <row r="42368">
          <cell r="A42368" t="str">
            <v>UCW-27588</v>
          </cell>
          <cell r="B42368" t="str">
            <v>S&amp;N Shantanu and Nikhil - 27th feb 26- 127002 - New collection - Luxury</v>
          </cell>
          <cell r="C42368" t="str">
            <v>CLOSED</v>
          </cell>
          <cell r="D42368" t="str">
            <v>Medium</v>
          </cell>
          <cell r="E42368" t="str">
            <v>Chirag Dubal</v>
          </cell>
          <cell r="F42368" t="str">
            <v>Jaibharathi Jagannathan</v>
          </cell>
          <cell r="G42368">
            <v>46093.06527777778</v>
          </cell>
          <cell r="H42368">
            <v>46162.600694444445</v>
          </cell>
        </row>
        <row r="42369">
          <cell r="A42369" t="str">
            <v>UCW-27555</v>
          </cell>
          <cell r="B42369" t="str">
            <v>MNY | Nano Sculpt Pen Listing | TATACLIQ</v>
          </cell>
          <cell r="C42369" t="str">
            <v>CLOSED</v>
          </cell>
          <cell r="D42369" t="str">
            <v>Medium</v>
          </cell>
          <cell r="E42369" t="str">
            <v>netscribes</v>
          </cell>
          <cell r="F42369" t="str">
            <v>Shraddha Dighe</v>
          </cell>
          <cell r="G42369">
            <v>46092.734027777777</v>
          </cell>
          <cell r="H42369">
            <v>46097.531944444447</v>
          </cell>
        </row>
        <row r="42370">
          <cell r="A42370" t="str">
            <v>UCW-27554</v>
          </cell>
          <cell r="B42370" t="str">
            <v>Catalogue Metro Brands / Women's Category</v>
          </cell>
          <cell r="C42370" t="str">
            <v>CLOSED</v>
          </cell>
          <cell r="D42370" t="str">
            <v>Medium</v>
          </cell>
          <cell r="E42370" t="str">
            <v>Chirag Dubal</v>
          </cell>
          <cell r="F42370" t="str">
            <v>netscribes</v>
          </cell>
          <cell r="G42370">
            <v>46092.734027777777</v>
          </cell>
          <cell r="H42370">
            <v>46172.631944444445</v>
          </cell>
        </row>
        <row r="42371">
          <cell r="A42371" t="str">
            <v>UCW-27551</v>
          </cell>
          <cell r="B42371" t="str">
            <v>ECCO - SS26 Catalogue</v>
          </cell>
          <cell r="C42371" t="str">
            <v>CLOSED</v>
          </cell>
          <cell r="D42371" t="str">
            <v>Medium</v>
          </cell>
          <cell r="E42371" t="str">
            <v>Chirag Dubal</v>
          </cell>
          <cell r="F42371" t="str">
            <v>Shloka Chakre</v>
          </cell>
          <cell r="G42371">
            <v>46092.724999999999</v>
          </cell>
          <cell r="H42371">
            <v>46117.675000000003</v>
          </cell>
        </row>
        <row r="42372">
          <cell r="A42372" t="str">
            <v>UCW-27549</v>
          </cell>
          <cell r="B42372" t="str">
            <v>Tata cliq cataloguing process</v>
          </cell>
          <cell r="C42372" t="str">
            <v>CLOSED</v>
          </cell>
          <cell r="D42372" t="str">
            <v>Medium</v>
          </cell>
          <cell r="E42372" t="str">
            <v>netscribes</v>
          </cell>
          <cell r="F42372" t="str">
            <v>Shraddha Dighe</v>
          </cell>
          <cell r="G42372">
            <v>46092.717361111114</v>
          </cell>
          <cell r="H42372">
            <v>46107.529861111114</v>
          </cell>
        </row>
        <row r="42373">
          <cell r="A42373" t="str">
            <v>UCW-27536</v>
          </cell>
          <cell r="B42373" t="str">
            <v>ERROR_Update to "Use Before" Policy</v>
          </cell>
          <cell r="C42373" t="str">
            <v>CLOSED</v>
          </cell>
          <cell r="D42373" t="str">
            <v>Medium</v>
          </cell>
          <cell r="E42373" t="str">
            <v>netscribes</v>
          </cell>
          <cell r="F42373" t="str">
            <v>Shraddha Dighe</v>
          </cell>
          <cell r="G42373">
            <v>46092.679861111108</v>
          </cell>
          <cell r="H42373">
            <v>46113.462500000001</v>
          </cell>
        </row>
        <row r="42374">
          <cell r="A42374" t="str">
            <v>UCW-27534</v>
          </cell>
          <cell r="B42374" t="str">
            <v>Eego Italy Footwear New Catalog // Seller Code - 128558 // Dated 05-03-2026</v>
          </cell>
          <cell r="C42374" t="str">
            <v>CLOSED</v>
          </cell>
          <cell r="D42374" t="str">
            <v>Medium</v>
          </cell>
          <cell r="E42374" t="str">
            <v>netscribes</v>
          </cell>
          <cell r="F42374" t="str">
            <v>Mohd Tahir Shaikh</v>
          </cell>
          <cell r="G42374">
            <v>46092.671527777777</v>
          </cell>
          <cell r="H42374">
            <v>46100.574999999997</v>
          </cell>
        </row>
        <row r="42375">
          <cell r="A42375" t="str">
            <v>UCW-27523</v>
          </cell>
          <cell r="B42375" t="str">
            <v>PUMA Apparel &amp; Accessories 124130 &amp; 125381 New Listing 05-03-2026</v>
          </cell>
          <cell r="C42375" t="str">
            <v>CLOSED</v>
          </cell>
          <cell r="D42375" t="str">
            <v>Medium</v>
          </cell>
          <cell r="E42375" t="str">
            <v>netscribes</v>
          </cell>
          <cell r="F42375" t="str">
            <v>Mohd Tahir Shaikh</v>
          </cell>
          <cell r="G42375">
            <v>46092.620138888888</v>
          </cell>
          <cell r="H42375">
            <v>46150.80972222222</v>
          </cell>
        </row>
        <row r="42376">
          <cell r="A42376" t="str">
            <v>UCW-27517</v>
          </cell>
          <cell r="B42376" t="str">
            <v>Women-417 New Styles for Listing</v>
          </cell>
          <cell r="C42376" t="str">
            <v>CLOSED</v>
          </cell>
          <cell r="D42376" t="str">
            <v>Medium</v>
          </cell>
          <cell r="E42376" t="str">
            <v>netscribes</v>
          </cell>
          <cell r="F42376" t="str">
            <v>Simi Raichel Zachariah</v>
          </cell>
          <cell r="G42376">
            <v>46092.578472222223</v>
          </cell>
          <cell r="H42376">
            <v>46111.45416666667</v>
          </cell>
        </row>
        <row r="42377">
          <cell r="A42377" t="str">
            <v>UCW-27514</v>
          </cell>
          <cell r="B42377" t="str">
            <v>124246 Luxury New Balance OR Slot 2 listing 10.03.2026</v>
          </cell>
          <cell r="C42377" t="str">
            <v>CLOSED</v>
          </cell>
          <cell r="D42377" t="str">
            <v>Medium</v>
          </cell>
          <cell r="E42377" t="str">
            <v>netscribes</v>
          </cell>
          <cell r="F42377" t="str">
            <v>Shloka Chakre</v>
          </cell>
          <cell r="G42377">
            <v>46092.552083333336</v>
          </cell>
          <cell r="H42377">
            <v>46112.482638888891</v>
          </cell>
        </row>
        <row r="42378">
          <cell r="A42378" t="str">
            <v>UCW-27513</v>
          </cell>
          <cell r="B42378" t="str">
            <v>TATACLIQ - LISTING FILE- 10032026</v>
          </cell>
          <cell r="C42378" t="str">
            <v>CLOSED</v>
          </cell>
          <cell r="D42378" t="str">
            <v>Medium</v>
          </cell>
          <cell r="E42378" t="str">
            <v>netscribes</v>
          </cell>
          <cell r="F42378" t="str">
            <v>Simi Raichel Zachariah</v>
          </cell>
          <cell r="G42378">
            <v>46092.536805555559</v>
          </cell>
          <cell r="H42378">
            <v>46153.683333333334</v>
          </cell>
        </row>
        <row r="42379">
          <cell r="A42379" t="str">
            <v>UCW-27511</v>
          </cell>
          <cell r="B42379" t="str">
            <v>PILOT - 1st Image Change - 1MG - 11.03.2026</v>
          </cell>
          <cell r="C42379" t="str">
            <v>CLOSED</v>
          </cell>
          <cell r="D42379" t="str">
            <v>Highest</v>
          </cell>
          <cell r="E42379" t="str">
            <v>netscribes</v>
          </cell>
          <cell r="F42379" t="str">
            <v>Disha Bhanushali</v>
          </cell>
          <cell r="G42379">
            <v>46092.506944444445</v>
          </cell>
          <cell r="H42379">
            <v>46172.632638888892</v>
          </cell>
        </row>
        <row r="42380">
          <cell r="A42380" t="str">
            <v>UCW-27506</v>
          </cell>
          <cell r="B42380" t="str">
            <v>RE: 62 Request to Expedite Catalog Listing</v>
          </cell>
          <cell r="C42380" t="str">
            <v>CLOSED</v>
          </cell>
          <cell r="D42380" t="str">
            <v>Medium</v>
          </cell>
          <cell r="E42380" t="str">
            <v>netscribes</v>
          </cell>
          <cell r="F42380" t="str">
            <v>Simi Raichel Zachariah</v>
          </cell>
          <cell r="G42380">
            <v>46092.479861111111</v>
          </cell>
          <cell r="H42380">
            <v>46100.566666666666</v>
          </cell>
        </row>
        <row r="42381">
          <cell r="A42381" t="str">
            <v>UCW-27496</v>
          </cell>
          <cell r="B42381" t="str">
            <v>RE: TataCliq X Bewakoof II Womenswestern Wear II 09-03-2026</v>
          </cell>
          <cell r="C42381" t="str">
            <v>CLOSED</v>
          </cell>
          <cell r="D42381" t="str">
            <v>Medium</v>
          </cell>
          <cell r="E42381" t="str">
            <v>netscribes</v>
          </cell>
          <cell r="F42381" t="str">
            <v>Simi Raichel Zachariah</v>
          </cell>
          <cell r="G42381">
            <v>46092.429861111108</v>
          </cell>
          <cell r="H42381">
            <v>46172.525694444441</v>
          </cell>
        </row>
        <row r="42382">
          <cell r="A42382" t="str">
            <v>UCW-27494</v>
          </cell>
          <cell r="B42382" t="str">
            <v>New listing</v>
          </cell>
          <cell r="C42382" t="str">
            <v>CLOSED</v>
          </cell>
          <cell r="D42382" t="str">
            <v>Medium</v>
          </cell>
          <cell r="E42382" t="str">
            <v>netscribes</v>
          </cell>
          <cell r="F42382" t="str">
            <v>Shraddha Dighe</v>
          </cell>
          <cell r="G42382">
            <v>46092.424305555556</v>
          </cell>
          <cell r="H42382">
            <v>46094.427777777775</v>
          </cell>
        </row>
        <row r="42383">
          <cell r="A42383" t="str">
            <v>UCW-27493</v>
          </cell>
          <cell r="B42383" t="str">
            <v>ENRICH_BRAND DAALI -BOTTOM IMAGE REPLACE</v>
          </cell>
          <cell r="C42383" t="str">
            <v>CLOSED</v>
          </cell>
          <cell r="D42383" t="str">
            <v>Medium</v>
          </cell>
          <cell r="E42383" t="str">
            <v>netscribes</v>
          </cell>
          <cell r="F42383" t="str">
            <v>Shraddha Dighe</v>
          </cell>
          <cell r="G42383">
            <v>46092.406944444447</v>
          </cell>
          <cell r="H42383">
            <v>46093.428472222222</v>
          </cell>
        </row>
        <row r="42384">
          <cell r="A42384" t="str">
            <v>UCW-27492</v>
          </cell>
          <cell r="B42384" t="str">
            <v>ENRICH_Transition Image for Aloo Neem Packaging Change- Forest Essentials</v>
          </cell>
          <cell r="C42384" t="str">
            <v>CLOSED</v>
          </cell>
          <cell r="D42384" t="str">
            <v>Medium</v>
          </cell>
          <cell r="E42384" t="str">
            <v>netscribes</v>
          </cell>
          <cell r="F42384" t="str">
            <v>Shraddha Dighe</v>
          </cell>
          <cell r="G42384">
            <v>46092.4</v>
          </cell>
          <cell r="H42384">
            <v>46093.436805555553</v>
          </cell>
        </row>
        <row r="42385">
          <cell r="A42385" t="str">
            <v>UCW-27489</v>
          </cell>
          <cell r="B42385" t="str">
            <v>RE: New Balance Women Apparel 127055 &amp; 126934 New listing 09-031-2026</v>
          </cell>
          <cell r="C42385" t="str">
            <v>CLOSED</v>
          </cell>
          <cell r="D42385" t="str">
            <v>Medium</v>
          </cell>
          <cell r="E42385" t="str">
            <v>netscribes</v>
          </cell>
          <cell r="F42385" t="str">
            <v>Simi Raichel Zachariah</v>
          </cell>
          <cell r="G42385">
            <v>46091.813888888886</v>
          </cell>
          <cell r="H42385">
            <v>46172.633333333331</v>
          </cell>
        </row>
        <row r="42386">
          <cell r="A42386" t="str">
            <v>UCW-27485</v>
          </cell>
          <cell r="B42386" t="str">
            <v>Listing Template</v>
          </cell>
          <cell r="C42386" t="str">
            <v>CLOSED Due to Inactive/Insufficient Information</v>
          </cell>
          <cell r="D42386" t="str">
            <v>Medium</v>
          </cell>
          <cell r="E42386" t="str">
            <v>netscribes</v>
          </cell>
          <cell r="F42386" t="str">
            <v>Shraddha Dighe</v>
          </cell>
          <cell r="G42386">
            <v>46091.772916666669</v>
          </cell>
          <cell r="H42386">
            <v>46100.425694444442</v>
          </cell>
        </row>
        <row r="42387">
          <cell r="A42387" t="str">
            <v>UCW-27480</v>
          </cell>
          <cell r="B42387" t="str">
            <v>Listing request | Shopaarel</v>
          </cell>
          <cell r="C42387" t="str">
            <v>CLOSED</v>
          </cell>
          <cell r="D42387" t="str">
            <v>Medium</v>
          </cell>
          <cell r="E42387" t="str">
            <v>netscribes</v>
          </cell>
          <cell r="F42387" t="str">
            <v>Shraddha Dighe</v>
          </cell>
          <cell r="G42387">
            <v>46091.738194444442</v>
          </cell>
          <cell r="H42387">
            <v>46093.381944444445</v>
          </cell>
        </row>
        <row r="42388">
          <cell r="A42388" t="str">
            <v>UCW-27479</v>
          </cell>
          <cell r="B42388" t="str">
            <v>Lip oil &amp; Lip Plumer New SKU listing</v>
          </cell>
          <cell r="C42388" t="str">
            <v>CLOSED</v>
          </cell>
          <cell r="D42388" t="str">
            <v>Medium</v>
          </cell>
          <cell r="E42388" t="str">
            <v>netscribes</v>
          </cell>
          <cell r="F42388" t="str">
            <v>Shraddha Dighe</v>
          </cell>
          <cell r="G42388">
            <v>46091.734722222223</v>
          </cell>
          <cell r="H42388">
            <v>46172.527777777781</v>
          </cell>
        </row>
        <row r="42389">
          <cell r="A42389" t="str">
            <v>UCW-27477</v>
          </cell>
          <cell r="B42389" t="str">
            <v>New Listing</v>
          </cell>
          <cell r="C42389" t="str">
            <v>CLOSED</v>
          </cell>
          <cell r="D42389" t="str">
            <v>Medium</v>
          </cell>
          <cell r="E42389" t="str">
            <v>netscribes</v>
          </cell>
          <cell r="F42389" t="str">
            <v>Shraddha Dighe</v>
          </cell>
          <cell r="G42389">
            <v>46091.724305555559</v>
          </cell>
          <cell r="H42389">
            <v>46154.781944444447</v>
          </cell>
        </row>
        <row r="42390">
          <cell r="A42390" t="str">
            <v>UCW-27475</v>
          </cell>
          <cell r="B42390" t="str">
            <v>New listing</v>
          </cell>
          <cell r="C42390" t="str">
            <v>CLOSED</v>
          </cell>
          <cell r="D42390" t="str">
            <v>Medium</v>
          </cell>
          <cell r="E42390" t="str">
            <v>netscribes</v>
          </cell>
          <cell r="F42390" t="str">
            <v>Shraddha Dighe</v>
          </cell>
          <cell r="G42390">
            <v>46091.719444444447</v>
          </cell>
          <cell r="H42390">
            <v>46103.820138888892</v>
          </cell>
        </row>
        <row r="42391">
          <cell r="A42391" t="str">
            <v>UCW-27473</v>
          </cell>
          <cell r="B42391" t="str">
            <v>Bluesky Listing Tatacliq</v>
          </cell>
          <cell r="C42391" t="str">
            <v>CLOSED</v>
          </cell>
          <cell r="D42391" t="str">
            <v>Medium</v>
          </cell>
          <cell r="E42391" t="str">
            <v>netscribes</v>
          </cell>
          <cell r="F42391" t="str">
            <v>Shraddha Dighe</v>
          </cell>
          <cell r="G42391">
            <v>46091.711805555555</v>
          </cell>
          <cell r="H42391">
            <v>46121.834027777775</v>
          </cell>
        </row>
        <row r="42392">
          <cell r="A42392" t="str">
            <v>UCW-27471</v>
          </cell>
          <cell r="B42392" t="str">
            <v>Kama Ayurveda | Amsuman | Cataloguing</v>
          </cell>
          <cell r="C42392" t="str">
            <v>CLOSED</v>
          </cell>
          <cell r="D42392" t="str">
            <v>Medium</v>
          </cell>
          <cell r="E42392" t="str">
            <v>netscribes</v>
          </cell>
          <cell r="F42392" t="str">
            <v>Shraddha Dighe</v>
          </cell>
          <cell r="G42392">
            <v>46091.70208333333</v>
          </cell>
          <cell r="H42392">
            <v>46093.387499999997</v>
          </cell>
        </row>
        <row r="42393">
          <cell r="A42393" t="str">
            <v>UCW-27444</v>
          </cell>
          <cell r="B42393" t="str">
            <v>Super You (Pending Styles)</v>
          </cell>
          <cell r="C42393" t="str">
            <v>CLOSED</v>
          </cell>
          <cell r="D42393" t="str">
            <v>Medium</v>
          </cell>
          <cell r="E42393" t="str">
            <v>netscribes</v>
          </cell>
          <cell r="F42393" t="str">
            <v>Shraddha Dighe</v>
          </cell>
          <cell r="G42393">
            <v>46091.445833333331</v>
          </cell>
          <cell r="H42393">
            <v>46172.633333333331</v>
          </cell>
        </row>
        <row r="42394">
          <cell r="A42394" t="str">
            <v>UCW-27442</v>
          </cell>
          <cell r="B42394" t="str">
            <v>ENRICH_TF - Ombre Leather Cataloguing details required</v>
          </cell>
          <cell r="C42394" t="str">
            <v>CLOSED</v>
          </cell>
          <cell r="D42394" t="str">
            <v>Medium</v>
          </cell>
          <cell r="E42394" t="str">
            <v>netscribes</v>
          </cell>
          <cell r="F42394" t="str">
            <v>Shraddha Dighe</v>
          </cell>
          <cell r="G42394">
            <v>46091.421527777777</v>
          </cell>
          <cell r="H42394">
            <v>46092.693749999999</v>
          </cell>
        </row>
        <row r="42395">
          <cell r="A42395" t="str">
            <v>UCW-27441</v>
          </cell>
          <cell r="B42395" t="str">
            <v>CLONE - CLONE - Beauty - New brand cataloguing - Forest Hill - 1 Aug</v>
          </cell>
          <cell r="C42395" t="str">
            <v>CLOSED Due to Inactive/Insufficient Information</v>
          </cell>
          <cell r="D42395" t="str">
            <v>High</v>
          </cell>
          <cell r="E42395" t="str">
            <v>netscribes</v>
          </cell>
          <cell r="F42395" t="str">
            <v>Shraddha Dighe</v>
          </cell>
          <cell r="G42395">
            <v>46091.416666666664</v>
          </cell>
          <cell r="H42395">
            <v>46243.544444444444</v>
          </cell>
        </row>
        <row r="42396">
          <cell r="A42396" t="str">
            <v>UCW-27440</v>
          </cell>
          <cell r="B42396" t="str">
            <v>MNY | Bubble Washable Listing | TATACLIQ</v>
          </cell>
          <cell r="C42396" t="str">
            <v>CLOSED</v>
          </cell>
          <cell r="D42396" t="str">
            <v>Medium</v>
          </cell>
          <cell r="E42396" t="str">
            <v>netscribes</v>
          </cell>
          <cell r="F42396" t="str">
            <v>Shraddha Dighe</v>
          </cell>
          <cell r="G42396">
            <v>46091.411111111112</v>
          </cell>
          <cell r="H42396">
            <v>46092.443055555559</v>
          </cell>
        </row>
        <row r="42397">
          <cell r="A42397" t="str">
            <v>UCW-27433</v>
          </cell>
          <cell r="B42397" t="str">
            <v>ERROR_Catalogue errors for the Multibrands Agency (NETSCRIBES) 9TH MARCH_NC</v>
          </cell>
          <cell r="C42397" t="str">
            <v>CLOSED</v>
          </cell>
          <cell r="D42397" t="str">
            <v>Highest</v>
          </cell>
          <cell r="E42397" t="str">
            <v>netscribes</v>
          </cell>
          <cell r="F42397" t="str">
            <v>Sushma Ram</v>
          </cell>
          <cell r="G42397">
            <v>46090.982638888891</v>
          </cell>
          <cell r="H42397">
            <v>46095.652777777781</v>
          </cell>
        </row>
        <row r="42398">
          <cell r="A42398" t="str">
            <v>UCW-27431</v>
          </cell>
          <cell r="B42398" t="str">
            <v>CLONE - TataCliq | 30 Jan 2024 | Cataloguing-SS25 | Adults &amp; Kids Apparel | 199 (Adults) 16 (Kids)</v>
          </cell>
          <cell r="C42398" t="str">
            <v>CLOSED Due to Inactive/Insufficient Information</v>
          </cell>
          <cell r="D42398" t="str">
            <v>Medium</v>
          </cell>
          <cell r="E42398" t="str">
            <v>Chirag Dubal</v>
          </cell>
          <cell r="F42398" t="str">
            <v>Reagan D’souza</v>
          </cell>
          <cell r="G42398">
            <v>46090.821527777778</v>
          </cell>
          <cell r="H42398">
            <v>46091.627083333333</v>
          </cell>
        </row>
        <row r="42399">
          <cell r="A42399" t="str">
            <v>UCW-27430</v>
          </cell>
          <cell r="B42399" t="str">
            <v>Error_ TataCliq | 30 Jan 2024 | Cataloguing-SS25 | Adults &amp; Kids Apparel | 199 (Adults) 16 (Kids)</v>
          </cell>
          <cell r="C42399" t="str">
            <v>CLOSED</v>
          </cell>
          <cell r="D42399" t="str">
            <v>High</v>
          </cell>
          <cell r="E42399" t="str">
            <v>netscribes</v>
          </cell>
          <cell r="F42399" t="str">
            <v>Reagan D’souza</v>
          </cell>
          <cell r="G42399">
            <v>46090.821527777778</v>
          </cell>
          <cell r="H42399">
            <v>46113.679861111108</v>
          </cell>
        </row>
        <row r="42400">
          <cell r="A42400" t="str">
            <v>UCW-27427</v>
          </cell>
          <cell r="B42400" t="str">
            <v>OAP | Foundation Shade Extension | TATACLIQ</v>
          </cell>
          <cell r="C42400" t="str">
            <v>CLOSED</v>
          </cell>
          <cell r="D42400" t="str">
            <v>Medium</v>
          </cell>
          <cell r="E42400" t="str">
            <v>netscribes</v>
          </cell>
          <cell r="F42400" t="str">
            <v>Shraddha Dighe</v>
          </cell>
          <cell r="G42400">
            <v>46090.774305555555</v>
          </cell>
          <cell r="H42400">
            <v>46092.454861111109</v>
          </cell>
        </row>
        <row r="42401">
          <cell r="A42401" t="str">
            <v>UCW-27410</v>
          </cell>
          <cell r="B42401" t="str">
            <v>Tata Cliq Luxury  - New listing - Hermès (Musc Pallida) 03-02-2026</v>
          </cell>
          <cell r="C42401" t="str">
            <v>CLOSED</v>
          </cell>
          <cell r="D42401" t="str">
            <v>Medium</v>
          </cell>
          <cell r="E42401" t="str">
            <v>netscribes</v>
          </cell>
          <cell r="F42401" t="str">
            <v>Shraddha Dighe</v>
          </cell>
          <cell r="G42401">
            <v>46090.655555555553</v>
          </cell>
          <cell r="H42401">
            <v>46092.461111111108</v>
          </cell>
        </row>
        <row r="42402">
          <cell r="A42402" t="str">
            <v>UCW-27404</v>
          </cell>
          <cell r="B42402" t="str">
            <v>OAP | Concealer Shade Extension | TATACLIQ</v>
          </cell>
          <cell r="C42402" t="str">
            <v>CLOSED</v>
          </cell>
          <cell r="D42402" t="str">
            <v>Medium</v>
          </cell>
          <cell r="E42402" t="str">
            <v>netscribes</v>
          </cell>
          <cell r="F42402" t="str">
            <v>Shraddha Dighe</v>
          </cell>
          <cell r="G42402">
            <v>46090.631249999999</v>
          </cell>
          <cell r="H42402">
            <v>46092.643750000003</v>
          </cell>
        </row>
        <row r="42403">
          <cell r="A42403" t="str">
            <v>UCW-27403</v>
          </cell>
          <cell r="B42403" t="str">
            <v>MNY | Vinyl Racing Listing | TATACLIQ</v>
          </cell>
          <cell r="C42403" t="str">
            <v>CLOSED</v>
          </cell>
          <cell r="D42403" t="str">
            <v>Medium</v>
          </cell>
          <cell r="E42403" t="str">
            <v>Chirag Dubal</v>
          </cell>
          <cell r="F42403" t="str">
            <v>Shraddha Dighe</v>
          </cell>
          <cell r="G42403">
            <v>46090.625694444447</v>
          </cell>
          <cell r="H42403">
            <v>46092.473611111112</v>
          </cell>
        </row>
        <row r="42404">
          <cell r="A42404" t="str">
            <v>UCW-27390</v>
          </cell>
          <cell r="B42404" t="str">
            <v>Error_Request for Product Listings and Brand Certificate Image - Super You</v>
          </cell>
          <cell r="C42404" t="str">
            <v>CLOSED</v>
          </cell>
          <cell r="D42404" t="str">
            <v>Medium</v>
          </cell>
          <cell r="E42404" t="str">
            <v>netscribes</v>
          </cell>
          <cell r="F42404" t="str">
            <v>Reagan D’souza</v>
          </cell>
          <cell r="G42404">
            <v>46090.45416666667</v>
          </cell>
          <cell r="H42404">
            <v>46090.621527777781</v>
          </cell>
        </row>
        <row r="42405">
          <cell r="A42405" t="str">
            <v>UCW-27385</v>
          </cell>
          <cell r="B42405" t="str">
            <v>Hoversoul - cataloging  Batch -5</v>
          </cell>
          <cell r="C42405" t="str">
            <v>CLOSED Due to Inactive/Insufficient Information</v>
          </cell>
          <cell r="D42405" t="str">
            <v>Medium</v>
          </cell>
          <cell r="E42405" t="str">
            <v>netscribes</v>
          </cell>
          <cell r="F42405" t="str">
            <v>Mohd Tahir Shaikh</v>
          </cell>
          <cell r="G42405">
            <v>46089.873611111114</v>
          </cell>
          <cell r="H42405">
            <v>46156.815972222219</v>
          </cell>
        </row>
        <row r="42406">
          <cell r="A42406" t="str">
            <v>UCW-27369</v>
          </cell>
          <cell r="B42406" t="str">
            <v>ENRICH_Need to update image - 18.2.2026</v>
          </cell>
          <cell r="C42406" t="str">
            <v>CLOSED</v>
          </cell>
          <cell r="D42406" t="str">
            <v>Medium</v>
          </cell>
          <cell r="E42406" t="str">
            <v>netscribes</v>
          </cell>
          <cell r="F42406" t="str">
            <v>Mohd Tahir Shaikh</v>
          </cell>
          <cell r="G42406">
            <v>46089.011111111111</v>
          </cell>
          <cell r="H42406">
            <v>46092.646527777775</v>
          </cell>
        </row>
        <row r="42407">
          <cell r="A42407" t="str">
            <v>UCW-27361</v>
          </cell>
          <cell r="B42407" t="str">
            <v>Error_RE: Lifestyle x Tatacliq- Catalogue in Progress- 16th Jan- Priority</v>
          </cell>
          <cell r="C42407" t="str">
            <v>CLOSED</v>
          </cell>
          <cell r="D42407" t="str">
            <v>Medium</v>
          </cell>
          <cell r="E42407" t="str">
            <v>netscribes</v>
          </cell>
          <cell r="F42407" t="str">
            <v>Reagan D’souza</v>
          </cell>
          <cell r="G42407">
            <v>46088.77847222222</v>
          </cell>
          <cell r="H42407">
            <v>46091.87222222222</v>
          </cell>
        </row>
        <row r="42408">
          <cell r="A42408" t="str">
            <v>UCW-27345</v>
          </cell>
          <cell r="B42408" t="str">
            <v>MNY | Cloudtopia Listing | TATACLIQ</v>
          </cell>
          <cell r="C42408" t="str">
            <v>CLOSED</v>
          </cell>
          <cell r="D42408" t="str">
            <v>Medium</v>
          </cell>
          <cell r="E42408" t="str">
            <v>netscribes</v>
          </cell>
          <cell r="F42408" t="str">
            <v>Shraddha Dighe</v>
          </cell>
          <cell r="G42408">
            <v>46087.768055555556</v>
          </cell>
          <cell r="H42408">
            <v>46090.465277777781</v>
          </cell>
        </row>
        <row r="42409">
          <cell r="A42409" t="str">
            <v>UCW-27344</v>
          </cell>
          <cell r="B42409" t="str">
            <v>ENRICH_MNY | Bubble WTP Update | TATACLIQ</v>
          </cell>
          <cell r="C42409" t="str">
            <v>CLOSED</v>
          </cell>
          <cell r="D42409" t="str">
            <v>Medium</v>
          </cell>
          <cell r="E42409" t="str">
            <v>netscribes</v>
          </cell>
          <cell r="F42409" t="str">
            <v>Shraddha Dighe</v>
          </cell>
          <cell r="G42409">
            <v>46087.763888888891</v>
          </cell>
          <cell r="H42409">
            <v>46090.467361111114</v>
          </cell>
        </row>
        <row r="42410">
          <cell r="A42410" t="str">
            <v>UCW-27343</v>
          </cell>
          <cell r="B42410" t="str">
            <v>ENRICH_OAP | Cushion Foundation PDP Update | TATACLIQ</v>
          </cell>
          <cell r="C42410" t="str">
            <v>CLOSED</v>
          </cell>
          <cell r="D42410" t="str">
            <v>Medium</v>
          </cell>
          <cell r="E42410" t="str">
            <v>netscribes</v>
          </cell>
          <cell r="F42410" t="str">
            <v>Shraddha Dighe</v>
          </cell>
          <cell r="G42410">
            <v>46087.761805555558</v>
          </cell>
          <cell r="H42410">
            <v>46090.503472222219</v>
          </cell>
        </row>
        <row r="42411">
          <cell r="A42411" t="str">
            <v>UCW-27342</v>
          </cell>
          <cell r="B42411" t="str">
            <v>TCL - GWP Cataloguing March</v>
          </cell>
          <cell r="C42411" t="str">
            <v>CLOSED</v>
          </cell>
          <cell r="D42411" t="str">
            <v>Medium</v>
          </cell>
          <cell r="E42411" t="str">
            <v>netscribes</v>
          </cell>
          <cell r="F42411" t="str">
            <v>Shraddha Dighe</v>
          </cell>
          <cell r="G42411">
            <v>46087.756249999999</v>
          </cell>
          <cell r="H42411">
            <v>46090.477083333331</v>
          </cell>
        </row>
        <row r="42412">
          <cell r="A42412" t="str">
            <v>UCW-27340</v>
          </cell>
          <cell r="B42412" t="str">
            <v>TCL - March Cataloguing</v>
          </cell>
          <cell r="C42412" t="str">
            <v>CLOSED</v>
          </cell>
          <cell r="D42412" t="str">
            <v>Medium</v>
          </cell>
          <cell r="E42412" t="str">
            <v>netscribes</v>
          </cell>
          <cell r="F42412" t="str">
            <v>Shraddha Dighe</v>
          </cell>
          <cell r="G42412">
            <v>46087.753472222219</v>
          </cell>
          <cell r="H42412">
            <v>46093.52847222222</v>
          </cell>
        </row>
        <row r="42413">
          <cell r="A42413" t="str">
            <v>UCW-27337</v>
          </cell>
          <cell r="B42413" t="str">
            <v>Cetaphil ( BS Marketing ) - EAN change SKU's Cataloguing</v>
          </cell>
          <cell r="C42413" t="str">
            <v>CLOSED</v>
          </cell>
          <cell r="D42413" t="str">
            <v>Medium</v>
          </cell>
          <cell r="E42413" t="str">
            <v>netscribes</v>
          </cell>
          <cell r="F42413" t="str">
            <v>Shraddha Dighe</v>
          </cell>
          <cell r="G42413">
            <v>46087.736111111109</v>
          </cell>
          <cell r="H42413">
            <v>46091.432638888888</v>
          </cell>
        </row>
        <row r="42414">
          <cell r="A42414" t="str">
            <v>UCW-27334</v>
          </cell>
          <cell r="B42414" t="str">
            <v>ENRICH_SKU List_Swiss Arabian</v>
          </cell>
          <cell r="C42414" t="str">
            <v>CLOSED</v>
          </cell>
          <cell r="D42414" t="str">
            <v>Medium</v>
          </cell>
          <cell r="E42414" t="str">
            <v>netscribes</v>
          </cell>
          <cell r="F42414" t="str">
            <v>Shraddha Dighe</v>
          </cell>
          <cell r="G42414">
            <v>46087.727083333331</v>
          </cell>
          <cell r="H42414">
            <v>46090.61041666667</v>
          </cell>
        </row>
        <row r="42415">
          <cell r="A42415" t="str">
            <v>UCW-27330</v>
          </cell>
          <cell r="B42415" t="str">
            <v>New Listings - Hugo Boss</v>
          </cell>
          <cell r="C42415" t="str">
            <v>CLOSED</v>
          </cell>
          <cell r="D42415" t="str">
            <v>Medium</v>
          </cell>
          <cell r="E42415" t="str">
            <v>netscribes</v>
          </cell>
          <cell r="F42415" t="str">
            <v>Shraddha Dighe</v>
          </cell>
          <cell r="G42415">
            <v>46087.693749999999</v>
          </cell>
          <cell r="H42415">
            <v>46107.479861111111</v>
          </cell>
        </row>
        <row r="42416">
          <cell r="A42416" t="str">
            <v>UCW-27328</v>
          </cell>
          <cell r="B42416" t="str">
            <v>ERROR_PUMA Accessories_Footwear_Apparel 124130 &amp; 125381 New Listing 12-02-2026_NC</v>
          </cell>
          <cell r="C42416" t="str">
            <v>CLOSED Due to Inactive/Insufficient Information</v>
          </cell>
          <cell r="D42416" t="str">
            <v>Medium</v>
          </cell>
          <cell r="E42416" t="str">
            <v>netscribes</v>
          </cell>
          <cell r="F42416" t="str">
            <v>Mohd Tahir Shaikh</v>
          </cell>
          <cell r="G42416">
            <v>46087.69027777778</v>
          </cell>
          <cell r="H42416">
            <v>46109.390972222223</v>
          </cell>
        </row>
        <row r="42417">
          <cell r="A42417" t="str">
            <v>UCW-27327</v>
          </cell>
          <cell r="B42417" t="str">
            <v>ENRICH_Title Update: Creed Inspiration Kit</v>
          </cell>
          <cell r="C42417" t="str">
            <v>CLOSED</v>
          </cell>
          <cell r="D42417" t="str">
            <v>Medium</v>
          </cell>
          <cell r="E42417" t="str">
            <v>netscribes</v>
          </cell>
          <cell r="F42417" t="str">
            <v>Shraddha Dighe</v>
          </cell>
          <cell r="G42417">
            <v>46087.6875</v>
          </cell>
          <cell r="H42417">
            <v>46088.429861111108</v>
          </cell>
        </row>
        <row r="42418">
          <cell r="A42418" t="str">
            <v>UCW-27324</v>
          </cell>
          <cell r="B42418" t="str">
            <v>Tata Cliq-adidas DTC|Footwear| Attributes_18-02-26</v>
          </cell>
          <cell r="C42418" t="str">
            <v>CLOSED</v>
          </cell>
          <cell r="D42418" t="str">
            <v>Medium</v>
          </cell>
          <cell r="E42418" t="str">
            <v>netscribes</v>
          </cell>
          <cell r="F42418" t="str">
            <v>netscribes</v>
          </cell>
          <cell r="G42418">
            <v>46087.677777777775</v>
          </cell>
          <cell r="H42418">
            <v>46093.535416666666</v>
          </cell>
        </row>
        <row r="42419">
          <cell r="A42419" t="str">
            <v>UCW-27323</v>
          </cell>
          <cell r="B42419" t="str">
            <v>MM, Azzaro &amp; Versace – GWP Cataloguing – 24 Feb</v>
          </cell>
          <cell r="C42419" t="str">
            <v>CLOSED</v>
          </cell>
          <cell r="D42419" t="str">
            <v>Medium</v>
          </cell>
          <cell r="E42419" t="str">
            <v>netscribes</v>
          </cell>
          <cell r="F42419" t="str">
            <v>Shraddha Dighe</v>
          </cell>
          <cell r="G42419">
            <v>46087.677083333336</v>
          </cell>
          <cell r="H42419">
            <v>46090.486111111109</v>
          </cell>
        </row>
        <row r="42420">
          <cell r="A42420" t="str">
            <v>UCW-27321</v>
          </cell>
          <cell r="B42420" t="str">
            <v>ENRICH_HOVERSOUL - PRODUCT TITLE UPDATION</v>
          </cell>
          <cell r="C42420" t="str">
            <v>CLOSED</v>
          </cell>
          <cell r="D42420" t="str">
            <v>Medium</v>
          </cell>
          <cell r="E42420" t="str">
            <v>netscribes</v>
          </cell>
          <cell r="F42420" t="str">
            <v>Mohd Tahir Shaikh</v>
          </cell>
          <cell r="G42420">
            <v>46087.647916666669</v>
          </cell>
          <cell r="H42420">
            <v>46092.632638888892</v>
          </cell>
        </row>
        <row r="42421">
          <cell r="A42421" t="str">
            <v>UCW-27318</v>
          </cell>
          <cell r="B42421" t="str">
            <v>Introducing GODDESS — A Professional haircare brand from USA with Biotech Innovation</v>
          </cell>
          <cell r="C42421" t="str">
            <v>CLOSED</v>
          </cell>
          <cell r="D42421" t="str">
            <v>Medium</v>
          </cell>
          <cell r="E42421" t="str">
            <v>netscribes</v>
          </cell>
          <cell r="F42421" t="str">
            <v>Shraddha Dighe</v>
          </cell>
          <cell r="G42421">
            <v>46087.490972222222</v>
          </cell>
          <cell r="H42421">
            <v>46094.431944444441</v>
          </cell>
        </row>
        <row r="42422">
          <cell r="A42422" t="str">
            <v>UCW-27317</v>
          </cell>
          <cell r="B42422" t="str">
            <v>ENRICH_76089790_PDP changes - idole, lvb, juicy_TCL</v>
          </cell>
          <cell r="C42422" t="str">
            <v>CLOSED</v>
          </cell>
          <cell r="D42422" t="str">
            <v>Medium</v>
          </cell>
          <cell r="E42422" t="str">
            <v>netscribes</v>
          </cell>
          <cell r="F42422" t="str">
            <v>Shraddha Dighe</v>
          </cell>
          <cell r="G42422">
            <v>46087.480555555558</v>
          </cell>
          <cell r="H42422">
            <v>46091.487500000003</v>
          </cell>
        </row>
        <row r="42423">
          <cell r="A42423" t="str">
            <v>UCW-27316</v>
          </cell>
          <cell r="B42423" t="str">
            <v>Artisanal Soaps listing – Content Sheet Attached: TATA Cliq x HMB</v>
          </cell>
          <cell r="C42423" t="str">
            <v>CLOSED</v>
          </cell>
          <cell r="D42423" t="str">
            <v>Medium</v>
          </cell>
          <cell r="E42423" t="str">
            <v>netscribes</v>
          </cell>
          <cell r="F42423" t="str">
            <v>Shraddha Dighe</v>
          </cell>
          <cell r="G42423">
            <v>46087.477083333331</v>
          </cell>
          <cell r="H42423">
            <v>46091.636805555558</v>
          </cell>
        </row>
        <row r="42424">
          <cell r="A42424" t="str">
            <v>UCW-27315</v>
          </cell>
          <cell r="B42424" t="str">
            <v xml:space="preserve">ENRICH_Clinique - Image Update - 125928 - TCL &amp; TCF Feb'26 </v>
          </cell>
          <cell r="C42424" t="str">
            <v>CLOSED</v>
          </cell>
          <cell r="D42424" t="str">
            <v>Medium</v>
          </cell>
          <cell r="E42424" t="str">
            <v>netscribes</v>
          </cell>
          <cell r="F42424" t="str">
            <v>Shraddha Dighe</v>
          </cell>
          <cell r="G42424">
            <v>46087.47152777778</v>
          </cell>
          <cell r="H42424">
            <v>46092.57708333333</v>
          </cell>
        </row>
        <row r="42425">
          <cell r="A42425" t="str">
            <v>UCW-27311</v>
          </cell>
          <cell r="B42425" t="str">
            <v>CLONE - Colors Queen || Makeup || 129094 || 09-02-2026</v>
          </cell>
          <cell r="C42425" t="str">
            <v>CLOSED</v>
          </cell>
          <cell r="D42425" t="str">
            <v>Medium</v>
          </cell>
          <cell r="E42425" t="str">
            <v>netscribes</v>
          </cell>
          <cell r="F42425" t="str">
            <v>Shraddha Dighe</v>
          </cell>
          <cell r="G42425">
            <v>46087.444444444445</v>
          </cell>
          <cell r="H42425">
            <v>46092.495138888888</v>
          </cell>
        </row>
        <row r="42426">
          <cell r="A42426" t="str">
            <v>UCW-27296</v>
          </cell>
          <cell r="B42426" t="str">
            <v>New launch cataloguing details of Kenzo_Fragrance for TCL_20_Jan_26.</v>
          </cell>
          <cell r="C42426" t="str">
            <v>CLOSED</v>
          </cell>
          <cell r="D42426" t="str">
            <v>Medium</v>
          </cell>
          <cell r="E42426" t="str">
            <v>netscribes</v>
          </cell>
          <cell r="F42426" t="str">
            <v>Shraddha Dighe</v>
          </cell>
          <cell r="G42426">
            <v>46086.790277777778</v>
          </cell>
          <cell r="H42426">
            <v>46090.493750000001</v>
          </cell>
        </row>
        <row r="42427">
          <cell r="A42427" t="str">
            <v>UCW-27289</v>
          </cell>
          <cell r="B42427" t="str">
            <v>New NPI Listing / Tata Cliq / 24.02.2026</v>
          </cell>
          <cell r="C42427" t="str">
            <v>CLOSED</v>
          </cell>
          <cell r="D42427" t="str">
            <v>Medium</v>
          </cell>
          <cell r="E42427" t="str">
            <v>netscribes</v>
          </cell>
          <cell r="F42427" t="str">
            <v>Shraddha Dighe</v>
          </cell>
          <cell r="G42427">
            <v>46086.747916666667</v>
          </cell>
          <cell r="H42427">
            <v>46090.507638888892</v>
          </cell>
        </row>
        <row r="42428">
          <cell r="A42428" t="str">
            <v>UCW-27280</v>
          </cell>
          <cell r="B42428" t="str">
            <v xml:space="preserve">ENRICH_USPA Women's Footwear Moodshot Updation </v>
          </cell>
          <cell r="C42428" t="str">
            <v>CLOSED</v>
          </cell>
          <cell r="D42428" t="str">
            <v>Medium</v>
          </cell>
          <cell r="E42428" t="str">
            <v>netscribes</v>
          </cell>
          <cell r="F42428" t="str">
            <v>Mohd Tahir Shaikh</v>
          </cell>
          <cell r="G42428">
            <v>46086.674305555556</v>
          </cell>
          <cell r="H42428">
            <v>46091.642361111109</v>
          </cell>
        </row>
        <row r="42429">
          <cell r="A42429" t="str">
            <v>UCW-27278</v>
          </cell>
          <cell r="B42429" t="str">
            <v>ENRICH_Tatacliq New Thumbnails update</v>
          </cell>
          <cell r="C42429" t="str">
            <v>CLOSED</v>
          </cell>
          <cell r="D42429" t="str">
            <v>Medium</v>
          </cell>
          <cell r="E42429" t="str">
            <v>netscribes</v>
          </cell>
          <cell r="F42429" t="str">
            <v>Shraddha Dighe</v>
          </cell>
          <cell r="G42429">
            <v>46086.660416666666</v>
          </cell>
          <cell r="H42429">
            <v>46091.665277777778</v>
          </cell>
        </row>
        <row r="42430">
          <cell r="A42430" t="str">
            <v>UCW-27275</v>
          </cell>
          <cell r="B42430" t="str">
            <v>NPI: New Airwrap ID Ceramic Pink Rose Gold (Tata Cliq)</v>
          </cell>
          <cell r="C42430" t="str">
            <v>CLOSED</v>
          </cell>
          <cell r="D42430" t="str">
            <v>Medium</v>
          </cell>
          <cell r="E42430" t="str">
            <v>netscribes</v>
          </cell>
          <cell r="F42430" t="str">
            <v>Shraddha Dighe</v>
          </cell>
          <cell r="G42430">
            <v>46086.595138888886</v>
          </cell>
          <cell r="H42430">
            <v>46088.645833333336</v>
          </cell>
        </row>
        <row r="42431">
          <cell r="A42431" t="str">
            <v>UCW-27261</v>
          </cell>
          <cell r="B42431" t="str">
            <v>CLONE - 120 Articles || New Listing For INC5 || TataCliq</v>
          </cell>
          <cell r="C42431" t="str">
            <v>CLOSED</v>
          </cell>
          <cell r="D42431" t="str">
            <v>Medium</v>
          </cell>
          <cell r="E42431" t="str">
            <v>Chirag Dubal</v>
          </cell>
          <cell r="F42431" t="str">
            <v>netscribes</v>
          </cell>
          <cell r="G42431">
            <v>46086.455555555556</v>
          </cell>
          <cell r="H42431">
            <v>46095.612500000003</v>
          </cell>
        </row>
        <row r="42432">
          <cell r="A42432" t="str">
            <v>UCW-27258</v>
          </cell>
          <cell r="B42432" t="str">
            <v>RE: Tata Cliq-Multi Brand-Men's Apparel 25-02-2026</v>
          </cell>
          <cell r="C42432" t="str">
            <v>CLOSED</v>
          </cell>
          <cell r="D42432" t="str">
            <v>Medium</v>
          </cell>
          <cell r="E42432" t="str">
            <v>netscribes</v>
          </cell>
          <cell r="F42432" t="str">
            <v>netscribes</v>
          </cell>
          <cell r="G42432">
            <v>46086.432638888888</v>
          </cell>
          <cell r="H42432">
            <v>46088.4375</v>
          </cell>
        </row>
        <row r="42433">
          <cell r="A42433" t="str">
            <v>UCW-27257</v>
          </cell>
          <cell r="B42433" t="str">
            <v>ERROR_FW: TRIAL CATALOGUE TEMPLATES_NC</v>
          </cell>
          <cell r="C42433" t="str">
            <v>CLOSED</v>
          </cell>
          <cell r="D42433" t="str">
            <v>Medium</v>
          </cell>
          <cell r="E42433" t="str">
            <v>netscribes</v>
          </cell>
          <cell r="F42433" t="str">
            <v>Mohd Tahir Shaikh</v>
          </cell>
          <cell r="G42433">
            <v>46086.423611111109</v>
          </cell>
          <cell r="H42433">
            <v>46111.635416666664</v>
          </cell>
        </row>
        <row r="42434">
          <cell r="A42434" t="str">
            <v>UCW-27256</v>
          </cell>
          <cell r="B42434" t="str">
            <v>CLONE - CLONE - LA PRAIRIE X TCL - Cataloguing Details</v>
          </cell>
          <cell r="C42434" t="str">
            <v>CLOSED</v>
          </cell>
          <cell r="D42434" t="str">
            <v>Medium</v>
          </cell>
          <cell r="E42434" t="str">
            <v>netscribes</v>
          </cell>
          <cell r="F42434" t="str">
            <v>netscribes</v>
          </cell>
          <cell r="G42434">
            <v>46086.423611111109</v>
          </cell>
          <cell r="H42434">
            <v>46088.588194444441</v>
          </cell>
        </row>
        <row r="42435">
          <cell r="A42435" t="str">
            <v>UCW-27247</v>
          </cell>
          <cell r="B42435" t="str">
            <v>ENRICH_WishCare | PDP Images to be Updated</v>
          </cell>
          <cell r="C42435" t="str">
            <v>CLOSED</v>
          </cell>
          <cell r="D42435" t="str">
            <v>Medium</v>
          </cell>
          <cell r="E42435" t="str">
            <v>netscribes</v>
          </cell>
          <cell r="F42435" t="str">
            <v>Shraddha Dighe</v>
          </cell>
          <cell r="G42435">
            <v>46085.792361111111</v>
          </cell>
          <cell r="H42435">
            <v>46088.557638888888</v>
          </cell>
        </row>
        <row r="42436">
          <cell r="A42436" t="str">
            <v>UCW-27241</v>
          </cell>
          <cell r="B42436" t="str">
            <v>Clone - PUMA Apparel 124130 &amp; 125381 New Listing 04-02-2026</v>
          </cell>
          <cell r="C42436" t="str">
            <v>CLOSED</v>
          </cell>
          <cell r="D42436" t="str">
            <v>Medium</v>
          </cell>
          <cell r="E42436" t="str">
            <v>netscribes</v>
          </cell>
          <cell r="F42436" t="str">
            <v>netscribes</v>
          </cell>
          <cell r="G42436">
            <v>46085.631249999999</v>
          </cell>
          <cell r="H42436">
            <v>46153.453472222223</v>
          </cell>
        </row>
        <row r="42437">
          <cell r="A42437" t="str">
            <v>UCW-27239</v>
          </cell>
          <cell r="B42437" t="str">
            <v>[External]RE: VLCC - Sunscreen - 8907122020171 - 19 Feb 2026</v>
          </cell>
          <cell r="C42437" t="str">
            <v>CLOSED</v>
          </cell>
          <cell r="D42437" t="str">
            <v>Medium</v>
          </cell>
          <cell r="E42437" t="str">
            <v>netscribes</v>
          </cell>
          <cell r="F42437" t="str">
            <v>Shraddha Dighe</v>
          </cell>
          <cell r="G42437">
            <v>46085.582638888889</v>
          </cell>
          <cell r="H42437">
            <v>46088.601388888892</v>
          </cell>
        </row>
        <row r="42438">
          <cell r="A42438" t="str">
            <v>UCW-27238</v>
          </cell>
          <cell r="B42438" t="str">
            <v>ERROR_RE: Elora ll Women_Apparel ll Seller Code :127835-NJSS1 ll 17th Feb,2026 ll 206 New</v>
          </cell>
          <cell r="C42438" t="str">
            <v>CLOSED</v>
          </cell>
          <cell r="D42438" t="str">
            <v>Medium</v>
          </cell>
          <cell r="E42438" t="str">
            <v>netscribes</v>
          </cell>
          <cell r="F42438" t="str">
            <v>Shraddha Dighe</v>
          </cell>
          <cell r="G42438">
            <v>46085.549305555556</v>
          </cell>
          <cell r="H42438">
            <v>46113.667361111111</v>
          </cell>
        </row>
        <row r="42439">
          <cell r="A42439" t="str">
            <v>UCW-27237</v>
          </cell>
          <cell r="B42439" t="str">
            <v>CLONE - RE: Tatacliq Lifestyle Catalogue Template-Lot -146_20.02.2026</v>
          </cell>
          <cell r="C42439" t="str">
            <v>CLOSED Due to Inactive/Insufficient Information</v>
          </cell>
          <cell r="D42439" t="str">
            <v>Medium</v>
          </cell>
          <cell r="E42439" t="str">
            <v>netscribes</v>
          </cell>
          <cell r="F42439" t="str">
            <v>Shraddha Dighe</v>
          </cell>
          <cell r="G42439">
            <v>46085.544444444444</v>
          </cell>
          <cell r="H42439">
            <v>46085.549305555556</v>
          </cell>
        </row>
        <row r="42440">
          <cell r="A42440" t="str">
            <v>UCW-27236</v>
          </cell>
          <cell r="B42440" t="str">
            <v>Forest Essentials - Facial Cleanser - MHLR 7ml - GWP</v>
          </cell>
          <cell r="C42440" t="str">
            <v>CLOSED</v>
          </cell>
          <cell r="D42440" t="str">
            <v>Medium</v>
          </cell>
          <cell r="E42440" t="str">
            <v>netscribes</v>
          </cell>
          <cell r="F42440" t="str">
            <v>Shraddha Dighe</v>
          </cell>
          <cell r="G42440">
            <v>46085.535416666666</v>
          </cell>
          <cell r="H42440">
            <v>46087.559027777781</v>
          </cell>
        </row>
        <row r="42441">
          <cell r="A42441" t="str">
            <v>UCW-27233</v>
          </cell>
          <cell r="B42441" t="str">
            <v>Versace_Mapping_19_02_2026</v>
          </cell>
          <cell r="C42441" t="str">
            <v>CLOSED</v>
          </cell>
          <cell r="D42441" t="str">
            <v>Medium</v>
          </cell>
          <cell r="E42441" t="str">
            <v>Shloka Chakre</v>
          </cell>
          <cell r="F42441" t="str">
            <v>Shloka Chakre</v>
          </cell>
          <cell r="G42441">
            <v>46085.510416666664</v>
          </cell>
          <cell r="H42441">
            <v>46093.537499999999</v>
          </cell>
        </row>
        <row r="42442">
          <cell r="A42442" t="str">
            <v>UCW-27232</v>
          </cell>
          <cell r="B42442" t="str">
            <v>TATACLiQ Listing // ISDIN // 8429420274730</v>
          </cell>
          <cell r="C42442" t="str">
            <v>CLOSED</v>
          </cell>
          <cell r="D42442" t="str">
            <v>Highest</v>
          </cell>
          <cell r="E42442" t="str">
            <v>netscribes</v>
          </cell>
          <cell r="F42442" t="str">
            <v>Shraddha Dighe</v>
          </cell>
          <cell r="G42442">
            <v>46085.504861111112</v>
          </cell>
          <cell r="H42442">
            <v>46087.579861111109</v>
          </cell>
        </row>
        <row r="42443">
          <cell r="A42443" t="str">
            <v>UCW-27230</v>
          </cell>
          <cell r="B42443" t="str">
            <v>CLONE - Under Armour Footwear (128047)-13/02/2026</v>
          </cell>
          <cell r="C42443" t="str">
            <v>CLOSED</v>
          </cell>
          <cell r="D42443" t="str">
            <v>Medium</v>
          </cell>
          <cell r="E42443" t="str">
            <v>netscribes</v>
          </cell>
          <cell r="F42443" t="str">
            <v>netscribes</v>
          </cell>
          <cell r="G42443">
            <v>46085.495138888888</v>
          </cell>
          <cell r="H42443">
            <v>46093.538888888892</v>
          </cell>
        </row>
        <row r="42444">
          <cell r="A42444" t="str">
            <v>UCW-27229</v>
          </cell>
          <cell r="B42444" t="str">
            <v>Tata Cliq - New listing - Giordano Gift Set</v>
          </cell>
          <cell r="C42444" t="str">
            <v>CLOSED</v>
          </cell>
          <cell r="D42444" t="str">
            <v>Medium</v>
          </cell>
          <cell r="E42444" t="str">
            <v>netscribes</v>
          </cell>
          <cell r="F42444" t="str">
            <v>Shraddha Dighe</v>
          </cell>
          <cell r="G42444">
            <v>46085.493750000001</v>
          </cell>
          <cell r="H42444">
            <v>46087.573611111111</v>
          </cell>
        </row>
        <row r="42445">
          <cell r="A42445" t="str">
            <v>UCW-27225</v>
          </cell>
          <cell r="B42445" t="str">
            <v>ENRICH_(Bioderma x TataCliq) Images Revamp - Feb 2026 - Set 1</v>
          </cell>
          <cell r="C42445" t="str">
            <v>CLOSED</v>
          </cell>
          <cell r="D42445" t="str">
            <v>Highest</v>
          </cell>
          <cell r="E42445" t="str">
            <v>netscribes</v>
          </cell>
          <cell r="F42445" t="str">
            <v>Shraddha Dighe</v>
          </cell>
          <cell r="G42445">
            <v>46085.484722222223</v>
          </cell>
          <cell r="H42445">
            <v>46091.570138888892</v>
          </cell>
        </row>
        <row r="42446">
          <cell r="A42446" t="str">
            <v>UCW-27224</v>
          </cell>
          <cell r="B42446" t="str">
            <v>Listing New Launch_Lattafa</v>
          </cell>
          <cell r="C42446" t="str">
            <v>CLOSED</v>
          </cell>
          <cell r="D42446" t="str">
            <v>Highest</v>
          </cell>
          <cell r="E42446" t="str">
            <v>netscribes</v>
          </cell>
          <cell r="F42446" t="str">
            <v>Shraddha Dighe</v>
          </cell>
          <cell r="G42446">
            <v>46085.480555555558</v>
          </cell>
          <cell r="H42446">
            <v>46087.568749999999</v>
          </cell>
        </row>
        <row r="42447">
          <cell r="A42447" t="str">
            <v>UCW-27223</v>
          </cell>
          <cell r="B42447" t="str">
            <v>Yardley &amp; Enchanteur - New listings</v>
          </cell>
          <cell r="C42447" t="str">
            <v>CLOSED Due to Inactive/Insufficient Information</v>
          </cell>
          <cell r="D42447" t="str">
            <v>Medium</v>
          </cell>
          <cell r="E42447" t="str">
            <v>netscribes</v>
          </cell>
          <cell r="F42447" t="str">
            <v>Shraddha Dighe</v>
          </cell>
          <cell r="G42447">
            <v>46085.477083333331</v>
          </cell>
          <cell r="H42447">
            <v>46093.849305555559</v>
          </cell>
        </row>
        <row r="42448">
          <cell r="A42448" t="str">
            <v>UCW-27222</v>
          </cell>
          <cell r="B42448" t="str">
            <v>Tatacliq New Products Listing Excel</v>
          </cell>
          <cell r="C42448" t="str">
            <v>CLOSED</v>
          </cell>
          <cell r="D42448" t="str">
            <v>Medium</v>
          </cell>
          <cell r="E42448" t="str">
            <v>netscribes</v>
          </cell>
          <cell r="F42448" t="str">
            <v>Shraddha Dighe</v>
          </cell>
          <cell r="G42448">
            <v>46085.456250000003</v>
          </cell>
          <cell r="H42448">
            <v>46095.427083333336</v>
          </cell>
        </row>
        <row r="42449">
          <cell r="A42449" t="str">
            <v>UCW-27219</v>
          </cell>
          <cell r="B42449" t="str">
            <v xml:space="preserve"> Puma New sheet for mapping-02-03-2026</v>
          </cell>
          <cell r="C42449" t="str">
            <v>CLOSED</v>
          </cell>
          <cell r="D42449" t="str">
            <v>Medium</v>
          </cell>
          <cell r="E42449" t="str">
            <v>Chirag Dubal</v>
          </cell>
          <cell r="F42449" t="str">
            <v>Mohd Tahir Shaikh</v>
          </cell>
          <cell r="G42449">
            <v>46085.424305555556</v>
          </cell>
          <cell r="H42449">
            <v>46089.775694444441</v>
          </cell>
        </row>
        <row r="42450">
          <cell r="A42450" t="str">
            <v>UCW-27218</v>
          </cell>
          <cell r="B42450" t="str">
            <v>CLONE - Tata Cliq-adidas DTC|Footwear| Attributes_18-02-26</v>
          </cell>
          <cell r="C42450" t="str">
            <v>CLOSED</v>
          </cell>
          <cell r="D42450" t="str">
            <v>Medium</v>
          </cell>
          <cell r="E42450" t="str">
            <v>netscribes</v>
          </cell>
          <cell r="F42450" t="str">
            <v>netscribes</v>
          </cell>
          <cell r="G42450">
            <v>46085.418055555558</v>
          </cell>
          <cell r="H42450">
            <v>46134.681250000001</v>
          </cell>
        </row>
        <row r="42451">
          <cell r="A42451" t="str">
            <v>UCW-27216</v>
          </cell>
          <cell r="B42451" t="str">
            <v>New Catalog Kids Backpacks - 18 SKU's - Little Surprise Box</v>
          </cell>
          <cell r="C42451" t="str">
            <v>CLOSED</v>
          </cell>
          <cell r="D42451" t="str">
            <v>Medium</v>
          </cell>
          <cell r="E42451" t="str">
            <v>netscribes</v>
          </cell>
          <cell r="F42451" t="str">
            <v>Mohd Tahir Shaikh</v>
          </cell>
          <cell r="G42451">
            <v>46084.486805555556</v>
          </cell>
          <cell r="H42451">
            <v>46093.54583333333</v>
          </cell>
        </row>
        <row r="42452">
          <cell r="A42452" t="str">
            <v>UCW-27209</v>
          </cell>
          <cell r="B42452" t="str">
            <v>Tata Versace Crystal Emerald cataloguing 2nd Mar</v>
          </cell>
          <cell r="C42452" t="str">
            <v>CLOSED</v>
          </cell>
          <cell r="D42452" t="str">
            <v>Medium</v>
          </cell>
          <cell r="E42452" t="str">
            <v>netscribes</v>
          </cell>
          <cell r="F42452" t="str">
            <v>Shraddha Dighe</v>
          </cell>
          <cell r="G42452">
            <v>46083.751388888886</v>
          </cell>
          <cell r="H42452">
            <v>46087.563888888886</v>
          </cell>
        </row>
        <row r="42453">
          <cell r="A42453" t="str">
            <v>UCW-27204</v>
          </cell>
          <cell r="B42453" t="str">
            <v>Hoversoul - Batch -4 for cataloging</v>
          </cell>
          <cell r="C42453" t="str">
            <v>CLOSED</v>
          </cell>
          <cell r="D42453" t="str">
            <v>Medium</v>
          </cell>
          <cell r="E42453" t="str">
            <v>netscribes</v>
          </cell>
          <cell r="F42453" t="str">
            <v>Mohd Tahir Shaikh</v>
          </cell>
          <cell r="G42453">
            <v>46083.737500000003</v>
          </cell>
          <cell r="H42453">
            <v>46090.572916666664</v>
          </cell>
        </row>
        <row r="42454">
          <cell r="A42454" t="str">
            <v>UCW-27198</v>
          </cell>
          <cell r="B42454" t="str">
            <v>New Listings - Embryolisse &amp; Temptu</v>
          </cell>
          <cell r="C42454" t="str">
            <v>CLOSED Due to Inactive/Insufficient Information</v>
          </cell>
          <cell r="D42454" t="str">
            <v>Medium</v>
          </cell>
          <cell r="E42454" t="str">
            <v>netscribes</v>
          </cell>
          <cell r="F42454" t="str">
            <v>Shraddha Dighe</v>
          </cell>
          <cell r="G42454">
            <v>46083.697916666664</v>
          </cell>
          <cell r="H42454">
            <v>46104.71597222222</v>
          </cell>
        </row>
        <row r="42455">
          <cell r="A42455" t="str">
            <v>UCW-27194</v>
          </cell>
          <cell r="B42455" t="str">
            <v>Tata Cliq (Feb) - New Product Listing - (21-02-2026)</v>
          </cell>
          <cell r="C42455" t="str">
            <v>CLOSED</v>
          </cell>
          <cell r="D42455" t="str">
            <v>Medium</v>
          </cell>
          <cell r="E42455" t="str">
            <v>netscribes</v>
          </cell>
          <cell r="F42455" t="str">
            <v>Shraddha Dighe</v>
          </cell>
          <cell r="G42455">
            <v>46083.674305555556</v>
          </cell>
          <cell r="H42455">
            <v>46090.579861111109</v>
          </cell>
        </row>
        <row r="42456">
          <cell r="A42456" t="str">
            <v>UCW-27189</v>
          </cell>
          <cell r="B42456" t="str">
            <v>PNG Jewellers_New Batch of Diamond Rings_270</v>
          </cell>
          <cell r="C42456" t="str">
            <v>CLOSED</v>
          </cell>
          <cell r="D42456" t="str">
            <v>Medium</v>
          </cell>
          <cell r="E42456" t="str">
            <v>Chirag Dubal</v>
          </cell>
          <cell r="F42456" t="str">
            <v>Shraddha Dighe</v>
          </cell>
          <cell r="G42456">
            <v>46083.654166666667</v>
          </cell>
          <cell r="H42456">
            <v>46087.546527777777</v>
          </cell>
        </row>
        <row r="42457">
          <cell r="A42457" t="str">
            <v>UCW-27182</v>
          </cell>
          <cell r="B42457" t="str">
            <v>Sqintalk x Tatacliq : New Brand Onboarding Request</v>
          </cell>
          <cell r="C42457" t="str">
            <v>CLOSED Due to Inactive/Insufficient Information</v>
          </cell>
          <cell r="D42457" t="str">
            <v>Medium</v>
          </cell>
          <cell r="E42457" t="str">
            <v>Chirag Dubal</v>
          </cell>
          <cell r="F42457" t="str">
            <v>Shraddha Dighe</v>
          </cell>
          <cell r="G42457">
            <v>46083.628472222219</v>
          </cell>
          <cell r="H42457">
            <v>46120.461111111108</v>
          </cell>
        </row>
        <row r="42458">
          <cell r="A42458" t="str">
            <v>UCW-27169</v>
          </cell>
          <cell r="B42458" t="str">
            <v>RE: Pantaloons/Specimen/Non Apparel/New Listing/SKU 99/Options 81| 27th Feb'2026</v>
          </cell>
          <cell r="C42458" t="str">
            <v>CLOSED</v>
          </cell>
          <cell r="D42458" t="str">
            <v>Medium</v>
          </cell>
          <cell r="E42458" t="str">
            <v>netscribes</v>
          </cell>
          <cell r="F42458" t="str">
            <v>Simi Raichel Zachariah</v>
          </cell>
          <cell r="G42458">
            <v>46083.433333333334</v>
          </cell>
          <cell r="H42458">
            <v>46090.586805555555</v>
          </cell>
        </row>
        <row r="42459">
          <cell r="A42459" t="str">
            <v>UCW-27168</v>
          </cell>
          <cell r="B42459" t="str">
            <v>RE: Pantaloons/Kids wear/apparel/New Listing/SKU 1140/Options 211| 27th Feb'2026</v>
          </cell>
          <cell r="C42459" t="str">
            <v>CLOSED</v>
          </cell>
          <cell r="D42459" t="str">
            <v>Medium</v>
          </cell>
          <cell r="E42459" t="str">
            <v>netscribes</v>
          </cell>
          <cell r="F42459" t="str">
            <v>Simi Raichel Zachariah</v>
          </cell>
          <cell r="G42459">
            <v>46083.429861111108</v>
          </cell>
          <cell r="H42459">
            <v>46095.525000000001</v>
          </cell>
        </row>
        <row r="42460">
          <cell r="A42460" t="str">
            <v>UCW-27161</v>
          </cell>
          <cell r="B42460" t="str">
            <v xml:space="preserve"> WOODLAND FOOTWEAR CUT SIZES NOT GOING LIVE</v>
          </cell>
          <cell r="C42460" t="str">
            <v>CLOSED</v>
          </cell>
          <cell r="D42460" t="str">
            <v>Medium</v>
          </cell>
          <cell r="E42460" t="str">
            <v>netscribes</v>
          </cell>
          <cell r="F42460" t="str">
            <v>Mohd Tahir Shaikh</v>
          </cell>
          <cell r="G42460">
            <v>46082.527083333334</v>
          </cell>
          <cell r="H42460">
            <v>46094.728472222225</v>
          </cell>
        </row>
        <row r="42461">
          <cell r="A42461" t="str">
            <v>UCW-27160</v>
          </cell>
          <cell r="B42461" t="str">
            <v>ENRICH_Yourhappylife- Details updation</v>
          </cell>
          <cell r="C42461" t="str">
            <v>CLOSED</v>
          </cell>
          <cell r="D42461" t="str">
            <v>Medium</v>
          </cell>
          <cell r="E42461" t="str">
            <v>netscribes</v>
          </cell>
          <cell r="F42461" t="str">
            <v>Shraddha Dighe</v>
          </cell>
          <cell r="G42461">
            <v>46082.01666666667</v>
          </cell>
          <cell r="H42461">
            <v>46118.50277777778</v>
          </cell>
        </row>
        <row r="42462">
          <cell r="A42462" t="str">
            <v>UCW-27158</v>
          </cell>
          <cell r="B42462" t="str">
            <v xml:space="preserve"> Tata Cliq Footwear Catalogue- Asics | 26-Feb</v>
          </cell>
          <cell r="C42462" t="str">
            <v>CLOSED</v>
          </cell>
          <cell r="D42462" t="str">
            <v>Medium</v>
          </cell>
          <cell r="E42462" t="str">
            <v>netscribes</v>
          </cell>
          <cell r="F42462" t="str">
            <v>Mohd Tahir Shaikh</v>
          </cell>
          <cell r="G42462">
            <v>46082.009027777778</v>
          </cell>
          <cell r="H42462">
            <v>46091.628472222219</v>
          </cell>
        </row>
        <row r="42463">
          <cell r="A42463" t="str">
            <v>UCW-27156</v>
          </cell>
          <cell r="B42463" t="str">
            <v>Campus x Tata CliQ ~ New Listings_26.02.2026 Batch-17</v>
          </cell>
          <cell r="C42463" t="str">
            <v>CLOSED</v>
          </cell>
          <cell r="D42463" t="str">
            <v>Medium</v>
          </cell>
          <cell r="E42463" t="str">
            <v>netscribes</v>
          </cell>
          <cell r="F42463" t="str">
            <v>Mohd Tahir Shaikh</v>
          </cell>
          <cell r="G42463">
            <v>46081.996527777781</v>
          </cell>
          <cell r="H42463">
            <v>46153.645138888889</v>
          </cell>
        </row>
        <row r="42464">
          <cell r="A42464" t="str">
            <v>UCW-27155</v>
          </cell>
          <cell r="B42464" t="str">
            <v>New SS26 Catalog 192 Jewellery_Biba_19-02-2026</v>
          </cell>
          <cell r="C42464" t="str">
            <v>CLOSED</v>
          </cell>
          <cell r="D42464" t="str">
            <v>Medium</v>
          </cell>
          <cell r="E42464" t="str">
            <v>netscribes</v>
          </cell>
          <cell r="F42464" t="str">
            <v>Shraddha Dighe</v>
          </cell>
          <cell r="G42464">
            <v>46081.993750000001</v>
          </cell>
          <cell r="H42464">
            <v>46087.536111111112</v>
          </cell>
        </row>
        <row r="42465">
          <cell r="A42465" t="str">
            <v>UCW-27153</v>
          </cell>
          <cell r="B42465" t="str">
            <v>ERROR_Catalogue errors for the Multibrands Agency (NETSCRIBES) 28TH FEB_NC</v>
          </cell>
          <cell r="C42465" t="str">
            <v>CLOSED</v>
          </cell>
          <cell r="D42465" t="str">
            <v>Medium</v>
          </cell>
          <cell r="E42465" t="str">
            <v>netscribes</v>
          </cell>
          <cell r="F42465" t="str">
            <v>Sushma Ram</v>
          </cell>
          <cell r="G42465">
            <v>46081.98541666667</v>
          </cell>
          <cell r="H42465">
            <v>46087.557638888888</v>
          </cell>
        </row>
        <row r="42466">
          <cell r="A42466" t="str">
            <v>UCW-27141</v>
          </cell>
          <cell r="B42466" t="str">
            <v>24 Mens Articles || New Listing For ATESBER || TataCliq</v>
          </cell>
          <cell r="C42466" t="str">
            <v>CLOSED</v>
          </cell>
          <cell r="D42466" t="str">
            <v>Medium</v>
          </cell>
          <cell r="E42466" t="str">
            <v>netscribes</v>
          </cell>
          <cell r="F42466" t="str">
            <v>Mohd Tahir Shaikh</v>
          </cell>
          <cell r="G42466">
            <v>46081.57916666667</v>
          </cell>
          <cell r="H42466">
            <v>46092.51458333333</v>
          </cell>
        </row>
        <row r="42467">
          <cell r="A42467" t="str">
            <v>UCW-27139</v>
          </cell>
          <cell r="B42467" t="str">
            <v>Gulabo &amp; Arihant (Everyday) Collection Catalog for Tata Cliq.</v>
          </cell>
          <cell r="C42467" t="str">
            <v>CLOSED</v>
          </cell>
          <cell r="D42467" t="str">
            <v>Medium</v>
          </cell>
          <cell r="E42467" t="str">
            <v>netscribes</v>
          </cell>
          <cell r="F42467" t="str">
            <v>Shraddha Dighe</v>
          </cell>
          <cell r="G42467">
            <v>46081.520138888889</v>
          </cell>
          <cell r="H42467">
            <v>46086.494444444441</v>
          </cell>
        </row>
        <row r="42468">
          <cell r="A42468" t="str">
            <v>UCW-27138</v>
          </cell>
          <cell r="B42468" t="str">
            <v>CLONE - TATACLIQ NEW LISTING OUD NIRVANA AND OUD ON THE ROCKS</v>
          </cell>
          <cell r="C42468" t="str">
            <v>CLOSED</v>
          </cell>
          <cell r="D42468" t="str">
            <v>Medium</v>
          </cell>
          <cell r="F42468" t="str">
            <v>Shraddha Dighe</v>
          </cell>
          <cell r="G42468">
            <v>46081.500694444447</v>
          </cell>
          <cell r="H42468">
            <v>46083.520138888889</v>
          </cell>
        </row>
        <row r="42469">
          <cell r="A42469" t="str">
            <v>UCW-27137</v>
          </cell>
          <cell r="B42469" t="str">
            <v>Forest Essentials- SNC 45gm- Tata</v>
          </cell>
          <cell r="C42469" t="str">
            <v>CLOSED</v>
          </cell>
          <cell r="D42469" t="str">
            <v>Medium</v>
          </cell>
          <cell r="E42469" t="str">
            <v>netscribes</v>
          </cell>
          <cell r="F42469" t="str">
            <v>Shraddha Dighe</v>
          </cell>
          <cell r="G42469">
            <v>46081.463888888888</v>
          </cell>
          <cell r="H42469">
            <v>46083.49722222222</v>
          </cell>
        </row>
        <row r="42470">
          <cell r="A42470" t="str">
            <v>UCW-27136</v>
          </cell>
          <cell r="B42470" t="str">
            <v>ENRICH_Creative Update - Tata</v>
          </cell>
          <cell r="C42470" t="str">
            <v>CLOSED</v>
          </cell>
          <cell r="D42470" t="str">
            <v>Medium</v>
          </cell>
          <cell r="E42470" t="str">
            <v>netscribes</v>
          </cell>
          <cell r="F42470" t="str">
            <v>Shraddha Dighe</v>
          </cell>
          <cell r="G42470">
            <v>46081.461805555555</v>
          </cell>
          <cell r="H42470">
            <v>46083.525694444441</v>
          </cell>
        </row>
        <row r="42471">
          <cell r="A42471" t="str">
            <v>UCW-27135</v>
          </cell>
          <cell r="B42471" t="str">
            <v>ENRICH_Soundarya PDP update - Tata</v>
          </cell>
          <cell r="C42471" t="str">
            <v>CLOSED</v>
          </cell>
          <cell r="D42471" t="str">
            <v>Medium</v>
          </cell>
          <cell r="E42471" t="str">
            <v>netscribes</v>
          </cell>
          <cell r="F42471" t="str">
            <v>Shraddha Dighe</v>
          </cell>
          <cell r="G42471">
            <v>46081.460416666669</v>
          </cell>
          <cell r="H42471">
            <v>46083.452777777777</v>
          </cell>
        </row>
        <row r="42472">
          <cell r="A42472" t="str">
            <v>UCW-27131</v>
          </cell>
          <cell r="B42472" t="str">
            <v>RE: Pantaloons/Kids/Non Apparel Footwear/New Listing/SKU 42/Options 7| 27th Feb'2026</v>
          </cell>
          <cell r="C42472" t="str">
            <v>CLOSED</v>
          </cell>
          <cell r="D42472" t="str">
            <v>Medium</v>
          </cell>
          <cell r="E42472" t="str">
            <v>netscribes</v>
          </cell>
          <cell r="F42472" t="str">
            <v>Simi Raichel Zachariah</v>
          </cell>
          <cell r="G42472">
            <v>46080.79791666667</v>
          </cell>
          <cell r="H42472">
            <v>46086.493750000001</v>
          </cell>
        </row>
        <row r="42473">
          <cell r="A42473" t="str">
            <v>UCW-27127</v>
          </cell>
          <cell r="B42473" t="str">
            <v>RE: Pantaloons/Men Women/Non Apparel Footwear/New Listing/SKU 155/Options 27| 27th Feb'2026</v>
          </cell>
          <cell r="C42473" t="str">
            <v>CLOSED</v>
          </cell>
          <cell r="D42473" t="str">
            <v>Medium</v>
          </cell>
          <cell r="E42473" t="str">
            <v>netscribes</v>
          </cell>
          <cell r="F42473" t="str">
            <v>Simi Raichel Zachariah</v>
          </cell>
          <cell r="G42473">
            <v>46080.763888888891</v>
          </cell>
          <cell r="H42473">
            <v>46087.53125</v>
          </cell>
        </row>
        <row r="42474">
          <cell r="A42474" t="str">
            <v>UCW-27123</v>
          </cell>
          <cell r="B42474" t="str">
            <v>PUMA Footwear 124130 &amp; 125381 New Listing 25-02-2026</v>
          </cell>
          <cell r="C42474" t="str">
            <v>CLOSED</v>
          </cell>
          <cell r="D42474" t="str">
            <v>Medium</v>
          </cell>
          <cell r="E42474" t="str">
            <v>netscribes</v>
          </cell>
          <cell r="F42474" t="str">
            <v>Mohd Tahir Shaikh</v>
          </cell>
          <cell r="G42474">
            <v>46080.676388888889</v>
          </cell>
          <cell r="H42474">
            <v>46108.616666666669</v>
          </cell>
        </row>
        <row r="42475">
          <cell r="A42475" t="str">
            <v>UCW-27121</v>
          </cell>
          <cell r="B42475" t="str">
            <v>Hoversoul - Batch -3 for cataloging</v>
          </cell>
          <cell r="C42475" t="str">
            <v>CLOSED</v>
          </cell>
          <cell r="D42475" t="str">
            <v>Medium</v>
          </cell>
          <cell r="E42475" t="str">
            <v>netscribes</v>
          </cell>
          <cell r="F42475" t="str">
            <v>Mohd Tahir Shaikh</v>
          </cell>
          <cell r="G42475">
            <v>46080.642361111109</v>
          </cell>
          <cell r="H42475">
            <v>46085.61041666667</v>
          </cell>
        </row>
        <row r="42476">
          <cell r="A42476" t="str">
            <v>UCW-27120</v>
          </cell>
          <cell r="B42476" t="str">
            <v>Kidsville-New Catalog-25-FEB-2026- Slave Id -126520-GGN</v>
          </cell>
          <cell r="C42476" t="str">
            <v>CLOSED</v>
          </cell>
          <cell r="D42476" t="str">
            <v>Medium</v>
          </cell>
          <cell r="E42476" t="str">
            <v>netscribes</v>
          </cell>
          <cell r="F42476" t="str">
            <v>Mohd Tahir Shaikh</v>
          </cell>
          <cell r="G42476">
            <v>46080.632638888892</v>
          </cell>
          <cell r="H42476">
            <v>46085.606944444444</v>
          </cell>
        </row>
        <row r="42477">
          <cell r="A42477" t="str">
            <v>UCW-27111</v>
          </cell>
          <cell r="B42477" t="str">
            <v>Axe RO Listing</v>
          </cell>
          <cell r="C42477" t="str">
            <v>CLOSED Due to Inactive/Insufficient Information</v>
          </cell>
          <cell r="D42477" t="str">
            <v>Medium</v>
          </cell>
          <cell r="E42477" t="str">
            <v>netscribes</v>
          </cell>
          <cell r="F42477" t="str">
            <v>Shraddha Dighe</v>
          </cell>
          <cell r="G42477">
            <v>46080.6</v>
          </cell>
          <cell r="H42477">
            <v>46093.547222222223</v>
          </cell>
        </row>
        <row r="42478">
          <cell r="A42478" t="str">
            <v>UCW-27109</v>
          </cell>
          <cell r="B42478" t="str">
            <v>Colors Queen || Makeup || 129094 || 09-02-2026</v>
          </cell>
          <cell r="C42478" t="str">
            <v>CLOSED Due to Inactive/Insufficient Information</v>
          </cell>
          <cell r="D42478" t="str">
            <v>Medium</v>
          </cell>
          <cell r="E42478" t="str">
            <v>netscribes</v>
          </cell>
          <cell r="F42478" t="str">
            <v>Shraddha Dighe</v>
          </cell>
          <cell r="G42478">
            <v>46080.595833333333</v>
          </cell>
          <cell r="H42478">
            <v>46093.548611111109</v>
          </cell>
        </row>
        <row r="42479">
          <cell r="A42479" t="str">
            <v>UCW-27108</v>
          </cell>
          <cell r="B42479" t="str">
            <v xml:space="preserve">Hoversoul Batch -2 </v>
          </cell>
          <cell r="C42479" t="str">
            <v>CLOSED</v>
          </cell>
          <cell r="D42479" t="str">
            <v>Medium</v>
          </cell>
          <cell r="E42479" t="str">
            <v>netscribes</v>
          </cell>
          <cell r="F42479" t="str">
            <v>Mohd Tahir Shaikh</v>
          </cell>
          <cell r="G42479">
            <v>46080.571527777778</v>
          </cell>
          <cell r="H42479">
            <v>46085.592361111114</v>
          </cell>
        </row>
        <row r="42480">
          <cell r="A42480" t="str">
            <v>UCW-27106</v>
          </cell>
          <cell r="B42480" t="str">
            <v>CLONE - Request to Add New Listings; Tata CLiQ</v>
          </cell>
          <cell r="C42480" t="str">
            <v>CLOSED</v>
          </cell>
          <cell r="D42480" t="str">
            <v>Medium</v>
          </cell>
          <cell r="E42480" t="str">
            <v>netscribes</v>
          </cell>
          <cell r="F42480" t="str">
            <v>netscribes</v>
          </cell>
          <cell r="G42480">
            <v>46080.547222222223</v>
          </cell>
          <cell r="H42480">
            <v>46087.59097222222</v>
          </cell>
        </row>
        <row r="42481">
          <cell r="A42481" t="str">
            <v>UCW-27084</v>
          </cell>
          <cell r="B42481" t="str">
            <v>Enrich_RE: MNY | PDP Image Updates 2 | TATACLIQ</v>
          </cell>
          <cell r="C42481" t="str">
            <v>CLOSED</v>
          </cell>
          <cell r="D42481" t="str">
            <v>Medium</v>
          </cell>
          <cell r="E42481" t="str">
            <v>netscribes</v>
          </cell>
          <cell r="F42481" t="str">
            <v>Simi Raichel Zachariah</v>
          </cell>
          <cell r="G42481">
            <v>46080.419444444444</v>
          </cell>
          <cell r="H42481">
            <v>46085.488888888889</v>
          </cell>
        </row>
        <row r="42482">
          <cell r="A42482" t="str">
            <v>UCW-27083</v>
          </cell>
          <cell r="B42482" t="str">
            <v>RE: MNY Lips | Lifter Honey Listing | TATACLIQ</v>
          </cell>
          <cell r="C42482" t="str">
            <v>CLOSED</v>
          </cell>
          <cell r="D42482" t="str">
            <v>Medium</v>
          </cell>
          <cell r="E42482" t="str">
            <v>netscribes</v>
          </cell>
          <cell r="F42482" t="str">
            <v>Simi Raichel Zachariah</v>
          </cell>
          <cell r="G42482">
            <v>46080.001388888886</v>
          </cell>
          <cell r="H42482">
            <v>46086.642361111109</v>
          </cell>
        </row>
        <row r="42483">
          <cell r="A42483" t="str">
            <v>UCW-27081</v>
          </cell>
          <cell r="B42483" t="str">
            <v>RE: Styles Migration to Tata Cliq WB Account - 18-02-2026</v>
          </cell>
          <cell r="C42483" t="str">
            <v>CLOSED</v>
          </cell>
          <cell r="D42483" t="str">
            <v>Medium</v>
          </cell>
          <cell r="E42483" t="str">
            <v>netscribes</v>
          </cell>
          <cell r="F42483" t="str">
            <v>Simi Raichel Zachariah</v>
          </cell>
          <cell r="G42483">
            <v>46079.995833333334</v>
          </cell>
          <cell r="H42483">
            <v>46127.586111111108</v>
          </cell>
        </row>
        <row r="42484">
          <cell r="A42484" t="str">
            <v>UCW-27077</v>
          </cell>
          <cell r="B42484" t="str">
            <v>Enrich_Re: Libas Apparel 127532 25-02-2026 (IMAGE ADDITION)</v>
          </cell>
          <cell r="C42484" t="str">
            <v>CLOSED</v>
          </cell>
          <cell r="D42484" t="str">
            <v>Medium</v>
          </cell>
          <cell r="E42484" t="str">
            <v>netscribes</v>
          </cell>
          <cell r="F42484" t="str">
            <v>Juilee Jadhav</v>
          </cell>
          <cell r="G42484">
            <v>46079.799305555556</v>
          </cell>
          <cell r="H42484">
            <v>46085.436805555553</v>
          </cell>
        </row>
        <row r="42485">
          <cell r="A42485" t="str">
            <v>UCW-27075</v>
          </cell>
          <cell r="B42485" t="str">
            <v>Tata Cliq-adidas DTC|Footwear| Attributes_29-01-26</v>
          </cell>
          <cell r="C42485" t="str">
            <v>CLOSED</v>
          </cell>
          <cell r="D42485" t="str">
            <v>Medium</v>
          </cell>
          <cell r="E42485" t="str">
            <v>netscribes</v>
          </cell>
          <cell r="F42485" t="str">
            <v>netscribes</v>
          </cell>
          <cell r="G42485">
            <v>46079.786805555559</v>
          </cell>
          <cell r="H42485">
            <v>46093.549305555556</v>
          </cell>
        </row>
        <row r="42486">
          <cell r="A42486" t="str">
            <v>UCW-27063</v>
          </cell>
          <cell r="B42486" t="str">
            <v>ERROR_Catalogue errors for the Multibrands Agency (NETSCRIBE) 26TH FEB_NC</v>
          </cell>
          <cell r="C42486" t="str">
            <v>CLOSED</v>
          </cell>
          <cell r="D42486" t="str">
            <v>Medium</v>
          </cell>
          <cell r="E42486" t="str">
            <v>netscribes</v>
          </cell>
          <cell r="F42486" t="str">
            <v>Sushma Ram</v>
          </cell>
          <cell r="G42486">
            <v>46079.711111111108</v>
          </cell>
          <cell r="H42486">
            <v>46085.579861111109</v>
          </cell>
        </row>
        <row r="42487">
          <cell r="A42487" t="str">
            <v>UCW-27059</v>
          </cell>
          <cell r="B42487" t="str">
            <v>Giva | Silver Jewellery | 125927 | 11-02-2026 (71 Skus) - High Priority</v>
          </cell>
          <cell r="C42487" t="str">
            <v>CLOSED</v>
          </cell>
          <cell r="D42487" t="str">
            <v>Medium</v>
          </cell>
          <cell r="E42487" t="str">
            <v>netscribes</v>
          </cell>
          <cell r="F42487" t="str">
            <v>Shraddha Dighe</v>
          </cell>
          <cell r="G42487">
            <v>46079.67291666667</v>
          </cell>
          <cell r="H42487">
            <v>46085.583333333336</v>
          </cell>
        </row>
        <row r="42488">
          <cell r="A42488" t="str">
            <v>UCW-27052</v>
          </cell>
          <cell r="B42488" t="str">
            <v>Kitbag listing file (SC:129280)</v>
          </cell>
          <cell r="C42488" t="str">
            <v>CLOSED</v>
          </cell>
          <cell r="D42488" t="str">
            <v>Medium</v>
          </cell>
          <cell r="E42488" t="str">
            <v>netscribes</v>
          </cell>
          <cell r="F42488" t="str">
            <v>Mohd Tahir Shaikh</v>
          </cell>
          <cell r="G42488">
            <v>46079.604861111111</v>
          </cell>
          <cell r="H42488">
            <v>46085.565972222219</v>
          </cell>
        </row>
        <row r="42489">
          <cell r="A42489" t="str">
            <v>UCW-27050</v>
          </cell>
          <cell r="B42489" t="str">
            <v>CLONE - TataCliq New listings 07/02/26</v>
          </cell>
          <cell r="C42489" t="str">
            <v>CLOSED</v>
          </cell>
          <cell r="D42489" t="str">
            <v>Medium</v>
          </cell>
          <cell r="E42489" t="str">
            <v>netscribes</v>
          </cell>
          <cell r="F42489" t="str">
            <v>netscribes</v>
          </cell>
          <cell r="G42489">
            <v>46079.599305555559</v>
          </cell>
          <cell r="H42489">
            <v>46083.561805555553</v>
          </cell>
        </row>
        <row r="42490">
          <cell r="A42490" t="str">
            <v>UCW-27043</v>
          </cell>
          <cell r="B42490" t="str">
            <v>Enrich_Axis Set of 3 Luggage Image Update | Tatacliq</v>
          </cell>
          <cell r="C42490" t="str">
            <v>CLOSED</v>
          </cell>
          <cell r="D42490" t="str">
            <v>Medium</v>
          </cell>
          <cell r="E42490" t="str">
            <v>netscribes</v>
          </cell>
          <cell r="F42490" t="str">
            <v>Juilee Jadhav</v>
          </cell>
          <cell r="G42490">
            <v>46079.543749999997</v>
          </cell>
          <cell r="H42490">
            <v>46083.544444444444</v>
          </cell>
        </row>
        <row r="42491">
          <cell r="A42491" t="str">
            <v>UCW-27039</v>
          </cell>
          <cell r="B42491" t="str">
            <v>PUMA Accessory, Apparel &amp; Footwear Migration of Articles from Seller 124130 to 125381 (24th Feb 2026)</v>
          </cell>
          <cell r="C42491" t="str">
            <v>CLOSED</v>
          </cell>
          <cell r="D42491" t="str">
            <v>Medium</v>
          </cell>
          <cell r="E42491" t="str">
            <v>netscribes</v>
          </cell>
          <cell r="F42491" t="str">
            <v>Mohd Tahir Shaikh</v>
          </cell>
          <cell r="G42491">
            <v>46079.494444444441</v>
          </cell>
          <cell r="H42491">
            <v>46156.826388888891</v>
          </cell>
        </row>
        <row r="42492">
          <cell r="A42492" t="str">
            <v>UCW-27025</v>
          </cell>
          <cell r="B42492" t="str">
            <v>ENRICH_Updated Photos For Jhablas</v>
          </cell>
          <cell r="C42492" t="str">
            <v>CLOSED</v>
          </cell>
          <cell r="D42492" t="str">
            <v>Medium</v>
          </cell>
          <cell r="E42492" t="str">
            <v>netscribes</v>
          </cell>
          <cell r="F42492" t="str">
            <v>Mohd Tahir Shaikh</v>
          </cell>
          <cell r="G42492">
            <v>46079.42083333333</v>
          </cell>
          <cell r="H42492">
            <v>46087.585416666669</v>
          </cell>
        </row>
        <row r="42493">
          <cell r="A42493" t="str">
            <v>UCW-27023</v>
          </cell>
          <cell r="B42493" t="str">
            <v>MINIKLUB NON-APPAREL LOT-1 11.02.26 - Kids Accessories</v>
          </cell>
          <cell r="C42493" t="str">
            <v>CLOSED</v>
          </cell>
          <cell r="D42493" t="str">
            <v>Medium</v>
          </cell>
          <cell r="E42493" t="str">
            <v>netscribes</v>
          </cell>
          <cell r="F42493" t="str">
            <v>Mohd Tahir Shaikh</v>
          </cell>
          <cell r="G42493">
            <v>46079.414583333331</v>
          </cell>
          <cell r="H42493">
            <v>46087.519444444442</v>
          </cell>
        </row>
        <row r="42494">
          <cell r="A42494" t="str">
            <v>UCW-27021</v>
          </cell>
          <cell r="B42494" t="str">
            <v>MINIKLUB NON-APPAREL (LOT-3) 12.02.26 - Kids Toy</v>
          </cell>
          <cell r="C42494" t="str">
            <v>CLOSED</v>
          </cell>
          <cell r="D42494" t="str">
            <v>Medium</v>
          </cell>
          <cell r="E42494" t="str">
            <v>netscribes</v>
          </cell>
          <cell r="F42494" t="str">
            <v>Mohd Tahir Shaikh</v>
          </cell>
          <cell r="G42494">
            <v>46079.410416666666</v>
          </cell>
          <cell r="H42494">
            <v>46111.43472222222</v>
          </cell>
        </row>
        <row r="42495">
          <cell r="A42495" t="str">
            <v>UCW-27019</v>
          </cell>
          <cell r="B42495" t="str">
            <v>CLONE - CLONE - Beauty - New brand cataloguing - Forest Hill - 1 Aug</v>
          </cell>
          <cell r="C42495" t="str">
            <v>CLOSED Due to Inactive/Insufficient Information</v>
          </cell>
          <cell r="D42495" t="str">
            <v>Medium</v>
          </cell>
          <cell r="E42495" t="str">
            <v>netscribes</v>
          </cell>
          <cell r="F42495" t="str">
            <v>netscribes</v>
          </cell>
          <cell r="G42495">
            <v>46079.393750000003</v>
          </cell>
          <cell r="H42495">
            <v>46093.55</v>
          </cell>
        </row>
        <row r="42496">
          <cell r="A42496" t="str">
            <v>UCW-27017</v>
          </cell>
          <cell r="B42496" t="str">
            <v>CLONE - Skechers Add now file for listing</v>
          </cell>
          <cell r="C42496" t="str">
            <v>CLOSED Due to Inactive/Insufficient Information</v>
          </cell>
          <cell r="D42496" t="str">
            <v>Medium</v>
          </cell>
          <cell r="E42496" t="str">
            <v>netscribes</v>
          </cell>
          <cell r="F42496" t="str">
            <v>Reagan D’souza</v>
          </cell>
          <cell r="G42496">
            <v>46078.837500000001</v>
          </cell>
          <cell r="H42496">
            <v>46079.47152777778</v>
          </cell>
        </row>
        <row r="42497">
          <cell r="A42497" t="str">
            <v>UCW-27016</v>
          </cell>
          <cell r="B42497" t="str">
            <v>Error_Skechers Add now file for listing</v>
          </cell>
          <cell r="C42497" t="str">
            <v>CLOSED</v>
          </cell>
          <cell r="D42497" t="str">
            <v>Medium</v>
          </cell>
          <cell r="E42497" t="str">
            <v>netscribes</v>
          </cell>
          <cell r="F42497" t="str">
            <v>Reagan D’souza</v>
          </cell>
          <cell r="G42497">
            <v>46078.837500000001</v>
          </cell>
          <cell r="H42497">
            <v>46084.588888888888</v>
          </cell>
        </row>
        <row r="42498">
          <cell r="A42498" t="str">
            <v>UCW-27015</v>
          </cell>
          <cell r="B42498" t="str">
            <v>Eego Italy Footwear New Catalog // Tata Cliq Seller Code - 128558 // Dated 06-02-2026</v>
          </cell>
          <cell r="C42498" t="str">
            <v>CLOSED Due to Inactive/Insufficient Information</v>
          </cell>
          <cell r="D42498" t="str">
            <v>Medium</v>
          </cell>
          <cell r="E42498" t="str">
            <v>netscribes</v>
          </cell>
          <cell r="F42498" t="str">
            <v>netscribes</v>
          </cell>
          <cell r="G42498">
            <v>46078.824999999997</v>
          </cell>
          <cell r="H42498">
            <v>46093.550694444442</v>
          </cell>
        </row>
        <row r="42499">
          <cell r="A42499" t="str">
            <v>UCW-27013</v>
          </cell>
          <cell r="B42499" t="str">
            <v>LUSH - Cataloguing Thread Feb'26</v>
          </cell>
          <cell r="C42499" t="str">
            <v>CLOSED Due to Inactive/Insufficient Information</v>
          </cell>
          <cell r="D42499" t="str">
            <v>Medium</v>
          </cell>
          <cell r="E42499" t="str">
            <v>netscribes</v>
          </cell>
          <cell r="F42499" t="str">
            <v>Shraddha Dighe</v>
          </cell>
          <cell r="G42499">
            <v>46078.818749999999</v>
          </cell>
          <cell r="H42499">
            <v>46137.868055555555</v>
          </cell>
        </row>
        <row r="42500">
          <cell r="A42500" t="str">
            <v>UCW-27012</v>
          </cell>
          <cell r="B42500" t="str">
            <v>ENRICH_Images Update- 25th Feb</v>
          </cell>
          <cell r="C42500" t="str">
            <v>CLOSED</v>
          </cell>
          <cell r="D42500" t="str">
            <v>Medium</v>
          </cell>
          <cell r="E42500" t="str">
            <v>netscribes</v>
          </cell>
          <cell r="F42500" t="str">
            <v>Shraddha Dighe</v>
          </cell>
          <cell r="G42500">
            <v>46078.8125</v>
          </cell>
          <cell r="H42500">
            <v>46080.474305555559</v>
          </cell>
        </row>
        <row r="42501">
          <cell r="A42501" t="str">
            <v>UCW-27011</v>
          </cell>
          <cell r="B42501" t="str">
            <v>Tata Cliq-Multi Brand-Men's Apparel 13-02-2026</v>
          </cell>
          <cell r="C42501" t="str">
            <v>CLOSED</v>
          </cell>
          <cell r="D42501" t="str">
            <v>Medium</v>
          </cell>
          <cell r="E42501" t="str">
            <v>netscribes</v>
          </cell>
          <cell r="F42501" t="str">
            <v>netscribes</v>
          </cell>
          <cell r="G42501">
            <v>46078.809027777781</v>
          </cell>
          <cell r="H42501">
            <v>46093.551388888889</v>
          </cell>
        </row>
        <row r="42502">
          <cell r="A42502" t="str">
            <v>UCW-27008</v>
          </cell>
          <cell r="B42502" t="str">
            <v>Error_Adidas Sell now_NC</v>
          </cell>
          <cell r="C42502" t="str">
            <v>CLOSED</v>
          </cell>
          <cell r="D42502" t="str">
            <v>Medium</v>
          </cell>
          <cell r="E42502" t="str">
            <v>netscribes</v>
          </cell>
          <cell r="F42502" t="str">
            <v>Reagan D’souza</v>
          </cell>
          <cell r="G42502">
            <v>46078.770833333336</v>
          </cell>
          <cell r="H42502">
            <v>46079.580555555556</v>
          </cell>
        </row>
        <row r="42503">
          <cell r="A42503" t="str">
            <v>UCW-27005</v>
          </cell>
          <cell r="B42503" t="str">
            <v>Tata Cliq-Multi Brand-Men's Apparel 25-02-2026</v>
          </cell>
          <cell r="C42503" t="str">
            <v>CLOSED</v>
          </cell>
          <cell r="D42503" t="str">
            <v>Medium</v>
          </cell>
          <cell r="E42503" t="str">
            <v>netscribes</v>
          </cell>
          <cell r="F42503" t="str">
            <v>Simi Raichel Zachariah</v>
          </cell>
          <cell r="G42503">
            <v>46078.757638888892</v>
          </cell>
          <cell r="H42503">
            <v>46085.556944444441</v>
          </cell>
        </row>
        <row r="42504">
          <cell r="A42504" t="str">
            <v>UCW-27003</v>
          </cell>
          <cell r="B42504" t="str">
            <v>Enrich_Allo + Tope + 128104 + 23 Feb, 2026</v>
          </cell>
          <cell r="C42504" t="str">
            <v>CLOSED</v>
          </cell>
          <cell r="D42504" t="str">
            <v>Medium</v>
          </cell>
          <cell r="E42504" t="str">
            <v>netscribes</v>
          </cell>
          <cell r="F42504" t="str">
            <v>Juilee Jadhav</v>
          </cell>
          <cell r="G42504">
            <v>46078.736111111109</v>
          </cell>
          <cell r="H42504">
            <v>46080.578472222223</v>
          </cell>
        </row>
        <row r="42505">
          <cell r="A42505" t="str">
            <v>UCW-26994</v>
          </cell>
          <cell r="B42505" t="str">
            <v>Enrich_Flex Chair Catalogue Revision</v>
          </cell>
          <cell r="C42505" t="str">
            <v>CLOSED</v>
          </cell>
          <cell r="D42505" t="str">
            <v>Medium</v>
          </cell>
          <cell r="E42505" t="str">
            <v>netscribes</v>
          </cell>
          <cell r="F42505" t="str">
            <v>Juilee Jadhav</v>
          </cell>
          <cell r="G42505">
            <v>46078.695833333331</v>
          </cell>
          <cell r="H42505">
            <v>46080.565972222219</v>
          </cell>
        </row>
        <row r="42506">
          <cell r="A42506" t="str">
            <v>UCW-26992</v>
          </cell>
          <cell r="B42506" t="str">
            <v>ENRICH_Expired Assets - JML Festive Campaign</v>
          </cell>
          <cell r="C42506" t="str">
            <v>CLOSED</v>
          </cell>
          <cell r="D42506" t="str">
            <v>Medium</v>
          </cell>
          <cell r="E42506" t="str">
            <v>netscribes</v>
          </cell>
          <cell r="F42506" t="str">
            <v>Shraddha Dighe</v>
          </cell>
          <cell r="G42506">
            <v>46078.689583333333</v>
          </cell>
          <cell r="H42506">
            <v>46079.668055555558</v>
          </cell>
        </row>
        <row r="42507">
          <cell r="A42507" t="str">
            <v>UCW-26984</v>
          </cell>
          <cell r="B42507" t="str">
            <v>Tata Cliq-Reebok Brand-Footwear Men &amp; Women 22-01-2026 - 838 Options</v>
          </cell>
          <cell r="C42507" t="str">
            <v>CLOSED</v>
          </cell>
          <cell r="D42507" t="str">
            <v>Medium</v>
          </cell>
          <cell r="E42507" t="str">
            <v>netscribes</v>
          </cell>
          <cell r="F42507" t="str">
            <v>Mohd Tahir Shaikh</v>
          </cell>
          <cell r="G42507">
            <v>46078.660416666666</v>
          </cell>
          <cell r="H42507">
            <v>46090.739583333336</v>
          </cell>
        </row>
        <row r="42508">
          <cell r="A42508" t="str">
            <v>UCW-26976</v>
          </cell>
          <cell r="B42508" t="str">
            <v>Little Bansi_Category - Apparel_Seller Code - 127012_20th Feb'26</v>
          </cell>
          <cell r="C42508" t="str">
            <v>CLOSED</v>
          </cell>
          <cell r="D42508" t="str">
            <v>Medium</v>
          </cell>
          <cell r="E42508" t="str">
            <v>netscribes</v>
          </cell>
          <cell r="F42508" t="str">
            <v>Mohd Tahir Shaikh</v>
          </cell>
          <cell r="G42508">
            <v>46078.612500000003</v>
          </cell>
          <cell r="H42508">
            <v>46083.511805555558</v>
          </cell>
        </row>
        <row r="42509">
          <cell r="A42509" t="str">
            <v>UCW-26965</v>
          </cell>
          <cell r="B42509" t="str">
            <v>Kids Water Bottles-79 SKU's- Little Surprise Box</v>
          </cell>
          <cell r="C42509" t="str">
            <v>CLOSED Due to Inactive/Insufficient Information</v>
          </cell>
          <cell r="D42509" t="str">
            <v>Medium</v>
          </cell>
          <cell r="E42509" t="str">
            <v>netscribes</v>
          </cell>
          <cell r="F42509" t="str">
            <v>netscribes</v>
          </cell>
          <cell r="G42509">
            <v>46078.561805555553</v>
          </cell>
          <cell r="H42509">
            <v>46093.552083333336</v>
          </cell>
        </row>
        <row r="42510">
          <cell r="A42510" t="str">
            <v>UCW-26964</v>
          </cell>
          <cell r="B42510" t="str">
            <v xml:space="preserve">ENRICH_Tata Updated Content &amp;  PDP images for Top Hair SKUs </v>
          </cell>
          <cell r="C42510" t="str">
            <v>CLOSED</v>
          </cell>
          <cell r="D42510" t="str">
            <v>Medium</v>
          </cell>
          <cell r="E42510" t="str">
            <v>netscribes</v>
          </cell>
          <cell r="F42510" t="str">
            <v>Shraddha Dighe</v>
          </cell>
          <cell r="G42510">
            <v>46078.550694444442</v>
          </cell>
          <cell r="H42510">
            <v>46079.65625</v>
          </cell>
        </row>
        <row r="42511">
          <cell r="A42511" t="str">
            <v>UCW-26960</v>
          </cell>
          <cell r="B42511" t="str">
            <v>Clone - Pantaloons/Specimen/Non Apparel/New Listing/SKU 30/Options 24| 13th Jan'2026</v>
          </cell>
          <cell r="C42511" t="str">
            <v>CLOSED</v>
          </cell>
          <cell r="D42511" t="str">
            <v>Medium</v>
          </cell>
          <cell r="E42511" t="str">
            <v>netscribes</v>
          </cell>
          <cell r="F42511" t="str">
            <v>netscribes</v>
          </cell>
          <cell r="G42511">
            <v>46078.524305555555</v>
          </cell>
          <cell r="H42511">
            <v>46079.618055555555</v>
          </cell>
        </row>
        <row r="42512">
          <cell r="A42512" t="str">
            <v>UCW-26952</v>
          </cell>
          <cell r="B42512" t="str">
            <v>Earrings category file for Listing in TATA CLIQ</v>
          </cell>
          <cell r="C42512" t="str">
            <v>CLOSED</v>
          </cell>
          <cell r="D42512" t="str">
            <v>Medium</v>
          </cell>
          <cell r="E42512" t="str">
            <v>netscribes</v>
          </cell>
          <cell r="F42512" t="str">
            <v>Shraddha Dighe</v>
          </cell>
          <cell r="G42512">
            <v>46078.486111111109</v>
          </cell>
          <cell r="H42512">
            <v>46083.511805555558</v>
          </cell>
        </row>
        <row r="42513">
          <cell r="A42513" t="str">
            <v>UCW-26940</v>
          </cell>
          <cell r="B42513" t="str">
            <v>Clone - Request for Addition of 22 SKUs (Total 270 Barcodes) on Tata CLiQ Portal</v>
          </cell>
          <cell r="C42513" t="str">
            <v>CLOSED</v>
          </cell>
          <cell r="D42513" t="str">
            <v>Medium</v>
          </cell>
          <cell r="E42513" t="str">
            <v>netscribes</v>
          </cell>
          <cell r="F42513" t="str">
            <v>netscribes</v>
          </cell>
          <cell r="G42513">
            <v>46077.829861111109</v>
          </cell>
          <cell r="H42513">
            <v>46085.536805555559</v>
          </cell>
        </row>
        <row r="42514">
          <cell r="A42514" t="str">
            <v>UCW-26935</v>
          </cell>
          <cell r="B42514" t="str">
            <v>Error_Incorrect Product Dispatched | Daily Life Forever52</v>
          </cell>
          <cell r="C42514" t="str">
            <v>CLOSED</v>
          </cell>
          <cell r="D42514" t="str">
            <v>Medium</v>
          </cell>
          <cell r="E42514" t="str">
            <v>netscribes</v>
          </cell>
          <cell r="F42514" t="str">
            <v>Reagan D’souza</v>
          </cell>
          <cell r="G42514">
            <v>46077.763888888891</v>
          </cell>
          <cell r="H42514">
            <v>46080.793055555558</v>
          </cell>
        </row>
        <row r="42515">
          <cell r="A42515" t="str">
            <v>UCW-26932</v>
          </cell>
          <cell r="B42515" t="str">
            <v>realme | Gadgets | 125489 | 23rd Feb- Sell Now</v>
          </cell>
          <cell r="C42515" t="str">
            <v>CLOSED</v>
          </cell>
          <cell r="D42515" t="str">
            <v>Medium</v>
          </cell>
          <cell r="E42515" t="str">
            <v>netscribes</v>
          </cell>
          <cell r="F42515" t="str">
            <v>Juilee Jadhav</v>
          </cell>
          <cell r="G42515">
            <v>46077.759027777778</v>
          </cell>
          <cell r="H42515">
            <v>46078.536111111112</v>
          </cell>
        </row>
        <row r="42516">
          <cell r="A42516" t="str">
            <v>UCW-26930</v>
          </cell>
          <cell r="B42516" t="str">
            <v>Enrich_RE: MNY | PDP Image Updates | TATACLIQ</v>
          </cell>
          <cell r="C42516" t="str">
            <v>CLOSED</v>
          </cell>
          <cell r="D42516" t="str">
            <v>Medium</v>
          </cell>
          <cell r="E42516" t="str">
            <v>netscribes</v>
          </cell>
          <cell r="F42516" t="str">
            <v>Simi Raichel Zachariah</v>
          </cell>
          <cell r="G42516">
            <v>46077.750694444447</v>
          </cell>
          <cell r="H42516">
            <v>46080.785416666666</v>
          </cell>
        </row>
        <row r="42517">
          <cell r="A42517" t="str">
            <v>UCW-26923</v>
          </cell>
          <cell r="B42517" t="str">
            <v>RE: Tata Cliq-Multi Brand-Women's Apparel 20-02-2026</v>
          </cell>
          <cell r="C42517" t="str">
            <v>CLOSED</v>
          </cell>
          <cell r="D42517" t="str">
            <v>Medium</v>
          </cell>
          <cell r="E42517" t="str">
            <v>netscribes</v>
          </cell>
          <cell r="F42517" t="str">
            <v>netscribes</v>
          </cell>
          <cell r="G42517">
            <v>46077.734027777777</v>
          </cell>
          <cell r="H42517">
            <v>46078.615972222222</v>
          </cell>
        </row>
        <row r="42518">
          <cell r="A42518" t="str">
            <v>UCW-26919</v>
          </cell>
          <cell r="B42518" t="str">
            <v>RE: Pilgrim&lt;&gt;Tata Cliq: New Listing</v>
          </cell>
          <cell r="C42518" t="str">
            <v>CLOSED</v>
          </cell>
          <cell r="D42518" t="str">
            <v>Medium</v>
          </cell>
          <cell r="E42518" t="str">
            <v>netscribes</v>
          </cell>
          <cell r="F42518" t="str">
            <v>Simi Raichel Zachariah</v>
          </cell>
          <cell r="G42518">
            <v>46077.711805555555</v>
          </cell>
          <cell r="H42518">
            <v>46079.59097222222</v>
          </cell>
        </row>
        <row r="42519">
          <cell r="A42519" t="str">
            <v>UCW-26906</v>
          </cell>
          <cell r="B42519" t="str">
            <v>Enrich_Re: Tatacliq Partial Updates : 23.02.2026</v>
          </cell>
          <cell r="C42519" t="str">
            <v>CLOSED</v>
          </cell>
          <cell r="D42519" t="str">
            <v>Medium</v>
          </cell>
          <cell r="E42519" t="str">
            <v>netscribes</v>
          </cell>
          <cell r="F42519" t="str">
            <v>Juilee Jadhav</v>
          </cell>
          <cell r="G42519">
            <v>46077.65902777778</v>
          </cell>
          <cell r="H42519">
            <v>46080.78402777778</v>
          </cell>
        </row>
        <row r="42520">
          <cell r="A42520" t="str">
            <v>UCW-26900</v>
          </cell>
          <cell r="B42520" t="str">
            <v>210 Articles || New Listing For INC5 || TataCliq</v>
          </cell>
          <cell r="C42520" t="str">
            <v>CLOSED</v>
          </cell>
          <cell r="D42520" t="str">
            <v>Medium</v>
          </cell>
          <cell r="E42520" t="str">
            <v>netscribes</v>
          </cell>
          <cell r="F42520" t="str">
            <v>Mohd Tahir Shaikh</v>
          </cell>
          <cell r="G42520">
            <v>46077.632638888892</v>
          </cell>
          <cell r="H42520">
            <v>46086.75</v>
          </cell>
        </row>
        <row r="42521">
          <cell r="A42521" t="str">
            <v>UCW-26897</v>
          </cell>
          <cell r="B42521" t="str">
            <v>120 Articles || New Listing For INC5 || TataCliq</v>
          </cell>
          <cell r="C42521" t="str">
            <v>CLOSED Due to Inactive/Insufficient Information</v>
          </cell>
          <cell r="D42521" t="str">
            <v>Medium</v>
          </cell>
          <cell r="E42521" t="str">
            <v>netscribes</v>
          </cell>
          <cell r="F42521" t="str">
            <v>Mohd Tahir Shaikh</v>
          </cell>
          <cell r="G42521">
            <v>46077.618750000001</v>
          </cell>
          <cell r="H42521">
            <v>46093.552777777775</v>
          </cell>
        </row>
        <row r="42522">
          <cell r="A42522" t="str">
            <v>UCW-26888</v>
          </cell>
          <cell r="B42522" t="str">
            <v>Enrich_Aristocrat Atlas Image Change | Luggage | Tatacliq - Seller Code : 123790</v>
          </cell>
          <cell r="C42522" t="str">
            <v>CLOSED</v>
          </cell>
          <cell r="D42522" t="str">
            <v>Medium</v>
          </cell>
          <cell r="E42522" t="str">
            <v>netscribes</v>
          </cell>
          <cell r="F42522" t="str">
            <v>Juilee Jadhav</v>
          </cell>
          <cell r="G42522">
            <v>46077.537499999999</v>
          </cell>
          <cell r="H42522">
            <v>46083.618750000001</v>
          </cell>
        </row>
        <row r="42523">
          <cell r="A42523" t="str">
            <v>UCW-26879</v>
          </cell>
          <cell r="B42523" t="str">
            <v>Error_RE: Pantaloons/Women Ethnic wear/Apparel/New Listing/SKU 776/Options 147| 22nd Jan'2026_NC</v>
          </cell>
          <cell r="C42523" t="str">
            <v>CLOSED</v>
          </cell>
          <cell r="D42523" t="str">
            <v>Medium</v>
          </cell>
          <cell r="E42523" t="str">
            <v>netscribes</v>
          </cell>
          <cell r="F42523" t="str">
            <v>Reagan D’souza</v>
          </cell>
          <cell r="G42523">
            <v>46077.454861111109</v>
          </cell>
          <cell r="H42523">
            <v>46077.683333333334</v>
          </cell>
        </row>
        <row r="42524">
          <cell r="A42524" t="str">
            <v>UCW-26876</v>
          </cell>
          <cell r="B42524" t="str">
            <v>RE: MNY | Fit Me Spot Rescue Listing | TATACLIQ</v>
          </cell>
          <cell r="C42524" t="str">
            <v>CLOSED</v>
          </cell>
          <cell r="D42524" t="str">
            <v>Medium</v>
          </cell>
          <cell r="E42524" t="str">
            <v>netscribes</v>
          </cell>
          <cell r="F42524" t="str">
            <v>Simi Raichel Zachariah</v>
          </cell>
          <cell r="G42524">
            <v>46077.446527777778</v>
          </cell>
          <cell r="H42524">
            <v>46081.543749999997</v>
          </cell>
        </row>
        <row r="42525">
          <cell r="A42525" t="str">
            <v>UCW-26874</v>
          </cell>
          <cell r="B42525" t="str">
            <v>RE: Garnier | Fresh &amp; Bright Listing - 90g | TATACLIQ</v>
          </cell>
          <cell r="C42525" t="str">
            <v>CLOSED</v>
          </cell>
          <cell r="D42525" t="str">
            <v>Medium</v>
          </cell>
          <cell r="E42525" t="str">
            <v>netscribes</v>
          </cell>
          <cell r="F42525" t="str">
            <v>Simi Raichel Zachariah</v>
          </cell>
          <cell r="G42525">
            <v>46077.443749999999</v>
          </cell>
          <cell r="H42525">
            <v>46079.586111111108</v>
          </cell>
        </row>
        <row r="42526">
          <cell r="A42526" t="str">
            <v>UCW-26873</v>
          </cell>
          <cell r="B42526" t="str">
            <v>Enrich_RE: Garnier | Serum Cleanser PDP Revamp | TATACLIQ</v>
          </cell>
          <cell r="C42526" t="str">
            <v>CLOSED</v>
          </cell>
          <cell r="D42526" t="str">
            <v>Medium</v>
          </cell>
          <cell r="E42526" t="str">
            <v>netscribes</v>
          </cell>
          <cell r="F42526" t="str">
            <v>Simi Raichel Zachariah</v>
          </cell>
          <cell r="G42526">
            <v>46077.430555555555</v>
          </cell>
          <cell r="H42526">
            <v>46083.538194444445</v>
          </cell>
        </row>
        <row r="42527">
          <cell r="A42527" t="str">
            <v>UCW-26869</v>
          </cell>
          <cell r="B42527" t="str">
            <v>RE: Indo Era :- New Arrivals for listing 918</v>
          </cell>
          <cell r="C42527" t="str">
            <v>CLOSED</v>
          </cell>
          <cell r="D42527" t="str">
            <v>Medium</v>
          </cell>
          <cell r="E42527" t="str">
            <v>netscribes</v>
          </cell>
          <cell r="F42527" t="str">
            <v>Simi Raichel Zachariah</v>
          </cell>
          <cell r="G42527">
            <v>46077.404166666667</v>
          </cell>
          <cell r="H42527">
            <v>46093.554166666669</v>
          </cell>
        </row>
        <row r="42528">
          <cell r="A42528" t="str">
            <v>UCW-26846</v>
          </cell>
          <cell r="B42528" t="str">
            <v xml:space="preserve">RE: Elora ll Women_Apparel ll Seller Code :127835-NJSS1 ll 17th Feb,2026 ll 206 New </v>
          </cell>
          <cell r="C42528" t="str">
            <v>CLOSED</v>
          </cell>
          <cell r="D42528" t="str">
            <v>Medium</v>
          </cell>
          <cell r="E42528" t="str">
            <v>netscribes</v>
          </cell>
          <cell r="F42528" t="str">
            <v>Simi Raichel Zachariah</v>
          </cell>
          <cell r="G42528">
            <v>46076.772222222222</v>
          </cell>
          <cell r="H42528">
            <v>46086.427777777775</v>
          </cell>
        </row>
        <row r="42529">
          <cell r="A42529" t="str">
            <v>UCW-26844</v>
          </cell>
          <cell r="B42529" t="str">
            <v>Enrich_Title Update | CYMRYMDFUS</v>
          </cell>
          <cell r="C42529" t="str">
            <v>CLOSED</v>
          </cell>
          <cell r="D42529" t="str">
            <v>Medium</v>
          </cell>
          <cell r="E42529" t="str">
            <v>netscribes</v>
          </cell>
          <cell r="F42529" t="str">
            <v>Juilee Jadhav</v>
          </cell>
          <cell r="G42529">
            <v>46076.768750000003</v>
          </cell>
          <cell r="H42529">
            <v>46078.543055555558</v>
          </cell>
        </row>
        <row r="42530">
          <cell r="A42530" t="str">
            <v>UCW-26837</v>
          </cell>
          <cell r="B42530" t="str">
            <v>RE: Miss Chase A+ - Apparel - 124024-BEN1 - 23022026 - 39 Styles</v>
          </cell>
          <cell r="C42530" t="str">
            <v>CLOSED</v>
          </cell>
          <cell r="D42530" t="str">
            <v>Medium</v>
          </cell>
          <cell r="E42530" t="str">
            <v>netscribes</v>
          </cell>
          <cell r="F42530" t="str">
            <v>Simi Raichel Zachariah</v>
          </cell>
          <cell r="G42530">
            <v>46076.719444444447</v>
          </cell>
          <cell r="H42530">
            <v>46085.643750000003</v>
          </cell>
        </row>
        <row r="42531">
          <cell r="A42531" t="str">
            <v>UCW-26836</v>
          </cell>
          <cell r="B42531" t="str">
            <v>RE: Miss Chase - Apparel - 124024-BEN1 - 23022026 - 24 Styles</v>
          </cell>
          <cell r="C42531" t="str">
            <v>CLOSED</v>
          </cell>
          <cell r="D42531" t="str">
            <v>Medium</v>
          </cell>
          <cell r="E42531" t="str">
            <v>netscribes</v>
          </cell>
          <cell r="F42531" t="str">
            <v>Simi Raichel Zachariah</v>
          </cell>
          <cell r="G42531">
            <v>46076.707638888889</v>
          </cell>
          <cell r="H42531">
            <v>46081.61041666667</v>
          </cell>
        </row>
        <row r="42532">
          <cell r="A42532" t="str">
            <v>UCW-26830</v>
          </cell>
          <cell r="B42532" t="str">
            <v>Tata Cliq-Allen Solly Brand-Kids Apparel 19-02-2026</v>
          </cell>
          <cell r="C42532" t="str">
            <v>CLOSED</v>
          </cell>
          <cell r="D42532" t="str">
            <v>Medium</v>
          </cell>
          <cell r="E42532" t="str">
            <v>netscribes</v>
          </cell>
          <cell r="F42532" t="str">
            <v>Mohd Tahir Shaikh</v>
          </cell>
          <cell r="G42532">
            <v>46076.680555555555</v>
          </cell>
          <cell r="H42532">
            <v>46085.631944444445</v>
          </cell>
        </row>
        <row r="42533">
          <cell r="A42533" t="str">
            <v>UCW-26825</v>
          </cell>
          <cell r="B42533" t="str">
            <v>CLONE - Renee X Tatacliq</v>
          </cell>
          <cell r="C42533" t="str">
            <v>CLOSED</v>
          </cell>
          <cell r="D42533" t="str">
            <v>Medium</v>
          </cell>
          <cell r="E42533" t="str">
            <v>netscribes</v>
          </cell>
          <cell r="F42533" t="str">
            <v>netscribes</v>
          </cell>
          <cell r="G42533">
            <v>46076.640277777777</v>
          </cell>
          <cell r="H42533">
            <v>46077.479861111111</v>
          </cell>
        </row>
        <row r="42534">
          <cell r="A42534" t="str">
            <v>UCW-26824</v>
          </cell>
          <cell r="B42534" t="str">
            <v>Migration request for styles, Brand Name : SaintG</v>
          </cell>
          <cell r="C42534" t="str">
            <v>CLOSED</v>
          </cell>
          <cell r="D42534" t="str">
            <v>Medium</v>
          </cell>
          <cell r="E42534" t="str">
            <v>netscribes</v>
          </cell>
          <cell r="F42534" t="str">
            <v>Mohd Tahir Shaikh</v>
          </cell>
          <cell r="G42534">
            <v>46076.638194444444</v>
          </cell>
          <cell r="H42534">
            <v>46079.595138888886</v>
          </cell>
        </row>
        <row r="42535">
          <cell r="A42535" t="str">
            <v>UCW-26821</v>
          </cell>
          <cell r="B42535" t="str">
            <v>New listing - D'LORZERI - 47 SKUs</v>
          </cell>
          <cell r="C42535" t="str">
            <v>CLOSED</v>
          </cell>
          <cell r="D42535" t="str">
            <v>Medium</v>
          </cell>
          <cell r="E42535" t="str">
            <v>netscribes</v>
          </cell>
          <cell r="F42535" t="str">
            <v>Mohd Tahir Shaikh</v>
          </cell>
          <cell r="G42535">
            <v>46076.61041666667</v>
          </cell>
          <cell r="H42535">
            <v>46083.48541666667</v>
          </cell>
        </row>
        <row r="42536">
          <cell r="A42536" t="str">
            <v>UCW-26818</v>
          </cell>
          <cell r="B42536" t="str">
            <v>Woonie-New Catalog Casual Dress</v>
          </cell>
          <cell r="C42536" t="str">
            <v>CLOSED</v>
          </cell>
          <cell r="D42536" t="str">
            <v>Medium</v>
          </cell>
          <cell r="E42536" t="str">
            <v>netscribes</v>
          </cell>
          <cell r="F42536" t="str">
            <v>Mohd Tahir Shaikh</v>
          </cell>
          <cell r="G42536">
            <v>46076.597222222219</v>
          </cell>
          <cell r="H42536">
            <v>46078.54791666667</v>
          </cell>
        </row>
        <row r="42537">
          <cell r="A42537" t="str">
            <v>UCW-26808</v>
          </cell>
          <cell r="B42537" t="str">
            <v>ENRICH_Title Update on TATA CLiQ</v>
          </cell>
          <cell r="C42537" t="str">
            <v>CLOSED</v>
          </cell>
          <cell r="D42537" t="str">
            <v>Medium</v>
          </cell>
          <cell r="E42537" t="str">
            <v>netscribes</v>
          </cell>
          <cell r="F42537" t="str">
            <v>Shraddha Dighe</v>
          </cell>
          <cell r="G42537">
            <v>46076.539583333331</v>
          </cell>
          <cell r="H42537">
            <v>46078.390972222223</v>
          </cell>
        </row>
        <row r="42538">
          <cell r="A42538" t="str">
            <v>UCW-26806</v>
          </cell>
          <cell r="B42538" t="str">
            <v>RE: Tatacliq Lifestyle Catalogue Template-Lot -146_20.02.2026</v>
          </cell>
          <cell r="C42538" t="str">
            <v>CLOSED</v>
          </cell>
          <cell r="D42538" t="str">
            <v>Medium</v>
          </cell>
          <cell r="E42538" t="str">
            <v>netscribes</v>
          </cell>
          <cell r="F42538" t="str">
            <v>Simi Raichel Zachariah</v>
          </cell>
          <cell r="G42538">
            <v>46076.525694444441</v>
          </cell>
          <cell r="H42538">
            <v>46085.549305555556</v>
          </cell>
        </row>
        <row r="42539">
          <cell r="A42539" t="str">
            <v>UCW-26805</v>
          </cell>
          <cell r="B42539" t="str">
            <v>ERROR_TataCliq Fashion Listing File For Anna by Anuschka_NC</v>
          </cell>
          <cell r="C42539" t="str">
            <v>CLOSED</v>
          </cell>
          <cell r="D42539" t="str">
            <v>Medium</v>
          </cell>
          <cell r="E42539" t="str">
            <v>netscribes</v>
          </cell>
          <cell r="F42539" t="str">
            <v>Mohd Tahir Shaikh</v>
          </cell>
          <cell r="G42539">
            <v>46076.524305555555</v>
          </cell>
          <cell r="H42539">
            <v>46077.45208333333</v>
          </cell>
        </row>
        <row r="42540">
          <cell r="A42540" t="str">
            <v>UCW-26799</v>
          </cell>
          <cell r="B42540" t="str">
            <v>RE: Raymonds Batch 8_Tata cliq</v>
          </cell>
          <cell r="C42540" t="str">
            <v>CLOSED</v>
          </cell>
          <cell r="D42540" t="str">
            <v>Medium</v>
          </cell>
          <cell r="E42540" t="str">
            <v>netscribes</v>
          </cell>
          <cell r="F42540" t="str">
            <v>Simi Raichel Zachariah</v>
          </cell>
          <cell r="G42540">
            <v>46076.496527777781</v>
          </cell>
          <cell r="H42540">
            <v>46086.442361111112</v>
          </cell>
        </row>
        <row r="42541">
          <cell r="A42541" t="str">
            <v>UCW-26798</v>
          </cell>
          <cell r="B42541" t="str">
            <v>Unilever x Tata | Lakme New Listing</v>
          </cell>
          <cell r="C42541" t="str">
            <v>CLOSED</v>
          </cell>
          <cell r="D42541" t="str">
            <v>Medium</v>
          </cell>
          <cell r="E42541" t="str">
            <v>netscribes</v>
          </cell>
          <cell r="F42541" t="str">
            <v>Shraddha Dighe</v>
          </cell>
          <cell r="G42541">
            <v>46076.490972222222</v>
          </cell>
          <cell r="H42541">
            <v>46080.475694444445</v>
          </cell>
        </row>
        <row r="42542">
          <cell r="A42542" t="str">
            <v>UCW-26790</v>
          </cell>
          <cell r="B42542" t="str">
            <v xml:space="preserve">Hoversoul SS-26 Apparel Catalogue - Drop-1 </v>
          </cell>
          <cell r="C42542" t="str">
            <v>CLOSED</v>
          </cell>
          <cell r="D42542" t="str">
            <v>Medium</v>
          </cell>
          <cell r="E42542" t="str">
            <v>netscribes</v>
          </cell>
          <cell r="F42542" t="str">
            <v>Mohd Tahir Shaikh</v>
          </cell>
          <cell r="G42542">
            <v>46076.395833333336</v>
          </cell>
          <cell r="H42542">
            <v>46077.504166666666</v>
          </cell>
        </row>
        <row r="42543">
          <cell r="A42543" t="str">
            <v>UCW-26787</v>
          </cell>
          <cell r="B42543" t="str">
            <v>Tata Cliq-adidas DTC|Footwear| Attributes_18-02-26</v>
          </cell>
          <cell r="C42543" t="str">
            <v>CLOSED Due to Inactive/Insufficient Information</v>
          </cell>
          <cell r="D42543" t="str">
            <v>Medium</v>
          </cell>
          <cell r="E42543" t="str">
            <v>netscribes</v>
          </cell>
          <cell r="F42543" t="str">
            <v>Mohd Tahir Shaikh</v>
          </cell>
          <cell r="G42543">
            <v>46075.984027777777</v>
          </cell>
          <cell r="H42543">
            <v>46159.311805555553</v>
          </cell>
        </row>
        <row r="42544">
          <cell r="A42544" t="str">
            <v>UCW-26775</v>
          </cell>
          <cell r="B42544" t="str">
            <v>SS26 Skechers Footwear-44 SKUs 8 options 17.2.2026</v>
          </cell>
          <cell r="C42544" t="str">
            <v>CLOSED</v>
          </cell>
          <cell r="D42544" t="str">
            <v>Medium</v>
          </cell>
          <cell r="E42544" t="str">
            <v>netscribes</v>
          </cell>
          <cell r="F42544" t="str">
            <v>Mohd Tahir Shaikh</v>
          </cell>
          <cell r="G42544">
            <v>46074.5625</v>
          </cell>
          <cell r="H42544">
            <v>46085.607638888891</v>
          </cell>
        </row>
        <row r="42545">
          <cell r="A42545" t="str">
            <v>UCW-26774</v>
          </cell>
          <cell r="B42545" t="str">
            <v>Skechers + Footwear + 124055 + 16-02-2026</v>
          </cell>
          <cell r="C42545" t="str">
            <v>CLOSED</v>
          </cell>
          <cell r="D42545" t="str">
            <v>Medium</v>
          </cell>
          <cell r="E42545" t="str">
            <v>netscribes</v>
          </cell>
          <cell r="F42545" t="str">
            <v>Mohd Tahir Shaikh</v>
          </cell>
          <cell r="G42545">
            <v>46074.551388888889</v>
          </cell>
          <cell r="H42545">
            <v>46088.504861111112</v>
          </cell>
        </row>
        <row r="42546">
          <cell r="A42546" t="str">
            <v>UCW-26770</v>
          </cell>
          <cell r="B42546" t="str">
            <v>RE: Pantaloons/Women Ethnic wear/Apparel/New Listing/SKU 161/Options 32| 20th Feb'2026</v>
          </cell>
          <cell r="C42546" t="str">
            <v>CLOSED</v>
          </cell>
          <cell r="D42546" t="str">
            <v>Medium</v>
          </cell>
          <cell r="E42546" t="str">
            <v>netscribes</v>
          </cell>
          <cell r="F42546" t="str">
            <v>Simi Raichel Zachariah</v>
          </cell>
          <cell r="G42546">
            <v>46073.875</v>
          </cell>
          <cell r="H42546">
            <v>46077.499305555553</v>
          </cell>
        </row>
        <row r="42547">
          <cell r="A42547" t="str">
            <v>UCW-26765</v>
          </cell>
          <cell r="B42547" t="str">
            <v>RE: Tata Cliq-Multi Brand-Women's Apparel 20-02-2026</v>
          </cell>
          <cell r="C42547" t="str">
            <v>CLOSED</v>
          </cell>
          <cell r="D42547" t="str">
            <v>Medium</v>
          </cell>
          <cell r="E42547" t="str">
            <v>netscribes</v>
          </cell>
          <cell r="F42547" t="str">
            <v>Simi Raichel Zachariah</v>
          </cell>
          <cell r="G42547">
            <v>46073.825694444444</v>
          </cell>
          <cell r="H42547">
            <v>46127.586111111108</v>
          </cell>
        </row>
        <row r="42548">
          <cell r="A42548" t="str">
            <v>UCW-26761</v>
          </cell>
          <cell r="B42548" t="str">
            <v>RE: New SS26 Catalog 24 Kids_Biba_19-02-2026</v>
          </cell>
          <cell r="C42548" t="str">
            <v>CLOSED</v>
          </cell>
          <cell r="D42548" t="str">
            <v>Medium</v>
          </cell>
          <cell r="E42548" t="str">
            <v>netscribes</v>
          </cell>
          <cell r="F42548" t="str">
            <v>Simi Raichel Zachariah</v>
          </cell>
          <cell r="G42548">
            <v>46073.805555555555</v>
          </cell>
          <cell r="H42548">
            <v>46083.527083333334</v>
          </cell>
        </row>
        <row r="42549">
          <cell r="A42549" t="str">
            <v>UCW-26758</v>
          </cell>
          <cell r="B42549" t="str">
            <v>Fresh_TC Calcutta Red Styles Catalogue Sheet</v>
          </cell>
          <cell r="C42549" t="str">
            <v>CLOSED</v>
          </cell>
          <cell r="D42549" t="str">
            <v>Medium</v>
          </cell>
          <cell r="E42549" t="str">
            <v>Chirag Dubal</v>
          </cell>
          <cell r="F42549" t="str">
            <v>Shloka Chakre</v>
          </cell>
          <cell r="G42549">
            <v>46073.799305555556</v>
          </cell>
          <cell r="H42549">
            <v>46093.558333333334</v>
          </cell>
        </row>
        <row r="42550">
          <cell r="A42550" t="str">
            <v>UCW-26755</v>
          </cell>
          <cell r="B42550" t="str">
            <v>RE: Ritu Kumar SS-26 and AW-25 Pending Option Catalogue - 9-Feb-26</v>
          </cell>
          <cell r="C42550" t="str">
            <v>CLOSED</v>
          </cell>
          <cell r="D42550" t="str">
            <v>Medium</v>
          </cell>
          <cell r="E42550" t="str">
            <v>netscribes</v>
          </cell>
          <cell r="F42550" t="str">
            <v>Simi Raichel Zachariah</v>
          </cell>
          <cell r="G42550">
            <v>46073.78125</v>
          </cell>
          <cell r="H42550">
            <v>46085.599305555559</v>
          </cell>
        </row>
        <row r="42551">
          <cell r="A42551" t="str">
            <v>UCW-26749</v>
          </cell>
          <cell r="B42551" t="str">
            <v>Label Ritu Kumar SS-26 Catalogue Sheet</v>
          </cell>
          <cell r="C42551" t="str">
            <v>CLOSED</v>
          </cell>
          <cell r="D42551" t="str">
            <v>Medium</v>
          </cell>
          <cell r="E42551" t="str">
            <v>netscribes</v>
          </cell>
          <cell r="F42551" t="str">
            <v>Simi Raichel Zachariah</v>
          </cell>
          <cell r="G42551">
            <v>46073.765277777777</v>
          </cell>
          <cell r="H42551">
            <v>46076.543055555558</v>
          </cell>
        </row>
        <row r="42552">
          <cell r="A42552" t="str">
            <v>UCW-26746</v>
          </cell>
          <cell r="B42552" t="str">
            <v>Allure - Sell now | 129547</v>
          </cell>
          <cell r="C42552" t="str">
            <v>CLOSED</v>
          </cell>
          <cell r="D42552" t="str">
            <v>Medium</v>
          </cell>
          <cell r="E42552" t="str">
            <v>netscribes</v>
          </cell>
          <cell r="F42552" t="str">
            <v>Shraddha Dighe</v>
          </cell>
          <cell r="G42552">
            <v>46073.745138888888</v>
          </cell>
          <cell r="H42552">
            <v>46085.695833333331</v>
          </cell>
        </row>
        <row r="42553">
          <cell r="A42553" t="str">
            <v>UCW-26740</v>
          </cell>
          <cell r="B42553" t="str">
            <v>OFF-WHITE + EYEWEAR + 125414-KOL + 126594-OAKOLWH + 19/02/2026</v>
          </cell>
          <cell r="C42553" t="str">
            <v>CLOSED</v>
          </cell>
          <cell r="D42553" t="str">
            <v>Medium</v>
          </cell>
          <cell r="E42553" t="str">
            <v>netscribes</v>
          </cell>
          <cell r="F42553" t="str">
            <v>Juilee Jadhav</v>
          </cell>
          <cell r="G42553">
            <v>46073.697916666664</v>
          </cell>
          <cell r="H42553">
            <v>46080.513888888891</v>
          </cell>
        </row>
        <row r="42554">
          <cell r="A42554" t="str">
            <v>UCW-26738</v>
          </cell>
          <cell r="B42554" t="str">
            <v>ENRICH_Request to update image for a Product</v>
          </cell>
          <cell r="C42554" t="str">
            <v>CLOSED</v>
          </cell>
          <cell r="D42554" t="str">
            <v>Medium</v>
          </cell>
          <cell r="E42554" t="str">
            <v>netscribes</v>
          </cell>
          <cell r="F42554" t="str">
            <v>Mohd Tahir Shaikh</v>
          </cell>
          <cell r="G42554">
            <v>46073.695138888892</v>
          </cell>
          <cell r="H42554">
            <v>46077.790277777778</v>
          </cell>
        </row>
        <row r="42555">
          <cell r="A42555" t="str">
            <v>UCW-26734</v>
          </cell>
          <cell r="B42555" t="str">
            <v>Touch Stone Jewellery Sell Now</v>
          </cell>
          <cell r="C42555" t="str">
            <v>CLOSED</v>
          </cell>
          <cell r="D42555" t="str">
            <v>Medium</v>
          </cell>
          <cell r="E42555" t="str">
            <v>netscribes</v>
          </cell>
          <cell r="F42555" t="str">
            <v>Shloka Chakre</v>
          </cell>
          <cell r="G42555">
            <v>46073.680555555555</v>
          </cell>
          <cell r="H42555">
            <v>46076.409722222219</v>
          </cell>
        </row>
        <row r="42556">
          <cell r="A42556" t="str">
            <v>UCW-26723</v>
          </cell>
          <cell r="B42556" t="str">
            <v>Tata Cliq-Multi Brand-Men's Apparel 13-02-2026</v>
          </cell>
          <cell r="C42556" t="str">
            <v>CLOSED</v>
          </cell>
          <cell r="D42556" t="str">
            <v>Medium</v>
          </cell>
          <cell r="E42556" t="str">
            <v>netscribes</v>
          </cell>
          <cell r="F42556" t="str">
            <v>Mohd Tahir Shaikh</v>
          </cell>
          <cell r="G42556">
            <v>46073.500694444447</v>
          </cell>
          <cell r="H42556">
            <v>46085.592361111114</v>
          </cell>
        </row>
        <row r="42557">
          <cell r="A42557" t="str">
            <v>UCW-26717</v>
          </cell>
          <cell r="B42557" t="str">
            <v>RE: Need to Add Size Against Style Code (Size Addition) (Western Wear) (19.02.2025) (Brand - Globus Stores Pvt Ltd)</v>
          </cell>
          <cell r="C42557" t="str">
            <v>CLOSED</v>
          </cell>
          <cell r="D42557" t="str">
            <v>Medium</v>
          </cell>
          <cell r="E42557" t="str">
            <v>netscribes</v>
          </cell>
          <cell r="F42557" t="str">
            <v>Simi Raichel Zachariah</v>
          </cell>
          <cell r="G42557">
            <v>46073.487500000003</v>
          </cell>
          <cell r="H42557">
            <v>46076.47152777778</v>
          </cell>
        </row>
        <row r="42558">
          <cell r="A42558" t="str">
            <v>UCW-26713</v>
          </cell>
          <cell r="B42558" t="str">
            <v>New Listing File ( 48 Item )</v>
          </cell>
          <cell r="C42558" t="str">
            <v>CLOSED</v>
          </cell>
          <cell r="D42558" t="str">
            <v>Medium</v>
          </cell>
          <cell r="E42558" t="str">
            <v>netscribes</v>
          </cell>
          <cell r="F42558" t="str">
            <v>Shraddha Dighe</v>
          </cell>
          <cell r="G42558">
            <v>46073.004166666666</v>
          </cell>
          <cell r="H42558">
            <v>46093.559027777781</v>
          </cell>
        </row>
        <row r="42559">
          <cell r="A42559" t="str">
            <v>UCW-26711</v>
          </cell>
          <cell r="B42559" t="str">
            <v>Accessorize X TataCliq// Women fashion Jewel Catalog_27.01.26</v>
          </cell>
          <cell r="C42559" t="str">
            <v>CLOSED Due to Inactive/Insufficient Information</v>
          </cell>
          <cell r="D42559" t="str">
            <v>Medium</v>
          </cell>
          <cell r="E42559" t="str">
            <v>netscribes</v>
          </cell>
          <cell r="F42559" t="str">
            <v>Shraddha Dighe</v>
          </cell>
          <cell r="G42559">
            <v>46072.990972222222</v>
          </cell>
          <cell r="H42559">
            <v>46181.406944444447</v>
          </cell>
        </row>
        <row r="42560">
          <cell r="A42560" t="str">
            <v>UCW-26710</v>
          </cell>
          <cell r="B42560" t="str">
            <v>ToniQ New catalog-TRBL(tatacliq) - Hats &amp; Fida Earrings</v>
          </cell>
          <cell r="C42560" t="str">
            <v>CLOSED</v>
          </cell>
          <cell r="D42560" t="str">
            <v>Medium</v>
          </cell>
          <cell r="E42560" t="str">
            <v>netscribes</v>
          </cell>
          <cell r="F42560" t="str">
            <v>Shraddha Dighe</v>
          </cell>
          <cell r="G42560">
            <v>46072.981944444444</v>
          </cell>
          <cell r="H42560">
            <v>46077.745138888888</v>
          </cell>
        </row>
        <row r="42561">
          <cell r="A42561" t="str">
            <v>UCW-26703</v>
          </cell>
          <cell r="B42561" t="str">
            <v xml:space="preserve"> ERROR_Catalogue errors for the Multibrands Agency (NETSCRIBES) 19TH FEB_NC</v>
          </cell>
          <cell r="C42561" t="str">
            <v>CLOSED</v>
          </cell>
          <cell r="D42561" t="str">
            <v>Medium</v>
          </cell>
          <cell r="E42561" t="str">
            <v>netscribes</v>
          </cell>
          <cell r="F42561" t="str">
            <v>Sushma Ram</v>
          </cell>
          <cell r="G42561">
            <v>46072.770138888889</v>
          </cell>
          <cell r="H42561">
            <v>46104.515277777777</v>
          </cell>
        </row>
        <row r="42562">
          <cell r="A42562" t="str">
            <v>UCW-26694</v>
          </cell>
          <cell r="B42562" t="str">
            <v>Error_Soie: Product listing</v>
          </cell>
          <cell r="C42562" t="str">
            <v>CLOSED</v>
          </cell>
          <cell r="D42562" t="str">
            <v>Medium</v>
          </cell>
          <cell r="E42562" t="str">
            <v>netscribes</v>
          </cell>
          <cell r="F42562" t="str">
            <v>Reagan D’souza</v>
          </cell>
          <cell r="G42562">
            <v>46072.722222222219</v>
          </cell>
          <cell r="H42562">
            <v>46079.48333333333</v>
          </cell>
        </row>
        <row r="42563">
          <cell r="A42563" t="str">
            <v>UCW-26691</v>
          </cell>
          <cell r="B42563" t="str">
            <v>Request to Add New Listings; Tata CLiQ</v>
          </cell>
          <cell r="C42563" t="str">
            <v>CLOSED Due to Inactive/Insufficient Information</v>
          </cell>
          <cell r="D42563" t="str">
            <v>Medium</v>
          </cell>
          <cell r="E42563" t="str">
            <v>netscribes</v>
          </cell>
          <cell r="F42563" t="str">
            <v>Shraddha Dighe</v>
          </cell>
          <cell r="G42563">
            <v>46072.70416666667</v>
          </cell>
          <cell r="H42563">
            <v>46093.560416666667</v>
          </cell>
        </row>
        <row r="42564">
          <cell r="A42564" t="str">
            <v>UCW-26689</v>
          </cell>
          <cell r="B42564" t="str">
            <v>Listing New Launch_AFNAN</v>
          </cell>
          <cell r="C42564" t="str">
            <v>CLOSED</v>
          </cell>
          <cell r="D42564" t="str">
            <v>Medium</v>
          </cell>
          <cell r="E42564" t="str">
            <v>netscribes</v>
          </cell>
          <cell r="F42564" t="str">
            <v>Shraddha Dighe</v>
          </cell>
          <cell r="G42564">
            <v>46072.697916666664</v>
          </cell>
          <cell r="H42564">
            <v>46074.479166666664</v>
          </cell>
        </row>
        <row r="42565">
          <cell r="A42565" t="str">
            <v>UCW-26680</v>
          </cell>
          <cell r="B42565" t="str">
            <v>Catalogue Metro Brands / Women's Category</v>
          </cell>
          <cell r="C42565" t="str">
            <v>CLOSED</v>
          </cell>
          <cell r="D42565" t="str">
            <v>Medium</v>
          </cell>
          <cell r="E42565" t="str">
            <v>netscribes</v>
          </cell>
          <cell r="F42565" t="str">
            <v>Mohd Tahir Shaikh</v>
          </cell>
          <cell r="G42565">
            <v>46072.648611111108</v>
          </cell>
          <cell r="H42565">
            <v>46085.552083333336</v>
          </cell>
        </row>
        <row r="42566">
          <cell r="A42566" t="str">
            <v>UCW-26670</v>
          </cell>
          <cell r="B42566" t="str">
            <v>Kiro - New Listing</v>
          </cell>
          <cell r="C42566" t="str">
            <v>CLOSED</v>
          </cell>
          <cell r="D42566" t="str">
            <v>Medium</v>
          </cell>
          <cell r="E42566" t="str">
            <v>netscribes</v>
          </cell>
          <cell r="F42566" t="str">
            <v>Shraddha Dighe</v>
          </cell>
          <cell r="G42566">
            <v>46072.57708333333</v>
          </cell>
          <cell r="H42566">
            <v>46078.767361111109</v>
          </cell>
        </row>
        <row r="42567">
          <cell r="A42567" t="str">
            <v>UCW-26668</v>
          </cell>
          <cell r="B42567" t="str">
            <v>New Listing Submission for Sindoor Category - TataCliQ</v>
          </cell>
          <cell r="C42567" t="str">
            <v>CLOSED</v>
          </cell>
          <cell r="D42567" t="str">
            <v>Medium</v>
          </cell>
          <cell r="E42567" t="str">
            <v>netscribes</v>
          </cell>
          <cell r="F42567" t="str">
            <v>Shraddha Dighe</v>
          </cell>
          <cell r="G42567">
            <v>46072.573611111111</v>
          </cell>
          <cell r="H42567">
            <v>46076.548611111109</v>
          </cell>
        </row>
        <row r="42568">
          <cell r="A42568" t="str">
            <v>UCW-26663</v>
          </cell>
          <cell r="B42568" t="str">
            <v>RE: Pantaloons/Kids/Non Apparel Footwear/New Listing/SKU 144/Options 24| 18th Feb'2026</v>
          </cell>
          <cell r="C42568" t="str">
            <v>CLOSED</v>
          </cell>
          <cell r="D42568" t="str">
            <v>Medium</v>
          </cell>
          <cell r="E42568" t="str">
            <v>netscribes</v>
          </cell>
          <cell r="F42568" t="str">
            <v>Simi Raichel Zachariah</v>
          </cell>
          <cell r="G42568">
            <v>46072.544444444444</v>
          </cell>
          <cell r="H42568">
            <v>46156.824305555558</v>
          </cell>
        </row>
        <row r="42569">
          <cell r="A42569" t="str">
            <v>UCW-26662</v>
          </cell>
          <cell r="B42569" t="str">
            <v>RE: Pantaloons/Men Women/Non Apparel Footwear/New Listing/SKU 241/Options 41| 18th Feb'2026</v>
          </cell>
          <cell r="C42569" t="str">
            <v>CLOSED</v>
          </cell>
          <cell r="D42569" t="str">
            <v>Medium</v>
          </cell>
          <cell r="E42569" t="str">
            <v>netscribes</v>
          </cell>
          <cell r="F42569" t="str">
            <v>Simi Raichel Zachariah</v>
          </cell>
          <cell r="G42569">
            <v>46072.541666666664</v>
          </cell>
          <cell r="H42569">
            <v>46080.630555555559</v>
          </cell>
        </row>
        <row r="42570">
          <cell r="A42570" t="str">
            <v>UCW-26661</v>
          </cell>
          <cell r="B42570" t="str">
            <v>RE: Pantaloons/Kids wear/apparel/New Listing/SKU 208/Options 41| 17th Feb'2026</v>
          </cell>
          <cell r="C42570" t="str">
            <v>CLOSED</v>
          </cell>
          <cell r="D42570" t="str">
            <v>Medium</v>
          </cell>
          <cell r="E42570" t="str">
            <v>netscribes</v>
          </cell>
          <cell r="F42570" t="str">
            <v>Simi Raichel Zachariah</v>
          </cell>
          <cell r="G42570">
            <v>46072.524305555555</v>
          </cell>
          <cell r="H42570">
            <v>46077.584722222222</v>
          </cell>
        </row>
        <row r="42571">
          <cell r="A42571" t="str">
            <v>UCW-26659</v>
          </cell>
          <cell r="B42571" t="str">
            <v xml:space="preserve"> Error_Request for Correction of Size Chart – Boys &amp; Girls Footwear Listings | Fame Forever by Lifestyle.</v>
          </cell>
          <cell r="C42571" t="str">
            <v>CLOSED Due to Inactive/Insufficient Information</v>
          </cell>
          <cell r="D42571" t="str">
            <v>Medium</v>
          </cell>
          <cell r="E42571" t="str">
            <v>netscribes</v>
          </cell>
          <cell r="F42571" t="str">
            <v>Reagan D’souza</v>
          </cell>
          <cell r="G42571">
            <v>46072.509027777778</v>
          </cell>
          <cell r="H42571">
            <v>46093.561111111114</v>
          </cell>
        </row>
        <row r="42572">
          <cell r="A42572" t="str">
            <v>UCW-26653</v>
          </cell>
          <cell r="B42572" t="str">
            <v>RE: Pantaloons/Women Ethnic wear/Apparel/New Listing/SKU 238/Options 46| 17th Feb'2026</v>
          </cell>
          <cell r="C42572" t="str">
            <v>CLOSED</v>
          </cell>
          <cell r="D42572" t="str">
            <v>Medium</v>
          </cell>
          <cell r="E42572" t="str">
            <v>netscribes</v>
          </cell>
          <cell r="F42572" t="str">
            <v>Simi Raichel Zachariah</v>
          </cell>
          <cell r="G42572">
            <v>46071.895138888889</v>
          </cell>
          <cell r="H42572">
            <v>46074.586111111108</v>
          </cell>
        </row>
        <row r="42573">
          <cell r="A42573" t="str">
            <v>UCW-26650</v>
          </cell>
          <cell r="B42573" t="str">
            <v>Pantaloons/Women Western Wear/Apparel/New Listing/SKU 376/Options 71| 17th Feb'2026</v>
          </cell>
          <cell r="C42573" t="str">
            <v>CLOSED</v>
          </cell>
          <cell r="D42573" t="str">
            <v>Medium</v>
          </cell>
          <cell r="E42573" t="str">
            <v>netscribes</v>
          </cell>
          <cell r="F42573" t="str">
            <v>Simi Raichel Zachariah</v>
          </cell>
          <cell r="G42573">
            <v>46071.868055555555</v>
          </cell>
          <cell r="H42573">
            <v>46074.582638888889</v>
          </cell>
        </row>
        <row r="42574">
          <cell r="A42574" t="str">
            <v>UCW-26644</v>
          </cell>
          <cell r="B42574" t="str">
            <v>CLONE - LA PRAIRIE X TCL - Cataloguing Details</v>
          </cell>
          <cell r="C42574" t="str">
            <v>CLOSED Due to Inactive/Insufficient Information</v>
          </cell>
          <cell r="D42574" t="str">
            <v>Medium</v>
          </cell>
          <cell r="E42574" t="str">
            <v>netscribes</v>
          </cell>
          <cell r="F42574" t="str">
            <v>netscribes</v>
          </cell>
          <cell r="G42574">
            <v>46071.786111111112</v>
          </cell>
          <cell r="H42574">
            <v>46093.561805555553</v>
          </cell>
        </row>
        <row r="42575">
          <cell r="A42575" t="str">
            <v>UCW-26637</v>
          </cell>
          <cell r="B42575" t="str">
            <v>SS26 FTW catalog - Lot 1</v>
          </cell>
          <cell r="C42575" t="str">
            <v>CLOSED</v>
          </cell>
          <cell r="D42575" t="str">
            <v>Medium</v>
          </cell>
          <cell r="E42575" t="str">
            <v>netscribes</v>
          </cell>
          <cell r="F42575" t="str">
            <v>netscribes</v>
          </cell>
          <cell r="G42575">
            <v>46071.722916666666</v>
          </cell>
          <cell r="H42575">
            <v>46093.5625</v>
          </cell>
        </row>
        <row r="42576">
          <cell r="A42576" t="str">
            <v>UCW-26630</v>
          </cell>
          <cell r="B42576" t="str">
            <v>MINIKLUB NON-APPAREL (LOT-4) 12.02.26</v>
          </cell>
          <cell r="C42576" t="str">
            <v>CLOSED</v>
          </cell>
          <cell r="D42576" t="str">
            <v>Medium</v>
          </cell>
          <cell r="E42576" t="str">
            <v>netscribes</v>
          </cell>
          <cell r="F42576" t="str">
            <v>Mohd Tahir Shaikh</v>
          </cell>
          <cell r="G42576">
            <v>46071.640277777777</v>
          </cell>
          <cell r="H42576">
            <v>46081.586111111108</v>
          </cell>
        </row>
        <row r="42577">
          <cell r="A42577" t="str">
            <v>UCW-26623</v>
          </cell>
          <cell r="B42577" t="str">
            <v>ENRICH_Kiddopanti Image Change Request 12th_February_2026</v>
          </cell>
          <cell r="C42577" t="str">
            <v>CLOSED</v>
          </cell>
          <cell r="D42577" t="str">
            <v>Medium</v>
          </cell>
          <cell r="E42577" t="str">
            <v>netscribes</v>
          </cell>
          <cell r="F42577" t="str">
            <v>Mohd Tahir Shaikh</v>
          </cell>
          <cell r="G42577">
            <v>46071.611805555556</v>
          </cell>
          <cell r="H42577">
            <v>46073.529861111114</v>
          </cell>
        </row>
        <row r="42578">
          <cell r="A42578" t="str">
            <v>UCW-26620</v>
          </cell>
          <cell r="B42578" t="str">
            <v>RE: Pantaloons/Specimen/Non Apparel/New Listing/SKU 71/Options 71| 16th Feb'2026</v>
          </cell>
          <cell r="C42578" t="str">
            <v>CLOSED</v>
          </cell>
          <cell r="D42578" t="str">
            <v>Medium</v>
          </cell>
          <cell r="E42578" t="str">
            <v>netscribes</v>
          </cell>
          <cell r="F42578" t="str">
            <v>Simi Raichel Zachariah</v>
          </cell>
          <cell r="G42578">
            <v>46071.552777777775</v>
          </cell>
          <cell r="H42578">
            <v>46093.563194444447</v>
          </cell>
        </row>
        <row r="42579">
          <cell r="A42579" t="str">
            <v>UCW-26613</v>
          </cell>
          <cell r="B42579" t="str">
            <v>Tata Cliq Bugatti SS26 Lot 1 styles _Footwear_6 options_124766_09/02/2025</v>
          </cell>
          <cell r="C42579" t="str">
            <v>CLOSED</v>
          </cell>
          <cell r="D42579" t="str">
            <v>Medium</v>
          </cell>
          <cell r="E42579" t="str">
            <v>netscribes</v>
          </cell>
          <cell r="F42579" t="str">
            <v>Mohd Tahir Shaikh</v>
          </cell>
          <cell r="G42579">
            <v>46071.482638888891</v>
          </cell>
          <cell r="H42579">
            <v>46077.60833333333</v>
          </cell>
        </row>
        <row r="42580">
          <cell r="A42580" t="str">
            <v>UCW-26602</v>
          </cell>
          <cell r="B42580" t="str">
            <v>RE: Levi's All Seasons Pendency - Tatacliq</v>
          </cell>
          <cell r="C42580" t="str">
            <v>CLOSED</v>
          </cell>
          <cell r="D42580" t="str">
            <v>Medium</v>
          </cell>
          <cell r="E42580" t="str">
            <v>netscribes</v>
          </cell>
          <cell r="F42580" t="str">
            <v>Simi Raichel Zachariah</v>
          </cell>
          <cell r="G42580">
            <v>46070.811805555553</v>
          </cell>
          <cell r="H42580">
            <v>46076.56527777778</v>
          </cell>
        </row>
        <row r="42581">
          <cell r="A42581" t="str">
            <v>UCW-26598</v>
          </cell>
          <cell r="B42581" t="str">
            <v>Clone - Tatacliq Footwear Content template_Colehaan_19-01-26</v>
          </cell>
          <cell r="C42581" t="str">
            <v>CLOSED</v>
          </cell>
          <cell r="D42581" t="str">
            <v>Medium</v>
          </cell>
          <cell r="E42581" t="str">
            <v>netscribes</v>
          </cell>
          <cell r="F42581" t="str">
            <v>netscribes</v>
          </cell>
          <cell r="G42581">
            <v>46070.790972222225</v>
          </cell>
          <cell r="H42581">
            <v>46083.859027777777</v>
          </cell>
        </row>
        <row r="42582">
          <cell r="A42582" t="str">
            <v>UCW-26596</v>
          </cell>
          <cell r="B42582" t="str">
            <v>ERROR_Catalogue errors for the Multibrands Agency (NETSCRIBE) 17TH FEB_NC</v>
          </cell>
          <cell r="C42582" t="str">
            <v>CLOSED</v>
          </cell>
          <cell r="D42582" t="str">
            <v>Medium</v>
          </cell>
          <cell r="E42582" t="str">
            <v>netscribes</v>
          </cell>
          <cell r="F42582" t="str">
            <v>Sushma Ram</v>
          </cell>
          <cell r="G42582">
            <v>46070.788888888892</v>
          </cell>
          <cell r="H42582">
            <v>46090.620138888888</v>
          </cell>
        </row>
        <row r="42583">
          <cell r="A42583" t="str">
            <v>UCW-26591</v>
          </cell>
          <cell r="B42583" t="str">
            <v>ERROR_QUECHUA By Decathlon | Size Selection &amp; Wrong Size Delivered Issue</v>
          </cell>
          <cell r="C42583" t="str">
            <v>CLOSED Due to Inactive/Insufficient Information</v>
          </cell>
          <cell r="D42583" t="str">
            <v>Medium</v>
          </cell>
          <cell r="E42583" t="str">
            <v>netscribes</v>
          </cell>
          <cell r="F42583" t="str">
            <v>Sushma Ram</v>
          </cell>
          <cell r="G42583">
            <v>46070.759722222225</v>
          </cell>
          <cell r="H42583">
            <v>46093.565972222219</v>
          </cell>
        </row>
        <row r="42584">
          <cell r="A42584" t="str">
            <v>UCW-26588</v>
          </cell>
          <cell r="B42584" t="str">
            <v>Fila Footwear-Pending Catalogue 10-02-2026</v>
          </cell>
          <cell r="C42584" t="str">
            <v>CLOSED</v>
          </cell>
          <cell r="D42584" t="str">
            <v>Medium</v>
          </cell>
          <cell r="E42584" t="str">
            <v>netscribes</v>
          </cell>
          <cell r="F42584" t="str">
            <v>Mohd Tahir Shaikh</v>
          </cell>
          <cell r="G42584">
            <v>46070.745833333334</v>
          </cell>
          <cell r="H42584">
            <v>46078.535416666666</v>
          </cell>
        </row>
        <row r="42585">
          <cell r="A42585" t="str">
            <v>UCW-26586</v>
          </cell>
          <cell r="B42585" t="str">
            <v>ENRICH_FAUSTO Image Change on TATA Cliq - 12-Feb-2026</v>
          </cell>
          <cell r="C42585" t="str">
            <v>CLOSED</v>
          </cell>
          <cell r="D42585" t="str">
            <v>Medium</v>
          </cell>
          <cell r="E42585" t="str">
            <v>netscribes</v>
          </cell>
          <cell r="F42585" t="str">
            <v>Mohd Tahir Shaikh</v>
          </cell>
          <cell r="G42585">
            <v>46070.71597222222</v>
          </cell>
          <cell r="H42585">
            <v>46073.55</v>
          </cell>
        </row>
        <row r="42586">
          <cell r="A42586" t="str">
            <v>UCW-26585</v>
          </cell>
          <cell r="B42586" t="str">
            <v>New listing Tata</v>
          </cell>
          <cell r="C42586" t="str">
            <v>CLOSED</v>
          </cell>
          <cell r="D42586" t="str">
            <v>Medium</v>
          </cell>
          <cell r="E42586" t="str">
            <v>netscribes</v>
          </cell>
          <cell r="F42586" t="str">
            <v>Shraddha Dighe</v>
          </cell>
          <cell r="G42586">
            <v>46070.711111111108</v>
          </cell>
          <cell r="H42586">
            <v>46080.589583333334</v>
          </cell>
        </row>
        <row r="42587">
          <cell r="A42587" t="str">
            <v>UCW-26584</v>
          </cell>
          <cell r="B42587" t="str">
            <v>Renee X Tatacliq</v>
          </cell>
          <cell r="C42587" t="str">
            <v>CLOSED Due to Inactive/Insufficient Information</v>
          </cell>
          <cell r="D42587" t="str">
            <v>Medium</v>
          </cell>
          <cell r="E42587" t="str">
            <v>netscribes</v>
          </cell>
          <cell r="F42587" t="str">
            <v>Shraddha Dighe</v>
          </cell>
          <cell r="G42587">
            <v>46070.707638888889</v>
          </cell>
          <cell r="H42587">
            <v>46093.567361111112</v>
          </cell>
        </row>
        <row r="42588">
          <cell r="A42588" t="str">
            <v>UCW-26583</v>
          </cell>
          <cell r="B42588" t="str">
            <v>Hoversoul Listing - Exo Footwear 12 Feb 2026 Ballerinas</v>
          </cell>
          <cell r="C42588" t="str">
            <v>CLOSED Due to Inactive/Insufficient Information</v>
          </cell>
          <cell r="D42588" t="str">
            <v>Medium</v>
          </cell>
          <cell r="E42588" t="str">
            <v>netscribes</v>
          </cell>
          <cell r="F42588" t="str">
            <v>Mohd Tahir Shaikh</v>
          </cell>
          <cell r="G42588">
            <v>46070.697916666664</v>
          </cell>
          <cell r="H42588">
            <v>46118.510416666664</v>
          </cell>
        </row>
        <row r="42589">
          <cell r="A42589" t="str">
            <v>UCW-26581</v>
          </cell>
          <cell r="B42589" t="str">
            <v>Iris Cosmetics- Template for the new product listing</v>
          </cell>
          <cell r="C42589" t="str">
            <v>CLOSED</v>
          </cell>
          <cell r="D42589" t="str">
            <v>Medium</v>
          </cell>
          <cell r="E42589" t="str">
            <v>netscribes</v>
          </cell>
          <cell r="F42589" t="str">
            <v>Shraddha Dighe</v>
          </cell>
          <cell r="G42589">
            <v>46070.692361111112</v>
          </cell>
          <cell r="H42589">
            <v>46076.518055555556</v>
          </cell>
        </row>
        <row r="42590">
          <cell r="A42590" t="str">
            <v>UCW-26580</v>
          </cell>
          <cell r="B42590" t="str">
            <v>Tata Cliq Footwear Catalogue- Asics | 11-Feb</v>
          </cell>
          <cell r="C42590" t="str">
            <v>CLOSED</v>
          </cell>
          <cell r="D42590" t="str">
            <v>Medium</v>
          </cell>
          <cell r="E42590" t="str">
            <v>netscribes</v>
          </cell>
          <cell r="F42590" t="str">
            <v>Mohd Tahir Shaikh</v>
          </cell>
          <cell r="G42590">
            <v>46070.692361111112</v>
          </cell>
          <cell r="H42590">
            <v>46156.817361111112</v>
          </cell>
        </row>
        <row r="42591">
          <cell r="A42591" t="str">
            <v>UCW-26578</v>
          </cell>
          <cell r="B42591" t="str">
            <v>Listing file for The Airbrush Angled Blush Brush</v>
          </cell>
          <cell r="C42591" t="str">
            <v>CLOSED</v>
          </cell>
          <cell r="D42591" t="str">
            <v>Medium</v>
          </cell>
          <cell r="E42591" t="str">
            <v>netscribes</v>
          </cell>
          <cell r="F42591" t="str">
            <v>Shraddha Dighe</v>
          </cell>
          <cell r="G42591">
            <v>46070.686805555553</v>
          </cell>
          <cell r="H42591">
            <v>46093.568055555559</v>
          </cell>
        </row>
        <row r="42592">
          <cell r="A42592" t="str">
            <v>UCW-26574</v>
          </cell>
          <cell r="B42592" t="str">
            <v>Soch_Apparel_12405-SAS_11/Feb/2026_(Lot4_5)</v>
          </cell>
          <cell r="C42592" t="str">
            <v>CLOSED</v>
          </cell>
          <cell r="D42592" t="str">
            <v>Medium</v>
          </cell>
          <cell r="E42592" t="str">
            <v>netscribes</v>
          </cell>
          <cell r="F42592" t="str">
            <v>netscribes</v>
          </cell>
          <cell r="G42592">
            <v>46070.622916666667</v>
          </cell>
          <cell r="H42592">
            <v>46093.574305555558</v>
          </cell>
        </row>
        <row r="42593">
          <cell r="A42593" t="str">
            <v>UCW-26569</v>
          </cell>
          <cell r="B42593" t="str">
            <v>TCL- New listing - Memo Paris ZANTE (MDP)</v>
          </cell>
          <cell r="C42593" t="str">
            <v>CLOSED</v>
          </cell>
          <cell r="D42593" t="str">
            <v>Medium</v>
          </cell>
          <cell r="E42593" t="str">
            <v>netscribes</v>
          </cell>
          <cell r="F42593" t="str">
            <v>Shraddha Dighe</v>
          </cell>
          <cell r="G42593">
            <v>46070.554166666669</v>
          </cell>
          <cell r="H42593">
            <v>46076.495833333334</v>
          </cell>
        </row>
        <row r="42594">
          <cell r="A42594" t="str">
            <v>UCW-26566</v>
          </cell>
          <cell r="B42594" t="str">
            <v>Swiss Arabian - Sell Now - 126349</v>
          </cell>
          <cell r="C42594" t="str">
            <v>CLOSED</v>
          </cell>
          <cell r="D42594" t="str">
            <v>Medium</v>
          </cell>
          <cell r="E42594" t="str">
            <v>netscribes</v>
          </cell>
          <cell r="F42594" t="str">
            <v>Shraddha Dighe</v>
          </cell>
          <cell r="G42594">
            <v>46070.549305555556</v>
          </cell>
          <cell r="H42594">
            <v>46073.563888888886</v>
          </cell>
        </row>
        <row r="42595">
          <cell r="A42595" t="str">
            <v>UCW-26561</v>
          </cell>
          <cell r="B42595" t="str">
            <v>RE: Pantaloons/Women Ethnic wear/Apparel/New Listing/SKU 305/Options 60| 16th Feb'2026</v>
          </cell>
          <cell r="C42595" t="str">
            <v>CLOSED</v>
          </cell>
          <cell r="D42595" t="str">
            <v>Medium</v>
          </cell>
          <cell r="E42595" t="str">
            <v>netscribes</v>
          </cell>
          <cell r="F42595" t="str">
            <v>Simi Raichel Zachariah</v>
          </cell>
          <cell r="G42595">
            <v>46070.525000000001</v>
          </cell>
          <cell r="H42595">
            <v>46074.521527777775</v>
          </cell>
        </row>
        <row r="42596">
          <cell r="A42596" t="str">
            <v>UCW-26559</v>
          </cell>
          <cell r="B42596" t="str">
            <v>Tata Cliq - New listing - Fragrance (26th,Dec)</v>
          </cell>
          <cell r="C42596" t="str">
            <v>CLOSED</v>
          </cell>
          <cell r="D42596" t="str">
            <v>Medium</v>
          </cell>
          <cell r="E42596" t="str">
            <v>netscribes</v>
          </cell>
          <cell r="F42596" t="str">
            <v>Shraddha Dighe</v>
          </cell>
          <cell r="G42596">
            <v>46070.504861111112</v>
          </cell>
          <cell r="H42596">
            <v>46076.491666666669</v>
          </cell>
        </row>
        <row r="42597">
          <cell r="A42597" t="str">
            <v>UCW-26556</v>
          </cell>
          <cell r="B42597" t="str">
            <v xml:space="preserve">ENRICH_Clinique - Kits Image update 13th Feb </v>
          </cell>
          <cell r="C42597" t="str">
            <v>CLOSED Due to Inactive/Insufficient Information</v>
          </cell>
          <cell r="D42597" t="str">
            <v>Medium</v>
          </cell>
          <cell r="E42597" t="str">
            <v>netscribes</v>
          </cell>
          <cell r="F42597" t="str">
            <v>Shraddha Dighe</v>
          </cell>
          <cell r="G42597">
            <v>46070.493055555555</v>
          </cell>
          <cell r="H42597">
            <v>46093.598611111112</v>
          </cell>
        </row>
        <row r="42598">
          <cell r="A42598" t="str">
            <v>UCW-26554</v>
          </cell>
          <cell r="B42598" t="str">
            <v>Footwear Category Tatacliq ~ New Listing_12.02.2026 Batch-16</v>
          </cell>
          <cell r="C42598" t="str">
            <v>CLOSED</v>
          </cell>
          <cell r="D42598" t="str">
            <v>Medium</v>
          </cell>
          <cell r="E42598" t="str">
            <v>netscribes</v>
          </cell>
          <cell r="F42598" t="str">
            <v>Mohd Tahir Shaikh</v>
          </cell>
          <cell r="G42598">
            <v>46070.484027777777</v>
          </cell>
          <cell r="H42598">
            <v>46079.525000000001</v>
          </cell>
        </row>
        <row r="42599">
          <cell r="A42599" t="str">
            <v>UCW-26551</v>
          </cell>
          <cell r="B42599" t="str">
            <v>New Listing details 12 02 2026</v>
          </cell>
          <cell r="C42599" t="str">
            <v>CLOSED</v>
          </cell>
          <cell r="D42599" t="str">
            <v>Medium</v>
          </cell>
          <cell r="E42599" t="str">
            <v>netscribes</v>
          </cell>
          <cell r="F42599" t="str">
            <v>Shraddha Dighe</v>
          </cell>
          <cell r="G42599">
            <v>46070.461111111108</v>
          </cell>
          <cell r="H42599">
            <v>46073.555555555555</v>
          </cell>
        </row>
        <row r="42600">
          <cell r="A42600" t="str">
            <v>UCW-26550</v>
          </cell>
          <cell r="B42600" t="str">
            <v>RE: Aurelia/W/Folksong- 29 Style- Summer-2026- 12th Feb</v>
          </cell>
          <cell r="C42600" t="str">
            <v>CLOSED</v>
          </cell>
          <cell r="D42600" t="str">
            <v>Medium</v>
          </cell>
          <cell r="E42600" t="str">
            <v>netscribes</v>
          </cell>
          <cell r="F42600" t="str">
            <v>netscribes</v>
          </cell>
          <cell r="G42600">
            <v>46070.459722222222</v>
          </cell>
          <cell r="H42600">
            <v>46093.599999999999</v>
          </cell>
        </row>
        <row r="42601">
          <cell r="A42601" t="str">
            <v>UCW-26549</v>
          </cell>
          <cell r="B42601" t="str">
            <v>TATACLIQ NEW LISTING OUD NIRVANA AND OUD ON THE ROCKS</v>
          </cell>
          <cell r="C42601" t="str">
            <v>CLOSED Due to Inactive/Insufficient Information</v>
          </cell>
          <cell r="D42601" t="str">
            <v>Medium</v>
          </cell>
          <cell r="E42601" t="str">
            <v>netscribes</v>
          </cell>
          <cell r="F42601" t="str">
            <v>Shraddha Dighe</v>
          </cell>
          <cell r="G42601">
            <v>46070.458333333336</v>
          </cell>
          <cell r="H42601">
            <v>46093.602777777778</v>
          </cell>
        </row>
        <row r="42602">
          <cell r="A42602" t="str">
            <v>UCW-26546</v>
          </cell>
          <cell r="B42602" t="str">
            <v>CLONE - Tatacliq - Bluesky Product Listing</v>
          </cell>
          <cell r="C42602" t="str">
            <v>CLOSED</v>
          </cell>
          <cell r="D42602" t="str">
            <v>Medium</v>
          </cell>
          <cell r="E42602" t="str">
            <v>netscribes</v>
          </cell>
          <cell r="F42602" t="str">
            <v>netscribes</v>
          </cell>
          <cell r="G42602">
            <v>46070.446527777778</v>
          </cell>
          <cell r="H42602">
            <v>46078.377083333333</v>
          </cell>
        </row>
        <row r="42603">
          <cell r="A42603" t="str">
            <v>UCW-26544</v>
          </cell>
          <cell r="B42603" t="str">
            <v>Tata Ralph and Azzaro GWP cataloguing 11th Feb'26</v>
          </cell>
          <cell r="C42603" t="str">
            <v>CLOSED</v>
          </cell>
          <cell r="D42603" t="str">
            <v>Medium</v>
          </cell>
          <cell r="E42603" t="str">
            <v>netscribes</v>
          </cell>
          <cell r="F42603" t="str">
            <v>Shraddha Dighe</v>
          </cell>
          <cell r="G42603">
            <v>46070.431944444441</v>
          </cell>
          <cell r="H42603">
            <v>46076.470138888886</v>
          </cell>
        </row>
        <row r="42604">
          <cell r="A42604" t="str">
            <v>UCW-26543</v>
          </cell>
          <cell r="B42604" t="str">
            <v>DAV - 2 STD - GS - New Listing - TATA - 10/02/2024</v>
          </cell>
          <cell r="C42604" t="str">
            <v>CLOSED</v>
          </cell>
          <cell r="D42604" t="str">
            <v>Medium</v>
          </cell>
          <cell r="E42604" t="str">
            <v>netscribes</v>
          </cell>
          <cell r="F42604" t="str">
            <v>Shraddha Dighe</v>
          </cell>
          <cell r="G42604">
            <v>46070.42291666667</v>
          </cell>
          <cell r="H42604">
            <v>46071.581944444442</v>
          </cell>
        </row>
        <row r="42605">
          <cell r="A42605" t="str">
            <v>UCW-26541</v>
          </cell>
          <cell r="B42605" t="str">
            <v>ENRICH_Request for an Image Update - Tata Cliq</v>
          </cell>
          <cell r="C42605" t="str">
            <v>CLOSED</v>
          </cell>
          <cell r="D42605" t="str">
            <v>Medium</v>
          </cell>
          <cell r="E42605" t="str">
            <v>netscribes</v>
          </cell>
          <cell r="F42605" t="str">
            <v>Mohd Tahir Shaikh</v>
          </cell>
          <cell r="G42605">
            <v>46069.821527777778</v>
          </cell>
          <cell r="H42605">
            <v>46073.841666666667</v>
          </cell>
        </row>
        <row r="42606">
          <cell r="A42606" t="str">
            <v>UCW-26537</v>
          </cell>
          <cell r="B42606" t="str">
            <v>ERROR_Catalogue errors for the Multibrands Agency (NETSCRIBE) 16TH FEB_NC</v>
          </cell>
          <cell r="C42606" t="str">
            <v>CLOSED</v>
          </cell>
          <cell r="D42606" t="str">
            <v>Medium</v>
          </cell>
          <cell r="E42606" t="str">
            <v>netscribes</v>
          </cell>
          <cell r="F42606" t="str">
            <v>Sushma Ram</v>
          </cell>
          <cell r="G42606">
            <v>46069.806250000001</v>
          </cell>
          <cell r="H42606">
            <v>46113.493750000001</v>
          </cell>
        </row>
        <row r="42607">
          <cell r="A42607" t="str">
            <v>UCW-26534</v>
          </cell>
          <cell r="B42607" t="str">
            <v>PUMA Accessories_Footwear_Apparel 124130 &amp; 125381 New Listing 12-02-2026</v>
          </cell>
          <cell r="C42607" t="str">
            <v>CLOSED</v>
          </cell>
          <cell r="D42607" t="str">
            <v>Medium</v>
          </cell>
          <cell r="E42607" t="str">
            <v>netscribes</v>
          </cell>
          <cell r="F42607" t="str">
            <v>Mohd Tahir Shaikh</v>
          </cell>
          <cell r="G42607">
            <v>46069.775000000001</v>
          </cell>
          <cell r="H42607">
            <v>46153.563194444447</v>
          </cell>
        </row>
        <row r="42608">
          <cell r="A42608" t="str">
            <v>UCW-26531</v>
          </cell>
          <cell r="B42608" t="str">
            <v>Sqintalk x Tatacliq : New Brand Onboarding Request</v>
          </cell>
          <cell r="C42608" t="str">
            <v>CLOSED</v>
          </cell>
          <cell r="D42608" t="str">
            <v>Medium</v>
          </cell>
          <cell r="E42608" t="str">
            <v>netscribes</v>
          </cell>
          <cell r="F42608" t="str">
            <v>Shraddha Dighe</v>
          </cell>
          <cell r="G42608">
            <v>46069.763888888891</v>
          </cell>
          <cell r="H42608">
            <v>46076.672222222223</v>
          </cell>
        </row>
        <row r="42609">
          <cell r="A42609" t="str">
            <v>UCW-26528</v>
          </cell>
          <cell r="B42609" t="str">
            <v>Tata Versace and Michael Kors New Launch cataloguing 11th Feb'26</v>
          </cell>
          <cell r="C42609" t="str">
            <v>CLOSED</v>
          </cell>
          <cell r="D42609" t="str">
            <v>Medium</v>
          </cell>
          <cell r="E42609" t="str">
            <v>netscribes</v>
          </cell>
          <cell r="F42609" t="str">
            <v>Shraddha Dighe</v>
          </cell>
          <cell r="G42609">
            <v>46069.752083333333</v>
          </cell>
          <cell r="H42609">
            <v>46074.498611111114</v>
          </cell>
        </row>
        <row r="42610">
          <cell r="A42610" t="str">
            <v>UCW-26526</v>
          </cell>
          <cell r="B42610" t="str">
            <v>CLONE - I'm from, Rom&amp;nd &amp; Others + Skincare &amp; Makeup + 125928 + 10 Jan'26 (Pending Brands)</v>
          </cell>
          <cell r="C42610" t="str">
            <v>CLOSED</v>
          </cell>
          <cell r="D42610" t="str">
            <v>Medium</v>
          </cell>
          <cell r="E42610" t="str">
            <v>netscribes</v>
          </cell>
          <cell r="F42610" t="str">
            <v>Shraddha Dighe</v>
          </cell>
          <cell r="G42610">
            <v>46069.749305555553</v>
          </cell>
          <cell r="H42610">
            <v>46071.509722222225</v>
          </cell>
        </row>
        <row r="42611">
          <cell r="A42611" t="str">
            <v>UCW-26525</v>
          </cell>
          <cell r="B42611" t="str">
            <v>Onboarding Brand on Tata Cliq_RiiFS</v>
          </cell>
          <cell r="C42611" t="str">
            <v>CLOSED</v>
          </cell>
          <cell r="D42611" t="str">
            <v>Medium</v>
          </cell>
          <cell r="E42611" t="str">
            <v>netscribes</v>
          </cell>
          <cell r="F42611" t="str">
            <v>Shraddha Dighe</v>
          </cell>
          <cell r="G42611">
            <v>46069.746527777781</v>
          </cell>
          <cell r="H42611">
            <v>46076.458333333336</v>
          </cell>
        </row>
        <row r="42612">
          <cell r="A42612" t="str">
            <v>UCW-26522</v>
          </cell>
          <cell r="B42612" t="str">
            <v>ENRICH_Pilgrim&lt;&gt;Tata Cliq: Image Update</v>
          </cell>
          <cell r="C42612" t="str">
            <v>CLOSED</v>
          </cell>
          <cell r="D42612" t="str">
            <v>Medium</v>
          </cell>
          <cell r="E42612" t="str">
            <v>netscribes</v>
          </cell>
          <cell r="F42612" t="str">
            <v>Shraddha Dighe</v>
          </cell>
          <cell r="G42612">
            <v>46069.717361111114</v>
          </cell>
          <cell r="H42612">
            <v>46070.446527777778</v>
          </cell>
        </row>
        <row r="42613">
          <cell r="A42613" t="str">
            <v>UCW-26521</v>
          </cell>
          <cell r="B42613" t="str">
            <v>Pantaloons/Kids wear/apparel/New Listing/SKU 1510/Options 285| 16th Feb'2026</v>
          </cell>
          <cell r="C42613" t="str">
            <v>CLOSED</v>
          </cell>
          <cell r="D42613" t="str">
            <v>Medium</v>
          </cell>
          <cell r="E42613" t="str">
            <v>netscribes</v>
          </cell>
          <cell r="F42613" t="str">
            <v>Simi Raichel Zachariah</v>
          </cell>
          <cell r="G42613">
            <v>46069.711111111108</v>
          </cell>
          <cell r="H42613">
            <v>46156.822916666664</v>
          </cell>
        </row>
        <row r="42614">
          <cell r="A42614" t="str">
            <v>UCW-26520</v>
          </cell>
          <cell r="B42614" t="str">
            <v>Pantaloons/Men's wear/apparel/New Listing/SKU 1022/Options 199| 16th Feb'2026</v>
          </cell>
          <cell r="C42614" t="str">
            <v>CLOSED</v>
          </cell>
          <cell r="D42614" t="str">
            <v>Medium</v>
          </cell>
          <cell r="E42614" t="str">
            <v>netscribes</v>
          </cell>
          <cell r="F42614" t="str">
            <v>Simi Raichel Zachariah</v>
          </cell>
          <cell r="G42614">
            <v>46069.709027777775</v>
          </cell>
          <cell r="H42614">
            <v>46156.822916666664</v>
          </cell>
        </row>
        <row r="42615">
          <cell r="A42615" t="str">
            <v>UCW-26519</v>
          </cell>
          <cell r="B42615" t="str">
            <v>RE: Pantaloons/Women Western Wear/Apparel/New Listing/SKU 774/Options 144| 16th Feb'2026</v>
          </cell>
          <cell r="C42615" t="str">
            <v>CLOSED</v>
          </cell>
          <cell r="D42615" t="str">
            <v>Medium</v>
          </cell>
          <cell r="E42615" t="str">
            <v>netscribes</v>
          </cell>
          <cell r="F42615" t="str">
            <v>Simi Raichel Zachariah</v>
          </cell>
          <cell r="G42615">
            <v>46069.70416666667</v>
          </cell>
          <cell r="H42615">
            <v>46093.60833333333</v>
          </cell>
        </row>
        <row r="42616">
          <cell r="A42616" t="str">
            <v>UCW-26518</v>
          </cell>
          <cell r="B42616" t="str">
            <v xml:space="preserve">ENRICH_Requesting to replace reshoot images </v>
          </cell>
          <cell r="C42616" t="str">
            <v>CLOSED</v>
          </cell>
          <cell r="D42616" t="str">
            <v>Medium</v>
          </cell>
          <cell r="E42616" t="str">
            <v>netscribes</v>
          </cell>
          <cell r="F42616" t="str">
            <v>Shraddha Dighe</v>
          </cell>
          <cell r="G42616">
            <v>46069.697222222225</v>
          </cell>
          <cell r="H42616">
            <v>46077.494444444441</v>
          </cell>
        </row>
        <row r="42617">
          <cell r="A42617" t="str">
            <v>UCW-26512</v>
          </cell>
          <cell r="B42617" t="str">
            <v>ENRICH_Image Replacement 39 | 29th Jan'26</v>
          </cell>
          <cell r="C42617" t="str">
            <v>CLOSED</v>
          </cell>
          <cell r="D42617" t="str">
            <v>Medium</v>
          </cell>
          <cell r="E42617" t="str">
            <v>netscribes</v>
          </cell>
          <cell r="F42617" t="str">
            <v>Shraddha Dighe</v>
          </cell>
          <cell r="G42617">
            <v>46069.67083333333</v>
          </cell>
          <cell r="H42617">
            <v>46077.683333333334</v>
          </cell>
        </row>
        <row r="42618">
          <cell r="A42618" t="str">
            <v>UCW-26501</v>
          </cell>
          <cell r="B42618" t="str">
            <v>ENRICH_Fw: Update Catalog images of Nutrabay &lt;&gt; TataCliq</v>
          </cell>
          <cell r="C42618" t="str">
            <v>CLOSED</v>
          </cell>
          <cell r="D42618" t="str">
            <v>Medium</v>
          </cell>
          <cell r="E42618" t="str">
            <v>netscribes</v>
          </cell>
          <cell r="F42618" t="str">
            <v>Shraddha Dighe</v>
          </cell>
          <cell r="G42618">
            <v>46069.631249999999</v>
          </cell>
          <cell r="H42618">
            <v>46071.60833333333</v>
          </cell>
        </row>
        <row r="42619">
          <cell r="A42619" t="str">
            <v>UCW-26478</v>
          </cell>
          <cell r="B42619" t="str">
            <v>CLONE - WishCare | New Listings</v>
          </cell>
          <cell r="C42619" t="str">
            <v>CLOSED</v>
          </cell>
          <cell r="D42619" t="str">
            <v>Medium</v>
          </cell>
          <cell r="E42619" t="str">
            <v>netscribes</v>
          </cell>
          <cell r="F42619" t="str">
            <v>netscribes</v>
          </cell>
          <cell r="G42619">
            <v>46069.497916666667</v>
          </cell>
          <cell r="H42619">
            <v>46070.457638888889</v>
          </cell>
        </row>
        <row r="42620">
          <cell r="A42620" t="str">
            <v>UCW-26474</v>
          </cell>
          <cell r="B42620" t="str">
            <v>CLONE - Styles Migration to Tata Cliq ABFRL Account - 09-01-2026</v>
          </cell>
          <cell r="C42620" t="str">
            <v>CLOSED</v>
          </cell>
          <cell r="D42620" t="str">
            <v>Medium</v>
          </cell>
          <cell r="E42620" t="str">
            <v>netscribes</v>
          </cell>
          <cell r="F42620" t="str">
            <v>Shraddha Dighe</v>
          </cell>
          <cell r="G42620">
            <v>46069.463888888888</v>
          </cell>
          <cell r="H42620">
            <v>46076.402777777781</v>
          </cell>
        </row>
        <row r="42621">
          <cell r="A42621" t="str">
            <v>UCW-26472</v>
          </cell>
          <cell r="B42621" t="str">
            <v>ENRICH_Add Assorted in the product title</v>
          </cell>
          <cell r="C42621" t="str">
            <v>CLOSED</v>
          </cell>
          <cell r="D42621" t="str">
            <v>Medium</v>
          </cell>
          <cell r="E42621" t="str">
            <v>netscribes</v>
          </cell>
          <cell r="F42621" t="str">
            <v>Shraddha Dighe</v>
          </cell>
          <cell r="G42621">
            <v>46069.457638888889</v>
          </cell>
          <cell r="H42621">
            <v>46070.477777777778</v>
          </cell>
        </row>
        <row r="42622">
          <cell r="A42622" t="str">
            <v>UCW-26461</v>
          </cell>
          <cell r="B42622" t="str">
            <v>RE: PrettyCat New Lingerie Set Catalog File (125718-PCWH) 10-02-2026</v>
          </cell>
          <cell r="C42622" t="str">
            <v>CLOSED</v>
          </cell>
          <cell r="D42622" t="str">
            <v>Medium</v>
          </cell>
          <cell r="E42622" t="str">
            <v>netscribes</v>
          </cell>
          <cell r="F42622" t="str">
            <v>Simi Raichel Zachariah</v>
          </cell>
          <cell r="G42622">
            <v>46068.974999999999</v>
          </cell>
          <cell r="H42622">
            <v>46071.586111111108</v>
          </cell>
        </row>
        <row r="42623">
          <cell r="A42623" t="str">
            <v>UCW-26455</v>
          </cell>
          <cell r="B42623" t="str">
            <v>ERROR_Rare Ones - ListingFile</v>
          </cell>
          <cell r="C42623" t="str">
            <v>CLOSED</v>
          </cell>
          <cell r="D42623" t="str">
            <v>Medium</v>
          </cell>
          <cell r="E42623" t="str">
            <v>netscribes</v>
          </cell>
          <cell r="F42623" t="str">
            <v>Mohd Tahir Shaikh</v>
          </cell>
          <cell r="G42623">
            <v>46068.521527777775</v>
          </cell>
          <cell r="H42623">
            <v>46074.578472222223</v>
          </cell>
        </row>
        <row r="42624">
          <cell r="A42624" t="str">
            <v>UCW-26454</v>
          </cell>
          <cell r="B42624" t="str">
            <v>U.S. Polo Assn., U.S. Polo Assn. Kids_Apparel_124848_02-02-2026</v>
          </cell>
          <cell r="C42624" t="str">
            <v>CLOSED</v>
          </cell>
          <cell r="D42624" t="str">
            <v>Medium</v>
          </cell>
          <cell r="E42624" t="str">
            <v>netscribes</v>
          </cell>
          <cell r="F42624" t="str">
            <v>Mohd Tahir Shaikh</v>
          </cell>
          <cell r="G42624">
            <v>46068.517361111109</v>
          </cell>
          <cell r="H42624">
            <v>46074.509722222225</v>
          </cell>
        </row>
        <row r="42625">
          <cell r="A42625" t="str">
            <v>UCW-26421</v>
          </cell>
          <cell r="B42625" t="str">
            <v>RE: Spykar - Tatacliq - New Catalogue  - Underjeans By Spykar - Bundle - 12th Feb</v>
          </cell>
          <cell r="C42625" t="str">
            <v>CLOSED</v>
          </cell>
          <cell r="D42625" t="str">
            <v>Medium</v>
          </cell>
          <cell r="E42625" t="str">
            <v>netscribes</v>
          </cell>
          <cell r="F42625" t="str">
            <v>Simi Raichel Zachariah</v>
          </cell>
          <cell r="G42625">
            <v>46066.847916666666</v>
          </cell>
          <cell r="H42625">
            <v>46070.633333333331</v>
          </cell>
        </row>
        <row r="42626">
          <cell r="A42626" t="str">
            <v>UCW-26419</v>
          </cell>
          <cell r="B42626" t="str">
            <v>Error_Tata cliq New Listing_Fitted Sheet &amp; Napkins_01-09-2025 || Seller Code : 125194</v>
          </cell>
          <cell r="C42626" t="str">
            <v>CLOSED</v>
          </cell>
          <cell r="D42626" t="str">
            <v>Medium</v>
          </cell>
          <cell r="E42626" t="str">
            <v>netscribes</v>
          </cell>
          <cell r="F42626" t="str">
            <v>Reagan D’souza</v>
          </cell>
          <cell r="G42626">
            <v>46066.787499999999</v>
          </cell>
          <cell r="H42626">
            <v>46070.706944444442</v>
          </cell>
        </row>
        <row r="42627">
          <cell r="A42627" t="str">
            <v>UCW-26415</v>
          </cell>
          <cell r="B42627" t="str">
            <v>RE: Aurelia/W/Folksong- 29 Style- Summer-2026- 12th Feb</v>
          </cell>
          <cell r="C42627" t="str">
            <v>CLOSED</v>
          </cell>
          <cell r="D42627" t="str">
            <v>Medium</v>
          </cell>
          <cell r="E42627" t="str">
            <v>netscribes</v>
          </cell>
          <cell r="F42627" t="str">
            <v>Simi Raichel Zachariah</v>
          </cell>
          <cell r="G42627">
            <v>46066.768750000003</v>
          </cell>
          <cell r="H42627">
            <v>46070.546527777777</v>
          </cell>
        </row>
        <row r="42628">
          <cell r="A42628" t="str">
            <v>UCW-26409</v>
          </cell>
          <cell r="B42628" t="str">
            <v>New GWP Listing (AMJ) - Tata</v>
          </cell>
          <cell r="C42628" t="str">
            <v>CLOSED</v>
          </cell>
          <cell r="D42628" t="str">
            <v>Medium</v>
          </cell>
          <cell r="E42628" t="str">
            <v>netscribes</v>
          </cell>
          <cell r="F42628" t="str">
            <v>Juilee Jadhav</v>
          </cell>
          <cell r="G42628">
            <v>46066.753472222219</v>
          </cell>
          <cell r="H42628">
            <v>46071.57708333333</v>
          </cell>
        </row>
        <row r="42629">
          <cell r="A42629" t="str">
            <v>UCW-26406</v>
          </cell>
          <cell r="B42629" t="str">
            <v>Error_Cataloguing Issue | The Body Shop</v>
          </cell>
          <cell r="C42629" t="str">
            <v>CLOSED</v>
          </cell>
          <cell r="D42629" t="str">
            <v>Medium</v>
          </cell>
          <cell r="E42629" t="str">
            <v>Chirag Dubal</v>
          </cell>
          <cell r="F42629" t="str">
            <v>Reagan D’souza</v>
          </cell>
          <cell r="G42629">
            <v>46066.746527777781</v>
          </cell>
          <cell r="H42629">
            <v>46113.46597222222</v>
          </cell>
        </row>
        <row r="42630">
          <cell r="A42630" t="str">
            <v>UCW-26405</v>
          </cell>
          <cell r="B42630" t="str">
            <v>RE: Sell Now - W - 129195 to 129545</v>
          </cell>
          <cell r="C42630" t="str">
            <v>CLOSED</v>
          </cell>
          <cell r="D42630" t="str">
            <v>Medium</v>
          </cell>
          <cell r="E42630" t="str">
            <v>netscribes</v>
          </cell>
          <cell r="F42630" t="str">
            <v>Simi Raichel Zachariah</v>
          </cell>
          <cell r="G42630">
            <v>46066.742361111108</v>
          </cell>
          <cell r="H42630">
            <v>46073.615972222222</v>
          </cell>
        </row>
        <row r="42631">
          <cell r="A42631" t="str">
            <v>UCW-26403</v>
          </cell>
          <cell r="B42631" t="str">
            <v>Error_United Colors Of Benetton | Size Chart Issue &amp; Wrong Product Dispatched Twice_NC</v>
          </cell>
          <cell r="C42631" t="str">
            <v>CLOSED</v>
          </cell>
          <cell r="D42631" t="str">
            <v>Medium</v>
          </cell>
          <cell r="E42631" t="str">
            <v>netscribes</v>
          </cell>
          <cell r="F42631" t="str">
            <v>Reagan D’souza</v>
          </cell>
          <cell r="G42631">
            <v>46066.729166666664</v>
          </cell>
          <cell r="H42631">
            <v>46172.634027777778</v>
          </cell>
        </row>
        <row r="42632">
          <cell r="A42632" t="str">
            <v>UCW-26388</v>
          </cell>
          <cell r="B42632" t="str">
            <v>MNY | SSLM Shade Ext | TATACLIQ</v>
          </cell>
          <cell r="C42632" t="str">
            <v>CLOSED</v>
          </cell>
          <cell r="D42632" t="str">
            <v>Medium</v>
          </cell>
          <cell r="E42632" t="str">
            <v>netscribes</v>
          </cell>
          <cell r="F42632" t="str">
            <v>Juilee Jadhav</v>
          </cell>
          <cell r="G42632">
            <v>46066.655555555553</v>
          </cell>
          <cell r="H42632">
            <v>46069.572222222225</v>
          </cell>
        </row>
        <row r="42633">
          <cell r="A42633" t="str">
            <v>UCW-26380</v>
          </cell>
          <cell r="B42633" t="str">
            <v xml:space="preserve"> BRAND DAALI -DROP 8 -BOTOMS</v>
          </cell>
          <cell r="C42633" t="str">
            <v>CLOSED</v>
          </cell>
          <cell r="D42633" t="str">
            <v>Medium</v>
          </cell>
          <cell r="E42633" t="str">
            <v>Chirag Dubal</v>
          </cell>
          <cell r="F42633" t="str">
            <v>Shraddha Dighe</v>
          </cell>
          <cell r="G42633">
            <v>46066.565972222219</v>
          </cell>
          <cell r="H42633">
            <v>46069.693055555559</v>
          </cell>
        </row>
        <row r="42634">
          <cell r="A42634" t="str">
            <v>UCW-26378</v>
          </cell>
          <cell r="B42634" t="str">
            <v>Under Armour Footwear (128047)-13/02/2026</v>
          </cell>
          <cell r="C42634" t="str">
            <v>CLOSED Due to Inactive/Insufficient Information</v>
          </cell>
          <cell r="D42634" t="str">
            <v>Medium</v>
          </cell>
          <cell r="E42634" t="str">
            <v>netscribes</v>
          </cell>
          <cell r="F42634" t="str">
            <v>Jaibharathi Jagannathan</v>
          </cell>
          <cell r="G42634">
            <v>46066.559027777781</v>
          </cell>
          <cell r="H42634">
            <v>46093.612500000003</v>
          </cell>
        </row>
        <row r="42635">
          <cell r="A42635" t="str">
            <v>UCW-26365</v>
          </cell>
          <cell r="B42635" t="str">
            <v>CLONE - CLONE - VLCC &amp; Ustraa New Listing on Tata Cliq</v>
          </cell>
          <cell r="C42635" t="str">
            <v>CLOSED</v>
          </cell>
          <cell r="D42635" t="str">
            <v>Medium</v>
          </cell>
          <cell r="E42635" t="str">
            <v>netscribes</v>
          </cell>
          <cell r="F42635" t="str">
            <v>netscribes</v>
          </cell>
          <cell r="G42635">
            <v>46066.394444444442</v>
          </cell>
          <cell r="H42635">
            <v>46067.572222222225</v>
          </cell>
        </row>
        <row r="42636">
          <cell r="A42636" t="str">
            <v>UCW-26364</v>
          </cell>
          <cell r="B42636" t="str">
            <v>CLONE - Gillette New Listing Tata Cliq</v>
          </cell>
          <cell r="C42636" t="str">
            <v>CLOSED</v>
          </cell>
          <cell r="D42636" t="str">
            <v>Medium</v>
          </cell>
          <cell r="E42636" t="str">
            <v>netscribes</v>
          </cell>
          <cell r="F42636" t="str">
            <v>netscribes</v>
          </cell>
          <cell r="G42636">
            <v>46066.382638888892</v>
          </cell>
          <cell r="H42636">
            <v>46067.580555555556</v>
          </cell>
        </row>
        <row r="42637">
          <cell r="A42637" t="str">
            <v>UCW-26359</v>
          </cell>
          <cell r="B42637" t="str">
            <v>CLONE - Eteenz Tatacliq Catalog Sheet Hit-1</v>
          </cell>
          <cell r="C42637" t="str">
            <v>CLOSED</v>
          </cell>
          <cell r="D42637" t="str">
            <v>Medium</v>
          </cell>
          <cell r="E42637" t="str">
            <v>netscribes</v>
          </cell>
          <cell r="F42637" t="str">
            <v>Mohd Tahir Shaikh</v>
          </cell>
          <cell r="G42637">
            <v>46065.804861111108</v>
          </cell>
          <cell r="H42637">
            <v>46069.619444444441</v>
          </cell>
        </row>
        <row r="42638">
          <cell r="A42638" t="str">
            <v>UCW-26353</v>
          </cell>
          <cell r="B42638" t="str">
            <v>RE: : RE: Apparel SS26 Lot- 3 II Tata Cliq</v>
          </cell>
          <cell r="C42638" t="str">
            <v>CLOSED</v>
          </cell>
          <cell r="D42638" t="str">
            <v>Medium</v>
          </cell>
          <cell r="E42638" t="str">
            <v>netscribes</v>
          </cell>
          <cell r="F42638" t="str">
            <v>Simi Raichel Zachariah</v>
          </cell>
          <cell r="G42638">
            <v>46065.772222222222</v>
          </cell>
          <cell r="H42638">
            <v>46069.678472222222</v>
          </cell>
        </row>
        <row r="42639">
          <cell r="A42639" t="str">
            <v>UCW-26344</v>
          </cell>
          <cell r="B42639" t="str">
            <v>Tatacliq Footwear Content template_Colehaan_19-01-26</v>
          </cell>
          <cell r="C42639" t="str">
            <v>CLOSED</v>
          </cell>
          <cell r="D42639" t="str">
            <v>Medium</v>
          </cell>
          <cell r="E42639" t="str">
            <v>netscribes</v>
          </cell>
          <cell r="F42639" t="str">
            <v>netscribes</v>
          </cell>
          <cell r="G42639">
            <v>46065.715277777781</v>
          </cell>
          <cell r="H42639">
            <v>46093.614583333336</v>
          </cell>
        </row>
        <row r="42640">
          <cell r="A42640" t="str">
            <v>UCW-26333</v>
          </cell>
          <cell r="B42640" t="str">
            <v>Error_Size Chart Missing (New Listings) - House of Chikankari_NC</v>
          </cell>
          <cell r="C42640" t="str">
            <v>CLOSED</v>
          </cell>
          <cell r="D42640" t="str">
            <v>Medium</v>
          </cell>
          <cell r="E42640" t="str">
            <v>Chirag Dubal</v>
          </cell>
          <cell r="F42640" t="str">
            <v>Reagan D’souza</v>
          </cell>
          <cell r="G42640">
            <v>46065.650694444441</v>
          </cell>
          <cell r="H42640">
            <v>46090.627083333333</v>
          </cell>
        </row>
        <row r="42641">
          <cell r="A42641" t="str">
            <v>UCW-26325</v>
          </cell>
          <cell r="B42641" t="str">
            <v>Enrich_Image Update_Lavie_10-02-2026</v>
          </cell>
          <cell r="C42641" t="str">
            <v>CLOSED</v>
          </cell>
          <cell r="D42641" t="str">
            <v>Medium</v>
          </cell>
          <cell r="E42641" t="str">
            <v>netscribes</v>
          </cell>
          <cell r="F42641" t="str">
            <v>Juilee Jadhav</v>
          </cell>
          <cell r="G42641">
            <v>46065.534722222219</v>
          </cell>
          <cell r="H42641">
            <v>46073.729861111111</v>
          </cell>
        </row>
        <row r="42642">
          <cell r="A42642" t="str">
            <v>UCW-26318</v>
          </cell>
          <cell r="B42642" t="str">
            <v>ERROR_Catalogue errors for the Multibrands Agency (NETSCRIBE) 12TH FEB_NC</v>
          </cell>
          <cell r="C42642" t="str">
            <v>CLOSED</v>
          </cell>
          <cell r="D42642" t="str">
            <v>Medium</v>
          </cell>
          <cell r="E42642" t="str">
            <v>netscribes</v>
          </cell>
          <cell r="F42642" t="str">
            <v>Sushma Ram</v>
          </cell>
          <cell r="G42642">
            <v>46065.067361111112</v>
          </cell>
          <cell r="H42642">
            <v>46070.443055555559</v>
          </cell>
        </row>
        <row r="42643">
          <cell r="A42643" t="str">
            <v>UCW-26292</v>
          </cell>
          <cell r="B42643" t="str">
            <v>Lot-29 template sheet</v>
          </cell>
          <cell r="C42643" t="str">
            <v>CLOSED</v>
          </cell>
          <cell r="D42643" t="str">
            <v>Medium</v>
          </cell>
          <cell r="E42643" t="str">
            <v>netscribes</v>
          </cell>
          <cell r="F42643" t="str">
            <v>Mohd Tahir Shaikh</v>
          </cell>
          <cell r="G42643">
            <v>46064.776388888888</v>
          </cell>
          <cell r="H42643">
            <v>46074.584722222222</v>
          </cell>
        </row>
        <row r="42644">
          <cell r="A42644" t="str">
            <v>UCW-26288</v>
          </cell>
          <cell r="B42644" t="str">
            <v>TataCliq New listings 07/02/26</v>
          </cell>
          <cell r="C42644" t="str">
            <v>CLOSED</v>
          </cell>
          <cell r="D42644" t="str">
            <v>Medium</v>
          </cell>
          <cell r="E42644" t="str">
            <v>netscribes</v>
          </cell>
          <cell r="F42644" t="str">
            <v>Mohd Tahir Shaikh</v>
          </cell>
          <cell r="G42644">
            <v>46064.759027777778</v>
          </cell>
          <cell r="H42644">
            <v>46080.502083333333</v>
          </cell>
        </row>
        <row r="42645">
          <cell r="A42645" t="str">
            <v>UCW-26284</v>
          </cell>
          <cell r="B42645" t="str">
            <v>ENRICH_Soleil Neige - PDP update Tata CLiQ</v>
          </cell>
          <cell r="C42645" t="str">
            <v>CLOSED</v>
          </cell>
          <cell r="D42645" t="str">
            <v>Medium</v>
          </cell>
          <cell r="E42645" t="str">
            <v>netscribes</v>
          </cell>
          <cell r="F42645" t="str">
            <v>Shraddha Dighe</v>
          </cell>
          <cell r="G42645">
            <v>46064.744444444441</v>
          </cell>
          <cell r="H42645">
            <v>46067.508333333331</v>
          </cell>
        </row>
        <row r="42646">
          <cell r="A42646" t="str">
            <v>UCW-26282</v>
          </cell>
          <cell r="B42646" t="str">
            <v>CK - 2 STD - GS - New Listing - TATA - 09/02/2024</v>
          </cell>
          <cell r="C42646" t="str">
            <v>CLOSED</v>
          </cell>
          <cell r="D42646" t="str">
            <v>Medium</v>
          </cell>
          <cell r="E42646" t="str">
            <v>netscribes</v>
          </cell>
          <cell r="F42646" t="str">
            <v>Shraddha Dighe</v>
          </cell>
          <cell r="G42646">
            <v>46064.729861111111</v>
          </cell>
          <cell r="H42646">
            <v>46069.572222222225</v>
          </cell>
        </row>
        <row r="42647">
          <cell r="A42647" t="str">
            <v>UCW-26281</v>
          </cell>
          <cell r="B42647" t="str">
            <v>NEESH : New Fragrances Listing Request</v>
          </cell>
          <cell r="C42647" t="str">
            <v>CLOSED</v>
          </cell>
          <cell r="D42647" t="str">
            <v>Medium</v>
          </cell>
          <cell r="E42647" t="str">
            <v>netscribes</v>
          </cell>
          <cell r="F42647" t="str">
            <v>Shraddha Dighe</v>
          </cell>
          <cell r="G42647">
            <v>46064.727083333331</v>
          </cell>
          <cell r="H42647">
            <v>46070.453472222223</v>
          </cell>
        </row>
        <row r="42648">
          <cell r="A42648" t="str">
            <v>UCW-26279</v>
          </cell>
          <cell r="B42648" t="str">
            <v>d'you X Tata Cliq | Mini Listing</v>
          </cell>
          <cell r="C42648" t="str">
            <v>CLOSED</v>
          </cell>
          <cell r="D42648" t="str">
            <v>Medium</v>
          </cell>
          <cell r="E42648" t="str">
            <v>netscribes</v>
          </cell>
          <cell r="F42648" t="str">
            <v>Shraddha Dighe</v>
          </cell>
          <cell r="G42648">
            <v>46064.711805555555</v>
          </cell>
          <cell r="H42648">
            <v>46071.572916666664</v>
          </cell>
        </row>
        <row r="42649">
          <cell r="A42649" t="str">
            <v>UCW-26277</v>
          </cell>
          <cell r="B42649" t="str">
            <v>Body Lotion Listing – Content Sheet Attached: TATA Cliq x HMB</v>
          </cell>
          <cell r="C42649" t="str">
            <v>CLOSED</v>
          </cell>
          <cell r="D42649" t="str">
            <v>Medium</v>
          </cell>
          <cell r="E42649" t="str">
            <v>netscribes</v>
          </cell>
          <cell r="F42649" t="str">
            <v>Shraddha Dighe</v>
          </cell>
          <cell r="G42649">
            <v>46064.706250000003</v>
          </cell>
          <cell r="H42649">
            <v>46069.500694444447</v>
          </cell>
        </row>
        <row r="42650">
          <cell r="A42650" t="str">
            <v>UCW-26276</v>
          </cell>
          <cell r="B42650" t="str">
            <v>Listing Details, SOH, and Content Sheet for New Listings - RAS X MOODY</v>
          </cell>
          <cell r="C42650" t="str">
            <v>CLOSED</v>
          </cell>
          <cell r="D42650" t="str">
            <v>Medium</v>
          </cell>
          <cell r="E42650" t="str">
            <v>netscribes</v>
          </cell>
          <cell r="F42650" t="str">
            <v>Shraddha Dighe</v>
          </cell>
          <cell r="G42650">
            <v>46064.70208333333</v>
          </cell>
          <cell r="H42650">
            <v>46076.668055555558</v>
          </cell>
        </row>
        <row r="42651">
          <cell r="A42651" t="str">
            <v>UCW-26271</v>
          </cell>
          <cell r="B42651" t="str">
            <v>ENRICH_Libas Apparel 127532 11-2-26 (AI IMAGE REPLACE)</v>
          </cell>
          <cell r="C42651" t="str">
            <v>CLOSED</v>
          </cell>
          <cell r="D42651" t="str">
            <v>Medium</v>
          </cell>
          <cell r="E42651" t="str">
            <v>netscribes</v>
          </cell>
          <cell r="F42651" t="str">
            <v>Shraddha Dighe</v>
          </cell>
          <cell r="G42651">
            <v>46064.670138888891</v>
          </cell>
          <cell r="H42651">
            <v>46066.582638888889</v>
          </cell>
        </row>
        <row r="42652">
          <cell r="A42652" t="str">
            <v>UCW-26268</v>
          </cell>
          <cell r="B42652" t="str">
            <v>Soch_Apparel_12405-SAS_11/Feb/2026_(Lot4_5)</v>
          </cell>
          <cell r="C42652" t="str">
            <v>CLOSED</v>
          </cell>
          <cell r="D42652" t="str">
            <v>Medium</v>
          </cell>
          <cell r="E42652" t="str">
            <v>netscribes</v>
          </cell>
          <cell r="F42652" t="str">
            <v>Shraddha Dighe</v>
          </cell>
          <cell r="G42652">
            <v>46064.660416666666</v>
          </cell>
          <cell r="H42652">
            <v>46069.781944444447</v>
          </cell>
        </row>
        <row r="42653">
          <cell r="A42653" t="str">
            <v>UCW-26266</v>
          </cell>
          <cell r="B42653" t="str">
            <v>Libas Apparel 127532 09-02-2026 (NEW CATALOGUE)</v>
          </cell>
          <cell r="C42653" t="str">
            <v>CLOSED</v>
          </cell>
          <cell r="D42653" t="str">
            <v>Medium</v>
          </cell>
          <cell r="E42653" t="str">
            <v>netscribes</v>
          </cell>
          <cell r="F42653" t="str">
            <v>Shraddha Dighe</v>
          </cell>
          <cell r="G42653">
            <v>46064.647916666669</v>
          </cell>
          <cell r="H42653">
            <v>46066.73541666667</v>
          </cell>
        </row>
        <row r="42654">
          <cell r="A42654" t="str">
            <v>UCW-26261</v>
          </cell>
          <cell r="B42654" t="str">
            <v>Kickers New articles Catalogue sheet</v>
          </cell>
          <cell r="C42654" t="str">
            <v>CLOSED</v>
          </cell>
          <cell r="D42654" t="str">
            <v>Medium</v>
          </cell>
          <cell r="E42654" t="str">
            <v>netscribes</v>
          </cell>
          <cell r="F42654" t="str">
            <v>Mohd Tahir Shaikh</v>
          </cell>
          <cell r="G42654">
            <v>46064.513888888891</v>
          </cell>
          <cell r="H42654">
            <v>46070.643055555556</v>
          </cell>
        </row>
        <row r="42655">
          <cell r="A42655" t="str">
            <v>UCW-26252</v>
          </cell>
          <cell r="B42655" t="str">
            <v>CLONE - RE: Tata Cliq-Multi Brand-Women's Apparel 29-01-2026</v>
          </cell>
          <cell r="C42655" t="str">
            <v>CLOSED Due to Inactive/Insufficient Information</v>
          </cell>
          <cell r="D42655" t="str">
            <v>Medium</v>
          </cell>
          <cell r="E42655" t="str">
            <v>netscribes</v>
          </cell>
          <cell r="F42655" t="str">
            <v>Reagan D’souza</v>
          </cell>
          <cell r="G42655">
            <v>46064.424305555556</v>
          </cell>
          <cell r="H42655">
            <v>46064.474999999999</v>
          </cell>
        </row>
        <row r="42656">
          <cell r="A42656" t="str">
            <v>UCW-26251</v>
          </cell>
          <cell r="B42656" t="str">
            <v>Error_RE: Tata Cliq-Multi Brand-Women's Apparel 29-01-2026_NC</v>
          </cell>
          <cell r="C42656" t="str">
            <v>CLOSED</v>
          </cell>
          <cell r="D42656" t="str">
            <v>Medium</v>
          </cell>
          <cell r="E42656" t="str">
            <v>netscribes</v>
          </cell>
          <cell r="F42656" t="str">
            <v>Reagan D’souza</v>
          </cell>
          <cell r="G42656">
            <v>46064.424305555556</v>
          </cell>
          <cell r="H42656">
            <v>46113.678472222222</v>
          </cell>
        </row>
        <row r="42657">
          <cell r="A42657" t="str">
            <v>UCW-26248</v>
          </cell>
          <cell r="B42657" t="str">
            <v>RE: U.S.Polo Assn Innerwear Size addition</v>
          </cell>
          <cell r="C42657" t="str">
            <v>CLOSED</v>
          </cell>
          <cell r="D42657" t="str">
            <v>Medium</v>
          </cell>
          <cell r="E42657" t="str">
            <v>netscribes</v>
          </cell>
          <cell r="F42657" t="str">
            <v>Simi Raichel Zachariah</v>
          </cell>
          <cell r="G42657">
            <v>46064.008333333331</v>
          </cell>
          <cell r="H42657">
            <v>46080.574999999997</v>
          </cell>
        </row>
        <row r="42658">
          <cell r="A42658" t="str">
            <v>UCW-26246</v>
          </cell>
          <cell r="B42658" t="str">
            <v>Enrich_Enamor Grouping</v>
          </cell>
          <cell r="C42658" t="str">
            <v>CLOSED</v>
          </cell>
          <cell r="D42658" t="str">
            <v>Medium</v>
          </cell>
          <cell r="E42658" t="str">
            <v>netscribes</v>
          </cell>
          <cell r="F42658" t="str">
            <v>Simi Raichel Zachariah</v>
          </cell>
          <cell r="G42658">
            <v>46063.999305555553</v>
          </cell>
          <cell r="H42658">
            <v>46086.532638888886</v>
          </cell>
        </row>
        <row r="42659">
          <cell r="A42659" t="str">
            <v>UCW-26244</v>
          </cell>
          <cell r="B42659" t="str">
            <v>RE: Pantaloons/Kids wear/apparel/New Listing/SKU 1348/Options 250| 22nd Jan'2026</v>
          </cell>
          <cell r="C42659" t="str">
            <v>CLOSED</v>
          </cell>
          <cell r="D42659" t="str">
            <v>Medium</v>
          </cell>
          <cell r="E42659" t="str">
            <v>netscribes</v>
          </cell>
          <cell r="F42659" t="str">
            <v>Simi Raichel Zachariah</v>
          </cell>
          <cell r="G42659">
            <v>46063.987500000003</v>
          </cell>
          <cell r="H42659">
            <v>46067.635416666664</v>
          </cell>
        </row>
        <row r="42660">
          <cell r="A42660" t="str">
            <v>UCW-26238</v>
          </cell>
          <cell r="B42660" t="str">
            <v>ERROR_Catalogue errors for the Multibrands Agency (NETSCRIBE) 10TH FEB_NC</v>
          </cell>
          <cell r="C42660" t="str">
            <v>CLOSED</v>
          </cell>
          <cell r="D42660" t="str">
            <v>Medium</v>
          </cell>
          <cell r="E42660" t="str">
            <v>netscribes</v>
          </cell>
          <cell r="F42660" t="str">
            <v>Sushma Ram</v>
          </cell>
          <cell r="G42660">
            <v>46063.813194444447</v>
          </cell>
          <cell r="H42660">
            <v>46074.433333333334</v>
          </cell>
        </row>
        <row r="42661">
          <cell r="A42661" t="str">
            <v>UCW-26237</v>
          </cell>
          <cell r="B42661" t="str">
            <v>RE: Pantaloons/Specimen/Non Apparel/New Listing/SKU 57/Options 48| 4th Feb'2026</v>
          </cell>
          <cell r="C42661" t="str">
            <v>CLOSED</v>
          </cell>
          <cell r="D42661" t="str">
            <v>Medium</v>
          </cell>
          <cell r="E42661" t="str">
            <v>netscribes</v>
          </cell>
          <cell r="F42661" t="str">
            <v>Simi Raichel Zachariah</v>
          </cell>
          <cell r="G42661">
            <v>46063.811805555553</v>
          </cell>
          <cell r="H42661">
            <v>46067.647916666669</v>
          </cell>
        </row>
        <row r="42662">
          <cell r="A42662" t="str">
            <v>UCW-26231</v>
          </cell>
          <cell r="B42662" t="str">
            <v>Enrich_Recliner Revised Catalogue Images</v>
          </cell>
          <cell r="C42662" t="str">
            <v>CLOSED</v>
          </cell>
          <cell r="D42662" t="str">
            <v>Medium</v>
          </cell>
          <cell r="E42662" t="str">
            <v>netscribes</v>
          </cell>
          <cell r="F42662" t="str">
            <v>Juilee Jadhav</v>
          </cell>
          <cell r="G42662">
            <v>46063.786805555559</v>
          </cell>
          <cell r="H42662">
            <v>46065.746527777781</v>
          </cell>
        </row>
        <row r="42663">
          <cell r="A42663" t="str">
            <v>UCW-26224</v>
          </cell>
          <cell r="B42663" t="str">
            <v>Tramontina Sell Now_Home_128883_14.01.2026</v>
          </cell>
          <cell r="C42663" t="str">
            <v>CLOSED</v>
          </cell>
          <cell r="D42663" t="str">
            <v>Medium</v>
          </cell>
          <cell r="E42663" t="str">
            <v>netscribes</v>
          </cell>
          <cell r="F42663" t="str">
            <v>Juilee Jadhav</v>
          </cell>
          <cell r="G42663">
            <v>46063.73541666667</v>
          </cell>
          <cell r="H42663">
            <v>46077.722916666666</v>
          </cell>
        </row>
        <row r="42664">
          <cell r="A42664" t="str">
            <v>UCW-26221</v>
          </cell>
          <cell r="B42664" t="str">
            <v>LA PRAIRIE X TCL - Cataloguing Details</v>
          </cell>
          <cell r="C42664" t="str">
            <v>CLOSED Due to Inactive/Insufficient Information</v>
          </cell>
          <cell r="D42664" t="str">
            <v>Medium</v>
          </cell>
          <cell r="E42664" t="str">
            <v>netscribes</v>
          </cell>
          <cell r="F42664" t="str">
            <v>Shraddha Dighe</v>
          </cell>
          <cell r="G42664">
            <v>46063.710416666669</v>
          </cell>
          <cell r="H42664">
            <v>46093.617361111108</v>
          </cell>
        </row>
        <row r="42665">
          <cell r="A42665" t="str">
            <v>UCW-26220</v>
          </cell>
          <cell r="B42665" t="str">
            <v>Tatacliq - Bluesky Product Listing</v>
          </cell>
          <cell r="C42665" t="str">
            <v>CLOSED Due to Inactive/Insufficient Information</v>
          </cell>
          <cell r="D42665" t="str">
            <v>Medium</v>
          </cell>
          <cell r="E42665" t="str">
            <v>netscribes</v>
          </cell>
          <cell r="F42665" t="str">
            <v>Shraddha Dighe</v>
          </cell>
          <cell r="G42665">
            <v>46063.706944444442</v>
          </cell>
          <cell r="H42665">
            <v>46093.617361111108</v>
          </cell>
        </row>
        <row r="42666">
          <cell r="A42666" t="str">
            <v>UCW-26218</v>
          </cell>
          <cell r="B42666" t="str">
            <v>CLONE - Beauty - New brand cataloguing - Forest Hill - 1 Aug</v>
          </cell>
          <cell r="C42666" t="str">
            <v>CLOSED Due to Inactive/Insufficient Information</v>
          </cell>
          <cell r="D42666" t="str">
            <v>High</v>
          </cell>
          <cell r="E42666" t="str">
            <v>netscribes</v>
          </cell>
          <cell r="F42666" t="str">
            <v>Shraddha Dighe</v>
          </cell>
          <cell r="G42666">
            <v>46063.701388888891</v>
          </cell>
          <cell r="H42666">
            <v>46093.618750000001</v>
          </cell>
        </row>
        <row r="42667">
          <cell r="A42667" t="str">
            <v>UCW-26217</v>
          </cell>
          <cell r="B42667" t="str">
            <v>Kidsville-New Catalog-23-JAN-2026- Slave Id -126520-GGN</v>
          </cell>
          <cell r="C42667" t="str">
            <v>CLOSED</v>
          </cell>
          <cell r="D42667" t="str">
            <v>Medium</v>
          </cell>
          <cell r="E42667" t="str">
            <v>netscribes</v>
          </cell>
          <cell r="F42667" t="str">
            <v>Mohd Tahir Shaikh</v>
          </cell>
          <cell r="G42667">
            <v>46063.701388888891</v>
          </cell>
          <cell r="H42667">
            <v>46065.750694444447</v>
          </cell>
        </row>
        <row r="42668">
          <cell r="A42668" t="str">
            <v>UCW-26216</v>
          </cell>
          <cell r="B42668" t="str">
            <v>I'm from, Rom&amp;nd &amp; Others + Skincare &amp; Makeup + 125928 + 10 Jan'26 (Pending Brands)</v>
          </cell>
          <cell r="C42668" t="str">
            <v>CLOSED</v>
          </cell>
          <cell r="D42668" t="str">
            <v>Medium</v>
          </cell>
          <cell r="E42668" t="str">
            <v>netscribes</v>
          </cell>
          <cell r="F42668" t="str">
            <v>Shraddha Dighe</v>
          </cell>
          <cell r="G42668">
            <v>46063.696527777778</v>
          </cell>
          <cell r="H42668">
            <v>46069.749305555553</v>
          </cell>
        </row>
        <row r="42669">
          <cell r="A42669" t="str">
            <v>UCW-26203</v>
          </cell>
          <cell r="B42669" t="str">
            <v>Hoversoul Listing  Gur Overseas 10 Feb 2026</v>
          </cell>
          <cell r="C42669" t="str">
            <v>CLOSED</v>
          </cell>
          <cell r="D42669" t="str">
            <v>Medium</v>
          </cell>
          <cell r="E42669" t="str">
            <v>netscribes</v>
          </cell>
          <cell r="F42669" t="str">
            <v>Mohd Tahir Shaikh</v>
          </cell>
          <cell r="G42669">
            <v>46063.609722222223</v>
          </cell>
          <cell r="H42669">
            <v>46079.70208333333</v>
          </cell>
        </row>
        <row r="42670">
          <cell r="A42670" t="str">
            <v>UCW-26202</v>
          </cell>
          <cell r="B42670" t="str">
            <v>WishCare | New Listings</v>
          </cell>
          <cell r="C42670" t="str">
            <v>CLOSED Due to Inactive/Insufficient Information</v>
          </cell>
          <cell r="D42670" t="str">
            <v>Medium</v>
          </cell>
          <cell r="E42670" t="str">
            <v>netscribes</v>
          </cell>
          <cell r="F42670" t="str">
            <v>Shraddha Dighe</v>
          </cell>
          <cell r="G42670">
            <v>46063.604166666664</v>
          </cell>
          <cell r="H42670">
            <v>46093.619444444441</v>
          </cell>
        </row>
        <row r="42671">
          <cell r="A42671" t="str">
            <v>UCW-26200</v>
          </cell>
          <cell r="B42671" t="str">
            <v>Enrich_Presto || Home - Living || Title correction || 09-02-2026</v>
          </cell>
          <cell r="C42671" t="str">
            <v>CLOSED</v>
          </cell>
          <cell r="D42671" t="str">
            <v>Medium</v>
          </cell>
          <cell r="E42671" t="str">
            <v>netscribes</v>
          </cell>
          <cell r="F42671" t="str">
            <v>Juilee Jadhav</v>
          </cell>
          <cell r="G42671">
            <v>46063.595833333333</v>
          </cell>
          <cell r="H42671">
            <v>46065.738194444442</v>
          </cell>
        </row>
        <row r="42672">
          <cell r="A42672" t="str">
            <v>UCW-26192</v>
          </cell>
          <cell r="B42672" t="str">
            <v>Sqintalk x Tatacliq : Dr.Reju-All Onboarding</v>
          </cell>
          <cell r="C42672" t="str">
            <v>CLOSED</v>
          </cell>
          <cell r="D42672" t="str">
            <v>Medium</v>
          </cell>
          <cell r="E42672" t="str">
            <v>netscribes</v>
          </cell>
          <cell r="F42672" t="str">
            <v>Shraddha Dighe</v>
          </cell>
          <cell r="G42672">
            <v>46063.529166666667</v>
          </cell>
          <cell r="H42672">
            <v>46067.550694444442</v>
          </cell>
        </row>
        <row r="42673">
          <cell r="A42673" t="str">
            <v>UCW-26191</v>
          </cell>
          <cell r="B42673" t="str">
            <v>Onboarding Brand on Tata Cliq_KHADLAJ</v>
          </cell>
          <cell r="C42673" t="str">
            <v>CLOSED</v>
          </cell>
          <cell r="D42673" t="str">
            <v>Medium</v>
          </cell>
          <cell r="E42673" t="str">
            <v>netscribes</v>
          </cell>
          <cell r="F42673" t="str">
            <v>Shraddha Dighe</v>
          </cell>
          <cell r="G42673">
            <v>46063.522222222222</v>
          </cell>
          <cell r="H42673">
            <v>46066.728472222225</v>
          </cell>
        </row>
        <row r="42674">
          <cell r="A42674" t="str">
            <v>UCW-26185</v>
          </cell>
          <cell r="B42674" t="str">
            <v>RE: Tata Cliq-Multi Brand-Men's Apparel 03-02-2026</v>
          </cell>
          <cell r="C42674" t="str">
            <v>CLOSED</v>
          </cell>
          <cell r="D42674" t="str">
            <v>Medium</v>
          </cell>
          <cell r="E42674" t="str">
            <v>netscribes</v>
          </cell>
          <cell r="F42674" t="str">
            <v>netscribes</v>
          </cell>
          <cell r="G42674">
            <v>46063.48333333333</v>
          </cell>
          <cell r="H42674">
            <v>46093.620833333334</v>
          </cell>
        </row>
        <row r="42675">
          <cell r="A42675" t="str">
            <v>UCW-26183</v>
          </cell>
          <cell r="B42675" t="str">
            <v>Kids Water Bottles-79 SKU's- Little Surprise Box</v>
          </cell>
          <cell r="C42675" t="str">
            <v>CLOSED</v>
          </cell>
          <cell r="D42675" t="str">
            <v>Medium</v>
          </cell>
          <cell r="E42675" t="str">
            <v>netscribes</v>
          </cell>
          <cell r="F42675" t="str">
            <v>Mohd Tahir Shaikh</v>
          </cell>
          <cell r="G42675">
            <v>46063.474999999999</v>
          </cell>
          <cell r="H42675">
            <v>46064.622916666667</v>
          </cell>
        </row>
        <row r="42676">
          <cell r="A42676" t="str">
            <v>UCW-26180</v>
          </cell>
          <cell r="B42676" t="str">
            <v>Regarding for Brand Launch Collaboration</v>
          </cell>
          <cell r="C42676" t="str">
            <v>CLOSED</v>
          </cell>
          <cell r="D42676" t="str">
            <v>Medium</v>
          </cell>
          <cell r="E42676" t="str">
            <v>netscribes</v>
          </cell>
          <cell r="F42676" t="str">
            <v>Shraddha Dighe</v>
          </cell>
          <cell r="G42676">
            <v>46063.447222222225</v>
          </cell>
          <cell r="H42676">
            <v>46067.535416666666</v>
          </cell>
        </row>
        <row r="42677">
          <cell r="A42677" t="str">
            <v>UCW-26179</v>
          </cell>
          <cell r="B42677" t="str">
            <v>ENRICH_New images for Tata CLiQ products</v>
          </cell>
          <cell r="C42677" t="str">
            <v>CLOSED</v>
          </cell>
          <cell r="D42677" t="str">
            <v>Medium</v>
          </cell>
          <cell r="E42677" t="str">
            <v>netscribes</v>
          </cell>
          <cell r="F42677" t="str">
            <v>Shraddha Dighe</v>
          </cell>
          <cell r="G42677">
            <v>46063.436805555553</v>
          </cell>
          <cell r="H42677">
            <v>46065.711805555555</v>
          </cell>
        </row>
        <row r="42678">
          <cell r="A42678" t="str">
            <v>UCW-26175</v>
          </cell>
          <cell r="B42678" t="str">
            <v>CLONE - NEEMANS+FOOTWEAR+ 125173+ 15-01-2026</v>
          </cell>
          <cell r="C42678" t="str">
            <v>CLOSED</v>
          </cell>
          <cell r="D42678" t="str">
            <v>Medium</v>
          </cell>
          <cell r="E42678" t="str">
            <v>netscribes</v>
          </cell>
          <cell r="F42678" t="str">
            <v>Mohd Tahir Shaikh</v>
          </cell>
          <cell r="G42678">
            <v>46062.759027777778</v>
          </cell>
          <cell r="H42678">
            <v>46071.618055555555</v>
          </cell>
        </row>
        <row r="42679">
          <cell r="A42679" t="str">
            <v>UCW-26173</v>
          </cell>
          <cell r="B42679" t="str">
            <v>RE: DILLINGER-Mens-166-Summer (23-01-2026)</v>
          </cell>
          <cell r="C42679" t="str">
            <v>CLOSED</v>
          </cell>
          <cell r="D42679" t="str">
            <v>Medium</v>
          </cell>
          <cell r="E42679" t="str">
            <v>netscribes</v>
          </cell>
          <cell r="F42679" t="str">
            <v>Simi Raichel Zachariah</v>
          </cell>
          <cell r="G42679">
            <v>46062.749305555553</v>
          </cell>
          <cell r="H42679">
            <v>46065.745833333334</v>
          </cell>
        </row>
        <row r="42680">
          <cell r="A42680" t="str">
            <v>UCW-26169</v>
          </cell>
          <cell r="B42680" t="str">
            <v>ENRICH_Image update Aloe vera &amp; neem range - Tata</v>
          </cell>
          <cell r="C42680" t="str">
            <v>CLOSED</v>
          </cell>
          <cell r="D42680" t="str">
            <v>Medium</v>
          </cell>
          <cell r="E42680" t="str">
            <v>netscribes</v>
          </cell>
          <cell r="F42680" t="str">
            <v>Shraddha Dighe</v>
          </cell>
          <cell r="G42680">
            <v>46062.706250000003</v>
          </cell>
          <cell r="H42680">
            <v>46065.519444444442</v>
          </cell>
        </row>
        <row r="42681">
          <cell r="A42681" t="str">
            <v>UCW-26168</v>
          </cell>
          <cell r="B42681" t="str">
            <v>RE: Difference Of Opinion-Mens-230-Summer (23-01-2026)</v>
          </cell>
          <cell r="C42681" t="str">
            <v>CLOSED</v>
          </cell>
          <cell r="D42681" t="str">
            <v>Medium</v>
          </cell>
          <cell r="E42681" t="str">
            <v>netscribes</v>
          </cell>
          <cell r="F42681" t="str">
            <v>Simi Raichel Zachariah</v>
          </cell>
          <cell r="G42681">
            <v>46062.701388888891</v>
          </cell>
          <cell r="H42681">
            <v>46064.613888888889</v>
          </cell>
        </row>
        <row r="42682">
          <cell r="A42682" t="str">
            <v>UCW-26165</v>
          </cell>
          <cell r="B42682" t="str">
            <v>CLONE - SS26 FTW catalog - Lot 1</v>
          </cell>
          <cell r="C42682" t="str">
            <v>CLOSED</v>
          </cell>
          <cell r="D42682" t="str">
            <v>Medium</v>
          </cell>
          <cell r="E42682" t="str">
            <v>netscribes</v>
          </cell>
          <cell r="F42682" t="str">
            <v>Mohd Tahir Shaikh</v>
          </cell>
          <cell r="G42682">
            <v>46062.686111111114</v>
          </cell>
          <cell r="H42682">
            <v>46071.715277777781</v>
          </cell>
        </row>
        <row r="42683">
          <cell r="A42683" t="str">
            <v>UCW-26163</v>
          </cell>
          <cell r="B42683" t="str">
            <v>Update the Barcode</v>
          </cell>
          <cell r="C42683" t="str">
            <v>CLOSED</v>
          </cell>
          <cell r="D42683" t="str">
            <v>Medium</v>
          </cell>
          <cell r="E42683" t="str">
            <v>netscribes</v>
          </cell>
          <cell r="F42683" t="str">
            <v>Shraddha Dighe</v>
          </cell>
          <cell r="G42683">
            <v>46062.678472222222</v>
          </cell>
          <cell r="H42683">
            <v>46107.480555555558</v>
          </cell>
        </row>
        <row r="42684">
          <cell r="A42684" t="str">
            <v>UCW-26154</v>
          </cell>
          <cell r="B42684" t="str">
            <v>New Listing_15th Jan,26_Tatacliq</v>
          </cell>
          <cell r="C42684" t="str">
            <v>CLOSED Due to Inactive/Insufficient Information</v>
          </cell>
          <cell r="D42684" t="str">
            <v>Medium</v>
          </cell>
          <cell r="E42684" t="str">
            <v>netscribes</v>
          </cell>
          <cell r="F42684" t="str">
            <v>Shraddha Dighe</v>
          </cell>
          <cell r="G42684">
            <v>46062.601388888892</v>
          </cell>
          <cell r="H42684">
            <v>46198.500694444447</v>
          </cell>
        </row>
        <row r="42685">
          <cell r="A42685" t="str">
            <v>UCW-26152</v>
          </cell>
          <cell r="B42685" t="str">
            <v>Clone - TataCliQ &lt;&gt; New Listing WesternWear Dress - RAZY (053-056),RAZY (057-060), (MAXI-080),MAXI-049-053 ,MAXI-054-057, MAXI-058-061, MAXI-062-065</v>
          </cell>
          <cell r="C42685" t="str">
            <v>CLOSED</v>
          </cell>
          <cell r="D42685" t="str">
            <v>Medium</v>
          </cell>
          <cell r="E42685" t="str">
            <v>netscribes</v>
          </cell>
          <cell r="F42685" t="str">
            <v>netscribes</v>
          </cell>
          <cell r="G42685">
            <v>46062.572916666664</v>
          </cell>
          <cell r="H42685">
            <v>46062.804166666669</v>
          </cell>
        </row>
        <row r="42686">
          <cell r="A42686" t="str">
            <v>UCW-26148</v>
          </cell>
          <cell r="B42686" t="str">
            <v>Tatacliq Footwear Content template_USPA_02-02-2026</v>
          </cell>
          <cell r="C42686" t="str">
            <v>CLOSED</v>
          </cell>
          <cell r="D42686" t="str">
            <v>Medium</v>
          </cell>
          <cell r="E42686" t="str">
            <v>netscribes</v>
          </cell>
          <cell r="F42686" t="str">
            <v>Mohd Tahir Shaikh</v>
          </cell>
          <cell r="G42686">
            <v>46062.557638888888</v>
          </cell>
          <cell r="H42686">
            <v>46074.543055555558</v>
          </cell>
        </row>
        <row r="42687">
          <cell r="A42687" t="str">
            <v>UCW-26146</v>
          </cell>
          <cell r="B42687" t="str">
            <v>BRAND DAALI -DROP 8 -7 FEB</v>
          </cell>
          <cell r="C42687" t="str">
            <v>CLOSED</v>
          </cell>
          <cell r="D42687" t="str">
            <v>Medium</v>
          </cell>
          <cell r="E42687" t="str">
            <v>netscribes</v>
          </cell>
          <cell r="F42687" t="str">
            <v>Shraddha Dighe</v>
          </cell>
          <cell r="G42687">
            <v>46062.55</v>
          </cell>
          <cell r="H42687">
            <v>46063.496527777781</v>
          </cell>
        </row>
        <row r="42688">
          <cell r="A42688" t="str">
            <v>UCW-26141</v>
          </cell>
          <cell r="B42688" t="str">
            <v>Eego Italy Footwear New Catalog // Tata Cliq Seller Code - 128558 // Dated 06-02-2026</v>
          </cell>
          <cell r="C42688" t="str">
            <v>CLOSED</v>
          </cell>
          <cell r="D42688" t="str">
            <v>Medium</v>
          </cell>
          <cell r="E42688" t="str">
            <v>netscribes</v>
          </cell>
          <cell r="F42688" t="str">
            <v>Mohd Tahir Shaikh</v>
          </cell>
          <cell r="G42688">
            <v>46062.515277777777</v>
          </cell>
          <cell r="H42688">
            <v>46093.42291666667</v>
          </cell>
        </row>
        <row r="42689">
          <cell r="A42689" t="str">
            <v>UCW-26136</v>
          </cell>
          <cell r="B42689" t="str">
            <v>Tata Cliq-Multi Brand-Men's Apparel 04-02-2026</v>
          </cell>
          <cell r="C42689" t="str">
            <v>CLOSED</v>
          </cell>
          <cell r="D42689" t="str">
            <v>Medium</v>
          </cell>
          <cell r="E42689" t="str">
            <v>netscribes</v>
          </cell>
          <cell r="F42689" t="str">
            <v>netscribes</v>
          </cell>
          <cell r="G42689">
            <v>46062.462500000001</v>
          </cell>
          <cell r="H42689">
            <v>46063.472916666666</v>
          </cell>
        </row>
        <row r="42690">
          <cell r="A42690" t="str">
            <v>UCW-26132</v>
          </cell>
          <cell r="B42690" t="str">
            <v>CLONE - CLONE - Cataloguing Details | TATA X Minimalist ( New Listings)</v>
          </cell>
          <cell r="C42690" t="str">
            <v>CLOSED</v>
          </cell>
          <cell r="D42690" t="str">
            <v>Medium</v>
          </cell>
          <cell r="E42690" t="str">
            <v>netscribes</v>
          </cell>
          <cell r="F42690" t="str">
            <v>netscribes</v>
          </cell>
          <cell r="G42690">
            <v>46062.431250000001</v>
          </cell>
          <cell r="H42690">
            <v>46063.617361111108</v>
          </cell>
        </row>
        <row r="42691">
          <cell r="A42691" t="str">
            <v>UCW-26118</v>
          </cell>
          <cell r="B42691" t="str">
            <v>ERROR_ For Multibrand agency (Netscribe)_NC</v>
          </cell>
          <cell r="C42691" t="str">
            <v>CLOSED</v>
          </cell>
          <cell r="D42691" t="str">
            <v>Medium</v>
          </cell>
          <cell r="E42691" t="str">
            <v>netscribes</v>
          </cell>
          <cell r="F42691" t="str">
            <v>Sushma Ram</v>
          </cell>
          <cell r="G42691">
            <v>46061.973611111112</v>
          </cell>
          <cell r="H42691">
            <v>46072.615277777775</v>
          </cell>
        </row>
        <row r="42692">
          <cell r="A42692" t="str">
            <v>UCW-26107</v>
          </cell>
          <cell r="B42692" t="str">
            <v>Friday Launch_23rd &amp; 29th Jan_Studiowest_11Options</v>
          </cell>
          <cell r="C42692" t="str">
            <v>CLOSED</v>
          </cell>
          <cell r="D42692" t="str">
            <v>Medium</v>
          </cell>
          <cell r="E42692" t="str">
            <v>netscribes</v>
          </cell>
          <cell r="F42692" t="str">
            <v>Shraddha Dighe</v>
          </cell>
          <cell r="G42692">
            <v>46060.65</v>
          </cell>
          <cell r="H42692">
            <v>46062.713194444441</v>
          </cell>
        </row>
        <row r="42693">
          <cell r="A42693" t="str">
            <v>UCW-26106</v>
          </cell>
          <cell r="B42693" t="str">
            <v>Friday Launch_26th Dec_Studiowest_35Options (Pending)</v>
          </cell>
          <cell r="C42693" t="str">
            <v>CLOSED</v>
          </cell>
          <cell r="D42693" t="str">
            <v>Medium</v>
          </cell>
          <cell r="E42693" t="str">
            <v>netscribes</v>
          </cell>
          <cell r="F42693" t="str">
            <v>Shraddha Dighe</v>
          </cell>
          <cell r="G42693">
            <v>46060.647222222222</v>
          </cell>
          <cell r="H42693">
            <v>46093.627083333333</v>
          </cell>
        </row>
        <row r="42694">
          <cell r="A42694" t="str">
            <v>UCW-26105</v>
          </cell>
          <cell r="B42694" t="str">
            <v>Tata Armaf Bling cataloguing 5th Feb</v>
          </cell>
          <cell r="C42694" t="str">
            <v>CLOSED</v>
          </cell>
          <cell r="D42694" t="str">
            <v>Medium</v>
          </cell>
          <cell r="E42694" t="str">
            <v>netscribes</v>
          </cell>
          <cell r="F42694" t="str">
            <v>Shraddha Dighe</v>
          </cell>
          <cell r="G42694">
            <v>46060.645138888889</v>
          </cell>
          <cell r="H42694">
            <v>46063.578472222223</v>
          </cell>
        </row>
        <row r="42695">
          <cell r="A42695" t="str">
            <v>UCW-26104</v>
          </cell>
          <cell r="B42695" t="str">
            <v>k-beauty | Luxury Platform addition</v>
          </cell>
          <cell r="C42695" t="str">
            <v>CLOSED</v>
          </cell>
          <cell r="D42695" t="str">
            <v>Medium</v>
          </cell>
          <cell r="E42695" t="str">
            <v>netscribes</v>
          </cell>
          <cell r="F42695" t="str">
            <v>Shraddha Dighe</v>
          </cell>
          <cell r="G42695">
            <v>46060.637499999997</v>
          </cell>
          <cell r="H42695">
            <v>46063.55</v>
          </cell>
        </row>
        <row r="42696">
          <cell r="A42696" t="str">
            <v>UCW-26103</v>
          </cell>
          <cell r="B42696" t="str">
            <v>Tata Cliq  - New listing - L'Occitane (Gift Set) (05-02-2026)</v>
          </cell>
          <cell r="C42696" t="str">
            <v>CLOSED</v>
          </cell>
          <cell r="D42696" t="str">
            <v>Medium</v>
          </cell>
          <cell r="E42696" t="str">
            <v>netscribes</v>
          </cell>
          <cell r="F42696" t="str">
            <v>Shraddha Dighe</v>
          </cell>
          <cell r="G42696">
            <v>46060.634027777778</v>
          </cell>
          <cell r="H42696">
            <v>46062.709027777775</v>
          </cell>
        </row>
        <row r="42697">
          <cell r="A42697" t="str">
            <v>UCW-26101</v>
          </cell>
          <cell r="B42697" t="str">
            <v>New Listing | Globus x TataCliq | 23th Jan 2026</v>
          </cell>
          <cell r="C42697" t="str">
            <v>CLOSED</v>
          </cell>
          <cell r="D42697" t="str">
            <v>Medium</v>
          </cell>
          <cell r="E42697" t="str">
            <v>netscribes</v>
          </cell>
          <cell r="F42697" t="str">
            <v>Shraddha Dighe</v>
          </cell>
          <cell r="G42697">
            <v>46060.444444444445</v>
          </cell>
          <cell r="H42697">
            <v>46156.806250000001</v>
          </cell>
        </row>
        <row r="42698">
          <cell r="A42698" t="str">
            <v>UCW-26100</v>
          </cell>
          <cell r="B42698" t="str">
            <v>Onboarding Brand on Tata Cliq_NUSUK (Part 1)</v>
          </cell>
          <cell r="C42698" t="str">
            <v>CLOSED</v>
          </cell>
          <cell r="D42698" t="str">
            <v>Medium</v>
          </cell>
          <cell r="E42698" t="str">
            <v>netscribes</v>
          </cell>
          <cell r="F42698" t="str">
            <v>Shraddha Dighe</v>
          </cell>
          <cell r="G42698">
            <v>46060.440972222219</v>
          </cell>
          <cell r="H42698">
            <v>46064.513888888891</v>
          </cell>
        </row>
        <row r="42699">
          <cell r="A42699" t="str">
            <v>UCW-26094</v>
          </cell>
          <cell r="B42699" t="str">
            <v>BAGATT - Bugatti TATA Lux Migration - AW25 styles ( Lot 3 )</v>
          </cell>
          <cell r="C42699" t="str">
            <v>CLOSED</v>
          </cell>
          <cell r="D42699" t="str">
            <v>Medium</v>
          </cell>
          <cell r="E42699" t="str">
            <v>Chirag Dubal</v>
          </cell>
          <cell r="F42699" t="str">
            <v>Shloka Chakre</v>
          </cell>
          <cell r="G42699">
            <v>46059.763888888891</v>
          </cell>
          <cell r="H42699">
            <v>46062.577777777777</v>
          </cell>
        </row>
        <row r="42700">
          <cell r="A42700" t="str">
            <v>UCW-26093</v>
          </cell>
          <cell r="B42700" t="str">
            <v>Tata Cliq | O.P.I Nature Strong LE New Feb 2026</v>
          </cell>
          <cell r="C42700" t="str">
            <v>CLOSED</v>
          </cell>
          <cell r="D42700" t="str">
            <v>Medium</v>
          </cell>
          <cell r="E42700" t="str">
            <v>netscribes</v>
          </cell>
          <cell r="F42700" t="str">
            <v>Shraddha Dighe</v>
          </cell>
          <cell r="G42700">
            <v>46059.743055555555</v>
          </cell>
          <cell r="H42700">
            <v>46062.518055555556</v>
          </cell>
        </row>
        <row r="42701">
          <cell r="A42701" t="str">
            <v>UCW-26091</v>
          </cell>
          <cell r="B42701" t="str">
            <v>ENRICH_Tata cliq  -  L'Occitane - Need to update (Title and Image)</v>
          </cell>
          <cell r="C42701" t="str">
            <v>CLOSED</v>
          </cell>
          <cell r="D42701" t="str">
            <v>Medium</v>
          </cell>
          <cell r="E42701" t="str">
            <v>netscribes</v>
          </cell>
          <cell r="F42701" t="str">
            <v>Shraddha Dighe</v>
          </cell>
          <cell r="G42701">
            <v>46059.737500000003</v>
          </cell>
          <cell r="H42701">
            <v>46093.62777777778</v>
          </cell>
        </row>
        <row r="42702">
          <cell r="A42702" t="str">
            <v>UCW-26088</v>
          </cell>
          <cell r="B42702" t="str">
            <v>ENRICH_Request for Image Update || 06/02/2026</v>
          </cell>
          <cell r="C42702" t="str">
            <v>CLOSED</v>
          </cell>
          <cell r="D42702" t="str">
            <v>Medium</v>
          </cell>
          <cell r="E42702" t="str">
            <v>netscribes</v>
          </cell>
          <cell r="F42702" t="str">
            <v>Shraddha Dighe</v>
          </cell>
          <cell r="G42702">
            <v>46059.729166666664</v>
          </cell>
          <cell r="H42702">
            <v>46066.472916666666</v>
          </cell>
        </row>
        <row r="42703">
          <cell r="A42703" t="str">
            <v>UCW-26067</v>
          </cell>
          <cell r="B42703" t="str">
            <v>Vday Kit Listing details</v>
          </cell>
          <cell r="C42703" t="str">
            <v>CLOSED</v>
          </cell>
          <cell r="D42703" t="str">
            <v>Medium</v>
          </cell>
          <cell r="E42703" t="str">
            <v>netscribes</v>
          </cell>
          <cell r="F42703" t="str">
            <v>Shraddha Dighe</v>
          </cell>
          <cell r="G42703">
            <v>46059.619444444441</v>
          </cell>
          <cell r="H42703">
            <v>46062.705555555556</v>
          </cell>
        </row>
        <row r="42704">
          <cell r="A42704" t="str">
            <v>UCW-26065</v>
          </cell>
          <cell r="B42704" t="str">
            <v>TED Baker - Catalogue on TATA cliq</v>
          </cell>
          <cell r="C42704" t="str">
            <v>CLOSED</v>
          </cell>
          <cell r="D42704" t="str">
            <v>Medium</v>
          </cell>
          <cell r="E42704" t="str">
            <v>netscribes</v>
          </cell>
          <cell r="F42704" t="str">
            <v>Juilee Jadhav</v>
          </cell>
          <cell r="G42704">
            <v>46059.606944444444</v>
          </cell>
          <cell r="H42704">
            <v>46065.690972222219</v>
          </cell>
        </row>
        <row r="42705">
          <cell r="A42705" t="str">
            <v>UCW-26062</v>
          </cell>
          <cell r="B42705" t="str">
            <v>Enrich_Tata Cliq PDP Update</v>
          </cell>
          <cell r="C42705" t="str">
            <v>CLOSED</v>
          </cell>
          <cell r="D42705" t="str">
            <v>Medium</v>
          </cell>
          <cell r="E42705" t="str">
            <v>netscribes</v>
          </cell>
          <cell r="F42705" t="str">
            <v>Juilee Jadhav</v>
          </cell>
          <cell r="G42705">
            <v>46059.597916666666</v>
          </cell>
          <cell r="H42705">
            <v>46067.484027777777</v>
          </cell>
        </row>
        <row r="42706">
          <cell r="A42706" t="str">
            <v>UCW-26053</v>
          </cell>
          <cell r="B42706" t="str">
            <v xml:space="preserve">ERROR_Color Issue (Andon Cord) - Adidas _NC                                     </v>
          </cell>
          <cell r="C42706" t="str">
            <v>CLOSED</v>
          </cell>
          <cell r="D42706" t="str">
            <v>Medium</v>
          </cell>
          <cell r="E42706" t="str">
            <v>netscribes</v>
          </cell>
          <cell r="F42706" t="str">
            <v>Sushma Ram</v>
          </cell>
          <cell r="G42706">
            <v>46059.521527777775</v>
          </cell>
          <cell r="H42706">
            <v>46060.430555555555</v>
          </cell>
        </row>
        <row r="42707">
          <cell r="A42707" t="str">
            <v>UCW-26049</v>
          </cell>
          <cell r="B42707" t="str">
            <v>TT.BAGATT new listings &lt;&gt; TCL - 05-02-2025</v>
          </cell>
          <cell r="C42707" t="str">
            <v>CLOSED</v>
          </cell>
          <cell r="D42707" t="str">
            <v>Medium</v>
          </cell>
          <cell r="E42707" t="str">
            <v>Chirag Dubal</v>
          </cell>
          <cell r="F42707" t="str">
            <v>Shloka Chakre</v>
          </cell>
          <cell r="G42707">
            <v>46059.487500000003</v>
          </cell>
          <cell r="H42707">
            <v>46070.643750000003</v>
          </cell>
        </row>
        <row r="42708">
          <cell r="A42708" t="str">
            <v>UCW-26047</v>
          </cell>
          <cell r="B42708" t="str">
            <v>Saucony Men Footwear S26 127055 &amp; 126934 New listing 04-02-2026</v>
          </cell>
          <cell r="C42708" t="str">
            <v>CLOSED</v>
          </cell>
          <cell r="D42708" t="str">
            <v>Medium</v>
          </cell>
          <cell r="E42708" t="str">
            <v>Chirag Dubal</v>
          </cell>
          <cell r="F42708" t="str">
            <v>Shloka Chakre</v>
          </cell>
          <cell r="G42708">
            <v>46059.472222222219</v>
          </cell>
          <cell r="H42708">
            <v>46070.515972222223</v>
          </cell>
        </row>
        <row r="42709">
          <cell r="A42709" t="str">
            <v>UCW-26046</v>
          </cell>
          <cell r="B42709" t="str">
            <v>RE: Priority Listing_Enamor_Lingerie_68 Skus_14 Styles_05-02-2026</v>
          </cell>
          <cell r="C42709" t="str">
            <v>CLOSED</v>
          </cell>
          <cell r="D42709" t="str">
            <v>Medium</v>
          </cell>
          <cell r="E42709" t="str">
            <v>netscribes</v>
          </cell>
          <cell r="F42709" t="str">
            <v>Simi Raichel Zachariah</v>
          </cell>
          <cell r="G42709">
            <v>46059.470138888886</v>
          </cell>
          <cell r="H42709">
            <v>46093.630555555559</v>
          </cell>
        </row>
        <row r="42710">
          <cell r="A42710" t="str">
            <v>UCW-26045</v>
          </cell>
          <cell r="B42710" t="str">
            <v>PUMA Apparel 124130 &amp; 125381 New Listing 04-02-2026</v>
          </cell>
          <cell r="C42710" t="str">
            <v>CLOSED</v>
          </cell>
          <cell r="D42710" t="str">
            <v>Medium</v>
          </cell>
          <cell r="E42710" t="str">
            <v>netscribes</v>
          </cell>
          <cell r="F42710" t="str">
            <v>Shloka Chakre</v>
          </cell>
          <cell r="G42710">
            <v>46059.465277777781</v>
          </cell>
          <cell r="H42710">
            <v>46170.425694444442</v>
          </cell>
        </row>
        <row r="42711">
          <cell r="A42711" t="str">
            <v>UCW-26041</v>
          </cell>
          <cell r="B42711" t="str">
            <v xml:space="preserve">BRAND DAALI -DROP 8 </v>
          </cell>
          <cell r="C42711" t="str">
            <v>CLOSED</v>
          </cell>
          <cell r="D42711" t="str">
            <v>Medium</v>
          </cell>
          <cell r="E42711" t="str">
            <v>netscribes</v>
          </cell>
          <cell r="F42711" t="str">
            <v>Shraddha Dighe</v>
          </cell>
          <cell r="G42711">
            <v>46059.45416666667</v>
          </cell>
          <cell r="H42711">
            <v>46060.524305555555</v>
          </cell>
        </row>
        <row r="42712">
          <cell r="A42712" t="str">
            <v>UCW-26039</v>
          </cell>
          <cell r="B42712" t="str">
            <v>I'm from, Rom&amp;nd &amp; Others + Skincare &amp; Makeup + 125928 + 10 Jan'26</v>
          </cell>
          <cell r="C42712" t="str">
            <v>CLOSED</v>
          </cell>
          <cell r="D42712" t="str">
            <v>Medium</v>
          </cell>
          <cell r="E42712" t="str">
            <v>netscribes</v>
          </cell>
          <cell r="F42712" t="str">
            <v>netscribes</v>
          </cell>
          <cell r="G42712">
            <v>46058.854166666664</v>
          </cell>
          <cell r="H42712">
            <v>46093.631944444445</v>
          </cell>
        </row>
        <row r="42713">
          <cell r="A42713" t="str">
            <v>UCW-26035</v>
          </cell>
          <cell r="B42713" t="str">
            <v>New Cataloging for Valentine Gift Set -Ajmal</v>
          </cell>
          <cell r="C42713" t="str">
            <v>CLOSED</v>
          </cell>
          <cell r="D42713" t="str">
            <v>Medium</v>
          </cell>
          <cell r="E42713" t="str">
            <v>netscribes</v>
          </cell>
          <cell r="F42713" t="str">
            <v>Shraddha Dighe</v>
          </cell>
          <cell r="G42713">
            <v>46058.770138888889</v>
          </cell>
          <cell r="H42713">
            <v>46062.513888888891</v>
          </cell>
        </row>
        <row r="42714">
          <cell r="A42714" t="str">
            <v>UCW-26033</v>
          </cell>
          <cell r="B42714" t="str">
            <v>ENRICH_MNY | PDP Image Update | TATACLIQ</v>
          </cell>
          <cell r="C42714" t="str">
            <v>CLOSED</v>
          </cell>
          <cell r="D42714" t="str">
            <v>Medium</v>
          </cell>
          <cell r="E42714" t="str">
            <v>netscribes</v>
          </cell>
          <cell r="F42714" t="str">
            <v>Shraddha Dighe</v>
          </cell>
          <cell r="G42714">
            <v>46058.765277777777</v>
          </cell>
          <cell r="H42714">
            <v>46062.567361111112</v>
          </cell>
        </row>
        <row r="42715">
          <cell r="A42715" t="str">
            <v>UCW-26030</v>
          </cell>
          <cell r="B42715" t="str">
            <v>Gillette New Listing Tata Cliq</v>
          </cell>
          <cell r="C42715" t="str">
            <v>CLOSED Due to Inactive/Insufficient Information</v>
          </cell>
          <cell r="D42715" t="str">
            <v>Medium</v>
          </cell>
          <cell r="E42715" t="str">
            <v>netscribes</v>
          </cell>
          <cell r="F42715" t="str">
            <v>Shraddha Dighe</v>
          </cell>
          <cell r="G42715">
            <v>46058.754861111112</v>
          </cell>
          <cell r="H42715">
            <v>46093.633333333331</v>
          </cell>
        </row>
        <row r="42716">
          <cell r="A42716" t="str">
            <v>UCW-26029</v>
          </cell>
          <cell r="B42716" t="str">
            <v>Tata Cliq - New listing- Ellie Saab &amp; Mercedes-Benz LSA</v>
          </cell>
          <cell r="C42716" t="str">
            <v>CLOSED</v>
          </cell>
          <cell r="D42716" t="str">
            <v>Medium</v>
          </cell>
          <cell r="E42716" t="str">
            <v>netscribes</v>
          </cell>
          <cell r="F42716" t="str">
            <v>Shraddha Dighe</v>
          </cell>
          <cell r="G42716">
            <v>46058.747916666667</v>
          </cell>
          <cell r="H42716">
            <v>46093.636805555558</v>
          </cell>
        </row>
        <row r="42717">
          <cell r="A42717" t="str">
            <v>UCW-26028</v>
          </cell>
          <cell r="B42717" t="str">
            <v>ENRICH_Updated Strobe PDP Assets</v>
          </cell>
          <cell r="C42717" t="str">
            <v>CLOSED</v>
          </cell>
          <cell r="D42717" t="str">
            <v>Medium</v>
          </cell>
          <cell r="E42717" t="str">
            <v>netscribes</v>
          </cell>
          <cell r="F42717" t="str">
            <v>Shraddha Dighe</v>
          </cell>
          <cell r="G42717">
            <v>46058.73333333333</v>
          </cell>
          <cell r="H42717">
            <v>46071.582638888889</v>
          </cell>
        </row>
        <row r="42718">
          <cell r="A42718" t="str">
            <v>UCW-26027</v>
          </cell>
          <cell r="B42718" t="str">
            <v>Tata Cliq X TMC New Listings_Jan'26</v>
          </cell>
          <cell r="C42718" t="str">
            <v>CLOSED</v>
          </cell>
          <cell r="D42718" t="str">
            <v>Medium</v>
          </cell>
          <cell r="E42718" t="str">
            <v>netscribes</v>
          </cell>
          <cell r="F42718" t="str">
            <v>Shraddha Dighe</v>
          </cell>
          <cell r="G42718">
            <v>46058.71875</v>
          </cell>
          <cell r="H42718">
            <v>46064.509722222225</v>
          </cell>
        </row>
        <row r="42719">
          <cell r="A42719" t="str">
            <v>UCW-26022</v>
          </cell>
          <cell r="B42719" t="str">
            <v>CLONE - Cetaphil x TATA CLIQ | New Listings_Valentine</v>
          </cell>
          <cell r="C42719" t="str">
            <v>CLOSED Due to Inactive/Insufficient Information</v>
          </cell>
          <cell r="D42719" t="str">
            <v>Medium</v>
          </cell>
          <cell r="E42719" t="str">
            <v>netscribes</v>
          </cell>
          <cell r="F42719" t="str">
            <v>Shraddha Dighe</v>
          </cell>
          <cell r="G42719">
            <v>46058.697222222225</v>
          </cell>
          <cell r="H42719">
            <v>46058.772222222222</v>
          </cell>
        </row>
        <row r="42720">
          <cell r="A42720" t="str">
            <v>UCW-26020</v>
          </cell>
          <cell r="B42720" t="str">
            <v>NEW LISTING SKU SHEET</v>
          </cell>
          <cell r="C42720" t="str">
            <v>CLOSED</v>
          </cell>
          <cell r="D42720" t="str">
            <v>Medium</v>
          </cell>
          <cell r="E42720" t="str">
            <v>netscribes</v>
          </cell>
          <cell r="F42720" t="str">
            <v>Juilee Jadhav</v>
          </cell>
          <cell r="G42720">
            <v>46058.695833333331</v>
          </cell>
          <cell r="H42720">
            <v>46093.638888888891</v>
          </cell>
        </row>
        <row r="42721">
          <cell r="A42721" t="str">
            <v>UCW-26019</v>
          </cell>
          <cell r="B42721" t="str">
            <v>ENRICH_GNC Listing Update: MP000000028805014</v>
          </cell>
          <cell r="C42721" t="str">
            <v>CLOSED</v>
          </cell>
          <cell r="D42721" t="str">
            <v>Medium</v>
          </cell>
          <cell r="E42721" t="str">
            <v>netscribes</v>
          </cell>
          <cell r="F42721" t="str">
            <v>Shraddha Dighe</v>
          </cell>
          <cell r="G42721">
            <v>46058.694444444445</v>
          </cell>
          <cell r="H42721">
            <v>46060.525000000001</v>
          </cell>
        </row>
        <row r="42722">
          <cell r="A42722" t="str">
            <v>UCW-26014</v>
          </cell>
          <cell r="B42722" t="str">
            <v>Tata Cliq - New listing - L'Occitane (GWP) (02-02-2026)</v>
          </cell>
          <cell r="C42722" t="str">
            <v>CLOSED</v>
          </cell>
          <cell r="D42722" t="str">
            <v>Medium</v>
          </cell>
          <cell r="E42722" t="str">
            <v>netscribes</v>
          </cell>
          <cell r="F42722" t="str">
            <v>Shraddha Dighe</v>
          </cell>
          <cell r="G42722">
            <v>46058.665972222225</v>
          </cell>
          <cell r="H42722">
            <v>46093.63958333333</v>
          </cell>
        </row>
        <row r="42723">
          <cell r="A42723" t="str">
            <v>UCW-26012</v>
          </cell>
          <cell r="B42723" t="str">
            <v>Request for listing template Tatacliq ( Spa Ceylon )</v>
          </cell>
          <cell r="C42723" t="str">
            <v>CLOSED</v>
          </cell>
          <cell r="D42723" t="str">
            <v>Medium</v>
          </cell>
          <cell r="E42723" t="str">
            <v>netscribes</v>
          </cell>
          <cell r="F42723" t="str">
            <v>Shraddha Dighe</v>
          </cell>
          <cell r="G42723">
            <v>46058.663194444445</v>
          </cell>
          <cell r="H42723">
            <v>46065.663888888892</v>
          </cell>
        </row>
        <row r="42724">
          <cell r="A42724" t="str">
            <v>UCW-26011</v>
          </cell>
          <cell r="B42724" t="str">
            <v>Clone - TH/CK Omni-77 Lot</v>
          </cell>
          <cell r="C42724" t="str">
            <v>CLOSED</v>
          </cell>
          <cell r="D42724" t="str">
            <v>Medium</v>
          </cell>
          <cell r="E42724" t="str">
            <v>netscribes</v>
          </cell>
          <cell r="F42724" t="str">
            <v>netscribes</v>
          </cell>
          <cell r="G42724">
            <v>46058.659722222219</v>
          </cell>
          <cell r="H42724">
            <v>46107.479861111111</v>
          </cell>
        </row>
        <row r="42725">
          <cell r="A42725" t="str">
            <v>UCW-26010</v>
          </cell>
          <cell r="B42725" t="str">
            <v>Tata Cliq  - New listing - L'Occitane (GWP) (02-02-2026)</v>
          </cell>
          <cell r="C42725" t="str">
            <v>CLOSED Due to Inactive/Insufficient Information</v>
          </cell>
          <cell r="D42725" t="str">
            <v>Medium</v>
          </cell>
          <cell r="E42725" t="str">
            <v>netscribes</v>
          </cell>
          <cell r="F42725" t="str">
            <v>Shraddha Dighe</v>
          </cell>
          <cell r="G42725">
            <v>46058.656944444447</v>
          </cell>
          <cell r="H42725">
            <v>46093.640277777777</v>
          </cell>
        </row>
        <row r="42726">
          <cell r="A42726" t="str">
            <v>UCW-26008</v>
          </cell>
          <cell r="B42726" t="str">
            <v>ENRICH_Product Image Change - MP000000027473411</v>
          </cell>
          <cell r="C42726" t="str">
            <v>CLOSED</v>
          </cell>
          <cell r="D42726" t="str">
            <v>Medium</v>
          </cell>
          <cell r="E42726" t="str">
            <v>netscribes</v>
          </cell>
          <cell r="F42726" t="str">
            <v>Shraddha Dighe</v>
          </cell>
          <cell r="G42726">
            <v>46058.640972222223</v>
          </cell>
          <cell r="H42726">
            <v>46060.614583333336</v>
          </cell>
        </row>
        <row r="42727">
          <cell r="A42727" t="str">
            <v>UCW-26005</v>
          </cell>
          <cell r="B42727" t="str">
            <v>Styles For Latching</v>
          </cell>
          <cell r="C42727" t="str">
            <v>CLOSED</v>
          </cell>
          <cell r="D42727" t="str">
            <v>Medium</v>
          </cell>
          <cell r="E42727" t="str">
            <v>netscribes</v>
          </cell>
          <cell r="F42727" t="str">
            <v>Juilee Jadhav</v>
          </cell>
          <cell r="G42727">
            <v>46058.626388888886</v>
          </cell>
          <cell r="H42727">
            <v>46071.529166666667</v>
          </cell>
        </row>
        <row r="42728">
          <cell r="A42728" t="str">
            <v>UCW-26001</v>
          </cell>
          <cell r="B42728" t="str">
            <v>Enrich_Content Error | Cello</v>
          </cell>
          <cell r="C42728" t="str">
            <v>CLOSED Due to Inactive/Insufficient Information</v>
          </cell>
          <cell r="D42728" t="str">
            <v>Medium</v>
          </cell>
          <cell r="E42728" t="str">
            <v>netscribes</v>
          </cell>
          <cell r="F42728" t="str">
            <v>Juilee Jadhav</v>
          </cell>
          <cell r="G42728">
            <v>46058.604861111111</v>
          </cell>
          <cell r="H42728">
            <v>46093.642361111109</v>
          </cell>
        </row>
        <row r="42729">
          <cell r="A42729" t="str">
            <v>UCW-25986</v>
          </cell>
          <cell r="B42729" t="str">
            <v>Error_NIKE+CATEGORY(FOOTWEAR)+129515+27-01-2026</v>
          </cell>
          <cell r="C42729" t="str">
            <v>CLOSED</v>
          </cell>
          <cell r="D42729" t="str">
            <v>Medium</v>
          </cell>
          <cell r="E42729" t="str">
            <v>netscribes</v>
          </cell>
          <cell r="F42729" t="str">
            <v>Reagan D’souza</v>
          </cell>
          <cell r="G42729">
            <v>46058.475694444445</v>
          </cell>
          <cell r="H42729">
            <v>46107.575694444444</v>
          </cell>
        </row>
        <row r="42730">
          <cell r="A42730" t="str">
            <v>UCW-25985</v>
          </cell>
          <cell r="B42730" t="str">
            <v>Hidesign - ICON 2026 - Tatacliq (100353) - 03-02-2026</v>
          </cell>
          <cell r="C42730" t="str">
            <v>CLOSED</v>
          </cell>
          <cell r="D42730" t="str">
            <v>Medium</v>
          </cell>
          <cell r="E42730" t="str">
            <v>netscribes</v>
          </cell>
          <cell r="F42730" t="str">
            <v>Juilee Jadhav</v>
          </cell>
          <cell r="G42730">
            <v>46058.467361111114</v>
          </cell>
          <cell r="H42730">
            <v>46060.677777777775</v>
          </cell>
        </row>
        <row r="42731">
          <cell r="A42731" t="str">
            <v>UCW-25984</v>
          </cell>
          <cell r="B42731" t="str">
            <v>RE: Pantaloons/Women Ethnic wear/Apparel/New Listing/SKU 156/Options 29| 4th Feb'2026</v>
          </cell>
          <cell r="C42731" t="str">
            <v>CLOSED</v>
          </cell>
          <cell r="D42731" t="str">
            <v>Medium</v>
          </cell>
          <cell r="E42731" t="str">
            <v>netscribes</v>
          </cell>
          <cell r="F42731" t="str">
            <v>Simi Raichel Zachariah</v>
          </cell>
          <cell r="G42731">
            <v>46058.46597222222</v>
          </cell>
          <cell r="H42731">
            <v>46062.594444444447</v>
          </cell>
        </row>
        <row r="42732">
          <cell r="A42732" t="str">
            <v>UCW-25983</v>
          </cell>
          <cell r="B42732" t="str">
            <v>Hidesign - Atelier 2026 - Tatacliq(100353) - 03-02-2026</v>
          </cell>
          <cell r="C42732" t="str">
            <v>CLOSED</v>
          </cell>
          <cell r="D42732" t="str">
            <v>Medium</v>
          </cell>
          <cell r="E42732" t="str">
            <v>netscribes</v>
          </cell>
          <cell r="F42732" t="str">
            <v>Juilee Jadhav</v>
          </cell>
          <cell r="G42732">
            <v>46058.463194444441</v>
          </cell>
          <cell r="H42732">
            <v>46060.683333333334</v>
          </cell>
        </row>
        <row r="42733">
          <cell r="A42733" t="str">
            <v>UCW-25982</v>
          </cell>
          <cell r="B42733" t="str">
            <v>RE: Pantaloons/Kids wear/apparel/New Listing/SKU 885/Options 172| 4th Feb'2026</v>
          </cell>
          <cell r="C42733" t="str">
            <v>CLOSED</v>
          </cell>
          <cell r="D42733" t="str">
            <v>Medium</v>
          </cell>
          <cell r="E42733" t="str">
            <v>netscribes</v>
          </cell>
          <cell r="F42733" t="str">
            <v>Simi Raichel Zachariah</v>
          </cell>
          <cell r="G42733">
            <v>46058.461111111108</v>
          </cell>
          <cell r="H42733">
            <v>46060.67291666667</v>
          </cell>
        </row>
        <row r="42734">
          <cell r="A42734" t="str">
            <v>UCW-25981</v>
          </cell>
          <cell r="B42734" t="str">
            <v>RE: Pantaloons/Women Western Wear/Apparel/New Listing/SKU 701/Options 127| 4th Feb'2026</v>
          </cell>
          <cell r="C42734" t="str">
            <v>CLOSED</v>
          </cell>
          <cell r="D42734" t="str">
            <v>Medium</v>
          </cell>
          <cell r="E42734" t="str">
            <v>netscribes</v>
          </cell>
          <cell r="F42734" t="str">
            <v>Simi Raichel Zachariah</v>
          </cell>
          <cell r="G42734">
            <v>46058.458333333336</v>
          </cell>
          <cell r="H42734">
            <v>46065.69027777778</v>
          </cell>
        </row>
        <row r="42735">
          <cell r="A42735" t="str">
            <v>UCW-25980</v>
          </cell>
          <cell r="B42735" t="str">
            <v>RE: Pantaloons/Men's wear/apparel/New Listing/SKU 524/Options 101| 4th Feb'2026</v>
          </cell>
          <cell r="C42735" t="str">
            <v>CLOSED</v>
          </cell>
          <cell r="D42735" t="str">
            <v>Medium</v>
          </cell>
          <cell r="E42735" t="str">
            <v>netscribes</v>
          </cell>
          <cell r="F42735" t="str">
            <v>Simi Raichel Zachariah</v>
          </cell>
          <cell r="G42735">
            <v>46058.455555555556</v>
          </cell>
          <cell r="H42735">
            <v>46060.65902777778</v>
          </cell>
        </row>
        <row r="42736">
          <cell r="A42736" t="str">
            <v>UCW-25977</v>
          </cell>
          <cell r="B42736" t="str">
            <v>Tata Cliq-adidas DTC|Footwear| Attributes_29-01-26</v>
          </cell>
          <cell r="C42736" t="str">
            <v>CLOSED</v>
          </cell>
          <cell r="D42736" t="str">
            <v>Medium</v>
          </cell>
          <cell r="E42736" t="str">
            <v>netscribes</v>
          </cell>
          <cell r="F42736" t="str">
            <v>Mohd Tahir Shaikh</v>
          </cell>
          <cell r="G42736">
            <v>46057.992361111108</v>
          </cell>
          <cell r="H42736">
            <v>46091.494444444441</v>
          </cell>
        </row>
        <row r="42737">
          <cell r="A42737" t="str">
            <v>UCW-25968</v>
          </cell>
          <cell r="B42737" t="str">
            <v>RE: Pantaloons/Kids/Non Apparel Footwear/New Listing/SKU 96/Options 16| 4th Feb'2026</v>
          </cell>
          <cell r="C42737" t="str">
            <v>CLOSED</v>
          </cell>
          <cell r="D42737" t="str">
            <v>Medium</v>
          </cell>
          <cell r="E42737" t="str">
            <v>netscribes</v>
          </cell>
          <cell r="F42737" t="str">
            <v>Simi Raichel Zachariah</v>
          </cell>
          <cell r="G42737">
            <v>46057.793055555558</v>
          </cell>
          <cell r="H42737">
            <v>46065.708333333336</v>
          </cell>
        </row>
        <row r="42738">
          <cell r="A42738" t="str">
            <v>UCW-25966</v>
          </cell>
          <cell r="B42738" t="str">
            <v>Pantaloons/Men Women/Non Apparel Footwear/New Listing/SKU 158/Options 27| 4th Feb'2026</v>
          </cell>
          <cell r="C42738" t="str">
            <v>CLOSED</v>
          </cell>
          <cell r="D42738" t="str">
            <v>Medium</v>
          </cell>
          <cell r="E42738" t="str">
            <v>netscribes</v>
          </cell>
          <cell r="F42738" t="str">
            <v>Simi Raichel Zachariah</v>
          </cell>
          <cell r="G42738">
            <v>46057.782638888886</v>
          </cell>
          <cell r="H42738">
            <v>46067.604166666664</v>
          </cell>
        </row>
        <row r="42739">
          <cell r="A42739" t="str">
            <v>UCW-25964</v>
          </cell>
          <cell r="B42739" t="str">
            <v>RE: Sands of India pending listing</v>
          </cell>
          <cell r="C42739" t="str">
            <v>CLOSED</v>
          </cell>
          <cell r="D42739" t="str">
            <v>Medium</v>
          </cell>
          <cell r="E42739" t="str">
            <v>netscribes</v>
          </cell>
          <cell r="F42739" t="str">
            <v>Simi Raichel Zachariah</v>
          </cell>
          <cell r="G42739">
            <v>46057.770833333336</v>
          </cell>
          <cell r="H42739">
            <v>46062.524305555555</v>
          </cell>
        </row>
        <row r="42740">
          <cell r="A42740" t="str">
            <v>UCW-25963</v>
          </cell>
          <cell r="B42740" t="str">
            <v>Tatacliq - Bluesky Product Listing</v>
          </cell>
          <cell r="C42740" t="str">
            <v>CLOSED Due to Inactive/Insufficient Information</v>
          </cell>
          <cell r="D42740" t="str">
            <v>Medium</v>
          </cell>
          <cell r="E42740" t="str">
            <v>netscribes</v>
          </cell>
          <cell r="F42740" t="str">
            <v>Shraddha Dighe</v>
          </cell>
          <cell r="G42740">
            <v>46057.767361111109</v>
          </cell>
          <cell r="H42740">
            <v>46093.645833333336</v>
          </cell>
        </row>
        <row r="42741">
          <cell r="A42741" t="str">
            <v>UCW-25961</v>
          </cell>
          <cell r="B42741" t="str">
            <v>ENRICH_Plum | Jan'26 Calendar - Tata CLiQ</v>
          </cell>
          <cell r="C42741" t="str">
            <v>CLOSED</v>
          </cell>
          <cell r="D42741" t="str">
            <v>Medium</v>
          </cell>
          <cell r="E42741" t="str">
            <v>netscribes</v>
          </cell>
          <cell r="F42741" t="str">
            <v>Shraddha Dighe</v>
          </cell>
          <cell r="G42741">
            <v>46057.761111111111</v>
          </cell>
          <cell r="H42741">
            <v>46059.574999999997</v>
          </cell>
        </row>
        <row r="42742">
          <cell r="A42742" t="str">
            <v>UCW-25960</v>
          </cell>
          <cell r="B42742" t="str">
            <v>RE: New Master Content Sheet with Image Link</v>
          </cell>
          <cell r="C42742" t="str">
            <v>CLOSED</v>
          </cell>
          <cell r="D42742" t="str">
            <v>Medium</v>
          </cell>
          <cell r="E42742" t="str">
            <v>netscribes</v>
          </cell>
          <cell r="F42742" t="str">
            <v>Simi Raichel Zachariah</v>
          </cell>
          <cell r="G42742">
            <v>46057.759722222225</v>
          </cell>
          <cell r="H42742">
            <v>46062.557638888888</v>
          </cell>
        </row>
        <row r="42743">
          <cell r="A42743" t="str">
            <v>UCW-25959</v>
          </cell>
          <cell r="B42743" t="str">
            <v>RE: Tata Cliq-Multi Brand-Women's Apparel 29-01-2026</v>
          </cell>
          <cell r="C42743" t="str">
            <v>CLOSED</v>
          </cell>
          <cell r="D42743" t="str">
            <v>Medium</v>
          </cell>
          <cell r="E42743" t="str">
            <v>netscribes</v>
          </cell>
          <cell r="F42743" t="str">
            <v>netscribes</v>
          </cell>
          <cell r="G42743">
            <v>46057.756249999999</v>
          </cell>
          <cell r="H42743">
            <v>46093.646527777775</v>
          </cell>
        </row>
        <row r="42744">
          <cell r="A42744" t="str">
            <v>UCW-25957</v>
          </cell>
          <cell r="B42744" t="str">
            <v>Tata cliq luxury - New listing - Juliette Has A Gun ( Miami Shake Gift Set) MDP</v>
          </cell>
          <cell r="C42744" t="str">
            <v>CLOSED</v>
          </cell>
          <cell r="D42744" t="str">
            <v>Medium</v>
          </cell>
          <cell r="E42744" t="str">
            <v>netscribes</v>
          </cell>
          <cell r="F42744" t="str">
            <v>Shraddha Dighe</v>
          </cell>
          <cell r="G42744">
            <v>46057.744444444441</v>
          </cell>
          <cell r="H42744">
            <v>46060.557638888888</v>
          </cell>
        </row>
        <row r="42745">
          <cell r="A42745" t="str">
            <v>UCW-25955</v>
          </cell>
          <cell r="B42745" t="str">
            <v>Kaftanize - 4th Feb 2026- 128340 - New collection - Fashion</v>
          </cell>
          <cell r="C42745" t="str">
            <v>CLOSED</v>
          </cell>
          <cell r="D42745" t="str">
            <v>Medium</v>
          </cell>
          <cell r="E42745" t="str">
            <v>netscribes</v>
          </cell>
          <cell r="F42745" t="str">
            <v>Simi Raichel Zachariah</v>
          </cell>
          <cell r="G42745">
            <v>46057.739583333336</v>
          </cell>
          <cell r="H42745">
            <v>46062.517361111109</v>
          </cell>
        </row>
        <row r="42746">
          <cell r="A42746" t="str">
            <v>UCW-25954</v>
          </cell>
          <cell r="B42746" t="str">
            <v>TATA - New Listing - 5 STD - Elizabeth Arden HPR - 30-01-26</v>
          </cell>
          <cell r="C42746" t="str">
            <v>CLOSED</v>
          </cell>
          <cell r="D42746" t="str">
            <v>Medium</v>
          </cell>
          <cell r="E42746" t="str">
            <v>netscribes</v>
          </cell>
          <cell r="F42746" t="str">
            <v>Shraddha Dighe</v>
          </cell>
          <cell r="G42746">
            <v>46057.738194444442</v>
          </cell>
          <cell r="H42746">
            <v>46060.53402777778</v>
          </cell>
        </row>
        <row r="42747">
          <cell r="A42747" t="str">
            <v>UCW-25953</v>
          </cell>
          <cell r="B42747" t="str">
            <v>Foxtale x Tatacliq Valentine Kit Listing</v>
          </cell>
          <cell r="C42747" t="str">
            <v>CLOSED</v>
          </cell>
          <cell r="D42747" t="str">
            <v>Medium</v>
          </cell>
          <cell r="E42747" t="str">
            <v>netscribes</v>
          </cell>
          <cell r="F42747" t="str">
            <v>Shraddha Dighe</v>
          </cell>
          <cell r="G42747">
            <v>46057.734722222223</v>
          </cell>
          <cell r="H42747">
            <v>46059.8125</v>
          </cell>
        </row>
        <row r="42748">
          <cell r="A42748" t="str">
            <v>UCW-25952</v>
          </cell>
          <cell r="B42748" t="str">
            <v>ENRICH_Image Update</v>
          </cell>
          <cell r="C42748" t="str">
            <v>CLOSED</v>
          </cell>
          <cell r="D42748" t="str">
            <v>Medium</v>
          </cell>
          <cell r="E42748" t="str">
            <v>netscribes</v>
          </cell>
          <cell r="F42748" t="str">
            <v>Shraddha Dighe</v>
          </cell>
          <cell r="G42748">
            <v>46057.73333333333</v>
          </cell>
          <cell r="H42748">
            <v>46069.418055555558</v>
          </cell>
        </row>
        <row r="42749">
          <cell r="A42749" t="str">
            <v>UCW-25944</v>
          </cell>
          <cell r="B42749" t="str">
            <v xml:space="preserve">Tatacliq Catalogue Pendency List_2nd February </v>
          </cell>
          <cell r="C42749" t="str">
            <v>CLOSED</v>
          </cell>
          <cell r="D42749" t="str">
            <v>Medium</v>
          </cell>
          <cell r="E42749" t="str">
            <v>netscribes</v>
          </cell>
          <cell r="F42749" t="str">
            <v>Simi Raichel Zachariah</v>
          </cell>
          <cell r="G42749">
            <v>46057.710416666669</v>
          </cell>
          <cell r="H42749">
            <v>46067.727083333331</v>
          </cell>
        </row>
        <row r="42750">
          <cell r="A42750" t="str">
            <v>UCW-25942</v>
          </cell>
          <cell r="B42750" t="str">
            <v>Tata Cliq-Multi Brand-Men's Apparel 04-02-2026</v>
          </cell>
          <cell r="C42750" t="str">
            <v>CLOSED</v>
          </cell>
          <cell r="D42750" t="str">
            <v>Medium</v>
          </cell>
          <cell r="E42750" t="str">
            <v>netscribes</v>
          </cell>
          <cell r="F42750" t="str">
            <v>Shraddha Dighe</v>
          </cell>
          <cell r="G42750">
            <v>46057.701388888891</v>
          </cell>
          <cell r="H42750">
            <v>46060.694444444445</v>
          </cell>
        </row>
        <row r="42751">
          <cell r="A42751" t="str">
            <v>UCW-25936</v>
          </cell>
          <cell r="B42751" t="str">
            <v>CLONE - Cataloguing Details | TATA X Minimalist ( New Listings)</v>
          </cell>
          <cell r="C42751" t="str">
            <v>CLOSED Due to Inactive/Insufficient Information</v>
          </cell>
          <cell r="D42751" t="str">
            <v>Medium</v>
          </cell>
          <cell r="E42751" t="str">
            <v>netscribes</v>
          </cell>
          <cell r="F42751" t="str">
            <v>netscribes</v>
          </cell>
          <cell r="G42751">
            <v>46057.683333333334</v>
          </cell>
          <cell r="H42751">
            <v>46093.648611111108</v>
          </cell>
        </row>
        <row r="42752">
          <cell r="A42752" t="str">
            <v>UCW-25928</v>
          </cell>
          <cell r="B42752" t="str">
            <v>Giva | Silver Jewellery | 125927 | 03-02-2026 (70 Skus) - High Priority</v>
          </cell>
          <cell r="C42752" t="str">
            <v>CLOSED</v>
          </cell>
          <cell r="D42752" t="str">
            <v>Medium</v>
          </cell>
          <cell r="E42752" t="str">
            <v>netscribes</v>
          </cell>
          <cell r="F42752" t="str">
            <v>Shraddha Dighe</v>
          </cell>
          <cell r="G42752">
            <v>46057.625694444447</v>
          </cell>
          <cell r="H42752">
            <v>46066.671527777777</v>
          </cell>
        </row>
        <row r="42753">
          <cell r="A42753" t="str">
            <v>UCW-25920</v>
          </cell>
          <cell r="B42753" t="str">
            <v>SS'26 Footwear Templates for Fresh Listing - Onitsuka Tiger</v>
          </cell>
          <cell r="C42753" t="str">
            <v>CLOSED</v>
          </cell>
          <cell r="D42753" t="str">
            <v>Medium</v>
          </cell>
          <cell r="E42753" t="str">
            <v>netscribes</v>
          </cell>
          <cell r="F42753" t="str">
            <v>Shloka Chakre</v>
          </cell>
          <cell r="G42753">
            <v>46057.581944444442</v>
          </cell>
          <cell r="H42753">
            <v>46058.526388888888</v>
          </cell>
        </row>
        <row r="42754">
          <cell r="A42754" t="str">
            <v>UCW-25918</v>
          </cell>
          <cell r="B42754" t="str">
            <v>ENRICH_Herbaria Modern Botanicals: Updated Product Packaging Images &amp; Body Scrub Details</v>
          </cell>
          <cell r="C42754" t="str">
            <v>CLOSED</v>
          </cell>
          <cell r="D42754" t="str">
            <v>Medium</v>
          </cell>
          <cell r="E42754" t="str">
            <v>netscribes</v>
          </cell>
          <cell r="F42754" t="str">
            <v>Shraddha Dighe</v>
          </cell>
          <cell r="G42754">
            <v>46057.568055555559</v>
          </cell>
          <cell r="H42754">
            <v>46060.571527777778</v>
          </cell>
        </row>
        <row r="42755">
          <cell r="A42755" t="str">
            <v>UCW-25916</v>
          </cell>
          <cell r="B42755" t="str">
            <v>Error_Larah by Borosil_New Title Update for Cups &amp; Mugs Category</v>
          </cell>
          <cell r="C42755" t="str">
            <v>CLOSED</v>
          </cell>
          <cell r="D42755" t="str">
            <v>Medium</v>
          </cell>
          <cell r="E42755" t="str">
            <v>netscribes</v>
          </cell>
          <cell r="F42755" t="str">
            <v>Juilee Jadhav</v>
          </cell>
          <cell r="G42755">
            <v>46057.550694444442</v>
          </cell>
          <cell r="H42755">
            <v>46059.87222222222</v>
          </cell>
        </row>
        <row r="42756">
          <cell r="A42756" t="str">
            <v>UCW-25905</v>
          </cell>
          <cell r="B42756" t="str">
            <v>Error_QC Error Identified – Request for Correction (Netscribes Agency)</v>
          </cell>
          <cell r="C42756" t="str">
            <v>CLOSED</v>
          </cell>
          <cell r="D42756" t="str">
            <v>Medium</v>
          </cell>
          <cell r="E42756" t="str">
            <v>Chirag Dubal</v>
          </cell>
          <cell r="F42756" t="str">
            <v>Reagan D’souza</v>
          </cell>
          <cell r="G42756">
            <v>46057.48333333333</v>
          </cell>
          <cell r="H42756">
            <v>46066.728472222225</v>
          </cell>
        </row>
        <row r="42757">
          <cell r="A42757" t="str">
            <v>UCW-25903</v>
          </cell>
          <cell r="B42757" t="str">
            <v>RE: Tata Cliq-Multi Brand-Men's Apparel 03-02-2026</v>
          </cell>
          <cell r="C42757" t="str">
            <v>CLOSED</v>
          </cell>
          <cell r="D42757" t="str">
            <v>Medium</v>
          </cell>
          <cell r="E42757" t="str">
            <v>netscribes</v>
          </cell>
          <cell r="F42757" t="str">
            <v>Simi Raichel Zachariah</v>
          </cell>
          <cell r="G42757">
            <v>46057.461805555555</v>
          </cell>
          <cell r="H42757">
            <v>46127.587500000001</v>
          </cell>
        </row>
        <row r="42758">
          <cell r="A42758" t="str">
            <v>UCW-25887</v>
          </cell>
          <cell r="B42758" t="str">
            <v>Ecco Sell Now - From 126492 &amp;127320 to 129529</v>
          </cell>
          <cell r="C42758" t="str">
            <v>CLOSED Due to Inactive/Insufficient Information</v>
          </cell>
          <cell r="D42758" t="str">
            <v>Medium</v>
          </cell>
          <cell r="E42758" t="str">
            <v>Chirag Dubal</v>
          </cell>
          <cell r="F42758" t="str">
            <v>Shloka Chakre</v>
          </cell>
          <cell r="G42758">
            <v>46056.722916666666</v>
          </cell>
          <cell r="H42758">
            <v>46093.649305555555</v>
          </cell>
        </row>
        <row r="42759">
          <cell r="A42759" t="str">
            <v>UCW-25886</v>
          </cell>
          <cell r="B42759" t="str">
            <v>Metro Footwear Men's Catalogue</v>
          </cell>
          <cell r="C42759" t="str">
            <v>CLOSED</v>
          </cell>
          <cell r="D42759" t="str">
            <v>Medium</v>
          </cell>
          <cell r="E42759" t="str">
            <v>netscribes</v>
          </cell>
          <cell r="F42759" t="str">
            <v>Mohd Tahir Shaikh</v>
          </cell>
          <cell r="G42759">
            <v>46056.709722222222</v>
          </cell>
          <cell r="H42759">
            <v>46079.491666666669</v>
          </cell>
        </row>
        <row r="42760">
          <cell r="A42760" t="str">
            <v>UCW-25878</v>
          </cell>
          <cell r="B42760" t="str">
            <v>Tatacliq.com-New Listing_Timex_ SKU's -55</v>
          </cell>
          <cell r="C42760" t="str">
            <v>CLOSED</v>
          </cell>
          <cell r="D42760" t="str">
            <v>Medium</v>
          </cell>
          <cell r="E42760" t="str">
            <v>netscribes</v>
          </cell>
          <cell r="F42760" t="str">
            <v>Juilee Jadhav</v>
          </cell>
          <cell r="G42760">
            <v>46056.657638888886</v>
          </cell>
          <cell r="H42760">
            <v>46060.700694444444</v>
          </cell>
        </row>
        <row r="42761">
          <cell r="A42761" t="str">
            <v>UCW-25877</v>
          </cell>
          <cell r="B42761" t="str">
            <v>RE: Arrow_USPA MP-66 Batch 10 SS26__124848_03-02-2026</v>
          </cell>
          <cell r="C42761" t="str">
            <v>CLOSED</v>
          </cell>
          <cell r="D42761" t="str">
            <v>Medium</v>
          </cell>
          <cell r="E42761" t="str">
            <v>netscribes</v>
          </cell>
          <cell r="F42761" t="str">
            <v>Simi Raichel Zachariah</v>
          </cell>
          <cell r="G42761">
            <v>46056.656944444447</v>
          </cell>
          <cell r="H42761">
            <v>46059.727777777778</v>
          </cell>
        </row>
        <row r="42762">
          <cell r="A42762" t="str">
            <v>UCW-25872</v>
          </cell>
          <cell r="B42762" t="str">
            <v>CLONE - Listing template | Tata CLiQ x Foxtale</v>
          </cell>
          <cell r="C42762" t="str">
            <v>CLOSED</v>
          </cell>
          <cell r="D42762" t="str">
            <v>Medium</v>
          </cell>
          <cell r="E42762" t="str">
            <v>netscribes</v>
          </cell>
          <cell r="F42762" t="str">
            <v>netscribes</v>
          </cell>
          <cell r="G42762">
            <v>46056.623611111114</v>
          </cell>
          <cell r="H42762">
            <v>46058.712500000001</v>
          </cell>
        </row>
        <row r="42763">
          <cell r="A42763" t="str">
            <v>UCW-25870</v>
          </cell>
          <cell r="B42763" t="str">
            <v>CLONE - Request for Listing Template - Tata Cliq Luxe</v>
          </cell>
          <cell r="C42763" t="str">
            <v>CLOSED</v>
          </cell>
          <cell r="D42763" t="str">
            <v>Medium</v>
          </cell>
          <cell r="E42763" t="str">
            <v>netscribes</v>
          </cell>
          <cell r="F42763" t="str">
            <v>netscribes</v>
          </cell>
          <cell r="G42763">
            <v>46056.617361111108</v>
          </cell>
          <cell r="H42763">
            <v>46058.708333333336</v>
          </cell>
        </row>
        <row r="42764">
          <cell r="A42764" t="str">
            <v>UCW-25869</v>
          </cell>
          <cell r="B42764" t="str">
            <v>CLONE - Cetaphil x TATA CLIQ | New Listings_Valentine</v>
          </cell>
          <cell r="C42764" t="str">
            <v>CLOSED</v>
          </cell>
          <cell r="D42764" t="str">
            <v>Medium</v>
          </cell>
          <cell r="E42764" t="str">
            <v>netscribes</v>
          </cell>
          <cell r="F42764" t="str">
            <v>netscribes</v>
          </cell>
          <cell r="G42764">
            <v>46056.613194444442</v>
          </cell>
          <cell r="H42764">
            <v>46058.772222222222</v>
          </cell>
        </row>
        <row r="42765">
          <cell r="A42765" t="str">
            <v>UCW-25868</v>
          </cell>
          <cell r="B42765" t="str">
            <v>ENRICH_OAP | MAGIC RETOUCH PDP and Video REFRESH | TATACLIQ</v>
          </cell>
          <cell r="C42765" t="str">
            <v>CLOSED</v>
          </cell>
          <cell r="D42765" t="str">
            <v>Medium</v>
          </cell>
          <cell r="E42765" t="str">
            <v>netscribes</v>
          </cell>
          <cell r="F42765" t="str">
            <v>Shraddha Dighe</v>
          </cell>
          <cell r="G42765">
            <v>46056.595138888886</v>
          </cell>
          <cell r="H42765">
            <v>46058.534722222219</v>
          </cell>
        </row>
        <row r="42766">
          <cell r="A42766" t="str">
            <v>UCW-25867</v>
          </cell>
          <cell r="B42766" t="str">
            <v xml:space="preserve">Listings for RASASI Pending SKU's </v>
          </cell>
          <cell r="C42766" t="str">
            <v>CLOSED</v>
          </cell>
          <cell r="D42766" t="str">
            <v>Medium</v>
          </cell>
          <cell r="E42766" t="str">
            <v>netscribes</v>
          </cell>
          <cell r="F42766" t="str">
            <v>Shraddha Dighe</v>
          </cell>
          <cell r="G42766">
            <v>46056.593055555553</v>
          </cell>
          <cell r="H42766">
            <v>46059.805555555555</v>
          </cell>
        </row>
        <row r="42767">
          <cell r="A42767" t="str">
            <v>UCW-25862</v>
          </cell>
          <cell r="B42767" t="str">
            <v>ERROR_Footwear New Listing-17 Options (99 SKUs)</v>
          </cell>
          <cell r="C42767" t="str">
            <v>CLOSED</v>
          </cell>
          <cell r="D42767" t="str">
            <v>Medium</v>
          </cell>
          <cell r="E42767" t="str">
            <v>netscribes</v>
          </cell>
          <cell r="F42767" t="str">
            <v>Mohd Tahir Shaikh</v>
          </cell>
          <cell r="G42767">
            <v>46056.553472222222</v>
          </cell>
          <cell r="H42767">
            <v>46113.644444444442</v>
          </cell>
        </row>
        <row r="42768">
          <cell r="A42768" t="str">
            <v>UCW-25856</v>
          </cell>
          <cell r="B42768" t="str">
            <v>CLONE - Tatacliq Listing Template - ISDIN</v>
          </cell>
          <cell r="C42768" t="str">
            <v>CLOSED</v>
          </cell>
          <cell r="D42768" t="str">
            <v>Medium</v>
          </cell>
          <cell r="E42768" t="str">
            <v>netscribes</v>
          </cell>
          <cell r="F42768" t="str">
            <v>Shraddha Dighe</v>
          </cell>
          <cell r="G42768">
            <v>46056.526388888888</v>
          </cell>
          <cell r="H42768">
            <v>46057.560416666667</v>
          </cell>
        </row>
        <row r="42769">
          <cell r="A42769" t="str">
            <v>UCW-25841</v>
          </cell>
          <cell r="B42769" t="str">
            <v>RE: DROP 6 - DAALI-30 april + 1 ST APRIL</v>
          </cell>
          <cell r="C42769" t="str">
            <v>CLOSED</v>
          </cell>
          <cell r="D42769" t="str">
            <v>Medium</v>
          </cell>
          <cell r="E42769" t="str">
            <v>netscribes</v>
          </cell>
          <cell r="F42769" t="str">
            <v>Simi Raichel Zachariah</v>
          </cell>
          <cell r="G42769">
            <v>46055.839583333334</v>
          </cell>
          <cell r="H42769">
            <v>46058.529861111114</v>
          </cell>
        </row>
        <row r="42770">
          <cell r="A42770" t="str">
            <v>UCW-25833</v>
          </cell>
          <cell r="B42770" t="str">
            <v>Enrich_Request to Update Incorrect 5th Image as per Drive Link for LID - MP000000019454447 &amp; MP000000023998603</v>
          </cell>
          <cell r="C42770" t="str">
            <v>CLOSED</v>
          </cell>
          <cell r="D42770" t="str">
            <v>Medium</v>
          </cell>
          <cell r="E42770" t="str">
            <v>netscribes</v>
          </cell>
          <cell r="F42770" t="str">
            <v>Juilee Jadhav</v>
          </cell>
          <cell r="G42770">
            <v>46055.756249999999</v>
          </cell>
          <cell r="H42770">
            <v>46057.713194444441</v>
          </cell>
        </row>
        <row r="42771">
          <cell r="A42771" t="str">
            <v>UCW-25831</v>
          </cell>
          <cell r="B42771" t="str">
            <v>LOT 112 &amp; 113</v>
          </cell>
          <cell r="C42771" t="str">
            <v>CLOSED</v>
          </cell>
          <cell r="D42771" t="str">
            <v>Medium</v>
          </cell>
          <cell r="E42771" t="str">
            <v>netscribes</v>
          </cell>
          <cell r="F42771" t="str">
            <v>Juilee Jadhav</v>
          </cell>
          <cell r="G42771">
            <v>46055.748611111114</v>
          </cell>
          <cell r="H42771">
            <v>46062.493750000001</v>
          </cell>
        </row>
        <row r="42772">
          <cell r="A42772" t="str">
            <v>UCW-25821</v>
          </cell>
          <cell r="B42772" t="str">
            <v>Enrich_Request to Update Listing Images as per Shared Drive</v>
          </cell>
          <cell r="C42772" t="str">
            <v>CLOSED</v>
          </cell>
          <cell r="D42772" t="str">
            <v>Medium</v>
          </cell>
          <cell r="E42772" t="str">
            <v>netscribes</v>
          </cell>
          <cell r="F42772" t="str">
            <v>Juilee Jadhav</v>
          </cell>
          <cell r="G42772">
            <v>46055.693749999999</v>
          </cell>
          <cell r="H42772">
            <v>46057.70416666667</v>
          </cell>
        </row>
        <row r="42773">
          <cell r="A42773" t="str">
            <v>UCW-25818</v>
          </cell>
          <cell r="B42773" t="str">
            <v xml:space="preserve">Tata cliq - L'Occitane - Need to update New seller sku code and New ean code.  </v>
          </cell>
          <cell r="C42773" t="str">
            <v>CLOSED</v>
          </cell>
          <cell r="D42773" t="str">
            <v>Medium</v>
          </cell>
          <cell r="E42773" t="str">
            <v>netscribes</v>
          </cell>
          <cell r="F42773" t="str">
            <v>Shraddha Dighe</v>
          </cell>
          <cell r="G42773">
            <v>46055.670138888891</v>
          </cell>
          <cell r="H42773">
            <v>46107.480555555558</v>
          </cell>
        </row>
        <row r="42774">
          <cell r="A42774" t="str">
            <v>UCW-25814</v>
          </cell>
          <cell r="B42774" t="str">
            <v>Urgent-Asics Sell Now</v>
          </cell>
          <cell r="C42774" t="str">
            <v>CLOSED</v>
          </cell>
          <cell r="D42774" t="str">
            <v>Medium</v>
          </cell>
          <cell r="E42774" t="str">
            <v>netscribes</v>
          </cell>
          <cell r="F42774" t="str">
            <v>Mohd Tahir Shaikh</v>
          </cell>
          <cell r="G42774">
            <v>46055.634027777778</v>
          </cell>
          <cell r="H42774">
            <v>46074.542361111111</v>
          </cell>
        </row>
        <row r="42775">
          <cell r="A42775" t="str">
            <v>UCW-25811</v>
          </cell>
          <cell r="B42775" t="str">
            <v>CLONE - TataCliq: Cork Open Footwear Category (LOT-2)</v>
          </cell>
          <cell r="C42775" t="str">
            <v>CLOSED</v>
          </cell>
          <cell r="D42775" t="str">
            <v>Medium</v>
          </cell>
          <cell r="E42775" t="str">
            <v>Chirag Dubal</v>
          </cell>
          <cell r="F42775" t="str">
            <v>Reagan D’souza</v>
          </cell>
          <cell r="G42775">
            <v>46055.578472222223</v>
          </cell>
          <cell r="H42775">
            <v>46060.538194444445</v>
          </cell>
        </row>
        <row r="42776">
          <cell r="A42776" t="str">
            <v>UCW-25810</v>
          </cell>
          <cell r="B42776" t="str">
            <v>Error_TataCliq: Cork Open Footwear Category (LOT-2)_NC</v>
          </cell>
          <cell r="C42776" t="str">
            <v>CLOSED Due to Inactive/Insufficient Information</v>
          </cell>
          <cell r="D42776" t="str">
            <v>Medium</v>
          </cell>
          <cell r="E42776" t="str">
            <v>netscribes</v>
          </cell>
          <cell r="F42776" t="str">
            <v>Reagan D’souza</v>
          </cell>
          <cell r="G42776">
            <v>46055.578472222223</v>
          </cell>
          <cell r="H42776">
            <v>46093.65</v>
          </cell>
        </row>
        <row r="42777">
          <cell r="A42777" t="str">
            <v>UCW-25804</v>
          </cell>
          <cell r="B42777" t="str">
            <v>RE: Tata Cliq-Multi Brand-Women's Apparel 27-01-2026</v>
          </cell>
          <cell r="C42777" t="str">
            <v>CLOSED</v>
          </cell>
          <cell r="D42777" t="str">
            <v>Medium</v>
          </cell>
          <cell r="E42777" t="str">
            <v>netscribes</v>
          </cell>
          <cell r="F42777" t="str">
            <v>netscribes</v>
          </cell>
          <cell r="G42777">
            <v>46055.554166666669</v>
          </cell>
          <cell r="H42777">
            <v>46093.650694444441</v>
          </cell>
        </row>
        <row r="42778">
          <cell r="A42778" t="str">
            <v>UCW-25789</v>
          </cell>
          <cell r="B42778" t="str">
            <v>Red Tape Men Apparel // 127785 // Dated 30-01-2026 Tata Cliq New Catalog</v>
          </cell>
          <cell r="C42778" t="str">
            <v>CLOSED</v>
          </cell>
          <cell r="D42778" t="str">
            <v>Medium</v>
          </cell>
          <cell r="E42778" t="str">
            <v>netscribes</v>
          </cell>
          <cell r="F42778" t="str">
            <v>Simi Raichel Zachariah</v>
          </cell>
          <cell r="G42778">
            <v>46055.463194444441</v>
          </cell>
          <cell r="H42778">
            <v>46058.938194444447</v>
          </cell>
        </row>
        <row r="42779">
          <cell r="A42779" t="str">
            <v>UCW-25787</v>
          </cell>
          <cell r="B42779" t="str">
            <v>Pantaloons/Women Ethnic wear/Apparel/New Listing/SKU 214/Options 38| 29th Jan'2026</v>
          </cell>
          <cell r="C42779" t="str">
            <v>CLOSED</v>
          </cell>
          <cell r="D42779" t="str">
            <v>Medium</v>
          </cell>
          <cell r="E42779" t="str">
            <v>netscribes</v>
          </cell>
          <cell r="F42779" t="str">
            <v>Simi Raichel Zachariah</v>
          </cell>
          <cell r="G42779">
            <v>46055.415972222225</v>
          </cell>
          <cell r="H42779">
            <v>46058.947916666664</v>
          </cell>
        </row>
        <row r="42780">
          <cell r="A42780" t="str">
            <v>UCW-25786</v>
          </cell>
          <cell r="B42780" t="str">
            <v>Manyavar Listing 27.01.26</v>
          </cell>
          <cell r="C42780" t="str">
            <v>CLOSED</v>
          </cell>
          <cell r="D42780" t="str">
            <v>Medium</v>
          </cell>
          <cell r="E42780" t="str">
            <v>netscribes</v>
          </cell>
          <cell r="F42780" t="str">
            <v>Simi Raichel Zachariah</v>
          </cell>
          <cell r="G42780">
            <v>46055.412499999999</v>
          </cell>
          <cell r="H42780">
            <v>46058.768750000003</v>
          </cell>
        </row>
        <row r="42781">
          <cell r="A42781" t="str">
            <v>UCW-25785</v>
          </cell>
          <cell r="B42781" t="str">
            <v>Enrich_Need to update images_30th Jan</v>
          </cell>
          <cell r="C42781" t="str">
            <v>CLOSED</v>
          </cell>
          <cell r="D42781" t="str">
            <v>Medium</v>
          </cell>
          <cell r="E42781" t="str">
            <v>netscribes</v>
          </cell>
          <cell r="F42781" t="str">
            <v>Simi Raichel Zachariah</v>
          </cell>
          <cell r="G42781">
            <v>46055.408333333333</v>
          </cell>
          <cell r="H42781">
            <v>46069.549305555556</v>
          </cell>
        </row>
        <row r="42782">
          <cell r="A42782" t="str">
            <v>UCW-25779</v>
          </cell>
          <cell r="B42782" t="str">
            <v>CLONE - DMODOT - Footwear - 9/01</v>
          </cell>
          <cell r="C42782" t="str">
            <v>CLOSED</v>
          </cell>
          <cell r="D42782" t="str">
            <v>Medium</v>
          </cell>
          <cell r="E42782" t="str">
            <v>netscribes</v>
          </cell>
          <cell r="F42782" t="str">
            <v>Mohd Tahir Shaikh</v>
          </cell>
          <cell r="G42782">
            <v>46054.577777777777</v>
          </cell>
          <cell r="H42782">
            <v>46074.59097222222</v>
          </cell>
        </row>
        <row r="42783">
          <cell r="A42783" t="str">
            <v>UCW-25778</v>
          </cell>
          <cell r="B42783" t="str">
            <v>Fw: Kimirica Inventory Status Review + Catalogue Request for New Listings</v>
          </cell>
          <cell r="C42783" t="str">
            <v>CLOSED</v>
          </cell>
          <cell r="D42783" t="str">
            <v>Medium</v>
          </cell>
          <cell r="E42783" t="str">
            <v>netscribes</v>
          </cell>
          <cell r="F42783" t="str">
            <v>Shraddha Dighe</v>
          </cell>
          <cell r="G42783">
            <v>46054.554861111108</v>
          </cell>
          <cell r="H42783">
            <v>46059.739583333336</v>
          </cell>
        </row>
        <row r="42784">
          <cell r="A42784" t="str">
            <v>UCW-25777</v>
          </cell>
          <cell r="B42784" t="str">
            <v>Tata Cliq - Kimirica Bridgerton Listing - Mayfair soiree.</v>
          </cell>
          <cell r="C42784" t="str">
            <v>CLOSED</v>
          </cell>
          <cell r="D42784" t="str">
            <v>Medium</v>
          </cell>
          <cell r="E42784" t="str">
            <v>netscribes</v>
          </cell>
          <cell r="F42784" t="str">
            <v>Shraddha Dighe</v>
          </cell>
          <cell r="G42784">
            <v>46054.54791666667</v>
          </cell>
          <cell r="H42784">
            <v>46058.681250000001</v>
          </cell>
        </row>
        <row r="42785">
          <cell r="A42785" t="str">
            <v>UCW-25776</v>
          </cell>
          <cell r="B42785" t="str">
            <v>Tata Cliq - Kimirica Bridgerton Listing - Lady In Silver</v>
          </cell>
          <cell r="C42785" t="str">
            <v>CLOSED</v>
          </cell>
          <cell r="D42785" t="str">
            <v>Medium</v>
          </cell>
          <cell r="E42785" t="str">
            <v>netscribes</v>
          </cell>
          <cell r="F42785" t="str">
            <v>Shraddha Dighe</v>
          </cell>
          <cell r="G42785">
            <v>46054.538888888892</v>
          </cell>
          <cell r="H42785">
            <v>46060.477777777778</v>
          </cell>
        </row>
        <row r="42786">
          <cell r="A42786" t="str">
            <v>UCW-25775</v>
          </cell>
          <cell r="B42786" t="str">
            <v>Error_Vastramyaa New Catalog sheet_22-Feb-25_NC</v>
          </cell>
          <cell r="C42786" t="str">
            <v>CLOSED</v>
          </cell>
          <cell r="D42786" t="str">
            <v>Medium</v>
          </cell>
          <cell r="E42786" t="str">
            <v>netscribes</v>
          </cell>
          <cell r="F42786" t="str">
            <v>Reagan D’souza</v>
          </cell>
          <cell r="G42786">
            <v>46054.511805555558</v>
          </cell>
          <cell r="H42786">
            <v>46070.553472222222</v>
          </cell>
        </row>
        <row r="42787">
          <cell r="A42787" t="str">
            <v>UCW-25760</v>
          </cell>
          <cell r="B42787" t="str">
            <v>RE: Tata Cliq-Multi Brand-Men's Apparel 27-01-2026</v>
          </cell>
          <cell r="C42787" t="str">
            <v>CLOSED</v>
          </cell>
          <cell r="D42787" t="str">
            <v>Medium</v>
          </cell>
          <cell r="E42787" t="str">
            <v>netscribes</v>
          </cell>
          <cell r="F42787" t="str">
            <v>netscribes</v>
          </cell>
          <cell r="G42787">
            <v>46053.789583333331</v>
          </cell>
          <cell r="H42787">
            <v>46057.645833333336</v>
          </cell>
        </row>
        <row r="42788">
          <cell r="A42788" t="str">
            <v>UCW-25754</v>
          </cell>
          <cell r="B42788" t="str">
            <v>Error_Listing of Kids Bathrobe_NC</v>
          </cell>
          <cell r="C42788" t="str">
            <v>CLOSED</v>
          </cell>
          <cell r="D42788" t="str">
            <v>Medium</v>
          </cell>
          <cell r="E42788" t="str">
            <v>netscribes</v>
          </cell>
          <cell r="F42788" t="str">
            <v>Reagan D’souza</v>
          </cell>
          <cell r="G42788">
            <v>46053.570138888892</v>
          </cell>
          <cell r="H42788">
            <v>46090.640277777777</v>
          </cell>
        </row>
        <row r="42789">
          <cell r="A42789" t="str">
            <v>UCW-25752</v>
          </cell>
          <cell r="B42789" t="str">
            <v>CLONE - Tata cliq  - New listing - Fragrance (17-01-2025)</v>
          </cell>
          <cell r="C42789" t="str">
            <v>CLOSED</v>
          </cell>
          <cell r="D42789" t="str">
            <v>Medium</v>
          </cell>
          <cell r="E42789" t="str">
            <v>netscribes</v>
          </cell>
          <cell r="F42789" t="str">
            <v>netscribes</v>
          </cell>
          <cell r="G42789">
            <v>46053.486111111109</v>
          </cell>
          <cell r="H42789">
            <v>46058.71875</v>
          </cell>
        </row>
        <row r="42790">
          <cell r="A42790" t="str">
            <v>UCW-25749</v>
          </cell>
          <cell r="B42790" t="str">
            <v>Friday Launch_09th &amp; 16th Jan_Studiowest_38Options</v>
          </cell>
          <cell r="C42790" t="str">
            <v>CLOSED</v>
          </cell>
          <cell r="D42790" t="str">
            <v>Medium</v>
          </cell>
          <cell r="E42790" t="str">
            <v>netscribes</v>
          </cell>
          <cell r="F42790" t="str">
            <v>Shraddha Dighe</v>
          </cell>
          <cell r="G42790">
            <v>46053.440972222219</v>
          </cell>
          <cell r="H42790">
            <v>46057.547222222223</v>
          </cell>
        </row>
        <row r="42791">
          <cell r="A42791" t="str">
            <v>UCW-25740</v>
          </cell>
          <cell r="B42791" t="str">
            <v>ERROR_New Sku Listing - Nuna (Aarete Marketing LLP 128412-AAR001) - 29 Dec 26_NC</v>
          </cell>
          <cell r="C42791" t="str">
            <v>CLOSED</v>
          </cell>
          <cell r="D42791" t="str">
            <v>Medium</v>
          </cell>
          <cell r="E42791" t="str">
            <v>netscribes</v>
          </cell>
          <cell r="F42791" t="str">
            <v>Mohd Tahir Shaikh</v>
          </cell>
          <cell r="G42791">
            <v>46052.813888888886</v>
          </cell>
          <cell r="H42791">
            <v>46063.558333333334</v>
          </cell>
        </row>
        <row r="42792">
          <cell r="A42792" t="str">
            <v>UCW-25739</v>
          </cell>
          <cell r="B42792" t="str">
            <v>RE: Sell Now - 124221 to 129195- W</v>
          </cell>
          <cell r="C42792" t="str">
            <v>CLOSED</v>
          </cell>
          <cell r="D42792" t="str">
            <v>Medium</v>
          </cell>
          <cell r="E42792" t="str">
            <v>netscribes</v>
          </cell>
          <cell r="F42792" t="str">
            <v>Simi Raichel Zachariah</v>
          </cell>
          <cell r="G42792">
            <v>46052.811805555553</v>
          </cell>
          <cell r="H42792">
            <v>46057.506944444445</v>
          </cell>
        </row>
        <row r="42793">
          <cell r="A42793" t="str">
            <v>UCW-25738</v>
          </cell>
          <cell r="B42793" t="str">
            <v>Diwas By Manyavar Listing- 14.01.26</v>
          </cell>
          <cell r="C42793" t="str">
            <v>CLOSED</v>
          </cell>
          <cell r="D42793" t="str">
            <v>Medium</v>
          </cell>
          <cell r="E42793" t="str">
            <v>netscribes</v>
          </cell>
          <cell r="F42793" t="str">
            <v>Simi Raichel Zachariah</v>
          </cell>
          <cell r="G42793">
            <v>46052.807638888888</v>
          </cell>
          <cell r="H42793">
            <v>46058.765277777777</v>
          </cell>
        </row>
        <row r="42794">
          <cell r="A42794" t="str">
            <v>UCW-25735</v>
          </cell>
          <cell r="B42794" t="str">
            <v>ERROR_FW: TRIAL CATALOGUE TEMPLATES</v>
          </cell>
          <cell r="C42794" t="str">
            <v>CLOSED</v>
          </cell>
          <cell r="D42794" t="str">
            <v>Medium</v>
          </cell>
          <cell r="E42794" t="str">
            <v>netscribes</v>
          </cell>
          <cell r="F42794" t="str">
            <v>Mohd Tahir Shaikh</v>
          </cell>
          <cell r="G42794">
            <v>46052.796527777777</v>
          </cell>
          <cell r="H42794">
            <v>46060.432638888888</v>
          </cell>
        </row>
        <row r="42795">
          <cell r="A42795" t="str">
            <v>UCW-25732</v>
          </cell>
          <cell r="B42795" t="str">
            <v>RE: Tata Cliq (New Listing 25 Styles)- Varanga-29-01-2026</v>
          </cell>
          <cell r="C42795" t="str">
            <v>CLOSED</v>
          </cell>
          <cell r="D42795" t="str">
            <v>Medium</v>
          </cell>
          <cell r="E42795" t="str">
            <v>netscribes</v>
          </cell>
          <cell r="F42795" t="str">
            <v>Simi Raichel Zachariah</v>
          </cell>
          <cell r="G42795">
            <v>46052.789583333331</v>
          </cell>
          <cell r="H42795">
            <v>46058.736805555556</v>
          </cell>
        </row>
        <row r="42796">
          <cell r="A42796" t="str">
            <v>UCW-25724</v>
          </cell>
          <cell r="B42796" t="str">
            <v>Tata Cliq  Luxury - New listing - Bvlgari (Man Wood Essence)</v>
          </cell>
          <cell r="C42796" t="str">
            <v>CLOSED</v>
          </cell>
          <cell r="D42796" t="str">
            <v>Medium</v>
          </cell>
          <cell r="E42796" t="str">
            <v>netscribes</v>
          </cell>
          <cell r="F42796" t="str">
            <v>Shraddha Dighe</v>
          </cell>
          <cell r="G42796">
            <v>46052.712500000001</v>
          </cell>
          <cell r="H42796">
            <v>46057.543055555558</v>
          </cell>
        </row>
        <row r="42797">
          <cell r="A42797" t="str">
            <v>UCW-25723</v>
          </cell>
          <cell r="B42797" t="str">
            <v>WishCare x TATA Cliq || New Listings</v>
          </cell>
          <cell r="C42797" t="str">
            <v>CLOSED</v>
          </cell>
          <cell r="D42797" t="str">
            <v>Medium</v>
          </cell>
          <cell r="E42797" t="str">
            <v>netscribes</v>
          </cell>
          <cell r="F42797" t="str">
            <v>Shraddha Dighe</v>
          </cell>
          <cell r="G42797">
            <v>46052.709027777775</v>
          </cell>
          <cell r="H42797">
            <v>46058.722916666666</v>
          </cell>
        </row>
        <row r="42798">
          <cell r="A42798" t="str">
            <v>UCW-25721</v>
          </cell>
          <cell r="B42798" t="str">
            <v>Clone - Rosso Brunello - New catalog 180 sku 06-jan-26</v>
          </cell>
          <cell r="C42798" t="str">
            <v>CLOSED</v>
          </cell>
          <cell r="D42798" t="str">
            <v>Medium</v>
          </cell>
          <cell r="E42798" t="str">
            <v>netscribes</v>
          </cell>
          <cell r="F42798" t="str">
            <v>netscribes</v>
          </cell>
          <cell r="G42798">
            <v>46052.689583333333</v>
          </cell>
          <cell r="H42798">
            <v>46058.576388888891</v>
          </cell>
        </row>
        <row r="42799">
          <cell r="A42799" t="str">
            <v>UCW-25720</v>
          </cell>
          <cell r="B42799" t="str">
            <v>ERROR_CLONE - Apparel Catalogue 108 SKUs for Upload</v>
          </cell>
          <cell r="C42799" t="str">
            <v>CLOSED</v>
          </cell>
          <cell r="D42799" t="str">
            <v>Medium</v>
          </cell>
          <cell r="E42799" t="str">
            <v>netscribes</v>
          </cell>
          <cell r="F42799" t="str">
            <v>Simi Raichel Zachariah</v>
          </cell>
          <cell r="G42799">
            <v>46052.677083333336</v>
          </cell>
          <cell r="H42799">
            <v>46127.577777777777</v>
          </cell>
        </row>
        <row r="42800">
          <cell r="A42800" t="str">
            <v>UCW-25719</v>
          </cell>
          <cell r="B42800" t="str">
            <v>NIKE+CATEGORY(ACCESSORIES)+30-01-2026</v>
          </cell>
          <cell r="C42800" t="str">
            <v>CLOSED</v>
          </cell>
          <cell r="D42800" t="str">
            <v>Medium</v>
          </cell>
          <cell r="E42800" t="str">
            <v>netscribes</v>
          </cell>
          <cell r="F42800" t="str">
            <v>Mohd Tahir Shaikh</v>
          </cell>
          <cell r="G42800">
            <v>46052.670138888891</v>
          </cell>
          <cell r="H42800">
            <v>46056.540972222225</v>
          </cell>
        </row>
        <row r="42801">
          <cell r="A42801" t="str">
            <v>UCW-25714</v>
          </cell>
          <cell r="B42801" t="str">
            <v>NIKE+CATEGORY(APPARELS/ WOMEN LINGERIE)+29-01-2026</v>
          </cell>
          <cell r="C42801" t="str">
            <v>CLOSED</v>
          </cell>
          <cell r="D42801" t="str">
            <v>Medium</v>
          </cell>
          <cell r="E42801" t="str">
            <v>netscribes</v>
          </cell>
          <cell r="F42801" t="str">
            <v>Mohd Tahir Shaikh</v>
          </cell>
          <cell r="G42801">
            <v>46052.65</v>
          </cell>
          <cell r="H42801">
            <v>46093.65347222222</v>
          </cell>
        </row>
        <row r="42802">
          <cell r="A42802" t="str">
            <v>UCW-25708</v>
          </cell>
          <cell r="B42802" t="str">
            <v>RE: New catalog SS26-1</v>
          </cell>
          <cell r="C42802" t="str">
            <v>CLOSED</v>
          </cell>
          <cell r="D42802" t="str">
            <v>Medium</v>
          </cell>
          <cell r="E42802" t="str">
            <v>netscribes</v>
          </cell>
          <cell r="F42802" t="str">
            <v>Simi Raichel Zachariah</v>
          </cell>
          <cell r="G42802">
            <v>46052.616666666669</v>
          </cell>
          <cell r="H42802">
            <v>46127.588194444441</v>
          </cell>
        </row>
        <row r="42803">
          <cell r="A42803" t="str">
            <v>UCW-25707</v>
          </cell>
          <cell r="B42803" t="str">
            <v>RE: United colors of benetton | Apparels | 100301 | Tata Cliq | 1280056557 | 14/01/2026</v>
          </cell>
          <cell r="C42803" t="str">
            <v>CLOSED</v>
          </cell>
          <cell r="D42803" t="str">
            <v>Medium</v>
          </cell>
          <cell r="E42803" t="str">
            <v>netscribes</v>
          </cell>
          <cell r="F42803" t="str">
            <v>Simi Raichel Zachariah</v>
          </cell>
          <cell r="G42803">
            <v>46052.612500000003</v>
          </cell>
          <cell r="H42803">
            <v>46098.555555555555</v>
          </cell>
        </row>
        <row r="42804">
          <cell r="A42804" t="str">
            <v>UCW-25704</v>
          </cell>
          <cell r="B42804" t="str">
            <v>OAP | Extensionist Mascara New Listing | TATACLIQ</v>
          </cell>
          <cell r="C42804" t="str">
            <v>CLOSED</v>
          </cell>
          <cell r="D42804" t="str">
            <v>Medium</v>
          </cell>
          <cell r="E42804" t="str">
            <v>netscribes</v>
          </cell>
          <cell r="F42804" t="str">
            <v>Shraddha Dighe</v>
          </cell>
          <cell r="G42804">
            <v>46052.597222222219</v>
          </cell>
          <cell r="H42804">
            <v>46057.538194444445</v>
          </cell>
        </row>
        <row r="42805">
          <cell r="A42805" t="str">
            <v>UCW-25697</v>
          </cell>
          <cell r="B42805" t="str">
            <v>Error_QC Error Identified – Request for Correction (Netscribes Agency)</v>
          </cell>
          <cell r="C42805" t="str">
            <v>CLOSED</v>
          </cell>
          <cell r="D42805" t="str">
            <v>Medium</v>
          </cell>
          <cell r="E42805" t="str">
            <v>Chirag Dubal</v>
          </cell>
          <cell r="F42805" t="str">
            <v>Reagan D’souza</v>
          </cell>
          <cell r="G42805">
            <v>46052.581250000003</v>
          </cell>
          <cell r="H42805">
            <v>46071.581944444442</v>
          </cell>
        </row>
        <row r="42806">
          <cell r="A42806" t="str">
            <v>UCW-25695</v>
          </cell>
          <cell r="B42806" t="str">
            <v xml:space="preserve">Clone - Hoversoul Listing - CS. Enterprises 13 Jan 2026 </v>
          </cell>
          <cell r="C42806" t="str">
            <v>CLOSED</v>
          </cell>
          <cell r="D42806" t="str">
            <v>Medium</v>
          </cell>
          <cell r="E42806" t="str">
            <v>netscribes</v>
          </cell>
          <cell r="F42806" t="str">
            <v>netscribes</v>
          </cell>
          <cell r="G42806">
            <v>46052.558333333334</v>
          </cell>
          <cell r="H42806">
            <v>46057.581250000003</v>
          </cell>
        </row>
        <row r="42807">
          <cell r="A42807" t="str">
            <v>UCW-25694</v>
          </cell>
          <cell r="B42807" t="str">
            <v>CK Seller Migration : Tata Lux-MP(128438) to Kapson Pvt Ltd(129472)</v>
          </cell>
          <cell r="C42807" t="str">
            <v>CLOSED Due to Inactive/Insufficient Information</v>
          </cell>
          <cell r="D42807" t="str">
            <v>Medium</v>
          </cell>
          <cell r="E42807" t="str">
            <v>Chirag Dubal</v>
          </cell>
          <cell r="F42807" t="str">
            <v>Shloka Chakre</v>
          </cell>
          <cell r="G42807">
            <v>46052.549305555556</v>
          </cell>
          <cell r="H42807">
            <v>46093.65347222222</v>
          </cell>
        </row>
        <row r="42808">
          <cell r="A42808" t="str">
            <v>UCW-25689</v>
          </cell>
          <cell r="B42808" t="str">
            <v>CK Seller Migration : Miraya-Tata Lux(129174) to Marda-Tata Lux(129432)</v>
          </cell>
          <cell r="C42808" t="str">
            <v>CLOSED</v>
          </cell>
          <cell r="D42808" t="str">
            <v>Medium</v>
          </cell>
          <cell r="E42808" t="str">
            <v>Chirag Dubal</v>
          </cell>
          <cell r="F42808" t="str">
            <v>Shloka Chakre</v>
          </cell>
          <cell r="G42808">
            <v>46052.523611111108</v>
          </cell>
          <cell r="H42808">
            <v>46053.509722222225</v>
          </cell>
        </row>
        <row r="42809">
          <cell r="A42809" t="str">
            <v>UCW-25688</v>
          </cell>
          <cell r="B42809" t="str">
            <v>Western wear Madame/M SECRET 29-01-2026</v>
          </cell>
          <cell r="C42809" t="str">
            <v>CLOSED</v>
          </cell>
          <cell r="D42809" t="str">
            <v>Medium</v>
          </cell>
          <cell r="E42809" t="str">
            <v>netscribes</v>
          </cell>
          <cell r="F42809" t="str">
            <v>Simi Raichel Zachariah</v>
          </cell>
          <cell r="G42809">
            <v>46052.522916666669</v>
          </cell>
          <cell r="H42809">
            <v>46058.734027777777</v>
          </cell>
        </row>
        <row r="42810">
          <cell r="A42810" t="str">
            <v>UCW-25687</v>
          </cell>
          <cell r="B42810" t="str">
            <v>CK Seller Migration : Miraya-Tata Lux(129174) to Kapson Pvt Ltd(129472)</v>
          </cell>
          <cell r="C42810" t="str">
            <v>CLOSED</v>
          </cell>
          <cell r="D42810" t="str">
            <v>Medium</v>
          </cell>
          <cell r="E42810" t="str">
            <v>Chirag Dubal</v>
          </cell>
          <cell r="F42810" t="str">
            <v>Shloka Chakre</v>
          </cell>
          <cell r="G42810">
            <v>46052.517361111109</v>
          </cell>
          <cell r="H42810">
            <v>46053.500694444447</v>
          </cell>
        </row>
        <row r="42811">
          <cell r="A42811" t="str">
            <v>UCW-25686</v>
          </cell>
          <cell r="B42811" t="str">
            <v>CK Seller Migration : Tata Lux-MP(128438) to Kapson Pvt Ltd(129472)</v>
          </cell>
          <cell r="C42811" t="str">
            <v>CLOSED</v>
          </cell>
          <cell r="D42811" t="str">
            <v>Medium</v>
          </cell>
          <cell r="E42811" t="str">
            <v>Chirag Dubal</v>
          </cell>
          <cell r="F42811" t="str">
            <v>Shloka Chakre</v>
          </cell>
          <cell r="G42811">
            <v>46052.511805555558</v>
          </cell>
          <cell r="H42811">
            <v>46053.490972222222</v>
          </cell>
        </row>
        <row r="42812">
          <cell r="A42812" t="str">
            <v>UCW-25685</v>
          </cell>
          <cell r="B42812" t="str">
            <v>CK Seller Migration : Miraya Tata Lux : 129174</v>
          </cell>
          <cell r="C42812" t="str">
            <v>CLOSED</v>
          </cell>
          <cell r="D42812" t="str">
            <v>Medium</v>
          </cell>
          <cell r="E42812" t="str">
            <v>Chirag Dubal</v>
          </cell>
          <cell r="F42812" t="str">
            <v>Shloka Chakre</v>
          </cell>
          <cell r="G42812">
            <v>46052.49722222222</v>
          </cell>
          <cell r="H42812">
            <v>46053.481249999997</v>
          </cell>
        </row>
        <row r="42813">
          <cell r="A42813" t="str">
            <v>UCW-25682</v>
          </cell>
          <cell r="B42813" t="str">
            <v>RE: Tata Cliq-Multi Brand-Women's Apparel 29-01-2026</v>
          </cell>
          <cell r="C42813" t="str">
            <v>CLOSED</v>
          </cell>
          <cell r="D42813" t="str">
            <v>Medium</v>
          </cell>
          <cell r="E42813" t="str">
            <v>netscribes</v>
          </cell>
          <cell r="F42813" t="str">
            <v>Simi Raichel Zachariah</v>
          </cell>
          <cell r="G42813">
            <v>46052.455555555556</v>
          </cell>
          <cell r="H42813">
            <v>46064.424305555556</v>
          </cell>
        </row>
        <row r="42814">
          <cell r="A42814" t="str">
            <v>UCW-25681</v>
          </cell>
          <cell r="B42814" t="str">
            <v>RE: New Catalog</v>
          </cell>
          <cell r="C42814" t="str">
            <v>CLOSED</v>
          </cell>
          <cell r="D42814" t="str">
            <v>Medium</v>
          </cell>
          <cell r="E42814" t="str">
            <v>netscribes</v>
          </cell>
          <cell r="F42814" t="str">
            <v>Simi Raichel Zachariah</v>
          </cell>
          <cell r="G42814">
            <v>46052.448611111111</v>
          </cell>
          <cell r="H42814">
            <v>46058.725694444445</v>
          </cell>
        </row>
        <row r="42815">
          <cell r="A42815" t="str">
            <v>UCW-25679</v>
          </cell>
          <cell r="B42815" t="str">
            <v>CLONE - IKONIC -  New Sku Listing - TATA CLIQ</v>
          </cell>
          <cell r="C42815" t="str">
            <v>CLOSED</v>
          </cell>
          <cell r="D42815" t="str">
            <v>Medium</v>
          </cell>
          <cell r="E42815" t="str">
            <v>netscribes</v>
          </cell>
          <cell r="F42815" t="str">
            <v>Shraddha Dighe</v>
          </cell>
          <cell r="G42815">
            <v>46052.428472222222</v>
          </cell>
          <cell r="H42815">
            <v>46089.900694444441</v>
          </cell>
        </row>
        <row r="42816">
          <cell r="A42816" t="str">
            <v>UCW-25677</v>
          </cell>
          <cell r="B42816" t="str">
            <v>ENRICH_OAP | HA Cream PDP Update | TATACLIQ</v>
          </cell>
          <cell r="C42816" t="str">
            <v>CLOSED</v>
          </cell>
          <cell r="D42816" t="str">
            <v>Medium</v>
          </cell>
          <cell r="E42816" t="str">
            <v>netscribes</v>
          </cell>
          <cell r="F42816" t="str">
            <v>Shraddha Dighe</v>
          </cell>
          <cell r="G42816">
            <v>46051.957638888889</v>
          </cell>
          <cell r="H42816">
            <v>46053.626388888886</v>
          </cell>
        </row>
        <row r="42817">
          <cell r="A42817" t="str">
            <v>UCW-25676</v>
          </cell>
          <cell r="B42817" t="str">
            <v>Cetaphil x TATA CLIQ | New Listings_Valentine</v>
          </cell>
          <cell r="C42817" t="str">
            <v>CLOSED Due to Inactive/Insufficient Information</v>
          </cell>
          <cell r="D42817" t="str">
            <v>Medium</v>
          </cell>
          <cell r="E42817" t="str">
            <v>netscribes</v>
          </cell>
          <cell r="F42817" t="str">
            <v>Shraddha Dighe</v>
          </cell>
          <cell r="G42817">
            <v>46051.95416666667</v>
          </cell>
          <cell r="H42817">
            <v>46093.654166666667</v>
          </cell>
        </row>
        <row r="42818">
          <cell r="A42818" t="str">
            <v>UCW-25675</v>
          </cell>
          <cell r="B42818" t="str">
            <v>ENRICH_74658681_PDP GNF Ultimate Image Update_TCL</v>
          </cell>
          <cell r="C42818" t="str">
            <v>CLOSED</v>
          </cell>
          <cell r="D42818" t="str">
            <v>Medium</v>
          </cell>
          <cell r="E42818" t="str">
            <v>netscribes</v>
          </cell>
          <cell r="F42818" t="str">
            <v>Shraddha Dighe</v>
          </cell>
          <cell r="G42818">
            <v>46051.95208333333</v>
          </cell>
          <cell r="H42818">
            <v>46053.620833333334</v>
          </cell>
        </row>
        <row r="42819">
          <cell r="A42819" t="str">
            <v>UCW-25674</v>
          </cell>
          <cell r="B42819" t="str">
            <v>Request for Listing Template - Tata Cliq Luxe</v>
          </cell>
          <cell r="C42819" t="str">
            <v>CLOSED Due to Inactive/Insufficient Information</v>
          </cell>
          <cell r="D42819" t="str">
            <v>Medium</v>
          </cell>
          <cell r="E42819" t="str">
            <v>netscribes</v>
          </cell>
          <cell r="F42819" t="str">
            <v>Shraddha Dighe</v>
          </cell>
          <cell r="G42819">
            <v>46051.948611111111</v>
          </cell>
          <cell r="H42819">
            <v>46093.654861111114</v>
          </cell>
        </row>
        <row r="42820">
          <cell r="A42820" t="str">
            <v>UCW-25673</v>
          </cell>
          <cell r="B42820" t="str">
            <v>New Listing || TATA CLIQ || JAN</v>
          </cell>
          <cell r="C42820" t="str">
            <v>CLOSED</v>
          </cell>
          <cell r="D42820" t="str">
            <v>Medium</v>
          </cell>
          <cell r="E42820" t="str">
            <v>netscribes</v>
          </cell>
          <cell r="F42820" t="str">
            <v>Shraddha Dighe</v>
          </cell>
          <cell r="G42820">
            <v>46051.945833333331</v>
          </cell>
          <cell r="H42820">
            <v>46057.511805555558</v>
          </cell>
        </row>
        <row r="42821">
          <cell r="A42821" t="str">
            <v>UCW-25672</v>
          </cell>
          <cell r="B42821" t="str">
            <v>ENRICH_OAP | Cushion Foundation - PDP Update | TATACLIQ</v>
          </cell>
          <cell r="C42821" t="str">
            <v>CLOSED</v>
          </cell>
          <cell r="D42821" t="str">
            <v>Medium</v>
          </cell>
          <cell r="E42821" t="str">
            <v>netscribes</v>
          </cell>
          <cell r="F42821" t="str">
            <v>Shraddha Dighe</v>
          </cell>
          <cell r="G42821">
            <v>46051.940972222219</v>
          </cell>
          <cell r="H42821">
            <v>46055.440972222219</v>
          </cell>
        </row>
        <row r="42822">
          <cell r="A42822" t="str">
            <v>UCW-25671</v>
          </cell>
          <cell r="B42822" t="str">
            <v>EL - GWP Pump 29th Jan</v>
          </cell>
          <cell r="C42822" t="str">
            <v>CLOSED</v>
          </cell>
          <cell r="D42822" t="str">
            <v>Medium</v>
          </cell>
          <cell r="E42822" t="str">
            <v>netscribes</v>
          </cell>
          <cell r="F42822" t="str">
            <v>Shraddha Dighe</v>
          </cell>
          <cell r="G42822">
            <v>46051.938888888886</v>
          </cell>
          <cell r="H42822">
            <v>46053.702777777777</v>
          </cell>
        </row>
        <row r="42823">
          <cell r="A42823" t="str">
            <v>UCW-25668</v>
          </cell>
          <cell r="B42823" t="str">
            <v>RE: Pantaloons/Specimen/Non Apparel/New Listing/SKU 34/Options 26| 29th Jan'2026</v>
          </cell>
          <cell r="C42823" t="str">
            <v>CLOSED</v>
          </cell>
          <cell r="D42823" t="str">
            <v>Medium</v>
          </cell>
          <cell r="E42823" t="str">
            <v>netscribes</v>
          </cell>
          <cell r="F42823" t="str">
            <v>Simi Raichel Zachariah</v>
          </cell>
          <cell r="G42823">
            <v>46051.81527777778</v>
          </cell>
          <cell r="H42823">
            <v>46057.727777777778</v>
          </cell>
        </row>
        <row r="42824">
          <cell r="A42824" t="str">
            <v>UCW-25667</v>
          </cell>
          <cell r="B42824" t="str">
            <v>RE: [External] Re: Women's Innerwear, Activewear &amp; Nightwear – “Clovia” – 30 Dec , 2025 - Tatacliq Catalog</v>
          </cell>
          <cell r="C42824" t="str">
            <v>CLOSED</v>
          </cell>
          <cell r="D42824" t="str">
            <v>Medium</v>
          </cell>
          <cell r="E42824" t="str">
            <v>netscribes</v>
          </cell>
          <cell r="F42824" t="str">
            <v>Simi Raichel Zachariah</v>
          </cell>
          <cell r="G42824">
            <v>46051.809027777781</v>
          </cell>
          <cell r="H42824">
            <v>46058.761111111111</v>
          </cell>
        </row>
        <row r="42825">
          <cell r="A42825" t="str">
            <v>UCW-25660</v>
          </cell>
          <cell r="B42825" t="str">
            <v>RE: SKYLEE Listing file 15-01-2026</v>
          </cell>
          <cell r="C42825" t="str">
            <v>CLOSED</v>
          </cell>
          <cell r="D42825" t="str">
            <v>Medium</v>
          </cell>
          <cell r="E42825" t="str">
            <v>netscribes</v>
          </cell>
          <cell r="F42825" t="str">
            <v>Simi Raichel Zachariah</v>
          </cell>
          <cell r="G42825">
            <v>46051.783333333333</v>
          </cell>
          <cell r="H42825">
            <v>46058.710416666669</v>
          </cell>
        </row>
        <row r="42826">
          <cell r="A42826" t="str">
            <v>UCW-25644</v>
          </cell>
          <cell r="B42826" t="str">
            <v>RE: Jack &amp; Jones SS26 (LOT-1) (TATA CLIQ Template)</v>
          </cell>
          <cell r="C42826" t="str">
            <v>CLOSED</v>
          </cell>
          <cell r="D42826" t="str">
            <v>Medium</v>
          </cell>
          <cell r="E42826" t="str">
            <v>netscribes</v>
          </cell>
          <cell r="F42826" t="str">
            <v>Simi Raichel Zachariah</v>
          </cell>
          <cell r="G42826">
            <v>46051.719444444447</v>
          </cell>
          <cell r="H42826">
            <v>46057.720833333333</v>
          </cell>
        </row>
        <row r="42827">
          <cell r="A42827" t="str">
            <v>UCW-25643</v>
          </cell>
          <cell r="B42827" t="str">
            <v>Women's Lingerie Accessories – “Clovia” – 28 Jan , 2025 - Tatacliq Catalog</v>
          </cell>
          <cell r="C42827" t="str">
            <v>CLOSED Due to Inactive/Insufficient Information</v>
          </cell>
          <cell r="D42827" t="str">
            <v>Medium</v>
          </cell>
          <cell r="E42827" t="str">
            <v>netscribes</v>
          </cell>
          <cell r="F42827" t="str">
            <v>Simi Raichel Zachariah</v>
          </cell>
          <cell r="G42827">
            <v>46051.690972222219</v>
          </cell>
          <cell r="H42827">
            <v>46093.655555555553</v>
          </cell>
        </row>
        <row r="42828">
          <cell r="A42828" t="str">
            <v>UCW-25641</v>
          </cell>
          <cell r="B42828" t="str">
            <v>Enrich_Durfi    29-01-2025    Home - Bed    Title update_Orthoflex_Durfi_Tatacliq</v>
          </cell>
          <cell r="C42828" t="str">
            <v>CLOSED</v>
          </cell>
          <cell r="D42828" t="str">
            <v>Medium</v>
          </cell>
          <cell r="E42828" t="str">
            <v>netscribes</v>
          </cell>
          <cell r="F42828" t="str">
            <v>Juilee Jadhav</v>
          </cell>
          <cell r="G42828">
            <v>46051.685416666667</v>
          </cell>
          <cell r="H42828">
            <v>46053.611111111109</v>
          </cell>
        </row>
        <row r="42829">
          <cell r="A42829" t="str">
            <v>UCW-25640</v>
          </cell>
          <cell r="B42829" t="str">
            <v>RE: Levi's H1 26 NSM Batch 7 &amp; 8 - Tatacliq</v>
          </cell>
          <cell r="C42829" t="str">
            <v>CLOSED</v>
          </cell>
          <cell r="D42829" t="str">
            <v>Medium</v>
          </cell>
          <cell r="E42829" t="str">
            <v>netscribes</v>
          </cell>
          <cell r="F42829" t="str">
            <v>Simi Raichel Zachariah</v>
          </cell>
          <cell r="G42829">
            <v>46051.682638888888</v>
          </cell>
          <cell r="H42829">
            <v>46062.543055555558</v>
          </cell>
        </row>
        <row r="42830">
          <cell r="A42830" t="str">
            <v>UCW-25637</v>
          </cell>
          <cell r="B42830" t="str">
            <v>RE: Tata Cliq Listing Files - STRCH</v>
          </cell>
          <cell r="C42830" t="str">
            <v>CLOSED</v>
          </cell>
          <cell r="D42830" t="str">
            <v>Medium</v>
          </cell>
          <cell r="E42830" t="str">
            <v>netscribes</v>
          </cell>
          <cell r="F42830" t="str">
            <v>Simi Raichel Zachariah</v>
          </cell>
          <cell r="G42830">
            <v>46051.675694444442</v>
          </cell>
          <cell r="H42830">
            <v>46059.559027777781</v>
          </cell>
        </row>
        <row r="42831">
          <cell r="A42831" t="str">
            <v>UCW-25634</v>
          </cell>
          <cell r="B42831" t="str">
            <v>RE: Miss Chase A+ - 36 Styles - SS26 - 15012026</v>
          </cell>
          <cell r="C42831" t="str">
            <v>CLOSED</v>
          </cell>
          <cell r="D42831" t="str">
            <v>Medium</v>
          </cell>
          <cell r="E42831" t="str">
            <v>netscribes</v>
          </cell>
          <cell r="F42831" t="str">
            <v>Simi Raichel Zachariah</v>
          </cell>
          <cell r="G42831">
            <v>46051.665972222225</v>
          </cell>
          <cell r="H42831">
            <v>46104.477083333331</v>
          </cell>
        </row>
        <row r="42832">
          <cell r="A42832" t="str">
            <v>UCW-25633</v>
          </cell>
          <cell r="B42832" t="str">
            <v>CLONE -  Request for Product Listings and Brand Certificate Image - Super You</v>
          </cell>
          <cell r="C42832" t="str">
            <v>CLOSED</v>
          </cell>
          <cell r="D42832" t="str">
            <v>Medium</v>
          </cell>
          <cell r="E42832" t="str">
            <v>netscribes</v>
          </cell>
          <cell r="F42832" t="str">
            <v>Shraddha Dighe</v>
          </cell>
          <cell r="G42832">
            <v>46051.65902777778</v>
          </cell>
          <cell r="H42832">
            <v>46093.469444444447</v>
          </cell>
        </row>
        <row r="42833">
          <cell r="A42833" t="str">
            <v>UCW-25631</v>
          </cell>
          <cell r="B42833" t="str">
            <v>Estee Lauder - Beauty Blender 28th Jan</v>
          </cell>
          <cell r="C42833" t="str">
            <v>CLOSED</v>
          </cell>
          <cell r="D42833" t="str">
            <v>Medium</v>
          </cell>
          <cell r="E42833" t="str">
            <v>netscribes</v>
          </cell>
          <cell r="F42833" t="str">
            <v>Shraddha Dighe</v>
          </cell>
          <cell r="G42833">
            <v>46051.591666666667</v>
          </cell>
          <cell r="H42833">
            <v>46052.550694444442</v>
          </cell>
        </row>
        <row r="42834">
          <cell r="A42834" t="str">
            <v>UCW-25629</v>
          </cell>
          <cell r="B42834" t="str">
            <v>Welspun ||  Home - Bed || 27-01-2025 ||  Tatacliq Zera Single Quilt Catalogue</v>
          </cell>
          <cell r="C42834" t="str">
            <v>CLOSED</v>
          </cell>
          <cell r="D42834" t="str">
            <v>Medium</v>
          </cell>
          <cell r="E42834" t="str">
            <v>netscribes</v>
          </cell>
          <cell r="F42834" t="str">
            <v>Juilee Jadhav</v>
          </cell>
          <cell r="G42834">
            <v>46051.583333333336</v>
          </cell>
          <cell r="H42834">
            <v>46057.457638888889</v>
          </cell>
        </row>
        <row r="42835">
          <cell r="A42835" t="str">
            <v>UCW-25628</v>
          </cell>
          <cell r="B42835" t="str">
            <v>NIKE+CATEGORY(FOOTWEAR)+129515+27-01-2026</v>
          </cell>
          <cell r="C42835" t="str">
            <v>CLOSED</v>
          </cell>
          <cell r="D42835" t="str">
            <v>Medium</v>
          </cell>
          <cell r="E42835" t="str">
            <v>netscribes</v>
          </cell>
          <cell r="F42835" t="str">
            <v>Mohd Tahir Shaikh</v>
          </cell>
          <cell r="G42835">
            <v>46051.581250000003</v>
          </cell>
          <cell r="H42835">
            <v>46058.475694444445</v>
          </cell>
        </row>
        <row r="42836">
          <cell r="A42836" t="str">
            <v>UCW-25627</v>
          </cell>
          <cell r="B42836" t="str">
            <v>Cataloguing Format - Neesh</v>
          </cell>
          <cell r="C42836" t="str">
            <v>CLOSED</v>
          </cell>
          <cell r="D42836" t="str">
            <v>Medium</v>
          </cell>
          <cell r="E42836" t="str">
            <v>netscribes</v>
          </cell>
          <cell r="F42836" t="str">
            <v>Shraddha Dighe</v>
          </cell>
          <cell r="G42836">
            <v>46051.579861111109</v>
          </cell>
          <cell r="H42836">
            <v>46053.697916666664</v>
          </cell>
        </row>
        <row r="42837">
          <cell r="A42837" t="str">
            <v>UCW-25618</v>
          </cell>
          <cell r="B42837" t="str">
            <v>Error_Cataloguing Issue (Andon Cord) - Puma</v>
          </cell>
          <cell r="C42837" t="str">
            <v>CLOSED</v>
          </cell>
          <cell r="D42837" t="str">
            <v>Medium</v>
          </cell>
          <cell r="E42837" t="str">
            <v>Chirag Dubal</v>
          </cell>
          <cell r="F42837" t="str">
            <v>Reagan D’souza</v>
          </cell>
          <cell r="G42837">
            <v>46051.523611111108</v>
          </cell>
          <cell r="H42837">
            <v>46052.707638888889</v>
          </cell>
        </row>
        <row r="42838">
          <cell r="A42838" t="str">
            <v>UCW-25617</v>
          </cell>
          <cell r="B42838" t="str">
            <v>RE: Tata Cliq-Multi Brand-Men's Apparel 21-01-2026</v>
          </cell>
          <cell r="C42838" t="str">
            <v>CLOSED</v>
          </cell>
          <cell r="D42838" t="str">
            <v>Medium</v>
          </cell>
          <cell r="E42838" t="str">
            <v>netscribes</v>
          </cell>
          <cell r="F42838" t="str">
            <v>netscribes</v>
          </cell>
          <cell r="G42838">
            <v>46051.484722222223</v>
          </cell>
          <cell r="H42838">
            <v>46053.587500000001</v>
          </cell>
        </row>
        <row r="42839">
          <cell r="A42839" t="str">
            <v>UCW-25614</v>
          </cell>
          <cell r="B42839" t="str">
            <v>Error_CIR Efficiency - Watches - Timex Brand - Wrong Product Deliveries</v>
          </cell>
          <cell r="C42839" t="str">
            <v>CLOSED</v>
          </cell>
          <cell r="D42839" t="str">
            <v>Medium</v>
          </cell>
          <cell r="E42839" t="str">
            <v>Chirag Dubal</v>
          </cell>
          <cell r="F42839" t="str">
            <v>Reagan D’souza</v>
          </cell>
          <cell r="G42839">
            <v>46050.973611111112</v>
          </cell>
          <cell r="H42839">
            <v>46063.431944444441</v>
          </cell>
        </row>
        <row r="42840">
          <cell r="A42840" t="str">
            <v>UCW-25613</v>
          </cell>
          <cell r="B42840" t="str">
            <v>Enrich_Onyx Chair Catalogue</v>
          </cell>
          <cell r="C42840" t="str">
            <v>CLOSED</v>
          </cell>
          <cell r="D42840" t="str">
            <v>Medium</v>
          </cell>
          <cell r="E42840" t="str">
            <v>netscribes</v>
          </cell>
          <cell r="F42840" t="str">
            <v>Juilee Jadhav</v>
          </cell>
          <cell r="G42840">
            <v>46050.90902777778</v>
          </cell>
          <cell r="H42840">
            <v>46052.728472222225</v>
          </cell>
        </row>
        <row r="42841">
          <cell r="A42841" t="str">
            <v>UCW-25608</v>
          </cell>
          <cell r="B42841" t="str">
            <v>Error_Partial order fulfillment - Intact Box 260106-042-885499</v>
          </cell>
          <cell r="C42841" t="str">
            <v>CLOSED</v>
          </cell>
          <cell r="D42841" t="str">
            <v>Medium</v>
          </cell>
          <cell r="E42841" t="str">
            <v>netscribes</v>
          </cell>
          <cell r="F42841" t="str">
            <v>Juilee Jadhav</v>
          </cell>
          <cell r="G42841">
            <v>46050.790277777778</v>
          </cell>
          <cell r="H42841">
            <v>46052.526388888888</v>
          </cell>
        </row>
        <row r="42842">
          <cell r="A42842" t="str">
            <v>UCW-25604</v>
          </cell>
          <cell r="B42842" t="str">
            <v>Listing template | Tata CLiQ x Foxtale</v>
          </cell>
          <cell r="C42842" t="str">
            <v>CLOSED Due to Inactive/Insufficient Information</v>
          </cell>
          <cell r="D42842" t="str">
            <v>Medium</v>
          </cell>
          <cell r="E42842" t="str">
            <v>netscribes</v>
          </cell>
          <cell r="F42842" t="str">
            <v>Shraddha Dighe</v>
          </cell>
          <cell r="G42842">
            <v>46050.772222222222</v>
          </cell>
          <cell r="H42842">
            <v>46093.656944444447</v>
          </cell>
        </row>
        <row r="42843">
          <cell r="A42843" t="str">
            <v>UCW-25602</v>
          </cell>
          <cell r="B42843" t="str">
            <v>Tata Cliq  -New listing - Nautica (VC) (14-01-2026)</v>
          </cell>
          <cell r="C42843" t="str">
            <v>CLOSED</v>
          </cell>
          <cell r="D42843" t="str">
            <v>Medium</v>
          </cell>
          <cell r="E42843" t="str">
            <v>netscribes</v>
          </cell>
          <cell r="F42843" t="str">
            <v>Shraddha Dighe</v>
          </cell>
          <cell r="G42843">
            <v>46050.763888888891</v>
          </cell>
          <cell r="H42843">
            <v>46052.543749999997</v>
          </cell>
        </row>
        <row r="42844">
          <cell r="A42844" t="str">
            <v>UCW-25579</v>
          </cell>
          <cell r="B42844" t="str">
            <v>TataCliQ &lt;&gt; New Listing WesternWear Dress - RAZY (053-056),RAZY (057-060), (MAXI-080),MAXI-049-053 ,MAXI-054-057, MAXI-058-061, MAXI-062-065</v>
          </cell>
          <cell r="C42844" t="str">
            <v>CLOSED</v>
          </cell>
          <cell r="D42844" t="str">
            <v>Medium</v>
          </cell>
          <cell r="E42844" t="str">
            <v>netscribes</v>
          </cell>
          <cell r="F42844" t="str">
            <v>Shraddha Dighe</v>
          </cell>
          <cell r="G42844">
            <v>46050.643750000003</v>
          </cell>
          <cell r="H42844">
            <v>46093.657638888886</v>
          </cell>
        </row>
        <row r="42845">
          <cell r="A42845" t="str">
            <v>UCW-25574</v>
          </cell>
          <cell r="B42845" t="str">
            <v>CLONE - Enrich_Updation of title</v>
          </cell>
          <cell r="C42845" t="str">
            <v>CLOSED</v>
          </cell>
          <cell r="D42845" t="str">
            <v>Medium</v>
          </cell>
          <cell r="E42845" t="str">
            <v>netscribes</v>
          </cell>
          <cell r="F42845" t="str">
            <v>Shraddha Dighe</v>
          </cell>
          <cell r="G42845">
            <v>46050.626388888886</v>
          </cell>
          <cell r="H42845">
            <v>46052.511111111111</v>
          </cell>
        </row>
        <row r="42846">
          <cell r="A42846" t="str">
            <v>UCW-25553</v>
          </cell>
          <cell r="B42846" t="str">
            <v>Error_New Balance S25 Socks listing</v>
          </cell>
          <cell r="C42846" t="str">
            <v>CLOSED</v>
          </cell>
          <cell r="D42846" t="str">
            <v>Medium</v>
          </cell>
          <cell r="E42846" t="str">
            <v>netscribes</v>
          </cell>
          <cell r="F42846" t="str">
            <v>Reagan D’souza</v>
          </cell>
          <cell r="G42846">
            <v>46050.5</v>
          </cell>
          <cell r="H42846">
            <v>46050.731249999997</v>
          </cell>
        </row>
        <row r="42847">
          <cell r="A42847" t="str">
            <v>UCW-25552</v>
          </cell>
          <cell r="B42847" t="str">
            <v>RE: Tata Cliq-Multi Brand-Women's Apparel 27-01-2026</v>
          </cell>
          <cell r="C42847" t="str">
            <v>CLOSED</v>
          </cell>
          <cell r="D42847" t="str">
            <v>Medium</v>
          </cell>
          <cell r="E42847" t="str">
            <v>netscribes</v>
          </cell>
          <cell r="F42847" t="str">
            <v>Simi Raichel Zachariah</v>
          </cell>
          <cell r="G42847">
            <v>46050.498611111114</v>
          </cell>
          <cell r="H42847">
            <v>46128.533333333333</v>
          </cell>
        </row>
        <row r="42848">
          <cell r="A42848" t="str">
            <v>UCW-25548</v>
          </cell>
          <cell r="B42848" t="str">
            <v>RE: Tata Cliq-Multi Brand-Men's Apparel 27-01-2026</v>
          </cell>
          <cell r="C42848" t="str">
            <v>CLOSED</v>
          </cell>
          <cell r="D42848" t="str">
            <v>Medium</v>
          </cell>
          <cell r="E42848" t="str">
            <v>netscribes</v>
          </cell>
          <cell r="F42848" t="str">
            <v>Simi Raichel Zachariah</v>
          </cell>
          <cell r="G42848">
            <v>46050.486805555556</v>
          </cell>
          <cell r="H42848">
            <v>46128.52847222222</v>
          </cell>
        </row>
        <row r="42849">
          <cell r="A42849" t="str">
            <v>UCW-25541</v>
          </cell>
          <cell r="B42849" t="str">
            <v>Kids/Toddlers Backpack- 12 SKU's- Little Surprise Box</v>
          </cell>
          <cell r="C42849" t="str">
            <v>CLOSED</v>
          </cell>
          <cell r="D42849" t="str">
            <v>Medium</v>
          </cell>
          <cell r="E42849" t="str">
            <v>netscribes</v>
          </cell>
          <cell r="F42849" t="str">
            <v>Mohd Tahir Shaikh</v>
          </cell>
          <cell r="G42849">
            <v>46050.473611111112</v>
          </cell>
          <cell r="H42849">
            <v>46052.720833333333</v>
          </cell>
        </row>
        <row r="42850">
          <cell r="A42850" t="str">
            <v>UCW-25539</v>
          </cell>
          <cell r="B42850" t="str">
            <v>RE: Pantaloons/Men's wear/apparel/New Listing/SKU 198/Options 38| 26th Jan'2026</v>
          </cell>
          <cell r="C42850" t="str">
            <v>CLOSED</v>
          </cell>
          <cell r="D42850" t="str">
            <v>Medium</v>
          </cell>
          <cell r="E42850" t="str">
            <v>netscribes</v>
          </cell>
          <cell r="F42850" t="str">
            <v>Simi Raichel Zachariah</v>
          </cell>
          <cell r="G42850">
            <v>46050.472222222219</v>
          </cell>
          <cell r="H42850">
            <v>46055.777777777781</v>
          </cell>
        </row>
        <row r="42851">
          <cell r="A42851" t="str">
            <v>UCW-25535</v>
          </cell>
          <cell r="B42851" t="str">
            <v>CLONE - VLCC &amp; Ustraa New Listing on Tata Cliq</v>
          </cell>
          <cell r="C42851" t="str">
            <v>CLOSED Due to Inactive/Insufficient Information</v>
          </cell>
          <cell r="D42851" t="str">
            <v>Medium</v>
          </cell>
          <cell r="E42851" t="str">
            <v>netscribes</v>
          </cell>
          <cell r="F42851" t="str">
            <v>netscribes</v>
          </cell>
          <cell r="G42851">
            <v>46050.435416666667</v>
          </cell>
          <cell r="H42851">
            <v>46093.658333333333</v>
          </cell>
        </row>
        <row r="42852">
          <cell r="A42852" t="str">
            <v>UCW-25533</v>
          </cell>
          <cell r="B42852" t="str">
            <v xml:space="preserve">CLONE - Cataloging of Colorbar SKU 8904052471394 </v>
          </cell>
          <cell r="C42852" t="str">
            <v>CLOSED</v>
          </cell>
          <cell r="D42852" t="str">
            <v>Medium</v>
          </cell>
          <cell r="E42852" t="str">
            <v>netscribes</v>
          </cell>
          <cell r="F42852" t="str">
            <v>netscribes</v>
          </cell>
          <cell r="G42852">
            <v>46050.427777777775</v>
          </cell>
          <cell r="H42852">
            <v>46066.530555555553</v>
          </cell>
        </row>
        <row r="42853">
          <cell r="A42853" t="str">
            <v>UCW-25529</v>
          </cell>
          <cell r="B42853" t="str">
            <v>Debelle | Nail polish wipe listings</v>
          </cell>
          <cell r="C42853" t="str">
            <v>CLOSED</v>
          </cell>
          <cell r="D42853" t="str">
            <v>Medium</v>
          </cell>
          <cell r="E42853" t="str">
            <v>netscribes</v>
          </cell>
          <cell r="F42853" t="str">
            <v>Shraddha Dighe</v>
          </cell>
          <cell r="G42853">
            <v>46049.919444444444</v>
          </cell>
          <cell r="H42853">
            <v>46077.473611111112</v>
          </cell>
        </row>
        <row r="42854">
          <cell r="A42854" t="str">
            <v>UCW-25528</v>
          </cell>
          <cell r="B42854" t="str">
            <v>Cataloguing Details | TATA X Minimalist ( New Listings)</v>
          </cell>
          <cell r="C42854" t="str">
            <v>CLOSED Due to Inactive/Insufficient Information</v>
          </cell>
          <cell r="D42854" t="str">
            <v>Medium</v>
          </cell>
          <cell r="E42854" t="str">
            <v>netscribes</v>
          </cell>
          <cell r="F42854" t="str">
            <v>Shraddha Dighe</v>
          </cell>
          <cell r="G42854">
            <v>46049.915972222225</v>
          </cell>
          <cell r="H42854">
            <v>46093.659722222219</v>
          </cell>
        </row>
        <row r="42855">
          <cell r="A42855" t="str">
            <v>UCW-25526</v>
          </cell>
          <cell r="B42855" t="str">
            <v>ENRICH_MNY | BB Nude Glow BB Cream PDP Update | Part 2 | TATACLIQ</v>
          </cell>
          <cell r="C42855" t="str">
            <v>CLOSED</v>
          </cell>
          <cell r="D42855" t="str">
            <v>Medium</v>
          </cell>
          <cell r="E42855" t="str">
            <v>netscribes</v>
          </cell>
          <cell r="F42855" t="str">
            <v>Shraddha Dighe</v>
          </cell>
          <cell r="G42855">
            <v>46049.863194444442</v>
          </cell>
          <cell r="H42855">
            <v>46051.470833333333</v>
          </cell>
        </row>
        <row r="42856">
          <cell r="A42856" t="str">
            <v>UCW-25524</v>
          </cell>
          <cell r="B42856" t="str">
            <v>ENRICH_PDP images update</v>
          </cell>
          <cell r="C42856" t="str">
            <v>CLOSED</v>
          </cell>
          <cell r="D42856" t="str">
            <v>Medium</v>
          </cell>
          <cell r="E42856" t="str">
            <v>netscribes</v>
          </cell>
          <cell r="F42856" t="str">
            <v>Shraddha Dighe</v>
          </cell>
          <cell r="G42856">
            <v>46049.844444444447</v>
          </cell>
          <cell r="H42856">
            <v>46051.446527777778</v>
          </cell>
        </row>
        <row r="42857">
          <cell r="A42857" t="str">
            <v>UCW-25519</v>
          </cell>
          <cell r="B42857" t="str">
            <v>Woodland / Footwear / 1226 sku's / 350 Options / 24-01-26</v>
          </cell>
          <cell r="C42857" t="str">
            <v>CLOSED</v>
          </cell>
          <cell r="D42857" t="str">
            <v>Medium</v>
          </cell>
          <cell r="E42857" t="str">
            <v>netscribes</v>
          </cell>
          <cell r="F42857" t="str">
            <v>Mohd Tahir Shaikh</v>
          </cell>
          <cell r="G42857">
            <v>46049.813888888886</v>
          </cell>
          <cell r="H42857">
            <v>46067.852083333331</v>
          </cell>
        </row>
        <row r="42858">
          <cell r="A42858" t="str">
            <v>UCW-25505</v>
          </cell>
          <cell r="B42858" t="str">
            <v>Error_Catalogue files for listings :: SS2025 :: Lot 2</v>
          </cell>
          <cell r="C42858" t="str">
            <v>CLOSED</v>
          </cell>
          <cell r="D42858" t="str">
            <v>Medium</v>
          </cell>
          <cell r="E42858" t="str">
            <v>Chirag Dubal</v>
          </cell>
          <cell r="F42858" t="str">
            <v>Reagan D’souza</v>
          </cell>
          <cell r="G42858">
            <v>46049.704861111109</v>
          </cell>
          <cell r="H42858">
            <v>46076.677083333336</v>
          </cell>
        </row>
        <row r="42859">
          <cell r="A42859" t="str">
            <v>UCW-25499</v>
          </cell>
          <cell r="B42859" t="str">
            <v>MIA New Valentine Catalogue collections for Tatacliq</v>
          </cell>
          <cell r="C42859" t="str">
            <v>CLOSED</v>
          </cell>
          <cell r="D42859" t="str">
            <v>Medium</v>
          </cell>
          <cell r="E42859" t="str">
            <v>netscribes</v>
          </cell>
          <cell r="F42859" t="str">
            <v>Shraddha Dighe</v>
          </cell>
          <cell r="G42859">
            <v>46049.636805555558</v>
          </cell>
          <cell r="H42859">
            <v>46052.683333333334</v>
          </cell>
        </row>
        <row r="42860">
          <cell r="A42860" t="str">
            <v>UCW-25489</v>
          </cell>
          <cell r="B42860" t="str">
            <v>I'm from, Rom&amp;nd &amp; Others + Skincare &amp; Makeup + 125928 + 10 Jan'26</v>
          </cell>
          <cell r="C42860" t="str">
            <v>CLOSED</v>
          </cell>
          <cell r="D42860" t="str">
            <v>Medium</v>
          </cell>
          <cell r="E42860" t="str">
            <v>netscribes</v>
          </cell>
          <cell r="F42860" t="str">
            <v>Shraddha Dighe</v>
          </cell>
          <cell r="G42860">
            <v>46049.565972222219</v>
          </cell>
          <cell r="H42860">
            <v>46058.856249999997</v>
          </cell>
        </row>
        <row r="42861">
          <cell r="A42861" t="str">
            <v>UCW-25474</v>
          </cell>
          <cell r="B42861" t="str">
            <v>CLONE - CLONE - NPD Listing- Unilever International</v>
          </cell>
          <cell r="C42861" t="str">
            <v>CLOSED</v>
          </cell>
          <cell r="D42861" t="str">
            <v>Medium</v>
          </cell>
          <cell r="E42861" t="str">
            <v>netscribes</v>
          </cell>
          <cell r="F42861" t="str">
            <v>Shraddha Dighe</v>
          </cell>
          <cell r="G42861">
            <v>46049.484027777777</v>
          </cell>
          <cell r="H42861">
            <v>46050.458333333336</v>
          </cell>
        </row>
        <row r="42862">
          <cell r="A42862" t="str">
            <v>UCW-25469</v>
          </cell>
          <cell r="B42862" t="str">
            <v>RE: Pantaloons/Women Western Wear/Apparel/New Listing/SKU 292/Options 55| 26th Jan'2026</v>
          </cell>
          <cell r="C42862" t="str">
            <v>CLOSED</v>
          </cell>
          <cell r="D42862" t="str">
            <v>Medium</v>
          </cell>
          <cell r="E42862" t="str">
            <v>netscribes</v>
          </cell>
          <cell r="F42862" t="str">
            <v>Simi Raichel Zachariah</v>
          </cell>
          <cell r="G42862">
            <v>46049.441666666666</v>
          </cell>
          <cell r="H42862">
            <v>46055.763888888891</v>
          </cell>
        </row>
        <row r="42863">
          <cell r="A42863" t="str">
            <v>UCW-25462</v>
          </cell>
          <cell r="B42863" t="str">
            <v>New SS26 Kids Catalog 17 Styles_Biba_23-01-2026</v>
          </cell>
          <cell r="C42863" t="str">
            <v>CLOSED</v>
          </cell>
          <cell r="D42863" t="str">
            <v>Medium</v>
          </cell>
          <cell r="E42863" t="str">
            <v>netscribes</v>
          </cell>
          <cell r="F42863" t="str">
            <v>Mohd Tahir Shaikh</v>
          </cell>
          <cell r="G42863">
            <v>46048.580555555556</v>
          </cell>
          <cell r="H42863">
            <v>46050.763194444444</v>
          </cell>
        </row>
        <row r="42864">
          <cell r="A42864" t="str">
            <v>UCW-25459</v>
          </cell>
          <cell r="B42864" t="str">
            <v>ENRICH_TataCliq: LSSXSUPL Image Updation</v>
          </cell>
          <cell r="C42864" t="str">
            <v>CLOSED</v>
          </cell>
          <cell r="D42864" t="str">
            <v>Medium</v>
          </cell>
          <cell r="E42864" t="str">
            <v>netscribes</v>
          </cell>
          <cell r="F42864" t="str">
            <v>Mohd Tahir Shaikh</v>
          </cell>
          <cell r="G42864">
            <v>46048.527083333334</v>
          </cell>
          <cell r="H42864">
            <v>46057.648611111108</v>
          </cell>
        </row>
        <row r="42865">
          <cell r="A42865" t="str">
            <v>UCW-25457</v>
          </cell>
          <cell r="B42865" t="str">
            <v>ENRICH_Need To Update/Change The Images</v>
          </cell>
          <cell r="C42865" t="str">
            <v>CLOSED</v>
          </cell>
          <cell r="D42865" t="str">
            <v>Medium</v>
          </cell>
          <cell r="E42865" t="str">
            <v>netscribes</v>
          </cell>
          <cell r="F42865" t="str">
            <v>Mohd Tahir Shaikh</v>
          </cell>
          <cell r="G42865">
            <v>46048.499305555553</v>
          </cell>
          <cell r="H42865">
            <v>46052.520138888889</v>
          </cell>
        </row>
        <row r="42866">
          <cell r="A42866" t="str">
            <v>UCW-25456</v>
          </cell>
          <cell r="B42866" t="str">
            <v>NIKE FOOTWEAR LISTING FILE FOR TATA CLIQ</v>
          </cell>
          <cell r="C42866" t="str">
            <v>CLOSED</v>
          </cell>
          <cell r="D42866" t="str">
            <v>Medium</v>
          </cell>
          <cell r="E42866" t="str">
            <v>netscribes</v>
          </cell>
          <cell r="F42866" t="str">
            <v>Mohd Tahir Shaikh</v>
          </cell>
          <cell r="G42866">
            <v>46048.492361111108</v>
          </cell>
          <cell r="H42866">
            <v>46063.467361111114</v>
          </cell>
        </row>
        <row r="42867">
          <cell r="A42867" t="str">
            <v>UCW-25455</v>
          </cell>
          <cell r="B42867" t="str">
            <v>Enrich_RE: [External]RE: Image Url &amp; Color Variation- Tata Cliq*Clovia</v>
          </cell>
          <cell r="C42867" t="str">
            <v>CLOSED</v>
          </cell>
          <cell r="D42867" t="str">
            <v>Medium</v>
          </cell>
          <cell r="E42867" t="str">
            <v>netscribes</v>
          </cell>
          <cell r="F42867" t="str">
            <v>Simi Raichel Zachariah</v>
          </cell>
          <cell r="G42867">
            <v>46047.961805555555</v>
          </cell>
          <cell r="H42867">
            <v>46078.599305555559</v>
          </cell>
        </row>
        <row r="42868">
          <cell r="A42868" t="str">
            <v>UCW-25453</v>
          </cell>
          <cell r="B42868" t="str">
            <v>Cordwainers - FTW - 29/12/25</v>
          </cell>
          <cell r="C42868" t="str">
            <v>CLOSED</v>
          </cell>
          <cell r="D42868" t="str">
            <v>Medium</v>
          </cell>
          <cell r="E42868" t="str">
            <v>netscribes</v>
          </cell>
          <cell r="F42868" t="str">
            <v>Juilee Jadhav</v>
          </cell>
          <cell r="G42868">
            <v>46047.704861111109</v>
          </cell>
          <cell r="H42868">
            <v>46067.759722222225</v>
          </cell>
        </row>
        <row r="42869">
          <cell r="A42869" t="str">
            <v>UCW-25451</v>
          </cell>
          <cell r="B42869" t="str">
            <v>New collection - (Jaypore 129240) Home/Jewellery/Apparel 19th Jan (29 stylecodes)</v>
          </cell>
          <cell r="C42869" t="str">
            <v>CLOSED</v>
          </cell>
          <cell r="D42869" t="str">
            <v>Medium</v>
          </cell>
          <cell r="E42869" t="str">
            <v>netscribes</v>
          </cell>
          <cell r="F42869" t="str">
            <v>Juilee Jadhav</v>
          </cell>
          <cell r="G42869">
            <v>46047.667361111111</v>
          </cell>
          <cell r="H42869">
            <v>46093.661111111112</v>
          </cell>
        </row>
        <row r="42870">
          <cell r="A42870" t="str">
            <v>UCW-25440</v>
          </cell>
          <cell r="B42870" t="str">
            <v>ERROR_Club York | Wrong Size Dispatched Twice | Andon Cord_NC</v>
          </cell>
          <cell r="C42870" t="str">
            <v>CLOSED Due to Inactive/Insufficient Information</v>
          </cell>
          <cell r="D42870" t="str">
            <v>Medium</v>
          </cell>
          <cell r="E42870" t="str">
            <v>netscribes</v>
          </cell>
          <cell r="F42870" t="str">
            <v>Sushma Ram</v>
          </cell>
          <cell r="G42870">
            <v>46047.423611111109</v>
          </cell>
          <cell r="H42870">
            <v>46093.661805555559</v>
          </cell>
        </row>
        <row r="42871">
          <cell r="A42871" t="str">
            <v>UCW-25436</v>
          </cell>
          <cell r="B42871" t="str">
            <v>Catalog to be uploaded - 27</v>
          </cell>
          <cell r="C42871" t="str">
            <v>CLOSED</v>
          </cell>
          <cell r="D42871" t="str">
            <v>Medium</v>
          </cell>
          <cell r="E42871" t="str">
            <v>netscribes</v>
          </cell>
          <cell r="F42871" t="str">
            <v>Juilee Jadhav</v>
          </cell>
          <cell r="G42871">
            <v>46046.938888888886</v>
          </cell>
          <cell r="H42871">
            <v>46055.518750000003</v>
          </cell>
        </row>
        <row r="42872">
          <cell r="A42872" t="str">
            <v>UCW-25423</v>
          </cell>
          <cell r="B42872" t="str">
            <v>RE: Libas Apparel 127532 22-01-2026 (SIZE ADDITION)</v>
          </cell>
          <cell r="C42872" t="str">
            <v>CLOSED</v>
          </cell>
          <cell r="D42872" t="str">
            <v>Medium</v>
          </cell>
          <cell r="E42872" t="str">
            <v>netscribes</v>
          </cell>
          <cell r="F42872" t="str">
            <v>Simi Raichel Zachariah</v>
          </cell>
          <cell r="G42872">
            <v>46046.543749999997</v>
          </cell>
          <cell r="H42872">
            <v>46050.558333333334</v>
          </cell>
        </row>
        <row r="42873">
          <cell r="A42873" t="str">
            <v>UCW-25419</v>
          </cell>
          <cell r="B42873" t="str">
            <v>W/Aurelia products to be dual listed in new seller code - 129504</v>
          </cell>
          <cell r="C42873" t="str">
            <v>CLOSED</v>
          </cell>
          <cell r="D42873" t="str">
            <v>Medium</v>
          </cell>
          <cell r="E42873" t="str">
            <v>netscribes</v>
          </cell>
          <cell r="F42873" t="str">
            <v>netscribes</v>
          </cell>
          <cell r="G42873">
            <v>46046.490277777775</v>
          </cell>
          <cell r="H42873">
            <v>46093.662499999999</v>
          </cell>
        </row>
        <row r="42874">
          <cell r="A42874" t="str">
            <v>UCW-25416</v>
          </cell>
          <cell r="B42874" t="str">
            <v>RE: Red Tape Women Apparel // 127785 // Dated 14-01-2026 Tata Cliq New Catalog</v>
          </cell>
          <cell r="C42874" t="str">
            <v>CLOSED</v>
          </cell>
          <cell r="D42874" t="str">
            <v>Medium</v>
          </cell>
          <cell r="E42874" t="str">
            <v>netscribes</v>
          </cell>
          <cell r="F42874" t="str">
            <v>Simi Raichel Zachariah</v>
          </cell>
          <cell r="G42874">
            <v>46045.794444444444</v>
          </cell>
          <cell r="H42874">
            <v>46055.684027777781</v>
          </cell>
        </row>
        <row r="42875">
          <cell r="A42875" t="str">
            <v>UCW-25409</v>
          </cell>
          <cell r="B42875" t="str">
            <v>Crocs + Footwear +125056+ mapping</v>
          </cell>
          <cell r="C42875" t="str">
            <v>CLOSED</v>
          </cell>
          <cell r="D42875" t="str">
            <v>Medium</v>
          </cell>
          <cell r="E42875" t="str">
            <v>netscribes</v>
          </cell>
          <cell r="F42875" t="str">
            <v>Mohd Tahir Shaikh</v>
          </cell>
          <cell r="G42875">
            <v>46045.772222222222</v>
          </cell>
          <cell r="H42875">
            <v>46051.59375</v>
          </cell>
        </row>
        <row r="42876">
          <cell r="A42876" t="str">
            <v>UCW-25404</v>
          </cell>
          <cell r="B42876" t="str">
            <v>RE: Pantaloons/Women Ethnic wear/Apparel/New Listing/SKU 776/Options 147| 22nd Jan'2026</v>
          </cell>
          <cell r="C42876" t="str">
            <v>CLOSED</v>
          </cell>
          <cell r="D42876" t="str">
            <v>Medium</v>
          </cell>
          <cell r="E42876" t="str">
            <v>netscribes</v>
          </cell>
          <cell r="F42876" t="str">
            <v>Simi Raichel Zachariah</v>
          </cell>
          <cell r="G42876">
            <v>46045.734027777777</v>
          </cell>
          <cell r="H42876">
            <v>46077.454861111109</v>
          </cell>
        </row>
        <row r="42877">
          <cell r="A42877" t="str">
            <v>UCW-25403</v>
          </cell>
          <cell r="B42877" t="str">
            <v>Versace Tata Cataloguing 3rd Sep'25</v>
          </cell>
          <cell r="C42877" t="str">
            <v>CLOSED</v>
          </cell>
          <cell r="D42877" t="str">
            <v>Medium</v>
          </cell>
          <cell r="E42877" t="str">
            <v>netscribes</v>
          </cell>
          <cell r="F42877" t="str">
            <v>Shraddha Dighe</v>
          </cell>
          <cell r="G42877">
            <v>46045.734027777777</v>
          </cell>
          <cell r="H42877">
            <v>46050.546527777777</v>
          </cell>
        </row>
        <row r="42878">
          <cell r="A42878" t="str">
            <v>UCW-25400</v>
          </cell>
          <cell r="B42878" t="str">
            <v>Create New Listings: (135)Silver Article_2201</v>
          </cell>
          <cell r="C42878" t="str">
            <v>CLOSED</v>
          </cell>
          <cell r="D42878" t="str">
            <v>Medium</v>
          </cell>
          <cell r="E42878" t="str">
            <v>netscribes</v>
          </cell>
          <cell r="F42878" t="str">
            <v>Shraddha Dighe</v>
          </cell>
          <cell r="G42878">
            <v>46045.71875</v>
          </cell>
          <cell r="H42878">
            <v>46052.675694444442</v>
          </cell>
        </row>
        <row r="42879">
          <cell r="A42879" t="str">
            <v>UCW-25396</v>
          </cell>
          <cell r="B42879" t="str">
            <v>RE: Pantaloons/Women Western Wear/Apparel/New Listing/SKU 1151/Options 205| 22nd Jan'2026</v>
          </cell>
          <cell r="C42879" t="str">
            <v>CLOSED</v>
          </cell>
          <cell r="D42879" t="str">
            <v>Medium</v>
          </cell>
          <cell r="E42879" t="str">
            <v>netscribes</v>
          </cell>
          <cell r="F42879" t="str">
            <v>Simi Raichel Zachariah</v>
          </cell>
          <cell r="G42879">
            <v>46045.70208333333</v>
          </cell>
          <cell r="H42879">
            <v>46127.573611111111</v>
          </cell>
        </row>
        <row r="42880">
          <cell r="A42880" t="str">
            <v>UCW-25392</v>
          </cell>
          <cell r="B42880" t="str">
            <v>RE: Pantaloons/Men's wear/apparel/New Listing/SKU 1069/Options 210| 22nd Jan'2026</v>
          </cell>
          <cell r="C42880" t="str">
            <v>CLOSED</v>
          </cell>
          <cell r="D42880" t="str">
            <v>Medium</v>
          </cell>
          <cell r="E42880" t="str">
            <v>netscribes</v>
          </cell>
          <cell r="F42880" t="str">
            <v>Simi Raichel Zachariah</v>
          </cell>
          <cell r="G42880">
            <v>46045.676388888889</v>
          </cell>
          <cell r="H42880">
            <v>46051.568749999999</v>
          </cell>
        </row>
        <row r="42881">
          <cell r="A42881" t="str">
            <v>UCW-25387</v>
          </cell>
          <cell r="B42881" t="str">
            <v>Jockey + Apparel Womens Listings  + 100121 - 22.1.2026</v>
          </cell>
          <cell r="C42881" t="str">
            <v>CLOSED</v>
          </cell>
          <cell r="D42881" t="str">
            <v>Medium</v>
          </cell>
          <cell r="E42881" t="str">
            <v>netscribes</v>
          </cell>
          <cell r="F42881" t="str">
            <v>Simi Raichel Zachariah</v>
          </cell>
          <cell r="G42881">
            <v>46045.654166666667</v>
          </cell>
          <cell r="H42881">
            <v>46053.670138888891</v>
          </cell>
        </row>
        <row r="42882">
          <cell r="A42882" t="str">
            <v>UCW-25386</v>
          </cell>
          <cell r="B42882" t="str">
            <v>ENRICH_GARNIER | Fresh &amp; Bright - IMAGE Update | TATACLIQ</v>
          </cell>
          <cell r="C42882" t="str">
            <v>CLOSED</v>
          </cell>
          <cell r="D42882" t="str">
            <v>Medium</v>
          </cell>
          <cell r="E42882" t="str">
            <v>netscribes</v>
          </cell>
          <cell r="F42882" t="str">
            <v>Shraddha Dighe</v>
          </cell>
          <cell r="G42882">
            <v>46045.647222222222</v>
          </cell>
          <cell r="H42882">
            <v>46055.759722222225</v>
          </cell>
        </row>
        <row r="42883">
          <cell r="A42883" t="str">
            <v>UCW-25385</v>
          </cell>
          <cell r="B42883" t="str">
            <v xml:space="preserve">Enrich_RE: Need to update images_13th Jan </v>
          </cell>
          <cell r="C42883" t="str">
            <v>CLOSED</v>
          </cell>
          <cell r="D42883" t="str">
            <v>Medium</v>
          </cell>
          <cell r="E42883" t="str">
            <v>netscribes</v>
          </cell>
          <cell r="F42883" t="str">
            <v>Simi Raichel Zachariah</v>
          </cell>
          <cell r="G42883">
            <v>46045.640972222223</v>
          </cell>
          <cell r="H42883">
            <v>46053.479166666664</v>
          </cell>
        </row>
        <row r="42884">
          <cell r="A42884" t="str">
            <v>UCW-25381</v>
          </cell>
          <cell r="B42884" t="str">
            <v xml:space="preserve">IKONIC -  New Sku Listing - TATA CLIQ </v>
          </cell>
          <cell r="C42884" t="str">
            <v>CLOSED Due to Inactive/Insufficient Information</v>
          </cell>
          <cell r="D42884" t="str">
            <v>Medium</v>
          </cell>
          <cell r="E42884" t="str">
            <v>netscribes</v>
          </cell>
          <cell r="F42884" t="str">
            <v>Shraddha Dighe</v>
          </cell>
          <cell r="G42884">
            <v>46045.59097222222</v>
          </cell>
          <cell r="H42884">
            <v>46093.663194444445</v>
          </cell>
        </row>
        <row r="42885">
          <cell r="A42885" t="str">
            <v>UCW-25380</v>
          </cell>
          <cell r="B42885" t="str">
            <v>New launch cataloguing details of HUGO BOSS(Alive Intense)_Fragrance for TCL_21_Jan_26.</v>
          </cell>
          <cell r="C42885" t="str">
            <v>CLOSED</v>
          </cell>
          <cell r="D42885" t="str">
            <v>Medium</v>
          </cell>
          <cell r="E42885" t="str">
            <v>netscribes</v>
          </cell>
          <cell r="F42885" t="str">
            <v>Shraddha Dighe</v>
          </cell>
          <cell r="G42885">
            <v>46045.586805555555</v>
          </cell>
          <cell r="H42885">
            <v>46051.504861111112</v>
          </cell>
        </row>
        <row r="42886">
          <cell r="A42886" t="str">
            <v>UCW-25379</v>
          </cell>
          <cell r="B42886" t="str">
            <v>ENRICH_TATA Euroitalia Importer Address Update</v>
          </cell>
          <cell r="C42886" t="str">
            <v>CLOSED</v>
          </cell>
          <cell r="D42886" t="str">
            <v>Medium</v>
          </cell>
          <cell r="E42886" t="str">
            <v>netscribes</v>
          </cell>
          <cell r="F42886" t="str">
            <v>Shraddha Dighe</v>
          </cell>
          <cell r="G42886">
            <v>46045.57916666667</v>
          </cell>
          <cell r="H42886">
            <v>46067.57708333333</v>
          </cell>
        </row>
        <row r="42887">
          <cell r="A42887" t="str">
            <v>UCW-25378</v>
          </cell>
          <cell r="B42887" t="str">
            <v>RE: Jockey + Apparel Mens + 100121 +21.1.2025</v>
          </cell>
          <cell r="C42887" t="str">
            <v>CLOSED</v>
          </cell>
          <cell r="D42887" t="str">
            <v>Medium</v>
          </cell>
          <cell r="E42887" t="str">
            <v>netscribes</v>
          </cell>
          <cell r="F42887" t="str">
            <v>Simi Raichel Zachariah</v>
          </cell>
          <cell r="G42887">
            <v>46045.57916666667</v>
          </cell>
          <cell r="H42887">
            <v>46128.53402777778</v>
          </cell>
        </row>
        <row r="42888">
          <cell r="A42888" t="str">
            <v>UCW-25376</v>
          </cell>
          <cell r="B42888" t="str">
            <v>RE: Jockey + Apparel Mens + 100121 +19.1.2025</v>
          </cell>
          <cell r="C42888" t="str">
            <v>CLOSED Due to Inactive/Insufficient Information</v>
          </cell>
          <cell r="D42888" t="str">
            <v>Medium</v>
          </cell>
          <cell r="E42888" t="str">
            <v>netscribes</v>
          </cell>
          <cell r="F42888" t="str">
            <v>Simi Raichel Zachariah</v>
          </cell>
          <cell r="G42888">
            <v>46045.561111111114</v>
          </cell>
          <cell r="H42888">
            <v>46093.663888888892</v>
          </cell>
        </row>
        <row r="42889">
          <cell r="A42889" t="str">
            <v>UCW-25375</v>
          </cell>
          <cell r="B42889" t="str">
            <v xml:space="preserve">ENRICH_Taif Rose - PDP update </v>
          </cell>
          <cell r="C42889" t="str">
            <v>CLOSED</v>
          </cell>
          <cell r="D42889" t="str">
            <v>Medium</v>
          </cell>
          <cell r="E42889" t="str">
            <v>netscribes</v>
          </cell>
          <cell r="F42889" t="str">
            <v>Shraddha Dighe</v>
          </cell>
          <cell r="G42889">
            <v>46045.560416666667</v>
          </cell>
          <cell r="H42889">
            <v>46049.509027777778</v>
          </cell>
        </row>
        <row r="42890">
          <cell r="A42890" t="str">
            <v>UCW-25374</v>
          </cell>
          <cell r="B42890" t="str">
            <v>Giva | Silver Jewellery | 125927 | 21-01-2026 (105 Skus) - High Priority</v>
          </cell>
          <cell r="C42890" t="str">
            <v>CLOSED</v>
          </cell>
          <cell r="D42890" t="str">
            <v>Medium</v>
          </cell>
          <cell r="E42890" t="str">
            <v>netscribes</v>
          </cell>
          <cell r="F42890" t="str">
            <v>Shraddha Dighe</v>
          </cell>
          <cell r="G42890">
            <v>46045.52847222222</v>
          </cell>
          <cell r="H42890">
            <v>46052.80972222222</v>
          </cell>
        </row>
        <row r="42891">
          <cell r="A42891" t="str">
            <v>UCW-25368</v>
          </cell>
          <cell r="B42891" t="str">
            <v>ENRICH_Add Images - OOMPH - 22.01.2026 - Fashion Jewellery - TATACLIQ</v>
          </cell>
          <cell r="C42891" t="str">
            <v>CLOSED</v>
          </cell>
          <cell r="D42891" t="str">
            <v>Medium</v>
          </cell>
          <cell r="E42891" t="str">
            <v>netscribes</v>
          </cell>
          <cell r="F42891" t="str">
            <v>Shraddha Dighe</v>
          </cell>
          <cell r="G42891">
            <v>46045.464583333334</v>
          </cell>
          <cell r="H42891">
            <v>46055.759722222225</v>
          </cell>
        </row>
        <row r="42892">
          <cell r="A42892" t="str">
            <v>UCW-25365</v>
          </cell>
          <cell r="B42892" t="str">
            <v>Asian Footwear listing 21 Jan 2026</v>
          </cell>
          <cell r="C42892" t="str">
            <v>CLOSED</v>
          </cell>
          <cell r="D42892" t="str">
            <v>Medium</v>
          </cell>
          <cell r="E42892" t="str">
            <v>netscribes</v>
          </cell>
          <cell r="F42892" t="str">
            <v>Mohd Tahir Shaikh</v>
          </cell>
          <cell r="G42892">
            <v>46044.813888888886</v>
          </cell>
          <cell r="H42892">
            <v>46069.59375</v>
          </cell>
        </row>
        <row r="42893">
          <cell r="A42893" t="str">
            <v>UCW-25364</v>
          </cell>
          <cell r="B42893" t="str">
            <v>ERROR_Pantaloons/Women Western Wear/Apparel/New Listing/SKU 429/Options 80| 12th Jan'2026_NC</v>
          </cell>
          <cell r="C42893" t="str">
            <v>CLOSED</v>
          </cell>
          <cell r="D42893" t="str">
            <v>Medium</v>
          </cell>
          <cell r="E42893" t="str">
            <v>netscribes</v>
          </cell>
          <cell r="F42893" t="str">
            <v>Sushma Ram</v>
          </cell>
          <cell r="G42893">
            <v>46044.800694444442</v>
          </cell>
          <cell r="H42893">
            <v>46052.51666666667</v>
          </cell>
        </row>
        <row r="42894">
          <cell r="A42894" t="str">
            <v>UCW-25363</v>
          </cell>
          <cell r="B42894" t="str">
            <v>RE: Tata Cliq-Multi Brand-Men's Apparel 21-01-2026</v>
          </cell>
          <cell r="C42894" t="str">
            <v>CLOSED</v>
          </cell>
          <cell r="D42894" t="str">
            <v>Medium</v>
          </cell>
          <cell r="E42894" t="str">
            <v>netscribes</v>
          </cell>
          <cell r="F42894" t="str">
            <v>Simi Raichel Zachariah</v>
          </cell>
          <cell r="G42894">
            <v>46044.799305555556</v>
          </cell>
          <cell r="H42894">
            <v>46127.588888888888</v>
          </cell>
        </row>
        <row r="42895">
          <cell r="A42895" t="str">
            <v>UCW-25349</v>
          </cell>
          <cell r="B42895" t="str">
            <v>Tata Cliq-Allen Solly Brand-Kids Apparel 15-01-2026</v>
          </cell>
          <cell r="C42895" t="str">
            <v>CLOSED</v>
          </cell>
          <cell r="D42895" t="str">
            <v>Medium</v>
          </cell>
          <cell r="E42895" t="str">
            <v>netscribes</v>
          </cell>
          <cell r="F42895" t="str">
            <v>netscribes</v>
          </cell>
          <cell r="G42895">
            <v>46044.658333333333</v>
          </cell>
          <cell r="H42895">
            <v>46049.418749999997</v>
          </cell>
        </row>
        <row r="42896">
          <cell r="A42896" t="str">
            <v>UCW-25348</v>
          </cell>
          <cell r="B42896" t="str">
            <v>Tata Cliq-Multi Brand-Women's Apparel 15-01-2026</v>
          </cell>
          <cell r="C42896" t="str">
            <v>CLOSED</v>
          </cell>
          <cell r="D42896" t="str">
            <v>Medium</v>
          </cell>
          <cell r="E42896" t="str">
            <v>netscribes</v>
          </cell>
          <cell r="F42896" t="str">
            <v>netscribes</v>
          </cell>
          <cell r="G42896">
            <v>46044.65347222222</v>
          </cell>
          <cell r="H42896">
            <v>46047.450694444444</v>
          </cell>
        </row>
        <row r="42897">
          <cell r="A42897" t="str">
            <v>UCW-25347</v>
          </cell>
          <cell r="B42897" t="str">
            <v>RE: Lifestyle x Tatacliq- Catalogue in Progress- 16th Jan- Priority</v>
          </cell>
          <cell r="C42897" t="str">
            <v>CLOSED</v>
          </cell>
          <cell r="D42897" t="str">
            <v>Medium</v>
          </cell>
          <cell r="E42897" t="str">
            <v>netscribes</v>
          </cell>
          <cell r="F42897" t="str">
            <v>Simi Raichel Zachariah</v>
          </cell>
          <cell r="G42897">
            <v>46044.623611111114</v>
          </cell>
          <cell r="H42897">
            <v>46088.77847222222</v>
          </cell>
        </row>
        <row r="42898">
          <cell r="A42898" t="str">
            <v>UCW-25344</v>
          </cell>
          <cell r="B42898" t="str">
            <v>CLONE - NPD Listing- Unilever International</v>
          </cell>
          <cell r="C42898" t="str">
            <v>CLOSED</v>
          </cell>
          <cell r="D42898" t="str">
            <v>Medium</v>
          </cell>
          <cell r="E42898" t="str">
            <v>netscribes</v>
          </cell>
          <cell r="F42898" t="str">
            <v>netscribes</v>
          </cell>
          <cell r="G42898">
            <v>46044.531944444447</v>
          </cell>
          <cell r="H42898">
            <v>46049.698611111111</v>
          </cell>
        </row>
        <row r="42899">
          <cell r="A42899" t="str">
            <v>UCW-25336</v>
          </cell>
          <cell r="B42899" t="str">
            <v>Women-300 New Styles for Listing</v>
          </cell>
          <cell r="C42899" t="str">
            <v>CLOSED</v>
          </cell>
          <cell r="D42899" t="str">
            <v>Medium</v>
          </cell>
          <cell r="E42899" t="str">
            <v>netscribes</v>
          </cell>
          <cell r="F42899" t="str">
            <v>Simi Raichel Zachariah</v>
          </cell>
          <cell r="G42899">
            <v>46044.493750000001</v>
          </cell>
          <cell r="H42899">
            <v>46055.518055555556</v>
          </cell>
        </row>
        <row r="42900">
          <cell r="A42900" t="str">
            <v>UCW-25321</v>
          </cell>
          <cell r="B42900" t="str">
            <v xml:space="preserve">Globus Women's Wear Apparels - 11 Styles - Batch 125 (Brand - Globus Stores Pvt Ltd) (Western Wear) (19.01.2026) </v>
          </cell>
          <cell r="C42900" t="str">
            <v>CLOSED</v>
          </cell>
          <cell r="D42900" t="str">
            <v>Medium</v>
          </cell>
          <cell r="E42900" t="str">
            <v>netscribes</v>
          </cell>
          <cell r="F42900" t="str">
            <v>Simi Raichel Zachariah</v>
          </cell>
          <cell r="G42900">
            <v>46043.772916666669</v>
          </cell>
          <cell r="H42900">
            <v>46046.644444444442</v>
          </cell>
        </row>
        <row r="42901">
          <cell r="A42901" t="str">
            <v>UCW-25315</v>
          </cell>
          <cell r="B42901" t="str">
            <v>Enrich_Libas Apparel 127532 20-1-26 (IMAGE REPLACE)</v>
          </cell>
          <cell r="C42901" t="str">
            <v>CLOSED</v>
          </cell>
          <cell r="D42901" t="str">
            <v>Medium</v>
          </cell>
          <cell r="E42901" t="str">
            <v>netscribes</v>
          </cell>
          <cell r="F42901" t="str">
            <v>Simi Raichel Zachariah</v>
          </cell>
          <cell r="G42901">
            <v>46043.745833333334</v>
          </cell>
          <cell r="H42901">
            <v>46046.469444444447</v>
          </cell>
        </row>
        <row r="42902">
          <cell r="A42902" t="str">
            <v>UCW-25314</v>
          </cell>
          <cell r="B42902" t="str">
            <v>ERROR_Hoversoul Listing - CS. Enterprises Women Heel &amp; Long boots 13 Oct 2025_NC</v>
          </cell>
          <cell r="C42902" t="str">
            <v>CLOSED</v>
          </cell>
          <cell r="D42902" t="str">
            <v>Medium</v>
          </cell>
          <cell r="E42902" t="str">
            <v>netscribes</v>
          </cell>
          <cell r="F42902" t="str">
            <v>Mohd Tahir Shaikh</v>
          </cell>
          <cell r="G42902">
            <v>46043.745138888888</v>
          </cell>
          <cell r="H42902">
            <v>46046.525000000001</v>
          </cell>
        </row>
        <row r="42903">
          <cell r="A42903" t="str">
            <v>UCW-25313</v>
          </cell>
          <cell r="B42903" t="str">
            <v>Footwear Listing SS-26 - 20-01-2026</v>
          </cell>
          <cell r="C42903" t="str">
            <v>CLOSED</v>
          </cell>
          <cell r="D42903" t="str">
            <v>Medium</v>
          </cell>
          <cell r="E42903" t="str">
            <v>netscribes</v>
          </cell>
          <cell r="F42903" t="str">
            <v>Mohd Tahir Shaikh</v>
          </cell>
          <cell r="G42903">
            <v>46043.740277777775</v>
          </cell>
          <cell r="H42903">
            <v>46063.570833333331</v>
          </cell>
        </row>
        <row r="42904">
          <cell r="A42904" t="str">
            <v>UCW-25309</v>
          </cell>
          <cell r="B42904" t="str">
            <v>Request for Addition of 22 SKUs (Total 270 Barcodes) on Tata CLiQ Portal</v>
          </cell>
          <cell r="C42904" t="str">
            <v>CLOSED</v>
          </cell>
          <cell r="D42904" t="str">
            <v>Medium</v>
          </cell>
          <cell r="E42904" t="str">
            <v>netscribes</v>
          </cell>
          <cell r="F42904" t="str">
            <v>Mohd Tahir Shaikh</v>
          </cell>
          <cell r="G42904">
            <v>46043.713888888888</v>
          </cell>
          <cell r="H42904">
            <v>46077.829861111109</v>
          </cell>
        </row>
        <row r="42905">
          <cell r="A42905" t="str">
            <v>UCW-25303</v>
          </cell>
          <cell r="B42905" t="str">
            <v>ERROR_Tata Cliq (Dec) - New Product Listing - Valentine Hampers</v>
          </cell>
          <cell r="C42905" t="str">
            <v>CLOSED</v>
          </cell>
          <cell r="D42905" t="str">
            <v>Medium</v>
          </cell>
          <cell r="E42905" t="str">
            <v>netscribes</v>
          </cell>
          <cell r="F42905" t="str">
            <v>Shraddha Dighe</v>
          </cell>
          <cell r="G42905">
            <v>46043.693055555559</v>
          </cell>
          <cell r="H42905">
            <v>46044.482638888891</v>
          </cell>
        </row>
        <row r="42906">
          <cell r="A42906" t="str">
            <v>UCW-25299</v>
          </cell>
          <cell r="B42906" t="str">
            <v xml:space="preserve">Hoversoul Listing - CS. Enterprises 13 Jan 2026 </v>
          </cell>
          <cell r="C42906" t="str">
            <v>CLOSED Due to Inactive/Insufficient Information</v>
          </cell>
          <cell r="D42906" t="str">
            <v>Medium</v>
          </cell>
          <cell r="E42906" t="str">
            <v>netscribes</v>
          </cell>
          <cell r="F42906" t="str">
            <v>Mohd Tahir Shaikh</v>
          </cell>
          <cell r="G42906">
            <v>46043.681250000001</v>
          </cell>
          <cell r="H42906">
            <v>46093.665277777778</v>
          </cell>
        </row>
        <row r="42907">
          <cell r="A42907" t="str">
            <v>UCW-25295</v>
          </cell>
          <cell r="B42907" t="str">
            <v>Tata Cliq-Multi Brand-Men's Apparel 15-01-2026</v>
          </cell>
          <cell r="C42907" t="str">
            <v>CLOSED</v>
          </cell>
          <cell r="D42907" t="str">
            <v>Medium</v>
          </cell>
          <cell r="E42907" t="str">
            <v>netscribes</v>
          </cell>
          <cell r="F42907" t="str">
            <v>netscribes</v>
          </cell>
          <cell r="G42907">
            <v>46043.662499999999</v>
          </cell>
          <cell r="H42907">
            <v>46162.000694444447</v>
          </cell>
        </row>
        <row r="42908">
          <cell r="A42908" t="str">
            <v>UCW-25294</v>
          </cell>
          <cell r="B42908" t="str">
            <v>ENRICH_MNY Lips | Teddy Tint Ext listing | TATACLIQ</v>
          </cell>
          <cell r="C42908" t="str">
            <v>CLOSED</v>
          </cell>
          <cell r="D42908" t="str">
            <v>Medium</v>
          </cell>
          <cell r="E42908" t="str">
            <v>netscribes</v>
          </cell>
          <cell r="F42908" t="str">
            <v>Shraddha Dighe</v>
          </cell>
          <cell r="G42908">
            <v>46043.660416666666</v>
          </cell>
          <cell r="H42908">
            <v>46052.541666666664</v>
          </cell>
        </row>
        <row r="42909">
          <cell r="A42909" t="str">
            <v>UCW-25289</v>
          </cell>
          <cell r="B42909" t="str">
            <v>Tatacliq Footwear Content template_Colehaan_19-01-26</v>
          </cell>
          <cell r="C42909" t="str">
            <v>CLOSED</v>
          </cell>
          <cell r="D42909" t="str">
            <v>Medium</v>
          </cell>
          <cell r="E42909" t="str">
            <v>netscribes</v>
          </cell>
          <cell r="F42909" t="str">
            <v>Mohd Tahir Shaikh</v>
          </cell>
          <cell r="G42909">
            <v>46043.642361111109</v>
          </cell>
          <cell r="H42909">
            <v>46070.790972222225</v>
          </cell>
        </row>
        <row r="42910">
          <cell r="A42910" t="str">
            <v>UCW-25287</v>
          </cell>
          <cell r="B42910" t="str">
            <v>RE: Men-59 New Styles for Listing</v>
          </cell>
          <cell r="C42910" t="str">
            <v>CLOSED</v>
          </cell>
          <cell r="D42910" t="str">
            <v>Medium</v>
          </cell>
          <cell r="E42910" t="str">
            <v>netscribes</v>
          </cell>
          <cell r="F42910" t="str">
            <v>Simi Raichel Zachariah</v>
          </cell>
          <cell r="G42910">
            <v>46043.598611111112</v>
          </cell>
          <cell r="H42910">
            <v>46049.706944444442</v>
          </cell>
        </row>
        <row r="42911">
          <cell r="A42911" t="str">
            <v>UCW-25286</v>
          </cell>
          <cell r="B42911" t="str">
            <v>Tata Miu Miu Fragrance cataloguing Jan'26</v>
          </cell>
          <cell r="C42911" t="str">
            <v>CLOSED</v>
          </cell>
          <cell r="D42911" t="str">
            <v>Medium</v>
          </cell>
          <cell r="E42911" t="str">
            <v>netscribes</v>
          </cell>
          <cell r="F42911" t="str">
            <v>Shraddha Dighe</v>
          </cell>
          <cell r="G42911">
            <v>46043.595833333333</v>
          </cell>
          <cell r="H42911">
            <v>46049.569444444445</v>
          </cell>
        </row>
        <row r="42912">
          <cell r="A42912" t="str">
            <v>UCW-25281</v>
          </cell>
          <cell r="B42912" t="str">
            <v>MAC - GWP 20th Jan - 125928</v>
          </cell>
          <cell r="C42912" t="str">
            <v>CLOSED</v>
          </cell>
          <cell r="D42912" t="str">
            <v>Medium</v>
          </cell>
          <cell r="E42912" t="str">
            <v>netscribes</v>
          </cell>
          <cell r="F42912" t="str">
            <v>Shraddha Dighe</v>
          </cell>
          <cell r="G42912">
            <v>46043.576388888891</v>
          </cell>
          <cell r="H42912">
            <v>46046.611805555556</v>
          </cell>
        </row>
        <row r="42913">
          <cell r="A42913" t="str">
            <v>UCW-25280</v>
          </cell>
          <cell r="B42913" t="str">
            <v>Bella Vita Luxury x Tata CLiQ</v>
          </cell>
          <cell r="C42913" t="str">
            <v>CLOSED</v>
          </cell>
          <cell r="D42913" t="str">
            <v>Medium</v>
          </cell>
          <cell r="E42913" t="str">
            <v>netscribes</v>
          </cell>
          <cell r="F42913" t="str">
            <v>Shraddha Dighe</v>
          </cell>
          <cell r="G42913">
            <v>46043.569444444445</v>
          </cell>
          <cell r="H42913">
            <v>46046.622916666667</v>
          </cell>
        </row>
        <row r="42914">
          <cell r="A42914" t="str">
            <v>UCW-25279</v>
          </cell>
          <cell r="B42914" t="str">
            <v>CLONE - CLINIQUE | NPL Listing | 10th Jan</v>
          </cell>
          <cell r="C42914" t="str">
            <v>CLOSED</v>
          </cell>
          <cell r="D42914" t="str">
            <v>Medium</v>
          </cell>
          <cell r="E42914" t="str">
            <v>netscribes</v>
          </cell>
          <cell r="F42914" t="str">
            <v>Shraddha Dighe</v>
          </cell>
          <cell r="G42914">
            <v>46043.565972222219</v>
          </cell>
          <cell r="H42914">
            <v>46049.486111111109</v>
          </cell>
        </row>
        <row r="42915">
          <cell r="A42915" t="str">
            <v>UCW-25271</v>
          </cell>
          <cell r="B42915" t="str">
            <v>Rosso Brunello - New catalog 180 sku 06-jan-26</v>
          </cell>
          <cell r="C42915" t="str">
            <v>CLOSED Due to Inactive/Insufficient Information</v>
          </cell>
          <cell r="D42915" t="str">
            <v>Medium</v>
          </cell>
          <cell r="E42915" t="str">
            <v>netscribes</v>
          </cell>
          <cell r="F42915" t="str">
            <v>Juilee Jadhav</v>
          </cell>
          <cell r="G42915">
            <v>46043.515277777777</v>
          </cell>
          <cell r="H42915">
            <v>46093.665972222225</v>
          </cell>
        </row>
        <row r="42916">
          <cell r="A42916" t="str">
            <v>UCW-25266</v>
          </cell>
          <cell r="B42916" t="str">
            <v>ERROR_Crocs Kids size guide update</v>
          </cell>
          <cell r="C42916" t="str">
            <v>CLOSED Due to Inactive/Insufficient Information</v>
          </cell>
          <cell r="D42916" t="str">
            <v>Medium</v>
          </cell>
          <cell r="E42916" t="str">
            <v>netscribes</v>
          </cell>
          <cell r="F42916" t="str">
            <v>netscribes</v>
          </cell>
          <cell r="G42916">
            <v>46043.443749999999</v>
          </cell>
          <cell r="H42916">
            <v>46093.666666666664</v>
          </cell>
        </row>
        <row r="42917">
          <cell r="A42917" t="str">
            <v>UCW-25257</v>
          </cell>
          <cell r="B42917" t="str">
            <v>Tata Cliq-Multi Brand-Bag Accessories Men &amp; Women 15-01-2026</v>
          </cell>
          <cell r="C42917" t="str">
            <v>CLOSED</v>
          </cell>
          <cell r="D42917" t="str">
            <v>Medium</v>
          </cell>
          <cell r="E42917" t="str">
            <v>netscribes</v>
          </cell>
          <cell r="F42917" t="str">
            <v>netscribes</v>
          </cell>
          <cell r="G42917">
            <v>46042.724999999999</v>
          </cell>
          <cell r="H42917">
            <v>46046.552083333336</v>
          </cell>
        </row>
        <row r="42918">
          <cell r="A42918" t="str">
            <v>UCW-25256</v>
          </cell>
          <cell r="B42918" t="str">
            <v xml:space="preserve">Estee Lauder - 1901 - </v>
          </cell>
          <cell r="C42918" t="str">
            <v>CLOSED</v>
          </cell>
          <cell r="D42918" t="str">
            <v>Medium</v>
          </cell>
          <cell r="E42918" t="str">
            <v>netscribes</v>
          </cell>
          <cell r="F42918" t="str">
            <v>Shraddha Dighe</v>
          </cell>
          <cell r="G42918">
            <v>46042.724305555559</v>
          </cell>
          <cell r="H42918">
            <v>46093.77847222222</v>
          </cell>
        </row>
        <row r="42919">
          <cell r="A42919" t="str">
            <v>UCW-25254</v>
          </cell>
          <cell r="B42919" t="str">
            <v>ERROR_Request to Update Product Title – Pack of 3</v>
          </cell>
          <cell r="C42919" t="str">
            <v>CLOSED</v>
          </cell>
          <cell r="D42919" t="str">
            <v>Medium</v>
          </cell>
          <cell r="E42919" t="str">
            <v>netscribes</v>
          </cell>
          <cell r="F42919" t="str">
            <v>Shraddha Dighe</v>
          </cell>
          <cell r="G42919">
            <v>46042.720833333333</v>
          </cell>
          <cell r="H42919">
            <v>46043.500694444447</v>
          </cell>
        </row>
        <row r="42920">
          <cell r="A42920" t="str">
            <v>UCW-25251</v>
          </cell>
          <cell r="B42920" t="str">
            <v>ENRICH_PDP Images To Be Updated</v>
          </cell>
          <cell r="C42920" t="str">
            <v>CLOSED</v>
          </cell>
          <cell r="D42920" t="str">
            <v>Medium</v>
          </cell>
          <cell r="E42920" t="str">
            <v>netscribes</v>
          </cell>
          <cell r="F42920" t="str">
            <v>Shraddha Dighe</v>
          </cell>
          <cell r="G42920">
            <v>46042.708333333336</v>
          </cell>
          <cell r="H42920">
            <v>46044.465277777781</v>
          </cell>
        </row>
        <row r="42921">
          <cell r="A42921" t="str">
            <v>UCW-25249</v>
          </cell>
          <cell r="B42921" t="str">
            <v>MNY | Lifter Liner listing | TATACLIQ</v>
          </cell>
          <cell r="C42921" t="str">
            <v>CLOSED</v>
          </cell>
          <cell r="D42921" t="str">
            <v>Medium</v>
          </cell>
          <cell r="E42921" t="str">
            <v>netscribes</v>
          </cell>
          <cell r="F42921" t="str">
            <v>Shraddha Dighe</v>
          </cell>
          <cell r="G42921">
            <v>46042.702777777777</v>
          </cell>
          <cell r="H42921">
            <v>46044.532638888886</v>
          </cell>
        </row>
        <row r="42922">
          <cell r="A42922" t="str">
            <v>UCW-25243</v>
          </cell>
          <cell r="B42922" t="str">
            <v>RE: Enamor_Lingerie_114 Skus_21 Styles_14-01-2026</v>
          </cell>
          <cell r="C42922" t="str">
            <v>CLOSED</v>
          </cell>
          <cell r="D42922" t="str">
            <v>Medium</v>
          </cell>
          <cell r="E42922" t="str">
            <v>netscribes</v>
          </cell>
          <cell r="F42922" t="str">
            <v>Simi Raichel Zachariah</v>
          </cell>
          <cell r="G42922">
            <v>46042.67083333333</v>
          </cell>
          <cell r="H42922">
            <v>46044.70416666667</v>
          </cell>
        </row>
        <row r="42923">
          <cell r="A42923" t="str">
            <v>UCW-25234</v>
          </cell>
          <cell r="B42923" t="str">
            <v>Error_RE: Guess Jeans | Size Chart Issue | New Listings</v>
          </cell>
          <cell r="C42923" t="str">
            <v>CLOSED</v>
          </cell>
          <cell r="D42923" t="str">
            <v>Medium</v>
          </cell>
          <cell r="E42923" t="str">
            <v>netscribes</v>
          </cell>
          <cell r="F42923" t="str">
            <v>Simi Raichel Zachariah</v>
          </cell>
          <cell r="G42923">
            <v>46042.63958333333</v>
          </cell>
          <cell r="H42923">
            <v>46056.461111111108</v>
          </cell>
        </row>
        <row r="42924">
          <cell r="A42924" t="str">
            <v>UCW-25229</v>
          </cell>
          <cell r="B42924" t="str">
            <v>Tata Cliq (Jan) - New Product Listing - Lot 4</v>
          </cell>
          <cell r="C42924" t="str">
            <v>CLOSED</v>
          </cell>
          <cell r="D42924" t="str">
            <v>Medium</v>
          </cell>
          <cell r="E42924" t="str">
            <v>netscribes</v>
          </cell>
          <cell r="F42924" t="str">
            <v>Shraddha Dighe</v>
          </cell>
          <cell r="G42924">
            <v>46042.618055555555</v>
          </cell>
          <cell r="H42924">
            <v>46049.724999999999</v>
          </cell>
        </row>
        <row r="42925">
          <cell r="A42925" t="str">
            <v>UCW-25225</v>
          </cell>
          <cell r="B42925" t="str">
            <v>ENRICH_TATA CLIQ - IKONIC _ Request to Update Product Title</v>
          </cell>
          <cell r="C42925" t="str">
            <v>CLOSED</v>
          </cell>
          <cell r="D42925" t="str">
            <v>Medium</v>
          </cell>
          <cell r="E42925" t="str">
            <v>netscribes</v>
          </cell>
          <cell r="F42925" t="str">
            <v>Shraddha Dighe</v>
          </cell>
          <cell r="G42925">
            <v>46042.601388888892</v>
          </cell>
          <cell r="H42925">
            <v>46043.440972222219</v>
          </cell>
        </row>
        <row r="42926">
          <cell r="A42926" t="str">
            <v>UCW-25223</v>
          </cell>
          <cell r="B42926" t="str">
            <v xml:space="preserve">Error_Need to update Title_19th Jan </v>
          </cell>
          <cell r="C42926" t="str">
            <v>CLOSED</v>
          </cell>
          <cell r="D42926" t="str">
            <v>Medium</v>
          </cell>
          <cell r="E42926" t="str">
            <v>netscribes</v>
          </cell>
          <cell r="F42926" t="str">
            <v>Simi Raichel Zachariah</v>
          </cell>
          <cell r="G42926">
            <v>46042.600694444445</v>
          </cell>
          <cell r="H42926">
            <v>46044.537499999999</v>
          </cell>
        </row>
        <row r="42927">
          <cell r="A42927" t="str">
            <v>UCW-25217</v>
          </cell>
          <cell r="B42927" t="str">
            <v>SS26 FTW catalog - Lot 1</v>
          </cell>
          <cell r="C42927" t="str">
            <v>CLOSED Due to Inactive/Insufficient Information</v>
          </cell>
          <cell r="D42927" t="str">
            <v>Medium</v>
          </cell>
          <cell r="E42927" t="str">
            <v>netscribes</v>
          </cell>
          <cell r="F42927" t="str">
            <v>Mohd Tahir Shaikh</v>
          </cell>
          <cell r="G42927">
            <v>46042.54791666667</v>
          </cell>
          <cell r="H42927">
            <v>46093.668055555558</v>
          </cell>
        </row>
        <row r="42928">
          <cell r="A42928" t="str">
            <v>UCW-25216</v>
          </cell>
          <cell r="B42928" t="str">
            <v>ERROR_Possible Higher Escalation | Thrice Wrong Product Dispatched | Jack &amp; Jones_NC</v>
          </cell>
          <cell r="C42928" t="str">
            <v>CLOSED</v>
          </cell>
          <cell r="D42928" t="str">
            <v>Medium</v>
          </cell>
          <cell r="E42928" t="str">
            <v>netscribes</v>
          </cell>
          <cell r="F42928" t="str">
            <v>Sushma Ram</v>
          </cell>
          <cell r="G42928">
            <v>46042.491666666669</v>
          </cell>
          <cell r="H42928">
            <v>46044.459722222222</v>
          </cell>
        </row>
        <row r="42929">
          <cell r="A42929" t="str">
            <v>UCW-25205</v>
          </cell>
          <cell r="B42929" t="str">
            <v>Tata cliq  - New listing - Fragrance (17-01-2025)</v>
          </cell>
          <cell r="C42929" t="str">
            <v>CLOSED Due to Inactive/Insufficient Information</v>
          </cell>
          <cell r="D42929" t="str">
            <v>Medium</v>
          </cell>
          <cell r="E42929" t="str">
            <v>netscribes</v>
          </cell>
          <cell r="F42929" t="str">
            <v>Shraddha Dighe</v>
          </cell>
          <cell r="G42929">
            <v>46041.78402777778</v>
          </cell>
          <cell r="H42929">
            <v>46053.486111111109</v>
          </cell>
        </row>
        <row r="42930">
          <cell r="A42930" t="str">
            <v>UCW-25201</v>
          </cell>
          <cell r="B42930" t="str">
            <v>Miarcus -10 Styles-SS 26- 09 January</v>
          </cell>
          <cell r="C42930" t="str">
            <v>CLOSED</v>
          </cell>
          <cell r="D42930" t="str">
            <v>Medium</v>
          </cell>
          <cell r="E42930" t="str">
            <v>netscribes</v>
          </cell>
          <cell r="F42930" t="str">
            <v>Mohd Tahir Shaikh</v>
          </cell>
          <cell r="G42930">
            <v>46041.76666666667</v>
          </cell>
          <cell r="H42930">
            <v>46055.491666666669</v>
          </cell>
        </row>
        <row r="42931">
          <cell r="A42931" t="str">
            <v>UCW-25200</v>
          </cell>
          <cell r="B42931" t="str">
            <v>ENRICH_Bhima Jewels - 117 SKU- Request to Replace Images for Listed SKUs</v>
          </cell>
          <cell r="C42931" t="str">
            <v>CLOSED</v>
          </cell>
          <cell r="D42931" t="str">
            <v>Medium</v>
          </cell>
          <cell r="E42931" t="str">
            <v>netscribes</v>
          </cell>
          <cell r="F42931" t="str">
            <v>Shraddha Dighe</v>
          </cell>
          <cell r="G42931">
            <v>46041.765277777777</v>
          </cell>
          <cell r="H42931">
            <v>46044.532638888886</v>
          </cell>
        </row>
        <row r="42932">
          <cell r="A42932" t="str">
            <v>UCW-25197</v>
          </cell>
          <cell r="B42932" t="str">
            <v>CLONE - CLONE - Outzidr-10189-All Season-6th Oct</v>
          </cell>
          <cell r="C42932" t="str">
            <v>CLOSED</v>
          </cell>
          <cell r="D42932" t="str">
            <v>Medium</v>
          </cell>
          <cell r="E42932" t="str">
            <v>netscribes</v>
          </cell>
          <cell r="F42932" t="str">
            <v>Simi Raichel Zachariah</v>
          </cell>
          <cell r="G42932">
            <v>46041.756944444445</v>
          </cell>
          <cell r="H42932">
            <v>46044.65347222222</v>
          </cell>
        </row>
        <row r="42933">
          <cell r="A42933" t="str">
            <v>UCW-25196</v>
          </cell>
          <cell r="B42933" t="str">
            <v>New Sku Listing - Nuna (Aarete Marketing LLP 128412-AAR001) - 29 Dec 26</v>
          </cell>
          <cell r="C42933" t="str">
            <v>CLOSED</v>
          </cell>
          <cell r="D42933" t="str">
            <v>Medium</v>
          </cell>
          <cell r="E42933" t="str">
            <v>netscribes</v>
          </cell>
          <cell r="F42933" t="str">
            <v>Mohd Tahir Shaikh</v>
          </cell>
          <cell r="G42933">
            <v>46041.754861111112</v>
          </cell>
          <cell r="H42933">
            <v>46052.813888888886</v>
          </cell>
        </row>
        <row r="42934">
          <cell r="A42934" t="str">
            <v>UCW-25193</v>
          </cell>
          <cell r="B42934" t="str">
            <v>Noite Luxe Catlogue</v>
          </cell>
          <cell r="C42934" t="str">
            <v>CLOSED</v>
          </cell>
          <cell r="D42934" t="str">
            <v>Medium</v>
          </cell>
          <cell r="E42934" t="str">
            <v>netscribes</v>
          </cell>
          <cell r="F42934" t="str">
            <v>Juilee Jadhav</v>
          </cell>
          <cell r="G42934">
            <v>46041.740972222222</v>
          </cell>
          <cell r="H42934">
            <v>46057.484027777777</v>
          </cell>
        </row>
        <row r="42935">
          <cell r="A42935" t="str">
            <v>UCW-25185</v>
          </cell>
          <cell r="B42935" t="str">
            <v>Re: New Dress Material Catalouge- Meena Bazaar</v>
          </cell>
          <cell r="C42935" t="str">
            <v>CLOSED</v>
          </cell>
          <cell r="D42935" t="str">
            <v>Medium</v>
          </cell>
          <cell r="E42935" t="str">
            <v>netscribes</v>
          </cell>
          <cell r="F42935" t="str">
            <v>Simi Raichel Zachariah</v>
          </cell>
          <cell r="G42935">
            <v>46041.702777777777</v>
          </cell>
          <cell r="H42935">
            <v>46052.576388888891</v>
          </cell>
        </row>
        <row r="42936">
          <cell r="A42936" t="str">
            <v>UCW-25183</v>
          </cell>
          <cell r="B42936" t="str">
            <v>Asics + Footwear +125056+ mapping</v>
          </cell>
          <cell r="C42936" t="str">
            <v>CLOSED</v>
          </cell>
          <cell r="D42936" t="str">
            <v>Medium</v>
          </cell>
          <cell r="E42936" t="str">
            <v>netscribes</v>
          </cell>
          <cell r="F42936" t="str">
            <v>Mohd Tahir Shaikh</v>
          </cell>
          <cell r="G42936">
            <v>46041.686805555553</v>
          </cell>
          <cell r="H42936">
            <v>46042.571527777778</v>
          </cell>
        </row>
        <row r="42937">
          <cell r="A42937" t="str">
            <v>UCW-25178</v>
          </cell>
          <cell r="B42937" t="str">
            <v>Request for Product Listings and Brand Certificate Image - FreshLuxe</v>
          </cell>
          <cell r="C42937" t="str">
            <v>CLOSED</v>
          </cell>
          <cell r="D42937" t="str">
            <v>Medium</v>
          </cell>
          <cell r="E42937" t="str">
            <v>netscribes</v>
          </cell>
          <cell r="F42937" t="str">
            <v>Shraddha Dighe</v>
          </cell>
          <cell r="G42937">
            <v>46041.65625</v>
          </cell>
          <cell r="H42937">
            <v>46063.48333333333</v>
          </cell>
        </row>
        <row r="42938">
          <cell r="A42938" t="str">
            <v>UCW-25176</v>
          </cell>
          <cell r="B42938" t="str">
            <v>Tata Cliq | O.P.I Nature Strong LE- Jan 2026</v>
          </cell>
          <cell r="C42938" t="str">
            <v>CLOSED Due to Inactive/Insufficient Information</v>
          </cell>
          <cell r="D42938" t="str">
            <v>Medium</v>
          </cell>
          <cell r="E42938" t="str">
            <v>netscribes</v>
          </cell>
          <cell r="F42938" t="str">
            <v>Juilee Jadhav</v>
          </cell>
          <cell r="G42938">
            <v>46041.645138888889</v>
          </cell>
          <cell r="H42938">
            <v>46042.759722222225</v>
          </cell>
        </row>
        <row r="42939">
          <cell r="A42939" t="str">
            <v>UCW-25170</v>
          </cell>
          <cell r="B42939" t="str">
            <v xml:space="preserve"> Request for Product Listings and Brand Certificate Image - Super You</v>
          </cell>
          <cell r="C42939" t="str">
            <v>CLOSED Due to Inactive/Insufficient Information</v>
          </cell>
          <cell r="D42939" t="str">
            <v>Medium</v>
          </cell>
          <cell r="E42939" t="str">
            <v>netscribes</v>
          </cell>
          <cell r="F42939" t="str">
            <v>Simi Raichel Zachariah</v>
          </cell>
          <cell r="G42939">
            <v>46041.581944444442</v>
          </cell>
          <cell r="H42939">
            <v>46090.45416666667</v>
          </cell>
        </row>
        <row r="42940">
          <cell r="A42940" t="str">
            <v>UCW-25167</v>
          </cell>
          <cell r="B42940" t="str">
            <v>New Listing Details – Oil Control Face Wash 150 ml</v>
          </cell>
          <cell r="C42940" t="str">
            <v>CLOSED</v>
          </cell>
          <cell r="D42940" t="str">
            <v>Medium</v>
          </cell>
          <cell r="E42940" t="str">
            <v>netscribes</v>
          </cell>
          <cell r="F42940" t="str">
            <v>Mohd Tahir Shaikh</v>
          </cell>
          <cell r="G42940">
            <v>46041.47152777778</v>
          </cell>
          <cell r="H42940">
            <v>46044.529166666667</v>
          </cell>
        </row>
        <row r="42941">
          <cell r="A42941" t="str">
            <v>UCW-25165</v>
          </cell>
          <cell r="B42941" t="str">
            <v>ENRICH_Tata cliq  - Solinotes - Image Update</v>
          </cell>
          <cell r="C42941" t="str">
            <v>CLOSED</v>
          </cell>
          <cell r="D42941" t="str">
            <v>Medium</v>
          </cell>
          <cell r="E42941" t="str">
            <v>netscribes</v>
          </cell>
          <cell r="F42941" t="str">
            <v>Mohd Tahir Shaikh</v>
          </cell>
          <cell r="G42941">
            <v>46041.464583333334</v>
          </cell>
          <cell r="H42941">
            <v>46042.446527777778</v>
          </cell>
        </row>
        <row r="42942">
          <cell r="A42942" t="str">
            <v>UCW-25154</v>
          </cell>
          <cell r="B42942" t="str">
            <v>Enrich_Recliner Revised PDP</v>
          </cell>
          <cell r="C42942" t="str">
            <v>CLOSED</v>
          </cell>
          <cell r="D42942" t="str">
            <v>Medium</v>
          </cell>
          <cell r="E42942" t="str">
            <v>netscribes</v>
          </cell>
          <cell r="F42942" t="str">
            <v>Shraddha Dighe</v>
          </cell>
          <cell r="G42942">
            <v>46040.904166666667</v>
          </cell>
          <cell r="H42942">
            <v>46042.568055555559</v>
          </cell>
        </row>
        <row r="42943">
          <cell r="A42943" t="str">
            <v>UCW-25150</v>
          </cell>
          <cell r="B42943" t="str">
            <v>Tata Cliq-Multi Brand-Men's Apparel 15-01-2026</v>
          </cell>
          <cell r="C42943" t="str">
            <v>CLOSED</v>
          </cell>
          <cell r="D42943" t="str">
            <v>Medium</v>
          </cell>
          <cell r="E42943" t="str">
            <v>netscribes</v>
          </cell>
          <cell r="F42943" t="str">
            <v>Juilee Jadhav</v>
          </cell>
          <cell r="G42943">
            <v>46040.893055555556</v>
          </cell>
          <cell r="H42943">
            <v>46162.000694444447</v>
          </cell>
        </row>
        <row r="42944">
          <cell r="A42944" t="str">
            <v>UCW-25148</v>
          </cell>
          <cell r="B42944" t="str">
            <v>ENRICH_Need Image Change</v>
          </cell>
          <cell r="C42944" t="str">
            <v>CLOSED</v>
          </cell>
          <cell r="D42944" t="str">
            <v>Medium</v>
          </cell>
          <cell r="E42944" t="str">
            <v>netscribes</v>
          </cell>
          <cell r="F42944" t="str">
            <v>Mohd Tahir Shaikh</v>
          </cell>
          <cell r="G42944">
            <v>46040.873611111114</v>
          </cell>
          <cell r="H42944">
            <v>46043.469444444447</v>
          </cell>
        </row>
        <row r="42945">
          <cell r="A42945" t="str">
            <v>UCW-25142</v>
          </cell>
          <cell r="B42945" t="str">
            <v>Pantaloons/Men Women/Non Apparel Footwear/New Listing/SKU 194/Options 33| 13th Jan'2026</v>
          </cell>
          <cell r="C42945" t="str">
            <v>CLOSED</v>
          </cell>
          <cell r="D42945" t="str">
            <v>Medium</v>
          </cell>
          <cell r="E42945" t="str">
            <v>netscribes</v>
          </cell>
          <cell r="F42945" t="str">
            <v>Mohd Tahir Shaikh</v>
          </cell>
          <cell r="G42945">
            <v>46040.854166666664</v>
          </cell>
          <cell r="H42945">
            <v>46154.59652777778</v>
          </cell>
        </row>
        <row r="42946">
          <cell r="A42946" t="str">
            <v>UCW-25137</v>
          </cell>
          <cell r="B42946" t="str">
            <v>DMODOT - Footwear - 9/01</v>
          </cell>
          <cell r="C42946" t="str">
            <v>CLOSED Due to Inactive/Insufficient Information</v>
          </cell>
          <cell r="D42946" t="str">
            <v>Medium</v>
          </cell>
          <cell r="E42946" t="str">
            <v>netscribes</v>
          </cell>
          <cell r="F42946" t="str">
            <v>Mohd Tahir Shaikh</v>
          </cell>
          <cell r="G42946">
            <v>46040.840277777781</v>
          </cell>
          <cell r="H42946">
            <v>46093.668749999997</v>
          </cell>
        </row>
        <row r="42947">
          <cell r="A42947" t="str">
            <v>UCW-25136</v>
          </cell>
          <cell r="B42947" t="str">
            <v>Pantaloons/Specimen/Non Apparel/New Listing/SKU 30/Options 24| 13th Jan'2026</v>
          </cell>
          <cell r="C42947" t="str">
            <v>CLOSED Due to Inactive/Insufficient Information</v>
          </cell>
          <cell r="D42947" t="str">
            <v>Medium</v>
          </cell>
          <cell r="E42947" t="str">
            <v>netscribes</v>
          </cell>
          <cell r="F42947" t="str">
            <v>Shraddha Dighe</v>
          </cell>
          <cell r="G42947">
            <v>46040.836805555555</v>
          </cell>
          <cell r="H42947">
            <v>46078.524305555555</v>
          </cell>
        </row>
        <row r="42948">
          <cell r="A42948" t="str">
            <v>UCW-25135</v>
          </cell>
          <cell r="B42948" t="str">
            <v>New Premium Launch Proposal – Fogg F20 Fragrance Range for Tata CLiQ</v>
          </cell>
          <cell r="C42948" t="str">
            <v>CLOSED</v>
          </cell>
          <cell r="D42948" t="str">
            <v>Medium</v>
          </cell>
          <cell r="E42948" t="str">
            <v>netscribes</v>
          </cell>
          <cell r="F42948" t="str">
            <v>Juilee Jadhav</v>
          </cell>
          <cell r="G42948">
            <v>46040.836111111108</v>
          </cell>
          <cell r="H42948">
            <v>46046.605555555558</v>
          </cell>
        </row>
        <row r="42949">
          <cell r="A42949" t="str">
            <v>UCW-25132</v>
          </cell>
          <cell r="B42949" t="str">
            <v>Listing Request: Hydratint Beaded Blush</v>
          </cell>
          <cell r="C42949" t="str">
            <v>CLOSED</v>
          </cell>
          <cell r="D42949" t="str">
            <v>Medium</v>
          </cell>
          <cell r="E42949" t="str">
            <v>netscribes</v>
          </cell>
          <cell r="F42949" t="str">
            <v>Shraddha Dighe</v>
          </cell>
          <cell r="G42949">
            <v>46040.820138888892</v>
          </cell>
          <cell r="H42949">
            <v>46044.525000000001</v>
          </cell>
        </row>
        <row r="42950">
          <cell r="A42950" t="str">
            <v>UCW-25131</v>
          </cell>
          <cell r="B42950" t="str">
            <v>Tata Cliq-Multi Brand-Women's Apparel 15-01-2026</v>
          </cell>
          <cell r="C42950" t="str">
            <v>CLOSED</v>
          </cell>
          <cell r="D42950" t="str">
            <v>Medium</v>
          </cell>
          <cell r="E42950" t="str">
            <v>netscribes</v>
          </cell>
          <cell r="F42950" t="str">
            <v>Juilee Jadhav</v>
          </cell>
          <cell r="G42950">
            <v>46040.818055555559</v>
          </cell>
          <cell r="H42950">
            <v>46044.697916666664</v>
          </cell>
        </row>
        <row r="42951">
          <cell r="A42951" t="str">
            <v>UCW-25129</v>
          </cell>
          <cell r="B42951" t="str">
            <v>Asian Footwear listing 18 Jan 2026</v>
          </cell>
          <cell r="C42951" t="str">
            <v>CLOSED</v>
          </cell>
          <cell r="D42951" t="str">
            <v>Medium</v>
          </cell>
          <cell r="E42951" t="str">
            <v>Chirag Dubal</v>
          </cell>
          <cell r="F42951" t="str">
            <v>Jaibharathi Jagannathan</v>
          </cell>
          <cell r="G42951">
            <v>46040.772916666669</v>
          </cell>
          <cell r="H42951">
            <v>46052.559027777781</v>
          </cell>
        </row>
        <row r="42952">
          <cell r="A42952" t="str">
            <v>UCW-25124</v>
          </cell>
          <cell r="B42952" t="str">
            <v>Request to New List on Tatacliq _San Frissco Lot-25</v>
          </cell>
          <cell r="C42952" t="str">
            <v>CLOSED</v>
          </cell>
          <cell r="D42952" t="str">
            <v>Medium</v>
          </cell>
          <cell r="E42952" t="str">
            <v>netscribes</v>
          </cell>
          <cell r="F42952" t="str">
            <v>Shraddha Dighe</v>
          </cell>
          <cell r="G42952">
            <v>46040.736805555556</v>
          </cell>
          <cell r="H42952">
            <v>46050.876388888886</v>
          </cell>
        </row>
        <row r="42953">
          <cell r="A42953" t="str">
            <v>UCW-25123</v>
          </cell>
          <cell r="B42953" t="str">
            <v>Pantaloons/Men's wear/apparel/New Listing/SKU 169/Options 33| 13th Jan'2026</v>
          </cell>
          <cell r="C42953" t="str">
            <v>CLOSED</v>
          </cell>
          <cell r="D42953" t="str">
            <v>Medium</v>
          </cell>
          <cell r="E42953" t="str">
            <v>netscribes</v>
          </cell>
          <cell r="F42953" t="str">
            <v>Shraddha Dighe</v>
          </cell>
          <cell r="G42953">
            <v>46040.731249999997</v>
          </cell>
          <cell r="H42953">
            <v>46044.693055555559</v>
          </cell>
        </row>
        <row r="42954">
          <cell r="A42954" t="str">
            <v>UCW-25119</v>
          </cell>
          <cell r="B42954" t="str">
            <v>NEEMANS+FOOTWEAR+ 125173+ 15-01-2026</v>
          </cell>
          <cell r="C42954" t="str">
            <v>CLOSED Due to Inactive/Insufficient Information</v>
          </cell>
          <cell r="D42954" t="str">
            <v>Medium</v>
          </cell>
          <cell r="E42954" t="str">
            <v>netscribes</v>
          </cell>
          <cell r="F42954" t="str">
            <v>Juilee Jadhav</v>
          </cell>
          <cell r="G42954">
            <v>46040.711805555555</v>
          </cell>
          <cell r="H42954">
            <v>46093.668749999997</v>
          </cell>
        </row>
        <row r="42955">
          <cell r="A42955" t="str">
            <v>UCW-25118</v>
          </cell>
          <cell r="B42955" t="str">
            <v>Tata Cliq: Sandals &amp; Clogs_150126</v>
          </cell>
          <cell r="C42955" t="str">
            <v>CLOSED</v>
          </cell>
          <cell r="D42955" t="str">
            <v>Medium</v>
          </cell>
          <cell r="E42955" t="str">
            <v>netscribes</v>
          </cell>
          <cell r="F42955" t="str">
            <v>Juilee Jadhav</v>
          </cell>
          <cell r="G42955">
            <v>46040.70416666667</v>
          </cell>
          <cell r="H42955">
            <v>46044.595833333333</v>
          </cell>
        </row>
        <row r="42956">
          <cell r="A42956" t="str">
            <v>UCW-25117</v>
          </cell>
          <cell r="B42956" t="str">
            <v>Tatacliq Listing Template - ISDIN</v>
          </cell>
          <cell r="C42956" t="str">
            <v>CLOSED Due to Inactive/Insufficient Information</v>
          </cell>
          <cell r="D42956" t="str">
            <v>Medium</v>
          </cell>
          <cell r="E42956" t="str">
            <v>netscribes</v>
          </cell>
          <cell r="F42956" t="str">
            <v>Shraddha Dighe</v>
          </cell>
          <cell r="G42956">
            <v>46040.696527777778</v>
          </cell>
          <cell r="H42956">
            <v>46056.526388888888</v>
          </cell>
        </row>
        <row r="42957">
          <cell r="A42957" t="str">
            <v>UCW-25116</v>
          </cell>
          <cell r="B42957" t="str">
            <v>Tata Cliq-Allen Solly Brand-Kids Apparel 15-01-2026</v>
          </cell>
          <cell r="C42957" t="str">
            <v>CLOSED</v>
          </cell>
          <cell r="D42957" t="str">
            <v>Medium</v>
          </cell>
          <cell r="E42957" t="str">
            <v>netscribes</v>
          </cell>
          <cell r="F42957" t="str">
            <v>Juilee Jadhav</v>
          </cell>
          <cell r="G42957">
            <v>46040.689583333333</v>
          </cell>
          <cell r="H42957">
            <v>46046.758333333331</v>
          </cell>
        </row>
        <row r="42958">
          <cell r="A42958" t="str">
            <v>UCW-25115</v>
          </cell>
          <cell r="B42958" t="str">
            <v>Giva | Silver Jewellery | 125927 | 6-01-2026 (GLOW IN MOTION -105 Skus)</v>
          </cell>
          <cell r="C42958" t="str">
            <v>CLOSED</v>
          </cell>
          <cell r="D42958" t="str">
            <v>Medium</v>
          </cell>
          <cell r="E42958" t="str">
            <v>netscribes</v>
          </cell>
          <cell r="F42958" t="str">
            <v>Shraddha Dighe</v>
          </cell>
          <cell r="G42958">
            <v>46040.688888888886</v>
          </cell>
          <cell r="H42958">
            <v>46049.551388888889</v>
          </cell>
        </row>
        <row r="42959">
          <cell r="A42959" t="str">
            <v>UCW-25110</v>
          </cell>
          <cell r="B42959" t="str">
            <v>Tata Cliq-Multi Brand-Bag Accessories Men &amp; Women 15-01-2026</v>
          </cell>
          <cell r="C42959" t="str">
            <v>CLOSED</v>
          </cell>
          <cell r="D42959" t="str">
            <v>Medium</v>
          </cell>
          <cell r="E42959" t="str">
            <v>netscribes</v>
          </cell>
          <cell r="F42959" t="str">
            <v>Juilee Jadhav</v>
          </cell>
          <cell r="G42959">
            <v>46040.618055555555</v>
          </cell>
          <cell r="H42959">
            <v>46042.724999999999</v>
          </cell>
        </row>
        <row r="42960">
          <cell r="A42960" t="str">
            <v>UCW-25108</v>
          </cell>
          <cell r="B42960" t="str">
            <v>Enrich_Request to Update Images – All Over You Multistick Category</v>
          </cell>
          <cell r="C42960" t="str">
            <v>CLOSED</v>
          </cell>
          <cell r="D42960" t="str">
            <v>Medium</v>
          </cell>
          <cell r="E42960" t="str">
            <v>netscribes</v>
          </cell>
          <cell r="F42960" t="str">
            <v>Juilee Jadhav</v>
          </cell>
          <cell r="G42960">
            <v>46040.59652777778</v>
          </cell>
          <cell r="H42960">
            <v>46043.484722222223</v>
          </cell>
        </row>
        <row r="42961">
          <cell r="A42961" t="str">
            <v>UCW-25081</v>
          </cell>
          <cell r="B42961" t="str">
            <v>Styles Migration to Tata Cliq ABFRL Account - 09-01-2026</v>
          </cell>
          <cell r="C42961" t="str">
            <v>CLOSED Due to Inactive/Insufficient Information</v>
          </cell>
          <cell r="D42961" t="str">
            <v>Medium</v>
          </cell>
          <cell r="E42961" t="str">
            <v>Chirag Dubal</v>
          </cell>
          <cell r="F42961" t="str">
            <v>Shloka Chakre</v>
          </cell>
          <cell r="G42961">
            <v>46039.770138888889</v>
          </cell>
          <cell r="H42961">
            <v>46069.463888888888</v>
          </cell>
        </row>
        <row r="42962">
          <cell r="A42962" t="str">
            <v>UCW-25079</v>
          </cell>
          <cell r="B42962" t="str">
            <v>Pantaloons/Women Ethnic wear/Apparel/New Listing/SKU 145/Options 26| 13th Jan'2026</v>
          </cell>
          <cell r="C42962" t="str">
            <v>CLOSED</v>
          </cell>
          <cell r="D42962" t="str">
            <v>Medium</v>
          </cell>
          <cell r="E42962" t="str">
            <v>netscribes</v>
          </cell>
          <cell r="F42962" t="str">
            <v>Simi Raichel Zachariah</v>
          </cell>
          <cell r="G42962">
            <v>46039.75277777778</v>
          </cell>
          <cell r="H42962">
            <v>46042.704861111109</v>
          </cell>
        </row>
        <row r="42963">
          <cell r="A42963" t="str">
            <v>UCW-25072</v>
          </cell>
          <cell r="B42963" t="str">
            <v>TH Seller Migration : PVH -Tata Mall : 129329</v>
          </cell>
          <cell r="C42963" t="str">
            <v>CLOSED</v>
          </cell>
          <cell r="D42963" t="str">
            <v>Medium</v>
          </cell>
          <cell r="E42963" t="str">
            <v>Chirag Dubal</v>
          </cell>
          <cell r="F42963" t="str">
            <v>Shloka Chakre</v>
          </cell>
          <cell r="G42963">
            <v>46039.695138888892</v>
          </cell>
          <cell r="H42963">
            <v>46042.552777777775</v>
          </cell>
        </row>
        <row r="42964">
          <cell r="A42964" t="str">
            <v>UCW-25071</v>
          </cell>
          <cell r="B42964" t="str">
            <v>Lotus | Jan'26 | EAN update</v>
          </cell>
          <cell r="C42964" t="str">
            <v>CLOSED</v>
          </cell>
          <cell r="D42964" t="str">
            <v>Medium</v>
          </cell>
          <cell r="E42964" t="str">
            <v>netscribes</v>
          </cell>
          <cell r="F42964" t="str">
            <v>Simi Raichel Zachariah</v>
          </cell>
          <cell r="G42964">
            <v>46039.693055555559</v>
          </cell>
          <cell r="H42964">
            <v>46042.431944444441</v>
          </cell>
        </row>
        <row r="42965">
          <cell r="A42965" t="str">
            <v>UCW-25070</v>
          </cell>
          <cell r="B42965" t="str">
            <v>CK Seller Migration : Miraya Tata Lux : 129174</v>
          </cell>
          <cell r="C42965" t="str">
            <v>CLOSED</v>
          </cell>
          <cell r="D42965" t="str">
            <v>Medium</v>
          </cell>
          <cell r="E42965" t="str">
            <v>Chirag Dubal</v>
          </cell>
          <cell r="F42965" t="str">
            <v>Shloka Chakre</v>
          </cell>
          <cell r="G42965">
            <v>46039.682638888888</v>
          </cell>
          <cell r="H42965">
            <v>46041.881944444445</v>
          </cell>
        </row>
        <row r="42966">
          <cell r="A42966" t="str">
            <v>UCW-25048</v>
          </cell>
          <cell r="B42966" t="str">
            <v>Tata Cliq - Art Street Brand, 30-SKU's Listings Photo frames and Flowers</v>
          </cell>
          <cell r="C42966" t="str">
            <v>CLOSED</v>
          </cell>
          <cell r="D42966" t="str">
            <v>Medium</v>
          </cell>
          <cell r="E42966" t="str">
            <v>netscribes</v>
          </cell>
          <cell r="F42966" t="str">
            <v>Mohd Tahir Shaikh</v>
          </cell>
          <cell r="G42966">
            <v>46039.494444444441</v>
          </cell>
          <cell r="H42966">
            <v>46042.686805555553</v>
          </cell>
        </row>
        <row r="42967">
          <cell r="A42967" t="str">
            <v>UCW-25045</v>
          </cell>
          <cell r="B42967" t="str">
            <v>Pantaloons/Women Western Wear/Apparel/New Listing/SKU 429/Options 80| 12th Jan'2026</v>
          </cell>
          <cell r="C42967" t="str">
            <v>CLOSED</v>
          </cell>
          <cell r="D42967" t="str">
            <v>Medium</v>
          </cell>
          <cell r="E42967" t="str">
            <v>netscribes</v>
          </cell>
          <cell r="F42967" t="str">
            <v>Simi Raichel Zachariah</v>
          </cell>
          <cell r="G42967">
            <v>46039.488194444442</v>
          </cell>
          <cell r="H42967">
            <v>46044.800694444442</v>
          </cell>
        </row>
        <row r="42968">
          <cell r="A42968" t="str">
            <v>UCW-25040</v>
          </cell>
          <cell r="B42968" t="str">
            <v>Asian Footwear listing 16 Jan 2026</v>
          </cell>
          <cell r="C42968" t="str">
            <v>CLOSED</v>
          </cell>
          <cell r="D42968" t="str">
            <v>Medium</v>
          </cell>
          <cell r="E42968" t="str">
            <v>netscribes</v>
          </cell>
          <cell r="F42968" t="str">
            <v>Mohd Tahir Shaikh</v>
          </cell>
          <cell r="G42968">
            <v>46038.8125</v>
          </cell>
          <cell r="H42968">
            <v>46043.640972222223</v>
          </cell>
        </row>
        <row r="42969">
          <cell r="A42969" t="str">
            <v>UCW-25035</v>
          </cell>
          <cell r="B42969" t="str">
            <v>NPD Listing- Unilever International</v>
          </cell>
          <cell r="C42969" t="str">
            <v>CLOSED Due to Inactive/Insufficient Information</v>
          </cell>
          <cell r="D42969" t="str">
            <v>Medium</v>
          </cell>
          <cell r="E42969" t="str">
            <v>netscribes</v>
          </cell>
          <cell r="F42969" t="str">
            <v>Shraddha Dighe</v>
          </cell>
          <cell r="G42969">
            <v>46038.763194444444</v>
          </cell>
          <cell r="H42969">
            <v>46049.511111111111</v>
          </cell>
        </row>
        <row r="42970">
          <cell r="A42970" t="str">
            <v>UCW-25034</v>
          </cell>
          <cell r="B42970" t="str">
            <v>Apparel Catalogue 108 SKUs for Upload</v>
          </cell>
          <cell r="C42970" t="str">
            <v>CLOSED</v>
          </cell>
          <cell r="D42970" t="str">
            <v>Medium</v>
          </cell>
          <cell r="E42970" t="str">
            <v>netscribes</v>
          </cell>
          <cell r="F42970" t="str">
            <v>Mohd Tahir Shaikh</v>
          </cell>
          <cell r="G42970">
            <v>46038.761805555558</v>
          </cell>
          <cell r="H42970">
            <v>46052.677083333336</v>
          </cell>
        </row>
        <row r="42971">
          <cell r="A42971" t="str">
            <v>UCW-25032</v>
          </cell>
          <cell r="B42971" t="str">
            <v>Enrich_MNY | Sky High Q1'26 PDP Refresh 2 | TATACLIQ</v>
          </cell>
          <cell r="C42971" t="str">
            <v>CLOSED</v>
          </cell>
          <cell r="D42971" t="str">
            <v>Medium</v>
          </cell>
          <cell r="E42971" t="str">
            <v>netscribes</v>
          </cell>
          <cell r="F42971" t="str">
            <v>Shraddha Dighe</v>
          </cell>
          <cell r="G42971">
            <v>46038.759027777778</v>
          </cell>
          <cell r="H42971">
            <v>46041.478472222225</v>
          </cell>
        </row>
        <row r="42972">
          <cell r="A42972" t="str">
            <v>UCW-25030</v>
          </cell>
          <cell r="B42972" t="str">
            <v>MNY Lips | Teddy Tint Ext listing | TATACLIQ</v>
          </cell>
          <cell r="C42972" t="str">
            <v>CLOSED</v>
          </cell>
          <cell r="D42972" t="str">
            <v>Medium</v>
          </cell>
          <cell r="E42972" t="str">
            <v>netscribes</v>
          </cell>
          <cell r="F42972" t="str">
            <v>Shraddha Dighe</v>
          </cell>
          <cell r="G42972">
            <v>46038.756249999999</v>
          </cell>
          <cell r="H42972">
            <v>46043.660416666666</v>
          </cell>
        </row>
        <row r="42973">
          <cell r="A42973" t="str">
            <v>UCW-25027</v>
          </cell>
          <cell r="B42973" t="str">
            <v>Clinique NPL UV - 16th Jan</v>
          </cell>
          <cell r="C42973" t="str">
            <v>CLOSED</v>
          </cell>
          <cell r="D42973" t="str">
            <v>Medium</v>
          </cell>
          <cell r="E42973" t="str">
            <v>netscribes</v>
          </cell>
          <cell r="F42973" t="str">
            <v>Shraddha Dighe</v>
          </cell>
          <cell r="G42973">
            <v>46038.731249999997</v>
          </cell>
          <cell r="H42973">
            <v>46042.57708333333</v>
          </cell>
        </row>
        <row r="42974">
          <cell r="A42974" t="str">
            <v>UCW-25026</v>
          </cell>
          <cell r="B42974" t="str">
            <v>ENRICH_Aston Martin- Videos _NC</v>
          </cell>
          <cell r="C42974" t="str">
            <v>CLOSED</v>
          </cell>
          <cell r="D42974" t="str">
            <v>Medium</v>
          </cell>
          <cell r="E42974" t="str">
            <v>netscribes</v>
          </cell>
          <cell r="F42974" t="str">
            <v>Mohd Tahir Shaikh</v>
          </cell>
          <cell r="G42974">
            <v>46038.731249999997</v>
          </cell>
          <cell r="H42974">
            <v>46039.709722222222</v>
          </cell>
        </row>
        <row r="42975">
          <cell r="A42975" t="str">
            <v>UCW-25025</v>
          </cell>
          <cell r="B42975" t="str">
            <v>TCL NPL Cataloguing - Feb'26 Cycle</v>
          </cell>
          <cell r="C42975" t="str">
            <v>CLOSED Due to Inactive/Insufficient Information</v>
          </cell>
          <cell r="D42975" t="str">
            <v>Medium</v>
          </cell>
          <cell r="E42975" t="str">
            <v>netscribes</v>
          </cell>
          <cell r="F42975" t="str">
            <v>Shraddha Dighe</v>
          </cell>
          <cell r="G42975">
            <v>46038.726388888892</v>
          </cell>
          <cell r="H42975">
            <v>46041.443749999999</v>
          </cell>
        </row>
        <row r="42976">
          <cell r="A42976" t="str">
            <v>UCW-25020</v>
          </cell>
          <cell r="B42976" t="str">
            <v>Footwear Catalogue 26 SKUs for Upload</v>
          </cell>
          <cell r="C42976" t="str">
            <v>CLOSED</v>
          </cell>
          <cell r="D42976" t="str">
            <v>Medium</v>
          </cell>
          <cell r="E42976" t="str">
            <v>netscribes</v>
          </cell>
          <cell r="F42976" t="str">
            <v>Mohd Tahir Shaikh</v>
          </cell>
          <cell r="G42976">
            <v>46038.713194444441</v>
          </cell>
          <cell r="H42976">
            <v>46049.773611111108</v>
          </cell>
        </row>
        <row r="42977">
          <cell r="A42977" t="str">
            <v>UCW-25019</v>
          </cell>
          <cell r="B42977" t="str">
            <v>Libas Apparel 127532 09-01-2026 (NEW CATALOGUE)</v>
          </cell>
          <cell r="C42977" t="str">
            <v>CLOSED</v>
          </cell>
          <cell r="D42977" t="str">
            <v>Medium</v>
          </cell>
          <cell r="E42977" t="str">
            <v>netscribes</v>
          </cell>
          <cell r="F42977" t="str">
            <v>Juilee Jadhav</v>
          </cell>
          <cell r="G42977">
            <v>46038.707638888889</v>
          </cell>
          <cell r="H42977">
            <v>46042.677083333336</v>
          </cell>
        </row>
        <row r="42978">
          <cell r="A42978" t="str">
            <v>UCW-25018</v>
          </cell>
          <cell r="B42978" t="str">
            <v>Error_Incorrect Color Dispatched Twice (Andon Cord) - United Colors of Benetton</v>
          </cell>
          <cell r="C42978" t="str">
            <v>CLOSED</v>
          </cell>
          <cell r="D42978" t="str">
            <v>Medium</v>
          </cell>
          <cell r="E42978" t="str">
            <v>Chirag Dubal</v>
          </cell>
          <cell r="F42978" t="str">
            <v>Reagan D’souza</v>
          </cell>
          <cell r="G42978">
            <v>46038.705555555556</v>
          </cell>
          <cell r="H42978">
            <v>46057.533333333333</v>
          </cell>
        </row>
        <row r="42979">
          <cell r="A42979" t="str">
            <v>UCW-25017</v>
          </cell>
          <cell r="B42979" t="str">
            <v>Apparel Catalogue 40 SKUs for Upload</v>
          </cell>
          <cell r="C42979" t="str">
            <v>CLOSED</v>
          </cell>
          <cell r="D42979" t="str">
            <v>Medium</v>
          </cell>
          <cell r="E42979" t="str">
            <v>netscribes</v>
          </cell>
          <cell r="F42979" t="str">
            <v>Mohd Tahir Shaikh</v>
          </cell>
          <cell r="G42979">
            <v>46038.705555555556</v>
          </cell>
          <cell r="H42979">
            <v>46046.597222222219</v>
          </cell>
        </row>
        <row r="42980">
          <cell r="A42980" t="str">
            <v>UCW-25016</v>
          </cell>
          <cell r="B42980" t="str">
            <v>Enrich_Request for Attribute Update || 16/01/2026</v>
          </cell>
          <cell r="C42980" t="str">
            <v>CLOSED</v>
          </cell>
          <cell r="D42980" t="str">
            <v>Medium</v>
          </cell>
          <cell r="E42980" t="str">
            <v>netscribes</v>
          </cell>
          <cell r="F42980" t="str">
            <v>Juilee Jadhav</v>
          </cell>
          <cell r="G42980">
            <v>46038.697916666664</v>
          </cell>
          <cell r="H42980">
            <v>46042.453472222223</v>
          </cell>
        </row>
        <row r="42981">
          <cell r="A42981" t="str">
            <v>UCW-25015</v>
          </cell>
          <cell r="B42981" t="str">
            <v>Enrich_Request to Update Images</v>
          </cell>
          <cell r="C42981" t="str">
            <v>CLOSED</v>
          </cell>
          <cell r="D42981" t="str">
            <v>Medium</v>
          </cell>
          <cell r="E42981" t="str">
            <v>netscribes</v>
          </cell>
          <cell r="F42981" t="str">
            <v>Shraddha Dighe</v>
          </cell>
          <cell r="G42981">
            <v>46038.695833333331</v>
          </cell>
          <cell r="H42981">
            <v>46039.708333333336</v>
          </cell>
        </row>
        <row r="42982">
          <cell r="A42982" t="str">
            <v>UCW-25013</v>
          </cell>
          <cell r="B42982" t="str">
            <v xml:space="preserve">Estee Lauder - NPL - Jelly Cleanser 16th Jan </v>
          </cell>
          <cell r="C42982" t="str">
            <v>CLOSED</v>
          </cell>
          <cell r="D42982" t="str">
            <v>Medium</v>
          </cell>
          <cell r="E42982" t="str">
            <v>netscribes</v>
          </cell>
          <cell r="F42982" t="str">
            <v>Shraddha Dighe</v>
          </cell>
          <cell r="G42982">
            <v>46038.69027777778</v>
          </cell>
          <cell r="H42982">
            <v>46042.570833333331</v>
          </cell>
        </row>
        <row r="42983">
          <cell r="A42983" t="str">
            <v>UCW-25009</v>
          </cell>
          <cell r="B42983" t="str">
            <v>W/Aurelia products to be dual listed in new seller code - 129504</v>
          </cell>
          <cell r="C42983" t="str">
            <v>CLOSED</v>
          </cell>
          <cell r="D42983" t="str">
            <v>Medium</v>
          </cell>
          <cell r="E42983" t="str">
            <v>netscribes</v>
          </cell>
          <cell r="F42983" t="str">
            <v>Simi Raichel Zachariah</v>
          </cell>
          <cell r="G42983">
            <v>46038.656944444447</v>
          </cell>
          <cell r="H42983">
            <v>46046.492361111108</v>
          </cell>
        </row>
        <row r="42984">
          <cell r="A42984" t="str">
            <v>UCW-25007</v>
          </cell>
          <cell r="B42984" t="str">
            <v>FW: TRIAL CATALOGUE TEMPLATES</v>
          </cell>
          <cell r="C42984" t="str">
            <v>CLOSED</v>
          </cell>
          <cell r="D42984" t="str">
            <v>Medium</v>
          </cell>
          <cell r="E42984" t="str">
            <v>netscribes</v>
          </cell>
          <cell r="F42984" t="str">
            <v>Mohd Tahir Shaikh</v>
          </cell>
          <cell r="G42984">
            <v>46038.65347222222</v>
          </cell>
          <cell r="H42984">
            <v>46086.423611111109</v>
          </cell>
        </row>
        <row r="42985">
          <cell r="A42985" t="str">
            <v>UCW-25000</v>
          </cell>
          <cell r="B42985" t="str">
            <v>Shiseido Skincare and Makeup</v>
          </cell>
          <cell r="C42985" t="str">
            <v>CLOSED</v>
          </cell>
          <cell r="D42985" t="str">
            <v>Medium</v>
          </cell>
          <cell r="E42985" t="str">
            <v>netscribes</v>
          </cell>
          <cell r="F42985" t="str">
            <v>Shraddha Dighe</v>
          </cell>
          <cell r="G42985">
            <v>46038.611111111109</v>
          </cell>
          <cell r="H42985">
            <v>46043.520833333336</v>
          </cell>
        </row>
        <row r="42986">
          <cell r="A42986" t="str">
            <v>UCW-24996</v>
          </cell>
          <cell r="B42986" t="str">
            <v xml:space="preserve">Enrich_Updation of title </v>
          </cell>
          <cell r="C42986" t="str">
            <v>CLOSED Due to Inactive/Insufficient Information</v>
          </cell>
          <cell r="D42986" t="str">
            <v>Medium</v>
          </cell>
          <cell r="E42986" t="str">
            <v>netscribes</v>
          </cell>
          <cell r="F42986" t="str">
            <v>Shraddha Dighe</v>
          </cell>
          <cell r="G42986">
            <v>46038.582638888889</v>
          </cell>
          <cell r="H42986">
            <v>46050.626388888886</v>
          </cell>
        </row>
        <row r="42987">
          <cell r="A42987" t="str">
            <v>UCW-24995</v>
          </cell>
          <cell r="B42987" t="str">
            <v>Jo Malone - NPL - TCL Listing 13th Jan</v>
          </cell>
          <cell r="C42987" t="str">
            <v>CLOSED</v>
          </cell>
          <cell r="D42987" t="str">
            <v>Medium</v>
          </cell>
          <cell r="E42987" t="str">
            <v>netscribes</v>
          </cell>
          <cell r="F42987" t="str">
            <v>Shraddha Dighe</v>
          </cell>
          <cell r="G42987">
            <v>46038.578472222223</v>
          </cell>
          <cell r="H42987">
            <v>46042.542361111111</v>
          </cell>
        </row>
        <row r="42988">
          <cell r="A42988" t="str">
            <v>UCW-24994</v>
          </cell>
          <cell r="B42988" t="str">
            <v xml:space="preserve">Enrich_Update Listing Name </v>
          </cell>
          <cell r="C42988" t="str">
            <v>CLOSED</v>
          </cell>
          <cell r="D42988" t="str">
            <v>Medium</v>
          </cell>
          <cell r="E42988" t="str">
            <v>netscribes</v>
          </cell>
          <cell r="F42988" t="str">
            <v>Shraddha Dighe</v>
          </cell>
          <cell r="G42988">
            <v>46038.569444444445</v>
          </cell>
          <cell r="H42988">
            <v>46041.709722222222</v>
          </cell>
        </row>
        <row r="42989">
          <cell r="A42989" t="str">
            <v>UCW-24989</v>
          </cell>
          <cell r="B42989" t="str">
            <v>ERROR_Tatacliq Lifestyle Catalogue Template-Lot -131_22.10.2025_NC</v>
          </cell>
          <cell r="C42989" t="str">
            <v>CLOSED</v>
          </cell>
          <cell r="D42989" t="str">
            <v>Medium</v>
          </cell>
          <cell r="E42989" t="str">
            <v>netscribes</v>
          </cell>
          <cell r="F42989" t="str">
            <v>Mohd Tahir Shaikh</v>
          </cell>
          <cell r="G42989">
            <v>46038.539583333331</v>
          </cell>
          <cell r="H42989">
            <v>46041.474999999999</v>
          </cell>
        </row>
        <row r="42990">
          <cell r="A42990" t="str">
            <v>UCW-24967</v>
          </cell>
          <cell r="B42990" t="str">
            <v>Enrich_Re: [EXT] Re: New BC Content Update Big sizes</v>
          </cell>
          <cell r="C42990" t="str">
            <v>CLOSED</v>
          </cell>
          <cell r="D42990" t="str">
            <v>Medium</v>
          </cell>
          <cell r="E42990" t="str">
            <v>netscribes</v>
          </cell>
          <cell r="F42990" t="str">
            <v>Simi Raichel Zachariah</v>
          </cell>
          <cell r="G42990">
            <v>46036.842361111114</v>
          </cell>
          <cell r="H42990">
            <v>46042.438888888886</v>
          </cell>
        </row>
        <row r="42991">
          <cell r="A42991" t="str">
            <v>UCW-24965</v>
          </cell>
          <cell r="B42991" t="str">
            <v>CLONE - Outzidr-10189-All Season-6th Oct</v>
          </cell>
          <cell r="C42991" t="str">
            <v>CLOSED Due to Inactive/Insufficient Information</v>
          </cell>
          <cell r="D42991" t="str">
            <v>Medium</v>
          </cell>
          <cell r="E42991" t="str">
            <v>netscribes</v>
          </cell>
          <cell r="F42991" t="str">
            <v>Mohd Tahir Shaikh</v>
          </cell>
          <cell r="G42991">
            <v>46036.813194444447</v>
          </cell>
          <cell r="H42991">
            <v>46041.756944444445</v>
          </cell>
        </row>
        <row r="42992">
          <cell r="A42992" t="str">
            <v>UCW-24964</v>
          </cell>
          <cell r="B42992" t="str">
            <v xml:space="preserve"> Cataloging of Colorbar SKU 8904052471394 </v>
          </cell>
          <cell r="C42992" t="str">
            <v>CLOSED Due to Inactive/Insufficient Information</v>
          </cell>
          <cell r="D42992" t="str">
            <v>Medium</v>
          </cell>
          <cell r="E42992" t="str">
            <v>netscribes</v>
          </cell>
          <cell r="F42992" t="str">
            <v>Simi Raichel Zachariah</v>
          </cell>
          <cell r="G42992">
            <v>46036.794444444444</v>
          </cell>
          <cell r="H42992">
            <v>46050.427777777775</v>
          </cell>
        </row>
        <row r="42993">
          <cell r="A42993" t="str">
            <v>UCW-24963</v>
          </cell>
          <cell r="B42993" t="str">
            <v>Error_LoveChild Masaba Nazar Na Lage Kajal Coal Black - Grammage Change</v>
          </cell>
          <cell r="C42993" t="str">
            <v>CLOSED</v>
          </cell>
          <cell r="D42993" t="str">
            <v>Medium</v>
          </cell>
          <cell r="E42993" t="str">
            <v>netscribes</v>
          </cell>
          <cell r="F42993" t="str">
            <v>Simi Raichel Zachariah</v>
          </cell>
          <cell r="G42993">
            <v>46036.786805555559</v>
          </cell>
          <cell r="H42993">
            <v>46042.438888888886</v>
          </cell>
        </row>
        <row r="42994">
          <cell r="A42994" t="str">
            <v>UCW-24960</v>
          </cell>
          <cell r="B42994" t="str">
            <v>Onboarding Brand on Tata Cliq_RASASI</v>
          </cell>
          <cell r="C42994" t="str">
            <v>CLOSED</v>
          </cell>
          <cell r="D42994" t="str">
            <v>Medium</v>
          </cell>
          <cell r="E42994" t="str">
            <v>netscribes</v>
          </cell>
          <cell r="F42994" t="str">
            <v>Simi Raichel Zachariah</v>
          </cell>
          <cell r="G42994">
            <v>46036.773611111108</v>
          </cell>
          <cell r="H42994">
            <v>46043.510416666664</v>
          </cell>
        </row>
        <row r="42995">
          <cell r="A42995" t="str">
            <v>UCW-24959</v>
          </cell>
          <cell r="B42995" t="str">
            <v>ENRICH_Request to Update Listing Images</v>
          </cell>
          <cell r="C42995" t="str">
            <v>CLOSED</v>
          </cell>
          <cell r="D42995" t="str">
            <v>Medium</v>
          </cell>
          <cell r="E42995" t="str">
            <v>netscribes</v>
          </cell>
          <cell r="F42995" t="str">
            <v>Mohd Tahir Shaikh</v>
          </cell>
          <cell r="G42995">
            <v>46036.767361111109</v>
          </cell>
          <cell r="H42995">
            <v>46044.435416666667</v>
          </cell>
        </row>
        <row r="42996">
          <cell r="A42996" t="str">
            <v>UCW-24956</v>
          </cell>
          <cell r="B42996" t="str">
            <v>Dual Listing | Enable Sell Now - Request for BB stock</v>
          </cell>
          <cell r="C42996" t="str">
            <v>CLOSED</v>
          </cell>
          <cell r="D42996" t="str">
            <v>Medium</v>
          </cell>
          <cell r="E42996" t="str">
            <v>netscribes</v>
          </cell>
          <cell r="F42996" t="str">
            <v>Shraddha Dighe</v>
          </cell>
          <cell r="G42996">
            <v>46036.757638888892</v>
          </cell>
          <cell r="H42996">
            <v>46043.51458333333</v>
          </cell>
        </row>
        <row r="42997">
          <cell r="A42997" t="str">
            <v>UCW-24930</v>
          </cell>
          <cell r="B42997" t="str">
            <v xml:space="preserve">Enrich_Update listing images </v>
          </cell>
          <cell r="C42997" t="str">
            <v>CLOSED</v>
          </cell>
          <cell r="D42997" t="str">
            <v>Medium</v>
          </cell>
          <cell r="E42997" t="str">
            <v>netscribes</v>
          </cell>
          <cell r="F42997" t="str">
            <v>Shraddha Dighe</v>
          </cell>
          <cell r="G42997">
            <v>46036.640972222223</v>
          </cell>
          <cell r="H42997">
            <v>46041.71875</v>
          </cell>
        </row>
        <row r="42998">
          <cell r="A42998" t="str">
            <v>UCW-24928</v>
          </cell>
          <cell r="B42998" t="str">
            <v>CLINIQUE | NPL Listing | 10th Jan</v>
          </cell>
          <cell r="C42998" t="str">
            <v>CLOSED Due to Inactive/Insufficient Information</v>
          </cell>
          <cell r="D42998" t="str">
            <v>Medium</v>
          </cell>
          <cell r="E42998" t="str">
            <v>netscribes</v>
          </cell>
          <cell r="F42998" t="str">
            <v>Shraddha Dighe</v>
          </cell>
          <cell r="G42998">
            <v>46036.636111111111</v>
          </cell>
          <cell r="H42998">
            <v>46049.484722222223</v>
          </cell>
        </row>
        <row r="42999">
          <cell r="A42999" t="str">
            <v>UCW-24924</v>
          </cell>
          <cell r="B42999" t="str">
            <v>Estee Lauder - OR - 12th Jan</v>
          </cell>
          <cell r="C42999" t="str">
            <v>CLOSED</v>
          </cell>
          <cell r="D42999" t="str">
            <v>Medium</v>
          </cell>
          <cell r="E42999" t="str">
            <v>netscribes</v>
          </cell>
          <cell r="F42999" t="str">
            <v>Shraddha Dighe</v>
          </cell>
          <cell r="G42999">
            <v>46036.627083333333</v>
          </cell>
          <cell r="H42999">
            <v>46039.686805555553</v>
          </cell>
        </row>
        <row r="43000">
          <cell r="A43000" t="str">
            <v>UCW-24906</v>
          </cell>
          <cell r="B43000" t="str">
            <v>Spring Soul - 129014 - Velvet Collection - 5th January'26</v>
          </cell>
          <cell r="C43000" t="str">
            <v>CLOSED</v>
          </cell>
          <cell r="D43000" t="str">
            <v>Medium</v>
          </cell>
          <cell r="E43000" t="str">
            <v>netscribes</v>
          </cell>
          <cell r="F43000" t="str">
            <v>Shraddha Dighe</v>
          </cell>
          <cell r="G43000">
            <v>46036.539583333331</v>
          </cell>
          <cell r="H43000">
            <v>46037.599999999999</v>
          </cell>
        </row>
        <row r="43001">
          <cell r="A43001" t="str">
            <v>UCW-24892</v>
          </cell>
          <cell r="B43001" t="str">
            <v>ERROR_125196-SINOIDAWH_Hugo Boss_Watches_02 options_03rd Jan 2026_NC</v>
          </cell>
          <cell r="C43001" t="str">
            <v>CLOSED</v>
          </cell>
          <cell r="D43001" t="str">
            <v>Medium</v>
          </cell>
          <cell r="E43001" t="str">
            <v>netscribes</v>
          </cell>
          <cell r="F43001" t="str">
            <v>Sushma Ram</v>
          </cell>
          <cell r="G43001">
            <v>46035.827777777777</v>
          </cell>
          <cell r="H43001">
            <v>46039.489583333336</v>
          </cell>
        </row>
        <row r="43002">
          <cell r="A43002" t="str">
            <v>UCW-24861</v>
          </cell>
          <cell r="B43002" t="str">
            <v>Error_Lead Image Issue (New Listings) - FAE Beauty</v>
          </cell>
          <cell r="C43002" t="str">
            <v>CLOSED</v>
          </cell>
          <cell r="D43002" t="str">
            <v>Medium</v>
          </cell>
          <cell r="E43002" t="str">
            <v>netscribes</v>
          </cell>
          <cell r="F43002" t="str">
            <v>Reagan D’souza</v>
          </cell>
          <cell r="G43002">
            <v>46035.615972222222</v>
          </cell>
          <cell r="H43002">
            <v>46041.444444444445</v>
          </cell>
        </row>
        <row r="43003">
          <cell r="A43003" t="str">
            <v>UCW-24858</v>
          </cell>
          <cell r="B43003" t="str">
            <v>Chopraa  naviin sent you L TEX D'LORZERI 6 via WeTransfer</v>
          </cell>
          <cell r="C43003" t="str">
            <v>CLOSED</v>
          </cell>
          <cell r="D43003" t="str">
            <v>Medium</v>
          </cell>
          <cell r="E43003" t="str">
            <v>netscribes</v>
          </cell>
          <cell r="F43003" t="str">
            <v>netscribes</v>
          </cell>
          <cell r="G43003">
            <v>46035.607638888891</v>
          </cell>
          <cell r="H43003">
            <v>46093.670138888891</v>
          </cell>
        </row>
        <row r="43004">
          <cell r="A43004" t="str">
            <v>UCW-24856</v>
          </cell>
          <cell r="B43004" t="str">
            <v>Error_Listing of Kids Bathrobe_NC</v>
          </cell>
          <cell r="C43004" t="str">
            <v>CLOSED</v>
          </cell>
          <cell r="D43004" t="str">
            <v>Medium</v>
          </cell>
          <cell r="E43004" t="str">
            <v>netscribes</v>
          </cell>
          <cell r="F43004" t="str">
            <v>Reagan D’souza</v>
          </cell>
          <cell r="G43004">
            <v>46035.581250000003</v>
          </cell>
          <cell r="H43004">
            <v>46053.570138888892</v>
          </cell>
        </row>
        <row r="43005">
          <cell r="A43005" t="str">
            <v>UCW-24835</v>
          </cell>
          <cell r="B43005" t="str">
            <v>Partnership Opportunity: Featuring Manetain — India’s Leading Curly Hair Care Brand on TATACLIQ.COM</v>
          </cell>
          <cell r="C43005" t="str">
            <v>CLOSED</v>
          </cell>
          <cell r="D43005" t="str">
            <v>Medium</v>
          </cell>
          <cell r="E43005" t="str">
            <v>netscribes</v>
          </cell>
          <cell r="F43005" t="str">
            <v>Shraddha Dighe</v>
          </cell>
          <cell r="G43005">
            <v>46034.716666666667</v>
          </cell>
          <cell r="H43005">
            <v>46039.70208333333</v>
          </cell>
        </row>
        <row r="43006">
          <cell r="A43006" t="str">
            <v>UCW-24834</v>
          </cell>
          <cell r="B43006" t="str">
            <v>Enrich_Pilgrim&lt;&gt;Tata Cliq: Image Update</v>
          </cell>
          <cell r="C43006" t="str">
            <v>CLOSED</v>
          </cell>
          <cell r="D43006" t="str">
            <v>Medium</v>
          </cell>
          <cell r="E43006" t="str">
            <v>netscribes</v>
          </cell>
          <cell r="F43006" t="str">
            <v>Shraddha Dighe</v>
          </cell>
          <cell r="G43006">
            <v>46034.710416666669</v>
          </cell>
          <cell r="H43006">
            <v>46055.759722222225</v>
          </cell>
        </row>
        <row r="43007">
          <cell r="A43007" t="str">
            <v>UCW-24831</v>
          </cell>
          <cell r="B43007" t="str">
            <v>CLONE - ABH - NPL 1812</v>
          </cell>
          <cell r="C43007" t="str">
            <v>CLOSED</v>
          </cell>
          <cell r="D43007" t="str">
            <v>Medium</v>
          </cell>
          <cell r="E43007" t="str">
            <v>netscribes</v>
          </cell>
          <cell r="F43007" t="str">
            <v>Shraddha Dighe</v>
          </cell>
          <cell r="G43007">
            <v>46034.690972222219</v>
          </cell>
          <cell r="H43007">
            <v>46036.527777777781</v>
          </cell>
        </row>
        <row r="43008">
          <cell r="A43008" t="str">
            <v>UCW-24828</v>
          </cell>
          <cell r="B43008" t="str">
            <v>Enrich_MNY | Serum Lipstick listing | TATACLIQ</v>
          </cell>
          <cell r="C43008" t="str">
            <v>CLOSED</v>
          </cell>
          <cell r="D43008" t="str">
            <v>Medium</v>
          </cell>
          <cell r="E43008" t="str">
            <v>netscribes</v>
          </cell>
          <cell r="F43008" t="str">
            <v>Shraddha Dighe</v>
          </cell>
          <cell r="G43008">
            <v>46034.67083333333</v>
          </cell>
          <cell r="H43008">
            <v>46035.467361111114</v>
          </cell>
        </row>
        <row r="43009">
          <cell r="A43009" t="str">
            <v>UCW-24825</v>
          </cell>
          <cell r="B43009" t="str">
            <v>Libas Apparel 127532 02-01-2026 (SIZE ADDITION)</v>
          </cell>
          <cell r="C43009" t="str">
            <v>CLOSED</v>
          </cell>
          <cell r="D43009" t="str">
            <v>Medium</v>
          </cell>
          <cell r="E43009" t="str">
            <v>netscribes</v>
          </cell>
          <cell r="F43009" t="str">
            <v>netscribes</v>
          </cell>
          <cell r="G43009">
            <v>46034.652083333334</v>
          </cell>
          <cell r="H43009">
            <v>46093.67083333333</v>
          </cell>
        </row>
        <row r="43010">
          <cell r="A43010" t="str">
            <v>UCW-24821</v>
          </cell>
          <cell r="B43010" t="str">
            <v>Need to update images_29th Dec</v>
          </cell>
          <cell r="C43010" t="str">
            <v>CLOSED Due to Inactive/Insufficient Information</v>
          </cell>
          <cell r="D43010" t="str">
            <v>Medium</v>
          </cell>
          <cell r="E43010" t="str">
            <v>netscribes</v>
          </cell>
          <cell r="F43010" t="str">
            <v>netscribes</v>
          </cell>
          <cell r="G43010">
            <v>46034.631944444445</v>
          </cell>
          <cell r="H43010">
            <v>46093.671527777777</v>
          </cell>
        </row>
        <row r="43011">
          <cell r="A43011" t="str">
            <v>UCW-24818</v>
          </cell>
          <cell r="B43011" t="str">
            <v>Puma New mapping sheet (Jan-2026)</v>
          </cell>
          <cell r="C43011" t="str">
            <v>CLOSED Due to Inactive/Insufficient Information</v>
          </cell>
          <cell r="D43011" t="str">
            <v>Medium</v>
          </cell>
          <cell r="E43011" t="str">
            <v>netscribes</v>
          </cell>
          <cell r="F43011" t="str">
            <v>netscribes</v>
          </cell>
          <cell r="G43011">
            <v>46034.578472222223</v>
          </cell>
          <cell r="H43011">
            <v>46093.672222222223</v>
          </cell>
        </row>
        <row r="43012">
          <cell r="A43012" t="str">
            <v>UCW-24817</v>
          </cell>
          <cell r="B43012" t="str">
            <v>Content Sheet and Image Link | Royal Enfield | 14 products | Tata Cliq | 1257587047</v>
          </cell>
          <cell r="C43012" t="str">
            <v>CLOSED</v>
          </cell>
          <cell r="D43012" t="str">
            <v>Medium</v>
          </cell>
          <cell r="E43012" t="str">
            <v>netscribes</v>
          </cell>
          <cell r="F43012" t="str">
            <v>netscribes</v>
          </cell>
          <cell r="G43012">
            <v>46034.570833333331</v>
          </cell>
          <cell r="H43012">
            <v>46093.67291666667</v>
          </cell>
        </row>
        <row r="43013">
          <cell r="A43013" t="str">
            <v>UCW-24812</v>
          </cell>
          <cell r="B43013" t="str">
            <v>CLONE - Clone - Tata Cliq Luxury - New listing - Evelom Cleansing Oil (MDB)</v>
          </cell>
          <cell r="C43013" t="str">
            <v>CLOSED</v>
          </cell>
          <cell r="D43013" t="str">
            <v>Medium</v>
          </cell>
          <cell r="E43013" t="str">
            <v>netscribes</v>
          </cell>
          <cell r="F43013" t="str">
            <v>Shraddha Dighe</v>
          </cell>
          <cell r="G43013">
            <v>46034.52847222222</v>
          </cell>
          <cell r="H43013">
            <v>46039.544444444444</v>
          </cell>
        </row>
        <row r="43014">
          <cell r="A43014" t="str">
            <v>UCW-24811</v>
          </cell>
          <cell r="B43014" t="str">
            <v>Error_TataCliq New Listings 26/12/2025_NC</v>
          </cell>
          <cell r="C43014" t="str">
            <v>CLOSED</v>
          </cell>
          <cell r="D43014" t="str">
            <v>Medium</v>
          </cell>
          <cell r="E43014" t="str">
            <v>netscribes</v>
          </cell>
          <cell r="F43014" t="str">
            <v>Mohd Tahir Shaikh</v>
          </cell>
          <cell r="G43014">
            <v>46034.526388888888</v>
          </cell>
          <cell r="H43014">
            <v>46049.519444444442</v>
          </cell>
        </row>
        <row r="43015">
          <cell r="A43015" t="str">
            <v>UCW-24809</v>
          </cell>
          <cell r="B43015" t="str">
            <v>Content Sheet and Image Link | Navyasa by liva | 24 products | Tata Cliq | 1260252903</v>
          </cell>
          <cell r="C43015" t="str">
            <v>CLOSED</v>
          </cell>
          <cell r="D43015" t="str">
            <v>Medium</v>
          </cell>
          <cell r="E43015" t="str">
            <v>netscribes</v>
          </cell>
          <cell r="F43015" t="str">
            <v>Mohd Tahir Shaikh</v>
          </cell>
          <cell r="G43015">
            <v>46034.506944444445</v>
          </cell>
          <cell r="H43015">
            <v>46039.544444444444</v>
          </cell>
        </row>
        <row r="43016">
          <cell r="A43016" t="str">
            <v>UCW-24807</v>
          </cell>
          <cell r="B43016" t="str">
            <v>Kids Nighsuits &amp; Winter Jackets- Little Surprise Box</v>
          </cell>
          <cell r="C43016" t="str">
            <v>CLOSED</v>
          </cell>
          <cell r="D43016" t="str">
            <v>Medium</v>
          </cell>
          <cell r="E43016" t="str">
            <v>netscribes</v>
          </cell>
          <cell r="F43016" t="str">
            <v>Mohd Tahir Shaikh</v>
          </cell>
          <cell r="G43016">
            <v>46034.499305555553</v>
          </cell>
          <cell r="H43016">
            <v>46036.61041666667</v>
          </cell>
        </row>
        <row r="43017">
          <cell r="A43017" t="str">
            <v>UCW-24804</v>
          </cell>
          <cell r="B43017" t="str">
            <v>Lela - Cataloging</v>
          </cell>
          <cell r="C43017" t="str">
            <v>CLOSED</v>
          </cell>
          <cell r="D43017" t="str">
            <v>Medium</v>
          </cell>
          <cell r="E43017" t="str">
            <v>netscribes</v>
          </cell>
          <cell r="F43017" t="str">
            <v>Mohd Tahir Shaikh</v>
          </cell>
          <cell r="G43017">
            <v>46034.482638888891</v>
          </cell>
          <cell r="H43017">
            <v>46039.546527777777</v>
          </cell>
        </row>
        <row r="43018">
          <cell r="A43018" t="str">
            <v>UCW-24787</v>
          </cell>
          <cell r="B43018" t="str">
            <v>Tata Cliq-Multi Brand-Men's Apparel 31-12-2025</v>
          </cell>
          <cell r="C43018" t="str">
            <v>CLOSED</v>
          </cell>
          <cell r="D43018" t="str">
            <v>Medium</v>
          </cell>
          <cell r="E43018" t="str">
            <v>netscribes</v>
          </cell>
          <cell r="F43018" t="str">
            <v>netscribes</v>
          </cell>
          <cell r="G43018">
            <v>46032.759722222225</v>
          </cell>
          <cell r="H43018">
            <v>46039.699305555558</v>
          </cell>
        </row>
        <row r="43019">
          <cell r="A43019" t="str">
            <v>UCW-24784</v>
          </cell>
          <cell r="B43019" t="str">
            <v>ENRICH_Request To Image Change - Reshoot 2 styles</v>
          </cell>
          <cell r="C43019" t="str">
            <v>CLOSED</v>
          </cell>
          <cell r="D43019" t="str">
            <v>Medium</v>
          </cell>
          <cell r="E43019" t="str">
            <v>netscribes</v>
          </cell>
          <cell r="F43019" t="str">
            <v>Mohd Tahir Shaikh</v>
          </cell>
          <cell r="G43019">
            <v>46031.818055555559</v>
          </cell>
          <cell r="H43019">
            <v>46039.698611111111</v>
          </cell>
        </row>
        <row r="43020">
          <cell r="A43020" t="str">
            <v>UCW-24783</v>
          </cell>
          <cell r="B43020" t="str">
            <v>Libas Apparel 127532 02-01-2026 (SIZE ADDITION)</v>
          </cell>
          <cell r="C43020" t="str">
            <v>CLOSED</v>
          </cell>
          <cell r="D43020" t="str">
            <v>Medium</v>
          </cell>
          <cell r="E43020" t="str">
            <v>netscribes</v>
          </cell>
          <cell r="F43020" t="str">
            <v>Mohd Tahir Shaikh</v>
          </cell>
          <cell r="G43020">
            <v>46031.813888888886</v>
          </cell>
          <cell r="H43020">
            <v>46034.604166666664</v>
          </cell>
        </row>
        <row r="43021">
          <cell r="A43021" t="str">
            <v>UCW-24778</v>
          </cell>
          <cell r="B43021" t="str">
            <v>CLONE - Tatacliq Home Templates-29-09-2025</v>
          </cell>
          <cell r="C43021" t="str">
            <v>CLOSED</v>
          </cell>
          <cell r="D43021" t="str">
            <v>Medium</v>
          </cell>
          <cell r="E43021" t="str">
            <v>netscribes</v>
          </cell>
          <cell r="F43021" t="str">
            <v>Mohd Tahir Shaikh</v>
          </cell>
          <cell r="G43021">
            <v>46031.790277777778</v>
          </cell>
          <cell r="H43021">
            <v>46034.579861111109</v>
          </cell>
        </row>
        <row r="43022">
          <cell r="A43022" t="str">
            <v>UCW-24776</v>
          </cell>
          <cell r="B43022" t="str">
            <v>ENRICH_Urgent- 2 Article Image Update- Addias</v>
          </cell>
          <cell r="C43022" t="str">
            <v>CLOSED</v>
          </cell>
          <cell r="D43022" t="str">
            <v>Medium</v>
          </cell>
          <cell r="E43022" t="str">
            <v>netscribes</v>
          </cell>
          <cell r="F43022" t="str">
            <v>Mohd Tahir Shaikh</v>
          </cell>
          <cell r="G43022">
            <v>46031.782638888886</v>
          </cell>
          <cell r="H43022">
            <v>46039.698611111111</v>
          </cell>
        </row>
        <row r="43023">
          <cell r="A43023" t="str">
            <v>UCW-24775</v>
          </cell>
          <cell r="B43023" t="str">
            <v>22319_Bestseller Box - Tata</v>
          </cell>
          <cell r="C43023" t="str">
            <v>CLOSED</v>
          </cell>
          <cell r="D43023" t="str">
            <v>Medium</v>
          </cell>
          <cell r="E43023" t="str">
            <v>netscribes</v>
          </cell>
          <cell r="F43023" t="str">
            <v>Shraddha Dighe</v>
          </cell>
          <cell r="G43023">
            <v>46031.77847222222</v>
          </cell>
          <cell r="H43023">
            <v>46039.546527777777</v>
          </cell>
        </row>
        <row r="43024">
          <cell r="A43024" t="str">
            <v>UCW-24769</v>
          </cell>
          <cell r="B43024" t="str">
            <v>New listing_Tatacliq</v>
          </cell>
          <cell r="C43024" t="str">
            <v>CLOSED</v>
          </cell>
          <cell r="D43024" t="str">
            <v>Medium</v>
          </cell>
          <cell r="E43024" t="str">
            <v>netscribes</v>
          </cell>
          <cell r="F43024" t="str">
            <v>Shraddha Dighe</v>
          </cell>
          <cell r="G43024">
            <v>46031.761805555558</v>
          </cell>
          <cell r="H43024">
            <v>46037.535416666666</v>
          </cell>
        </row>
        <row r="43025">
          <cell r="A43025" t="str">
            <v>UCW-24752</v>
          </cell>
          <cell r="B43025" t="str">
            <v>Bobbi Brown - Platform Addition - 6th Jan</v>
          </cell>
          <cell r="C43025" t="str">
            <v>CLOSED</v>
          </cell>
          <cell r="D43025" t="str">
            <v>Medium</v>
          </cell>
          <cell r="E43025" t="str">
            <v>netscribes</v>
          </cell>
          <cell r="F43025" t="str">
            <v>Shraddha Dighe</v>
          </cell>
          <cell r="G43025">
            <v>46031.636111111111</v>
          </cell>
          <cell r="H43025">
            <v>46049.512499999997</v>
          </cell>
        </row>
        <row r="43026">
          <cell r="A43026" t="str">
            <v>UCW-24749</v>
          </cell>
          <cell r="B43026" t="str">
            <v>Enrich_Title Update Request for Attars – Ajmal &amp; Sons</v>
          </cell>
          <cell r="C43026" t="str">
            <v>CLOSED</v>
          </cell>
          <cell r="D43026" t="str">
            <v>Medium</v>
          </cell>
          <cell r="E43026" t="str">
            <v>netscribes</v>
          </cell>
          <cell r="F43026" t="str">
            <v>Shraddha Dighe</v>
          </cell>
          <cell r="G43026">
            <v>46031.591666666667</v>
          </cell>
          <cell r="H43026">
            <v>46039.697916666664</v>
          </cell>
        </row>
        <row r="43027">
          <cell r="A43027" t="str">
            <v>UCW-24744</v>
          </cell>
          <cell r="B43027" t="str">
            <v>ERROR_ENRICH_M&amp;S Size to be added (Pending 1)_NC</v>
          </cell>
          <cell r="C43027" t="str">
            <v>CLOSED</v>
          </cell>
          <cell r="D43027" t="str">
            <v>Medium</v>
          </cell>
          <cell r="E43027" t="str">
            <v>netscribes</v>
          </cell>
          <cell r="F43027" t="str">
            <v>Shraddha Dighe</v>
          </cell>
          <cell r="G43027">
            <v>46031.585416666669</v>
          </cell>
          <cell r="H43027">
            <v>46093.673611111109</v>
          </cell>
        </row>
        <row r="43028">
          <cell r="A43028" t="str">
            <v>UCW-24739</v>
          </cell>
          <cell r="B43028" t="str">
            <v>Tata Cliq (Dec) - New Product Listing - Slot 3 Jan</v>
          </cell>
          <cell r="C43028" t="str">
            <v>CLOSED</v>
          </cell>
          <cell r="D43028" t="str">
            <v>Medium</v>
          </cell>
          <cell r="E43028" t="str">
            <v>netscribes</v>
          </cell>
          <cell r="F43028" t="str">
            <v>Shraddha Dighe</v>
          </cell>
          <cell r="G43028">
            <v>46031.532638888886</v>
          </cell>
          <cell r="H43028">
            <v>46038.57916666667</v>
          </cell>
        </row>
        <row r="43029">
          <cell r="A43029" t="str">
            <v>UCW-24721</v>
          </cell>
          <cell r="B43029" t="str">
            <v>Pantaloons/Men's wear/apparel/New Listing/SKU 973/Options 189| 7th Jan'2026</v>
          </cell>
          <cell r="C43029" t="str">
            <v>CLOSED</v>
          </cell>
          <cell r="D43029" t="str">
            <v>Medium</v>
          </cell>
          <cell r="E43029" t="str">
            <v>netscribes</v>
          </cell>
          <cell r="F43029" t="str">
            <v>Simi Raichel Zachariah</v>
          </cell>
          <cell r="G43029">
            <v>46031.469444444447</v>
          </cell>
          <cell r="H43029">
            <v>46104.477777777778</v>
          </cell>
        </row>
        <row r="43030">
          <cell r="A43030" t="str">
            <v>UCW-24720</v>
          </cell>
          <cell r="B43030" t="str">
            <v>CK DAV MJ - 6 STD - New Listing - TATA - 22/12/25</v>
          </cell>
          <cell r="C43030" t="str">
            <v>CLOSED</v>
          </cell>
          <cell r="D43030" t="str">
            <v>Medium</v>
          </cell>
          <cell r="E43030" t="str">
            <v>netscribes</v>
          </cell>
          <cell r="F43030" t="str">
            <v>Shraddha Dighe</v>
          </cell>
          <cell r="G43030">
            <v>46031.465277777781</v>
          </cell>
          <cell r="H43030">
            <v>46039.684027777781</v>
          </cell>
        </row>
        <row r="43031">
          <cell r="A43031" t="str">
            <v>UCW-24717</v>
          </cell>
          <cell r="B43031" t="str">
            <v>Request for Upload of 176 Articles Shared via Excel Sheet</v>
          </cell>
          <cell r="C43031" t="str">
            <v>CLOSED</v>
          </cell>
          <cell r="D43031" t="str">
            <v>Medium</v>
          </cell>
          <cell r="E43031" t="str">
            <v>netscribes</v>
          </cell>
          <cell r="F43031" t="str">
            <v>Mohd Tahir Shaikh</v>
          </cell>
          <cell r="G43031">
            <v>46031.459027777775</v>
          </cell>
          <cell r="H43031">
            <v>46050.488194444442</v>
          </cell>
        </row>
        <row r="43032">
          <cell r="A43032" t="str">
            <v>UCW-24710</v>
          </cell>
          <cell r="B43032" t="str">
            <v>Enrich_Titan x Tatacliq Skinn Gift pack Image Update</v>
          </cell>
          <cell r="C43032" t="str">
            <v>CLOSED</v>
          </cell>
          <cell r="D43032" t="str">
            <v>Medium</v>
          </cell>
          <cell r="E43032" t="str">
            <v>netscribes</v>
          </cell>
          <cell r="F43032" t="str">
            <v>Shraddha Dighe</v>
          </cell>
          <cell r="G43032">
            <v>46030.760416666664</v>
          </cell>
          <cell r="H43032">
            <v>46039.697222222225</v>
          </cell>
        </row>
        <row r="43033">
          <cell r="A43033" t="str">
            <v>UCW-24707</v>
          </cell>
          <cell r="B43033" t="str">
            <v>White seed new ranges listing details</v>
          </cell>
          <cell r="C43033" t="str">
            <v>CLOSED</v>
          </cell>
          <cell r="D43033" t="str">
            <v>Medium</v>
          </cell>
          <cell r="E43033" t="str">
            <v>netscribes</v>
          </cell>
          <cell r="F43033" t="str">
            <v>Shraddha Dighe</v>
          </cell>
          <cell r="G43033">
            <v>46030.755555555559</v>
          </cell>
          <cell r="H43033">
            <v>46034.54583333333</v>
          </cell>
        </row>
        <row r="43034">
          <cell r="A43034" t="str">
            <v>UCW-24706</v>
          </cell>
          <cell r="B43034" t="str">
            <v>WishCare || New Listings Data</v>
          </cell>
          <cell r="C43034" t="str">
            <v>CLOSED</v>
          </cell>
          <cell r="D43034" t="str">
            <v>Medium</v>
          </cell>
          <cell r="E43034" t="str">
            <v>netscribes</v>
          </cell>
          <cell r="F43034" t="str">
            <v>Shraddha Dighe</v>
          </cell>
          <cell r="G43034">
            <v>46030.748611111114</v>
          </cell>
          <cell r="H43034">
            <v>46039.549305555556</v>
          </cell>
        </row>
        <row r="43035">
          <cell r="A43035" t="str">
            <v>UCW-24705</v>
          </cell>
          <cell r="B43035" t="str">
            <v>ERROR_Pediteq – New Brand – Catalogue listing_NC</v>
          </cell>
          <cell r="C43035" t="str">
            <v>CLOSED</v>
          </cell>
          <cell r="D43035" t="str">
            <v>Medium</v>
          </cell>
          <cell r="E43035" t="str">
            <v>netscribes</v>
          </cell>
          <cell r="F43035" t="str">
            <v>Mohd Tahir Shaikh</v>
          </cell>
          <cell r="G43035">
            <v>46030.746527777781</v>
          </cell>
          <cell r="H43035">
            <v>46039.697222222225</v>
          </cell>
        </row>
        <row r="43036">
          <cell r="A43036" t="str">
            <v>UCW-24704</v>
          </cell>
          <cell r="B43036" t="str">
            <v>22180_Soap_Sandalwood &amp; Turmeric - GWP (Tata)</v>
          </cell>
          <cell r="C43036" t="str">
            <v>CLOSED</v>
          </cell>
          <cell r="D43036" t="str">
            <v>Medium</v>
          </cell>
          <cell r="E43036" t="str">
            <v>netscribes</v>
          </cell>
          <cell r="F43036" t="str">
            <v>Shraddha Dighe</v>
          </cell>
          <cell r="G43036">
            <v>46030.745138888888</v>
          </cell>
          <cell r="H43036">
            <v>46035.566666666666</v>
          </cell>
        </row>
        <row r="43037">
          <cell r="A43037" t="str">
            <v>UCW-24703</v>
          </cell>
          <cell r="B43037" t="str">
            <v>Jockey + Apparel Kids + 100121</v>
          </cell>
          <cell r="C43037" t="str">
            <v>CLOSED</v>
          </cell>
          <cell r="D43037" t="str">
            <v>Medium</v>
          </cell>
          <cell r="E43037" t="str">
            <v>netscribes</v>
          </cell>
          <cell r="F43037" t="str">
            <v>Mohd Tahir Shaikh</v>
          </cell>
          <cell r="G43037">
            <v>46030.741666666669</v>
          </cell>
          <cell r="H43037">
            <v>46032.680555555555</v>
          </cell>
        </row>
        <row r="43038">
          <cell r="A43038" t="str">
            <v>UCW-24702</v>
          </cell>
          <cell r="B43038" t="str">
            <v>Error_Kipsta by Decathlon - Twice Wrong Product Dispatched - Andon Cord_NC</v>
          </cell>
          <cell r="C43038" t="str">
            <v>CLOSED</v>
          </cell>
          <cell r="D43038" t="str">
            <v>Medium</v>
          </cell>
          <cell r="E43038" t="str">
            <v>Chirag Dubal</v>
          </cell>
          <cell r="F43038" t="str">
            <v>Reagan D’souza</v>
          </cell>
          <cell r="G43038">
            <v>46030.734027777777</v>
          </cell>
          <cell r="H43038">
            <v>46031.473611111112</v>
          </cell>
        </row>
        <row r="43039">
          <cell r="A43039" t="str">
            <v>UCW-24701</v>
          </cell>
          <cell r="B43039" t="str">
            <v>M&amp;S missing sizes 2nd lot</v>
          </cell>
          <cell r="C43039" t="str">
            <v>CLOSED</v>
          </cell>
          <cell r="D43039" t="str">
            <v>Medium</v>
          </cell>
          <cell r="E43039" t="str">
            <v>netscribes</v>
          </cell>
          <cell r="F43039" t="str">
            <v>Mohd Tahir Shaikh</v>
          </cell>
          <cell r="G43039">
            <v>46030.730555555558</v>
          </cell>
          <cell r="H43039">
            <v>46039.695833333331</v>
          </cell>
        </row>
        <row r="43040">
          <cell r="A43040" t="str">
            <v>UCW-24700</v>
          </cell>
          <cell r="B43040" t="str">
            <v>Error_Quechua by Decathlon - Wrong Product - Andon Cord_NC</v>
          </cell>
          <cell r="C43040" t="str">
            <v>CLOSED</v>
          </cell>
          <cell r="D43040" t="str">
            <v>Medium</v>
          </cell>
          <cell r="E43040" t="str">
            <v>Chirag Dubal</v>
          </cell>
          <cell r="F43040" t="str">
            <v>Reagan D’souza</v>
          </cell>
          <cell r="G43040">
            <v>46030.729861111111</v>
          </cell>
          <cell r="H43040">
            <v>46031.48333333333</v>
          </cell>
        </row>
        <row r="43041">
          <cell r="A43041" t="str">
            <v>UCW-24698</v>
          </cell>
          <cell r="B43041" t="str">
            <v>Enrich_PDP images update</v>
          </cell>
          <cell r="C43041" t="str">
            <v>CLOSED</v>
          </cell>
          <cell r="D43041" t="str">
            <v>Medium</v>
          </cell>
          <cell r="E43041" t="str">
            <v>netscribes</v>
          </cell>
          <cell r="F43041" t="str">
            <v>Shraddha Dighe</v>
          </cell>
          <cell r="G43041">
            <v>46030.710416666669</v>
          </cell>
          <cell r="H43041">
            <v>46039.695138888892</v>
          </cell>
        </row>
        <row r="43042">
          <cell r="A43042" t="str">
            <v>UCW-24696</v>
          </cell>
          <cell r="B43042" t="str">
            <v>Error_TataCliq X Bewakoof II Mens Wear II 10-October-2025_NC</v>
          </cell>
          <cell r="C43042" t="str">
            <v>CLOSED</v>
          </cell>
          <cell r="D43042" t="str">
            <v>Medium</v>
          </cell>
          <cell r="E43042" t="str">
            <v>netscribes</v>
          </cell>
          <cell r="F43042" t="str">
            <v>Reagan D’souza</v>
          </cell>
          <cell r="G43042">
            <v>46030.70416666667</v>
          </cell>
          <cell r="H43042">
            <v>46035.724305555559</v>
          </cell>
        </row>
        <row r="43043">
          <cell r="A43043" t="str">
            <v>UCW-24692</v>
          </cell>
          <cell r="B43043" t="str">
            <v>CLONE - Kindlife x Tata CLiQ | Biore Listing details required</v>
          </cell>
          <cell r="C43043" t="str">
            <v>CLOSED Due to Inactive/Insufficient Information</v>
          </cell>
          <cell r="D43043" t="str">
            <v>Medium</v>
          </cell>
          <cell r="E43043" t="str">
            <v>netscribes</v>
          </cell>
          <cell r="F43043" t="str">
            <v>Shraddha Dighe</v>
          </cell>
          <cell r="G43043">
            <v>46030.694444444445</v>
          </cell>
          <cell r="H43043">
            <v>46030.701388888891</v>
          </cell>
        </row>
        <row r="43044">
          <cell r="A43044" t="str">
            <v>UCW-24691</v>
          </cell>
          <cell r="B43044" t="str">
            <v>Clone - Kindlife x Tata CLiQ | Biore Listing details required</v>
          </cell>
          <cell r="C43044" t="str">
            <v>CLOSED</v>
          </cell>
          <cell r="D43044" t="str">
            <v>Medium</v>
          </cell>
          <cell r="E43044" t="str">
            <v>netscribes</v>
          </cell>
          <cell r="F43044" t="str">
            <v>netscribes</v>
          </cell>
          <cell r="G43044">
            <v>46030.689583333333</v>
          </cell>
          <cell r="H43044">
            <v>46034.533333333333</v>
          </cell>
        </row>
        <row r="43045">
          <cell r="A43045" t="str">
            <v>UCW-24690</v>
          </cell>
          <cell r="B43045" t="str">
            <v>CLONE - TATA LID New Launch Jan'26</v>
          </cell>
          <cell r="C43045" t="str">
            <v>CLOSED</v>
          </cell>
          <cell r="D43045" t="str">
            <v>Medium</v>
          </cell>
          <cell r="E43045" t="str">
            <v>netscribes</v>
          </cell>
          <cell r="F43045" t="str">
            <v>netscribes</v>
          </cell>
          <cell r="G43045">
            <v>46030.68472222222</v>
          </cell>
          <cell r="H43045">
            <v>46057.569444444445</v>
          </cell>
        </row>
        <row r="43046">
          <cell r="A43046" t="str">
            <v>UCW-24686</v>
          </cell>
          <cell r="B43046" t="str">
            <v>Tata Cliq-Multi Brand-Men's Apparel 31-12-2025</v>
          </cell>
          <cell r="C43046" t="str">
            <v>CLOSED</v>
          </cell>
          <cell r="D43046" t="str">
            <v>Medium</v>
          </cell>
          <cell r="E43046" t="str">
            <v>netscribes</v>
          </cell>
          <cell r="F43046" t="str">
            <v>Juilee Jadhav</v>
          </cell>
          <cell r="G43046">
            <v>46030.664583333331</v>
          </cell>
          <cell r="H43046">
            <v>46032.675000000003</v>
          </cell>
        </row>
        <row r="43047">
          <cell r="A43047" t="str">
            <v>UCW-24683</v>
          </cell>
          <cell r="B43047" t="str">
            <v>ERROR_Kids Apparel 29-10-2025_NC</v>
          </cell>
          <cell r="C43047" t="str">
            <v>CLOSED</v>
          </cell>
          <cell r="D43047" t="str">
            <v>Medium</v>
          </cell>
          <cell r="E43047" t="str">
            <v>netscribes</v>
          </cell>
          <cell r="F43047" t="str">
            <v>Sushma Ram</v>
          </cell>
          <cell r="G43047">
            <v>46030.652083333334</v>
          </cell>
          <cell r="H43047">
            <v>46059.505555555559</v>
          </cell>
        </row>
        <row r="43048">
          <cell r="A43048" t="str">
            <v>UCW-24682</v>
          </cell>
          <cell r="B43048" t="str">
            <v>OAP | GB Matte Lumi Cream Listing | TATCLIQ</v>
          </cell>
          <cell r="C43048" t="str">
            <v>CLOSED</v>
          </cell>
          <cell r="D43048" t="str">
            <v>Medium</v>
          </cell>
          <cell r="E43048" t="str">
            <v>netscribes</v>
          </cell>
          <cell r="F43048" t="str">
            <v>Shraddha Dighe</v>
          </cell>
          <cell r="G43048">
            <v>46030.651388888888</v>
          </cell>
          <cell r="H43048">
            <v>46039.554166666669</v>
          </cell>
        </row>
        <row r="43049">
          <cell r="A43049" t="str">
            <v>UCW-24678</v>
          </cell>
          <cell r="B43049" t="str">
            <v>ERROR_Hoversoul Content &amp; Image Change 08 Jan 2026</v>
          </cell>
          <cell r="C43049" t="str">
            <v>CLOSED</v>
          </cell>
          <cell r="D43049" t="str">
            <v>Medium</v>
          </cell>
          <cell r="E43049" t="str">
            <v>netscribes</v>
          </cell>
          <cell r="F43049" t="str">
            <v>Mohd Tahir Shaikh</v>
          </cell>
          <cell r="G43049">
            <v>46030.637499999997</v>
          </cell>
          <cell r="H43049">
            <v>46057.48541666667</v>
          </cell>
        </row>
        <row r="43050">
          <cell r="A43050" t="str">
            <v>UCW-24670</v>
          </cell>
          <cell r="B43050" t="str">
            <v>ENRICH_Libas Apparel 127532 07-01-26 (IMAGE REPLACE)</v>
          </cell>
          <cell r="C43050" t="str">
            <v>CLOSED</v>
          </cell>
          <cell r="D43050" t="str">
            <v>Medium</v>
          </cell>
          <cell r="E43050" t="str">
            <v>netscribes</v>
          </cell>
          <cell r="F43050" t="str">
            <v>Mohd Tahir Shaikh</v>
          </cell>
          <cell r="G43050">
            <v>46030.564583333333</v>
          </cell>
          <cell r="H43050">
            <v>46039.693749999999</v>
          </cell>
        </row>
        <row r="43051">
          <cell r="A43051" t="str">
            <v>UCW-24668</v>
          </cell>
          <cell r="B43051" t="str">
            <v xml:space="preserve">Titan x Tata Cliq New Product Listing - Discovery Kit </v>
          </cell>
          <cell r="C43051" t="str">
            <v>CLOSED</v>
          </cell>
          <cell r="D43051" t="str">
            <v>Medium</v>
          </cell>
          <cell r="E43051" t="str">
            <v>netscribes</v>
          </cell>
          <cell r="F43051" t="str">
            <v>Shraddha Dighe</v>
          </cell>
          <cell r="G43051">
            <v>46030.543055555558</v>
          </cell>
          <cell r="H43051">
            <v>46039.700694444444</v>
          </cell>
        </row>
        <row r="43052">
          <cell r="A43052" t="str">
            <v>UCW-24664</v>
          </cell>
          <cell r="B43052" t="str">
            <v>Clone - Beauty - 127348 - E2E - Protouch - 1 Sku - 8 JAN</v>
          </cell>
          <cell r="C43052" t="str">
            <v>CLOSED</v>
          </cell>
          <cell r="D43052" t="str">
            <v>Medium</v>
          </cell>
          <cell r="E43052" t="str">
            <v>netscribes</v>
          </cell>
          <cell r="F43052" t="str">
            <v>netscribes</v>
          </cell>
          <cell r="G43052">
            <v>46030.502083333333</v>
          </cell>
          <cell r="H43052">
            <v>46057.542361111111</v>
          </cell>
        </row>
        <row r="43053">
          <cell r="A43053" t="str">
            <v>UCW-24660</v>
          </cell>
          <cell r="B43053" t="str">
            <v>Clone - Tata Cliq Luxury - New listing - Evelom Cleansing Oil (MDB)</v>
          </cell>
          <cell r="C43053" t="str">
            <v>CLOSED Due to Inactive/Insufficient Information</v>
          </cell>
          <cell r="D43053" t="str">
            <v>Medium</v>
          </cell>
          <cell r="E43053" t="str">
            <v>netscribes</v>
          </cell>
          <cell r="F43053" t="str">
            <v>netscribes</v>
          </cell>
          <cell r="G43053">
            <v>46030.493750000001</v>
          </cell>
          <cell r="H43053">
            <v>46042.761111111111</v>
          </cell>
        </row>
        <row r="43054">
          <cell r="A43054" t="str">
            <v>UCW-24653</v>
          </cell>
          <cell r="B43054" t="str">
            <v>Error_TH - MP - Lot 258_NC</v>
          </cell>
          <cell r="C43054" t="str">
            <v>CLOSED</v>
          </cell>
          <cell r="D43054" t="str">
            <v>Medium</v>
          </cell>
          <cell r="E43054" t="str">
            <v>netscribes</v>
          </cell>
          <cell r="F43054" t="str">
            <v>Reagan D’souza</v>
          </cell>
          <cell r="G43054">
            <v>46030.473611111112</v>
          </cell>
          <cell r="H43054">
            <v>46056.478472222225</v>
          </cell>
        </row>
        <row r="43055">
          <cell r="A43055" t="str">
            <v>UCW-24651</v>
          </cell>
          <cell r="B43055" t="str">
            <v>Error_S&amp;N - Midnight Access : 2nd Dec 25_NC</v>
          </cell>
          <cell r="C43055" t="str">
            <v>CLOSED</v>
          </cell>
          <cell r="D43055" t="str">
            <v>Medium</v>
          </cell>
          <cell r="E43055" t="str">
            <v>Chirag Dubal</v>
          </cell>
          <cell r="F43055" t="str">
            <v>Reagan D’souza</v>
          </cell>
          <cell r="G43055">
            <v>46030.468055555553</v>
          </cell>
          <cell r="H43055">
            <v>46056.677777777775</v>
          </cell>
        </row>
        <row r="43056">
          <cell r="A43056" t="str">
            <v>UCW-24631</v>
          </cell>
          <cell r="B43056" t="str">
            <v>TATA Prada Paradigme 10 ml cataloguing Jan'26</v>
          </cell>
          <cell r="C43056" t="str">
            <v>CLOSED</v>
          </cell>
          <cell r="D43056" t="str">
            <v>Medium</v>
          </cell>
          <cell r="E43056" t="str">
            <v>netscribes</v>
          </cell>
          <cell r="F43056" t="str">
            <v>Shraddha Dighe</v>
          </cell>
          <cell r="G43056">
            <v>46029.772222222222</v>
          </cell>
          <cell r="H43056">
            <v>46031.534722222219</v>
          </cell>
        </row>
        <row r="43057">
          <cell r="A43057" t="str">
            <v>UCW-24630</v>
          </cell>
          <cell r="B43057" t="str">
            <v>Mia Aspire Collections</v>
          </cell>
          <cell r="C43057" t="str">
            <v>CLOSED</v>
          </cell>
          <cell r="D43057" t="str">
            <v>Medium</v>
          </cell>
          <cell r="E43057" t="str">
            <v>netscribes</v>
          </cell>
          <cell r="F43057" t="str">
            <v>Shraddha Dighe</v>
          </cell>
          <cell r="G43057">
            <v>46029.767361111109</v>
          </cell>
          <cell r="H43057">
            <v>46039.563194444447</v>
          </cell>
        </row>
        <row r="43058">
          <cell r="A43058" t="str">
            <v>UCW-24628</v>
          </cell>
          <cell r="B43058" t="str">
            <v>Tata Cliq (Dec) - New Product Listing - Valentine Hampers</v>
          </cell>
          <cell r="C43058" t="str">
            <v>CLOSED</v>
          </cell>
          <cell r="D43058" t="str">
            <v>Medium</v>
          </cell>
          <cell r="E43058" t="str">
            <v>netscribes</v>
          </cell>
          <cell r="F43058" t="str">
            <v>Shraddha Dighe</v>
          </cell>
          <cell r="G43058">
            <v>46029.751388888886</v>
          </cell>
          <cell r="H43058">
            <v>46043.693055555559</v>
          </cell>
        </row>
        <row r="43059">
          <cell r="A43059" t="str">
            <v>UCW-24621</v>
          </cell>
          <cell r="B43059" t="str">
            <v>Enrich_TATACLIQ x O3+ PDP Update 05-01-2026</v>
          </cell>
          <cell r="C43059" t="str">
            <v>CLOSED</v>
          </cell>
          <cell r="D43059" t="str">
            <v>Medium</v>
          </cell>
          <cell r="E43059" t="str">
            <v>netscribes</v>
          </cell>
          <cell r="F43059" t="str">
            <v>Shraddha Dighe</v>
          </cell>
          <cell r="G43059">
            <v>46029.70208333333</v>
          </cell>
          <cell r="H43059">
            <v>46039.693055555559</v>
          </cell>
        </row>
        <row r="43060">
          <cell r="A43060" t="str">
            <v>UCW-24614</v>
          </cell>
          <cell r="B43060" t="str">
            <v>ERROR_Tatacliq.com Image Correction : 6 sku</v>
          </cell>
          <cell r="C43060" t="str">
            <v>CLOSED</v>
          </cell>
          <cell r="D43060" t="str">
            <v>Medium</v>
          </cell>
          <cell r="E43060" t="str">
            <v>netscribes</v>
          </cell>
          <cell r="F43060" t="str">
            <v>Mohd Tahir Shaikh</v>
          </cell>
          <cell r="G43060">
            <v>46029.67291666667</v>
          </cell>
          <cell r="H43060">
            <v>46039.710416666669</v>
          </cell>
        </row>
        <row r="43061">
          <cell r="A43061" t="str">
            <v>UCW-24612</v>
          </cell>
          <cell r="B43061" t="str">
            <v>Friday Launch_26th Dec_Studiowest_35Options</v>
          </cell>
          <cell r="C43061" t="str">
            <v>CLOSED</v>
          </cell>
          <cell r="D43061" t="str">
            <v>Medium</v>
          </cell>
          <cell r="E43061" t="str">
            <v>netscribes</v>
          </cell>
          <cell r="F43061" t="str">
            <v>Shraddha Dighe</v>
          </cell>
          <cell r="G43061">
            <v>46029.65902777778</v>
          </cell>
          <cell r="H43061">
            <v>46039.556944444441</v>
          </cell>
        </row>
        <row r="43062">
          <cell r="A43062" t="str">
            <v>UCW-24610</v>
          </cell>
          <cell r="B43062" t="str">
            <v>Error_Size Chart Missing (New Listings) - House of Chikankari</v>
          </cell>
          <cell r="C43062" t="str">
            <v>CLOSED</v>
          </cell>
          <cell r="D43062" t="str">
            <v>Medium</v>
          </cell>
          <cell r="E43062" t="str">
            <v>Chirag Dubal</v>
          </cell>
          <cell r="F43062" t="str">
            <v>Reagan D’souza</v>
          </cell>
          <cell r="G43062">
            <v>46029.640277777777</v>
          </cell>
          <cell r="H43062">
            <v>46030.478472222225</v>
          </cell>
        </row>
        <row r="43063">
          <cell r="A43063" t="str">
            <v>UCW-24597</v>
          </cell>
          <cell r="B43063" t="str">
            <v>Tatacliq Women Western Wear Template | 4th Nov'2025</v>
          </cell>
          <cell r="C43063" t="str">
            <v>CLOSED</v>
          </cell>
          <cell r="D43063" t="str">
            <v>Medium</v>
          </cell>
          <cell r="E43063" t="str">
            <v>netscribes</v>
          </cell>
          <cell r="F43063" t="str">
            <v>Juilee Jadhav</v>
          </cell>
          <cell r="G43063">
            <v>46029.538194444445</v>
          </cell>
          <cell r="H43063">
            <v>46039.556250000001</v>
          </cell>
        </row>
        <row r="43064">
          <cell r="A43064" t="str">
            <v>UCW-24592</v>
          </cell>
          <cell r="B43064" t="str">
            <v>Tata Cliq Dump file with EAN code for it luggage, JUMP &amp; FT</v>
          </cell>
          <cell r="C43064" t="str">
            <v>CLOSED</v>
          </cell>
          <cell r="D43064" t="str">
            <v>Medium</v>
          </cell>
          <cell r="E43064" t="str">
            <v>netscribes</v>
          </cell>
          <cell r="F43064" t="str">
            <v>Mohd Tahir Shaikh</v>
          </cell>
          <cell r="G43064">
            <v>46029.513888888891</v>
          </cell>
          <cell r="H43064">
            <v>46032.54583333333</v>
          </cell>
        </row>
        <row r="43065">
          <cell r="A43065" t="str">
            <v>UCW-24585</v>
          </cell>
          <cell r="B43065" t="str">
            <v>The Real effect London Catalogue- Dec'25</v>
          </cell>
          <cell r="C43065" t="str">
            <v>CLOSED</v>
          </cell>
          <cell r="D43065" t="str">
            <v>Medium</v>
          </cell>
          <cell r="E43065" t="str">
            <v>netscribes</v>
          </cell>
          <cell r="F43065" t="str">
            <v>Shraddha Dighe</v>
          </cell>
          <cell r="G43065">
            <v>46029.475694444445</v>
          </cell>
          <cell r="H43065">
            <v>46039.699305555558</v>
          </cell>
        </row>
        <row r="43066">
          <cell r="A43066" t="str">
            <v>UCW-24576</v>
          </cell>
          <cell r="B43066" t="str">
            <v>ENRICH_Libas Apparel 127532 02-01-2026 (SIZE CHART IMAGE ADDITION)</v>
          </cell>
          <cell r="C43066" t="str">
            <v>CLOSED Due to Inactive/Insufficient Information</v>
          </cell>
          <cell r="D43066" t="str">
            <v>Medium</v>
          </cell>
          <cell r="E43066" t="str">
            <v>netscribes</v>
          </cell>
          <cell r="F43066" t="str">
            <v>Mohd Tahir Shaikh</v>
          </cell>
          <cell r="G43066">
            <v>46029.438888888886</v>
          </cell>
          <cell r="H43066">
            <v>46042.806944444441</v>
          </cell>
        </row>
        <row r="43067">
          <cell r="A43067" t="str">
            <v>UCW-24570</v>
          </cell>
          <cell r="B43067" t="str">
            <v>Error_FW: Tata Cliq - Cataloguing Templates_NC</v>
          </cell>
          <cell r="C43067" t="str">
            <v>CLOSED</v>
          </cell>
          <cell r="D43067" t="str">
            <v>Medium</v>
          </cell>
          <cell r="E43067" t="str">
            <v>netscribes</v>
          </cell>
          <cell r="F43067" t="str">
            <v>Reagan D’souza</v>
          </cell>
          <cell r="G43067">
            <v>46028.857638888891</v>
          </cell>
          <cell r="H43067">
            <v>46029.583333333336</v>
          </cell>
        </row>
        <row r="43068">
          <cell r="A43068" t="str">
            <v>UCW-24549</v>
          </cell>
          <cell r="B43068" t="str">
            <v>Tata Cliq (Dec) - New Product Listing - 4</v>
          </cell>
          <cell r="C43068" t="str">
            <v>CLOSED</v>
          </cell>
          <cell r="D43068" t="str">
            <v>Medium</v>
          </cell>
          <cell r="E43068" t="str">
            <v>Contexio</v>
          </cell>
          <cell r="F43068" t="str">
            <v>Shraddha Dighe</v>
          </cell>
          <cell r="G43068">
            <v>46028.7</v>
          </cell>
          <cell r="H43068">
            <v>46036.629166666666</v>
          </cell>
        </row>
        <row r="43069">
          <cell r="A43069" t="str">
            <v>UCW-24540</v>
          </cell>
          <cell r="B43069" t="str">
            <v>ERROR_Image Issue (Review Moderation) - PUMA_NC</v>
          </cell>
          <cell r="C43069" t="str">
            <v>CLOSED</v>
          </cell>
          <cell r="D43069" t="str">
            <v>Medium</v>
          </cell>
          <cell r="E43069" t="str">
            <v>netscribes</v>
          </cell>
          <cell r="F43069" t="str">
            <v>Sushma Ram</v>
          </cell>
          <cell r="G43069">
            <v>46028.670138888891</v>
          </cell>
          <cell r="H43069">
            <v>46043.501388888886</v>
          </cell>
        </row>
        <row r="43070">
          <cell r="A43070" t="str">
            <v>UCW-24536</v>
          </cell>
          <cell r="B43070" t="str">
            <v>Clone- New Listing _ Gold Plain &amp; Studded Jewellery_4234</v>
          </cell>
          <cell r="C43070" t="str">
            <v>CLOSED Due to Inactive/Insufficient Information</v>
          </cell>
          <cell r="D43070" t="str">
            <v>Medium</v>
          </cell>
          <cell r="E43070" t="str">
            <v>Chirag Dubal</v>
          </cell>
          <cell r="F43070" t="str">
            <v>Reagan D’souza</v>
          </cell>
          <cell r="G43070">
            <v>46028.636111111111</v>
          </cell>
          <cell r="H43070">
            <v>46028.652777777781</v>
          </cell>
        </row>
        <row r="43071">
          <cell r="A43071" t="str">
            <v>UCW-24535</v>
          </cell>
          <cell r="B43071" t="str">
            <v>Error - New Listing _ Gold Plain &amp; Studded Jewellery_4234</v>
          </cell>
          <cell r="C43071" t="str">
            <v>CLOSED Due to Inactive/Insufficient Information</v>
          </cell>
          <cell r="D43071" t="str">
            <v>Medium</v>
          </cell>
          <cell r="E43071" t="str">
            <v>netscribes</v>
          </cell>
          <cell r="F43071" t="str">
            <v>Reagan D’souza</v>
          </cell>
          <cell r="G43071">
            <v>46028.636111111111</v>
          </cell>
          <cell r="H43071">
            <v>46049.513194444444</v>
          </cell>
        </row>
        <row r="43072">
          <cell r="A43072" t="str">
            <v>UCW-24534</v>
          </cell>
          <cell r="B43072" t="str">
            <v>ERROR_Image Issue - Quechua by Decathlon</v>
          </cell>
          <cell r="C43072" t="str">
            <v>CLOSED</v>
          </cell>
          <cell r="D43072" t="str">
            <v>Medium</v>
          </cell>
          <cell r="E43072" t="str">
            <v>netscribes</v>
          </cell>
          <cell r="F43072" t="str">
            <v>Sushma Ram</v>
          </cell>
          <cell r="G43072">
            <v>46028.633333333331</v>
          </cell>
          <cell r="H43072">
            <v>46039.667361111111</v>
          </cell>
        </row>
        <row r="43073">
          <cell r="A43073" t="str">
            <v>UCW-24533</v>
          </cell>
          <cell r="B43073" t="str">
            <v>Error - New Listing</v>
          </cell>
          <cell r="C43073" t="str">
            <v>CLOSED</v>
          </cell>
          <cell r="D43073" t="str">
            <v>Medium</v>
          </cell>
          <cell r="E43073" t="str">
            <v>netscribes</v>
          </cell>
          <cell r="F43073" t="str">
            <v>Reagan D’souza</v>
          </cell>
          <cell r="G43073">
            <v>46028.630555555559</v>
          </cell>
          <cell r="H43073">
            <v>46029.447916666664</v>
          </cell>
        </row>
        <row r="43074">
          <cell r="A43074" t="str">
            <v>UCW-24520</v>
          </cell>
          <cell r="B43074" t="str">
            <v>Error - New Balance S25 Socks listing</v>
          </cell>
          <cell r="C43074" t="str">
            <v>CLOSED Due to Inactive/Insufficient Information</v>
          </cell>
          <cell r="D43074" t="str">
            <v>Medium</v>
          </cell>
          <cell r="E43074" t="str">
            <v>netscribes</v>
          </cell>
          <cell r="F43074" t="str">
            <v>Reagan D’souza</v>
          </cell>
          <cell r="G43074">
            <v>46028.595833333333</v>
          </cell>
          <cell r="H43074">
            <v>46050.5</v>
          </cell>
        </row>
        <row r="43075">
          <cell r="A43075" t="str">
            <v>UCW-24518</v>
          </cell>
          <cell r="B43075" t="str">
            <v>Error- LIBAS X TATACLIQ NEW CATALOGUE 18-11-2025</v>
          </cell>
          <cell r="C43075" t="str">
            <v>CLOSED</v>
          </cell>
          <cell r="D43075" t="str">
            <v>Medium</v>
          </cell>
          <cell r="E43075" t="str">
            <v>netscribes</v>
          </cell>
          <cell r="F43075" t="str">
            <v>Reagan D’souza</v>
          </cell>
          <cell r="G43075">
            <v>46028.59097222222</v>
          </cell>
          <cell r="H43075">
            <v>46028.591666666667</v>
          </cell>
        </row>
        <row r="43076">
          <cell r="A43076" t="str">
            <v>UCW-24515</v>
          </cell>
          <cell r="B43076" t="str">
            <v>Error - MAFADEMY - CATALOGUING</v>
          </cell>
          <cell r="C43076" t="str">
            <v>CLOSED</v>
          </cell>
          <cell r="D43076" t="str">
            <v>Medium</v>
          </cell>
          <cell r="E43076" t="str">
            <v>netscribes</v>
          </cell>
          <cell r="F43076" t="str">
            <v>Reagan D’souza</v>
          </cell>
          <cell r="G43076">
            <v>46028.586111111108</v>
          </cell>
          <cell r="H43076">
            <v>46172.634027777778</v>
          </cell>
        </row>
        <row r="43077">
          <cell r="A43077" t="str">
            <v>UCW-24513</v>
          </cell>
          <cell r="B43077" t="str">
            <v>Error - US_All_New_Launch_Tata Cliq || Urban Space || Seller Code : 125800</v>
          </cell>
          <cell r="C43077" t="str">
            <v>CLOSED</v>
          </cell>
          <cell r="D43077" t="str">
            <v>Medium</v>
          </cell>
          <cell r="E43077" t="str">
            <v>netscribes</v>
          </cell>
          <cell r="F43077" t="str">
            <v>Reagan D’souza</v>
          </cell>
          <cell r="G43077">
            <v>46028.583333333336</v>
          </cell>
          <cell r="H43077">
            <v>46172.53125</v>
          </cell>
        </row>
        <row r="43078">
          <cell r="A43078" t="str">
            <v>UCW-24499</v>
          </cell>
          <cell r="B43078" t="str">
            <v>CLONE - Catalogue Upload Feed || Metro-Mochi</v>
          </cell>
          <cell r="C43078" t="str">
            <v>CLOSED</v>
          </cell>
          <cell r="D43078" t="str">
            <v>Medium</v>
          </cell>
          <cell r="E43078" t="str">
            <v>netscribes</v>
          </cell>
          <cell r="F43078" t="str">
            <v>Reagan D’souza</v>
          </cell>
          <cell r="G43078">
            <v>46028.555555555555</v>
          </cell>
          <cell r="H43078">
            <v>46093.674305555556</v>
          </cell>
        </row>
        <row r="43079">
          <cell r="A43079" t="str">
            <v>UCW-24498</v>
          </cell>
          <cell r="B43079" t="str">
            <v>Error_Catalogue Upload Feed || Metro-Mochi_NC</v>
          </cell>
          <cell r="C43079" t="str">
            <v>CLOSED</v>
          </cell>
          <cell r="D43079" t="str">
            <v>Medium</v>
          </cell>
          <cell r="E43079" t="str">
            <v>netscribes</v>
          </cell>
          <cell r="F43079" t="str">
            <v>Reagan D’souza</v>
          </cell>
          <cell r="G43079">
            <v>46028.555555555555</v>
          </cell>
          <cell r="H43079">
            <v>46029.59652777778</v>
          </cell>
        </row>
        <row r="43080">
          <cell r="A43080" t="str">
            <v>UCW-24497</v>
          </cell>
          <cell r="B43080" t="str">
            <v>Monte Carlo+Apparel+125152+03/01/2026</v>
          </cell>
          <cell r="C43080" t="str">
            <v>CLOSED</v>
          </cell>
          <cell r="D43080" t="str">
            <v>Medium</v>
          </cell>
          <cell r="E43080" t="str">
            <v>netscribes</v>
          </cell>
          <cell r="F43080" t="str">
            <v>Juilee Jadhav</v>
          </cell>
          <cell r="G43080">
            <v>46028.553472222222</v>
          </cell>
          <cell r="H43080">
            <v>46031.696527777778</v>
          </cell>
        </row>
        <row r="43081">
          <cell r="A43081" t="str">
            <v>UCW-24494</v>
          </cell>
          <cell r="B43081" t="str">
            <v>Hugo Boss</v>
          </cell>
          <cell r="C43081" t="str">
            <v>CLOSED</v>
          </cell>
          <cell r="D43081" t="str">
            <v>Medium</v>
          </cell>
          <cell r="E43081" t="str">
            <v>netscribes</v>
          </cell>
          <cell r="F43081" t="str">
            <v>Juilee Jadhav</v>
          </cell>
          <cell r="G43081">
            <v>46028.53125</v>
          </cell>
          <cell r="H43081">
            <v>46032.65625</v>
          </cell>
        </row>
        <row r="43082">
          <cell r="A43082" t="str">
            <v>UCW-24477</v>
          </cell>
          <cell r="B43082" t="str">
            <v>125196-SINOIDAWH_Hugo Boss_Watches_02 options_03rd Jan 2026</v>
          </cell>
          <cell r="C43082" t="str">
            <v>CLOSED</v>
          </cell>
          <cell r="D43082" t="str">
            <v>Medium</v>
          </cell>
          <cell r="E43082" t="str">
            <v>netscribes</v>
          </cell>
          <cell r="F43082" t="str">
            <v>Shraddha Dighe</v>
          </cell>
          <cell r="G43082">
            <v>46027.777083333334</v>
          </cell>
          <cell r="H43082">
            <v>46035.827777777777</v>
          </cell>
        </row>
        <row r="43083">
          <cell r="A43083" t="str">
            <v>UCW-24471</v>
          </cell>
          <cell r="B43083" t="str">
            <v>Urgent- BB Article Sell Now and New Listing Required</v>
          </cell>
          <cell r="C43083" t="str">
            <v>CLOSED</v>
          </cell>
          <cell r="D43083" t="str">
            <v>Medium</v>
          </cell>
          <cell r="E43083" t="str">
            <v>netscribes</v>
          </cell>
          <cell r="F43083" t="str">
            <v>netscribes</v>
          </cell>
          <cell r="G43083">
            <v>46027.679166666669</v>
          </cell>
          <cell r="H43083">
            <v>46030.45416666667</v>
          </cell>
        </row>
        <row r="43084">
          <cell r="A43084" t="str">
            <v>UCW-24467</v>
          </cell>
          <cell r="B43084" t="str">
            <v>Brand onboarding on Tata Cliq for Afnan</v>
          </cell>
          <cell r="C43084" t="str">
            <v>CLOSED</v>
          </cell>
          <cell r="D43084" t="str">
            <v>Medium</v>
          </cell>
          <cell r="E43084" t="str">
            <v>netscribes</v>
          </cell>
          <cell r="F43084" t="str">
            <v>Shraddha Dighe</v>
          </cell>
          <cell r="G43084">
            <v>46027.649305555555</v>
          </cell>
          <cell r="H43084">
            <v>46032.595833333333</v>
          </cell>
        </row>
        <row r="43085">
          <cell r="A43085" t="str">
            <v>UCW-24461</v>
          </cell>
          <cell r="B43085" t="str">
            <v>Error_Tatacliq Lifestyle Catalogue Template-Lot -138_08.12.2025_NC</v>
          </cell>
          <cell r="C43085" t="str">
            <v>CLOSED Due to Inactive/Insufficient Information</v>
          </cell>
          <cell r="D43085" t="str">
            <v>Medium</v>
          </cell>
          <cell r="E43085" t="str">
            <v>netscribes</v>
          </cell>
          <cell r="F43085" t="str">
            <v>Reagan D’souza</v>
          </cell>
          <cell r="G43085">
            <v>46027.5625</v>
          </cell>
          <cell r="H43085">
            <v>46028.869444444441</v>
          </cell>
        </row>
        <row r="43086">
          <cell r="A43086" t="str">
            <v>UCW-24458</v>
          </cell>
          <cell r="B43086" t="str">
            <v>Urgent- BB Article Sell Now and New Listing Required</v>
          </cell>
          <cell r="C43086" t="str">
            <v>CLOSED</v>
          </cell>
          <cell r="D43086" t="str">
            <v>Medium</v>
          </cell>
          <cell r="E43086" t="str">
            <v>netscribes</v>
          </cell>
          <cell r="F43086" t="str">
            <v>Mohd Tahir Shaikh</v>
          </cell>
          <cell r="G43086">
            <v>46027.52847222222</v>
          </cell>
          <cell r="H43086">
            <v>46171.606249999997</v>
          </cell>
        </row>
        <row r="43087">
          <cell r="A43087" t="str">
            <v>UCW-24455</v>
          </cell>
          <cell r="B43087" t="str">
            <v>Priority - BB-New Article Listing Nike</v>
          </cell>
          <cell r="C43087" t="str">
            <v>CLOSED Due to Inactive/Insufficient Information</v>
          </cell>
          <cell r="D43087" t="str">
            <v>Medium</v>
          </cell>
          <cell r="E43087" t="str">
            <v>netscribes</v>
          </cell>
          <cell r="F43087" t="str">
            <v>Mohd Tahir Shaikh</v>
          </cell>
          <cell r="G43087">
            <v>46027.518055555556</v>
          </cell>
          <cell r="H43087">
            <v>46034.636805555558</v>
          </cell>
        </row>
        <row r="43088">
          <cell r="A43088" t="str">
            <v>UCW-24452</v>
          </cell>
          <cell r="B43088" t="str">
            <v>Error_Tatacliq Men Content template_16-01-25</v>
          </cell>
          <cell r="C43088" t="str">
            <v>CLOSED Due to Inactive/Insufficient Information</v>
          </cell>
          <cell r="D43088" t="str">
            <v>Medium</v>
          </cell>
          <cell r="E43088" t="str">
            <v>netscribes</v>
          </cell>
          <cell r="F43088" t="str">
            <v>Reagan D’souza</v>
          </cell>
          <cell r="G43088">
            <v>46027.497916666667</v>
          </cell>
          <cell r="H43088">
            <v>46034.650694444441</v>
          </cell>
        </row>
        <row r="43089">
          <cell r="A43089" t="str">
            <v>UCW-24448</v>
          </cell>
          <cell r="B43089" t="str">
            <v>Enrich_MNY | Sky High Q1'26 PDP Refresh | TATACLIQ</v>
          </cell>
          <cell r="C43089" t="str">
            <v>CLOSED</v>
          </cell>
          <cell r="D43089" t="str">
            <v>Medium</v>
          </cell>
          <cell r="E43089" t="str">
            <v>netscribes</v>
          </cell>
          <cell r="F43089" t="str">
            <v>Shraddha Dighe</v>
          </cell>
          <cell r="G43089">
            <v>46027.458333333336</v>
          </cell>
          <cell r="H43089">
            <v>46039.556250000001</v>
          </cell>
        </row>
        <row r="43090">
          <cell r="A43090" t="str">
            <v>UCW-24447</v>
          </cell>
          <cell r="B43090" t="str">
            <v>Request to List 50ml SKUs on Platform</v>
          </cell>
          <cell r="C43090" t="str">
            <v>CLOSED</v>
          </cell>
          <cell r="D43090" t="str">
            <v>Medium</v>
          </cell>
          <cell r="E43090" t="str">
            <v>netscribes</v>
          </cell>
          <cell r="F43090" t="str">
            <v>Shraddha Dighe</v>
          </cell>
          <cell r="G43090">
            <v>46027.447916666664</v>
          </cell>
          <cell r="H43090">
            <v>46057.541666666664</v>
          </cell>
        </row>
        <row r="43091">
          <cell r="A43091" t="str">
            <v>UCW-24446</v>
          </cell>
          <cell r="B43091" t="str">
            <v>ENRICH_UPDATE NEW IMAGE</v>
          </cell>
          <cell r="C43091" t="str">
            <v>CLOSED</v>
          </cell>
          <cell r="D43091" t="str">
            <v>Medium</v>
          </cell>
          <cell r="E43091" t="str">
            <v>netscribes</v>
          </cell>
          <cell r="F43091" t="str">
            <v>Mohd Tahir Shaikh</v>
          </cell>
          <cell r="G43091">
            <v>46026.802083333336</v>
          </cell>
          <cell r="H43091">
            <v>46039.556250000001</v>
          </cell>
        </row>
        <row r="43092">
          <cell r="A43092" t="str">
            <v>UCW-24443</v>
          </cell>
          <cell r="B43092" t="str">
            <v>Puma New mapping sheet (Jan-2026)</v>
          </cell>
          <cell r="C43092" t="str">
            <v>CLOSED</v>
          </cell>
          <cell r="D43092" t="str">
            <v>Medium</v>
          </cell>
          <cell r="E43092" t="str">
            <v>netscribes</v>
          </cell>
          <cell r="F43092" t="str">
            <v>Mohd Tahir Shaikh</v>
          </cell>
          <cell r="G43092">
            <v>46026.780555555553</v>
          </cell>
          <cell r="H43092">
            <v>46039.554861111108</v>
          </cell>
        </row>
        <row r="43093">
          <cell r="A43093" t="str">
            <v>UCW-24441</v>
          </cell>
          <cell r="B43093" t="str">
            <v>TataCliq: New LDCF-010 &amp; 012 Women Ballerina Category Articles</v>
          </cell>
          <cell r="C43093" t="str">
            <v>CLOSED</v>
          </cell>
          <cell r="D43093" t="str">
            <v>Medium</v>
          </cell>
          <cell r="E43093" t="str">
            <v>netscribes</v>
          </cell>
          <cell r="F43093" t="str">
            <v>Juilee Jadhav</v>
          </cell>
          <cell r="G43093">
            <v>46026.668055555558</v>
          </cell>
          <cell r="H43093">
            <v>46039.552777777775</v>
          </cell>
        </row>
        <row r="43094">
          <cell r="A43094" t="str">
            <v>UCW-24439</v>
          </cell>
          <cell r="B43094" t="str">
            <v>TataCliq: New NRGPDMCB &amp; NRGCL Category Articles@</v>
          </cell>
          <cell r="C43094" t="str">
            <v>CLOSED</v>
          </cell>
          <cell r="D43094" t="str">
            <v>Medium</v>
          </cell>
          <cell r="E43094" t="str">
            <v>netscribes</v>
          </cell>
          <cell r="F43094" t="str">
            <v>Juilee Jadhav</v>
          </cell>
          <cell r="G43094">
            <v>46026.65</v>
          </cell>
          <cell r="H43094">
            <v>46030.646527777775</v>
          </cell>
        </row>
        <row r="43095">
          <cell r="A43095" t="str">
            <v>UCW-24437</v>
          </cell>
          <cell r="B43095" t="str">
            <v>Skechers + Footwear + 124055 + 01-01-2026</v>
          </cell>
          <cell r="C43095" t="str">
            <v>CLOSED</v>
          </cell>
          <cell r="D43095" t="str">
            <v>Medium</v>
          </cell>
          <cell r="E43095" t="str">
            <v>netscribes</v>
          </cell>
          <cell r="F43095" t="str">
            <v>Juilee Jadhav</v>
          </cell>
          <cell r="G43095">
            <v>46026.636805555558</v>
          </cell>
          <cell r="H43095">
            <v>46039.552083333336</v>
          </cell>
        </row>
        <row r="43096">
          <cell r="A43096" t="str">
            <v>UCW-24435</v>
          </cell>
          <cell r="B43096" t="str">
            <v>Womens New Listings 31.12.2025</v>
          </cell>
          <cell r="C43096" t="str">
            <v>CLOSED Due to Inactive/Insufficient Information</v>
          </cell>
          <cell r="D43096" t="str">
            <v>Medium</v>
          </cell>
          <cell r="E43096" t="str">
            <v>netscribes</v>
          </cell>
          <cell r="F43096" t="str">
            <v>Juilee Jadhav</v>
          </cell>
          <cell r="G43096">
            <v>46026.552777777775</v>
          </cell>
          <cell r="H43096">
            <v>46029.743750000001</v>
          </cell>
        </row>
        <row r="43097">
          <cell r="A43097" t="str">
            <v>UCW-24431</v>
          </cell>
          <cell r="B43097" t="str">
            <v>United colors of benetton | Apparels | 100301 | Tata Cliq | 1272378821 | 31/12/2025</v>
          </cell>
          <cell r="C43097" t="str">
            <v>CLOSED</v>
          </cell>
          <cell r="D43097" t="str">
            <v>Medium</v>
          </cell>
          <cell r="E43097" t="str">
            <v>netscribes</v>
          </cell>
          <cell r="F43097" t="str">
            <v>Juilee Jadhav</v>
          </cell>
          <cell r="G43097">
            <v>46026.53125</v>
          </cell>
          <cell r="H43097">
            <v>46030.631249999999</v>
          </cell>
        </row>
        <row r="43098">
          <cell r="A43098" t="str">
            <v>UCW-24427</v>
          </cell>
          <cell r="B43098" t="str">
            <v>CK-Apparel and Accessories-128438 -New Listing-31-12-25</v>
          </cell>
          <cell r="C43098" t="str">
            <v>CLOSED</v>
          </cell>
          <cell r="D43098" t="str">
            <v>Medium</v>
          </cell>
          <cell r="E43098" t="str">
            <v>netscribes</v>
          </cell>
          <cell r="F43098" t="str">
            <v>Juilee Jadhav</v>
          </cell>
          <cell r="G43098">
            <v>46026.506249999999</v>
          </cell>
          <cell r="H43098">
            <v>46030.655555555553</v>
          </cell>
        </row>
        <row r="43099">
          <cell r="A43099" t="str">
            <v>UCW-24424</v>
          </cell>
          <cell r="B43099" t="str">
            <v>Asics Accessories (Socks &amp; Cap/Hat) Catalogue 125349 1st Jan</v>
          </cell>
          <cell r="C43099" t="str">
            <v>CLOSED</v>
          </cell>
          <cell r="D43099" t="str">
            <v>Medium</v>
          </cell>
          <cell r="E43099" t="str">
            <v>netscribes</v>
          </cell>
          <cell r="F43099" t="str">
            <v>Shraddha Dighe</v>
          </cell>
          <cell r="G43099">
            <v>46026.009027777778</v>
          </cell>
          <cell r="H43099">
            <v>46039.55</v>
          </cell>
        </row>
        <row r="43100">
          <cell r="A43100" t="str">
            <v>UCW-24422</v>
          </cell>
          <cell r="B43100" t="str">
            <v>New launch : Re'equil Oil Free Mattifying Moisturising Gel 75 gm</v>
          </cell>
          <cell r="C43100" t="str">
            <v>CLOSED</v>
          </cell>
          <cell r="D43100" t="str">
            <v>Medium</v>
          </cell>
          <cell r="E43100" t="str">
            <v>netscribes</v>
          </cell>
          <cell r="F43100" t="str">
            <v>Shraddha Dighe</v>
          </cell>
          <cell r="G43100">
            <v>46025.993750000001</v>
          </cell>
          <cell r="H43100">
            <v>46029.500694444447</v>
          </cell>
        </row>
        <row r="43101">
          <cell r="A43101" t="str">
            <v>UCW-24421</v>
          </cell>
          <cell r="B43101" t="str">
            <v>MNY | BB Nude Glow BB Cream - Listing | TATCLIQ</v>
          </cell>
          <cell r="C43101" t="str">
            <v>CLOSED</v>
          </cell>
          <cell r="D43101" t="str">
            <v>Medium</v>
          </cell>
          <cell r="E43101" t="str">
            <v>netscribes</v>
          </cell>
          <cell r="F43101" t="str">
            <v>Shraddha Dighe</v>
          </cell>
          <cell r="G43101">
            <v>46025.989583333336</v>
          </cell>
          <cell r="H43101">
            <v>46029.496527777781</v>
          </cell>
        </row>
        <row r="43102">
          <cell r="A43102" t="str">
            <v>UCW-24420</v>
          </cell>
          <cell r="B43102" t="str">
            <v>Enrich_Tata Note Cosmetics PDP Image Update</v>
          </cell>
          <cell r="C43102" t="str">
            <v>CLOSED</v>
          </cell>
          <cell r="D43102" t="str">
            <v>Medium</v>
          </cell>
          <cell r="E43102" t="str">
            <v>netscribes</v>
          </cell>
          <cell r="F43102" t="str">
            <v>Shraddha Dighe</v>
          </cell>
          <cell r="G43102">
            <v>46025.986805555556</v>
          </cell>
          <cell r="H43102">
            <v>46039.554861111108</v>
          </cell>
        </row>
        <row r="43103">
          <cell r="A43103" t="str">
            <v>UCW-24403</v>
          </cell>
          <cell r="B43103" t="str">
            <v xml:space="preserve">RENEE X TATACLIQ </v>
          </cell>
          <cell r="C43103" t="str">
            <v>CLOSED</v>
          </cell>
          <cell r="D43103" t="str">
            <v>Medium</v>
          </cell>
          <cell r="E43103" t="str">
            <v>netscribes</v>
          </cell>
          <cell r="F43103" t="str">
            <v>Juilee Jadhav</v>
          </cell>
          <cell r="G43103">
            <v>46025.693749999999</v>
          </cell>
          <cell r="H43103">
            <v>46039.673611111109</v>
          </cell>
        </row>
        <row r="43104">
          <cell r="A43104" t="str">
            <v>UCW-24393</v>
          </cell>
          <cell r="B43104" t="str">
            <v>Morning Nectar GWP</v>
          </cell>
          <cell r="C43104" t="str">
            <v>CLOSED</v>
          </cell>
          <cell r="D43104" t="str">
            <v>Medium</v>
          </cell>
          <cell r="E43104" t="str">
            <v>netscribes</v>
          </cell>
          <cell r="F43104" t="str">
            <v>Shraddha Dighe</v>
          </cell>
          <cell r="G43104">
            <v>46025.606944444444</v>
          </cell>
          <cell r="H43104">
            <v>46039.673611111109</v>
          </cell>
        </row>
        <row r="43105">
          <cell r="A43105" t="str">
            <v>UCW-24386</v>
          </cell>
          <cell r="B43105" t="str">
            <v>Asics Footwear Catalogue 125349 30th Dec</v>
          </cell>
          <cell r="C43105" t="str">
            <v>CLOSED Due to Inactive/Insufficient Information</v>
          </cell>
          <cell r="D43105" t="str">
            <v>Medium</v>
          </cell>
          <cell r="E43105" t="str">
            <v>netscribes</v>
          </cell>
          <cell r="F43105" t="str">
            <v>Shraddha Dighe</v>
          </cell>
          <cell r="G43105">
            <v>46025.556944444441</v>
          </cell>
          <cell r="H43105">
            <v>46117.614583333336</v>
          </cell>
        </row>
        <row r="43106">
          <cell r="A43106" t="str">
            <v>UCW-24379</v>
          </cell>
          <cell r="B43106" t="str">
            <v>TATA LID New Launch Jan'26</v>
          </cell>
          <cell r="C43106" t="str">
            <v>CLOSED</v>
          </cell>
          <cell r="D43106" t="str">
            <v>Medium</v>
          </cell>
          <cell r="E43106" t="str">
            <v>netscribes</v>
          </cell>
          <cell r="F43106" t="str">
            <v>Shraddha Dighe</v>
          </cell>
          <cell r="G43106">
            <v>46024.806250000001</v>
          </cell>
          <cell r="H43106">
            <v>46029.490277777775</v>
          </cell>
        </row>
        <row r="43107">
          <cell r="A43107" t="str">
            <v>UCW-24378</v>
          </cell>
          <cell r="B43107" t="str">
            <v>Urgent-BB New Article for Listing 2 Article</v>
          </cell>
          <cell r="C43107" t="str">
            <v>CLOSED</v>
          </cell>
          <cell r="D43107" t="str">
            <v>Medium</v>
          </cell>
          <cell r="E43107" t="str">
            <v>netscribes</v>
          </cell>
          <cell r="F43107" t="str">
            <v>Mohd Tahir Shaikh</v>
          </cell>
          <cell r="G43107">
            <v>46024.800000000003</v>
          </cell>
          <cell r="H43107">
            <v>46025.491666666669</v>
          </cell>
        </row>
        <row r="43108">
          <cell r="A43108" t="str">
            <v>UCW-24377</v>
          </cell>
          <cell r="B43108" t="str">
            <v>Tata cliq new Listing ( belif Holiday kit Listing).xlsm</v>
          </cell>
          <cell r="C43108" t="str">
            <v>CLOSED</v>
          </cell>
          <cell r="D43108" t="str">
            <v>Medium</v>
          </cell>
          <cell r="E43108" t="str">
            <v>netscribes</v>
          </cell>
          <cell r="F43108" t="str">
            <v>Shraddha Dighe</v>
          </cell>
          <cell r="G43108">
            <v>46024.788194444445</v>
          </cell>
          <cell r="H43108">
            <v>46050.547222222223</v>
          </cell>
        </row>
        <row r="43109">
          <cell r="A43109" t="str">
            <v>UCW-24375</v>
          </cell>
          <cell r="B43109" t="str">
            <v>ABH - NPL 1812</v>
          </cell>
          <cell r="C43109" t="str">
            <v>CLOSED Due to Inactive/Insufficient Information</v>
          </cell>
          <cell r="D43109" t="str">
            <v>Medium</v>
          </cell>
          <cell r="E43109" t="str">
            <v>netscribes</v>
          </cell>
          <cell r="F43109" t="str">
            <v>Shraddha Dighe</v>
          </cell>
          <cell r="G43109">
            <v>46024.781944444447</v>
          </cell>
          <cell r="H43109">
            <v>46034.690972222219</v>
          </cell>
        </row>
        <row r="43110">
          <cell r="A43110" t="str">
            <v>UCW-24369</v>
          </cell>
          <cell r="B43110" t="str">
            <v>Sqintalk x Tatacliq : House of Hur New SKUs</v>
          </cell>
          <cell r="C43110" t="str">
            <v>CLOSED</v>
          </cell>
          <cell r="D43110" t="str">
            <v>Medium</v>
          </cell>
          <cell r="E43110" t="str">
            <v>netscribes</v>
          </cell>
          <cell r="F43110" t="str">
            <v>Shraddha Dighe</v>
          </cell>
          <cell r="G43110">
            <v>46024.759027777778</v>
          </cell>
          <cell r="H43110">
            <v>46029.464583333334</v>
          </cell>
        </row>
        <row r="43111">
          <cell r="A43111" t="str">
            <v>UCW-24368</v>
          </cell>
          <cell r="B43111" t="str">
            <v>ENRICH_Kiddopanti Image Change Request 31st_December_2025</v>
          </cell>
          <cell r="C43111" t="str">
            <v>CLOSED</v>
          </cell>
          <cell r="D43111" t="str">
            <v>Medium</v>
          </cell>
          <cell r="E43111" t="str">
            <v>netscribes</v>
          </cell>
          <cell r="F43111" t="str">
            <v>Mohd Tahir Shaikh</v>
          </cell>
          <cell r="G43111">
            <v>46024.758333333331</v>
          </cell>
          <cell r="H43111">
            <v>46039.554166666669</v>
          </cell>
        </row>
        <row r="43112">
          <cell r="A43112" t="str">
            <v>UCW-24361</v>
          </cell>
          <cell r="B43112" t="str">
            <v>Enrich_TQ laptop Size Update_Lot 2_6 SKUs</v>
          </cell>
          <cell r="C43112" t="str">
            <v>CLOSED</v>
          </cell>
          <cell r="D43112" t="str">
            <v>Medium</v>
          </cell>
          <cell r="E43112" t="str">
            <v>netscribes</v>
          </cell>
          <cell r="F43112" t="str">
            <v>Shraddha Dighe</v>
          </cell>
          <cell r="G43112">
            <v>46024.724305555559</v>
          </cell>
          <cell r="H43112">
            <v>46039.520833333336</v>
          </cell>
        </row>
        <row r="43113">
          <cell r="A43113" t="str">
            <v>UCW-24355</v>
          </cell>
          <cell r="B43113" t="str">
            <v>Enrich_Lavie Luxe Bag_124537 Image update_24-12-2025</v>
          </cell>
          <cell r="C43113" t="str">
            <v>CLOSED</v>
          </cell>
          <cell r="D43113" t="str">
            <v>Medium</v>
          </cell>
          <cell r="E43113" t="str">
            <v>netscribes</v>
          </cell>
          <cell r="F43113" t="str">
            <v>Shraddha Dighe</v>
          </cell>
          <cell r="G43113">
            <v>46024.697222222225</v>
          </cell>
          <cell r="H43113">
            <v>46039.522222222222</v>
          </cell>
        </row>
        <row r="43114">
          <cell r="A43114" t="str">
            <v>UCW-24354</v>
          </cell>
          <cell r="B43114" t="str">
            <v>GAS - Catalogue (15 options)</v>
          </cell>
          <cell r="C43114" t="str">
            <v>CLOSED</v>
          </cell>
          <cell r="D43114" t="str">
            <v>Medium</v>
          </cell>
          <cell r="E43114" t="str">
            <v>netscribes</v>
          </cell>
          <cell r="F43114" t="str">
            <v>Shraddha Dighe</v>
          </cell>
          <cell r="G43114">
            <v>46024.686805555553</v>
          </cell>
          <cell r="H43114">
            <v>46039.67291666667</v>
          </cell>
        </row>
        <row r="43115">
          <cell r="A43115" t="str">
            <v>UCW-24346</v>
          </cell>
          <cell r="B43115" t="str">
            <v>ERROR_Image Update Request for 91 SKUs (Brand- SILVIANO)</v>
          </cell>
          <cell r="C43115" t="str">
            <v>CLOSED</v>
          </cell>
          <cell r="D43115" t="str">
            <v>Medium</v>
          </cell>
          <cell r="E43115" t="str">
            <v>netscribes</v>
          </cell>
          <cell r="F43115" t="str">
            <v>Mohd Tahir Shaikh</v>
          </cell>
          <cell r="G43115">
            <v>46024.579861111109</v>
          </cell>
          <cell r="H43115">
            <v>46039.519444444442</v>
          </cell>
        </row>
        <row r="43116">
          <cell r="A43116" t="str">
            <v>UCW-24339</v>
          </cell>
          <cell r="B43116" t="str">
            <v>Enrich_Need to update images_29th Dec</v>
          </cell>
          <cell r="C43116" t="str">
            <v>CLOSED</v>
          </cell>
          <cell r="D43116" t="str">
            <v>Medium</v>
          </cell>
          <cell r="E43116" t="str">
            <v>netscribes</v>
          </cell>
          <cell r="F43116" t="str">
            <v>Shraddha Dighe</v>
          </cell>
          <cell r="G43116">
            <v>46024.510416666664</v>
          </cell>
          <cell r="H43116">
            <v>46039.517361111109</v>
          </cell>
        </row>
        <row r="43117">
          <cell r="A43117" t="str">
            <v>UCW-24311</v>
          </cell>
          <cell r="B43117" t="str">
            <v>Enrich_Request to Update Product Images 27 Dec || Seller Code : 125800</v>
          </cell>
          <cell r="C43117" t="str">
            <v>CLOSED</v>
          </cell>
          <cell r="D43117" t="str">
            <v>Medium</v>
          </cell>
          <cell r="E43117" t="str">
            <v>netscribes</v>
          </cell>
          <cell r="F43117" t="str">
            <v>Shraddha Dighe</v>
          </cell>
          <cell r="G43117">
            <v>46022.679861111108</v>
          </cell>
          <cell r="H43117">
            <v>46039.515277777777</v>
          </cell>
        </row>
        <row r="43118">
          <cell r="A43118" t="str">
            <v>UCW-24301</v>
          </cell>
          <cell r="B43118" t="str">
            <v>CLONE - Enrich_Request for Instructions to Update Product Image on Tata Cliq</v>
          </cell>
          <cell r="C43118" t="str">
            <v>CLOSED</v>
          </cell>
          <cell r="D43118" t="str">
            <v>Medium</v>
          </cell>
          <cell r="E43118" t="str">
            <v>netscribes</v>
          </cell>
          <cell r="F43118" t="str">
            <v>Juilee Jadhav</v>
          </cell>
          <cell r="G43118">
            <v>46022.617361111108</v>
          </cell>
          <cell r="H43118">
            <v>46025.5</v>
          </cell>
        </row>
        <row r="43119">
          <cell r="A43119" t="str">
            <v>UCW-24300</v>
          </cell>
          <cell r="B43119" t="str">
            <v>CLONE - Beauty - 128484 - E2E - Hair Pure - 29 SKUs - 11 Dec</v>
          </cell>
          <cell r="C43119" t="str">
            <v>CLOSED</v>
          </cell>
          <cell r="D43119" t="str">
            <v>Medium</v>
          </cell>
          <cell r="E43119" t="str">
            <v>netscribes</v>
          </cell>
          <cell r="F43119" t="str">
            <v>Shraddha Dighe</v>
          </cell>
          <cell r="G43119">
            <v>46022.611111111109</v>
          </cell>
          <cell r="H43119">
            <v>46024.527083333334</v>
          </cell>
        </row>
        <row r="43120">
          <cell r="A43120" t="str">
            <v>UCW-24269</v>
          </cell>
          <cell r="B43120" t="str">
            <v>ENRICH_M&amp;S Size to be added (Pending 1)</v>
          </cell>
          <cell r="C43120" t="str">
            <v>CLOSED</v>
          </cell>
          <cell r="D43120" t="str">
            <v>Medium</v>
          </cell>
          <cell r="E43120" t="str">
            <v>netscribes</v>
          </cell>
          <cell r="F43120" t="str">
            <v>Shraddha Dighe</v>
          </cell>
          <cell r="G43120">
            <v>46021.76666666667</v>
          </cell>
          <cell r="H43120">
            <v>46031.585416666669</v>
          </cell>
        </row>
        <row r="43121">
          <cell r="A43121" t="str">
            <v>UCW-24264</v>
          </cell>
          <cell r="B43121" t="str">
            <v>Enrich_Product Title update - 23-12-2025</v>
          </cell>
          <cell r="C43121" t="str">
            <v>CLOSED</v>
          </cell>
          <cell r="D43121" t="str">
            <v>Medium</v>
          </cell>
          <cell r="E43121" t="str">
            <v>netscribes</v>
          </cell>
          <cell r="F43121" t="str">
            <v>Shraddha Dighe</v>
          </cell>
          <cell r="G43121">
            <v>46021.737500000003</v>
          </cell>
          <cell r="H43121">
            <v>46036.686111111114</v>
          </cell>
        </row>
        <row r="43122">
          <cell r="A43122" t="str">
            <v>UCW-24262</v>
          </cell>
          <cell r="B43122" t="str">
            <v>ENRICH_Image update for AW25 styles</v>
          </cell>
          <cell r="C43122" t="str">
            <v>CLOSED</v>
          </cell>
          <cell r="D43122" t="str">
            <v>Medium</v>
          </cell>
          <cell r="E43122" t="str">
            <v>netscribes</v>
          </cell>
          <cell r="F43122" t="str">
            <v>Mohd Tahir Shaikh</v>
          </cell>
          <cell r="G43122">
            <v>46021.731249999997</v>
          </cell>
          <cell r="H43122">
            <v>46036.686111111114</v>
          </cell>
        </row>
        <row r="43123">
          <cell r="A43123" t="str">
            <v>UCW-24256</v>
          </cell>
          <cell r="B43123" t="str">
            <v>ERROR_Levis - Tatacliq NSM pending_NC</v>
          </cell>
          <cell r="C43123" t="str">
            <v>CLOSED</v>
          </cell>
          <cell r="D43123" t="str">
            <v>Medium</v>
          </cell>
          <cell r="E43123" t="str">
            <v>netscribes</v>
          </cell>
          <cell r="F43123" t="str">
            <v>Sushma Ram</v>
          </cell>
          <cell r="G43123">
            <v>46021.698611111111</v>
          </cell>
          <cell r="H43123">
            <v>46034.728472222225</v>
          </cell>
        </row>
        <row r="43124">
          <cell r="A43124" t="str">
            <v>UCW-24254</v>
          </cell>
          <cell r="B43124" t="str">
            <v>Error_Crocs Sell now file dated 5th Dec2025_NC</v>
          </cell>
          <cell r="C43124" t="str">
            <v>CLOSED</v>
          </cell>
          <cell r="D43124" t="str">
            <v>Medium</v>
          </cell>
          <cell r="E43124" t="str">
            <v>netscribes</v>
          </cell>
          <cell r="F43124" t="str">
            <v>Shraddha Dighe</v>
          </cell>
          <cell r="G43124">
            <v>46021.696527777778</v>
          </cell>
          <cell r="H43124">
            <v>46039.713194444441</v>
          </cell>
        </row>
        <row r="43125">
          <cell r="A43125" t="str">
            <v>UCW-24252</v>
          </cell>
          <cell r="B43125" t="str">
            <v>Miarcus -10 Styles-SS 26- 12 December</v>
          </cell>
          <cell r="C43125" t="str">
            <v>CLOSED</v>
          </cell>
          <cell r="D43125" t="str">
            <v>Medium</v>
          </cell>
          <cell r="E43125" t="str">
            <v>netscribes</v>
          </cell>
          <cell r="F43125" t="str">
            <v>Shraddha Dighe</v>
          </cell>
          <cell r="G43125">
            <v>46021.686111111114</v>
          </cell>
          <cell r="H43125">
            <v>46031.547222222223</v>
          </cell>
        </row>
        <row r="43126">
          <cell r="A43126" t="str">
            <v>UCW-24243</v>
          </cell>
          <cell r="B43126" t="str">
            <v>Kindlife x Tata CLiQ | Biore Listing details required</v>
          </cell>
          <cell r="C43126" t="str">
            <v>CLOSED Due to Inactive/Insufficient Information</v>
          </cell>
          <cell r="D43126" t="str">
            <v>Medium</v>
          </cell>
          <cell r="E43126" t="str">
            <v>netscribes</v>
          </cell>
          <cell r="F43126" t="str">
            <v>Shraddha Dighe</v>
          </cell>
          <cell r="G43126">
            <v>46021.593055555553</v>
          </cell>
          <cell r="H43126">
            <v>46034.536111111112</v>
          </cell>
        </row>
        <row r="43127">
          <cell r="A43127" t="str">
            <v>UCW-24239</v>
          </cell>
          <cell r="B43127" t="str">
            <v>ENRICH_Required Images Change - 24-12-2025</v>
          </cell>
          <cell r="C43127" t="str">
            <v>CLOSED</v>
          </cell>
          <cell r="D43127" t="str">
            <v>Medium</v>
          </cell>
          <cell r="E43127" t="str">
            <v>netscribes</v>
          </cell>
          <cell r="F43127" t="str">
            <v>Mohd Tahir Shaikh</v>
          </cell>
          <cell r="G43127">
            <v>46021.517361111109</v>
          </cell>
          <cell r="H43127">
            <v>46036.685416666667</v>
          </cell>
        </row>
        <row r="43128">
          <cell r="A43128" t="str">
            <v>UCW-24236</v>
          </cell>
          <cell r="B43128" t="str">
            <v>NPI 2026: Airwrap Origin (Tata Unistore)</v>
          </cell>
          <cell r="C43128" t="str">
            <v>CLOSED</v>
          </cell>
          <cell r="D43128" t="str">
            <v>Medium</v>
          </cell>
          <cell r="E43128" t="str">
            <v>netscribes</v>
          </cell>
          <cell r="F43128" t="str">
            <v>Shraddha Dighe</v>
          </cell>
          <cell r="G43128">
            <v>46021.506944444445</v>
          </cell>
          <cell r="H43128">
            <v>46024.522916666669</v>
          </cell>
        </row>
        <row r="43129">
          <cell r="A43129" t="str">
            <v>UCW-24235</v>
          </cell>
          <cell r="B43129" t="str">
            <v>VLCC &amp; Ustraa New Listing on Tata Cliq</v>
          </cell>
          <cell r="C43129" t="str">
            <v>CLOSED Due to Inactive/Insufficient Information</v>
          </cell>
          <cell r="D43129" t="str">
            <v>Medium</v>
          </cell>
          <cell r="E43129" t="str">
            <v>netscribes</v>
          </cell>
          <cell r="F43129" t="str">
            <v>Shraddha Dighe</v>
          </cell>
          <cell r="G43129">
            <v>46021.504166666666</v>
          </cell>
          <cell r="H43129">
            <v>46050.435416666667</v>
          </cell>
        </row>
        <row r="43130">
          <cell r="A43130" t="str">
            <v>UCW-24229</v>
          </cell>
          <cell r="B43130" t="str">
            <v>ENRICH_Tata Images</v>
          </cell>
          <cell r="C43130" t="str">
            <v>CLOSED</v>
          </cell>
          <cell r="D43130" t="str">
            <v>Medium</v>
          </cell>
          <cell r="E43130" t="str">
            <v>netscribes</v>
          </cell>
          <cell r="F43130" t="str">
            <v>Mohd Tahir Shaikh</v>
          </cell>
          <cell r="G43130">
            <v>46021.480555555558</v>
          </cell>
          <cell r="H43130">
            <v>46025.738888888889</v>
          </cell>
        </row>
        <row r="43131">
          <cell r="A43131" t="str">
            <v>UCW-24226</v>
          </cell>
          <cell r="B43131" t="str">
            <v>ERROR_TataCliq | Fashion - Luxury | 13 Oct 2025 | Cataloguing-AW25 | Adults and Kids Apparel | 124 (Adults) 19 (Kids)</v>
          </cell>
          <cell r="C43131" t="str">
            <v>CLOSED</v>
          </cell>
          <cell r="D43131" t="str">
            <v>Medium</v>
          </cell>
          <cell r="E43131" t="str">
            <v>netscribes</v>
          </cell>
          <cell r="F43131" t="str">
            <v>Mohd Tahir Shaikh</v>
          </cell>
          <cell r="G43131">
            <v>46021.46597222222</v>
          </cell>
          <cell r="H43131">
            <v>46039.507638888892</v>
          </cell>
        </row>
        <row r="43132">
          <cell r="A43132" t="str">
            <v>UCW-24224</v>
          </cell>
          <cell r="B43132" t="str">
            <v>Limese x Tata Cliq - List of Existing Listings to Be Cloned to SOR</v>
          </cell>
          <cell r="C43132" t="str">
            <v>CLOSED</v>
          </cell>
          <cell r="D43132" t="str">
            <v>Medium</v>
          </cell>
          <cell r="E43132" t="str">
            <v>netscribes</v>
          </cell>
          <cell r="F43132" t="str">
            <v>Shraddha Dighe</v>
          </cell>
          <cell r="G43132">
            <v>46021.456250000003</v>
          </cell>
          <cell r="H43132">
            <v>46025.508333333331</v>
          </cell>
        </row>
        <row r="43133">
          <cell r="A43133" t="str">
            <v>UCW-24222</v>
          </cell>
          <cell r="B43133" t="str">
            <v>OAP | Masks &amp; Peels | New Listing | 29/12/2025 | TATCLIQ</v>
          </cell>
          <cell r="C43133" t="str">
            <v>CLOSED</v>
          </cell>
          <cell r="D43133" t="str">
            <v>Medium</v>
          </cell>
          <cell r="E43133" t="str">
            <v>netscribes</v>
          </cell>
          <cell r="F43133" t="str">
            <v>Shraddha Dighe</v>
          </cell>
          <cell r="G43133">
            <v>46021.439583333333</v>
          </cell>
          <cell r="H43133">
            <v>46036.556944444441</v>
          </cell>
        </row>
        <row r="43134">
          <cell r="A43134" t="str">
            <v>UCW-24221</v>
          </cell>
          <cell r="B43134" t="str">
            <v>Enrich_OAP | Color Riche Lipstick - Grammages Update | Tatacliq</v>
          </cell>
          <cell r="C43134" t="str">
            <v>CLOSED</v>
          </cell>
          <cell r="D43134" t="str">
            <v>Medium</v>
          </cell>
          <cell r="E43134" t="str">
            <v>netscribes</v>
          </cell>
          <cell r="F43134" t="str">
            <v>Shraddha Dighe</v>
          </cell>
          <cell r="G43134">
            <v>46021.434027777781</v>
          </cell>
          <cell r="H43134">
            <v>46036.566666666666</v>
          </cell>
        </row>
        <row r="43135">
          <cell r="A43135" t="str">
            <v>UCW-24220</v>
          </cell>
          <cell r="B43135" t="str">
            <v>Garnier | Fresh &amp; Bright Moisturizers - Listing | TATACLIQ</v>
          </cell>
          <cell r="C43135" t="str">
            <v>CLOSED</v>
          </cell>
          <cell r="D43135" t="str">
            <v>Medium</v>
          </cell>
          <cell r="E43135" t="str">
            <v>netscribes</v>
          </cell>
          <cell r="F43135" t="str">
            <v>Shraddha Dighe</v>
          </cell>
          <cell r="G43135">
            <v>46021.425694444442</v>
          </cell>
          <cell r="H43135">
            <v>46022.55</v>
          </cell>
        </row>
        <row r="43136">
          <cell r="A43136" t="str">
            <v>UCW-24214</v>
          </cell>
          <cell r="B43136" t="str">
            <v>ENRICH_LIBAS X TATACLIQ SIZE CHART IMAGE ADDITION : 24-12-2025</v>
          </cell>
          <cell r="C43136" t="str">
            <v>CLOSED</v>
          </cell>
          <cell r="D43136" t="str">
            <v>Medium</v>
          </cell>
          <cell r="E43136" t="str">
            <v>netscribes</v>
          </cell>
          <cell r="F43136" t="str">
            <v>Mohd Tahir Shaikh</v>
          </cell>
          <cell r="G43136">
            <v>46020.79583333333</v>
          </cell>
          <cell r="H43136">
            <v>46036.685416666667</v>
          </cell>
        </row>
        <row r="43137">
          <cell r="A43137" t="str">
            <v>UCW-24200</v>
          </cell>
          <cell r="B43137" t="str">
            <v>TataCliq New Listings 26/12/2025</v>
          </cell>
          <cell r="C43137" t="str">
            <v>CLOSED</v>
          </cell>
          <cell r="D43137" t="str">
            <v>Medium</v>
          </cell>
          <cell r="E43137" t="str">
            <v>netscribes</v>
          </cell>
          <cell r="F43137" t="str">
            <v>Mohd Tahir Shaikh</v>
          </cell>
          <cell r="G43137">
            <v>46020.718055555553</v>
          </cell>
          <cell r="H43137">
            <v>46039.672222222223</v>
          </cell>
        </row>
        <row r="43138">
          <cell r="A43138" t="str">
            <v>UCW-24199</v>
          </cell>
          <cell r="B43138" t="str">
            <v>ENRICH_Tatacliq_Enamor Thermal Image upload</v>
          </cell>
          <cell r="C43138" t="str">
            <v>CLOSED</v>
          </cell>
          <cell r="D43138" t="str">
            <v>Medium</v>
          </cell>
          <cell r="E43138" t="str">
            <v>netscribes</v>
          </cell>
          <cell r="F43138" t="str">
            <v>Mohd Tahir Shaikh</v>
          </cell>
          <cell r="G43138">
            <v>46020.706250000003</v>
          </cell>
          <cell r="H43138">
            <v>46036.68472222222</v>
          </cell>
        </row>
        <row r="43139">
          <cell r="A43139" t="str">
            <v>UCW-24185</v>
          </cell>
          <cell r="B43139" t="str">
            <v>REGAL &amp; ROCIA TATACLIQ TEMPLATE 25.12.2025</v>
          </cell>
          <cell r="C43139" t="str">
            <v>CLOSED</v>
          </cell>
          <cell r="D43139" t="str">
            <v>Medium</v>
          </cell>
          <cell r="E43139" t="str">
            <v>netscribes</v>
          </cell>
          <cell r="F43139" t="str">
            <v>Mohd Tahir Shaikh</v>
          </cell>
          <cell r="G43139">
            <v>46020.595138888886</v>
          </cell>
          <cell r="H43139">
            <v>46039.671527777777</v>
          </cell>
        </row>
        <row r="43140">
          <cell r="A43140" t="str">
            <v>UCW-24180</v>
          </cell>
          <cell r="B43140" t="str">
            <v>CLONE - Chopraa  naviin sent you L TEX D'LORZERI 6 via WeTransfer</v>
          </cell>
          <cell r="C43140" t="str">
            <v>CLOSED</v>
          </cell>
          <cell r="D43140" t="str">
            <v>Medium</v>
          </cell>
          <cell r="E43140" t="str">
            <v>netscribes</v>
          </cell>
          <cell r="F43140" t="str">
            <v>Mohd Tahir Shaikh</v>
          </cell>
          <cell r="G43140">
            <v>46020.561805555553</v>
          </cell>
          <cell r="H43140">
            <v>46029.597916666666</v>
          </cell>
        </row>
        <row r="43141">
          <cell r="A43141" t="str">
            <v>UCW-24175</v>
          </cell>
          <cell r="B43141" t="str">
            <v>TH - MP - Lot 258</v>
          </cell>
          <cell r="C43141" t="str">
            <v>CLOSED</v>
          </cell>
          <cell r="D43141" t="str">
            <v>Medium</v>
          </cell>
          <cell r="E43141" t="str">
            <v>netscribes</v>
          </cell>
          <cell r="F43141" t="str">
            <v>Juilee Jadhav</v>
          </cell>
          <cell r="G43141">
            <v>46020.536111111112</v>
          </cell>
          <cell r="H43141">
            <v>46039.668749999997</v>
          </cell>
        </row>
        <row r="43142">
          <cell r="A43142" t="str">
            <v>UCW-24172</v>
          </cell>
          <cell r="B43142" t="str">
            <v>ENRICH_Images Replace - 25-12-2025</v>
          </cell>
          <cell r="C43142" t="str">
            <v>CLOSED</v>
          </cell>
          <cell r="D43142" t="str">
            <v>Medium</v>
          </cell>
          <cell r="E43142" t="str">
            <v>netscribes</v>
          </cell>
          <cell r="F43142" t="str">
            <v>Mohd Tahir Shaikh</v>
          </cell>
          <cell r="G43142">
            <v>46020.470138888886</v>
          </cell>
          <cell r="H43142">
            <v>46036.68472222222</v>
          </cell>
        </row>
        <row r="43143">
          <cell r="A43143" t="str">
            <v>UCW-24166</v>
          </cell>
          <cell r="B43143" t="str">
            <v>CLONE - BAGATT - Bugatti Tata Cliq SS25-  Pending listings</v>
          </cell>
          <cell r="C43143" t="str">
            <v>CLOSED</v>
          </cell>
          <cell r="D43143" t="str">
            <v>Medium</v>
          </cell>
          <cell r="E43143" t="str">
            <v>netscribes</v>
          </cell>
          <cell r="F43143" t="str">
            <v>Shraddha Dighe</v>
          </cell>
          <cell r="G43143">
            <v>46018.640972222223</v>
          </cell>
          <cell r="H43143">
            <v>46035.715277777781</v>
          </cell>
        </row>
        <row r="43144">
          <cell r="A43144" t="str">
            <v>UCW-24165</v>
          </cell>
          <cell r="B43144" t="str">
            <v>Enrich_Retriger need to done (Pending 1 SKU)</v>
          </cell>
          <cell r="C43144" t="str">
            <v>CLOSED</v>
          </cell>
          <cell r="D43144" t="str">
            <v>Medium</v>
          </cell>
          <cell r="E43144" t="str">
            <v>netscribes</v>
          </cell>
          <cell r="F43144" t="str">
            <v>Shraddha Dighe</v>
          </cell>
          <cell r="G43144">
            <v>46018.632638888892</v>
          </cell>
          <cell r="H43144">
            <v>46036.566666666666</v>
          </cell>
        </row>
        <row r="43145">
          <cell r="A43145" t="str">
            <v>UCW-24164</v>
          </cell>
          <cell r="B43145" t="str">
            <v>CLONE - Vinci Botanicals- Pending SKU listing on Tata CLiQ</v>
          </cell>
          <cell r="C43145" t="str">
            <v>CLOSED</v>
          </cell>
          <cell r="D43145" t="str">
            <v>Medium</v>
          </cell>
          <cell r="E43145" t="str">
            <v>netscribes</v>
          </cell>
          <cell r="F43145" t="str">
            <v>Shraddha Dighe</v>
          </cell>
          <cell r="G43145">
            <v>46018.629166666666</v>
          </cell>
          <cell r="H43145">
            <v>46036.555555555555</v>
          </cell>
        </row>
        <row r="43146">
          <cell r="A43146" t="str">
            <v>UCW-24163</v>
          </cell>
          <cell r="B43146" t="str">
            <v>RC JC - 19 STD - New Listing - TATA - 12/12/2025</v>
          </cell>
          <cell r="C43146" t="str">
            <v>CLOSED</v>
          </cell>
          <cell r="D43146" t="str">
            <v>Medium</v>
          </cell>
          <cell r="E43146" t="str">
            <v>netscribes</v>
          </cell>
          <cell r="F43146" t="str">
            <v>Shraddha Dighe</v>
          </cell>
          <cell r="G43146">
            <v>46018.615277777775</v>
          </cell>
          <cell r="H43146">
            <v>46021.631249999999</v>
          </cell>
        </row>
        <row r="43147">
          <cell r="A43147" t="str">
            <v>UCW-24156</v>
          </cell>
          <cell r="B43147" t="str">
            <v>Styles Migration to Tata Cliq Westbury Account - 23-12-2025</v>
          </cell>
          <cell r="C43147" t="str">
            <v>CLOSED Due to Inactive/Insufficient Information</v>
          </cell>
          <cell r="D43147" t="str">
            <v>Medium</v>
          </cell>
          <cell r="E43147" t="str">
            <v>netscribes</v>
          </cell>
          <cell r="F43147" t="str">
            <v>Mohd Tahir Shaikh</v>
          </cell>
          <cell r="G43147">
            <v>46017.820138888892</v>
          </cell>
          <cell r="H43147">
            <v>46029.731944444444</v>
          </cell>
        </row>
        <row r="43148">
          <cell r="A43148" t="str">
            <v>UCW-24143</v>
          </cell>
          <cell r="B43148" t="str">
            <v>TQF : 129357 | Brand-Converse | Footwear Catalog Template File</v>
          </cell>
          <cell r="C43148" t="str">
            <v>CLOSED</v>
          </cell>
          <cell r="D43148" t="str">
            <v>Medium</v>
          </cell>
          <cell r="E43148" t="str">
            <v>netscribes</v>
          </cell>
          <cell r="F43148" t="str">
            <v>Mohd Tahir Shaikh</v>
          </cell>
          <cell r="G43148">
            <v>46017.774305555555</v>
          </cell>
          <cell r="H43148">
            <v>46029.714583333334</v>
          </cell>
        </row>
        <row r="43149">
          <cell r="A43149" t="str">
            <v>UCW-24129</v>
          </cell>
          <cell r="B43149" t="str">
            <v>Tata Cliq - Samples Order Jan'26 Cycle</v>
          </cell>
          <cell r="C43149" t="str">
            <v>CLOSED</v>
          </cell>
          <cell r="D43149" t="str">
            <v>Medium</v>
          </cell>
          <cell r="E43149" t="str">
            <v>netscribes</v>
          </cell>
          <cell r="F43149" t="str">
            <v>Shraddha Dighe</v>
          </cell>
          <cell r="G43149">
            <v>46017.698611111111</v>
          </cell>
          <cell r="H43149">
            <v>46022.574305555558</v>
          </cell>
        </row>
        <row r="43150">
          <cell r="A43150" t="str">
            <v>UCW-24116</v>
          </cell>
          <cell r="B43150" t="str">
            <v>OAP | HA Oil Control Listing | TATACLIQ</v>
          </cell>
          <cell r="C43150" t="str">
            <v>CLOSED</v>
          </cell>
          <cell r="D43150" t="str">
            <v>Medium</v>
          </cell>
          <cell r="E43150" t="str">
            <v>netscribes</v>
          </cell>
          <cell r="F43150" t="str">
            <v>Shraddha Dighe</v>
          </cell>
          <cell r="G43150">
            <v>46017.632638888892</v>
          </cell>
          <cell r="H43150">
            <v>46020.51666666667</v>
          </cell>
        </row>
        <row r="43151">
          <cell r="A43151" t="str">
            <v>UCW-24106</v>
          </cell>
          <cell r="B43151" t="str">
            <v>ERROR_Crocs Kids size guide update</v>
          </cell>
          <cell r="C43151" t="str">
            <v>CLOSED</v>
          </cell>
          <cell r="D43151" t="str">
            <v>Medium</v>
          </cell>
          <cell r="E43151" t="str">
            <v>netscribes</v>
          </cell>
          <cell r="F43151" t="str">
            <v>Sushma Ram</v>
          </cell>
          <cell r="G43151">
            <v>46017.54791666667</v>
          </cell>
          <cell r="H43151">
            <v>46043.441666666666</v>
          </cell>
        </row>
        <row r="43152">
          <cell r="A43152" t="str">
            <v>UCW-24103</v>
          </cell>
          <cell r="B43152" t="str">
            <v>ENRICH_Lotto/Image Update/Seller code- 129247/24-12-2025</v>
          </cell>
          <cell r="C43152" t="str">
            <v>CLOSED</v>
          </cell>
          <cell r="D43152" t="str">
            <v>Medium</v>
          </cell>
          <cell r="E43152" t="str">
            <v>netscribes</v>
          </cell>
          <cell r="F43152" t="str">
            <v>Mohd Tahir Shaikh</v>
          </cell>
          <cell r="G43152">
            <v>46017.537499999999</v>
          </cell>
          <cell r="H43152">
            <v>46021.661805555559</v>
          </cell>
        </row>
        <row r="43153">
          <cell r="A43153" t="str">
            <v>UCW-24102</v>
          </cell>
          <cell r="B43153" t="str">
            <v>ENRICH_Size Chart- Globus</v>
          </cell>
          <cell r="C43153" t="str">
            <v>CLOSED</v>
          </cell>
          <cell r="D43153" t="str">
            <v>Medium</v>
          </cell>
          <cell r="E43153" t="str">
            <v>netscribes</v>
          </cell>
          <cell r="F43153" t="str">
            <v>Mohd Tahir Shaikh</v>
          </cell>
          <cell r="G43153">
            <v>46017.524305555555</v>
          </cell>
          <cell r="H43153">
            <v>46036.681944444441</v>
          </cell>
        </row>
        <row r="43154">
          <cell r="A43154" t="str">
            <v>UCW-24091</v>
          </cell>
          <cell r="B43154" t="str">
            <v>Hugo Boss Revamp EAN Change</v>
          </cell>
          <cell r="C43154" t="str">
            <v>CLOSED</v>
          </cell>
          <cell r="D43154" t="str">
            <v>Medium</v>
          </cell>
          <cell r="E43154" t="str">
            <v>netscribes</v>
          </cell>
          <cell r="F43154" t="str">
            <v>Shraddha Dighe</v>
          </cell>
          <cell r="G43154">
            <v>46017.456250000003</v>
          </cell>
          <cell r="H43154">
            <v>46036.565972222219</v>
          </cell>
        </row>
        <row r="43155">
          <cell r="A43155" t="str">
            <v>UCW-24076</v>
          </cell>
          <cell r="B43155" t="str">
            <v>Request for New Product Listing on Tata Cliq</v>
          </cell>
          <cell r="C43155" t="str">
            <v>CLOSED</v>
          </cell>
          <cell r="D43155" t="str">
            <v>Medium</v>
          </cell>
          <cell r="E43155" t="str">
            <v>netscribes</v>
          </cell>
          <cell r="F43155" t="str">
            <v>Shraddha Dighe</v>
          </cell>
          <cell r="G43155">
            <v>46015.684027777781</v>
          </cell>
          <cell r="H43155">
            <v>46036.554861111108</v>
          </cell>
        </row>
        <row r="43156">
          <cell r="A43156" t="str">
            <v>UCW-24075</v>
          </cell>
          <cell r="B43156" t="str">
            <v>Yardley &amp; Enchanteur - New listings</v>
          </cell>
          <cell r="C43156" t="str">
            <v>CLOSED Due to Inactive/Insufficient Information</v>
          </cell>
          <cell r="D43156" t="str">
            <v>Medium</v>
          </cell>
          <cell r="E43156" t="str">
            <v>netscribes</v>
          </cell>
          <cell r="F43156" t="str">
            <v>Shraddha Dighe</v>
          </cell>
          <cell r="G43156">
            <v>46015.679861111108</v>
          </cell>
          <cell r="H43156">
            <v>46029.731944444444</v>
          </cell>
        </row>
        <row r="43157">
          <cell r="A43157" t="str">
            <v>UCW-24073</v>
          </cell>
          <cell r="B43157" t="str">
            <v>Error_Tatacliq Catalogue InProgress Option List_23rd December</v>
          </cell>
          <cell r="C43157" t="str">
            <v>CLOSED Due to Inactive/Insufficient Information</v>
          </cell>
          <cell r="D43157" t="str">
            <v>Medium</v>
          </cell>
          <cell r="E43157" t="str">
            <v>Chirag Dubal</v>
          </cell>
          <cell r="F43157" t="str">
            <v>Shloka Chakre</v>
          </cell>
          <cell r="G43157">
            <v>46015.665972222225</v>
          </cell>
          <cell r="H43157">
            <v>46043.50277777778</v>
          </cell>
        </row>
        <row r="43158">
          <cell r="A43158" t="str">
            <v>UCW-24066</v>
          </cell>
          <cell r="B43158" t="str">
            <v>MNY | Serum Lipstick listing | TATACLIQ</v>
          </cell>
          <cell r="C43158" t="str">
            <v>CLOSED</v>
          </cell>
          <cell r="D43158" t="str">
            <v>Medium</v>
          </cell>
          <cell r="E43158" t="str">
            <v>netscribes</v>
          </cell>
          <cell r="F43158" t="str">
            <v>Shraddha Dighe</v>
          </cell>
          <cell r="G43158">
            <v>46015.583333333336</v>
          </cell>
          <cell r="H43158">
            <v>46034.67083333333</v>
          </cell>
        </row>
        <row r="43159">
          <cell r="A43159" t="str">
            <v>UCW-24060</v>
          </cell>
          <cell r="B43159" t="str">
            <v>CLONE - Hoversoul Listing   - Nityanikar 09 Dec 2025</v>
          </cell>
          <cell r="C43159" t="str">
            <v>CLOSED Due to Inactive/Insufficient Information</v>
          </cell>
          <cell r="D43159" t="str">
            <v>Medium</v>
          </cell>
          <cell r="E43159" t="str">
            <v>netscribes</v>
          </cell>
          <cell r="F43159" t="str">
            <v>Shraddha Dighe</v>
          </cell>
          <cell r="G43159">
            <v>46015.538194444445</v>
          </cell>
          <cell r="H43159">
            <v>46029.731944444444</v>
          </cell>
        </row>
        <row r="43160">
          <cell r="A43160" t="str">
            <v>UCW-24058</v>
          </cell>
          <cell r="B43160" t="str">
            <v>ENRICH_BRAND NAME CHANGE LIBAS X TATACLIQ 26-11-2025</v>
          </cell>
          <cell r="C43160" t="str">
            <v>CLOSED</v>
          </cell>
          <cell r="D43160" t="str">
            <v>Medium</v>
          </cell>
          <cell r="E43160" t="str">
            <v>netscribes</v>
          </cell>
          <cell r="F43160" t="str">
            <v>Sushma Ram</v>
          </cell>
          <cell r="G43160">
            <v>46015.532638888886</v>
          </cell>
          <cell r="H43160">
            <v>46036.681250000001</v>
          </cell>
        </row>
        <row r="43161">
          <cell r="A43161" t="str">
            <v>UCW-24043</v>
          </cell>
          <cell r="B43161" t="str">
            <v xml:space="preserve">Hoversoul Listing - CS. Enterprises 20 Dec 2025 </v>
          </cell>
          <cell r="C43161" t="str">
            <v>CLOSED</v>
          </cell>
          <cell r="D43161" t="str">
            <v>Medium</v>
          </cell>
          <cell r="E43161" t="str">
            <v>netscribes</v>
          </cell>
          <cell r="F43161" t="str">
            <v>Juilee Jadhav</v>
          </cell>
          <cell r="G43161">
            <v>46014.894444444442</v>
          </cell>
          <cell r="H43161">
            <v>46020.665972222225</v>
          </cell>
        </row>
        <row r="43162">
          <cell r="A43162" t="str">
            <v>UCW-24035</v>
          </cell>
          <cell r="B43162" t="str">
            <v>Enrich_Tata Cliq - Juliette has a gun - Video update</v>
          </cell>
          <cell r="C43162" t="str">
            <v>CLOSED Due to Inactive/Insufficient Information</v>
          </cell>
          <cell r="D43162" t="str">
            <v>Medium</v>
          </cell>
          <cell r="E43162" t="str">
            <v>netscribes</v>
          </cell>
          <cell r="F43162" t="str">
            <v>Shraddha Dighe</v>
          </cell>
          <cell r="G43162">
            <v>46014.770138888889</v>
          </cell>
          <cell r="H43162">
            <v>46050.706250000003</v>
          </cell>
        </row>
        <row r="43163">
          <cell r="A43163" t="str">
            <v>UCW-24034</v>
          </cell>
          <cell r="B43163" t="str">
            <v xml:space="preserve">TCL : GWP cataloguing Jan Cycle </v>
          </cell>
          <cell r="C43163" t="str">
            <v>CLOSED</v>
          </cell>
          <cell r="D43163" t="str">
            <v>Medium</v>
          </cell>
          <cell r="E43163" t="str">
            <v>netscribes</v>
          </cell>
          <cell r="F43163" t="str">
            <v>Shraddha Dighe</v>
          </cell>
          <cell r="G43163">
            <v>46014.746527777781</v>
          </cell>
          <cell r="H43163">
            <v>46017.663888888892</v>
          </cell>
        </row>
        <row r="43164">
          <cell r="A43164" t="str">
            <v>UCW-24033</v>
          </cell>
          <cell r="B43164" t="str">
            <v>ENRICH_Timberland Grouping</v>
          </cell>
          <cell r="C43164" t="str">
            <v>CLOSED</v>
          </cell>
          <cell r="D43164" t="str">
            <v>Medium</v>
          </cell>
          <cell r="E43164" t="str">
            <v>Chirag Dubal</v>
          </cell>
          <cell r="F43164" t="str">
            <v>Shloka Chakre</v>
          </cell>
          <cell r="G43164">
            <v>46014.734027777777</v>
          </cell>
          <cell r="H43164">
            <v>46018.613888888889</v>
          </cell>
        </row>
        <row r="43165">
          <cell r="A43165" t="str">
            <v>UCW-24026</v>
          </cell>
          <cell r="B43165" t="str">
            <v>Multi Brand EAN Change | Beauty | 125928 | 22nd Dec'25</v>
          </cell>
          <cell r="C43165" t="str">
            <v>CLOSED</v>
          </cell>
          <cell r="D43165" t="str">
            <v>Medium</v>
          </cell>
          <cell r="E43165" t="str">
            <v>netscribes</v>
          </cell>
          <cell r="F43165" t="str">
            <v>Juilee Jadhav</v>
          </cell>
          <cell r="G43165">
            <v>46014.617361111108</v>
          </cell>
          <cell r="H43165">
            <v>46022.741666666669</v>
          </cell>
        </row>
        <row r="43166">
          <cell r="A43166" t="str">
            <v>UCW-24023</v>
          </cell>
          <cell r="B43166" t="str">
            <v>CLONE - TATA Armaf Beauty Cataloguing</v>
          </cell>
          <cell r="C43166" t="str">
            <v>CLOSED</v>
          </cell>
          <cell r="D43166" t="str">
            <v>Medium</v>
          </cell>
          <cell r="E43166" t="str">
            <v>netscribes</v>
          </cell>
          <cell r="F43166" t="str">
            <v>Shraddha Dighe</v>
          </cell>
          <cell r="G43166">
            <v>46014.604166666664</v>
          </cell>
          <cell r="H43166">
            <v>46018.561111111114</v>
          </cell>
        </row>
        <row r="43167">
          <cell r="A43167" t="str">
            <v>UCW-24022</v>
          </cell>
          <cell r="B43167" t="str">
            <v>Error- New Balance Footwear 126934 30-June-25 (S125)</v>
          </cell>
          <cell r="C43167" t="str">
            <v>CLOSED</v>
          </cell>
          <cell r="D43167" t="str">
            <v>Medium</v>
          </cell>
          <cell r="E43167" t="str">
            <v>netscribes</v>
          </cell>
          <cell r="F43167" t="str">
            <v>Reagan D’souza</v>
          </cell>
          <cell r="G43167">
            <v>46014.580555555556</v>
          </cell>
          <cell r="H43167">
            <v>46036.680555555555</v>
          </cell>
        </row>
        <row r="43168">
          <cell r="A43168" t="str">
            <v>UCW-24016</v>
          </cell>
          <cell r="B43168" t="str">
            <v>Enrich_Request for Instructions to Update Product Image on Tata Cliq</v>
          </cell>
          <cell r="C43168" t="str">
            <v>CLOSED Due to Inactive/Insufficient Information</v>
          </cell>
          <cell r="D43168" t="str">
            <v>Medium</v>
          </cell>
          <cell r="E43168" t="str">
            <v>netscribes</v>
          </cell>
          <cell r="F43168" t="str">
            <v>Juilee Jadhav</v>
          </cell>
          <cell r="G43168">
            <v>46014.489583333336</v>
          </cell>
          <cell r="H43168">
            <v>46029.732638888891</v>
          </cell>
        </row>
        <row r="43169">
          <cell r="A43169" t="str">
            <v>UCW-24015</v>
          </cell>
          <cell r="B43169" t="str">
            <v>Error - Tatacliq Men's Apparels Templates | 5th Dec'2025</v>
          </cell>
          <cell r="C43169" t="str">
            <v>CLOSED</v>
          </cell>
          <cell r="D43169" t="str">
            <v>Medium</v>
          </cell>
          <cell r="E43169" t="str">
            <v>netscribes</v>
          </cell>
          <cell r="F43169" t="str">
            <v>Reagan D’souza</v>
          </cell>
          <cell r="G43169">
            <v>46014.473611111112</v>
          </cell>
          <cell r="H43169">
            <v>46036.680555555555</v>
          </cell>
        </row>
        <row r="43170">
          <cell r="A43170" t="str">
            <v>UCW-24011</v>
          </cell>
          <cell r="B43170" t="str">
            <v>Error- Catalogue files for listings :: SS2025 :: Lot 2</v>
          </cell>
          <cell r="C43170" t="str">
            <v>CLOSED</v>
          </cell>
          <cell r="D43170" t="str">
            <v>Medium</v>
          </cell>
          <cell r="E43170" t="str">
            <v>Chirag Dubal</v>
          </cell>
          <cell r="F43170" t="str">
            <v>Reagan D’souza</v>
          </cell>
          <cell r="G43170">
            <v>46013.813194444447</v>
          </cell>
          <cell r="H43170">
            <v>46049.704861111109</v>
          </cell>
        </row>
        <row r="43171">
          <cell r="A43171" t="str">
            <v>UCW-24010</v>
          </cell>
          <cell r="B43171" t="str">
            <v>Timberland Mapping</v>
          </cell>
          <cell r="C43171" t="str">
            <v>CLOSED</v>
          </cell>
          <cell r="D43171" t="str">
            <v>Medium</v>
          </cell>
          <cell r="E43171" t="str">
            <v>netscribes</v>
          </cell>
          <cell r="F43171" t="str">
            <v>Simi Raichel Zachariah</v>
          </cell>
          <cell r="G43171">
            <v>46013.798611111109</v>
          </cell>
          <cell r="H43171">
            <v>46036.679861111108</v>
          </cell>
        </row>
        <row r="43172">
          <cell r="A43172" t="str">
            <v>UCW-24007</v>
          </cell>
          <cell r="B43172" t="str">
            <v>Images Update_Biba_18-12-25</v>
          </cell>
          <cell r="C43172" t="str">
            <v>CLOSED</v>
          </cell>
          <cell r="D43172" t="str">
            <v>Medium</v>
          </cell>
          <cell r="E43172" t="str">
            <v>netscribes</v>
          </cell>
          <cell r="F43172" t="str">
            <v>Simi Raichel Zachariah</v>
          </cell>
          <cell r="G43172">
            <v>46013.762499999997</v>
          </cell>
          <cell r="H43172">
            <v>46036.679861111108</v>
          </cell>
        </row>
        <row r="43173">
          <cell r="A43173" t="str">
            <v>UCW-24001</v>
          </cell>
          <cell r="B43173" t="str">
            <v>WOMEN SWEET DREAMS 17-12-2025</v>
          </cell>
          <cell r="C43173" t="str">
            <v>CLOSED</v>
          </cell>
          <cell r="D43173" t="str">
            <v>Medium</v>
          </cell>
          <cell r="E43173" t="str">
            <v>netscribes</v>
          </cell>
          <cell r="F43173" t="str">
            <v>Shraddha Dighe</v>
          </cell>
          <cell r="G43173">
            <v>46013.723611111112</v>
          </cell>
          <cell r="H43173">
            <v>46015.60833333333</v>
          </cell>
        </row>
        <row r="43174">
          <cell r="A43174" t="str">
            <v>UCW-23991</v>
          </cell>
          <cell r="B43174" t="str">
            <v>Dual listing- Simon Carter</v>
          </cell>
          <cell r="C43174" t="str">
            <v>CLOSED</v>
          </cell>
          <cell r="D43174" t="str">
            <v>Medium</v>
          </cell>
          <cell r="E43174" t="str">
            <v>Chirag Dubal</v>
          </cell>
          <cell r="F43174" t="str">
            <v>Shloka Chakre</v>
          </cell>
          <cell r="G43174">
            <v>46013.659722222219</v>
          </cell>
          <cell r="H43174">
            <v>46022.734027777777</v>
          </cell>
        </row>
        <row r="43175">
          <cell r="A43175" t="str">
            <v>UCW-23989</v>
          </cell>
          <cell r="B43175" t="str">
            <v>Request to Expedite Kapsons Seller Migration</v>
          </cell>
          <cell r="C43175" t="str">
            <v>CLOSED</v>
          </cell>
          <cell r="D43175" t="str">
            <v>Medium</v>
          </cell>
          <cell r="E43175" t="str">
            <v>Chirag Dubal</v>
          </cell>
          <cell r="F43175" t="str">
            <v>Shloka Chakre</v>
          </cell>
          <cell r="G43175">
            <v>46013.647916666669</v>
          </cell>
          <cell r="H43175">
            <v>46036.678472222222</v>
          </cell>
        </row>
        <row r="43176">
          <cell r="A43176" t="str">
            <v>UCW-23985</v>
          </cell>
          <cell r="B43176" t="str">
            <v>New launch cataloguing details of Kenzo(Ikebana &amp; Homme Indigo &amp; LA RECOLTE PARISIENNE)_Fragrance for TCL_20_Nov_25</v>
          </cell>
          <cell r="C43176" t="str">
            <v>CLOSED Due to Inactive/Insufficient Information</v>
          </cell>
          <cell r="D43176" t="str">
            <v>Medium</v>
          </cell>
          <cell r="E43176" t="str">
            <v>netscribes</v>
          </cell>
          <cell r="F43176" t="str">
            <v>Simi Raichel Zachariah</v>
          </cell>
          <cell r="G43176">
            <v>46013.622916666667</v>
          </cell>
          <cell r="H43176">
            <v>46029.732638888891</v>
          </cell>
        </row>
        <row r="43177">
          <cell r="A43177" t="str">
            <v>UCW-23983</v>
          </cell>
          <cell r="B43177" t="str">
            <v>TH/CK-OMNI-Lot 76</v>
          </cell>
          <cell r="C43177" t="str">
            <v>CLOSED</v>
          </cell>
          <cell r="D43177" t="str">
            <v>Medium</v>
          </cell>
          <cell r="E43177" t="str">
            <v>netscribes</v>
          </cell>
          <cell r="F43177" t="str">
            <v>Shraddha Dighe</v>
          </cell>
          <cell r="G43177">
            <v>46013.567361111112</v>
          </cell>
          <cell r="H43177">
            <v>46025.511111111111</v>
          </cell>
        </row>
        <row r="43178">
          <cell r="A43178" t="str">
            <v>UCW-23974</v>
          </cell>
          <cell r="B43178" t="str">
            <v>ENRICH_Tata Cliq Luxury - Memo Paris &amp; JHAG - Grouping</v>
          </cell>
          <cell r="C43178" t="str">
            <v>CLOSED</v>
          </cell>
          <cell r="D43178" t="str">
            <v>Medium</v>
          </cell>
          <cell r="E43178" t="str">
            <v>netscribes</v>
          </cell>
          <cell r="F43178" t="str">
            <v>Sushma Ram</v>
          </cell>
          <cell r="G43178">
            <v>46013.481249999997</v>
          </cell>
          <cell r="H43178">
            <v>46022.729861111111</v>
          </cell>
        </row>
        <row r="43179">
          <cell r="A43179" t="str">
            <v>UCW-23967</v>
          </cell>
          <cell r="B43179" t="str">
            <v>SKP - EAN Change</v>
          </cell>
          <cell r="C43179" t="str">
            <v>CLOSED</v>
          </cell>
          <cell r="D43179" t="str">
            <v>Medium</v>
          </cell>
          <cell r="E43179" t="str">
            <v>netscribes</v>
          </cell>
          <cell r="F43179" t="str">
            <v>Simi Raichel Zachariah</v>
          </cell>
          <cell r="G43179">
            <v>46012.550694444442</v>
          </cell>
          <cell r="H43179">
            <v>46014.479166666664</v>
          </cell>
        </row>
        <row r="43180">
          <cell r="A43180" t="str">
            <v>UCW-23966</v>
          </cell>
          <cell r="B43180" t="str">
            <v>Request to Latch and List 275 SKUs on TCF</v>
          </cell>
          <cell r="C43180" t="str">
            <v>CLOSED</v>
          </cell>
          <cell r="D43180" t="str">
            <v>Medium</v>
          </cell>
          <cell r="E43180" t="str">
            <v>netscribes</v>
          </cell>
          <cell r="F43180" t="str">
            <v>Simi Raichel Zachariah</v>
          </cell>
          <cell r="G43180">
            <v>46012.529861111114</v>
          </cell>
          <cell r="H43180">
            <v>46021.57916666667</v>
          </cell>
        </row>
        <row r="43181">
          <cell r="A43181" t="str">
            <v>UCW-23965</v>
          </cell>
          <cell r="B43181" t="str">
            <v>Skus - Sell now Under 125913 * Biotop</v>
          </cell>
          <cell r="C43181" t="str">
            <v>CLOSED</v>
          </cell>
          <cell r="D43181" t="str">
            <v>Medium</v>
          </cell>
          <cell r="E43181" t="str">
            <v>netscribes</v>
          </cell>
          <cell r="F43181" t="str">
            <v>Simi Raichel Zachariah</v>
          </cell>
          <cell r="G43181">
            <v>46012.455555555556</v>
          </cell>
          <cell r="H43181">
            <v>46036.56527777778</v>
          </cell>
        </row>
        <row r="43182">
          <cell r="A43182" t="str">
            <v>UCW-23964</v>
          </cell>
          <cell r="B43182" t="str">
            <v>CK-MP-Lot 139</v>
          </cell>
          <cell r="C43182" t="str">
            <v>CLOSED</v>
          </cell>
          <cell r="D43182" t="str">
            <v>Medium</v>
          </cell>
          <cell r="E43182" t="str">
            <v>netscribes</v>
          </cell>
          <cell r="F43182" t="str">
            <v>Shraddha Dighe</v>
          </cell>
          <cell r="G43182">
            <v>46011.741666666669</v>
          </cell>
          <cell r="H43182">
            <v>46017.671527777777</v>
          </cell>
        </row>
        <row r="43183">
          <cell r="A43183" t="str">
            <v>UCW-23957</v>
          </cell>
          <cell r="B43183" t="str">
            <v>Vinci Botanicals- Pending SKU listing on Tata CLiQ</v>
          </cell>
          <cell r="C43183" t="str">
            <v>CLOSED Due to Inactive/Insufficient Information</v>
          </cell>
          <cell r="D43183" t="str">
            <v>Medium</v>
          </cell>
          <cell r="E43183" t="str">
            <v>netscribes</v>
          </cell>
          <cell r="F43183" t="str">
            <v>Shraddha Dighe</v>
          </cell>
          <cell r="G43183">
            <v>46011.63958333333</v>
          </cell>
          <cell r="H43183">
            <v>46029.73333333333</v>
          </cell>
        </row>
        <row r="43184">
          <cell r="A43184" t="str">
            <v>UCW-23954</v>
          </cell>
          <cell r="B43184" t="str">
            <v>Olaplex- NPL DEC'25</v>
          </cell>
          <cell r="C43184" t="str">
            <v>CLOSED</v>
          </cell>
          <cell r="D43184" t="str">
            <v>Medium</v>
          </cell>
          <cell r="E43184" t="str">
            <v>netscribes</v>
          </cell>
          <cell r="F43184" t="str">
            <v>Shraddha Dighe</v>
          </cell>
          <cell r="G43184">
            <v>46011.635416666664</v>
          </cell>
          <cell r="H43184">
            <v>46014.503472222219</v>
          </cell>
        </row>
        <row r="43185">
          <cell r="A43185" t="str">
            <v>UCW-23950</v>
          </cell>
          <cell r="B43185" t="str">
            <v>Tata Cliq Luxury - New listing - Evelom Cleansing Oil (MDB)</v>
          </cell>
          <cell r="C43185" t="str">
            <v>CLOSED Due to Inactive/Insufficient Information</v>
          </cell>
          <cell r="D43185" t="str">
            <v>Medium</v>
          </cell>
          <cell r="E43185" t="str">
            <v>netscribes</v>
          </cell>
          <cell r="F43185" t="str">
            <v>Shraddha Dighe</v>
          </cell>
          <cell r="G43185">
            <v>46011.598611111112</v>
          </cell>
          <cell r="H43185">
            <v>46034.535416666666</v>
          </cell>
        </row>
        <row r="43186">
          <cell r="A43186" t="str">
            <v>UCW-23949</v>
          </cell>
          <cell r="B43186" t="str">
            <v>TCL - New listing - Bvlgari Omnia &amp; Omnia Crystalline Mini Collection (Combo)</v>
          </cell>
          <cell r="C43186" t="str">
            <v>CLOSED</v>
          </cell>
          <cell r="D43186" t="str">
            <v>Medium</v>
          </cell>
          <cell r="E43186" t="str">
            <v>netscribes</v>
          </cell>
          <cell r="F43186" t="str">
            <v>Shraddha Dighe</v>
          </cell>
          <cell r="G43186">
            <v>46011.595833333333</v>
          </cell>
          <cell r="H43186">
            <v>46017.631249999999</v>
          </cell>
        </row>
        <row r="43187">
          <cell r="A43187" t="str">
            <v>UCW-23936</v>
          </cell>
          <cell r="B43187" t="str">
            <v>ENRICH_Updated Size Guide</v>
          </cell>
          <cell r="C43187" t="str">
            <v>CLOSED</v>
          </cell>
          <cell r="D43187" t="str">
            <v>Medium</v>
          </cell>
          <cell r="E43187" t="str">
            <v>netscribes</v>
          </cell>
          <cell r="F43187" t="str">
            <v>Simi Raichel Zachariah</v>
          </cell>
          <cell r="G43187">
            <v>46010.772222222222</v>
          </cell>
          <cell r="H43187">
            <v>46039.50277777778</v>
          </cell>
        </row>
        <row r="43188">
          <cell r="A43188" t="str">
            <v>UCW-23927</v>
          </cell>
          <cell r="B43188" t="str">
            <v>TCL NPL Cataloguing - Jan'26 Cycle</v>
          </cell>
          <cell r="C43188" t="str">
            <v>CLOSED</v>
          </cell>
          <cell r="D43188" t="str">
            <v>Medium</v>
          </cell>
          <cell r="E43188" t="str">
            <v>netscribes</v>
          </cell>
          <cell r="F43188" t="str">
            <v>Shraddha Dighe</v>
          </cell>
          <cell r="G43188">
            <v>46010.736111111109</v>
          </cell>
          <cell r="H43188">
            <v>46014.499305555553</v>
          </cell>
        </row>
        <row r="43189">
          <cell r="A43189" t="str">
            <v>UCW-23924</v>
          </cell>
          <cell r="B43189" t="str">
            <v>ENRICH_Images need to update</v>
          </cell>
          <cell r="C43189" t="str">
            <v>CLOSED</v>
          </cell>
          <cell r="D43189" t="str">
            <v>Medium</v>
          </cell>
          <cell r="E43189" t="str">
            <v>netscribes</v>
          </cell>
          <cell r="F43189" t="str">
            <v>Sushma Ram</v>
          </cell>
          <cell r="G43189">
            <v>46010.694444444445</v>
          </cell>
          <cell r="H43189">
            <v>46036.677083333336</v>
          </cell>
        </row>
        <row r="43190">
          <cell r="A43190" t="str">
            <v>UCW-23923</v>
          </cell>
          <cell r="B43190" t="str">
            <v>MNY | Instant Anti-Age Eraser Color Correcting Concealer | TATACLIQ</v>
          </cell>
          <cell r="C43190" t="str">
            <v>CLOSED</v>
          </cell>
          <cell r="D43190" t="str">
            <v>Medium</v>
          </cell>
          <cell r="E43190" t="str">
            <v>netscribes</v>
          </cell>
          <cell r="F43190" t="str">
            <v>Shraddha Dighe</v>
          </cell>
          <cell r="G43190">
            <v>46010.686111111114</v>
          </cell>
          <cell r="H43190">
            <v>46014.490972222222</v>
          </cell>
        </row>
        <row r="43191">
          <cell r="A43191" t="str">
            <v>UCW-23922</v>
          </cell>
          <cell r="B43191" t="str">
            <v>ENRICH_Crimsoune Club | Women | 132 SKUs | 22 Styles | Tata Cliq- Fashion | 18-12-2025</v>
          </cell>
          <cell r="C43191" t="str">
            <v>CLOSED</v>
          </cell>
          <cell r="D43191" t="str">
            <v>Medium</v>
          </cell>
          <cell r="E43191" t="str">
            <v>netscribes</v>
          </cell>
          <cell r="F43191" t="str">
            <v>Simi Raichel Zachariah</v>
          </cell>
          <cell r="G43191">
            <v>46010.681250000001</v>
          </cell>
          <cell r="H43191">
            <v>46036.681944444441</v>
          </cell>
        </row>
        <row r="43192">
          <cell r="A43192" t="str">
            <v>UCW-23917</v>
          </cell>
          <cell r="B43192" t="str">
            <v>Request to Update New Listing – Love Earth Cream Pop Blush-( Tatacliq)</v>
          </cell>
          <cell r="C43192" t="str">
            <v>CLOSED</v>
          </cell>
          <cell r="D43192" t="str">
            <v>Medium</v>
          </cell>
          <cell r="E43192" t="str">
            <v>netscribes</v>
          </cell>
          <cell r="F43192" t="str">
            <v>Shraddha Dighe</v>
          </cell>
          <cell r="G43192">
            <v>46010.662499999999</v>
          </cell>
          <cell r="H43192">
            <v>46013.579861111109</v>
          </cell>
        </row>
        <row r="43193">
          <cell r="A43193" t="str">
            <v>UCW-23916</v>
          </cell>
          <cell r="B43193" t="str">
            <v>CLONE - Beauty - 126109 - E2E - Brillare - 14 SKUs - 12 Dec</v>
          </cell>
          <cell r="C43193" t="str">
            <v>CLOSED Due to Inactive/Insufficient Information</v>
          </cell>
          <cell r="D43193" t="str">
            <v>Medium</v>
          </cell>
          <cell r="E43193" t="str">
            <v>netscribes</v>
          </cell>
          <cell r="F43193" t="str">
            <v>Shraddha Dighe</v>
          </cell>
          <cell r="G43193">
            <v>46010.654166666667</v>
          </cell>
          <cell r="H43193">
            <v>46029.734027777777</v>
          </cell>
        </row>
        <row r="43194">
          <cell r="A43194" t="str">
            <v>UCW-23901</v>
          </cell>
          <cell r="B43194" t="str">
            <v>Bhima Jewels Silver 92 (18-12-2025)</v>
          </cell>
          <cell r="C43194" t="str">
            <v>CLOSED</v>
          </cell>
          <cell r="D43194" t="str">
            <v>Medium</v>
          </cell>
          <cell r="E43194" t="str">
            <v>netscribes</v>
          </cell>
          <cell r="F43194" t="str">
            <v>Shraddha Dighe</v>
          </cell>
          <cell r="G43194">
            <v>46010.563194444447</v>
          </cell>
          <cell r="H43194">
            <v>46024.788888888892</v>
          </cell>
        </row>
        <row r="43195">
          <cell r="A43195" t="str">
            <v>UCW-23899</v>
          </cell>
          <cell r="B43195" t="str">
            <v>Enrich_Garnier Hairlighter PDP Update | TATACLIQ</v>
          </cell>
          <cell r="C43195" t="str">
            <v>CLOSED</v>
          </cell>
          <cell r="D43195" t="str">
            <v>Medium</v>
          </cell>
          <cell r="E43195" t="str">
            <v>netscribes</v>
          </cell>
          <cell r="F43195" t="str">
            <v>Shraddha Dighe</v>
          </cell>
          <cell r="G43195">
            <v>46010.550694444442</v>
          </cell>
          <cell r="H43195">
            <v>46036.56527777778</v>
          </cell>
        </row>
        <row r="43196">
          <cell r="A43196" t="str">
            <v>UCW-23892</v>
          </cell>
          <cell r="B43196" t="str">
            <v>Error- Catalogue files for listings :: SS2025 :: Lot 2</v>
          </cell>
          <cell r="C43196" t="str">
            <v>CLOSED</v>
          </cell>
          <cell r="D43196" t="str">
            <v>Medium</v>
          </cell>
          <cell r="E43196" t="str">
            <v>Chirag Dubal</v>
          </cell>
          <cell r="F43196" t="str">
            <v>Reagan D’souza</v>
          </cell>
          <cell r="G43196">
            <v>46010.515972222223</v>
          </cell>
          <cell r="H43196">
            <v>46036.591666666667</v>
          </cell>
        </row>
        <row r="43197">
          <cell r="A43197" t="str">
            <v>UCW-23885</v>
          </cell>
          <cell r="B43197" t="str">
            <v>Pending 10 option for women apparel - Fila Apparels Listing-SS25</v>
          </cell>
          <cell r="C43197" t="str">
            <v>CLOSED</v>
          </cell>
          <cell r="D43197" t="str">
            <v>Medium</v>
          </cell>
          <cell r="E43197" t="str">
            <v>netscribes</v>
          </cell>
          <cell r="F43197" t="str">
            <v>Mohd Tahir Shaikh</v>
          </cell>
          <cell r="G43197">
            <v>46010.495833333334</v>
          </cell>
          <cell r="H43197">
            <v>46029.750694444447</v>
          </cell>
        </row>
        <row r="43198">
          <cell r="A43198" t="str">
            <v>UCW-23878</v>
          </cell>
          <cell r="B43198" t="str">
            <v>Decathlon &lt;&gt; Tata Cliq AW'25 Cataloging - Phase 3</v>
          </cell>
          <cell r="C43198" t="str">
            <v>CLOSED</v>
          </cell>
          <cell r="D43198" t="str">
            <v>Medium</v>
          </cell>
          <cell r="E43198" t="str">
            <v>netscribes</v>
          </cell>
          <cell r="F43198" t="str">
            <v>Mohd Tahir Shaikh</v>
          </cell>
          <cell r="G43198">
            <v>46010.459027777775</v>
          </cell>
          <cell r="H43198">
            <v>46036.698611111111</v>
          </cell>
        </row>
        <row r="43199">
          <cell r="A43199" t="str">
            <v>UCW-23873</v>
          </cell>
          <cell r="B43199" t="str">
            <v>Error- Crocs Listing Phase 4</v>
          </cell>
          <cell r="C43199" t="str">
            <v>CLOSED</v>
          </cell>
          <cell r="D43199" t="str">
            <v>Medium</v>
          </cell>
          <cell r="E43199" t="str">
            <v>Jaibharathi Jagannathan</v>
          </cell>
          <cell r="F43199" t="str">
            <v>Sushma Ram</v>
          </cell>
          <cell r="G43199">
            <v>46009.787499999999</v>
          </cell>
          <cell r="H43199">
            <v>46057.791666666664</v>
          </cell>
        </row>
        <row r="43200">
          <cell r="A43200" t="str">
            <v>UCW-23871</v>
          </cell>
          <cell r="B43200" t="str">
            <v>CLONE - Shyam Enterprise - Appliances Listing P0</v>
          </cell>
          <cell r="C43200" t="str">
            <v>CLOSED</v>
          </cell>
          <cell r="D43200" t="str">
            <v>Medium</v>
          </cell>
          <cell r="E43200" t="str">
            <v>netscribes</v>
          </cell>
          <cell r="F43200" t="str">
            <v>Juilee Jadhav</v>
          </cell>
          <cell r="G43200">
            <v>46009.776388888888</v>
          </cell>
          <cell r="H43200">
            <v>46172.490277777775</v>
          </cell>
        </row>
        <row r="43201">
          <cell r="A43201" t="str">
            <v>UCW-23870</v>
          </cell>
          <cell r="B43201" t="str">
            <v>CLONE - Shyam Enterprise - Appliances Listing P0</v>
          </cell>
          <cell r="C43201" t="str">
            <v>CLOSED</v>
          </cell>
          <cell r="D43201" t="str">
            <v>Medium</v>
          </cell>
          <cell r="E43201" t="str">
            <v>netscribes</v>
          </cell>
          <cell r="F43201" t="str">
            <v>Juilee Jadhav</v>
          </cell>
          <cell r="G43201">
            <v>46009.776388888888</v>
          </cell>
          <cell r="H43201">
            <v>46172.486805555556</v>
          </cell>
        </row>
        <row r="43202">
          <cell r="A43202" t="str">
            <v>UCW-23866</v>
          </cell>
          <cell r="B43202" t="str">
            <v>ENRICH_Request to Images Update | TATA CLIQ_16-12-2025</v>
          </cell>
          <cell r="C43202" t="str">
            <v>CLOSED</v>
          </cell>
          <cell r="D43202" t="str">
            <v>Medium</v>
          </cell>
          <cell r="E43202" t="str">
            <v>netscribes</v>
          </cell>
          <cell r="F43202" t="str">
            <v>Sushma Ram</v>
          </cell>
          <cell r="G43202">
            <v>46009.75277777778</v>
          </cell>
          <cell r="H43202">
            <v>46036.590277777781</v>
          </cell>
        </row>
        <row r="43203">
          <cell r="A43203" t="str">
            <v>UCW-23863</v>
          </cell>
          <cell r="B43203" t="str">
            <v>Tata Cliq Files B2C &amp; Nov-Inventory Sheet Articles</v>
          </cell>
          <cell r="C43203" t="str">
            <v>CLOSED</v>
          </cell>
          <cell r="D43203" t="str">
            <v>Medium</v>
          </cell>
          <cell r="E43203" t="str">
            <v>netscribes</v>
          </cell>
          <cell r="F43203" t="str">
            <v>netscribes</v>
          </cell>
          <cell r="G43203">
            <v>46009.727777777778</v>
          </cell>
          <cell r="H43203">
            <v>46036.588194444441</v>
          </cell>
        </row>
        <row r="43204">
          <cell r="A43204" t="str">
            <v>UCW-23862</v>
          </cell>
          <cell r="B43204" t="str">
            <v>ENRICH_IMAGE ADDITION &amp; REPLACE LIBAS X TATACLIQ 16-12-2025</v>
          </cell>
          <cell r="C43204" t="str">
            <v>CLOSED</v>
          </cell>
          <cell r="D43204" t="str">
            <v>Medium</v>
          </cell>
          <cell r="E43204" t="str">
            <v>netscribes</v>
          </cell>
          <cell r="F43204" t="str">
            <v>Sushma Ram</v>
          </cell>
          <cell r="G43204">
            <v>46009.727083333331</v>
          </cell>
          <cell r="H43204">
            <v>46036.589583333334</v>
          </cell>
        </row>
        <row r="43205">
          <cell r="A43205" t="str">
            <v>UCW-23861</v>
          </cell>
          <cell r="B43205" t="str">
            <v>Footwear New Listing-17 Options (99 SKUs)</v>
          </cell>
          <cell r="C43205" t="str">
            <v>CLOSED</v>
          </cell>
          <cell r="D43205" t="str">
            <v>Medium</v>
          </cell>
          <cell r="E43205" t="str">
            <v>netscribes</v>
          </cell>
          <cell r="F43205" t="str">
            <v>Mohd Tahir Shaikh</v>
          </cell>
          <cell r="G43205">
            <v>46009.720138888886</v>
          </cell>
          <cell r="H43205">
            <v>46172.486805555556</v>
          </cell>
        </row>
        <row r="43206">
          <cell r="A43206" t="str">
            <v>UCW-23857</v>
          </cell>
          <cell r="B43206" t="str">
            <v>ENRICH_Request to Refresh Images for 35 Styles (A+ Content)- Tata Cliq</v>
          </cell>
          <cell r="C43206" t="str">
            <v>CLOSED</v>
          </cell>
          <cell r="D43206" t="str">
            <v>Medium</v>
          </cell>
          <cell r="E43206" t="str">
            <v>netscribes</v>
          </cell>
          <cell r="F43206" t="str">
            <v>Sushma Ram</v>
          </cell>
          <cell r="G43206">
            <v>46009.705555555556</v>
          </cell>
          <cell r="H43206">
            <v>46036.587500000001</v>
          </cell>
        </row>
        <row r="43207">
          <cell r="A43207" t="str">
            <v>UCW-23854</v>
          </cell>
          <cell r="B43207" t="str">
            <v>ENRICH_For Image Update</v>
          </cell>
          <cell r="C43207" t="str">
            <v>CLOSED</v>
          </cell>
          <cell r="D43207" t="str">
            <v>Medium</v>
          </cell>
          <cell r="E43207" t="str">
            <v>netscribes</v>
          </cell>
          <cell r="F43207" t="str">
            <v>Sushma Ram</v>
          </cell>
          <cell r="G43207">
            <v>46009.694444444445</v>
          </cell>
          <cell r="H43207">
            <v>46036.587500000001</v>
          </cell>
        </row>
        <row r="43208">
          <cell r="A43208" t="str">
            <v>UCW-23852</v>
          </cell>
          <cell r="B43208" t="str">
            <v>TH/CK-MP-Lot 105</v>
          </cell>
          <cell r="C43208" t="str">
            <v>CLOSED</v>
          </cell>
          <cell r="D43208" t="str">
            <v>Medium</v>
          </cell>
          <cell r="E43208" t="str">
            <v>netscribes</v>
          </cell>
          <cell r="F43208" t="str">
            <v>Mohd Tahir Shaikh</v>
          </cell>
          <cell r="G43208">
            <v>46009.688888888886</v>
          </cell>
          <cell r="H43208">
            <v>46036.695833333331</v>
          </cell>
        </row>
        <row r="43209">
          <cell r="A43209" t="str">
            <v>UCW-23850</v>
          </cell>
          <cell r="B43209" t="str">
            <v>TH/CK Omni-64 Lot</v>
          </cell>
          <cell r="C43209" t="str">
            <v>CLOSED</v>
          </cell>
          <cell r="D43209" t="str">
            <v>Medium</v>
          </cell>
          <cell r="E43209" t="str">
            <v>netscribes</v>
          </cell>
          <cell r="F43209" t="str">
            <v>Mohd Tahir Shaikh</v>
          </cell>
          <cell r="G43209">
            <v>46009.681250000001</v>
          </cell>
          <cell r="H43209">
            <v>46014.720138888886</v>
          </cell>
        </row>
        <row r="43210">
          <cell r="A43210" t="str">
            <v>UCW-23849</v>
          </cell>
          <cell r="B43210" t="str">
            <v>ENRICH_TataCliq: LSAX-Packaging Removal Image Updation</v>
          </cell>
          <cell r="C43210" t="str">
            <v>CLOSED</v>
          </cell>
          <cell r="D43210" t="str">
            <v>Medium</v>
          </cell>
          <cell r="E43210" t="str">
            <v>netscribes</v>
          </cell>
          <cell r="F43210" t="str">
            <v>Sushma Ram</v>
          </cell>
          <cell r="G43210">
            <v>46009.680555555555</v>
          </cell>
          <cell r="H43210">
            <v>46036.587500000001</v>
          </cell>
        </row>
        <row r="43211">
          <cell r="A43211" t="str">
            <v>UCW-23847</v>
          </cell>
          <cell r="B43211" t="str">
            <v>ENRICH_TataCliq: LSAX-Safiano &amp; AXNGDT Image Updation</v>
          </cell>
          <cell r="C43211" t="str">
            <v>CLOSED</v>
          </cell>
          <cell r="D43211" t="str">
            <v>Medium</v>
          </cell>
          <cell r="E43211" t="str">
            <v>netscribes</v>
          </cell>
          <cell r="F43211" t="str">
            <v>Sushma Ram</v>
          </cell>
          <cell r="G43211">
            <v>46009.674305555556</v>
          </cell>
          <cell r="H43211">
            <v>46036.586805555555</v>
          </cell>
        </row>
        <row r="43212">
          <cell r="A43212" t="str">
            <v>UCW-23833</v>
          </cell>
          <cell r="B43212" t="str">
            <v>CLONE - Beauty - 126109 - E2E - Brillare - 14 SKUs - 12 Dec</v>
          </cell>
          <cell r="C43212" t="str">
            <v>CLOSED</v>
          </cell>
          <cell r="D43212" t="str">
            <v>Medium</v>
          </cell>
          <cell r="E43212" t="str">
            <v>netscribes</v>
          </cell>
          <cell r="F43212" t="str">
            <v>Shraddha Dighe</v>
          </cell>
          <cell r="G43212">
            <v>46009.49722222222</v>
          </cell>
          <cell r="H43212">
            <v>46014.698611111111</v>
          </cell>
        </row>
        <row r="43213">
          <cell r="A43213" t="str">
            <v>UCW-23827</v>
          </cell>
          <cell r="B43213" t="str">
            <v>Enrich_Rolex Detail Update (16th Dec)</v>
          </cell>
          <cell r="C43213" t="str">
            <v>CLOSED</v>
          </cell>
          <cell r="D43213" t="str">
            <v>Medium</v>
          </cell>
          <cell r="E43213" t="str">
            <v>netscribes</v>
          </cell>
          <cell r="F43213" t="str">
            <v>Juilee Jadhav</v>
          </cell>
          <cell r="G43213">
            <v>46009.454861111109</v>
          </cell>
          <cell r="H43213">
            <v>46036.586805555555</v>
          </cell>
        </row>
        <row r="43214">
          <cell r="A43214" t="str">
            <v>UCW-23823</v>
          </cell>
          <cell r="B43214" t="str">
            <v>CLONE - Beauty - 125908 - E2E - Milkshake - 4 Skus - 13 Dec</v>
          </cell>
          <cell r="C43214" t="str">
            <v>CLOSED</v>
          </cell>
          <cell r="D43214" t="str">
            <v>Medium</v>
          </cell>
          <cell r="E43214" t="str">
            <v>netscribes</v>
          </cell>
          <cell r="F43214" t="str">
            <v>Shraddha Dighe</v>
          </cell>
          <cell r="G43214">
            <v>46009.425000000003</v>
          </cell>
          <cell r="H43214">
            <v>46010.477083333331</v>
          </cell>
        </row>
        <row r="43215">
          <cell r="A43215" t="str">
            <v>UCW-23822</v>
          </cell>
          <cell r="B43215" t="str">
            <v>CLONE - Beauty - E2E - 129094 - Color Queen - 2 skus - 10th dec</v>
          </cell>
          <cell r="C43215" t="str">
            <v>CLOSED</v>
          </cell>
          <cell r="D43215" t="str">
            <v>Medium</v>
          </cell>
          <cell r="E43215" t="str">
            <v>netscribes</v>
          </cell>
          <cell r="F43215" t="str">
            <v>Shraddha Dighe</v>
          </cell>
          <cell r="G43215">
            <v>46009.419444444444</v>
          </cell>
          <cell r="H43215">
            <v>46024.759722222225</v>
          </cell>
        </row>
        <row r="43216">
          <cell r="A43216" t="str">
            <v>UCW-23821</v>
          </cell>
          <cell r="B43216" t="str">
            <v>CLONE - New Listing Products || TATA CLIQ || DEC</v>
          </cell>
          <cell r="C43216" t="str">
            <v>CLOSED</v>
          </cell>
          <cell r="D43216" t="str">
            <v>Medium</v>
          </cell>
          <cell r="E43216" t="str">
            <v>netscribes</v>
          </cell>
          <cell r="F43216" t="str">
            <v>Shraddha Dighe</v>
          </cell>
          <cell r="G43216">
            <v>46009.415277777778</v>
          </cell>
          <cell r="H43216">
            <v>46013.518055555556</v>
          </cell>
        </row>
        <row r="43217">
          <cell r="A43217" t="str">
            <v>UCW-23813</v>
          </cell>
          <cell r="B43217" t="str">
            <v xml:space="preserve">ANR 7ML - Image update &amp; Platform addition </v>
          </cell>
          <cell r="C43217" t="str">
            <v>CLOSED</v>
          </cell>
          <cell r="D43217" t="str">
            <v>Medium</v>
          </cell>
          <cell r="E43217" t="str">
            <v>netscribes</v>
          </cell>
          <cell r="F43217" t="str">
            <v>Shraddha Dighe</v>
          </cell>
          <cell r="G43217">
            <v>46008.805555555555</v>
          </cell>
          <cell r="H43217">
            <v>46036.564583333333</v>
          </cell>
        </row>
        <row r="43218">
          <cell r="A43218" t="str">
            <v>UCW-23812</v>
          </cell>
          <cell r="B43218" t="str">
            <v>GWP listing | TFS lip mask</v>
          </cell>
          <cell r="C43218" t="str">
            <v>CLOSED</v>
          </cell>
          <cell r="D43218" t="str">
            <v>Medium</v>
          </cell>
          <cell r="E43218" t="str">
            <v>netscribes</v>
          </cell>
          <cell r="F43218" t="str">
            <v>Shraddha Dighe</v>
          </cell>
          <cell r="G43218">
            <v>46008.801388888889</v>
          </cell>
          <cell r="H43218">
            <v>46036.564583333333</v>
          </cell>
        </row>
        <row r="43219">
          <cell r="A43219" t="str">
            <v>UCW-23811</v>
          </cell>
          <cell r="B43219" t="str">
            <v>CLONE - Beauty - 125928 - E2E - Bronson Professional - 18 SKUS - 1 Dec</v>
          </cell>
          <cell r="C43219" t="str">
            <v>CLOSED</v>
          </cell>
          <cell r="D43219" t="str">
            <v>Highest</v>
          </cell>
          <cell r="E43219" t="str">
            <v>netscribes</v>
          </cell>
          <cell r="F43219" t="str">
            <v>Shraddha Dighe</v>
          </cell>
          <cell r="G43219">
            <v>46008.794444444444</v>
          </cell>
          <cell r="H43219">
            <v>46027.70416666667</v>
          </cell>
        </row>
        <row r="43220">
          <cell r="A43220" t="str">
            <v>UCW-23802</v>
          </cell>
          <cell r="B43220" t="str">
            <v>Request for Image Sequence Change</v>
          </cell>
          <cell r="C43220" t="str">
            <v>CLOSED</v>
          </cell>
          <cell r="D43220" t="str">
            <v>Medium</v>
          </cell>
          <cell r="E43220" t="str">
            <v>netscribes</v>
          </cell>
          <cell r="F43220" t="str">
            <v>netscribes</v>
          </cell>
          <cell r="G43220">
            <v>46008.665972222225</v>
          </cell>
          <cell r="H43220">
            <v>46008.669444444444</v>
          </cell>
        </row>
        <row r="43221">
          <cell r="A43221" t="str">
            <v>UCW-23797</v>
          </cell>
          <cell r="B43221" t="str">
            <v>ENRICH_M&amp;S Size to be added</v>
          </cell>
          <cell r="C43221" t="str">
            <v>CLOSED</v>
          </cell>
          <cell r="D43221" t="str">
            <v>Medium</v>
          </cell>
          <cell r="E43221" t="str">
            <v>netscribes</v>
          </cell>
          <cell r="F43221" t="str">
            <v>Mohd Tahir Shaikh</v>
          </cell>
          <cell r="G43221">
            <v>46008.631944444445</v>
          </cell>
          <cell r="H43221">
            <v>46031.585416666669</v>
          </cell>
        </row>
        <row r="43222">
          <cell r="A43222" t="str">
            <v>UCW-23788</v>
          </cell>
          <cell r="B43222" t="str">
            <v>Enrich_Beautiful India - Listing ( Fragrances &amp; Home )</v>
          </cell>
          <cell r="C43222" t="str">
            <v>CLOSED</v>
          </cell>
          <cell r="D43222" t="str">
            <v>Medium</v>
          </cell>
          <cell r="E43222" t="str">
            <v>netscribes</v>
          </cell>
          <cell r="F43222" t="str">
            <v>Shraddha Dighe</v>
          </cell>
          <cell r="G43222">
            <v>46008.461111111108</v>
          </cell>
          <cell r="H43222">
            <v>46036.563888888886</v>
          </cell>
        </row>
        <row r="43223">
          <cell r="A43223" t="str">
            <v>UCW-23786</v>
          </cell>
          <cell r="B43223" t="str">
            <v>Error- TH/CK Omni-55 Lot</v>
          </cell>
          <cell r="C43223" t="str">
            <v>CLOSED</v>
          </cell>
          <cell r="D43223" t="str">
            <v>Medium</v>
          </cell>
          <cell r="E43223" t="str">
            <v>netscribes</v>
          </cell>
          <cell r="F43223" t="str">
            <v>Reagan D’souza</v>
          </cell>
          <cell r="G43223">
            <v>46008.4375</v>
          </cell>
          <cell r="H43223">
            <v>46036.581944444442</v>
          </cell>
        </row>
        <row r="43224">
          <cell r="A43224" t="str">
            <v>UCW-23771</v>
          </cell>
          <cell r="B43224" t="str">
            <v>Enrich_Retriger need to done</v>
          </cell>
          <cell r="C43224" t="str">
            <v>CLOSED</v>
          </cell>
          <cell r="D43224" t="str">
            <v>Medium</v>
          </cell>
          <cell r="E43224" t="str">
            <v>netscribes</v>
          </cell>
          <cell r="F43224" t="str">
            <v>Shraddha Dighe</v>
          </cell>
          <cell r="G43224">
            <v>46007.734027777777</v>
          </cell>
          <cell r="H43224">
            <v>46009.513888888891</v>
          </cell>
        </row>
        <row r="43225">
          <cell r="A43225" t="str">
            <v>UCW-23770</v>
          </cell>
          <cell r="B43225" t="str">
            <v>Error_Corduroy trouser for listing</v>
          </cell>
          <cell r="C43225" t="str">
            <v>CLOSED</v>
          </cell>
          <cell r="D43225" t="str">
            <v>Medium</v>
          </cell>
          <cell r="E43225" t="str">
            <v>netscribes</v>
          </cell>
          <cell r="F43225" t="str">
            <v>Mohd Tahir Shaikh</v>
          </cell>
          <cell r="G43225">
            <v>46007.725694444445</v>
          </cell>
          <cell r="H43225">
            <v>46036.581250000003</v>
          </cell>
        </row>
        <row r="43226">
          <cell r="A43226" t="str">
            <v>UCW-23767</v>
          </cell>
          <cell r="B43226" t="str">
            <v>TATA Armaf Beauty Cataloguing</v>
          </cell>
          <cell r="C43226" t="str">
            <v>CLOSED Due to Inactive/Insufficient Information</v>
          </cell>
          <cell r="D43226" t="str">
            <v>Medium</v>
          </cell>
          <cell r="E43226" t="str">
            <v>netscribes</v>
          </cell>
          <cell r="F43226" t="str">
            <v>Simi Raichel Zachariah</v>
          </cell>
          <cell r="G43226">
            <v>46007.710416666669</v>
          </cell>
          <cell r="H43226">
            <v>46029.734027777777</v>
          </cell>
        </row>
        <row r="43227">
          <cell r="A43227" t="str">
            <v>UCW-23763</v>
          </cell>
          <cell r="B43227" t="str">
            <v>Outzidr-10189-All Season-6th Oct</v>
          </cell>
          <cell r="C43227" t="str">
            <v>CLOSED Due to Inactive/Insufficient Information</v>
          </cell>
          <cell r="D43227" t="str">
            <v>Medium</v>
          </cell>
          <cell r="E43227" t="str">
            <v>netscribes</v>
          </cell>
          <cell r="F43227" t="str">
            <v>Simi Raichel Zachariah</v>
          </cell>
          <cell r="G43227">
            <v>46007.668055555558</v>
          </cell>
          <cell r="H43227">
            <v>46039.833333333336</v>
          </cell>
        </row>
        <row r="43228">
          <cell r="A43228" t="str">
            <v>UCW-23761</v>
          </cell>
          <cell r="B43228" t="str">
            <v>Enrich_Tata cliq  - Guess- Video Update</v>
          </cell>
          <cell r="C43228" t="str">
            <v>CLOSED</v>
          </cell>
          <cell r="D43228" t="str">
            <v>Medium</v>
          </cell>
          <cell r="E43228" t="str">
            <v>Shraddha Dighe</v>
          </cell>
          <cell r="F43228" t="str">
            <v>Shraddha Dighe</v>
          </cell>
          <cell r="G43228">
            <v>46007.656944444447</v>
          </cell>
          <cell r="H43228">
            <v>46036.563888888886</v>
          </cell>
        </row>
        <row r="43229">
          <cell r="A43229" t="str">
            <v>UCW-23752</v>
          </cell>
          <cell r="B43229" t="str">
            <v>Beauty - 125928 - E2E - Fastrack and SKINN - 5 Skus - 16 Dec</v>
          </cell>
          <cell r="C43229" t="str">
            <v>CLOSED</v>
          </cell>
          <cell r="D43229" t="str">
            <v>Medium</v>
          </cell>
          <cell r="E43229" t="str">
            <v>netscribes</v>
          </cell>
          <cell r="F43229" t="str">
            <v>Shraddha Dighe</v>
          </cell>
          <cell r="G43229">
            <v>46007.538888888892</v>
          </cell>
          <cell r="H43229">
            <v>46010.465277777781</v>
          </cell>
        </row>
        <row r="43230">
          <cell r="A43230" t="str">
            <v>UCW-23750</v>
          </cell>
          <cell r="B43230" t="str">
            <v>Hoversoul Listing - Grace Lifestyle 19 Dec 2025 Men Shoes &amp; Slides</v>
          </cell>
          <cell r="C43230" t="str">
            <v>CLOSED</v>
          </cell>
          <cell r="D43230" t="str">
            <v>Medium</v>
          </cell>
          <cell r="E43230" t="str">
            <v>netscribes</v>
          </cell>
          <cell r="F43230" t="str">
            <v>Mohd Tahir Shaikh</v>
          </cell>
          <cell r="G43230">
            <v>46007.537499999999</v>
          </cell>
          <cell r="H43230">
            <v>46024.797222222223</v>
          </cell>
        </row>
        <row r="43231">
          <cell r="A43231" t="str">
            <v>UCW-23749</v>
          </cell>
          <cell r="B43231" t="str">
            <v>TH/CK Omni-184 Lot</v>
          </cell>
          <cell r="C43231" t="str">
            <v>CLOSED</v>
          </cell>
          <cell r="D43231" t="str">
            <v>Medium</v>
          </cell>
          <cell r="E43231" t="str">
            <v>netscribes</v>
          </cell>
          <cell r="F43231" t="str">
            <v>Simi Raichel Zachariah</v>
          </cell>
          <cell r="G43231">
            <v>46007.536805555559</v>
          </cell>
          <cell r="H43231">
            <v>46036.694444444445</v>
          </cell>
        </row>
        <row r="43232">
          <cell r="A43232" t="str">
            <v>UCW-23742</v>
          </cell>
          <cell r="B43232" t="str">
            <v xml:space="preserve">ENRICH_M&amp;S - mp000000029348782 change the title </v>
          </cell>
          <cell r="C43232" t="str">
            <v>CLOSED</v>
          </cell>
          <cell r="D43232" t="str">
            <v>Medium</v>
          </cell>
          <cell r="E43232" t="str">
            <v>netscribes</v>
          </cell>
          <cell r="F43232" t="str">
            <v>Simi Raichel Zachariah</v>
          </cell>
          <cell r="G43232">
            <v>46006.793055555558</v>
          </cell>
          <cell r="H43232">
            <v>46036.580555555556</v>
          </cell>
        </row>
        <row r="43233">
          <cell r="A43233" t="str">
            <v>UCW-23735</v>
          </cell>
          <cell r="B43233" t="str">
            <v>Enrich_Tata cliq Luxury - Memo Paris - Title Update</v>
          </cell>
          <cell r="C43233" t="str">
            <v>CLOSED</v>
          </cell>
          <cell r="D43233" t="str">
            <v>Medium</v>
          </cell>
          <cell r="E43233" t="str">
            <v>netscribes</v>
          </cell>
          <cell r="F43233" t="str">
            <v>Shraddha Dighe</v>
          </cell>
          <cell r="G43233">
            <v>46006.765277777777</v>
          </cell>
          <cell r="H43233">
            <v>46036.563194444447</v>
          </cell>
        </row>
        <row r="43234">
          <cell r="A43234" t="str">
            <v>UCW-23732</v>
          </cell>
          <cell r="B43234" t="str">
            <v>Error_Product confirmation - 4987176300485'</v>
          </cell>
          <cell r="C43234" t="str">
            <v>CLOSED Due to Inactive/Insufficient Information</v>
          </cell>
          <cell r="D43234" t="str">
            <v>Medium</v>
          </cell>
          <cell r="E43234" t="str">
            <v>netscribes</v>
          </cell>
          <cell r="F43234" t="str">
            <v>Shraddha Dighe</v>
          </cell>
          <cell r="G43234">
            <v>46006.758333333331</v>
          </cell>
          <cell r="H43234">
            <v>46029.734722222223</v>
          </cell>
        </row>
        <row r="43235">
          <cell r="A43235" t="str">
            <v>UCW-23729</v>
          </cell>
          <cell r="B43235" t="str">
            <v>ENRICH_Add Images - OOMPH - 15.12.2025 - Fashion Jewellery - TATACLIQ</v>
          </cell>
          <cell r="C43235" t="str">
            <v>CLOSED</v>
          </cell>
          <cell r="D43235" t="str">
            <v>Medium</v>
          </cell>
          <cell r="E43235" t="str">
            <v>netscribes</v>
          </cell>
          <cell r="F43235" t="str">
            <v>Mohd Tahir Shaikh</v>
          </cell>
          <cell r="G43235">
            <v>46006.729861111111</v>
          </cell>
          <cell r="H43235">
            <v>46036.579861111109</v>
          </cell>
        </row>
        <row r="43236">
          <cell r="A43236" t="str">
            <v>UCW-23725</v>
          </cell>
          <cell r="B43236" t="str">
            <v>ENRICH_Request for Colour Grouping</v>
          </cell>
          <cell r="C43236" t="str">
            <v>CLOSED</v>
          </cell>
          <cell r="D43236" t="str">
            <v>Medium</v>
          </cell>
          <cell r="E43236" t="str">
            <v>netscribes</v>
          </cell>
          <cell r="F43236" t="str">
            <v>Mohd Tahir Shaikh</v>
          </cell>
          <cell r="G43236">
            <v>46006.713194444441</v>
          </cell>
          <cell r="H43236">
            <v>46010.665277777778</v>
          </cell>
        </row>
        <row r="43237">
          <cell r="A43237" t="str">
            <v>UCW-23721</v>
          </cell>
          <cell r="B43237" t="str">
            <v>BAGATT - Bugatti Tata Cliq SS25-  Pending listings</v>
          </cell>
          <cell r="C43237" t="str">
            <v>CLOSED Due to Inactive/Insufficient Information</v>
          </cell>
          <cell r="D43237" t="str">
            <v>Medium</v>
          </cell>
          <cell r="E43237" t="str">
            <v>netscribes</v>
          </cell>
          <cell r="F43237" t="str">
            <v>Mohd Tahir Shaikh</v>
          </cell>
          <cell r="G43237">
            <v>46006.695833333331</v>
          </cell>
          <cell r="H43237">
            <v>46029.734722222223</v>
          </cell>
        </row>
        <row r="43238">
          <cell r="A43238" t="str">
            <v>UCW-23718</v>
          </cell>
          <cell r="B43238" t="str">
            <v>ERROR_Size Guide Details</v>
          </cell>
          <cell r="C43238" t="str">
            <v>CLOSED</v>
          </cell>
          <cell r="D43238" t="str">
            <v>Medium</v>
          </cell>
          <cell r="E43238" t="str">
            <v>Addrita Mukherjee</v>
          </cell>
          <cell r="F43238" t="str">
            <v>Mohd Tahir Shaikh</v>
          </cell>
          <cell r="G43238">
            <v>46006.650694444441</v>
          </cell>
          <cell r="H43238">
            <v>46027.680555555555</v>
          </cell>
        </row>
        <row r="43239">
          <cell r="A43239" t="str">
            <v>UCW-23712</v>
          </cell>
          <cell r="B43239" t="str">
            <v>New Balance Sell now file dated 13th Dec2025</v>
          </cell>
          <cell r="C43239" t="str">
            <v>CLOSED</v>
          </cell>
          <cell r="D43239" t="str">
            <v>Medium</v>
          </cell>
          <cell r="E43239" t="str">
            <v>netscribes</v>
          </cell>
          <cell r="F43239" t="str">
            <v>Mohd Tahir Shaikh</v>
          </cell>
          <cell r="G43239">
            <v>46006.511111111111</v>
          </cell>
          <cell r="H43239">
            <v>46022.666666666664</v>
          </cell>
        </row>
        <row r="43240">
          <cell r="A43240" t="str">
            <v>UCW-23711</v>
          </cell>
          <cell r="B43240" t="str">
            <v>CLONE - New catalogue - "Say"</v>
          </cell>
          <cell r="C43240" t="str">
            <v>CLOSED</v>
          </cell>
          <cell r="D43240" t="str">
            <v>Medium</v>
          </cell>
          <cell r="E43240" t="str">
            <v>Chirag Dubal</v>
          </cell>
          <cell r="F43240" t="str">
            <v>Reagan D’souza</v>
          </cell>
          <cell r="G43240">
            <v>46006.511111111111</v>
          </cell>
          <cell r="H43240">
            <v>46172.498611111114</v>
          </cell>
        </row>
        <row r="43241">
          <cell r="A43241" t="str">
            <v>UCW-23710</v>
          </cell>
          <cell r="B43241" t="str">
            <v>Error_New catalogue - "Say"_NC</v>
          </cell>
          <cell r="C43241" t="str">
            <v>CLOSED</v>
          </cell>
          <cell r="D43241" t="str">
            <v>Medium</v>
          </cell>
          <cell r="E43241" t="str">
            <v>Chirag Dubal</v>
          </cell>
          <cell r="F43241" t="str">
            <v>Reagan D’souza</v>
          </cell>
          <cell r="G43241">
            <v>46006.511111111111</v>
          </cell>
          <cell r="H43241">
            <v>46036.579861111109</v>
          </cell>
        </row>
        <row r="43242">
          <cell r="A43242" t="str">
            <v>UCW-23707</v>
          </cell>
          <cell r="B43242" t="str">
            <v>Error_Re: Pantaloons Junior - New Listings - Size Chart Issue_NC</v>
          </cell>
          <cell r="C43242" t="str">
            <v>CLOSED</v>
          </cell>
          <cell r="D43242" t="str">
            <v>Medium</v>
          </cell>
          <cell r="E43242" t="str">
            <v>netscribes</v>
          </cell>
          <cell r="F43242" t="str">
            <v>Reagan D’souza</v>
          </cell>
          <cell r="G43242">
            <v>46006.499305555553</v>
          </cell>
          <cell r="H43242">
            <v>46036.57916666667</v>
          </cell>
        </row>
        <row r="43243">
          <cell r="A43243" t="str">
            <v>UCW-23706</v>
          </cell>
          <cell r="B43243" t="str">
            <v>Skechers Sell now file dated 13th Dec2025</v>
          </cell>
          <cell r="C43243" t="str">
            <v>CLOSED</v>
          </cell>
          <cell r="D43243" t="str">
            <v>Medium</v>
          </cell>
          <cell r="E43243" t="str">
            <v>netscribes</v>
          </cell>
          <cell r="F43243" t="str">
            <v>Mohd Tahir Shaikh</v>
          </cell>
          <cell r="G43243">
            <v>46006.499305555553</v>
          </cell>
          <cell r="H43243">
            <v>46024.59097222222</v>
          </cell>
        </row>
        <row r="43244">
          <cell r="A43244" t="str">
            <v>UCW-23701</v>
          </cell>
          <cell r="B43244" t="str">
            <v>Error - ONLY AW25 (LOT-3) (TATA CLIQ Template)</v>
          </cell>
          <cell r="C43244" t="str">
            <v>CLOSED</v>
          </cell>
          <cell r="D43244" t="str">
            <v>Medium</v>
          </cell>
          <cell r="E43244" t="str">
            <v>netscribes</v>
          </cell>
          <cell r="F43244" t="str">
            <v>Reagan D’souza</v>
          </cell>
          <cell r="G43244">
            <v>46006.45416666667</v>
          </cell>
          <cell r="H43244">
            <v>46013.584722222222</v>
          </cell>
        </row>
        <row r="43245">
          <cell r="A43245" t="str">
            <v>UCW-23699</v>
          </cell>
          <cell r="B43245" t="str">
            <v>Beauty - 125928 - E2E - Loreal Paris - 1 SKUS - 15 Dec</v>
          </cell>
          <cell r="C43245" t="str">
            <v>CLOSED</v>
          </cell>
          <cell r="D43245" t="str">
            <v>Medium</v>
          </cell>
          <cell r="E43245" t="str">
            <v>netscribes</v>
          </cell>
          <cell r="F43245" t="str">
            <v>Shraddha Dighe</v>
          </cell>
          <cell r="G43245">
            <v>46006.444444444445</v>
          </cell>
          <cell r="H43245">
            <v>46008.479166666664</v>
          </cell>
        </row>
        <row r="43246">
          <cell r="A43246" t="str">
            <v>UCW-23688</v>
          </cell>
          <cell r="B43246" t="str">
            <v>Beauty - 127348 - E2E - Protouch - 1 Sku - 13 Dec</v>
          </cell>
          <cell r="C43246" t="str">
            <v>CLOSED Due to Inactive/Insufficient Information</v>
          </cell>
          <cell r="D43246" t="str">
            <v>Medium</v>
          </cell>
          <cell r="E43246" t="str">
            <v>netscribes</v>
          </cell>
          <cell r="F43246" t="str">
            <v>Shraddha Dighe</v>
          </cell>
          <cell r="G43246">
            <v>46004.960416666669</v>
          </cell>
          <cell r="H43246">
            <v>46030.50277777778</v>
          </cell>
        </row>
        <row r="43247">
          <cell r="A43247" t="str">
            <v>UCW-23687</v>
          </cell>
          <cell r="B43247" t="str">
            <v>Beauty - 125908 - E2E - Milkshake - 4 Skus - 13 Dec</v>
          </cell>
          <cell r="C43247" t="str">
            <v>CLOSED Due to Inactive/Insufficient Information</v>
          </cell>
          <cell r="D43247" t="str">
            <v>Medium</v>
          </cell>
          <cell r="E43247" t="str">
            <v>netscribes</v>
          </cell>
          <cell r="F43247" t="str">
            <v>Shraddha Dighe</v>
          </cell>
          <cell r="G43247">
            <v>46004.956944444442</v>
          </cell>
          <cell r="H43247">
            <v>46029.734722222223</v>
          </cell>
        </row>
        <row r="43248">
          <cell r="A43248" t="str">
            <v>UCW-23686</v>
          </cell>
          <cell r="B43248" t="str">
            <v>Beauty - 129446 - Adhoc - Vinci Botanicals - 1 SKUS - 12 Dec</v>
          </cell>
          <cell r="C43248" t="str">
            <v>CLOSED</v>
          </cell>
          <cell r="D43248" t="str">
            <v>Medium</v>
          </cell>
          <cell r="E43248" t="str">
            <v>netscribes</v>
          </cell>
          <cell r="F43248" t="str">
            <v>Shraddha Dighe</v>
          </cell>
          <cell r="G43248">
            <v>46004.946527777778</v>
          </cell>
          <cell r="H43248">
            <v>46036.563194444447</v>
          </cell>
        </row>
        <row r="43249">
          <cell r="A43249" t="str">
            <v>UCW-23673</v>
          </cell>
          <cell r="B43249" t="str">
            <v>Enrich_FT Gift SKUs image &amp; video's Replacement on TQ</v>
          </cell>
          <cell r="C43249" t="str">
            <v>CLOSED</v>
          </cell>
          <cell r="D43249" t="str">
            <v>Medium</v>
          </cell>
          <cell r="E43249" t="str">
            <v>Ataur Rahman</v>
          </cell>
          <cell r="F43249" t="str">
            <v>Mohd Tahir Shaikh</v>
          </cell>
          <cell r="G43249">
            <v>46004.811111111114</v>
          </cell>
          <cell r="H43249">
            <v>46036.69027777778</v>
          </cell>
        </row>
        <row r="43250">
          <cell r="A43250" t="str">
            <v>UCW-23660</v>
          </cell>
          <cell r="B43250" t="str">
            <v>ENRICH_Request to Update the Details(Mix) | Brand- Crimsoune Club | Women | Tata Cliq | 10-12-2025</v>
          </cell>
          <cell r="C43250" t="str">
            <v>CLOSED</v>
          </cell>
          <cell r="D43250" t="str">
            <v>Medium</v>
          </cell>
          <cell r="E43250" t="str">
            <v>netscribes</v>
          </cell>
          <cell r="F43250" t="str">
            <v>Sushma Ram</v>
          </cell>
          <cell r="G43250">
            <v>46004.765277777777</v>
          </cell>
          <cell r="H43250">
            <v>46036.578472222223</v>
          </cell>
        </row>
        <row r="43251">
          <cell r="A43251" t="str">
            <v>UCW-23659</v>
          </cell>
          <cell r="B43251" t="str">
            <v>ERROR- Aarke- size chart</v>
          </cell>
          <cell r="C43251" t="str">
            <v>CLOSED</v>
          </cell>
          <cell r="D43251" t="str">
            <v>Highest</v>
          </cell>
          <cell r="E43251" t="str">
            <v>netscribes</v>
          </cell>
          <cell r="F43251" t="str">
            <v>Simi Raichel Zachariah</v>
          </cell>
          <cell r="G43251">
            <v>46004.765277777777</v>
          </cell>
          <cell r="H43251">
            <v>46036.685416666667</v>
          </cell>
        </row>
        <row r="43252">
          <cell r="A43252" t="str">
            <v>UCW-23657</v>
          </cell>
          <cell r="B43252" t="str">
            <v xml:space="preserve">Puma New sheet for mapping December-25 </v>
          </cell>
          <cell r="C43252" t="str">
            <v>CLOSED</v>
          </cell>
          <cell r="D43252" t="str">
            <v>Medium</v>
          </cell>
          <cell r="E43252" t="str">
            <v>netscribes</v>
          </cell>
          <cell r="F43252" t="str">
            <v>Sushma Ram</v>
          </cell>
          <cell r="G43252">
            <v>46004.761805555558</v>
          </cell>
          <cell r="H43252">
            <v>46036.577777777777</v>
          </cell>
        </row>
        <row r="43253">
          <cell r="A43253" t="str">
            <v>UCW-23655</v>
          </cell>
          <cell r="B43253" t="str">
            <v>Tatacliq Pending Products</v>
          </cell>
          <cell r="C43253" t="str">
            <v>CLOSED Due to Inactive/Insufficient Information</v>
          </cell>
          <cell r="D43253" t="str">
            <v>Medium</v>
          </cell>
          <cell r="E43253" t="str">
            <v>netscribes</v>
          </cell>
          <cell r="F43253" t="str">
            <v>Simi Raichel Zachariah</v>
          </cell>
          <cell r="G43253">
            <v>46004.759722222225</v>
          </cell>
          <cell r="H43253">
            <v>46029.734722222223</v>
          </cell>
        </row>
        <row r="43254">
          <cell r="A43254" t="str">
            <v>UCW-23654</v>
          </cell>
          <cell r="B43254" t="str">
            <v>Tatacliq Lifestyle Catalogue Template-Lot -138_08.12.2025</v>
          </cell>
          <cell r="C43254" t="str">
            <v>CLOSED</v>
          </cell>
          <cell r="D43254" t="str">
            <v>Medium</v>
          </cell>
          <cell r="E43254" t="str">
            <v>netscribes</v>
          </cell>
          <cell r="F43254" t="str">
            <v>Shraddha Dighe</v>
          </cell>
          <cell r="G43254">
            <v>46004.758333333331</v>
          </cell>
          <cell r="H43254">
            <v>46027.5625</v>
          </cell>
        </row>
        <row r="43255">
          <cell r="A43255" t="str">
            <v>UCW-23645</v>
          </cell>
          <cell r="B43255" t="str">
            <v>ENRICH_Product Images Update Request 12 Dec || Seller Code : 125800</v>
          </cell>
          <cell r="C43255" t="str">
            <v>CLOSED</v>
          </cell>
          <cell r="D43255" t="str">
            <v>Medium</v>
          </cell>
          <cell r="E43255" t="str">
            <v>Ataur Rahman</v>
          </cell>
          <cell r="F43255" t="str">
            <v>Jaibharathi Jagannathan</v>
          </cell>
          <cell r="G43255">
            <v>46004.75</v>
          </cell>
          <cell r="H43255">
            <v>46036.581250000003</v>
          </cell>
        </row>
        <row r="43256">
          <cell r="A43256" t="str">
            <v>UCW-23641</v>
          </cell>
          <cell r="B43256" t="str">
            <v>ENRICH_JC, UCB Handbags &amp; Glide Video on Tata Cliq</v>
          </cell>
          <cell r="C43256" t="str">
            <v>CLOSED</v>
          </cell>
          <cell r="D43256" t="str">
            <v>Medium</v>
          </cell>
          <cell r="E43256" t="str">
            <v>Ataur Rahman</v>
          </cell>
          <cell r="F43256" t="str">
            <v>Jaibharathi Jagannathan</v>
          </cell>
          <cell r="G43256">
            <v>46004.743055555555</v>
          </cell>
          <cell r="H43256">
            <v>46036.581250000003</v>
          </cell>
        </row>
        <row r="43257">
          <cell r="A43257" t="str">
            <v>UCW-23639</v>
          </cell>
          <cell r="B43257" t="str">
            <v>ENRICH_JC Videos on Tata Lux</v>
          </cell>
          <cell r="C43257" t="str">
            <v>CLOSED</v>
          </cell>
          <cell r="D43257" t="str">
            <v>Medium</v>
          </cell>
          <cell r="E43257" t="str">
            <v>Ataur Rahman</v>
          </cell>
          <cell r="F43257" t="str">
            <v>Jaibharathi Jagannathan</v>
          </cell>
          <cell r="G43257">
            <v>46004.740277777775</v>
          </cell>
          <cell r="H43257">
            <v>46009.623611111114</v>
          </cell>
        </row>
        <row r="43258">
          <cell r="A43258" t="str">
            <v>UCW-23637</v>
          </cell>
          <cell r="B43258" t="str">
            <v>Tatacliq Men's Apparels Templates | 10th Dec'2025</v>
          </cell>
          <cell r="C43258" t="str">
            <v>CLOSED</v>
          </cell>
          <cell r="D43258" t="str">
            <v>Medium</v>
          </cell>
          <cell r="E43258" t="str">
            <v>netscribes</v>
          </cell>
          <cell r="F43258" t="str">
            <v>Sushma Ram</v>
          </cell>
          <cell r="G43258">
            <v>46004.734027777777</v>
          </cell>
          <cell r="H43258">
            <v>46007.705555555556</v>
          </cell>
        </row>
        <row r="43259">
          <cell r="A43259" t="str">
            <v>UCW-23616</v>
          </cell>
          <cell r="B43259" t="str">
            <v>Lotto Footwear 16th Lot Cataloguing</v>
          </cell>
          <cell r="C43259" t="str">
            <v>CLOSED</v>
          </cell>
          <cell r="D43259" t="str">
            <v>Medium</v>
          </cell>
          <cell r="E43259" t="str">
            <v>Chirag Dubal</v>
          </cell>
          <cell r="F43259" t="str">
            <v>Jaibharathi Jagannathan</v>
          </cell>
          <cell r="G43259">
            <v>46004.609027777777</v>
          </cell>
          <cell r="H43259">
            <v>46024.796527777777</v>
          </cell>
        </row>
        <row r="43260">
          <cell r="A43260" t="str">
            <v>UCW-23613</v>
          </cell>
          <cell r="B43260" t="str">
            <v>New Listing Products || TATA CLIQ || DEC</v>
          </cell>
          <cell r="C43260" t="str">
            <v>CLOSED Due to Inactive/Insufficient Information</v>
          </cell>
          <cell r="D43260" t="str">
            <v>Medium</v>
          </cell>
          <cell r="E43260" t="str">
            <v>netscribes</v>
          </cell>
          <cell r="F43260" t="str">
            <v>Simi Raichel Zachariah</v>
          </cell>
          <cell r="G43260">
            <v>46004.604166666664</v>
          </cell>
          <cell r="H43260">
            <v>46029.734722222223</v>
          </cell>
        </row>
        <row r="43261">
          <cell r="A43261" t="str">
            <v>UCW-23609</v>
          </cell>
          <cell r="B43261" t="str">
            <v>Tatacliq Footwear Content template_12-12-2025</v>
          </cell>
          <cell r="C43261" t="str">
            <v>CLOSED</v>
          </cell>
          <cell r="D43261" t="str">
            <v>Medium</v>
          </cell>
          <cell r="E43261" t="str">
            <v>Chirag Dubal</v>
          </cell>
          <cell r="F43261" t="str">
            <v>Jaibharathi Jagannathan</v>
          </cell>
          <cell r="G43261">
            <v>46004.585416666669</v>
          </cell>
          <cell r="H43261">
            <v>46036.693055555559</v>
          </cell>
        </row>
        <row r="43262">
          <cell r="A43262" t="str">
            <v>UCW-23606</v>
          </cell>
          <cell r="B43262" t="str">
            <v>Content Sheet and Image Link | Royal Enfield | 14 products | Tata Cliq | 1257587047</v>
          </cell>
          <cell r="C43262" t="str">
            <v>CLOSED</v>
          </cell>
          <cell r="D43262" t="str">
            <v>Medium</v>
          </cell>
          <cell r="E43262" t="str">
            <v>netscribes</v>
          </cell>
          <cell r="F43262" t="str">
            <v>Mohd Tahir Shaikh</v>
          </cell>
          <cell r="G43262">
            <v>46004.566666666666</v>
          </cell>
          <cell r="H43262">
            <v>46024.781944444447</v>
          </cell>
        </row>
        <row r="43263">
          <cell r="A43263" t="str">
            <v>UCW-23605</v>
          </cell>
          <cell r="B43263" t="str">
            <v>CLONE - Clone - Pediteq – New Brand – Catalogue listing</v>
          </cell>
          <cell r="C43263" t="str">
            <v>CLOSED</v>
          </cell>
          <cell r="D43263" t="str">
            <v>Medium</v>
          </cell>
          <cell r="E43263" t="str">
            <v>netscribes</v>
          </cell>
          <cell r="F43263" t="str">
            <v>Simi Raichel Zachariah</v>
          </cell>
          <cell r="G43263">
            <v>46004.564583333333</v>
          </cell>
          <cell r="H43263">
            <v>46036.692361111112</v>
          </cell>
        </row>
        <row r="43264">
          <cell r="A43264" t="str">
            <v>UCW-23578</v>
          </cell>
          <cell r="B43264" t="str">
            <v>TH Omni-54 Lot</v>
          </cell>
          <cell r="C43264" t="str">
            <v>CLOSED</v>
          </cell>
          <cell r="D43264" t="str">
            <v>Medium</v>
          </cell>
          <cell r="E43264" t="str">
            <v>Chirag Dubal</v>
          </cell>
          <cell r="F43264" t="str">
            <v>Reagan D’souza</v>
          </cell>
          <cell r="G43264">
            <v>46003.828472222223</v>
          </cell>
          <cell r="H43264">
            <v>46007.679166666669</v>
          </cell>
        </row>
        <row r="43265">
          <cell r="A43265" t="str">
            <v>UCW-23573</v>
          </cell>
          <cell r="B43265" t="str">
            <v>Crocs Sell now file dated 5th Dec2025</v>
          </cell>
          <cell r="C43265" t="str">
            <v>CLOSED Due to Inactive/Insufficient Information</v>
          </cell>
          <cell r="D43265" t="str">
            <v>Medium</v>
          </cell>
          <cell r="E43265" t="str">
            <v>netscribes</v>
          </cell>
          <cell r="F43265" t="str">
            <v>Sushma Ram</v>
          </cell>
          <cell r="G43265">
            <v>46003.81527777778</v>
          </cell>
          <cell r="H43265">
            <v>46036.575694444444</v>
          </cell>
        </row>
        <row r="43266">
          <cell r="A43266" t="str">
            <v>UCW-23570</v>
          </cell>
          <cell r="B43266" t="str">
            <v>ENRICH_Image Update Request : Date 10th Dec 2025</v>
          </cell>
          <cell r="C43266" t="str">
            <v>CLOSED</v>
          </cell>
          <cell r="D43266" t="str">
            <v>Medium</v>
          </cell>
          <cell r="E43266" t="str">
            <v>netscribes</v>
          </cell>
          <cell r="F43266" t="str">
            <v>Sushma Ram</v>
          </cell>
          <cell r="G43266">
            <v>46003.804861111108</v>
          </cell>
          <cell r="H43266">
            <v>46036.570833333331</v>
          </cell>
        </row>
        <row r="43267">
          <cell r="A43267" t="str">
            <v>UCW-23567</v>
          </cell>
          <cell r="B43267" t="str">
            <v>TH/CK-MP-Lot 171</v>
          </cell>
          <cell r="C43267" t="str">
            <v>CLOSED</v>
          </cell>
          <cell r="D43267" t="str">
            <v>Medium</v>
          </cell>
          <cell r="E43267" t="str">
            <v>Chirag Dubal</v>
          </cell>
          <cell r="F43267" t="str">
            <v>Reagan D’souza</v>
          </cell>
          <cell r="G43267">
            <v>46003.793055555558</v>
          </cell>
          <cell r="H43267">
            <v>46025.505555555559</v>
          </cell>
        </row>
        <row r="43268">
          <cell r="A43268" t="str">
            <v>UCW-23563</v>
          </cell>
          <cell r="B43268" t="str">
            <v>Beauty - 129426 - Adhoc - BEAUTIFUL INDIA - 9 Skus - 12 Dec</v>
          </cell>
          <cell r="C43268" t="str">
            <v>CLOSED</v>
          </cell>
          <cell r="D43268" t="str">
            <v>Medium</v>
          </cell>
          <cell r="E43268" t="str">
            <v>netscribes</v>
          </cell>
          <cell r="F43268" t="str">
            <v>Shraddha Dighe</v>
          </cell>
          <cell r="G43268">
            <v>46003.754166666666</v>
          </cell>
          <cell r="H43268">
            <v>46036.563194444447</v>
          </cell>
        </row>
        <row r="43269">
          <cell r="A43269" t="str">
            <v>UCW-23558</v>
          </cell>
          <cell r="B43269" t="str">
            <v>Beauty - 125928 - Relisting - Schwarzkopf - 2 SKUS - 12 Dec</v>
          </cell>
          <cell r="C43269" t="str">
            <v>CLOSED</v>
          </cell>
          <cell r="D43269" t="str">
            <v>Medium</v>
          </cell>
          <cell r="E43269" t="str">
            <v>netscribes</v>
          </cell>
          <cell r="F43269" t="str">
            <v>Shraddha Dighe</v>
          </cell>
          <cell r="G43269">
            <v>46003.686805555553</v>
          </cell>
          <cell r="H43269">
            <v>46036.5625</v>
          </cell>
        </row>
        <row r="43270">
          <cell r="A43270" t="str">
            <v>UCW-23555</v>
          </cell>
          <cell r="B43270" t="str">
            <v>Beauty - 125928 - E2E - Loreal Paris - 10 SKUS - 12 Dec</v>
          </cell>
          <cell r="C43270" t="str">
            <v>CLOSED Due to Inactive/Insufficient Information</v>
          </cell>
          <cell r="D43270" t="str">
            <v>Medium</v>
          </cell>
          <cell r="E43270" t="str">
            <v>netscribes</v>
          </cell>
          <cell r="F43270" t="str">
            <v>Shraddha Dighe</v>
          </cell>
          <cell r="G43270">
            <v>46003.667361111111</v>
          </cell>
          <cell r="H43270">
            <v>46029.73541666667</v>
          </cell>
        </row>
        <row r="43271">
          <cell r="A43271" t="str">
            <v>UCW-23554</v>
          </cell>
          <cell r="B43271" t="str">
            <v xml:space="preserve">Asics New sheet for mapping December-25 </v>
          </cell>
          <cell r="C43271" t="str">
            <v>CLOSED</v>
          </cell>
          <cell r="D43271" t="str">
            <v>Medium</v>
          </cell>
          <cell r="E43271" t="str">
            <v>netscribes</v>
          </cell>
          <cell r="F43271" t="str">
            <v>Sushma Ram</v>
          </cell>
          <cell r="G43271">
            <v>46003.664583333331</v>
          </cell>
          <cell r="H43271">
            <v>46011.493750000001</v>
          </cell>
        </row>
        <row r="43272">
          <cell r="A43272" t="str">
            <v>UCW-23553</v>
          </cell>
          <cell r="B43272" t="str">
            <v>Beauty - 127939 - E2E - Nautica - 4 SKUs - 12 Dec</v>
          </cell>
          <cell r="C43272" t="str">
            <v>CLOSED</v>
          </cell>
          <cell r="D43272" t="str">
            <v>Medium</v>
          </cell>
          <cell r="E43272" t="str">
            <v>netscribes</v>
          </cell>
          <cell r="F43272" t="str">
            <v>Shraddha Dighe</v>
          </cell>
          <cell r="G43272">
            <v>46003.65902777778</v>
          </cell>
          <cell r="H43272">
            <v>46004.481249999997</v>
          </cell>
        </row>
        <row r="43273">
          <cell r="A43273" t="str">
            <v>UCW-23549</v>
          </cell>
          <cell r="B43273" t="str">
            <v>ENRICH _Request for change of images</v>
          </cell>
          <cell r="C43273" t="str">
            <v>CLOSED</v>
          </cell>
          <cell r="D43273" t="str">
            <v>Medium</v>
          </cell>
          <cell r="E43273" t="str">
            <v>netscribes</v>
          </cell>
          <cell r="F43273" t="str">
            <v>Sushma Ram</v>
          </cell>
          <cell r="G43273">
            <v>46003.64166666667</v>
          </cell>
          <cell r="H43273">
            <v>46036.570138888892</v>
          </cell>
        </row>
        <row r="43274">
          <cell r="A43274" t="str">
            <v>UCW-23548</v>
          </cell>
          <cell r="B43274" t="str">
            <v>Beauty - 126109 - E2E - Brillare - 14 SKUs - 12 Dec</v>
          </cell>
          <cell r="C43274" t="str">
            <v>CLOSED Due to Inactive/Insufficient Information</v>
          </cell>
          <cell r="D43274" t="str">
            <v>Medium</v>
          </cell>
          <cell r="E43274" t="str">
            <v>netscribes</v>
          </cell>
          <cell r="F43274" t="str">
            <v>Shraddha Dighe</v>
          </cell>
          <cell r="G43274">
            <v>46003.638888888891</v>
          </cell>
          <cell r="H43274">
            <v>46029.73541666667</v>
          </cell>
        </row>
        <row r="43275">
          <cell r="A43275" t="str">
            <v>UCW-23546</v>
          </cell>
          <cell r="B43275" t="str">
            <v>Beauty - 127939 - E2E - Tommy Hilfiger - 1 SKU - 12 Dec</v>
          </cell>
          <cell r="C43275" t="str">
            <v>CLOSED</v>
          </cell>
          <cell r="D43275" t="str">
            <v>Medium</v>
          </cell>
          <cell r="E43275" t="str">
            <v>netscribes</v>
          </cell>
          <cell r="F43275" t="str">
            <v>Shraddha Dighe</v>
          </cell>
          <cell r="G43275">
            <v>46003.612500000003</v>
          </cell>
          <cell r="H43275">
            <v>46006.461805555555</v>
          </cell>
        </row>
        <row r="43276">
          <cell r="A43276" t="str">
            <v>UCW-23536</v>
          </cell>
          <cell r="B43276" t="str">
            <v>New Images of Diffuser &amp; Candles</v>
          </cell>
          <cell r="C43276" t="str">
            <v>CLOSED</v>
          </cell>
          <cell r="D43276" t="str">
            <v>Medium</v>
          </cell>
          <cell r="E43276" t="str">
            <v>netscribes</v>
          </cell>
          <cell r="F43276" t="str">
            <v>Mohd Tahir Shaikh</v>
          </cell>
          <cell r="G43276">
            <v>46003.529861111114</v>
          </cell>
          <cell r="H43276">
            <v>46007.709722222222</v>
          </cell>
        </row>
        <row r="43277">
          <cell r="A43277" t="str">
            <v>UCW-23520</v>
          </cell>
          <cell r="B43277" t="str">
            <v>Beauty - E2E - 127939 - Nautica - 4 skus - 12th Dec</v>
          </cell>
          <cell r="C43277" t="str">
            <v>CLOSED Due to Inactive/Insufficient Information</v>
          </cell>
          <cell r="D43277" t="str">
            <v>Medium</v>
          </cell>
          <cell r="E43277" t="str">
            <v>netscribes</v>
          </cell>
          <cell r="F43277" t="str">
            <v>Simi Raichel Zachariah</v>
          </cell>
          <cell r="G43277">
            <v>46003.451388888891</v>
          </cell>
          <cell r="H43277">
            <v>46004.99722222222</v>
          </cell>
        </row>
        <row r="43278">
          <cell r="A43278" t="str">
            <v>UCW-23516</v>
          </cell>
          <cell r="B43278" t="str">
            <v>BEauty - 127939 - Tommy Hilfiger Impact - 1 sku - 12th Dec</v>
          </cell>
          <cell r="C43278" t="str">
            <v>CLOSED Due to Inactive/Insufficient Information</v>
          </cell>
          <cell r="D43278" t="str">
            <v>Medium</v>
          </cell>
          <cell r="E43278" t="str">
            <v>netscribes</v>
          </cell>
          <cell r="F43278" t="str">
            <v>Simi Raichel Zachariah</v>
          </cell>
          <cell r="G43278">
            <v>46003.444444444445</v>
          </cell>
          <cell r="H43278">
            <v>46029.73541666667</v>
          </cell>
        </row>
        <row r="43279">
          <cell r="A43279" t="str">
            <v>UCW-23510</v>
          </cell>
          <cell r="B43279" t="str">
            <v>Chopraa  naviin sent you L TEX D'LORZERI 6 via WeTransfer</v>
          </cell>
          <cell r="C43279" t="str">
            <v>CLOSED Due to Inactive/Insufficient Information</v>
          </cell>
          <cell r="D43279" t="str">
            <v>Medium</v>
          </cell>
          <cell r="E43279" t="str">
            <v>netscribes</v>
          </cell>
          <cell r="F43279" t="str">
            <v>Mohd Tahir Shaikh</v>
          </cell>
          <cell r="G43279">
            <v>46002.804166666669</v>
          </cell>
          <cell r="H43279">
            <v>46029.736111111109</v>
          </cell>
        </row>
        <row r="43280">
          <cell r="A43280" t="str">
            <v>UCW-23497</v>
          </cell>
          <cell r="B43280" t="str">
            <v>LIBAS X TATACLIQ NEW CATALOGUE 04-12-25</v>
          </cell>
          <cell r="C43280" t="str">
            <v>CLOSED</v>
          </cell>
          <cell r="D43280" t="str">
            <v>Medium</v>
          </cell>
          <cell r="E43280" t="str">
            <v>netscribes</v>
          </cell>
          <cell r="F43280" t="str">
            <v>Sushma Ram</v>
          </cell>
          <cell r="G43280">
            <v>46002.626388888886</v>
          </cell>
          <cell r="H43280">
            <v>46004.818749999999</v>
          </cell>
        </row>
        <row r="43281">
          <cell r="A43281" t="str">
            <v>UCW-23494</v>
          </cell>
          <cell r="B43281" t="str">
            <v>LIBAS X TATACLIQ NEW CATALOGUE 05-12-2025</v>
          </cell>
          <cell r="C43281" t="str">
            <v>CLOSED</v>
          </cell>
          <cell r="D43281" t="str">
            <v>Medium</v>
          </cell>
          <cell r="E43281" t="str">
            <v>netscribes</v>
          </cell>
          <cell r="F43281" t="str">
            <v>Sushma Ram</v>
          </cell>
          <cell r="G43281">
            <v>46002.580555555556</v>
          </cell>
          <cell r="H43281">
            <v>46036.690972222219</v>
          </cell>
        </row>
        <row r="43282">
          <cell r="A43282" t="str">
            <v>UCW-23489</v>
          </cell>
          <cell r="B43282" t="str">
            <v>Beauty - E2E - 125928 - Creed - 4 skus - 11th Dec</v>
          </cell>
          <cell r="C43282" t="str">
            <v>CLOSED</v>
          </cell>
          <cell r="D43282" t="str">
            <v>Medium</v>
          </cell>
          <cell r="E43282" t="str">
            <v>netscribes</v>
          </cell>
          <cell r="F43282" t="str">
            <v>Simi Raichel Zachariah</v>
          </cell>
          <cell r="G43282">
            <v>46002.531944444447</v>
          </cell>
          <cell r="H43282">
            <v>46007.617361111108</v>
          </cell>
        </row>
        <row r="43283">
          <cell r="A43283" t="str">
            <v>UCW-23486</v>
          </cell>
          <cell r="B43283" t="str">
            <v>Gini &amp; Jony to Panchanan Sell now</v>
          </cell>
          <cell r="C43283" t="str">
            <v>CLOSED</v>
          </cell>
          <cell r="D43283" t="str">
            <v>Medium</v>
          </cell>
          <cell r="E43283" t="str">
            <v>netscribes</v>
          </cell>
          <cell r="F43283" t="str">
            <v>Mohd Tahir Shaikh</v>
          </cell>
          <cell r="G43283">
            <v>46002.518055555556</v>
          </cell>
          <cell r="H43283">
            <v>46010.726388888892</v>
          </cell>
        </row>
        <row r="43284">
          <cell r="A43284" t="str">
            <v>UCW-23485</v>
          </cell>
          <cell r="B43284" t="str">
            <v>New Balance Apparels 09th Dec 25 (Seller Code: 126934) Lot 2</v>
          </cell>
          <cell r="C43284" t="str">
            <v>CLOSED</v>
          </cell>
          <cell r="D43284" t="str">
            <v>Medium</v>
          </cell>
          <cell r="E43284" t="str">
            <v>netscribes</v>
          </cell>
          <cell r="F43284" t="str">
            <v>Mohd Tahir Shaikh</v>
          </cell>
          <cell r="G43284">
            <v>46002.502083333333</v>
          </cell>
          <cell r="H43284">
            <v>46024.801388888889</v>
          </cell>
        </row>
        <row r="43285">
          <cell r="A43285" t="str">
            <v>UCW-23480</v>
          </cell>
          <cell r="B43285" t="str">
            <v>LIBAS X TATACLIQ SAREE TITLE CHANGE 09-12-2025</v>
          </cell>
          <cell r="C43285" t="str">
            <v>CLOSED</v>
          </cell>
          <cell r="D43285" t="str">
            <v>Medium</v>
          </cell>
          <cell r="E43285" t="str">
            <v>netscribes</v>
          </cell>
          <cell r="F43285" t="str">
            <v>Mohd Tahir Shaikh</v>
          </cell>
          <cell r="G43285">
            <v>46002.469444444447</v>
          </cell>
          <cell r="H43285">
            <v>46022.656944444447</v>
          </cell>
        </row>
        <row r="43286">
          <cell r="A43286" t="str">
            <v>UCW-23474</v>
          </cell>
          <cell r="B43286" t="str">
            <v>BEauty - GWP- 125928 - Kilian Paris - 3skus - 11th Dec</v>
          </cell>
          <cell r="C43286" t="str">
            <v>CLOSED</v>
          </cell>
          <cell r="D43286" t="str">
            <v>Medium</v>
          </cell>
          <cell r="E43286" t="str">
            <v>netscribes</v>
          </cell>
          <cell r="F43286" t="str">
            <v>Simi Raichel Zachariah</v>
          </cell>
          <cell r="G43286">
            <v>46002.441666666666</v>
          </cell>
          <cell r="H43286">
            <v>46009.503472222219</v>
          </cell>
        </row>
        <row r="43287">
          <cell r="A43287" t="str">
            <v>UCW-23473</v>
          </cell>
          <cell r="B43287" t="str">
            <v>Beauty - 128484 - E2E - Hair Pure - 29 SKUs - 11 Dec</v>
          </cell>
          <cell r="C43287" t="str">
            <v>CLOSED Due to Inactive/Insufficient Information</v>
          </cell>
          <cell r="D43287" t="str">
            <v>Medium</v>
          </cell>
          <cell r="E43287" t="str">
            <v>netscribes</v>
          </cell>
          <cell r="F43287" t="str">
            <v>Shraddha Dighe</v>
          </cell>
          <cell r="G43287">
            <v>46002.439583333333</v>
          </cell>
          <cell r="H43287">
            <v>46029.736111111109</v>
          </cell>
        </row>
        <row r="43288">
          <cell r="A43288" t="str">
            <v>UCW-23472</v>
          </cell>
          <cell r="B43288" t="str">
            <v>Tata Lux TH-JC 13 SKUs 10-12-2025</v>
          </cell>
          <cell r="C43288" t="str">
            <v>CLOSED</v>
          </cell>
          <cell r="D43288" t="str">
            <v>Medium</v>
          </cell>
          <cell r="E43288" t="str">
            <v>Chirag Dubal</v>
          </cell>
          <cell r="F43288" t="str">
            <v>Reagan D’souza</v>
          </cell>
          <cell r="G43288">
            <v>46002.436805555553</v>
          </cell>
          <cell r="H43288">
            <v>46008.693055555559</v>
          </cell>
        </row>
        <row r="43289">
          <cell r="A43289" t="str">
            <v>UCW-23471</v>
          </cell>
          <cell r="B43289" t="str">
            <v>Tata Lux TH-JC 65 SKUs 10-12-2025</v>
          </cell>
          <cell r="C43289" t="str">
            <v>CLOSED</v>
          </cell>
          <cell r="D43289" t="str">
            <v>Medium</v>
          </cell>
          <cell r="E43289" t="str">
            <v>Chirag Dubal</v>
          </cell>
          <cell r="F43289" t="str">
            <v>Reagan D’souza</v>
          </cell>
          <cell r="G43289">
            <v>46002.432638888888</v>
          </cell>
          <cell r="H43289">
            <v>46024.802777777775</v>
          </cell>
        </row>
        <row r="43290">
          <cell r="A43290" t="str">
            <v>UCW-23462</v>
          </cell>
          <cell r="B43290" t="str">
            <v>Beauty - E2E - 129094 - Color Queen - 2 skus - 10th dec</v>
          </cell>
          <cell r="C43290" t="str">
            <v>CLOSED Due to Inactive/Insufficient Information</v>
          </cell>
          <cell r="D43290" t="str">
            <v>Medium</v>
          </cell>
          <cell r="E43290" t="str">
            <v>netscribes</v>
          </cell>
          <cell r="F43290" t="str">
            <v>Simi Raichel Zachariah</v>
          </cell>
          <cell r="G43290">
            <v>46001.742361111108</v>
          </cell>
          <cell r="H43290">
            <v>46029.736111111109</v>
          </cell>
        </row>
        <row r="43291">
          <cell r="A43291" t="str">
            <v>UCW-23461</v>
          </cell>
          <cell r="B43291" t="str">
            <v>Beauty - 125928 - E2E - Streax - 8 Skus - 10 Dec</v>
          </cell>
          <cell r="C43291" t="str">
            <v>CLOSED</v>
          </cell>
          <cell r="D43291" t="str">
            <v>Medium</v>
          </cell>
          <cell r="E43291" t="str">
            <v>netscribes</v>
          </cell>
          <cell r="F43291" t="str">
            <v>Shraddha Dighe</v>
          </cell>
          <cell r="G43291">
            <v>46001.741666666669</v>
          </cell>
          <cell r="H43291">
            <v>46007.520138888889</v>
          </cell>
        </row>
        <row r="43292">
          <cell r="A43292" t="str">
            <v>UCW-23458</v>
          </cell>
          <cell r="B43292" t="str">
            <v>Beauty - 126467 - E2E - Love Earth - 1 Sku - 10 Dec</v>
          </cell>
          <cell r="C43292" t="str">
            <v>CLOSED</v>
          </cell>
          <cell r="D43292" t="str">
            <v>Medium</v>
          </cell>
          <cell r="E43292" t="str">
            <v>netscribes</v>
          </cell>
          <cell r="F43292" t="str">
            <v>Shraddha Dighe</v>
          </cell>
          <cell r="G43292">
            <v>46001.706250000003</v>
          </cell>
          <cell r="H43292">
            <v>46036.54791666667</v>
          </cell>
        </row>
        <row r="43293">
          <cell r="A43293" t="str">
            <v>UCW-23457</v>
          </cell>
          <cell r="B43293" t="str">
            <v>Request to Update Images for Existing Product Listings 2 Styles</v>
          </cell>
          <cell r="C43293" t="str">
            <v>CLOSED</v>
          </cell>
          <cell r="D43293" t="str">
            <v>Medium</v>
          </cell>
          <cell r="E43293" t="str">
            <v>netscribes</v>
          </cell>
          <cell r="F43293" t="str">
            <v>Mohd Tahir Shaikh</v>
          </cell>
          <cell r="G43293">
            <v>46001.702777777777</v>
          </cell>
          <cell r="H43293">
            <v>46036.567361111112</v>
          </cell>
        </row>
        <row r="43294">
          <cell r="A43294" t="str">
            <v>UCW-23454</v>
          </cell>
          <cell r="B43294" t="str">
            <v>Beauty - Adhoc - 125928 - Lotus - 2 SKUs (pending)- 10 Dec</v>
          </cell>
          <cell r="C43294" t="str">
            <v>CLOSED</v>
          </cell>
          <cell r="D43294" t="str">
            <v>Medium</v>
          </cell>
          <cell r="E43294" t="str">
            <v>netscribes</v>
          </cell>
          <cell r="F43294" t="str">
            <v>Shraddha Dighe</v>
          </cell>
          <cell r="G43294">
            <v>46001.668749999997</v>
          </cell>
          <cell r="H43294">
            <v>46036.561805555553</v>
          </cell>
        </row>
        <row r="43295">
          <cell r="A43295" t="str">
            <v>UCW-23447</v>
          </cell>
          <cell r="B43295" t="str">
            <v>Woodland / Apparels / 363 sku's / 52 Options / 8-12-25</v>
          </cell>
          <cell r="C43295" t="str">
            <v>CLOSED</v>
          </cell>
          <cell r="D43295" t="str">
            <v>Medium</v>
          </cell>
          <cell r="E43295" t="str">
            <v>netscribes</v>
          </cell>
          <cell r="F43295" t="str">
            <v>Mohd Tahir Shaikh</v>
          </cell>
          <cell r="G43295">
            <v>46001.644444444442</v>
          </cell>
          <cell r="H43295">
            <v>46007.705555555556</v>
          </cell>
        </row>
        <row r="43296">
          <cell r="A43296" t="str">
            <v>UCW-23444</v>
          </cell>
          <cell r="B43296" t="str">
            <v>Hoversoul Listing   - Nityanikar 09 Dec 2025</v>
          </cell>
          <cell r="C43296" t="str">
            <v>CLOSED Due to Inactive/Insufficient Information</v>
          </cell>
          <cell r="D43296" t="str">
            <v>Medium</v>
          </cell>
          <cell r="E43296" t="str">
            <v>netscribes</v>
          </cell>
          <cell r="F43296" t="str">
            <v>Mohd Tahir Shaikh</v>
          </cell>
          <cell r="G43296">
            <v>46001.54583333333</v>
          </cell>
          <cell r="H43296">
            <v>46168.726388888892</v>
          </cell>
        </row>
        <row r="43297">
          <cell r="A43297" t="str">
            <v>UCW-23443</v>
          </cell>
          <cell r="B43297" t="str">
            <v>Product Images Update Request || Seller Code : 125800</v>
          </cell>
          <cell r="C43297" t="str">
            <v>CLOSED</v>
          </cell>
          <cell r="D43297" t="str">
            <v>Medium</v>
          </cell>
          <cell r="E43297" t="str">
            <v>netscribes</v>
          </cell>
          <cell r="F43297" t="str">
            <v>Mohd Tahir Shaikh</v>
          </cell>
          <cell r="G43297">
            <v>46001.537499999999</v>
          </cell>
          <cell r="H43297">
            <v>46036.561805555553</v>
          </cell>
        </row>
        <row r="43298">
          <cell r="A43298" t="str">
            <v>UCW-23442</v>
          </cell>
          <cell r="B43298" t="str">
            <v>Enamor_AW25_Lingerie Listing File Lot 1</v>
          </cell>
          <cell r="C43298" t="str">
            <v>CLOSED</v>
          </cell>
          <cell r="D43298" t="str">
            <v>Medium</v>
          </cell>
          <cell r="E43298" t="str">
            <v>netscribes</v>
          </cell>
          <cell r="F43298" t="str">
            <v>Mohd Tahir Shaikh</v>
          </cell>
          <cell r="G43298">
            <v>46001.53402777778</v>
          </cell>
          <cell r="H43298">
            <v>46024.801388888889</v>
          </cell>
        </row>
        <row r="43299">
          <cell r="A43299" t="str">
            <v>UCW-23441</v>
          </cell>
          <cell r="B43299" t="str">
            <v>Pending 2 options UCW-12302</v>
          </cell>
          <cell r="C43299" t="str">
            <v>CLOSED</v>
          </cell>
          <cell r="D43299" t="str">
            <v>Medium</v>
          </cell>
          <cell r="E43299" t="str">
            <v>netscribes</v>
          </cell>
          <cell r="F43299" t="str">
            <v>Mohd Tahir Shaikh</v>
          </cell>
          <cell r="G43299">
            <v>46001.525000000001</v>
          </cell>
          <cell r="H43299">
            <v>46024.79583333333</v>
          </cell>
        </row>
        <row r="43300">
          <cell r="A43300" t="str">
            <v>UCW-23440</v>
          </cell>
          <cell r="B43300" t="str">
            <v>Beauty - 125928 - E2E - Mintree - 3 Skus - 10 Dec</v>
          </cell>
          <cell r="C43300" t="str">
            <v>CLOSED</v>
          </cell>
          <cell r="D43300" t="str">
            <v>Medium</v>
          </cell>
          <cell r="E43300" t="str">
            <v>netscribes</v>
          </cell>
          <cell r="F43300" t="str">
            <v>Shraddha Dighe</v>
          </cell>
          <cell r="G43300">
            <v>46001.517361111109</v>
          </cell>
          <cell r="H43300">
            <v>46007.507638888892</v>
          </cell>
        </row>
        <row r="43301">
          <cell r="A43301" t="str">
            <v>UCW-23437</v>
          </cell>
          <cell r="B43301" t="str">
            <v>Request for Image Update || 08/12/2025</v>
          </cell>
          <cell r="C43301" t="str">
            <v>CLOSED</v>
          </cell>
          <cell r="D43301" t="str">
            <v>Medium</v>
          </cell>
          <cell r="E43301" t="str">
            <v>netscribes</v>
          </cell>
          <cell r="F43301" t="str">
            <v>Mohd Tahir Shaikh</v>
          </cell>
          <cell r="G43301">
            <v>46001.493750000001</v>
          </cell>
          <cell r="H43301">
            <v>46036.561805555553</v>
          </cell>
        </row>
        <row r="43302">
          <cell r="A43302" t="str">
            <v>UCW-23436</v>
          </cell>
          <cell r="B43302" t="str">
            <v>Beauty - 126109 - E2E - Brillare - 1 SKU - 10 Dec</v>
          </cell>
          <cell r="C43302" t="str">
            <v>CLOSED</v>
          </cell>
          <cell r="D43302" t="str">
            <v>Medium</v>
          </cell>
          <cell r="E43302" t="str">
            <v>netscribes</v>
          </cell>
          <cell r="F43302" t="str">
            <v>Shraddha Dighe</v>
          </cell>
          <cell r="G43302">
            <v>46001.493055555555</v>
          </cell>
          <cell r="H43302">
            <v>46003.49722222222</v>
          </cell>
        </row>
        <row r="43303">
          <cell r="A43303" t="str">
            <v>UCW-23435</v>
          </cell>
          <cell r="B43303" t="str">
            <v>Beauty - E2E - 125928 - Calvin klein - 2 skus - 10th dec</v>
          </cell>
          <cell r="C43303" t="str">
            <v>CLOSED</v>
          </cell>
          <cell r="D43303" t="str">
            <v>Medium</v>
          </cell>
          <cell r="E43303" t="str">
            <v>netscribes</v>
          </cell>
          <cell r="F43303" t="str">
            <v>Simi Raichel Zachariah</v>
          </cell>
          <cell r="G43303">
            <v>46001.486805555556</v>
          </cell>
          <cell r="H43303">
            <v>46003.493750000001</v>
          </cell>
        </row>
        <row r="43304">
          <cell r="A43304" t="str">
            <v>UCW-23432</v>
          </cell>
          <cell r="B43304" t="str">
            <v>TQ Video Uploading_CL10, AW25 P2 &amp; CL9 Pack2</v>
          </cell>
          <cell r="C43304" t="str">
            <v>CLOSED</v>
          </cell>
          <cell r="D43304" t="str">
            <v>Medium</v>
          </cell>
          <cell r="E43304" t="str">
            <v>netscribes</v>
          </cell>
          <cell r="F43304" t="str">
            <v>Mohd Tahir Shaikh</v>
          </cell>
          <cell r="G43304">
            <v>46001.467361111114</v>
          </cell>
          <cell r="H43304">
            <v>46036.561111111114</v>
          </cell>
        </row>
        <row r="43305">
          <cell r="A43305" t="str">
            <v>UCW-23427</v>
          </cell>
          <cell r="B43305" t="str">
            <v>CLONE - CLONE - Beauty - 125928 - E2E - 4 Brands (The Derma Co., Aqualogica, BBlunt, Dr. Sheths) - 37 SKUS - 10 Dec</v>
          </cell>
          <cell r="C43305" t="str">
            <v>CLOSED</v>
          </cell>
          <cell r="D43305" t="str">
            <v>Medium</v>
          </cell>
          <cell r="E43305" t="str">
            <v>netscribes</v>
          </cell>
          <cell r="F43305" t="str">
            <v>Shraddha Dighe</v>
          </cell>
          <cell r="G43305">
            <v>46001.429166666669</v>
          </cell>
          <cell r="H43305">
            <v>46003.489583333336</v>
          </cell>
        </row>
        <row r="43306">
          <cell r="A43306" t="str">
            <v>UCW-23423</v>
          </cell>
          <cell r="B43306" t="str">
            <v>Zivame: New listing Batch-21 Tatacliq</v>
          </cell>
          <cell r="C43306" t="str">
            <v>CLOSED</v>
          </cell>
          <cell r="D43306" t="str">
            <v>Medium</v>
          </cell>
          <cell r="E43306" t="str">
            <v>netscribes</v>
          </cell>
          <cell r="F43306" t="str">
            <v>Mohd Tahir Shaikh</v>
          </cell>
          <cell r="G43306">
            <v>46000.775000000001</v>
          </cell>
          <cell r="H43306">
            <v>46004.661111111112</v>
          </cell>
        </row>
        <row r="43307">
          <cell r="A43307" t="str">
            <v>UCW-23422</v>
          </cell>
          <cell r="B43307" t="str">
            <v>Beauty - 125928 - E2E - Kama Ayurveda - 1 SKU - 9 Dec</v>
          </cell>
          <cell r="C43307" t="str">
            <v>CLOSED</v>
          </cell>
          <cell r="D43307" t="str">
            <v>Medium</v>
          </cell>
          <cell r="E43307" t="str">
            <v>netscribes</v>
          </cell>
          <cell r="F43307" t="str">
            <v>Shraddha Dighe</v>
          </cell>
          <cell r="G43307">
            <v>46000.774305555555</v>
          </cell>
          <cell r="H43307">
            <v>46002.559027777781</v>
          </cell>
        </row>
        <row r="43308">
          <cell r="A43308" t="str">
            <v>UCW-23420</v>
          </cell>
          <cell r="B43308" t="str">
            <v>SKU Image Update Required</v>
          </cell>
          <cell r="C43308" t="str">
            <v>CLOSED</v>
          </cell>
          <cell r="D43308" t="str">
            <v>Medium</v>
          </cell>
          <cell r="E43308" t="str">
            <v>netscribes</v>
          </cell>
          <cell r="F43308" t="str">
            <v>Mohd Tahir Shaikh</v>
          </cell>
          <cell r="G43308">
            <v>46000.771527777775</v>
          </cell>
          <cell r="H43308">
            <v>46036.569444444445</v>
          </cell>
        </row>
        <row r="43309">
          <cell r="A43309" t="str">
            <v>UCW-23419</v>
          </cell>
          <cell r="B43309" t="str">
            <v>Images Replace - 08.12.2025</v>
          </cell>
          <cell r="C43309" t="str">
            <v>CLOSED</v>
          </cell>
          <cell r="D43309" t="str">
            <v>Medium</v>
          </cell>
          <cell r="E43309" t="str">
            <v>netscribes</v>
          </cell>
          <cell r="F43309" t="str">
            <v>Mohd Tahir Shaikh</v>
          </cell>
          <cell r="G43309">
            <v>46000.768055555556</v>
          </cell>
          <cell r="H43309">
            <v>46036.560416666667</v>
          </cell>
        </row>
        <row r="43310">
          <cell r="A43310" t="str">
            <v>UCW-23412</v>
          </cell>
          <cell r="B43310" t="str">
            <v>Ingersoll Infographic Image Update I Designer World Brands 08th Dec</v>
          </cell>
          <cell r="C43310" t="str">
            <v>CLOSED</v>
          </cell>
          <cell r="D43310" t="str">
            <v>Medium</v>
          </cell>
          <cell r="E43310" t="str">
            <v>netscribes</v>
          </cell>
          <cell r="F43310" t="str">
            <v>Mohd Tahir Shaikh</v>
          </cell>
          <cell r="G43310">
            <v>46000.738888888889</v>
          </cell>
          <cell r="H43310">
            <v>46036.560416666667</v>
          </cell>
        </row>
        <row r="43311">
          <cell r="A43311" t="str">
            <v>UCW-23408</v>
          </cell>
          <cell r="B43311" t="str">
            <v>Request to List Nike Apparels 2nd file on Tata Cliq</v>
          </cell>
          <cell r="C43311" t="str">
            <v>CLOSED</v>
          </cell>
          <cell r="D43311" t="str">
            <v>Highest</v>
          </cell>
          <cell r="E43311" t="str">
            <v>netscribes</v>
          </cell>
          <cell r="F43311" t="str">
            <v>Sushma Ram</v>
          </cell>
          <cell r="G43311">
            <v>46000.708333333336</v>
          </cell>
          <cell r="H43311">
            <v>46024.810416666667</v>
          </cell>
        </row>
        <row r="43312">
          <cell r="A43312" t="str">
            <v>UCW-23401</v>
          </cell>
          <cell r="B43312" t="str">
            <v>Beauty - Relisting - 125928 - Roberto Cavalli - 12 skus - 9 Dec</v>
          </cell>
          <cell r="C43312" t="str">
            <v>CLOSED</v>
          </cell>
          <cell r="D43312" t="str">
            <v>Medium</v>
          </cell>
          <cell r="E43312" t="str">
            <v>netscribes</v>
          </cell>
          <cell r="F43312" t="str">
            <v>Simi Raichel Zachariah</v>
          </cell>
          <cell r="G43312">
            <v>46000.665277777778</v>
          </cell>
          <cell r="H43312">
            <v>46036.55972222222</v>
          </cell>
        </row>
        <row r="43313">
          <cell r="A43313" t="str">
            <v>UCW-23399</v>
          </cell>
          <cell r="B43313" t="str">
            <v xml:space="preserve">Men's Apparel 02-12-2025 </v>
          </cell>
          <cell r="C43313" t="str">
            <v>CLOSED</v>
          </cell>
          <cell r="D43313" t="str">
            <v>Medium</v>
          </cell>
          <cell r="E43313" t="str">
            <v>netscribes</v>
          </cell>
          <cell r="F43313" t="str">
            <v>netscribes</v>
          </cell>
          <cell r="G43313">
            <v>46000.647222222222</v>
          </cell>
          <cell r="H43313">
            <v>46036.559027777781</v>
          </cell>
        </row>
        <row r="43314">
          <cell r="A43314" t="str">
            <v>UCW-23398</v>
          </cell>
          <cell r="B43314" t="str">
            <v>Beauty - Adhoc - 127939 - United Colors Of Benetton  - 7 skus - 9th Dec</v>
          </cell>
          <cell r="C43314" t="str">
            <v>CLOSED</v>
          </cell>
          <cell r="D43314" t="str">
            <v>Medium</v>
          </cell>
          <cell r="E43314" t="str">
            <v>netscribes</v>
          </cell>
          <cell r="F43314" t="str">
            <v>Simi Raichel Zachariah</v>
          </cell>
          <cell r="G43314">
            <v>46000.64166666667</v>
          </cell>
          <cell r="H43314">
            <v>46036.559027777781</v>
          </cell>
        </row>
        <row r="43315">
          <cell r="A43315" t="str">
            <v>UCW-23397</v>
          </cell>
          <cell r="B43315" t="str">
            <v>Beauty - E2E - 125928 - Caudalie - 1 sku - 9th Dec</v>
          </cell>
          <cell r="C43315" t="str">
            <v>CLOSED</v>
          </cell>
          <cell r="D43315" t="str">
            <v>Medium</v>
          </cell>
          <cell r="E43315" t="str">
            <v>netscribes</v>
          </cell>
          <cell r="F43315" t="str">
            <v>Simi Raichel Zachariah</v>
          </cell>
          <cell r="G43315">
            <v>46000.636805555558</v>
          </cell>
          <cell r="H43315">
            <v>46002.553472222222</v>
          </cell>
        </row>
        <row r="43316">
          <cell r="A43316" t="str">
            <v>UCW-23396</v>
          </cell>
          <cell r="B43316" t="str">
            <v>Mason Home Product Videos for Upload tata cliq home web site</v>
          </cell>
          <cell r="C43316" t="str">
            <v>CLOSED</v>
          </cell>
          <cell r="D43316" t="str">
            <v>Medium</v>
          </cell>
          <cell r="E43316" t="str">
            <v>netscribes</v>
          </cell>
          <cell r="F43316" t="str">
            <v>Sushma Ram</v>
          </cell>
          <cell r="G43316">
            <v>46000.61041666667</v>
          </cell>
          <cell r="H43316">
            <v>46036.558333333334</v>
          </cell>
        </row>
        <row r="43317">
          <cell r="A43317" t="str">
            <v>UCW-23394</v>
          </cell>
          <cell r="B43317" t="str">
            <v>Beauty - 127115 - Relisting - The Body Shop - 11 SKUS - 9 Dec</v>
          </cell>
          <cell r="C43317" t="str">
            <v>CLOSED</v>
          </cell>
          <cell r="D43317" t="str">
            <v>Medium</v>
          </cell>
          <cell r="E43317" t="str">
            <v>netscribes</v>
          </cell>
          <cell r="F43317" t="str">
            <v>Shraddha Dighe</v>
          </cell>
          <cell r="G43317">
            <v>46000.592361111114</v>
          </cell>
          <cell r="H43317">
            <v>46036.558333333334</v>
          </cell>
        </row>
        <row r="43318">
          <cell r="A43318" t="str">
            <v>UCW-23383</v>
          </cell>
          <cell r="B43318" t="str">
            <v>LIVE NEW LISTING | Homesake | 05.12.2025</v>
          </cell>
          <cell r="C43318" t="str">
            <v>CLOSED</v>
          </cell>
          <cell r="D43318" t="str">
            <v>Medium</v>
          </cell>
          <cell r="E43318" t="str">
            <v>netscribes</v>
          </cell>
          <cell r="F43318" t="str">
            <v>Mohd Tahir Shaikh</v>
          </cell>
          <cell r="G43318">
            <v>46000.525000000001</v>
          </cell>
          <cell r="H43318">
            <v>46024.787499999999</v>
          </cell>
        </row>
        <row r="43319">
          <cell r="A43319" t="str">
            <v>UCW-23379</v>
          </cell>
          <cell r="B43319" t="str">
            <v>Beauty - 125928 - E2E - PAC cosmetics - 210 SKUS - 9 Dec</v>
          </cell>
          <cell r="C43319" t="str">
            <v>CLOSED</v>
          </cell>
          <cell r="D43319" t="str">
            <v>Medium</v>
          </cell>
          <cell r="E43319" t="str">
            <v>netscribes</v>
          </cell>
          <cell r="F43319" t="str">
            <v>Shraddha Dighe</v>
          </cell>
          <cell r="G43319">
            <v>46000.455555555556</v>
          </cell>
          <cell r="H43319">
            <v>46036.54583333333</v>
          </cell>
        </row>
        <row r="43320">
          <cell r="A43320" t="str">
            <v>UCW-23374</v>
          </cell>
          <cell r="B43320" t="str">
            <v>Beauty - E2E - 127939 - M2 beauty - 1 sku - 8th Dec</v>
          </cell>
          <cell r="C43320" t="str">
            <v>CLOSED</v>
          </cell>
          <cell r="D43320" t="str">
            <v>Medium</v>
          </cell>
          <cell r="E43320" t="str">
            <v>netscribes</v>
          </cell>
          <cell r="F43320" t="str">
            <v>Simi Raichel Zachariah</v>
          </cell>
          <cell r="G43320">
            <v>45999.789583333331</v>
          </cell>
          <cell r="H43320">
            <v>46002.470833333333</v>
          </cell>
        </row>
        <row r="43321">
          <cell r="A43321" t="str">
            <v>UCW-23371</v>
          </cell>
          <cell r="B43321" t="str">
            <v>Request to Update the Images(47)| Brand - Crimsoune Club | Women | Tata Cliq- Fashion | 05-12-2025</v>
          </cell>
          <cell r="C43321" t="str">
            <v>CLOSED</v>
          </cell>
          <cell r="D43321" t="str">
            <v>Medium</v>
          </cell>
          <cell r="E43321" t="str">
            <v>netscribes</v>
          </cell>
          <cell r="F43321" t="str">
            <v>Mohd Tahir Shaikh</v>
          </cell>
          <cell r="G43321">
            <v>45999.78402777778</v>
          </cell>
          <cell r="H43321">
            <v>46036.557638888888</v>
          </cell>
        </row>
        <row r="43322">
          <cell r="A43322" t="str">
            <v>UCW-23368</v>
          </cell>
          <cell r="B43322" t="str">
            <v>BB 1 article Listing</v>
          </cell>
          <cell r="C43322" t="str">
            <v>CLOSED</v>
          </cell>
          <cell r="D43322" t="str">
            <v>Highest</v>
          </cell>
          <cell r="E43322" t="str">
            <v>netscribes</v>
          </cell>
          <cell r="F43322" t="str">
            <v>Sushma Ram</v>
          </cell>
          <cell r="G43322">
            <v>45999.76666666667</v>
          </cell>
          <cell r="H43322">
            <v>46001.470138888886</v>
          </cell>
        </row>
        <row r="43323">
          <cell r="A43323" t="str">
            <v>UCW-23363</v>
          </cell>
          <cell r="B43323" t="str">
            <v>Beauty - E2E- Ajmal - 125790- 4 skus - 8th Dec</v>
          </cell>
          <cell r="C43323" t="str">
            <v>CLOSED</v>
          </cell>
          <cell r="D43323" t="str">
            <v>Medium</v>
          </cell>
          <cell r="E43323" t="str">
            <v>netscribes</v>
          </cell>
          <cell r="F43323" t="str">
            <v>Simi Raichel Zachariah</v>
          </cell>
          <cell r="G43323">
            <v>45999.744444444441</v>
          </cell>
          <cell r="H43323">
            <v>46002.466666666667</v>
          </cell>
        </row>
        <row r="43324">
          <cell r="A43324" t="str">
            <v>UCW-23344</v>
          </cell>
          <cell r="B43324" t="str">
            <v>Beauty - 127939 - Adhoc - Video update - Guess - 3 SKUS - 8 Dec</v>
          </cell>
          <cell r="C43324" t="str">
            <v>CLOSED Due to Inactive/Insufficient Information</v>
          </cell>
          <cell r="D43324" t="str">
            <v>Medium</v>
          </cell>
          <cell r="E43324" t="str">
            <v>netscribes</v>
          </cell>
          <cell r="F43324" t="str">
            <v>Shraddha Dighe</v>
          </cell>
          <cell r="G43324">
            <v>45999.646527777775</v>
          </cell>
          <cell r="H43324">
            <v>46000.659722222219</v>
          </cell>
        </row>
        <row r="43325">
          <cell r="A43325" t="str">
            <v>UCW-23343</v>
          </cell>
          <cell r="B43325" t="str">
            <v>Tatacliq Specimen Template | 5th Dec'25</v>
          </cell>
          <cell r="C43325" t="str">
            <v>CLOSED</v>
          </cell>
          <cell r="D43325" t="str">
            <v>Medium</v>
          </cell>
          <cell r="E43325" t="str">
            <v>netscribes</v>
          </cell>
          <cell r="F43325" t="str">
            <v>Mohd Tahir Shaikh</v>
          </cell>
          <cell r="G43325">
            <v>45999.642361111109</v>
          </cell>
          <cell r="H43325">
            <v>46024.781944444447</v>
          </cell>
        </row>
        <row r="43326">
          <cell r="A43326" t="str">
            <v>UCW-23342</v>
          </cell>
          <cell r="B43326" t="str">
            <v>Beauty - 125928 - Image update - Sebamed - 31 SKUS - 8 Dec</v>
          </cell>
          <cell r="C43326" t="str">
            <v>CLOSED</v>
          </cell>
          <cell r="D43326" t="str">
            <v>Medium</v>
          </cell>
          <cell r="E43326" t="str">
            <v>netscribes</v>
          </cell>
          <cell r="F43326" t="str">
            <v>Shraddha Dighe</v>
          </cell>
          <cell r="G43326">
            <v>45999.637499999997</v>
          </cell>
          <cell r="H43326">
            <v>46022.650694444441</v>
          </cell>
        </row>
        <row r="43327">
          <cell r="A43327" t="str">
            <v>UCW-23341</v>
          </cell>
          <cell r="B43327" t="str">
            <v>Beauty - 129088 - E2E - Semino - 3 SKUs - 3 Dec</v>
          </cell>
          <cell r="C43327" t="str">
            <v>CLOSED</v>
          </cell>
          <cell r="D43327" t="str">
            <v>Medium</v>
          </cell>
          <cell r="E43327" t="str">
            <v>netscribes</v>
          </cell>
          <cell r="F43327" t="str">
            <v>Shraddha Dighe</v>
          </cell>
          <cell r="G43327">
            <v>45999.632638888892</v>
          </cell>
          <cell r="H43327">
            <v>46036.544444444444</v>
          </cell>
        </row>
        <row r="43328">
          <cell r="A43328" t="str">
            <v>UCW-23340</v>
          </cell>
          <cell r="B43328" t="str">
            <v>Label Ritu Kumar AW-25 2nd Drop</v>
          </cell>
          <cell r="C43328" t="str">
            <v>CLOSED</v>
          </cell>
          <cell r="D43328" t="str">
            <v>Medium</v>
          </cell>
          <cell r="E43328" t="str">
            <v>netscribes</v>
          </cell>
          <cell r="F43328" t="str">
            <v>Mohd Tahir Shaikh</v>
          </cell>
          <cell r="G43328">
            <v>45999.609027777777</v>
          </cell>
          <cell r="H43328">
            <v>46024.800694444442</v>
          </cell>
        </row>
        <row r="43329">
          <cell r="A43329" t="str">
            <v>UCW-23339</v>
          </cell>
          <cell r="B43329" t="str">
            <v>Tata Cliq Files B2C &amp; Nov-Inventory Sheet Articles</v>
          </cell>
          <cell r="C43329" t="str">
            <v>CLOSED</v>
          </cell>
          <cell r="D43329" t="str">
            <v>Medium</v>
          </cell>
          <cell r="E43329" t="str">
            <v>netscribes</v>
          </cell>
          <cell r="F43329" t="str">
            <v>Mohd Tahir Shaikh</v>
          </cell>
          <cell r="G43329">
            <v>45999.601388888892</v>
          </cell>
          <cell r="H43329">
            <v>46009.724999999999</v>
          </cell>
        </row>
        <row r="43330">
          <cell r="A43330" t="str">
            <v>UCW-23334</v>
          </cell>
          <cell r="B43330" t="str">
            <v>Listing Video's for Xmas Products - Little Surprise Box - 2nd file</v>
          </cell>
          <cell r="C43330" t="str">
            <v>CLOSED</v>
          </cell>
          <cell r="D43330" t="str">
            <v>Medium</v>
          </cell>
          <cell r="E43330" t="str">
            <v>netscribes</v>
          </cell>
          <cell r="F43330" t="str">
            <v>Mohd Tahir Shaikh</v>
          </cell>
          <cell r="G43330">
            <v>45999.577777777777</v>
          </cell>
          <cell r="H43330">
            <v>46036.554861111108</v>
          </cell>
        </row>
        <row r="43331">
          <cell r="A43331" t="str">
            <v>UCW-23333</v>
          </cell>
          <cell r="B43331" t="str">
            <v>Beauty - 125928 - E2E - OUAI - 7 SKUS - 8 Dec</v>
          </cell>
          <cell r="C43331" t="str">
            <v>CLOSED</v>
          </cell>
          <cell r="D43331" t="str">
            <v>Medium</v>
          </cell>
          <cell r="E43331" t="str">
            <v>netscribes</v>
          </cell>
          <cell r="F43331" t="str">
            <v>Shraddha Dighe</v>
          </cell>
          <cell r="G43331">
            <v>45999.575694444444</v>
          </cell>
          <cell r="H43331">
            <v>46036.544444444444</v>
          </cell>
        </row>
        <row r="43332">
          <cell r="A43332" t="str">
            <v>UCW-23332</v>
          </cell>
          <cell r="B43332" t="str">
            <v>Tatacliq Kids Apparels Template | 5th Dec'2025</v>
          </cell>
          <cell r="C43332" t="str">
            <v>CLOSED</v>
          </cell>
          <cell r="D43332" t="str">
            <v>Medium</v>
          </cell>
          <cell r="E43332" t="str">
            <v>netscribes</v>
          </cell>
          <cell r="F43332" t="str">
            <v>Mohd Tahir Shaikh</v>
          </cell>
          <cell r="G43332">
            <v>45999.572222222225</v>
          </cell>
          <cell r="H43332">
            <v>46002.573611111111</v>
          </cell>
        </row>
        <row r="43333">
          <cell r="A43333" t="str">
            <v>UCW-23331</v>
          </cell>
          <cell r="B43333" t="str">
            <v>Tatacliq Men's Apparels Templates | 5th Dec'2025</v>
          </cell>
          <cell r="C43333" t="str">
            <v>CLOSED</v>
          </cell>
          <cell r="D43333" t="str">
            <v>Medium</v>
          </cell>
          <cell r="E43333" t="str">
            <v>netscribes</v>
          </cell>
          <cell r="F43333" t="str">
            <v>Mohd Tahir Shaikh</v>
          </cell>
          <cell r="G43333">
            <v>45999.568055555559</v>
          </cell>
          <cell r="H43333">
            <v>46014.474305555559</v>
          </cell>
        </row>
        <row r="43334">
          <cell r="A43334" t="str">
            <v>UCW-23326</v>
          </cell>
          <cell r="B43334" t="str">
            <v>TH | MP Migration | OMNI Lux to MP Mall | 27 styles</v>
          </cell>
          <cell r="C43334" t="str">
            <v>CLOSED</v>
          </cell>
          <cell r="D43334" t="str">
            <v>Medium</v>
          </cell>
          <cell r="E43334" t="str">
            <v>Chirag Dubal</v>
          </cell>
          <cell r="F43334" t="str">
            <v>Shloka Chakre</v>
          </cell>
          <cell r="G43334">
            <v>45999.488888888889</v>
          </cell>
          <cell r="H43334">
            <v>46000.558333333334</v>
          </cell>
        </row>
        <row r="43335">
          <cell r="A43335" t="str">
            <v>UCW-23323</v>
          </cell>
          <cell r="B43335" t="str">
            <v>Styles Migration to Tata Cliq Westbury Account - 18-09-2025 (Clone)</v>
          </cell>
          <cell r="C43335" t="str">
            <v>CLOSED</v>
          </cell>
          <cell r="D43335" t="str">
            <v>Medium</v>
          </cell>
          <cell r="E43335" t="str">
            <v>netscribes</v>
          </cell>
          <cell r="F43335" t="str">
            <v>netscribes</v>
          </cell>
          <cell r="G43335">
            <v>45999.454861111109</v>
          </cell>
          <cell r="H43335">
            <v>46022.65</v>
          </cell>
        </row>
        <row r="43336">
          <cell r="A43336" t="str">
            <v>UCW-23322</v>
          </cell>
          <cell r="B43336" t="str">
            <v>4 SKUs pending - UCW-19681</v>
          </cell>
          <cell r="C43336" t="str">
            <v>CLOSED</v>
          </cell>
          <cell r="D43336" t="str">
            <v>Medium</v>
          </cell>
          <cell r="E43336" t="str">
            <v>netscribes</v>
          </cell>
          <cell r="F43336" t="str">
            <v>Mohd Tahir Shaikh</v>
          </cell>
          <cell r="G43336">
            <v>45999.451388888891</v>
          </cell>
          <cell r="H43336">
            <v>46036.554166666669</v>
          </cell>
        </row>
        <row r="43337">
          <cell r="A43337" t="str">
            <v>UCW-23314</v>
          </cell>
          <cell r="B43337" t="str">
            <v>Tata Cliq Footwear Catalogue - Asics | SS'26</v>
          </cell>
          <cell r="C43337" t="str">
            <v>CLOSED</v>
          </cell>
          <cell r="D43337" t="str">
            <v>Medium</v>
          </cell>
          <cell r="E43337" t="str">
            <v>netscribes</v>
          </cell>
          <cell r="F43337" t="str">
            <v>Mohd Tahir Shaikh</v>
          </cell>
          <cell r="G43337">
            <v>45997.577777777777</v>
          </cell>
          <cell r="H43337">
            <v>46024.795138888891</v>
          </cell>
        </row>
        <row r="43338">
          <cell r="A43338" t="str">
            <v>UCW-23308</v>
          </cell>
          <cell r="B43338" t="str">
            <v>Tatacliq Men Women Footwear Templates | 4th Dec'2025</v>
          </cell>
          <cell r="C43338" t="str">
            <v>CLOSED</v>
          </cell>
          <cell r="D43338" t="str">
            <v>Medium</v>
          </cell>
          <cell r="E43338" t="str">
            <v>netscribes</v>
          </cell>
          <cell r="F43338" t="str">
            <v>Mohd Tahir Shaikh</v>
          </cell>
          <cell r="G43338">
            <v>45996.78402777778</v>
          </cell>
          <cell r="H43338">
            <v>46000.671527777777</v>
          </cell>
        </row>
        <row r="43339">
          <cell r="A43339" t="str">
            <v>UCW-23303</v>
          </cell>
          <cell r="B43339" t="str">
            <v>TataCliq Fashion Listing File For Anna by Anuschka.</v>
          </cell>
          <cell r="C43339" t="str">
            <v>CLOSED</v>
          </cell>
          <cell r="D43339" t="str">
            <v>Medium</v>
          </cell>
          <cell r="E43339" t="str">
            <v>netscribes</v>
          </cell>
          <cell r="F43339" t="str">
            <v>Mohd Tahir Shaikh</v>
          </cell>
          <cell r="G43339">
            <v>45996.763194444444</v>
          </cell>
          <cell r="H43339">
            <v>46076.524305555555</v>
          </cell>
        </row>
        <row r="43340">
          <cell r="A43340" t="str">
            <v>UCW-23294</v>
          </cell>
          <cell r="B43340" t="str">
            <v>Hoversoul Listing - Exo Footwear 02 Dec 2025 Ballerinas</v>
          </cell>
          <cell r="C43340" t="str">
            <v>CLOSED</v>
          </cell>
          <cell r="D43340" t="str">
            <v>Medium</v>
          </cell>
          <cell r="E43340" t="str">
            <v>netscribes</v>
          </cell>
          <cell r="F43340" t="str">
            <v>Mohd Tahir Shaikh</v>
          </cell>
          <cell r="G43340">
            <v>45996.701388888891</v>
          </cell>
          <cell r="H43340">
            <v>46156.820833333331</v>
          </cell>
        </row>
        <row r="43341">
          <cell r="A43341" t="str">
            <v>UCW-23293</v>
          </cell>
          <cell r="B43341" t="str">
            <v>Lunch Bag Listing Images – Update Required</v>
          </cell>
          <cell r="C43341" t="str">
            <v>CLOSED</v>
          </cell>
          <cell r="D43341" t="str">
            <v>Medium</v>
          </cell>
          <cell r="E43341" t="str">
            <v>netscribes</v>
          </cell>
          <cell r="F43341" t="str">
            <v>Sushma Ram</v>
          </cell>
          <cell r="G43341">
            <v>45996.69027777778</v>
          </cell>
          <cell r="H43341">
            <v>46036.552777777775</v>
          </cell>
        </row>
        <row r="43342">
          <cell r="A43342" t="str">
            <v>UCW-23291</v>
          </cell>
          <cell r="B43342" t="str">
            <v>Tatacliq Men Content template-04-12-25</v>
          </cell>
          <cell r="C43342" t="str">
            <v>CLOSED</v>
          </cell>
          <cell r="D43342" t="str">
            <v>Medium</v>
          </cell>
          <cell r="E43342" t="str">
            <v>netscribes</v>
          </cell>
          <cell r="F43342" t="str">
            <v>Sushma Ram</v>
          </cell>
          <cell r="G43342">
            <v>45996.68472222222</v>
          </cell>
          <cell r="H43342">
            <v>46003.808333333334</v>
          </cell>
        </row>
        <row r="43343">
          <cell r="A43343" t="str">
            <v>UCW-23288</v>
          </cell>
          <cell r="B43343" t="str">
            <v>Hidesign Christmas Freebie Toast - Tatacliq</v>
          </cell>
          <cell r="C43343" t="str">
            <v>CLOSED</v>
          </cell>
          <cell r="D43343" t="str">
            <v>Medium</v>
          </cell>
          <cell r="E43343" t="str">
            <v>netscribes</v>
          </cell>
          <cell r="F43343" t="str">
            <v>Mohd Tahir Shaikh</v>
          </cell>
          <cell r="G43343">
            <v>45996.668055555558</v>
          </cell>
          <cell r="H43343">
            <v>46003.61041666667</v>
          </cell>
        </row>
        <row r="43344">
          <cell r="A43344" t="str">
            <v>UCW-23283</v>
          </cell>
          <cell r="B43344" t="str">
            <v xml:space="preserve">Beauty - Adhoc - 125928 - Lotus - 54 skus - 5th Dec </v>
          </cell>
          <cell r="C43344" t="str">
            <v>CLOSED</v>
          </cell>
          <cell r="D43344" t="str">
            <v>Medium</v>
          </cell>
          <cell r="E43344" t="str">
            <v>netscribes</v>
          </cell>
          <cell r="F43344" t="str">
            <v>Simi Raichel Zachariah</v>
          </cell>
          <cell r="G43344">
            <v>45996.62222222222</v>
          </cell>
          <cell r="H43344">
            <v>46022.647916666669</v>
          </cell>
        </row>
        <row r="43345">
          <cell r="A43345" t="str">
            <v>UCW-23274</v>
          </cell>
          <cell r="B43345" t="str">
            <v>TH/CK Omni-107 Lot</v>
          </cell>
          <cell r="C43345" t="str">
            <v>CLOSED</v>
          </cell>
          <cell r="D43345" t="str">
            <v>Medium</v>
          </cell>
          <cell r="E43345" t="str">
            <v>Chirag Dubal</v>
          </cell>
          <cell r="F43345" t="str">
            <v>Shloka Chakre</v>
          </cell>
          <cell r="G43345">
            <v>45996.492361111108</v>
          </cell>
          <cell r="H43345">
            <v>46024.80972222222</v>
          </cell>
        </row>
        <row r="43346">
          <cell r="A43346" t="str">
            <v>UCW-23273</v>
          </cell>
          <cell r="B43346" t="str">
            <v>TH/CK-MP-Lot 187</v>
          </cell>
          <cell r="C43346" t="str">
            <v>CLOSED</v>
          </cell>
          <cell r="D43346" t="str">
            <v>Medium</v>
          </cell>
          <cell r="E43346" t="str">
            <v>Chirag Dubal</v>
          </cell>
          <cell r="F43346" t="str">
            <v>Reagan D’souza</v>
          </cell>
          <cell r="G43346">
            <v>45996.478472222225</v>
          </cell>
          <cell r="H43346">
            <v>46024.809027777781</v>
          </cell>
        </row>
        <row r="43347">
          <cell r="A43347" t="str">
            <v>UCW-23272</v>
          </cell>
          <cell r="B43347" t="str">
            <v>CLONE - Beauty - Adhoc - 127939 - Juilette - 18 skus - 5th dec</v>
          </cell>
          <cell r="C43347" t="str">
            <v>CLOSED</v>
          </cell>
          <cell r="D43347" t="str">
            <v>Medium</v>
          </cell>
          <cell r="E43347" t="str">
            <v>netscribes</v>
          </cell>
          <cell r="F43347" t="str">
            <v>Simi Raichel Zachariah</v>
          </cell>
          <cell r="G43347">
            <v>45996.476388888892</v>
          </cell>
          <cell r="H43347">
            <v>46036.552777777775</v>
          </cell>
        </row>
        <row r="43348">
          <cell r="A43348" t="str">
            <v>UCW-23271</v>
          </cell>
          <cell r="B43348" t="str">
            <v>Pending 3 SKUs UCW-23010</v>
          </cell>
          <cell r="C43348" t="str">
            <v>CLOSED</v>
          </cell>
          <cell r="D43348" t="str">
            <v>Medium</v>
          </cell>
          <cell r="E43348" t="str">
            <v>netscribes</v>
          </cell>
          <cell r="F43348" t="str">
            <v>Mohd Tahir Shaikh</v>
          </cell>
          <cell r="G43348">
            <v>45996.455555555556</v>
          </cell>
          <cell r="H43348">
            <v>45997.493055555555</v>
          </cell>
        </row>
        <row r="43349">
          <cell r="A43349" t="str">
            <v>UCW-23269</v>
          </cell>
          <cell r="B43349" t="str">
            <v>Beauty - Adhoc - 125928 - Colorbar - 4 skus - 5th Dec</v>
          </cell>
          <cell r="C43349" t="str">
            <v>CLOSED</v>
          </cell>
          <cell r="D43349" t="str">
            <v>Medium</v>
          </cell>
          <cell r="E43349" t="str">
            <v>netscribes</v>
          </cell>
          <cell r="F43349" t="str">
            <v>Simi Raichel Zachariah</v>
          </cell>
          <cell r="G43349">
            <v>45996.427083333336</v>
          </cell>
          <cell r="H43349">
            <v>46036.552083333336</v>
          </cell>
        </row>
        <row r="43350">
          <cell r="A43350" t="str">
            <v>UCW-23266</v>
          </cell>
          <cell r="B43350" t="str">
            <v>Ritu Kumar AW-25 2nd Drop - 04-12-25</v>
          </cell>
          <cell r="C43350" t="str">
            <v>CLOSED</v>
          </cell>
          <cell r="D43350" t="str">
            <v>Medium</v>
          </cell>
          <cell r="E43350" t="str">
            <v>Chirag Dubal</v>
          </cell>
          <cell r="F43350" t="str">
            <v>Reagan D’souza</v>
          </cell>
          <cell r="G43350">
            <v>45995.88958333333</v>
          </cell>
          <cell r="H43350">
            <v>46003.604861111111</v>
          </cell>
        </row>
        <row r="43351">
          <cell r="A43351" t="str">
            <v>UCW-23265</v>
          </cell>
          <cell r="B43351" t="str">
            <v>Label Ritu Kumar AW-25 2nd Drop - 04-12-25</v>
          </cell>
          <cell r="C43351" t="str">
            <v>CLOSED</v>
          </cell>
          <cell r="D43351" t="str">
            <v>Medium</v>
          </cell>
          <cell r="E43351" t="str">
            <v>Chirag Dubal</v>
          </cell>
          <cell r="F43351" t="str">
            <v>Reagan D’souza</v>
          </cell>
          <cell r="G43351">
            <v>45995.886805555558</v>
          </cell>
          <cell r="H43351">
            <v>46024.77847222222</v>
          </cell>
        </row>
        <row r="43352">
          <cell r="A43352" t="str">
            <v>UCW-23245</v>
          </cell>
          <cell r="B43352" t="str">
            <v>Styles Migration to Tata Cliq Westbury Account - 03-12-2025</v>
          </cell>
          <cell r="C43352" t="str">
            <v>CLOSED</v>
          </cell>
          <cell r="D43352" t="str">
            <v>Medium</v>
          </cell>
          <cell r="E43352" t="str">
            <v>netscribes</v>
          </cell>
          <cell r="F43352" t="str">
            <v>Sushma Ram</v>
          </cell>
          <cell r="G43352">
            <v>45995.747916666667</v>
          </cell>
          <cell r="H43352">
            <v>46024.586805555555</v>
          </cell>
        </row>
        <row r="43353">
          <cell r="A43353" t="str">
            <v>UCW-23241</v>
          </cell>
          <cell r="B43353" t="str">
            <v>Need to update title_3rd Dec</v>
          </cell>
          <cell r="C43353" t="str">
            <v>CLOSED</v>
          </cell>
          <cell r="D43353" t="str">
            <v>Medium</v>
          </cell>
          <cell r="E43353" t="str">
            <v>netscribes</v>
          </cell>
          <cell r="F43353" t="str">
            <v>Sushma Ram</v>
          </cell>
          <cell r="G43353">
            <v>45995.729861111111</v>
          </cell>
          <cell r="H43353">
            <v>45997.623611111114</v>
          </cell>
        </row>
        <row r="43354">
          <cell r="A43354" t="str">
            <v>UCW-23235</v>
          </cell>
          <cell r="B43354" t="str">
            <v>Tata Cliq Men's Apparel Video Upload Request // 03-12-2025</v>
          </cell>
          <cell r="C43354" t="str">
            <v>CLOSED</v>
          </cell>
          <cell r="D43354" t="str">
            <v>Medium</v>
          </cell>
          <cell r="E43354" t="str">
            <v>netscribes</v>
          </cell>
          <cell r="F43354" t="str">
            <v>Mohd Tahir Shaikh</v>
          </cell>
          <cell r="G43354">
            <v>45995.679166666669</v>
          </cell>
          <cell r="H43354">
            <v>46000.570833333331</v>
          </cell>
        </row>
        <row r="43355">
          <cell r="A43355" t="str">
            <v>UCW-23232</v>
          </cell>
          <cell r="B43355" t="str">
            <v>Beauty - Adhoc Correction - 100001 - Studiowest - 81 skus - 4th Dec</v>
          </cell>
          <cell r="C43355" t="str">
            <v>CLOSED</v>
          </cell>
          <cell r="D43355" t="str">
            <v>Medium</v>
          </cell>
          <cell r="E43355" t="str">
            <v>netscribes</v>
          </cell>
          <cell r="F43355" t="str">
            <v>Simi Raichel Zachariah</v>
          </cell>
          <cell r="G43355">
            <v>45995.670138888891</v>
          </cell>
          <cell r="H43355">
            <v>46036.692361111112</v>
          </cell>
        </row>
        <row r="43356">
          <cell r="A43356" t="str">
            <v>UCW-23230</v>
          </cell>
          <cell r="B43356" t="str">
            <v xml:space="preserve">Handbag Title Update </v>
          </cell>
          <cell r="C43356" t="str">
            <v>CLOSED</v>
          </cell>
          <cell r="D43356" t="str">
            <v>Medium</v>
          </cell>
          <cell r="E43356" t="str">
            <v>netscribes</v>
          </cell>
          <cell r="F43356" t="str">
            <v>Sushma Ram</v>
          </cell>
          <cell r="G43356">
            <v>45995.665972222225</v>
          </cell>
          <cell r="H43356">
            <v>46036.54791666667</v>
          </cell>
        </row>
        <row r="43357">
          <cell r="A43357" t="str">
            <v>UCW-23229</v>
          </cell>
          <cell r="B43357" t="str">
            <v>Beauty - E2E - 128628 - Foxtale - 2 skus - 4th Dec</v>
          </cell>
          <cell r="C43357" t="str">
            <v>CLOSED</v>
          </cell>
          <cell r="D43357" t="str">
            <v>Medium</v>
          </cell>
          <cell r="E43357" t="str">
            <v>netscribes</v>
          </cell>
          <cell r="F43357" t="str">
            <v>Simi Raichel Zachariah</v>
          </cell>
          <cell r="G43357">
            <v>45995.654166666667</v>
          </cell>
          <cell r="H43357">
            <v>45997.47152777778</v>
          </cell>
        </row>
        <row r="43358">
          <cell r="A43358" t="str">
            <v>UCW-23228</v>
          </cell>
          <cell r="B43358" t="str">
            <v>Beauty - Adhoc - The Man Company - 1 sku - 4th Dec</v>
          </cell>
          <cell r="C43358" t="str">
            <v>CLOSED</v>
          </cell>
          <cell r="D43358" t="str">
            <v>Medium</v>
          </cell>
          <cell r="E43358" t="str">
            <v>netscribes</v>
          </cell>
          <cell r="F43358" t="str">
            <v>Simi Raichel Zachariah</v>
          </cell>
          <cell r="G43358">
            <v>45995.65</v>
          </cell>
          <cell r="H43358">
            <v>46036.547222222223</v>
          </cell>
        </row>
        <row r="43359">
          <cell r="A43359" t="str">
            <v>UCW-23226</v>
          </cell>
          <cell r="B43359" t="str">
            <v>Size chart update - Woodland</v>
          </cell>
          <cell r="C43359" t="str">
            <v>CLOSED</v>
          </cell>
          <cell r="D43359" t="str">
            <v>Medium</v>
          </cell>
          <cell r="E43359" t="str">
            <v>netscribes</v>
          </cell>
          <cell r="F43359" t="str">
            <v>Mohd Tahir Shaikh</v>
          </cell>
          <cell r="G43359">
            <v>45995.643750000003</v>
          </cell>
          <cell r="H43359">
            <v>46036.546527777777</v>
          </cell>
        </row>
        <row r="43360">
          <cell r="A43360" t="str">
            <v>UCW-23224</v>
          </cell>
          <cell r="B43360" t="str">
            <v>Guess Jeans Size chart update</v>
          </cell>
          <cell r="C43360" t="str">
            <v>CLOSED</v>
          </cell>
          <cell r="D43360" t="str">
            <v>Medium</v>
          </cell>
          <cell r="E43360" t="str">
            <v>netscribes</v>
          </cell>
          <cell r="F43360" t="str">
            <v>Mohd Tahir Shaikh</v>
          </cell>
          <cell r="G43360">
            <v>45995.636111111111</v>
          </cell>
          <cell r="H43360">
            <v>46036.546527777777</v>
          </cell>
        </row>
        <row r="43361">
          <cell r="A43361" t="str">
            <v>UCW-23221</v>
          </cell>
          <cell r="B43361" t="str">
            <v>Arrow OE Reshoot</v>
          </cell>
          <cell r="C43361" t="str">
            <v>CLOSED</v>
          </cell>
          <cell r="D43361" t="str">
            <v>Medium</v>
          </cell>
          <cell r="E43361" t="str">
            <v>netscribes</v>
          </cell>
          <cell r="F43361" t="str">
            <v>Mohd Tahir Shaikh</v>
          </cell>
          <cell r="G43361">
            <v>45995.584722222222</v>
          </cell>
          <cell r="H43361">
            <v>46036.54583333333</v>
          </cell>
        </row>
        <row r="43362">
          <cell r="A43362" t="str">
            <v>UCW-23217</v>
          </cell>
          <cell r="B43362" t="str">
            <v>[EXTERNAL] M&amp;S - PI Tata Cliq- 26th Nov - 2nd Lot</v>
          </cell>
          <cell r="C43362" t="str">
            <v>CLOSED</v>
          </cell>
          <cell r="D43362" t="str">
            <v>Medium</v>
          </cell>
          <cell r="E43362" t="str">
            <v>netscribes</v>
          </cell>
          <cell r="F43362" t="str">
            <v>Mohd Tahir Shaikh</v>
          </cell>
          <cell r="G43362">
            <v>45995.545138888891</v>
          </cell>
          <cell r="H43362">
            <v>46001.50277777778</v>
          </cell>
        </row>
        <row r="43363">
          <cell r="A43363" t="str">
            <v>UCW-23211</v>
          </cell>
          <cell r="B43363" t="str">
            <v>CLONE - Titan Company Limited (eyewear)-8511</v>
          </cell>
          <cell r="C43363" t="str">
            <v>CLOSED</v>
          </cell>
          <cell r="D43363" t="str">
            <v>Medium</v>
          </cell>
          <cell r="E43363" t="str">
            <v>netscribes</v>
          </cell>
          <cell r="F43363" t="str">
            <v>Mohd Tahir Shaikh</v>
          </cell>
          <cell r="G43363">
            <v>45995.499305555553</v>
          </cell>
          <cell r="H43363">
            <v>46036.558333333334</v>
          </cell>
        </row>
        <row r="43364">
          <cell r="A43364" t="str">
            <v>UCW-23206</v>
          </cell>
          <cell r="B43364" t="str">
            <v>Regarding New Products Upload</v>
          </cell>
          <cell r="C43364" t="str">
            <v>CLOSED</v>
          </cell>
          <cell r="D43364" t="str">
            <v>Medium</v>
          </cell>
          <cell r="E43364" t="str">
            <v>netscribes</v>
          </cell>
          <cell r="F43364" t="str">
            <v>Mohd Tahir Shaikh</v>
          </cell>
          <cell r="G43364">
            <v>45995.463888888888</v>
          </cell>
          <cell r="H43364">
            <v>46002.65625</v>
          </cell>
        </row>
        <row r="43365">
          <cell r="A43365" t="str">
            <v>UCW-23203</v>
          </cell>
          <cell r="B43365" t="str">
            <v>CLONE - BEauty - E2E - 125925 - Charmacy Milano - 56 skus - 28th Nov</v>
          </cell>
          <cell r="C43365" t="str">
            <v>CLOSED</v>
          </cell>
          <cell r="D43365" t="str">
            <v>Medium</v>
          </cell>
          <cell r="E43365" t="str">
            <v>netscribes</v>
          </cell>
          <cell r="F43365" t="str">
            <v>Simi Raichel Zachariah</v>
          </cell>
          <cell r="G43365">
            <v>45995.450694444444</v>
          </cell>
          <cell r="H43365">
            <v>45996.576388888891</v>
          </cell>
        </row>
        <row r="43366">
          <cell r="A43366" t="str">
            <v>UCW-23202</v>
          </cell>
          <cell r="B43366" t="str">
            <v>Beauty - E2E - 125928 - Marc Jacob - 2 skus - 4th Dec</v>
          </cell>
          <cell r="C43366" t="str">
            <v>CLOSED</v>
          </cell>
          <cell r="D43366" t="str">
            <v>Medium</v>
          </cell>
          <cell r="E43366" t="str">
            <v>netscribes</v>
          </cell>
          <cell r="F43366" t="str">
            <v>Simi Raichel Zachariah</v>
          </cell>
          <cell r="G43366">
            <v>45995.449305555558</v>
          </cell>
          <cell r="H43366">
            <v>45996.49722222222</v>
          </cell>
        </row>
        <row r="43367">
          <cell r="A43367" t="str">
            <v>UCW-23201</v>
          </cell>
          <cell r="B43367" t="str">
            <v>Kiddopanti Image Update (3rd December 2025)</v>
          </cell>
          <cell r="C43367" t="str">
            <v>CLOSED</v>
          </cell>
          <cell r="D43367" t="str">
            <v>Medium</v>
          </cell>
          <cell r="E43367" t="str">
            <v>netscribes</v>
          </cell>
          <cell r="F43367" t="str">
            <v>Mohd Tahir Shaikh</v>
          </cell>
          <cell r="G43367">
            <v>45995.444444444445</v>
          </cell>
          <cell r="H43367">
            <v>46036.54583333333</v>
          </cell>
        </row>
        <row r="43368">
          <cell r="A43368" t="str">
            <v>UCW-23195</v>
          </cell>
          <cell r="B43368" t="str">
            <v>Listing Video's for Xmas Products - Little Surprise Box</v>
          </cell>
          <cell r="C43368" t="str">
            <v>CLOSED</v>
          </cell>
          <cell r="D43368" t="str">
            <v>Medium</v>
          </cell>
          <cell r="E43368" t="str">
            <v>netscribes</v>
          </cell>
          <cell r="F43368" t="str">
            <v>Mohd Tahir Shaikh</v>
          </cell>
          <cell r="G43368">
            <v>45994.806944444441</v>
          </cell>
          <cell r="H43368">
            <v>45995.543749999997</v>
          </cell>
        </row>
        <row r="43369">
          <cell r="A43369" t="str">
            <v>UCW-23193</v>
          </cell>
          <cell r="B43369" t="str">
            <v>BEauty - Adhoc - 125928- Moroccanoil- 1 sku - 3rd Dec</v>
          </cell>
          <cell r="C43369" t="str">
            <v>CLOSED</v>
          </cell>
          <cell r="D43369" t="str">
            <v>Medium</v>
          </cell>
          <cell r="E43369" t="str">
            <v>netscribes</v>
          </cell>
          <cell r="F43369" t="str">
            <v>Simi Raichel Zachariah</v>
          </cell>
          <cell r="G43369">
            <v>45994.775000000001</v>
          </cell>
          <cell r="H43369">
            <v>46036.545138888891</v>
          </cell>
        </row>
        <row r="43370">
          <cell r="A43370" t="str">
            <v>UCW-23192</v>
          </cell>
          <cell r="B43370" t="str">
            <v>Beauty - Adhoc - 125928 - Cetaphil - 35 skus - 3rd Dec</v>
          </cell>
          <cell r="C43370" t="str">
            <v>CLOSED</v>
          </cell>
          <cell r="D43370" t="str">
            <v>Medium</v>
          </cell>
          <cell r="E43370" t="str">
            <v>netscribes</v>
          </cell>
          <cell r="F43370" t="str">
            <v>Simi Raichel Zachariah</v>
          </cell>
          <cell r="G43370">
            <v>45994.765277777777</v>
          </cell>
          <cell r="H43370">
            <v>46022.642361111109</v>
          </cell>
        </row>
        <row r="43371">
          <cell r="A43371" t="str">
            <v>UCW-23185</v>
          </cell>
          <cell r="B43371" t="str">
            <v>BEauty - 100001 - Studiowest - 10 skus- 3rd Dec</v>
          </cell>
          <cell r="C43371" t="str">
            <v>CLOSED</v>
          </cell>
          <cell r="D43371" t="str">
            <v>Medium</v>
          </cell>
          <cell r="E43371" t="str">
            <v>netscribes</v>
          </cell>
          <cell r="F43371" t="str">
            <v>Simi Raichel Zachariah</v>
          </cell>
          <cell r="G43371">
            <v>45994.734027777777</v>
          </cell>
          <cell r="H43371">
            <v>45997.849305555559</v>
          </cell>
        </row>
        <row r="43372">
          <cell r="A43372" t="str">
            <v>UCW-23183</v>
          </cell>
          <cell r="B43372" t="str">
            <v>Beauty - E2E - 125995 - Plum - 4 skus - 3rd Dec</v>
          </cell>
          <cell r="C43372" t="str">
            <v>CLOSED Due to Inactive/Insufficient Information</v>
          </cell>
          <cell r="D43372" t="str">
            <v>Medium</v>
          </cell>
          <cell r="E43372" t="str">
            <v>netscribes</v>
          </cell>
          <cell r="F43372" t="str">
            <v>Simi Raichel Zachariah</v>
          </cell>
          <cell r="G43372">
            <v>45994.727083333331</v>
          </cell>
          <cell r="H43372">
            <v>46029.736111111109</v>
          </cell>
        </row>
        <row r="43373">
          <cell r="A43373" t="str">
            <v>UCW-23180</v>
          </cell>
          <cell r="B43373" t="str">
            <v>BEauty- E2E - 100301 - jolen New York- 1 sku - 3rd Dec</v>
          </cell>
          <cell r="C43373" t="str">
            <v>CLOSED</v>
          </cell>
          <cell r="D43373" t="str">
            <v>Medium</v>
          </cell>
          <cell r="E43373" t="str">
            <v>netscribes</v>
          </cell>
          <cell r="F43373" t="str">
            <v>Simi Raichel Zachariah</v>
          </cell>
          <cell r="G43373">
            <v>45994.722916666666</v>
          </cell>
          <cell r="H43373">
            <v>46036.543055555558</v>
          </cell>
        </row>
        <row r="43374">
          <cell r="A43374" t="str">
            <v>UCW-23178</v>
          </cell>
          <cell r="B43374" t="str">
            <v>TH Styles Image correction-02-12-25</v>
          </cell>
          <cell r="C43374" t="str">
            <v>CLOSED</v>
          </cell>
          <cell r="D43374" t="str">
            <v>Medium</v>
          </cell>
          <cell r="E43374" t="str">
            <v>Chirag Dubal</v>
          </cell>
          <cell r="F43374" t="str">
            <v>Reagan D’souza</v>
          </cell>
          <cell r="G43374">
            <v>45994.707638888889</v>
          </cell>
          <cell r="H43374">
            <v>45997.263194444444</v>
          </cell>
        </row>
        <row r="43375">
          <cell r="A43375" t="str">
            <v>UCW-23176</v>
          </cell>
          <cell r="B43375" t="str">
            <v>BEauty - E2E - 129301 -  Little Crush - 7 skus - 3rd Dec</v>
          </cell>
          <cell r="C43375" t="str">
            <v>CLOSED</v>
          </cell>
          <cell r="D43375" t="str">
            <v>Medium</v>
          </cell>
          <cell r="E43375" t="str">
            <v>netscribes</v>
          </cell>
          <cell r="F43375" t="str">
            <v>Simi Raichel Zachariah</v>
          </cell>
          <cell r="G43375">
            <v>45994.70208333333</v>
          </cell>
          <cell r="H43375">
            <v>45997.48333333333</v>
          </cell>
        </row>
        <row r="43376">
          <cell r="A43376" t="str">
            <v>UCW-23168</v>
          </cell>
          <cell r="B43376" t="str">
            <v xml:space="preserve">Men's Apparel 02-12-2025 </v>
          </cell>
          <cell r="C43376" t="str">
            <v>CLOSED</v>
          </cell>
          <cell r="D43376" t="str">
            <v>Medium</v>
          </cell>
          <cell r="E43376" t="str">
            <v>netscribes</v>
          </cell>
          <cell r="F43376" t="str">
            <v>Sushma Ram</v>
          </cell>
          <cell r="G43376">
            <v>45994.666666666664</v>
          </cell>
          <cell r="H43376">
            <v>46024.804166666669</v>
          </cell>
        </row>
        <row r="43377">
          <cell r="A43377" t="str">
            <v>UCW-23162</v>
          </cell>
          <cell r="B43377" t="str">
            <v>Woodland Catalogue-580 Styles</v>
          </cell>
          <cell r="C43377" t="str">
            <v>CLOSED</v>
          </cell>
          <cell r="D43377" t="str">
            <v>Medium</v>
          </cell>
          <cell r="E43377" t="str">
            <v>netscribes</v>
          </cell>
          <cell r="F43377" t="str">
            <v>Mohd Tahir Shaikh</v>
          </cell>
          <cell r="G43377">
            <v>45994.645138888889</v>
          </cell>
          <cell r="H43377">
            <v>46133.999305555553</v>
          </cell>
        </row>
        <row r="43378">
          <cell r="A43378" t="str">
            <v>UCW-23152</v>
          </cell>
          <cell r="B43378" t="str">
            <v>BEauty - Adhoc - 125928 - Debelle - 5 skus - 3rd Dec</v>
          </cell>
          <cell r="C43378" t="str">
            <v>CLOSED</v>
          </cell>
          <cell r="D43378" t="str">
            <v>Medium</v>
          </cell>
          <cell r="E43378" t="str">
            <v>netscribes</v>
          </cell>
          <cell r="F43378" t="str">
            <v>Simi Raichel Zachariah</v>
          </cell>
          <cell r="G43378">
            <v>45994.566666666666</v>
          </cell>
          <cell r="H43378">
            <v>46036.549305555556</v>
          </cell>
        </row>
        <row r="43379">
          <cell r="A43379" t="str">
            <v>UCW-23150</v>
          </cell>
          <cell r="B43379" t="str">
            <v>Beauty - E2E - 125411- Arata - 14 skus - 3rd Dec</v>
          </cell>
          <cell r="C43379" t="str">
            <v>CLOSED</v>
          </cell>
          <cell r="D43379" t="str">
            <v>High</v>
          </cell>
          <cell r="E43379" t="str">
            <v>netscribes</v>
          </cell>
          <cell r="F43379" t="str">
            <v>Simi Raichel Zachariah</v>
          </cell>
          <cell r="G43379">
            <v>45994.551388888889</v>
          </cell>
          <cell r="H43379">
            <v>45997.463194444441</v>
          </cell>
        </row>
        <row r="43380">
          <cell r="A43380" t="str">
            <v>UCW-23146</v>
          </cell>
          <cell r="B43380" t="str">
            <v>BEauty - Elizebeth - 11 skus - 3rd Dec</v>
          </cell>
          <cell r="C43380" t="str">
            <v>CLOSED</v>
          </cell>
          <cell r="D43380" t="str">
            <v>Medium</v>
          </cell>
          <cell r="E43380" t="str">
            <v>netscribes</v>
          </cell>
          <cell r="F43380" t="str">
            <v>Simi Raichel Zachariah</v>
          </cell>
          <cell r="G43380">
            <v>45994.534722222219</v>
          </cell>
          <cell r="H43380">
            <v>46036.543749999997</v>
          </cell>
        </row>
        <row r="43381">
          <cell r="A43381" t="str">
            <v>UCW-23145</v>
          </cell>
          <cell r="B43381" t="str">
            <v>Tatacliq Lifestyle Catalogue Template-Lot -137_01.12.2025</v>
          </cell>
          <cell r="C43381" t="str">
            <v>CLOSED</v>
          </cell>
          <cell r="D43381" t="str">
            <v>Medium</v>
          </cell>
          <cell r="E43381" t="str">
            <v>netscribes</v>
          </cell>
          <cell r="F43381" t="str">
            <v>Mohd Tahir Shaikh</v>
          </cell>
          <cell r="G43381">
            <v>45994.53402777778</v>
          </cell>
          <cell r="H43381">
            <v>46024.78125</v>
          </cell>
        </row>
        <row r="43382">
          <cell r="A43382" t="str">
            <v>UCW-23144</v>
          </cell>
          <cell r="B43382" t="str">
            <v xml:space="preserve">BEauty - adhoc correction - Studiowest - 14 skus - 3rd Dec </v>
          </cell>
          <cell r="C43382" t="str">
            <v>CLOSED</v>
          </cell>
          <cell r="D43382" t="str">
            <v>Medium</v>
          </cell>
          <cell r="E43382" t="str">
            <v>netscribes</v>
          </cell>
          <cell r="F43382" t="str">
            <v>Simi Raichel Zachariah</v>
          </cell>
          <cell r="G43382">
            <v>45994.523611111108</v>
          </cell>
          <cell r="H43382">
            <v>45996.427777777775</v>
          </cell>
        </row>
        <row r="43383">
          <cell r="A43383" t="str">
            <v>UCW-23141</v>
          </cell>
          <cell r="B43383" t="str">
            <v>BEauty - Adhoc - 125928 - Bronson - 3 sku - 3rd Dec</v>
          </cell>
          <cell r="C43383" t="str">
            <v>CLOSED</v>
          </cell>
          <cell r="D43383" t="str">
            <v>Medium</v>
          </cell>
          <cell r="E43383" t="str">
            <v>netscribes</v>
          </cell>
          <cell r="F43383" t="str">
            <v>Simi Raichel Zachariah</v>
          </cell>
          <cell r="G43383">
            <v>45994.477777777778</v>
          </cell>
          <cell r="H43383">
            <v>45996.550694444442</v>
          </cell>
        </row>
        <row r="43384">
          <cell r="A43384" t="str">
            <v>UCW-23140</v>
          </cell>
          <cell r="B43384" t="str">
            <v>Beauty - Adhoc - 125928 - O3+ - 1 sku - 3rd Dec</v>
          </cell>
          <cell r="C43384" t="str">
            <v>CLOSED</v>
          </cell>
          <cell r="D43384" t="str">
            <v>Medium</v>
          </cell>
          <cell r="E43384" t="str">
            <v>netscribes</v>
          </cell>
          <cell r="F43384" t="str">
            <v>Simi Raichel Zachariah</v>
          </cell>
          <cell r="G43384">
            <v>45994.45</v>
          </cell>
          <cell r="H43384">
            <v>46036.55</v>
          </cell>
        </row>
        <row r="43385">
          <cell r="A43385" t="str">
            <v>UCW-23137</v>
          </cell>
          <cell r="B43385" t="str">
            <v>S&amp;N - Midnight Access : 2nd Dec 25</v>
          </cell>
          <cell r="C43385" t="str">
            <v>CLOSED</v>
          </cell>
          <cell r="D43385" t="str">
            <v>Medium</v>
          </cell>
          <cell r="E43385" t="str">
            <v>Chirag Dubal</v>
          </cell>
          <cell r="F43385" t="str">
            <v>Reagan D’souza</v>
          </cell>
          <cell r="G43385">
            <v>45994.01458333333</v>
          </cell>
          <cell r="H43385">
            <v>46036.652777777781</v>
          </cell>
        </row>
        <row r="43386">
          <cell r="A43386" t="str">
            <v>UCW-23124</v>
          </cell>
          <cell r="B43386" t="str">
            <v xml:space="preserve"> New Women's Belt Catalogue Update</v>
          </cell>
          <cell r="C43386" t="str">
            <v>CLOSED</v>
          </cell>
          <cell r="D43386" t="str">
            <v>Medium</v>
          </cell>
          <cell r="E43386" t="str">
            <v>netscribes</v>
          </cell>
          <cell r="F43386" t="str">
            <v>Mohd Tahir Shaikh</v>
          </cell>
          <cell r="G43386">
            <v>45993.829861111109</v>
          </cell>
          <cell r="H43386">
            <v>45996.646527777775</v>
          </cell>
        </row>
        <row r="43387">
          <cell r="A43387" t="str">
            <v>UCW-23117</v>
          </cell>
          <cell r="B43387" t="str">
            <v>218 Articles || New Listing For INC5 || TataCliq</v>
          </cell>
          <cell r="C43387" t="str">
            <v>CLOSED</v>
          </cell>
          <cell r="D43387" t="str">
            <v>Medium</v>
          </cell>
          <cell r="E43387" t="str">
            <v>netscribes</v>
          </cell>
          <cell r="F43387" t="str">
            <v>Mohd Tahir Shaikh</v>
          </cell>
          <cell r="G43387">
            <v>45993.81527777778</v>
          </cell>
          <cell r="H43387">
            <v>46024.793749999997</v>
          </cell>
        </row>
        <row r="43388">
          <cell r="A43388" t="str">
            <v>UCW-23107</v>
          </cell>
          <cell r="B43388" t="str">
            <v>Beauty - Adhoc Correction - Studiowest - 10 skus - 2 Dec</v>
          </cell>
          <cell r="C43388" t="str">
            <v>CLOSED</v>
          </cell>
          <cell r="D43388" t="str">
            <v>Medium</v>
          </cell>
          <cell r="E43388" t="str">
            <v>netscribes</v>
          </cell>
          <cell r="F43388" t="str">
            <v>Simi Raichel Zachariah</v>
          </cell>
          <cell r="G43388">
            <v>45993.710416666669</v>
          </cell>
          <cell r="H43388">
            <v>46036.688888888886</v>
          </cell>
        </row>
        <row r="43389">
          <cell r="A43389" t="str">
            <v>UCW-23106</v>
          </cell>
          <cell r="B43389" t="str">
            <v>UPDATE NEW IMAGES-(HOMESAKE )27/11/2025</v>
          </cell>
          <cell r="C43389" t="str">
            <v>CLOSED</v>
          </cell>
          <cell r="D43389" t="str">
            <v>Medium</v>
          </cell>
          <cell r="E43389" t="str">
            <v>netscribes</v>
          </cell>
          <cell r="F43389" t="str">
            <v>Mohd Tahir Shaikh</v>
          </cell>
          <cell r="G43389">
            <v>45993.707638888889</v>
          </cell>
          <cell r="H43389">
            <v>46036.688194444447</v>
          </cell>
        </row>
        <row r="43390">
          <cell r="A43390" t="str">
            <v>UCW-23105</v>
          </cell>
          <cell r="B43390" t="str">
            <v>Measurement update  based on customer feed back</v>
          </cell>
          <cell r="C43390" t="str">
            <v>CLOSED</v>
          </cell>
          <cell r="D43390" t="str">
            <v>Medium</v>
          </cell>
          <cell r="E43390" t="str">
            <v>netscribes</v>
          </cell>
          <cell r="F43390" t="str">
            <v>Sushma Ram</v>
          </cell>
          <cell r="G43390">
            <v>45993.706250000003</v>
          </cell>
          <cell r="H43390">
            <v>45996.569444444445</v>
          </cell>
        </row>
        <row r="43391">
          <cell r="A43391" t="str">
            <v>UCW-23103</v>
          </cell>
          <cell r="B43391" t="str">
            <v>New products upload - The Artment</v>
          </cell>
          <cell r="C43391" t="str">
            <v>CLOSED</v>
          </cell>
          <cell r="D43391" t="str">
            <v>Medium</v>
          </cell>
          <cell r="E43391" t="str">
            <v>netscribes</v>
          </cell>
          <cell r="F43391" t="str">
            <v>Mohd Tahir Shaikh</v>
          </cell>
          <cell r="G43391">
            <v>45993.693749999999</v>
          </cell>
          <cell r="H43391">
            <v>45995.620833333334</v>
          </cell>
        </row>
        <row r="43392">
          <cell r="A43392" t="str">
            <v>UCW-23099</v>
          </cell>
          <cell r="B43392" t="str">
            <v>LIBAS X TATACLIQ NEW CATALOGUE 29-11-2025</v>
          </cell>
          <cell r="C43392" t="str">
            <v>CLOSED</v>
          </cell>
          <cell r="D43392" t="str">
            <v>Medium</v>
          </cell>
          <cell r="E43392" t="str">
            <v>netscribes</v>
          </cell>
          <cell r="F43392" t="str">
            <v>Mohd Tahir Shaikh</v>
          </cell>
          <cell r="G43392">
            <v>45993.663888888892</v>
          </cell>
          <cell r="H43392">
            <v>46024.800000000003</v>
          </cell>
        </row>
        <row r="43393">
          <cell r="A43393" t="str">
            <v>UCW-23096</v>
          </cell>
          <cell r="B43393" t="str">
            <v>TH-MP-Lot 231</v>
          </cell>
          <cell r="C43393" t="str">
            <v>CLOSED</v>
          </cell>
          <cell r="D43393" t="str">
            <v>Medium</v>
          </cell>
          <cell r="E43393" t="str">
            <v>Chirag Dubal</v>
          </cell>
          <cell r="F43393" t="str">
            <v>Reagan D’souza</v>
          </cell>
          <cell r="G43393">
            <v>45993.652777777781</v>
          </cell>
          <cell r="H43393">
            <v>46001.613888888889</v>
          </cell>
        </row>
        <row r="43394">
          <cell r="A43394" t="str">
            <v>UCW-23093</v>
          </cell>
          <cell r="B43394" t="str">
            <v>Styles Migration to Tata Cliq Westbury Account - 21-08-2025</v>
          </cell>
          <cell r="C43394" t="str">
            <v>CLOSED</v>
          </cell>
          <cell r="D43394" t="str">
            <v>High</v>
          </cell>
          <cell r="E43394" t="str">
            <v>netscribes</v>
          </cell>
          <cell r="F43394" t="str">
            <v>netscribes</v>
          </cell>
          <cell r="G43394">
            <v>45993.587500000001</v>
          </cell>
          <cell r="H43394">
            <v>46022.570138888892</v>
          </cell>
        </row>
        <row r="43395">
          <cell r="A43395" t="str">
            <v>UCW-23090</v>
          </cell>
          <cell r="B43395" t="str">
            <v>Beauty - Adhoc - image Resize - multiple - 11 skus - 2 Dec</v>
          </cell>
          <cell r="C43395" t="str">
            <v>CLOSED</v>
          </cell>
          <cell r="D43395" t="str">
            <v>Medium</v>
          </cell>
          <cell r="E43395" t="str">
            <v>netscribes</v>
          </cell>
          <cell r="F43395" t="str">
            <v>Simi Raichel Zachariah</v>
          </cell>
          <cell r="G43395">
            <v>45993.580555555556</v>
          </cell>
          <cell r="H43395">
            <v>46036.541666666664</v>
          </cell>
        </row>
        <row r="43396">
          <cell r="A43396" t="str">
            <v>UCW-23087</v>
          </cell>
          <cell r="B43396" t="str">
            <v>Beauty - 125928 - Image update - Kora Organics - 26 Skus - 2 Dec</v>
          </cell>
          <cell r="C43396" t="str">
            <v>CLOSED</v>
          </cell>
          <cell r="D43396" t="str">
            <v>Medium</v>
          </cell>
          <cell r="E43396" t="str">
            <v>netscribes</v>
          </cell>
          <cell r="F43396" t="str">
            <v>Shraddha Dighe</v>
          </cell>
          <cell r="G43396">
            <v>45993.560416666667</v>
          </cell>
          <cell r="H43396">
            <v>46036.541666666664</v>
          </cell>
        </row>
        <row r="43397">
          <cell r="A43397" t="str">
            <v>UCW-23082</v>
          </cell>
          <cell r="B43397" t="str">
            <v>BEauty - GWP - 125928 - Clinique - 1 sku - 2nd Dec</v>
          </cell>
          <cell r="C43397" t="str">
            <v>CLOSED</v>
          </cell>
          <cell r="D43397" t="str">
            <v>Medium</v>
          </cell>
          <cell r="E43397" t="str">
            <v>netscribes</v>
          </cell>
          <cell r="F43397" t="str">
            <v>Simi Raichel Zachariah</v>
          </cell>
          <cell r="G43397">
            <v>45993.466666666667</v>
          </cell>
          <cell r="H43397">
            <v>45996.487500000003</v>
          </cell>
        </row>
        <row r="43398">
          <cell r="A43398" t="str">
            <v>UCW-23080</v>
          </cell>
          <cell r="B43398" t="str">
            <v xml:space="preserve">BEauty - E2E - 125928 - Kenzo - 6 skus - 2nd Dec </v>
          </cell>
          <cell r="C43398" t="str">
            <v>CLOSED</v>
          </cell>
          <cell r="D43398" t="str">
            <v>Highest</v>
          </cell>
          <cell r="E43398" t="str">
            <v>netscribes</v>
          </cell>
          <cell r="F43398" t="str">
            <v>Simi Raichel Zachariah</v>
          </cell>
          <cell r="G43398">
            <v>45993.454861111109</v>
          </cell>
          <cell r="H43398">
            <v>45995.504166666666</v>
          </cell>
        </row>
        <row r="43399">
          <cell r="A43399" t="str">
            <v>UCW-23066</v>
          </cell>
          <cell r="B43399" t="str">
            <v>Fw: Missing sku tata cliq home web site</v>
          </cell>
          <cell r="C43399" t="str">
            <v>CLOSED</v>
          </cell>
          <cell r="D43399" t="str">
            <v>Medium</v>
          </cell>
          <cell r="E43399" t="str">
            <v>netscribes</v>
          </cell>
          <cell r="F43399" t="str">
            <v>Mohd Tahir Shaikh</v>
          </cell>
          <cell r="G43399">
            <v>45992.787499999999</v>
          </cell>
          <cell r="H43399">
            <v>45994.436111111114</v>
          </cell>
        </row>
        <row r="43400">
          <cell r="A43400" t="str">
            <v>UCW-23065</v>
          </cell>
          <cell r="B43400" t="str">
            <v>TH Omni-111 Lot</v>
          </cell>
          <cell r="C43400" t="str">
            <v>CLOSED</v>
          </cell>
          <cell r="D43400" t="str">
            <v>Medium</v>
          </cell>
          <cell r="E43400" t="str">
            <v>Chirag Dubal</v>
          </cell>
          <cell r="F43400" t="str">
            <v>Shloka Chakre</v>
          </cell>
          <cell r="G43400">
            <v>45992.78125</v>
          </cell>
          <cell r="H43400">
            <v>45996.633333333331</v>
          </cell>
        </row>
        <row r="43401">
          <cell r="A43401" t="str">
            <v>UCW-23064</v>
          </cell>
          <cell r="B43401" t="str">
            <v>BEauty - Adhoc Correction - 100001 - 60 skus - 1st Dec</v>
          </cell>
          <cell r="C43401" t="str">
            <v>CLOSED</v>
          </cell>
          <cell r="D43401" t="str">
            <v>Medium</v>
          </cell>
          <cell r="E43401" t="str">
            <v>netscribes</v>
          </cell>
          <cell r="F43401" t="str">
            <v>Simi Raichel Zachariah</v>
          </cell>
          <cell r="G43401">
            <v>45992.775694444441</v>
          </cell>
          <cell r="H43401">
            <v>45995.429166666669</v>
          </cell>
        </row>
        <row r="43402">
          <cell r="A43402" t="str">
            <v>UCW-23063</v>
          </cell>
          <cell r="B43402" t="str">
            <v>Beauty - 125928 - Sell now - Cetaphil - 44 SKUS - 1 Dec</v>
          </cell>
          <cell r="C43402" t="str">
            <v>CLOSED Due to Inactive/Insufficient Information</v>
          </cell>
          <cell r="D43402" t="str">
            <v>Medium</v>
          </cell>
          <cell r="E43402" t="str">
            <v>netscribes</v>
          </cell>
          <cell r="F43402" t="str">
            <v>Shraddha Dighe</v>
          </cell>
          <cell r="G43402">
            <v>45992.756944444445</v>
          </cell>
          <cell r="H43402">
            <v>46036.531944444447</v>
          </cell>
        </row>
        <row r="43403">
          <cell r="A43403" t="str">
            <v>UCW-23061</v>
          </cell>
          <cell r="B43403" t="str">
            <v>Beauty - 125928 - E2E - O3+ - 1 SKUs - 1 Dec</v>
          </cell>
          <cell r="C43403" t="str">
            <v>CLOSED</v>
          </cell>
          <cell r="D43403" t="str">
            <v>Medium</v>
          </cell>
          <cell r="E43403" t="str">
            <v>netscribes</v>
          </cell>
          <cell r="F43403" t="str">
            <v>Shraddha Dighe</v>
          </cell>
          <cell r="G43403">
            <v>45992.744444444441</v>
          </cell>
          <cell r="H43403">
            <v>45995.499305555553</v>
          </cell>
        </row>
        <row r="43404">
          <cell r="A43404" t="str">
            <v>UCW-23059</v>
          </cell>
          <cell r="B43404" t="str">
            <v>Beauty - 125928 - Image update - Bronson Professional - 4 SKUS - 1 Dec</v>
          </cell>
          <cell r="C43404" t="str">
            <v>CLOSED</v>
          </cell>
          <cell r="D43404" t="str">
            <v>Medium</v>
          </cell>
          <cell r="E43404" t="str">
            <v>netscribes</v>
          </cell>
          <cell r="F43404" t="str">
            <v>Shraddha Dighe</v>
          </cell>
          <cell r="G43404">
            <v>45992.736111111109</v>
          </cell>
          <cell r="H43404">
            <v>46022.570138888892</v>
          </cell>
        </row>
        <row r="43405">
          <cell r="A43405" t="str">
            <v>UCW-23055</v>
          </cell>
          <cell r="B43405" t="str">
            <v>Beauty - 125928 - Image update - Bioderm - 7 SKUS - 1 Dec</v>
          </cell>
          <cell r="C43405" t="str">
            <v>CLOSED</v>
          </cell>
          <cell r="D43405" t="str">
            <v>Highest</v>
          </cell>
          <cell r="E43405" t="str">
            <v>netscribes</v>
          </cell>
          <cell r="F43405" t="str">
            <v>Shraddha Dighe</v>
          </cell>
          <cell r="G43405">
            <v>45992.6875</v>
          </cell>
          <cell r="H43405">
            <v>46036.539583333331</v>
          </cell>
        </row>
        <row r="43406">
          <cell r="A43406" t="str">
            <v>UCW-23054</v>
          </cell>
          <cell r="B43406" t="str">
            <v>Clone - Outzidr-10189-All Season-6th Oct</v>
          </cell>
          <cell r="C43406" t="str">
            <v>CLOSED Due to Inactive/Insufficient Information</v>
          </cell>
          <cell r="D43406" t="str">
            <v>Medium</v>
          </cell>
          <cell r="E43406" t="str">
            <v>netscribes</v>
          </cell>
          <cell r="F43406" t="str">
            <v>netscribes</v>
          </cell>
          <cell r="G43406">
            <v>45992.674305555556</v>
          </cell>
          <cell r="H43406">
            <v>46029.736805555556</v>
          </cell>
        </row>
        <row r="43407">
          <cell r="A43407" t="str">
            <v>UCW-23047</v>
          </cell>
          <cell r="B43407" t="str">
            <v>Mia Christmas Silver collections</v>
          </cell>
          <cell r="C43407" t="str">
            <v>CLOSED</v>
          </cell>
          <cell r="D43407" t="str">
            <v>Medium</v>
          </cell>
          <cell r="E43407" t="str">
            <v>netscribes</v>
          </cell>
          <cell r="F43407" t="str">
            <v>Mohd Tahir Shaikh</v>
          </cell>
          <cell r="G43407">
            <v>45992.568055555559</v>
          </cell>
          <cell r="H43407">
            <v>46024.788888888892</v>
          </cell>
        </row>
        <row r="43408">
          <cell r="A43408" t="str">
            <v>UCW-23042</v>
          </cell>
          <cell r="B43408" t="str">
            <v>Hoversoul Listing - CS. Enterprises 28 Nov 2025</v>
          </cell>
          <cell r="C43408" t="str">
            <v>CLOSED</v>
          </cell>
          <cell r="D43408" t="str">
            <v>Medium</v>
          </cell>
          <cell r="E43408" t="str">
            <v>netscribes</v>
          </cell>
          <cell r="F43408" t="str">
            <v>Mohd Tahir Shaikh</v>
          </cell>
          <cell r="G43408">
            <v>45992.537499999999</v>
          </cell>
          <cell r="H43408">
            <v>45996.581944444442</v>
          </cell>
        </row>
        <row r="43409">
          <cell r="A43409" t="str">
            <v>UCW-23040</v>
          </cell>
          <cell r="B43409" t="str">
            <v>Beauty - 125928 - E2E - Bronson Professional - 18 SKUS - 1 Dec</v>
          </cell>
          <cell r="C43409" t="str">
            <v>CLOSED Due to Inactive/Insufficient Information</v>
          </cell>
          <cell r="D43409" t="str">
            <v>Highest</v>
          </cell>
          <cell r="E43409" t="str">
            <v>netscribes</v>
          </cell>
          <cell r="F43409" t="str">
            <v>Shraddha Dighe</v>
          </cell>
          <cell r="G43409">
            <v>45992.515972222223</v>
          </cell>
          <cell r="H43409">
            <v>46029.736805555556</v>
          </cell>
        </row>
        <row r="43410">
          <cell r="A43410" t="str">
            <v>UCW-23039</v>
          </cell>
          <cell r="B43410" t="str">
            <v>BEauty - Adhoc - image resize - 125928 - Steve MADDEN  - 2 skus - 1st Dec</v>
          </cell>
          <cell r="C43410" t="str">
            <v>CLOSED</v>
          </cell>
          <cell r="D43410" t="str">
            <v>Medium</v>
          </cell>
          <cell r="E43410" t="str">
            <v>netscribes</v>
          </cell>
          <cell r="F43410" t="str">
            <v>Simi Raichel Zachariah</v>
          </cell>
          <cell r="G43410">
            <v>45992.506249999999</v>
          </cell>
          <cell r="H43410">
            <v>46036.539583333331</v>
          </cell>
        </row>
        <row r="43411">
          <cell r="A43411" t="str">
            <v>UCW-23036</v>
          </cell>
          <cell r="B43411" t="str">
            <v>Knitroot | Hair Clips | 8 SKUs | 8 Options | 26-11-2025</v>
          </cell>
          <cell r="C43411" t="str">
            <v>CLOSED</v>
          </cell>
          <cell r="D43411" t="str">
            <v>Medium</v>
          </cell>
          <cell r="E43411" t="str">
            <v>netscribes</v>
          </cell>
          <cell r="F43411" t="str">
            <v>Mohd Tahir Shaikh</v>
          </cell>
          <cell r="G43411">
            <v>45992.501388888886</v>
          </cell>
          <cell r="H43411">
            <v>45994.604166666664</v>
          </cell>
        </row>
        <row r="43412">
          <cell r="A43412" t="str">
            <v>UCW-23031</v>
          </cell>
          <cell r="B43412" t="str">
            <v>Beauty - Adhoc - 127939 - Juilette - 18 skus - 1st dec</v>
          </cell>
          <cell r="C43412" t="str">
            <v>CLOSED Due to Inactive/Insufficient Information</v>
          </cell>
          <cell r="D43412" t="str">
            <v>Medium</v>
          </cell>
          <cell r="E43412" t="str">
            <v>netscribes</v>
          </cell>
          <cell r="F43412" t="str">
            <v>Simi Raichel Zachariah</v>
          </cell>
          <cell r="G43412">
            <v>45992.46875</v>
          </cell>
          <cell r="H43412">
            <v>46029.736805555556</v>
          </cell>
        </row>
        <row r="43413">
          <cell r="A43413" t="str">
            <v>UCW-23030</v>
          </cell>
          <cell r="B43413" t="str">
            <v>Beauty - E2E - 127939 - Juilette - 5 skus - 1st Dec</v>
          </cell>
          <cell r="C43413" t="str">
            <v>CLOSED</v>
          </cell>
          <cell r="D43413" t="str">
            <v>Medium</v>
          </cell>
          <cell r="E43413" t="str">
            <v>netscribes</v>
          </cell>
          <cell r="F43413" t="str">
            <v>Simi Raichel Zachariah</v>
          </cell>
          <cell r="G43413">
            <v>45992.429166666669</v>
          </cell>
          <cell r="H43413">
            <v>45994.553472222222</v>
          </cell>
        </row>
        <row r="43414">
          <cell r="A43414" t="str">
            <v>UCW-23023</v>
          </cell>
          <cell r="B43414" t="str">
            <v>Tatacliq Women Western Wear Template | 12th Nov'2025</v>
          </cell>
          <cell r="C43414" t="str">
            <v>CLOSED</v>
          </cell>
          <cell r="D43414" t="str">
            <v>Medium</v>
          </cell>
          <cell r="E43414" t="str">
            <v>netscribes</v>
          </cell>
          <cell r="F43414" t="str">
            <v>Mohd Tahir Shaikh</v>
          </cell>
          <cell r="G43414">
            <v>45991.87777777778</v>
          </cell>
          <cell r="H43414">
            <v>45994.757638888892</v>
          </cell>
        </row>
        <row r="43415">
          <cell r="A43415" t="str">
            <v>UCW-23022</v>
          </cell>
          <cell r="B43415" t="str">
            <v>Required Images Change - 27-11-2025</v>
          </cell>
          <cell r="C43415" t="str">
            <v>CLOSED</v>
          </cell>
          <cell r="D43415" t="str">
            <v>Medium</v>
          </cell>
          <cell r="E43415" t="str">
            <v>netscribes</v>
          </cell>
          <cell r="F43415" t="str">
            <v>Mohd Tahir Shaikh</v>
          </cell>
          <cell r="G43415">
            <v>45991.874305555553</v>
          </cell>
          <cell r="H43415">
            <v>46036.538888888892</v>
          </cell>
        </row>
        <row r="43416">
          <cell r="A43416" t="str">
            <v>UCW-23020</v>
          </cell>
          <cell r="B43416" t="str">
            <v>CLONE - Tatacliq Women Western Wear Template | 1st Oct'2025</v>
          </cell>
          <cell r="C43416" t="str">
            <v>CLOSED</v>
          </cell>
          <cell r="D43416" t="str">
            <v>Medium</v>
          </cell>
          <cell r="E43416" t="str">
            <v>netscribes</v>
          </cell>
          <cell r="F43416" t="str">
            <v>Mohd Tahir Shaikh</v>
          </cell>
          <cell r="G43416">
            <v>45991.862500000003</v>
          </cell>
          <cell r="H43416">
            <v>46036.666666666664</v>
          </cell>
        </row>
        <row r="43417">
          <cell r="A43417" t="str">
            <v>UCW-23018</v>
          </cell>
          <cell r="B43417" t="str">
            <v>CLONE - Tatacliq Specimen Template | 1st Oct'25</v>
          </cell>
          <cell r="C43417" t="str">
            <v>CLOSED</v>
          </cell>
          <cell r="D43417" t="str">
            <v>Medium</v>
          </cell>
          <cell r="E43417" t="str">
            <v>netscribes</v>
          </cell>
          <cell r="F43417" t="str">
            <v>Mohd Tahir Shaikh</v>
          </cell>
          <cell r="G43417">
            <v>45991.840277777781</v>
          </cell>
          <cell r="H43417">
            <v>46024.779861111114</v>
          </cell>
        </row>
        <row r="43418">
          <cell r="A43418" t="str">
            <v>UCW-23017</v>
          </cell>
          <cell r="B43418" t="str">
            <v>CLONE - Tatacliq Kids Apparels Template | 14th Oct'2025</v>
          </cell>
          <cell r="C43418" t="str">
            <v>CLOSED</v>
          </cell>
          <cell r="D43418" t="str">
            <v>Medium</v>
          </cell>
          <cell r="E43418" t="str">
            <v>netscribes</v>
          </cell>
          <cell r="F43418" t="str">
            <v>Mohd Tahir Shaikh</v>
          </cell>
          <cell r="G43418">
            <v>45991.834027777775</v>
          </cell>
          <cell r="H43418">
            <v>46024.790277777778</v>
          </cell>
        </row>
        <row r="43419">
          <cell r="A43419" t="str">
            <v>UCW-23016</v>
          </cell>
          <cell r="B43419" t="str">
            <v>CLONE - Clone - SPARQ New Catalog 593 Styles</v>
          </cell>
          <cell r="C43419" t="str">
            <v>CLOSED</v>
          </cell>
          <cell r="D43419" t="str">
            <v>Medium</v>
          </cell>
          <cell r="E43419" t="str">
            <v>netscribes</v>
          </cell>
          <cell r="F43419" t="str">
            <v>Mohd Tahir Shaikh</v>
          </cell>
          <cell r="G43419">
            <v>45991.831944444442</v>
          </cell>
          <cell r="H43419">
            <v>46024.788888888892</v>
          </cell>
        </row>
        <row r="43420">
          <cell r="A43420" t="str">
            <v>UCW-23015</v>
          </cell>
          <cell r="B43420" t="str">
            <v>CLONE - CLONE - FW: Request to New List on Tatacliq _San Frissco</v>
          </cell>
          <cell r="C43420" t="str">
            <v>CLOSED</v>
          </cell>
          <cell r="D43420" t="str">
            <v>Medium</v>
          </cell>
          <cell r="E43420" t="str">
            <v>netscribes</v>
          </cell>
          <cell r="F43420" t="str">
            <v>Mohd Tahir Shaikh</v>
          </cell>
          <cell r="G43420">
            <v>45991.822222222225</v>
          </cell>
          <cell r="H43420">
            <v>46024.793055555558</v>
          </cell>
        </row>
        <row r="43421">
          <cell r="A43421" t="str">
            <v>UCW-23014</v>
          </cell>
          <cell r="B43421" t="str">
            <v>Urgent :: Tata Cliq Men's Apparel New Catalog 26-11-2025 // 17 Article</v>
          </cell>
          <cell r="C43421" t="str">
            <v>CLOSED</v>
          </cell>
          <cell r="D43421" t="str">
            <v>Medium</v>
          </cell>
          <cell r="E43421" t="str">
            <v>netscribes</v>
          </cell>
          <cell r="F43421" t="str">
            <v>Mohd Tahir Shaikh</v>
          </cell>
          <cell r="G43421">
            <v>45991.584027777775</v>
          </cell>
          <cell r="H43421">
            <v>46024.803472222222</v>
          </cell>
        </row>
        <row r="43422">
          <cell r="A43422" t="str">
            <v>UCW-23011</v>
          </cell>
          <cell r="B43422" t="str">
            <v>CLONE - Guldasata &amp; Anklet Collection's Catalog for Tata Cliq.</v>
          </cell>
          <cell r="C43422" t="str">
            <v>CLOSED</v>
          </cell>
          <cell r="D43422" t="str">
            <v>Medium</v>
          </cell>
          <cell r="E43422" t="str">
            <v>netscribes</v>
          </cell>
          <cell r="F43422" t="str">
            <v>Mohd Tahir Shaikh</v>
          </cell>
          <cell r="G43422">
            <v>45991.5625</v>
          </cell>
          <cell r="H43422">
            <v>45993.691666666666</v>
          </cell>
        </row>
        <row r="43423">
          <cell r="A43423" t="str">
            <v>UCW-23010</v>
          </cell>
          <cell r="B43423" t="str">
            <v>Christmas Listings 4th lot - Little Surprise Box</v>
          </cell>
          <cell r="C43423" t="str">
            <v>CLOSED</v>
          </cell>
          <cell r="D43423" t="str">
            <v>Medium</v>
          </cell>
          <cell r="E43423" t="str">
            <v>netscribes</v>
          </cell>
          <cell r="F43423" t="str">
            <v>Mohd Tahir Shaikh</v>
          </cell>
          <cell r="G43423">
            <v>45990.845138888886</v>
          </cell>
          <cell r="H43423">
            <v>45997.493055555555</v>
          </cell>
        </row>
        <row r="43424">
          <cell r="A43424" t="str">
            <v>UCW-23007</v>
          </cell>
          <cell r="B43424" t="str">
            <v>Tatacliq Footwear Content template_27-11-25</v>
          </cell>
          <cell r="C43424" t="str">
            <v>CLOSED</v>
          </cell>
          <cell r="D43424" t="str">
            <v>Medium</v>
          </cell>
          <cell r="E43424" t="str">
            <v>netscribes</v>
          </cell>
          <cell r="F43424" t="str">
            <v>Mohd Tahir Shaikh</v>
          </cell>
          <cell r="G43424">
            <v>45990.82708333333</v>
          </cell>
          <cell r="H43424">
            <v>45993.645833333336</v>
          </cell>
        </row>
        <row r="43425">
          <cell r="A43425" t="str">
            <v>UCW-23003</v>
          </cell>
          <cell r="B43425" t="str">
            <v>CLONE - Urban Chef_RMR New Listing_12 SKUs</v>
          </cell>
          <cell r="C43425" t="str">
            <v>CLOSED</v>
          </cell>
          <cell r="D43425" t="str">
            <v>Medium</v>
          </cell>
          <cell r="E43425" t="str">
            <v>Chirag Dubal</v>
          </cell>
          <cell r="F43425" t="str">
            <v>Mohd Tahir Shaikh</v>
          </cell>
          <cell r="G43425">
            <v>45990.595833333333</v>
          </cell>
          <cell r="H43425">
            <v>46036.649305555555</v>
          </cell>
        </row>
        <row r="43426">
          <cell r="A43426" t="str">
            <v>UCW-22989</v>
          </cell>
          <cell r="B43426" t="str">
            <v>BEauty - E2E - 125928 - Elizabeth Arden - 2 skus - 28th Nov</v>
          </cell>
          <cell r="C43426" t="str">
            <v>CLOSED</v>
          </cell>
          <cell r="D43426" t="str">
            <v>Medium</v>
          </cell>
          <cell r="E43426" t="str">
            <v>netscribes</v>
          </cell>
          <cell r="F43426" t="str">
            <v>Simi Raichel Zachariah</v>
          </cell>
          <cell r="G43426">
            <v>45989.805555555555</v>
          </cell>
          <cell r="H43426">
            <v>46036.539583333331</v>
          </cell>
        </row>
        <row r="43427">
          <cell r="A43427" t="str">
            <v>UCW-22988</v>
          </cell>
          <cell r="B43427" t="str">
            <v>BEauty - E2E - 125925 - Charmacy Milano - 56 skus - 28th Nov</v>
          </cell>
          <cell r="C43427" t="str">
            <v>CLOSED Due to Inactive/Insufficient Information</v>
          </cell>
          <cell r="D43427" t="str">
            <v>Medium</v>
          </cell>
          <cell r="E43427" t="str">
            <v>netscribes</v>
          </cell>
          <cell r="F43427" t="str">
            <v>Simi Raichel Zachariah</v>
          </cell>
          <cell r="G43427">
            <v>45989.802777777775</v>
          </cell>
          <cell r="H43427">
            <v>45995.710416666669</v>
          </cell>
        </row>
        <row r="43428">
          <cell r="A43428" t="str">
            <v>UCW-22984</v>
          </cell>
          <cell r="B43428" t="str">
            <v xml:space="preserve">BEauty - adhoc - 125928 - CALVIN KLEIN - 4 skus - 28th Nov </v>
          </cell>
          <cell r="C43428" t="str">
            <v>CLOSED</v>
          </cell>
          <cell r="D43428" t="str">
            <v>Medium</v>
          </cell>
          <cell r="E43428" t="str">
            <v>netscribes</v>
          </cell>
          <cell r="F43428" t="str">
            <v>Simi Raichel Zachariah</v>
          </cell>
          <cell r="G43428">
            <v>45989.760416666664</v>
          </cell>
          <cell r="H43428">
            <v>45993.740277777775</v>
          </cell>
        </row>
        <row r="43429">
          <cell r="A43429" t="str">
            <v>UCW-22978</v>
          </cell>
          <cell r="B43429" t="str">
            <v>Coin Image update</v>
          </cell>
          <cell r="C43429" t="str">
            <v>CLOSED</v>
          </cell>
          <cell r="D43429" t="str">
            <v>Medium</v>
          </cell>
          <cell r="E43429" t="str">
            <v>netscribes</v>
          </cell>
          <cell r="F43429" t="str">
            <v>Mohd Tahir Shaikh</v>
          </cell>
          <cell r="G43429">
            <v>45989.65347222222</v>
          </cell>
          <cell r="H43429">
            <v>46036.538194444445</v>
          </cell>
        </row>
        <row r="43430">
          <cell r="A43430" t="str">
            <v>UCW-22975</v>
          </cell>
          <cell r="B43430" t="str">
            <v>Request to Update the Images(89+) | Kids | Tata Cliq | 26-11-2025</v>
          </cell>
          <cell r="C43430" t="str">
            <v>CLOSED</v>
          </cell>
          <cell r="D43430" t="str">
            <v>Medium</v>
          </cell>
          <cell r="E43430" t="str">
            <v>netscribes</v>
          </cell>
          <cell r="F43430" t="str">
            <v>Mohd Tahir Shaikh</v>
          </cell>
          <cell r="G43430">
            <v>45989.638194444444</v>
          </cell>
          <cell r="H43430">
            <v>46036.538194444445</v>
          </cell>
        </row>
        <row r="43431">
          <cell r="A43431" t="str">
            <v>UCW-22971</v>
          </cell>
          <cell r="B43431" t="str">
            <v>Request to Update the Images(89+) Women | Tata Cliq | 26-11-2025</v>
          </cell>
          <cell r="C43431" t="str">
            <v>CLOSED</v>
          </cell>
          <cell r="D43431" t="str">
            <v>Medium</v>
          </cell>
          <cell r="E43431" t="str">
            <v>netscribes</v>
          </cell>
          <cell r="F43431" t="str">
            <v>Mohd Tahir Shaikh</v>
          </cell>
          <cell r="G43431">
            <v>45989.619444444441</v>
          </cell>
          <cell r="H43431">
            <v>45992.785416666666</v>
          </cell>
        </row>
        <row r="43432">
          <cell r="A43432" t="str">
            <v>UCW-22970</v>
          </cell>
          <cell r="B43432" t="str">
            <v>Request to Update the Images(89+) | Men | Tata Cliq | 26-11-2025</v>
          </cell>
          <cell r="C43432" t="str">
            <v>CLOSED</v>
          </cell>
          <cell r="D43432" t="str">
            <v>Medium</v>
          </cell>
          <cell r="E43432" t="str">
            <v>netscribes</v>
          </cell>
          <cell r="F43432" t="str">
            <v>Mohd Tahir Shaikh</v>
          </cell>
          <cell r="G43432">
            <v>45989.613194444442</v>
          </cell>
          <cell r="H43432">
            <v>45992.758333333331</v>
          </cell>
        </row>
        <row r="43433">
          <cell r="A43433" t="str">
            <v>UCW-22968</v>
          </cell>
          <cell r="B43433" t="str">
            <v>LIBAS X TATACLIQ NEW CATALOGUE 25-11-2025</v>
          </cell>
          <cell r="C43433" t="str">
            <v>CLOSED</v>
          </cell>
          <cell r="D43433" t="str">
            <v>Medium</v>
          </cell>
          <cell r="E43433" t="str">
            <v>netscribes</v>
          </cell>
          <cell r="F43433" t="str">
            <v>Mohd Tahir Shaikh</v>
          </cell>
          <cell r="G43433">
            <v>45989.585416666669</v>
          </cell>
          <cell r="H43433">
            <v>45992.469444444447</v>
          </cell>
        </row>
        <row r="43434">
          <cell r="A43434" t="str">
            <v>UCW-22967</v>
          </cell>
          <cell r="B43434" t="str">
            <v>Beauty - 125928 - E2E - Dyson - 1 SKU - 28 Nov</v>
          </cell>
          <cell r="C43434" t="str">
            <v>CLOSED</v>
          </cell>
          <cell r="D43434" t="str">
            <v>Medium</v>
          </cell>
          <cell r="E43434" t="str">
            <v>netscribes</v>
          </cell>
          <cell r="F43434" t="str">
            <v>Shraddha Dighe</v>
          </cell>
          <cell r="G43434">
            <v>45989.571527777778</v>
          </cell>
          <cell r="H43434">
            <v>45993.484027777777</v>
          </cell>
        </row>
        <row r="43435">
          <cell r="A43435" t="str">
            <v>UCW-22966</v>
          </cell>
          <cell r="B43435" t="str">
            <v>Beauty - 127939 - E2E - L'Occitane - 20 SKUS - 28 nov</v>
          </cell>
          <cell r="C43435" t="str">
            <v>CLOSED</v>
          </cell>
          <cell r="D43435" t="str">
            <v>Medium</v>
          </cell>
          <cell r="E43435" t="str">
            <v>netscribes</v>
          </cell>
          <cell r="F43435" t="str">
            <v>Shraddha Dighe</v>
          </cell>
          <cell r="G43435">
            <v>45989.556944444441</v>
          </cell>
          <cell r="H43435">
            <v>45994.506249999999</v>
          </cell>
        </row>
        <row r="43436">
          <cell r="A43436" t="str">
            <v>UCW-22948</v>
          </cell>
          <cell r="B43436" t="str">
            <v>CLONE - New Listing File || Saral Home</v>
          </cell>
          <cell r="C43436" t="str">
            <v>CLOSED</v>
          </cell>
          <cell r="D43436" t="str">
            <v>Medium</v>
          </cell>
          <cell r="E43436" t="str">
            <v>netscribes</v>
          </cell>
          <cell r="F43436" t="str">
            <v>Mohd Tahir Shaikh</v>
          </cell>
          <cell r="G43436">
            <v>45989.449305555558</v>
          </cell>
          <cell r="H43436">
            <v>45992.555555555555</v>
          </cell>
        </row>
        <row r="43437">
          <cell r="A43437" t="str">
            <v>UCW-22938</v>
          </cell>
          <cell r="B43437" t="str">
            <v>THCK | MP Migration | Mall to Lux | 13 styles</v>
          </cell>
          <cell r="C43437" t="str">
            <v>CLOSED</v>
          </cell>
          <cell r="D43437" t="str">
            <v>Medium</v>
          </cell>
          <cell r="E43437" t="str">
            <v>Chirag Dubal</v>
          </cell>
          <cell r="F43437" t="str">
            <v>Reagan D’souza</v>
          </cell>
          <cell r="G43437">
            <v>45989.388194444444</v>
          </cell>
          <cell r="H43437">
            <v>45990.611805555556</v>
          </cell>
        </row>
        <row r="43438">
          <cell r="A43438" t="str">
            <v>UCW-22923</v>
          </cell>
          <cell r="B43438" t="str">
            <v>LIBAS X TATACLIQ IMAGE ADDITION 24-11-2025</v>
          </cell>
          <cell r="C43438" t="str">
            <v>CLOSED</v>
          </cell>
          <cell r="D43438" t="str">
            <v>Medium</v>
          </cell>
          <cell r="E43438" t="str">
            <v>netscribes</v>
          </cell>
          <cell r="F43438" t="str">
            <v>Mohd Tahir Shaikh</v>
          </cell>
          <cell r="G43438">
            <v>45988.777083333334</v>
          </cell>
          <cell r="H43438">
            <v>45993.868055555555</v>
          </cell>
        </row>
        <row r="43439">
          <cell r="A43439" t="str">
            <v>UCW-22913</v>
          </cell>
          <cell r="B43439" t="str">
            <v>Tatacliq Women Ethnic Wear Template | 25th Nov'2025</v>
          </cell>
          <cell r="C43439" t="str">
            <v>CLOSED</v>
          </cell>
          <cell r="D43439" t="str">
            <v>Medium</v>
          </cell>
          <cell r="E43439" t="str">
            <v>netscribes</v>
          </cell>
          <cell r="F43439" t="str">
            <v>Sushma Ram</v>
          </cell>
          <cell r="G43439">
            <v>45988.72152777778</v>
          </cell>
          <cell r="H43439">
            <v>45992.507638888892</v>
          </cell>
        </row>
        <row r="43440">
          <cell r="A43440" t="str">
            <v>UCW-22912</v>
          </cell>
          <cell r="B43440" t="str">
            <v>Beauty - Adhoc Correction - Studiowest - 79 skus - 27th Nov</v>
          </cell>
          <cell r="C43440" t="str">
            <v>CLOSED</v>
          </cell>
          <cell r="D43440" t="str">
            <v>Medium</v>
          </cell>
          <cell r="E43440" t="str">
            <v>netscribes</v>
          </cell>
          <cell r="F43440" t="str">
            <v>Simi Raichel Zachariah</v>
          </cell>
          <cell r="G43440">
            <v>45988.720833333333</v>
          </cell>
          <cell r="H43440">
            <v>46036.537499999999</v>
          </cell>
        </row>
        <row r="43441">
          <cell r="A43441" t="str">
            <v>UCW-22911</v>
          </cell>
          <cell r="B43441" t="str">
            <v>CLONE - Tatacliq~ New Catalog  ~ 20 Sep 2025</v>
          </cell>
          <cell r="C43441" t="str">
            <v>CLOSED</v>
          </cell>
          <cell r="D43441" t="str">
            <v>Medium</v>
          </cell>
          <cell r="E43441" t="str">
            <v>netscribes</v>
          </cell>
          <cell r="F43441" t="str">
            <v>Mohd Tahir Shaikh</v>
          </cell>
          <cell r="G43441">
            <v>45988.71597222222</v>
          </cell>
          <cell r="H43441">
            <v>46006.484722222223</v>
          </cell>
        </row>
        <row r="43442">
          <cell r="A43442" t="str">
            <v>UCW-22907</v>
          </cell>
          <cell r="B43442" t="str">
            <v>Beauty - E2E - 125928 - Loreal Paris - 10 sku - 27th Nov</v>
          </cell>
          <cell r="C43442" t="str">
            <v>CLOSED</v>
          </cell>
          <cell r="D43442" t="str">
            <v>Highest</v>
          </cell>
          <cell r="E43442" t="str">
            <v>netscribes</v>
          </cell>
          <cell r="F43442" t="str">
            <v>Simi Raichel Zachariah</v>
          </cell>
          <cell r="G43442">
            <v>45988.695138888892</v>
          </cell>
          <cell r="H43442">
            <v>45992.498611111114</v>
          </cell>
        </row>
        <row r="43443">
          <cell r="A43443" t="str">
            <v>UCW-22906</v>
          </cell>
          <cell r="B43443" t="str">
            <v>Beauty - 125928 - Image update (pending 1)- Schwarzkopf Professional - 1 SKU - 27 Nov</v>
          </cell>
          <cell r="C43443" t="str">
            <v>CLOSED</v>
          </cell>
          <cell r="D43443" t="str">
            <v>Medium</v>
          </cell>
          <cell r="E43443" t="str">
            <v>netscribes</v>
          </cell>
          <cell r="F43443" t="str">
            <v>Shraddha Dighe</v>
          </cell>
          <cell r="G43443">
            <v>45988.693055555559</v>
          </cell>
          <cell r="H43443">
            <v>46022.561111111114</v>
          </cell>
        </row>
        <row r="43444">
          <cell r="A43444" t="str">
            <v>UCW-22902</v>
          </cell>
          <cell r="B43444" t="str">
            <v>Beauty - E2E - BCPL - 15 skus - 27th Nov</v>
          </cell>
          <cell r="C43444" t="str">
            <v>CLOSED</v>
          </cell>
          <cell r="D43444" t="str">
            <v>Medium</v>
          </cell>
          <cell r="E43444" t="str">
            <v>netscribes</v>
          </cell>
          <cell r="F43444" t="str">
            <v>Simi Raichel Zachariah</v>
          </cell>
          <cell r="G43444">
            <v>45988.648611111108</v>
          </cell>
          <cell r="H43444">
            <v>45994.491666666669</v>
          </cell>
        </row>
        <row r="43445">
          <cell r="A43445" t="str">
            <v>UCW-22900</v>
          </cell>
          <cell r="B43445" t="str">
            <v>Beauty - 126777 - Image update - Dermatouch - 22 SKUS - 27 Nov</v>
          </cell>
          <cell r="C43445" t="str">
            <v>CLOSED</v>
          </cell>
          <cell r="D43445" t="str">
            <v>Medium</v>
          </cell>
          <cell r="E43445" t="str">
            <v>netscribes</v>
          </cell>
          <cell r="F43445" t="str">
            <v>Shraddha Dighe</v>
          </cell>
          <cell r="G43445">
            <v>45988.647222222222</v>
          </cell>
          <cell r="H43445">
            <v>45992.473611111112</v>
          </cell>
        </row>
        <row r="43446">
          <cell r="A43446" t="str">
            <v>UCW-22899</v>
          </cell>
          <cell r="B43446" t="str">
            <v>Beauty - Image update - 125906 - Aveda - 112 SKUS - 27 nov</v>
          </cell>
          <cell r="C43446" t="str">
            <v>CLOSED</v>
          </cell>
          <cell r="D43446" t="str">
            <v>Medium</v>
          </cell>
          <cell r="E43446" t="str">
            <v>netscribes</v>
          </cell>
          <cell r="F43446" t="str">
            <v>Shraddha Dighe</v>
          </cell>
          <cell r="G43446">
            <v>45988.642361111109</v>
          </cell>
          <cell r="H43446">
            <v>45992.636805555558</v>
          </cell>
        </row>
        <row r="43447">
          <cell r="A43447" t="str">
            <v>UCW-22897</v>
          </cell>
          <cell r="B43447" t="str">
            <v>Beauty - 126431 - E2E - StarStruck by Sunny Leone - 33 SKUs - 27 Nov</v>
          </cell>
          <cell r="C43447" t="str">
            <v>CLOSED</v>
          </cell>
          <cell r="D43447" t="str">
            <v>Medium</v>
          </cell>
          <cell r="E43447" t="str">
            <v>netscribes</v>
          </cell>
          <cell r="F43447" t="str">
            <v>Shraddha Dighe</v>
          </cell>
          <cell r="G43447">
            <v>45988.618055555555</v>
          </cell>
          <cell r="H43447">
            <v>45994.484027777777</v>
          </cell>
        </row>
        <row r="43448">
          <cell r="A43448" t="str">
            <v>UCW-22896</v>
          </cell>
          <cell r="B43448" t="str">
            <v>CLONE - Fila Apparels Listing-SS25</v>
          </cell>
          <cell r="C43448" t="str">
            <v>CLOSED Due to Inactive/Insufficient Information</v>
          </cell>
          <cell r="D43448" t="str">
            <v>Medium</v>
          </cell>
          <cell r="E43448" t="str">
            <v>netscribes</v>
          </cell>
          <cell r="F43448" t="str">
            <v>Mohd Tahir Shaikh</v>
          </cell>
          <cell r="G43448">
            <v>45988.609722222223</v>
          </cell>
          <cell r="H43448">
            <v>45999.503472222219</v>
          </cell>
        </row>
        <row r="43449">
          <cell r="A43449" t="str">
            <v>UCW-22895</v>
          </cell>
          <cell r="B43449" t="str">
            <v>Beauty - E2E - 126349 - Sapil - 36 skus - 27th Nov</v>
          </cell>
          <cell r="C43449" t="str">
            <v>CLOSED</v>
          </cell>
          <cell r="D43449" t="str">
            <v>Medium</v>
          </cell>
          <cell r="E43449" t="str">
            <v>netscribes</v>
          </cell>
          <cell r="F43449" t="str">
            <v>Simi Raichel Zachariah</v>
          </cell>
          <cell r="G43449">
            <v>45988.609027777777</v>
          </cell>
          <cell r="H43449">
            <v>45993.467361111114</v>
          </cell>
        </row>
        <row r="43450">
          <cell r="A43450" t="str">
            <v>UCW-22893</v>
          </cell>
          <cell r="B43450" t="str">
            <v>Beauty - E2E - 125928 - Klein Paris - 3 skus - 27th Nov</v>
          </cell>
          <cell r="C43450" t="str">
            <v>CLOSED</v>
          </cell>
          <cell r="D43450" t="str">
            <v>Medium</v>
          </cell>
          <cell r="E43450" t="str">
            <v>netscribes</v>
          </cell>
          <cell r="F43450" t="str">
            <v>Simi Raichel Zachariah</v>
          </cell>
          <cell r="G43450">
            <v>45988.594444444447</v>
          </cell>
          <cell r="H43450">
            <v>45990.472222222219</v>
          </cell>
        </row>
        <row r="43451">
          <cell r="A43451" t="str">
            <v>UCW-22868</v>
          </cell>
          <cell r="B43451" t="str">
            <v>Beauty - Adhoc - 127939 - Hermes - 28 skus - 25th Nov</v>
          </cell>
          <cell r="C43451" t="str">
            <v>CLOSED</v>
          </cell>
          <cell r="D43451" t="str">
            <v>Medium</v>
          </cell>
          <cell r="E43451" t="str">
            <v>netscribes</v>
          </cell>
          <cell r="F43451" t="str">
            <v>netscribes</v>
          </cell>
          <cell r="G43451">
            <v>45988.479166666664</v>
          </cell>
          <cell r="H43451">
            <v>45990.501388888886</v>
          </cell>
        </row>
        <row r="43452">
          <cell r="A43452" t="str">
            <v>UCW-22863</v>
          </cell>
          <cell r="B43452" t="str">
            <v>LIBAS X TATACLIQ SIZE ADDITION 25-11-2025</v>
          </cell>
          <cell r="C43452" t="str">
            <v>CLOSED</v>
          </cell>
          <cell r="D43452" t="str">
            <v>Medium</v>
          </cell>
          <cell r="E43452" t="str">
            <v>netscribes</v>
          </cell>
          <cell r="F43452" t="str">
            <v>Mohd Tahir Shaikh</v>
          </cell>
          <cell r="G43452">
            <v>45988.450694444444</v>
          </cell>
          <cell r="H43452">
            <v>46036.535416666666</v>
          </cell>
        </row>
        <row r="43453">
          <cell r="A43453" t="str">
            <v>UCW-22851</v>
          </cell>
          <cell r="B43453" t="str">
            <v>Beauty - GWP - 127939 - Parfums de Marly - 5 skus - 26th Nov</v>
          </cell>
          <cell r="C43453" t="str">
            <v>CLOSED</v>
          </cell>
          <cell r="D43453" t="str">
            <v>Medium</v>
          </cell>
          <cell r="E43453" t="str">
            <v>netscribes</v>
          </cell>
          <cell r="F43453" t="str">
            <v>Simi Raichel Zachariah</v>
          </cell>
          <cell r="G43453">
            <v>45987.806944444441</v>
          </cell>
          <cell r="H43453">
            <v>45989.452777777777</v>
          </cell>
        </row>
        <row r="43454">
          <cell r="A43454" t="str">
            <v>UCW-22847</v>
          </cell>
          <cell r="B43454" t="str">
            <v>Launch of FEDS Jerseys on 6th Nov’25 – Strict Adherence to Launch Date</v>
          </cell>
          <cell r="C43454" t="str">
            <v>CLOSED</v>
          </cell>
          <cell r="D43454" t="str">
            <v>Medium</v>
          </cell>
          <cell r="E43454" t="str">
            <v>netscribes</v>
          </cell>
          <cell r="F43454" t="str">
            <v>netscribes</v>
          </cell>
          <cell r="G43454">
            <v>45987.755555555559</v>
          </cell>
          <cell r="H43454">
            <v>46189.383333333331</v>
          </cell>
        </row>
        <row r="43455">
          <cell r="A43455" t="str">
            <v>UCW-22838</v>
          </cell>
          <cell r="B43455" t="str">
            <v>Beauty - 125928 - GWP - Forest Essentials - 1 SKU - 26 Nov</v>
          </cell>
          <cell r="C43455" t="str">
            <v>CLOSED</v>
          </cell>
          <cell r="D43455" t="str">
            <v>Medium</v>
          </cell>
          <cell r="E43455" t="str">
            <v>netscribes</v>
          </cell>
          <cell r="F43455" t="str">
            <v>Shraddha Dighe</v>
          </cell>
          <cell r="G43455">
            <v>45987.68472222222</v>
          </cell>
          <cell r="H43455">
            <v>45989.456250000003</v>
          </cell>
        </row>
        <row r="43456">
          <cell r="A43456" t="str">
            <v>UCW-22834</v>
          </cell>
          <cell r="B43456" t="str">
            <v>Beauty - 127027 - E2E - Lindsay - 8 SKU - 26 nov</v>
          </cell>
          <cell r="C43456" t="str">
            <v>CLOSED</v>
          </cell>
          <cell r="D43456" t="str">
            <v>Medium</v>
          </cell>
          <cell r="E43456" t="str">
            <v>netscribes</v>
          </cell>
          <cell r="F43456" t="str">
            <v>Shraddha Dighe</v>
          </cell>
          <cell r="G43456">
            <v>45987.677777777775</v>
          </cell>
          <cell r="H43456">
            <v>45990.469444444447</v>
          </cell>
        </row>
        <row r="43457">
          <cell r="A43457" t="str">
            <v>UCW-22831</v>
          </cell>
          <cell r="B43457" t="str">
            <v>CLONE - Request to List Nike Apparels on Tata Cliq</v>
          </cell>
          <cell r="C43457" t="str">
            <v>CLOSED</v>
          </cell>
          <cell r="D43457" t="str">
            <v>Medium</v>
          </cell>
          <cell r="E43457" t="str">
            <v>netscribes</v>
          </cell>
          <cell r="F43457" t="str">
            <v>Mohd Tahir Shaikh</v>
          </cell>
          <cell r="G43457">
            <v>45987.659722222219</v>
          </cell>
          <cell r="H43457">
            <v>45988.695138888892</v>
          </cell>
        </row>
        <row r="43458">
          <cell r="A43458" t="str">
            <v>UCW-22825</v>
          </cell>
          <cell r="B43458" t="str">
            <v>Tatacliq Kids Apparels Template | 25th Nov'2025</v>
          </cell>
          <cell r="C43458" t="str">
            <v>CLOSED</v>
          </cell>
          <cell r="D43458" t="str">
            <v>Medium</v>
          </cell>
          <cell r="E43458" t="str">
            <v>netscribes</v>
          </cell>
          <cell r="F43458" t="str">
            <v>Mohd Tahir Shaikh</v>
          </cell>
          <cell r="G43458">
            <v>45987.634027777778</v>
          </cell>
          <cell r="H43458">
            <v>45990.59375</v>
          </cell>
        </row>
        <row r="43459">
          <cell r="A43459" t="str">
            <v>UCW-22821</v>
          </cell>
          <cell r="B43459" t="str">
            <v>Tatacliq Women Western Wear Template | 25th Nov'2025</v>
          </cell>
          <cell r="C43459" t="str">
            <v>CLOSED</v>
          </cell>
          <cell r="D43459" t="str">
            <v>Medium</v>
          </cell>
          <cell r="E43459" t="str">
            <v>netscribes</v>
          </cell>
          <cell r="F43459" t="str">
            <v>Mohd Tahir Shaikh</v>
          </cell>
          <cell r="G43459">
            <v>45987.612500000003</v>
          </cell>
          <cell r="H43459">
            <v>45992.740972222222</v>
          </cell>
        </row>
        <row r="43460">
          <cell r="A43460" t="str">
            <v>UCW-22818</v>
          </cell>
          <cell r="B43460" t="str">
            <v>S&amp;N - Winter Wear : 26 Nov'25- P0</v>
          </cell>
          <cell r="C43460" t="str">
            <v>CLOSED</v>
          </cell>
          <cell r="D43460" t="str">
            <v>Medium</v>
          </cell>
          <cell r="E43460" t="str">
            <v>Chirag Dubal</v>
          </cell>
          <cell r="F43460" t="str">
            <v>Reagan D’souza</v>
          </cell>
          <cell r="G43460">
            <v>45987.6</v>
          </cell>
          <cell r="H43460">
            <v>45989.634722222225</v>
          </cell>
        </row>
        <row r="43461">
          <cell r="A43461" t="str">
            <v>UCW-22808</v>
          </cell>
          <cell r="B43461" t="str">
            <v>Beauty - Image resize - 26 Nov</v>
          </cell>
          <cell r="C43461" t="str">
            <v>CLOSED</v>
          </cell>
          <cell r="D43461" t="str">
            <v>Medium</v>
          </cell>
          <cell r="E43461" t="str">
            <v>netscribes</v>
          </cell>
          <cell r="F43461" t="str">
            <v>Shraddha Dighe</v>
          </cell>
          <cell r="G43461">
            <v>45987.49722222222</v>
          </cell>
          <cell r="H43461">
            <v>45988.004861111112</v>
          </cell>
        </row>
        <row r="43462">
          <cell r="A43462" t="str">
            <v>UCW-22806</v>
          </cell>
          <cell r="B43462" t="str">
            <v>Beauty - OPI - 1 sku - 26th Nov</v>
          </cell>
          <cell r="C43462" t="str">
            <v>CLOSED</v>
          </cell>
          <cell r="D43462" t="str">
            <v>Medium</v>
          </cell>
          <cell r="E43462" t="str">
            <v>netscribes</v>
          </cell>
          <cell r="F43462" t="str">
            <v>Simi Raichel Zachariah</v>
          </cell>
          <cell r="G43462">
            <v>45987.490972222222</v>
          </cell>
          <cell r="H43462">
            <v>45992.436805555553</v>
          </cell>
        </row>
        <row r="43463">
          <cell r="A43463" t="str">
            <v>UCW-22804</v>
          </cell>
          <cell r="B43463" t="str">
            <v>Beauty - Adhoc Correction - 100 skus - 26th Nov</v>
          </cell>
          <cell r="C43463" t="str">
            <v>CLOSED</v>
          </cell>
          <cell r="D43463" t="str">
            <v>Medium</v>
          </cell>
          <cell r="E43463" t="str">
            <v>netscribes</v>
          </cell>
          <cell r="F43463" t="str">
            <v>Simi Raichel Zachariah</v>
          </cell>
          <cell r="G43463">
            <v>45987.4375</v>
          </cell>
          <cell r="H43463">
            <v>45996.54791666667</v>
          </cell>
        </row>
        <row r="43464">
          <cell r="A43464" t="str">
            <v>UCW-22801</v>
          </cell>
          <cell r="B43464" t="str">
            <v>Image Replacement 133 | 24th Nov'25</v>
          </cell>
          <cell r="C43464" t="str">
            <v>CLOSED</v>
          </cell>
          <cell r="D43464" t="str">
            <v>Medium</v>
          </cell>
          <cell r="E43464" t="str">
            <v>netscribes</v>
          </cell>
          <cell r="F43464" t="str">
            <v>Sushma Ram</v>
          </cell>
          <cell r="G43464">
            <v>45986.847916666666</v>
          </cell>
          <cell r="H43464">
            <v>46006.499305555553</v>
          </cell>
        </row>
        <row r="43465">
          <cell r="A43465" t="str">
            <v>UCW-22800</v>
          </cell>
          <cell r="B43465" t="str">
            <v xml:space="preserve">Tatacliq Lifestyle Catalogue Template-Lot -136_24.11.2025 </v>
          </cell>
          <cell r="C43465" t="str">
            <v>CLOSED</v>
          </cell>
          <cell r="D43465" t="str">
            <v>Medium</v>
          </cell>
          <cell r="E43465" t="str">
            <v>netscribes</v>
          </cell>
          <cell r="F43465" t="str">
            <v>Sushma Ram</v>
          </cell>
          <cell r="G43465">
            <v>45986.840277777781</v>
          </cell>
          <cell r="H43465">
            <v>45995.769444444442</v>
          </cell>
        </row>
        <row r="43466">
          <cell r="A43466" t="str">
            <v>UCW-22797</v>
          </cell>
          <cell r="B43466" t="str">
            <v>CLONE - Piccolo &amp; Drape and Vogue</v>
          </cell>
          <cell r="C43466" t="str">
            <v>CLOSED</v>
          </cell>
          <cell r="D43466" t="str">
            <v>Medium</v>
          </cell>
          <cell r="E43466" t="str">
            <v>netscribes</v>
          </cell>
          <cell r="F43466" t="str">
            <v>Mohd Tahir Shaikh</v>
          </cell>
          <cell r="G43466">
            <v>45986.811111111114</v>
          </cell>
          <cell r="H43466">
            <v>45992.668055555558</v>
          </cell>
        </row>
        <row r="43467">
          <cell r="A43467" t="str">
            <v>UCW-22792</v>
          </cell>
          <cell r="B43467" t="str">
            <v>BEauty - Adhoc Correction 3 skus - 25th Nov</v>
          </cell>
          <cell r="C43467" t="str">
            <v>CLOSED</v>
          </cell>
          <cell r="D43467" t="str">
            <v>Medium</v>
          </cell>
          <cell r="E43467" t="str">
            <v>netscribes</v>
          </cell>
          <cell r="F43467" t="str">
            <v>Simi Raichel Zachariah</v>
          </cell>
          <cell r="G43467">
            <v>45986.792361111111</v>
          </cell>
          <cell r="H43467">
            <v>46024.73333333333</v>
          </cell>
        </row>
        <row r="43468">
          <cell r="A43468" t="str">
            <v>UCW-22785</v>
          </cell>
          <cell r="B43468" t="str">
            <v>2 sku's are missing in listing</v>
          </cell>
          <cell r="C43468" t="str">
            <v>CLOSED</v>
          </cell>
          <cell r="D43468" t="str">
            <v>Medium</v>
          </cell>
          <cell r="E43468" t="str">
            <v>netscribes</v>
          </cell>
          <cell r="F43468" t="str">
            <v>Mohd Tahir Shaikh</v>
          </cell>
          <cell r="G43468">
            <v>45986.765972222223</v>
          </cell>
          <cell r="H43468">
            <v>45988.581944444442</v>
          </cell>
        </row>
        <row r="43469">
          <cell r="A43469" t="str">
            <v>UCW-22781</v>
          </cell>
          <cell r="B43469" t="str">
            <v>Beauty - 125928 - Image update - Schwarzkopf- 4 SKUS - 25 nov</v>
          </cell>
          <cell r="C43469" t="str">
            <v>CLOSED</v>
          </cell>
          <cell r="D43469" t="str">
            <v>Medium</v>
          </cell>
          <cell r="E43469" t="str">
            <v>netscribes</v>
          </cell>
          <cell r="F43469" t="str">
            <v>Shraddha Dighe</v>
          </cell>
          <cell r="G43469">
            <v>45986.758333333331</v>
          </cell>
          <cell r="H43469">
            <v>45988.568055555559</v>
          </cell>
        </row>
        <row r="43470">
          <cell r="A43470" t="str">
            <v>UCW-22780</v>
          </cell>
          <cell r="B43470" t="str">
            <v>CLONE - Beauty - 125908 - E2E - Milkshake - 6 SKUS - 25 Nov</v>
          </cell>
          <cell r="C43470" t="str">
            <v>CLOSED</v>
          </cell>
          <cell r="D43470" t="str">
            <v>Medium</v>
          </cell>
          <cell r="E43470" t="str">
            <v>netscribes</v>
          </cell>
          <cell r="F43470" t="str">
            <v>Shraddha Dighe</v>
          </cell>
          <cell r="G43470">
            <v>45986.751388888886</v>
          </cell>
          <cell r="H43470">
            <v>45988.490972222222</v>
          </cell>
        </row>
        <row r="43471">
          <cell r="A43471" t="str">
            <v>UCW-22778</v>
          </cell>
          <cell r="B43471" t="str">
            <v>Beauty - 126456 - E2E - Globus Naturals - 50 SKUS - 25 nov</v>
          </cell>
          <cell r="C43471" t="str">
            <v>CLOSED</v>
          </cell>
          <cell r="D43471" t="str">
            <v>Medium</v>
          </cell>
          <cell r="E43471" t="str">
            <v>netscribes</v>
          </cell>
          <cell r="F43471" t="str">
            <v>Shraddha Dighe</v>
          </cell>
          <cell r="G43471">
            <v>45986.749305555553</v>
          </cell>
          <cell r="H43471">
            <v>45990.462500000001</v>
          </cell>
        </row>
        <row r="43472">
          <cell r="A43472" t="str">
            <v>UCW-22777</v>
          </cell>
          <cell r="B43472" t="str">
            <v>Beauty - 125928 - GWP - The Face Shop - 1 SKU - 25 nov</v>
          </cell>
          <cell r="C43472" t="str">
            <v>CLOSED</v>
          </cell>
          <cell r="D43472" t="str">
            <v>Highest</v>
          </cell>
          <cell r="E43472" t="str">
            <v>netscribes</v>
          </cell>
          <cell r="F43472" t="str">
            <v>Shraddha Dighe</v>
          </cell>
          <cell r="G43472">
            <v>45986.740277777775</v>
          </cell>
          <cell r="H43472">
            <v>45988.494444444441</v>
          </cell>
        </row>
        <row r="43473">
          <cell r="A43473" t="str">
            <v>UCW-22776</v>
          </cell>
          <cell r="B43473" t="str">
            <v>Beauty - E2E - 100001 - Studiowest - 10 skus - 25 Nov</v>
          </cell>
          <cell r="C43473" t="str">
            <v>CLOSED</v>
          </cell>
          <cell r="D43473" t="str">
            <v>High</v>
          </cell>
          <cell r="E43473" t="str">
            <v>netscribes</v>
          </cell>
          <cell r="F43473" t="str">
            <v>Shraddha Dighe</v>
          </cell>
          <cell r="G43473">
            <v>45986.734027777777</v>
          </cell>
          <cell r="H43473">
            <v>45990.46597222222</v>
          </cell>
        </row>
        <row r="43474">
          <cell r="A43474" t="str">
            <v>UCW-22775</v>
          </cell>
          <cell r="B43474" t="str">
            <v>Beauty - 125928 - Image update - Schwarzkopf Professional - 8 SKUS - 25 nov</v>
          </cell>
          <cell r="C43474" t="str">
            <v>CLOSED</v>
          </cell>
          <cell r="D43474" t="str">
            <v>Highest</v>
          </cell>
          <cell r="E43474" t="str">
            <v>netscribes</v>
          </cell>
          <cell r="F43474" t="str">
            <v>Shraddha Dighe</v>
          </cell>
          <cell r="G43474">
            <v>45986.727777777778</v>
          </cell>
          <cell r="H43474">
            <v>45988.474305555559</v>
          </cell>
        </row>
        <row r="43475">
          <cell r="A43475" t="str">
            <v>UCW-22771</v>
          </cell>
          <cell r="B43475" t="str">
            <v>Beauty - 125928 - Image update - Neutrogena - 18 SKUS - 25 Nov</v>
          </cell>
          <cell r="C43475" t="str">
            <v>CLOSED</v>
          </cell>
          <cell r="D43475" t="str">
            <v>Highest</v>
          </cell>
          <cell r="E43475" t="str">
            <v>netscribes</v>
          </cell>
          <cell r="F43475" t="str">
            <v>Shraddha Dighe</v>
          </cell>
          <cell r="G43475">
            <v>45986.719444444447</v>
          </cell>
          <cell r="H43475">
            <v>45988.494444444441</v>
          </cell>
        </row>
        <row r="43476">
          <cell r="A43476" t="str">
            <v>UCW-22769</v>
          </cell>
          <cell r="B43476" t="str">
            <v>Beauty - Adhoc - 127939 - Hermes - 28 skus - 25th Nov</v>
          </cell>
          <cell r="C43476" t="str">
            <v>CLOSED</v>
          </cell>
          <cell r="D43476" t="str">
            <v>Medium</v>
          </cell>
          <cell r="E43476" t="str">
            <v>netscribes</v>
          </cell>
          <cell r="F43476" t="str">
            <v>Simi Raichel Zachariah</v>
          </cell>
          <cell r="G43476">
            <v>45986.71597222222</v>
          </cell>
          <cell r="H43476">
            <v>45988.489583333336</v>
          </cell>
        </row>
        <row r="43477">
          <cell r="A43477" t="str">
            <v>UCW-22766</v>
          </cell>
          <cell r="B43477" t="str">
            <v>CLONE - Clone - M&amp;S - Cataloguing</v>
          </cell>
          <cell r="C43477" t="str">
            <v>CLOSED</v>
          </cell>
          <cell r="D43477" t="str">
            <v>Medium</v>
          </cell>
          <cell r="E43477" t="str">
            <v>netscribes</v>
          </cell>
          <cell r="F43477" t="str">
            <v>Mohd Tahir Shaikh</v>
          </cell>
          <cell r="G43477">
            <v>45986.705555555556</v>
          </cell>
          <cell r="H43477">
            <v>45987.765277777777</v>
          </cell>
        </row>
        <row r="43478">
          <cell r="A43478" t="str">
            <v>UCW-22757</v>
          </cell>
          <cell r="B43478" t="str">
            <v>Beauty - image resize - 25 nov</v>
          </cell>
          <cell r="C43478" t="str">
            <v>CLOSED</v>
          </cell>
          <cell r="D43478" t="str">
            <v>Medium</v>
          </cell>
          <cell r="E43478" t="str">
            <v>netscribes</v>
          </cell>
          <cell r="F43478" t="str">
            <v>Shraddha Dighe</v>
          </cell>
          <cell r="G43478">
            <v>45986.649305555555</v>
          </cell>
          <cell r="H43478">
            <v>45988.549305555556</v>
          </cell>
        </row>
        <row r="43479">
          <cell r="A43479" t="str">
            <v>UCW-22751</v>
          </cell>
          <cell r="B43479" t="str">
            <v>BEauty - Adhoc - 125928 - Steve MADDEN  - 2 skus - 25th Nov</v>
          </cell>
          <cell r="C43479" t="str">
            <v>CLOSED Due to Inactive/Insufficient Information</v>
          </cell>
          <cell r="D43479" t="str">
            <v>Medium</v>
          </cell>
          <cell r="E43479" t="str">
            <v>netscribes</v>
          </cell>
          <cell r="F43479" t="str">
            <v>Simi Raichel Zachariah</v>
          </cell>
          <cell r="G43479">
            <v>45986.59652777778</v>
          </cell>
          <cell r="H43479">
            <v>46036.53125</v>
          </cell>
        </row>
        <row r="43480">
          <cell r="A43480" t="str">
            <v>UCW-22749</v>
          </cell>
          <cell r="B43480" t="str">
            <v>Beauty - E2E - 125928 - Maybelline New York - 1 sku - 25th Nov</v>
          </cell>
          <cell r="C43480" t="str">
            <v>CLOSED</v>
          </cell>
          <cell r="D43480" t="str">
            <v>Highest</v>
          </cell>
          <cell r="E43480" t="str">
            <v>netscribes</v>
          </cell>
          <cell r="F43480" t="str">
            <v>Simi Raichel Zachariah</v>
          </cell>
          <cell r="G43480">
            <v>45986.59375</v>
          </cell>
          <cell r="H43480">
            <v>45988.480555555558</v>
          </cell>
        </row>
        <row r="43481">
          <cell r="A43481" t="str">
            <v>UCW-22748</v>
          </cell>
          <cell r="B43481" t="str">
            <v>Beauty - 125411 - E2E - Arata - 20 SKUS - 25 Nov</v>
          </cell>
          <cell r="C43481" t="str">
            <v>CLOSED</v>
          </cell>
          <cell r="D43481" t="str">
            <v>Medium</v>
          </cell>
          <cell r="E43481" t="str">
            <v>netscribes</v>
          </cell>
          <cell r="F43481" t="str">
            <v>Shraddha Dighe</v>
          </cell>
          <cell r="G43481">
            <v>45986.580555555556</v>
          </cell>
          <cell r="H43481">
            <v>45989.449305555558</v>
          </cell>
        </row>
        <row r="43482">
          <cell r="A43482" t="str">
            <v>UCW-22746</v>
          </cell>
          <cell r="B43482" t="str">
            <v>Beauty - 128628 - Adhoc - PLP issue - Foxtale - 1 SKUs - 25 Nov</v>
          </cell>
          <cell r="C43482" t="str">
            <v>CLOSED</v>
          </cell>
          <cell r="D43482" t="str">
            <v>Medium</v>
          </cell>
          <cell r="E43482" t="str">
            <v>netscribes</v>
          </cell>
          <cell r="F43482" t="str">
            <v>Shraddha Dighe</v>
          </cell>
          <cell r="G43482">
            <v>45986.551388888889</v>
          </cell>
          <cell r="H43482">
            <v>45986.829861111109</v>
          </cell>
        </row>
        <row r="43483">
          <cell r="A43483" t="str">
            <v>UCW-22739</v>
          </cell>
          <cell r="B43483" t="str">
            <v>CLONE - Product Listing On Tata Cliq - Nuluv</v>
          </cell>
          <cell r="C43483" t="str">
            <v>CLOSED</v>
          </cell>
          <cell r="D43483" t="str">
            <v>Medium</v>
          </cell>
          <cell r="E43483" t="str">
            <v>netscribes</v>
          </cell>
          <cell r="F43483" t="str">
            <v>Sushma Ram</v>
          </cell>
          <cell r="G43483">
            <v>45986.504861111112</v>
          </cell>
          <cell r="H43483">
            <v>45990.598611111112</v>
          </cell>
        </row>
        <row r="43484">
          <cell r="A43484" t="str">
            <v>UCW-22736</v>
          </cell>
          <cell r="B43484" t="str">
            <v>IRTH listings on TQ_Lot 1_74 SKUs</v>
          </cell>
          <cell r="C43484" t="str">
            <v>CLOSED</v>
          </cell>
          <cell r="D43484" t="str">
            <v>Medium</v>
          </cell>
          <cell r="E43484" t="str">
            <v>netscribes</v>
          </cell>
          <cell r="F43484" t="str">
            <v>netscribes</v>
          </cell>
          <cell r="G43484">
            <v>45986.480555555558</v>
          </cell>
          <cell r="H43484">
            <v>45988.605555555558</v>
          </cell>
        </row>
        <row r="43485">
          <cell r="A43485" t="str">
            <v>UCW-22735</v>
          </cell>
          <cell r="B43485" t="str">
            <v>Launch of FEDS Jerseys on 6th Nov’25 – Strict Adherence to Launch Date</v>
          </cell>
          <cell r="C43485" t="str">
            <v>CLOSED</v>
          </cell>
          <cell r="D43485" t="str">
            <v>Highest</v>
          </cell>
          <cell r="E43485" t="str">
            <v>netscribes</v>
          </cell>
          <cell r="F43485" t="str">
            <v>Sushma Ram</v>
          </cell>
          <cell r="G43485">
            <v>45986.475694444445</v>
          </cell>
          <cell r="H43485">
            <v>46189.383333333331</v>
          </cell>
        </row>
        <row r="43486">
          <cell r="A43486" t="str">
            <v>UCW-22734</v>
          </cell>
          <cell r="B43486" t="str">
            <v>Beauty - E2E - 126349 - Ahmed Al Maghribi.- 7 skus - 25th Nov</v>
          </cell>
          <cell r="C43486" t="str">
            <v>CLOSED</v>
          </cell>
          <cell r="D43486" t="str">
            <v>Medium</v>
          </cell>
          <cell r="E43486" t="str">
            <v>netscribes</v>
          </cell>
          <cell r="F43486" t="str">
            <v>netscribes</v>
          </cell>
          <cell r="G43486">
            <v>45986.469444444447</v>
          </cell>
          <cell r="H43486">
            <v>45989.445833333331</v>
          </cell>
        </row>
        <row r="43487">
          <cell r="A43487" t="str">
            <v>UCW-22729</v>
          </cell>
          <cell r="B43487" t="str">
            <v>Mason Home - Video Assets - 24/11/25</v>
          </cell>
          <cell r="C43487" t="str">
            <v>CLOSED</v>
          </cell>
          <cell r="D43487" t="str">
            <v>Medium</v>
          </cell>
          <cell r="E43487" t="str">
            <v>Chirag Dubal</v>
          </cell>
          <cell r="F43487" t="str">
            <v>Reagan D’souza</v>
          </cell>
          <cell r="G43487">
            <v>45985.965277777781</v>
          </cell>
          <cell r="H43487">
            <v>45988.76458333333</v>
          </cell>
        </row>
        <row r="43488">
          <cell r="A43488" t="str">
            <v>UCW-22722</v>
          </cell>
          <cell r="B43488" t="str">
            <v>Beauty - 125928 - image resize - Clinique - 2 SKUS - 24 nov</v>
          </cell>
          <cell r="C43488" t="str">
            <v>CLOSED</v>
          </cell>
          <cell r="D43488" t="str">
            <v>Medium</v>
          </cell>
          <cell r="E43488" t="str">
            <v>netscribes</v>
          </cell>
          <cell r="F43488" t="str">
            <v>Shraddha Dighe</v>
          </cell>
          <cell r="G43488">
            <v>45985.802777777775</v>
          </cell>
          <cell r="H43488">
            <v>45986.529166666667</v>
          </cell>
        </row>
        <row r="43489">
          <cell r="A43489" t="str">
            <v>UCW-22719</v>
          </cell>
          <cell r="B43489" t="str">
            <v xml:space="preserve">New Listing File || Saral Home </v>
          </cell>
          <cell r="C43489" t="str">
            <v>CLOSED</v>
          </cell>
          <cell r="D43489" t="str">
            <v>Medium</v>
          </cell>
          <cell r="E43489" t="str">
            <v>netscribes</v>
          </cell>
          <cell r="F43489" t="str">
            <v>Mohd Tahir Shaikh</v>
          </cell>
          <cell r="G43489">
            <v>45985.786111111112</v>
          </cell>
          <cell r="H43489">
            <v>45989.449305555558</v>
          </cell>
        </row>
        <row r="43490">
          <cell r="A43490" t="str">
            <v>UCW-22718</v>
          </cell>
          <cell r="B43490" t="str">
            <v>Beauty - Adhoc Correction 9 skus - 24th Nov</v>
          </cell>
          <cell r="C43490" t="str">
            <v>CLOSED</v>
          </cell>
          <cell r="D43490" t="str">
            <v>Medium</v>
          </cell>
          <cell r="E43490" t="str">
            <v>netscribes</v>
          </cell>
          <cell r="F43490" t="str">
            <v>Simi Raichel Zachariah</v>
          </cell>
          <cell r="G43490">
            <v>45985.779166666667</v>
          </cell>
          <cell r="H43490">
            <v>45986.793055555558</v>
          </cell>
        </row>
        <row r="43491">
          <cell r="A43491" t="str">
            <v>UCW-22713</v>
          </cell>
          <cell r="B43491" t="str">
            <v>New Line Sheet</v>
          </cell>
          <cell r="C43491" t="str">
            <v>CLOSED</v>
          </cell>
          <cell r="D43491" t="str">
            <v>Medium</v>
          </cell>
          <cell r="E43491" t="str">
            <v>netscribes</v>
          </cell>
          <cell r="F43491" t="str">
            <v>Mohd Tahir Shaikh</v>
          </cell>
          <cell r="G43491">
            <v>45985.750694444447</v>
          </cell>
          <cell r="H43491">
            <v>45989.591666666667</v>
          </cell>
        </row>
        <row r="43492">
          <cell r="A43492" t="str">
            <v>UCW-22709</v>
          </cell>
          <cell r="B43492" t="str">
            <v>Infant Hampers- Little Surprise Box</v>
          </cell>
          <cell r="C43492" t="str">
            <v>CLOSED</v>
          </cell>
          <cell r="D43492" t="str">
            <v>Medium</v>
          </cell>
          <cell r="E43492" t="str">
            <v>netscribes</v>
          </cell>
          <cell r="F43492" t="str">
            <v>Mohd Tahir Shaikh</v>
          </cell>
          <cell r="G43492">
            <v>45985.738888888889</v>
          </cell>
          <cell r="H43492">
            <v>46036.65902777778</v>
          </cell>
        </row>
        <row r="43493">
          <cell r="A43493" t="str">
            <v>UCW-22700</v>
          </cell>
          <cell r="B43493" t="str">
            <v>curtain images link</v>
          </cell>
          <cell r="C43493" t="str">
            <v>CLOSED</v>
          </cell>
          <cell r="D43493" t="str">
            <v>Medium</v>
          </cell>
          <cell r="E43493" t="str">
            <v>netscribes</v>
          </cell>
          <cell r="F43493" t="str">
            <v>Mohd Tahir Shaikh</v>
          </cell>
          <cell r="G43493">
            <v>45985.681250000001</v>
          </cell>
          <cell r="H43493">
            <v>45987.574999999997</v>
          </cell>
        </row>
        <row r="43494">
          <cell r="A43494" t="str">
            <v>UCW-22696</v>
          </cell>
          <cell r="B43494" t="str">
            <v>Beauty - E2E - 125928 - OPI - 25 skus - 24th Nov</v>
          </cell>
          <cell r="C43494" t="str">
            <v>CLOSED</v>
          </cell>
          <cell r="D43494" t="str">
            <v>Medium</v>
          </cell>
          <cell r="E43494" t="str">
            <v>netscribes</v>
          </cell>
          <cell r="F43494" t="str">
            <v>Simi Raichel Zachariah</v>
          </cell>
          <cell r="G43494">
            <v>45985.652083333334</v>
          </cell>
          <cell r="H43494">
            <v>45992.659722222219</v>
          </cell>
        </row>
        <row r="43495">
          <cell r="A43495" t="str">
            <v>UCW-22695</v>
          </cell>
          <cell r="B43495" t="str">
            <v>BEauty - E2E - 127939 - BCPL - 127939 - 20 skus - 24th Nov</v>
          </cell>
          <cell r="C43495" t="str">
            <v>CLOSED</v>
          </cell>
          <cell r="D43495" t="str">
            <v>Medium</v>
          </cell>
          <cell r="E43495" t="str">
            <v>netscribes</v>
          </cell>
          <cell r="F43495" t="str">
            <v>Simi Raichel Zachariah</v>
          </cell>
          <cell r="G43495">
            <v>45985.649305555555</v>
          </cell>
          <cell r="H43495">
            <v>45988.532638888886</v>
          </cell>
        </row>
        <row r="43496">
          <cell r="A43496" t="str">
            <v>UCW-22692</v>
          </cell>
          <cell r="B43496" t="str">
            <v>CLONE - Da Milano | Catalogue Year'25 | 13-11-25 | 18 SKU | 128043015</v>
          </cell>
          <cell r="C43496" t="str">
            <v>CLOSED Due to Inactive/Insufficient Information</v>
          </cell>
          <cell r="D43496" t="str">
            <v>Medium</v>
          </cell>
          <cell r="E43496" t="str">
            <v>Chirag Dubal</v>
          </cell>
          <cell r="F43496" t="str">
            <v>Reagan D’souza</v>
          </cell>
          <cell r="G43496">
            <v>45985.630555555559</v>
          </cell>
          <cell r="H43496">
            <v>46043.503472222219</v>
          </cell>
        </row>
        <row r="43497">
          <cell r="A43497" t="str">
            <v>UCW-22691</v>
          </cell>
          <cell r="B43497" t="str">
            <v>CLONE - CLONE - Beauty - 129426 - E2E - BEAUTIFUL INDIA - 5 SKUS - 24th sept</v>
          </cell>
          <cell r="C43497" t="str">
            <v>CLOSED</v>
          </cell>
          <cell r="D43497" t="str">
            <v>Medium</v>
          </cell>
          <cell r="E43497" t="str">
            <v>netscribes</v>
          </cell>
          <cell r="F43497" t="str">
            <v>Simi Raichel Zachariah</v>
          </cell>
          <cell r="G43497">
            <v>45985.621527777781</v>
          </cell>
          <cell r="H43497">
            <v>45995.495138888888</v>
          </cell>
        </row>
        <row r="43498">
          <cell r="A43498" t="str">
            <v>UCW-22682</v>
          </cell>
          <cell r="B43498" t="str">
            <v>Beauty - 126397 - Image update (pending 2) - Renee - 2 SKUS - 24 Nov</v>
          </cell>
          <cell r="C43498" t="str">
            <v>CLOSED</v>
          </cell>
          <cell r="D43498" t="str">
            <v>Medium</v>
          </cell>
          <cell r="E43498" t="str">
            <v>netscribes</v>
          </cell>
          <cell r="F43498" t="str">
            <v>Shraddha Dighe</v>
          </cell>
          <cell r="G43498">
            <v>45985.561805555553</v>
          </cell>
          <cell r="H43498">
            <v>45988.824305555558</v>
          </cell>
        </row>
        <row r="43499">
          <cell r="A43499" t="str">
            <v>UCW-22678</v>
          </cell>
          <cell r="B43499" t="str">
            <v>CLONE - Request for Seller Onboarding Details – Transition to Touchstone Business Pvt Ltd</v>
          </cell>
          <cell r="C43499" t="str">
            <v>CLOSED Due to Inactive/Insufficient Information</v>
          </cell>
          <cell r="D43499" t="str">
            <v>Medium</v>
          </cell>
          <cell r="E43499" t="str">
            <v>netscribes</v>
          </cell>
          <cell r="F43499" t="str">
            <v>Mohd Tahir Shaikh</v>
          </cell>
          <cell r="G43499">
            <v>45985.535416666666</v>
          </cell>
          <cell r="H43499">
            <v>45993.481249999997</v>
          </cell>
        </row>
        <row r="43500">
          <cell r="A43500" t="str">
            <v>UCW-22671</v>
          </cell>
          <cell r="B43500" t="str">
            <v>Beauty - E2E - 125928 - Banana Republic  - 1 skus -24th Nov</v>
          </cell>
          <cell r="C43500" t="str">
            <v>CLOSED</v>
          </cell>
          <cell r="D43500" t="str">
            <v>Medium</v>
          </cell>
          <cell r="E43500" t="str">
            <v>netscribes</v>
          </cell>
          <cell r="F43500" t="str">
            <v>netscribes</v>
          </cell>
          <cell r="G43500">
            <v>45985.498611111114</v>
          </cell>
          <cell r="H43500">
            <v>45986.427083333336</v>
          </cell>
        </row>
        <row r="43501">
          <cell r="A43501" t="str">
            <v>UCW-22670</v>
          </cell>
          <cell r="B43501" t="str">
            <v>Tatacliq Footwear Content template_19-11-25</v>
          </cell>
          <cell r="C43501" t="str">
            <v>CLOSED</v>
          </cell>
          <cell r="D43501" t="str">
            <v>Medium</v>
          </cell>
          <cell r="E43501" t="str">
            <v>netscribes</v>
          </cell>
          <cell r="F43501" t="str">
            <v>Mohd Tahir Shaikh</v>
          </cell>
          <cell r="G43501">
            <v>45985.493055555555</v>
          </cell>
          <cell r="H43501">
            <v>45988.761111111111</v>
          </cell>
        </row>
        <row r="43502">
          <cell r="A43502" t="str">
            <v>UCW-22666</v>
          </cell>
          <cell r="B43502" t="str">
            <v>Request for the Image Update || ABFRL-TatacliQ</v>
          </cell>
          <cell r="C43502" t="str">
            <v>CLOSED</v>
          </cell>
          <cell r="D43502" t="str">
            <v>Medium</v>
          </cell>
          <cell r="E43502" t="str">
            <v>netscribes</v>
          </cell>
          <cell r="F43502" t="str">
            <v>Mohd Tahir Shaikh</v>
          </cell>
          <cell r="G43502">
            <v>45985.473611111112</v>
          </cell>
          <cell r="H43502">
            <v>45992.686805555553</v>
          </cell>
        </row>
        <row r="43503">
          <cell r="A43503" t="str">
            <v>UCW-22660</v>
          </cell>
          <cell r="B43503" t="str">
            <v>FA25: TC Fossil Leather A+ Content</v>
          </cell>
          <cell r="C43503" t="str">
            <v>CLOSED Due to Inactive/Insufficient Information</v>
          </cell>
          <cell r="D43503" t="str">
            <v>Medium</v>
          </cell>
          <cell r="E43503" t="str">
            <v>netscribes</v>
          </cell>
          <cell r="F43503" t="str">
            <v>Mohd Tahir Shaikh</v>
          </cell>
          <cell r="G43503">
            <v>45985.448611111111</v>
          </cell>
          <cell r="H43503">
            <v>45989.380555555559</v>
          </cell>
        </row>
        <row r="43504">
          <cell r="A43504" t="str">
            <v>UCW-22658</v>
          </cell>
          <cell r="B43504" t="str">
            <v>A+ Content for PDP Enhancement (image drive  links)</v>
          </cell>
          <cell r="C43504" t="str">
            <v>CLOSED</v>
          </cell>
          <cell r="D43504" t="str">
            <v>Medium</v>
          </cell>
          <cell r="E43504" t="str">
            <v>netscribes</v>
          </cell>
          <cell r="F43504" t="str">
            <v>Mohd Tahir Shaikh</v>
          </cell>
          <cell r="G43504">
            <v>45984.936111111114</v>
          </cell>
          <cell r="H43504">
            <v>46044.520833333336</v>
          </cell>
        </row>
        <row r="43505">
          <cell r="A43505" t="str">
            <v>UCW-22654</v>
          </cell>
          <cell r="B43505" t="str">
            <v>LIBAS X TATACLIQ NEW CATALOGUE 21-11-2025</v>
          </cell>
          <cell r="C43505" t="str">
            <v>CLOSED</v>
          </cell>
          <cell r="D43505" t="str">
            <v>Medium</v>
          </cell>
          <cell r="E43505" t="str">
            <v>netscribes</v>
          </cell>
          <cell r="F43505" t="str">
            <v>Mohd Tahir Shaikh</v>
          </cell>
          <cell r="G43505">
            <v>45984.907638888886</v>
          </cell>
          <cell r="H43505">
            <v>45986.671527777777</v>
          </cell>
        </row>
        <row r="43506">
          <cell r="A43506" t="str">
            <v>UCW-22652</v>
          </cell>
          <cell r="B43506" t="str">
            <v>VERO MODA Accessories  -AW25 LOT - 1</v>
          </cell>
          <cell r="C43506" t="str">
            <v>CLOSED</v>
          </cell>
          <cell r="D43506" t="str">
            <v>Medium</v>
          </cell>
          <cell r="E43506" t="str">
            <v>netscribes</v>
          </cell>
          <cell r="F43506" t="str">
            <v>Mohd Tahir Shaikh</v>
          </cell>
          <cell r="G43506">
            <v>45984.901388888888</v>
          </cell>
          <cell r="H43506">
            <v>45986.684027777781</v>
          </cell>
        </row>
        <row r="43507">
          <cell r="A43507" t="str">
            <v>UCW-22651</v>
          </cell>
          <cell r="B43507" t="str">
            <v>Product image-19-11-2025</v>
          </cell>
          <cell r="C43507" t="str">
            <v>CLOSED</v>
          </cell>
          <cell r="D43507" t="str">
            <v>Medium</v>
          </cell>
          <cell r="E43507" t="str">
            <v>netscribes</v>
          </cell>
          <cell r="F43507" t="str">
            <v>Mohd Tahir Shaikh</v>
          </cell>
          <cell r="G43507">
            <v>45984.897222222222</v>
          </cell>
          <cell r="H43507">
            <v>45986.579861111109</v>
          </cell>
        </row>
        <row r="43508">
          <cell r="A43508" t="str">
            <v>UCW-22644</v>
          </cell>
          <cell r="B43508" t="str">
            <v xml:space="preserve">NEED TO CHANGE PICTURE </v>
          </cell>
          <cell r="C43508" t="str">
            <v>CLOSED</v>
          </cell>
          <cell r="D43508" t="str">
            <v>Medium</v>
          </cell>
          <cell r="E43508" t="str">
            <v>netscribes</v>
          </cell>
          <cell r="F43508" t="str">
            <v>Mohd Tahir Shaikh</v>
          </cell>
          <cell r="G43508">
            <v>45984.59375</v>
          </cell>
          <cell r="H43508">
            <v>45988.784722222219</v>
          </cell>
        </row>
        <row r="43509">
          <cell r="A43509" t="str">
            <v>UCW-22641</v>
          </cell>
          <cell r="B43509" t="str">
            <v>Outdoor Lamp Catalog file</v>
          </cell>
          <cell r="C43509" t="str">
            <v>CLOSED</v>
          </cell>
          <cell r="D43509" t="str">
            <v>Medium</v>
          </cell>
          <cell r="E43509" t="str">
            <v>netscribes</v>
          </cell>
          <cell r="F43509" t="str">
            <v>Mohd Tahir Shaikh</v>
          </cell>
          <cell r="G43509">
            <v>45984.576388888891</v>
          </cell>
          <cell r="H43509">
            <v>45994.745833333334</v>
          </cell>
        </row>
        <row r="43510">
          <cell r="A43510" t="str">
            <v>UCW-22637</v>
          </cell>
          <cell r="B43510" t="str">
            <v>Corduroy trouser for listing</v>
          </cell>
          <cell r="C43510" t="str">
            <v>CLOSED</v>
          </cell>
          <cell r="D43510" t="str">
            <v>Medium</v>
          </cell>
          <cell r="E43510" t="str">
            <v>netscribes</v>
          </cell>
          <cell r="F43510" t="str">
            <v>Mohd Tahir Shaikh</v>
          </cell>
          <cell r="G43510">
            <v>45984.55972222222</v>
          </cell>
          <cell r="H43510">
            <v>46007.725694444445</v>
          </cell>
        </row>
        <row r="43511">
          <cell r="A43511" t="str">
            <v>UCW-22636</v>
          </cell>
          <cell r="B43511" t="str">
            <v>Foto care | Image &amp; Title update | 20TH NOV</v>
          </cell>
          <cell r="C43511" t="str">
            <v>CLOSED</v>
          </cell>
          <cell r="D43511" t="str">
            <v>Medium</v>
          </cell>
          <cell r="E43511" t="str">
            <v>netscribes</v>
          </cell>
          <cell r="F43511" t="str">
            <v>Mohd Tahir Shaikh</v>
          </cell>
          <cell r="G43511">
            <v>45984.556250000001</v>
          </cell>
          <cell r="H43511">
            <v>46036.69027777778</v>
          </cell>
        </row>
        <row r="43512">
          <cell r="A43512" t="str">
            <v>UCW-22633</v>
          </cell>
          <cell r="B43512" t="str">
            <v>Image Update Request for Existing SKUs on TataCliq</v>
          </cell>
          <cell r="C43512" t="str">
            <v>CLOSED</v>
          </cell>
          <cell r="D43512" t="str">
            <v>Medium</v>
          </cell>
          <cell r="E43512" t="str">
            <v>netscribes</v>
          </cell>
          <cell r="F43512" t="str">
            <v>Mohd Tahir Shaikh</v>
          </cell>
          <cell r="G43512">
            <v>45984.427777777775</v>
          </cell>
          <cell r="H43512">
            <v>45987.564583333333</v>
          </cell>
        </row>
        <row r="43513">
          <cell r="A43513" t="str">
            <v>UCW-22629</v>
          </cell>
          <cell r="B43513" t="str">
            <v xml:space="preserve">IMAGE CHNGE REQUEST </v>
          </cell>
          <cell r="C43513" t="str">
            <v>CLOSED</v>
          </cell>
          <cell r="D43513" t="str">
            <v>Medium</v>
          </cell>
          <cell r="E43513" t="str">
            <v>netscribes</v>
          </cell>
          <cell r="F43513" t="str">
            <v>Mohd Tahir Shaikh</v>
          </cell>
          <cell r="G43513">
            <v>45984.417361111111</v>
          </cell>
          <cell r="H43513">
            <v>46027.751388888886</v>
          </cell>
        </row>
        <row r="43514">
          <cell r="A43514" t="str">
            <v>UCW-22619</v>
          </cell>
          <cell r="B43514" t="str">
            <v>Beauty - Adhoc - Correction - 11 skus - 24 Nov</v>
          </cell>
          <cell r="C43514" t="str">
            <v>CLOSED Due to Inactive/Insufficient Information</v>
          </cell>
          <cell r="D43514" t="str">
            <v>Medium</v>
          </cell>
          <cell r="E43514" t="str">
            <v>netscribes</v>
          </cell>
          <cell r="F43514" t="str">
            <v>netscribes</v>
          </cell>
          <cell r="G43514">
            <v>45983.696527777778</v>
          </cell>
          <cell r="H43514">
            <v>46029.737500000003</v>
          </cell>
        </row>
        <row r="43515">
          <cell r="A43515" t="str">
            <v>UCW-22618</v>
          </cell>
          <cell r="B43515" t="str">
            <v>Brand Ambassador- Akshay Kumar Image Remove</v>
          </cell>
          <cell r="C43515" t="str">
            <v>CLOSED</v>
          </cell>
          <cell r="D43515" t="str">
            <v>Medium</v>
          </cell>
          <cell r="E43515" t="str">
            <v>netscribes</v>
          </cell>
          <cell r="F43515" t="str">
            <v>netscribes</v>
          </cell>
          <cell r="G43515">
            <v>45983.599305555559</v>
          </cell>
          <cell r="H43515">
            <v>46027.466666666667</v>
          </cell>
        </row>
        <row r="43516">
          <cell r="A43516" t="str">
            <v>UCW-22613</v>
          </cell>
          <cell r="B43516" t="str">
            <v>CLONE - NIKE FOOTWEAR LISTING FILE FOR TATA CLIQ</v>
          </cell>
          <cell r="C43516" t="str">
            <v>CLOSED</v>
          </cell>
          <cell r="D43516" t="str">
            <v>Medium</v>
          </cell>
          <cell r="E43516" t="str">
            <v>netscribes</v>
          </cell>
          <cell r="F43516" t="str">
            <v>Mohd Tahir Shaikh</v>
          </cell>
          <cell r="G43516">
            <v>45983.539583333331</v>
          </cell>
          <cell r="H43516">
            <v>45983.681250000001</v>
          </cell>
        </row>
        <row r="43517">
          <cell r="A43517" t="str">
            <v>UCW-22612</v>
          </cell>
          <cell r="B43517" t="str">
            <v>ECCO - Catalogue</v>
          </cell>
          <cell r="C43517" t="str">
            <v>CLOSED</v>
          </cell>
          <cell r="D43517" t="str">
            <v>Medium</v>
          </cell>
          <cell r="E43517" t="str">
            <v>Chirag Dubal</v>
          </cell>
          <cell r="F43517" t="str">
            <v>Shloka Chakre</v>
          </cell>
          <cell r="G43517">
            <v>45983.465277777781</v>
          </cell>
          <cell r="H43517">
            <v>45987.5</v>
          </cell>
        </row>
        <row r="43518">
          <cell r="A43518" t="str">
            <v>UCW-22600</v>
          </cell>
          <cell r="B43518" t="str">
            <v>Levis - Tatacliq NSM pending</v>
          </cell>
          <cell r="C43518" t="str">
            <v>CLOSED</v>
          </cell>
          <cell r="D43518" t="str">
            <v>Medium</v>
          </cell>
          <cell r="E43518" t="str">
            <v>netscribes</v>
          </cell>
          <cell r="F43518" t="str">
            <v>Mohd Tahir Shaikh</v>
          </cell>
          <cell r="G43518">
            <v>45982.837500000001</v>
          </cell>
          <cell r="H43518">
            <v>46021.698611111111</v>
          </cell>
        </row>
        <row r="43519">
          <cell r="A43519" t="str">
            <v>UCW-22597</v>
          </cell>
          <cell r="B43519" t="str">
            <v>IRTH listings on TQ_Lot 1_74 SKUs</v>
          </cell>
          <cell r="C43519" t="str">
            <v>CLOSED</v>
          </cell>
          <cell r="D43519" t="str">
            <v>Medium</v>
          </cell>
          <cell r="E43519" t="str">
            <v>netscribes</v>
          </cell>
          <cell r="F43519" t="str">
            <v>Mohd Tahir Shaikh</v>
          </cell>
          <cell r="G43519">
            <v>45982.824999999997</v>
          </cell>
          <cell r="H43519">
            <v>45986.478472222225</v>
          </cell>
        </row>
        <row r="43520">
          <cell r="A43520" t="str">
            <v>UCW-22596</v>
          </cell>
          <cell r="B43520" t="str">
            <v>Puma Mapping Sheet</v>
          </cell>
          <cell r="C43520" t="str">
            <v>CLOSED</v>
          </cell>
          <cell r="D43520" t="str">
            <v>Medium</v>
          </cell>
          <cell r="E43520" t="str">
            <v>netscribes</v>
          </cell>
          <cell r="F43520" t="str">
            <v>Mohd Tahir Shaikh</v>
          </cell>
          <cell r="G43520">
            <v>45982.820833333331</v>
          </cell>
          <cell r="H43520">
            <v>45986.522916666669</v>
          </cell>
        </row>
        <row r="43521">
          <cell r="A43521" t="str">
            <v>UCW-22594</v>
          </cell>
          <cell r="B43521" t="str">
            <v>Wrong size updated in listing</v>
          </cell>
          <cell r="C43521" t="str">
            <v>CLOSED</v>
          </cell>
          <cell r="D43521" t="str">
            <v>Medium</v>
          </cell>
          <cell r="E43521" t="str">
            <v>netscribes</v>
          </cell>
          <cell r="F43521" t="str">
            <v>Mohd Tahir Shaikh</v>
          </cell>
          <cell r="G43521">
            <v>45982.810416666667</v>
          </cell>
          <cell r="H43521">
            <v>45985.53125</v>
          </cell>
        </row>
        <row r="43522">
          <cell r="A43522" t="str">
            <v>UCW-22591</v>
          </cell>
          <cell r="B43522" t="str">
            <v>Beauty - 128628 - Adhoc - Title and Image update - Foxtale - 5 SKUs - 21 Nov</v>
          </cell>
          <cell r="C43522" t="str">
            <v>CLOSED</v>
          </cell>
          <cell r="D43522" t="str">
            <v>Medium</v>
          </cell>
          <cell r="E43522" t="str">
            <v>netscribes</v>
          </cell>
          <cell r="F43522" t="str">
            <v>Shraddha Dighe</v>
          </cell>
          <cell r="G43522">
            <v>45982.736805555556</v>
          </cell>
          <cell r="H43522">
            <v>45986.713194444441</v>
          </cell>
        </row>
        <row r="43523">
          <cell r="A43523" t="str">
            <v>UCW-22590</v>
          </cell>
          <cell r="B43523" t="str">
            <v>CLONE - Sweet Dreams Men Sell now 23 SKUs- 07.10.2025</v>
          </cell>
          <cell r="C43523" t="str">
            <v>CLOSED</v>
          </cell>
          <cell r="D43523" t="str">
            <v>Medium</v>
          </cell>
          <cell r="E43523" t="str">
            <v>netscribes</v>
          </cell>
          <cell r="F43523" t="str">
            <v>Mohd Tahir Shaikh</v>
          </cell>
          <cell r="G43523">
            <v>45982.734722222223</v>
          </cell>
          <cell r="H43523">
            <v>45985.571527777778</v>
          </cell>
        </row>
        <row r="43524">
          <cell r="A43524" t="str">
            <v>UCW-22589</v>
          </cell>
          <cell r="B43524" t="str">
            <v>Beauty - 127259 - Platform addition - Breathe aromatherapy - 6 SKUS - 10 OCT</v>
          </cell>
          <cell r="C43524" t="str">
            <v>CLOSED</v>
          </cell>
          <cell r="D43524" t="str">
            <v>Highest</v>
          </cell>
          <cell r="E43524" t="str">
            <v>netscribes</v>
          </cell>
          <cell r="F43524" t="str">
            <v>Shraddha Dighe</v>
          </cell>
          <cell r="G43524">
            <v>45982.73333333333</v>
          </cell>
          <cell r="H43524">
            <v>45985.479166666664</v>
          </cell>
        </row>
        <row r="43525">
          <cell r="A43525" t="str">
            <v>UCW-22585</v>
          </cell>
          <cell r="B43525" t="str">
            <v>CLONE - Reebok Shoes Catalog (Seller ID: 127989)</v>
          </cell>
          <cell r="C43525" t="str">
            <v>CLOSED</v>
          </cell>
          <cell r="D43525" t="str">
            <v>Medium</v>
          </cell>
          <cell r="E43525" t="str">
            <v>netscribes</v>
          </cell>
          <cell r="F43525" t="str">
            <v>Mohd Tahir Shaikh</v>
          </cell>
          <cell r="G43525">
            <v>45982.718055555553</v>
          </cell>
          <cell r="H43525">
            <v>46000.455555555556</v>
          </cell>
        </row>
        <row r="43526">
          <cell r="A43526" t="str">
            <v>UCW-22584</v>
          </cell>
          <cell r="B43526" t="str">
            <v>LIBAS X TATACLIQ AI IMAGE REPLACE 18-11-2025</v>
          </cell>
          <cell r="C43526" t="str">
            <v>CLOSED</v>
          </cell>
          <cell r="D43526" t="str">
            <v>Medium</v>
          </cell>
          <cell r="E43526" t="str">
            <v>netscribes</v>
          </cell>
          <cell r="F43526" t="str">
            <v>Mohd Tahir Shaikh</v>
          </cell>
          <cell r="G43526">
            <v>45982.706250000003</v>
          </cell>
          <cell r="H43526">
            <v>45986.554166666669</v>
          </cell>
        </row>
        <row r="43527">
          <cell r="A43527" t="str">
            <v>UCW-22582</v>
          </cell>
          <cell r="B43527" t="str">
            <v>CLONE - Tata Cliq Lot - Women 149 Styles (Biba)</v>
          </cell>
          <cell r="C43527" t="str">
            <v>CLOSED</v>
          </cell>
          <cell r="D43527" t="str">
            <v>Medium</v>
          </cell>
          <cell r="E43527" t="str">
            <v>netscribes</v>
          </cell>
          <cell r="F43527" t="str">
            <v>Mohd Tahir Shaikh</v>
          </cell>
          <cell r="G43527">
            <v>45982.70208333333</v>
          </cell>
          <cell r="H43527">
            <v>45986.665972222225</v>
          </cell>
        </row>
        <row r="43528">
          <cell r="A43528" t="str">
            <v>UCW-22581</v>
          </cell>
          <cell r="B43528" t="str">
            <v>Catalog | Brand: Converse | TQ Footwear | AllGender-Template -Revised</v>
          </cell>
          <cell r="C43528" t="str">
            <v>CLOSED</v>
          </cell>
          <cell r="D43528" t="str">
            <v>Medium</v>
          </cell>
          <cell r="E43528" t="str">
            <v>netscribes</v>
          </cell>
          <cell r="F43528" t="str">
            <v>Mohd Tahir Shaikh</v>
          </cell>
          <cell r="G43528">
            <v>45982.697222222225</v>
          </cell>
          <cell r="H43528">
            <v>46024.807638888888</v>
          </cell>
        </row>
        <row r="43529">
          <cell r="A43529" t="str">
            <v>UCW-22576</v>
          </cell>
          <cell r="B43529" t="str">
            <v>Beauty - 125908 - E2E - Milkshake - 8 SKUs - 21 Nov</v>
          </cell>
          <cell r="C43529" t="str">
            <v>CLOSED</v>
          </cell>
          <cell r="D43529" t="str">
            <v>Medium</v>
          </cell>
          <cell r="E43529" t="str">
            <v>netscribes</v>
          </cell>
          <cell r="F43529" t="str">
            <v>Shraddha Dighe</v>
          </cell>
          <cell r="G43529">
            <v>45982.645833333336</v>
          </cell>
          <cell r="H43529">
            <v>45987.470833333333</v>
          </cell>
        </row>
        <row r="43530">
          <cell r="A43530" t="str">
            <v>UCW-22574</v>
          </cell>
          <cell r="B43530" t="str">
            <v>Beauty - 125908 - E2E - Milkshake - 6 SKUS - 21 Nov</v>
          </cell>
          <cell r="C43530" t="str">
            <v>CLOSED Due to Inactive/Insufficient Information</v>
          </cell>
          <cell r="D43530" t="str">
            <v>Medium</v>
          </cell>
          <cell r="E43530" t="str">
            <v>netscribes</v>
          </cell>
          <cell r="F43530" t="str">
            <v>Shraddha Dighe</v>
          </cell>
          <cell r="G43530">
            <v>45982.634722222225</v>
          </cell>
          <cell r="H43530">
            <v>46029.737500000003</v>
          </cell>
        </row>
        <row r="43531">
          <cell r="A43531" t="str">
            <v>UCW-22571</v>
          </cell>
          <cell r="B43531" t="str">
            <v>Beauty - 126397 - Image update (pending)- Renee - 1 SKUS - 21 Nov</v>
          </cell>
          <cell r="C43531" t="str">
            <v>CLOSED</v>
          </cell>
          <cell r="D43531" t="str">
            <v>Medium</v>
          </cell>
          <cell r="E43531" t="str">
            <v>netscribes</v>
          </cell>
          <cell r="F43531" t="str">
            <v>Shraddha Dighe</v>
          </cell>
          <cell r="G43531">
            <v>45982.613888888889</v>
          </cell>
          <cell r="H43531">
            <v>45985.902083333334</v>
          </cell>
        </row>
        <row r="43532">
          <cell r="A43532" t="str">
            <v>UCW-22570</v>
          </cell>
          <cell r="B43532" t="str">
            <v xml:space="preserve">Beauty - Adhoc - Corrections - 127939 - 82 skus - 20th Nov  </v>
          </cell>
          <cell r="C43532" t="str">
            <v>CLOSED</v>
          </cell>
          <cell r="D43532" t="str">
            <v>Medium</v>
          </cell>
          <cell r="E43532" t="str">
            <v>netscribes</v>
          </cell>
          <cell r="F43532" t="str">
            <v>netscribes</v>
          </cell>
          <cell r="G43532">
            <v>45982.587500000001</v>
          </cell>
          <cell r="H43532">
            <v>45983.571527777778</v>
          </cell>
        </row>
        <row r="43533">
          <cell r="A43533" t="str">
            <v>UCW-22566</v>
          </cell>
          <cell r="B43533" t="str">
            <v>Mia Replenishment for Noos Collection</v>
          </cell>
          <cell r="C43533" t="str">
            <v>CLOSED</v>
          </cell>
          <cell r="D43533" t="str">
            <v>Medium</v>
          </cell>
          <cell r="E43533" t="str">
            <v>netscribes</v>
          </cell>
          <cell r="F43533" t="str">
            <v>Mohd Tahir Shaikh</v>
          </cell>
          <cell r="G43533">
            <v>45982.553472222222</v>
          </cell>
          <cell r="H43533">
            <v>45992.753472222219</v>
          </cell>
        </row>
        <row r="43534">
          <cell r="A43534" t="str">
            <v>UCW-22565</v>
          </cell>
          <cell r="B43534" t="str">
            <v>Beauty - 125928 - Image update - O3+ - 1 SKUS - 21 Nov</v>
          </cell>
          <cell r="C43534" t="str">
            <v>CLOSED</v>
          </cell>
          <cell r="D43534" t="str">
            <v>Medium</v>
          </cell>
          <cell r="E43534" t="str">
            <v>netscribes</v>
          </cell>
          <cell r="F43534" t="str">
            <v>Shraddha Dighe</v>
          </cell>
          <cell r="G43534">
            <v>45982.549305555556</v>
          </cell>
          <cell r="H43534">
            <v>45985.513888888891</v>
          </cell>
        </row>
        <row r="43535">
          <cell r="A43535" t="str">
            <v>UCW-22556</v>
          </cell>
          <cell r="B43535" t="str">
            <v>Beauty - Adhoc - Correction - 32 skus - 21st Nov</v>
          </cell>
          <cell r="C43535" t="str">
            <v>CLOSED</v>
          </cell>
          <cell r="D43535" t="str">
            <v>Medium</v>
          </cell>
          <cell r="E43535" t="str">
            <v>netscribes</v>
          </cell>
          <cell r="F43535" t="str">
            <v>Simi Raichel Zachariah</v>
          </cell>
          <cell r="G43535">
            <v>45982.510416666664</v>
          </cell>
          <cell r="H43535">
            <v>45986.775694444441</v>
          </cell>
        </row>
        <row r="43536">
          <cell r="A43536" t="str">
            <v>UCW-22554</v>
          </cell>
          <cell r="B43536" t="str">
            <v>Beauty - Adhoc - Corrections - 14 skus - 21st Nov</v>
          </cell>
          <cell r="C43536" t="str">
            <v>CLOSED</v>
          </cell>
          <cell r="D43536" t="str">
            <v>Medium</v>
          </cell>
          <cell r="E43536" t="str">
            <v>netscribes</v>
          </cell>
          <cell r="F43536" t="str">
            <v>Simi Raichel Zachariah</v>
          </cell>
          <cell r="G43536">
            <v>45982.496527777781</v>
          </cell>
          <cell r="H43536">
            <v>45986.446527777778</v>
          </cell>
        </row>
        <row r="43537">
          <cell r="A43537" t="str">
            <v>UCW-22550</v>
          </cell>
          <cell r="B43537" t="str">
            <v>Guldasata &amp; Anklet Collection's Catalog for Tata Cliq.</v>
          </cell>
          <cell r="C43537" t="str">
            <v>CLOSED</v>
          </cell>
          <cell r="D43537" t="str">
            <v>Medium</v>
          </cell>
          <cell r="E43537" t="str">
            <v>netscribes</v>
          </cell>
          <cell r="F43537" t="str">
            <v>Mohd Tahir Shaikh</v>
          </cell>
          <cell r="G43537">
            <v>45982.466666666667</v>
          </cell>
          <cell r="H43537">
            <v>45992.718055555553</v>
          </cell>
        </row>
        <row r="43538">
          <cell r="A43538" t="str">
            <v>UCW-22548</v>
          </cell>
          <cell r="B43538" t="str">
            <v>Image change for Marks &amp; Spenser</v>
          </cell>
          <cell r="C43538" t="str">
            <v>CLOSED</v>
          </cell>
          <cell r="D43538" t="str">
            <v>Medium</v>
          </cell>
          <cell r="E43538" t="str">
            <v>netscribes</v>
          </cell>
          <cell r="F43538" t="str">
            <v>Mohd Tahir Shaikh</v>
          </cell>
          <cell r="G43538">
            <v>45982.457638888889</v>
          </cell>
          <cell r="H43538">
            <v>45986.815972222219</v>
          </cell>
        </row>
        <row r="43539">
          <cell r="A43539" t="str">
            <v>UCW-22546</v>
          </cell>
          <cell r="B43539" t="str">
            <v>Yera/Pasabahce/Table &amp; Tale-No of styles 148-Season Year round-19/11/2025</v>
          </cell>
          <cell r="C43539" t="str">
            <v>CLOSED Due to Inactive/Insufficient Information</v>
          </cell>
          <cell r="D43539" t="str">
            <v>Medium</v>
          </cell>
          <cell r="E43539" t="str">
            <v>netscribes</v>
          </cell>
          <cell r="F43539" t="str">
            <v>Mohd Tahir Shaikh</v>
          </cell>
          <cell r="G43539">
            <v>45982.451388888891</v>
          </cell>
          <cell r="H43539">
            <v>46126.876388888886</v>
          </cell>
        </row>
        <row r="43540">
          <cell r="A43540" t="str">
            <v>UCW-22545</v>
          </cell>
          <cell r="B43540" t="str">
            <v>Beauty - E2E - 129477 - Luar - 17 skus - 21 Nov</v>
          </cell>
          <cell r="C43540" t="str">
            <v>CLOSED</v>
          </cell>
          <cell r="D43540" t="str">
            <v>Medium</v>
          </cell>
          <cell r="E43540" t="str">
            <v>netscribes</v>
          </cell>
          <cell r="F43540" t="str">
            <v>Simi Raichel Zachariah</v>
          </cell>
          <cell r="G43540">
            <v>45982.449305555558</v>
          </cell>
          <cell r="H43540">
            <v>45987.458333333336</v>
          </cell>
        </row>
        <row r="43541">
          <cell r="A43541" t="str">
            <v>UCW-22542</v>
          </cell>
          <cell r="B43541" t="str">
            <v>Catalog Sheets and Image Links for TataCliq</v>
          </cell>
          <cell r="C43541" t="str">
            <v>CLOSED</v>
          </cell>
          <cell r="D43541" t="str">
            <v>Medium</v>
          </cell>
          <cell r="E43541" t="str">
            <v>netscribes</v>
          </cell>
          <cell r="F43541" t="str">
            <v>Mohd Tahir Shaikh</v>
          </cell>
          <cell r="G43541">
            <v>45981.834722222222</v>
          </cell>
          <cell r="H43541">
            <v>45983.722916666666</v>
          </cell>
        </row>
        <row r="43542">
          <cell r="A43542" t="str">
            <v>UCW-22541</v>
          </cell>
          <cell r="B43542" t="str">
            <v>CLONE - Footwear-Input-Format- 06 Nov</v>
          </cell>
          <cell r="C43542" t="str">
            <v>CLOSED</v>
          </cell>
          <cell r="D43542" t="str">
            <v>Medium</v>
          </cell>
          <cell r="E43542" t="str">
            <v>netscribes</v>
          </cell>
          <cell r="F43542" t="str">
            <v>Mohd Tahir Shaikh</v>
          </cell>
          <cell r="G43542">
            <v>45981.820138888892</v>
          </cell>
          <cell r="H43542">
            <v>45983.726388888892</v>
          </cell>
        </row>
        <row r="43543">
          <cell r="A43543" t="str">
            <v>UCW-22538</v>
          </cell>
          <cell r="B43543" t="str">
            <v>Beauty - 125928 - E2E - Pilgrim - 19 SKUS - 20 Nov</v>
          </cell>
          <cell r="C43543" t="str">
            <v>CLOSED</v>
          </cell>
          <cell r="D43543" t="str">
            <v>Medium</v>
          </cell>
          <cell r="E43543" t="str">
            <v>netscribes</v>
          </cell>
          <cell r="F43543" t="str">
            <v>Shraddha Dighe</v>
          </cell>
          <cell r="G43543">
            <v>45981.779166666667</v>
          </cell>
          <cell r="H43543">
            <v>45987.453472222223</v>
          </cell>
        </row>
        <row r="43544">
          <cell r="A43544" t="str">
            <v>UCW-22537</v>
          </cell>
          <cell r="B43544" t="str">
            <v>US_New_Launch_TataCliq || Urban Space || Seller Code : 125800</v>
          </cell>
          <cell r="C43544" t="str">
            <v>CLOSED</v>
          </cell>
          <cell r="D43544" t="str">
            <v>Medium</v>
          </cell>
          <cell r="E43544" t="str">
            <v>netscribes</v>
          </cell>
          <cell r="F43544" t="str">
            <v>Mohd Tahir Shaikh</v>
          </cell>
          <cell r="G43544">
            <v>45981.776388888888</v>
          </cell>
          <cell r="H43544">
            <v>45995.554861111108</v>
          </cell>
        </row>
        <row r="43545">
          <cell r="A43545" t="str">
            <v>UCW-22536</v>
          </cell>
          <cell r="B43545" t="str">
            <v>Beauty - E2E - 100001 - Studiowest - 6 skus - 20th Nov</v>
          </cell>
          <cell r="C43545" t="str">
            <v>CLOSED</v>
          </cell>
          <cell r="D43545" t="str">
            <v>Medium</v>
          </cell>
          <cell r="E43545" t="str">
            <v>netscribes</v>
          </cell>
          <cell r="F43545" t="str">
            <v>Simi Raichel Zachariah</v>
          </cell>
          <cell r="G43545">
            <v>45981.770833333336</v>
          </cell>
          <cell r="H43545">
            <v>45983.521527777775</v>
          </cell>
        </row>
        <row r="43546">
          <cell r="A43546" t="str">
            <v>UCW-22535</v>
          </cell>
          <cell r="B43546" t="str">
            <v>TATA CLIQ New SMC Sheet</v>
          </cell>
          <cell r="C43546" t="str">
            <v>CLOSED</v>
          </cell>
          <cell r="D43546" t="str">
            <v>Medium</v>
          </cell>
          <cell r="E43546" t="str">
            <v>netscribes</v>
          </cell>
          <cell r="F43546" t="str">
            <v>Mohd Tahir Shaikh</v>
          </cell>
          <cell r="G43546">
            <v>45981.768055555556</v>
          </cell>
          <cell r="H43546">
            <v>45983.736805555556</v>
          </cell>
        </row>
        <row r="43547">
          <cell r="A43547" t="str">
            <v>UCW-22533</v>
          </cell>
          <cell r="B43547" t="str">
            <v>CLONE - Beauty - E2E - 125928 - Riggs London - 36 skus - 13th Nov</v>
          </cell>
          <cell r="C43547" t="str">
            <v>CLOSED</v>
          </cell>
          <cell r="D43547" t="str">
            <v>Medium</v>
          </cell>
          <cell r="E43547" t="str">
            <v>netscribes</v>
          </cell>
          <cell r="F43547" t="str">
            <v>Simi Raichel Zachariah</v>
          </cell>
          <cell r="G43547">
            <v>45981.743055555555</v>
          </cell>
          <cell r="H43547">
            <v>45983.518055555556</v>
          </cell>
        </row>
        <row r="43548">
          <cell r="A43548" t="str">
            <v>UCW-22531</v>
          </cell>
          <cell r="B43548" t="str">
            <v>LOT 111</v>
          </cell>
          <cell r="C43548" t="str">
            <v>CLOSED</v>
          </cell>
          <cell r="D43548" t="str">
            <v>Medium</v>
          </cell>
          <cell r="E43548" t="str">
            <v>netscribes</v>
          </cell>
          <cell r="F43548" t="str">
            <v>Mohd Tahir Shaikh</v>
          </cell>
          <cell r="G43548">
            <v>45981.73333333333</v>
          </cell>
          <cell r="H43548">
            <v>45987.734027777777</v>
          </cell>
        </row>
        <row r="43549">
          <cell r="A43549" t="str">
            <v>UCW-22529</v>
          </cell>
          <cell r="B43549" t="str">
            <v xml:space="preserve">Need to update Title_19th Nov </v>
          </cell>
          <cell r="C43549" t="str">
            <v>CLOSED</v>
          </cell>
          <cell r="D43549" t="str">
            <v>Medium</v>
          </cell>
          <cell r="E43549" t="str">
            <v>netscribes</v>
          </cell>
          <cell r="F43549" t="str">
            <v>Mohd Tahir Shaikh</v>
          </cell>
          <cell r="G43549">
            <v>45981.726388888892</v>
          </cell>
          <cell r="H43549">
            <v>45986.727083333331</v>
          </cell>
        </row>
        <row r="43550">
          <cell r="A43550" t="str">
            <v>UCW-22527</v>
          </cell>
          <cell r="B43550" t="str">
            <v>Wrangler &amp; Lee Men's Wear (102 SKU's &amp; 18 style's Options)- 19 Nov 25 (Tata Cliq)</v>
          </cell>
          <cell r="C43550" t="str">
            <v>CLOSED</v>
          </cell>
          <cell r="D43550" t="str">
            <v>Medium</v>
          </cell>
          <cell r="E43550" t="str">
            <v>netscribes</v>
          </cell>
          <cell r="F43550" t="str">
            <v>Mohd Tahir Shaikh</v>
          </cell>
          <cell r="G43550">
            <v>45981.72152777778</v>
          </cell>
          <cell r="H43550">
            <v>45983.719444444447</v>
          </cell>
        </row>
        <row r="43551">
          <cell r="A43551" t="str">
            <v>UCW-22525</v>
          </cell>
          <cell r="B43551" t="str">
            <v>2 Catalogue Sheet for Uploading</v>
          </cell>
          <cell r="C43551" t="str">
            <v>CLOSED</v>
          </cell>
          <cell r="D43551" t="str">
            <v>Medium</v>
          </cell>
          <cell r="E43551" t="str">
            <v>netscribes</v>
          </cell>
          <cell r="F43551" t="str">
            <v>Mohd Tahir Shaikh</v>
          </cell>
          <cell r="G43551">
            <v>45981.713888888888</v>
          </cell>
          <cell r="H43551">
            <v>45983.715277777781</v>
          </cell>
        </row>
        <row r="43552">
          <cell r="A43552" t="str">
            <v>UCW-22524</v>
          </cell>
          <cell r="B43552" t="str">
            <v>Tatacliq Men Content template-19-11-25</v>
          </cell>
          <cell r="C43552" t="str">
            <v>CLOSED</v>
          </cell>
          <cell r="D43552" t="str">
            <v>Medium</v>
          </cell>
          <cell r="E43552" t="str">
            <v>netscribes</v>
          </cell>
          <cell r="F43552" t="str">
            <v>Mohd Tahir Shaikh</v>
          </cell>
          <cell r="G43552">
            <v>45981.706944444442</v>
          </cell>
          <cell r="H43552">
            <v>45983.740277777775</v>
          </cell>
        </row>
        <row r="43553">
          <cell r="A43553" t="str">
            <v>UCW-22505</v>
          </cell>
          <cell r="B43553" t="str">
            <v xml:space="preserve">Beauty - Adhoc - Corrections - 127939 - 82 skus - 20th Nov  </v>
          </cell>
          <cell r="C43553" t="str">
            <v>CLOSED</v>
          </cell>
          <cell r="D43553" t="str">
            <v>Medium</v>
          </cell>
          <cell r="E43553" t="str">
            <v>netscribes</v>
          </cell>
          <cell r="F43553" t="str">
            <v>Simi Raichel Zachariah</v>
          </cell>
          <cell r="G43553">
            <v>45981.525694444441</v>
          </cell>
          <cell r="H43553">
            <v>45982.611111111109</v>
          </cell>
        </row>
        <row r="43554">
          <cell r="A43554" t="str">
            <v>UCW-22500</v>
          </cell>
          <cell r="B43554" t="str">
            <v>LIBAS X TATACLIQ INFLUENCER IMAGE ADDITION 18-11-2025</v>
          </cell>
          <cell r="C43554" t="str">
            <v>CLOSED</v>
          </cell>
          <cell r="D43554" t="str">
            <v>Medium</v>
          </cell>
          <cell r="E43554" t="str">
            <v>netscribes</v>
          </cell>
          <cell r="F43554" t="str">
            <v>Sushma Ram</v>
          </cell>
          <cell r="G43554">
            <v>45981.5</v>
          </cell>
          <cell r="H43554">
            <v>45985.638888888891</v>
          </cell>
        </row>
        <row r="43555">
          <cell r="A43555" t="str">
            <v>UCW-22498</v>
          </cell>
          <cell r="B43555" t="str">
            <v>Beauty - 125928 - Title Update - Bioderma - 7 SKUs - 20 nov</v>
          </cell>
          <cell r="C43555" t="str">
            <v>CLOSED</v>
          </cell>
          <cell r="D43555" t="str">
            <v>Medium</v>
          </cell>
          <cell r="E43555" t="str">
            <v>netscribes</v>
          </cell>
          <cell r="F43555" t="str">
            <v>Shraddha Dighe</v>
          </cell>
          <cell r="G43555">
            <v>45981.488194444442</v>
          </cell>
          <cell r="H43555">
            <v>45982.54583333333</v>
          </cell>
        </row>
        <row r="43556">
          <cell r="A43556" t="str">
            <v>UCW-22495</v>
          </cell>
          <cell r="B43556" t="str">
            <v>Styles Migration to Tata Cliq Westbury Account - 18-09-2025</v>
          </cell>
          <cell r="C43556" t="str">
            <v>CLOSED</v>
          </cell>
          <cell r="D43556" t="str">
            <v>Medium</v>
          </cell>
          <cell r="E43556" t="str">
            <v>netscribes</v>
          </cell>
          <cell r="F43556" t="str">
            <v>netscribes</v>
          </cell>
          <cell r="G43556">
            <v>45981.470138888886</v>
          </cell>
          <cell r="H43556">
            <v>46022.556944444441</v>
          </cell>
        </row>
        <row r="43557">
          <cell r="A43557" t="str">
            <v>UCW-22494</v>
          </cell>
          <cell r="B43557" t="str">
            <v>Beauty - Adhoc - 125928 - Lotus - 1 sku - 20th Nov</v>
          </cell>
          <cell r="C43557" t="str">
            <v>CLOSED</v>
          </cell>
          <cell r="D43557" t="str">
            <v>Medium</v>
          </cell>
          <cell r="E43557" t="str">
            <v>netscribes</v>
          </cell>
          <cell r="F43557" t="str">
            <v>Simi Raichel Zachariah</v>
          </cell>
          <cell r="G43557">
            <v>45981.469444444447</v>
          </cell>
          <cell r="H43557">
            <v>45985.454861111109</v>
          </cell>
        </row>
        <row r="43558">
          <cell r="A43558" t="str">
            <v>UCW-22490</v>
          </cell>
          <cell r="B43558" t="str">
            <v>Hoversoul Listing  - Grace Lifestyle 18 Nov 2025 Men Shoes &amp; Slides</v>
          </cell>
          <cell r="C43558" t="str">
            <v>CLOSED</v>
          </cell>
          <cell r="D43558" t="str">
            <v>Medium</v>
          </cell>
          <cell r="E43558" t="str">
            <v>netscribes</v>
          </cell>
          <cell r="F43558" t="str">
            <v>Mohd Tahir Shaikh</v>
          </cell>
          <cell r="G43558">
            <v>45981.443749999999</v>
          </cell>
          <cell r="H43558">
            <v>45992.506944444445</v>
          </cell>
        </row>
        <row r="43559">
          <cell r="A43559" t="str">
            <v>UCW-22479</v>
          </cell>
          <cell r="B43559" t="str">
            <v>CLONE - Beauty - 129410 - E2E - Mahina - 126 SKUS - 19 Nov</v>
          </cell>
          <cell r="C43559" t="str">
            <v>CLOSED</v>
          </cell>
          <cell r="D43559" t="str">
            <v>Medium</v>
          </cell>
          <cell r="E43559" t="str">
            <v>netscribes</v>
          </cell>
          <cell r="F43559" t="str">
            <v>Shraddha Dighe</v>
          </cell>
          <cell r="G43559">
            <v>45980.738888888889</v>
          </cell>
          <cell r="H43559">
            <v>45983.513888888891</v>
          </cell>
        </row>
        <row r="43560">
          <cell r="A43560" t="str">
            <v>UCW-22478</v>
          </cell>
          <cell r="B43560" t="str">
            <v>Beauty - 125928 - Title update - Schwarzkopf Professional - 6 skus - 19 Nov</v>
          </cell>
          <cell r="C43560" t="str">
            <v>CLOSED</v>
          </cell>
          <cell r="D43560" t="str">
            <v>Highest</v>
          </cell>
          <cell r="E43560" t="str">
            <v>netscribes</v>
          </cell>
          <cell r="F43560" t="str">
            <v>Shraddha Dighe</v>
          </cell>
          <cell r="G43560">
            <v>45980.731944444444</v>
          </cell>
          <cell r="H43560">
            <v>45985.455555555556</v>
          </cell>
        </row>
        <row r="43561">
          <cell r="A43561" t="str">
            <v>UCW-22474</v>
          </cell>
          <cell r="B43561" t="str">
            <v>Enamor Thermal Listing 45 SKu</v>
          </cell>
          <cell r="C43561" t="str">
            <v>CLOSED</v>
          </cell>
          <cell r="D43561" t="str">
            <v>Medium</v>
          </cell>
          <cell r="E43561" t="str">
            <v>netscribes</v>
          </cell>
          <cell r="F43561" t="str">
            <v>Mohd Tahir Shaikh</v>
          </cell>
          <cell r="G43561">
            <v>45980.707638888889</v>
          </cell>
          <cell r="H43561">
            <v>45983.647222222222</v>
          </cell>
        </row>
        <row r="43562">
          <cell r="A43562" t="str">
            <v>UCW-22473</v>
          </cell>
          <cell r="B43562" t="str">
            <v>Beauty - E2E -100001 - Studiowest - 19 skus - 19th Nov</v>
          </cell>
          <cell r="C43562" t="str">
            <v>CLOSED</v>
          </cell>
          <cell r="D43562" t="str">
            <v>Medium</v>
          </cell>
          <cell r="E43562" t="str">
            <v>netscribes</v>
          </cell>
          <cell r="F43562" t="str">
            <v>Simi Raichel Zachariah</v>
          </cell>
          <cell r="G43562">
            <v>45980.694444444445</v>
          </cell>
          <cell r="H43562">
            <v>45983.509027777778</v>
          </cell>
        </row>
        <row r="43563">
          <cell r="A43563" t="str">
            <v>UCW-22470</v>
          </cell>
          <cell r="B43563" t="str">
            <v>Clone - Puma New Listing Sheet 04-11-2025</v>
          </cell>
          <cell r="C43563" t="str">
            <v>CLOSED</v>
          </cell>
          <cell r="D43563" t="str">
            <v>Medium</v>
          </cell>
          <cell r="E43563" t="str">
            <v>netscribes</v>
          </cell>
          <cell r="F43563" t="str">
            <v>netscribes</v>
          </cell>
          <cell r="G43563">
            <v>45980.670138888891</v>
          </cell>
          <cell r="H43563">
            <v>45985.499305555553</v>
          </cell>
        </row>
        <row r="43564">
          <cell r="A43564" t="str">
            <v>UCW-22468</v>
          </cell>
          <cell r="B43564" t="str">
            <v>Beauty - 125928 - Image update - Osis - 14 SKUS - 19 Nov</v>
          </cell>
          <cell r="C43564" t="str">
            <v>CLOSED</v>
          </cell>
          <cell r="D43564" t="str">
            <v>Medium</v>
          </cell>
          <cell r="E43564" t="str">
            <v>netscribes</v>
          </cell>
          <cell r="F43564" t="str">
            <v>Shraddha Dighe</v>
          </cell>
          <cell r="G43564">
            <v>45980.65625</v>
          </cell>
          <cell r="H43564">
            <v>45982.504861111112</v>
          </cell>
        </row>
        <row r="43565">
          <cell r="A43565" t="str">
            <v>UCW-22467</v>
          </cell>
          <cell r="B43565" t="str">
            <v>Men's Apparel 12-11-2025</v>
          </cell>
          <cell r="C43565" t="str">
            <v>CLOSED</v>
          </cell>
          <cell r="D43565" t="str">
            <v>Medium</v>
          </cell>
          <cell r="E43565" t="str">
            <v>netscribes</v>
          </cell>
          <cell r="F43565" t="str">
            <v>netscribes</v>
          </cell>
          <cell r="G43565">
            <v>45980.654861111114</v>
          </cell>
          <cell r="H43565">
            <v>45983.664583333331</v>
          </cell>
        </row>
        <row r="43566">
          <cell r="A43566" t="str">
            <v>UCW-22464</v>
          </cell>
          <cell r="B43566" t="str">
            <v>LIBAS X TATACLIQ NEW CATALOGUE 18-11-2025</v>
          </cell>
          <cell r="C43566" t="str">
            <v>CLOSED</v>
          </cell>
          <cell r="D43566" t="str">
            <v>Medium</v>
          </cell>
          <cell r="E43566" t="str">
            <v>netscribes</v>
          </cell>
          <cell r="F43566" t="str">
            <v>Mohd Tahir Shaikh</v>
          </cell>
          <cell r="G43566">
            <v>45980.615972222222</v>
          </cell>
          <cell r="H43566">
            <v>46028.59097222222</v>
          </cell>
        </row>
        <row r="43567">
          <cell r="A43567" t="str">
            <v>UCW-22463</v>
          </cell>
          <cell r="B43567" t="str">
            <v>TC AW25 - Biba Women - 15-11-25</v>
          </cell>
          <cell r="C43567" t="str">
            <v>CLOSED</v>
          </cell>
          <cell r="D43567" t="str">
            <v>Medium</v>
          </cell>
          <cell r="E43567" t="str">
            <v>netscribes</v>
          </cell>
          <cell r="F43567" t="str">
            <v>Mohd Tahir Shaikh</v>
          </cell>
          <cell r="G43567">
            <v>45980.611805555556</v>
          </cell>
          <cell r="H43567">
            <v>45982.615277777775</v>
          </cell>
        </row>
        <row r="43568">
          <cell r="A43568" t="str">
            <v>UCW-22462</v>
          </cell>
          <cell r="B43568" t="str">
            <v>Beauty - Adhoc - 125928- Clinique - 5skus - 19th Nov</v>
          </cell>
          <cell r="C43568" t="str">
            <v>CLOSED</v>
          </cell>
          <cell r="D43568" t="str">
            <v>Medium</v>
          </cell>
          <cell r="E43568" t="str">
            <v>netscribes</v>
          </cell>
          <cell r="F43568" t="str">
            <v>Simi Raichel Zachariah</v>
          </cell>
          <cell r="G43568">
            <v>45980.606944444444</v>
          </cell>
          <cell r="H43568">
            <v>45985.777083333334</v>
          </cell>
        </row>
        <row r="43569">
          <cell r="A43569" t="str">
            <v>UCW-22457</v>
          </cell>
          <cell r="B43569" t="str">
            <v>ALDO FW25 Footwear Catalog Submission (TC&amp;TCL) - 19.11.2025</v>
          </cell>
          <cell r="C43569" t="str">
            <v>CLOSED</v>
          </cell>
          <cell r="D43569" t="str">
            <v>Medium</v>
          </cell>
          <cell r="E43569" t="str">
            <v>Chirag Dubal</v>
          </cell>
          <cell r="F43569" t="str">
            <v>Reagan D’souza</v>
          </cell>
          <cell r="G43569">
            <v>45980.56527777778</v>
          </cell>
          <cell r="H43569">
            <v>45982.62222222222</v>
          </cell>
        </row>
        <row r="43570">
          <cell r="A43570" t="str">
            <v>UCW-22452</v>
          </cell>
          <cell r="B43570" t="str">
            <v>Video uploading for few skus</v>
          </cell>
          <cell r="C43570" t="str">
            <v>CLOSED</v>
          </cell>
          <cell r="D43570" t="str">
            <v>Medium</v>
          </cell>
          <cell r="E43570" t="str">
            <v>netscribes</v>
          </cell>
          <cell r="F43570" t="str">
            <v>Mohd Tahir Shaikh</v>
          </cell>
          <cell r="G43570">
            <v>45980.518055555556</v>
          </cell>
          <cell r="H43570">
            <v>45981.529166666667</v>
          </cell>
        </row>
        <row r="43571">
          <cell r="A43571" t="str">
            <v>UCW-22446</v>
          </cell>
          <cell r="B43571" t="str">
            <v xml:space="preserve">BEauty - GWP - 125928 - The Face Shop - 1 sku - 19th Nov </v>
          </cell>
          <cell r="C43571" t="str">
            <v>CLOSED</v>
          </cell>
          <cell r="D43571" t="str">
            <v>Medium</v>
          </cell>
          <cell r="E43571" t="str">
            <v>netscribes</v>
          </cell>
          <cell r="F43571" t="str">
            <v>Simi Raichel Zachariah</v>
          </cell>
          <cell r="G43571">
            <v>45980.495833333334</v>
          </cell>
          <cell r="H43571">
            <v>45981.463888888888</v>
          </cell>
        </row>
        <row r="43572">
          <cell r="A43572" t="str">
            <v>UCW-22408</v>
          </cell>
          <cell r="B43572" t="str">
            <v>Clone - Clone - Asian footwear listing 24 OCT 2025</v>
          </cell>
          <cell r="C43572" t="str">
            <v>CLOSED</v>
          </cell>
          <cell r="D43572" t="str">
            <v>Medium</v>
          </cell>
          <cell r="E43572" t="str">
            <v>netscribes</v>
          </cell>
          <cell r="F43572" t="str">
            <v>netscribes</v>
          </cell>
          <cell r="G43572">
            <v>45979.692361111112</v>
          </cell>
          <cell r="H43572">
            <v>45987.568749999999</v>
          </cell>
        </row>
        <row r="43573">
          <cell r="A43573" t="str">
            <v>UCW-22405</v>
          </cell>
          <cell r="B43573" t="str">
            <v>BEauty - 125928 -Adhoc - Clinique - 2 skus - 18th Nov</v>
          </cell>
          <cell r="C43573" t="str">
            <v>CLOSED</v>
          </cell>
          <cell r="D43573" t="str">
            <v>Medium</v>
          </cell>
          <cell r="E43573" t="str">
            <v>netscribes</v>
          </cell>
          <cell r="F43573" t="str">
            <v>Simi Raichel Zachariah</v>
          </cell>
          <cell r="G43573">
            <v>45979.680555555555</v>
          </cell>
          <cell r="H43573">
            <v>45981.752083333333</v>
          </cell>
        </row>
        <row r="43574">
          <cell r="A43574" t="str">
            <v>UCW-22403</v>
          </cell>
          <cell r="B43574" t="str">
            <v>CLONE - Beauty - E2E - 125928 - Skinn 24Seven ombre &amp; Sacrlet - 2 skus - 11th Nov</v>
          </cell>
          <cell r="C43574" t="str">
            <v>CLOSED Due to Inactive/Insufficient Information</v>
          </cell>
          <cell r="D43574" t="str">
            <v>Medium</v>
          </cell>
          <cell r="E43574" t="str">
            <v>netscribes</v>
          </cell>
          <cell r="F43574" t="str">
            <v>Simi Raichel Zachariah</v>
          </cell>
          <cell r="G43574">
            <v>45979.657638888886</v>
          </cell>
          <cell r="H43574">
            <v>46102.65347222222</v>
          </cell>
        </row>
        <row r="43575">
          <cell r="A43575" t="str">
            <v>UCW-22401</v>
          </cell>
          <cell r="B43575" t="str">
            <v>Clone - New Balance Apparels Listing 04th Nov 25 (Seller code: 126934)</v>
          </cell>
          <cell r="C43575" t="str">
            <v>CLOSED</v>
          </cell>
          <cell r="D43575" t="str">
            <v>Medium</v>
          </cell>
          <cell r="E43575" t="str">
            <v>netscribes</v>
          </cell>
          <cell r="F43575" t="str">
            <v>netscribes</v>
          </cell>
          <cell r="G43575">
            <v>45979.613194444442</v>
          </cell>
          <cell r="H43575">
            <v>45987.567361111112</v>
          </cell>
        </row>
        <row r="43576">
          <cell r="A43576" t="str">
            <v>UCW-22399</v>
          </cell>
          <cell r="B43576" t="str">
            <v>Beauty - E2E - 125928 - Creed - 2 skus - 18th Nov</v>
          </cell>
          <cell r="C43576" t="str">
            <v>CLOSED</v>
          </cell>
          <cell r="D43576" t="str">
            <v>Medium</v>
          </cell>
          <cell r="E43576" t="str">
            <v>netscribes</v>
          </cell>
          <cell r="F43576" t="str">
            <v>Simi Raichel Zachariah</v>
          </cell>
          <cell r="G43576">
            <v>45979.611805555556</v>
          </cell>
          <cell r="H43576">
            <v>45981.415972222225</v>
          </cell>
        </row>
        <row r="43577">
          <cell r="A43577" t="str">
            <v>UCW-22398</v>
          </cell>
          <cell r="B43577" t="str">
            <v>Clone - SPARQ New Catalog 593 Styles</v>
          </cell>
          <cell r="C43577" t="str">
            <v>CLOSED</v>
          </cell>
          <cell r="D43577" t="str">
            <v>Medium</v>
          </cell>
          <cell r="E43577" t="str">
            <v>netscribes</v>
          </cell>
          <cell r="F43577" t="str">
            <v>netscribes</v>
          </cell>
          <cell r="G43577">
            <v>45979.605555555558</v>
          </cell>
          <cell r="H43577">
            <v>45991.831944444442</v>
          </cell>
        </row>
        <row r="43578">
          <cell r="A43578" t="str">
            <v>UCW-22397</v>
          </cell>
          <cell r="B43578" t="str">
            <v>Beauty - 126890 - E2E - Statsia Street - 12 SKU - 18 Nov</v>
          </cell>
          <cell r="C43578" t="str">
            <v>CLOSED</v>
          </cell>
          <cell r="D43578" t="str">
            <v>Medium</v>
          </cell>
          <cell r="E43578" t="str">
            <v>netscribes</v>
          </cell>
          <cell r="F43578" t="str">
            <v>Shraddha Dighe</v>
          </cell>
          <cell r="G43578">
            <v>45979.604861111111</v>
          </cell>
          <cell r="H43578">
            <v>45982.448611111111</v>
          </cell>
        </row>
        <row r="43579">
          <cell r="A43579" t="str">
            <v>UCW-22385</v>
          </cell>
          <cell r="B43579" t="str">
            <v>CLONE - Beauty - 128634 - Image update - DeBelle - 10 SKUS - 11 NOV</v>
          </cell>
          <cell r="C43579" t="str">
            <v>CLOSED</v>
          </cell>
          <cell r="D43579" t="str">
            <v>High</v>
          </cell>
          <cell r="E43579" t="str">
            <v>netscribes</v>
          </cell>
          <cell r="F43579" t="str">
            <v>Simi Raichel Zachariah</v>
          </cell>
          <cell r="G43579">
            <v>45979.54791666667</v>
          </cell>
          <cell r="H43579">
            <v>45981.67083333333</v>
          </cell>
        </row>
        <row r="43580">
          <cell r="A43580" t="str">
            <v>UCW-22384</v>
          </cell>
          <cell r="B43580" t="str">
            <v>Beauty - E2E - 126349 - Ahmed Al Maghribi.- 82 skus - 18th Nov</v>
          </cell>
          <cell r="C43580" t="str">
            <v>CLOSED</v>
          </cell>
          <cell r="D43580" t="str">
            <v>Medium</v>
          </cell>
          <cell r="E43580" t="str">
            <v>netscribes</v>
          </cell>
          <cell r="F43580" t="str">
            <v>Simi Raichel Zachariah</v>
          </cell>
          <cell r="G43580">
            <v>45979.544444444444</v>
          </cell>
          <cell r="H43580">
            <v>45989.445833333331</v>
          </cell>
        </row>
        <row r="43581">
          <cell r="A43581" t="str">
            <v>UCW-22380</v>
          </cell>
          <cell r="B43581" t="str">
            <v>HO25: TC A+ Content</v>
          </cell>
          <cell r="C43581" t="str">
            <v>CLOSED</v>
          </cell>
          <cell r="D43581" t="str">
            <v>Medium</v>
          </cell>
          <cell r="E43581" t="str">
            <v>netscribes</v>
          </cell>
          <cell r="F43581" t="str">
            <v>Mohd Tahir Shaikh</v>
          </cell>
          <cell r="G43581">
            <v>45979.532638888886</v>
          </cell>
          <cell r="H43581">
            <v>46044.519444444442</v>
          </cell>
        </row>
        <row r="43582">
          <cell r="A43582" t="str">
            <v>UCW-22377</v>
          </cell>
          <cell r="B43582" t="str">
            <v>Beauty - E2E - 125928 - Banana Republic  - 6 skus -18th Nov</v>
          </cell>
          <cell r="C43582" t="str">
            <v>CLOSED</v>
          </cell>
          <cell r="D43582" t="str">
            <v>Medium</v>
          </cell>
          <cell r="E43582" t="str">
            <v>netscribes</v>
          </cell>
          <cell r="F43582" t="str">
            <v>Simi Raichel Zachariah</v>
          </cell>
          <cell r="G43582">
            <v>45979.519444444442</v>
          </cell>
          <cell r="H43582">
            <v>45986.427777777775</v>
          </cell>
        </row>
        <row r="43583">
          <cell r="A43583" t="str">
            <v>UCW-22375</v>
          </cell>
          <cell r="B43583" t="str">
            <v>Beauty - 126397 - Image update - Renee - 8 SKUS - 18 Nov</v>
          </cell>
          <cell r="C43583" t="str">
            <v>CLOSED</v>
          </cell>
          <cell r="D43583" t="str">
            <v>Highest</v>
          </cell>
          <cell r="E43583" t="str">
            <v>netscribes</v>
          </cell>
          <cell r="F43583" t="str">
            <v>Shraddha Dighe</v>
          </cell>
          <cell r="G43583">
            <v>45979.511111111111</v>
          </cell>
          <cell r="H43583">
            <v>45988.824305555558</v>
          </cell>
        </row>
        <row r="43584">
          <cell r="A43584" t="str">
            <v>UCW-22374</v>
          </cell>
          <cell r="B43584" t="str">
            <v>Beauty - E2E - 127939 - Hermes - 9 skus - 18th Nov</v>
          </cell>
          <cell r="C43584" t="str">
            <v>CLOSED</v>
          </cell>
          <cell r="D43584" t="str">
            <v>Medium</v>
          </cell>
          <cell r="E43584" t="str">
            <v>netscribes</v>
          </cell>
          <cell r="F43584" t="str">
            <v>Simi Raichel Zachariah</v>
          </cell>
          <cell r="G43584">
            <v>45979.506249999999</v>
          </cell>
          <cell r="H43584">
            <v>45981.421527777777</v>
          </cell>
        </row>
        <row r="43585">
          <cell r="A43585" t="str">
            <v>UCW-22372</v>
          </cell>
          <cell r="B43585" t="str">
            <v>Clone - Clone - Decathlon &lt;&gt; Tata Cliq AW'25 Cataloging - Phase 2</v>
          </cell>
          <cell r="C43585" t="str">
            <v>CLOSED</v>
          </cell>
          <cell r="D43585" t="str">
            <v>Medium</v>
          </cell>
          <cell r="E43585" t="str">
            <v>netscribes</v>
          </cell>
          <cell r="F43585" t="str">
            <v>netscribes</v>
          </cell>
          <cell r="G43585">
            <v>45979.490972222222</v>
          </cell>
          <cell r="H43585">
            <v>45993.480555555558</v>
          </cell>
        </row>
        <row r="43586">
          <cell r="A43586" t="str">
            <v>UCW-22370</v>
          </cell>
          <cell r="B43586" t="str">
            <v>BEauty - E2E - 125928 - Puig - 8 skus - 18th Nov</v>
          </cell>
          <cell r="C43586" t="str">
            <v>CLOSED</v>
          </cell>
          <cell r="D43586" t="str">
            <v>Medium</v>
          </cell>
          <cell r="E43586" t="str">
            <v>netscribes</v>
          </cell>
          <cell r="F43586" t="str">
            <v>Simi Raichel Zachariah</v>
          </cell>
          <cell r="G43586">
            <v>45979.470138888886</v>
          </cell>
          <cell r="H43586">
            <v>45981.793749999997</v>
          </cell>
        </row>
        <row r="43587">
          <cell r="A43587" t="str">
            <v>UCW-22369</v>
          </cell>
          <cell r="B43587" t="str">
            <v>BEauty - Adhoc - 126387 - Unscripted Dubai - 2 skus - 18th Nov</v>
          </cell>
          <cell r="C43587" t="str">
            <v>CLOSED</v>
          </cell>
          <cell r="D43587" t="str">
            <v>Medium</v>
          </cell>
          <cell r="E43587" t="str">
            <v>netscribes</v>
          </cell>
          <cell r="F43587" t="str">
            <v>Simi Raichel Zachariah</v>
          </cell>
          <cell r="G43587">
            <v>45979.465277777781</v>
          </cell>
          <cell r="H43587">
            <v>45980.509027777778</v>
          </cell>
        </row>
        <row r="43588">
          <cell r="A43588" t="str">
            <v>UCW-22368</v>
          </cell>
          <cell r="B43588" t="str">
            <v>BEauty - E2E - 127939 - Police To Be Hyperverse - 4 skus - 18th Nov</v>
          </cell>
          <cell r="C43588" t="str">
            <v>CLOSED</v>
          </cell>
          <cell r="D43588" t="str">
            <v>Medium</v>
          </cell>
          <cell r="E43588" t="str">
            <v>netscribes</v>
          </cell>
          <cell r="F43588" t="str">
            <v>Simi Raichel Zachariah</v>
          </cell>
          <cell r="G43588">
            <v>45979.461111111108</v>
          </cell>
          <cell r="H43588">
            <v>45981.426388888889</v>
          </cell>
        </row>
        <row r="43589">
          <cell r="A43589" t="str">
            <v>UCW-22365</v>
          </cell>
          <cell r="B43589" t="str">
            <v>CLONE - Product Listing on Tata Luxury - SKIP HOP</v>
          </cell>
          <cell r="C43589" t="str">
            <v>CLOSED</v>
          </cell>
          <cell r="D43589" t="str">
            <v>Medium</v>
          </cell>
          <cell r="E43589" t="str">
            <v>Jaibharathi Jagannathan</v>
          </cell>
          <cell r="F43589" t="str">
            <v>Shloka Chakre</v>
          </cell>
          <cell r="G43589">
            <v>45979.37777777778</v>
          </cell>
          <cell r="H43589">
            <v>45986.689583333333</v>
          </cell>
        </row>
        <row r="43590">
          <cell r="A43590" t="str">
            <v>UCW-22363</v>
          </cell>
          <cell r="B43590" t="str">
            <v>CLONE - Nipura(seller id :129055) Product listings data.</v>
          </cell>
          <cell r="C43590" t="str">
            <v>CLOSED Due to Inactive/Insufficient Information</v>
          </cell>
          <cell r="D43590" t="str">
            <v>Medium</v>
          </cell>
          <cell r="E43590" t="str">
            <v>netscribes</v>
          </cell>
          <cell r="F43590" t="str">
            <v>Mohd Tahir Shaikh</v>
          </cell>
          <cell r="G43590">
            <v>45979.023611111108</v>
          </cell>
          <cell r="H43590">
            <v>45989.506944444445</v>
          </cell>
        </row>
        <row r="43591">
          <cell r="A43591" t="str">
            <v>UCW-22344</v>
          </cell>
          <cell r="B43591" t="str">
            <v>BEauty - E2E - 126387 - Nabeel - 26 skus - 17th Nov</v>
          </cell>
          <cell r="C43591" t="str">
            <v>CLOSED</v>
          </cell>
          <cell r="D43591" t="str">
            <v>Medium</v>
          </cell>
          <cell r="E43591" t="str">
            <v>netscribes</v>
          </cell>
          <cell r="F43591" t="str">
            <v>Simi Raichel Zachariah</v>
          </cell>
          <cell r="G43591">
            <v>45978.76458333333</v>
          </cell>
          <cell r="H43591">
            <v>45982.44027777778</v>
          </cell>
        </row>
        <row r="43592">
          <cell r="A43592" t="str">
            <v>UCW-22340</v>
          </cell>
          <cell r="B43592" t="str">
            <v>Nike Add now Catalogue dated 28th Oct2025 ( Seller account: 129408, 129415 and 129417 )</v>
          </cell>
          <cell r="C43592" t="str">
            <v>CLOSED</v>
          </cell>
          <cell r="D43592" t="str">
            <v>Medium</v>
          </cell>
          <cell r="E43592" t="str">
            <v>netscribes</v>
          </cell>
          <cell r="F43592" t="str">
            <v>netscribes</v>
          </cell>
          <cell r="G43592">
            <v>45978.746527777781</v>
          </cell>
          <cell r="H43592">
            <v>45981.875694444447</v>
          </cell>
        </row>
        <row r="43593">
          <cell r="A43593" t="str">
            <v>UCW-22339</v>
          </cell>
          <cell r="B43593" t="str">
            <v>Beauty - 129402 - E2E - Fashion color - 13 SKUS - 17 Nov</v>
          </cell>
          <cell r="C43593" t="str">
            <v>CLOSED</v>
          </cell>
          <cell r="D43593" t="str">
            <v>Medium</v>
          </cell>
          <cell r="E43593" t="str">
            <v>netscribes</v>
          </cell>
          <cell r="F43593" t="str">
            <v>Shraddha Dighe</v>
          </cell>
          <cell r="G43593">
            <v>45978.742361111108</v>
          </cell>
          <cell r="H43593">
            <v>45982.431944444441</v>
          </cell>
        </row>
        <row r="43594">
          <cell r="A43594" t="str">
            <v>UCW-22334</v>
          </cell>
          <cell r="B43594" t="str">
            <v>Beauty - 125928 - Image update - O3+ - 8 SKUS - 17 Nov</v>
          </cell>
          <cell r="C43594" t="str">
            <v>CLOSED</v>
          </cell>
          <cell r="D43594" t="str">
            <v>Medium</v>
          </cell>
          <cell r="E43594" t="str">
            <v>netscribes</v>
          </cell>
          <cell r="F43594" t="str">
            <v>Shraddha Dighe</v>
          </cell>
          <cell r="G43594">
            <v>45978.730555555558</v>
          </cell>
          <cell r="H43594">
            <v>45981.543749999997</v>
          </cell>
        </row>
        <row r="43595">
          <cell r="A43595" t="str">
            <v>UCW-22330</v>
          </cell>
          <cell r="B43595" t="str">
            <v>CLONE - Product Listing on Tata Luxury - SKIP HOP</v>
          </cell>
          <cell r="C43595" t="str">
            <v>CLOSED Due to Inactive/Insufficient Information</v>
          </cell>
          <cell r="D43595" t="str">
            <v>Medium</v>
          </cell>
          <cell r="E43595" t="str">
            <v>Jaibharathi Jagannathan</v>
          </cell>
          <cell r="F43595" t="str">
            <v>Reagan D’souza</v>
          </cell>
          <cell r="G43595">
            <v>45978.717361111114</v>
          </cell>
          <cell r="H43595">
            <v>45979.438194444447</v>
          </cell>
        </row>
        <row r="43596">
          <cell r="A43596" t="str">
            <v>UCW-22310</v>
          </cell>
          <cell r="B43596" t="str">
            <v>Beauty - 128628 - E2E - Foxtale - 1 SKU - 17 Nov</v>
          </cell>
          <cell r="C43596" t="str">
            <v>CLOSED</v>
          </cell>
          <cell r="D43596" t="str">
            <v>Medium</v>
          </cell>
          <cell r="E43596" t="str">
            <v>netscribes</v>
          </cell>
          <cell r="F43596" t="str">
            <v>Shraddha Dighe</v>
          </cell>
          <cell r="G43596">
            <v>45978.657638888886</v>
          </cell>
          <cell r="H43596">
            <v>45983.498611111114</v>
          </cell>
        </row>
        <row r="43597">
          <cell r="A43597" t="str">
            <v>UCW-22308</v>
          </cell>
          <cell r="B43597" t="str">
            <v>Beauty - E2E - 125928 - Azzaro  &amp; Maison Margiela - 7 skus - 17th Nov</v>
          </cell>
          <cell r="C43597" t="str">
            <v>CLOSED</v>
          </cell>
          <cell r="D43597" t="str">
            <v>Medium</v>
          </cell>
          <cell r="E43597" t="str">
            <v>netscribes</v>
          </cell>
          <cell r="F43597" t="str">
            <v>Simi Raichel Zachariah</v>
          </cell>
          <cell r="G43597">
            <v>45978.647916666669</v>
          </cell>
          <cell r="H43597">
            <v>45981.412499999999</v>
          </cell>
        </row>
        <row r="43598">
          <cell r="A43598" t="str">
            <v>UCW-22306</v>
          </cell>
          <cell r="B43598" t="str">
            <v>Beauty - 125928 - Image update - 3 SKUS - Neutrogena - 17 Nov</v>
          </cell>
          <cell r="C43598" t="str">
            <v>CLOSED</v>
          </cell>
          <cell r="D43598" t="str">
            <v>Highest</v>
          </cell>
          <cell r="E43598" t="str">
            <v>netscribes</v>
          </cell>
          <cell r="F43598" t="str">
            <v>Shraddha Dighe</v>
          </cell>
          <cell r="G43598">
            <v>45978.643750000003</v>
          </cell>
          <cell r="H43598">
            <v>45979.498611111114</v>
          </cell>
        </row>
        <row r="43599">
          <cell r="A43599" t="str">
            <v>UCW-22305</v>
          </cell>
          <cell r="B43599" t="str">
            <v>CLONE - Beauty - 127367 - E2E - Kiro - 6 SKUS - 7 Nov</v>
          </cell>
          <cell r="C43599" t="str">
            <v>CLOSED</v>
          </cell>
          <cell r="D43599" t="str">
            <v>Medium</v>
          </cell>
          <cell r="E43599" t="str">
            <v>netscribes</v>
          </cell>
          <cell r="F43599" t="str">
            <v>Simi Raichel Zachariah</v>
          </cell>
          <cell r="G43599">
            <v>45978.623611111114</v>
          </cell>
          <cell r="H43599">
            <v>45981.801388888889</v>
          </cell>
        </row>
        <row r="43600">
          <cell r="A43600" t="str">
            <v>UCW-22300</v>
          </cell>
          <cell r="B43600" t="str">
            <v>CLONE - FW: Request to New List on Tatacliq _San Frissco</v>
          </cell>
          <cell r="C43600" t="str">
            <v>CLOSED</v>
          </cell>
          <cell r="D43600" t="str">
            <v>Medium</v>
          </cell>
          <cell r="E43600" t="str">
            <v>netscribes</v>
          </cell>
          <cell r="F43600" t="str">
            <v>Mohd Tahir Shaikh</v>
          </cell>
          <cell r="G43600">
            <v>45978.6</v>
          </cell>
          <cell r="H43600">
            <v>45991.822222222225</v>
          </cell>
        </row>
        <row r="43601">
          <cell r="A43601" t="str">
            <v>UCW-22296</v>
          </cell>
          <cell r="B43601" t="str">
            <v>Size Addition Catalogue</v>
          </cell>
          <cell r="C43601" t="str">
            <v>CLOSED</v>
          </cell>
          <cell r="D43601" t="str">
            <v>Medium</v>
          </cell>
          <cell r="E43601" t="str">
            <v>netscribes</v>
          </cell>
          <cell r="F43601" t="str">
            <v>Mohd Tahir Shaikh</v>
          </cell>
          <cell r="G43601">
            <v>45978.546527777777</v>
          </cell>
          <cell r="H43601">
            <v>45988.595138888886</v>
          </cell>
        </row>
        <row r="43602">
          <cell r="A43602" t="str">
            <v>UCW-22295</v>
          </cell>
          <cell r="B43602" t="str">
            <v>CLONE - Tata CLIQ(Fashion+Luxury) |adidas DTC| Apparel Attributes for Listing_30-10-25</v>
          </cell>
          <cell r="C43602" t="str">
            <v>CLOSED</v>
          </cell>
          <cell r="D43602" t="str">
            <v>Medium</v>
          </cell>
          <cell r="E43602" t="str">
            <v>netscribes</v>
          </cell>
          <cell r="F43602" t="str">
            <v>Mohd Tahir Shaikh</v>
          </cell>
          <cell r="G43602">
            <v>45978.542361111111</v>
          </cell>
          <cell r="H43602">
            <v>45985.724305555559</v>
          </cell>
        </row>
        <row r="43603">
          <cell r="A43603" t="str">
            <v>UCW-22294</v>
          </cell>
          <cell r="B43603" t="str">
            <v>Puma New Listings Sheet 14-11-2025</v>
          </cell>
          <cell r="C43603" t="str">
            <v>CLOSED</v>
          </cell>
          <cell r="D43603" t="str">
            <v>Medium</v>
          </cell>
          <cell r="E43603" t="str">
            <v>netscribes</v>
          </cell>
          <cell r="F43603" t="str">
            <v>Mohd Tahir Shaikh</v>
          </cell>
          <cell r="G43603">
            <v>45978.540277777778</v>
          </cell>
          <cell r="H43603">
            <v>45986.772222222222</v>
          </cell>
        </row>
        <row r="43604">
          <cell r="A43604" t="str">
            <v>UCW-22291</v>
          </cell>
          <cell r="B43604" t="str">
            <v>Tatacliq Women Ethnic Wear Template | 12th Nov'2025</v>
          </cell>
          <cell r="C43604" t="str">
            <v>CLOSED</v>
          </cell>
          <cell r="D43604" t="str">
            <v>Medium</v>
          </cell>
          <cell r="E43604" t="str">
            <v>netscribes</v>
          </cell>
          <cell r="F43604" t="str">
            <v>Mohd Tahir Shaikh</v>
          </cell>
          <cell r="G43604">
            <v>45978.521527777775</v>
          </cell>
          <cell r="H43604">
            <v>45980.625</v>
          </cell>
        </row>
        <row r="43605">
          <cell r="A43605" t="str">
            <v>UCW-22289</v>
          </cell>
          <cell r="B43605" t="str">
            <v>Beauty - 127939 - GWP - L'Occitane - 16 SKUs - 17 Nov</v>
          </cell>
          <cell r="C43605" t="str">
            <v>CLOSED</v>
          </cell>
          <cell r="D43605" t="str">
            <v>Highest</v>
          </cell>
          <cell r="E43605" t="str">
            <v>netscribes</v>
          </cell>
          <cell r="F43605" t="str">
            <v>Shraddha Dighe</v>
          </cell>
          <cell r="G43605">
            <v>45978.511111111111</v>
          </cell>
          <cell r="H43605">
            <v>45980.418055555558</v>
          </cell>
        </row>
        <row r="43606">
          <cell r="A43606" t="str">
            <v>UCW-22288</v>
          </cell>
          <cell r="B43606" t="str">
            <v>Beauty - 127939 - E2E - L'Occitane - 1 SKU - 17 SKU</v>
          </cell>
          <cell r="C43606" t="str">
            <v>CLOSED</v>
          </cell>
          <cell r="D43606" t="str">
            <v>Highest</v>
          </cell>
          <cell r="E43606" t="str">
            <v>netscribes</v>
          </cell>
          <cell r="F43606" t="str">
            <v>Shraddha Dighe</v>
          </cell>
          <cell r="G43606">
            <v>45978.509027777778</v>
          </cell>
          <cell r="H43606">
            <v>45983.48541666667</v>
          </cell>
        </row>
        <row r="43607">
          <cell r="A43607" t="str">
            <v>UCW-22287</v>
          </cell>
          <cell r="B43607" t="str">
            <v xml:space="preserve">Clone - Pediteq – New Brand – Catalogue listing </v>
          </cell>
          <cell r="C43607" t="str">
            <v>CLOSED Due to Inactive/Insufficient Information</v>
          </cell>
          <cell r="D43607" t="str">
            <v>Medium</v>
          </cell>
          <cell r="E43607" t="str">
            <v>netscribes</v>
          </cell>
          <cell r="F43607" t="str">
            <v>netscribes</v>
          </cell>
          <cell r="G43607">
            <v>45978.450694444444</v>
          </cell>
          <cell r="H43607">
            <v>46030.746527777781</v>
          </cell>
        </row>
        <row r="43608">
          <cell r="A43608" t="str">
            <v>UCW-22284</v>
          </cell>
          <cell r="B43608" t="str">
            <v>Tata Cliq Lot - Women 100 Styles (Biba)</v>
          </cell>
          <cell r="C43608" t="str">
            <v>CLOSED</v>
          </cell>
          <cell r="D43608" t="str">
            <v>Medium</v>
          </cell>
          <cell r="E43608" t="str">
            <v>netscribes</v>
          </cell>
          <cell r="F43608" t="str">
            <v>Juilee Jadhav</v>
          </cell>
          <cell r="G43608">
            <v>45978.056944444441</v>
          </cell>
          <cell r="H43608">
            <v>46028.704861111109</v>
          </cell>
        </row>
        <row r="43609">
          <cell r="A43609" t="str">
            <v>UCW-22281</v>
          </cell>
          <cell r="B43609" t="str">
            <v>Tatacliq Men Women Footwear Templates | 13th Nov'2025</v>
          </cell>
          <cell r="C43609" t="str">
            <v>CLOSED</v>
          </cell>
          <cell r="D43609" t="str">
            <v>Medium</v>
          </cell>
          <cell r="E43609" t="str">
            <v>netscribes</v>
          </cell>
          <cell r="F43609" t="str">
            <v>Juilee Jadhav</v>
          </cell>
          <cell r="G43609">
            <v>45978.026388888888</v>
          </cell>
          <cell r="H43609">
            <v>45987.549305555556</v>
          </cell>
        </row>
        <row r="43610">
          <cell r="A43610" t="str">
            <v>UCW-22279</v>
          </cell>
          <cell r="B43610" t="str">
            <v>Tatacliq Footwear-Input-Kids Templates | 13th Nov'25</v>
          </cell>
          <cell r="C43610" t="str">
            <v>CLOSED</v>
          </cell>
          <cell r="D43610" t="str">
            <v>Medium</v>
          </cell>
          <cell r="E43610" t="str">
            <v>netscribes</v>
          </cell>
          <cell r="F43610" t="str">
            <v>Juilee Jadhav</v>
          </cell>
          <cell r="G43610">
            <v>45978.007638888892</v>
          </cell>
          <cell r="H43610">
            <v>45987.535416666666</v>
          </cell>
        </row>
        <row r="43611">
          <cell r="A43611" t="str">
            <v>UCW-22275</v>
          </cell>
          <cell r="B43611" t="str">
            <v>Hoversoul Listing  - Popson Leather Shoes 13 Nov 2025 Men Shoes</v>
          </cell>
          <cell r="C43611" t="str">
            <v>CLOSED</v>
          </cell>
          <cell r="D43611" t="str">
            <v>Medium</v>
          </cell>
          <cell r="E43611" t="str">
            <v>netscribes</v>
          </cell>
          <cell r="F43611" t="str">
            <v>Mohd Tahir Shaikh</v>
          </cell>
          <cell r="G43611">
            <v>45977.980555555558</v>
          </cell>
          <cell r="H43611">
            <v>45986.490277777775</v>
          </cell>
        </row>
        <row r="43612">
          <cell r="A43612" t="str">
            <v>UCW-22274</v>
          </cell>
          <cell r="B43612" t="str">
            <v>CLONE - Brand: Converse | Seller Code: 129357 | TQF FTWR (Women) Catalog</v>
          </cell>
          <cell r="C43612" t="str">
            <v>CLOSED</v>
          </cell>
          <cell r="D43612" t="str">
            <v>Medium</v>
          </cell>
          <cell r="E43612" t="str">
            <v>netscribes</v>
          </cell>
          <cell r="F43612" t="str">
            <v>Mohd Tahir Shaikh</v>
          </cell>
          <cell r="G43612">
            <v>45977.932638888888</v>
          </cell>
          <cell r="H43612">
            <v>45999.448611111111</v>
          </cell>
        </row>
        <row r="43613">
          <cell r="A43613" t="str">
            <v>UCW-22273</v>
          </cell>
          <cell r="B43613" t="str">
            <v>CLONE - Brand: Converse | Seller Code: 129357 | TQF FTWR (Unisex) Catalog</v>
          </cell>
          <cell r="C43613" t="str">
            <v>CLOSED</v>
          </cell>
          <cell r="D43613" t="str">
            <v>Medium</v>
          </cell>
          <cell r="E43613" t="str">
            <v>netscribes</v>
          </cell>
          <cell r="F43613" t="str">
            <v>Mohd Tahir Shaikh</v>
          </cell>
          <cell r="G43613">
            <v>45977.929166666669</v>
          </cell>
          <cell r="H43613">
            <v>45999.443749999999</v>
          </cell>
        </row>
        <row r="43614">
          <cell r="A43614" t="str">
            <v>UCW-22252</v>
          </cell>
          <cell r="B43614" t="str">
            <v>Fila Apparels Listing-SS25</v>
          </cell>
          <cell r="C43614" t="str">
            <v>CLOSED</v>
          </cell>
          <cell r="D43614" t="str">
            <v>Medium</v>
          </cell>
          <cell r="E43614" t="str">
            <v>netscribes</v>
          </cell>
          <cell r="F43614" t="str">
            <v>Mohd Tahir Shaikh</v>
          </cell>
          <cell r="G43614">
            <v>45976.829861111109</v>
          </cell>
          <cell r="H43614">
            <v>45988.609722222223</v>
          </cell>
        </row>
        <row r="43615">
          <cell r="A43615" t="str">
            <v>UCW-22238</v>
          </cell>
          <cell r="B43615" t="str">
            <v>Tata Cliq Lot - Kids 18 Styles (Biba)</v>
          </cell>
          <cell r="C43615" t="str">
            <v>CLOSED</v>
          </cell>
          <cell r="D43615" t="str">
            <v>Medium</v>
          </cell>
          <cell r="E43615" t="str">
            <v>netscribes</v>
          </cell>
          <cell r="F43615" t="str">
            <v>Mohd Tahir Shaikh</v>
          </cell>
          <cell r="G43615">
            <v>45975.801388888889</v>
          </cell>
          <cell r="H43615">
            <v>45978.691666666666</v>
          </cell>
        </row>
        <row r="43616">
          <cell r="A43616" t="str">
            <v>UCW-22237</v>
          </cell>
          <cell r="B43616" t="str">
            <v>CLONE - Nike Add now Catalogue dated 28th Oct2025 ( Seller account: 129408, 129415 and 129417 )</v>
          </cell>
          <cell r="C43616" t="str">
            <v>CLOSED</v>
          </cell>
          <cell r="D43616" t="str">
            <v>Medium</v>
          </cell>
          <cell r="E43616" t="str">
            <v>netscribes</v>
          </cell>
          <cell r="F43616" t="str">
            <v>Mohd Tahir Shaikh</v>
          </cell>
          <cell r="G43616">
            <v>45975.789583333331</v>
          </cell>
          <cell r="H43616">
            <v>45987.503472222219</v>
          </cell>
        </row>
        <row r="43617">
          <cell r="A43617" t="str">
            <v>UCW-22236</v>
          </cell>
          <cell r="B43617" t="str">
            <v>Clone - Kidsville-New Catalog-30-OCT-2025- Slave Id -126520-GGN</v>
          </cell>
          <cell r="C43617" t="str">
            <v>CLOSED</v>
          </cell>
          <cell r="D43617" t="str">
            <v>Medium</v>
          </cell>
          <cell r="E43617" t="str">
            <v>netscribes</v>
          </cell>
          <cell r="F43617" t="str">
            <v>netscribes</v>
          </cell>
          <cell r="G43617">
            <v>45975.78125</v>
          </cell>
          <cell r="H43617">
            <v>45980.469444444447</v>
          </cell>
        </row>
        <row r="43618">
          <cell r="A43618" t="str">
            <v>UCW-22230</v>
          </cell>
          <cell r="B43618" t="str">
            <v>Men's Apparel 07-11-20205</v>
          </cell>
          <cell r="C43618" t="str">
            <v>CLOSED</v>
          </cell>
          <cell r="D43618" t="str">
            <v>Medium</v>
          </cell>
          <cell r="E43618" t="str">
            <v>netscribes</v>
          </cell>
          <cell r="F43618" t="str">
            <v>netscribes</v>
          </cell>
          <cell r="G43618">
            <v>45975.756249999999</v>
          </cell>
          <cell r="H43618">
            <v>45980.652777777781</v>
          </cell>
        </row>
        <row r="43619">
          <cell r="A43619" t="str">
            <v>UCW-22216</v>
          </cell>
          <cell r="B43619" t="str">
            <v>CLONE - CLONE - Clone - M&amp;S - Cataloguing</v>
          </cell>
          <cell r="C43619" t="str">
            <v>CLOSED</v>
          </cell>
          <cell r="D43619" t="str">
            <v>Medium</v>
          </cell>
          <cell r="E43619" t="str">
            <v>netscribes</v>
          </cell>
          <cell r="F43619" t="str">
            <v>Mohd Tahir Shaikh</v>
          </cell>
          <cell r="G43619">
            <v>45975.584722222222</v>
          </cell>
          <cell r="H43619">
            <v>45980.615972222222</v>
          </cell>
        </row>
        <row r="43620">
          <cell r="A43620" t="str">
            <v>UCW-22214</v>
          </cell>
          <cell r="B43620" t="str">
            <v>TH/CK-MP-Lot 48</v>
          </cell>
          <cell r="C43620" t="str">
            <v>CLOSED</v>
          </cell>
          <cell r="D43620" t="str">
            <v>Medium</v>
          </cell>
          <cell r="E43620" t="str">
            <v>Chirag Dubal</v>
          </cell>
          <cell r="F43620" t="str">
            <v>Reagan D’souza</v>
          </cell>
          <cell r="G43620">
            <v>45975.567361111112</v>
          </cell>
          <cell r="H43620">
            <v>46058.740972222222</v>
          </cell>
        </row>
        <row r="43621">
          <cell r="A43621" t="str">
            <v>UCW-22213</v>
          </cell>
          <cell r="B43621" t="str">
            <v>TH/CK Omni-77 Lot</v>
          </cell>
          <cell r="C43621" t="str">
            <v>CLOSED</v>
          </cell>
          <cell r="D43621" t="str">
            <v>Medium</v>
          </cell>
          <cell r="E43621" t="str">
            <v>Chirag Dubal</v>
          </cell>
          <cell r="F43621" t="str">
            <v>Reagan D’souza</v>
          </cell>
          <cell r="G43621">
            <v>45975.539583333331</v>
          </cell>
          <cell r="H43621">
            <v>46058.659722222219</v>
          </cell>
        </row>
        <row r="43622">
          <cell r="A43622" t="str">
            <v>UCW-22210</v>
          </cell>
          <cell r="B43622" t="str">
            <v>Beauty - 126777 - E2E - DERMATOUCH - 34 SKUS - 14 Nov</v>
          </cell>
          <cell r="C43622" t="str">
            <v>CLOSED</v>
          </cell>
          <cell r="D43622" t="str">
            <v>Medium</v>
          </cell>
          <cell r="E43622" t="str">
            <v>netscribes</v>
          </cell>
          <cell r="F43622" t="str">
            <v>Shraddha Dighe</v>
          </cell>
          <cell r="G43622">
            <v>45975.505555555559</v>
          </cell>
          <cell r="H43622">
            <v>45980.410416666666</v>
          </cell>
        </row>
        <row r="43623">
          <cell r="A43623" t="str">
            <v>UCW-22207</v>
          </cell>
          <cell r="B43623" t="str">
            <v>Beauty - 125928 - Relsiting -  Bioderma - 5 SKUS - 14 NOV</v>
          </cell>
          <cell r="C43623" t="str">
            <v>CLOSED</v>
          </cell>
          <cell r="D43623" t="str">
            <v>High</v>
          </cell>
          <cell r="E43623" t="str">
            <v>netscribes</v>
          </cell>
          <cell r="F43623" t="str">
            <v>Shraddha Dighe</v>
          </cell>
          <cell r="G43623">
            <v>45975.495138888888</v>
          </cell>
          <cell r="H43623">
            <v>45985.456250000003</v>
          </cell>
        </row>
        <row r="43624">
          <cell r="A43624" t="str">
            <v>UCW-22206</v>
          </cell>
          <cell r="B43624" t="str">
            <v>Tata CLIQ(Fashion+Luxury) |adidas DTC| Footwear Attributes for Listing_28-10-25</v>
          </cell>
          <cell r="C43624" t="str">
            <v>CLOSED</v>
          </cell>
          <cell r="D43624" t="str">
            <v>Medium</v>
          </cell>
          <cell r="E43624" t="str">
            <v>netscribes</v>
          </cell>
          <cell r="F43624" t="str">
            <v>netscribes</v>
          </cell>
          <cell r="G43624">
            <v>45975.482638888891</v>
          </cell>
          <cell r="H43624">
            <v>46148.726388888892</v>
          </cell>
        </row>
        <row r="43625">
          <cell r="A43625" t="str">
            <v>UCW-22192</v>
          </cell>
          <cell r="B43625" t="str">
            <v>LIBAS X TATACLIQ NEW CATALOGUE 12-11-2025</v>
          </cell>
          <cell r="C43625" t="str">
            <v>CLOSED</v>
          </cell>
          <cell r="D43625" t="str">
            <v>Medium</v>
          </cell>
          <cell r="E43625" t="str">
            <v>netscribes</v>
          </cell>
          <cell r="F43625" t="str">
            <v>Sushma Ram</v>
          </cell>
          <cell r="G43625">
            <v>45975.017361111109</v>
          </cell>
          <cell r="H43625">
            <v>45979.506249999999</v>
          </cell>
        </row>
        <row r="43626">
          <cell r="A43626" t="str">
            <v>UCW-22186</v>
          </cell>
          <cell r="B43626" t="str">
            <v>Tatacliq Specimen Template | 12th Nov'25</v>
          </cell>
          <cell r="C43626" t="str">
            <v>CLOSED</v>
          </cell>
          <cell r="D43626" t="str">
            <v>Medium</v>
          </cell>
          <cell r="E43626" t="str">
            <v>netscribes</v>
          </cell>
          <cell r="F43626" t="str">
            <v>Juilee Jadhav</v>
          </cell>
          <cell r="G43626">
            <v>45974.974305555559</v>
          </cell>
          <cell r="H43626">
            <v>45979.532638888886</v>
          </cell>
        </row>
        <row r="43627">
          <cell r="A43627" t="str">
            <v>UCW-22184</v>
          </cell>
          <cell r="B43627" t="str">
            <v>Tatacliq Men's Apparels Templates | 12th Nov'2025</v>
          </cell>
          <cell r="C43627" t="str">
            <v>CLOSED</v>
          </cell>
          <cell r="D43627" t="str">
            <v>Medium</v>
          </cell>
          <cell r="E43627" t="str">
            <v>netscribes</v>
          </cell>
          <cell r="F43627" t="str">
            <v>Juilee Jadhav</v>
          </cell>
          <cell r="G43627">
            <v>45974.965277777781</v>
          </cell>
          <cell r="H43627">
            <v>45980.640972222223</v>
          </cell>
        </row>
        <row r="43628">
          <cell r="A43628" t="str">
            <v>UCW-22182</v>
          </cell>
          <cell r="B43628" t="str">
            <v>Tatacliq Kids Apparels Template | 12th Nov'2025</v>
          </cell>
          <cell r="C43628" t="str">
            <v>CLOSED</v>
          </cell>
          <cell r="D43628" t="str">
            <v>Medium</v>
          </cell>
          <cell r="E43628" t="str">
            <v>netscribes</v>
          </cell>
          <cell r="F43628" t="str">
            <v>Juilee Jadhav</v>
          </cell>
          <cell r="G43628">
            <v>45974.95208333333</v>
          </cell>
          <cell r="H43628">
            <v>45979.538888888892</v>
          </cell>
        </row>
        <row r="43629">
          <cell r="A43629" t="str">
            <v>UCW-22179</v>
          </cell>
          <cell r="B43629" t="str">
            <v>Da Milano | Catalogue Year'25 | 13-11-25 | 18 SKU | 128043015</v>
          </cell>
          <cell r="C43629" t="str">
            <v>CLOSED</v>
          </cell>
          <cell r="D43629" t="str">
            <v>Medium</v>
          </cell>
          <cell r="E43629" t="str">
            <v>Chirag Dubal</v>
          </cell>
          <cell r="F43629" t="str">
            <v>Reagan D’souza</v>
          </cell>
          <cell r="G43629">
            <v>45974.913888888892</v>
          </cell>
          <cell r="H43629">
            <v>45996.461805555555</v>
          </cell>
        </row>
        <row r="43630">
          <cell r="A43630" t="str">
            <v>UCW-22177</v>
          </cell>
          <cell r="B43630" t="str">
            <v>Da Milano | Catalogue Year'25 | 13-11-25 | 18 SKU | 128043015</v>
          </cell>
          <cell r="C43630" t="str">
            <v>CLOSED Due to Inactive/Insufficient Information</v>
          </cell>
          <cell r="D43630" t="str">
            <v>Medium</v>
          </cell>
          <cell r="E43630" t="str">
            <v>Chirag Dubal</v>
          </cell>
          <cell r="F43630" t="str">
            <v>Reagan D’souza</v>
          </cell>
          <cell r="G43630">
            <v>45974.911111111112</v>
          </cell>
          <cell r="H43630">
            <v>46043.503472222219</v>
          </cell>
        </row>
        <row r="43631">
          <cell r="A43631" t="str">
            <v>UCW-22173</v>
          </cell>
          <cell r="B43631" t="str">
            <v>Globus Women's Wear Apparels -  18 Styles - Batch 119 (Brand - Globus Stores Pvt Ltd) (Ethnic Wear) (13.11.2025)</v>
          </cell>
          <cell r="C43631" t="str">
            <v>CLOSED</v>
          </cell>
          <cell r="D43631" t="str">
            <v>Medium</v>
          </cell>
          <cell r="E43631" t="str">
            <v>netscribes</v>
          </cell>
          <cell r="F43631" t="str">
            <v>Mohd Tahir Shaikh</v>
          </cell>
          <cell r="G43631">
            <v>45974.77847222222</v>
          </cell>
          <cell r="H43631">
            <v>45979.500694444447</v>
          </cell>
        </row>
        <row r="43632">
          <cell r="A43632" t="str">
            <v>UCW-22169</v>
          </cell>
          <cell r="B43632" t="str">
            <v>LIBAS X TATACLIQ IMAGE REPLACE 11-11-2025</v>
          </cell>
          <cell r="C43632" t="str">
            <v>CLOSED</v>
          </cell>
          <cell r="D43632" t="str">
            <v>Medium</v>
          </cell>
          <cell r="E43632" t="str">
            <v>netscribes</v>
          </cell>
          <cell r="F43632" t="str">
            <v>Mohd Tahir Shaikh</v>
          </cell>
          <cell r="G43632">
            <v>45974.754861111112</v>
          </cell>
          <cell r="H43632">
            <v>45981.606944444444</v>
          </cell>
        </row>
        <row r="43633">
          <cell r="A43633" t="str">
            <v>UCW-22165</v>
          </cell>
          <cell r="B43633" t="str">
            <v>Beauty - E2E - 125928 - OPI - 9 skus - 13th Nov</v>
          </cell>
          <cell r="C43633" t="str">
            <v>CLOSED</v>
          </cell>
          <cell r="D43633" t="str">
            <v>Medium</v>
          </cell>
          <cell r="E43633" t="str">
            <v>netscribes</v>
          </cell>
          <cell r="F43633" t="str">
            <v>Simi Raichel Zachariah</v>
          </cell>
          <cell r="G43633">
            <v>45974.736111111109</v>
          </cell>
          <cell r="H43633">
            <v>45978.527777777781</v>
          </cell>
        </row>
        <row r="43634">
          <cell r="A43634" t="str">
            <v>UCW-22160</v>
          </cell>
          <cell r="B43634" t="str">
            <v>Men's Apparel 12-11-2025</v>
          </cell>
          <cell r="C43634" t="str">
            <v>CLOSED</v>
          </cell>
          <cell r="D43634" t="str">
            <v>Medium</v>
          </cell>
          <cell r="E43634" t="str">
            <v>netscribes</v>
          </cell>
          <cell r="F43634" t="str">
            <v>Mohd Tahir Shaikh</v>
          </cell>
          <cell r="G43634">
            <v>45974.71597222222</v>
          </cell>
          <cell r="H43634">
            <v>45980.647916666669</v>
          </cell>
        </row>
        <row r="43635">
          <cell r="A43635" t="str">
            <v>UCW-22156</v>
          </cell>
          <cell r="B43635" t="str">
            <v>CLONE - Beauty - TCL CATALOGUING : September 25' Order cycle - Fragrance - SALEABLES - 20 AUG</v>
          </cell>
          <cell r="C43635" t="str">
            <v>CLOSED</v>
          </cell>
          <cell r="D43635" t="str">
            <v>High</v>
          </cell>
          <cell r="E43635" t="str">
            <v>netscribes</v>
          </cell>
          <cell r="F43635" t="str">
            <v>Simi Raichel Zachariah</v>
          </cell>
          <cell r="G43635">
            <v>45974.665277777778</v>
          </cell>
          <cell r="H43635">
            <v>45976.494444444441</v>
          </cell>
        </row>
        <row r="43636">
          <cell r="A43636" t="str">
            <v>UCW-22155</v>
          </cell>
          <cell r="B43636" t="str">
            <v>BEauty - E2E - 125928 - Tom Ford - 1  sku - 13th Nov</v>
          </cell>
          <cell r="C43636" t="str">
            <v>CLOSED</v>
          </cell>
          <cell r="D43636" t="str">
            <v>Medium</v>
          </cell>
          <cell r="E43636" t="str">
            <v>netscribes</v>
          </cell>
          <cell r="F43636" t="str">
            <v>Simi Raichel Zachariah</v>
          </cell>
          <cell r="G43636">
            <v>45974.657638888886</v>
          </cell>
          <cell r="H43636">
            <v>45979.47152777778</v>
          </cell>
        </row>
        <row r="43637">
          <cell r="A43637" t="str">
            <v>UCW-22154</v>
          </cell>
          <cell r="B43637" t="str">
            <v>Adidas Sell Now File dated 11th NOV2025</v>
          </cell>
          <cell r="C43637" t="str">
            <v>CLOSED</v>
          </cell>
          <cell r="D43637" t="str">
            <v>Medium</v>
          </cell>
          <cell r="E43637" t="str">
            <v>netscribes</v>
          </cell>
          <cell r="F43637" t="str">
            <v>Juilee Jadhav</v>
          </cell>
          <cell r="G43637">
            <v>45974.652083333334</v>
          </cell>
          <cell r="H43637">
            <v>45978.505555555559</v>
          </cell>
        </row>
        <row r="43638">
          <cell r="A43638" t="str">
            <v>UCW-22153</v>
          </cell>
          <cell r="B43638" t="str">
            <v>Beauty - E2E - 125928 - Riggs London - 36 skus - 13th Nov</v>
          </cell>
          <cell r="C43638" t="str">
            <v>CLOSED Due to Inactive/Insufficient Information</v>
          </cell>
          <cell r="D43638" t="str">
            <v>Medium</v>
          </cell>
          <cell r="E43638" t="str">
            <v>netscribes</v>
          </cell>
          <cell r="F43638" t="str">
            <v>Simi Raichel Zachariah</v>
          </cell>
          <cell r="G43638">
            <v>45974.647916666669</v>
          </cell>
          <cell r="H43638">
            <v>46029.738194444442</v>
          </cell>
        </row>
        <row r="43639">
          <cell r="A43639" t="str">
            <v>UCW-22151</v>
          </cell>
          <cell r="B43639" t="str">
            <v>Beauty - E2E - 125928 - GSSB - 1 sku - 13th Nov</v>
          </cell>
          <cell r="C43639" t="str">
            <v>CLOSED</v>
          </cell>
          <cell r="D43639" t="str">
            <v>Medium</v>
          </cell>
          <cell r="E43639" t="str">
            <v>netscribes</v>
          </cell>
          <cell r="F43639" t="str">
            <v>Simi Raichel Zachariah</v>
          </cell>
          <cell r="G43639">
            <v>45974.613888888889</v>
          </cell>
          <cell r="H43639">
            <v>45978.506944444445</v>
          </cell>
        </row>
        <row r="43640">
          <cell r="A43640" t="str">
            <v>UCW-22150</v>
          </cell>
          <cell r="B43640" t="str">
            <v>Beauty - Image resize - 13 Nov</v>
          </cell>
          <cell r="C43640" t="str">
            <v>CLOSED</v>
          </cell>
          <cell r="D43640" t="str">
            <v>Highest</v>
          </cell>
          <cell r="E43640" t="str">
            <v>netscribes</v>
          </cell>
          <cell r="F43640" t="str">
            <v>Shraddha Dighe</v>
          </cell>
          <cell r="G43640">
            <v>45974.613194444442</v>
          </cell>
          <cell r="H43640">
            <v>45978.518055555556</v>
          </cell>
        </row>
        <row r="43641">
          <cell r="A43641" t="str">
            <v>UCW-22145</v>
          </cell>
          <cell r="B43641" t="str">
            <v>CLONE - Tatacliq Silver Catalogue - 28 Skus</v>
          </cell>
          <cell r="C43641" t="str">
            <v>CLOSED</v>
          </cell>
          <cell r="D43641" t="str">
            <v>Medium</v>
          </cell>
          <cell r="E43641" t="str">
            <v>netscribes</v>
          </cell>
          <cell r="F43641" t="str">
            <v>Mohd Tahir Shaikh</v>
          </cell>
          <cell r="G43641">
            <v>45974.597222222219</v>
          </cell>
          <cell r="H43641">
            <v>45981.645833333336</v>
          </cell>
        </row>
        <row r="43642">
          <cell r="A43642" t="str">
            <v>UCW-22144</v>
          </cell>
          <cell r="B43642" t="str">
            <v>Biba Jewellery New Lot_104 -29-10-2025</v>
          </cell>
          <cell r="C43642" t="str">
            <v>CLOSED</v>
          </cell>
          <cell r="D43642" t="str">
            <v>Medium</v>
          </cell>
          <cell r="E43642" t="str">
            <v>netscribes</v>
          </cell>
          <cell r="F43642" t="str">
            <v>Mohd Tahir Shaikh</v>
          </cell>
          <cell r="G43642">
            <v>45974.592361111114</v>
          </cell>
          <cell r="H43642">
            <v>45980.650694444441</v>
          </cell>
        </row>
        <row r="43643">
          <cell r="A43643" t="str">
            <v>UCW-22137</v>
          </cell>
          <cell r="B43643" t="str">
            <v>Complete image listing</v>
          </cell>
          <cell r="C43643" t="str">
            <v>CLOSED</v>
          </cell>
          <cell r="D43643" t="str">
            <v>Medium</v>
          </cell>
          <cell r="E43643" t="str">
            <v>netscribes</v>
          </cell>
          <cell r="F43643" t="str">
            <v>Sushma Ram</v>
          </cell>
          <cell r="G43643">
            <v>45974.548611111109</v>
          </cell>
          <cell r="H43643">
            <v>45983.602083333331</v>
          </cell>
        </row>
        <row r="43644">
          <cell r="A43644" t="str">
            <v>UCW-22136</v>
          </cell>
          <cell r="B43644" t="str">
            <v>Clone - Catalog transfer - Yonex ( Critical Brand ) For New Listings.</v>
          </cell>
          <cell r="C43644" t="str">
            <v>CLOSED</v>
          </cell>
          <cell r="D43644" t="str">
            <v>Medium</v>
          </cell>
          <cell r="E43644" t="str">
            <v>netscribes</v>
          </cell>
          <cell r="F43644" t="str">
            <v>netscribes</v>
          </cell>
          <cell r="G43644">
            <v>45974.521527777775</v>
          </cell>
          <cell r="H43644">
            <v>45983.609722222223</v>
          </cell>
        </row>
        <row r="43645">
          <cell r="A43645" t="str">
            <v>UCW-22134</v>
          </cell>
          <cell r="B43645" t="str">
            <v>Beauty - 125928 - Relisting - 57 SKUS - 3 Brands - 13 Nov</v>
          </cell>
          <cell r="C43645" t="str">
            <v>CLOSED</v>
          </cell>
          <cell r="D43645" t="str">
            <v>Medium</v>
          </cell>
          <cell r="E43645" t="str">
            <v>netscribes</v>
          </cell>
          <cell r="F43645" t="str">
            <v>Shraddha Dighe</v>
          </cell>
          <cell r="G43645">
            <v>45974.481944444444</v>
          </cell>
          <cell r="H43645">
            <v>45976.757638888892</v>
          </cell>
        </row>
        <row r="43646">
          <cell r="A43646" t="str">
            <v>UCW-22129</v>
          </cell>
          <cell r="B43646" t="str">
            <v>Beauty - 125928 - E2E - BareMinerals - 5 SKUS - 13 Nov</v>
          </cell>
          <cell r="C43646" t="str">
            <v>CLOSED</v>
          </cell>
          <cell r="D43646" t="str">
            <v>Medium</v>
          </cell>
          <cell r="E43646" t="str">
            <v>netscribes</v>
          </cell>
          <cell r="F43646" t="str">
            <v>Shraddha Dighe</v>
          </cell>
          <cell r="G43646">
            <v>45974.443055555559</v>
          </cell>
          <cell r="H43646">
            <v>45978.502083333333</v>
          </cell>
        </row>
        <row r="43647">
          <cell r="A43647" t="str">
            <v>UCW-22124</v>
          </cell>
          <cell r="B43647" t="str">
            <v>CLONE - Titan Company Limited (eyewear)-8511</v>
          </cell>
          <cell r="C43647" t="str">
            <v>CLOSED Due to Inactive/Insufficient Information</v>
          </cell>
          <cell r="D43647" t="str">
            <v>Medium</v>
          </cell>
          <cell r="E43647" t="str">
            <v>netscribes</v>
          </cell>
          <cell r="F43647" t="str">
            <v>Mohd Tahir Shaikh</v>
          </cell>
          <cell r="G43647">
            <v>45973.79583333333</v>
          </cell>
          <cell r="H43647">
            <v>46029.738194444442</v>
          </cell>
        </row>
        <row r="43648">
          <cell r="A43648" t="str">
            <v>UCW-22123</v>
          </cell>
          <cell r="B43648" t="str">
            <v>Grouping not visible for Hoversoul styles</v>
          </cell>
          <cell r="C43648" t="str">
            <v>CLOSED</v>
          </cell>
          <cell r="D43648" t="str">
            <v>Medium</v>
          </cell>
          <cell r="E43648" t="str">
            <v>netscribes</v>
          </cell>
          <cell r="F43648" t="str">
            <v>Sushma Ram</v>
          </cell>
          <cell r="G43648">
            <v>45973.782638888886</v>
          </cell>
          <cell r="H43648">
            <v>46022.553472222222</v>
          </cell>
        </row>
        <row r="43649">
          <cell r="A43649" t="str">
            <v>UCW-22122</v>
          </cell>
          <cell r="B43649" t="str">
            <v>Hoversoul Listing  - Triumph Exports 12 Nov 2025 Women Flats</v>
          </cell>
          <cell r="C43649" t="str">
            <v>CLOSED</v>
          </cell>
          <cell r="D43649" t="str">
            <v>Medium</v>
          </cell>
          <cell r="E43649" t="str">
            <v>netscribes</v>
          </cell>
          <cell r="F43649" t="str">
            <v>Mohd Tahir Shaikh</v>
          </cell>
          <cell r="G43649">
            <v>45973.777777777781</v>
          </cell>
          <cell r="H43649">
            <v>46031.554166666669</v>
          </cell>
        </row>
        <row r="43650">
          <cell r="A43650" t="str">
            <v>UCW-22119</v>
          </cell>
          <cell r="B43650" t="str">
            <v xml:space="preserve">wrong measurement updated </v>
          </cell>
          <cell r="C43650" t="str">
            <v>CLOSED</v>
          </cell>
          <cell r="D43650" t="str">
            <v>Medium</v>
          </cell>
          <cell r="E43650" t="str">
            <v>netscribes</v>
          </cell>
          <cell r="F43650" t="str">
            <v>Sushma Ram</v>
          </cell>
          <cell r="G43650">
            <v>45973.772916666669</v>
          </cell>
          <cell r="H43650">
            <v>45979.444444444445</v>
          </cell>
        </row>
        <row r="43651">
          <cell r="A43651" t="str">
            <v>UCW-22113</v>
          </cell>
          <cell r="B43651" t="str">
            <v>TATA Catalogue &amp; Fresh Creatives</v>
          </cell>
          <cell r="C43651" t="str">
            <v>CLOSED</v>
          </cell>
          <cell r="D43651" t="str">
            <v>Medium</v>
          </cell>
          <cell r="E43651" t="str">
            <v>netscribes</v>
          </cell>
          <cell r="F43651" t="str">
            <v>Sushma Ram</v>
          </cell>
          <cell r="G43651">
            <v>45973.731944444444</v>
          </cell>
          <cell r="H43651">
            <v>45979.678472222222</v>
          </cell>
        </row>
        <row r="43652">
          <cell r="A43652" t="str">
            <v>UCW-22103</v>
          </cell>
          <cell r="B43652" t="str">
            <v>Submission of Product Grouping and Image Change Files for Seller Code 129-125</v>
          </cell>
          <cell r="C43652" t="str">
            <v>CLOSED</v>
          </cell>
          <cell r="D43652" t="str">
            <v>Medium</v>
          </cell>
          <cell r="E43652" t="str">
            <v>netscribes</v>
          </cell>
          <cell r="F43652" t="str">
            <v>Mohd Tahir Shaikh</v>
          </cell>
          <cell r="G43652">
            <v>45973.683333333334</v>
          </cell>
          <cell r="H43652">
            <v>46022.553472222222</v>
          </cell>
        </row>
        <row r="43653">
          <cell r="A43653" t="str">
            <v>UCW-22101</v>
          </cell>
          <cell r="B43653" t="str">
            <v>Adidas Sell Now File dated 11th NOV2025</v>
          </cell>
          <cell r="C43653" t="str">
            <v>CLOSED Due to Inactive/Insufficient Information</v>
          </cell>
          <cell r="D43653" t="str">
            <v>Medium</v>
          </cell>
          <cell r="E43653" t="str">
            <v>netscribes</v>
          </cell>
          <cell r="F43653" t="str">
            <v>Juilee Jadhav</v>
          </cell>
          <cell r="G43653">
            <v>45973.677083333336</v>
          </cell>
          <cell r="H43653">
            <v>46029.738194444442</v>
          </cell>
        </row>
        <row r="43654">
          <cell r="A43654" t="str">
            <v>UCW-22097</v>
          </cell>
          <cell r="B43654" t="str">
            <v>New Balance S25 Socks listing</v>
          </cell>
          <cell r="C43654" t="str">
            <v>CLOSED</v>
          </cell>
          <cell r="D43654" t="str">
            <v>Medium</v>
          </cell>
          <cell r="E43654" t="str">
            <v>netscribes</v>
          </cell>
          <cell r="F43654" t="str">
            <v>Mohd Tahir Shaikh</v>
          </cell>
          <cell r="G43654">
            <v>45973.662499999999</v>
          </cell>
          <cell r="H43654">
            <v>46028.595833333333</v>
          </cell>
        </row>
        <row r="43655">
          <cell r="A43655" t="str">
            <v>UCW-22096</v>
          </cell>
          <cell r="B43655" t="str">
            <v>CLONE - AW25_Apparel_LOT_02 (424 EAN's)</v>
          </cell>
          <cell r="C43655" t="str">
            <v>CLOSED</v>
          </cell>
          <cell r="D43655" t="str">
            <v>Medium</v>
          </cell>
          <cell r="E43655" t="str">
            <v>netscribes</v>
          </cell>
          <cell r="F43655" t="str">
            <v>Juilee Jadhav</v>
          </cell>
          <cell r="G43655">
            <v>45973.661111111112</v>
          </cell>
          <cell r="H43655">
            <v>46031.554861111108</v>
          </cell>
        </row>
        <row r="43656">
          <cell r="A43656" t="str">
            <v>UCW-22095</v>
          </cell>
          <cell r="B43656" t="str">
            <v>TATACLIQ X LIBAS NEW CATALOGUE 10-11-2025</v>
          </cell>
          <cell r="C43656" t="str">
            <v>CLOSED</v>
          </cell>
          <cell r="D43656" t="str">
            <v>Medium</v>
          </cell>
          <cell r="E43656" t="str">
            <v>netscribes</v>
          </cell>
          <cell r="F43656" t="str">
            <v>Mohd Tahir Shaikh</v>
          </cell>
          <cell r="G43656">
            <v>45973.656944444447</v>
          </cell>
          <cell r="H43656">
            <v>45979.595833333333</v>
          </cell>
        </row>
        <row r="43657">
          <cell r="A43657" t="str">
            <v>UCW-22093</v>
          </cell>
          <cell r="B43657" t="str">
            <v>Need to list under co-ord set</v>
          </cell>
          <cell r="C43657" t="str">
            <v>CLOSED</v>
          </cell>
          <cell r="D43657" t="str">
            <v>Medium</v>
          </cell>
          <cell r="E43657" t="str">
            <v>netscribes</v>
          </cell>
          <cell r="F43657" t="str">
            <v>Juilee Jadhav</v>
          </cell>
          <cell r="G43657">
            <v>45973.644444444442</v>
          </cell>
          <cell r="H43657">
            <v>45982.465277777781</v>
          </cell>
        </row>
        <row r="43658">
          <cell r="A43658" t="str">
            <v>UCW-22092</v>
          </cell>
          <cell r="B43658" t="str">
            <v>Indo Era :- New Arrivals for listing 1095</v>
          </cell>
          <cell r="C43658" t="str">
            <v>CLOSED</v>
          </cell>
          <cell r="D43658" t="str">
            <v>Medium</v>
          </cell>
          <cell r="E43658" t="str">
            <v>netscribes</v>
          </cell>
          <cell r="F43658" t="str">
            <v>Sushma Ram</v>
          </cell>
          <cell r="G43658">
            <v>45973.634722222225</v>
          </cell>
          <cell r="H43658">
            <v>46000.574999999997</v>
          </cell>
        </row>
        <row r="43659">
          <cell r="A43659" t="str">
            <v>UCW-22091</v>
          </cell>
          <cell r="B43659" t="str">
            <v>Hawkins Listing</v>
          </cell>
          <cell r="C43659" t="str">
            <v>CLOSED Due to Inactive/Insufficient Information</v>
          </cell>
          <cell r="D43659" t="str">
            <v>Medium</v>
          </cell>
          <cell r="E43659" t="str">
            <v>netscribes</v>
          </cell>
          <cell r="F43659" t="str">
            <v>Juilee Jadhav</v>
          </cell>
          <cell r="G43659">
            <v>45973.631944444445</v>
          </cell>
          <cell r="H43659">
            <v>46029.738194444442</v>
          </cell>
        </row>
        <row r="43660">
          <cell r="A43660" t="str">
            <v>UCW-22088</v>
          </cell>
          <cell r="B43660" t="str">
            <v>Product Listing On Tata Cliq - Nuluv</v>
          </cell>
          <cell r="C43660" t="str">
            <v>CLOSED</v>
          </cell>
          <cell r="D43660" t="str">
            <v>Medium</v>
          </cell>
          <cell r="E43660" t="str">
            <v>netscribes</v>
          </cell>
          <cell r="F43660" t="str">
            <v>Sushma Ram</v>
          </cell>
          <cell r="G43660">
            <v>45973.606249999997</v>
          </cell>
          <cell r="H43660">
            <v>45986.50277777778</v>
          </cell>
        </row>
        <row r="43661">
          <cell r="A43661" t="str">
            <v>UCW-22076</v>
          </cell>
          <cell r="B43661" t="str">
            <v>Request for the Attribute Update || ABFRL-TatacliQ</v>
          </cell>
          <cell r="C43661" t="str">
            <v>CLOSED</v>
          </cell>
          <cell r="D43661" t="str">
            <v>Medium</v>
          </cell>
          <cell r="E43661" t="str">
            <v>netscribes</v>
          </cell>
          <cell r="F43661" t="str">
            <v>Sushma Ram</v>
          </cell>
          <cell r="G43661">
            <v>45973.563194444447</v>
          </cell>
          <cell r="H43661">
            <v>45987.632638888892</v>
          </cell>
        </row>
        <row r="43662">
          <cell r="A43662" t="str">
            <v>UCW-22075</v>
          </cell>
          <cell r="B43662" t="str">
            <v>CLONE - CLONE - CLONE - Beauty - 129094 - E2E - Colors Queen - 46 SKUS - 18 Oct</v>
          </cell>
          <cell r="C43662" t="str">
            <v>CLOSED</v>
          </cell>
          <cell r="D43662" t="str">
            <v>Medium</v>
          </cell>
          <cell r="E43662" t="str">
            <v>netscribes</v>
          </cell>
          <cell r="F43662" t="str">
            <v>Shraddha Dighe</v>
          </cell>
          <cell r="G43662">
            <v>45973.561111111114</v>
          </cell>
          <cell r="H43662">
            <v>45976.487500000003</v>
          </cell>
        </row>
        <row r="43663">
          <cell r="A43663" t="str">
            <v>UCW-22074</v>
          </cell>
          <cell r="B43663" t="str">
            <v xml:space="preserve">Tatacliq Lifestyle Catalogue Template-Lot -134_10.11.2025 </v>
          </cell>
          <cell r="C43663" t="str">
            <v>CLOSED</v>
          </cell>
          <cell r="D43663" t="str">
            <v>Medium</v>
          </cell>
          <cell r="E43663" t="str">
            <v>netscribes</v>
          </cell>
          <cell r="F43663" t="str">
            <v>Sushma Ram</v>
          </cell>
          <cell r="G43663">
            <v>45973.557638888888</v>
          </cell>
          <cell r="H43663">
            <v>45981.60833333333</v>
          </cell>
        </row>
        <row r="43664">
          <cell r="A43664" t="str">
            <v>UCW-22072</v>
          </cell>
          <cell r="B43664" t="str">
            <v>CLONE - Beauty - 129094 - E2E - Colors Queen - 46 SKUS - 12 Nov</v>
          </cell>
          <cell r="C43664" t="str">
            <v>CLOSED Due to Inactive/Insufficient Information</v>
          </cell>
          <cell r="D43664" t="str">
            <v>Medium</v>
          </cell>
          <cell r="E43664" t="str">
            <v>netscribes</v>
          </cell>
          <cell r="F43664" t="str">
            <v>Shraddha Dighe</v>
          </cell>
          <cell r="G43664">
            <v>45973.551388888889</v>
          </cell>
          <cell r="H43664">
            <v>46029.738194444442</v>
          </cell>
        </row>
        <row r="43665">
          <cell r="A43665" t="str">
            <v>UCW-22071</v>
          </cell>
          <cell r="B43665" t="str">
            <v xml:space="preserve">Art Street Listing || Seller code- 127898 || 29 Skus || Paintings, Photo Frames and Christmas Tree Topper </v>
          </cell>
          <cell r="C43665" t="str">
            <v>CLOSED</v>
          </cell>
          <cell r="D43665" t="str">
            <v>Medium</v>
          </cell>
          <cell r="E43665" t="str">
            <v>netscribes</v>
          </cell>
          <cell r="F43665" t="str">
            <v>Juilee Jadhav</v>
          </cell>
          <cell r="G43665">
            <v>45973.547222222223</v>
          </cell>
          <cell r="H43665">
            <v>45981.768750000003</v>
          </cell>
        </row>
        <row r="43666">
          <cell r="A43666" t="str">
            <v>UCW-22065</v>
          </cell>
          <cell r="B43666" t="str">
            <v>Soie: Product listing</v>
          </cell>
          <cell r="C43666" t="str">
            <v>CLOSED</v>
          </cell>
          <cell r="D43666" t="str">
            <v>Medium</v>
          </cell>
          <cell r="E43666" t="str">
            <v>netscribes</v>
          </cell>
          <cell r="F43666" t="str">
            <v>Sushma Ram</v>
          </cell>
          <cell r="G43666">
            <v>45973.53125</v>
          </cell>
          <cell r="H43666">
            <v>46072.722222222219</v>
          </cell>
        </row>
        <row r="43667">
          <cell r="A43667" t="str">
            <v>UCW-22062</v>
          </cell>
          <cell r="B43667" t="str">
            <v>Beauty - 125906 - GWP - Aveda - 2 SKUS - 12 Nov</v>
          </cell>
          <cell r="C43667" t="str">
            <v>CLOSED</v>
          </cell>
          <cell r="D43667" t="str">
            <v>Highest</v>
          </cell>
          <cell r="E43667" t="str">
            <v>netscribes</v>
          </cell>
          <cell r="F43667" t="str">
            <v>Shraddha Dighe</v>
          </cell>
          <cell r="G43667">
            <v>45973.518750000003</v>
          </cell>
          <cell r="H43667">
            <v>45978.494444444441</v>
          </cell>
        </row>
        <row r="43668">
          <cell r="A43668" t="str">
            <v>UCW-22057</v>
          </cell>
          <cell r="B43668" t="str">
            <v>BCBG HANDBAGS LAUNCH ON TATA CLIQ FASHION</v>
          </cell>
          <cell r="C43668" t="str">
            <v>CLOSED</v>
          </cell>
          <cell r="D43668" t="str">
            <v>Medium</v>
          </cell>
          <cell r="E43668" t="str">
            <v>netscribes</v>
          </cell>
          <cell r="F43668" t="str">
            <v>Mohd Tahir Shaikh</v>
          </cell>
          <cell r="G43668">
            <v>45973.440972222219</v>
          </cell>
          <cell r="H43668">
            <v>45992.663888888892</v>
          </cell>
        </row>
        <row r="43669">
          <cell r="A43669" t="str">
            <v>UCW-22054</v>
          </cell>
          <cell r="B43669" t="str">
            <v>Beauty - E2E - 127027 - Celimax - 2 SKUS - 11 NOV</v>
          </cell>
          <cell r="C43669" t="str">
            <v>CLOSED</v>
          </cell>
          <cell r="D43669" t="str">
            <v>Medium</v>
          </cell>
          <cell r="E43669" t="str">
            <v>netscribes</v>
          </cell>
          <cell r="F43669" t="str">
            <v>Shraddha Dighe</v>
          </cell>
          <cell r="G43669">
            <v>45972.963888888888</v>
          </cell>
          <cell r="H43669">
            <v>45976.48333333333</v>
          </cell>
        </row>
        <row r="43670">
          <cell r="A43670" t="str">
            <v>UCW-22053</v>
          </cell>
          <cell r="B43670" t="str">
            <v>Beauty - 129323 - E2E - Cosderma - 117SKUS - 11 Nov</v>
          </cell>
          <cell r="C43670" t="str">
            <v>CLOSED Due to Inactive/Insufficient Information</v>
          </cell>
          <cell r="D43670" t="str">
            <v>Medium</v>
          </cell>
          <cell r="E43670" t="str">
            <v>netscribes</v>
          </cell>
          <cell r="F43670" t="str">
            <v>Shraddha Dighe</v>
          </cell>
          <cell r="G43670">
            <v>45972.956250000003</v>
          </cell>
          <cell r="H43670">
            <v>46126.867361111108</v>
          </cell>
        </row>
        <row r="43671">
          <cell r="A43671" t="str">
            <v>UCW-22052</v>
          </cell>
          <cell r="B43671" t="str">
            <v>Beauty - 129317 - E2E - Fhair - 19 SKUS - 11 Nov</v>
          </cell>
          <cell r="C43671" t="str">
            <v>CLOSED</v>
          </cell>
          <cell r="D43671" t="str">
            <v>Medium</v>
          </cell>
          <cell r="E43671" t="str">
            <v>netscribes</v>
          </cell>
          <cell r="F43671" t="str">
            <v>Shraddha Dighe</v>
          </cell>
          <cell r="G43671">
            <v>45972.947916666664</v>
          </cell>
          <cell r="H43671">
            <v>45979.468055555553</v>
          </cell>
        </row>
        <row r="43672">
          <cell r="A43672" t="str">
            <v>UCW-22049</v>
          </cell>
          <cell r="B43672" t="str">
            <v>Request for Seller Onboarding Details – Transition to Touchstone Business Pvt Ltd</v>
          </cell>
          <cell r="C43672" t="str">
            <v>CLOSED</v>
          </cell>
          <cell r="D43672" t="str">
            <v>Medium</v>
          </cell>
          <cell r="E43672" t="str">
            <v>netscribes</v>
          </cell>
          <cell r="F43672" t="str">
            <v>Mohd Tahir Shaikh</v>
          </cell>
          <cell r="G43672">
            <v>45972.810416666667</v>
          </cell>
          <cell r="H43672">
            <v>45985.535416666666</v>
          </cell>
        </row>
        <row r="43673">
          <cell r="A43673" t="str">
            <v>UCW-22048</v>
          </cell>
          <cell r="B43673" t="str">
            <v>Beauty - E2E - 125928 - Skinn 24Seven ombre &amp; Sacrlet - 2 skus - 11th Nov</v>
          </cell>
          <cell r="C43673" t="str">
            <v>CLOSED Due to Inactive/Insufficient Information</v>
          </cell>
          <cell r="D43673" t="str">
            <v>Medium</v>
          </cell>
          <cell r="E43673" t="str">
            <v>netscribes</v>
          </cell>
          <cell r="F43673" t="str">
            <v>Simi Raichel Zachariah</v>
          </cell>
          <cell r="G43673">
            <v>45972.808333333334</v>
          </cell>
          <cell r="H43673">
            <v>46029.738888888889</v>
          </cell>
        </row>
        <row r="43674">
          <cell r="A43674" t="str">
            <v>UCW-22047</v>
          </cell>
          <cell r="B43674" t="str">
            <v xml:space="preserve">Beauty - E2E - 127939 - Juliette - 127939 - 2 skus - 11th Nov </v>
          </cell>
          <cell r="C43674" t="str">
            <v>CLOSED</v>
          </cell>
          <cell r="D43674" t="str">
            <v>Medium</v>
          </cell>
          <cell r="E43674" t="str">
            <v>netscribes</v>
          </cell>
          <cell r="F43674" t="str">
            <v>Simi Raichel Zachariah</v>
          </cell>
          <cell r="G43674">
            <v>45972.805555555555</v>
          </cell>
          <cell r="H43674">
            <v>45985.46875</v>
          </cell>
        </row>
        <row r="43675">
          <cell r="A43675" t="str">
            <v>UCW-22045</v>
          </cell>
          <cell r="B43675" t="str">
            <v>Beauty - 125928 - E2E - Farmacy - 6 SKUS - 11 NOV</v>
          </cell>
          <cell r="C43675" t="str">
            <v>CLOSED</v>
          </cell>
          <cell r="D43675" t="str">
            <v>Medium</v>
          </cell>
          <cell r="E43675" t="str">
            <v>netscribes</v>
          </cell>
          <cell r="F43675" t="str">
            <v>netscribes</v>
          </cell>
          <cell r="G43675">
            <v>45972.803472222222</v>
          </cell>
          <cell r="H43675">
            <v>45973.533333333333</v>
          </cell>
        </row>
        <row r="43676">
          <cell r="A43676" t="str">
            <v>UCW-22044</v>
          </cell>
          <cell r="B43676" t="str">
            <v>CLONE - Odette Catalogue 145 SKUs of Ethnic Wear</v>
          </cell>
          <cell r="C43676" t="str">
            <v>CLOSED</v>
          </cell>
          <cell r="D43676" t="str">
            <v>Medium</v>
          </cell>
          <cell r="E43676" t="str">
            <v>netscribes</v>
          </cell>
          <cell r="F43676" t="str">
            <v>Mohd Tahir Shaikh</v>
          </cell>
          <cell r="G43676">
            <v>45972.796527777777</v>
          </cell>
          <cell r="H43676">
            <v>45980.676388888889</v>
          </cell>
        </row>
        <row r="43677">
          <cell r="A43677" t="str">
            <v>UCW-22043</v>
          </cell>
          <cell r="B43677" t="str">
            <v xml:space="preserve">Beauty - E2E- 127939 - Memo Paris - 4 skus - 11th Nov </v>
          </cell>
          <cell r="C43677" t="str">
            <v>CLOSED</v>
          </cell>
          <cell r="D43677" t="str">
            <v>Medium</v>
          </cell>
          <cell r="E43677" t="str">
            <v>netscribes</v>
          </cell>
          <cell r="F43677" t="str">
            <v>Simi Raichel Zachariah</v>
          </cell>
          <cell r="G43677">
            <v>45972.790972222225</v>
          </cell>
          <cell r="H43677">
            <v>45976.474999999999</v>
          </cell>
        </row>
        <row r="43678">
          <cell r="A43678" t="str">
            <v>UCW-22042</v>
          </cell>
          <cell r="B43678" t="str">
            <v>Beauty - E2E -127939 - Memo Paris - 1 sku - 11th SKUs</v>
          </cell>
          <cell r="C43678" t="str">
            <v>CLOSED</v>
          </cell>
          <cell r="D43678" t="str">
            <v>Highest</v>
          </cell>
          <cell r="E43678" t="str">
            <v>netscribes</v>
          </cell>
          <cell r="F43678" t="str">
            <v>Simi Raichel Zachariah</v>
          </cell>
          <cell r="G43678">
            <v>45972.787499999999</v>
          </cell>
          <cell r="H43678">
            <v>45979.474305555559</v>
          </cell>
        </row>
        <row r="43679">
          <cell r="A43679" t="str">
            <v>UCW-22040</v>
          </cell>
          <cell r="B43679" t="str">
            <v>Beauty - 128634 - Image update - DeBelle - 10 SKUS - 11 NOV</v>
          </cell>
          <cell r="C43679" t="str">
            <v>CLOSED Due to Inactive/Insufficient Information</v>
          </cell>
          <cell r="D43679" t="str">
            <v>High</v>
          </cell>
          <cell r="E43679" t="str">
            <v>netscribes</v>
          </cell>
          <cell r="F43679" t="str">
            <v>Shraddha Dighe</v>
          </cell>
          <cell r="G43679">
            <v>45972.759027777778</v>
          </cell>
          <cell r="H43679">
            <v>46029.738888888889</v>
          </cell>
        </row>
        <row r="43680">
          <cell r="A43680" t="str">
            <v>UCW-22039</v>
          </cell>
          <cell r="B43680" t="str">
            <v>GAS Footwear - 8 styles</v>
          </cell>
          <cell r="C43680" t="str">
            <v>CLOSED</v>
          </cell>
          <cell r="D43680" t="str">
            <v>Medium</v>
          </cell>
          <cell r="E43680" t="str">
            <v>netscribes</v>
          </cell>
          <cell r="F43680" t="str">
            <v>Juilee Jadhav</v>
          </cell>
          <cell r="G43680">
            <v>45972.756944444445</v>
          </cell>
          <cell r="H43680">
            <v>45979.668055555558</v>
          </cell>
        </row>
        <row r="43681">
          <cell r="A43681" t="str">
            <v>UCW-22037</v>
          </cell>
          <cell r="B43681" t="str">
            <v>CLONE - Beauty - E2E - 127939 - BCPL - Multibrands - 26 skus</v>
          </cell>
          <cell r="C43681" t="str">
            <v>CLOSED</v>
          </cell>
          <cell r="D43681" t="str">
            <v>Medium</v>
          </cell>
          <cell r="E43681" t="str">
            <v>netscribes</v>
          </cell>
          <cell r="F43681" t="str">
            <v>Simi Raichel Zachariah</v>
          </cell>
          <cell r="G43681">
            <v>45972.75</v>
          </cell>
          <cell r="H43681">
            <v>45978.534722222219</v>
          </cell>
        </row>
        <row r="43682">
          <cell r="A43682" t="str">
            <v>UCW-22034</v>
          </cell>
          <cell r="B43682" t="str">
            <v>Simon Carter Men's Topwear &amp; Bottomwear 03-11-2025</v>
          </cell>
          <cell r="C43682" t="str">
            <v>CLOSED</v>
          </cell>
          <cell r="D43682" t="str">
            <v>Medium</v>
          </cell>
          <cell r="E43682" t="str">
            <v>netscribes</v>
          </cell>
          <cell r="F43682" t="str">
            <v>netscribes</v>
          </cell>
          <cell r="G43682">
            <v>45972.742361111108</v>
          </cell>
          <cell r="H43682">
            <v>45976.662499999999</v>
          </cell>
        </row>
        <row r="43683">
          <cell r="A43683" t="str">
            <v>UCW-22032</v>
          </cell>
          <cell r="B43683" t="str">
            <v>Image Update Request for Existing SKUs on TataCliq</v>
          </cell>
          <cell r="C43683" t="str">
            <v>CLOSED</v>
          </cell>
          <cell r="D43683" t="str">
            <v>Medium</v>
          </cell>
          <cell r="E43683" t="str">
            <v>netscribes</v>
          </cell>
          <cell r="F43683" t="str">
            <v>Mohd Tahir Shaikh</v>
          </cell>
          <cell r="G43683">
            <v>45972.740277777775</v>
          </cell>
          <cell r="H43683">
            <v>45974.719444444447</v>
          </cell>
        </row>
        <row r="43684">
          <cell r="A43684" t="str">
            <v>UCW-22028</v>
          </cell>
          <cell r="B43684" t="str">
            <v>Being Human | Migration | Tatacliq</v>
          </cell>
          <cell r="C43684" t="str">
            <v>CLOSED</v>
          </cell>
          <cell r="D43684" t="str">
            <v>Medium</v>
          </cell>
          <cell r="E43684" t="str">
            <v>netscribes</v>
          </cell>
          <cell r="F43684" t="str">
            <v>Mohd Tahir Shaikh</v>
          </cell>
          <cell r="G43684">
            <v>45972.729861111111</v>
          </cell>
          <cell r="H43684">
            <v>45983.8</v>
          </cell>
        </row>
        <row r="43685">
          <cell r="A43685" t="str">
            <v>UCW-22027</v>
          </cell>
          <cell r="B43685" t="str">
            <v>Tatacliq Bedsheet catalogue - 10.11.2025</v>
          </cell>
          <cell r="C43685" t="str">
            <v>CLOSED</v>
          </cell>
          <cell r="D43685" t="str">
            <v>Medium</v>
          </cell>
          <cell r="E43685" t="str">
            <v>netscribes</v>
          </cell>
          <cell r="F43685" t="str">
            <v>Mohd Tahir Shaikh</v>
          </cell>
          <cell r="G43685">
            <v>45972.724305555559</v>
          </cell>
          <cell r="H43685">
            <v>45978.739583333336</v>
          </cell>
        </row>
        <row r="43686">
          <cell r="A43686" t="str">
            <v>UCW-22025</v>
          </cell>
          <cell r="B43686" t="str">
            <v>CLONE - Beauty - 129447 - E2E - Albizzia - 4 SKU - 11 NOV</v>
          </cell>
          <cell r="C43686" t="str">
            <v>CLOSED</v>
          </cell>
          <cell r="D43686" t="str">
            <v>Highest</v>
          </cell>
          <cell r="E43686" t="str">
            <v>netscribes</v>
          </cell>
          <cell r="F43686" t="str">
            <v>Shraddha Dighe</v>
          </cell>
          <cell r="G43686">
            <v>45972.71597222222</v>
          </cell>
          <cell r="H43686">
            <v>45974.491666666669</v>
          </cell>
        </row>
        <row r="43687">
          <cell r="A43687" t="str">
            <v>UCW-22024</v>
          </cell>
          <cell r="B43687" t="str">
            <v>TataCliq: LSP-SNK-AVI012 Category Variant Image Updation</v>
          </cell>
          <cell r="C43687" t="str">
            <v>CLOSED</v>
          </cell>
          <cell r="D43687" t="str">
            <v>Medium</v>
          </cell>
          <cell r="E43687" t="str">
            <v>netscribes</v>
          </cell>
          <cell r="F43687" t="str">
            <v>Mohd Tahir Shaikh</v>
          </cell>
          <cell r="G43687">
            <v>45972.715277777781</v>
          </cell>
          <cell r="H43687">
            <v>45974.70208333333</v>
          </cell>
        </row>
        <row r="43688">
          <cell r="A43688" t="str">
            <v>UCW-22016</v>
          </cell>
          <cell r="B43688" t="str">
            <v>CLONE - Tatacliq Footwear Content template_03-11-25</v>
          </cell>
          <cell r="C43688" t="str">
            <v>CLOSED</v>
          </cell>
          <cell r="D43688" t="str">
            <v>Medium</v>
          </cell>
          <cell r="E43688" t="str">
            <v>netscribes</v>
          </cell>
          <cell r="F43688" t="str">
            <v>Mohd Tahir Shaikh</v>
          </cell>
          <cell r="G43688">
            <v>45972.677083333336</v>
          </cell>
          <cell r="H43688">
            <v>45979.664583333331</v>
          </cell>
        </row>
        <row r="43689">
          <cell r="A43689" t="str">
            <v>UCW-22009</v>
          </cell>
          <cell r="B43689" t="str">
            <v>Durian 5 Core 07.11.2025</v>
          </cell>
          <cell r="C43689" t="str">
            <v>CLOSED</v>
          </cell>
          <cell r="D43689" t="str">
            <v>Medium</v>
          </cell>
          <cell r="E43689" t="str">
            <v>netscribes</v>
          </cell>
          <cell r="F43689" t="str">
            <v>Juilee Jadhav</v>
          </cell>
          <cell r="G43689">
            <v>45972.6</v>
          </cell>
          <cell r="H43689">
            <v>45981.772222222222</v>
          </cell>
        </row>
        <row r="43690">
          <cell r="A43690" t="str">
            <v>UCW-22007</v>
          </cell>
          <cell r="B43690" t="str">
            <v>Product Listing On Tata Cliq - Dr,Brown'S</v>
          </cell>
          <cell r="C43690" t="str">
            <v>CLOSED</v>
          </cell>
          <cell r="D43690" t="str">
            <v>Medium</v>
          </cell>
          <cell r="E43690" t="str">
            <v>netscribes</v>
          </cell>
          <cell r="F43690" t="str">
            <v>Juilee Jadhav</v>
          </cell>
          <cell r="G43690">
            <v>45972.592361111114</v>
          </cell>
          <cell r="H43690">
            <v>45995.615972222222</v>
          </cell>
        </row>
        <row r="43691">
          <cell r="A43691" t="str">
            <v>UCW-22002</v>
          </cell>
          <cell r="B43691" t="str">
            <v>Beauty - 129026 - E2E - Ghar Soaps - 18 SKU - 11 Nov</v>
          </cell>
          <cell r="C43691" t="str">
            <v>CLOSED Due to Inactive/Insufficient Information</v>
          </cell>
          <cell r="D43691" t="str">
            <v>Medium</v>
          </cell>
          <cell r="E43691" t="str">
            <v>netscribes</v>
          </cell>
          <cell r="F43691" t="str">
            <v>Shraddha Dighe</v>
          </cell>
          <cell r="G43691">
            <v>45972.566666666666</v>
          </cell>
          <cell r="H43691">
            <v>46029.738888888889</v>
          </cell>
        </row>
        <row r="43692">
          <cell r="A43692" t="str">
            <v>UCW-22001</v>
          </cell>
          <cell r="B43692" t="str">
            <v>Women Apparel– Amante – 07-11-2025</v>
          </cell>
          <cell r="C43692" t="str">
            <v>CLOSED</v>
          </cell>
          <cell r="D43692" t="str">
            <v>Medium</v>
          </cell>
          <cell r="E43692" t="str">
            <v>netscribes</v>
          </cell>
          <cell r="F43692" t="str">
            <v>Juilee Jadhav</v>
          </cell>
          <cell r="G43692">
            <v>45972.55972222222</v>
          </cell>
          <cell r="H43692">
            <v>45982.679166666669</v>
          </cell>
        </row>
        <row r="43693">
          <cell r="A43693" t="str">
            <v>UCW-21999</v>
          </cell>
          <cell r="B43693" t="str">
            <v>Beauty - 125928 - E2E - Farmacy - 3 SKUS - 11 Nov</v>
          </cell>
          <cell r="C43693" t="str">
            <v>CLOSED Due to Inactive/Insufficient Information</v>
          </cell>
          <cell r="D43693" t="str">
            <v>Medium</v>
          </cell>
          <cell r="E43693" t="str">
            <v>netscribes</v>
          </cell>
          <cell r="F43693" t="str">
            <v>Shraddha Dighe</v>
          </cell>
          <cell r="G43693">
            <v>45972.554861111108</v>
          </cell>
          <cell r="H43693">
            <v>46029.738888888889</v>
          </cell>
        </row>
        <row r="43694">
          <cell r="A43694" t="str">
            <v>UCW-21989</v>
          </cell>
          <cell r="B43694" t="str">
            <v>CLONE - CLONE - Brand Listings 2nd Set R&amp;B on Tata Cliq</v>
          </cell>
          <cell r="C43694" t="str">
            <v>CLOSED</v>
          </cell>
          <cell r="D43694" t="str">
            <v>Medium</v>
          </cell>
          <cell r="E43694" t="str">
            <v>netscribes</v>
          </cell>
          <cell r="F43694" t="str">
            <v>Mohd Tahir Shaikh</v>
          </cell>
          <cell r="G43694">
            <v>45972.479166666664</v>
          </cell>
          <cell r="H43694">
            <v>46031.555555555555</v>
          </cell>
        </row>
        <row r="43695">
          <cell r="A43695" t="str">
            <v>UCW-21987</v>
          </cell>
          <cell r="B43695" t="str">
            <v>CLONE - Beauty - 125928 - E2E - 3 Brands (The Derma Co., Aqualogica, BBlunt) - 37 SKUS - 27 Oct</v>
          </cell>
          <cell r="C43695" t="str">
            <v>CLOSED Due to Inactive/Insufficient Information</v>
          </cell>
          <cell r="D43695" t="str">
            <v>Medium</v>
          </cell>
          <cell r="E43695" t="str">
            <v>netscribes</v>
          </cell>
          <cell r="F43695" t="str">
            <v>Simi Raichel Zachariah</v>
          </cell>
          <cell r="G43695">
            <v>45972.475694444445</v>
          </cell>
          <cell r="H43695">
            <v>46029.739583333336</v>
          </cell>
        </row>
        <row r="43696">
          <cell r="A43696" t="str">
            <v>UCW-21984</v>
          </cell>
          <cell r="B43696" t="str">
            <v>Tatacliq Men Content template_07-11-25</v>
          </cell>
          <cell r="C43696" t="str">
            <v>CLOSED</v>
          </cell>
          <cell r="D43696" t="str">
            <v>Medium</v>
          </cell>
          <cell r="E43696" t="str">
            <v>netscribes</v>
          </cell>
          <cell r="F43696" t="str">
            <v>Sushma Ram</v>
          </cell>
          <cell r="G43696">
            <v>45972.425000000003</v>
          </cell>
          <cell r="H43696">
            <v>45979.661111111112</v>
          </cell>
        </row>
        <row r="43697">
          <cell r="A43697" t="str">
            <v>UCW-21982</v>
          </cell>
          <cell r="B43697" t="str">
            <v>Beauty - Image resize - 11 Nov</v>
          </cell>
          <cell r="C43697" t="str">
            <v>CLOSED</v>
          </cell>
          <cell r="D43697" t="str">
            <v>Medium</v>
          </cell>
          <cell r="E43697" t="str">
            <v>netscribes</v>
          </cell>
          <cell r="F43697" t="str">
            <v>Shraddha Dighe</v>
          </cell>
          <cell r="G43697">
            <v>45972.399305555555</v>
          </cell>
          <cell r="H43697">
            <v>45973.696527777778</v>
          </cell>
        </row>
        <row r="43698">
          <cell r="A43698" t="str">
            <v>UCW-21979</v>
          </cell>
          <cell r="B43698" t="str">
            <v>Beauty - 125928 - Adhoc Content and Image update - Kora organics - 13 SKUS - 31 Oct</v>
          </cell>
          <cell r="C43698" t="str">
            <v>CLOSED</v>
          </cell>
          <cell r="D43698" t="str">
            <v>Medium</v>
          </cell>
          <cell r="E43698" t="str">
            <v>netscribes</v>
          </cell>
          <cell r="F43698" t="str">
            <v>netscribes</v>
          </cell>
          <cell r="G43698">
            <v>45971.95</v>
          </cell>
          <cell r="H43698">
            <v>45985.773611111108</v>
          </cell>
        </row>
        <row r="43699">
          <cell r="A43699" t="str">
            <v>UCW-21972</v>
          </cell>
          <cell r="B43699" t="str">
            <v>Brand Ambassador- Akshay Kumar Image Remove</v>
          </cell>
          <cell r="C43699" t="str">
            <v>CLOSED</v>
          </cell>
          <cell r="D43699" t="str">
            <v>Medium</v>
          </cell>
          <cell r="E43699" t="str">
            <v>netscribes</v>
          </cell>
          <cell r="F43699" t="str">
            <v>Sushma Ram</v>
          </cell>
          <cell r="G43699">
            <v>45971.827777777777</v>
          </cell>
          <cell r="H43699">
            <v>46027.464583333334</v>
          </cell>
        </row>
        <row r="43700">
          <cell r="A43700" t="str">
            <v>UCW-21970</v>
          </cell>
          <cell r="B43700" t="str">
            <v>TATACLIQ X LIBAS NEW CATALOGUE 05-11-2025</v>
          </cell>
          <cell r="C43700" t="str">
            <v>CLOSED</v>
          </cell>
          <cell r="D43700" t="str">
            <v>Medium</v>
          </cell>
          <cell r="E43700" t="str">
            <v>netscribes</v>
          </cell>
          <cell r="F43700" t="str">
            <v>Sushma Ram</v>
          </cell>
          <cell r="G43700">
            <v>45971.813888888886</v>
          </cell>
          <cell r="H43700">
            <v>45976.594444444447</v>
          </cell>
        </row>
        <row r="43701">
          <cell r="A43701" t="str">
            <v>UCW-21962</v>
          </cell>
          <cell r="B43701" t="str">
            <v>Men's Apparel 07-11-20205</v>
          </cell>
          <cell r="C43701" t="str">
            <v>CLOSED</v>
          </cell>
          <cell r="D43701" t="str">
            <v>Medium</v>
          </cell>
          <cell r="E43701" t="str">
            <v>netscribes</v>
          </cell>
          <cell r="F43701" t="str">
            <v>Mohd Tahir Shaikh</v>
          </cell>
          <cell r="G43701">
            <v>45971.779166666667</v>
          </cell>
          <cell r="H43701">
            <v>46031.556250000001</v>
          </cell>
        </row>
        <row r="43702">
          <cell r="A43702" t="str">
            <v>UCW-21956</v>
          </cell>
          <cell r="B43702" t="str">
            <v>Images Replacement - TS1443-TS1444</v>
          </cell>
          <cell r="C43702" t="str">
            <v>CLOSED</v>
          </cell>
          <cell r="D43702" t="str">
            <v>Medium</v>
          </cell>
          <cell r="E43702" t="str">
            <v>netscribes</v>
          </cell>
          <cell r="F43702" t="str">
            <v>Sushma Ram</v>
          </cell>
          <cell r="G43702">
            <v>45971.754861111112</v>
          </cell>
          <cell r="H43702">
            <v>45974.504861111112</v>
          </cell>
        </row>
        <row r="43703">
          <cell r="A43703" t="str">
            <v>UCW-21953</v>
          </cell>
          <cell r="B43703" t="str">
            <v>Benetton Footwear new catalog details 8-11-2025</v>
          </cell>
          <cell r="C43703" t="str">
            <v>CLOSED</v>
          </cell>
          <cell r="D43703" t="str">
            <v>Medium</v>
          </cell>
          <cell r="E43703" t="str">
            <v>netscribes</v>
          </cell>
          <cell r="F43703" t="str">
            <v>Lishita Kotian</v>
          </cell>
          <cell r="G43703">
            <v>45971.75277777778</v>
          </cell>
          <cell r="H43703">
            <v>45976.588194444441</v>
          </cell>
        </row>
        <row r="43704">
          <cell r="A43704" t="str">
            <v>UCW-21950</v>
          </cell>
          <cell r="B43704" t="str">
            <v>Submission of Lot 2 Listing Sheet - De Maison Decor</v>
          </cell>
          <cell r="C43704" t="str">
            <v>CLOSED</v>
          </cell>
          <cell r="D43704" t="str">
            <v>Medium</v>
          </cell>
          <cell r="E43704" t="str">
            <v>netscribes</v>
          </cell>
          <cell r="F43704" t="str">
            <v>Juilee Jadhav</v>
          </cell>
          <cell r="G43704">
            <v>45971.745833333334</v>
          </cell>
          <cell r="H43704">
            <v>45973.583333333336</v>
          </cell>
        </row>
        <row r="43705">
          <cell r="A43705" t="str">
            <v>UCW-21948</v>
          </cell>
          <cell r="B43705" t="str">
            <v>New listing</v>
          </cell>
          <cell r="C43705" t="str">
            <v>CLOSED</v>
          </cell>
          <cell r="D43705" t="str">
            <v>Medium</v>
          </cell>
          <cell r="E43705" t="str">
            <v>netscribes</v>
          </cell>
          <cell r="F43705" t="str">
            <v>Mohd Tahir Shaikh</v>
          </cell>
          <cell r="G43705">
            <v>45971.727083333331</v>
          </cell>
          <cell r="H43705">
            <v>46031.556250000001</v>
          </cell>
        </row>
        <row r="43706">
          <cell r="A43706" t="str">
            <v>UCW-21936</v>
          </cell>
          <cell r="B43706" t="str">
            <v>Benetton Footwear new catalog kids apparel details 9-11-2025</v>
          </cell>
          <cell r="C43706" t="str">
            <v>CLOSED</v>
          </cell>
          <cell r="D43706" t="str">
            <v>Medium</v>
          </cell>
          <cell r="E43706" t="str">
            <v>netscribes</v>
          </cell>
          <cell r="F43706" t="str">
            <v>Lishita Kotian</v>
          </cell>
          <cell r="G43706">
            <v>45971.707638888889</v>
          </cell>
          <cell r="H43706">
            <v>45974.464583333334</v>
          </cell>
        </row>
        <row r="43707">
          <cell r="A43707" t="str">
            <v>UCW-21929</v>
          </cell>
          <cell r="B43707" t="str">
            <v>New Product Listing Template</v>
          </cell>
          <cell r="C43707" t="str">
            <v>CLOSED</v>
          </cell>
          <cell r="D43707" t="str">
            <v>Medium</v>
          </cell>
          <cell r="E43707" t="str">
            <v>netscribes</v>
          </cell>
          <cell r="F43707" t="str">
            <v>Juilee Jadhav</v>
          </cell>
          <cell r="G43707">
            <v>45971.649305555555</v>
          </cell>
          <cell r="H43707">
            <v>45981.679166666669</v>
          </cell>
        </row>
        <row r="43708">
          <cell r="A43708" t="str">
            <v>UCW-21919</v>
          </cell>
          <cell r="B43708" t="str">
            <v>Size Chart Missing (New Listings) - House of Chikankari</v>
          </cell>
          <cell r="C43708" t="str">
            <v>CLOSED</v>
          </cell>
          <cell r="D43708" t="str">
            <v>Medium</v>
          </cell>
          <cell r="E43708" t="str">
            <v>Chirag Dubal</v>
          </cell>
          <cell r="F43708" t="str">
            <v>Reagan D’souza</v>
          </cell>
          <cell r="G43708">
            <v>45971.581944444442</v>
          </cell>
          <cell r="H43708">
            <v>46065.650694444441</v>
          </cell>
        </row>
        <row r="43709">
          <cell r="A43709" t="str">
            <v>UCW-21918</v>
          </cell>
          <cell r="B43709" t="str">
            <v>Women's Apparel 28-10-2025</v>
          </cell>
          <cell r="C43709" t="str">
            <v>CLOSED</v>
          </cell>
          <cell r="D43709" t="str">
            <v>Medium</v>
          </cell>
          <cell r="E43709" t="str">
            <v>netscribes</v>
          </cell>
          <cell r="F43709" t="str">
            <v>netscribes</v>
          </cell>
          <cell r="G43709">
            <v>45971.57916666667</v>
          </cell>
          <cell r="H43709">
            <v>45975.699305555558</v>
          </cell>
        </row>
        <row r="43710">
          <cell r="A43710" t="str">
            <v>UCW-21916</v>
          </cell>
          <cell r="B43710" t="str">
            <v>Beauty - E2E - 125928 - Loreal Paris - 1 sku - 10th Nov</v>
          </cell>
          <cell r="C43710" t="str">
            <v>CLOSED</v>
          </cell>
          <cell r="D43710" t="str">
            <v>Highest</v>
          </cell>
          <cell r="E43710" t="str">
            <v>netscribes</v>
          </cell>
          <cell r="F43710" t="str">
            <v>Simi Raichel Zachariah</v>
          </cell>
          <cell r="G43710">
            <v>45971.578472222223</v>
          </cell>
          <cell r="H43710">
            <v>45973.521527777775</v>
          </cell>
        </row>
        <row r="43711">
          <cell r="A43711" t="str">
            <v>UCW-21912</v>
          </cell>
          <cell r="B43711" t="str">
            <v>Footwear-Input-Format- 06 Nov</v>
          </cell>
          <cell r="C43711" t="str">
            <v>CLOSED Due to Inactive/Insufficient Information</v>
          </cell>
          <cell r="D43711" t="str">
            <v>Medium</v>
          </cell>
          <cell r="E43711" t="str">
            <v>netscribes</v>
          </cell>
          <cell r="F43711" t="str">
            <v>Sushma Ram</v>
          </cell>
          <cell r="G43711">
            <v>45971.518055555556</v>
          </cell>
          <cell r="H43711">
            <v>46029.739583333336</v>
          </cell>
        </row>
        <row r="43712">
          <cell r="A43712" t="str">
            <v>UCW-21903</v>
          </cell>
          <cell r="B43712" t="str">
            <v>Tata Cliq New Listing Carlton London</v>
          </cell>
          <cell r="C43712" t="str">
            <v>CLOSED</v>
          </cell>
          <cell r="D43712" t="str">
            <v>Medium</v>
          </cell>
          <cell r="E43712" t="str">
            <v>netscribes</v>
          </cell>
          <cell r="F43712" t="str">
            <v>Sushma Ram</v>
          </cell>
          <cell r="G43712">
            <v>45971.454861111109</v>
          </cell>
          <cell r="H43712">
            <v>45980.545138888891</v>
          </cell>
        </row>
        <row r="43713">
          <cell r="A43713" t="str">
            <v>UCW-21902</v>
          </cell>
          <cell r="B43713" t="str">
            <v>Men Footwear New Styles For Tatacliq (AW'25) - (Styles-06) 06.11.2025</v>
          </cell>
          <cell r="C43713" t="str">
            <v>CLOSED Due to Inactive/Insufficient Information</v>
          </cell>
          <cell r="D43713" t="str">
            <v>Medium</v>
          </cell>
          <cell r="E43713" t="str">
            <v>netscribes</v>
          </cell>
          <cell r="F43713" t="str">
            <v>Juilee Jadhav</v>
          </cell>
          <cell r="G43713">
            <v>45971.45416666667</v>
          </cell>
          <cell r="H43713">
            <v>46029.739583333336</v>
          </cell>
        </row>
        <row r="43714">
          <cell r="A43714" t="str">
            <v>UCW-21897</v>
          </cell>
          <cell r="B43714" t="str">
            <v>Tatacliq Men Content template_06-11-25_Batch 2</v>
          </cell>
          <cell r="C43714" t="str">
            <v>CLOSED</v>
          </cell>
          <cell r="D43714" t="str">
            <v>Medium</v>
          </cell>
          <cell r="E43714" t="str">
            <v>netscribes</v>
          </cell>
          <cell r="F43714" t="str">
            <v>Mohd Tahir Shaikh</v>
          </cell>
          <cell r="G43714">
            <v>45970.591666666667</v>
          </cell>
          <cell r="H43714">
            <v>45974.598611111112</v>
          </cell>
        </row>
        <row r="43715">
          <cell r="A43715" t="str">
            <v>UCW-21896</v>
          </cell>
          <cell r="B43715" t="str">
            <v xml:space="preserve">Tatacliq Image Update Requirement_6th November </v>
          </cell>
          <cell r="C43715" t="str">
            <v>CLOSED</v>
          </cell>
          <cell r="D43715" t="str">
            <v>Medium</v>
          </cell>
          <cell r="E43715" t="str">
            <v>netscribes</v>
          </cell>
          <cell r="F43715" t="str">
            <v>Mohd Tahir Shaikh</v>
          </cell>
          <cell r="G43715">
            <v>45970.586111111108</v>
          </cell>
          <cell r="H43715">
            <v>45974.64166666667</v>
          </cell>
        </row>
        <row r="43716">
          <cell r="A43716" t="str">
            <v>UCW-21895</v>
          </cell>
          <cell r="B43716" t="str">
            <v xml:space="preserve">Styles Migration to Tata Cliq Westbury Account - 06-11-2025 </v>
          </cell>
          <cell r="C43716" t="str">
            <v>CLOSED</v>
          </cell>
          <cell r="D43716" t="str">
            <v>Medium</v>
          </cell>
          <cell r="E43716" t="str">
            <v>netscribes</v>
          </cell>
          <cell r="F43716" t="str">
            <v>Mohd Tahir Shaikh</v>
          </cell>
          <cell r="G43716">
            <v>45970.581944444442</v>
          </cell>
          <cell r="H43716">
            <v>45978.686111111114</v>
          </cell>
        </row>
        <row r="43717">
          <cell r="A43717" t="str">
            <v>UCW-21889</v>
          </cell>
          <cell r="B43717" t="str">
            <v>Tata Cliq Kid's Catalog AW25 Lot: 15-16</v>
          </cell>
          <cell r="C43717" t="str">
            <v>CLOSED</v>
          </cell>
          <cell r="D43717" t="str">
            <v>Medium</v>
          </cell>
          <cell r="E43717" t="str">
            <v>netscribes</v>
          </cell>
          <cell r="F43717" t="str">
            <v>Mohd Tahir Shaikh</v>
          </cell>
          <cell r="G43717">
            <v>45969.54791666667</v>
          </cell>
          <cell r="H43717">
            <v>45972.742361111108</v>
          </cell>
        </row>
        <row r="43718">
          <cell r="A43718" t="str">
            <v>UCW-21884</v>
          </cell>
          <cell r="B43718" t="str">
            <v>Beauty - 127939 - E2E - David Beckham - 2 SKUS - 7 Nov</v>
          </cell>
          <cell r="C43718" t="str">
            <v>CLOSED</v>
          </cell>
          <cell r="D43718" t="str">
            <v>Medium</v>
          </cell>
          <cell r="E43718" t="str">
            <v>netscribes</v>
          </cell>
          <cell r="F43718" t="str">
            <v>Shraddha Dighe</v>
          </cell>
          <cell r="G43718">
            <v>45968.949305555558</v>
          </cell>
          <cell r="H43718">
            <v>45985.46875</v>
          </cell>
        </row>
        <row r="43719">
          <cell r="A43719" t="str">
            <v>UCW-21883</v>
          </cell>
          <cell r="B43719" t="str">
            <v>Beauty - 125928 - Adhoc (Relisting) - 3 SKUS - Jo Malone London - 7 Nov</v>
          </cell>
          <cell r="C43719" t="str">
            <v>CLOSED</v>
          </cell>
          <cell r="D43719" t="str">
            <v>Medium</v>
          </cell>
          <cell r="E43719" t="str">
            <v>netscribes</v>
          </cell>
          <cell r="F43719" t="str">
            <v>Shraddha Dighe</v>
          </cell>
          <cell r="G43719">
            <v>45968.945138888892</v>
          </cell>
          <cell r="H43719">
            <v>45972.529861111114</v>
          </cell>
        </row>
        <row r="43720">
          <cell r="A43720" t="str">
            <v>UCW-21882</v>
          </cell>
          <cell r="B43720" t="str">
            <v>Beauty - 127367 - E2E - Kiro - 6 SKUS - 7 Nov</v>
          </cell>
          <cell r="C43720" t="str">
            <v>CLOSED Due to Inactive/Insufficient Information</v>
          </cell>
          <cell r="D43720" t="str">
            <v>Medium</v>
          </cell>
          <cell r="E43720" t="str">
            <v>netscribes</v>
          </cell>
          <cell r="F43720" t="str">
            <v>Shraddha Dighe</v>
          </cell>
          <cell r="G43720">
            <v>45968.922222222223</v>
          </cell>
          <cell r="H43720">
            <v>46029.739583333336</v>
          </cell>
        </row>
        <row r="43721">
          <cell r="A43721" t="str">
            <v>UCW-21879</v>
          </cell>
          <cell r="B43721" t="str">
            <v>CLONE - Clone - M&amp;S - Cataloguing</v>
          </cell>
          <cell r="C43721" t="str">
            <v>CLOSED</v>
          </cell>
          <cell r="D43721" t="str">
            <v>Medium</v>
          </cell>
          <cell r="E43721" t="str">
            <v>netscribes</v>
          </cell>
          <cell r="F43721" t="str">
            <v>Mohd Tahir Shaikh</v>
          </cell>
          <cell r="G43721">
            <v>45968.813194444447</v>
          </cell>
          <cell r="H43721">
            <v>45975.677083333336</v>
          </cell>
        </row>
        <row r="43722">
          <cell r="A43722" t="str">
            <v>UCW-21878</v>
          </cell>
          <cell r="B43722" t="str">
            <v>M&amp;S - Cataloguing</v>
          </cell>
          <cell r="C43722" t="str">
            <v>CLOSED</v>
          </cell>
          <cell r="D43722" t="str">
            <v>Medium</v>
          </cell>
          <cell r="E43722" t="str">
            <v>netscribes</v>
          </cell>
          <cell r="F43722" t="str">
            <v>Mohd Tahir Shaikh</v>
          </cell>
          <cell r="G43722">
            <v>45968.809027777781</v>
          </cell>
          <cell r="H43722">
            <v>45974.446527777778</v>
          </cell>
        </row>
        <row r="43723">
          <cell r="A43723" t="str">
            <v>UCW-21871</v>
          </cell>
          <cell r="B43723" t="str">
            <v>OMA - Home - 30/10/25</v>
          </cell>
          <cell r="C43723" t="str">
            <v>CLOSED</v>
          </cell>
          <cell r="D43723" t="str">
            <v>Medium</v>
          </cell>
          <cell r="E43723" t="str">
            <v>Jaibharathi Jagannathan</v>
          </cell>
          <cell r="F43723" t="str">
            <v>Lishita Kotian</v>
          </cell>
          <cell r="G43723">
            <v>45968.729166666664</v>
          </cell>
          <cell r="H43723">
            <v>45983.713888888888</v>
          </cell>
        </row>
        <row r="43724">
          <cell r="A43724" t="str">
            <v>UCW-21868</v>
          </cell>
          <cell r="B43724" t="str">
            <v>Beauty - 125913 - E2E - BIOTOP - 4 SKUS - 7 Nov</v>
          </cell>
          <cell r="C43724" t="str">
            <v>CLOSED</v>
          </cell>
          <cell r="D43724" t="str">
            <v>Highest</v>
          </cell>
          <cell r="E43724" t="str">
            <v>netscribes</v>
          </cell>
          <cell r="F43724" t="str">
            <v>Shraddha Dighe</v>
          </cell>
          <cell r="G43724">
            <v>45968.71597222222</v>
          </cell>
          <cell r="H43724">
            <v>45976.470833333333</v>
          </cell>
        </row>
        <row r="43725">
          <cell r="A43725" t="str">
            <v>UCW-21864</v>
          </cell>
          <cell r="B43725" t="str">
            <v>Footwear Listing AW-25 _ 05-11-2025</v>
          </cell>
          <cell r="C43725" t="str">
            <v>CLOSED Due to Inactive/Insufficient Information</v>
          </cell>
          <cell r="D43725" t="str">
            <v>Medium</v>
          </cell>
          <cell r="E43725" t="str">
            <v>netscribes</v>
          </cell>
          <cell r="F43725" t="str">
            <v>Sushma Ram</v>
          </cell>
          <cell r="G43725">
            <v>45968.699305555558</v>
          </cell>
          <cell r="H43725">
            <v>46029.740277777775</v>
          </cell>
        </row>
        <row r="43726">
          <cell r="A43726" t="str">
            <v>UCW-21862</v>
          </cell>
          <cell r="B43726" t="str">
            <v>TataCliq X Bewakoof II Mens Wear II 05-November-2025</v>
          </cell>
          <cell r="C43726" t="str">
            <v>CLOSED</v>
          </cell>
          <cell r="D43726" t="str">
            <v>Medium</v>
          </cell>
          <cell r="E43726" t="str">
            <v>netscribes</v>
          </cell>
          <cell r="F43726" t="str">
            <v>Juilee Jadhav</v>
          </cell>
          <cell r="G43726">
            <v>45968.674305555556</v>
          </cell>
          <cell r="H43726">
            <v>45973.577777777777</v>
          </cell>
        </row>
        <row r="43727">
          <cell r="A43727" t="str">
            <v>UCW-21861</v>
          </cell>
          <cell r="B43727" t="str">
            <v>Disparity in Home brands</v>
          </cell>
          <cell r="C43727" t="str">
            <v>CLOSED</v>
          </cell>
          <cell r="D43727" t="str">
            <v>Medium</v>
          </cell>
          <cell r="E43727" t="str">
            <v>netscribes</v>
          </cell>
          <cell r="F43727" t="str">
            <v>Mohd Tahir Shaikh</v>
          </cell>
          <cell r="G43727">
            <v>45968.671527777777</v>
          </cell>
          <cell r="H43727">
            <v>45969.370138888888</v>
          </cell>
        </row>
        <row r="43728">
          <cell r="A43728" t="str">
            <v>UCW-21859</v>
          </cell>
          <cell r="B43728" t="str">
            <v>TQ CL9 Video upload</v>
          </cell>
          <cell r="C43728" t="str">
            <v>CLOSED</v>
          </cell>
          <cell r="D43728" t="str">
            <v>Medium</v>
          </cell>
          <cell r="E43728" t="str">
            <v>cielo</v>
          </cell>
          <cell r="F43728" t="str">
            <v>Juilee Jadhav</v>
          </cell>
          <cell r="G43728">
            <v>45968.65902777778</v>
          </cell>
          <cell r="H43728">
            <v>45973.570138888892</v>
          </cell>
        </row>
        <row r="43729">
          <cell r="A43729" t="str">
            <v>UCW-21857</v>
          </cell>
          <cell r="B43729" t="str">
            <v>TataCliq X Bewakoof | Womenswestern Wear | 05-November-2025</v>
          </cell>
          <cell r="C43729" t="str">
            <v>CLOSED</v>
          </cell>
          <cell r="D43729" t="str">
            <v>Medium</v>
          </cell>
          <cell r="E43729" t="str">
            <v>netscribes</v>
          </cell>
          <cell r="F43729" t="str">
            <v>Juilee Jadhav</v>
          </cell>
          <cell r="G43729">
            <v>45968.649305555555</v>
          </cell>
          <cell r="H43729">
            <v>45979.661111111112</v>
          </cell>
        </row>
        <row r="43730">
          <cell r="A43730" t="str">
            <v>UCW-21855</v>
          </cell>
          <cell r="B43730" t="str">
            <v>Beauty - 125928 - E2E - Dolce&amp;Gabbana - 4 SKUS - 7 Nov</v>
          </cell>
          <cell r="C43730" t="str">
            <v>CLOSED</v>
          </cell>
          <cell r="D43730" t="str">
            <v>Highest</v>
          </cell>
          <cell r="E43730" t="str">
            <v>netscribes</v>
          </cell>
          <cell r="F43730" t="str">
            <v>Shraddha Dighe</v>
          </cell>
          <cell r="G43730">
            <v>45968.636111111111</v>
          </cell>
          <cell r="H43730">
            <v>45973.513194444444</v>
          </cell>
        </row>
        <row r="43731">
          <cell r="A43731" t="str">
            <v>UCW-21852</v>
          </cell>
          <cell r="B43731" t="str">
            <v>Asics Add now catalogue dated 17th Oct2025</v>
          </cell>
          <cell r="C43731" t="str">
            <v>CLOSED</v>
          </cell>
          <cell r="D43731" t="str">
            <v>Medium</v>
          </cell>
          <cell r="E43731" t="str">
            <v>netscribes</v>
          </cell>
          <cell r="F43731" t="str">
            <v>netscribes</v>
          </cell>
          <cell r="G43731">
            <v>45968.628472222219</v>
          </cell>
          <cell r="H43731">
            <v>45976.666666666664</v>
          </cell>
        </row>
        <row r="43732">
          <cell r="A43732" t="str">
            <v>UCW-21851</v>
          </cell>
          <cell r="B43732" t="str">
            <v xml:space="preserve">ONLY AW25 (LOT-3) (TATA CLIQ Template) </v>
          </cell>
          <cell r="C43732" t="str">
            <v>CLOSED</v>
          </cell>
          <cell r="D43732" t="str">
            <v>Medium</v>
          </cell>
          <cell r="E43732" t="str">
            <v>netscribes</v>
          </cell>
          <cell r="F43732" t="str">
            <v>Sushma Ram</v>
          </cell>
          <cell r="G43732">
            <v>45968.628472222219</v>
          </cell>
          <cell r="H43732">
            <v>46006.45416666667</v>
          </cell>
        </row>
        <row r="43733">
          <cell r="A43733" t="str">
            <v>UCW-21850</v>
          </cell>
          <cell r="B43733" t="str">
            <v>Beauty - 125958 - E2E - Belif - 1 SKU - 7 Nov</v>
          </cell>
          <cell r="C43733" t="str">
            <v>CLOSED</v>
          </cell>
          <cell r="D43733" t="str">
            <v>Highest</v>
          </cell>
          <cell r="E43733" t="str">
            <v>netscribes</v>
          </cell>
          <cell r="F43733" t="str">
            <v>Shraddha Dighe</v>
          </cell>
          <cell r="G43733">
            <v>45968.620833333334</v>
          </cell>
          <cell r="H43733">
            <v>45985.46875</v>
          </cell>
        </row>
        <row r="43734">
          <cell r="A43734" t="str">
            <v>UCW-21849</v>
          </cell>
          <cell r="B43734" t="str">
            <v>Beauty - 125928 - E2E - Tom Ford and Jo Malone London - 6 SKUS - 7 Nov</v>
          </cell>
          <cell r="C43734" t="str">
            <v>CLOSED</v>
          </cell>
          <cell r="D43734" t="str">
            <v>Medium</v>
          </cell>
          <cell r="E43734" t="str">
            <v>netscribes</v>
          </cell>
          <cell r="F43734" t="str">
            <v>Shraddha Dighe</v>
          </cell>
          <cell r="G43734">
            <v>45968.602777777778</v>
          </cell>
          <cell r="H43734">
            <v>45973.508333333331</v>
          </cell>
        </row>
        <row r="43735">
          <cell r="A43735" t="str">
            <v>UCW-21848</v>
          </cell>
          <cell r="B43735" t="str">
            <v>Beauty - 129410 - E2E - Mahina - 126 SKUS - 7 NOV</v>
          </cell>
          <cell r="C43735" t="str">
            <v>CLOSED Due to Inactive/Insufficient Information</v>
          </cell>
          <cell r="D43735" t="str">
            <v>Medium</v>
          </cell>
          <cell r="E43735" t="str">
            <v>netscribes</v>
          </cell>
          <cell r="F43735" t="str">
            <v>Shraddha Dighe</v>
          </cell>
          <cell r="G43735">
            <v>45968.589583333334</v>
          </cell>
          <cell r="H43735">
            <v>46029.740277777775</v>
          </cell>
        </row>
        <row r="43736">
          <cell r="A43736" t="str">
            <v>UCW-21846</v>
          </cell>
          <cell r="B43736" t="str">
            <v>Request to List Nike Apparels on Tata Cliq</v>
          </cell>
          <cell r="C43736" t="str">
            <v>CLOSED</v>
          </cell>
          <cell r="D43736" t="str">
            <v>Medium</v>
          </cell>
          <cell r="E43736" t="str">
            <v>netscribes</v>
          </cell>
          <cell r="F43736" t="str">
            <v>Juilee Jadhav</v>
          </cell>
          <cell r="G43736">
            <v>45968.570833333331</v>
          </cell>
          <cell r="H43736">
            <v>45987.659722222219</v>
          </cell>
        </row>
        <row r="43737">
          <cell r="A43737" t="str">
            <v>UCW-21839</v>
          </cell>
          <cell r="B43737" t="str">
            <v>CLONE - Asian footwear listing 24 OCT 2025</v>
          </cell>
          <cell r="C43737" t="str">
            <v>CLOSED Due to Inactive/Insufficient Information</v>
          </cell>
          <cell r="D43737" t="str">
            <v>Medium</v>
          </cell>
          <cell r="E43737" t="str">
            <v>netscribes</v>
          </cell>
          <cell r="F43737" t="str">
            <v>Mohd Tahir Shaikh</v>
          </cell>
          <cell r="G43737">
            <v>45968.438194444447</v>
          </cell>
          <cell r="H43737">
            <v>46029.740277777775</v>
          </cell>
        </row>
        <row r="43738">
          <cell r="A43738" t="str">
            <v>UCW-21838</v>
          </cell>
          <cell r="B43738" t="str">
            <v>NIKE FOOTWEAR LISTING FILE FOR TATA CLIQ</v>
          </cell>
          <cell r="C43738" t="str">
            <v>CLOSED</v>
          </cell>
          <cell r="D43738" t="str">
            <v>Medium</v>
          </cell>
          <cell r="E43738" t="str">
            <v>netscribes</v>
          </cell>
          <cell r="F43738" t="str">
            <v>Juilee Jadhav</v>
          </cell>
          <cell r="G43738">
            <v>45968.4375</v>
          </cell>
          <cell r="H43738">
            <v>45983.564583333333</v>
          </cell>
        </row>
        <row r="43739">
          <cell r="A43739" t="str">
            <v>UCW-21834</v>
          </cell>
          <cell r="B43739" t="str">
            <v>Video Update | Powersutra | Tatacliq | 31-Oct-25</v>
          </cell>
          <cell r="C43739" t="str">
            <v>CLOSED</v>
          </cell>
          <cell r="D43739" t="str">
            <v>Medium</v>
          </cell>
          <cell r="E43739" t="str">
            <v>netscribes</v>
          </cell>
          <cell r="F43739" t="str">
            <v>Mohd Tahir Shaikh</v>
          </cell>
          <cell r="G43739">
            <v>45968.010416666664</v>
          </cell>
          <cell r="H43739">
            <v>45973.569444444445</v>
          </cell>
        </row>
        <row r="43740">
          <cell r="A43740" t="str">
            <v>UCW-21833</v>
          </cell>
          <cell r="B43740" t="str">
            <v>Vivaah'25 New Collection</v>
          </cell>
          <cell r="C43740" t="str">
            <v>CLOSED</v>
          </cell>
          <cell r="D43740" t="str">
            <v>Medium</v>
          </cell>
          <cell r="E43740" t="str">
            <v>netscribes</v>
          </cell>
          <cell r="F43740" t="str">
            <v>Mohd Tahir Shaikh</v>
          </cell>
          <cell r="G43740">
            <v>45968.007638888892</v>
          </cell>
          <cell r="H43740">
            <v>45974.606944444444</v>
          </cell>
        </row>
        <row r="43741">
          <cell r="A43741" t="str">
            <v>UCW-21828</v>
          </cell>
          <cell r="B43741" t="str">
            <v>CLONE - New Balance S225 Footwear Women 126934</v>
          </cell>
          <cell r="C43741" t="str">
            <v>CLOSED</v>
          </cell>
          <cell r="D43741" t="str">
            <v>Medium</v>
          </cell>
          <cell r="E43741" t="str">
            <v>netscribes</v>
          </cell>
          <cell r="F43741" t="str">
            <v>Mohd Tahir Shaikh</v>
          </cell>
          <cell r="G43741">
            <v>45967.803472222222</v>
          </cell>
          <cell r="H43741">
            <v>45969.647916666669</v>
          </cell>
        </row>
        <row r="43742">
          <cell r="A43742" t="str">
            <v>UCW-21823</v>
          </cell>
          <cell r="B43742" t="str">
            <v>New Balance Apparels Listing 04th Nov 25 (Seller code: 126934)</v>
          </cell>
          <cell r="C43742" t="str">
            <v>CLOSED Due to Inactive/Insufficient Information</v>
          </cell>
          <cell r="D43742" t="str">
            <v>Medium</v>
          </cell>
          <cell r="E43742" t="str">
            <v>netscribes</v>
          </cell>
          <cell r="F43742" t="str">
            <v>Sushma Ram</v>
          </cell>
          <cell r="G43742">
            <v>45967.78125</v>
          </cell>
          <cell r="H43742">
            <v>46029.740277777775</v>
          </cell>
        </row>
        <row r="43743">
          <cell r="A43743" t="str">
            <v>UCW-21815</v>
          </cell>
          <cell r="B43743" t="str">
            <v>New FW Sku addition Tata - 106 articles</v>
          </cell>
          <cell r="C43743" t="str">
            <v>CLOSED</v>
          </cell>
          <cell r="D43743" t="str">
            <v>Medium</v>
          </cell>
          <cell r="E43743" t="str">
            <v>netscribes</v>
          </cell>
          <cell r="F43743" t="str">
            <v>Sushma Ram</v>
          </cell>
          <cell r="G43743">
            <v>45967.739583333336</v>
          </cell>
          <cell r="H43743">
            <v>46120.895833333336</v>
          </cell>
        </row>
        <row r="43744">
          <cell r="A43744" t="str">
            <v>UCW-21813</v>
          </cell>
          <cell r="B43744" t="str">
            <v>Beauty - Image resize - 6 nov</v>
          </cell>
          <cell r="C43744" t="str">
            <v>CLOSED</v>
          </cell>
          <cell r="D43744" t="str">
            <v>Medium</v>
          </cell>
          <cell r="E43744" t="str">
            <v>netscribes</v>
          </cell>
          <cell r="F43744" t="str">
            <v>Shraddha Dighe</v>
          </cell>
          <cell r="G43744">
            <v>45967.710416666669</v>
          </cell>
          <cell r="H43744">
            <v>45967.756249999999</v>
          </cell>
        </row>
        <row r="43745">
          <cell r="A43745" t="str">
            <v>UCW-21801</v>
          </cell>
          <cell r="B43745" t="str">
            <v>TATACLIQ - LISTING FILE- 04112025</v>
          </cell>
          <cell r="C43745" t="str">
            <v>CLOSED</v>
          </cell>
          <cell r="D43745" t="str">
            <v>Medium</v>
          </cell>
          <cell r="E43745" t="str">
            <v>netscribes</v>
          </cell>
          <cell r="F43745" t="str">
            <v>Juilee Jadhav</v>
          </cell>
          <cell r="G43745">
            <v>45967.65</v>
          </cell>
          <cell r="H43745">
            <v>45973.590277777781</v>
          </cell>
        </row>
        <row r="43746">
          <cell r="A43746" t="str">
            <v>UCW-21800</v>
          </cell>
          <cell r="B43746" t="str">
            <v>Puma New Listing Sheet 04-11-2025</v>
          </cell>
          <cell r="C43746" t="str">
            <v>CLOSED Due to Inactive/Insufficient Information</v>
          </cell>
          <cell r="D43746" t="str">
            <v>Medium</v>
          </cell>
          <cell r="E43746" t="str">
            <v>netscribes</v>
          </cell>
          <cell r="F43746" t="str">
            <v>Sushma Ram</v>
          </cell>
          <cell r="G43746">
            <v>45967.649305555555</v>
          </cell>
          <cell r="H43746">
            <v>46029.740277777775</v>
          </cell>
        </row>
        <row r="43747">
          <cell r="A43747" t="str">
            <v>UCW-21799</v>
          </cell>
          <cell r="B43747" t="str">
            <v>Beauty - 125928 - E2E - Estee Lauder - 1 SKU - 6 Nov</v>
          </cell>
          <cell r="C43747" t="str">
            <v>CLOSED</v>
          </cell>
          <cell r="D43747" t="str">
            <v>Highest</v>
          </cell>
          <cell r="E43747" t="str">
            <v>netscribes</v>
          </cell>
          <cell r="F43747" t="str">
            <v>Shraddha Dighe</v>
          </cell>
          <cell r="G43747">
            <v>45967.646527777775</v>
          </cell>
          <cell r="H43747">
            <v>45969.501388888886</v>
          </cell>
        </row>
        <row r="43748">
          <cell r="A43748" t="str">
            <v>UCW-21798</v>
          </cell>
          <cell r="B43748" t="str">
            <v>Beauty - 127939 - E2E - Hermes - 6 SKUS - 6 Nov</v>
          </cell>
          <cell r="C43748" t="str">
            <v>CLOSED</v>
          </cell>
          <cell r="D43748" t="str">
            <v>Medium</v>
          </cell>
          <cell r="E43748" t="str">
            <v>netscribes</v>
          </cell>
          <cell r="F43748" t="str">
            <v>Shraddha Dighe</v>
          </cell>
          <cell r="G43748">
            <v>45967.643750000003</v>
          </cell>
          <cell r="H43748">
            <v>45975.60833333333</v>
          </cell>
        </row>
        <row r="43749">
          <cell r="A43749" t="str">
            <v>UCW-21796</v>
          </cell>
          <cell r="B43749" t="str">
            <v>Femmella// New Style Sheet : Seller code - 129273</v>
          </cell>
          <cell r="C43749" t="str">
            <v>CLOSED</v>
          </cell>
          <cell r="D43749" t="str">
            <v>Medium</v>
          </cell>
          <cell r="E43749" t="str">
            <v>netscribes</v>
          </cell>
          <cell r="F43749" t="str">
            <v>Sushma Ram</v>
          </cell>
          <cell r="G43749">
            <v>45967.640972222223</v>
          </cell>
          <cell r="H43749">
            <v>45981.492361111108</v>
          </cell>
        </row>
        <row r="43750">
          <cell r="A43750" t="str">
            <v>UCW-21789</v>
          </cell>
          <cell r="B43750" t="str">
            <v>Women's Innerwear, Activewear &amp; Nightwear – “Clovia” – 4 Nov , 2025 - Tatacliq Catalog</v>
          </cell>
          <cell r="C43750" t="str">
            <v>CLOSED</v>
          </cell>
          <cell r="D43750" t="str">
            <v>Medium</v>
          </cell>
          <cell r="E43750" t="str">
            <v>netscribes</v>
          </cell>
          <cell r="F43750" t="str">
            <v>Sushma Ram</v>
          </cell>
          <cell r="G43750">
            <v>45967.623611111114</v>
          </cell>
          <cell r="H43750">
            <v>45978.522222222222</v>
          </cell>
        </row>
        <row r="43751">
          <cell r="A43751" t="str">
            <v>UCW-21786</v>
          </cell>
          <cell r="B43751" t="str">
            <v>TH/CK-MP-Lot 111</v>
          </cell>
          <cell r="C43751" t="str">
            <v>CLOSED</v>
          </cell>
          <cell r="D43751" t="str">
            <v>Medium</v>
          </cell>
          <cell r="E43751" t="str">
            <v>Jaibharathi Jagannathan</v>
          </cell>
          <cell r="F43751" t="str">
            <v>Lishita Kotian</v>
          </cell>
          <cell r="G43751">
            <v>45967.614583333336</v>
          </cell>
          <cell r="H43751">
            <v>45975.540972222225</v>
          </cell>
        </row>
        <row r="43752">
          <cell r="A43752" t="str">
            <v>UCW-21785</v>
          </cell>
          <cell r="B43752" t="str">
            <v xml:space="preserve">Kids Apparel 29-10-2025 </v>
          </cell>
          <cell r="C43752" t="str">
            <v>CLOSED</v>
          </cell>
          <cell r="D43752" t="str">
            <v>Medium</v>
          </cell>
          <cell r="E43752" t="str">
            <v>netscribes</v>
          </cell>
          <cell r="F43752" t="str">
            <v>netscribes</v>
          </cell>
          <cell r="G43752">
            <v>45967.611111111109</v>
          </cell>
          <cell r="H43752">
            <v>45975.68472222222</v>
          </cell>
        </row>
        <row r="43753">
          <cell r="A43753" t="str">
            <v>UCW-21780</v>
          </cell>
          <cell r="B43753" t="str">
            <v>Request to Update the Details(8) | Men | Tata Cliq | 04-11-2025</v>
          </cell>
          <cell r="C43753" t="str">
            <v>CLOSED</v>
          </cell>
          <cell r="D43753" t="str">
            <v>Medium</v>
          </cell>
          <cell r="E43753" t="str">
            <v>netscribes</v>
          </cell>
          <cell r="F43753" t="str">
            <v>Sushma Ram</v>
          </cell>
          <cell r="G43753">
            <v>45967.557638888888</v>
          </cell>
          <cell r="H43753">
            <v>45987.716666666667</v>
          </cell>
        </row>
        <row r="43754">
          <cell r="A43754" t="str">
            <v>UCW-21777</v>
          </cell>
          <cell r="B43754" t="str">
            <v>Apparel Catalogue_70_SKUs</v>
          </cell>
          <cell r="C43754" t="str">
            <v>CLOSED</v>
          </cell>
          <cell r="D43754" t="str">
            <v>Medium</v>
          </cell>
          <cell r="E43754" t="str">
            <v>netscribes</v>
          </cell>
          <cell r="F43754" t="str">
            <v>Juilee Jadhav</v>
          </cell>
          <cell r="G43754">
            <v>45967.545138888891</v>
          </cell>
          <cell r="H43754">
            <v>45973.490277777775</v>
          </cell>
        </row>
        <row r="43755">
          <cell r="A43755" t="str">
            <v>UCW-21774</v>
          </cell>
          <cell r="B43755" t="str">
            <v>Nike Add now Catalogue dated 28th Oct2025 ( Seller account: 129408, 129415 and 129417 )</v>
          </cell>
          <cell r="C43755" t="str">
            <v>CLOSED</v>
          </cell>
          <cell r="D43755" t="str">
            <v>Medium</v>
          </cell>
          <cell r="E43755" t="str">
            <v>netscribes</v>
          </cell>
          <cell r="F43755" t="str">
            <v>netscribes</v>
          </cell>
          <cell r="G43755">
            <v>45967.535416666666</v>
          </cell>
          <cell r="H43755">
            <v>45990.761111111111</v>
          </cell>
        </row>
        <row r="43756">
          <cell r="A43756" t="str">
            <v>UCW-21771</v>
          </cell>
          <cell r="B43756" t="str">
            <v>ESCALATION: CW-42531: Need Listing SOP</v>
          </cell>
          <cell r="C43756" t="str">
            <v>CLOSED</v>
          </cell>
          <cell r="D43756" t="str">
            <v>Medium</v>
          </cell>
          <cell r="E43756" t="str">
            <v>Ataur Rahman</v>
          </cell>
          <cell r="F43756" t="str">
            <v>Ataur Rahman</v>
          </cell>
          <cell r="G43756">
            <v>45967.521527777775</v>
          </cell>
          <cell r="H43756">
            <v>45974.546527777777</v>
          </cell>
        </row>
        <row r="43757">
          <cell r="A43757" t="str">
            <v>UCW-21768</v>
          </cell>
          <cell r="B43757" t="str">
            <v>SPARQ New Catalog 593 Styles</v>
          </cell>
          <cell r="C43757" t="str">
            <v>CLOSED Due to Inactive/Insufficient Information</v>
          </cell>
          <cell r="D43757" t="str">
            <v>Medium</v>
          </cell>
          <cell r="E43757" t="str">
            <v>netscribes</v>
          </cell>
          <cell r="F43757" t="str">
            <v>Juilee Jadhav</v>
          </cell>
          <cell r="G43757">
            <v>45967.488194444442</v>
          </cell>
          <cell r="H43757">
            <v>46029.740972222222</v>
          </cell>
        </row>
        <row r="43758">
          <cell r="A43758" t="str">
            <v>UCW-21767</v>
          </cell>
          <cell r="B43758" t="str">
            <v>CLONE - Product Listing on Tata Luxury - SKIP HOP</v>
          </cell>
          <cell r="C43758" t="str">
            <v>CLOSED Due to Inactive/Insufficient Information</v>
          </cell>
          <cell r="D43758" t="str">
            <v>Medium</v>
          </cell>
          <cell r="E43758" t="str">
            <v>Jaibharathi Jagannathan</v>
          </cell>
          <cell r="F43758" t="str">
            <v>Reagan D’souza</v>
          </cell>
          <cell r="G43758">
            <v>45967.48541666667</v>
          </cell>
          <cell r="H43758">
            <v>45973.484722222223</v>
          </cell>
        </row>
        <row r="43759">
          <cell r="A43759" t="str">
            <v>UCW-21766</v>
          </cell>
          <cell r="B43759" t="str">
            <v>Tata Cliq X Q-Plexus X Benetton - Kids Catalogue latching Lot-2</v>
          </cell>
          <cell r="C43759" t="str">
            <v>CLOSED</v>
          </cell>
          <cell r="D43759" t="str">
            <v>Medium</v>
          </cell>
          <cell r="E43759" t="str">
            <v>netscribes</v>
          </cell>
          <cell r="F43759" t="str">
            <v>Mohd Tahir Shaikh</v>
          </cell>
          <cell r="G43759">
            <v>45967.481249999997</v>
          </cell>
          <cell r="H43759">
            <v>45973.771527777775</v>
          </cell>
        </row>
        <row r="43760">
          <cell r="A43760" t="str">
            <v>UCW-21765</v>
          </cell>
          <cell r="B43760" t="str">
            <v>Clone - Decathlon &lt;&gt; Tata Cliq AW'25 Cataloging - Phase 2</v>
          </cell>
          <cell r="C43760" t="str">
            <v>CLOSED Due to Inactive/Insufficient Information</v>
          </cell>
          <cell r="D43760" t="str">
            <v>Medium</v>
          </cell>
          <cell r="E43760" t="str">
            <v>netscribes</v>
          </cell>
          <cell r="F43760" t="str">
            <v>netscribes</v>
          </cell>
          <cell r="G43760">
            <v>45967.480555555558</v>
          </cell>
          <cell r="H43760">
            <v>46029.740972222222</v>
          </cell>
        </row>
        <row r="43761">
          <cell r="A43761" t="str">
            <v>UCW-21762</v>
          </cell>
          <cell r="B43761" t="str">
            <v>Tatacliq Image Replace 3-11-2025</v>
          </cell>
          <cell r="C43761" t="str">
            <v>CLOSED</v>
          </cell>
          <cell r="D43761" t="str">
            <v>Medium</v>
          </cell>
          <cell r="E43761" t="str">
            <v>netscribes</v>
          </cell>
          <cell r="F43761" t="str">
            <v>Mohd Tahir Shaikh</v>
          </cell>
          <cell r="G43761">
            <v>45967.464583333334</v>
          </cell>
          <cell r="H43761">
            <v>45973.568749999999</v>
          </cell>
        </row>
        <row r="43762">
          <cell r="A43762" t="str">
            <v>UCW-21760</v>
          </cell>
          <cell r="B43762" t="str">
            <v>Styli Women's Wear Catalogue | Lot-59</v>
          </cell>
          <cell r="C43762" t="str">
            <v>CLOSED</v>
          </cell>
          <cell r="D43762" t="str">
            <v>Medium</v>
          </cell>
          <cell r="E43762" t="str">
            <v>netscribes</v>
          </cell>
          <cell r="F43762" t="str">
            <v>Mohd Tahir Shaikh</v>
          </cell>
          <cell r="G43762">
            <v>45967.458333333336</v>
          </cell>
          <cell r="H43762">
            <v>45978.5</v>
          </cell>
        </row>
        <row r="43763">
          <cell r="A43763" t="str">
            <v>UCW-21757</v>
          </cell>
          <cell r="B43763" t="str">
            <v>Tatacliq Footwear Content template_03-11-25</v>
          </cell>
          <cell r="C43763" t="str">
            <v>CLOSED</v>
          </cell>
          <cell r="D43763" t="str">
            <v>Medium</v>
          </cell>
          <cell r="E43763" t="str">
            <v>netscribes</v>
          </cell>
          <cell r="F43763" t="str">
            <v>Mohd Tahir Shaikh</v>
          </cell>
          <cell r="G43763">
            <v>45967.45208333333</v>
          </cell>
          <cell r="H43763">
            <v>45972.679166666669</v>
          </cell>
        </row>
        <row r="43764">
          <cell r="A43764" t="str">
            <v>UCW-21754</v>
          </cell>
          <cell r="B43764" t="str">
            <v>New Catalog for Tata CliQ (New Styles )_Hvnly by Shoetopia</v>
          </cell>
          <cell r="C43764" t="str">
            <v>CLOSED</v>
          </cell>
          <cell r="D43764" t="str">
            <v>Medium</v>
          </cell>
          <cell r="E43764" t="str">
            <v>netscribes</v>
          </cell>
          <cell r="F43764" t="str">
            <v>Juilee Jadhav</v>
          </cell>
          <cell r="G43764">
            <v>45967.44027777778</v>
          </cell>
          <cell r="H43764">
            <v>45973.59375</v>
          </cell>
        </row>
        <row r="43765">
          <cell r="A43765" t="str">
            <v>UCW-21753</v>
          </cell>
          <cell r="B43765" t="str">
            <v>Nike New Listings 03-11-2025</v>
          </cell>
          <cell r="C43765" t="str">
            <v>CLOSED</v>
          </cell>
          <cell r="D43765" t="str">
            <v>Medium</v>
          </cell>
          <cell r="E43765" t="str">
            <v>netscribes</v>
          </cell>
          <cell r="F43765" t="str">
            <v>Juilee Jadhav</v>
          </cell>
          <cell r="G43765">
            <v>45967.432638888888</v>
          </cell>
          <cell r="H43765">
            <v>45971.667361111111</v>
          </cell>
        </row>
        <row r="43766">
          <cell r="A43766" t="str">
            <v>UCW-21746</v>
          </cell>
          <cell r="B43766" t="str">
            <v>Tatacliq Men and Kids Content template_03-11-2</v>
          </cell>
          <cell r="C43766" t="str">
            <v>CLOSED</v>
          </cell>
          <cell r="D43766" t="str">
            <v>Medium</v>
          </cell>
          <cell r="E43766" t="str">
            <v>netscribes</v>
          </cell>
          <cell r="F43766" t="str">
            <v>Mohd Tahir Shaikh</v>
          </cell>
          <cell r="G43766">
            <v>45966.786111111112</v>
          </cell>
          <cell r="H43766">
            <v>45980.556944444441</v>
          </cell>
        </row>
        <row r="43767">
          <cell r="A43767" t="str">
            <v>UCW-21741</v>
          </cell>
          <cell r="B43767" t="str">
            <v>TATACLIQ X LIBAS NEW CATALOGUE 1-11-2025</v>
          </cell>
          <cell r="C43767" t="str">
            <v>CLOSED</v>
          </cell>
          <cell r="D43767" t="str">
            <v>Medium</v>
          </cell>
          <cell r="E43767" t="str">
            <v>netscribes</v>
          </cell>
          <cell r="F43767" t="str">
            <v>Mohd Tahir Shaikh</v>
          </cell>
          <cell r="G43767">
            <v>45966.772222222222</v>
          </cell>
          <cell r="H43767">
            <v>45972.46875</v>
          </cell>
        </row>
        <row r="43768">
          <cell r="A43768" t="str">
            <v>UCW-21740</v>
          </cell>
          <cell r="B43768" t="str">
            <v>Beauty - 125928 - E2E - Bare minerals - 5 SKUS - 5 Nov</v>
          </cell>
          <cell r="C43768" t="str">
            <v>CLOSED</v>
          </cell>
          <cell r="D43768" t="str">
            <v>Highest</v>
          </cell>
          <cell r="E43768" t="str">
            <v>netscribes</v>
          </cell>
          <cell r="F43768" t="str">
            <v>Shraddha Dighe</v>
          </cell>
          <cell r="G43768">
            <v>45966.76666666667</v>
          </cell>
          <cell r="H43768">
            <v>45973.48541666667</v>
          </cell>
        </row>
        <row r="43769">
          <cell r="A43769" t="str">
            <v>UCW-21737</v>
          </cell>
          <cell r="B43769" t="str">
            <v>Maison Aneka - Cataloguing</v>
          </cell>
          <cell r="C43769" t="str">
            <v>CLOSED</v>
          </cell>
          <cell r="D43769" t="str">
            <v>Medium</v>
          </cell>
          <cell r="E43769" t="str">
            <v>Jaibharathi Jagannathan</v>
          </cell>
          <cell r="F43769" t="str">
            <v>Lishita Kotian</v>
          </cell>
          <cell r="G43769">
            <v>45966.759027777778</v>
          </cell>
          <cell r="H43769">
            <v>46069.708333333336</v>
          </cell>
        </row>
        <row r="43770">
          <cell r="A43770" t="str">
            <v>UCW-21736</v>
          </cell>
          <cell r="B43770" t="str">
            <v>Tatacliq Lifestyle Catalogue Template-Lot -133_03.11.2025</v>
          </cell>
          <cell r="C43770" t="str">
            <v>CLOSED</v>
          </cell>
          <cell r="D43770" t="str">
            <v>Medium</v>
          </cell>
          <cell r="E43770" t="str">
            <v>netscribes</v>
          </cell>
          <cell r="F43770" t="str">
            <v>Juilee Jadhav</v>
          </cell>
          <cell r="G43770">
            <v>45966.751388888886</v>
          </cell>
          <cell r="H43770">
            <v>45979.713194444441</v>
          </cell>
        </row>
        <row r="43771">
          <cell r="A43771" t="str">
            <v>UCW-21734</v>
          </cell>
          <cell r="B43771" t="str">
            <v xml:space="preserve">FA25 | TH | Mall | Migration </v>
          </cell>
          <cell r="C43771" t="str">
            <v>CLOSED</v>
          </cell>
          <cell r="D43771" t="str">
            <v>Medium</v>
          </cell>
          <cell r="E43771" t="str">
            <v>netscribes</v>
          </cell>
          <cell r="F43771" t="str">
            <v>netscribes</v>
          </cell>
          <cell r="G43771">
            <v>45966.74722222222</v>
          </cell>
          <cell r="H43771">
            <v>45973.708333333336</v>
          </cell>
        </row>
        <row r="43772">
          <cell r="A43772" t="str">
            <v>UCW-21725</v>
          </cell>
          <cell r="B43772" t="str">
            <v>Mood shoot Image change</v>
          </cell>
          <cell r="C43772" t="str">
            <v>CLOSED</v>
          </cell>
          <cell r="D43772" t="str">
            <v>Medium</v>
          </cell>
          <cell r="E43772" t="str">
            <v>netscribes</v>
          </cell>
          <cell r="F43772" t="str">
            <v>netscribes</v>
          </cell>
          <cell r="G43772">
            <v>45966.700694444444</v>
          </cell>
          <cell r="H43772">
            <v>45973.752083333333</v>
          </cell>
        </row>
        <row r="43773">
          <cell r="A43773" t="str">
            <v>UCW-21721</v>
          </cell>
          <cell r="B43773" t="str">
            <v>Tata Cliq Lot - Women 149 Styles (Biba)</v>
          </cell>
          <cell r="C43773" t="str">
            <v>CLOSED</v>
          </cell>
          <cell r="D43773" t="str">
            <v>Medium</v>
          </cell>
          <cell r="E43773" t="str">
            <v>netscribes</v>
          </cell>
          <cell r="F43773" t="str">
            <v>Juilee Jadhav</v>
          </cell>
          <cell r="G43773">
            <v>45966.679861111108</v>
          </cell>
          <cell r="H43773">
            <v>45982.70208333333</v>
          </cell>
        </row>
        <row r="43774">
          <cell r="A43774" t="str">
            <v>UCW-21716</v>
          </cell>
          <cell r="B43774" t="str">
            <v xml:space="preserve">Women's Apparel 23-10-2025 </v>
          </cell>
          <cell r="C43774" t="str">
            <v>CLOSED</v>
          </cell>
          <cell r="D43774" t="str">
            <v>Medium</v>
          </cell>
          <cell r="E43774" t="str">
            <v>netscribes</v>
          </cell>
          <cell r="F43774" t="str">
            <v>netscribes</v>
          </cell>
          <cell r="G43774">
            <v>45966.661111111112</v>
          </cell>
          <cell r="H43774">
            <v>45990.671527777777</v>
          </cell>
        </row>
        <row r="43775">
          <cell r="A43775" t="str">
            <v>UCW-21706</v>
          </cell>
          <cell r="B43775" t="str">
            <v>Details for cataloging</v>
          </cell>
          <cell r="C43775" t="str">
            <v>CLOSED</v>
          </cell>
          <cell r="D43775" t="str">
            <v>Medium</v>
          </cell>
          <cell r="E43775" t="str">
            <v>netscribes</v>
          </cell>
          <cell r="F43775" t="str">
            <v>Sushma Ram</v>
          </cell>
          <cell r="G43775">
            <v>45966.591666666667</v>
          </cell>
          <cell r="H43775">
            <v>45972.463888888888</v>
          </cell>
        </row>
        <row r="43776">
          <cell r="A43776" t="str">
            <v>UCW-21701</v>
          </cell>
          <cell r="B43776" t="str">
            <v>Asics Dual listing04102025</v>
          </cell>
          <cell r="C43776" t="str">
            <v>CLOSED</v>
          </cell>
          <cell r="D43776" t="str">
            <v>Medium</v>
          </cell>
          <cell r="E43776" t="str">
            <v>Chirag Dubal</v>
          </cell>
          <cell r="F43776" t="str">
            <v>Shloka Chakre</v>
          </cell>
          <cell r="G43776">
            <v>45966.522916666669</v>
          </cell>
          <cell r="H43776">
            <v>45968.479166666664</v>
          </cell>
        </row>
        <row r="43777">
          <cell r="A43777" t="str">
            <v>UCW-21700</v>
          </cell>
          <cell r="B43777" t="str">
            <v>CLONE - Clone - M&amp;S - Cataloguing</v>
          </cell>
          <cell r="C43777" t="str">
            <v>CLOSED</v>
          </cell>
          <cell r="D43777" t="str">
            <v>Medium</v>
          </cell>
          <cell r="E43777" t="str">
            <v>netscribes</v>
          </cell>
          <cell r="F43777" t="str">
            <v>Mohd Tahir Shaikh</v>
          </cell>
          <cell r="G43777">
            <v>45966.476388888892</v>
          </cell>
          <cell r="H43777">
            <v>45969.63958333333</v>
          </cell>
        </row>
        <row r="43778">
          <cell r="A43778" t="str">
            <v>UCW-21692</v>
          </cell>
          <cell r="B43778" t="str">
            <v>FW: Request to New List on Tatacliq _ EZOK</v>
          </cell>
          <cell r="C43778" t="str">
            <v>CLOSED</v>
          </cell>
          <cell r="D43778" t="str">
            <v>Medium</v>
          </cell>
          <cell r="E43778" t="str">
            <v>netscribes</v>
          </cell>
          <cell r="F43778" t="str">
            <v>Juilee Jadhav</v>
          </cell>
          <cell r="G43778">
            <v>45965.794444444444</v>
          </cell>
          <cell r="H43778">
            <v>45972.647916666669</v>
          </cell>
        </row>
        <row r="43779">
          <cell r="A43779" t="str">
            <v>UCW-21686</v>
          </cell>
          <cell r="B43779" t="str">
            <v>Sell now from 128916 to 129456</v>
          </cell>
          <cell r="C43779" t="str">
            <v>CLOSED</v>
          </cell>
          <cell r="D43779" t="str">
            <v>Medium</v>
          </cell>
          <cell r="E43779" t="str">
            <v>netscribes</v>
          </cell>
          <cell r="F43779" t="str">
            <v>Mohd Tahir Shaikh</v>
          </cell>
          <cell r="G43779">
            <v>45965.749305555553</v>
          </cell>
          <cell r="H43779">
            <v>45982.522916666669</v>
          </cell>
        </row>
        <row r="43780">
          <cell r="A43780" t="str">
            <v>UCW-21682</v>
          </cell>
          <cell r="B43780" t="str">
            <v>Puma mapping</v>
          </cell>
          <cell r="C43780" t="str">
            <v>CLOSED</v>
          </cell>
          <cell r="D43780" t="str">
            <v>Medium</v>
          </cell>
          <cell r="E43780" t="str">
            <v>netscribes</v>
          </cell>
          <cell r="F43780" t="str">
            <v>Mohd Tahir Shaikh</v>
          </cell>
          <cell r="G43780">
            <v>45965.736111111109</v>
          </cell>
          <cell r="H43780">
            <v>45978.580555555556</v>
          </cell>
        </row>
        <row r="43781">
          <cell r="A43781" t="str">
            <v>UCW-21681</v>
          </cell>
          <cell r="B43781" t="str">
            <v>New Accessories SKU addition 20articles</v>
          </cell>
          <cell r="C43781" t="str">
            <v>CLOSED</v>
          </cell>
          <cell r="D43781" t="str">
            <v>Medium</v>
          </cell>
          <cell r="E43781" t="str">
            <v>netscribes</v>
          </cell>
          <cell r="F43781" t="str">
            <v>Juilee Jadhav</v>
          </cell>
          <cell r="G43781">
            <v>45965.727777777778</v>
          </cell>
          <cell r="H43781">
            <v>45968.64166666667</v>
          </cell>
        </row>
        <row r="43782">
          <cell r="A43782" t="str">
            <v>UCW-21679</v>
          </cell>
          <cell r="B43782" t="str">
            <v>Simon Carter Men's Topwear &amp; Bottomwear 03-11-2025</v>
          </cell>
          <cell r="C43782" t="str">
            <v>CLOSED</v>
          </cell>
          <cell r="D43782" t="str">
            <v>Medium</v>
          </cell>
          <cell r="E43782" t="str">
            <v>netscribes</v>
          </cell>
          <cell r="F43782" t="str">
            <v>Mohd Tahir Shaikh</v>
          </cell>
          <cell r="G43782">
            <v>45965.71597222222</v>
          </cell>
          <cell r="H43782">
            <v>45972.597916666666</v>
          </cell>
        </row>
        <row r="43783">
          <cell r="A43783" t="str">
            <v>UCW-21674</v>
          </cell>
          <cell r="B43783" t="str">
            <v>Request to Update the Images(32) | Kids | Tata Cliq | 01-11-2025</v>
          </cell>
          <cell r="C43783" t="str">
            <v>CLOSED</v>
          </cell>
          <cell r="D43783" t="str">
            <v>Medium</v>
          </cell>
          <cell r="E43783" t="str">
            <v>netscribes</v>
          </cell>
          <cell r="F43783" t="str">
            <v>Sushma Ram</v>
          </cell>
          <cell r="G43783">
            <v>45965.68472222222</v>
          </cell>
          <cell r="H43783">
            <v>45973.568055555559</v>
          </cell>
        </row>
        <row r="43784">
          <cell r="A43784" t="str">
            <v>UCW-21673</v>
          </cell>
          <cell r="B43784" t="str">
            <v>Request to Update the Images(32) | Men | Tata Cliq | 01-11-2025</v>
          </cell>
          <cell r="C43784" t="str">
            <v>CLOSED Due to Inactive/Insufficient Information</v>
          </cell>
          <cell r="D43784" t="str">
            <v>Medium</v>
          </cell>
          <cell r="E43784" t="str">
            <v>netscribes</v>
          </cell>
          <cell r="F43784" t="str">
            <v>Sushma Ram</v>
          </cell>
          <cell r="G43784">
            <v>45965.681250000001</v>
          </cell>
          <cell r="H43784">
            <v>46029.740972222222</v>
          </cell>
        </row>
        <row r="43785">
          <cell r="A43785" t="str">
            <v>UCW-21672</v>
          </cell>
          <cell r="B43785" t="str">
            <v>Tatacliq Kids Apparels Template | 30th Oct'2025</v>
          </cell>
          <cell r="C43785" t="str">
            <v>CLOSED</v>
          </cell>
          <cell r="D43785" t="str">
            <v>Medium</v>
          </cell>
          <cell r="E43785" t="str">
            <v>netscribes</v>
          </cell>
          <cell r="F43785" t="str">
            <v>Juilee Jadhav</v>
          </cell>
          <cell r="G43785">
            <v>45965.680555555555</v>
          </cell>
          <cell r="H43785">
            <v>45971.60833333333</v>
          </cell>
        </row>
        <row r="43786">
          <cell r="A43786" t="str">
            <v>UCW-21669</v>
          </cell>
          <cell r="B43786" t="str">
            <v xml:space="preserve">Footwear Men &amp; Women 17-10-2025 </v>
          </cell>
          <cell r="C43786" t="str">
            <v>CLOSED</v>
          </cell>
          <cell r="D43786" t="str">
            <v>Medium</v>
          </cell>
          <cell r="E43786" t="str">
            <v>netscribes</v>
          </cell>
          <cell r="F43786" t="str">
            <v>netscribes</v>
          </cell>
          <cell r="G43786">
            <v>45965.656944444447</v>
          </cell>
          <cell r="H43786">
            <v>45969.67291666667</v>
          </cell>
        </row>
        <row r="43787">
          <cell r="A43787" t="str">
            <v>UCW-21667</v>
          </cell>
          <cell r="B43787" t="str">
            <v>Rockport Footwear S225 127055 second lot</v>
          </cell>
          <cell r="C43787" t="str">
            <v>CLOSED</v>
          </cell>
          <cell r="D43787" t="str">
            <v>Medium</v>
          </cell>
          <cell r="E43787" t="str">
            <v>Jaibharathi Jagannathan</v>
          </cell>
          <cell r="F43787" t="str">
            <v>Lishita Kotian</v>
          </cell>
          <cell r="G43787">
            <v>45965.630555555559</v>
          </cell>
          <cell r="H43787">
            <v>45971.709027777775</v>
          </cell>
        </row>
        <row r="43788">
          <cell r="A43788" t="str">
            <v>UCW-21666</v>
          </cell>
          <cell r="B43788" t="str">
            <v>Western wear Madame/mSECRET 31-10-2025</v>
          </cell>
          <cell r="C43788" t="str">
            <v>CLOSED</v>
          </cell>
          <cell r="D43788" t="str">
            <v>Medium</v>
          </cell>
          <cell r="E43788" t="str">
            <v>netscribes</v>
          </cell>
          <cell r="F43788" t="str">
            <v>Juilee Jadhav</v>
          </cell>
          <cell r="G43788">
            <v>45965.623611111114</v>
          </cell>
          <cell r="H43788">
            <v>45972.57916666667</v>
          </cell>
        </row>
        <row r="43789">
          <cell r="A43789" t="str">
            <v>UCW-21660</v>
          </cell>
          <cell r="B43789" t="str">
            <v>Beauty - E2E - 126109 - Brillare - 1 sku - 31st Oct 2025</v>
          </cell>
          <cell r="C43789" t="str">
            <v>CLOSED</v>
          </cell>
          <cell r="D43789" t="str">
            <v>Highest</v>
          </cell>
          <cell r="E43789" t="str">
            <v>netscribes</v>
          </cell>
          <cell r="F43789" t="str">
            <v>Disha Bhanushali</v>
          </cell>
          <cell r="G43789">
            <v>45965.585416666669</v>
          </cell>
          <cell r="H43789">
            <v>45969.539583333331</v>
          </cell>
        </row>
        <row r="43790">
          <cell r="A43790" t="str">
            <v>UCW-21656</v>
          </cell>
          <cell r="B43790" t="str">
            <v>Beauty - 125928 - E2E - 5 Brands (Armani,Armani Prive,Maison Margiela,Ralph Lauren,Viktor &amp; Rolf)- 9 SKUS - 30 Oct</v>
          </cell>
          <cell r="C43790" t="str">
            <v>CLOSED Due to Inactive/Insufficient Information</v>
          </cell>
          <cell r="D43790" t="str">
            <v>Highest</v>
          </cell>
          <cell r="E43790" t="str">
            <v>netscribes</v>
          </cell>
          <cell r="F43790" t="str">
            <v>Disha Bhanushali</v>
          </cell>
          <cell r="G43790">
            <v>45965.563888888886</v>
          </cell>
          <cell r="H43790">
            <v>46029.740972222222</v>
          </cell>
        </row>
        <row r="43791">
          <cell r="A43791" t="str">
            <v>UCW-21649</v>
          </cell>
          <cell r="B43791" t="str">
            <v>Tatacliq Women Ethnic Wear Template | 31st Oct'2025</v>
          </cell>
          <cell r="C43791" t="str">
            <v>CLOSED</v>
          </cell>
          <cell r="D43791" t="str">
            <v>Medium</v>
          </cell>
          <cell r="E43791" t="str">
            <v>netscribes</v>
          </cell>
          <cell r="F43791" t="str">
            <v>Juilee Jadhav</v>
          </cell>
          <cell r="G43791">
            <v>45965.502083333333</v>
          </cell>
          <cell r="H43791">
            <v>45972.59097222222</v>
          </cell>
        </row>
        <row r="43792">
          <cell r="A43792" t="str">
            <v>UCW-21642</v>
          </cell>
          <cell r="B43792" t="str">
            <v>Dixcy Thermal Image Update Request</v>
          </cell>
          <cell r="C43792" t="str">
            <v>CLOSED</v>
          </cell>
          <cell r="D43792" t="str">
            <v>Medium</v>
          </cell>
          <cell r="E43792" t="str">
            <v>netscribes</v>
          </cell>
          <cell r="F43792" t="str">
            <v>Mohd Tahir Shaikh</v>
          </cell>
          <cell r="G43792">
            <v>45965.459722222222</v>
          </cell>
          <cell r="H43792">
            <v>45978.470833333333</v>
          </cell>
        </row>
        <row r="43793">
          <cell r="A43793" t="str">
            <v>UCW-21641</v>
          </cell>
          <cell r="B43793" t="str">
            <v>CLONE - FW: Request to New List on Tatacliq _San Frissco</v>
          </cell>
          <cell r="C43793" t="str">
            <v>CLOSED Due to Inactive/Insufficient Information</v>
          </cell>
          <cell r="D43793" t="str">
            <v>Medium</v>
          </cell>
          <cell r="E43793" t="str">
            <v>netscribes</v>
          </cell>
          <cell r="F43793" t="str">
            <v>Juilee Jadhav</v>
          </cell>
          <cell r="G43793">
            <v>45965.458333333336</v>
          </cell>
          <cell r="H43793">
            <v>46029.740972222222</v>
          </cell>
        </row>
        <row r="43794">
          <cell r="A43794" t="str">
            <v>UCW-21635</v>
          </cell>
          <cell r="B43794" t="str">
            <v>Zivame: New listing Batch-15 &amp; 16</v>
          </cell>
          <cell r="C43794" t="str">
            <v>CLOSED</v>
          </cell>
          <cell r="D43794" t="str">
            <v>Medium</v>
          </cell>
          <cell r="E43794" t="str">
            <v>netscribes</v>
          </cell>
          <cell r="F43794" t="str">
            <v>Juilee Jadhav</v>
          </cell>
          <cell r="G43794">
            <v>45964.970138888886</v>
          </cell>
          <cell r="H43794">
            <v>45972.586111111108</v>
          </cell>
        </row>
        <row r="43795">
          <cell r="A43795" t="str">
            <v>UCW-21630</v>
          </cell>
          <cell r="B43795" t="str">
            <v>TATACLIQ X LIBAS NEW CATALOGUE 30-10-2025</v>
          </cell>
          <cell r="C43795" t="str">
            <v>CLOSED</v>
          </cell>
          <cell r="D43795" t="str">
            <v>Medium</v>
          </cell>
          <cell r="E43795" t="str">
            <v>netscribes</v>
          </cell>
          <cell r="F43795" t="str">
            <v>Sushma Ram</v>
          </cell>
          <cell r="G43795">
            <v>45964.802083333336</v>
          </cell>
          <cell r="H43795">
            <v>45973.478472222225</v>
          </cell>
        </row>
        <row r="43796">
          <cell r="A43796" t="str">
            <v>UCW-21629</v>
          </cell>
          <cell r="B43796" t="str">
            <v>Puma New Listing Sheet 31-10-2025</v>
          </cell>
          <cell r="C43796" t="str">
            <v>CLOSED</v>
          </cell>
          <cell r="D43796" t="str">
            <v>Medium</v>
          </cell>
          <cell r="E43796" t="str">
            <v>netscribes</v>
          </cell>
          <cell r="F43796" t="str">
            <v>Mohd Tahir Shaikh</v>
          </cell>
          <cell r="G43796">
            <v>45964.798611111109</v>
          </cell>
          <cell r="H43796">
            <v>45967.659722222219</v>
          </cell>
        </row>
        <row r="43797">
          <cell r="A43797" t="str">
            <v>UCW-21625</v>
          </cell>
          <cell r="B43797" t="str">
            <v>Beauty - 126467 - Adhoc - Image &amp; Content Change - Love Earth - 1 SKU - 1 Nov</v>
          </cell>
          <cell r="C43797" t="str">
            <v>CLOSED</v>
          </cell>
          <cell r="D43797" t="str">
            <v>Medium</v>
          </cell>
          <cell r="E43797" t="str">
            <v>netscribes</v>
          </cell>
          <cell r="F43797" t="str">
            <v>Disha Bhanushali</v>
          </cell>
          <cell r="G43797">
            <v>45964.781944444447</v>
          </cell>
          <cell r="H43797">
            <v>45985.772222222222</v>
          </cell>
        </row>
        <row r="43798">
          <cell r="A43798" t="str">
            <v>UCW-21623</v>
          </cell>
          <cell r="B43798" t="str">
            <v>Men's Apparel 28-10-2025</v>
          </cell>
          <cell r="C43798" t="str">
            <v>CLOSED</v>
          </cell>
          <cell r="D43798" t="str">
            <v>Medium</v>
          </cell>
          <cell r="E43798" t="str">
            <v>netscribes</v>
          </cell>
          <cell r="F43798" t="str">
            <v>netscribes</v>
          </cell>
          <cell r="G43798">
            <v>45964.770833333336</v>
          </cell>
          <cell r="H43798">
            <v>45968.57916666667</v>
          </cell>
        </row>
        <row r="43799">
          <cell r="A43799" t="str">
            <v>UCW-21616</v>
          </cell>
          <cell r="B43799" t="str">
            <v>Pediteq – New Brand – Catalogue listing</v>
          </cell>
          <cell r="C43799" t="str">
            <v>CLOSED Due to Inactive/Insufficient Information</v>
          </cell>
          <cell r="D43799" t="str">
            <v>Medium</v>
          </cell>
          <cell r="E43799" t="str">
            <v>netscribes</v>
          </cell>
          <cell r="F43799" t="str">
            <v>Juilee Jadhav</v>
          </cell>
          <cell r="G43799">
            <v>45964.754166666666</v>
          </cell>
          <cell r="H43799">
            <v>46029.741666666669</v>
          </cell>
        </row>
        <row r="43800">
          <cell r="A43800" t="str">
            <v>UCW-21615</v>
          </cell>
          <cell r="B43800" t="str">
            <v>TATACLIQ X LIBAS INFLUENCER IMAGES ADDITION 29-10-2025</v>
          </cell>
          <cell r="C43800" t="str">
            <v>CLOSED</v>
          </cell>
          <cell r="D43800" t="str">
            <v>Medium</v>
          </cell>
          <cell r="E43800" t="str">
            <v>netscribes</v>
          </cell>
          <cell r="F43800" t="str">
            <v>Sushma Ram</v>
          </cell>
          <cell r="G43800">
            <v>45964.750694444447</v>
          </cell>
          <cell r="H43800">
            <v>45967.750694444447</v>
          </cell>
        </row>
        <row r="43801">
          <cell r="A43801" t="str">
            <v>UCW-21613</v>
          </cell>
          <cell r="B43801" t="str">
            <v>Beauty - 125928 - Adhoc - Relisting - Schwarzkopf Professional - 1 SKU - 29 Oct</v>
          </cell>
          <cell r="C43801" t="str">
            <v>CLOSED</v>
          </cell>
          <cell r="D43801" t="str">
            <v>Highest</v>
          </cell>
          <cell r="E43801" t="str">
            <v>netscribes</v>
          </cell>
          <cell r="F43801" t="str">
            <v>Disha Bhanushali</v>
          </cell>
          <cell r="G43801">
            <v>45964.747916666667</v>
          </cell>
          <cell r="H43801">
            <v>45973.565972222219</v>
          </cell>
        </row>
        <row r="43802">
          <cell r="A43802" t="str">
            <v>UCW-21612</v>
          </cell>
          <cell r="B43802" t="str">
            <v>236 Articles || New Listing For INC5 || TataCliq</v>
          </cell>
          <cell r="C43802" t="str">
            <v>CLOSED</v>
          </cell>
          <cell r="D43802" t="str">
            <v>Medium</v>
          </cell>
          <cell r="E43802" t="str">
            <v>netscribes</v>
          </cell>
          <cell r="F43802" t="str">
            <v>Sushma Ram</v>
          </cell>
          <cell r="G43802">
            <v>45964.745833333334</v>
          </cell>
          <cell r="H43802">
            <v>45968.775000000001</v>
          </cell>
        </row>
        <row r="43803">
          <cell r="A43803" t="str">
            <v>UCW-21610</v>
          </cell>
          <cell r="B43803" t="str">
            <v>Simon Carter platform addition</v>
          </cell>
          <cell r="C43803" t="str">
            <v>CLOSED</v>
          </cell>
          <cell r="D43803" t="str">
            <v>Medium</v>
          </cell>
          <cell r="E43803" t="str">
            <v>netscribes</v>
          </cell>
          <cell r="F43803" t="str">
            <v>Juilee Jadhav</v>
          </cell>
          <cell r="G43803">
            <v>45964.738194444442</v>
          </cell>
          <cell r="H43803">
            <v>45969.48333333333</v>
          </cell>
        </row>
        <row r="43804">
          <cell r="A43804" t="str">
            <v>UCW-21607</v>
          </cell>
          <cell r="B43804" t="str">
            <v>TATACLIQ X LIBAS AI IMAGE REPLACE 23-09-2025</v>
          </cell>
          <cell r="C43804" t="str">
            <v>CLOSED</v>
          </cell>
          <cell r="D43804" t="str">
            <v>Medium</v>
          </cell>
          <cell r="E43804" t="str">
            <v>netscribes</v>
          </cell>
          <cell r="F43804" t="str">
            <v>netscribes</v>
          </cell>
          <cell r="G43804">
            <v>45964.732638888891</v>
          </cell>
          <cell r="H43804">
            <v>45973.565972222219</v>
          </cell>
        </row>
        <row r="43805">
          <cell r="A43805" t="str">
            <v>UCW-21596</v>
          </cell>
          <cell r="B43805" t="str">
            <v xml:space="preserve">Globus Women's Wear Apparels - 85 Styles - Batch 116,117 &amp; 118 (Brand - Globus Stores Pvt Ltd) (Western Wear) (30.10.2025) </v>
          </cell>
          <cell r="C43805" t="str">
            <v>CLOSED</v>
          </cell>
          <cell r="D43805" t="str">
            <v>Medium</v>
          </cell>
          <cell r="E43805" t="str">
            <v>netscribes</v>
          </cell>
          <cell r="F43805" t="str">
            <v>Juilee Jadhav</v>
          </cell>
          <cell r="G43805">
            <v>45964.691666666666</v>
          </cell>
          <cell r="H43805">
            <v>45971.482638888891</v>
          </cell>
        </row>
        <row r="43806">
          <cell r="A43806" t="str">
            <v>UCW-21595</v>
          </cell>
          <cell r="B43806" t="str">
            <v>Kidsville-New Catalog-30-OCT-2025- Slave Id -126520-GGN</v>
          </cell>
          <cell r="C43806" t="str">
            <v>CLOSED Due to Inactive/Insufficient Information</v>
          </cell>
          <cell r="D43806" t="str">
            <v>Medium</v>
          </cell>
          <cell r="E43806" t="str">
            <v>netscribes</v>
          </cell>
          <cell r="F43806" t="str">
            <v>Mohd Tahir Shaikh</v>
          </cell>
          <cell r="G43806">
            <v>45964.680555555555</v>
          </cell>
          <cell r="H43806">
            <v>46029.741666666669</v>
          </cell>
        </row>
        <row r="43807">
          <cell r="A43807" t="str">
            <v>UCW-21591</v>
          </cell>
          <cell r="B43807" t="str">
            <v>CLONE - Beauty - 129426 - E2E - BEAUTIFUL INDIA - 9 SKUS - 12 Sep</v>
          </cell>
          <cell r="C43807" t="str">
            <v>CLOSED Due to Inactive/Insufficient Information</v>
          </cell>
          <cell r="D43807" t="str">
            <v>Medium</v>
          </cell>
          <cell r="E43807" t="str">
            <v>netscribes</v>
          </cell>
          <cell r="F43807" t="str">
            <v>Disha Bhanushali</v>
          </cell>
          <cell r="G43807">
            <v>45964.661805555559</v>
          </cell>
          <cell r="H43807">
            <v>46029.741666666669</v>
          </cell>
        </row>
        <row r="43808">
          <cell r="A43808" t="str">
            <v>UCW-21590</v>
          </cell>
          <cell r="B43808" t="str">
            <v>Tata CLIQ(Fashion+Luxury) |adidas DTC| Apparel Attributes for Listing_30-10-25</v>
          </cell>
          <cell r="C43808" t="str">
            <v>CLOSED</v>
          </cell>
          <cell r="D43808" t="str">
            <v>Medium</v>
          </cell>
          <cell r="E43808" t="str">
            <v>netscribes</v>
          </cell>
          <cell r="F43808" t="str">
            <v>Mohd Tahir Shaikh</v>
          </cell>
          <cell r="G43808">
            <v>45964.661111111112</v>
          </cell>
          <cell r="H43808">
            <v>45978.542361111111</v>
          </cell>
        </row>
        <row r="43809">
          <cell r="A43809" t="str">
            <v>UCW-21587</v>
          </cell>
          <cell r="B43809" t="str">
            <v>FNxTata &amp; TCL App Catalogue_31st Oct</v>
          </cell>
          <cell r="C43809" t="str">
            <v>CLOSED Due to Inactive/Insufficient Information</v>
          </cell>
          <cell r="D43809" t="str">
            <v>Medium</v>
          </cell>
          <cell r="E43809" t="str">
            <v>netscribes</v>
          </cell>
          <cell r="F43809" t="str">
            <v>Juilee Jadhav</v>
          </cell>
          <cell r="G43809">
            <v>45964.652777777781</v>
          </cell>
          <cell r="H43809">
            <v>46029.741666666669</v>
          </cell>
        </row>
        <row r="43810">
          <cell r="A43810" t="str">
            <v>UCW-21586</v>
          </cell>
          <cell r="B43810" t="str">
            <v>Tatacliq Women Western Wear Template | 30th Oct'2025</v>
          </cell>
          <cell r="C43810" t="str">
            <v>CLOSED</v>
          </cell>
          <cell r="D43810" t="str">
            <v>Medium</v>
          </cell>
          <cell r="E43810" t="str">
            <v>netscribes</v>
          </cell>
          <cell r="F43810" t="str">
            <v>Sushma Ram</v>
          </cell>
          <cell r="G43810">
            <v>45964.647916666669</v>
          </cell>
          <cell r="H43810">
            <v>45973.569444444445</v>
          </cell>
        </row>
        <row r="43811">
          <cell r="A43811" t="str">
            <v>UCW-21582</v>
          </cell>
          <cell r="B43811" t="str">
            <v xml:space="preserve">Asics New sheet for mapping </v>
          </cell>
          <cell r="C43811" t="str">
            <v>CLOSED</v>
          </cell>
          <cell r="D43811" t="str">
            <v>Medium</v>
          </cell>
          <cell r="E43811" t="str">
            <v>netscribes</v>
          </cell>
          <cell r="F43811" t="str">
            <v>Sushma Ram</v>
          </cell>
          <cell r="G43811">
            <v>45964.614583333336</v>
          </cell>
          <cell r="H43811">
            <v>45973.584027777775</v>
          </cell>
        </row>
        <row r="43812">
          <cell r="A43812" t="str">
            <v>UCW-21580</v>
          </cell>
          <cell r="B43812" t="str">
            <v>Need to update Re-shoot images_28th Oct</v>
          </cell>
          <cell r="C43812" t="str">
            <v>CLOSED</v>
          </cell>
          <cell r="D43812" t="str">
            <v>Medium</v>
          </cell>
          <cell r="E43812" t="str">
            <v>netscribes</v>
          </cell>
          <cell r="F43812" t="str">
            <v>Sushma Ram</v>
          </cell>
          <cell r="G43812">
            <v>45964.605555555558</v>
          </cell>
          <cell r="H43812">
            <v>45968.602777777778</v>
          </cell>
        </row>
        <row r="43813">
          <cell r="A43813" t="str">
            <v>UCW-21579</v>
          </cell>
          <cell r="B43813" t="str">
            <v>JJ FTW &amp; ACC AW-25 (Lot-9 &amp; 10)- Tata Cliq</v>
          </cell>
          <cell r="C43813" t="str">
            <v>CLOSED</v>
          </cell>
          <cell r="D43813" t="str">
            <v>Medium</v>
          </cell>
          <cell r="E43813" t="str">
            <v>netscribes</v>
          </cell>
          <cell r="F43813" t="str">
            <v>Mohd Tahir Shaikh</v>
          </cell>
          <cell r="G43813">
            <v>45964.605555555558</v>
          </cell>
          <cell r="H43813">
            <v>45971.662499999999</v>
          </cell>
        </row>
        <row r="43814">
          <cell r="A43814" t="str">
            <v>UCW-21577</v>
          </cell>
          <cell r="B43814" t="str">
            <v>Clone - Grouping sheet</v>
          </cell>
          <cell r="C43814" t="str">
            <v>CLOSED</v>
          </cell>
          <cell r="D43814" t="str">
            <v>Medium</v>
          </cell>
          <cell r="E43814" t="str">
            <v>Chirag Dubal</v>
          </cell>
          <cell r="F43814" t="str">
            <v>netscribes</v>
          </cell>
          <cell r="G43814">
            <v>45964.598611111112</v>
          </cell>
          <cell r="H43814">
            <v>45973.613888888889</v>
          </cell>
        </row>
        <row r="43815">
          <cell r="A43815" t="str">
            <v>UCW-21575</v>
          </cell>
          <cell r="B43815" t="str">
            <v>Cataloguing Error - U.S. Polo Assn - Andon Cord</v>
          </cell>
          <cell r="C43815" t="str">
            <v>CLOSED</v>
          </cell>
          <cell r="D43815" t="str">
            <v>Medium</v>
          </cell>
          <cell r="E43815" t="str">
            <v>Ataur Rahman</v>
          </cell>
          <cell r="F43815" t="str">
            <v>Ataur Rahman</v>
          </cell>
          <cell r="G43815">
            <v>45964.587500000001</v>
          </cell>
          <cell r="H43815">
            <v>45994.788194444445</v>
          </cell>
        </row>
        <row r="43816">
          <cell r="A43816" t="str">
            <v>UCW-21574</v>
          </cell>
          <cell r="B43816" t="str">
            <v>New contact sheet for curtains</v>
          </cell>
          <cell r="C43816" t="str">
            <v>CLOSED</v>
          </cell>
          <cell r="D43816" t="str">
            <v>Medium</v>
          </cell>
          <cell r="E43816" t="str">
            <v>netscribes</v>
          </cell>
          <cell r="F43816" t="str">
            <v>Juilee Jadhav</v>
          </cell>
          <cell r="G43816">
            <v>45964.5625</v>
          </cell>
          <cell r="H43816">
            <v>45967.741666666669</v>
          </cell>
        </row>
        <row r="43817">
          <cell r="A43817" t="str">
            <v>UCW-21573</v>
          </cell>
          <cell r="B43817" t="str">
            <v>Hoversoul Women Footwear Listing Leathertex 31 Oct 2025</v>
          </cell>
          <cell r="C43817" t="str">
            <v>CLOSED</v>
          </cell>
          <cell r="D43817" t="str">
            <v>Medium</v>
          </cell>
          <cell r="E43817" t="str">
            <v>netscribes</v>
          </cell>
          <cell r="F43817" t="str">
            <v>Mohd Tahir Shaikh</v>
          </cell>
          <cell r="G43817">
            <v>45964.55972222222</v>
          </cell>
          <cell r="H43817">
            <v>45971.597222222219</v>
          </cell>
        </row>
        <row r="43818">
          <cell r="A43818" t="str">
            <v>UCW-21569</v>
          </cell>
          <cell r="B43818" t="str">
            <v>CLONE - CLONE - Need to update Re-shoot images 13th_Oct</v>
          </cell>
          <cell r="C43818" t="str">
            <v>CLOSED</v>
          </cell>
          <cell r="D43818" t="str">
            <v>Medium</v>
          </cell>
          <cell r="E43818" t="str">
            <v>netscribes</v>
          </cell>
          <cell r="F43818" t="str">
            <v>Mohd Tahir Shaikh</v>
          </cell>
          <cell r="G43818">
            <v>45964.533333333333</v>
          </cell>
          <cell r="H43818">
            <v>45968.763194444444</v>
          </cell>
        </row>
        <row r="43819">
          <cell r="A43819" t="str">
            <v>UCW-21568</v>
          </cell>
          <cell r="B43819" t="str">
            <v>CLONE - Dress and shirts for Kids new listing Tatacliq - Zip Zap Zoop-(20-9-25)</v>
          </cell>
          <cell r="C43819" t="str">
            <v>CLOSED</v>
          </cell>
          <cell r="D43819" t="str">
            <v>Medium</v>
          </cell>
          <cell r="E43819" t="str">
            <v>netscribes</v>
          </cell>
          <cell r="F43819" t="str">
            <v>Mohd Tahir Shaikh</v>
          </cell>
          <cell r="G43819">
            <v>45964.53125</v>
          </cell>
          <cell r="H43819">
            <v>45969.720138888886</v>
          </cell>
        </row>
        <row r="43820">
          <cell r="A43820" t="str">
            <v>UCW-21567</v>
          </cell>
          <cell r="B43820" t="str">
            <v>CLONE - Brand Listings 2nd Set R&amp;B on Tata Cliq</v>
          </cell>
          <cell r="C43820" t="str">
            <v>CLOSED</v>
          </cell>
          <cell r="D43820" t="str">
            <v>Medium</v>
          </cell>
          <cell r="E43820" t="str">
            <v>netscribes</v>
          </cell>
          <cell r="F43820" t="str">
            <v>Mohd Tahir Shaikh</v>
          </cell>
          <cell r="G43820">
            <v>45964.525000000001</v>
          </cell>
          <cell r="H43820">
            <v>45972.479166666664</v>
          </cell>
        </row>
        <row r="43821">
          <cell r="A43821" t="str">
            <v>UCW-21564</v>
          </cell>
          <cell r="B43821" t="str">
            <v>CLONE - Black + Decker_RMR New Listing_33 SKUs</v>
          </cell>
          <cell r="C43821" t="str">
            <v>CLOSED</v>
          </cell>
          <cell r="D43821" t="str">
            <v>Medium</v>
          </cell>
          <cell r="E43821" t="str">
            <v>netscribes</v>
          </cell>
          <cell r="F43821" t="str">
            <v>Mohd Tahir Shaikh</v>
          </cell>
          <cell r="G43821">
            <v>45964.49722222222</v>
          </cell>
          <cell r="H43821">
            <v>45985.529166666667</v>
          </cell>
        </row>
        <row r="43822">
          <cell r="A43822" t="str">
            <v>UCW-21562</v>
          </cell>
          <cell r="B43822" t="str">
            <v>Tata Cliq || Samagri Kit Product Listing</v>
          </cell>
          <cell r="C43822" t="str">
            <v>CLOSED</v>
          </cell>
          <cell r="D43822" t="str">
            <v>Medium</v>
          </cell>
          <cell r="E43822" t="str">
            <v>netscribes</v>
          </cell>
          <cell r="F43822" t="str">
            <v>Juilee Jadhav</v>
          </cell>
          <cell r="G43822">
            <v>45964.482638888891</v>
          </cell>
          <cell r="H43822">
            <v>45966.658333333333</v>
          </cell>
        </row>
        <row r="43823">
          <cell r="A43823" t="str">
            <v>UCW-21557</v>
          </cell>
          <cell r="B43823" t="str">
            <v>CLONE - CLONE - Beauty - 129094 - E2E - Colors Queen - 46 SKUS - 18 Oct</v>
          </cell>
          <cell r="C43823" t="str">
            <v>CLOSED Due to Inactive/Insufficient Information</v>
          </cell>
          <cell r="D43823" t="str">
            <v>Medium</v>
          </cell>
          <cell r="E43823" t="str">
            <v>netscribes</v>
          </cell>
          <cell r="F43823" t="str">
            <v>Simi Raichel Zachariah</v>
          </cell>
          <cell r="G43823">
            <v>45964.4375</v>
          </cell>
          <cell r="H43823">
            <v>46029.522222222222</v>
          </cell>
        </row>
        <row r="43824">
          <cell r="A43824" t="str">
            <v>UCW-21555</v>
          </cell>
          <cell r="B43824" t="str">
            <v>Content Sheet and Image Link | Royal Enfield | 15 products | Tata Cliq | 1242030466</v>
          </cell>
          <cell r="C43824" t="str">
            <v>CLOSED</v>
          </cell>
          <cell r="D43824" t="str">
            <v>Medium</v>
          </cell>
          <cell r="E43824" t="str">
            <v>netscribes</v>
          </cell>
          <cell r="F43824" t="str">
            <v>Sushma Ram</v>
          </cell>
          <cell r="G43824">
            <v>45963.867361111108</v>
          </cell>
          <cell r="H43824">
            <v>45968.751388888886</v>
          </cell>
        </row>
        <row r="43825">
          <cell r="A43825" t="str">
            <v>UCW-21553</v>
          </cell>
          <cell r="B43825" t="str">
            <v>Mood shoot Image change</v>
          </cell>
          <cell r="C43825" t="str">
            <v>CLOSED</v>
          </cell>
          <cell r="D43825" t="str">
            <v>Medium</v>
          </cell>
          <cell r="E43825" t="str">
            <v>netscribes</v>
          </cell>
          <cell r="F43825" t="str">
            <v>Sushma Ram</v>
          </cell>
          <cell r="G43825">
            <v>45963.832638888889</v>
          </cell>
          <cell r="H43825">
            <v>45973.50277777778</v>
          </cell>
        </row>
        <row r="43826">
          <cell r="A43826" t="str">
            <v>UCW-21552</v>
          </cell>
          <cell r="B43826" t="str">
            <v>Kids New Listings 20.8.2025</v>
          </cell>
          <cell r="C43826" t="str">
            <v>CLOSED</v>
          </cell>
          <cell r="D43826" t="str">
            <v>Medium</v>
          </cell>
          <cell r="E43826" t="str">
            <v>netscribes</v>
          </cell>
          <cell r="F43826" t="str">
            <v>Sushma Ram</v>
          </cell>
          <cell r="G43826">
            <v>45963.829861111109</v>
          </cell>
          <cell r="H43826">
            <v>45966.775694444441</v>
          </cell>
        </row>
        <row r="43827">
          <cell r="A43827" t="str">
            <v>UCW-21551</v>
          </cell>
          <cell r="B43827" t="str">
            <v>Bewakoof X Tatacliq | Size Addition | 29-10-2025</v>
          </cell>
          <cell r="C43827" t="str">
            <v>CLOSED</v>
          </cell>
          <cell r="D43827" t="str">
            <v>Medium</v>
          </cell>
          <cell r="E43827" t="str">
            <v>netscribes</v>
          </cell>
          <cell r="F43827" t="str">
            <v>Sushma Ram</v>
          </cell>
          <cell r="G43827">
            <v>45963.823611111111</v>
          </cell>
          <cell r="H43827">
            <v>45971.304861111108</v>
          </cell>
        </row>
        <row r="43828">
          <cell r="A43828" t="str">
            <v>UCW-21550</v>
          </cell>
          <cell r="B43828" t="str">
            <v xml:space="preserve">Kids Apparel 29-10-2025 </v>
          </cell>
          <cell r="C43828" t="str">
            <v>CLOSED</v>
          </cell>
          <cell r="D43828" t="str">
            <v>Medium</v>
          </cell>
          <cell r="E43828" t="str">
            <v>netscribes</v>
          </cell>
          <cell r="F43828" t="str">
            <v>Sushma Ram</v>
          </cell>
          <cell r="G43828">
            <v>45963.819444444445</v>
          </cell>
          <cell r="H43828">
            <v>46030.652083333334</v>
          </cell>
        </row>
        <row r="43829">
          <cell r="A43829" t="str">
            <v>UCW-21543</v>
          </cell>
          <cell r="B43829" t="str">
            <v>UCW-3222: UCW-2595: UCW-1394: UCW-1043: Jack &amp; Jones AW25 LOT 6 (Tata Cliq)</v>
          </cell>
          <cell r="C43829" t="str">
            <v>CLOSED</v>
          </cell>
          <cell r="D43829" t="str">
            <v>Medium</v>
          </cell>
          <cell r="E43829" t="str">
            <v>netscribes</v>
          </cell>
          <cell r="F43829" t="str">
            <v>Sushma Ram</v>
          </cell>
          <cell r="G43829">
            <v>45963.784722222219</v>
          </cell>
          <cell r="H43829">
            <v>45968.762499999997</v>
          </cell>
        </row>
        <row r="43830">
          <cell r="A43830" t="str">
            <v>UCW-21539</v>
          </cell>
          <cell r="B43830" t="str">
            <v>CLONE - GAS (PHASE-1) | TataCliq MP</v>
          </cell>
          <cell r="C43830" t="str">
            <v>CLOSED</v>
          </cell>
          <cell r="D43830" t="str">
            <v>Medium</v>
          </cell>
          <cell r="E43830" t="str">
            <v>netscribes</v>
          </cell>
          <cell r="F43830" t="str">
            <v>Mohd Tahir Shaikh</v>
          </cell>
          <cell r="G43830">
            <v>45963.538888888892</v>
          </cell>
          <cell r="H43830">
            <v>45966.679861111108</v>
          </cell>
        </row>
        <row r="43831">
          <cell r="A43831" t="str">
            <v>UCW-21531</v>
          </cell>
          <cell r="B43831" t="str">
            <v>Tata MP Apparels Pending 126460 27-10-2025</v>
          </cell>
          <cell r="C43831" t="str">
            <v>CLOSED</v>
          </cell>
          <cell r="D43831" t="str">
            <v>Medium</v>
          </cell>
          <cell r="E43831" t="str">
            <v>netscribes</v>
          </cell>
          <cell r="F43831" t="str">
            <v>Mohd Tahir Shaikh</v>
          </cell>
          <cell r="G43831">
            <v>45962.503472222219</v>
          </cell>
          <cell r="H43831">
            <v>45971.488888888889</v>
          </cell>
        </row>
        <row r="43832">
          <cell r="A43832" t="str">
            <v>UCW-21529</v>
          </cell>
          <cell r="B43832" t="str">
            <v>Create New Listings-Batch_LS_119</v>
          </cell>
          <cell r="C43832" t="str">
            <v>CLOSED</v>
          </cell>
          <cell r="D43832" t="str">
            <v>Medium</v>
          </cell>
          <cell r="E43832" t="str">
            <v>netscribes</v>
          </cell>
          <cell r="F43832" t="str">
            <v>Mohd Tahir Shaikh</v>
          </cell>
          <cell r="G43832">
            <v>45962.493055555555</v>
          </cell>
          <cell r="H43832">
            <v>45972.643750000003</v>
          </cell>
        </row>
        <row r="43833">
          <cell r="A43833" t="str">
            <v>UCW-21527</v>
          </cell>
          <cell r="B43833" t="str">
            <v>Beauty - 129468 - E2E - Herbaria - 14 SKUS - 1 Nov</v>
          </cell>
          <cell r="C43833" t="str">
            <v>CLOSED</v>
          </cell>
          <cell r="D43833" t="str">
            <v>Medium</v>
          </cell>
          <cell r="E43833" t="str">
            <v>netscribes</v>
          </cell>
          <cell r="F43833" t="str">
            <v>Shraddha Dighe</v>
          </cell>
          <cell r="G43833">
            <v>45962.395833333336</v>
          </cell>
          <cell r="H43833">
            <v>45972.449305555558</v>
          </cell>
        </row>
        <row r="43834">
          <cell r="A43834" t="str">
            <v>UCW-21526</v>
          </cell>
          <cell r="B43834" t="str">
            <v>Beauty - 125928 - E2E - Farmacy - 9 SKUS - 1 NOV</v>
          </cell>
          <cell r="C43834" t="str">
            <v>CLOSED</v>
          </cell>
          <cell r="D43834" t="str">
            <v>High</v>
          </cell>
          <cell r="E43834" t="str">
            <v>netscribes</v>
          </cell>
          <cell r="F43834" t="str">
            <v>Shraddha Dighe</v>
          </cell>
          <cell r="G43834">
            <v>45962.382638888892</v>
          </cell>
          <cell r="H43834">
            <v>45968.451388888891</v>
          </cell>
        </row>
        <row r="43835">
          <cell r="A43835" t="str">
            <v>UCW-21525</v>
          </cell>
          <cell r="B43835" t="str">
            <v>Take Down Celeb Images</v>
          </cell>
          <cell r="C43835" t="str">
            <v>CLOSED</v>
          </cell>
          <cell r="D43835" t="str">
            <v>Medium</v>
          </cell>
          <cell r="E43835" t="str">
            <v>Chirag Dubal</v>
          </cell>
          <cell r="F43835" t="str">
            <v>Reagan D’souza</v>
          </cell>
          <cell r="G43835">
            <v>45961.943055555559</v>
          </cell>
          <cell r="H43835">
            <v>45973.530555555553</v>
          </cell>
        </row>
        <row r="43836">
          <cell r="A43836" t="str">
            <v>UCW-21524</v>
          </cell>
          <cell r="B43836" t="str">
            <v>Ritu Kumar -AW-25 Kolkata Collection Catalogue - 31-10-25</v>
          </cell>
          <cell r="C43836" t="str">
            <v>CLOSED</v>
          </cell>
          <cell r="D43836" t="str">
            <v>Medium</v>
          </cell>
          <cell r="E43836" t="str">
            <v>Chirag Dubal</v>
          </cell>
          <cell r="F43836" t="str">
            <v>Reagan D’souza</v>
          </cell>
          <cell r="G43836">
            <v>45961.865277777775</v>
          </cell>
          <cell r="H43836">
            <v>45967.6</v>
          </cell>
        </row>
        <row r="43837">
          <cell r="A43837" t="str">
            <v>UCW-21516</v>
          </cell>
          <cell r="B43837" t="str">
            <v>Request to UPDATE IMAGES &amp; PRODUCT TITLE_ | TATA CLIQ_29-10-2025</v>
          </cell>
          <cell r="C43837" t="str">
            <v>CLOSED Due to Inactive/Insufficient Information</v>
          </cell>
          <cell r="D43837" t="str">
            <v>Medium</v>
          </cell>
          <cell r="E43837" t="str">
            <v>netscribes</v>
          </cell>
          <cell r="F43837" t="str">
            <v>Mohd Tahir Shaikh</v>
          </cell>
          <cell r="G43837">
            <v>45961.759027777778</v>
          </cell>
          <cell r="H43837">
            <v>45967.760416666664</v>
          </cell>
        </row>
        <row r="43838">
          <cell r="A43838" t="str">
            <v>UCW-21513</v>
          </cell>
          <cell r="B43838" t="str">
            <v>Brand: Converse | TQ Mall | Tshirt Unisex-Catalog (L4L)</v>
          </cell>
          <cell r="C43838" t="str">
            <v>CLOSED</v>
          </cell>
          <cell r="D43838" t="str">
            <v>Highest</v>
          </cell>
          <cell r="E43838" t="str">
            <v>netscribes</v>
          </cell>
          <cell r="F43838" t="str">
            <v>Sushma Ram</v>
          </cell>
          <cell r="G43838">
            <v>45961.742361111108</v>
          </cell>
          <cell r="H43838">
            <v>45969.732638888891</v>
          </cell>
        </row>
        <row r="43839">
          <cell r="A43839" t="str">
            <v>UCW-21512</v>
          </cell>
          <cell r="B43839" t="str">
            <v>Urgent : Image Replace - 40424301</v>
          </cell>
          <cell r="C43839" t="str">
            <v>CLOSED</v>
          </cell>
          <cell r="D43839" t="str">
            <v>Medium</v>
          </cell>
          <cell r="E43839" t="str">
            <v>netscribes</v>
          </cell>
          <cell r="F43839" t="str">
            <v>Sushma Ram</v>
          </cell>
          <cell r="G43839">
            <v>45961.72152777778</v>
          </cell>
          <cell r="H43839">
            <v>45968.589583333334</v>
          </cell>
        </row>
        <row r="43840">
          <cell r="A43840" t="str">
            <v>UCW-21511</v>
          </cell>
          <cell r="B43840" t="str">
            <v>Removal of images : Duorflex</v>
          </cell>
          <cell r="C43840" t="str">
            <v>CLOSED</v>
          </cell>
          <cell r="D43840" t="str">
            <v>Highest</v>
          </cell>
          <cell r="E43840" t="str">
            <v>netscribes</v>
          </cell>
          <cell r="F43840" t="str">
            <v>Sushma Ram</v>
          </cell>
          <cell r="G43840">
            <v>45961.706944444442</v>
          </cell>
          <cell r="H43840">
            <v>45973.531944444447</v>
          </cell>
        </row>
        <row r="43841">
          <cell r="A43841" t="str">
            <v>UCW-21510</v>
          </cell>
          <cell r="B43841" t="str">
            <v>TCF Listing</v>
          </cell>
          <cell r="C43841" t="str">
            <v>CLOSED</v>
          </cell>
          <cell r="D43841" t="str">
            <v>Medium</v>
          </cell>
          <cell r="E43841" t="str">
            <v>netscribes</v>
          </cell>
          <cell r="F43841" t="str">
            <v>Mohd Tahir Shaikh</v>
          </cell>
          <cell r="G43841">
            <v>45961.697222222225</v>
          </cell>
          <cell r="H43841">
            <v>45969.660416666666</v>
          </cell>
        </row>
        <row r="43842">
          <cell r="A43842" t="str">
            <v>UCW-21508</v>
          </cell>
          <cell r="B43842" t="str">
            <v>Beauty - 125928 - Adhoc Content and Image update - Kora organics - 13 SKUS - 31 Oct</v>
          </cell>
          <cell r="C43842" t="str">
            <v>CLOSED</v>
          </cell>
          <cell r="D43842" t="str">
            <v>Highest</v>
          </cell>
          <cell r="E43842" t="str">
            <v>netscribes</v>
          </cell>
          <cell r="F43842" t="str">
            <v>Shraddha Dighe</v>
          </cell>
          <cell r="G43842">
            <v>45961.686111111114</v>
          </cell>
          <cell r="H43842">
            <v>45985.770833333336</v>
          </cell>
        </row>
        <row r="43843">
          <cell r="A43843" t="str">
            <v>UCW-21507</v>
          </cell>
          <cell r="B43843" t="str">
            <v xml:space="preserve">BEauty - E2E - 126198 - Fae - 30skus - 31st Oct </v>
          </cell>
          <cell r="C43843" t="str">
            <v>CLOSED</v>
          </cell>
          <cell r="D43843" t="str">
            <v>Medium</v>
          </cell>
          <cell r="E43843" t="str">
            <v>netscribes</v>
          </cell>
          <cell r="F43843" t="str">
            <v>Simi Raichel Zachariah</v>
          </cell>
          <cell r="G43843">
            <v>45961.684027777781</v>
          </cell>
          <cell r="H43843">
            <v>45968.459027777775</v>
          </cell>
        </row>
        <row r="43844">
          <cell r="A43844" t="str">
            <v>UCW-21500</v>
          </cell>
          <cell r="B43844" t="str">
            <v xml:space="preserve">Beauty - Adhoc - 125928 - swiss beauty - 25 skus - 31st oct </v>
          </cell>
          <cell r="C43844" t="str">
            <v>CLOSED</v>
          </cell>
          <cell r="D43844" t="str">
            <v>Medium</v>
          </cell>
          <cell r="E43844" t="str">
            <v>netscribes</v>
          </cell>
          <cell r="F43844" t="str">
            <v>Simi Raichel Zachariah</v>
          </cell>
          <cell r="G43844">
            <v>45961.667361111111</v>
          </cell>
          <cell r="H43844">
            <v>45973.568055555559</v>
          </cell>
        </row>
        <row r="43845">
          <cell r="A43845" t="str">
            <v>UCW-21498</v>
          </cell>
          <cell r="B43845" t="str">
            <v>BEauty - E2E - 125928 - Tom ford - 1 sku -31st oct</v>
          </cell>
          <cell r="C43845" t="str">
            <v>CLOSED</v>
          </cell>
          <cell r="D43845" t="str">
            <v>Medium</v>
          </cell>
          <cell r="E43845" t="str">
            <v>netscribes</v>
          </cell>
          <cell r="F43845" t="str">
            <v>Simi Raichel Zachariah</v>
          </cell>
          <cell r="G43845">
            <v>45961.661111111112</v>
          </cell>
          <cell r="H43845">
            <v>45968.446527777778</v>
          </cell>
        </row>
        <row r="43846">
          <cell r="A43846" t="str">
            <v>UCW-21496</v>
          </cell>
          <cell r="B43846" t="str">
            <v>Cataloging details - 57 OS</v>
          </cell>
          <cell r="C43846" t="str">
            <v>CLOSED</v>
          </cell>
          <cell r="D43846" t="str">
            <v>Medium</v>
          </cell>
          <cell r="E43846" t="str">
            <v>netscribes</v>
          </cell>
          <cell r="F43846" t="str">
            <v>Sushma Ram</v>
          </cell>
          <cell r="G43846">
            <v>45961.655555555553</v>
          </cell>
          <cell r="H43846">
            <v>45969.73333333333</v>
          </cell>
        </row>
        <row r="43847">
          <cell r="A43847" t="str">
            <v>UCW-21489</v>
          </cell>
          <cell r="B43847" t="str">
            <v>Beauty - E2E - 125928 - Farmacy - 3 skus - 31st Oct</v>
          </cell>
          <cell r="C43847" t="str">
            <v>CLOSED</v>
          </cell>
          <cell r="D43847" t="str">
            <v>Medium</v>
          </cell>
          <cell r="E43847" t="str">
            <v>netscribes</v>
          </cell>
          <cell r="F43847" t="str">
            <v>Simi Raichel Zachariah</v>
          </cell>
          <cell r="G43847">
            <v>45961.575694444444</v>
          </cell>
          <cell r="H43847">
            <v>45968.651388888888</v>
          </cell>
        </row>
        <row r="43848">
          <cell r="A43848" t="str">
            <v>UCW-21488</v>
          </cell>
          <cell r="B43848" t="str">
            <v>Beauty - 128656 - E2E - CADIVEU - 7 SKUS - 31 Oct</v>
          </cell>
          <cell r="C43848" t="str">
            <v>CLOSED</v>
          </cell>
          <cell r="D43848" t="str">
            <v>Highest</v>
          </cell>
          <cell r="E43848" t="str">
            <v>netscribes</v>
          </cell>
          <cell r="F43848" t="str">
            <v>Shraddha Dighe</v>
          </cell>
          <cell r="G43848">
            <v>45961.575694444444</v>
          </cell>
          <cell r="H43848">
            <v>45968.455555555556</v>
          </cell>
        </row>
        <row r="43849">
          <cell r="A43849" t="str">
            <v>UCW-21486</v>
          </cell>
          <cell r="B43849" t="str">
            <v>Beauty - E2E - 125928 - Estee Lauder - 32 skus - 31st Oct</v>
          </cell>
          <cell r="C43849" t="str">
            <v>CLOSED Due to Inactive/Insufficient Information</v>
          </cell>
          <cell r="D43849" t="str">
            <v>Highest</v>
          </cell>
          <cell r="E43849" t="str">
            <v>netscribes</v>
          </cell>
          <cell r="F43849" t="str">
            <v>Simi Raichel Zachariah</v>
          </cell>
          <cell r="G43849">
            <v>45961.572222222225</v>
          </cell>
          <cell r="H43849">
            <v>45965.609027777777</v>
          </cell>
        </row>
        <row r="43850">
          <cell r="A43850" t="str">
            <v>UCW-21484</v>
          </cell>
          <cell r="B43850" t="str">
            <v>Beauty - E2E - 125928 - Playboy - 10 skus - 31st Oct</v>
          </cell>
          <cell r="C43850" t="str">
            <v>CLOSED</v>
          </cell>
          <cell r="D43850" t="str">
            <v>Medium</v>
          </cell>
          <cell r="E43850" t="str">
            <v>netscribes</v>
          </cell>
          <cell r="F43850" t="str">
            <v>Simi Raichel Zachariah</v>
          </cell>
          <cell r="G43850">
            <v>45961.55972222222</v>
          </cell>
          <cell r="H43850">
            <v>45972.45416666667</v>
          </cell>
        </row>
        <row r="43851">
          <cell r="A43851" t="str">
            <v>UCW-21475</v>
          </cell>
          <cell r="B43851" t="str">
            <v>TATACLIQ X LIBAS AI IMAGE REPLACE 28-10-2025</v>
          </cell>
          <cell r="C43851" t="str">
            <v>CLOSED</v>
          </cell>
          <cell r="D43851" t="str">
            <v>Medium</v>
          </cell>
          <cell r="E43851" t="str">
            <v>netscribes</v>
          </cell>
          <cell r="F43851" t="str">
            <v>Sushma Ram</v>
          </cell>
          <cell r="G43851">
            <v>45960.822916666664</v>
          </cell>
          <cell r="H43851">
            <v>45973.527083333334</v>
          </cell>
        </row>
        <row r="43852">
          <cell r="A43852" t="str">
            <v>UCW-21474</v>
          </cell>
          <cell r="B43852" t="str">
            <v>TATACLIQ X LIBAS IMAGE UPDATE 27-10-2025</v>
          </cell>
          <cell r="C43852" t="str">
            <v>CLOSED</v>
          </cell>
          <cell r="D43852" t="str">
            <v>Medium</v>
          </cell>
          <cell r="E43852" t="str">
            <v>netscribes</v>
          </cell>
          <cell r="F43852" t="str">
            <v>Sushma Ram</v>
          </cell>
          <cell r="G43852">
            <v>45960.818055555559</v>
          </cell>
          <cell r="H43852">
            <v>45973.52847222222</v>
          </cell>
        </row>
        <row r="43853">
          <cell r="A43853" t="str">
            <v>UCW-21473</v>
          </cell>
          <cell r="B43853" t="str">
            <v>Clone - M&amp;S - Cataloguing</v>
          </cell>
          <cell r="C43853" t="str">
            <v>CLOSED</v>
          </cell>
          <cell r="D43853" t="str">
            <v>Medium</v>
          </cell>
          <cell r="E43853" t="str">
            <v>netscribes</v>
          </cell>
          <cell r="F43853" t="str">
            <v>netscribes</v>
          </cell>
          <cell r="G43853">
            <v>45960.805555555555</v>
          </cell>
          <cell r="H43853">
            <v>45986.705555555556</v>
          </cell>
        </row>
        <row r="43854">
          <cell r="A43854" t="str">
            <v>UCW-21461</v>
          </cell>
          <cell r="B43854" t="str">
            <v>Tatacliq Men Content template_28-10-25</v>
          </cell>
          <cell r="C43854" t="str">
            <v>CLOSED</v>
          </cell>
          <cell r="D43854" t="str">
            <v>Medium</v>
          </cell>
          <cell r="E43854" t="str">
            <v>netscribes</v>
          </cell>
          <cell r="F43854" t="str">
            <v>Sushma Ram</v>
          </cell>
          <cell r="G43854">
            <v>45960.740972222222</v>
          </cell>
          <cell r="H43854">
            <v>45969.73333333333</v>
          </cell>
        </row>
        <row r="43855">
          <cell r="A43855" t="str">
            <v>UCW-21460</v>
          </cell>
          <cell r="B43855" t="str">
            <v>TATACLIQ X LIBAS IMAGE ADDITION (Influencer Images) 28-10-2025</v>
          </cell>
          <cell r="C43855" t="str">
            <v>CLOSED</v>
          </cell>
          <cell r="D43855" t="str">
            <v>Medium</v>
          </cell>
          <cell r="E43855" t="str">
            <v>netscribes</v>
          </cell>
          <cell r="F43855" t="str">
            <v>Sushma Ram</v>
          </cell>
          <cell r="G43855">
            <v>45960.736805555556</v>
          </cell>
          <cell r="H43855">
            <v>45962.445138888892</v>
          </cell>
        </row>
        <row r="43856">
          <cell r="A43856" t="str">
            <v>UCW-21459</v>
          </cell>
          <cell r="B43856" t="str">
            <v>Men's Apparel 28-10-2025</v>
          </cell>
          <cell r="C43856" t="str">
            <v>CLOSED</v>
          </cell>
          <cell r="D43856" t="str">
            <v>Medium</v>
          </cell>
          <cell r="E43856" t="str">
            <v>netscribes</v>
          </cell>
          <cell r="F43856" t="str">
            <v>Mohd Tahir Shaikh</v>
          </cell>
          <cell r="G43856">
            <v>45960.734722222223</v>
          </cell>
          <cell r="H43856">
            <v>45969.73333333333</v>
          </cell>
        </row>
        <row r="43857">
          <cell r="A43857" t="str">
            <v>UCW-21451</v>
          </cell>
          <cell r="B43857" t="str">
            <v>Women's Apparel 28-10-2025</v>
          </cell>
          <cell r="C43857" t="str">
            <v>CLOSED</v>
          </cell>
          <cell r="D43857" t="str">
            <v>Medium</v>
          </cell>
          <cell r="E43857" t="str">
            <v>netscribes</v>
          </cell>
          <cell r="F43857" t="str">
            <v>Mohd Tahir Shaikh</v>
          </cell>
          <cell r="G43857">
            <v>45960.709027777775</v>
          </cell>
          <cell r="H43857">
            <v>45971.577777777777</v>
          </cell>
        </row>
        <row r="43858">
          <cell r="A43858" t="str">
            <v>UCW-21449</v>
          </cell>
          <cell r="B43858" t="str">
            <v>Beauty - E2E - 125928 - Armani - 9 skus - 30th Oct</v>
          </cell>
          <cell r="C43858" t="str">
            <v>CLOSED</v>
          </cell>
          <cell r="D43858" t="str">
            <v>Medium</v>
          </cell>
          <cell r="E43858" t="str">
            <v>netscribes</v>
          </cell>
          <cell r="F43858" t="str">
            <v>Simi Raichel Zachariah</v>
          </cell>
          <cell r="G43858">
            <v>45960.694444444445</v>
          </cell>
          <cell r="H43858">
            <v>45962.499305555553</v>
          </cell>
        </row>
        <row r="43859">
          <cell r="A43859" t="str">
            <v>UCW-21447</v>
          </cell>
          <cell r="B43859" t="str">
            <v>Beauty - E2E - 127367 - Kiro - 2 skus - 30th Oct 2025</v>
          </cell>
          <cell r="C43859" t="str">
            <v>CLOSED</v>
          </cell>
          <cell r="D43859" t="str">
            <v>Medium</v>
          </cell>
          <cell r="E43859" t="str">
            <v>netscribes</v>
          </cell>
          <cell r="F43859" t="str">
            <v>Simi Raichel Zachariah</v>
          </cell>
          <cell r="G43859">
            <v>45960.688888888886</v>
          </cell>
          <cell r="H43859">
            <v>45966.473611111112</v>
          </cell>
        </row>
        <row r="43860">
          <cell r="A43860" t="str">
            <v>UCW-21445</v>
          </cell>
          <cell r="B43860" t="str">
            <v>MKH Catalog</v>
          </cell>
          <cell r="C43860" t="str">
            <v>CLOSED</v>
          </cell>
          <cell r="D43860" t="str">
            <v>Medium</v>
          </cell>
          <cell r="E43860" t="str">
            <v>netscribes</v>
          </cell>
          <cell r="F43860" t="str">
            <v>Mohd Tahir Shaikh</v>
          </cell>
          <cell r="G43860">
            <v>45960.683333333334</v>
          </cell>
          <cell r="H43860">
            <v>45971.699305555558</v>
          </cell>
        </row>
        <row r="43861">
          <cell r="A43861" t="str">
            <v>UCW-21444</v>
          </cell>
          <cell r="B43861" t="str">
            <v xml:space="preserve">FA25 | TH | Mall | Migration </v>
          </cell>
          <cell r="C43861" t="str">
            <v>CLOSED</v>
          </cell>
          <cell r="D43861" t="str">
            <v>Medium</v>
          </cell>
          <cell r="E43861" t="str">
            <v>Chirag Dubal</v>
          </cell>
          <cell r="F43861" t="str">
            <v>Asmi Kumar</v>
          </cell>
          <cell r="G43861">
            <v>45960.679166666669</v>
          </cell>
          <cell r="H43861">
            <v>45973.708333333336</v>
          </cell>
        </row>
        <row r="43862">
          <cell r="A43862" t="str">
            <v>UCW-21443</v>
          </cell>
          <cell r="B43862" t="str">
            <v>TH | Migration | Mall to Lux | 21 Styles</v>
          </cell>
          <cell r="C43862" t="str">
            <v>CLOSED Due to Inactive/Insufficient Information</v>
          </cell>
          <cell r="D43862" t="str">
            <v>Medium</v>
          </cell>
          <cell r="E43862" t="str">
            <v>Chirag Dubal</v>
          </cell>
          <cell r="F43862" t="str">
            <v>Asmi Kumar</v>
          </cell>
          <cell r="G43862">
            <v>45960.675000000003</v>
          </cell>
          <cell r="H43862">
            <v>45961.497916666667</v>
          </cell>
        </row>
        <row r="43863">
          <cell r="A43863" t="str">
            <v>UCW-21441</v>
          </cell>
          <cell r="B43863" t="str">
            <v>Beauty - E2E - 125928 -  Steve Madden - 4 skus - 30th Oct 2025</v>
          </cell>
          <cell r="C43863" t="str">
            <v>CLOSED</v>
          </cell>
          <cell r="D43863" t="str">
            <v>Medium</v>
          </cell>
          <cell r="E43863" t="str">
            <v>netscribes</v>
          </cell>
          <cell r="F43863" t="str">
            <v>Simi Raichel Zachariah</v>
          </cell>
          <cell r="G43863">
            <v>45960.667361111111</v>
          </cell>
          <cell r="H43863">
            <v>45968.444444444445</v>
          </cell>
        </row>
        <row r="43864">
          <cell r="A43864" t="str">
            <v>UCW-21436</v>
          </cell>
          <cell r="B43864" t="str">
            <v>PUMA Catalogue : Fashion &amp; Luxury : Adults : 29th October</v>
          </cell>
          <cell r="C43864" t="str">
            <v>CLOSED</v>
          </cell>
          <cell r="D43864" t="str">
            <v>Medium</v>
          </cell>
          <cell r="E43864" t="str">
            <v>netscribes</v>
          </cell>
          <cell r="F43864" t="str">
            <v>Sushma Ram</v>
          </cell>
          <cell r="G43864">
            <v>45960.652083333334</v>
          </cell>
          <cell r="H43864">
            <v>46210.465277777781</v>
          </cell>
        </row>
        <row r="43865">
          <cell r="A43865" t="str">
            <v>UCW-21435</v>
          </cell>
          <cell r="B43865" t="str">
            <v>Beauty - E2E - 127939 - Memo Paris - 1 sku - 30th Oct 2025</v>
          </cell>
          <cell r="C43865" t="str">
            <v>CLOSED</v>
          </cell>
          <cell r="D43865" t="str">
            <v>Medium</v>
          </cell>
          <cell r="E43865" t="str">
            <v>netscribes</v>
          </cell>
          <cell r="F43865" t="str">
            <v>Simi Raichel Zachariah</v>
          </cell>
          <cell r="G43865">
            <v>45960.652083333334</v>
          </cell>
          <cell r="H43865">
            <v>45962.474999999999</v>
          </cell>
        </row>
        <row r="43866">
          <cell r="A43866" t="str">
            <v>UCW-21433</v>
          </cell>
          <cell r="B43866" t="str">
            <v>Nike New Listing 14-10-2025</v>
          </cell>
          <cell r="C43866" t="str">
            <v>CLOSED</v>
          </cell>
          <cell r="D43866" t="str">
            <v>Medium</v>
          </cell>
          <cell r="E43866" t="str">
            <v>netscribes</v>
          </cell>
          <cell r="F43866" t="str">
            <v>Sushma Ram</v>
          </cell>
          <cell r="G43866">
            <v>45960.643055555556</v>
          </cell>
          <cell r="H43866">
            <v>45971.683333333334</v>
          </cell>
        </row>
        <row r="43867">
          <cell r="A43867" t="str">
            <v>UCW-21432</v>
          </cell>
          <cell r="B43867" t="str">
            <v>Beauty - E2E - 127367 - Kiro - 2 skus - 30th Oct 2025</v>
          </cell>
          <cell r="C43867" t="str">
            <v>CLOSED</v>
          </cell>
          <cell r="D43867" t="str">
            <v>Medium</v>
          </cell>
          <cell r="E43867" t="str">
            <v>netscribes</v>
          </cell>
          <cell r="F43867" t="str">
            <v>Simi Raichel Zachariah</v>
          </cell>
          <cell r="G43867">
            <v>45960.642361111109</v>
          </cell>
          <cell r="H43867">
            <v>45969.532638888886</v>
          </cell>
        </row>
        <row r="43868">
          <cell r="A43868" t="str">
            <v>UCW-21431</v>
          </cell>
          <cell r="B43868" t="str">
            <v>Beauty - E2E - 127367 - Kiro - 2 skus - 30th Oct 2025</v>
          </cell>
          <cell r="C43868" t="str">
            <v>CLOSED</v>
          </cell>
          <cell r="D43868" t="str">
            <v>Medium</v>
          </cell>
          <cell r="E43868" t="str">
            <v>netscribes</v>
          </cell>
          <cell r="F43868" t="str">
            <v>Simi Raichel Zachariah</v>
          </cell>
          <cell r="G43868">
            <v>45960.638888888891</v>
          </cell>
          <cell r="H43868">
            <v>45968.436111111114</v>
          </cell>
        </row>
        <row r="43869">
          <cell r="A43869" t="str">
            <v>UCW-21428</v>
          </cell>
          <cell r="B43869" t="str">
            <v>Asics - Tata Cliq Catalogue @28th Oct</v>
          </cell>
          <cell r="C43869" t="str">
            <v>CLOSED</v>
          </cell>
          <cell r="D43869" t="str">
            <v>Medium</v>
          </cell>
          <cell r="E43869" t="str">
            <v>netscribes</v>
          </cell>
          <cell r="F43869" t="str">
            <v>Sushma Ram</v>
          </cell>
          <cell r="G43869">
            <v>45960.618055555555</v>
          </cell>
          <cell r="H43869">
            <v>45969.73541666667</v>
          </cell>
        </row>
        <row r="43870">
          <cell r="A43870" t="str">
            <v>UCW-21427</v>
          </cell>
          <cell r="B43870" t="str">
            <v>Image &amp; Content Update On Tatacliq (Brand Name - Globus) (28.10.2025) (Western Wear)</v>
          </cell>
          <cell r="C43870" t="str">
            <v>CLOSED</v>
          </cell>
          <cell r="D43870" t="str">
            <v>Medium</v>
          </cell>
          <cell r="E43870" t="str">
            <v>netscribes</v>
          </cell>
          <cell r="F43870" t="str">
            <v>Mohd Tahir Shaikh</v>
          </cell>
          <cell r="G43870">
            <v>45960.612500000003</v>
          </cell>
          <cell r="H43870">
            <v>46003.986111111109</v>
          </cell>
        </row>
        <row r="43871">
          <cell r="A43871" t="str">
            <v>UCW-21426</v>
          </cell>
          <cell r="B43871" t="str">
            <v>Tata CLIQ(Fashion+Luxury) |adidas DTC| Footwear Attributes for Listing_28-10-25</v>
          </cell>
          <cell r="C43871" t="str">
            <v>CLOSED</v>
          </cell>
          <cell r="D43871" t="str">
            <v>Highest</v>
          </cell>
          <cell r="E43871" t="str">
            <v>netscribes</v>
          </cell>
          <cell r="F43871" t="str">
            <v>Sushma Ram</v>
          </cell>
          <cell r="G43871">
            <v>45960.611805555556</v>
          </cell>
          <cell r="H43871">
            <v>46189.368750000001</v>
          </cell>
        </row>
        <row r="43872">
          <cell r="A43872" t="str">
            <v>UCW-21424</v>
          </cell>
          <cell r="B43872" t="str">
            <v>Luxury platform Migration styles as on 29-Oct-25</v>
          </cell>
          <cell r="C43872" t="str">
            <v>CLOSED</v>
          </cell>
          <cell r="D43872" t="str">
            <v>Medium</v>
          </cell>
          <cell r="E43872" t="str">
            <v>Chirag Dubal</v>
          </cell>
          <cell r="F43872" t="str">
            <v>Asmi Kumar</v>
          </cell>
          <cell r="G43872">
            <v>45960.604861111111</v>
          </cell>
          <cell r="H43872">
            <v>45973.518055555556</v>
          </cell>
        </row>
        <row r="43873">
          <cell r="A43873" t="str">
            <v>UCW-21422</v>
          </cell>
          <cell r="B43873" t="str">
            <v>TH/CK Omni-55 Lot</v>
          </cell>
          <cell r="C43873" t="str">
            <v>CLOSED</v>
          </cell>
          <cell r="D43873" t="str">
            <v>Medium</v>
          </cell>
          <cell r="E43873" t="str">
            <v>Chirag Dubal</v>
          </cell>
          <cell r="F43873" t="str">
            <v>Asmi Kumar</v>
          </cell>
          <cell r="G43873">
            <v>45960.598611111112</v>
          </cell>
          <cell r="H43873">
            <v>46008.4375</v>
          </cell>
        </row>
        <row r="43874">
          <cell r="A43874" t="str">
            <v>UCW-21421</v>
          </cell>
          <cell r="B43874" t="str">
            <v>Nike Add now Catalogue dated 28th Oct2025 ( Seller account: 129408, 129415 and 129417 )</v>
          </cell>
          <cell r="C43874" t="str">
            <v>CLOSED</v>
          </cell>
          <cell r="D43874" t="str">
            <v>Medium</v>
          </cell>
          <cell r="E43874" t="str">
            <v>netscribes</v>
          </cell>
          <cell r="F43874" t="str">
            <v>Sushma Ram</v>
          </cell>
          <cell r="G43874">
            <v>45960.59375</v>
          </cell>
          <cell r="H43874">
            <v>45975.789583333331</v>
          </cell>
        </row>
        <row r="43875">
          <cell r="A43875" t="str">
            <v>UCW-21410</v>
          </cell>
          <cell r="B43875" t="str">
            <v>TATACLIQ X LIBAS SIZE ADDITION - 27-10-25</v>
          </cell>
          <cell r="C43875" t="str">
            <v>CLOSED</v>
          </cell>
          <cell r="D43875" t="str">
            <v>Medium</v>
          </cell>
          <cell r="E43875" t="str">
            <v>netscribes</v>
          </cell>
          <cell r="F43875" t="str">
            <v>Sushma Ram</v>
          </cell>
          <cell r="G43875">
            <v>45960.560416666667</v>
          </cell>
          <cell r="H43875">
            <v>45969.588888888888</v>
          </cell>
        </row>
        <row r="43876">
          <cell r="A43876" t="str">
            <v>UCW-21402</v>
          </cell>
          <cell r="B43876" t="str">
            <v>Tatacliq Lifestyle Catalogue Template-Lot -132_28.10.2025</v>
          </cell>
          <cell r="C43876" t="str">
            <v>CLOSED</v>
          </cell>
          <cell r="D43876" t="str">
            <v>Medium</v>
          </cell>
          <cell r="E43876" t="str">
            <v>netscribes</v>
          </cell>
          <cell r="F43876" t="str">
            <v>Mohd Tahir Shaikh</v>
          </cell>
          <cell r="G43876">
            <v>45960.527083333334</v>
          </cell>
          <cell r="H43876">
            <v>45969.737500000003</v>
          </cell>
        </row>
        <row r="43877">
          <cell r="A43877" t="str">
            <v>UCW-21399</v>
          </cell>
          <cell r="B43877" t="str">
            <v>Brand: Converse | TQ Footwear | Unisex-Catalog - V2</v>
          </cell>
          <cell r="C43877" t="str">
            <v>CLOSED</v>
          </cell>
          <cell r="D43877" t="str">
            <v>Medium</v>
          </cell>
          <cell r="E43877" t="str">
            <v>netscribes</v>
          </cell>
          <cell r="F43877" t="str">
            <v>Mohd Tahir Shaikh</v>
          </cell>
          <cell r="G43877">
            <v>45960.510416666664</v>
          </cell>
          <cell r="H43877">
            <v>45972.631944444445</v>
          </cell>
        </row>
        <row r="43878">
          <cell r="A43878" t="str">
            <v>UCW-21397</v>
          </cell>
          <cell r="B43878" t="str">
            <v>Brand: Converse | TQ Footwear | W-Catalog - V2</v>
          </cell>
          <cell r="C43878" t="str">
            <v>CLOSED</v>
          </cell>
          <cell r="D43878" t="str">
            <v>Medium</v>
          </cell>
          <cell r="E43878" t="str">
            <v>netscribes</v>
          </cell>
          <cell r="F43878" t="str">
            <v>Mohd Tahir Shaikh</v>
          </cell>
          <cell r="G43878">
            <v>45960.5</v>
          </cell>
          <cell r="H43878">
            <v>45972.625</v>
          </cell>
        </row>
        <row r="43879">
          <cell r="A43879" t="str">
            <v>UCW-21396</v>
          </cell>
          <cell r="B43879" t="str">
            <v>Beauty - Image resize - 30 oct</v>
          </cell>
          <cell r="C43879" t="str">
            <v>CLOSED</v>
          </cell>
          <cell r="D43879" t="str">
            <v>Highest</v>
          </cell>
          <cell r="E43879" t="str">
            <v>netscribes</v>
          </cell>
          <cell r="F43879" t="str">
            <v>Shraddha Dighe</v>
          </cell>
          <cell r="G43879">
            <v>45960.497916666667</v>
          </cell>
          <cell r="H43879">
            <v>45964.697222222225</v>
          </cell>
        </row>
        <row r="43880">
          <cell r="A43880" t="str">
            <v>UCW-21395</v>
          </cell>
          <cell r="B43880" t="str">
            <v xml:space="preserve">Bag Accessories 23-10-2025 </v>
          </cell>
          <cell r="C43880" t="str">
            <v>CLOSED</v>
          </cell>
          <cell r="D43880" t="str">
            <v>Medium</v>
          </cell>
          <cell r="E43880" t="str">
            <v>netscribes</v>
          </cell>
          <cell r="F43880" t="str">
            <v>netscribes</v>
          </cell>
          <cell r="G43880">
            <v>45960.48541666667</v>
          </cell>
          <cell r="H43880">
            <v>45980.84097222222</v>
          </cell>
        </row>
        <row r="43881">
          <cell r="A43881" t="str">
            <v>UCW-21383</v>
          </cell>
          <cell r="B43881" t="str">
            <v>TATACLIQ X LIBAS AI IMAGE UPDATE 24-10-2025</v>
          </cell>
          <cell r="C43881" t="str">
            <v>CLOSED</v>
          </cell>
          <cell r="D43881" t="str">
            <v>Medium</v>
          </cell>
          <cell r="E43881" t="str">
            <v>netscribes</v>
          </cell>
          <cell r="F43881" t="str">
            <v>Mohd Tahir Shaikh</v>
          </cell>
          <cell r="G43881">
            <v>45960.027083333334</v>
          </cell>
          <cell r="H43881">
            <v>46003.98541666667</v>
          </cell>
        </row>
        <row r="43882">
          <cell r="A43882" t="str">
            <v>UCW-21382</v>
          </cell>
          <cell r="B43882" t="str">
            <v>Request for change of images</v>
          </cell>
          <cell r="C43882" t="str">
            <v>CLOSED</v>
          </cell>
          <cell r="D43882" t="str">
            <v>Medium</v>
          </cell>
          <cell r="E43882" t="str">
            <v>netscribes</v>
          </cell>
          <cell r="F43882" t="str">
            <v>Mohd Tahir Shaikh</v>
          </cell>
          <cell r="G43882">
            <v>45960.018055555556</v>
          </cell>
          <cell r="H43882">
            <v>45992.813194444447</v>
          </cell>
        </row>
        <row r="43883">
          <cell r="A43883" t="str">
            <v>UCW-21380</v>
          </cell>
          <cell r="B43883" t="str">
            <v>Nike New Listing Sheet 28-10-2025</v>
          </cell>
          <cell r="C43883" t="str">
            <v>CLOSED</v>
          </cell>
          <cell r="D43883" t="str">
            <v>Highest</v>
          </cell>
          <cell r="E43883" t="str">
            <v>netscribes</v>
          </cell>
          <cell r="F43883" t="str">
            <v>Sushma Ram</v>
          </cell>
          <cell r="G43883">
            <v>45959.847916666666</v>
          </cell>
          <cell r="H43883">
            <v>45972.609722222223</v>
          </cell>
        </row>
        <row r="43884">
          <cell r="A43884" t="str">
            <v>UCW-21379</v>
          </cell>
          <cell r="B43884" t="str">
            <v>Catalog transfer - Yonex ( Critical Brand ) For New Listings.</v>
          </cell>
          <cell r="C43884" t="str">
            <v>CLOSED</v>
          </cell>
          <cell r="D43884" t="str">
            <v>Highest</v>
          </cell>
          <cell r="E43884" t="str">
            <v>netscribes</v>
          </cell>
          <cell r="F43884" t="str">
            <v>Sushma Ram</v>
          </cell>
          <cell r="G43884">
            <v>45959.832638888889</v>
          </cell>
          <cell r="H43884">
            <v>45992.72152777778</v>
          </cell>
        </row>
        <row r="43885">
          <cell r="A43885" t="str">
            <v>UCW-21377</v>
          </cell>
          <cell r="B43885" t="str">
            <v>BEauty - 125928 - Armani - 1 sku - 29th Oct</v>
          </cell>
          <cell r="C43885" t="str">
            <v>CLOSED</v>
          </cell>
          <cell r="D43885" t="str">
            <v>Medium</v>
          </cell>
          <cell r="E43885" t="str">
            <v>netscribes</v>
          </cell>
          <cell r="F43885" t="str">
            <v>Simi Raichel Zachariah</v>
          </cell>
          <cell r="G43885">
            <v>45959.793055555558</v>
          </cell>
          <cell r="H43885">
            <v>45961.500694444447</v>
          </cell>
        </row>
        <row r="43886">
          <cell r="A43886" t="str">
            <v>UCW-21372</v>
          </cell>
          <cell r="B43886" t="str">
            <v>ALDO FW25 Shoecare Catalog Submission (TC) - 27.10.2025</v>
          </cell>
          <cell r="C43886" t="str">
            <v>CLOSED</v>
          </cell>
          <cell r="D43886" t="str">
            <v>Medium</v>
          </cell>
          <cell r="E43886" t="str">
            <v>netscribes</v>
          </cell>
          <cell r="F43886" t="str">
            <v>Sushma Ram</v>
          </cell>
          <cell r="G43886">
            <v>45959.727083333331</v>
          </cell>
          <cell r="H43886">
            <v>45969.738194444442</v>
          </cell>
        </row>
        <row r="43887">
          <cell r="A43887" t="str">
            <v>UCW-21371</v>
          </cell>
          <cell r="B43887" t="str">
            <v>TH/CK-MP-Lot 64</v>
          </cell>
          <cell r="C43887" t="str">
            <v>CLOSED</v>
          </cell>
          <cell r="D43887" t="str">
            <v>Medium</v>
          </cell>
          <cell r="E43887" t="str">
            <v>Jaibharathi Jagannathan</v>
          </cell>
          <cell r="F43887" t="str">
            <v>Lishita Kotian</v>
          </cell>
          <cell r="G43887">
            <v>45959.71875</v>
          </cell>
          <cell r="H43887">
            <v>45969.738194444442</v>
          </cell>
        </row>
        <row r="43888">
          <cell r="A43888" t="str">
            <v>UCW-21368</v>
          </cell>
          <cell r="B43888" t="str">
            <v>CLONE - Hoversoul Lot -2</v>
          </cell>
          <cell r="C43888" t="str">
            <v>CLOSED</v>
          </cell>
          <cell r="D43888" t="str">
            <v>Medium</v>
          </cell>
          <cell r="E43888" t="str">
            <v>netscribes</v>
          </cell>
          <cell r="F43888" t="str">
            <v>Mohd Tahir Shaikh</v>
          </cell>
          <cell r="G43888">
            <v>45959.681944444441</v>
          </cell>
          <cell r="H43888">
            <v>45969.738888888889</v>
          </cell>
        </row>
        <row r="43889">
          <cell r="A43889" t="str">
            <v>UCW-21365</v>
          </cell>
          <cell r="B43889" t="str">
            <v>Beauty - E2E - 127939 - Memo Paris - 9 skus - 29th Oct 2025</v>
          </cell>
          <cell r="C43889" t="str">
            <v>CLOSED</v>
          </cell>
          <cell r="D43889" t="str">
            <v>Medium</v>
          </cell>
          <cell r="E43889" t="str">
            <v>netscribes</v>
          </cell>
          <cell r="F43889" t="str">
            <v>Simi Raichel Zachariah</v>
          </cell>
          <cell r="G43889">
            <v>45959.665972222225</v>
          </cell>
          <cell r="H43889">
            <v>45961.490277777775</v>
          </cell>
        </row>
        <row r="43890">
          <cell r="A43890" t="str">
            <v>UCW-21364</v>
          </cell>
          <cell r="B43890" t="str">
            <v>Beauty - 125928 - E2E - Dyson - 1 SKU - 29 Oct</v>
          </cell>
          <cell r="C43890" t="str">
            <v>CLOSED</v>
          </cell>
          <cell r="D43890" t="str">
            <v>Highest</v>
          </cell>
          <cell r="E43890" t="str">
            <v>netscribes</v>
          </cell>
          <cell r="F43890" t="str">
            <v>Shraddha Dighe</v>
          </cell>
          <cell r="G43890">
            <v>45959.665277777778</v>
          </cell>
          <cell r="H43890">
            <v>45961.48333333333</v>
          </cell>
        </row>
        <row r="43891">
          <cell r="A43891" t="str">
            <v>UCW-21361</v>
          </cell>
          <cell r="B43891" t="str">
            <v>Beauty - E2E - 128634 - DeBelle - 2 skus - 29th Oct</v>
          </cell>
          <cell r="C43891" t="str">
            <v>CLOSED Due to Inactive/Insufficient Information</v>
          </cell>
          <cell r="D43891" t="str">
            <v>Medium</v>
          </cell>
          <cell r="E43891" t="str">
            <v>netscribes</v>
          </cell>
          <cell r="F43891" t="str">
            <v>Simi Raichel Zachariah</v>
          </cell>
          <cell r="G43891">
            <v>45959.652777777781</v>
          </cell>
          <cell r="H43891">
            <v>45962.807638888888</v>
          </cell>
        </row>
        <row r="43892">
          <cell r="A43892" t="str">
            <v>UCW-21360</v>
          </cell>
          <cell r="B43892" t="str">
            <v>Urgent :: Tata Cliq Men's Apparel New Catalog 27-10-2025 // 53 Article</v>
          </cell>
          <cell r="C43892" t="str">
            <v>CLOSED</v>
          </cell>
          <cell r="D43892" t="str">
            <v>Medium</v>
          </cell>
          <cell r="E43892" t="str">
            <v>netscribes</v>
          </cell>
          <cell r="F43892" t="str">
            <v>Sushma Ram</v>
          </cell>
          <cell r="G43892">
            <v>45959.642361111109</v>
          </cell>
          <cell r="H43892">
            <v>45969.5625</v>
          </cell>
        </row>
        <row r="43893">
          <cell r="A43893" t="str">
            <v>UCW-21335</v>
          </cell>
          <cell r="B43893" t="str">
            <v>Replace Model Image - MP000000023203781-F24SSLMES16WH</v>
          </cell>
          <cell r="C43893" t="str">
            <v>CLOSED</v>
          </cell>
          <cell r="D43893" t="str">
            <v>Medium</v>
          </cell>
          <cell r="E43893" t="str">
            <v>netscribes</v>
          </cell>
          <cell r="F43893" t="str">
            <v>Mohd Tahir Shaikh</v>
          </cell>
          <cell r="G43893">
            <v>45959.461111111108</v>
          </cell>
          <cell r="H43893">
            <v>46003.98541666667</v>
          </cell>
        </row>
        <row r="43894">
          <cell r="A43894" t="str">
            <v>UCW-21331</v>
          </cell>
          <cell r="B43894" t="str">
            <v>Beauty - E2E - 127939 - Memo Paris - 3 skus - 29th Oct</v>
          </cell>
          <cell r="C43894" t="str">
            <v>CLOSED</v>
          </cell>
          <cell r="D43894" t="str">
            <v>Medium</v>
          </cell>
          <cell r="E43894" t="str">
            <v>netscribes</v>
          </cell>
          <cell r="F43894" t="str">
            <v>Simi Raichel Zachariah</v>
          </cell>
          <cell r="G43894">
            <v>45959.449305555558</v>
          </cell>
          <cell r="H43894">
            <v>45961.477777777778</v>
          </cell>
        </row>
        <row r="43895">
          <cell r="A43895" t="str">
            <v>UCW-21330</v>
          </cell>
          <cell r="B43895" t="str">
            <v>Image Update Request for Existing SKUs on TataCliq</v>
          </cell>
          <cell r="C43895" t="str">
            <v>CLOSED</v>
          </cell>
          <cell r="D43895" t="str">
            <v>Medium</v>
          </cell>
          <cell r="E43895" t="str">
            <v>netscribes</v>
          </cell>
          <cell r="F43895" t="str">
            <v>netscribes</v>
          </cell>
          <cell r="G43895">
            <v>45959.447222222225</v>
          </cell>
          <cell r="H43895">
            <v>46003.98541666667</v>
          </cell>
        </row>
        <row r="43896">
          <cell r="A43896" t="str">
            <v>UCW-21329</v>
          </cell>
          <cell r="B43896" t="str">
            <v>Styles Migration to Tata Cliq ABFRL Account - 25-09-2025</v>
          </cell>
          <cell r="C43896" t="str">
            <v>CLOSED Due to Inactive/Insufficient Information</v>
          </cell>
          <cell r="D43896" t="str">
            <v>Medium</v>
          </cell>
          <cell r="E43896" t="str">
            <v>netscribes</v>
          </cell>
          <cell r="F43896" t="str">
            <v>netscribes</v>
          </cell>
          <cell r="G43896">
            <v>45959.444444444445</v>
          </cell>
          <cell r="H43896">
            <v>45964.5625</v>
          </cell>
        </row>
        <row r="43897">
          <cell r="A43897" t="str">
            <v>UCW-21326</v>
          </cell>
          <cell r="B43897" t="str">
            <v>SF new image update TCR</v>
          </cell>
          <cell r="C43897" t="str">
            <v>CLOSED</v>
          </cell>
          <cell r="D43897" t="str">
            <v>Medium</v>
          </cell>
          <cell r="E43897" t="str">
            <v>netscribes</v>
          </cell>
          <cell r="F43897" t="str">
            <v>Mohd Tahir Shaikh</v>
          </cell>
          <cell r="G43897">
            <v>45959.438888888886</v>
          </cell>
          <cell r="H43897">
            <v>45973.779861111114</v>
          </cell>
        </row>
        <row r="43898">
          <cell r="A43898" t="str">
            <v>UCW-21324</v>
          </cell>
          <cell r="B43898" t="str">
            <v>Kids Apparel 22-10-2025</v>
          </cell>
          <cell r="C43898" t="str">
            <v>CLOSED</v>
          </cell>
          <cell r="D43898" t="str">
            <v>Medium</v>
          </cell>
          <cell r="E43898" t="str">
            <v>netscribes</v>
          </cell>
          <cell r="F43898" t="str">
            <v>netscribes</v>
          </cell>
          <cell r="G43898">
            <v>45958.879861111112</v>
          </cell>
          <cell r="H43898">
            <v>45989.666666666664</v>
          </cell>
        </row>
        <row r="43899">
          <cell r="A43899" t="str">
            <v>UCW-21323</v>
          </cell>
          <cell r="B43899" t="str">
            <v>Spykar | Tatacliq - New Catalogue - Mens Apparel - 27th Oct</v>
          </cell>
          <cell r="C43899" t="str">
            <v>CLOSED</v>
          </cell>
          <cell r="D43899" t="str">
            <v>Medium</v>
          </cell>
          <cell r="E43899" t="str">
            <v>netscribes</v>
          </cell>
          <cell r="F43899" t="str">
            <v>Sushma Ram</v>
          </cell>
          <cell r="G43899">
            <v>45958.834027777775</v>
          </cell>
          <cell r="H43899">
            <v>45969.563194444447</v>
          </cell>
        </row>
        <row r="43900">
          <cell r="A43900" t="str">
            <v>UCW-21320</v>
          </cell>
          <cell r="B43900" t="str">
            <v>Aria Nica Kids Footwear Listing AW-25</v>
          </cell>
          <cell r="C43900" t="str">
            <v>CLOSED</v>
          </cell>
          <cell r="D43900" t="str">
            <v>Medium</v>
          </cell>
          <cell r="E43900" t="str">
            <v>netscribes</v>
          </cell>
          <cell r="F43900" t="str">
            <v>Sushma Ram</v>
          </cell>
          <cell r="G43900">
            <v>45958.811111111114</v>
          </cell>
          <cell r="H43900">
            <v>45969.738888888889</v>
          </cell>
        </row>
        <row r="43901">
          <cell r="A43901" t="str">
            <v>UCW-21319</v>
          </cell>
          <cell r="B43901" t="str">
            <v>Brand Listings 2nd Set R&amp;B on Tata Cliq</v>
          </cell>
          <cell r="C43901" t="str">
            <v>CLOSED</v>
          </cell>
          <cell r="D43901" t="str">
            <v>Medium</v>
          </cell>
          <cell r="E43901" t="str">
            <v>netscribes</v>
          </cell>
          <cell r="F43901" t="str">
            <v>Mohd Tahir Shaikh</v>
          </cell>
          <cell r="G43901">
            <v>45958.791666666664</v>
          </cell>
          <cell r="H43901">
            <v>45969.739583333336</v>
          </cell>
        </row>
        <row r="43902">
          <cell r="A43902" t="str">
            <v>UCW-21318</v>
          </cell>
          <cell r="B43902" t="str">
            <v>Tatacliq Women Western Wear Template | 27th Oct'2025</v>
          </cell>
          <cell r="C43902" t="str">
            <v>CLOSED</v>
          </cell>
          <cell r="D43902" t="str">
            <v>Medium</v>
          </cell>
          <cell r="E43902" t="str">
            <v>netscribes</v>
          </cell>
          <cell r="F43902" t="str">
            <v>Mohd Tahir Shaikh</v>
          </cell>
          <cell r="G43902">
            <v>45958.787499999999</v>
          </cell>
          <cell r="H43902">
            <v>45972.609027777777</v>
          </cell>
        </row>
        <row r="43903">
          <cell r="A43903" t="str">
            <v>UCW-21316</v>
          </cell>
          <cell r="B43903" t="str">
            <v>Tatacliq Men's Apparels Templates | 27th Oct'2025</v>
          </cell>
          <cell r="C43903" t="str">
            <v>CLOSED</v>
          </cell>
          <cell r="D43903" t="str">
            <v>Medium</v>
          </cell>
          <cell r="E43903" t="str">
            <v>netscribes</v>
          </cell>
          <cell r="F43903" t="str">
            <v>Mohd Tahir Shaikh</v>
          </cell>
          <cell r="G43903">
            <v>45958.78125</v>
          </cell>
          <cell r="H43903">
            <v>45969.739583333336</v>
          </cell>
        </row>
        <row r="43904">
          <cell r="A43904" t="str">
            <v>UCW-21313</v>
          </cell>
          <cell r="B43904" t="str">
            <v>Accessories Listings 27.10.2025</v>
          </cell>
          <cell r="C43904" t="str">
            <v>CLOSED</v>
          </cell>
          <cell r="D43904" t="str">
            <v>Medium</v>
          </cell>
          <cell r="E43904" t="str">
            <v>netscribes</v>
          </cell>
          <cell r="F43904" t="str">
            <v>Mohd Tahir Shaikh</v>
          </cell>
          <cell r="G43904">
            <v>45958.772222222222</v>
          </cell>
          <cell r="H43904">
            <v>45969.740277777775</v>
          </cell>
        </row>
        <row r="43905">
          <cell r="A43905" t="str">
            <v>UCW-21309</v>
          </cell>
          <cell r="B43905" t="str">
            <v>TATACLIQ X LIBAS NEW CATALOGUE 24-10-2025</v>
          </cell>
          <cell r="C43905" t="str">
            <v>CLOSED</v>
          </cell>
          <cell r="D43905" t="str">
            <v>Medium</v>
          </cell>
          <cell r="E43905" t="str">
            <v>netscribes</v>
          </cell>
          <cell r="F43905" t="str">
            <v>Mohd Tahir Shaikh</v>
          </cell>
          <cell r="G43905">
            <v>45958.763888888891</v>
          </cell>
          <cell r="H43905">
            <v>45969.740277777775</v>
          </cell>
        </row>
        <row r="43906">
          <cell r="A43906" t="str">
            <v>UCW-21305</v>
          </cell>
          <cell r="B43906" t="str">
            <v>Beauty - Image reize - 28 Oct</v>
          </cell>
          <cell r="C43906" t="str">
            <v>CLOSED</v>
          </cell>
          <cell r="D43906" t="str">
            <v>Medium</v>
          </cell>
          <cell r="E43906" t="str">
            <v>netscribes</v>
          </cell>
          <cell r="F43906" t="str">
            <v>Shraddha Dighe</v>
          </cell>
          <cell r="G43906">
            <v>45958.744444444441</v>
          </cell>
          <cell r="H43906">
            <v>46003.984722222223</v>
          </cell>
        </row>
        <row r="43907">
          <cell r="A43907" t="str">
            <v>UCW-21303</v>
          </cell>
          <cell r="B43907" t="str">
            <v>Tata MP FTW Columbia Pending 126460 27-10-2025</v>
          </cell>
          <cell r="C43907" t="str">
            <v>CLOSED</v>
          </cell>
          <cell r="D43907" t="str">
            <v>Medium</v>
          </cell>
          <cell r="E43907" t="str">
            <v>netscribes</v>
          </cell>
          <cell r="F43907" t="str">
            <v>Sushma Ram</v>
          </cell>
          <cell r="G43907">
            <v>45958.742361111108</v>
          </cell>
          <cell r="H43907">
            <v>45971.495138888888</v>
          </cell>
        </row>
        <row r="43908">
          <cell r="A43908" t="str">
            <v>UCW-21301</v>
          </cell>
          <cell r="B43908" t="str">
            <v>Beauty - 125928 - E2E - Schwarzkopf Professional - 1 SKU - 28 Oct</v>
          </cell>
          <cell r="C43908" t="str">
            <v>CLOSED Due to Inactive/Insufficient Information</v>
          </cell>
          <cell r="D43908" t="str">
            <v>Highest</v>
          </cell>
          <cell r="E43908" t="str">
            <v>netscribes</v>
          </cell>
          <cell r="F43908" t="str">
            <v>Shraddha Dighe</v>
          </cell>
          <cell r="G43908">
            <v>45958.730555555558</v>
          </cell>
          <cell r="H43908">
            <v>45960.65902777778</v>
          </cell>
        </row>
        <row r="43909">
          <cell r="A43909" t="str">
            <v>UCW-21298</v>
          </cell>
          <cell r="B43909" t="str">
            <v xml:space="preserve">BEauty - E2E - 125790- Ajmal - 11 skus - 28th Oct </v>
          </cell>
          <cell r="C43909" t="str">
            <v>CLOSED</v>
          </cell>
          <cell r="D43909" t="str">
            <v>Medium</v>
          </cell>
          <cell r="E43909" t="str">
            <v>netscribes</v>
          </cell>
          <cell r="F43909" t="str">
            <v>Simi Raichel Zachariah</v>
          </cell>
          <cell r="G43909">
            <v>45958.72152777778</v>
          </cell>
          <cell r="H43909">
            <v>45962.470833333333</v>
          </cell>
        </row>
        <row r="43910">
          <cell r="A43910" t="str">
            <v>UCW-21297</v>
          </cell>
          <cell r="B43910" t="str">
            <v>Styli Men's Wear Catalogue | Lot-55</v>
          </cell>
          <cell r="C43910" t="str">
            <v>CLOSED</v>
          </cell>
          <cell r="D43910" t="str">
            <v>Medium</v>
          </cell>
          <cell r="E43910" t="str">
            <v>netscribes</v>
          </cell>
          <cell r="F43910" t="str">
            <v>Sushma Ram</v>
          </cell>
          <cell r="G43910">
            <v>45958.714583333334</v>
          </cell>
          <cell r="H43910">
            <v>45969.575694444444</v>
          </cell>
        </row>
        <row r="43911">
          <cell r="A43911" t="str">
            <v>UCW-21295</v>
          </cell>
          <cell r="B43911" t="str">
            <v>BEauty - E2E- 125783 - ALDEBARAN - 2 skus - 28th Oct</v>
          </cell>
          <cell r="C43911" t="str">
            <v>CLOSED</v>
          </cell>
          <cell r="D43911" t="str">
            <v>Medium</v>
          </cell>
          <cell r="E43911" t="str">
            <v>netscribes</v>
          </cell>
          <cell r="F43911" t="str">
            <v>Simi Raichel Zachariah</v>
          </cell>
          <cell r="G43911">
            <v>45958.707638888889</v>
          </cell>
          <cell r="H43911">
            <v>45966.487500000003</v>
          </cell>
        </row>
        <row r="43912">
          <cell r="A43912" t="str">
            <v>UCW-21294</v>
          </cell>
          <cell r="B43912" t="str">
            <v>Beauty - E2E - 127367 - kiro - 2 skus - 28th Oct</v>
          </cell>
          <cell r="C43912" t="str">
            <v>CLOSED</v>
          </cell>
          <cell r="D43912" t="str">
            <v>Medium</v>
          </cell>
          <cell r="E43912" t="str">
            <v>netscribes</v>
          </cell>
          <cell r="F43912" t="str">
            <v>Simi Raichel Zachariah</v>
          </cell>
          <cell r="G43912">
            <v>45958.703472222223</v>
          </cell>
          <cell r="H43912">
            <v>45962.467361111114</v>
          </cell>
        </row>
        <row r="43913">
          <cell r="A43913" t="str">
            <v>UCW-21287</v>
          </cell>
          <cell r="B43913" t="str">
            <v>CLONE - BEauty - E2E - 125928 - Lovechild Masaba - 20 skus - 20th Oct</v>
          </cell>
          <cell r="C43913" t="str">
            <v>CLOSED</v>
          </cell>
          <cell r="D43913" t="str">
            <v>Medium</v>
          </cell>
          <cell r="E43913" t="str">
            <v>netscribes</v>
          </cell>
          <cell r="F43913" t="str">
            <v>Simi Raichel Zachariah</v>
          </cell>
          <cell r="G43913">
            <v>45958.630555555559</v>
          </cell>
          <cell r="H43913">
            <v>45960.463194444441</v>
          </cell>
        </row>
        <row r="43914">
          <cell r="A43914" t="str">
            <v>UCW-21279</v>
          </cell>
          <cell r="B43914" t="str">
            <v>Reebok Footwear Men &amp; Women 22-10-2025</v>
          </cell>
          <cell r="C43914" t="str">
            <v>CLOSED Due to Inactive/Insufficient Information</v>
          </cell>
          <cell r="D43914" t="str">
            <v>Medium</v>
          </cell>
          <cell r="E43914" t="str">
            <v>netscribes</v>
          </cell>
          <cell r="F43914" t="str">
            <v>netscribes</v>
          </cell>
          <cell r="G43914">
            <v>45958.568055555559</v>
          </cell>
          <cell r="H43914">
            <v>45972.464583333334</v>
          </cell>
        </row>
        <row r="43915">
          <cell r="A43915" t="str">
            <v>UCW-21275</v>
          </cell>
          <cell r="B43915" t="str">
            <v>CLONE - BEauty - E2E - 127939 - HErmes - 1 sku - 20th Oct</v>
          </cell>
          <cell r="C43915" t="str">
            <v>CLOSED</v>
          </cell>
          <cell r="D43915" t="str">
            <v>Medium</v>
          </cell>
          <cell r="E43915" t="str">
            <v>netscribes</v>
          </cell>
          <cell r="F43915" t="str">
            <v>Simi Raichel Zachariah</v>
          </cell>
          <cell r="G43915">
            <v>45958.554861111108</v>
          </cell>
          <cell r="H43915">
            <v>45960.459027777775</v>
          </cell>
        </row>
        <row r="43916">
          <cell r="A43916" t="str">
            <v>UCW-21274</v>
          </cell>
          <cell r="B43916" t="str">
            <v>Onboarding on Tata Cliq Fashion</v>
          </cell>
          <cell r="C43916" t="str">
            <v>CLOSED</v>
          </cell>
          <cell r="D43916" t="str">
            <v>Medium</v>
          </cell>
          <cell r="E43916" t="str">
            <v>netscribes</v>
          </cell>
          <cell r="F43916" t="str">
            <v>Mohd Tahir Shaikh</v>
          </cell>
          <cell r="G43916">
            <v>45958.538194444445</v>
          </cell>
          <cell r="H43916">
            <v>46003.984722222223</v>
          </cell>
        </row>
        <row r="43917">
          <cell r="A43917" t="str">
            <v>UCW-21272</v>
          </cell>
          <cell r="B43917" t="str">
            <v>CLONE - Beauty - 129094 - E2E - Colors Queen - 46 SKUS - 18 Oct</v>
          </cell>
          <cell r="C43917" t="str">
            <v>CLOSED Due to Inactive/Insufficient Information</v>
          </cell>
          <cell r="D43917" t="str">
            <v>Medium</v>
          </cell>
          <cell r="E43917" t="str">
            <v>netscribes</v>
          </cell>
          <cell r="F43917" t="str">
            <v>Simi Raichel Zachariah</v>
          </cell>
          <cell r="G43917">
            <v>45958.512499999997</v>
          </cell>
          <cell r="H43917">
            <v>45964.4375</v>
          </cell>
        </row>
        <row r="43918">
          <cell r="A43918" t="str">
            <v>UCW-21259</v>
          </cell>
          <cell r="B43918" t="str">
            <v>TATA CLIQ Infographic Image Add on Request // 25-10-2025</v>
          </cell>
          <cell r="C43918" t="str">
            <v>CLOSED</v>
          </cell>
          <cell r="D43918" t="str">
            <v>Medium</v>
          </cell>
          <cell r="E43918" t="str">
            <v>netscribes</v>
          </cell>
          <cell r="F43918" t="str">
            <v>Mohd Tahir Shaikh</v>
          </cell>
          <cell r="G43918">
            <v>45957.74722222222</v>
          </cell>
          <cell r="H43918">
            <v>45964.600694444445</v>
          </cell>
        </row>
        <row r="43919">
          <cell r="A43919" t="str">
            <v>UCW-21252</v>
          </cell>
          <cell r="B43919" t="str">
            <v>Escalation - Tata Cliq Women's Catalog AW25 Lot: 11</v>
          </cell>
          <cell r="C43919" t="str">
            <v>CLOSED</v>
          </cell>
          <cell r="D43919" t="str">
            <v>Medium</v>
          </cell>
          <cell r="E43919" t="str">
            <v>netscribes</v>
          </cell>
          <cell r="F43919" t="str">
            <v>Mohd Tahir Shaikh</v>
          </cell>
          <cell r="G43919">
            <v>45957.697916666664</v>
          </cell>
          <cell r="H43919">
            <v>45987.745138888888</v>
          </cell>
        </row>
        <row r="43920">
          <cell r="A43920" t="str">
            <v>UCW-21250</v>
          </cell>
          <cell r="B43920" t="str">
            <v>Beauty - 129461 - E2E - Beyondbeyond Skincare - 1 SKU - 27 oct</v>
          </cell>
          <cell r="C43920" t="str">
            <v>CLOSED Due to Inactive/Insufficient Information</v>
          </cell>
          <cell r="D43920" t="str">
            <v>Highest</v>
          </cell>
          <cell r="E43920" t="str">
            <v>netscribes</v>
          </cell>
          <cell r="F43920" t="str">
            <v>Shraddha Dighe</v>
          </cell>
          <cell r="G43920">
            <v>45957.693055555559</v>
          </cell>
          <cell r="H43920">
            <v>45957.811805555553</v>
          </cell>
        </row>
        <row r="43921">
          <cell r="A43921" t="str">
            <v>UCW-21249</v>
          </cell>
          <cell r="B43921" t="str">
            <v>Urgent-New Balance Image Corretion</v>
          </cell>
          <cell r="C43921" t="str">
            <v>CLOSED Due to Inactive/Insufficient Information</v>
          </cell>
          <cell r="D43921" t="str">
            <v>Medium</v>
          </cell>
          <cell r="E43921" t="str">
            <v>netscribes</v>
          </cell>
          <cell r="F43921" t="str">
            <v>netscribes</v>
          </cell>
          <cell r="G43921">
            <v>45957.69027777778</v>
          </cell>
          <cell r="H43921">
            <v>45964.563194444447</v>
          </cell>
        </row>
        <row r="43922">
          <cell r="A43922" t="str">
            <v>UCW-21247</v>
          </cell>
          <cell r="B43922" t="str">
            <v>Tatacliq 1st Image Change Request ,Cherry Crumble, (11-10-2025)</v>
          </cell>
          <cell r="C43922" t="str">
            <v>CLOSED Due to Inactive/Insufficient Information</v>
          </cell>
          <cell r="D43922" t="str">
            <v>Medium</v>
          </cell>
          <cell r="E43922" t="str">
            <v>netscribes</v>
          </cell>
          <cell r="F43922" t="str">
            <v>Sushma Ram</v>
          </cell>
          <cell r="G43922">
            <v>45957.677777777775</v>
          </cell>
          <cell r="H43922">
            <v>45967.444444444445</v>
          </cell>
        </row>
        <row r="43923">
          <cell r="A43923" t="str">
            <v>UCW-21246</v>
          </cell>
          <cell r="B43923" t="str">
            <v>Asian footwear listing 24 OCT 2025</v>
          </cell>
          <cell r="C43923" t="str">
            <v>CLOSED Due to Inactive/Insufficient Information</v>
          </cell>
          <cell r="D43923" t="str">
            <v>Medium</v>
          </cell>
          <cell r="E43923" t="str">
            <v>netscribes</v>
          </cell>
          <cell r="F43923" t="str">
            <v>Mohd Tahir Shaikh</v>
          </cell>
          <cell r="G43923">
            <v>45957.671527777777</v>
          </cell>
          <cell r="H43923">
            <v>45968.438194444447</v>
          </cell>
        </row>
        <row r="43924">
          <cell r="A43924" t="str">
            <v>UCW-21244</v>
          </cell>
          <cell r="B43924" t="str">
            <v>LOT-16 MEN FULL SLEEVE TSHIRT-2025(SELLER CODE:-126600)(BRAND:-MACK JONNEY)</v>
          </cell>
          <cell r="C43924" t="str">
            <v>CLOSED</v>
          </cell>
          <cell r="D43924" t="str">
            <v>Medium</v>
          </cell>
          <cell r="E43924" t="str">
            <v>netscribes</v>
          </cell>
          <cell r="F43924" t="str">
            <v>Sushma Ram</v>
          </cell>
          <cell r="G43924">
            <v>45957.660416666666</v>
          </cell>
          <cell r="H43924">
            <v>45969.740972222222</v>
          </cell>
        </row>
        <row r="43925">
          <cell r="A43925" t="str">
            <v>UCW-21239</v>
          </cell>
          <cell r="B43925" t="str">
            <v>TataCliq: New LS-AT-FS02 Athleisure Category.</v>
          </cell>
          <cell r="C43925" t="str">
            <v>CLOSED</v>
          </cell>
          <cell r="D43925" t="str">
            <v>Medium</v>
          </cell>
          <cell r="E43925" t="str">
            <v>netscribes</v>
          </cell>
          <cell r="F43925" t="str">
            <v>Sushma Ram</v>
          </cell>
          <cell r="G43925">
            <v>45957.643055555556</v>
          </cell>
          <cell r="H43925">
            <v>45969.578472222223</v>
          </cell>
        </row>
        <row r="43926">
          <cell r="A43926" t="str">
            <v>UCW-21237</v>
          </cell>
          <cell r="B43926" t="str">
            <v>Beauty - 125958 - E2E - 1 SKU - Belif - 27 Oct</v>
          </cell>
          <cell r="C43926" t="str">
            <v>CLOSED</v>
          </cell>
          <cell r="D43926" t="str">
            <v>Highest</v>
          </cell>
          <cell r="E43926" t="str">
            <v>netscribes</v>
          </cell>
          <cell r="F43926" t="str">
            <v>Shraddha Dighe</v>
          </cell>
          <cell r="G43926">
            <v>45957.636111111111</v>
          </cell>
          <cell r="H43926">
            <v>45959.958333333336</v>
          </cell>
        </row>
        <row r="43927">
          <cell r="A43927" t="str">
            <v>UCW-21235</v>
          </cell>
          <cell r="B43927" t="str">
            <v>New Collection- Apparel (331)- Jewellery (2550) - 23-10-25</v>
          </cell>
          <cell r="C43927" t="str">
            <v>CLOSED</v>
          </cell>
          <cell r="D43927" t="str">
            <v>Medium</v>
          </cell>
          <cell r="E43927" t="str">
            <v>Chirag Dubal</v>
          </cell>
          <cell r="F43927" t="str">
            <v>Reagan D’souza</v>
          </cell>
          <cell r="G43927">
            <v>45957.633333333331</v>
          </cell>
          <cell r="H43927">
            <v>45978.500694444447</v>
          </cell>
        </row>
        <row r="43928">
          <cell r="A43928" t="str">
            <v>UCW-21234</v>
          </cell>
          <cell r="B43928" t="str">
            <v>Tata CLiq listing file for MEN &amp; women 25-10-2025</v>
          </cell>
          <cell r="C43928" t="str">
            <v>CLOSED</v>
          </cell>
          <cell r="D43928" t="str">
            <v>Medium</v>
          </cell>
          <cell r="E43928" t="str">
            <v>netscribes</v>
          </cell>
          <cell r="F43928" t="str">
            <v>Sushma Ram</v>
          </cell>
          <cell r="G43928">
            <v>45957.633333333331</v>
          </cell>
          <cell r="H43928">
            <v>45969.581944444442</v>
          </cell>
        </row>
        <row r="43929">
          <cell r="A43929" t="str">
            <v>UCW-21230</v>
          </cell>
          <cell r="B43929" t="str">
            <v>THCK | Migration | Lux to Mall | 199 styles</v>
          </cell>
          <cell r="C43929" t="str">
            <v>CLOSED</v>
          </cell>
          <cell r="D43929" t="str">
            <v>Medium</v>
          </cell>
          <cell r="E43929" t="str">
            <v>Jaibharathi Jagannathan</v>
          </cell>
          <cell r="F43929" t="str">
            <v>Lishita Kotian</v>
          </cell>
          <cell r="G43929">
            <v>45957.615972222222</v>
          </cell>
          <cell r="H43929">
            <v>45961.563888888886</v>
          </cell>
        </row>
        <row r="43930">
          <cell r="A43930" t="str">
            <v>UCW-21225</v>
          </cell>
          <cell r="B43930" t="str">
            <v>Benetton new kids apparel  catalog details 24-10-2025</v>
          </cell>
          <cell r="C43930" t="str">
            <v>CLOSED</v>
          </cell>
          <cell r="D43930" t="str">
            <v>Medium</v>
          </cell>
          <cell r="E43930" t="str">
            <v>netscribes</v>
          </cell>
          <cell r="F43930" t="str">
            <v>Mohd Tahir Shaikh</v>
          </cell>
          <cell r="G43930">
            <v>45957.597222222219</v>
          </cell>
          <cell r="H43930">
            <v>45969.740972222222</v>
          </cell>
        </row>
        <row r="43931">
          <cell r="A43931" t="str">
            <v>UCW-21223</v>
          </cell>
          <cell r="B43931" t="str">
            <v>Tatacliq Footwear Content template_USPA_24-10-25</v>
          </cell>
          <cell r="C43931" t="str">
            <v>CLOSED</v>
          </cell>
          <cell r="D43931" t="str">
            <v>Medium</v>
          </cell>
          <cell r="E43931" t="str">
            <v>netscribes</v>
          </cell>
          <cell r="F43931" t="str">
            <v>Sushma Ram</v>
          </cell>
          <cell r="G43931">
            <v>45957.573611111111</v>
          </cell>
          <cell r="H43931">
            <v>45969.604166666664</v>
          </cell>
        </row>
        <row r="43932">
          <cell r="A43932" t="str">
            <v>UCW-21221</v>
          </cell>
          <cell r="B43932" t="str">
            <v>Kenneth Cole  &lt;&gt; Tata Cliq - Product Listing Shirts - 32 Options - 24.10.2025</v>
          </cell>
          <cell r="C43932" t="str">
            <v>CLOSED</v>
          </cell>
          <cell r="D43932" t="str">
            <v>Medium</v>
          </cell>
          <cell r="E43932" t="str">
            <v>netscribes</v>
          </cell>
          <cell r="F43932" t="str">
            <v>Sushma Ram</v>
          </cell>
          <cell r="G43932">
            <v>45957.568749999999</v>
          </cell>
          <cell r="H43932">
            <v>45969.741666666669</v>
          </cell>
        </row>
        <row r="43933">
          <cell r="A43933" t="str">
            <v>UCW-21220</v>
          </cell>
          <cell r="B43933" t="str">
            <v>Men's Apparel 22-10-2025</v>
          </cell>
          <cell r="C43933" t="str">
            <v>CLOSED</v>
          </cell>
          <cell r="D43933" t="str">
            <v>Medium</v>
          </cell>
          <cell r="E43933" t="str">
            <v>netscribes</v>
          </cell>
          <cell r="F43933" t="str">
            <v>netscribes</v>
          </cell>
          <cell r="G43933">
            <v>45957.568055555559</v>
          </cell>
          <cell r="H43933">
            <v>46003.984027777777</v>
          </cell>
        </row>
        <row r="43934">
          <cell r="A43934" t="str">
            <v>UCW-21219</v>
          </cell>
          <cell r="B43934" t="str">
            <v>Articles live on TCL</v>
          </cell>
          <cell r="C43934" t="str">
            <v>CLOSED</v>
          </cell>
          <cell r="D43934" t="str">
            <v>Medium</v>
          </cell>
          <cell r="E43934" t="str">
            <v>netscribes</v>
          </cell>
          <cell r="F43934" t="str">
            <v>netscribes</v>
          </cell>
          <cell r="G43934">
            <v>45957.567361111112</v>
          </cell>
          <cell r="H43934">
            <v>46077.521527777775</v>
          </cell>
        </row>
        <row r="43935">
          <cell r="A43935" t="str">
            <v>UCW-21214</v>
          </cell>
          <cell r="B43935" t="str">
            <v>Beauty - 125928 - E2E - 3 Brands (The Derma Co., Aqualogica, BBlunt) - 37 SKUS - 27 Oct</v>
          </cell>
          <cell r="C43935" t="str">
            <v>CLOSED Due to Inactive/Insufficient Information</v>
          </cell>
          <cell r="D43935" t="str">
            <v>Medium</v>
          </cell>
          <cell r="E43935" t="str">
            <v>netscribes</v>
          </cell>
          <cell r="F43935" t="str">
            <v>Shraddha Dighe</v>
          </cell>
          <cell r="G43935">
            <v>45957.541666666664</v>
          </cell>
          <cell r="H43935">
            <v>46002.590277777781</v>
          </cell>
        </row>
        <row r="43936">
          <cell r="A43936" t="str">
            <v>UCW-21213</v>
          </cell>
          <cell r="B43936" t="str">
            <v>THCK | Migration | Mall to Lux | 732 styles</v>
          </cell>
          <cell r="C43936" t="str">
            <v>CLOSED</v>
          </cell>
          <cell r="D43936" t="str">
            <v>Medium</v>
          </cell>
          <cell r="E43936" t="str">
            <v>Jaibharathi Jagannathan</v>
          </cell>
          <cell r="F43936" t="str">
            <v>Asmi Kumar</v>
          </cell>
          <cell r="G43936">
            <v>45957.533333333333</v>
          </cell>
          <cell r="H43936">
            <v>46142.737500000003</v>
          </cell>
        </row>
        <row r="43937">
          <cell r="A43937" t="str">
            <v>UCW-21212</v>
          </cell>
          <cell r="B43937" t="str">
            <v>Articles live on TCL</v>
          </cell>
          <cell r="C43937" t="str">
            <v>CLOSED Due to Inactive/Insufficient Information</v>
          </cell>
          <cell r="D43937" t="str">
            <v>Medium</v>
          </cell>
          <cell r="E43937" t="str">
            <v>netscribes</v>
          </cell>
          <cell r="F43937" t="str">
            <v>netscribes</v>
          </cell>
          <cell r="G43937">
            <v>45957.531944444447</v>
          </cell>
          <cell r="H43937">
            <v>45964.563194444447</v>
          </cell>
        </row>
        <row r="43938">
          <cell r="A43938" t="str">
            <v>UCW-21211</v>
          </cell>
          <cell r="B43938" t="str">
            <v>FAUSTO Model Image Add on TATA Cliq - 24-Oct-2025</v>
          </cell>
          <cell r="C43938" t="str">
            <v>CLOSED</v>
          </cell>
          <cell r="D43938" t="str">
            <v>Medium</v>
          </cell>
          <cell r="E43938" t="str">
            <v>netscribes</v>
          </cell>
          <cell r="F43938" t="str">
            <v>Sushma Ram</v>
          </cell>
          <cell r="G43938">
            <v>45957.529166666667</v>
          </cell>
          <cell r="H43938">
            <v>45989.65902777778</v>
          </cell>
        </row>
        <row r="43939">
          <cell r="A43939" t="str">
            <v>UCW-21209</v>
          </cell>
          <cell r="B43939" t="str">
            <v>CLONE - Menswear Listing</v>
          </cell>
          <cell r="C43939" t="str">
            <v>CLOSED</v>
          </cell>
          <cell r="D43939" t="str">
            <v>Medium</v>
          </cell>
          <cell r="E43939" t="str">
            <v>netscribes</v>
          </cell>
          <cell r="F43939" t="str">
            <v>Sushma Ram</v>
          </cell>
          <cell r="G43939">
            <v>45957.511805555558</v>
          </cell>
          <cell r="H43939">
            <v>45969.741666666669</v>
          </cell>
        </row>
        <row r="43940">
          <cell r="A43940" t="str">
            <v>UCW-21204</v>
          </cell>
          <cell r="B43940" t="str">
            <v>Beauty - 127027 - E2E - 5 Brands (Duft &amp; Doft, Sungboon, Milktouch, House Of Hur, Liphip) - 94 SKUS - 27 Oct</v>
          </cell>
          <cell r="C43940" t="str">
            <v>CLOSED</v>
          </cell>
          <cell r="D43940" t="str">
            <v>Medium</v>
          </cell>
          <cell r="E43940" t="str">
            <v>netscribes</v>
          </cell>
          <cell r="F43940" t="str">
            <v>Shraddha Dighe</v>
          </cell>
          <cell r="G43940">
            <v>45957.487500000003</v>
          </cell>
          <cell r="H43940">
            <v>45962.463194444441</v>
          </cell>
        </row>
        <row r="43941">
          <cell r="A43941" t="str">
            <v>UCW-21203</v>
          </cell>
          <cell r="B43941" t="str">
            <v>Images Replace 24-10-2025</v>
          </cell>
          <cell r="C43941" t="str">
            <v>CLOSED</v>
          </cell>
          <cell r="D43941" t="str">
            <v>Medium</v>
          </cell>
          <cell r="E43941" t="str">
            <v>netscribes</v>
          </cell>
          <cell r="F43941" t="str">
            <v>Sushma Ram</v>
          </cell>
          <cell r="G43941">
            <v>45957.484027777777</v>
          </cell>
          <cell r="H43941">
            <v>45973.776388888888</v>
          </cell>
        </row>
        <row r="43942">
          <cell r="A43942" t="str">
            <v>UCW-21202</v>
          </cell>
          <cell r="B43942" t="str">
            <v>New Catalog Hirolas&gt;Lujo Trends</v>
          </cell>
          <cell r="C43942" t="str">
            <v>CLOSED</v>
          </cell>
          <cell r="D43942" t="str">
            <v>Medium</v>
          </cell>
          <cell r="E43942" t="str">
            <v>netscribes</v>
          </cell>
          <cell r="F43942" t="str">
            <v>Sushma Ram</v>
          </cell>
          <cell r="G43942">
            <v>45957.479861111111</v>
          </cell>
          <cell r="H43942">
            <v>45969.742361111108</v>
          </cell>
        </row>
        <row r="43943">
          <cell r="A43943" t="str">
            <v>UCW-21201</v>
          </cell>
          <cell r="B43943" t="str">
            <v>CLONE - Beauty - 129446 - E2E - Vinci Botanicals - 1 SKUS - 27 OCT</v>
          </cell>
          <cell r="C43943" t="str">
            <v>CLOSED</v>
          </cell>
          <cell r="D43943" t="str">
            <v>Medium</v>
          </cell>
          <cell r="E43943" t="str">
            <v>netscribes</v>
          </cell>
          <cell r="F43943" t="str">
            <v>netscribes</v>
          </cell>
          <cell r="G43943">
            <v>45957.479861111111</v>
          </cell>
          <cell r="H43943">
            <v>45964.563888888886</v>
          </cell>
        </row>
        <row r="43944">
          <cell r="A43944" t="str">
            <v>UCW-21197</v>
          </cell>
          <cell r="B43944" t="str">
            <v>CLONE - Catalog details for 2 style</v>
          </cell>
          <cell r="C43944" t="str">
            <v>CLOSED</v>
          </cell>
          <cell r="D43944" t="str">
            <v>Medium</v>
          </cell>
          <cell r="E43944" t="str">
            <v>netscribes</v>
          </cell>
          <cell r="F43944" t="str">
            <v>Sushma Ram</v>
          </cell>
          <cell r="G43944">
            <v>45957.456250000003</v>
          </cell>
          <cell r="H43944">
            <v>45969.607638888891</v>
          </cell>
        </row>
        <row r="43945">
          <cell r="A43945" t="str">
            <v>UCW-21196</v>
          </cell>
          <cell r="B43945" t="str">
            <v>Beauty - Image resize ticket - 27 Oct</v>
          </cell>
          <cell r="C43945" t="str">
            <v>CLOSED</v>
          </cell>
          <cell r="D43945" t="str">
            <v>Medium</v>
          </cell>
          <cell r="E43945" t="str">
            <v>netscribes</v>
          </cell>
          <cell r="F43945" t="str">
            <v>Shraddha Dighe</v>
          </cell>
          <cell r="G43945">
            <v>45957.446527777778</v>
          </cell>
          <cell r="H43945">
            <v>46003.984027777777</v>
          </cell>
        </row>
        <row r="43946">
          <cell r="A43946" t="str">
            <v>UCW-21184</v>
          </cell>
          <cell r="B43946" t="str">
            <v>Women's Apparel 23-10-2025</v>
          </cell>
          <cell r="C43946" t="str">
            <v>CLOSED</v>
          </cell>
          <cell r="D43946" t="str">
            <v>Medium</v>
          </cell>
          <cell r="E43946" t="str">
            <v>netscribes</v>
          </cell>
          <cell r="F43946" t="str">
            <v>Juilee Jadhav</v>
          </cell>
          <cell r="G43946">
            <v>45956.94027777778</v>
          </cell>
          <cell r="H43946">
            <v>45969.742361111108</v>
          </cell>
        </row>
        <row r="43947">
          <cell r="A43947" t="str">
            <v>UCW-21183</v>
          </cell>
          <cell r="B43947" t="str">
            <v>Lotto Footwear 12th Lot Cataloguing</v>
          </cell>
          <cell r="C43947" t="str">
            <v>CLOSED</v>
          </cell>
          <cell r="D43947" t="str">
            <v>Medium</v>
          </cell>
          <cell r="E43947" t="str">
            <v>netscribes</v>
          </cell>
          <cell r="F43947" t="str">
            <v>Juilee Jadhav</v>
          </cell>
          <cell r="G43947">
            <v>45956.931944444441</v>
          </cell>
          <cell r="H43947">
            <v>45969.742361111108</v>
          </cell>
        </row>
        <row r="43948">
          <cell r="A43948" t="str">
            <v>UCW-21181</v>
          </cell>
          <cell r="B43948" t="str">
            <v>Red Tape Tata CLiQ Footwear Catalog_22-10-2025</v>
          </cell>
          <cell r="C43948" t="str">
            <v>CLOSED</v>
          </cell>
          <cell r="D43948" t="str">
            <v>Medium</v>
          </cell>
          <cell r="E43948" t="str">
            <v>netscribes</v>
          </cell>
          <cell r="F43948" t="str">
            <v>Juilee Jadhav</v>
          </cell>
          <cell r="G43948">
            <v>45956.912499999999</v>
          </cell>
          <cell r="H43948">
            <v>45969.743055555555</v>
          </cell>
        </row>
        <row r="43949">
          <cell r="A43949" t="str">
            <v>UCW-21175</v>
          </cell>
          <cell r="B43949" t="str">
            <v>Offer for Juicy Couture</v>
          </cell>
          <cell r="C43949" t="str">
            <v>CLOSED</v>
          </cell>
          <cell r="D43949" t="str">
            <v>Medium</v>
          </cell>
          <cell r="E43949" t="str">
            <v>netscribes</v>
          </cell>
          <cell r="F43949" t="str">
            <v>Mohd Tahir Shaikh</v>
          </cell>
          <cell r="G43949">
            <v>45955.473611111112</v>
          </cell>
          <cell r="H43949">
            <v>46003.98333333333</v>
          </cell>
        </row>
        <row r="43950">
          <cell r="A43950" t="str">
            <v>UCW-21173</v>
          </cell>
          <cell r="B43950" t="str">
            <v>TataCliq: New Jeans Category Articles (LSJNS-CF)</v>
          </cell>
          <cell r="C43950" t="str">
            <v>CLOSED</v>
          </cell>
          <cell r="D43950" t="str">
            <v>Medium</v>
          </cell>
          <cell r="E43950" t="str">
            <v>netscribes</v>
          </cell>
          <cell r="F43950" t="str">
            <v>Juilee Jadhav</v>
          </cell>
          <cell r="G43950">
            <v>45954.819444444445</v>
          </cell>
          <cell r="H43950">
            <v>45969.743055555555</v>
          </cell>
        </row>
        <row r="43951">
          <cell r="A43951" t="str">
            <v>UCW-21163</v>
          </cell>
          <cell r="B43951" t="str">
            <v xml:space="preserve">Bag Accessories 23-10-2025 </v>
          </cell>
          <cell r="C43951" t="str">
            <v>CLOSED</v>
          </cell>
          <cell r="D43951" t="str">
            <v>Medium</v>
          </cell>
          <cell r="E43951" t="str">
            <v>netscribes</v>
          </cell>
          <cell r="F43951" t="str">
            <v>Sushma Ram</v>
          </cell>
          <cell r="G43951">
            <v>45954.709027777775</v>
          </cell>
          <cell r="H43951">
            <v>45969.743055555555</v>
          </cell>
        </row>
        <row r="43952">
          <cell r="A43952" t="str">
            <v>UCW-21162</v>
          </cell>
          <cell r="B43952" t="str">
            <v>Beauty - E2E - 100001 - Studiowest - 19 SKU - 24 Oct</v>
          </cell>
          <cell r="C43952" t="str">
            <v>CLOSED</v>
          </cell>
          <cell r="D43952" t="str">
            <v>Medium</v>
          </cell>
          <cell r="E43952" t="str">
            <v>netscribes</v>
          </cell>
          <cell r="F43952" t="str">
            <v>Shraddha Dighe</v>
          </cell>
          <cell r="G43952">
            <v>45954.703472222223</v>
          </cell>
          <cell r="H43952">
            <v>45958.479861111111</v>
          </cell>
        </row>
        <row r="43953">
          <cell r="A43953" t="str">
            <v>UCW-21158</v>
          </cell>
          <cell r="B43953" t="str">
            <v>New content Sheet (Oct 25)</v>
          </cell>
          <cell r="C43953" t="str">
            <v>CLOSED</v>
          </cell>
          <cell r="D43953" t="str">
            <v>Medium</v>
          </cell>
          <cell r="E43953" t="str">
            <v>netscribes</v>
          </cell>
          <cell r="F43953" t="str">
            <v>Juilee Jadhav</v>
          </cell>
          <cell r="G43953">
            <v>45954.684027777781</v>
          </cell>
          <cell r="H43953">
            <v>45969.743055555555</v>
          </cell>
        </row>
        <row r="43954">
          <cell r="A43954" t="str">
            <v>UCW-21157</v>
          </cell>
          <cell r="B43954" t="str">
            <v>Skechers Add now file for listing</v>
          </cell>
          <cell r="C43954" t="str">
            <v>CLOSED</v>
          </cell>
          <cell r="D43954" t="str">
            <v>Medium</v>
          </cell>
          <cell r="E43954" t="str">
            <v>netscribes</v>
          </cell>
          <cell r="F43954" t="str">
            <v>netscribes</v>
          </cell>
          <cell r="G43954">
            <v>45954.682638888888</v>
          </cell>
          <cell r="H43954">
            <v>46078.837500000001</v>
          </cell>
        </row>
        <row r="43955">
          <cell r="A43955" t="str">
            <v>UCW-21152</v>
          </cell>
          <cell r="B43955" t="str">
            <v>CLONE - Need to update Re-shoot images 13th_Oct</v>
          </cell>
          <cell r="C43955" t="str">
            <v>CLOSED Due to Inactive/Insufficient Information</v>
          </cell>
          <cell r="D43955" t="str">
            <v>Medium</v>
          </cell>
          <cell r="E43955" t="str">
            <v>netscribes</v>
          </cell>
          <cell r="F43955" t="str">
            <v>Juilee Jadhav</v>
          </cell>
          <cell r="G43955">
            <v>45954.65625</v>
          </cell>
          <cell r="H43955">
            <v>45964.533333333333</v>
          </cell>
        </row>
        <row r="43956">
          <cell r="A43956" t="str">
            <v>UCW-21151</v>
          </cell>
          <cell r="B43956" t="str">
            <v>TATACLIQ X LIBAS NEW CATALOGUE 15-10-2025</v>
          </cell>
          <cell r="C43956" t="str">
            <v>CLOSED</v>
          </cell>
          <cell r="D43956" t="str">
            <v>Medium</v>
          </cell>
          <cell r="E43956" t="str">
            <v>netscribes</v>
          </cell>
          <cell r="F43956" t="str">
            <v>Sushma Ram</v>
          </cell>
          <cell r="G43956">
            <v>45954.652777777781</v>
          </cell>
          <cell r="H43956">
            <v>45969.743055555555</v>
          </cell>
        </row>
        <row r="43957">
          <cell r="A43957" t="str">
            <v>UCW-21149</v>
          </cell>
          <cell r="B43957" t="str">
            <v>Videos to TCM - 86 SKUs</v>
          </cell>
          <cell r="C43957" t="str">
            <v>CLOSED</v>
          </cell>
          <cell r="D43957" t="str">
            <v>Medium</v>
          </cell>
          <cell r="E43957" t="str">
            <v>netscribes</v>
          </cell>
          <cell r="F43957" t="str">
            <v>Sushma Ram</v>
          </cell>
          <cell r="G43957">
            <v>45954.637499999997</v>
          </cell>
          <cell r="H43957">
            <v>46003.98333333333</v>
          </cell>
        </row>
        <row r="43958">
          <cell r="A43958" t="str">
            <v>UCW-21148</v>
          </cell>
          <cell r="B43958" t="str">
            <v>Tata Cliq: Product Listing Menswear Lot 18-10-2025</v>
          </cell>
          <cell r="C43958" t="str">
            <v>CLOSED</v>
          </cell>
          <cell r="D43958" t="str">
            <v>Medium</v>
          </cell>
          <cell r="E43958" t="str">
            <v>netscribes</v>
          </cell>
          <cell r="F43958" t="str">
            <v>Juilee Jadhav</v>
          </cell>
          <cell r="G43958">
            <v>45954.637499999997</v>
          </cell>
          <cell r="H43958">
            <v>45969.743750000001</v>
          </cell>
        </row>
        <row r="43959">
          <cell r="A43959" t="str">
            <v>UCW-21146</v>
          </cell>
          <cell r="B43959" t="str">
            <v>SHEAFFER_SS25_EIP Giftsets Collections_6 Options_124297-WPS1_24-10-2025</v>
          </cell>
          <cell r="C43959" t="str">
            <v>CLOSED</v>
          </cell>
          <cell r="D43959" t="str">
            <v>Medium</v>
          </cell>
          <cell r="E43959" t="str">
            <v>Jaibharathi Jagannathan</v>
          </cell>
          <cell r="F43959" t="str">
            <v>Asmi Kumar</v>
          </cell>
          <cell r="G43959">
            <v>45954.629166666666</v>
          </cell>
          <cell r="H43959">
            <v>45969.615277777775</v>
          </cell>
        </row>
        <row r="43960">
          <cell r="A43960" t="str">
            <v>UCW-21144</v>
          </cell>
          <cell r="B43960" t="str">
            <v>SHEAFFER_SS25_EIP Leather Collections_4 Options_124297-WPS1_24-10-2025</v>
          </cell>
          <cell r="C43960" t="str">
            <v>CLOSED</v>
          </cell>
          <cell r="D43960" t="str">
            <v>Medium</v>
          </cell>
          <cell r="E43960" t="str">
            <v>Jaibharathi Jagannathan</v>
          </cell>
          <cell r="F43960" t="str">
            <v>Asmi Kumar</v>
          </cell>
          <cell r="G43960">
            <v>45954.625694444447</v>
          </cell>
          <cell r="H43960">
            <v>45969.615277777775</v>
          </cell>
        </row>
        <row r="43961">
          <cell r="A43961" t="str">
            <v>UCW-21143</v>
          </cell>
          <cell r="B43961" t="str">
            <v>SHEAFFER_SS25_EIP Pens &amp; Notebooks Collections_11 Options_124297-WPS1_24-10-2025</v>
          </cell>
          <cell r="C43961" t="str">
            <v>CLOSED</v>
          </cell>
          <cell r="D43961" t="str">
            <v>Medium</v>
          </cell>
          <cell r="E43961" t="str">
            <v>Jaibharathi Jagannathan</v>
          </cell>
          <cell r="F43961" t="str">
            <v>Asmi Kumar</v>
          </cell>
          <cell r="G43961">
            <v>45954.622916666667</v>
          </cell>
          <cell r="H43961">
            <v>45969.615972222222</v>
          </cell>
        </row>
        <row r="43962">
          <cell r="A43962" t="str">
            <v>UCW-21141</v>
          </cell>
          <cell r="B43962" t="str">
            <v>BEauty - E2E-125928 - Prada -11 skus - 24th Oct</v>
          </cell>
          <cell r="C43962" t="str">
            <v>CLOSED</v>
          </cell>
          <cell r="D43962" t="str">
            <v>Medium</v>
          </cell>
          <cell r="E43962" t="str">
            <v>netscribes</v>
          </cell>
          <cell r="F43962" t="str">
            <v>Simi Raichel Zachariah</v>
          </cell>
          <cell r="G43962">
            <v>45954.588194444441</v>
          </cell>
          <cell r="H43962">
            <v>45960.512499999997</v>
          </cell>
        </row>
        <row r="43963">
          <cell r="A43963" t="str">
            <v>UCW-21139</v>
          </cell>
          <cell r="B43963" t="str">
            <v>Product Listing on Tata Luxury - SKIP HOP</v>
          </cell>
          <cell r="C43963" t="str">
            <v>CLOSED Due to Inactive/Insufficient Information</v>
          </cell>
          <cell r="D43963" t="str">
            <v>Medium</v>
          </cell>
          <cell r="E43963" t="str">
            <v>Jaibharathi Jagannathan</v>
          </cell>
          <cell r="F43963" t="str">
            <v>Asmi Kumar</v>
          </cell>
          <cell r="G43963">
            <v>45954.579861111109</v>
          </cell>
          <cell r="H43963">
            <v>45979.37777777778</v>
          </cell>
        </row>
        <row r="43964">
          <cell r="A43964" t="str">
            <v>UCW-21138</v>
          </cell>
          <cell r="B43964" t="str">
            <v>Decathlon &lt;&gt; Tata Cliq AW'25 Cataloging - Phase 2</v>
          </cell>
          <cell r="C43964" t="str">
            <v>CLOSED Due to Inactive/Insufficient Information</v>
          </cell>
          <cell r="D43964" t="str">
            <v>Medium</v>
          </cell>
          <cell r="E43964" t="str">
            <v>netscribes</v>
          </cell>
          <cell r="F43964" t="str">
            <v>Mohd Tahir Shaikh</v>
          </cell>
          <cell r="G43964">
            <v>45954.577777777777</v>
          </cell>
          <cell r="H43964">
            <v>45980.878472222219</v>
          </cell>
        </row>
        <row r="43965">
          <cell r="A43965" t="str">
            <v>UCW-21137</v>
          </cell>
          <cell r="B43965" t="str">
            <v>Tata Cliq: Product Listing Womenswear Lot 18-10-2025</v>
          </cell>
          <cell r="C43965" t="str">
            <v>CLOSED</v>
          </cell>
          <cell r="D43965" t="str">
            <v>Medium</v>
          </cell>
          <cell r="E43965" t="str">
            <v>netscribes</v>
          </cell>
          <cell r="F43965" t="str">
            <v>Juilee Jadhav</v>
          </cell>
          <cell r="G43965">
            <v>45954.57708333333</v>
          </cell>
          <cell r="H43965">
            <v>45969.744444444441</v>
          </cell>
        </row>
        <row r="43966">
          <cell r="A43966" t="str">
            <v>UCW-21135</v>
          </cell>
          <cell r="B43966" t="str">
            <v>CLONE - TataCliq | Fashion - Luxury | 13 Oct 2025 | Cataloguing-AW25 | Adults and Kids Apparel | 124 (Adults) 19 (Kids)</v>
          </cell>
          <cell r="C43966" t="str">
            <v>CLOSED</v>
          </cell>
          <cell r="D43966" t="str">
            <v>Medium</v>
          </cell>
          <cell r="E43966" t="str">
            <v>netscribes</v>
          </cell>
          <cell r="F43966" t="str">
            <v>Mohd Tahir Shaikh</v>
          </cell>
          <cell r="G43966">
            <v>45954.55</v>
          </cell>
          <cell r="H43966">
            <v>45969.744444444441</v>
          </cell>
        </row>
        <row r="43967">
          <cell r="A43967" t="str">
            <v>UCW-21134</v>
          </cell>
          <cell r="B43967" t="str">
            <v>Regarding New Product Listing</v>
          </cell>
          <cell r="C43967" t="str">
            <v>CLOSED</v>
          </cell>
          <cell r="D43967" t="str">
            <v>Medium</v>
          </cell>
          <cell r="E43967" t="str">
            <v>netscribes</v>
          </cell>
          <cell r="F43967" t="str">
            <v>Mohd Tahir Shaikh</v>
          </cell>
          <cell r="G43967">
            <v>45954.547222222223</v>
          </cell>
          <cell r="H43967">
            <v>45969.745138888888</v>
          </cell>
        </row>
        <row r="43968">
          <cell r="A43968" t="str">
            <v>UCW-21132</v>
          </cell>
          <cell r="B43968" t="str">
            <v>Tata Cliq: Product Listing Womenswear Lot 18-10-2025</v>
          </cell>
          <cell r="C43968" t="str">
            <v>CLOSED</v>
          </cell>
          <cell r="D43968" t="str">
            <v>Medium</v>
          </cell>
          <cell r="E43968" t="str">
            <v>netscribes</v>
          </cell>
          <cell r="F43968" t="str">
            <v>Juilee Jadhav</v>
          </cell>
          <cell r="G43968">
            <v>45954.527777777781</v>
          </cell>
          <cell r="H43968">
            <v>45965.517361111109</v>
          </cell>
        </row>
        <row r="43969">
          <cell r="A43969" t="str">
            <v>UCW-21131</v>
          </cell>
          <cell r="B43969" t="str">
            <v>Mom's Love x Tata Cliq Listing Sheet Hit 2 (DLL Hit-2 &amp; 3)</v>
          </cell>
          <cell r="C43969" t="str">
            <v>CLOSED</v>
          </cell>
          <cell r="D43969" t="str">
            <v>Medium</v>
          </cell>
          <cell r="E43969" t="str">
            <v>netscribes</v>
          </cell>
          <cell r="F43969" t="str">
            <v>Sushma Ram</v>
          </cell>
          <cell r="G43969">
            <v>45954.518055555556</v>
          </cell>
          <cell r="H43969">
            <v>45989.53125</v>
          </cell>
        </row>
        <row r="43970">
          <cell r="A43970" t="str">
            <v>UCW-21130</v>
          </cell>
          <cell r="B43970" t="str">
            <v>Tata Cliq : Product Listing Footwear Lot 18-10-2025</v>
          </cell>
          <cell r="C43970" t="str">
            <v>CLOSED</v>
          </cell>
          <cell r="D43970" t="str">
            <v>Medium</v>
          </cell>
          <cell r="E43970" t="str">
            <v>netscribes</v>
          </cell>
          <cell r="F43970" t="str">
            <v>Juilee Jadhav</v>
          </cell>
          <cell r="G43970">
            <v>45954.507638888892</v>
          </cell>
          <cell r="H43970">
            <v>45969.745833333334</v>
          </cell>
        </row>
        <row r="43971">
          <cell r="A43971" t="str">
            <v>UCW-21126</v>
          </cell>
          <cell r="B43971" t="str">
            <v>CLONE - Beauty - E2E - 125928 - D’ORSAY - 9 skus - 24th Oct</v>
          </cell>
          <cell r="C43971" t="str">
            <v>CLOSED</v>
          </cell>
          <cell r="D43971" t="str">
            <v>Highest</v>
          </cell>
          <cell r="E43971" t="str">
            <v>netscribes</v>
          </cell>
          <cell r="F43971" t="str">
            <v>Simi Raichel Zachariah</v>
          </cell>
          <cell r="G43971">
            <v>45954.474305555559</v>
          </cell>
          <cell r="H43971">
            <v>45955.48333333333</v>
          </cell>
        </row>
        <row r="43972">
          <cell r="A43972" t="str">
            <v>UCW-21125</v>
          </cell>
          <cell r="B43972" t="str">
            <v>Black + Decker_RMR New Listing_33 SKUs</v>
          </cell>
          <cell r="C43972" t="str">
            <v>CLOSED</v>
          </cell>
          <cell r="D43972" t="str">
            <v>Medium</v>
          </cell>
          <cell r="E43972" t="str">
            <v>netscribes</v>
          </cell>
          <cell r="F43972" t="str">
            <v>netscribes</v>
          </cell>
          <cell r="G43972">
            <v>45954.460416666669</v>
          </cell>
          <cell r="H43972">
            <v>46003.981944444444</v>
          </cell>
        </row>
        <row r="43973">
          <cell r="A43973" t="str">
            <v>UCW-21116</v>
          </cell>
          <cell r="B43973" t="str">
            <v>Tata cliq New listing_1110</v>
          </cell>
          <cell r="C43973" t="str">
            <v>CLOSED</v>
          </cell>
          <cell r="D43973" t="str">
            <v>Highest</v>
          </cell>
          <cell r="E43973" t="str">
            <v>netscribes</v>
          </cell>
          <cell r="F43973" t="str">
            <v>Sushma Ram</v>
          </cell>
          <cell r="G43973">
            <v>45953.775694444441</v>
          </cell>
          <cell r="H43973">
            <v>46003.980555555558</v>
          </cell>
        </row>
        <row r="43974">
          <cell r="A43974" t="str">
            <v>UCW-21115</v>
          </cell>
          <cell r="B43974" t="str">
            <v>Update images.</v>
          </cell>
          <cell r="C43974" t="str">
            <v>CLOSED</v>
          </cell>
          <cell r="D43974" t="str">
            <v>Medium</v>
          </cell>
          <cell r="E43974" t="str">
            <v>netscribes</v>
          </cell>
          <cell r="F43974" t="str">
            <v>Mohd Tahir Shaikh</v>
          </cell>
          <cell r="G43974">
            <v>45953.767361111109</v>
          </cell>
          <cell r="H43974">
            <v>46003.981249999997</v>
          </cell>
        </row>
        <row r="43975">
          <cell r="A43975" t="str">
            <v>UCW-21113</v>
          </cell>
          <cell r="B43975" t="str">
            <v>H225 NSM+SMU Levi's Batch 5</v>
          </cell>
          <cell r="C43975" t="str">
            <v>CLOSED</v>
          </cell>
          <cell r="D43975" t="str">
            <v>Medium</v>
          </cell>
          <cell r="E43975" t="str">
            <v>netscribes</v>
          </cell>
          <cell r="F43975" t="str">
            <v>Sushma Ram</v>
          </cell>
          <cell r="G43975">
            <v>45953.755555555559</v>
          </cell>
          <cell r="H43975">
            <v>45969.745833333334</v>
          </cell>
        </row>
        <row r="43976">
          <cell r="A43976" t="str">
            <v>UCW-21112</v>
          </cell>
          <cell r="B43976" t="str">
            <v>Tatacliq Lifestyle Catalogue Template-Lot -131_22.10.2025</v>
          </cell>
          <cell r="C43976" t="str">
            <v>CLOSED</v>
          </cell>
          <cell r="D43976" t="str">
            <v>Medium</v>
          </cell>
          <cell r="E43976" t="str">
            <v>netscribes</v>
          </cell>
          <cell r="F43976" t="str">
            <v>Mohd Tahir Shaikh</v>
          </cell>
          <cell r="G43976">
            <v>45953.747916666667</v>
          </cell>
          <cell r="H43976">
            <v>46038.539583333331</v>
          </cell>
        </row>
        <row r="43977">
          <cell r="A43977" t="str">
            <v>UCW-21107</v>
          </cell>
          <cell r="B43977" t="str">
            <v>CLONE - BEauty - E2E - 100001 - Studiowest - 25 skus - 15th Oct</v>
          </cell>
          <cell r="C43977" t="str">
            <v>CLOSED</v>
          </cell>
          <cell r="D43977" t="str">
            <v>Medium</v>
          </cell>
          <cell r="E43977" t="str">
            <v>netscribes</v>
          </cell>
          <cell r="F43977" t="str">
            <v>Shraddha Dighe</v>
          </cell>
          <cell r="G43977">
            <v>45953.717361111114</v>
          </cell>
          <cell r="H43977">
            <v>45955.474999999999</v>
          </cell>
        </row>
        <row r="43978">
          <cell r="A43978" t="str">
            <v>UCW-21105</v>
          </cell>
          <cell r="B43978" t="str">
            <v>Kids Apparel 22-10-2025</v>
          </cell>
          <cell r="C43978" t="str">
            <v>CLOSED</v>
          </cell>
          <cell r="D43978" t="str">
            <v>Medium</v>
          </cell>
          <cell r="E43978" t="str">
            <v>netscribes</v>
          </cell>
          <cell r="F43978" t="str">
            <v>Mohd Tahir Shaikh</v>
          </cell>
          <cell r="G43978">
            <v>45953.711111111108</v>
          </cell>
          <cell r="H43978">
            <v>45969.746527777781</v>
          </cell>
        </row>
        <row r="43979">
          <cell r="A43979" t="str">
            <v>UCW-21104</v>
          </cell>
          <cell r="B43979" t="str">
            <v>Beauty - adhoc - Image resize - 2 OCT</v>
          </cell>
          <cell r="C43979" t="str">
            <v>CLOSED</v>
          </cell>
          <cell r="D43979" t="str">
            <v>Medium</v>
          </cell>
          <cell r="E43979" t="str">
            <v>netscribes</v>
          </cell>
          <cell r="F43979" t="str">
            <v>Shraddha Dighe</v>
          </cell>
          <cell r="G43979">
            <v>45953.709722222222</v>
          </cell>
          <cell r="H43979">
            <v>46003.980555555558</v>
          </cell>
        </row>
        <row r="43980">
          <cell r="A43980" t="str">
            <v>UCW-21103</v>
          </cell>
          <cell r="B43980" t="str">
            <v>Mom's Love x Tata Cliq Listing Sheet Hit 4 (DLL-7,8,9,10)</v>
          </cell>
          <cell r="C43980" t="str">
            <v>CLOSED</v>
          </cell>
          <cell r="D43980" t="str">
            <v>Medium</v>
          </cell>
          <cell r="E43980" t="str">
            <v>netscribes</v>
          </cell>
          <cell r="F43980" t="str">
            <v>Sushma Ram</v>
          </cell>
          <cell r="G43980">
            <v>45953.703472222223</v>
          </cell>
          <cell r="H43980">
            <v>45969.746527777781</v>
          </cell>
        </row>
        <row r="43981">
          <cell r="A43981" t="str">
            <v>UCW-21098</v>
          </cell>
          <cell r="B43981" t="str">
            <v>Reebok Footwear Men &amp; Women 22-10-2025</v>
          </cell>
          <cell r="C43981" t="str">
            <v>CLOSED</v>
          </cell>
          <cell r="D43981" t="str">
            <v>Medium</v>
          </cell>
          <cell r="E43981" t="str">
            <v>netscribes</v>
          </cell>
          <cell r="F43981" t="str">
            <v>Mohd Tahir Shaikh</v>
          </cell>
          <cell r="G43981">
            <v>45953.690972222219</v>
          </cell>
          <cell r="H43981">
            <v>45969.748611111114</v>
          </cell>
        </row>
        <row r="43982">
          <cell r="A43982" t="str">
            <v>UCW-21097</v>
          </cell>
          <cell r="B43982" t="str">
            <v>Asics Add now catalogue dated 17th Oct2025</v>
          </cell>
          <cell r="C43982" t="str">
            <v>CLOSED</v>
          </cell>
          <cell r="D43982" t="str">
            <v>Medium</v>
          </cell>
          <cell r="E43982" t="str">
            <v>netscribes</v>
          </cell>
          <cell r="F43982" t="str">
            <v>Sushma Ram</v>
          </cell>
          <cell r="G43982">
            <v>45953.690972222219</v>
          </cell>
          <cell r="H43982">
            <v>45969.747916666667</v>
          </cell>
        </row>
        <row r="43983">
          <cell r="A43983" t="str">
            <v>UCW-21096</v>
          </cell>
          <cell r="B43983" t="str">
            <v>Primespot - TCM - Gauge Machine - New Listing - 5 Skus</v>
          </cell>
          <cell r="C43983" t="str">
            <v>CLOSED</v>
          </cell>
          <cell r="D43983" t="str">
            <v>Medium</v>
          </cell>
          <cell r="E43983" t="str">
            <v>cielo</v>
          </cell>
          <cell r="F43983" t="str">
            <v>Mohd Tahir Shaikh</v>
          </cell>
          <cell r="G43983">
            <v>45953.680555555555</v>
          </cell>
          <cell r="H43983">
            <v>45969.747916666667</v>
          </cell>
        </row>
        <row r="43984">
          <cell r="A43984" t="str">
            <v>UCW-21095</v>
          </cell>
          <cell r="B43984" t="str">
            <v>Tatacliq Men Content template_22-10-25</v>
          </cell>
          <cell r="C43984" t="str">
            <v>CLOSED</v>
          </cell>
          <cell r="D43984" t="str">
            <v>Medium</v>
          </cell>
          <cell r="E43984" t="str">
            <v>netscribes</v>
          </cell>
          <cell r="F43984" t="str">
            <v>Sushma Ram</v>
          </cell>
          <cell r="G43984">
            <v>45953.679166666669</v>
          </cell>
          <cell r="H43984">
            <v>45969.634027777778</v>
          </cell>
        </row>
        <row r="43985">
          <cell r="A43985" t="str">
            <v>UCW-21093</v>
          </cell>
          <cell r="B43985" t="str">
            <v>Beauty - 125928 - E2E - Kora organics - 30 SKUS - 23 Oct</v>
          </cell>
          <cell r="C43985" t="str">
            <v>CLOSED</v>
          </cell>
          <cell r="D43985" t="str">
            <v>Highest</v>
          </cell>
          <cell r="E43985" t="str">
            <v>netscribes</v>
          </cell>
          <cell r="F43985" t="str">
            <v>Shraddha Dighe</v>
          </cell>
          <cell r="G43985">
            <v>45953.670138888891</v>
          </cell>
          <cell r="H43985">
            <v>45961.69027777778</v>
          </cell>
        </row>
        <row r="43986">
          <cell r="A43986" t="str">
            <v>UCW-21092</v>
          </cell>
          <cell r="B43986" t="str">
            <v>Tao Paris Women Footwear Listing AW-25</v>
          </cell>
          <cell r="C43986" t="str">
            <v>CLOSED</v>
          </cell>
          <cell r="D43986" t="str">
            <v>Medium</v>
          </cell>
          <cell r="E43986" t="str">
            <v>netscribes</v>
          </cell>
          <cell r="F43986" t="str">
            <v>Sushma Ram</v>
          </cell>
          <cell r="G43986">
            <v>45953.664583333331</v>
          </cell>
          <cell r="H43986">
            <v>45969.74722222222</v>
          </cell>
        </row>
        <row r="43987">
          <cell r="A43987" t="str">
            <v>UCW-21088</v>
          </cell>
          <cell r="B43987" t="str">
            <v>Kiddopanti Image Update (22nd October 2025)</v>
          </cell>
          <cell r="C43987" t="str">
            <v>CLOSED</v>
          </cell>
          <cell r="D43987" t="str">
            <v>Medium</v>
          </cell>
          <cell r="E43987" t="str">
            <v>netscribes</v>
          </cell>
          <cell r="F43987" t="str">
            <v>Sushma Ram</v>
          </cell>
          <cell r="G43987">
            <v>45953.65347222222</v>
          </cell>
          <cell r="H43987">
            <v>46003.980555555558</v>
          </cell>
        </row>
        <row r="43988">
          <cell r="A43988" t="str">
            <v>UCW-21085</v>
          </cell>
          <cell r="B43988" t="str">
            <v>Men's Apparel 22-10-2025</v>
          </cell>
          <cell r="C43988" t="str">
            <v>CLOSED</v>
          </cell>
          <cell r="D43988" t="str">
            <v>Medium</v>
          </cell>
          <cell r="E43988" t="str">
            <v>netscribes</v>
          </cell>
          <cell r="F43988" t="str">
            <v>Sushma Ram</v>
          </cell>
          <cell r="G43988">
            <v>45953.644444444442</v>
          </cell>
          <cell r="H43988">
            <v>45969.74722222222</v>
          </cell>
        </row>
        <row r="43989">
          <cell r="A43989" t="str">
            <v>UCW-21082</v>
          </cell>
          <cell r="B43989" t="str">
            <v>Catalog Request_Mix Gender_Biglilpeople (Tata Cliq Mall-128880)</v>
          </cell>
          <cell r="C43989" t="str">
            <v>CLOSED</v>
          </cell>
          <cell r="D43989" t="str">
            <v>Medium</v>
          </cell>
          <cell r="E43989" t="str">
            <v>netscribes</v>
          </cell>
          <cell r="F43989" t="str">
            <v>Sushma Ram</v>
          </cell>
          <cell r="G43989">
            <v>45953.637499999997</v>
          </cell>
          <cell r="H43989">
            <v>45968.787499999999</v>
          </cell>
        </row>
        <row r="43990">
          <cell r="A43990" t="str">
            <v>UCW-21081</v>
          </cell>
          <cell r="B43990" t="str">
            <v>Shyam Enterprise - Appliances Listing P0</v>
          </cell>
          <cell r="C43990" t="str">
            <v>CLOSED Due to Inactive/Insufficient Information</v>
          </cell>
          <cell r="D43990" t="str">
            <v>Medium</v>
          </cell>
          <cell r="E43990" t="str">
            <v>netscribes</v>
          </cell>
          <cell r="F43990" t="str">
            <v>netscribes</v>
          </cell>
          <cell r="G43990">
            <v>45953.637499999997</v>
          </cell>
          <cell r="H43990">
            <v>45968.427083333336</v>
          </cell>
        </row>
        <row r="43991">
          <cell r="A43991" t="str">
            <v>UCW-21080</v>
          </cell>
          <cell r="B43991" t="str">
            <v>Urban Chef_RMR New Listing_12 SKUs</v>
          </cell>
          <cell r="C43991" t="str">
            <v>CLOSED</v>
          </cell>
          <cell r="D43991" t="str">
            <v>Medium</v>
          </cell>
          <cell r="E43991" t="str">
            <v>Chirag Dubal</v>
          </cell>
          <cell r="F43991" t="str">
            <v>netscribes</v>
          </cell>
          <cell r="G43991">
            <v>45953.634027777778</v>
          </cell>
          <cell r="H43991">
            <v>45990.595833333333</v>
          </cell>
        </row>
        <row r="43992">
          <cell r="A43992" t="str">
            <v>UCW-21079</v>
          </cell>
          <cell r="B43992" t="str">
            <v>Bajaj Listing</v>
          </cell>
          <cell r="C43992" t="str">
            <v>CLOSED</v>
          </cell>
          <cell r="D43992" t="str">
            <v>Medium</v>
          </cell>
          <cell r="E43992" t="str">
            <v>netscribes</v>
          </cell>
          <cell r="F43992" t="str">
            <v>netscribes</v>
          </cell>
          <cell r="G43992">
            <v>45953.630555555559</v>
          </cell>
          <cell r="H43992">
            <v>45973.709027777775</v>
          </cell>
        </row>
        <row r="43993">
          <cell r="A43993" t="str">
            <v>UCW-21076</v>
          </cell>
          <cell r="B43993" t="str">
            <v>Black + Decker_RMR New Listing_33 SKUs</v>
          </cell>
          <cell r="C43993" t="str">
            <v>CLOSED Due to Inactive/Insufficient Information</v>
          </cell>
          <cell r="D43993" t="str">
            <v>Medium</v>
          </cell>
          <cell r="E43993" t="str">
            <v>netscribes</v>
          </cell>
          <cell r="F43993" t="str">
            <v>netscribes</v>
          </cell>
          <cell r="G43993">
            <v>45953.626388888886</v>
          </cell>
          <cell r="H43993">
            <v>45969.746527777781</v>
          </cell>
        </row>
        <row r="43994">
          <cell r="A43994" t="str">
            <v>UCW-21067</v>
          </cell>
          <cell r="B43994" t="str">
            <v>DDecor Upahaar Collection - Listing x Tatacliq</v>
          </cell>
          <cell r="C43994" t="str">
            <v>CLOSED</v>
          </cell>
          <cell r="D43994" t="str">
            <v>Medium</v>
          </cell>
          <cell r="E43994" t="str">
            <v>netscribes</v>
          </cell>
          <cell r="F43994" t="str">
            <v>Juilee Jadhav</v>
          </cell>
          <cell r="G43994">
            <v>45953.574999999997</v>
          </cell>
          <cell r="H43994">
            <v>45969.746527777781</v>
          </cell>
        </row>
        <row r="43995">
          <cell r="A43995" t="str">
            <v>UCW-21062</v>
          </cell>
          <cell r="B43995" t="str">
            <v>Dress and shirts for Kids new listing Tatacliq - Zip Zap Zoop-(20-9-25)</v>
          </cell>
          <cell r="C43995" t="str">
            <v>CLOSED Due to Inactive/Insufficient Information</v>
          </cell>
          <cell r="D43995" t="str">
            <v>Medium</v>
          </cell>
          <cell r="E43995" t="str">
            <v>netscribes</v>
          </cell>
          <cell r="F43995" t="str">
            <v>Mohd Tahir Shaikh</v>
          </cell>
          <cell r="G43995">
            <v>45953.556944444441</v>
          </cell>
          <cell r="H43995">
            <v>45969.750694444447</v>
          </cell>
        </row>
        <row r="43996">
          <cell r="A43996" t="str">
            <v>UCW-21060</v>
          </cell>
          <cell r="B43996" t="str">
            <v xml:space="preserve">Footwear Men &amp; Women 17-10-2025 </v>
          </cell>
          <cell r="C43996" t="str">
            <v>CLOSED</v>
          </cell>
          <cell r="D43996" t="str">
            <v>Medium</v>
          </cell>
          <cell r="E43996" t="str">
            <v>netscribes</v>
          </cell>
          <cell r="F43996" t="str">
            <v>Sushma Ram</v>
          </cell>
          <cell r="G43996">
            <v>45953.541666666664</v>
          </cell>
          <cell r="H43996">
            <v>45968.688888888886</v>
          </cell>
        </row>
        <row r="43997">
          <cell r="A43997" t="str">
            <v>UCW-21059</v>
          </cell>
          <cell r="B43997" t="str">
            <v>CLONE - Puma New Listing Sheet 06-10-2025</v>
          </cell>
          <cell r="C43997" t="str">
            <v>CLOSED</v>
          </cell>
          <cell r="D43997" t="str">
            <v>Medium</v>
          </cell>
          <cell r="E43997" t="str">
            <v>netscribes</v>
          </cell>
          <cell r="F43997" t="str">
            <v>Mohd Tahir Shaikh</v>
          </cell>
          <cell r="G43997">
            <v>45953.537499999999</v>
          </cell>
          <cell r="H43997">
            <v>45969.700694444444</v>
          </cell>
        </row>
        <row r="43998">
          <cell r="A43998" t="str">
            <v>UCW-21058</v>
          </cell>
          <cell r="B43998" t="str">
            <v>Tata Cliq Kid's Catalog AW25 Lot: 14</v>
          </cell>
          <cell r="C43998" t="str">
            <v>CLOSED</v>
          </cell>
          <cell r="D43998" t="str">
            <v>Medium</v>
          </cell>
          <cell r="E43998" t="str">
            <v>netscribes</v>
          </cell>
          <cell r="F43998" t="str">
            <v>Sushma Ram</v>
          </cell>
          <cell r="G43998">
            <v>45953.536111111112</v>
          </cell>
          <cell r="H43998">
            <v>45980.475694444445</v>
          </cell>
        </row>
        <row r="43999">
          <cell r="A43999" t="str">
            <v>UCW-21056</v>
          </cell>
          <cell r="B43999" t="str">
            <v>Tata Cliq Men's Catalog AW25 Lot 14</v>
          </cell>
          <cell r="C43999" t="str">
            <v>CLOSED</v>
          </cell>
          <cell r="D43999" t="str">
            <v>Medium</v>
          </cell>
          <cell r="E43999" t="str">
            <v>netscribes</v>
          </cell>
          <cell r="F43999" t="str">
            <v>Sushma Ram</v>
          </cell>
          <cell r="G43999">
            <v>45953.527777777781</v>
          </cell>
          <cell r="H43999">
            <v>45969.75</v>
          </cell>
        </row>
        <row r="44000">
          <cell r="A44000" t="str">
            <v>UCW-21055</v>
          </cell>
          <cell r="B44000" t="str">
            <v>Tata Cliq Women's Catalog AW25 Lot: 14</v>
          </cell>
          <cell r="C44000" t="str">
            <v>CLOSED</v>
          </cell>
          <cell r="D44000" t="str">
            <v>Medium</v>
          </cell>
          <cell r="E44000" t="str">
            <v>netscribes</v>
          </cell>
          <cell r="F44000" t="str">
            <v>Sushma Ram</v>
          </cell>
          <cell r="G44000">
            <v>45953.522916666669</v>
          </cell>
          <cell r="H44000">
            <v>45969.75</v>
          </cell>
        </row>
        <row r="44001">
          <cell r="A44001" t="str">
            <v>UCW-21052</v>
          </cell>
          <cell r="B44001" t="str">
            <v>NUMERO UNO (LOT-53) TATA-CLIQ (Women's wear)</v>
          </cell>
          <cell r="C44001" t="str">
            <v>CLOSED</v>
          </cell>
          <cell r="D44001" t="str">
            <v>Medium</v>
          </cell>
          <cell r="E44001" t="str">
            <v>netscribes</v>
          </cell>
          <cell r="F44001" t="str">
            <v>Juilee Jadhav</v>
          </cell>
          <cell r="G44001">
            <v>45953.493055555555</v>
          </cell>
          <cell r="H44001">
            <v>45969.75</v>
          </cell>
        </row>
        <row r="44002">
          <cell r="A44002" t="str">
            <v>UCW-21051</v>
          </cell>
          <cell r="B44002" t="str">
            <v>New Catalogue(119) | 25 Styles | Men | Tata Cliq | 18-10-2025</v>
          </cell>
          <cell r="C44002" t="str">
            <v>CLOSED</v>
          </cell>
          <cell r="D44002" t="str">
            <v>Medium</v>
          </cell>
          <cell r="E44002" t="str">
            <v>netscribes</v>
          </cell>
          <cell r="F44002" t="str">
            <v>Sushma Ram</v>
          </cell>
          <cell r="G44002">
            <v>45953.493055555555</v>
          </cell>
          <cell r="H44002">
            <v>45969.749305555553</v>
          </cell>
        </row>
        <row r="44003">
          <cell r="A44003" t="str">
            <v>UCW-21041</v>
          </cell>
          <cell r="B44003" t="str">
            <v>Samay-Mapping of 61 Listings with Luxury and Listing Under Fashion</v>
          </cell>
          <cell r="C44003" t="str">
            <v>CLOSED</v>
          </cell>
          <cell r="D44003" t="str">
            <v>Medium</v>
          </cell>
          <cell r="E44003" t="str">
            <v>netscribes</v>
          </cell>
          <cell r="F44003" t="str">
            <v>Mohd Tahir Shaikh</v>
          </cell>
          <cell r="G44003">
            <v>45953.455555555556</v>
          </cell>
          <cell r="H44003">
            <v>46003.979861111111</v>
          </cell>
        </row>
        <row r="44004">
          <cell r="A44004" t="str">
            <v>UCW-21033</v>
          </cell>
          <cell r="B44004" t="str">
            <v>Request for Image Sequence Change</v>
          </cell>
          <cell r="C44004" t="str">
            <v>CLOSED</v>
          </cell>
          <cell r="D44004" t="str">
            <v>Medium</v>
          </cell>
          <cell r="E44004" t="str">
            <v>netscribes</v>
          </cell>
          <cell r="F44004" t="str">
            <v>netscribes</v>
          </cell>
          <cell r="G44004">
            <v>45952.769444444442</v>
          </cell>
          <cell r="H44004">
            <v>46004.495138888888</v>
          </cell>
        </row>
        <row r="44005">
          <cell r="A44005" t="str">
            <v>UCW-21032</v>
          </cell>
          <cell r="B44005" t="str">
            <v>Product video_Link</v>
          </cell>
          <cell r="C44005" t="str">
            <v>CLOSED</v>
          </cell>
          <cell r="D44005" t="str">
            <v>Medium</v>
          </cell>
          <cell r="E44005" t="str">
            <v>netscribes</v>
          </cell>
          <cell r="F44005" t="str">
            <v>netscribes</v>
          </cell>
          <cell r="G44005">
            <v>45952.736805555556</v>
          </cell>
          <cell r="H44005">
            <v>45976.570833333331</v>
          </cell>
        </row>
        <row r="44006">
          <cell r="A44006" t="str">
            <v>UCW-21031</v>
          </cell>
          <cell r="B44006" t="str">
            <v xml:space="preserve">Men's Apparel 17-10-2025 </v>
          </cell>
          <cell r="C44006" t="str">
            <v>CLOSED</v>
          </cell>
          <cell r="D44006" t="str">
            <v>Medium</v>
          </cell>
          <cell r="E44006" t="str">
            <v>netscribes</v>
          </cell>
          <cell r="F44006" t="str">
            <v>netscribes</v>
          </cell>
          <cell r="G44006">
            <v>45952.631249999999</v>
          </cell>
          <cell r="H44006">
            <v>46003.984027777777</v>
          </cell>
        </row>
        <row r="44007">
          <cell r="A44007" t="str">
            <v>UCW-21030</v>
          </cell>
          <cell r="B44007" t="str">
            <v>Image Update Request for Existing SKUs on TataCliq</v>
          </cell>
          <cell r="C44007" t="str">
            <v>CLOSED</v>
          </cell>
          <cell r="D44007" t="str">
            <v>Medium</v>
          </cell>
          <cell r="E44007" t="str">
            <v>netscribes</v>
          </cell>
          <cell r="F44007" t="str">
            <v>Mohd Tahir Shaikh</v>
          </cell>
          <cell r="G44007">
            <v>45952.521527777775</v>
          </cell>
          <cell r="H44007">
            <v>46003.978472222225</v>
          </cell>
        </row>
        <row r="44008">
          <cell r="A44008" t="str">
            <v>UCW-21029</v>
          </cell>
          <cell r="B44008" t="str">
            <v xml:space="preserve">Men's Apparel 17-10-2025 </v>
          </cell>
          <cell r="C44008" t="str">
            <v>CLOSED</v>
          </cell>
          <cell r="D44008" t="str">
            <v>Medium</v>
          </cell>
          <cell r="E44008" t="str">
            <v>netscribes</v>
          </cell>
          <cell r="F44008" t="str">
            <v>Mohd Tahir Shaikh</v>
          </cell>
          <cell r="G44008">
            <v>45952.517361111109</v>
          </cell>
          <cell r="H44008">
            <v>45969.749305555553</v>
          </cell>
        </row>
        <row r="44009">
          <cell r="A44009" t="str">
            <v>UCW-21021</v>
          </cell>
          <cell r="B44009" t="str">
            <v>Catalog to be uploaded - 23</v>
          </cell>
          <cell r="C44009" t="str">
            <v>CLOSED</v>
          </cell>
          <cell r="D44009" t="str">
            <v>Medium</v>
          </cell>
          <cell r="E44009" t="str">
            <v>netscribes</v>
          </cell>
          <cell r="F44009" t="str">
            <v>Juilee Jadhav</v>
          </cell>
          <cell r="G44009">
            <v>45950.781944444447</v>
          </cell>
          <cell r="H44009">
            <v>45969.749305555553</v>
          </cell>
        </row>
        <row r="44010">
          <cell r="A44010" t="str">
            <v>UCW-21019</v>
          </cell>
          <cell r="B44010" t="str">
            <v>Men-123 New Styles for Listing</v>
          </cell>
          <cell r="C44010" t="str">
            <v>CLOSED</v>
          </cell>
          <cell r="D44010" t="str">
            <v>Medium</v>
          </cell>
          <cell r="E44010" t="str">
            <v>netscribes</v>
          </cell>
          <cell r="F44010" t="str">
            <v>Mohd Tahir Shaikh</v>
          </cell>
          <cell r="G44010">
            <v>45950.760416666664</v>
          </cell>
          <cell r="H44010">
            <v>45969.749305555553</v>
          </cell>
        </row>
        <row r="44011">
          <cell r="A44011" t="str">
            <v>UCW-21018</v>
          </cell>
          <cell r="B44011" t="str">
            <v>BEauty - E2E - 127939 - HErmes - 1 sku - 20th Oct</v>
          </cell>
          <cell r="C44011" t="str">
            <v>CLOSED</v>
          </cell>
          <cell r="D44011" t="str">
            <v>Medium</v>
          </cell>
          <cell r="E44011" t="str">
            <v>netscribes</v>
          </cell>
          <cell r="F44011" t="str">
            <v>Simi Raichel Zachariah</v>
          </cell>
          <cell r="G44011">
            <v>45950.759722222225</v>
          </cell>
          <cell r="H44011">
            <v>45958.554861111108</v>
          </cell>
        </row>
        <row r="44012">
          <cell r="A44012" t="str">
            <v>UCW-21014</v>
          </cell>
          <cell r="B44012" t="str">
            <v>Silver coins &amp; articles</v>
          </cell>
          <cell r="C44012" t="str">
            <v>CLOSED</v>
          </cell>
          <cell r="D44012" t="str">
            <v>Medium</v>
          </cell>
          <cell r="E44012" t="str">
            <v>netscribes</v>
          </cell>
          <cell r="F44012" t="str">
            <v>Mohd Tahir Shaikh</v>
          </cell>
          <cell r="G44012">
            <v>45950.736805555556</v>
          </cell>
          <cell r="H44012">
            <v>45969.748611111114</v>
          </cell>
        </row>
        <row r="44013">
          <cell r="A44013" t="str">
            <v>UCW-21009</v>
          </cell>
          <cell r="B44013" t="str">
            <v>M&amp;S - Cataloguing</v>
          </cell>
          <cell r="C44013" t="str">
            <v>CLOSED Due to Inactive/Insufficient Information</v>
          </cell>
          <cell r="D44013" t="str">
            <v>Medium</v>
          </cell>
          <cell r="E44013" t="str">
            <v>netscribes</v>
          </cell>
          <cell r="F44013" t="str">
            <v>Juilee Jadhav</v>
          </cell>
          <cell r="G44013">
            <v>45950.692361111112</v>
          </cell>
          <cell r="H44013">
            <v>45969.700694444444</v>
          </cell>
        </row>
        <row r="44014">
          <cell r="A44014" t="str">
            <v>UCW-21007</v>
          </cell>
          <cell r="B44014" t="str">
            <v>Beauty - Adhoc - Image Resize - Multibrand - 20th OCt</v>
          </cell>
          <cell r="C44014" t="str">
            <v>CLOSED</v>
          </cell>
          <cell r="D44014" t="str">
            <v>Medium</v>
          </cell>
          <cell r="E44014" t="str">
            <v>netscribes</v>
          </cell>
          <cell r="F44014" t="str">
            <v>Simi Raichel Zachariah</v>
          </cell>
          <cell r="G44014">
            <v>45950.680555555555</v>
          </cell>
          <cell r="H44014">
            <v>46003.977777777778</v>
          </cell>
        </row>
        <row r="44015">
          <cell r="A44015" t="str">
            <v>UCW-21006</v>
          </cell>
          <cell r="B44015" t="str">
            <v>Tata Cliq Catalogue | Apparel Styles @16th Oct</v>
          </cell>
          <cell r="C44015" t="str">
            <v>CLOSED</v>
          </cell>
          <cell r="D44015" t="str">
            <v>Medium</v>
          </cell>
          <cell r="E44015" t="str">
            <v>netscribes</v>
          </cell>
          <cell r="F44015" t="str">
            <v>Juilee Jadhav</v>
          </cell>
          <cell r="G44015">
            <v>45950.675000000003</v>
          </cell>
          <cell r="H44015">
            <v>45969.748611111114</v>
          </cell>
        </row>
        <row r="44016">
          <cell r="A44016" t="str">
            <v>UCW-21004</v>
          </cell>
          <cell r="B44016" t="str">
            <v>Tatacliq Footwear Content template_USPA_16-10-25</v>
          </cell>
          <cell r="C44016" t="str">
            <v>CLOSED</v>
          </cell>
          <cell r="D44016" t="str">
            <v>Medium</v>
          </cell>
          <cell r="E44016" t="str">
            <v>netscribes</v>
          </cell>
          <cell r="F44016" t="str">
            <v>Sushma Ram</v>
          </cell>
          <cell r="G44016">
            <v>45950.672222222223</v>
          </cell>
          <cell r="H44016">
            <v>45969.748611111114</v>
          </cell>
        </row>
        <row r="44017">
          <cell r="A44017" t="str">
            <v>UCW-21001</v>
          </cell>
          <cell r="B44017" t="str">
            <v>TATACLIQ - LISTING FILE- 16102025</v>
          </cell>
          <cell r="C44017" t="str">
            <v>CLOSED</v>
          </cell>
          <cell r="D44017" t="str">
            <v>Medium</v>
          </cell>
          <cell r="E44017" t="str">
            <v>netscribes</v>
          </cell>
          <cell r="F44017" t="str">
            <v>Juilee Jadhav</v>
          </cell>
          <cell r="G44017">
            <v>45950.661111111112</v>
          </cell>
          <cell r="H44017">
            <v>45969.752083333333</v>
          </cell>
        </row>
        <row r="44018">
          <cell r="A44018" t="str">
            <v>UCW-20995</v>
          </cell>
          <cell r="B44018" t="str">
            <v>CLONE - Beauty - 129446 - E2E - Vinci Botanicals - 20 SKUS - 13 OCT</v>
          </cell>
          <cell r="C44018" t="str">
            <v>CLOSED</v>
          </cell>
          <cell r="D44018" t="str">
            <v>Highest</v>
          </cell>
          <cell r="E44018" t="str">
            <v>netscribes</v>
          </cell>
          <cell r="F44018" t="str">
            <v>Simi Raichel Zachariah</v>
          </cell>
          <cell r="G44018">
            <v>45950.625</v>
          </cell>
          <cell r="H44018">
            <v>45988.534722222219</v>
          </cell>
        </row>
        <row r="44019">
          <cell r="A44019" t="str">
            <v>UCW-20992</v>
          </cell>
          <cell r="B44019" t="str">
            <v>Product Uploading Content Sheet - FEIER -Lot-6</v>
          </cell>
          <cell r="C44019" t="str">
            <v>CLOSED</v>
          </cell>
          <cell r="D44019" t="str">
            <v>Medium</v>
          </cell>
          <cell r="E44019" t="str">
            <v>netscribes</v>
          </cell>
          <cell r="F44019" t="str">
            <v>Sushma Ram</v>
          </cell>
          <cell r="G44019">
            <v>45950.584722222222</v>
          </cell>
          <cell r="H44019">
            <v>45969.752083333333</v>
          </cell>
        </row>
        <row r="44020">
          <cell r="A44020" t="str">
            <v>UCW-20991</v>
          </cell>
          <cell r="B44020" t="str">
            <v>NUMERO UNO (LOT-53) TATA-CLIQ (Men's wear)</v>
          </cell>
          <cell r="C44020" t="str">
            <v>CLOSED</v>
          </cell>
          <cell r="D44020" t="str">
            <v>Medium</v>
          </cell>
          <cell r="E44020" t="str">
            <v>netscribes</v>
          </cell>
          <cell r="F44020" t="str">
            <v>Juilee Jadhav</v>
          </cell>
          <cell r="G44020">
            <v>45950.563888888886</v>
          </cell>
          <cell r="H44020">
            <v>45969.751388888886</v>
          </cell>
        </row>
        <row r="44021">
          <cell r="A44021" t="str">
            <v>UCW-20990</v>
          </cell>
          <cell r="B44021" t="str">
            <v>BEauty - E2E - 125928 - Lovechild Masaba - 20 skus - 20th Oct</v>
          </cell>
          <cell r="C44021" t="str">
            <v>CLOSED Due to Inactive/Insufficient Information</v>
          </cell>
          <cell r="D44021" t="str">
            <v>Medium</v>
          </cell>
          <cell r="E44021" t="str">
            <v>netscribes</v>
          </cell>
          <cell r="F44021" t="str">
            <v>Simi Raichel Zachariah</v>
          </cell>
          <cell r="G44021">
            <v>45950.55972222222</v>
          </cell>
          <cell r="H44021">
            <v>45958.779166666667</v>
          </cell>
        </row>
        <row r="44022">
          <cell r="A44022" t="str">
            <v>UCW-20988</v>
          </cell>
          <cell r="B44022" t="str">
            <v>BEauty - E2E - 100001 - Studiowest - 9 skus - 20th Oct</v>
          </cell>
          <cell r="C44022" t="str">
            <v>CLOSED</v>
          </cell>
          <cell r="D44022" t="str">
            <v>Medium</v>
          </cell>
          <cell r="E44022" t="str">
            <v>netscribes</v>
          </cell>
          <cell r="F44022" t="str">
            <v>Simi Raichel Zachariah</v>
          </cell>
          <cell r="G44022">
            <v>45950.548611111109</v>
          </cell>
          <cell r="H44022">
            <v>45954.466666666667</v>
          </cell>
        </row>
        <row r="44023">
          <cell r="A44023" t="str">
            <v>UCW-20983</v>
          </cell>
          <cell r="B44023" t="str">
            <v>TataCliQ &lt;&gt; New Listing WesternWear Dress - || Ruby(701-735) ||</v>
          </cell>
          <cell r="C44023" t="str">
            <v>CLOSED</v>
          </cell>
          <cell r="D44023" t="str">
            <v>Medium</v>
          </cell>
          <cell r="E44023" t="str">
            <v>netscribes</v>
          </cell>
          <cell r="F44023" t="str">
            <v>Juilee Jadhav</v>
          </cell>
          <cell r="G44023">
            <v>45950.5</v>
          </cell>
          <cell r="H44023">
            <v>45969.751388888886</v>
          </cell>
        </row>
        <row r="44024">
          <cell r="A44024" t="str">
            <v>UCW-20978</v>
          </cell>
          <cell r="B44024" t="str">
            <v>Tatacliq Specimen Template | 14th Oct'25</v>
          </cell>
          <cell r="C44024" t="str">
            <v>CLOSED</v>
          </cell>
          <cell r="D44024" t="str">
            <v>Medium</v>
          </cell>
          <cell r="E44024" t="str">
            <v>netscribes</v>
          </cell>
          <cell r="F44024" t="str">
            <v>Juilee Jadhav</v>
          </cell>
          <cell r="G44024">
            <v>45950.450694444444</v>
          </cell>
          <cell r="H44024">
            <v>45969.751388888886</v>
          </cell>
        </row>
        <row r="44025">
          <cell r="A44025" t="str">
            <v>UCW-20977</v>
          </cell>
          <cell r="B44025" t="str">
            <v>Beauty - 125928 - E2E - Brunello Cucinelli - 10 SKUS - 20 Oct</v>
          </cell>
          <cell r="C44025" t="str">
            <v>CLOSED</v>
          </cell>
          <cell r="D44025" t="str">
            <v>Highest</v>
          </cell>
          <cell r="E44025" t="str">
            <v>netscribes</v>
          </cell>
          <cell r="F44025" t="str">
            <v>Shraddha Dighe</v>
          </cell>
          <cell r="G44025">
            <v>45950.424305555556</v>
          </cell>
          <cell r="H44025">
            <v>45954.425000000003</v>
          </cell>
        </row>
        <row r="44026">
          <cell r="A44026" t="str">
            <v>UCW-20974</v>
          </cell>
          <cell r="B44026" t="str">
            <v>PDP Check - Inventory Issue - Tata Cliq</v>
          </cell>
          <cell r="C44026" t="str">
            <v>CLOSED Due to Inactive/Insufficient Information</v>
          </cell>
          <cell r="D44026" t="str">
            <v>Highest</v>
          </cell>
          <cell r="E44026" t="str">
            <v>netscribes</v>
          </cell>
          <cell r="F44026" t="str">
            <v>Sushma Ram</v>
          </cell>
          <cell r="G44026">
            <v>45949.684027777781</v>
          </cell>
          <cell r="H44026">
            <v>45971.472916666666</v>
          </cell>
        </row>
        <row r="44027">
          <cell r="A44027" t="str">
            <v>UCW-20973</v>
          </cell>
          <cell r="B44027" t="str">
            <v>New Balance S225 Footwear Women 126934</v>
          </cell>
          <cell r="C44027" t="str">
            <v>CLOSED</v>
          </cell>
          <cell r="D44027" t="str">
            <v>Medium</v>
          </cell>
          <cell r="E44027" t="str">
            <v>netscribes</v>
          </cell>
          <cell r="F44027" t="str">
            <v>Sushma Ram</v>
          </cell>
          <cell r="G44027">
            <v>45949.668749999997</v>
          </cell>
          <cell r="H44027">
            <v>45969.681944444441</v>
          </cell>
        </row>
        <row r="44028">
          <cell r="A44028" t="str">
            <v>UCW-20972</v>
          </cell>
          <cell r="B44028" t="str">
            <v>Spykar - Tatacliq - New Catalogue (Accessories) - 16th Oct</v>
          </cell>
          <cell r="C44028" t="str">
            <v>CLOSED</v>
          </cell>
          <cell r="D44028" t="str">
            <v>Medium</v>
          </cell>
          <cell r="E44028" t="str">
            <v>netscribes</v>
          </cell>
          <cell r="F44028" t="str">
            <v>Sushma Ram</v>
          </cell>
          <cell r="G44028">
            <v>45949.663194444445</v>
          </cell>
          <cell r="H44028">
            <v>45969.751388888886</v>
          </cell>
        </row>
        <row r="44029">
          <cell r="A44029" t="str">
            <v>UCW-20970</v>
          </cell>
          <cell r="B44029" t="str">
            <v>LOT-14&amp;15 WINTER COLLECTION-2025(SELLER CODE:-126600)(BRAND:-MACK JONNEY)</v>
          </cell>
          <cell r="C44029" t="str">
            <v>CLOSED</v>
          </cell>
          <cell r="D44029" t="str">
            <v>Medium</v>
          </cell>
          <cell r="E44029" t="str">
            <v>netscribes</v>
          </cell>
          <cell r="F44029" t="str">
            <v>Sushma Ram</v>
          </cell>
          <cell r="G44029">
            <v>45949.64166666667</v>
          </cell>
          <cell r="H44029">
            <v>45971.422222222223</v>
          </cell>
        </row>
        <row r="44030">
          <cell r="A44030" t="str">
            <v>UCW-20967</v>
          </cell>
          <cell r="B44030" t="str">
            <v>Catalog details for 2 style</v>
          </cell>
          <cell r="C44030" t="str">
            <v>CLOSED Due to Inactive/Insufficient Information</v>
          </cell>
          <cell r="D44030" t="str">
            <v>Medium</v>
          </cell>
          <cell r="E44030" t="str">
            <v>netscribes</v>
          </cell>
          <cell r="F44030" t="str">
            <v>Sushma Ram</v>
          </cell>
          <cell r="G44030">
            <v>45949.624305555553</v>
          </cell>
          <cell r="H44030">
            <v>45969.702777777777</v>
          </cell>
        </row>
        <row r="44031">
          <cell r="A44031" t="str">
            <v>UCW-20966</v>
          </cell>
          <cell r="B44031" t="str">
            <v>New Style Men's Wear- Tatacliq</v>
          </cell>
          <cell r="C44031" t="str">
            <v>CLOSED</v>
          </cell>
          <cell r="D44031" t="str">
            <v>Medium</v>
          </cell>
          <cell r="E44031" t="str">
            <v>netscribes</v>
          </cell>
          <cell r="F44031" t="str">
            <v>Sushma Ram</v>
          </cell>
          <cell r="G44031">
            <v>45949.620138888888</v>
          </cell>
          <cell r="H44031">
            <v>45969.702777777777</v>
          </cell>
        </row>
        <row r="44032">
          <cell r="A44032" t="str">
            <v>UCW-20959</v>
          </cell>
          <cell r="B44032" t="str">
            <v>Beauty - 125928 - E2E - L'oreal Paris - 3 SKUS - 18 oct</v>
          </cell>
          <cell r="C44032" t="str">
            <v>CLOSED</v>
          </cell>
          <cell r="D44032" t="str">
            <v>Medium</v>
          </cell>
          <cell r="E44032" t="str">
            <v>netscribes</v>
          </cell>
          <cell r="F44032" t="str">
            <v>Shraddha Dighe</v>
          </cell>
          <cell r="G44032">
            <v>45948.640277777777</v>
          </cell>
          <cell r="H44032">
            <v>45958.521527777775</v>
          </cell>
        </row>
        <row r="44033">
          <cell r="A44033" t="str">
            <v>UCW-20957</v>
          </cell>
          <cell r="B44033" t="str">
            <v>BEauty - E2E - 100001 - Studiowest - 8 skus - 18th Oct</v>
          </cell>
          <cell r="C44033" t="str">
            <v>CLOSED</v>
          </cell>
          <cell r="D44033" t="str">
            <v>Medium</v>
          </cell>
          <cell r="E44033" t="str">
            <v>netscribes</v>
          </cell>
          <cell r="F44033" t="str">
            <v>netscribes</v>
          </cell>
          <cell r="G44033">
            <v>45948.627083333333</v>
          </cell>
          <cell r="H44033">
            <v>45964.56527777778</v>
          </cell>
        </row>
        <row r="44034">
          <cell r="A44034" t="str">
            <v>UCW-20955</v>
          </cell>
          <cell r="B44034" t="str">
            <v>Beauty - 129094 - E2E - Colors Queen - 46 SKUS - 18 Oct</v>
          </cell>
          <cell r="C44034" t="str">
            <v>CLOSED Due to Inactive/Insufficient Information</v>
          </cell>
          <cell r="D44034" t="str">
            <v>Medium</v>
          </cell>
          <cell r="E44034" t="str">
            <v>netscribes</v>
          </cell>
          <cell r="F44034" t="str">
            <v>Shraddha Dighe</v>
          </cell>
          <cell r="G44034">
            <v>45948.581250000003</v>
          </cell>
          <cell r="H44034">
            <v>45973.551388888889</v>
          </cell>
        </row>
        <row r="44035">
          <cell r="A44035" t="str">
            <v>UCW-20952</v>
          </cell>
          <cell r="B44035" t="str">
            <v>TH/CK-MP-Lot 111</v>
          </cell>
          <cell r="C44035" t="str">
            <v>CLOSED</v>
          </cell>
          <cell r="D44035" t="str">
            <v>Medium</v>
          </cell>
          <cell r="E44035" t="str">
            <v>Jaibharathi Jagannathan</v>
          </cell>
          <cell r="F44035" t="str">
            <v>Asmi Kumar</v>
          </cell>
          <cell r="G44035">
            <v>45948.45</v>
          </cell>
          <cell r="H44035">
            <v>45971.423611111109</v>
          </cell>
        </row>
        <row r="44036">
          <cell r="A44036" t="str">
            <v>UCW-20948</v>
          </cell>
          <cell r="B44036" t="str">
            <v xml:space="preserve">Women's Apparel 15-10-2025 </v>
          </cell>
          <cell r="C44036" t="str">
            <v>CLOSED</v>
          </cell>
          <cell r="D44036" t="str">
            <v>Medium</v>
          </cell>
          <cell r="E44036" t="str">
            <v>netscribes</v>
          </cell>
          <cell r="F44036" t="str">
            <v>netscribes</v>
          </cell>
          <cell r="G44036">
            <v>45947.678472222222</v>
          </cell>
          <cell r="H44036">
            <v>45978.488194444442</v>
          </cell>
        </row>
        <row r="44037">
          <cell r="A44037" t="str">
            <v>UCW-20946</v>
          </cell>
          <cell r="B44037" t="str">
            <v>Tatacliq Women Ethnic Wear Template | 14th Oct'2025</v>
          </cell>
          <cell r="C44037" t="str">
            <v>CLOSED</v>
          </cell>
          <cell r="D44037" t="str">
            <v>Medium</v>
          </cell>
          <cell r="E44037" t="str">
            <v>netscribes</v>
          </cell>
          <cell r="F44037" t="str">
            <v>Juilee Jadhav</v>
          </cell>
          <cell r="G44037">
            <v>45947.674305555556</v>
          </cell>
          <cell r="H44037">
            <v>45971.424305555556</v>
          </cell>
        </row>
        <row r="44038">
          <cell r="A44038" t="str">
            <v>UCW-20944</v>
          </cell>
          <cell r="B44038" t="str">
            <v>New Catalogue to be upload</v>
          </cell>
          <cell r="C44038" t="str">
            <v>CLOSED</v>
          </cell>
          <cell r="D44038" t="str">
            <v>Medium</v>
          </cell>
          <cell r="E44038" t="str">
            <v>netscribes</v>
          </cell>
          <cell r="F44038" t="str">
            <v>Sushma Ram</v>
          </cell>
          <cell r="G44038">
            <v>45947.67083333333</v>
          </cell>
          <cell r="H44038">
            <v>45971.424305555556</v>
          </cell>
        </row>
        <row r="44039">
          <cell r="A44039" t="str">
            <v>UCW-20941</v>
          </cell>
          <cell r="B44039" t="str">
            <v xml:space="preserve">Women's Apparel 15-10-2025 </v>
          </cell>
          <cell r="C44039" t="str">
            <v>CLOSED</v>
          </cell>
          <cell r="D44039" t="str">
            <v>Medium</v>
          </cell>
          <cell r="E44039" t="str">
            <v>netscribes</v>
          </cell>
          <cell r="F44039" t="str">
            <v>Sushma Ram</v>
          </cell>
          <cell r="G44039">
            <v>45947.658333333333</v>
          </cell>
          <cell r="H44039">
            <v>45969.705555555556</v>
          </cell>
        </row>
        <row r="44040">
          <cell r="A44040" t="str">
            <v>UCW-20939</v>
          </cell>
          <cell r="B44040" t="str">
            <v>Beauty - Image resize ticket - 17 Oct</v>
          </cell>
          <cell r="C44040" t="str">
            <v>CLOSED</v>
          </cell>
          <cell r="D44040" t="str">
            <v>Highest</v>
          </cell>
          <cell r="E44040" t="str">
            <v>netscribes</v>
          </cell>
          <cell r="F44040" t="str">
            <v>Shraddha Dighe</v>
          </cell>
          <cell r="G44040">
            <v>45947.561111111114</v>
          </cell>
          <cell r="H44040">
            <v>46003.977777777778</v>
          </cell>
        </row>
        <row r="44041">
          <cell r="A44041" t="str">
            <v>UCW-20933</v>
          </cell>
          <cell r="B44041" t="str">
            <v>Tata Cliq - New Listing Request</v>
          </cell>
          <cell r="C44041" t="str">
            <v>CLOSED</v>
          </cell>
          <cell r="D44041" t="str">
            <v>Medium</v>
          </cell>
          <cell r="E44041" t="str">
            <v>netscribes</v>
          </cell>
          <cell r="F44041" t="str">
            <v>Juilee Jadhav</v>
          </cell>
          <cell r="G44041">
            <v>45946.768055555556</v>
          </cell>
          <cell r="H44041">
            <v>45971.425000000003</v>
          </cell>
        </row>
        <row r="44042">
          <cell r="A44042" t="str">
            <v>UCW-20931</v>
          </cell>
          <cell r="B44042" t="str">
            <v>Asics New listing sheet</v>
          </cell>
          <cell r="C44042" t="str">
            <v>CLOSED</v>
          </cell>
          <cell r="D44042" t="str">
            <v>Medium</v>
          </cell>
          <cell r="E44042" t="str">
            <v>netscribes</v>
          </cell>
          <cell r="F44042" t="str">
            <v>Sushma Ram</v>
          </cell>
          <cell r="G44042">
            <v>45946.753472222219</v>
          </cell>
          <cell r="H44042">
            <v>45969.707638888889</v>
          </cell>
        </row>
        <row r="44043">
          <cell r="A44043" t="str">
            <v>UCW-20928</v>
          </cell>
          <cell r="B44043" t="str">
            <v>FREE AUTHORITY-New Catalog-15-OCT-2025- Slave Id -126520-GGN</v>
          </cell>
          <cell r="C44043" t="str">
            <v>CLOSED</v>
          </cell>
          <cell r="D44043" t="str">
            <v>Medium</v>
          </cell>
          <cell r="E44043" t="str">
            <v>netscribes</v>
          </cell>
          <cell r="F44043" t="str">
            <v>Juilee Jadhav</v>
          </cell>
          <cell r="G44043">
            <v>45946.739583333336</v>
          </cell>
          <cell r="H44043">
            <v>45971.425000000003</v>
          </cell>
        </row>
        <row r="44044">
          <cell r="A44044" t="str">
            <v>UCW-20927</v>
          </cell>
          <cell r="B44044" t="str">
            <v>Tatacliq Women Footwear Content template_USPA_15-10-25</v>
          </cell>
          <cell r="C44044" t="str">
            <v>CLOSED</v>
          </cell>
          <cell r="D44044" t="str">
            <v>Medium</v>
          </cell>
          <cell r="E44044" t="str">
            <v>netscribes</v>
          </cell>
          <cell r="F44044" t="str">
            <v>Sushma Ram</v>
          </cell>
          <cell r="G44044">
            <v>45946.737500000003</v>
          </cell>
          <cell r="H44044">
            <v>45969.707638888889</v>
          </cell>
        </row>
        <row r="44045">
          <cell r="A44045" t="str">
            <v>UCW-20926</v>
          </cell>
          <cell r="B44045" t="str">
            <v>New Style Upload- URGENT!</v>
          </cell>
          <cell r="C44045" t="str">
            <v>CLOSED</v>
          </cell>
          <cell r="D44045" t="str">
            <v>Medium</v>
          </cell>
          <cell r="E44045" t="str">
            <v>Chirag Dubal</v>
          </cell>
          <cell r="F44045" t="str">
            <v>Reagan D’souza</v>
          </cell>
          <cell r="G44045">
            <v>45946.734027777777</v>
          </cell>
          <cell r="H44045">
            <v>46003.977777777778</v>
          </cell>
        </row>
        <row r="44046">
          <cell r="A44046" t="str">
            <v>UCW-20925</v>
          </cell>
          <cell r="B44046" t="str">
            <v>VERO MODA GIRL -AW25 LOT - 2</v>
          </cell>
          <cell r="C44046" t="str">
            <v>CLOSED</v>
          </cell>
          <cell r="D44046" t="str">
            <v>Medium</v>
          </cell>
          <cell r="E44046" t="str">
            <v>netscribes</v>
          </cell>
          <cell r="F44046" t="str">
            <v>Sushma Ram</v>
          </cell>
          <cell r="G44046">
            <v>45946.73333333333</v>
          </cell>
          <cell r="H44046">
            <v>45971.424305555556</v>
          </cell>
        </row>
        <row r="44047">
          <cell r="A44047" t="str">
            <v>UCW-20924</v>
          </cell>
          <cell r="B44047" t="str">
            <v>New Balance S225 Footwear 126934  second lot</v>
          </cell>
          <cell r="C44047" t="str">
            <v>CLOSED</v>
          </cell>
          <cell r="D44047" t="str">
            <v>Medium</v>
          </cell>
          <cell r="E44047" t="str">
            <v>netscribes</v>
          </cell>
          <cell r="F44047" t="str">
            <v>Juilee Jadhav</v>
          </cell>
          <cell r="G44047">
            <v>45946.729166666664</v>
          </cell>
          <cell r="H44047">
            <v>45971.429861111108</v>
          </cell>
        </row>
        <row r="44048">
          <cell r="A44048" t="str">
            <v>UCW-20923</v>
          </cell>
          <cell r="B44048" t="str">
            <v>Puma New Backpack Listing Sheet 07-10-2025</v>
          </cell>
          <cell r="C44048" t="str">
            <v>CLOSED</v>
          </cell>
          <cell r="D44048" t="str">
            <v>Medium</v>
          </cell>
          <cell r="E44048" t="str">
            <v>netscribes</v>
          </cell>
          <cell r="F44048" t="str">
            <v>Sushma Ram</v>
          </cell>
          <cell r="G44048">
            <v>45946.71597222222</v>
          </cell>
          <cell r="H44048">
            <v>45971.429861111108</v>
          </cell>
        </row>
        <row r="44049">
          <cell r="A44049" t="str">
            <v>UCW-20917</v>
          </cell>
          <cell r="B44049" t="str">
            <v>Spykar - Tatacliq - Underjeans by Spykar - New Catalogue - 15th Oct</v>
          </cell>
          <cell r="C44049" t="str">
            <v>CLOSED</v>
          </cell>
          <cell r="D44049" t="str">
            <v>Medium</v>
          </cell>
          <cell r="E44049" t="str">
            <v>netscribes</v>
          </cell>
          <cell r="F44049" t="str">
            <v>Juilee Jadhav</v>
          </cell>
          <cell r="G44049">
            <v>45946.694444444445</v>
          </cell>
          <cell r="H44049">
            <v>45971.429861111108</v>
          </cell>
        </row>
        <row r="44050">
          <cell r="A44050" t="str">
            <v>UCW-20914</v>
          </cell>
          <cell r="B44050" t="str">
            <v xml:space="preserve">New catalog Men's Apparel - 15-10 </v>
          </cell>
          <cell r="C44050" t="str">
            <v>CLOSED</v>
          </cell>
          <cell r="D44050" t="str">
            <v>Medium</v>
          </cell>
          <cell r="E44050" t="str">
            <v>netscribes</v>
          </cell>
          <cell r="F44050" t="str">
            <v>Juilee Jadhav</v>
          </cell>
          <cell r="G44050">
            <v>45946.665972222225</v>
          </cell>
          <cell r="H44050">
            <v>45971.429861111108</v>
          </cell>
        </row>
        <row r="44051">
          <cell r="A44051" t="str">
            <v>UCW-20912</v>
          </cell>
          <cell r="B44051" t="str">
            <v>CLONE - Reebok Shoes Catalog (Seller ID: 127989)</v>
          </cell>
          <cell r="C44051" t="str">
            <v>CLOSED</v>
          </cell>
          <cell r="D44051" t="str">
            <v>Medium</v>
          </cell>
          <cell r="E44051" t="str">
            <v>netscribes</v>
          </cell>
          <cell r="F44051" t="str">
            <v>Sushma Ram</v>
          </cell>
          <cell r="G44051">
            <v>45946.643750000003</v>
          </cell>
          <cell r="H44051">
            <v>45971.429166666669</v>
          </cell>
        </row>
        <row r="44052">
          <cell r="A44052" t="str">
            <v>UCW-20910</v>
          </cell>
          <cell r="B44052" t="str">
            <v>AOL-TCR 15th Oct'25</v>
          </cell>
          <cell r="C44052" t="str">
            <v>CLOSED</v>
          </cell>
          <cell r="D44052" t="str">
            <v>Medium</v>
          </cell>
          <cell r="E44052" t="str">
            <v>netscribes</v>
          </cell>
          <cell r="F44052" t="str">
            <v>Juilee Jadhav</v>
          </cell>
          <cell r="G44052">
            <v>45946.607638888891</v>
          </cell>
          <cell r="H44052">
            <v>45971.426388888889</v>
          </cell>
        </row>
        <row r="44053">
          <cell r="A44053" t="str">
            <v>UCW-20909</v>
          </cell>
          <cell r="B44053" t="str">
            <v>ALDO FW25 Accessories Catalog Submission (TC) - 15.10.2025</v>
          </cell>
          <cell r="C44053" t="str">
            <v>CLOSED</v>
          </cell>
          <cell r="D44053" t="str">
            <v>Medium</v>
          </cell>
          <cell r="E44053" t="str">
            <v>netscribes</v>
          </cell>
          <cell r="F44053" t="str">
            <v>Sushma Ram</v>
          </cell>
          <cell r="G44053">
            <v>45946.606249999997</v>
          </cell>
          <cell r="H44053">
            <v>45969.703472222223</v>
          </cell>
        </row>
        <row r="44054">
          <cell r="A44054" t="str">
            <v>UCW-20903</v>
          </cell>
          <cell r="B44054" t="str">
            <v>Urgent-New Balance Image Corretion</v>
          </cell>
          <cell r="C44054" t="str">
            <v>CLOSED</v>
          </cell>
          <cell r="D44054" t="str">
            <v>Medium</v>
          </cell>
          <cell r="E44054" t="str">
            <v>netscribes</v>
          </cell>
          <cell r="F44054" t="str">
            <v>Juilee Jadhav</v>
          </cell>
          <cell r="G44054">
            <v>45946.55972222222</v>
          </cell>
          <cell r="H44054">
            <v>45969.495138888888</v>
          </cell>
        </row>
        <row r="44055">
          <cell r="A44055" t="str">
            <v>UCW-20902</v>
          </cell>
          <cell r="B44055" t="str">
            <v>CK Omni-37 Lot</v>
          </cell>
          <cell r="C44055" t="str">
            <v>CLOSED</v>
          </cell>
          <cell r="D44055" t="str">
            <v>Medium</v>
          </cell>
          <cell r="E44055" t="str">
            <v>Jaibharathi Jagannathan</v>
          </cell>
          <cell r="F44055" t="str">
            <v>Asmi Kumar</v>
          </cell>
          <cell r="G44055">
            <v>45946.552083333336</v>
          </cell>
          <cell r="H44055">
            <v>45971.426388888889</v>
          </cell>
        </row>
        <row r="44056">
          <cell r="A44056" t="str">
            <v>UCW-20899</v>
          </cell>
          <cell r="B44056" t="str">
            <v>Spykar - Tatacliq - Underjeans by Spykar - New Catalogue - 7th Oct</v>
          </cell>
          <cell r="C44056" t="str">
            <v>CLOSED</v>
          </cell>
          <cell r="D44056" t="str">
            <v>Medium</v>
          </cell>
          <cell r="E44056" t="str">
            <v>netscribes</v>
          </cell>
          <cell r="F44056" t="str">
            <v>Sushma Ram</v>
          </cell>
          <cell r="G44056">
            <v>45946.493750000001</v>
          </cell>
          <cell r="H44056">
            <v>45969.70416666667</v>
          </cell>
        </row>
        <row r="44057">
          <cell r="A44057" t="str">
            <v>UCW-20897</v>
          </cell>
          <cell r="B44057" t="str">
            <v>Styles Migration to Tata Cliq ABFRL Account - 25-09-2025</v>
          </cell>
          <cell r="C44057" t="str">
            <v>CLOSED</v>
          </cell>
          <cell r="D44057" t="str">
            <v>Medium</v>
          </cell>
          <cell r="E44057" t="str">
            <v>netscribes</v>
          </cell>
          <cell r="F44057" t="str">
            <v>netscribes</v>
          </cell>
          <cell r="G44057">
            <v>45946.489583333336</v>
          </cell>
          <cell r="H44057">
            <v>45980.661805555559</v>
          </cell>
        </row>
        <row r="44058">
          <cell r="A44058" t="str">
            <v>UCW-20895</v>
          </cell>
          <cell r="B44058" t="str">
            <v>BEauty - GWP- 125928 - Jo Malone London - 2skus - 16th OCt</v>
          </cell>
          <cell r="C44058" t="str">
            <v>CLOSED</v>
          </cell>
          <cell r="D44058" t="str">
            <v>Medium</v>
          </cell>
          <cell r="E44058" t="str">
            <v>netscribes</v>
          </cell>
          <cell r="F44058" t="str">
            <v>Simi Raichel Zachariah</v>
          </cell>
          <cell r="G44058">
            <v>45946.470833333333</v>
          </cell>
          <cell r="H44058">
            <v>45947.815972222219</v>
          </cell>
        </row>
        <row r="44059">
          <cell r="A44059" t="str">
            <v>UCW-20894</v>
          </cell>
          <cell r="B44059" t="str">
            <v>BEauty - E2E - 125928 - CK - 4 skus - 16th OCt</v>
          </cell>
          <cell r="C44059" t="str">
            <v>CLOSED</v>
          </cell>
          <cell r="D44059" t="str">
            <v>Medium</v>
          </cell>
          <cell r="E44059" t="str">
            <v>netscribes</v>
          </cell>
          <cell r="F44059" t="str">
            <v>Simi Raichel Zachariah</v>
          </cell>
          <cell r="G44059">
            <v>45946.467361111114</v>
          </cell>
          <cell r="H44059">
            <v>45953.466666666667</v>
          </cell>
        </row>
        <row r="44060">
          <cell r="A44060" t="str">
            <v>UCW-20892</v>
          </cell>
          <cell r="B44060" t="str">
            <v>BEauty - E2E - 126239 - Lamoir - 6skus - 16th OCt</v>
          </cell>
          <cell r="C44060" t="str">
            <v>CLOSED</v>
          </cell>
          <cell r="D44060" t="str">
            <v>Medium</v>
          </cell>
          <cell r="E44060" t="str">
            <v>netscribes</v>
          </cell>
          <cell r="F44060" t="str">
            <v>Simi Raichel Zachariah</v>
          </cell>
          <cell r="G44060">
            <v>45946.457638888889</v>
          </cell>
          <cell r="H44060">
            <v>45952.644444444442</v>
          </cell>
        </row>
        <row r="44061">
          <cell r="A44061" t="str">
            <v>UCW-20885</v>
          </cell>
          <cell r="B44061" t="str">
            <v>Tabard new Men's listing</v>
          </cell>
          <cell r="C44061" t="str">
            <v>CLOSED</v>
          </cell>
          <cell r="D44061" t="str">
            <v>Medium</v>
          </cell>
          <cell r="E44061" t="str">
            <v>netscribes</v>
          </cell>
          <cell r="F44061" t="str">
            <v>Juilee Jadhav</v>
          </cell>
          <cell r="G44061">
            <v>45945.789583333331</v>
          </cell>
          <cell r="H44061">
            <v>45973.699305555558</v>
          </cell>
        </row>
        <row r="44062">
          <cell r="A44062" t="str">
            <v>UCW-20884</v>
          </cell>
          <cell r="B44062" t="str">
            <v>Zavya &lt;&gt; new Product Catalogue</v>
          </cell>
          <cell r="C44062" t="str">
            <v>CLOSED</v>
          </cell>
          <cell r="D44062" t="str">
            <v>Highest</v>
          </cell>
          <cell r="E44062" t="str">
            <v>netscribes</v>
          </cell>
          <cell r="F44062" t="str">
            <v>Sushma Ram</v>
          </cell>
          <cell r="G44062">
            <v>45945.788194444445</v>
          </cell>
          <cell r="H44062">
            <v>45973.698611111111</v>
          </cell>
        </row>
        <row r="44063">
          <cell r="A44063" t="str">
            <v>UCW-20880</v>
          </cell>
          <cell r="B44063" t="str">
            <v xml:space="preserve">Need to update color and images_14th Oct </v>
          </cell>
          <cell r="C44063" t="str">
            <v>CLOSED</v>
          </cell>
          <cell r="D44063" t="str">
            <v>Medium</v>
          </cell>
          <cell r="E44063" t="str">
            <v>netscribes</v>
          </cell>
          <cell r="F44063" t="str">
            <v>Sushma Ram</v>
          </cell>
          <cell r="G44063">
            <v>45945.772222222222</v>
          </cell>
          <cell r="H44063">
            <v>45973.787499999999</v>
          </cell>
        </row>
        <row r="44064">
          <cell r="A44064" t="str">
            <v>UCW-20877</v>
          </cell>
          <cell r="B44064" t="str">
            <v>Women's Innerwear, Activewear &amp; Nightwear – “Clovia” – 14 Oct, 2025 - Tatacliq Catalog</v>
          </cell>
          <cell r="C44064" t="str">
            <v>CLOSED</v>
          </cell>
          <cell r="D44064" t="str">
            <v>Medium</v>
          </cell>
          <cell r="E44064" t="str">
            <v>netscribes</v>
          </cell>
          <cell r="F44064" t="str">
            <v>Sushma Ram</v>
          </cell>
          <cell r="G44064">
            <v>45945.759027777778</v>
          </cell>
          <cell r="H44064">
            <v>45973.698611111111</v>
          </cell>
        </row>
        <row r="44065">
          <cell r="A44065" t="str">
            <v>UCW-20875</v>
          </cell>
          <cell r="B44065" t="str">
            <v>Urgent: Changes Required for Live Listings _KISNA (Seller Code: 128999-MUMBAI)</v>
          </cell>
          <cell r="C44065" t="str">
            <v>CLOSED</v>
          </cell>
          <cell r="D44065" t="str">
            <v>Medium</v>
          </cell>
          <cell r="E44065" t="str">
            <v>netscribes</v>
          </cell>
          <cell r="F44065" t="str">
            <v>Sushma Ram</v>
          </cell>
          <cell r="G44065">
            <v>45945.753472222219</v>
          </cell>
          <cell r="H44065">
            <v>46003.977083333331</v>
          </cell>
        </row>
        <row r="44066">
          <cell r="A44066" t="str">
            <v>UCW-20870</v>
          </cell>
          <cell r="B44066" t="str">
            <v>Converse | Seller Code: 129318 | TQ Luxe - FTWR (Women) Catalog</v>
          </cell>
          <cell r="C44066" t="str">
            <v>CLOSED</v>
          </cell>
          <cell r="D44066" t="str">
            <v>Medium</v>
          </cell>
          <cell r="E44066" t="str">
            <v>Jaibharathi Jagannathan</v>
          </cell>
          <cell r="F44066" t="str">
            <v>Asmi Kumar</v>
          </cell>
          <cell r="G44066">
            <v>45945.724305555559</v>
          </cell>
          <cell r="H44066">
            <v>46003.976388888892</v>
          </cell>
        </row>
        <row r="44067">
          <cell r="A44067" t="str">
            <v>UCW-20867</v>
          </cell>
          <cell r="B44067" t="str">
            <v>Zivame: New listing Batch-14</v>
          </cell>
          <cell r="C44067" t="str">
            <v>CLOSED</v>
          </cell>
          <cell r="D44067" t="str">
            <v>Medium</v>
          </cell>
          <cell r="E44067" t="str">
            <v>netscribes</v>
          </cell>
          <cell r="F44067" t="str">
            <v>Sushma Ram</v>
          </cell>
          <cell r="G44067">
            <v>45945.71875</v>
          </cell>
          <cell r="H44067">
            <v>45973.697916666664</v>
          </cell>
        </row>
        <row r="44068">
          <cell r="A44068" t="str">
            <v>UCW-20862</v>
          </cell>
          <cell r="B44068" t="str">
            <v>Catalogue Sheet_TatacliQ x FS (PLAIDS AW 25- 20 SKU)</v>
          </cell>
          <cell r="C44068" t="str">
            <v>CLOSED</v>
          </cell>
          <cell r="D44068" t="str">
            <v>Medium</v>
          </cell>
          <cell r="E44068" t="str">
            <v>netscribes</v>
          </cell>
          <cell r="F44068" t="str">
            <v>Juilee Jadhav</v>
          </cell>
          <cell r="G44068">
            <v>45945.711805555555</v>
          </cell>
          <cell r="H44068">
            <v>45973.697916666664</v>
          </cell>
        </row>
        <row r="44069">
          <cell r="A44069" t="str">
            <v>UCW-20861</v>
          </cell>
          <cell r="B44069" t="str">
            <v>BEauty - E2E - 127939 - Franck Olivier &amp; Police - 2 skus - 15th Oct</v>
          </cell>
          <cell r="C44069" t="str">
            <v>CLOSED</v>
          </cell>
          <cell r="D44069" t="str">
            <v>Medium</v>
          </cell>
          <cell r="E44069" t="str">
            <v>netscribes</v>
          </cell>
          <cell r="F44069" t="str">
            <v>Simi Raichel Zachariah</v>
          </cell>
          <cell r="G44069">
            <v>45945.711805555555</v>
          </cell>
          <cell r="H44069">
            <v>45947.506249999999</v>
          </cell>
        </row>
        <row r="44070">
          <cell r="A44070" t="str">
            <v>UCW-20860</v>
          </cell>
          <cell r="B44070" t="str">
            <v>BEauty - E2E-125928 - MAC - 2skus - 15th Oct</v>
          </cell>
          <cell r="C44070" t="str">
            <v>CLOSED</v>
          </cell>
          <cell r="D44070" t="str">
            <v>Highest</v>
          </cell>
          <cell r="E44070" t="str">
            <v>netscribes</v>
          </cell>
          <cell r="F44070" t="str">
            <v>Simi Raichel Zachariah</v>
          </cell>
          <cell r="G44070">
            <v>45945.706250000003</v>
          </cell>
          <cell r="H44070">
            <v>45947.496527777781</v>
          </cell>
        </row>
        <row r="44071">
          <cell r="A44071" t="str">
            <v>UCW-20853</v>
          </cell>
          <cell r="B44071" t="str">
            <v>Tatacliq Women Western Wear Template | 14th Oct'2025</v>
          </cell>
          <cell r="C44071" t="str">
            <v>CLOSED</v>
          </cell>
          <cell r="D44071" t="str">
            <v>Medium</v>
          </cell>
          <cell r="E44071" t="str">
            <v>netscribes</v>
          </cell>
          <cell r="F44071" t="str">
            <v>Juilee Jadhav</v>
          </cell>
          <cell r="G44071">
            <v>45945.679861111108</v>
          </cell>
          <cell r="H44071">
            <v>45973.697916666664</v>
          </cell>
        </row>
        <row r="44072">
          <cell r="A44072" t="str">
            <v>UCW-20848</v>
          </cell>
          <cell r="B44072" t="str">
            <v>Tatacliq Kids Apparels Template | 14th Oct'2025</v>
          </cell>
          <cell r="C44072" t="str">
            <v>CLOSED</v>
          </cell>
          <cell r="D44072" t="str">
            <v>Medium</v>
          </cell>
          <cell r="E44072" t="str">
            <v>netscribes</v>
          </cell>
          <cell r="F44072" t="str">
            <v>Juilee Jadhav</v>
          </cell>
          <cell r="G44072">
            <v>45945.670138888891</v>
          </cell>
          <cell r="H44072">
            <v>45992.774305555555</v>
          </cell>
        </row>
        <row r="44073">
          <cell r="A44073" t="str">
            <v>UCW-20846</v>
          </cell>
          <cell r="B44073" t="str">
            <v>Tatacliq Men's Apparels Templates | 14th Oct'2025</v>
          </cell>
          <cell r="C44073" t="str">
            <v>CLOSED</v>
          </cell>
          <cell r="D44073" t="str">
            <v>Medium</v>
          </cell>
          <cell r="E44073" t="str">
            <v>netscribes</v>
          </cell>
          <cell r="F44073" t="str">
            <v>Juilee Jadhav</v>
          </cell>
          <cell r="G44073">
            <v>45945.661111111112</v>
          </cell>
          <cell r="H44073">
            <v>45973.697222222225</v>
          </cell>
        </row>
        <row r="44074">
          <cell r="A44074" t="str">
            <v>UCW-20844</v>
          </cell>
          <cell r="B44074" t="str">
            <v>New Style Men's wear- Tatacliq</v>
          </cell>
          <cell r="C44074" t="str">
            <v>CLOSED</v>
          </cell>
          <cell r="D44074" t="str">
            <v>Medium</v>
          </cell>
          <cell r="E44074" t="str">
            <v>netscribes</v>
          </cell>
          <cell r="F44074" t="str">
            <v>Sushma Ram</v>
          </cell>
          <cell r="G44074">
            <v>45945.65</v>
          </cell>
          <cell r="H44074">
            <v>45973.697222222225</v>
          </cell>
        </row>
        <row r="44075">
          <cell r="A44075" t="str">
            <v>UCW-20841</v>
          </cell>
          <cell r="B44075" t="str">
            <v>M &amp; S Catalogue Template only for QC</v>
          </cell>
          <cell r="C44075" t="str">
            <v>CLOSED Due to Inactive/Insufficient Information</v>
          </cell>
          <cell r="D44075" t="str">
            <v>Medium</v>
          </cell>
          <cell r="E44075" t="str">
            <v>netscribes</v>
          </cell>
          <cell r="F44075" t="str">
            <v>Juilee Jadhav</v>
          </cell>
          <cell r="G44075">
            <v>45945.63958333333</v>
          </cell>
          <cell r="H44075">
            <v>45969.655555555553</v>
          </cell>
        </row>
        <row r="44076">
          <cell r="A44076" t="str">
            <v>UCW-20840</v>
          </cell>
          <cell r="B44076" t="str">
            <v>Image Replacement</v>
          </cell>
          <cell r="C44076" t="str">
            <v>CLOSED</v>
          </cell>
          <cell r="D44076" t="str">
            <v>Medium</v>
          </cell>
          <cell r="E44076" t="str">
            <v>netscribes</v>
          </cell>
          <cell r="F44076" t="str">
            <v>Sushma Ram</v>
          </cell>
          <cell r="G44076">
            <v>45945.631249999999</v>
          </cell>
          <cell r="H44076">
            <v>46003.975694444445</v>
          </cell>
        </row>
        <row r="44077">
          <cell r="A44077" t="str">
            <v>UCW-20839</v>
          </cell>
          <cell r="B44077" t="str">
            <v>Image Replacement</v>
          </cell>
          <cell r="C44077" t="str">
            <v>CLOSED</v>
          </cell>
          <cell r="D44077" t="str">
            <v>Medium</v>
          </cell>
          <cell r="E44077" t="str">
            <v>netscribes</v>
          </cell>
          <cell r="F44077" t="str">
            <v>Sushma Ram</v>
          </cell>
          <cell r="G44077">
            <v>45945.627083333333</v>
          </cell>
          <cell r="H44077">
            <v>46003.976388888892</v>
          </cell>
        </row>
        <row r="44078">
          <cell r="A44078" t="str">
            <v>UCW-20838</v>
          </cell>
          <cell r="B44078" t="str">
            <v>Ritu Kumar Home  - 13/09 – Home</v>
          </cell>
          <cell r="C44078" t="str">
            <v>CLOSED</v>
          </cell>
          <cell r="D44078" t="str">
            <v>Medium</v>
          </cell>
          <cell r="E44078" t="str">
            <v>Jaibharathi Jagannathan</v>
          </cell>
          <cell r="F44078" t="str">
            <v>Lishita Kotian</v>
          </cell>
          <cell r="G44078">
            <v>45945.625694444447</v>
          </cell>
          <cell r="H44078">
            <v>45969.654166666667</v>
          </cell>
        </row>
        <row r="44079">
          <cell r="A44079" t="str">
            <v>UCW-20836</v>
          </cell>
          <cell r="B44079" t="str">
            <v>CLONE -Hoversoul Listing - CS. Enterprises 23 Sept 2025</v>
          </cell>
          <cell r="C44079" t="str">
            <v>CLOSED</v>
          </cell>
          <cell r="D44079" t="str">
            <v>Medium</v>
          </cell>
          <cell r="E44079" t="str">
            <v>netscribes</v>
          </cell>
          <cell r="F44079" t="str">
            <v>Sushma Ram</v>
          </cell>
          <cell r="G44079">
            <v>45945.612500000003</v>
          </cell>
          <cell r="H44079">
            <v>45973.695833333331</v>
          </cell>
        </row>
        <row r="44080">
          <cell r="A44080" t="str">
            <v>UCW-20834</v>
          </cell>
          <cell r="B44080" t="str">
            <v xml:space="preserve">New Balance S225 Footwear 126934 </v>
          </cell>
          <cell r="C44080" t="str">
            <v>CLOSED</v>
          </cell>
          <cell r="D44080" t="str">
            <v>Medium</v>
          </cell>
          <cell r="E44080" t="str">
            <v>netscribes</v>
          </cell>
          <cell r="F44080" t="str">
            <v>Juilee Jadhav</v>
          </cell>
          <cell r="G44080">
            <v>45945.600694444445</v>
          </cell>
          <cell r="H44080">
            <v>45973.695138888892</v>
          </cell>
        </row>
        <row r="44081">
          <cell r="A44081" t="str">
            <v>UCW-20831</v>
          </cell>
          <cell r="B44081" t="str">
            <v>Tatacliq Silver Catalogue - 28 Skus</v>
          </cell>
          <cell r="C44081" t="str">
            <v>CLOSED Due to Inactive/Insufficient Information</v>
          </cell>
          <cell r="D44081" t="str">
            <v>Medium</v>
          </cell>
          <cell r="E44081" t="str">
            <v>netscribes</v>
          </cell>
          <cell r="F44081" t="str">
            <v>Juilee Jadhav</v>
          </cell>
          <cell r="G44081">
            <v>45945.576388888891</v>
          </cell>
          <cell r="H44081">
            <v>45981.401388888888</v>
          </cell>
        </row>
        <row r="44082">
          <cell r="A44082" t="str">
            <v>UCW-20828</v>
          </cell>
          <cell r="B44082" t="str">
            <v>Tatacliq Women Ethnic Wear Template | 27th Aug'2025</v>
          </cell>
          <cell r="C44082" t="str">
            <v>CLOSED</v>
          </cell>
          <cell r="D44082" t="str">
            <v>Medium</v>
          </cell>
          <cell r="E44082" t="str">
            <v>Chirag Dubal</v>
          </cell>
          <cell r="F44082" t="str">
            <v>netscribes</v>
          </cell>
          <cell r="G44082">
            <v>45945.563194444447</v>
          </cell>
          <cell r="H44082">
            <v>45969.65</v>
          </cell>
        </row>
        <row r="44083">
          <cell r="A44083" t="str">
            <v>UCW-20826</v>
          </cell>
          <cell r="B44083" t="str">
            <v>Tatacliq Women Ethnic Wear Template | 12th Sep'2025</v>
          </cell>
          <cell r="C44083" t="str">
            <v>CLOSED</v>
          </cell>
          <cell r="D44083" t="str">
            <v>Medium</v>
          </cell>
          <cell r="E44083" t="str">
            <v>Chirag Dubal</v>
          </cell>
          <cell r="F44083" t="str">
            <v>netscribes</v>
          </cell>
          <cell r="G44083">
            <v>45945.560416666667</v>
          </cell>
          <cell r="H44083">
            <v>45969.649305555555</v>
          </cell>
        </row>
        <row r="44084">
          <cell r="A44084" t="str">
            <v>UCW-20825</v>
          </cell>
          <cell r="B44084" t="str">
            <v>Tatacliq Men's Apparels Templates | 12th Sep'2025</v>
          </cell>
          <cell r="C44084" t="str">
            <v>CLOSED</v>
          </cell>
          <cell r="D44084" t="str">
            <v>Medium</v>
          </cell>
          <cell r="E44084" t="str">
            <v>Chirag Dubal</v>
          </cell>
          <cell r="F44084" t="str">
            <v>netscribes</v>
          </cell>
          <cell r="G44084">
            <v>45945.557638888888</v>
          </cell>
          <cell r="H44084">
            <v>45969.647916666669</v>
          </cell>
        </row>
        <row r="44085">
          <cell r="A44085" t="str">
            <v>UCW-20820</v>
          </cell>
          <cell r="B44085" t="str">
            <v>Beauty - image resize- multiplebrand - 97 skus</v>
          </cell>
          <cell r="C44085" t="str">
            <v>CLOSED</v>
          </cell>
          <cell r="D44085" t="str">
            <v>Medium</v>
          </cell>
          <cell r="E44085" t="str">
            <v>netscribes</v>
          </cell>
          <cell r="F44085" t="str">
            <v>Simi Raichel Zachariah</v>
          </cell>
          <cell r="G44085">
            <v>45945.52847222222</v>
          </cell>
          <cell r="H44085">
            <v>46003.975694444445</v>
          </cell>
        </row>
        <row r="44086">
          <cell r="A44086" t="str">
            <v>UCW-20819</v>
          </cell>
          <cell r="B44086" t="str">
            <v>VERO MODA -AW25 LOT - 7</v>
          </cell>
          <cell r="C44086" t="str">
            <v>CLOSED</v>
          </cell>
          <cell r="D44086" t="str">
            <v>Medium</v>
          </cell>
          <cell r="E44086" t="str">
            <v>netscribes</v>
          </cell>
          <cell r="F44086" t="str">
            <v>Juilee Jadhav</v>
          </cell>
          <cell r="G44086">
            <v>45945.525694444441</v>
          </cell>
          <cell r="H44086">
            <v>45973.694444444445</v>
          </cell>
        </row>
        <row r="44087">
          <cell r="A44087" t="str">
            <v>UCW-20818</v>
          </cell>
          <cell r="B44087" t="str">
            <v>BEauty - E2E - 125928 - kama ayurveda - 15th Oct 2025</v>
          </cell>
          <cell r="C44087" t="str">
            <v>CLOSED</v>
          </cell>
          <cell r="D44087" t="str">
            <v>Medium</v>
          </cell>
          <cell r="E44087" t="str">
            <v>netscribes</v>
          </cell>
          <cell r="F44087" t="str">
            <v>Simi Raichel Zachariah</v>
          </cell>
          <cell r="G44087">
            <v>45945.520833333336</v>
          </cell>
          <cell r="H44087">
            <v>45947.675000000003</v>
          </cell>
        </row>
        <row r="44088">
          <cell r="A44088" t="str">
            <v>UCW-20814</v>
          </cell>
          <cell r="B44088" t="str">
            <v>BEauty - E2E - 100001 - Studiowest - 25 skus1 - 15th Oct</v>
          </cell>
          <cell r="C44088" t="str">
            <v>CLOSED</v>
          </cell>
          <cell r="D44088" t="str">
            <v>Medium</v>
          </cell>
          <cell r="E44088" t="str">
            <v>netscribes</v>
          </cell>
          <cell r="F44088" t="str">
            <v>Simi Raichel Zachariah</v>
          </cell>
          <cell r="G44088">
            <v>45945.45</v>
          </cell>
          <cell r="H44088">
            <v>45988.535416666666</v>
          </cell>
        </row>
        <row r="44089">
          <cell r="A44089" t="str">
            <v>UCW-20809</v>
          </cell>
          <cell r="B44089" t="str">
            <v>BEauty - E2E - 100001 - Studiowest - 25 skus - 15th Oct</v>
          </cell>
          <cell r="C44089" t="str">
            <v>CLOSED Due to Inactive/Insufficient Information</v>
          </cell>
          <cell r="D44089" t="str">
            <v>Medium</v>
          </cell>
          <cell r="E44089" t="str">
            <v>netscribes</v>
          </cell>
          <cell r="F44089" t="str">
            <v>Simi Raichel Zachariah</v>
          </cell>
          <cell r="G44089">
            <v>45945.43472222222</v>
          </cell>
          <cell r="H44089">
            <v>45954.439583333333</v>
          </cell>
        </row>
        <row r="44090">
          <cell r="A44090" t="str">
            <v>UCW-20796</v>
          </cell>
          <cell r="B44090" t="str">
            <v>Puma New Add Listings 13-10-2025</v>
          </cell>
          <cell r="C44090" t="str">
            <v>CLOSED</v>
          </cell>
          <cell r="D44090" t="str">
            <v>Medium</v>
          </cell>
          <cell r="E44090" t="str">
            <v>netscribes</v>
          </cell>
          <cell r="F44090" t="str">
            <v>Juilee Jadhav</v>
          </cell>
          <cell r="G44090">
            <v>45944.800000000003</v>
          </cell>
          <cell r="H44090">
            <v>45973.694444444445</v>
          </cell>
        </row>
        <row r="44091">
          <cell r="A44091" t="str">
            <v>UCW-20791</v>
          </cell>
          <cell r="B44091" t="str">
            <v>Femmella//55 New Style Sheet : Seller code - 129273</v>
          </cell>
          <cell r="C44091" t="str">
            <v>CLOSED</v>
          </cell>
          <cell r="D44091" t="str">
            <v>Medium</v>
          </cell>
          <cell r="E44091" t="str">
            <v>netscribes</v>
          </cell>
          <cell r="F44091" t="str">
            <v>Juilee Jadhav</v>
          </cell>
          <cell r="G44091">
            <v>45944.792361111111</v>
          </cell>
          <cell r="H44091">
            <v>45973.693749999999</v>
          </cell>
        </row>
        <row r="44092">
          <cell r="A44092" t="str">
            <v>UCW-20790</v>
          </cell>
          <cell r="B44092" t="str">
            <v>TH MP-Lot 60</v>
          </cell>
          <cell r="C44092" t="str">
            <v>CLOSED</v>
          </cell>
          <cell r="D44092" t="str">
            <v>Medium</v>
          </cell>
          <cell r="E44092" t="str">
            <v>Jaibharathi Jagannathan</v>
          </cell>
          <cell r="F44092" t="str">
            <v>Asmi Kumar</v>
          </cell>
          <cell r="G44092">
            <v>45944.786805555559</v>
          </cell>
          <cell r="H44092">
            <v>45973.693749999999</v>
          </cell>
        </row>
        <row r="44093">
          <cell r="A44093" t="str">
            <v>UCW-20789</v>
          </cell>
          <cell r="B44093" t="str">
            <v>Beauty - 125928 - E2E - Issey Miyake - 14th Oct</v>
          </cell>
          <cell r="C44093" t="str">
            <v>CLOSED</v>
          </cell>
          <cell r="D44093" t="str">
            <v>Medium</v>
          </cell>
          <cell r="E44093" t="str">
            <v>netscribes</v>
          </cell>
          <cell r="F44093" t="str">
            <v>Simi Raichel Zachariah</v>
          </cell>
          <cell r="G44093">
            <v>45944.782638888886</v>
          </cell>
          <cell r="H44093">
            <v>45952.693749999999</v>
          </cell>
        </row>
        <row r="44094">
          <cell r="A44094" t="str">
            <v>UCW-20788</v>
          </cell>
          <cell r="B44094" t="str">
            <v xml:space="preserve">Need to update Re-shoot images 13th_Oct </v>
          </cell>
          <cell r="C44094" t="str">
            <v>CLOSED</v>
          </cell>
          <cell r="D44094" t="str">
            <v>Medium</v>
          </cell>
          <cell r="E44094" t="str">
            <v>netscribes</v>
          </cell>
          <cell r="F44094" t="str">
            <v>Juilee Jadhav</v>
          </cell>
          <cell r="G44094">
            <v>45944.78125</v>
          </cell>
          <cell r="H44094">
            <v>45973.804861111108</v>
          </cell>
        </row>
        <row r="44095">
          <cell r="A44095" t="str">
            <v>UCW-20787</v>
          </cell>
          <cell r="B44095" t="str">
            <v>TH Omni-63 Lot</v>
          </cell>
          <cell r="C44095" t="str">
            <v>CLOSED</v>
          </cell>
          <cell r="D44095" t="str">
            <v>Medium</v>
          </cell>
          <cell r="E44095" t="str">
            <v>Jaibharathi Jagannathan</v>
          </cell>
          <cell r="F44095" t="str">
            <v>Asmi Kumar</v>
          </cell>
          <cell r="G44095">
            <v>45944.780555555553</v>
          </cell>
          <cell r="H44095">
            <v>45973.693749999999</v>
          </cell>
        </row>
        <row r="44096">
          <cell r="A44096" t="str">
            <v>UCW-20786</v>
          </cell>
          <cell r="B44096" t="str">
            <v>Tatacliq Men and Kids Content template_13-10-25</v>
          </cell>
          <cell r="C44096" t="str">
            <v>CLOSED</v>
          </cell>
          <cell r="D44096" t="str">
            <v>Medium</v>
          </cell>
          <cell r="E44096" t="str">
            <v>netscribes</v>
          </cell>
          <cell r="F44096" t="str">
            <v>Juilee Jadhav</v>
          </cell>
          <cell r="G44096">
            <v>45944.774305555555</v>
          </cell>
          <cell r="H44096">
            <v>45973.693055555559</v>
          </cell>
        </row>
        <row r="44097">
          <cell r="A44097" t="str">
            <v>UCW-20783</v>
          </cell>
          <cell r="B44097" t="str">
            <v xml:space="preserve">Tatacliq Lifestyle Catalogue Template-Lot -130_13.10.2025 </v>
          </cell>
          <cell r="C44097" t="str">
            <v>CLOSED</v>
          </cell>
          <cell r="D44097" t="str">
            <v>Medium</v>
          </cell>
          <cell r="E44097" t="str">
            <v>netscribes</v>
          </cell>
          <cell r="F44097" t="str">
            <v>Sushma Ram</v>
          </cell>
          <cell r="G44097">
            <v>45944.760416666664</v>
          </cell>
          <cell r="H44097">
            <v>45973.693055555559</v>
          </cell>
        </row>
        <row r="44098">
          <cell r="A44098" t="str">
            <v>UCW-20781</v>
          </cell>
          <cell r="B44098" t="str">
            <v>MENS SWEET DREAMS 13-10-2025</v>
          </cell>
          <cell r="C44098" t="str">
            <v>CLOSED</v>
          </cell>
          <cell r="D44098" t="str">
            <v>Medium</v>
          </cell>
          <cell r="E44098" t="str">
            <v>netscribes</v>
          </cell>
          <cell r="F44098" t="str">
            <v>Sushma Ram</v>
          </cell>
          <cell r="G44098">
            <v>45944.751388888886</v>
          </cell>
          <cell r="H44098">
            <v>45973.693055555559</v>
          </cell>
        </row>
        <row r="44099">
          <cell r="A44099" t="str">
            <v>UCW-20778</v>
          </cell>
          <cell r="B44099" t="str">
            <v>Beauty - 125928 - E2E - Kama Ayurveda - 6 SKUS - 14 Oct</v>
          </cell>
          <cell r="C44099" t="str">
            <v>CLOSED</v>
          </cell>
          <cell r="D44099" t="str">
            <v>Medium</v>
          </cell>
          <cell r="E44099" t="str">
            <v>netscribes</v>
          </cell>
          <cell r="F44099" t="str">
            <v>Shraddha Dighe</v>
          </cell>
          <cell r="G44099">
            <v>45944.725694444445</v>
          </cell>
          <cell r="H44099">
            <v>45947.484722222223</v>
          </cell>
        </row>
        <row r="44100">
          <cell r="A44100" t="str">
            <v>UCW-20777</v>
          </cell>
          <cell r="B44100" t="str">
            <v>WOMEN SWEET DREAMS 13-10-2025</v>
          </cell>
          <cell r="C44100" t="str">
            <v>CLOSED</v>
          </cell>
          <cell r="D44100" t="str">
            <v>Medium</v>
          </cell>
          <cell r="E44100" t="str">
            <v>netscribes</v>
          </cell>
          <cell r="F44100" t="str">
            <v>Sushma Ram</v>
          </cell>
          <cell r="G44100">
            <v>45944.720833333333</v>
          </cell>
          <cell r="H44100">
            <v>45973.692361111112</v>
          </cell>
        </row>
        <row r="44101">
          <cell r="A44101" t="str">
            <v>UCW-20773</v>
          </cell>
          <cell r="B44101" t="str">
            <v>Asics mapping sheet</v>
          </cell>
          <cell r="C44101" t="str">
            <v>CLOSED</v>
          </cell>
          <cell r="D44101" t="str">
            <v>Medium</v>
          </cell>
          <cell r="E44101" t="str">
            <v>netscribes</v>
          </cell>
          <cell r="F44101" t="str">
            <v>Sushma Ram</v>
          </cell>
          <cell r="G44101">
            <v>45944.700694444444</v>
          </cell>
          <cell r="H44101">
            <v>45973.518055555556</v>
          </cell>
        </row>
        <row r="44102">
          <cell r="A44102" t="str">
            <v>UCW-20770</v>
          </cell>
          <cell r="B44102" t="str">
            <v>Beauty - 126429 - E2E - The Skin Story - 1 SKU - 14 Oct</v>
          </cell>
          <cell r="C44102" t="str">
            <v>CLOSED</v>
          </cell>
          <cell r="D44102" t="str">
            <v>Medium</v>
          </cell>
          <cell r="E44102" t="str">
            <v>netscribes</v>
          </cell>
          <cell r="F44102" t="str">
            <v>Shraddha Dighe</v>
          </cell>
          <cell r="G44102">
            <v>45944.688888888886</v>
          </cell>
          <cell r="H44102">
            <v>45946.480555555558</v>
          </cell>
        </row>
        <row r="44103">
          <cell r="A44103" t="str">
            <v>UCW-20767</v>
          </cell>
          <cell r="B44103" t="str">
            <v>Grouping sheet</v>
          </cell>
          <cell r="C44103" t="str">
            <v>CLOSED Due to Inactive/Insufficient Information</v>
          </cell>
          <cell r="D44103" t="str">
            <v>Medium</v>
          </cell>
          <cell r="E44103" t="str">
            <v>netscribes</v>
          </cell>
          <cell r="F44103" t="str">
            <v>Juilee Jadhav</v>
          </cell>
          <cell r="G44103">
            <v>45944.681250000001</v>
          </cell>
          <cell r="H44103">
            <v>45964.71875</v>
          </cell>
        </row>
        <row r="44104">
          <cell r="A44104" t="str">
            <v>UCW-20764</v>
          </cell>
          <cell r="B44104" t="str">
            <v>atacliq Image Replace 11-10-2025</v>
          </cell>
          <cell r="C44104" t="str">
            <v>CLOSED</v>
          </cell>
          <cell r="D44104" t="str">
            <v>Medium</v>
          </cell>
          <cell r="E44104" t="str">
            <v>netscribes</v>
          </cell>
          <cell r="F44104" t="str">
            <v>Sushma Ram</v>
          </cell>
          <cell r="G44104">
            <v>45944.674305555556</v>
          </cell>
          <cell r="H44104">
            <v>46003.975694444445</v>
          </cell>
        </row>
        <row r="44105">
          <cell r="A44105" t="str">
            <v>UCW-20763</v>
          </cell>
          <cell r="B44105" t="str">
            <v>Maternity Category New Listing (13-10-2025)</v>
          </cell>
          <cell r="C44105" t="str">
            <v>CLOSED</v>
          </cell>
          <cell r="D44105" t="str">
            <v>Medium</v>
          </cell>
          <cell r="E44105" t="str">
            <v>netscribes</v>
          </cell>
          <cell r="F44105" t="str">
            <v>Juilee Jadhav</v>
          </cell>
          <cell r="G44105">
            <v>45944.663194444445</v>
          </cell>
          <cell r="H44105">
            <v>45973.692361111112</v>
          </cell>
        </row>
        <row r="44106">
          <cell r="A44106" t="str">
            <v>UCW-20762</v>
          </cell>
          <cell r="B44106" t="str">
            <v>Tatacliq x Mini Stitch Need to updated Correct Image</v>
          </cell>
          <cell r="C44106" t="str">
            <v>CLOSED</v>
          </cell>
          <cell r="D44106" t="str">
            <v>Medium</v>
          </cell>
          <cell r="E44106" t="str">
            <v>netscribes</v>
          </cell>
          <cell r="F44106" t="str">
            <v>Sushma Ram</v>
          </cell>
          <cell r="G44106">
            <v>45944.660416666666</v>
          </cell>
          <cell r="H44106">
            <v>46003.974999999999</v>
          </cell>
        </row>
        <row r="44107">
          <cell r="A44107" t="str">
            <v>UCW-20761</v>
          </cell>
          <cell r="B44107" t="str">
            <v>Image need to change</v>
          </cell>
          <cell r="C44107" t="str">
            <v>CLOSED</v>
          </cell>
          <cell r="D44107" t="str">
            <v>Medium</v>
          </cell>
          <cell r="E44107" t="str">
            <v>netscribes</v>
          </cell>
          <cell r="F44107" t="str">
            <v>Sushma Ram</v>
          </cell>
          <cell r="G44107">
            <v>45944.650694444441</v>
          </cell>
          <cell r="H44107">
            <v>46003.974999999999</v>
          </cell>
        </row>
        <row r="44108">
          <cell r="A44108" t="str">
            <v>UCW-20760</v>
          </cell>
          <cell r="B44108" t="str">
            <v>Image Update On Tatacliq (Brand Name - Globus) (13.10.2025) (Ethnic Wear)</v>
          </cell>
          <cell r="C44108" t="str">
            <v>CLOSED</v>
          </cell>
          <cell r="D44108" t="str">
            <v>Medium</v>
          </cell>
          <cell r="E44108" t="str">
            <v>netscribes</v>
          </cell>
          <cell r="F44108" t="str">
            <v>Sushma Ram</v>
          </cell>
          <cell r="G44108">
            <v>45944.646527777775</v>
          </cell>
          <cell r="H44108">
            <v>46003.974999999999</v>
          </cell>
        </row>
        <row r="44109">
          <cell r="A44109" t="str">
            <v>UCW-20759</v>
          </cell>
          <cell r="B44109" t="str">
            <v>SUBTRACT IMAGE CHANGED REQUEST ||13-10-2025|| TATA CLlQ||</v>
          </cell>
          <cell r="C44109" t="str">
            <v>CLOSED</v>
          </cell>
          <cell r="D44109" t="str">
            <v>Medium</v>
          </cell>
          <cell r="E44109" t="str">
            <v>netscribes</v>
          </cell>
          <cell r="F44109" t="str">
            <v>Sushma Ram</v>
          </cell>
          <cell r="G44109">
            <v>45944.643055555556</v>
          </cell>
          <cell r="H44109">
            <v>46003.975694444445</v>
          </cell>
        </row>
        <row r="44110">
          <cell r="A44110" t="str">
            <v>UCW-20758</v>
          </cell>
          <cell r="B44110" t="str">
            <v xml:space="preserve">Hoversoul Listing - CS. Enterprises Women Heel &amp; Long boots 13 Oct 2025 </v>
          </cell>
          <cell r="C44110" t="str">
            <v>CLOSED</v>
          </cell>
          <cell r="D44110" t="str">
            <v>Medium</v>
          </cell>
          <cell r="E44110" t="str">
            <v>netscribes</v>
          </cell>
          <cell r="F44110" t="str">
            <v>Sushma Ram</v>
          </cell>
          <cell r="G44110">
            <v>45944.629861111112</v>
          </cell>
          <cell r="H44110">
            <v>46043.745138888888</v>
          </cell>
        </row>
        <row r="44111">
          <cell r="A44111" t="str">
            <v>UCW-20756</v>
          </cell>
          <cell r="B44111" t="str">
            <v>NEW LISTING FOR TATA CLIQ DT 13.10.2025</v>
          </cell>
          <cell r="C44111" t="str">
            <v>CLOSED Due to Inactive/Insufficient Information</v>
          </cell>
          <cell r="D44111" t="str">
            <v>Medium</v>
          </cell>
          <cell r="E44111" t="str">
            <v>Jaibharathi Jagannathan</v>
          </cell>
          <cell r="F44111" t="str">
            <v>Asmi Kumar</v>
          </cell>
          <cell r="G44111">
            <v>45944.611805555556</v>
          </cell>
          <cell r="H44111">
            <v>45969.629166666666</v>
          </cell>
        </row>
        <row r="44112">
          <cell r="A44112" t="str">
            <v>UCW-20752</v>
          </cell>
          <cell r="B44112" t="str">
            <v>23-New Styles Product data sheet and the WeTransfer downloadable link for the Product images to go live on Tata Cliq</v>
          </cell>
          <cell r="C44112" t="str">
            <v>CLOSED</v>
          </cell>
          <cell r="D44112" t="str">
            <v>Medium</v>
          </cell>
          <cell r="E44112" t="str">
            <v>netscribes</v>
          </cell>
          <cell r="F44112" t="str">
            <v>Juilee Jadhav</v>
          </cell>
          <cell r="G44112">
            <v>45944.604166666664</v>
          </cell>
          <cell r="H44112">
            <v>45973.691666666666</v>
          </cell>
        </row>
        <row r="44113">
          <cell r="A44113" t="str">
            <v>UCW-20751</v>
          </cell>
          <cell r="B44113" t="str">
            <v>TataCliq | Fashion - Luxury | 13 Oct 2025 | Cataloguing-AW25 | Adults and Kids Apparel | 124 (Adults) 19 (Kids)</v>
          </cell>
          <cell r="C44113" t="str">
            <v>CLOSED Due to Inactive/Insufficient Information</v>
          </cell>
          <cell r="D44113" t="str">
            <v>Medium</v>
          </cell>
          <cell r="E44113" t="str">
            <v>netscribes</v>
          </cell>
          <cell r="F44113" t="str">
            <v>Sushma Ram</v>
          </cell>
          <cell r="G44113">
            <v>45944.597916666666</v>
          </cell>
          <cell r="H44113">
            <v>46021.46597222222</v>
          </cell>
        </row>
        <row r="44114">
          <cell r="A44114" t="str">
            <v>UCW-20740</v>
          </cell>
          <cell r="B44114" t="str">
            <v>Beauty - 125906 - E2E - Aveda - 1 SKU - 14 OCT</v>
          </cell>
          <cell r="C44114" t="str">
            <v>CLOSED</v>
          </cell>
          <cell r="D44114" t="str">
            <v>Medium</v>
          </cell>
          <cell r="E44114" t="str">
            <v>netscribes</v>
          </cell>
          <cell r="F44114" t="str">
            <v>netscribes</v>
          </cell>
          <cell r="G44114">
            <v>45944.456250000003</v>
          </cell>
          <cell r="H44114">
            <v>45964.565972222219</v>
          </cell>
        </row>
        <row r="44115">
          <cell r="A44115" t="str">
            <v>UCW-20739</v>
          </cell>
          <cell r="B44115" t="str">
            <v>Beauty - 125928 - GWP - Forest Essentials - 1 SKU - 14 Oct</v>
          </cell>
          <cell r="C44115" t="str">
            <v>CLOSED</v>
          </cell>
          <cell r="D44115" t="str">
            <v>Medium</v>
          </cell>
          <cell r="E44115" t="str">
            <v>netscribes</v>
          </cell>
          <cell r="F44115" t="str">
            <v>Shraddha Dighe</v>
          </cell>
          <cell r="G44115">
            <v>45944.45</v>
          </cell>
          <cell r="H44115">
            <v>45946.475694444445</v>
          </cell>
        </row>
        <row r="44116">
          <cell r="A44116" t="str">
            <v>UCW-20738</v>
          </cell>
          <cell r="B44116" t="str">
            <v>TH/CK-MP-Lot 54</v>
          </cell>
          <cell r="C44116" t="str">
            <v>CLOSED</v>
          </cell>
          <cell r="D44116" t="str">
            <v>Medium</v>
          </cell>
          <cell r="E44116" t="str">
            <v>Jaibharathi Jagannathan</v>
          </cell>
          <cell r="F44116" t="str">
            <v>Asmi Kumar</v>
          </cell>
          <cell r="G44116">
            <v>45944.449305555558</v>
          </cell>
          <cell r="H44116">
            <v>45973.690972222219</v>
          </cell>
        </row>
        <row r="44117">
          <cell r="A44117" t="str">
            <v>UCW-20731</v>
          </cell>
          <cell r="B44117" t="str">
            <v>Request for Image Sequence Change</v>
          </cell>
          <cell r="C44117" t="str">
            <v>CLOSED Due to Inactive/Insufficient Information</v>
          </cell>
          <cell r="D44117" t="str">
            <v>Medium</v>
          </cell>
          <cell r="E44117" t="str">
            <v>netscribes</v>
          </cell>
          <cell r="F44117" t="str">
            <v>Juilee Jadhav</v>
          </cell>
          <cell r="G44117">
            <v>45943.79791666667</v>
          </cell>
          <cell r="H44117">
            <v>45978.444444444445</v>
          </cell>
        </row>
        <row r="44118">
          <cell r="A44118" t="str">
            <v>UCW-20729</v>
          </cell>
          <cell r="B44118" t="str">
            <v xml:space="preserve">OSM Migration </v>
          </cell>
          <cell r="C44118" t="str">
            <v>CLOSED</v>
          </cell>
          <cell r="D44118" t="str">
            <v>Medium</v>
          </cell>
          <cell r="E44118" t="str">
            <v>netscribes</v>
          </cell>
          <cell r="F44118" t="str">
            <v>netscribes</v>
          </cell>
          <cell r="G44118">
            <v>45943.791666666664</v>
          </cell>
          <cell r="H44118">
            <v>45988.475694444445</v>
          </cell>
        </row>
        <row r="44119">
          <cell r="A44119" t="str">
            <v>UCW-20727</v>
          </cell>
          <cell r="B44119" t="str">
            <v>TataCliq: New Ladies Loafers Category.</v>
          </cell>
          <cell r="C44119" t="str">
            <v>CLOSED</v>
          </cell>
          <cell r="D44119" t="str">
            <v>Medium</v>
          </cell>
          <cell r="E44119" t="str">
            <v>netscribes</v>
          </cell>
          <cell r="F44119" t="str">
            <v>Juilee Jadhav</v>
          </cell>
          <cell r="G44119">
            <v>45943.787499999999</v>
          </cell>
          <cell r="H44119">
            <v>45973.690972222219</v>
          </cell>
        </row>
        <row r="44120">
          <cell r="A44120" t="str">
            <v>UCW-20725</v>
          </cell>
          <cell r="B44120" t="str">
            <v>43-New Styles Product data sheet and the WeTransfer downloadable link for the Product images to go live on Tata Cliq</v>
          </cell>
          <cell r="C44120" t="str">
            <v>CLOSED</v>
          </cell>
          <cell r="D44120" t="str">
            <v>Medium</v>
          </cell>
          <cell r="E44120" t="str">
            <v>netscribes</v>
          </cell>
          <cell r="F44120" t="str">
            <v>Juilee Jadhav</v>
          </cell>
          <cell r="G44120">
            <v>45943.781944444447</v>
          </cell>
          <cell r="H44120">
            <v>45973.69027777778</v>
          </cell>
        </row>
        <row r="44121">
          <cell r="A44121" t="str">
            <v>UCW-20724</v>
          </cell>
          <cell r="B44121" t="str">
            <v>Catalog | Powersutra | Tatacliq | 11-Oct-25</v>
          </cell>
          <cell r="C44121" t="str">
            <v>CLOSED</v>
          </cell>
          <cell r="D44121" t="str">
            <v>Medium</v>
          </cell>
          <cell r="E44121" t="str">
            <v>netscribes</v>
          </cell>
          <cell r="F44121" t="str">
            <v>Sushma Ram</v>
          </cell>
          <cell r="G44121">
            <v>45943.780555555553</v>
          </cell>
          <cell r="H44121">
            <v>45973.689583333333</v>
          </cell>
        </row>
        <row r="44122">
          <cell r="A44122" t="str">
            <v>UCW-20721</v>
          </cell>
          <cell r="B44122" t="str">
            <v>14 New Styles for Cataloging</v>
          </cell>
          <cell r="C44122" t="str">
            <v>CLOSED Due to Inactive/Insufficient Information</v>
          </cell>
          <cell r="D44122" t="str">
            <v>Medium</v>
          </cell>
          <cell r="E44122" t="str">
            <v>netscribes</v>
          </cell>
          <cell r="F44122" t="str">
            <v>Juilee Jadhav</v>
          </cell>
          <cell r="G44122">
            <v>45943.769444444442</v>
          </cell>
          <cell r="H44122">
            <v>45969.620138888888</v>
          </cell>
        </row>
        <row r="44123">
          <cell r="A44123" t="str">
            <v>UCW-20718</v>
          </cell>
          <cell r="B44123" t="str">
            <v>Beauty - 125906 - E2E - Calecim Professional - 1 SKU - 13 Oct</v>
          </cell>
          <cell r="C44123" t="str">
            <v>CLOSED</v>
          </cell>
          <cell r="D44123" t="str">
            <v>Highest</v>
          </cell>
          <cell r="E44123" t="str">
            <v>netscribes</v>
          </cell>
          <cell r="F44123" t="str">
            <v>Shraddha Dighe</v>
          </cell>
          <cell r="G44123">
            <v>45943.765277777777</v>
          </cell>
          <cell r="H44123">
            <v>45954.473611111112</v>
          </cell>
        </row>
        <row r="44124">
          <cell r="A44124" t="str">
            <v>UCW-20715</v>
          </cell>
          <cell r="B44124" t="str">
            <v>Gold Coin Resizing</v>
          </cell>
          <cell r="C44124" t="str">
            <v>CLOSED</v>
          </cell>
          <cell r="D44124" t="str">
            <v>Medium</v>
          </cell>
          <cell r="E44124" t="str">
            <v>netscribes</v>
          </cell>
          <cell r="F44124" t="str">
            <v>netscribes</v>
          </cell>
          <cell r="G44124">
            <v>45943.753472222219</v>
          </cell>
          <cell r="H44124">
            <v>45969.438888888886</v>
          </cell>
        </row>
        <row r="44125">
          <cell r="A44125" t="str">
            <v>UCW-20711</v>
          </cell>
          <cell r="B44125" t="str">
            <v>Tatacliq Kids Apparels Template | 12th Oct'2025</v>
          </cell>
          <cell r="C44125" t="str">
            <v>CLOSED</v>
          </cell>
          <cell r="D44125" t="str">
            <v>Medium</v>
          </cell>
          <cell r="E44125" t="str">
            <v>netscribes</v>
          </cell>
          <cell r="F44125" t="str">
            <v>Lishita Kotian</v>
          </cell>
          <cell r="G44125">
            <v>45943.742361111108</v>
          </cell>
          <cell r="H44125">
            <v>45969.617361111108</v>
          </cell>
        </row>
        <row r="44126">
          <cell r="A44126" t="str">
            <v>UCW-20709</v>
          </cell>
          <cell r="B44126" t="str">
            <v>Tatacliq Men's Apparels Templates | 12th Oct'2025</v>
          </cell>
          <cell r="C44126" t="str">
            <v>CLOSED</v>
          </cell>
          <cell r="D44126" t="str">
            <v>Medium</v>
          </cell>
          <cell r="E44126" t="str">
            <v>netscribes</v>
          </cell>
          <cell r="F44126" t="str">
            <v>Lishita Kotian</v>
          </cell>
          <cell r="G44126">
            <v>45943.738888888889</v>
          </cell>
          <cell r="H44126">
            <v>45969.613888888889</v>
          </cell>
        </row>
        <row r="44127">
          <cell r="A44127" t="str">
            <v>UCW-20708</v>
          </cell>
          <cell r="B44127" t="str">
            <v>Tatacliq Women Western Wear Template | 12th Oct'2025</v>
          </cell>
          <cell r="C44127" t="str">
            <v>CLOSED</v>
          </cell>
          <cell r="D44127" t="str">
            <v>Medium</v>
          </cell>
          <cell r="E44127" t="str">
            <v>netscribes</v>
          </cell>
          <cell r="F44127" t="str">
            <v>Lishita Kotian</v>
          </cell>
          <cell r="G44127">
            <v>45943.73541666667</v>
          </cell>
          <cell r="H44127">
            <v>45969.611805555556</v>
          </cell>
        </row>
        <row r="44128">
          <cell r="A44128" t="str">
            <v>UCW-20707</v>
          </cell>
          <cell r="B44128" t="str">
            <v>Catalogue – Request to Prioritize and Expedite</v>
          </cell>
          <cell r="C44128" t="str">
            <v>CLOSED</v>
          </cell>
          <cell r="D44128" t="str">
            <v>Medium</v>
          </cell>
          <cell r="E44128" t="str">
            <v>netscribes</v>
          </cell>
          <cell r="F44128" t="str">
            <v>Sushma Ram</v>
          </cell>
          <cell r="G44128">
            <v>45943.73541666667</v>
          </cell>
          <cell r="H44128">
            <v>45973.688888888886</v>
          </cell>
        </row>
        <row r="44129">
          <cell r="A44129" t="str">
            <v>UCW-20706</v>
          </cell>
          <cell r="B44129" t="str">
            <v>Tatacliq Women Ethnic Wear Template | 12th Oct'2025</v>
          </cell>
          <cell r="C44129" t="str">
            <v>CLOSED</v>
          </cell>
          <cell r="D44129" t="str">
            <v>Medium</v>
          </cell>
          <cell r="E44129" t="str">
            <v>netscribes</v>
          </cell>
          <cell r="F44129" t="str">
            <v>Lishita Kotian</v>
          </cell>
          <cell r="G44129">
            <v>45943.729166666664</v>
          </cell>
          <cell r="H44129">
            <v>45969.609027777777</v>
          </cell>
        </row>
        <row r="44130">
          <cell r="A44130" t="str">
            <v>UCW-20696</v>
          </cell>
          <cell r="B44130" t="str">
            <v>Beauty - 127939 - E2E - Janeke - 1 SKU - 13 Oct</v>
          </cell>
          <cell r="C44130" t="str">
            <v>CLOSED Due to Inactive/Insufficient Information</v>
          </cell>
          <cell r="D44130" t="str">
            <v>Medium</v>
          </cell>
          <cell r="E44130" t="str">
            <v>netscribes</v>
          </cell>
          <cell r="F44130" t="str">
            <v>netscribes</v>
          </cell>
          <cell r="G44130">
            <v>45943.685416666667</v>
          </cell>
          <cell r="H44130">
            <v>45964.566666666666</v>
          </cell>
        </row>
        <row r="44131">
          <cell r="A44131" t="str">
            <v>UCW-20695</v>
          </cell>
          <cell r="B44131" t="str">
            <v>Adidas Sell now file dated 10th Oct2025</v>
          </cell>
          <cell r="C44131" t="str">
            <v>CLOSED</v>
          </cell>
          <cell r="D44131" t="str">
            <v>Medium</v>
          </cell>
          <cell r="E44131" t="str">
            <v>netscribes</v>
          </cell>
          <cell r="F44131" t="str">
            <v>Sushma Ram</v>
          </cell>
          <cell r="G44131">
            <v>45943.682638888888</v>
          </cell>
          <cell r="H44131">
            <v>46003.974305555559</v>
          </cell>
        </row>
        <row r="44132">
          <cell r="A44132" t="str">
            <v>UCW-20692</v>
          </cell>
          <cell r="B44132" t="str">
            <v>Kiddopanti Catalogue 10th October 2025</v>
          </cell>
          <cell r="C44132" t="str">
            <v>CLOSED</v>
          </cell>
          <cell r="D44132" t="str">
            <v>Medium</v>
          </cell>
          <cell r="E44132" t="str">
            <v>netscribes</v>
          </cell>
          <cell r="F44132" t="str">
            <v>Sushma Ram</v>
          </cell>
          <cell r="G44132">
            <v>45943.673611111109</v>
          </cell>
          <cell r="H44132">
            <v>45973.688194444447</v>
          </cell>
        </row>
        <row r="44133">
          <cell r="A44133" t="str">
            <v>UCW-20688</v>
          </cell>
          <cell r="B44133" t="str">
            <v>Tatacliq Silver Catalogue - 1st &amp; 6th Oct Skus</v>
          </cell>
          <cell r="C44133" t="str">
            <v>CLOSED</v>
          </cell>
          <cell r="D44133" t="str">
            <v>Medium</v>
          </cell>
          <cell r="E44133" t="str">
            <v>netscribes</v>
          </cell>
          <cell r="F44133" t="str">
            <v>Sushma Ram</v>
          </cell>
          <cell r="G44133">
            <v>45943.65902777778</v>
          </cell>
          <cell r="H44133">
            <v>45973.688194444447</v>
          </cell>
        </row>
        <row r="44134">
          <cell r="A44134" t="str">
            <v>UCW-20687</v>
          </cell>
          <cell r="B44134" t="str">
            <v>TH/CK Omni-65 Lot</v>
          </cell>
          <cell r="C44134" t="str">
            <v>CLOSED</v>
          </cell>
          <cell r="D44134" t="str">
            <v>Medium</v>
          </cell>
          <cell r="E44134" t="str">
            <v>Jaibharathi Jagannathan</v>
          </cell>
          <cell r="F44134" t="str">
            <v>Asmi Kumar</v>
          </cell>
          <cell r="G44134">
            <v>45943.656944444447</v>
          </cell>
          <cell r="H44134">
            <v>45973.6875</v>
          </cell>
        </row>
        <row r="44135">
          <cell r="A44135" t="str">
            <v>UCW-20686</v>
          </cell>
          <cell r="B44135" t="str">
            <v>Beauty - 128656 - E2E - Ikonic Me and Ikonic Professional - 8 SKUS - 13 Oct</v>
          </cell>
          <cell r="C44135" t="str">
            <v>CLOSED</v>
          </cell>
          <cell r="D44135" t="str">
            <v>Highest</v>
          </cell>
          <cell r="E44135" t="str">
            <v>netscribes</v>
          </cell>
          <cell r="F44135" t="str">
            <v>Shraddha Dighe</v>
          </cell>
          <cell r="G44135">
            <v>45943.65625</v>
          </cell>
          <cell r="H44135">
            <v>45947.809027777781</v>
          </cell>
        </row>
        <row r="44136">
          <cell r="A44136" t="str">
            <v>UCW-20683</v>
          </cell>
          <cell r="B44136" t="str">
            <v xml:space="preserve">Western wear Madame/mSECRET-10-10-2025 </v>
          </cell>
          <cell r="C44136" t="str">
            <v>CLOSED</v>
          </cell>
          <cell r="D44136" t="str">
            <v>Medium</v>
          </cell>
          <cell r="E44136" t="str">
            <v>netscribes</v>
          </cell>
          <cell r="F44136" t="str">
            <v>Sushma Ram</v>
          </cell>
          <cell r="G44136">
            <v>45943.640277777777</v>
          </cell>
          <cell r="H44136">
            <v>45969.604861111111</v>
          </cell>
        </row>
        <row r="44137">
          <cell r="A44137" t="str">
            <v>UCW-20681</v>
          </cell>
          <cell r="B44137" t="str">
            <v>Beauty - 129446 - E2E - Vinci Botanicals - 20 SKUS - 13 OCT</v>
          </cell>
          <cell r="C44137" t="str">
            <v>CLOSED Due to Inactive/Insufficient Information</v>
          </cell>
          <cell r="D44137" t="str">
            <v>Highest</v>
          </cell>
          <cell r="E44137" t="str">
            <v>netscribes</v>
          </cell>
          <cell r="F44137" t="str">
            <v>Shraddha Dighe</v>
          </cell>
          <cell r="G44137">
            <v>45943.627083333333</v>
          </cell>
          <cell r="H44137">
            <v>45953.660416666666</v>
          </cell>
        </row>
        <row r="44138">
          <cell r="A44138" t="str">
            <v>UCW-20677</v>
          </cell>
          <cell r="B44138" t="str">
            <v>Beauty - 125928 - GWP - Wella Professional - 2 SKUS - 13 OCT</v>
          </cell>
          <cell r="C44138" t="str">
            <v>CLOSED</v>
          </cell>
          <cell r="D44138" t="str">
            <v>Highest</v>
          </cell>
          <cell r="E44138" t="str">
            <v>netscribes</v>
          </cell>
          <cell r="F44138" t="str">
            <v>Shraddha Dighe</v>
          </cell>
          <cell r="G44138">
            <v>45943.606944444444</v>
          </cell>
          <cell r="H44138">
            <v>45946.472222222219</v>
          </cell>
        </row>
        <row r="44139">
          <cell r="A44139" t="str">
            <v>UCW-20676</v>
          </cell>
          <cell r="B44139" t="str">
            <v>NEW STYLES LISTING SJWLD70148-SJWLD70162</v>
          </cell>
          <cell r="C44139" t="str">
            <v>CLOSED</v>
          </cell>
          <cell r="D44139" t="str">
            <v>Medium</v>
          </cell>
          <cell r="E44139" t="str">
            <v>netscribes</v>
          </cell>
          <cell r="F44139" t="str">
            <v>Sushma Ram</v>
          </cell>
          <cell r="G44139">
            <v>45943.606249999997</v>
          </cell>
          <cell r="H44139">
            <v>45973.6875</v>
          </cell>
        </row>
        <row r="44140">
          <cell r="A44140" t="str">
            <v>UCW-20675</v>
          </cell>
          <cell r="B44140" t="str">
            <v>Footwear Listng</v>
          </cell>
          <cell r="C44140" t="str">
            <v>CLOSED</v>
          </cell>
          <cell r="D44140" t="str">
            <v>Medium</v>
          </cell>
          <cell r="E44140" t="str">
            <v>netscribes</v>
          </cell>
          <cell r="F44140" t="str">
            <v>Juilee Jadhav</v>
          </cell>
          <cell r="G44140">
            <v>45943.601388888892</v>
          </cell>
          <cell r="H44140">
            <v>45973.686805555553</v>
          </cell>
        </row>
        <row r="44141">
          <cell r="A44141" t="str">
            <v>UCW-20674</v>
          </cell>
          <cell r="B44141" t="str">
            <v>TataCliq X Bewakoof II Mens Wear II 10-October-2025</v>
          </cell>
          <cell r="C44141" t="str">
            <v>CLOSED</v>
          </cell>
          <cell r="D44141" t="str">
            <v>Medium</v>
          </cell>
          <cell r="E44141" t="str">
            <v>netscribes</v>
          </cell>
          <cell r="F44141" t="str">
            <v>Juilee Jadhav</v>
          </cell>
          <cell r="G44141">
            <v>45943.591666666667</v>
          </cell>
          <cell r="H44141">
            <v>46030.70416666667</v>
          </cell>
        </row>
        <row r="44142">
          <cell r="A44142" t="str">
            <v>UCW-20673</v>
          </cell>
          <cell r="B44142" t="str">
            <v>Odette Catalogue 145 SKUs of Ethnic Wear</v>
          </cell>
          <cell r="C44142" t="str">
            <v>CLOSED</v>
          </cell>
          <cell r="D44142" t="str">
            <v>Medium</v>
          </cell>
          <cell r="E44142" t="str">
            <v>netscribes</v>
          </cell>
          <cell r="F44142" t="str">
            <v>Sushma Ram</v>
          </cell>
          <cell r="G44142">
            <v>45943.586805555555</v>
          </cell>
          <cell r="H44142">
            <v>45972.796527777777</v>
          </cell>
        </row>
        <row r="44143">
          <cell r="A44143" t="str">
            <v>UCW-20669</v>
          </cell>
          <cell r="B44143" t="str">
            <v>Beauty - Image resize - 13 oct</v>
          </cell>
          <cell r="C44143" t="str">
            <v>CLOSED</v>
          </cell>
          <cell r="D44143" t="str">
            <v>Highest</v>
          </cell>
          <cell r="E44143" t="str">
            <v>netscribes</v>
          </cell>
          <cell r="F44143" t="str">
            <v>Shraddha Dighe</v>
          </cell>
          <cell r="G44143">
            <v>45943.575694444444</v>
          </cell>
          <cell r="H44143">
            <v>46003.973611111112</v>
          </cell>
        </row>
        <row r="44144">
          <cell r="A44144" t="str">
            <v>UCW-20668</v>
          </cell>
          <cell r="B44144" t="str">
            <v>don't be basic-40-AW25-10/10/2025</v>
          </cell>
          <cell r="C44144" t="str">
            <v>CLOSED Due to Inactive/Insufficient Information</v>
          </cell>
          <cell r="D44144" t="str">
            <v>Medium</v>
          </cell>
          <cell r="E44144" t="str">
            <v>netscribes</v>
          </cell>
          <cell r="F44144" t="str">
            <v>Sushma Ram</v>
          </cell>
          <cell r="G44144">
            <v>45943.574999999997</v>
          </cell>
          <cell r="H44144">
            <v>45969.600694444445</v>
          </cell>
        </row>
        <row r="44145">
          <cell r="A44145" t="str">
            <v>UCW-20667</v>
          </cell>
          <cell r="B44145" t="str">
            <v>Beauty - 125906 - E2E - Aveda - 112 SKUS - 8 OCT</v>
          </cell>
          <cell r="C44145" t="str">
            <v>CLOSED</v>
          </cell>
          <cell r="D44145" t="str">
            <v>Medium</v>
          </cell>
          <cell r="E44145" t="str">
            <v>netscribes</v>
          </cell>
          <cell r="F44145" t="str">
            <v>netscribes</v>
          </cell>
          <cell r="G44145">
            <v>45943.568055555559</v>
          </cell>
          <cell r="H44145">
            <v>45964.567361111112</v>
          </cell>
        </row>
        <row r="44146">
          <cell r="A44146" t="str">
            <v>UCW-20665</v>
          </cell>
          <cell r="B44146" t="str">
            <v>Beauty - 125928 - E2E - OUAI - 1 SKU - 13 OCT</v>
          </cell>
          <cell r="C44146" t="str">
            <v>CLOSED</v>
          </cell>
          <cell r="D44146" t="str">
            <v>Medium</v>
          </cell>
          <cell r="E44146" t="str">
            <v>netscribes</v>
          </cell>
          <cell r="F44146" t="str">
            <v>Shraddha Dighe</v>
          </cell>
          <cell r="G44146">
            <v>45943.564583333333</v>
          </cell>
          <cell r="H44146">
            <v>45944.442361111112</v>
          </cell>
        </row>
        <row r="44147">
          <cell r="A44147" t="str">
            <v>UCW-20664</v>
          </cell>
          <cell r="B44147" t="str">
            <v>TataCliq X Bewakoof | Womenswestern Wear | 10-October-2025</v>
          </cell>
          <cell r="C44147" t="str">
            <v>CLOSED</v>
          </cell>
          <cell r="D44147" t="str">
            <v>Medium</v>
          </cell>
          <cell r="E44147" t="str">
            <v>netscribes</v>
          </cell>
          <cell r="F44147" t="str">
            <v>Juilee Jadhav</v>
          </cell>
          <cell r="G44147">
            <v>45943.560416666667</v>
          </cell>
          <cell r="H44147">
            <v>45973.686111111114</v>
          </cell>
        </row>
        <row r="44148">
          <cell r="A44148" t="str">
            <v>UCW-20659</v>
          </cell>
          <cell r="B44148" t="str">
            <v>NUMERO UNO (LOT-52) TATA-CLIQ (Men's wear)</v>
          </cell>
          <cell r="C44148" t="str">
            <v>CLOSED</v>
          </cell>
          <cell r="D44148" t="str">
            <v>Medium</v>
          </cell>
          <cell r="E44148" t="str">
            <v>netscribes</v>
          </cell>
          <cell r="F44148" t="str">
            <v>Juilee Jadhav</v>
          </cell>
          <cell r="G44148">
            <v>45943.550694444442</v>
          </cell>
          <cell r="H44148">
            <v>45973.685416666667</v>
          </cell>
        </row>
        <row r="44149">
          <cell r="A44149" t="str">
            <v>UCW-20646</v>
          </cell>
          <cell r="B44149" t="str">
            <v>TATACLIQ NEW CATALOGUE 06-10-2025</v>
          </cell>
          <cell r="C44149" t="str">
            <v>CLOSED</v>
          </cell>
          <cell r="D44149" t="str">
            <v>Medium</v>
          </cell>
          <cell r="E44149" t="str">
            <v>netscribes</v>
          </cell>
          <cell r="F44149" t="str">
            <v>Juilee Jadhav</v>
          </cell>
          <cell r="G44149">
            <v>45943.455555555556</v>
          </cell>
          <cell r="H44149">
            <v>45973.685416666667</v>
          </cell>
        </row>
        <row r="44150">
          <cell r="A44150" t="str">
            <v>UCW-20643</v>
          </cell>
          <cell r="B44150" t="str">
            <v>Beauty - 125928 - GWP - OUAI - 2 SKUS - 13 OCT</v>
          </cell>
          <cell r="C44150" t="str">
            <v>CLOSED</v>
          </cell>
          <cell r="D44150" t="str">
            <v>Medium</v>
          </cell>
          <cell r="E44150" t="str">
            <v>netscribes</v>
          </cell>
          <cell r="F44150" t="str">
            <v>netscribes</v>
          </cell>
          <cell r="G44150">
            <v>45943.440972222219</v>
          </cell>
          <cell r="H44150">
            <v>45964.568055555559</v>
          </cell>
        </row>
        <row r="44151">
          <cell r="A44151" t="str">
            <v>UCW-20639</v>
          </cell>
          <cell r="B44151" t="str">
            <v>Kids Wear Category New Listing - The Mom Store (12-09-2025</v>
          </cell>
          <cell r="C44151" t="str">
            <v>CLOSED</v>
          </cell>
          <cell r="D44151" t="str">
            <v>Medium</v>
          </cell>
          <cell r="E44151" t="str">
            <v>netscribes</v>
          </cell>
          <cell r="F44151" t="str">
            <v>Mohd Tahir Shaikh</v>
          </cell>
          <cell r="G44151">
            <v>45941.547222222223</v>
          </cell>
          <cell r="H44151">
            <v>45973.685416666667</v>
          </cell>
        </row>
        <row r="44152">
          <cell r="A44152" t="str">
            <v>UCW-20637</v>
          </cell>
          <cell r="B44152" t="str">
            <v>Product video_Link</v>
          </cell>
          <cell r="C44152" t="str">
            <v>CLOSED</v>
          </cell>
          <cell r="D44152" t="str">
            <v>Medium</v>
          </cell>
          <cell r="E44152" t="str">
            <v>netscribes</v>
          </cell>
          <cell r="F44152" t="str">
            <v>Mohd Tahir Shaikh</v>
          </cell>
          <cell r="G44152">
            <v>45941.537499999999</v>
          </cell>
          <cell r="H44152">
            <v>45969.4375</v>
          </cell>
        </row>
        <row r="44153">
          <cell r="A44153" t="str">
            <v>UCW-20633</v>
          </cell>
          <cell r="B44153" t="str">
            <v>PANASONIC add new listing</v>
          </cell>
          <cell r="C44153" t="str">
            <v>CLOSED</v>
          </cell>
          <cell r="D44153" t="str">
            <v>Medium</v>
          </cell>
          <cell r="E44153" t="str">
            <v>netscribes</v>
          </cell>
          <cell r="F44153" t="str">
            <v>netscribes</v>
          </cell>
          <cell r="G44153">
            <v>45941.5</v>
          </cell>
          <cell r="H44153">
            <v>46003.981249999997</v>
          </cell>
        </row>
        <row r="44154">
          <cell r="A44154" t="str">
            <v>UCW-20632</v>
          </cell>
          <cell r="B44154" t="str">
            <v>Beauty - 127259 - GWP - Breathe aromatherapy - 6 SKUS - 10 OCT</v>
          </cell>
          <cell r="C44154" t="str">
            <v>CLOSED</v>
          </cell>
          <cell r="D44154" t="str">
            <v>Highest</v>
          </cell>
          <cell r="E44154" t="str">
            <v>netscribes</v>
          </cell>
          <cell r="F44154" t="str">
            <v>Shraddha Dighe</v>
          </cell>
          <cell r="G44154">
            <v>45940.866666666669</v>
          </cell>
          <cell r="H44154">
            <v>45945.533333333333</v>
          </cell>
        </row>
        <row r="44155">
          <cell r="A44155" t="str">
            <v>UCW-20631</v>
          </cell>
          <cell r="B44155" t="str">
            <v>Beauty - 125928 - E2E - Forest Essentials - 6 SKUS - 10 OCT</v>
          </cell>
          <cell r="C44155" t="str">
            <v>CLOSED</v>
          </cell>
          <cell r="D44155" t="str">
            <v>Highest</v>
          </cell>
          <cell r="E44155" t="str">
            <v>netscribes</v>
          </cell>
          <cell r="F44155" t="str">
            <v>Shraddha Dighe</v>
          </cell>
          <cell r="G44155">
            <v>45940.850694444445</v>
          </cell>
          <cell r="H44155">
            <v>45945.538888888892</v>
          </cell>
        </row>
        <row r="44156">
          <cell r="A44156" t="str">
            <v>UCW-20630</v>
          </cell>
          <cell r="B44156" t="str">
            <v>Beauty - Adhoc - Image Resize - Multibrand - 10th Oct</v>
          </cell>
          <cell r="C44156" t="str">
            <v>CLOSED</v>
          </cell>
          <cell r="D44156" t="str">
            <v>Medium</v>
          </cell>
          <cell r="E44156" t="str">
            <v>netscribes</v>
          </cell>
          <cell r="F44156" t="str">
            <v>Simi Raichel Zachariah</v>
          </cell>
          <cell r="G44156">
            <v>45940.842361111114</v>
          </cell>
          <cell r="H44156">
            <v>46003.973611111112</v>
          </cell>
        </row>
        <row r="44157">
          <cell r="A44157" t="str">
            <v>UCW-20629</v>
          </cell>
          <cell r="B44157" t="str">
            <v>SKECHERS EYEWEAR + 126594-OAKOLWH + 09/10/2025</v>
          </cell>
          <cell r="C44157" t="str">
            <v>CLOSED</v>
          </cell>
          <cell r="D44157" t="str">
            <v>Medium</v>
          </cell>
          <cell r="E44157" t="str">
            <v>netscribes</v>
          </cell>
          <cell r="F44157" t="str">
            <v>Juilee Jadhav</v>
          </cell>
          <cell r="G44157">
            <v>45940.824305555558</v>
          </cell>
          <cell r="H44157">
            <v>45973.68472222222</v>
          </cell>
        </row>
        <row r="44158">
          <cell r="A44158" t="str">
            <v>UCW-20626</v>
          </cell>
          <cell r="B44158" t="str">
            <v>Lotto Footwear 11th Lot Cataloguing</v>
          </cell>
          <cell r="C44158" t="str">
            <v>CLOSED</v>
          </cell>
          <cell r="D44158" t="str">
            <v>Medium</v>
          </cell>
          <cell r="E44158" t="str">
            <v>netscribes</v>
          </cell>
          <cell r="F44158" t="str">
            <v>Mohd Tahir Shaikh</v>
          </cell>
          <cell r="G44158">
            <v>45940.804861111108</v>
          </cell>
          <cell r="H44158">
            <v>45973.68472222222</v>
          </cell>
        </row>
        <row r="44159">
          <cell r="A44159" t="str">
            <v>UCW-20625</v>
          </cell>
          <cell r="B44159" t="str">
            <v>Beauty - E2E - HUL - Vaseline - 125928 - 1 sku - 10th Oct</v>
          </cell>
          <cell r="C44159" t="str">
            <v>CLOSED</v>
          </cell>
          <cell r="D44159" t="str">
            <v>Medium</v>
          </cell>
          <cell r="E44159" t="str">
            <v>netscribes</v>
          </cell>
          <cell r="F44159" t="str">
            <v>Simi Raichel Zachariah</v>
          </cell>
          <cell r="G44159">
            <v>45940.802777777775</v>
          </cell>
          <cell r="H44159">
            <v>45944.923611111109</v>
          </cell>
        </row>
        <row r="44160">
          <cell r="A44160" t="str">
            <v>UCW-20624</v>
          </cell>
          <cell r="B44160" t="str">
            <v>Request for Size Chart, Image, and Content Update</v>
          </cell>
          <cell r="C44160" t="str">
            <v>CLOSED</v>
          </cell>
          <cell r="D44160" t="str">
            <v>Medium</v>
          </cell>
          <cell r="E44160" t="str">
            <v>netscribes</v>
          </cell>
          <cell r="F44160" t="str">
            <v>Juilee Jadhav</v>
          </cell>
          <cell r="G44160">
            <v>45940.800694444442</v>
          </cell>
          <cell r="H44160">
            <v>46003.972916666666</v>
          </cell>
        </row>
        <row r="44161">
          <cell r="A44161" t="str">
            <v>UCW-20623</v>
          </cell>
          <cell r="B44161" t="str">
            <v>THCK | Migration | Mall to Lux | 32 styles</v>
          </cell>
          <cell r="C44161" t="str">
            <v>CLOSED</v>
          </cell>
          <cell r="D44161" t="str">
            <v>Medium</v>
          </cell>
          <cell r="E44161" t="str">
            <v>Jaibharathi Jagannathan</v>
          </cell>
          <cell r="F44161" t="str">
            <v>Asmi Kumar</v>
          </cell>
          <cell r="G44161">
            <v>45940.799305555556</v>
          </cell>
          <cell r="H44161">
            <v>45969.559027777781</v>
          </cell>
        </row>
        <row r="44162">
          <cell r="A44162" t="str">
            <v>UCW-20621</v>
          </cell>
          <cell r="B44162" t="str">
            <v>Brand: Converse | Seller Code: 129357 | TQF FTWR (Women) Catalog</v>
          </cell>
          <cell r="C44162" t="str">
            <v>CLOSED</v>
          </cell>
          <cell r="D44162" t="str">
            <v>Medium</v>
          </cell>
          <cell r="E44162" t="str">
            <v>netscribes</v>
          </cell>
          <cell r="F44162" t="str">
            <v>Mohd Tahir Shaikh</v>
          </cell>
          <cell r="G44162">
            <v>45940.79583333333</v>
          </cell>
          <cell r="H44162">
            <v>45977.932638888888</v>
          </cell>
        </row>
        <row r="44163">
          <cell r="A44163" t="str">
            <v>UCW-20620</v>
          </cell>
          <cell r="B44163" t="str">
            <v>Request for Size Chart, Image, and Content Update</v>
          </cell>
          <cell r="C44163" t="str">
            <v>CLOSED Due to Inactive/Insufficient Information</v>
          </cell>
          <cell r="D44163" t="str">
            <v>Medium</v>
          </cell>
          <cell r="E44163" t="str">
            <v>netscribes</v>
          </cell>
          <cell r="F44163" t="str">
            <v>Juilee Jadhav</v>
          </cell>
          <cell r="G44163">
            <v>45940.795138888891</v>
          </cell>
          <cell r="H44163">
            <v>45944.706250000003</v>
          </cell>
        </row>
        <row r="44164">
          <cell r="A44164" t="str">
            <v>UCW-20614</v>
          </cell>
          <cell r="B44164" t="str">
            <v>Introducing Tatacliq Fashion New Key Account Manager - Prerna Sudrik</v>
          </cell>
          <cell r="C44164" t="str">
            <v>CLOSED</v>
          </cell>
          <cell r="D44164" t="str">
            <v>Medium</v>
          </cell>
          <cell r="E44164" t="str">
            <v>netscribes</v>
          </cell>
          <cell r="F44164" t="str">
            <v>Mohd Tahir Shaikh</v>
          </cell>
          <cell r="G44164">
            <v>45940.775000000001</v>
          </cell>
          <cell r="H44164">
            <v>45973.684027777781</v>
          </cell>
        </row>
        <row r="44165">
          <cell r="A44165" t="str">
            <v>UCW-20609</v>
          </cell>
          <cell r="B44165" t="str">
            <v>Black + Decker_RMR New Listing_33 SKUs</v>
          </cell>
          <cell r="C44165" t="str">
            <v>CLOSED Due to Inactive/Insufficient Information</v>
          </cell>
          <cell r="D44165" t="str">
            <v>Medium</v>
          </cell>
          <cell r="E44165" t="str">
            <v>netscribes</v>
          </cell>
          <cell r="F44165" t="str">
            <v>Juilee Jadhav</v>
          </cell>
          <cell r="G44165">
            <v>45940.759027777778</v>
          </cell>
          <cell r="H44165">
            <v>45973.683333333334</v>
          </cell>
        </row>
        <row r="44166">
          <cell r="A44166" t="str">
            <v>UCW-20603</v>
          </cell>
          <cell r="B44166" t="str">
            <v>PANASONIC add new listing</v>
          </cell>
          <cell r="C44166" t="str">
            <v>CLOSED</v>
          </cell>
          <cell r="D44166" t="str">
            <v>Medium</v>
          </cell>
          <cell r="E44166" t="str">
            <v>netscribes</v>
          </cell>
          <cell r="F44166" t="str">
            <v>Juilee Jadhav</v>
          </cell>
          <cell r="G44166">
            <v>45940.739583333336</v>
          </cell>
          <cell r="H44166">
            <v>45973.683333333334</v>
          </cell>
        </row>
        <row r="44167">
          <cell r="A44167" t="str">
            <v>UCW-20600</v>
          </cell>
          <cell r="B44167" t="str">
            <v>ONLY &amp; VEROMODA LATCHING TATA CLIQ (LOT 58)</v>
          </cell>
          <cell r="C44167" t="str">
            <v>CLOSED</v>
          </cell>
          <cell r="D44167" t="str">
            <v>Medium</v>
          </cell>
          <cell r="E44167" t="str">
            <v>netscribes</v>
          </cell>
          <cell r="F44167" t="str">
            <v>Juilee Jadhav</v>
          </cell>
          <cell r="G44167">
            <v>45940.713888888888</v>
          </cell>
          <cell r="H44167">
            <v>46003.972916666666</v>
          </cell>
        </row>
        <row r="44168">
          <cell r="A44168" t="str">
            <v>UCW-20596</v>
          </cell>
          <cell r="B44168" t="str">
            <v>Red Tape Tata CLiQ Footwear Catalog_09-10-2025 (Incorrect Product Dispatched (Andon Cord) - Red Tape)</v>
          </cell>
          <cell r="C44168" t="str">
            <v>CLOSED</v>
          </cell>
          <cell r="D44168" t="str">
            <v>Medium</v>
          </cell>
          <cell r="E44168" t="str">
            <v>netscribes</v>
          </cell>
          <cell r="F44168" t="str">
            <v>Sushma Ram</v>
          </cell>
          <cell r="G44168">
            <v>45940.695138888892</v>
          </cell>
          <cell r="H44168">
            <v>45973.683333333334</v>
          </cell>
        </row>
        <row r="44169">
          <cell r="A44169" t="str">
            <v>UCW-20593</v>
          </cell>
          <cell r="B44169" t="str">
            <v>Catalogue Upload Feed Metro-Mochi (Women's and Men's Footwear)</v>
          </cell>
          <cell r="C44169" t="str">
            <v>CLOSED</v>
          </cell>
          <cell r="D44169" t="str">
            <v>Medium</v>
          </cell>
          <cell r="E44169" t="str">
            <v>netscribes</v>
          </cell>
          <cell r="F44169" t="str">
            <v>Lishita Kotian</v>
          </cell>
          <cell r="G44169">
            <v>45940.680555555555</v>
          </cell>
          <cell r="H44169">
            <v>45969.544444444444</v>
          </cell>
        </row>
        <row r="44170">
          <cell r="A44170" t="str">
            <v>UCW-20592</v>
          </cell>
          <cell r="B44170" t="str">
            <v>Influencer Image addition TATACLIQ X LIBAS 08-10-2025</v>
          </cell>
          <cell r="C44170" t="str">
            <v>CLOSED</v>
          </cell>
          <cell r="D44170" t="str">
            <v>Medium</v>
          </cell>
          <cell r="E44170" t="str">
            <v>netscribes</v>
          </cell>
          <cell r="F44170" t="str">
            <v>Sushma Ram</v>
          </cell>
          <cell r="G44170">
            <v>45940.677777777775</v>
          </cell>
          <cell r="H44170">
            <v>46003.97152777778</v>
          </cell>
        </row>
        <row r="44171">
          <cell r="A44171" t="str">
            <v>UCW-20585</v>
          </cell>
          <cell r="B44171" t="str">
            <v>Beauty - E2E- 127939- Abercrombie &amp; Fitch - 9 skus</v>
          </cell>
          <cell r="C44171" t="str">
            <v>CLOSED</v>
          </cell>
          <cell r="D44171" t="str">
            <v>Medium</v>
          </cell>
          <cell r="E44171" t="str">
            <v>netscribes</v>
          </cell>
          <cell r="F44171" t="str">
            <v>Simi Raichel Zachariah</v>
          </cell>
          <cell r="G44171">
            <v>45940.633333333331</v>
          </cell>
          <cell r="H44171">
            <v>45948.615277777775</v>
          </cell>
        </row>
        <row r="44172">
          <cell r="A44172" t="str">
            <v>UCW-20578</v>
          </cell>
          <cell r="B44172" t="str">
            <v>Skechers New Listing 09-10-2025</v>
          </cell>
          <cell r="C44172" t="str">
            <v>CLOSED</v>
          </cell>
          <cell r="D44172" t="str">
            <v>Medium</v>
          </cell>
          <cell r="E44172" t="str">
            <v>netscribes</v>
          </cell>
          <cell r="F44172" t="str">
            <v>Lishita Kotian</v>
          </cell>
          <cell r="G44172">
            <v>45940.605555555558</v>
          </cell>
          <cell r="H44172">
            <v>45973.682638888888</v>
          </cell>
        </row>
        <row r="44173">
          <cell r="A44173" t="str">
            <v>UCW-20571</v>
          </cell>
          <cell r="B44173" t="str">
            <v>CLONE - Miarcus -24 Styles-AW'25 -15 August</v>
          </cell>
          <cell r="C44173" t="str">
            <v>CLOSED</v>
          </cell>
          <cell r="D44173" t="str">
            <v>Medium</v>
          </cell>
          <cell r="E44173" t="str">
            <v>netscribes</v>
          </cell>
          <cell r="F44173" t="str">
            <v>Mohd Tahir Shaikh</v>
          </cell>
          <cell r="G44173">
            <v>45940.577777777777</v>
          </cell>
          <cell r="H44173">
            <v>45969.540972222225</v>
          </cell>
        </row>
        <row r="44174">
          <cell r="A44174" t="str">
            <v>UCW-20570</v>
          </cell>
          <cell r="B44174" t="str">
            <v>Removal of images : Duorflex</v>
          </cell>
          <cell r="C44174" t="str">
            <v>CLOSED</v>
          </cell>
          <cell r="D44174" t="str">
            <v>Medium</v>
          </cell>
          <cell r="E44174" t="str">
            <v>netscribes</v>
          </cell>
          <cell r="F44174" t="str">
            <v>Juilee Jadhav</v>
          </cell>
          <cell r="G44174">
            <v>45940.564583333333</v>
          </cell>
          <cell r="H44174">
            <v>46003.97152777778</v>
          </cell>
        </row>
        <row r="44175">
          <cell r="A44175" t="str">
            <v>UCW-20569</v>
          </cell>
          <cell r="B44175" t="str">
            <v>The Green Tree Apparels-Women Socks Listings as on 02-09-2025</v>
          </cell>
          <cell r="C44175" t="str">
            <v>CLOSED Due to Inactive/Insufficient Information</v>
          </cell>
          <cell r="D44175" t="str">
            <v>High</v>
          </cell>
          <cell r="E44175" t="str">
            <v>netscribes</v>
          </cell>
          <cell r="F44175" t="str">
            <v>Sushma Ram</v>
          </cell>
          <cell r="G44175">
            <v>45940.552777777775</v>
          </cell>
          <cell r="H44175">
            <v>45969.540277777778</v>
          </cell>
        </row>
        <row r="44176">
          <cell r="A44176" t="str">
            <v>UCW-20568</v>
          </cell>
          <cell r="B44176" t="str">
            <v>MIA DT Manifiest Collections</v>
          </cell>
          <cell r="C44176" t="str">
            <v>CLOSED</v>
          </cell>
          <cell r="D44176" t="str">
            <v>Medium</v>
          </cell>
          <cell r="E44176" t="str">
            <v>netscribes</v>
          </cell>
          <cell r="F44176" t="str">
            <v>Mohd Tahir Shaikh</v>
          </cell>
          <cell r="G44176">
            <v>45940.547222222223</v>
          </cell>
          <cell r="H44176">
            <v>45973.681944444441</v>
          </cell>
        </row>
        <row r="44177">
          <cell r="A44177" t="str">
            <v>UCW-20559</v>
          </cell>
          <cell r="B44177" t="str">
            <v>Urgent Request-New Product listing file</v>
          </cell>
          <cell r="C44177" t="str">
            <v>CLOSED</v>
          </cell>
          <cell r="D44177" t="str">
            <v>Medium</v>
          </cell>
          <cell r="E44177" t="str">
            <v>netscribes</v>
          </cell>
          <cell r="F44177" t="str">
            <v>Juilee Jadhav</v>
          </cell>
          <cell r="G44177">
            <v>45940.506249999999</v>
          </cell>
          <cell r="H44177">
            <v>45973.681944444441</v>
          </cell>
        </row>
        <row r="44178">
          <cell r="A44178" t="str">
            <v>UCW-20558</v>
          </cell>
          <cell r="B44178" t="str">
            <v>Beauty - E2E - 125928 - Missoni - 1 sku - 10th Oct</v>
          </cell>
          <cell r="C44178" t="str">
            <v>CLOSED</v>
          </cell>
          <cell r="D44178" t="str">
            <v>Medium</v>
          </cell>
          <cell r="E44178" t="str">
            <v>netscribes</v>
          </cell>
          <cell r="F44178" t="str">
            <v>Simi Raichel Zachariah</v>
          </cell>
          <cell r="G44178">
            <v>45940.504166666666</v>
          </cell>
          <cell r="H44178">
            <v>45944.430555555555</v>
          </cell>
        </row>
        <row r="44179">
          <cell r="A44179" t="str">
            <v>UCW-20556</v>
          </cell>
          <cell r="B44179" t="str">
            <v>TataCliq Lotto Footwear 10th (Melt) Lot Cataloguing</v>
          </cell>
          <cell r="C44179" t="str">
            <v>CLOSED</v>
          </cell>
          <cell r="D44179" t="str">
            <v>Medium</v>
          </cell>
          <cell r="E44179" t="str">
            <v>netscribes</v>
          </cell>
          <cell r="F44179" t="str">
            <v>Mohd Tahir Shaikh</v>
          </cell>
          <cell r="G44179">
            <v>45940.470833333333</v>
          </cell>
          <cell r="H44179">
            <v>45973.681250000001</v>
          </cell>
        </row>
        <row r="44180">
          <cell r="A44180" t="str">
            <v>UCW-20549</v>
          </cell>
          <cell r="B44180" t="str">
            <v>BEauty - E2E- 125928 - Issey Miyake - 2skus - 10 Oct</v>
          </cell>
          <cell r="C44180" t="str">
            <v>CLOSED</v>
          </cell>
          <cell r="D44180" t="str">
            <v>Medium</v>
          </cell>
          <cell r="E44180" t="str">
            <v>netscribes</v>
          </cell>
          <cell r="F44180" t="str">
            <v>Simi Raichel Zachariah</v>
          </cell>
          <cell r="G44180">
            <v>45940.42291666667</v>
          </cell>
          <cell r="H44180">
            <v>45941.753472222219</v>
          </cell>
        </row>
        <row r="44181">
          <cell r="A44181" t="str">
            <v>UCW-20523</v>
          </cell>
          <cell r="B44181" t="str">
            <v>Beauty - 127939 - E2E - L'Occitane - 10 SKU - 9 OCT</v>
          </cell>
          <cell r="C44181" t="str">
            <v>CLOSED</v>
          </cell>
          <cell r="D44181" t="str">
            <v>Highest</v>
          </cell>
          <cell r="E44181" t="str">
            <v>netscribes</v>
          </cell>
          <cell r="F44181" t="str">
            <v>Shraddha Dighe</v>
          </cell>
          <cell r="G44181">
            <v>45939.779861111114</v>
          </cell>
          <cell r="H44181">
            <v>45946.463888888888</v>
          </cell>
        </row>
        <row r="44182">
          <cell r="A44182" t="str">
            <v>UCW-20520</v>
          </cell>
          <cell r="B44182" t="str">
            <v>Brand: Converse | Seller Code: 129357 | TQF FTWR (Unisex) Catalog</v>
          </cell>
          <cell r="C44182" t="str">
            <v>CLOSED</v>
          </cell>
          <cell r="D44182" t="str">
            <v>Medium</v>
          </cell>
          <cell r="E44182" t="str">
            <v>netscribes</v>
          </cell>
          <cell r="F44182" t="str">
            <v>Mohd Tahir Shaikh</v>
          </cell>
          <cell r="G44182">
            <v>45939.775000000001</v>
          </cell>
          <cell r="H44182">
            <v>45977.929166666669</v>
          </cell>
        </row>
        <row r="44183">
          <cell r="A44183" t="str">
            <v>UCW-20519</v>
          </cell>
          <cell r="B44183" t="str">
            <v>Beauty - 125928 - GWP - OUAI - 5 SKUS - 9 OCT</v>
          </cell>
          <cell r="C44183" t="str">
            <v>CLOSED</v>
          </cell>
          <cell r="D44183" t="str">
            <v>Medium</v>
          </cell>
          <cell r="E44183" t="str">
            <v>netscribes</v>
          </cell>
          <cell r="F44183" t="str">
            <v>Shraddha Dighe</v>
          </cell>
          <cell r="G44183">
            <v>45939.772916666669</v>
          </cell>
          <cell r="H44183">
            <v>45988.536805555559</v>
          </cell>
        </row>
        <row r="44184">
          <cell r="A44184" t="str">
            <v>UCW-20514</v>
          </cell>
          <cell r="B44184" t="str">
            <v>Tata Cliq Women's Catalog AW25 Lot: 13</v>
          </cell>
          <cell r="C44184" t="str">
            <v>CLOSED</v>
          </cell>
          <cell r="D44184" t="str">
            <v>Medium</v>
          </cell>
          <cell r="E44184" t="str">
            <v>netscribes</v>
          </cell>
          <cell r="F44184" t="str">
            <v>Lishita Kotian</v>
          </cell>
          <cell r="G44184">
            <v>45939.763194444444</v>
          </cell>
          <cell r="H44184">
            <v>45969.531944444447</v>
          </cell>
        </row>
        <row r="44185">
          <cell r="A44185" t="str">
            <v>UCW-20513</v>
          </cell>
          <cell r="B44185" t="str">
            <v>CLONE - Lotto Footwear 9th Lot Cataloguing</v>
          </cell>
          <cell r="C44185" t="str">
            <v>CLOSED</v>
          </cell>
          <cell r="D44185" t="str">
            <v>Medium</v>
          </cell>
          <cell r="E44185" t="str">
            <v>netscribes</v>
          </cell>
          <cell r="F44185" t="str">
            <v>Mohd Tahir Shaikh</v>
          </cell>
          <cell r="G44185">
            <v>45939.759722222225</v>
          </cell>
          <cell r="H44185">
            <v>45969.741666666669</v>
          </cell>
        </row>
        <row r="44186">
          <cell r="A44186" t="str">
            <v>UCW-20512</v>
          </cell>
          <cell r="B44186" t="str">
            <v>Tata Cliq Kid's Catalog AW25 Lot: 13</v>
          </cell>
          <cell r="C44186" t="str">
            <v>CLOSED</v>
          </cell>
          <cell r="D44186" t="str">
            <v>Medium</v>
          </cell>
          <cell r="E44186" t="str">
            <v>netscribes</v>
          </cell>
          <cell r="F44186" t="str">
            <v>Lishita Kotian</v>
          </cell>
          <cell r="G44186">
            <v>45939.754861111112</v>
          </cell>
          <cell r="H44186">
            <v>45969.530555555553</v>
          </cell>
        </row>
        <row r="44187">
          <cell r="A44187" t="str">
            <v>UCW-20511</v>
          </cell>
          <cell r="B44187" t="str">
            <v>Tata Cliq Men's Catalog AW25 Lot 13</v>
          </cell>
          <cell r="C44187" t="str">
            <v>CLOSED</v>
          </cell>
          <cell r="D44187" t="str">
            <v>Medium</v>
          </cell>
          <cell r="E44187" t="str">
            <v>netscribes</v>
          </cell>
          <cell r="F44187" t="str">
            <v>Lishita Kotian</v>
          </cell>
          <cell r="G44187">
            <v>45939.750694444447</v>
          </cell>
          <cell r="H44187">
            <v>45969.529861111114</v>
          </cell>
        </row>
        <row r="44188">
          <cell r="A44188" t="str">
            <v>UCW-20506</v>
          </cell>
          <cell r="B44188" t="str">
            <v>Globus Women's Wear Apparels - 199 Styles - Batch 111,112,113,114 &amp; 115 (Western Wear) (07.10.2025) (Seller Code - 124013)</v>
          </cell>
          <cell r="C44188" t="str">
            <v>CLOSED</v>
          </cell>
          <cell r="D44188" t="str">
            <v>Medium</v>
          </cell>
          <cell r="E44188" t="str">
            <v>netscribes</v>
          </cell>
          <cell r="F44188" t="str">
            <v>Juilee Jadhav</v>
          </cell>
          <cell r="G44188">
            <v>45939.72152777778</v>
          </cell>
          <cell r="H44188">
            <v>45969.739583333336</v>
          </cell>
        </row>
        <row r="44189">
          <cell r="A44189" t="str">
            <v>UCW-20505</v>
          </cell>
          <cell r="B44189" t="str">
            <v>Tatacliq Kids Content template_08-10-25</v>
          </cell>
          <cell r="C44189" t="str">
            <v>CLOSED</v>
          </cell>
          <cell r="D44189" t="str">
            <v>Medium</v>
          </cell>
          <cell r="E44189" t="str">
            <v>netscribes</v>
          </cell>
          <cell r="F44189" t="str">
            <v>Lishita Kotian</v>
          </cell>
          <cell r="G44189">
            <v>45939.713888888888</v>
          </cell>
          <cell r="H44189">
            <v>45969.527083333334</v>
          </cell>
        </row>
        <row r="44190">
          <cell r="A44190" t="str">
            <v>UCW-20490</v>
          </cell>
          <cell r="B44190" t="str">
            <v xml:space="preserve">Beauty - E2E - 127939 - BCPL - Multibrands - 26 skus </v>
          </cell>
          <cell r="C44190" t="str">
            <v>CLOSED Due to Inactive/Insufficient Information</v>
          </cell>
          <cell r="D44190" t="str">
            <v>Medium</v>
          </cell>
          <cell r="E44190" t="str">
            <v>netscribes</v>
          </cell>
          <cell r="F44190" t="str">
            <v>Simi Raichel Zachariah</v>
          </cell>
          <cell r="G44190">
            <v>45939.678472222222</v>
          </cell>
          <cell r="H44190">
            <v>45974.597916666666</v>
          </cell>
        </row>
        <row r="44191">
          <cell r="A44191" t="str">
            <v>UCW-20489</v>
          </cell>
          <cell r="B44191" t="str">
            <v>Beauty - E2E - 125928 - Armaf - 2 skus - 9th Oct</v>
          </cell>
          <cell r="C44191" t="str">
            <v>CLOSED</v>
          </cell>
          <cell r="D44191" t="str">
            <v>Medium</v>
          </cell>
          <cell r="E44191" t="str">
            <v>netscribes</v>
          </cell>
          <cell r="F44191" t="str">
            <v>Simi Raichel Zachariah</v>
          </cell>
          <cell r="G44191">
            <v>45939.67291666667</v>
          </cell>
          <cell r="H44191">
            <v>45944.915972222225</v>
          </cell>
        </row>
        <row r="44192">
          <cell r="A44192" t="str">
            <v>UCW-20488</v>
          </cell>
          <cell r="B44192" t="str">
            <v>TH/CK-MP-Lot 78</v>
          </cell>
          <cell r="C44192" t="str">
            <v>CLOSED</v>
          </cell>
          <cell r="D44192" t="str">
            <v>Medium</v>
          </cell>
          <cell r="E44192" t="str">
            <v>Jaibharathi Jagannathan</v>
          </cell>
          <cell r="F44192" t="str">
            <v>Asmi Kumar</v>
          </cell>
          <cell r="G44192">
            <v>45939.67083333333</v>
          </cell>
          <cell r="H44192">
            <v>45969.738888888889</v>
          </cell>
        </row>
        <row r="44193">
          <cell r="A44193" t="str">
            <v>UCW-20487</v>
          </cell>
          <cell r="B44193" t="str">
            <v>TH-Omni-Lot 87</v>
          </cell>
          <cell r="C44193" t="str">
            <v>CLOSED</v>
          </cell>
          <cell r="D44193" t="str">
            <v>Medium</v>
          </cell>
          <cell r="E44193" t="str">
            <v>Jaibharathi Jagannathan</v>
          </cell>
          <cell r="F44193" t="str">
            <v>Asmi Kumar</v>
          </cell>
          <cell r="G44193">
            <v>45939.65902777778</v>
          </cell>
          <cell r="H44193">
            <v>45969.738194444442</v>
          </cell>
        </row>
        <row r="44194">
          <cell r="A44194" t="str">
            <v>UCW-20484</v>
          </cell>
          <cell r="B44194" t="str">
            <v>Image Replace TATACLIQ X LIBAS (PRIORITY_ 08-10-2025)</v>
          </cell>
          <cell r="C44194" t="str">
            <v>CLOSED</v>
          </cell>
          <cell r="D44194" t="str">
            <v>Highest</v>
          </cell>
          <cell r="E44194" t="str">
            <v>netscribes</v>
          </cell>
          <cell r="F44194" t="str">
            <v>Sushma Ram</v>
          </cell>
          <cell r="G44194">
            <v>45939.636111111111</v>
          </cell>
          <cell r="H44194">
            <v>46003.970138888886</v>
          </cell>
        </row>
        <row r="44195">
          <cell r="A44195" t="str">
            <v>UCW-20483</v>
          </cell>
          <cell r="B44195" t="str">
            <v>New Listing - Vedhani Ring 3 Gm</v>
          </cell>
          <cell r="C44195" t="str">
            <v>CLOSED</v>
          </cell>
          <cell r="D44195" t="str">
            <v>Medium</v>
          </cell>
          <cell r="E44195" t="str">
            <v>netscribes</v>
          </cell>
          <cell r="F44195" t="str">
            <v>Sushma Ram</v>
          </cell>
          <cell r="G44195">
            <v>45939.618055555555</v>
          </cell>
          <cell r="H44195">
            <v>45969.738194444442</v>
          </cell>
        </row>
        <row r="44196">
          <cell r="A44196" t="str">
            <v>UCW-20482</v>
          </cell>
          <cell r="B44196" t="str">
            <v>Crocs Listing Phase 4</v>
          </cell>
          <cell r="C44196" t="str">
            <v>CLOSED</v>
          </cell>
          <cell r="D44196" t="str">
            <v>Medium</v>
          </cell>
          <cell r="E44196" t="str">
            <v>Jaibharathi Jagannathan</v>
          </cell>
          <cell r="F44196" t="str">
            <v>Asmi Kumar</v>
          </cell>
          <cell r="G44196">
            <v>45939.613888888889</v>
          </cell>
          <cell r="H44196">
            <v>46009.787499999999</v>
          </cell>
        </row>
        <row r="44197">
          <cell r="A44197" t="str">
            <v>UCW-20480</v>
          </cell>
          <cell r="B44197" t="str">
            <v xml:space="preserve">Tatacliq Lifestyle Catalogue Template-Lot -129_07.10.2025 </v>
          </cell>
          <cell r="C44197" t="str">
            <v>CLOSED</v>
          </cell>
          <cell r="D44197" t="str">
            <v>Medium</v>
          </cell>
          <cell r="E44197" t="str">
            <v>netscribes</v>
          </cell>
          <cell r="F44197" t="str">
            <v>Sushma Ram</v>
          </cell>
          <cell r="G44197">
            <v>45939.611805555556</v>
          </cell>
          <cell r="H44197">
            <v>45969.737500000003</v>
          </cell>
        </row>
        <row r="44198">
          <cell r="A44198" t="str">
            <v>UCW-20469</v>
          </cell>
          <cell r="B44198" t="str">
            <v>&lt;HOC&gt; TC LS 07112024</v>
          </cell>
          <cell r="C44198" t="str">
            <v>CLOSED</v>
          </cell>
          <cell r="D44198" t="str">
            <v>Medium</v>
          </cell>
          <cell r="E44198" t="str">
            <v>Jaibharathi Jagannathan</v>
          </cell>
          <cell r="F44198" t="str">
            <v>Asmi Kumar</v>
          </cell>
          <cell r="G44198">
            <v>45939.547222222223</v>
          </cell>
          <cell r="H44198">
            <v>46003.970138888886</v>
          </cell>
        </row>
        <row r="44199">
          <cell r="A44199" t="str">
            <v>UCW-20468</v>
          </cell>
          <cell r="B44199" t="str">
            <v>CLONE - Beauty - 125928 - E2E - Laura Mercier - 43 SKUS - 9th Oct</v>
          </cell>
          <cell r="C44199" t="str">
            <v>CLOSED</v>
          </cell>
          <cell r="D44199" t="str">
            <v>Highest</v>
          </cell>
          <cell r="E44199" t="str">
            <v>netscribes</v>
          </cell>
          <cell r="F44199" t="str">
            <v>Simi Raichel Zachariah</v>
          </cell>
          <cell r="G44199">
            <v>45939.520138888889</v>
          </cell>
          <cell r="H44199">
            <v>45941.765277777777</v>
          </cell>
        </row>
        <row r="44200">
          <cell r="A44200" t="str">
            <v>UCW-20466</v>
          </cell>
          <cell r="B44200" t="str">
            <v>Request to Update Images for Existing Product Listings 4</v>
          </cell>
          <cell r="C44200" t="str">
            <v>CLOSED</v>
          </cell>
          <cell r="D44200" t="str">
            <v>Medium</v>
          </cell>
          <cell r="E44200" t="str">
            <v>netscribes</v>
          </cell>
          <cell r="F44200" t="str">
            <v>netscribes</v>
          </cell>
          <cell r="G44200">
            <v>45939.472916666666</v>
          </cell>
          <cell r="H44200">
            <v>46003.969444444447</v>
          </cell>
        </row>
        <row r="44201">
          <cell r="A44201" t="str">
            <v>UCW-20459</v>
          </cell>
          <cell r="B44201" t="str">
            <v>Sweet Dreams Men Sell now 23 SKUs- 07.10.2025</v>
          </cell>
          <cell r="C44201" t="str">
            <v>CLOSED</v>
          </cell>
          <cell r="D44201" t="str">
            <v>Medium</v>
          </cell>
          <cell r="E44201" t="str">
            <v>netscribes</v>
          </cell>
          <cell r="F44201" t="str">
            <v>Mohd Tahir Shaikh</v>
          </cell>
          <cell r="G44201">
            <v>45938.795138888891</v>
          </cell>
          <cell r="H44201">
            <v>46003.96875</v>
          </cell>
        </row>
        <row r="44202">
          <cell r="A44202" t="str">
            <v>UCW-20458</v>
          </cell>
          <cell r="B44202" t="str">
            <v>Bajaj Listing</v>
          </cell>
          <cell r="C44202" t="str">
            <v>CLOSED</v>
          </cell>
          <cell r="D44202" t="str">
            <v>Medium</v>
          </cell>
          <cell r="E44202" t="str">
            <v>netscribes</v>
          </cell>
          <cell r="F44202" t="str">
            <v>netscribes</v>
          </cell>
          <cell r="G44202">
            <v>45938.795138888891</v>
          </cell>
          <cell r="H44202">
            <v>46003.981249999997</v>
          </cell>
        </row>
        <row r="44203">
          <cell r="A44203" t="str">
            <v>UCW-20457</v>
          </cell>
          <cell r="B44203" t="str">
            <v>Urban Chef_RMR New Listing_12 SKUs</v>
          </cell>
          <cell r="C44203" t="str">
            <v>CLOSED</v>
          </cell>
          <cell r="D44203" t="str">
            <v>Medium</v>
          </cell>
          <cell r="E44203" t="str">
            <v>netscribes</v>
          </cell>
          <cell r="F44203" t="str">
            <v>netscribes</v>
          </cell>
          <cell r="G44203">
            <v>45938.793749999997</v>
          </cell>
          <cell r="H44203">
            <v>46003.981249999997</v>
          </cell>
        </row>
        <row r="44204">
          <cell r="A44204" t="str">
            <v>UCW-20456</v>
          </cell>
          <cell r="B44204" t="str">
            <v>Shyam Enterprise - Appliances Listing P0</v>
          </cell>
          <cell r="C44204" t="str">
            <v>CLOSED Due to Inactive/Insufficient Information</v>
          </cell>
          <cell r="D44204" t="str">
            <v>Medium</v>
          </cell>
          <cell r="E44204" t="str">
            <v>netscribes</v>
          </cell>
          <cell r="F44204" t="str">
            <v>netscribes</v>
          </cell>
          <cell r="G44204">
            <v>45938.791666666664</v>
          </cell>
          <cell r="H44204">
            <v>46029.752083333333</v>
          </cell>
        </row>
        <row r="44205">
          <cell r="A44205" t="str">
            <v>UCW-20455</v>
          </cell>
          <cell r="B44205" t="str">
            <v>UCW-3222: UCW-2595: UCW-1394: UCW-1043: Jack &amp; Jones AW25 LOT 5 (Tata Cliq)</v>
          </cell>
          <cell r="C44205" t="str">
            <v>CLOSED</v>
          </cell>
          <cell r="D44205" t="str">
            <v>Medium</v>
          </cell>
          <cell r="E44205" t="str">
            <v>netscribes</v>
          </cell>
          <cell r="F44205" t="str">
            <v>Mohd Tahir Shaikh</v>
          </cell>
          <cell r="G44205">
            <v>45938.791666666664</v>
          </cell>
          <cell r="H44205">
            <v>45969.737500000003</v>
          </cell>
        </row>
        <row r="44206">
          <cell r="A44206" t="str">
            <v>UCW-20454</v>
          </cell>
          <cell r="B44206" t="str">
            <v>TCMP*SPYKAR | SS25 BATCH 31 OPEN FOOTWEAR</v>
          </cell>
          <cell r="C44206" t="str">
            <v>CLOSED</v>
          </cell>
          <cell r="D44206" t="str">
            <v>Medium</v>
          </cell>
          <cell r="E44206" t="str">
            <v>netscribes</v>
          </cell>
          <cell r="F44206" t="str">
            <v>Sushma Ram</v>
          </cell>
          <cell r="G44206">
            <v>45938.783333333333</v>
          </cell>
          <cell r="H44206">
            <v>45973.708333333336</v>
          </cell>
        </row>
        <row r="44207">
          <cell r="A44207" t="str">
            <v>UCW-20453</v>
          </cell>
          <cell r="B44207" t="str">
            <v>Crocs flip flop New Listing</v>
          </cell>
          <cell r="C44207" t="str">
            <v>CLOSED</v>
          </cell>
          <cell r="D44207" t="str">
            <v>Medium</v>
          </cell>
          <cell r="E44207" t="str">
            <v>netscribes</v>
          </cell>
          <cell r="F44207" t="str">
            <v>Mohd Tahir Shaikh</v>
          </cell>
          <cell r="G44207">
            <v>45938.782638888886</v>
          </cell>
          <cell r="H44207">
            <v>45969.736805555556</v>
          </cell>
        </row>
        <row r="44208">
          <cell r="A44208" t="str">
            <v>UCW-20452</v>
          </cell>
          <cell r="B44208" t="str">
            <v>TATACLIQ - LISTING FILE- 07102025</v>
          </cell>
          <cell r="C44208" t="str">
            <v>CLOSED</v>
          </cell>
          <cell r="D44208" t="str">
            <v>Medium</v>
          </cell>
          <cell r="E44208" t="str">
            <v>netscribes</v>
          </cell>
          <cell r="F44208" t="str">
            <v>Lishita Kotian</v>
          </cell>
          <cell r="G44208">
            <v>45938.78125</v>
          </cell>
          <cell r="H44208">
            <v>45969.736805555556</v>
          </cell>
        </row>
        <row r="44209">
          <cell r="A44209" t="str">
            <v>UCW-20449</v>
          </cell>
          <cell r="B44209" t="str">
            <v xml:space="preserve">Tatacliq Lifestyle Catalog Template-Lot -127_23.09.2025 </v>
          </cell>
          <cell r="C44209" t="str">
            <v>CLOSED</v>
          </cell>
          <cell r="D44209" t="str">
            <v>Medium</v>
          </cell>
          <cell r="E44209" t="str">
            <v>netscribes</v>
          </cell>
          <cell r="F44209" t="str">
            <v>netscribes</v>
          </cell>
          <cell r="G44209">
            <v>45938.771527777775</v>
          </cell>
          <cell r="H44209">
            <v>45969.685416666667</v>
          </cell>
        </row>
        <row r="44210">
          <cell r="A44210" t="str">
            <v>UCW-20447</v>
          </cell>
          <cell r="B44210" t="str">
            <v>Eteenz Tatacliq Catalog Sheet Hit-1</v>
          </cell>
          <cell r="C44210" t="str">
            <v>CLOSED</v>
          </cell>
          <cell r="D44210" t="str">
            <v>Medium</v>
          </cell>
          <cell r="E44210" t="str">
            <v>netscribes</v>
          </cell>
          <cell r="F44210" t="str">
            <v>Mohd Tahir Shaikh</v>
          </cell>
          <cell r="G44210">
            <v>45938.763888888891</v>
          </cell>
          <cell r="H44210">
            <v>46065.804861111108</v>
          </cell>
        </row>
        <row r="44211">
          <cell r="A44211" t="str">
            <v>UCW-20446</v>
          </cell>
          <cell r="B44211" t="str">
            <v>Kiddopanti Catalogue 16th September 2025</v>
          </cell>
          <cell r="C44211" t="str">
            <v>CLOSED</v>
          </cell>
          <cell r="D44211" t="str">
            <v>Medium</v>
          </cell>
          <cell r="E44211" t="str">
            <v>netscribes</v>
          </cell>
          <cell r="F44211" t="str">
            <v>Lishita Kotian</v>
          </cell>
          <cell r="G44211">
            <v>45938.760416666664</v>
          </cell>
          <cell r="H44211">
            <v>45969.73541666667</v>
          </cell>
        </row>
        <row r="44212">
          <cell r="A44212" t="str">
            <v>UCW-20443</v>
          </cell>
          <cell r="B44212" t="str">
            <v>Content Sheet and Image Link | United colors of benetton | 59 products | Tata Cliq | 1226529705</v>
          </cell>
          <cell r="C44212" t="str">
            <v>CLOSED</v>
          </cell>
          <cell r="D44212" t="str">
            <v>Medium</v>
          </cell>
          <cell r="E44212" t="str">
            <v>netscribes</v>
          </cell>
          <cell r="F44212" t="str">
            <v>Sushma Ram</v>
          </cell>
          <cell r="G44212">
            <v>45938.748611111114</v>
          </cell>
          <cell r="H44212">
            <v>45969.734722222223</v>
          </cell>
        </row>
        <row r="44213">
          <cell r="A44213" t="str">
            <v>UCW-20433</v>
          </cell>
          <cell r="B44213" t="str">
            <v>New Catalog For Brand Prolific- Lot 46</v>
          </cell>
          <cell r="C44213" t="str">
            <v>CLOSED</v>
          </cell>
          <cell r="D44213" t="str">
            <v>Medium</v>
          </cell>
          <cell r="E44213" t="str">
            <v>netscribes</v>
          </cell>
          <cell r="F44213" t="str">
            <v>Juilee Jadhav</v>
          </cell>
          <cell r="G44213">
            <v>45938.672222222223</v>
          </cell>
          <cell r="H44213">
            <v>45969.734722222223</v>
          </cell>
        </row>
        <row r="44214">
          <cell r="A44214" t="str">
            <v>UCW-20432</v>
          </cell>
          <cell r="B44214" t="str">
            <v>ECCO brand Sell Now from LUX to MP</v>
          </cell>
          <cell r="C44214" t="str">
            <v>CLOSED</v>
          </cell>
          <cell r="D44214" t="str">
            <v>Medium</v>
          </cell>
          <cell r="E44214" t="str">
            <v>netscribes</v>
          </cell>
          <cell r="F44214" t="str">
            <v>Mohd Tahir Shaikh</v>
          </cell>
          <cell r="G44214">
            <v>45938.670138888891</v>
          </cell>
          <cell r="H44214">
            <v>45986.662499999999</v>
          </cell>
        </row>
        <row r="44215">
          <cell r="A44215" t="str">
            <v>UCW-20430</v>
          </cell>
          <cell r="B44215" t="str">
            <v>Beauty - Image resize - 8 oct</v>
          </cell>
          <cell r="C44215" t="str">
            <v>CLOSED</v>
          </cell>
          <cell r="D44215" t="str">
            <v>Medium</v>
          </cell>
          <cell r="E44215" t="str">
            <v>netscribes</v>
          </cell>
          <cell r="F44215" t="str">
            <v>Shraddha Dighe</v>
          </cell>
          <cell r="G44215">
            <v>45938.625</v>
          </cell>
          <cell r="H44215">
            <v>46003.968055555553</v>
          </cell>
        </row>
        <row r="44216">
          <cell r="A44216" t="str">
            <v>UCW-20427</v>
          </cell>
          <cell r="B44216" t="str">
            <v>CK Omni-62 Lot</v>
          </cell>
          <cell r="C44216" t="str">
            <v>CLOSED</v>
          </cell>
          <cell r="D44216" t="str">
            <v>Medium</v>
          </cell>
          <cell r="E44216" t="str">
            <v>netscribes</v>
          </cell>
          <cell r="F44216" t="str">
            <v>netscribes</v>
          </cell>
          <cell r="G44216">
            <v>45938.604166666664</v>
          </cell>
          <cell r="H44216">
            <v>45965.801388888889</v>
          </cell>
        </row>
        <row r="44217">
          <cell r="A44217" t="str">
            <v>UCW-20425</v>
          </cell>
          <cell r="B44217" t="str">
            <v>CK Omni-62 Lot</v>
          </cell>
          <cell r="C44217" t="str">
            <v>CLOSED</v>
          </cell>
          <cell r="D44217" t="str">
            <v>Medium</v>
          </cell>
          <cell r="E44217" t="str">
            <v>Jaibharathi Jagannathan</v>
          </cell>
          <cell r="F44217" t="str">
            <v>Asmi Kumar</v>
          </cell>
          <cell r="G44217">
            <v>45938.580555555556</v>
          </cell>
          <cell r="H44217">
            <v>45969.734027777777</v>
          </cell>
        </row>
        <row r="44218">
          <cell r="A44218" t="str">
            <v>UCW-20424</v>
          </cell>
          <cell r="B44218" t="str">
            <v>ALDO FW25 Footwear Catalog Submission (TC&amp;TCL) - 07.10.2025</v>
          </cell>
          <cell r="C44218" t="str">
            <v>CLOSED Due to Inactive/Insufficient Information</v>
          </cell>
          <cell r="D44218" t="str">
            <v>Medium</v>
          </cell>
          <cell r="E44218" t="str">
            <v>netscribes</v>
          </cell>
          <cell r="F44218" t="str">
            <v>netscribes</v>
          </cell>
          <cell r="G44218">
            <v>45938.577777777777</v>
          </cell>
          <cell r="H44218">
            <v>45971.470833333333</v>
          </cell>
        </row>
        <row r="44219">
          <cell r="A44219" t="str">
            <v>UCW-20423</v>
          </cell>
          <cell r="B44219" t="str">
            <v>Beauty - E2E - 125928 - D’ORSAY - 9 skus - 8th Oct</v>
          </cell>
          <cell r="C44219" t="str">
            <v>CLOSED</v>
          </cell>
          <cell r="D44219" t="str">
            <v>Highest</v>
          </cell>
          <cell r="E44219" t="str">
            <v>netscribes</v>
          </cell>
          <cell r="F44219" t="str">
            <v>Simi Raichel Zachariah</v>
          </cell>
          <cell r="G44219">
            <v>45938.506944444445</v>
          </cell>
          <cell r="H44219">
            <v>45954.493750000001</v>
          </cell>
        </row>
        <row r="44220">
          <cell r="A44220" t="str">
            <v>UCW-20420</v>
          </cell>
          <cell r="B44220" t="str">
            <v>Outzidr-10189-All Season-6th Oct</v>
          </cell>
          <cell r="C44220" t="str">
            <v>CLOSED Due to Inactive/Insufficient Information</v>
          </cell>
          <cell r="D44220" t="str">
            <v>Medium</v>
          </cell>
          <cell r="E44220" t="str">
            <v>netscribes</v>
          </cell>
          <cell r="F44220" t="str">
            <v>Sushma Ram</v>
          </cell>
          <cell r="G44220">
            <v>45938.48541666667</v>
          </cell>
          <cell r="H44220">
            <v>45992.674305555556</v>
          </cell>
        </row>
        <row r="44221">
          <cell r="A44221" t="str">
            <v>UCW-20418</v>
          </cell>
          <cell r="B44221" t="str">
            <v>CLONE - CLONE - Beauty - New Listing and Seller Set up - Soma Naturals - 10 oct</v>
          </cell>
          <cell r="C44221" t="str">
            <v>CLOSED</v>
          </cell>
          <cell r="D44221" t="str">
            <v>Medium</v>
          </cell>
          <cell r="E44221" t="str">
            <v>netscribes</v>
          </cell>
          <cell r="F44221" t="str">
            <v>Simi Raichel Zachariah</v>
          </cell>
          <cell r="G44221">
            <v>45938.473611111112</v>
          </cell>
          <cell r="H44221">
            <v>45939.462500000001</v>
          </cell>
        </row>
        <row r="44222">
          <cell r="A44222" t="str">
            <v>UCW-20417</v>
          </cell>
          <cell r="B44222" t="str">
            <v>Beauty - 129447 - E2E - Albizzia - 4 SKU - 8 OCT</v>
          </cell>
          <cell r="C44222" t="str">
            <v>CLOSED Due to Inactive/Insufficient Information</v>
          </cell>
          <cell r="D44222" t="str">
            <v>Highest</v>
          </cell>
          <cell r="E44222" t="str">
            <v>netscribes</v>
          </cell>
          <cell r="F44222" t="str">
            <v>Shraddha Dighe</v>
          </cell>
          <cell r="G44222">
            <v>45938.472916666666</v>
          </cell>
          <cell r="H44222">
            <v>45972.716666666667</v>
          </cell>
        </row>
        <row r="44223">
          <cell r="A44223" t="str">
            <v>UCW-20412</v>
          </cell>
          <cell r="B44223" t="str">
            <v>Puma New Listing Sheet 06-10-2025</v>
          </cell>
          <cell r="C44223" t="str">
            <v>CLOSED Due to Inactive/Insufficient Information</v>
          </cell>
          <cell r="D44223" t="str">
            <v>Medium</v>
          </cell>
          <cell r="E44223" t="str">
            <v>netscribes</v>
          </cell>
          <cell r="F44223" t="str">
            <v>Sushma Ram</v>
          </cell>
          <cell r="G44223">
            <v>45938.459722222222</v>
          </cell>
          <cell r="H44223">
            <v>45969.699305555558</v>
          </cell>
        </row>
        <row r="44224">
          <cell r="A44224" t="str">
            <v>UCW-20403</v>
          </cell>
          <cell r="B44224" t="str">
            <v>ALDO FW25 Footwear Catalog Submission (TC&amp;TCL) - 07.10.2025</v>
          </cell>
          <cell r="C44224" t="str">
            <v>CLOSED</v>
          </cell>
          <cell r="D44224" t="str">
            <v>Medium</v>
          </cell>
          <cell r="E44224" t="str">
            <v>Jaibharathi Jagannathan</v>
          </cell>
          <cell r="F44224" t="str">
            <v>Asmi Kumar</v>
          </cell>
          <cell r="G44224">
            <v>45938.43472222222</v>
          </cell>
          <cell r="H44224">
            <v>45969.73333333333</v>
          </cell>
        </row>
        <row r="44225">
          <cell r="A44225" t="str">
            <v>UCW-20402</v>
          </cell>
          <cell r="B44225" t="str">
            <v>Beauty - 125906 - E2E - Aveda - 112 SKUS - 8 OCT</v>
          </cell>
          <cell r="C44225" t="str">
            <v>CLOSED</v>
          </cell>
          <cell r="D44225" t="str">
            <v>Highest</v>
          </cell>
          <cell r="E44225" t="str">
            <v>netscribes</v>
          </cell>
          <cell r="F44225" t="str">
            <v>Shraddha Dighe</v>
          </cell>
          <cell r="G44225">
            <v>45938.425000000003</v>
          </cell>
          <cell r="H44225">
            <v>45988.536111111112</v>
          </cell>
        </row>
        <row r="44226">
          <cell r="A44226" t="str">
            <v>UCW-20401</v>
          </cell>
          <cell r="B44226" t="str">
            <v>US_New_Launch_Tata Cliq || Urban Space || Seller Code : 125800</v>
          </cell>
          <cell r="C44226" t="str">
            <v>CLOSED</v>
          </cell>
          <cell r="D44226" t="str">
            <v>Medium</v>
          </cell>
          <cell r="E44226" t="str">
            <v>netscribes</v>
          </cell>
          <cell r="F44226" t="str">
            <v>Juilee Jadhav</v>
          </cell>
          <cell r="G44226">
            <v>45938.041666666664</v>
          </cell>
          <cell r="H44226">
            <v>45969.732638888891</v>
          </cell>
        </row>
        <row r="44227">
          <cell r="A44227" t="str">
            <v>UCW-20400</v>
          </cell>
          <cell r="B44227" t="str">
            <v>Bajaj Listing</v>
          </cell>
          <cell r="C44227" t="str">
            <v>CLOSED Due to Inactive/Insufficient Information</v>
          </cell>
          <cell r="D44227" t="str">
            <v>Medium</v>
          </cell>
          <cell r="E44227" t="str">
            <v>netscribes</v>
          </cell>
          <cell r="F44227" t="str">
            <v>Juilee Jadhav</v>
          </cell>
          <cell r="G44227">
            <v>45938.038194444445</v>
          </cell>
          <cell r="H44227">
            <v>45969.701388888891</v>
          </cell>
        </row>
        <row r="44228">
          <cell r="A44228" t="str">
            <v>UCW-20399</v>
          </cell>
          <cell r="B44228" t="str">
            <v>Puma New Listing 06-10-2025</v>
          </cell>
          <cell r="C44228" t="str">
            <v>CLOSED</v>
          </cell>
          <cell r="D44228" t="str">
            <v>Medium</v>
          </cell>
          <cell r="E44228" t="str">
            <v>netscribes</v>
          </cell>
          <cell r="F44228" t="str">
            <v>Juilee Jadhav</v>
          </cell>
          <cell r="G44228">
            <v>45938.033333333333</v>
          </cell>
          <cell r="H44228">
            <v>45973.706944444442</v>
          </cell>
        </row>
        <row r="44229">
          <cell r="A44229" t="str">
            <v>UCW-20396</v>
          </cell>
          <cell r="B44229" t="str">
            <v>TataCliq: New LSLX-Boots and Ladies Boots Category.</v>
          </cell>
          <cell r="C44229" t="str">
            <v>CLOSED</v>
          </cell>
          <cell r="D44229" t="str">
            <v>Medium</v>
          </cell>
          <cell r="E44229" t="str">
            <v>netscribes</v>
          </cell>
          <cell r="F44229" t="str">
            <v>Juilee Jadhav</v>
          </cell>
          <cell r="G44229">
            <v>45938.012499999997</v>
          </cell>
          <cell r="H44229">
            <v>45973.706944444442</v>
          </cell>
        </row>
        <row r="44230">
          <cell r="A44230" t="str">
            <v>UCW-20389</v>
          </cell>
          <cell r="B44230" t="str">
            <v>Tatacliq Men and Kids Content template_06-10-25</v>
          </cell>
          <cell r="C44230" t="str">
            <v>CLOSED</v>
          </cell>
          <cell r="D44230" t="str">
            <v>Medium</v>
          </cell>
          <cell r="E44230" t="str">
            <v>netscribes</v>
          </cell>
          <cell r="F44230" t="str">
            <v>Lishita Kotian</v>
          </cell>
          <cell r="G44230">
            <v>45937.936805555553</v>
          </cell>
          <cell r="H44230">
            <v>45969.7</v>
          </cell>
        </row>
        <row r="44231">
          <cell r="A44231" t="str">
            <v>UCW-20383</v>
          </cell>
          <cell r="B44231" t="str">
            <v>CLONE - Urgent :: Tata Cliq Kids &amp; Women Apparel 297 Article New Catalog 08-07-2025</v>
          </cell>
          <cell r="C44231" t="str">
            <v>CLOSED</v>
          </cell>
          <cell r="D44231" t="str">
            <v>Medium</v>
          </cell>
          <cell r="E44231" t="str">
            <v>netscribes</v>
          </cell>
          <cell r="F44231" t="str">
            <v>Mohd Tahir Shaikh</v>
          </cell>
          <cell r="G44231">
            <v>45937.78402777778</v>
          </cell>
          <cell r="H44231">
            <v>45973.706250000003</v>
          </cell>
        </row>
        <row r="44232">
          <cell r="A44232" t="str">
            <v>UCW-20380</v>
          </cell>
          <cell r="B44232" t="str">
            <v>Beauty - E2E - 125928 - Elca - Estee Lauder - 7th Oct</v>
          </cell>
          <cell r="C44232" t="str">
            <v>CLOSED</v>
          </cell>
          <cell r="D44232" t="str">
            <v>Medium</v>
          </cell>
          <cell r="E44232" t="str">
            <v>netscribes</v>
          </cell>
          <cell r="F44232" t="str">
            <v>Simi Raichel Zachariah</v>
          </cell>
          <cell r="G44232">
            <v>45937.777083333334</v>
          </cell>
          <cell r="H44232">
            <v>45939.456250000003</v>
          </cell>
        </row>
        <row r="44233">
          <cell r="A44233" t="str">
            <v>UCW-20379</v>
          </cell>
          <cell r="B44233" t="str">
            <v>Beauty - 125928 - GWP - Forest Essentials - 2 SKUS - 7 OCT</v>
          </cell>
          <cell r="C44233" t="str">
            <v>CLOSED</v>
          </cell>
          <cell r="D44233" t="str">
            <v>Medium</v>
          </cell>
          <cell r="E44233" t="str">
            <v>netscribes</v>
          </cell>
          <cell r="F44233" t="str">
            <v>Shraddha Dighe</v>
          </cell>
          <cell r="G44233">
            <v>45937.775000000001</v>
          </cell>
          <cell r="H44233">
            <v>45950.522222222222</v>
          </cell>
        </row>
        <row r="44234">
          <cell r="A44234" t="str">
            <v>UCW-20378</v>
          </cell>
          <cell r="B44234" t="str">
            <v xml:space="preserve">Beauty - GWP - 125928 - Elca - Estee Lauder - 7th Oct </v>
          </cell>
          <cell r="C44234" t="str">
            <v>CLOSED</v>
          </cell>
          <cell r="D44234" t="str">
            <v>Highest</v>
          </cell>
          <cell r="E44234" t="str">
            <v>netscribes</v>
          </cell>
          <cell r="F44234" t="str">
            <v>Simi Raichel Zachariah</v>
          </cell>
          <cell r="G44234">
            <v>45937.774305555555</v>
          </cell>
          <cell r="H44234">
            <v>45939.449305555558</v>
          </cell>
        </row>
        <row r="44235">
          <cell r="A44235" t="str">
            <v>UCW-20376</v>
          </cell>
          <cell r="B44235" t="str">
            <v>IMAGE ADDITION CREATIVE SHOOT - TATACLIQ X LIBAS 06-10-2025</v>
          </cell>
          <cell r="C44235" t="str">
            <v>CLOSED</v>
          </cell>
          <cell r="D44235" t="str">
            <v>Medium</v>
          </cell>
          <cell r="E44235" t="str">
            <v>netscribes</v>
          </cell>
          <cell r="F44235" t="str">
            <v>Sushma Ram</v>
          </cell>
          <cell r="G44235">
            <v>45937.768750000003</v>
          </cell>
          <cell r="H44235">
            <v>46003.968055555553</v>
          </cell>
        </row>
        <row r="44236">
          <cell r="A44236" t="str">
            <v>UCW-20371</v>
          </cell>
          <cell r="B44236" t="str">
            <v>TC LOT 9 - BIBA</v>
          </cell>
          <cell r="C44236" t="str">
            <v>CLOSED</v>
          </cell>
          <cell r="D44236" t="str">
            <v>Medium</v>
          </cell>
          <cell r="E44236" t="str">
            <v>netscribes</v>
          </cell>
          <cell r="F44236" t="str">
            <v>Sushma Ram</v>
          </cell>
          <cell r="G44236">
            <v>45937.727777777778</v>
          </cell>
          <cell r="H44236">
            <v>45973.706250000003</v>
          </cell>
        </row>
        <row r="44237">
          <cell r="A44237" t="str">
            <v>UCW-20370</v>
          </cell>
          <cell r="B44237" t="str">
            <v>Tata Cliq Women's Catalog AW25 Lot: 12</v>
          </cell>
          <cell r="C44237" t="str">
            <v>CLOSED</v>
          </cell>
          <cell r="D44237" t="str">
            <v>Medium</v>
          </cell>
          <cell r="E44237" t="str">
            <v>netscribes</v>
          </cell>
          <cell r="F44237" t="str">
            <v>Mohd Tahir Shaikh</v>
          </cell>
          <cell r="G44237">
            <v>45937.725694444445</v>
          </cell>
          <cell r="H44237">
            <v>45973.705555555556</v>
          </cell>
        </row>
        <row r="44238">
          <cell r="A44238" t="str">
            <v>UCW-20369</v>
          </cell>
          <cell r="B44238" t="str">
            <v>FW: Tata Cliq New Listing Carlton London</v>
          </cell>
          <cell r="C44238" t="str">
            <v>CLOSED</v>
          </cell>
          <cell r="D44238" t="str">
            <v>Medium</v>
          </cell>
          <cell r="E44238" t="str">
            <v>netscribes</v>
          </cell>
          <cell r="F44238" t="str">
            <v>Mohd Tahir Shaikh</v>
          </cell>
          <cell r="G44238">
            <v>45937.715277777781</v>
          </cell>
          <cell r="H44238">
            <v>46003.968055555553</v>
          </cell>
        </row>
        <row r="44239">
          <cell r="A44239" t="str">
            <v>UCW-20366</v>
          </cell>
          <cell r="B44239" t="str">
            <v>NEW LISTING FOR TATA CLIQ-IRON STUDIO DT.30.09.2025</v>
          </cell>
          <cell r="C44239" t="str">
            <v>CLOSED</v>
          </cell>
          <cell r="D44239" t="str">
            <v>Medium</v>
          </cell>
          <cell r="E44239" t="str">
            <v>Jaibharathi Jagannathan</v>
          </cell>
          <cell r="F44239" t="str">
            <v>Asmi Kumar</v>
          </cell>
          <cell r="G44239">
            <v>45937.697916666664</v>
          </cell>
          <cell r="H44239">
            <v>45947.506944444445</v>
          </cell>
        </row>
        <row r="44240">
          <cell r="A44240" t="str">
            <v>UCW-20365</v>
          </cell>
          <cell r="B44240" t="str">
            <v xml:space="preserve">Asterlane || Seller code : 129438 </v>
          </cell>
          <cell r="C44240" t="str">
            <v>CLOSED</v>
          </cell>
          <cell r="D44240" t="str">
            <v>Medium</v>
          </cell>
          <cell r="E44240" t="str">
            <v>netscribes</v>
          </cell>
          <cell r="F44240" t="str">
            <v>Juilee Jadhav</v>
          </cell>
          <cell r="G44240">
            <v>45937.696527777778</v>
          </cell>
          <cell r="H44240">
            <v>45973.705555555556</v>
          </cell>
        </row>
        <row r="44241">
          <cell r="A44241" t="str">
            <v>UCW-20363</v>
          </cell>
          <cell r="B44241" t="str">
            <v>IMAGE UPDATE IN EXISTING/NEW LISTING</v>
          </cell>
          <cell r="C44241" t="str">
            <v>CLOSED</v>
          </cell>
          <cell r="D44241" t="str">
            <v>Medium</v>
          </cell>
          <cell r="E44241" t="str">
            <v>netscribes</v>
          </cell>
          <cell r="F44241" t="str">
            <v>Sushma Ram</v>
          </cell>
          <cell r="G44241">
            <v>45937.6875</v>
          </cell>
          <cell r="H44241">
            <v>46003.967361111114</v>
          </cell>
        </row>
        <row r="44242">
          <cell r="A44242" t="str">
            <v>UCW-20350</v>
          </cell>
          <cell r="B44242" t="str">
            <v>Nike Sell Now File dated 4th Oct2025</v>
          </cell>
          <cell r="C44242" t="str">
            <v>CLOSED</v>
          </cell>
          <cell r="D44242" t="str">
            <v>Medium</v>
          </cell>
          <cell r="E44242" t="str">
            <v>netscribes</v>
          </cell>
          <cell r="F44242" t="str">
            <v>Lishita Kotian</v>
          </cell>
          <cell r="G44242">
            <v>45937.636805555558</v>
          </cell>
          <cell r="H44242">
            <v>46003.966666666667</v>
          </cell>
        </row>
        <row r="44243">
          <cell r="A44243" t="str">
            <v>UCW-20334</v>
          </cell>
          <cell r="B44243" t="str">
            <v>VOJ Fashion Jewellery Catalogue 81 products lot16</v>
          </cell>
          <cell r="C44243" t="str">
            <v>CLOSED</v>
          </cell>
          <cell r="D44243" t="str">
            <v>Medium</v>
          </cell>
          <cell r="E44243" t="str">
            <v>netscribes</v>
          </cell>
          <cell r="F44243" t="str">
            <v>Mohd Tahir Shaikh</v>
          </cell>
          <cell r="G44243">
            <v>45936.792361111111</v>
          </cell>
          <cell r="H44243">
            <v>45973.705555555556</v>
          </cell>
        </row>
        <row r="44244">
          <cell r="A44244" t="str">
            <v>UCW-20333</v>
          </cell>
          <cell r="B44244" t="str">
            <v>Urban Chef_RMR New Listing_12 SKUs</v>
          </cell>
          <cell r="C44244" t="str">
            <v>CLOSED Due to Inactive/Insufficient Information</v>
          </cell>
          <cell r="D44244" t="str">
            <v>Medium</v>
          </cell>
          <cell r="E44244" t="str">
            <v>netscribes</v>
          </cell>
          <cell r="F44244" t="str">
            <v>Juilee Jadhav</v>
          </cell>
          <cell r="G44244">
            <v>45936.77847222222</v>
          </cell>
          <cell r="H44244">
            <v>45969.696527777778</v>
          </cell>
        </row>
        <row r="44245">
          <cell r="A44245" t="str">
            <v>UCW-20332</v>
          </cell>
          <cell r="B44245" t="str">
            <v>Jack &amp; Jones UG AW-25 (LOT-3), TATA CLIQ</v>
          </cell>
          <cell r="C44245" t="str">
            <v>CLOSED</v>
          </cell>
          <cell r="D44245" t="str">
            <v>Medium</v>
          </cell>
          <cell r="E44245" t="str">
            <v>netscribes</v>
          </cell>
          <cell r="F44245" t="str">
            <v>Mohd Tahir Shaikh</v>
          </cell>
          <cell r="G44245">
            <v>45936.777777777781</v>
          </cell>
          <cell r="H44245">
            <v>45973.704861111109</v>
          </cell>
        </row>
        <row r="44246">
          <cell r="A44246" t="str">
            <v>UCW-20331</v>
          </cell>
          <cell r="B44246" t="str">
            <v xml:space="preserve">48 styles catalogue sheet &amp; Images </v>
          </cell>
          <cell r="C44246" t="str">
            <v>CLOSED</v>
          </cell>
          <cell r="D44246" t="str">
            <v>Medium</v>
          </cell>
          <cell r="E44246" t="str">
            <v>netscribes</v>
          </cell>
          <cell r="F44246" t="str">
            <v>Mohd Tahir Shaikh</v>
          </cell>
          <cell r="G44246">
            <v>45936.772916666669</v>
          </cell>
          <cell r="H44246">
            <v>45973.70416666667</v>
          </cell>
        </row>
        <row r="44247">
          <cell r="A44247" t="str">
            <v>UCW-20325</v>
          </cell>
          <cell r="B44247" t="str">
            <v>Adidas Samba Sell Now File dated 4th Oct2025</v>
          </cell>
          <cell r="C44247" t="str">
            <v>CLOSED</v>
          </cell>
          <cell r="D44247" t="str">
            <v>Medium</v>
          </cell>
          <cell r="E44247" t="str">
            <v>netscribes</v>
          </cell>
          <cell r="F44247" t="str">
            <v>Juilee Jadhav</v>
          </cell>
          <cell r="G44247">
            <v>45936.745833333334</v>
          </cell>
          <cell r="H44247">
            <v>45973.717361111114</v>
          </cell>
        </row>
        <row r="44248">
          <cell r="A44248" t="str">
            <v>UCW-20322</v>
          </cell>
          <cell r="B44248" t="str">
            <v>TataCliq | Fashion - Luxury | 30 Sep 2025 | Cataloguing-AW25 | Adults and Kids Footwear | 30 (Adults) 03 (Kids)</v>
          </cell>
          <cell r="C44248" t="str">
            <v>CLOSED</v>
          </cell>
          <cell r="D44248" t="str">
            <v>Medium</v>
          </cell>
          <cell r="E44248" t="str">
            <v>netscribes</v>
          </cell>
          <cell r="F44248" t="str">
            <v>Sushma Ram</v>
          </cell>
          <cell r="G44248">
            <v>45936.742361111108</v>
          </cell>
          <cell r="H44248">
            <v>45973.70416666667</v>
          </cell>
        </row>
        <row r="44249">
          <cell r="A44249" t="str">
            <v>UCW-20319</v>
          </cell>
          <cell r="B44249" t="str">
            <v>MIGRATE/CLONING TATACLIQ LISTING ID FROM S D RETAIL PVT LTD (SWTSD) TO AKN FASHION</v>
          </cell>
          <cell r="C44249" t="str">
            <v>CLOSED</v>
          </cell>
          <cell r="D44249" t="str">
            <v>Medium</v>
          </cell>
          <cell r="E44249" t="str">
            <v>netscribes</v>
          </cell>
          <cell r="F44249" t="str">
            <v>Mohd Tahir Shaikh</v>
          </cell>
          <cell r="G44249">
            <v>45936.736111111109</v>
          </cell>
          <cell r="H44249">
            <v>46003.966666666667</v>
          </cell>
        </row>
        <row r="44250">
          <cell r="A44250" t="str">
            <v>UCW-20311</v>
          </cell>
          <cell r="B44250" t="str">
            <v>Tata Cliq - Image update - Lavie signature</v>
          </cell>
          <cell r="C44250" t="str">
            <v>CLOSED</v>
          </cell>
          <cell r="D44250" t="str">
            <v>Medium</v>
          </cell>
          <cell r="E44250" t="str">
            <v>netscribes</v>
          </cell>
          <cell r="F44250" t="str">
            <v>Mohd Tahir Shaikh</v>
          </cell>
          <cell r="G44250">
            <v>45936.720138888886</v>
          </cell>
          <cell r="H44250">
            <v>46003.96597222222</v>
          </cell>
        </row>
        <row r="44251">
          <cell r="A44251" t="str">
            <v>UCW-20310</v>
          </cell>
          <cell r="B44251" t="str">
            <v xml:space="preserve">Rosara Home || Seller code : 129302 || New bed sheets Listing || new lot </v>
          </cell>
          <cell r="C44251" t="str">
            <v>CLOSED</v>
          </cell>
          <cell r="D44251" t="str">
            <v>Medium</v>
          </cell>
          <cell r="E44251" t="str">
            <v>netscribes</v>
          </cell>
          <cell r="F44251" t="str">
            <v>Juilee Jadhav</v>
          </cell>
          <cell r="G44251">
            <v>45936.71875</v>
          </cell>
          <cell r="H44251">
            <v>45973.70416666667</v>
          </cell>
        </row>
        <row r="44252">
          <cell r="A44252" t="str">
            <v>UCW-20303</v>
          </cell>
          <cell r="B44252" t="str">
            <v>Mangalsurta Listing</v>
          </cell>
          <cell r="C44252" t="str">
            <v>CLOSED</v>
          </cell>
          <cell r="D44252" t="str">
            <v>Medium</v>
          </cell>
          <cell r="E44252" t="str">
            <v>Jaibharathi Jagannathan</v>
          </cell>
          <cell r="F44252" t="str">
            <v>Asmi Kumar</v>
          </cell>
          <cell r="G44252">
            <v>45936.707638888889</v>
          </cell>
          <cell r="H44252">
            <v>45943.820833333331</v>
          </cell>
        </row>
        <row r="44253">
          <cell r="A44253" t="str">
            <v>UCW-20284</v>
          </cell>
          <cell r="B44253" t="str">
            <v>Kate &amp; Oscar Kids New Listing</v>
          </cell>
          <cell r="C44253" t="str">
            <v>CLOSED</v>
          </cell>
          <cell r="D44253" t="str">
            <v>Medium</v>
          </cell>
          <cell r="E44253" t="str">
            <v>netscribes</v>
          </cell>
          <cell r="F44253" t="str">
            <v>Mohd Tahir Shaikh</v>
          </cell>
          <cell r="G44253">
            <v>45936.666666666664</v>
          </cell>
          <cell r="H44253">
            <v>45973.70416666667</v>
          </cell>
        </row>
        <row r="44254">
          <cell r="A44254" t="str">
            <v>UCW-20281</v>
          </cell>
          <cell r="B44254" t="str">
            <v>Beauty - Image resize - 6 OCT</v>
          </cell>
          <cell r="C44254" t="str">
            <v>CLOSED</v>
          </cell>
          <cell r="D44254" t="str">
            <v>Highest</v>
          </cell>
          <cell r="E44254" t="str">
            <v>netscribes</v>
          </cell>
          <cell r="F44254" t="str">
            <v>Shraddha Dighe</v>
          </cell>
          <cell r="G44254">
            <v>45936.663194444445</v>
          </cell>
          <cell r="H44254">
            <v>46003.965277777781</v>
          </cell>
        </row>
        <row r="44255">
          <cell r="A44255" t="str">
            <v>UCW-20272</v>
          </cell>
          <cell r="B44255" t="str">
            <v>Benetton new kids apparel  catalog details 5-10-2025</v>
          </cell>
          <cell r="C44255" t="str">
            <v>CLOSED</v>
          </cell>
          <cell r="D44255" t="str">
            <v>Medium</v>
          </cell>
          <cell r="E44255" t="str">
            <v>netscribes</v>
          </cell>
          <cell r="F44255" t="str">
            <v>Sushma Ram</v>
          </cell>
          <cell r="G44255">
            <v>45936.643055555556</v>
          </cell>
          <cell r="H44255">
            <v>45969.691666666666</v>
          </cell>
        </row>
        <row r="44256">
          <cell r="A44256" t="str">
            <v>UCW-20269</v>
          </cell>
          <cell r="B44256" t="str">
            <v>Image Update Request</v>
          </cell>
          <cell r="C44256" t="str">
            <v>CLOSED</v>
          </cell>
          <cell r="D44256" t="str">
            <v>Medium</v>
          </cell>
          <cell r="E44256" t="str">
            <v>netscribes</v>
          </cell>
          <cell r="F44256" t="str">
            <v>Sushma Ram</v>
          </cell>
          <cell r="G44256">
            <v>45936.631944444445</v>
          </cell>
          <cell r="H44256">
            <v>46003.964583333334</v>
          </cell>
        </row>
        <row r="44257">
          <cell r="A44257" t="str">
            <v>UCW-20265</v>
          </cell>
          <cell r="B44257" t="str">
            <v>Images Update_Biba_01-10-25</v>
          </cell>
          <cell r="C44257" t="str">
            <v>CLOSED</v>
          </cell>
          <cell r="D44257" t="str">
            <v>Medium</v>
          </cell>
          <cell r="E44257" t="str">
            <v>netscribes</v>
          </cell>
          <cell r="F44257" t="str">
            <v>Sushma Ram</v>
          </cell>
          <cell r="G44257">
            <v>45936.618750000001</v>
          </cell>
          <cell r="H44257">
            <v>46003.963888888888</v>
          </cell>
        </row>
        <row r="44258">
          <cell r="A44258" t="str">
            <v>UCW-20262</v>
          </cell>
          <cell r="B44258" t="str">
            <v>Tata Cliq TH and UCB Belts 76 SKUs 03-10-2025</v>
          </cell>
          <cell r="C44258" t="str">
            <v>CLOSED</v>
          </cell>
          <cell r="D44258" t="str">
            <v>Medium</v>
          </cell>
          <cell r="E44258" t="str">
            <v>netscribes</v>
          </cell>
          <cell r="F44258" t="str">
            <v>Juilee Jadhav</v>
          </cell>
          <cell r="G44258">
            <v>45936.609722222223</v>
          </cell>
          <cell r="H44258">
            <v>45973.703472222223</v>
          </cell>
        </row>
        <row r="44259">
          <cell r="A44259" t="str">
            <v>UCW-20260</v>
          </cell>
          <cell r="B44259" t="str">
            <v>Men Ftwr Catalogue ll Metro-Mochi - Women</v>
          </cell>
          <cell r="C44259" t="str">
            <v>CLOSED</v>
          </cell>
          <cell r="D44259" t="str">
            <v>Medium</v>
          </cell>
          <cell r="E44259" t="str">
            <v>netscribes</v>
          </cell>
          <cell r="F44259" t="str">
            <v>Mohd Tahir Shaikh</v>
          </cell>
          <cell r="G44259">
            <v>45936.592361111114</v>
          </cell>
          <cell r="H44259">
            <v>45973.703472222223</v>
          </cell>
        </row>
        <row r="44260">
          <cell r="A44260" t="str">
            <v>UCW-20256</v>
          </cell>
          <cell r="B44260" t="str">
            <v>Shyam Enterprise - Appliances Listing P0</v>
          </cell>
          <cell r="C44260" t="str">
            <v>CLOSED Due to Inactive/Insufficient Information</v>
          </cell>
          <cell r="D44260" t="str">
            <v>Medium</v>
          </cell>
          <cell r="E44260" t="str">
            <v>netscribes</v>
          </cell>
          <cell r="F44260" t="str">
            <v>Juilee Jadhav</v>
          </cell>
          <cell r="G44260">
            <v>45936.574305555558</v>
          </cell>
          <cell r="H44260">
            <v>46009.776388888888</v>
          </cell>
        </row>
        <row r="44261">
          <cell r="A44261" t="str">
            <v>UCW-20251</v>
          </cell>
          <cell r="B44261" t="str">
            <v>Content Sheet and Image Link | United colors of benetton | 81 products | Tata Cliq | 1221876654</v>
          </cell>
          <cell r="C44261" t="str">
            <v>CLOSED</v>
          </cell>
          <cell r="D44261" t="str">
            <v>Medium</v>
          </cell>
          <cell r="E44261" t="str">
            <v>netscribes</v>
          </cell>
          <cell r="F44261" t="str">
            <v>Lishita Kotian</v>
          </cell>
          <cell r="G44261">
            <v>45936.552083333336</v>
          </cell>
          <cell r="H44261">
            <v>45969.688194444447</v>
          </cell>
        </row>
        <row r="44262">
          <cell r="A44262" t="str">
            <v>UCW-20241</v>
          </cell>
          <cell r="B44262" t="str">
            <v>Kidsville Footwear-New Catalog-O3-OCT-2025- Slave Id -126520-GGN</v>
          </cell>
          <cell r="C44262" t="str">
            <v>CLOSED</v>
          </cell>
          <cell r="D44262" t="str">
            <v>Medium</v>
          </cell>
          <cell r="E44262" t="str">
            <v>netscribes</v>
          </cell>
          <cell r="F44262" t="str">
            <v>Lishita Kotian</v>
          </cell>
          <cell r="G44262">
            <v>45936.508333333331</v>
          </cell>
          <cell r="H44262">
            <v>45973.702777777777</v>
          </cell>
        </row>
        <row r="44263">
          <cell r="A44263" t="str">
            <v>UCW-20239</v>
          </cell>
          <cell r="B44263" t="str">
            <v>Hoversoul Lot 5 details for listing</v>
          </cell>
          <cell r="C44263" t="str">
            <v>CLOSED</v>
          </cell>
          <cell r="D44263" t="str">
            <v>Medium</v>
          </cell>
          <cell r="E44263" t="str">
            <v>netscribes</v>
          </cell>
          <cell r="F44263" t="str">
            <v>Sushma Ram</v>
          </cell>
          <cell r="G44263">
            <v>45936.503472222219</v>
          </cell>
          <cell r="H44263">
            <v>45972.460416666669</v>
          </cell>
        </row>
        <row r="44264">
          <cell r="A44264" t="str">
            <v>UCW-20236</v>
          </cell>
          <cell r="B44264" t="str">
            <v>Asics - Tata Cliq Catalogue @3rd Oct</v>
          </cell>
          <cell r="C44264" t="str">
            <v>CLOSED</v>
          </cell>
          <cell r="D44264" t="str">
            <v>Medium</v>
          </cell>
          <cell r="E44264" t="str">
            <v>netscribes</v>
          </cell>
          <cell r="F44264" t="str">
            <v>Lishita Kotian</v>
          </cell>
          <cell r="G44264">
            <v>45936.477777777778</v>
          </cell>
          <cell r="H44264">
            <v>45969.685416666667</v>
          </cell>
        </row>
        <row r="44265">
          <cell r="A44265" t="str">
            <v>UCW-20221</v>
          </cell>
          <cell r="B44265" t="str">
            <v xml:space="preserve">Reebok Women's Apparel 01-10-2025 </v>
          </cell>
          <cell r="C44265" t="str">
            <v>CLOSED</v>
          </cell>
          <cell r="D44265" t="str">
            <v>Medium</v>
          </cell>
          <cell r="E44265" t="str">
            <v>netscribes</v>
          </cell>
          <cell r="F44265" t="str">
            <v>Lishita Kotian</v>
          </cell>
          <cell r="G44265">
            <v>45935.704861111109</v>
          </cell>
          <cell r="H44265">
            <v>45969.683333333334</v>
          </cell>
        </row>
        <row r="44266">
          <cell r="A44266" t="str">
            <v>UCW-20220</v>
          </cell>
          <cell r="B44266" t="str">
            <v>Reebok Men's Apparel 01-10-2025</v>
          </cell>
          <cell r="C44266" t="str">
            <v>CLOSED</v>
          </cell>
          <cell r="D44266" t="str">
            <v>Medium</v>
          </cell>
          <cell r="E44266" t="str">
            <v>netscribes</v>
          </cell>
          <cell r="F44266" t="str">
            <v>Lishita Kotian</v>
          </cell>
          <cell r="G44266">
            <v>45935.701388888891</v>
          </cell>
          <cell r="H44266">
            <v>45969.682638888888</v>
          </cell>
        </row>
        <row r="44267">
          <cell r="A44267" t="str">
            <v>UCW-20210</v>
          </cell>
          <cell r="B44267" t="str">
            <v>CLONE - Beauty - 125928 - E2E - Simihaze - 77 SKUS - 4th Oct</v>
          </cell>
          <cell r="C44267" t="str">
            <v>CLOSED</v>
          </cell>
          <cell r="D44267" t="str">
            <v>Medium</v>
          </cell>
          <cell r="E44267" t="str">
            <v>netscribes</v>
          </cell>
          <cell r="F44267" t="str">
            <v>Simi Raichel Zachariah</v>
          </cell>
          <cell r="G44267">
            <v>45934.798611111109</v>
          </cell>
          <cell r="H44267">
            <v>45938.709027777775</v>
          </cell>
        </row>
        <row r="44268">
          <cell r="A44268" t="str">
            <v>UCW-20209</v>
          </cell>
          <cell r="B44268" t="str">
            <v>Forevermark New Listings</v>
          </cell>
          <cell r="C44268" t="str">
            <v>CLOSED</v>
          </cell>
          <cell r="D44268" t="str">
            <v>Medium</v>
          </cell>
          <cell r="E44268" t="str">
            <v>Chirag Dubal</v>
          </cell>
          <cell r="F44268" t="str">
            <v>Shloka Chakre</v>
          </cell>
          <cell r="G44268">
            <v>45934.676388888889</v>
          </cell>
          <cell r="H44268">
            <v>45943.821527777778</v>
          </cell>
        </row>
        <row r="44269">
          <cell r="A44269" t="str">
            <v>UCW-20206</v>
          </cell>
          <cell r="B44269" t="str">
            <v>Men Ftwr Catalogue ll Metro-Mochi</v>
          </cell>
          <cell r="C44269" t="str">
            <v>CLOSED</v>
          </cell>
          <cell r="D44269" t="str">
            <v>Medium</v>
          </cell>
          <cell r="E44269" t="str">
            <v>netscribes</v>
          </cell>
          <cell r="F44269" t="str">
            <v>Mohd Tahir Shaikh</v>
          </cell>
          <cell r="G44269">
            <v>45934.559027777781</v>
          </cell>
          <cell r="H44269">
            <v>45973.70208333333</v>
          </cell>
        </row>
        <row r="44270">
          <cell r="A44270" t="str">
            <v>UCW-20203</v>
          </cell>
          <cell r="B44270" t="str">
            <v>Tatacliq~ New Catalog  ~ 20 Sep 2025</v>
          </cell>
          <cell r="C44270" t="str">
            <v>CLOSED</v>
          </cell>
          <cell r="D44270" t="str">
            <v>Medium</v>
          </cell>
          <cell r="E44270" t="str">
            <v>netscribes</v>
          </cell>
          <cell r="F44270" t="str">
            <v>netscribes</v>
          </cell>
          <cell r="G44270">
            <v>45934.535416666666</v>
          </cell>
          <cell r="H44270">
            <v>45993.655555555553</v>
          </cell>
        </row>
        <row r="44271">
          <cell r="A44271" t="str">
            <v>UCW-20202</v>
          </cell>
          <cell r="B44271" t="str">
            <v>Spykar - Tatacliq- New Catalogue - Pending Option of AW25 - 1st Oct</v>
          </cell>
          <cell r="C44271" t="str">
            <v>CLOSED</v>
          </cell>
          <cell r="D44271" t="str">
            <v>Medium</v>
          </cell>
          <cell r="E44271" t="str">
            <v>netscribes</v>
          </cell>
          <cell r="F44271" t="str">
            <v>Juilee Jadhav</v>
          </cell>
          <cell r="G44271">
            <v>45934.523611111108</v>
          </cell>
          <cell r="H44271">
            <v>45973.70208333333</v>
          </cell>
        </row>
        <row r="44272">
          <cell r="A44272" t="str">
            <v>UCW-20201</v>
          </cell>
          <cell r="B44272" t="str">
            <v xml:space="preserve">Reebok Footwear Men &amp; Women 01-10-2025 </v>
          </cell>
          <cell r="C44272" t="str">
            <v>CLOSED</v>
          </cell>
          <cell r="D44272" t="str">
            <v>Medium</v>
          </cell>
          <cell r="E44272" t="str">
            <v>netscribes</v>
          </cell>
          <cell r="F44272" t="str">
            <v>Juilee Jadhav</v>
          </cell>
          <cell r="G44272">
            <v>45934.506249999999</v>
          </cell>
          <cell r="H44272">
            <v>45973.70208333333</v>
          </cell>
        </row>
        <row r="44273">
          <cell r="A44273" t="str">
            <v>UCW-20198</v>
          </cell>
          <cell r="B44273" t="str">
            <v>S&amp;N   Shantnu Nikhil - Piazza Nova – CELEBRATIONS  – A New Era of Occasion Wear - 03-10-25</v>
          </cell>
          <cell r="C44273" t="str">
            <v>CLOSED</v>
          </cell>
          <cell r="D44273" t="str">
            <v>Medium</v>
          </cell>
          <cell r="E44273" t="str">
            <v>Chirag Dubal</v>
          </cell>
          <cell r="F44273" t="str">
            <v>Reagan D’souza</v>
          </cell>
          <cell r="G44273">
            <v>45934.423611111109</v>
          </cell>
          <cell r="H44273">
            <v>45943.823611111111</v>
          </cell>
        </row>
        <row r="44274">
          <cell r="A44274" t="str">
            <v>UCW-20197</v>
          </cell>
          <cell r="B44274" t="str">
            <v xml:space="preserve">Men's Apparel 01-10-2025 </v>
          </cell>
          <cell r="C44274" t="str">
            <v>CLOSED</v>
          </cell>
          <cell r="D44274" t="str">
            <v>Medium</v>
          </cell>
          <cell r="E44274" t="str">
            <v>netscribes</v>
          </cell>
          <cell r="F44274" t="str">
            <v>netscribes</v>
          </cell>
          <cell r="G44274">
            <v>45933.906944444447</v>
          </cell>
          <cell r="H44274">
            <v>45973.770138888889</v>
          </cell>
        </row>
        <row r="44275">
          <cell r="A44275" t="str">
            <v>UCW-20195</v>
          </cell>
          <cell r="B44275" t="str">
            <v>VERO MODA GIRL -AW25 LOT - 1</v>
          </cell>
          <cell r="C44275" t="str">
            <v>CLOSED</v>
          </cell>
          <cell r="D44275" t="str">
            <v>Medium</v>
          </cell>
          <cell r="E44275" t="str">
            <v>netscribes</v>
          </cell>
          <cell r="F44275" t="str">
            <v>Juilee Jadhav</v>
          </cell>
          <cell r="G44275">
            <v>45933.818055555559</v>
          </cell>
          <cell r="H44275">
            <v>45973.701388888891</v>
          </cell>
        </row>
        <row r="44276">
          <cell r="A44276" t="str">
            <v>UCW-20194</v>
          </cell>
          <cell r="B44276" t="str">
            <v xml:space="preserve">Men's Apparel 01-10-2025 </v>
          </cell>
          <cell r="C44276" t="str">
            <v>CLOSED</v>
          </cell>
          <cell r="D44276" t="str">
            <v>Medium</v>
          </cell>
          <cell r="E44276" t="str">
            <v>netscribes</v>
          </cell>
          <cell r="F44276" t="str">
            <v>Sushma Ram</v>
          </cell>
          <cell r="G44276">
            <v>45933.815972222219</v>
          </cell>
          <cell r="H44276">
            <v>45973.701388888891</v>
          </cell>
        </row>
        <row r="44277">
          <cell r="A44277" t="str">
            <v>UCW-20192</v>
          </cell>
          <cell r="B44277" t="str">
            <v>Crocs New Listing</v>
          </cell>
          <cell r="C44277" t="str">
            <v>CLOSED</v>
          </cell>
          <cell r="D44277" t="str">
            <v>Medium</v>
          </cell>
          <cell r="E44277" t="str">
            <v>netscribes</v>
          </cell>
          <cell r="F44277" t="str">
            <v>Mohd Tahir Shaikh</v>
          </cell>
          <cell r="G44277">
            <v>45933.808333333334</v>
          </cell>
          <cell r="H44277">
            <v>45973.700694444444</v>
          </cell>
        </row>
        <row r="44278">
          <cell r="A44278" t="str">
            <v>UCW-20191</v>
          </cell>
          <cell r="B44278" t="str">
            <v>TATACLIQ X LIBAS IMAGE UPDATE 30-09-2025</v>
          </cell>
          <cell r="C44278" t="str">
            <v>CLOSED</v>
          </cell>
          <cell r="D44278" t="str">
            <v>Medium</v>
          </cell>
          <cell r="E44278" t="str">
            <v>netscribes</v>
          </cell>
          <cell r="F44278" t="str">
            <v>Juilee Jadhav</v>
          </cell>
          <cell r="G44278">
            <v>45933.804861111108</v>
          </cell>
          <cell r="H44278">
            <v>46003.963194444441</v>
          </cell>
        </row>
        <row r="44279">
          <cell r="A44279" t="str">
            <v>UCW-20190</v>
          </cell>
          <cell r="B44279" t="str">
            <v>Tatacliq Men Content template_29-08-25</v>
          </cell>
          <cell r="C44279" t="str">
            <v>CLOSED</v>
          </cell>
          <cell r="D44279" t="str">
            <v>Medium</v>
          </cell>
          <cell r="E44279" t="str">
            <v>netscribes</v>
          </cell>
          <cell r="F44279" t="str">
            <v>netscribes</v>
          </cell>
          <cell r="G44279">
            <v>45933.804166666669</v>
          </cell>
          <cell r="H44279">
            <v>45965.806250000001</v>
          </cell>
        </row>
        <row r="44280">
          <cell r="A44280" t="str">
            <v>UCW-20187</v>
          </cell>
          <cell r="B44280" t="str">
            <v>Wrong images uploaded</v>
          </cell>
          <cell r="C44280" t="str">
            <v>CLOSED</v>
          </cell>
          <cell r="D44280" t="str">
            <v>Highest</v>
          </cell>
          <cell r="E44280" t="str">
            <v>netscribes</v>
          </cell>
          <cell r="F44280" t="str">
            <v>Sushma Ram</v>
          </cell>
          <cell r="G44280">
            <v>45933.794444444444</v>
          </cell>
          <cell r="H44280">
            <v>46003.961805555555</v>
          </cell>
        </row>
        <row r="44281">
          <cell r="A44281" t="str">
            <v>UCW-20186</v>
          </cell>
          <cell r="B44281" t="str">
            <v xml:space="preserve">Hoversoul lot -4 </v>
          </cell>
          <cell r="C44281" t="str">
            <v>CLOSED</v>
          </cell>
          <cell r="D44281" t="str">
            <v>Highest</v>
          </cell>
          <cell r="E44281" t="str">
            <v>netscribes</v>
          </cell>
          <cell r="F44281" t="str">
            <v>Sushma Ram</v>
          </cell>
          <cell r="G44281">
            <v>45933.789583333331</v>
          </cell>
          <cell r="H44281">
            <v>45973.700694444444</v>
          </cell>
        </row>
        <row r="44282">
          <cell r="A44282" t="str">
            <v>UCW-20184</v>
          </cell>
          <cell r="B44282" t="str">
            <v>Hoversoul lot -3 listing</v>
          </cell>
          <cell r="C44282" t="str">
            <v>CLOSED</v>
          </cell>
          <cell r="D44282" t="str">
            <v>Medium</v>
          </cell>
          <cell r="E44282" t="str">
            <v>netscribes</v>
          </cell>
          <cell r="F44282" t="str">
            <v>Sushma Ram</v>
          </cell>
          <cell r="G44282">
            <v>45933.783333333333</v>
          </cell>
          <cell r="H44282">
            <v>45973.7</v>
          </cell>
        </row>
        <row r="44283">
          <cell r="A44283" t="str">
            <v>UCW-20183</v>
          </cell>
          <cell r="B44283" t="str">
            <v>TATACLIQ X LIBAS NEW CATALOGUE 1-10-2025</v>
          </cell>
          <cell r="C44283" t="str">
            <v>CLOSED</v>
          </cell>
          <cell r="D44283" t="str">
            <v>Medium</v>
          </cell>
          <cell r="E44283" t="str">
            <v>netscribes</v>
          </cell>
          <cell r="F44283" t="str">
            <v>Sushma Ram</v>
          </cell>
          <cell r="G44283">
            <v>45933.777777777781</v>
          </cell>
          <cell r="H44283">
            <v>45969.637499999997</v>
          </cell>
        </row>
        <row r="44284">
          <cell r="A44284" t="str">
            <v>UCW-20182</v>
          </cell>
          <cell r="B44284" t="str">
            <v>LVER - Dual listing 29.9</v>
          </cell>
          <cell r="C44284" t="str">
            <v>CLOSED</v>
          </cell>
          <cell r="D44284" t="str">
            <v>Medium</v>
          </cell>
          <cell r="E44284" t="str">
            <v>netscribes</v>
          </cell>
          <cell r="F44284" t="str">
            <v>Mohd Tahir Shaikh</v>
          </cell>
          <cell r="G44284">
            <v>45933.768750000003</v>
          </cell>
          <cell r="H44284">
            <v>46003.961805555555</v>
          </cell>
        </row>
        <row r="44285">
          <cell r="A44285" t="str">
            <v>UCW-20180</v>
          </cell>
          <cell r="B44285" t="str">
            <v>Menswear Listing</v>
          </cell>
          <cell r="C44285" t="str">
            <v>CLOSED Due to Inactive/Insufficient Information</v>
          </cell>
          <cell r="D44285" t="str">
            <v>Medium</v>
          </cell>
          <cell r="E44285" t="str">
            <v>netscribes</v>
          </cell>
          <cell r="F44285" t="str">
            <v>Juilee Jadhav</v>
          </cell>
          <cell r="G44285">
            <v>45933.756249999999</v>
          </cell>
          <cell r="H44285">
            <v>45969.636111111111</v>
          </cell>
        </row>
        <row r="44286">
          <cell r="A44286" t="str">
            <v>UCW-20178</v>
          </cell>
          <cell r="B44286" t="str">
            <v>Tatacliq Women Ethnic Wear Template | 1st Oct'2025</v>
          </cell>
          <cell r="C44286" t="str">
            <v>CLOSED</v>
          </cell>
          <cell r="D44286" t="str">
            <v>Medium</v>
          </cell>
          <cell r="E44286" t="str">
            <v>netscribes</v>
          </cell>
          <cell r="F44286" t="str">
            <v>Sushma Ram</v>
          </cell>
          <cell r="G44286">
            <v>45933.743750000001</v>
          </cell>
          <cell r="H44286">
            <v>45969.636111111111</v>
          </cell>
        </row>
        <row r="44287">
          <cell r="A44287" t="str">
            <v>UCW-20177</v>
          </cell>
          <cell r="B44287" t="str">
            <v>Tatacliq Kids Apparels Template | 1st Oct'2025</v>
          </cell>
          <cell r="C44287" t="str">
            <v>CLOSED</v>
          </cell>
          <cell r="D44287" t="str">
            <v>Medium</v>
          </cell>
          <cell r="E44287" t="str">
            <v>netscribes</v>
          </cell>
          <cell r="F44287" t="str">
            <v>Lishita Kotian</v>
          </cell>
          <cell r="G44287">
            <v>45933.742361111108</v>
          </cell>
          <cell r="H44287">
            <v>45969.577777777777</v>
          </cell>
        </row>
        <row r="44288">
          <cell r="A44288" t="str">
            <v>UCW-20175</v>
          </cell>
          <cell r="B44288" t="str">
            <v>Tatacliq Men's Apparels Templates | 1st Oct'2025</v>
          </cell>
          <cell r="C44288" t="str">
            <v>CLOSED</v>
          </cell>
          <cell r="D44288" t="str">
            <v>Medium</v>
          </cell>
          <cell r="E44288" t="str">
            <v>netscribes</v>
          </cell>
          <cell r="F44288" t="str">
            <v>Lishita Kotian</v>
          </cell>
          <cell r="G44288">
            <v>45933.739583333336</v>
          </cell>
          <cell r="H44288">
            <v>45969.576388888891</v>
          </cell>
        </row>
        <row r="44289">
          <cell r="A44289" t="str">
            <v>UCW-20174</v>
          </cell>
          <cell r="B44289" t="str">
            <v>Footwear Catalogues for Upload (75 SKU's)</v>
          </cell>
          <cell r="C44289" t="str">
            <v>CLOSED</v>
          </cell>
          <cell r="D44289" t="str">
            <v>Medium</v>
          </cell>
          <cell r="E44289" t="str">
            <v>netscribes</v>
          </cell>
          <cell r="F44289" t="str">
            <v>Sushma Ram</v>
          </cell>
          <cell r="G44289">
            <v>45933.734722222223</v>
          </cell>
          <cell r="H44289">
            <v>45969.556250000001</v>
          </cell>
        </row>
        <row r="44290">
          <cell r="A44290" t="str">
            <v>UCW-20172</v>
          </cell>
          <cell r="B44290" t="str">
            <v>Tatacliq Women Western Wear Template | 1st Oct'2025</v>
          </cell>
          <cell r="C44290" t="str">
            <v>CLOSED</v>
          </cell>
          <cell r="D44290" t="str">
            <v>Medium</v>
          </cell>
          <cell r="E44290" t="str">
            <v>netscribes</v>
          </cell>
          <cell r="F44290" t="str">
            <v>Lishita Kotian</v>
          </cell>
          <cell r="G44290">
            <v>45933.730555555558</v>
          </cell>
          <cell r="H44290">
            <v>45993.651388888888</v>
          </cell>
        </row>
        <row r="44291">
          <cell r="A44291" t="str">
            <v>UCW-20171</v>
          </cell>
          <cell r="B44291" t="str">
            <v>Accessories Catalogues for Upload (37 SKU's)</v>
          </cell>
          <cell r="C44291" t="str">
            <v>CLOSED</v>
          </cell>
          <cell r="D44291" t="str">
            <v>Medium</v>
          </cell>
          <cell r="E44291" t="str">
            <v>netscribes</v>
          </cell>
          <cell r="F44291" t="str">
            <v>Juilee Jadhav</v>
          </cell>
          <cell r="G44291">
            <v>45933.730555555558</v>
          </cell>
          <cell r="H44291">
            <v>45969.555555555555</v>
          </cell>
        </row>
        <row r="44292">
          <cell r="A44292" t="str">
            <v>UCW-20166</v>
          </cell>
          <cell r="B44292" t="str">
            <v xml:space="preserve">Apparel Catalogues for Upload </v>
          </cell>
          <cell r="C44292" t="str">
            <v>CLOSED</v>
          </cell>
          <cell r="D44292" t="str">
            <v>Medium</v>
          </cell>
          <cell r="E44292" t="str">
            <v>netscribes</v>
          </cell>
          <cell r="F44292" t="str">
            <v>Juilee Jadhav</v>
          </cell>
          <cell r="G44292">
            <v>45933.717361111114</v>
          </cell>
          <cell r="H44292">
            <v>45969.554861111108</v>
          </cell>
        </row>
        <row r="44293">
          <cell r="A44293" t="str">
            <v>UCW-20165</v>
          </cell>
          <cell r="B44293" t="str">
            <v>Styles Migration to Tata Cliq Westbury Account - 18-09-2025</v>
          </cell>
          <cell r="C44293" t="str">
            <v>CLOSED Due to Inactive/Insufficient Information</v>
          </cell>
          <cell r="D44293" t="str">
            <v>Medium</v>
          </cell>
          <cell r="E44293" t="str">
            <v>netscribes</v>
          </cell>
          <cell r="F44293" t="str">
            <v>netscribes</v>
          </cell>
          <cell r="G44293">
            <v>45933.716666666667</v>
          </cell>
          <cell r="H44293">
            <v>46015.669444444444</v>
          </cell>
        </row>
        <row r="44294">
          <cell r="A44294" t="str">
            <v>UCW-20162</v>
          </cell>
          <cell r="B44294" t="str">
            <v>Tatacliq Footwear-Input-Kids Templates | 1st Oct'25</v>
          </cell>
          <cell r="C44294" t="str">
            <v>CLOSED</v>
          </cell>
          <cell r="D44294" t="str">
            <v>Medium</v>
          </cell>
          <cell r="E44294" t="str">
            <v>netscribes</v>
          </cell>
          <cell r="F44294" t="str">
            <v>Lishita Kotian</v>
          </cell>
          <cell r="G44294">
            <v>45933.709027777775</v>
          </cell>
          <cell r="H44294">
            <v>45969.554166666669</v>
          </cell>
        </row>
        <row r="44295">
          <cell r="A44295" t="str">
            <v>UCW-20161</v>
          </cell>
          <cell r="B44295" t="str">
            <v>Femmella//59 New Style Sheet : Seller code - 129273</v>
          </cell>
          <cell r="C44295" t="str">
            <v>CLOSED</v>
          </cell>
          <cell r="D44295" t="str">
            <v>Medium</v>
          </cell>
          <cell r="E44295" t="str">
            <v>netscribes</v>
          </cell>
          <cell r="F44295" t="str">
            <v>Mohd Tahir Shaikh</v>
          </cell>
          <cell r="G44295">
            <v>45933.708333333336</v>
          </cell>
          <cell r="H44295">
            <v>45969.553472222222</v>
          </cell>
        </row>
        <row r="44296">
          <cell r="A44296" t="str">
            <v>UCW-20156</v>
          </cell>
          <cell r="B44296" t="str">
            <v>TATACLIQ X LIBAS INFLUENCER IMAGES 01-10-2025</v>
          </cell>
          <cell r="C44296" t="str">
            <v>CLOSED</v>
          </cell>
          <cell r="D44296" t="str">
            <v>Medium</v>
          </cell>
          <cell r="E44296" t="str">
            <v>netscribes</v>
          </cell>
          <cell r="F44296" t="str">
            <v>Sushma Ram</v>
          </cell>
          <cell r="G44296">
            <v>45933.674305555556</v>
          </cell>
          <cell r="H44296">
            <v>46003.961805555555</v>
          </cell>
        </row>
        <row r="44297">
          <cell r="A44297" t="str">
            <v>UCW-20155</v>
          </cell>
          <cell r="B44297" t="str">
            <v>Soch_124205-SAS_416_Styles</v>
          </cell>
          <cell r="C44297" t="str">
            <v>CLOSED</v>
          </cell>
          <cell r="D44297" t="str">
            <v>Medium</v>
          </cell>
          <cell r="E44297" t="str">
            <v>netscribes</v>
          </cell>
          <cell r="F44297" t="str">
            <v>Mohd Tahir Shaikh</v>
          </cell>
          <cell r="G44297">
            <v>45933.671527777777</v>
          </cell>
          <cell r="H44297">
            <v>45969.552083333336</v>
          </cell>
        </row>
        <row r="44298">
          <cell r="A44298" t="str">
            <v>UCW-20154</v>
          </cell>
          <cell r="B44298" t="str">
            <v xml:space="preserve">Regards Mens Listing </v>
          </cell>
          <cell r="C44298" t="str">
            <v>CLOSED</v>
          </cell>
          <cell r="D44298" t="str">
            <v>Medium</v>
          </cell>
          <cell r="E44298" t="str">
            <v>netscribes</v>
          </cell>
          <cell r="F44298" t="str">
            <v>Mohd Tahir Shaikh</v>
          </cell>
          <cell r="G44298">
            <v>45933.665972222225</v>
          </cell>
          <cell r="H44298">
            <v>45969.550694444442</v>
          </cell>
        </row>
        <row r="44299">
          <cell r="A44299" t="str">
            <v>UCW-20149</v>
          </cell>
          <cell r="B44299" t="str">
            <v>Tatacliq Specimen Template | 1st Oct'25</v>
          </cell>
          <cell r="C44299" t="str">
            <v>CLOSED</v>
          </cell>
          <cell r="D44299" t="str">
            <v>Medium</v>
          </cell>
          <cell r="E44299" t="str">
            <v>netscribes</v>
          </cell>
          <cell r="F44299" t="str">
            <v>Lishita Kotian</v>
          </cell>
          <cell r="G44299">
            <v>45933.621527777781</v>
          </cell>
          <cell r="H44299">
            <v>45991.840277777781</v>
          </cell>
        </row>
        <row r="44300">
          <cell r="A44300" t="str">
            <v>UCW-20146</v>
          </cell>
          <cell r="B44300" t="str">
            <v>Ritu Kumar AW-25 - 03-10-25</v>
          </cell>
          <cell r="C44300" t="str">
            <v>CLOSED</v>
          </cell>
          <cell r="D44300" t="str">
            <v>Medium</v>
          </cell>
          <cell r="E44300" t="str">
            <v>Chirag Dubal</v>
          </cell>
          <cell r="F44300" t="str">
            <v>Reagan D’souza</v>
          </cell>
          <cell r="G44300">
            <v>45933.590277777781</v>
          </cell>
          <cell r="H44300">
            <v>45968.504166666666</v>
          </cell>
        </row>
        <row r="44301">
          <cell r="A44301" t="str">
            <v>UCW-20140</v>
          </cell>
          <cell r="B44301" t="str">
            <v xml:space="preserve">Beauty - Image Resize - Multibrand - 3rd Oct </v>
          </cell>
          <cell r="C44301" t="str">
            <v>CLOSED</v>
          </cell>
          <cell r="D44301" t="str">
            <v>Medium</v>
          </cell>
          <cell r="E44301" t="str">
            <v>netscribes</v>
          </cell>
          <cell r="F44301" t="str">
            <v>Simi Raichel Zachariah</v>
          </cell>
          <cell r="G44301">
            <v>45933.518055555556</v>
          </cell>
          <cell r="H44301">
            <v>46003.963888888888</v>
          </cell>
        </row>
        <row r="44302">
          <cell r="A44302" t="str">
            <v>UCW-20130</v>
          </cell>
          <cell r="B44302" t="str">
            <v>TataCliq | Fashion - Luxury | 30 Sep 2025 | Cataloguing-AW25 | Adults and Kids Footwear | 30 (Adults) 03 (Kids)</v>
          </cell>
          <cell r="C44302" t="str">
            <v>CLOSED</v>
          </cell>
          <cell r="D44302" t="str">
            <v>Medium</v>
          </cell>
          <cell r="E44302" t="str">
            <v>netscribes</v>
          </cell>
          <cell r="F44302" t="str">
            <v>netscribes</v>
          </cell>
          <cell r="G44302">
            <v>45933.456944444442</v>
          </cell>
          <cell r="H44302">
            <v>45969.53125</v>
          </cell>
        </row>
        <row r="44303">
          <cell r="A44303" t="str">
            <v>UCW-20124</v>
          </cell>
          <cell r="B44303" t="str">
            <v>Beauty - 128628 - E2E - Foxtale - 3 SKUS - 3 OCT</v>
          </cell>
          <cell r="C44303" t="str">
            <v>CLOSED</v>
          </cell>
          <cell r="D44303" t="str">
            <v>Highest</v>
          </cell>
          <cell r="E44303" t="str">
            <v>netscribes</v>
          </cell>
          <cell r="F44303" t="str">
            <v>Shraddha Dighe</v>
          </cell>
          <cell r="G44303">
            <v>45933.423611111109</v>
          </cell>
          <cell r="H44303">
            <v>45936.6</v>
          </cell>
        </row>
        <row r="44304">
          <cell r="A44304" t="str">
            <v>UCW-20123</v>
          </cell>
          <cell r="B44304" t="str">
            <v xml:space="preserve">Request to List Product on Tata Cliq Fashion Website || Mason home || Lot 2 </v>
          </cell>
          <cell r="C44304" t="str">
            <v>CLOSED</v>
          </cell>
          <cell r="D44304" t="str">
            <v>Medium</v>
          </cell>
          <cell r="E44304" t="str">
            <v>netscribes</v>
          </cell>
          <cell r="F44304" t="str">
            <v>Juilee Jadhav</v>
          </cell>
          <cell r="G44304">
            <v>45933.020833333336</v>
          </cell>
          <cell r="H44304">
            <v>46003.961111111108</v>
          </cell>
        </row>
        <row r="44305">
          <cell r="A44305" t="str">
            <v>UCW-20121</v>
          </cell>
          <cell r="B44305" t="str">
            <v>Pure Home + Living _149 SKU_30.09.025</v>
          </cell>
          <cell r="C44305" t="str">
            <v>CLOSED</v>
          </cell>
          <cell r="D44305" t="str">
            <v>Medium</v>
          </cell>
          <cell r="E44305" t="str">
            <v>netscribes</v>
          </cell>
          <cell r="F44305" t="str">
            <v>Juilee Jadhav</v>
          </cell>
          <cell r="G44305">
            <v>45933.011111111111</v>
          </cell>
          <cell r="H44305">
            <v>45969.549305555556</v>
          </cell>
        </row>
        <row r="44306">
          <cell r="A44306" t="str">
            <v>UCW-20114</v>
          </cell>
          <cell r="B44306" t="str">
            <v xml:space="preserve">Tata Cliq New listing for Argent Classic Pressure cooker + Tripro BE Essential VC </v>
          </cell>
          <cell r="C44306" t="str">
            <v>CLOSED</v>
          </cell>
          <cell r="D44306" t="str">
            <v>Medium</v>
          </cell>
          <cell r="E44306" t="str">
            <v>netscribes</v>
          </cell>
          <cell r="F44306" t="str">
            <v>Mohd Tahir Shaikh</v>
          </cell>
          <cell r="G44306">
            <v>45932.904166666667</v>
          </cell>
          <cell r="H44306">
            <v>45969.548611111109</v>
          </cell>
        </row>
        <row r="44307">
          <cell r="A44307" t="str">
            <v>UCW-20112</v>
          </cell>
          <cell r="B44307" t="str">
            <v>NEW STYLES LISTING - SJWCS70131to SJWCS70137</v>
          </cell>
          <cell r="C44307" t="str">
            <v>CLOSED</v>
          </cell>
          <cell r="D44307" t="str">
            <v>Medium</v>
          </cell>
          <cell r="E44307" t="str">
            <v>netscribes</v>
          </cell>
          <cell r="F44307" t="str">
            <v>Mohd Tahir Shaikh</v>
          </cell>
          <cell r="G44307">
            <v>45932.894444444442</v>
          </cell>
          <cell r="H44307">
            <v>45969.548611111109</v>
          </cell>
        </row>
        <row r="44308">
          <cell r="A44308" t="str">
            <v>UCW-20099</v>
          </cell>
          <cell r="B44308" t="str">
            <v>Tatacliq Men and Kids Content template_30-09-25</v>
          </cell>
          <cell r="C44308" t="str">
            <v>CLOSED</v>
          </cell>
          <cell r="D44308" t="str">
            <v>Medium</v>
          </cell>
          <cell r="E44308" t="str">
            <v>netscribes</v>
          </cell>
          <cell r="F44308" t="str">
            <v>Sushma Ram</v>
          </cell>
          <cell r="G44308">
            <v>45931.828472222223</v>
          </cell>
          <cell r="H44308">
            <v>45969.547222222223</v>
          </cell>
        </row>
        <row r="44309">
          <cell r="A44309" t="str">
            <v>UCW-20094</v>
          </cell>
          <cell r="B44309" t="str">
            <v>Alert New Product Submission oct'25 || House this || seller code 128611</v>
          </cell>
          <cell r="C44309" t="str">
            <v>CLOSED</v>
          </cell>
          <cell r="D44309" t="str">
            <v>Medium</v>
          </cell>
          <cell r="E44309" t="str">
            <v>netscribes</v>
          </cell>
          <cell r="F44309" t="str">
            <v>Mohd Tahir Shaikh</v>
          </cell>
          <cell r="G44309">
            <v>45931.800694444442</v>
          </cell>
          <cell r="H44309">
            <v>45969.546527777777</v>
          </cell>
        </row>
        <row r="44310">
          <cell r="A44310" t="str">
            <v>UCW-20093</v>
          </cell>
          <cell r="B44310" t="str">
            <v>TataCliq | Fashion - Luxury | 30 Sep 2025 | Cataloguing-AW25 | Adults and Kids Footwear | 30 (Adults) 03 (Kids)</v>
          </cell>
          <cell r="C44310" t="str">
            <v>CLOSED</v>
          </cell>
          <cell r="D44310" t="str">
            <v>Medium</v>
          </cell>
          <cell r="E44310" t="str">
            <v>netscribes</v>
          </cell>
          <cell r="F44310" t="str">
            <v>Sushma Ram</v>
          </cell>
          <cell r="G44310">
            <v>45931.796527777777</v>
          </cell>
          <cell r="H44310">
            <v>45969.545138888891</v>
          </cell>
        </row>
        <row r="44311">
          <cell r="A44311" t="str">
            <v>UCW-20083</v>
          </cell>
          <cell r="B44311" t="str">
            <v>Women's Innerwear, Activewear &amp; Nightwear – “Clovia” – 16 September, 2025 - Tatacliq Catalog</v>
          </cell>
          <cell r="C44311" t="str">
            <v>CLOSED</v>
          </cell>
          <cell r="D44311" t="str">
            <v>Medium</v>
          </cell>
          <cell r="E44311" t="str">
            <v>netscribes</v>
          </cell>
          <cell r="F44311" t="str">
            <v>Sushma Ram</v>
          </cell>
          <cell r="G44311">
            <v>45931.699305555558</v>
          </cell>
          <cell r="H44311">
            <v>45969.734027777777</v>
          </cell>
        </row>
        <row r="44312">
          <cell r="A44312" t="str">
            <v>UCW-20081</v>
          </cell>
          <cell r="B44312" t="str">
            <v>Tatacliq Home Templates-17-02-2024</v>
          </cell>
          <cell r="C44312" t="str">
            <v>CLOSED Due to Inactive/Insufficient Information</v>
          </cell>
          <cell r="D44312" t="str">
            <v>Medium</v>
          </cell>
          <cell r="E44312" t="str">
            <v>netscribes</v>
          </cell>
          <cell r="F44312" t="str">
            <v>Lishita Kotian</v>
          </cell>
          <cell r="G44312">
            <v>45931.683333333334</v>
          </cell>
          <cell r="H44312">
            <v>45969.543055555558</v>
          </cell>
        </row>
        <row r="44313">
          <cell r="A44313" t="str">
            <v>UCW-20077</v>
          </cell>
          <cell r="B44313" t="str">
            <v>Hoversoul Lot -2</v>
          </cell>
          <cell r="C44313" t="str">
            <v>CLOSED</v>
          </cell>
          <cell r="D44313" t="str">
            <v>Medium</v>
          </cell>
          <cell r="E44313" t="str">
            <v>netscribes</v>
          </cell>
          <cell r="F44313" t="str">
            <v>Sushma Ram</v>
          </cell>
          <cell r="G44313">
            <v>45931.67083333333</v>
          </cell>
          <cell r="H44313">
            <v>45969.73333333333</v>
          </cell>
        </row>
        <row r="44314">
          <cell r="A44314" t="str">
            <v>UCW-20076</v>
          </cell>
          <cell r="B44314" t="str">
            <v>New FW Sku addition Tata - 18 articles</v>
          </cell>
          <cell r="C44314" t="str">
            <v>CLOSED</v>
          </cell>
          <cell r="D44314" t="str">
            <v>Medium</v>
          </cell>
          <cell r="E44314" t="str">
            <v>netscribes</v>
          </cell>
          <cell r="F44314" t="str">
            <v>Juilee Jadhav</v>
          </cell>
          <cell r="G44314">
            <v>45931.667361111111</v>
          </cell>
          <cell r="H44314">
            <v>45969.73333333333</v>
          </cell>
        </row>
        <row r="44315">
          <cell r="A44315" t="str">
            <v>UCW-20074</v>
          </cell>
          <cell r="B44315" t="str">
            <v>Tatacliq Home Templates-29-09-2025</v>
          </cell>
          <cell r="C44315" t="str">
            <v>CLOSED Due to Inactive/Insufficient Information</v>
          </cell>
          <cell r="D44315" t="str">
            <v>Medium</v>
          </cell>
          <cell r="E44315" t="str">
            <v>netscribes</v>
          </cell>
          <cell r="F44315" t="str">
            <v>Lishita Kotian</v>
          </cell>
          <cell r="G44315">
            <v>45931.665277777778</v>
          </cell>
          <cell r="H44315">
            <v>46031.790277777778</v>
          </cell>
        </row>
        <row r="44316">
          <cell r="A44316" t="str">
            <v>UCW-20073</v>
          </cell>
          <cell r="B44316" t="str">
            <v>New Listing- Bathmat, Doormat, Throw, Candle Holder, Tableware- 41 SKUs</v>
          </cell>
          <cell r="C44316" t="str">
            <v>CLOSED</v>
          </cell>
          <cell r="D44316" t="str">
            <v>Medium</v>
          </cell>
          <cell r="E44316" t="str">
            <v>netscribes</v>
          </cell>
          <cell r="F44316" t="str">
            <v>Juilee Jadhav</v>
          </cell>
          <cell r="G44316">
            <v>45931.65902777778</v>
          </cell>
          <cell r="H44316">
            <v>45969.732638888891</v>
          </cell>
        </row>
        <row r="44317">
          <cell r="A44317" t="str">
            <v>UCW-20061</v>
          </cell>
          <cell r="B44317" t="str">
            <v>Beauty - 127939 - E2E - Janeke - 34 SKUS - 18 Sep</v>
          </cell>
          <cell r="C44317" t="str">
            <v>CLOSED</v>
          </cell>
          <cell r="D44317" t="str">
            <v>Medium</v>
          </cell>
          <cell r="E44317" t="str">
            <v>netscribes</v>
          </cell>
          <cell r="F44317" t="str">
            <v>netscribes</v>
          </cell>
          <cell r="G44317">
            <v>45931.540277777778</v>
          </cell>
          <cell r="H44317">
            <v>45965.92291666667</v>
          </cell>
        </row>
        <row r="44318">
          <cell r="A44318" t="str">
            <v>UCW-20058</v>
          </cell>
          <cell r="B44318" t="str">
            <v>Beauty - Image resize - 1 OCT</v>
          </cell>
          <cell r="C44318" t="str">
            <v>CLOSED</v>
          </cell>
          <cell r="D44318" t="str">
            <v>Highest</v>
          </cell>
          <cell r="E44318" t="str">
            <v>netscribes</v>
          </cell>
          <cell r="F44318" t="str">
            <v>Shraddha Dighe</v>
          </cell>
          <cell r="G44318">
            <v>45931.512499999997</v>
          </cell>
          <cell r="H44318">
            <v>46003.960416666669</v>
          </cell>
        </row>
        <row r="44319">
          <cell r="A44319" t="str">
            <v>UCW-20054</v>
          </cell>
          <cell r="B44319" t="str">
            <v>Tatacliq Men Content template_29-09-25_Batch 2</v>
          </cell>
          <cell r="C44319" t="str">
            <v>CLOSED</v>
          </cell>
          <cell r="D44319" t="str">
            <v>Medium</v>
          </cell>
          <cell r="E44319" t="str">
            <v>netscribes</v>
          </cell>
          <cell r="F44319" t="str">
            <v>Lishita Kotian</v>
          </cell>
          <cell r="G44319">
            <v>45931.460416666669</v>
          </cell>
          <cell r="H44319">
            <v>45969.504166666666</v>
          </cell>
        </row>
        <row r="44320">
          <cell r="A44320" t="str">
            <v>UCW-20053</v>
          </cell>
          <cell r="B44320" t="str">
            <v>Tata Cliq Cataloguing Data (Men Women &amp; Kids)-26th Sep</v>
          </cell>
          <cell r="C44320" t="str">
            <v>CLOSED Due to Inactive/Insufficient Information</v>
          </cell>
          <cell r="D44320" t="str">
            <v>Medium</v>
          </cell>
          <cell r="E44320" t="str">
            <v>netscribes</v>
          </cell>
          <cell r="F44320" t="str">
            <v>Lishita Kotian</v>
          </cell>
          <cell r="G44320">
            <v>45931.455555555556</v>
          </cell>
          <cell r="H44320">
            <v>45969.503472222219</v>
          </cell>
        </row>
        <row r="44321">
          <cell r="A44321" t="str">
            <v>UCW-20050</v>
          </cell>
          <cell r="B44321" t="str">
            <v>Benetton kids apparel new catalog details 29-9-2025</v>
          </cell>
          <cell r="C44321" t="str">
            <v>CLOSED</v>
          </cell>
          <cell r="D44321" t="str">
            <v>Medium</v>
          </cell>
          <cell r="E44321" t="str">
            <v>netscribes</v>
          </cell>
          <cell r="F44321" t="str">
            <v>Lishita Kotian</v>
          </cell>
          <cell r="G44321">
            <v>45931.432638888888</v>
          </cell>
          <cell r="H44321">
            <v>45969.500694444447</v>
          </cell>
        </row>
        <row r="44322">
          <cell r="A44322" t="str">
            <v>UCW-20040</v>
          </cell>
          <cell r="B44322" t="str">
            <v>FAUSTO Model Image Add on TATA Cliq - 29-Sep-2025</v>
          </cell>
          <cell r="C44322" t="str">
            <v>CLOSED</v>
          </cell>
          <cell r="D44322" t="str">
            <v>Medium</v>
          </cell>
          <cell r="E44322" t="str">
            <v>netscribes</v>
          </cell>
          <cell r="F44322" t="str">
            <v>Mohd Tahir Shaikh</v>
          </cell>
          <cell r="G44322">
            <v>45930.782638888886</v>
          </cell>
          <cell r="H44322">
            <v>45973.787499999999</v>
          </cell>
        </row>
        <row r="44323">
          <cell r="A44323" t="str">
            <v>UCW-20039</v>
          </cell>
          <cell r="B44323" t="str">
            <v>Tatacliq Women Western Wear Template | 29th Sep'2025</v>
          </cell>
          <cell r="C44323" t="str">
            <v>CLOSED</v>
          </cell>
          <cell r="D44323" t="str">
            <v>Medium</v>
          </cell>
          <cell r="E44323" t="str">
            <v>netscribes</v>
          </cell>
          <cell r="F44323" t="str">
            <v>Lishita Kotian</v>
          </cell>
          <cell r="G44323">
            <v>45930.775694444441</v>
          </cell>
          <cell r="H44323">
            <v>45941.585416666669</v>
          </cell>
        </row>
        <row r="44324">
          <cell r="A44324" t="str">
            <v>UCW-20034</v>
          </cell>
          <cell r="B44324" t="str">
            <v>Request to Add SKUs on Partner Account</v>
          </cell>
          <cell r="C44324" t="str">
            <v>CLOSED</v>
          </cell>
          <cell r="D44324" t="str">
            <v>Medium</v>
          </cell>
          <cell r="E44324" t="str">
            <v>netscribes</v>
          </cell>
          <cell r="F44324" t="str">
            <v>Mohd Tahir Shaikh</v>
          </cell>
          <cell r="G44324">
            <v>45930.76666666667</v>
          </cell>
          <cell r="H44324">
            <v>46003.959722222222</v>
          </cell>
        </row>
        <row r="44325">
          <cell r="A44325" t="str">
            <v>UCW-20032</v>
          </cell>
          <cell r="B44325" t="str">
            <v>Tatacliq Lifestyle Catalog Template-Lot -128_29.09.2025</v>
          </cell>
          <cell r="C44325" t="str">
            <v>CLOSED</v>
          </cell>
          <cell r="D44325" t="str">
            <v>Medium</v>
          </cell>
          <cell r="E44325" t="str">
            <v>netscribes</v>
          </cell>
          <cell r="F44325" t="str">
            <v>Mohd Tahir Shaikh</v>
          </cell>
          <cell r="G44325">
            <v>45930.754861111112</v>
          </cell>
          <cell r="H44325">
            <v>45943.554166666669</v>
          </cell>
        </row>
        <row r="44326">
          <cell r="A44326" t="str">
            <v>UCW-20028</v>
          </cell>
          <cell r="B44326" t="str">
            <v>Puma New Listing 29-09-2025</v>
          </cell>
          <cell r="C44326" t="str">
            <v>CLOSED</v>
          </cell>
          <cell r="D44326" t="str">
            <v>Medium</v>
          </cell>
          <cell r="E44326" t="str">
            <v>netscribes</v>
          </cell>
          <cell r="F44326" t="str">
            <v>Sushma Ram</v>
          </cell>
          <cell r="G44326">
            <v>45930.73333333333</v>
          </cell>
          <cell r="H44326">
            <v>45938.531944444447</v>
          </cell>
        </row>
        <row r="44327">
          <cell r="A44327" t="str">
            <v>UCW-20025</v>
          </cell>
          <cell r="B44327" t="str">
            <v>Aurelia &amp; W- 105 Style- Fall2025- 29th Sep</v>
          </cell>
          <cell r="C44327" t="str">
            <v>CLOSED</v>
          </cell>
          <cell r="D44327" t="str">
            <v>Medium</v>
          </cell>
          <cell r="E44327" t="str">
            <v>netscribes</v>
          </cell>
          <cell r="F44327" t="str">
            <v>Sushma Ram</v>
          </cell>
          <cell r="G44327">
            <v>45930.72152777778</v>
          </cell>
          <cell r="H44327">
            <v>45939.618750000001</v>
          </cell>
        </row>
        <row r="44328">
          <cell r="A44328" t="str">
            <v>UCW-20024</v>
          </cell>
          <cell r="B44328" t="str">
            <v>Tata Cliq Women's Catalog AW25 Lot: 11</v>
          </cell>
          <cell r="C44328" t="str">
            <v>CLOSED</v>
          </cell>
          <cell r="D44328" t="str">
            <v>Medium</v>
          </cell>
          <cell r="E44328" t="str">
            <v>netscribes</v>
          </cell>
          <cell r="F44328" t="str">
            <v>Juilee Jadhav</v>
          </cell>
          <cell r="G44328">
            <v>45930.71875</v>
          </cell>
          <cell r="H44328">
            <v>45936.571527777778</v>
          </cell>
        </row>
        <row r="44329">
          <cell r="A44329" t="str">
            <v>UCW-20022</v>
          </cell>
          <cell r="B44329" t="str">
            <v xml:space="preserve">NEW STYLES LISTING - FWSJ9080 to FWSJ9099 </v>
          </cell>
          <cell r="C44329" t="str">
            <v>CLOSED</v>
          </cell>
          <cell r="D44329" t="str">
            <v>Medium</v>
          </cell>
          <cell r="E44329" t="str">
            <v>netscribes</v>
          </cell>
          <cell r="F44329" t="str">
            <v>Sushma Ram</v>
          </cell>
          <cell r="G44329">
            <v>45930.704861111109</v>
          </cell>
          <cell r="H44329">
            <v>45945.457638888889</v>
          </cell>
        </row>
        <row r="44330">
          <cell r="A44330" t="str">
            <v>UCW-20021</v>
          </cell>
          <cell r="B44330" t="str">
            <v xml:space="preserve">Salamon Footwear 126934 </v>
          </cell>
          <cell r="C44330" t="str">
            <v>CLOSED Due to Inactive/Insufficient Information</v>
          </cell>
          <cell r="D44330" t="str">
            <v>Medium</v>
          </cell>
          <cell r="E44330" t="str">
            <v>netscribes</v>
          </cell>
          <cell r="F44330" t="str">
            <v>Juilee Jadhav</v>
          </cell>
          <cell r="G44330">
            <v>45930.701388888891</v>
          </cell>
          <cell r="H44330">
            <v>45941.600694444445</v>
          </cell>
        </row>
        <row r="44331">
          <cell r="A44331" t="str">
            <v>UCW-20018</v>
          </cell>
          <cell r="B44331" t="str">
            <v>Slumber Jill New Styles (Pending New Listing's)</v>
          </cell>
          <cell r="C44331" t="str">
            <v>CLOSED</v>
          </cell>
          <cell r="D44331" t="str">
            <v>Medium</v>
          </cell>
          <cell r="E44331" t="str">
            <v>netscribes</v>
          </cell>
          <cell r="F44331" t="str">
            <v>Sushma Ram</v>
          </cell>
          <cell r="G44331">
            <v>45930.688194444447</v>
          </cell>
          <cell r="H44331">
            <v>45943.679861111108</v>
          </cell>
        </row>
        <row r="44332">
          <cell r="A44332" t="str">
            <v>UCW-20015</v>
          </cell>
          <cell r="B44332" t="str">
            <v>Tatacliq Men's Apparels Templates | 29th Sep'2025</v>
          </cell>
          <cell r="C44332" t="str">
            <v>CLOSED</v>
          </cell>
          <cell r="D44332" t="str">
            <v>Medium</v>
          </cell>
          <cell r="E44332" t="str">
            <v>netscribes</v>
          </cell>
          <cell r="F44332" t="str">
            <v>Lishita Kotian</v>
          </cell>
          <cell r="G44332">
            <v>45930.672222222223</v>
          </cell>
          <cell r="H44332">
            <v>45935.523611111108</v>
          </cell>
        </row>
        <row r="44333">
          <cell r="A44333" t="str">
            <v>UCW-20014</v>
          </cell>
          <cell r="B44333" t="str">
            <v>Tatacliq Women Ethnic Wear Template | 29th Sep'2025</v>
          </cell>
          <cell r="C44333" t="str">
            <v>CLOSED</v>
          </cell>
          <cell r="D44333" t="str">
            <v>Medium</v>
          </cell>
          <cell r="E44333" t="str">
            <v>netscribes</v>
          </cell>
          <cell r="F44333" t="str">
            <v>Lishita Kotian</v>
          </cell>
          <cell r="G44333">
            <v>45930.668055555558</v>
          </cell>
          <cell r="H44333">
            <v>46172.499305555553</v>
          </cell>
        </row>
        <row r="44334">
          <cell r="A44334" t="str">
            <v>UCW-20010</v>
          </cell>
          <cell r="B44334" t="str">
            <v>Tatacliq Kids Apparels Template | 29th Sep'2025</v>
          </cell>
          <cell r="C44334" t="str">
            <v>CLOSED</v>
          </cell>
          <cell r="D44334" t="str">
            <v>Medium</v>
          </cell>
          <cell r="E44334" t="str">
            <v>netscribes</v>
          </cell>
          <cell r="F44334" t="str">
            <v>Lishita Kotian</v>
          </cell>
          <cell r="G44334">
            <v>45930.65902777778</v>
          </cell>
          <cell r="H44334">
            <v>45937.779861111114</v>
          </cell>
        </row>
        <row r="44335">
          <cell r="A44335" t="str">
            <v>UCW-20008</v>
          </cell>
          <cell r="B44335" t="str">
            <v>Tatacliq Men Women Footwear Templates | 29th Sep'2025</v>
          </cell>
          <cell r="C44335" t="str">
            <v>CLOSED</v>
          </cell>
          <cell r="D44335" t="str">
            <v>Medium</v>
          </cell>
          <cell r="E44335" t="str">
            <v>netscribes</v>
          </cell>
          <cell r="F44335" t="str">
            <v>Lishita Kotian</v>
          </cell>
          <cell r="G44335">
            <v>45930.652777777781</v>
          </cell>
          <cell r="H44335">
            <v>45934.789583333331</v>
          </cell>
        </row>
        <row r="44336">
          <cell r="A44336" t="str">
            <v>UCW-20001</v>
          </cell>
          <cell r="B44336" t="str">
            <v>Tatacliq Men Content template_29-09-25</v>
          </cell>
          <cell r="C44336" t="str">
            <v>CLOSED</v>
          </cell>
          <cell r="D44336" t="str">
            <v>Medium</v>
          </cell>
          <cell r="E44336" t="str">
            <v>netscribes</v>
          </cell>
          <cell r="F44336" t="str">
            <v>Sushma Ram</v>
          </cell>
          <cell r="G44336">
            <v>45930.627083333333</v>
          </cell>
          <cell r="H44336">
            <v>45938.859027777777</v>
          </cell>
        </row>
        <row r="44337">
          <cell r="A44337" t="str">
            <v>UCW-19997</v>
          </cell>
          <cell r="B44337" t="str">
            <v>Need to update the images</v>
          </cell>
          <cell r="C44337" t="str">
            <v>CLOSED</v>
          </cell>
          <cell r="D44337" t="str">
            <v>Medium</v>
          </cell>
          <cell r="E44337" t="str">
            <v>netscribes</v>
          </cell>
          <cell r="F44337" t="str">
            <v>Sushma Ram</v>
          </cell>
          <cell r="G44337">
            <v>45930.602777777778</v>
          </cell>
          <cell r="H44337">
            <v>46003.957638888889</v>
          </cell>
        </row>
        <row r="44338">
          <cell r="A44338" t="str">
            <v>UCW-19996</v>
          </cell>
          <cell r="B44338" t="str">
            <v>TH/CK Omni-37 Lot</v>
          </cell>
          <cell r="C44338" t="str">
            <v>CLOSED</v>
          </cell>
          <cell r="D44338" t="str">
            <v>Medium</v>
          </cell>
          <cell r="E44338" t="str">
            <v>netscribes</v>
          </cell>
          <cell r="F44338" t="str">
            <v>netscribes</v>
          </cell>
          <cell r="G44338">
            <v>45930.601388888892</v>
          </cell>
          <cell r="H44338">
            <v>45969.523611111108</v>
          </cell>
        </row>
        <row r="44339">
          <cell r="A44339" t="str">
            <v>UCW-19995</v>
          </cell>
          <cell r="B44339" t="str">
            <v>New Catalog For Brand Prolific- Lot 45</v>
          </cell>
          <cell r="C44339" t="str">
            <v>CLOSED</v>
          </cell>
          <cell r="D44339" t="str">
            <v>Medium</v>
          </cell>
          <cell r="E44339" t="str">
            <v>netscribes</v>
          </cell>
          <cell r="F44339" t="str">
            <v>Juilee Jadhav</v>
          </cell>
          <cell r="G44339">
            <v>45930.595833333333</v>
          </cell>
          <cell r="H44339">
            <v>45935.54791666667</v>
          </cell>
        </row>
        <row r="44340">
          <cell r="A44340" t="str">
            <v>UCW-19993</v>
          </cell>
          <cell r="B44340" t="str">
            <v>BEauty - 125928 - Image resize - 30th Sept</v>
          </cell>
          <cell r="C44340" t="str">
            <v>CLOSED</v>
          </cell>
          <cell r="D44340" t="str">
            <v>Medium</v>
          </cell>
          <cell r="E44340" t="str">
            <v>netscribes</v>
          </cell>
          <cell r="F44340" t="str">
            <v>Simi Raichel Zachariah</v>
          </cell>
          <cell r="G44340">
            <v>45930.588194444441</v>
          </cell>
          <cell r="H44340">
            <v>46003.956944444442</v>
          </cell>
        </row>
        <row r="44341">
          <cell r="A44341" t="str">
            <v>UCW-19990</v>
          </cell>
          <cell r="B44341" t="str">
            <v>LIBAS X TATACLIQ New Catalogue 29-09-2025</v>
          </cell>
          <cell r="C44341" t="str">
            <v>CLOSED</v>
          </cell>
          <cell r="D44341" t="str">
            <v>Medium</v>
          </cell>
          <cell r="E44341" t="str">
            <v>netscribes</v>
          </cell>
          <cell r="F44341" t="str">
            <v>Sushma Ram</v>
          </cell>
          <cell r="G44341">
            <v>45930.578472222223</v>
          </cell>
          <cell r="H44341">
            <v>45934.698611111111</v>
          </cell>
        </row>
        <row r="44342">
          <cell r="A44342" t="str">
            <v>UCW-19986</v>
          </cell>
          <cell r="B44342" t="str">
            <v>Hoversoul AW-25 details for catloging</v>
          </cell>
          <cell r="C44342" t="str">
            <v>CLOSED</v>
          </cell>
          <cell r="D44342" t="str">
            <v>Medium</v>
          </cell>
          <cell r="E44342" t="str">
            <v>netscribes</v>
          </cell>
          <cell r="F44342" t="str">
            <v>Sushma Ram</v>
          </cell>
          <cell r="G44342">
            <v>45930.557638888888</v>
          </cell>
          <cell r="H44342">
            <v>45934.761805555558</v>
          </cell>
        </row>
        <row r="44343">
          <cell r="A44343" t="str">
            <v>UCW-19984</v>
          </cell>
          <cell r="B44343" t="str">
            <v>Tata cliq New Listing_Flat Sheet_05-09-2025</v>
          </cell>
          <cell r="C44343" t="str">
            <v>CLOSED</v>
          </cell>
          <cell r="D44343" t="str">
            <v>Medium</v>
          </cell>
          <cell r="E44343" t="str">
            <v>netscribes</v>
          </cell>
          <cell r="F44343" t="str">
            <v>Juilee Jadhav</v>
          </cell>
          <cell r="G44343">
            <v>45930.550694444442</v>
          </cell>
          <cell r="H44343">
            <v>45938.762499999997</v>
          </cell>
        </row>
        <row r="44344">
          <cell r="A44344" t="str">
            <v>UCW-19983</v>
          </cell>
          <cell r="B44344" t="str">
            <v>Beauty - 125928 - Sunscoop - E2E - 1 SKU - 30 Sep</v>
          </cell>
          <cell r="C44344" t="str">
            <v>CLOSED</v>
          </cell>
          <cell r="D44344" t="str">
            <v>Highest</v>
          </cell>
          <cell r="E44344" t="str">
            <v>netscribes</v>
          </cell>
          <cell r="F44344" t="str">
            <v>Shraddha Dighe</v>
          </cell>
          <cell r="G44344">
            <v>45930.55</v>
          </cell>
          <cell r="H44344">
            <v>45934.557638888888</v>
          </cell>
        </row>
        <row r="44345">
          <cell r="A44345" t="str">
            <v>UCW-19979</v>
          </cell>
          <cell r="B44345" t="str">
            <v>LOT-9 ZIP SWEATSHIRT (SELLER CODE:-126600)(BRAND:-MACK JONNEY)-PART-2</v>
          </cell>
          <cell r="C44345" t="str">
            <v>CLOSED Due to Inactive/Insufficient Information</v>
          </cell>
          <cell r="D44345" t="str">
            <v>Medium</v>
          </cell>
          <cell r="E44345" t="str">
            <v>netscribes</v>
          </cell>
          <cell r="F44345" t="str">
            <v>Sushma Ram</v>
          </cell>
          <cell r="G44345">
            <v>45930.504166666666</v>
          </cell>
          <cell r="H44345">
            <v>45938.536805555559</v>
          </cell>
        </row>
        <row r="44346">
          <cell r="A44346" t="str">
            <v>UCW-19971</v>
          </cell>
          <cell r="B44346" t="str">
            <v>TH/CK Omni-37 Lot</v>
          </cell>
          <cell r="C44346" t="str">
            <v>CLOSED</v>
          </cell>
          <cell r="D44346" t="str">
            <v>Medium</v>
          </cell>
          <cell r="E44346" t="str">
            <v>Jaibharathi Jagannathan</v>
          </cell>
          <cell r="F44346" t="str">
            <v>Asmi Kumar</v>
          </cell>
          <cell r="G44346">
            <v>45930.438888888886</v>
          </cell>
          <cell r="H44346">
            <v>45943.824999999997</v>
          </cell>
        </row>
        <row r="44347">
          <cell r="A44347" t="str">
            <v>UCW-19969</v>
          </cell>
          <cell r="B44347" t="str">
            <v xml:space="preserve">Bag Accessories 26-09-2025 </v>
          </cell>
          <cell r="C44347" t="str">
            <v>CLOSED</v>
          </cell>
          <cell r="D44347" t="str">
            <v>Medium</v>
          </cell>
          <cell r="E44347" t="str">
            <v>netscribes</v>
          </cell>
          <cell r="F44347" t="str">
            <v>netscribes</v>
          </cell>
          <cell r="G44347">
            <v>45929.957638888889</v>
          </cell>
          <cell r="H44347">
            <v>46003.956250000003</v>
          </cell>
        </row>
        <row r="44348">
          <cell r="A44348" t="str">
            <v>UCW-19967</v>
          </cell>
          <cell r="B44348" t="str">
            <v>New Catalog for Uploading on Tata Cliq - Brand Kuons Avenue - 26-09-2025</v>
          </cell>
          <cell r="C44348" t="str">
            <v>CLOSED</v>
          </cell>
          <cell r="D44348" t="str">
            <v>Medium</v>
          </cell>
          <cell r="E44348" t="str">
            <v>netscribes</v>
          </cell>
          <cell r="F44348" t="str">
            <v>Juilee Jadhav</v>
          </cell>
          <cell r="G44348">
            <v>45929.805555555555</v>
          </cell>
          <cell r="H44348">
            <v>45935.45</v>
          </cell>
        </row>
        <row r="44349">
          <cell r="A44349" t="str">
            <v>UCW-19962</v>
          </cell>
          <cell r="B44349" t="str">
            <v xml:space="preserve">Tie Accessories 26-09-2025 </v>
          </cell>
          <cell r="C44349" t="str">
            <v>CLOSED</v>
          </cell>
          <cell r="D44349" t="str">
            <v>Medium</v>
          </cell>
          <cell r="E44349" t="str">
            <v>netscribes</v>
          </cell>
          <cell r="F44349" t="str">
            <v>netscribes</v>
          </cell>
          <cell r="G44349">
            <v>45929.731249999997</v>
          </cell>
          <cell r="H44349">
            <v>46003.954861111109</v>
          </cell>
        </row>
        <row r="44350">
          <cell r="A44350" t="str">
            <v>UCW-19959</v>
          </cell>
          <cell r="B44350" t="str">
            <v>Brand Onboarding Request – Miniwesst Handbags for TATA CLIQ</v>
          </cell>
          <cell r="C44350" t="str">
            <v>CLOSED</v>
          </cell>
          <cell r="D44350" t="str">
            <v>Medium</v>
          </cell>
          <cell r="E44350" t="str">
            <v>netscribes</v>
          </cell>
          <cell r="F44350" t="str">
            <v>Mohd Tahir Shaikh</v>
          </cell>
          <cell r="G44350">
            <v>45929.719444444447</v>
          </cell>
          <cell r="H44350">
            <v>45935.515972222223</v>
          </cell>
        </row>
        <row r="44351">
          <cell r="A44351" t="str">
            <v>UCW-19958</v>
          </cell>
          <cell r="B44351" t="str">
            <v xml:space="preserve">Bag Accessories 26-09-2025 </v>
          </cell>
          <cell r="C44351" t="str">
            <v>CLOSED</v>
          </cell>
          <cell r="D44351" t="str">
            <v>Medium</v>
          </cell>
          <cell r="E44351" t="str">
            <v>netscribes</v>
          </cell>
          <cell r="F44351" t="str">
            <v>Sushma Ram</v>
          </cell>
          <cell r="G44351">
            <v>45929.717361111114</v>
          </cell>
          <cell r="H44351">
            <v>45937.573611111111</v>
          </cell>
        </row>
        <row r="44352">
          <cell r="A44352" t="str">
            <v>UCW-19956</v>
          </cell>
          <cell r="B44352" t="str">
            <v>UCW-3222: UCW-2595: UCW-1394: UCW-1043: Jack &amp; Jones AW25 LOT 4 (Tata Cliq)</v>
          </cell>
          <cell r="C44352" t="str">
            <v>CLOSED</v>
          </cell>
          <cell r="D44352" t="str">
            <v>Medium</v>
          </cell>
          <cell r="E44352" t="str">
            <v>netscribes</v>
          </cell>
          <cell r="F44352" t="str">
            <v>Sushma Ram</v>
          </cell>
          <cell r="G44352">
            <v>45929.709722222222</v>
          </cell>
          <cell r="H44352">
            <v>45933.69027777778</v>
          </cell>
        </row>
        <row r="44353">
          <cell r="A44353" t="str">
            <v>UCW-19954</v>
          </cell>
          <cell r="B44353" t="str">
            <v>Miarcus -22 Styles-AW 25- 26 September</v>
          </cell>
          <cell r="C44353" t="str">
            <v>CLOSED</v>
          </cell>
          <cell r="D44353" t="str">
            <v>Medium</v>
          </cell>
          <cell r="E44353" t="str">
            <v>netscribes</v>
          </cell>
          <cell r="F44353" t="str">
            <v>Sushma Ram</v>
          </cell>
          <cell r="G44353">
            <v>45929.705555555556</v>
          </cell>
          <cell r="H44353">
            <v>45940.645138888889</v>
          </cell>
        </row>
        <row r="44354">
          <cell r="A44354" t="str">
            <v>UCW-19953</v>
          </cell>
          <cell r="B44354" t="str">
            <v>Art Street Brand, 236-SKU's Tata Cliq Listing of Paintings, Artificial Plants, Photo Frames, Vases, Idols, Gift Box, Mirror, Clock, Pooja Essentials, Wall Decor, Serving Tray, Mirrors, Wall Art, Candle Holders, Artificial Flowers and Plants, Plante...</v>
          </cell>
          <cell r="C44354" t="str">
            <v>CLOSED</v>
          </cell>
          <cell r="D44354" t="str">
            <v>Medium</v>
          </cell>
          <cell r="E44354" t="str">
            <v>netscribes</v>
          </cell>
          <cell r="F44354" t="str">
            <v>Juilee Jadhav</v>
          </cell>
          <cell r="G44354">
            <v>45929.701388888891</v>
          </cell>
          <cell r="H44354">
            <v>45934.688888888886</v>
          </cell>
        </row>
        <row r="44355">
          <cell r="A44355" t="str">
            <v>UCW-19951</v>
          </cell>
          <cell r="B44355" t="str">
            <v>Reebok Shoes Catalog (Seller ID: 127989)</v>
          </cell>
          <cell r="C44355" t="str">
            <v>CLOSED Due to Inactive/Insufficient Information</v>
          </cell>
          <cell r="D44355" t="str">
            <v>Medium</v>
          </cell>
          <cell r="E44355" t="str">
            <v>netscribes</v>
          </cell>
          <cell r="F44355" t="str">
            <v>Lishita Kotian</v>
          </cell>
          <cell r="G44355">
            <v>45929.69027777778</v>
          </cell>
          <cell r="H44355">
            <v>46188.783333333333</v>
          </cell>
        </row>
        <row r="44356">
          <cell r="A44356" t="str">
            <v>UCW-19948</v>
          </cell>
          <cell r="B44356" t="str">
            <v>TataCliQ &lt;&gt; New Listing WesternWear Dress - || Floe(251-256, 290-311) || Maxi(039-048) || Razy (021-052) ||</v>
          </cell>
          <cell r="C44356" t="str">
            <v>CLOSED</v>
          </cell>
          <cell r="D44356" t="str">
            <v>Medium</v>
          </cell>
          <cell r="E44356" t="str">
            <v>netscribes</v>
          </cell>
          <cell r="F44356" t="str">
            <v>Sushma Ram</v>
          </cell>
          <cell r="G44356">
            <v>45929.68472222222</v>
          </cell>
          <cell r="H44356">
            <v>45936.804166666669</v>
          </cell>
        </row>
        <row r="44357">
          <cell r="A44357" t="str">
            <v>UCW-19944</v>
          </cell>
          <cell r="B44357" t="str">
            <v>JJ FTW &amp; ACC AW-25 (Lot-8)- Tata Cliq</v>
          </cell>
          <cell r="C44357" t="str">
            <v>CLOSED</v>
          </cell>
          <cell r="D44357" t="str">
            <v>Medium</v>
          </cell>
          <cell r="E44357" t="str">
            <v>netscribes</v>
          </cell>
          <cell r="F44357" t="str">
            <v>Juilee Jadhav</v>
          </cell>
          <cell r="G44357">
            <v>45929.67291666667</v>
          </cell>
          <cell r="H44357">
            <v>45933.677777777775</v>
          </cell>
        </row>
        <row r="44358">
          <cell r="A44358" t="str">
            <v>UCW-19939</v>
          </cell>
          <cell r="B44358" t="str">
            <v>CK/TH Omni-98 Lot</v>
          </cell>
          <cell r="C44358" t="str">
            <v>CLOSED</v>
          </cell>
          <cell r="D44358" t="str">
            <v>Medium</v>
          </cell>
          <cell r="E44358" t="str">
            <v>netscribes</v>
          </cell>
          <cell r="F44358" t="str">
            <v>netscribes</v>
          </cell>
          <cell r="G44358">
            <v>45929.661805555559</v>
          </cell>
          <cell r="H44358">
            <v>45965.867361111108</v>
          </cell>
        </row>
        <row r="44359">
          <cell r="A44359" t="str">
            <v>UCW-19937</v>
          </cell>
          <cell r="B44359" t="str">
            <v>New Catalog -Kids Water Bottles -- Little Surprise Box</v>
          </cell>
          <cell r="C44359" t="str">
            <v>CLOSED</v>
          </cell>
          <cell r="D44359" t="str">
            <v>Medium</v>
          </cell>
          <cell r="E44359" t="str">
            <v>netscribes</v>
          </cell>
          <cell r="F44359" t="str">
            <v>Mohd Tahir Shaikh</v>
          </cell>
          <cell r="G44359">
            <v>45929.658333333333</v>
          </cell>
          <cell r="H44359">
            <v>45938.747916666667</v>
          </cell>
        </row>
        <row r="44360">
          <cell r="A44360" t="str">
            <v>UCW-19936</v>
          </cell>
          <cell r="B44360" t="str">
            <v>TataCliQ | Fashion - Luxury | AI Image Replace | 25 Sep 2025</v>
          </cell>
          <cell r="C44360" t="str">
            <v>CLOSED</v>
          </cell>
          <cell r="D44360" t="str">
            <v>Medium</v>
          </cell>
          <cell r="E44360" t="str">
            <v>netscribes</v>
          </cell>
          <cell r="F44360" t="str">
            <v>Sushma Ram</v>
          </cell>
          <cell r="G44360">
            <v>45929.655555555553</v>
          </cell>
          <cell r="H44360">
            <v>45973.709722222222</v>
          </cell>
        </row>
        <row r="44361">
          <cell r="A44361" t="str">
            <v>UCW-19933</v>
          </cell>
          <cell r="B44361" t="str">
            <v>Gold Coin Resizing</v>
          </cell>
          <cell r="C44361" t="str">
            <v>CLOSED</v>
          </cell>
          <cell r="D44361" t="str">
            <v>Medium</v>
          </cell>
          <cell r="E44361" t="str">
            <v>netscribes</v>
          </cell>
          <cell r="F44361" t="str">
            <v>Mohd Tahir Shaikh</v>
          </cell>
          <cell r="G44361">
            <v>45929.634722222225</v>
          </cell>
          <cell r="H44361">
            <v>46003.955555555556</v>
          </cell>
        </row>
        <row r="44362">
          <cell r="A44362" t="str">
            <v>UCW-19929</v>
          </cell>
          <cell r="B44362" t="str">
            <v>Catalog | Powersutra | Tatacliq | 27-Sep-25</v>
          </cell>
          <cell r="C44362" t="str">
            <v>CLOSED</v>
          </cell>
          <cell r="D44362" t="str">
            <v>Medium</v>
          </cell>
          <cell r="E44362" t="str">
            <v>netscribes</v>
          </cell>
          <cell r="F44362" t="str">
            <v>Lishita Kotian</v>
          </cell>
          <cell r="G44362">
            <v>45929.613888888889</v>
          </cell>
          <cell r="H44362">
            <v>45936.566666666666</v>
          </cell>
        </row>
        <row r="44363">
          <cell r="A44363" t="str">
            <v>UCW-19927</v>
          </cell>
          <cell r="B44363" t="str">
            <v>Kami Kubi Brand – New Listing Sheet Submission (36 Styles) || DATE :24/09/202</v>
          </cell>
          <cell r="C44363" t="str">
            <v>CLOSED</v>
          </cell>
          <cell r="D44363" t="str">
            <v>Medium</v>
          </cell>
          <cell r="E44363" t="str">
            <v>netscribes</v>
          </cell>
          <cell r="F44363" t="str">
            <v>Lishita Kotian</v>
          </cell>
          <cell r="G44363">
            <v>45929.602777777778</v>
          </cell>
          <cell r="H44363">
            <v>45944.758333333331</v>
          </cell>
        </row>
        <row r="44364">
          <cell r="A44364" t="str">
            <v>UCW-19925</v>
          </cell>
          <cell r="B44364" t="str">
            <v>Tatacliq new listing files for catalogue</v>
          </cell>
          <cell r="C44364" t="str">
            <v>CLOSED</v>
          </cell>
          <cell r="D44364" t="str">
            <v>Medium</v>
          </cell>
          <cell r="E44364" t="str">
            <v>netscribes</v>
          </cell>
          <cell r="F44364" t="str">
            <v>Juilee Jadhav</v>
          </cell>
          <cell r="G44364">
            <v>45929.59652777778</v>
          </cell>
          <cell r="H44364">
            <v>45940.487500000003</v>
          </cell>
        </row>
        <row r="44365">
          <cell r="A44365" t="str">
            <v>UCW-19924</v>
          </cell>
          <cell r="B44365" t="str">
            <v>Hancock and English Navy Women @Tatacliq New Lot Catalog Request</v>
          </cell>
          <cell r="C44365" t="str">
            <v>CLOSED</v>
          </cell>
          <cell r="D44365" t="str">
            <v>Medium</v>
          </cell>
          <cell r="E44365" t="str">
            <v>netscribes</v>
          </cell>
          <cell r="F44365" t="str">
            <v>Mohd Tahir Shaikh</v>
          </cell>
          <cell r="G44365">
            <v>45929.593055555553</v>
          </cell>
          <cell r="H44365">
            <v>45938.722222222219</v>
          </cell>
        </row>
        <row r="44366">
          <cell r="A44366" t="str">
            <v>UCW-19921</v>
          </cell>
          <cell r="B44366" t="str">
            <v xml:space="preserve">Tie Accessories 26-09-2025 </v>
          </cell>
          <cell r="C44366" t="str">
            <v>CLOSED</v>
          </cell>
          <cell r="D44366" t="str">
            <v>Medium</v>
          </cell>
          <cell r="E44366" t="str">
            <v>netscribes</v>
          </cell>
          <cell r="F44366" t="str">
            <v>Lishita Kotian</v>
          </cell>
          <cell r="G44366">
            <v>45929.568749999999</v>
          </cell>
          <cell r="H44366">
            <v>45934.727083333331</v>
          </cell>
        </row>
        <row r="44367">
          <cell r="A44367" t="str">
            <v>UCW-19920</v>
          </cell>
          <cell r="B44367" t="str">
            <v>Urgent :: Tata Cliq Men's Apparel New Catalog 26-09-2025 // 5 Article</v>
          </cell>
          <cell r="C44367" t="str">
            <v>CLOSED</v>
          </cell>
          <cell r="D44367" t="str">
            <v>Medium</v>
          </cell>
          <cell r="E44367" t="str">
            <v>netscribes</v>
          </cell>
          <cell r="F44367" t="str">
            <v>Lishita Kotian</v>
          </cell>
          <cell r="G44367">
            <v>45929.561805555553</v>
          </cell>
          <cell r="H44367">
            <v>45935.442361111112</v>
          </cell>
        </row>
        <row r="44368">
          <cell r="A44368" t="str">
            <v>UCW-19919</v>
          </cell>
          <cell r="B44368" t="str">
            <v>Tata Cliq 24 SKUs TH Wallet 25-09-2025</v>
          </cell>
          <cell r="C44368" t="str">
            <v>CLOSED</v>
          </cell>
          <cell r="D44368" t="str">
            <v>Medium</v>
          </cell>
          <cell r="E44368" t="str">
            <v>netscribes</v>
          </cell>
          <cell r="F44368" t="str">
            <v>Juilee Jadhav</v>
          </cell>
          <cell r="G44368">
            <v>45929.55972222222</v>
          </cell>
          <cell r="H44368">
            <v>45934.643055555556</v>
          </cell>
        </row>
        <row r="44369">
          <cell r="A44369" t="str">
            <v>UCW-19914</v>
          </cell>
          <cell r="B44369" t="str">
            <v>CLONE - Beauty - Ceramide Listing - Tata - 14 Aug</v>
          </cell>
          <cell r="C44369" t="str">
            <v>CLOSED</v>
          </cell>
          <cell r="D44369" t="str">
            <v>Medium</v>
          </cell>
          <cell r="E44369" t="str">
            <v>netscribes</v>
          </cell>
          <cell r="F44369" t="str">
            <v>Simi Raichel Zachariah</v>
          </cell>
          <cell r="G44369">
            <v>45929.527777777781</v>
          </cell>
          <cell r="H44369">
            <v>45934.499305555553</v>
          </cell>
        </row>
        <row r="44370">
          <cell r="A44370" t="str">
            <v>UCW-19909</v>
          </cell>
          <cell r="B44370" t="str">
            <v>BEauty - 125928 - Image resize - 29th Sept</v>
          </cell>
          <cell r="C44370" t="str">
            <v>CLOSED</v>
          </cell>
          <cell r="D44370" t="str">
            <v>Medium</v>
          </cell>
          <cell r="E44370" t="str">
            <v>netscribes</v>
          </cell>
          <cell r="F44370" t="str">
            <v>Simi Raichel Zachariah</v>
          </cell>
          <cell r="G44370">
            <v>45929.51458333333</v>
          </cell>
          <cell r="H44370">
            <v>46003.845833333333</v>
          </cell>
        </row>
        <row r="44371">
          <cell r="A44371" t="str">
            <v>UCW-19904</v>
          </cell>
          <cell r="B44371" t="str">
            <v>FW: Request to New List on Tatacliq _San Frissco</v>
          </cell>
          <cell r="C44371" t="str">
            <v>CLOSED Due to Inactive/Insufficient Information</v>
          </cell>
          <cell r="D44371" t="str">
            <v>Medium</v>
          </cell>
          <cell r="E44371" t="str">
            <v>netscribes</v>
          </cell>
          <cell r="F44371" t="str">
            <v>Juilee Jadhav</v>
          </cell>
          <cell r="G44371">
            <v>45929.474999999999</v>
          </cell>
          <cell r="H44371">
            <v>45978.6</v>
          </cell>
        </row>
        <row r="44372">
          <cell r="A44372" t="str">
            <v>UCW-19893</v>
          </cell>
          <cell r="B44372" t="str">
            <v xml:space="preserve">Men's Apparel 25-09-2025 </v>
          </cell>
          <cell r="C44372" t="str">
            <v>CLOSED</v>
          </cell>
          <cell r="D44372" t="str">
            <v>Medium</v>
          </cell>
          <cell r="E44372" t="str">
            <v>netscribes</v>
          </cell>
          <cell r="F44372" t="str">
            <v>netscribes</v>
          </cell>
          <cell r="G44372">
            <v>45929.418055555558</v>
          </cell>
          <cell r="H44372">
            <v>46003.95416666667</v>
          </cell>
        </row>
        <row r="44373">
          <cell r="A44373" t="str">
            <v>UCW-19891</v>
          </cell>
          <cell r="B44373" t="str">
            <v xml:space="preserve">Men's Apparel 25-09-2025 </v>
          </cell>
          <cell r="C44373" t="str">
            <v>CLOSED</v>
          </cell>
          <cell r="D44373" t="str">
            <v>Medium</v>
          </cell>
          <cell r="E44373" t="str">
            <v>netscribes</v>
          </cell>
          <cell r="F44373" t="str">
            <v>Lishita Kotian</v>
          </cell>
          <cell r="G44373">
            <v>45928.880555555559</v>
          </cell>
          <cell r="H44373">
            <v>45934.65</v>
          </cell>
        </row>
        <row r="44374">
          <cell r="A44374" t="str">
            <v>UCW-19889</v>
          </cell>
          <cell r="B44374" t="str">
            <v>Styles Migration to Tata Cliq ABFRL Account - 25-09-2025</v>
          </cell>
          <cell r="C44374" t="str">
            <v>CLOSED</v>
          </cell>
          <cell r="D44374" t="str">
            <v>Medium</v>
          </cell>
          <cell r="E44374" t="str">
            <v>netscribes</v>
          </cell>
          <cell r="F44374" t="str">
            <v>Mohd Tahir Shaikh</v>
          </cell>
          <cell r="G44374">
            <v>45927.938888888886</v>
          </cell>
          <cell r="H44374">
            <v>46003.95416666667</v>
          </cell>
        </row>
        <row r="44375">
          <cell r="A44375" t="str">
            <v>UCW-19888</v>
          </cell>
          <cell r="B44375" t="str">
            <v>Request to Update Images for Existing Product Listings 6</v>
          </cell>
          <cell r="C44375" t="str">
            <v>CLOSED</v>
          </cell>
          <cell r="D44375" t="str">
            <v>Medium</v>
          </cell>
          <cell r="E44375" t="str">
            <v>netscribes</v>
          </cell>
          <cell r="F44375" t="str">
            <v>Mohd Tahir Shaikh</v>
          </cell>
          <cell r="G44375">
            <v>45927.933333333334</v>
          </cell>
          <cell r="H44375">
            <v>46003.952777777777</v>
          </cell>
        </row>
        <row r="44376">
          <cell r="A44376" t="str">
            <v>UCW-19884</v>
          </cell>
          <cell r="B44376" t="str">
            <v>Tata Cliq New Listings Sep 2025 Part 2</v>
          </cell>
          <cell r="C44376" t="str">
            <v>CLOSED</v>
          </cell>
          <cell r="D44376" t="str">
            <v>Medium</v>
          </cell>
          <cell r="E44376" t="str">
            <v>netscribes</v>
          </cell>
          <cell r="F44376" t="str">
            <v>Mohd Tahir Shaikh</v>
          </cell>
          <cell r="G44376">
            <v>45927.900694444441</v>
          </cell>
          <cell r="H44376">
            <v>45944.560416666667</v>
          </cell>
        </row>
        <row r="44377">
          <cell r="A44377" t="str">
            <v>UCW-19883</v>
          </cell>
          <cell r="B44377" t="str">
            <v>Kidsville Footwear-New Catalog-25-SEPT-2025- Slave Id -126520-GGN</v>
          </cell>
          <cell r="C44377" t="str">
            <v>CLOSED</v>
          </cell>
          <cell r="D44377" t="str">
            <v>Medium</v>
          </cell>
          <cell r="E44377" t="str">
            <v>netscribes</v>
          </cell>
          <cell r="F44377" t="str">
            <v>Mohd Tahir Shaikh</v>
          </cell>
          <cell r="G44377">
            <v>45927.895138888889</v>
          </cell>
          <cell r="H44377">
            <v>45930.71875</v>
          </cell>
        </row>
        <row r="44378">
          <cell r="A44378" t="str">
            <v>UCW-19882</v>
          </cell>
          <cell r="B44378" t="str">
            <v>New Balance Catalogue Add Now</v>
          </cell>
          <cell r="C44378" t="str">
            <v>CLOSED</v>
          </cell>
          <cell r="D44378" t="str">
            <v>Medium</v>
          </cell>
          <cell r="E44378" t="str">
            <v>netscribes</v>
          </cell>
          <cell r="F44378" t="str">
            <v>Mohd Tahir Shaikh</v>
          </cell>
          <cell r="G44378">
            <v>45927.886111111111</v>
          </cell>
          <cell r="H44378">
            <v>46003.958333333336</v>
          </cell>
        </row>
        <row r="44379">
          <cell r="A44379" t="str">
            <v>UCW-19880</v>
          </cell>
          <cell r="B44379" t="str">
            <v>Hoversoul Listing - EARTHSTEP FASHIONS 26 Sept 2025</v>
          </cell>
          <cell r="C44379" t="str">
            <v>CLOSED</v>
          </cell>
          <cell r="D44379" t="str">
            <v>Medium</v>
          </cell>
          <cell r="E44379" t="str">
            <v>netscribes</v>
          </cell>
          <cell r="F44379" t="str">
            <v>Mohd Tahir Shaikh</v>
          </cell>
          <cell r="G44379">
            <v>45927.556250000001</v>
          </cell>
          <cell r="H44379">
            <v>45935.431944444441</v>
          </cell>
        </row>
        <row r="44380">
          <cell r="A44380" t="str">
            <v>UCW-19878</v>
          </cell>
          <cell r="B44380" t="str">
            <v xml:space="preserve">Women's Apparel 23-09-2025 </v>
          </cell>
          <cell r="C44380" t="str">
            <v>CLOSED</v>
          </cell>
          <cell r="D44380" t="str">
            <v>Medium</v>
          </cell>
          <cell r="E44380" t="str">
            <v>netscribes</v>
          </cell>
          <cell r="F44380" t="str">
            <v>netscribes</v>
          </cell>
          <cell r="G44380">
            <v>45927.393055555556</v>
          </cell>
          <cell r="H44380">
            <v>45993.698611111111</v>
          </cell>
        </row>
        <row r="44381">
          <cell r="A44381" t="str">
            <v>UCW-19877</v>
          </cell>
          <cell r="B44381" t="str">
            <v>Tatacliq Kids Apparels Template | 25th Sep'2025</v>
          </cell>
          <cell r="C44381" t="str">
            <v>CLOSED</v>
          </cell>
          <cell r="D44381" t="str">
            <v>Medium</v>
          </cell>
          <cell r="E44381" t="str">
            <v>netscribes</v>
          </cell>
          <cell r="F44381" t="str">
            <v>Lishita Kotian</v>
          </cell>
          <cell r="G44381">
            <v>45926.943749999999</v>
          </cell>
          <cell r="H44381">
            <v>45945.536805555559</v>
          </cell>
        </row>
        <row r="44382">
          <cell r="A44382" t="str">
            <v>UCW-19876</v>
          </cell>
          <cell r="B44382" t="str">
            <v>Tatacliq Men's Apparels Templates | 25th Sep'2025</v>
          </cell>
          <cell r="C44382" t="str">
            <v>CLOSED</v>
          </cell>
          <cell r="D44382" t="str">
            <v>Medium</v>
          </cell>
          <cell r="E44382" t="str">
            <v>netscribes</v>
          </cell>
          <cell r="F44382" t="str">
            <v>Lishita Kotian</v>
          </cell>
          <cell r="G44382">
            <v>45926.94027777778</v>
          </cell>
          <cell r="H44382">
            <v>45933.932638888888</v>
          </cell>
        </row>
        <row r="44383">
          <cell r="A44383" t="str">
            <v>UCW-19875</v>
          </cell>
          <cell r="B44383" t="str">
            <v>Tatacliq Men Content template_24-09-25</v>
          </cell>
          <cell r="C44383" t="str">
            <v>CLOSED</v>
          </cell>
          <cell r="D44383" t="str">
            <v>Medium</v>
          </cell>
          <cell r="E44383" t="str">
            <v>netscribes</v>
          </cell>
          <cell r="F44383" t="str">
            <v>Lishita Kotian</v>
          </cell>
          <cell r="G44383">
            <v>45926.936805555553</v>
          </cell>
          <cell r="H44383">
            <v>45938.705555555556</v>
          </cell>
        </row>
        <row r="44384">
          <cell r="A44384" t="str">
            <v>UCW-19872</v>
          </cell>
          <cell r="B44384" t="str">
            <v>Belt Accessories 24-09-2025</v>
          </cell>
          <cell r="C44384" t="str">
            <v>CLOSED</v>
          </cell>
          <cell r="D44384" t="str">
            <v>Medium</v>
          </cell>
          <cell r="E44384" t="str">
            <v>netscribes</v>
          </cell>
          <cell r="F44384" t="str">
            <v>netscribes</v>
          </cell>
          <cell r="G44384">
            <v>45926.770138888889</v>
          </cell>
          <cell r="H44384">
            <v>46003.949305555558</v>
          </cell>
        </row>
        <row r="44385">
          <cell r="A44385" t="str">
            <v>UCW-19870</v>
          </cell>
          <cell r="B44385" t="str">
            <v xml:space="preserve">Beauty - E2E - 125928 - Axe-Vaseline) HUL- 24th sept </v>
          </cell>
          <cell r="C44385" t="str">
            <v>CLOSED</v>
          </cell>
          <cell r="D44385" t="str">
            <v>Medium</v>
          </cell>
          <cell r="E44385" t="str">
            <v>netscribes</v>
          </cell>
          <cell r="F44385" t="str">
            <v>Simi Raichel Zachariah</v>
          </cell>
          <cell r="G44385">
            <v>45926.762499999997</v>
          </cell>
          <cell r="H44385">
            <v>45934.484722222223</v>
          </cell>
        </row>
        <row r="44386">
          <cell r="A44386" t="str">
            <v>UCW-19867</v>
          </cell>
          <cell r="B44386" t="str">
            <v>Belt Accessories 24-09-2025</v>
          </cell>
          <cell r="C44386" t="str">
            <v>CLOSED</v>
          </cell>
          <cell r="D44386" t="str">
            <v>Medium</v>
          </cell>
          <cell r="E44386" t="str">
            <v>netscribes</v>
          </cell>
          <cell r="F44386" t="str">
            <v>Lishita Kotian</v>
          </cell>
          <cell r="G44386">
            <v>45926.741666666669</v>
          </cell>
          <cell r="H44386">
            <v>45940.640972222223</v>
          </cell>
        </row>
        <row r="44387">
          <cell r="A44387" t="str">
            <v>UCW-19866</v>
          </cell>
          <cell r="B44387" t="str">
            <v>Footwear Men &amp; Women 24-09-2025</v>
          </cell>
          <cell r="C44387" t="str">
            <v>CLOSED</v>
          </cell>
          <cell r="D44387" t="str">
            <v>Medium</v>
          </cell>
          <cell r="E44387" t="str">
            <v>netscribes</v>
          </cell>
          <cell r="F44387" t="str">
            <v>netscribes</v>
          </cell>
          <cell r="G44387">
            <v>45926.737500000003</v>
          </cell>
          <cell r="H44387">
            <v>46003.949305555558</v>
          </cell>
        </row>
        <row r="44388">
          <cell r="A44388" t="str">
            <v>UCW-19864</v>
          </cell>
          <cell r="B44388" t="str">
            <v>Footwear Men &amp; Women 24-09-2025</v>
          </cell>
          <cell r="C44388" t="str">
            <v>CLOSED</v>
          </cell>
          <cell r="D44388" t="str">
            <v>Medium</v>
          </cell>
          <cell r="E44388" t="str">
            <v>netscribes</v>
          </cell>
          <cell r="F44388" t="str">
            <v>Lishita Kotian</v>
          </cell>
          <cell r="G44388">
            <v>45926.72152777778</v>
          </cell>
          <cell r="H44388">
            <v>45934.619444444441</v>
          </cell>
        </row>
        <row r="44389">
          <cell r="A44389" t="str">
            <v>UCW-19860</v>
          </cell>
          <cell r="B44389" t="str">
            <v xml:space="preserve">eCraftIndia | Diwali Catalog | Tatacliq-2025 </v>
          </cell>
          <cell r="C44389" t="str">
            <v>CLOSED</v>
          </cell>
          <cell r="D44389" t="str">
            <v>Medium</v>
          </cell>
          <cell r="E44389" t="str">
            <v>netscribes</v>
          </cell>
          <cell r="F44389" t="str">
            <v>Juilee Jadhav</v>
          </cell>
          <cell r="G44389">
            <v>45926.7</v>
          </cell>
          <cell r="H44389">
            <v>45938.593055555553</v>
          </cell>
        </row>
        <row r="44390">
          <cell r="A44390" t="str">
            <v>UCW-19859</v>
          </cell>
          <cell r="B44390" t="str">
            <v>Request for New Product Cataloguing_KISNA</v>
          </cell>
          <cell r="C44390" t="str">
            <v>CLOSED</v>
          </cell>
          <cell r="D44390" t="str">
            <v>Medium</v>
          </cell>
          <cell r="E44390" t="str">
            <v>netscribes</v>
          </cell>
          <cell r="F44390" t="str">
            <v>Mohd Tahir Shaikh</v>
          </cell>
          <cell r="G44390">
            <v>45926.7</v>
          </cell>
          <cell r="H44390">
            <v>45934.774305555555</v>
          </cell>
        </row>
        <row r="44391">
          <cell r="A44391" t="str">
            <v>UCW-19858</v>
          </cell>
          <cell r="B44391" t="str">
            <v>Skechers Add now file for listing</v>
          </cell>
          <cell r="C44391" t="str">
            <v>CLOSED</v>
          </cell>
          <cell r="D44391" t="str">
            <v>Medium</v>
          </cell>
          <cell r="E44391" t="str">
            <v>netscribes</v>
          </cell>
          <cell r="F44391" t="str">
            <v>Lishita Kotian</v>
          </cell>
          <cell r="G44391">
            <v>45926.691666666666</v>
          </cell>
          <cell r="H44391">
            <v>46078.837500000001</v>
          </cell>
        </row>
        <row r="44392">
          <cell r="A44392" t="str">
            <v>UCW-19856</v>
          </cell>
          <cell r="B44392" t="str">
            <v>TataCliQ | Fashion - Luxury | Elevated Content Images | 24 Sep 2025</v>
          </cell>
          <cell r="C44392" t="str">
            <v>CLOSED</v>
          </cell>
          <cell r="D44392" t="str">
            <v>Medium</v>
          </cell>
          <cell r="E44392" t="str">
            <v>netscribes</v>
          </cell>
          <cell r="F44392" t="str">
            <v>Mohd Tahir Shaikh</v>
          </cell>
          <cell r="G44392">
            <v>45926.690972222219</v>
          </cell>
          <cell r="H44392">
            <v>46003.948611111111</v>
          </cell>
        </row>
        <row r="44393">
          <cell r="A44393" t="str">
            <v>UCW-19854</v>
          </cell>
          <cell r="B44393" t="str">
            <v xml:space="preserve">TataCliq - DDecor : New Llisting </v>
          </cell>
          <cell r="C44393" t="str">
            <v>CLOSED</v>
          </cell>
          <cell r="D44393" t="str">
            <v>Medium</v>
          </cell>
          <cell r="E44393" t="str">
            <v>cielo</v>
          </cell>
          <cell r="F44393" t="str">
            <v>Juilee Jadhav</v>
          </cell>
          <cell r="G44393">
            <v>45926.682638888888</v>
          </cell>
          <cell r="H44393">
            <v>45936.540277777778</v>
          </cell>
        </row>
        <row r="44394">
          <cell r="A44394" t="str">
            <v>UCW-19847</v>
          </cell>
          <cell r="B44394" t="str">
            <v>Updated images-19-09-2025</v>
          </cell>
          <cell r="C44394" t="str">
            <v>CLOSED</v>
          </cell>
          <cell r="D44394" t="str">
            <v>Medium</v>
          </cell>
          <cell r="E44394" t="str">
            <v>netscribes</v>
          </cell>
          <cell r="F44394" t="str">
            <v>netscribes</v>
          </cell>
          <cell r="G44394">
            <v>45926.648611111108</v>
          </cell>
          <cell r="H44394">
            <v>46003.84097222222</v>
          </cell>
        </row>
        <row r="44395">
          <cell r="A44395" t="str">
            <v>UCW-19837</v>
          </cell>
          <cell r="B44395" t="str">
            <v>Footwear Catalog _ 24-09-2025</v>
          </cell>
          <cell r="C44395" t="str">
            <v>CLOSED</v>
          </cell>
          <cell r="D44395" t="str">
            <v>Medium</v>
          </cell>
          <cell r="E44395" t="str">
            <v>netscribes</v>
          </cell>
          <cell r="F44395" t="str">
            <v>Sushma Ram</v>
          </cell>
          <cell r="G44395">
            <v>45926.591666666667</v>
          </cell>
          <cell r="H44395">
            <v>45934.782638888886</v>
          </cell>
        </row>
        <row r="44396">
          <cell r="A44396" t="str">
            <v>UCW-19836</v>
          </cell>
          <cell r="B44396" t="str">
            <v>CLONE - Beauty - New Listing and Seller Set up - Soma Naturals - 9 Sep</v>
          </cell>
          <cell r="C44396" t="str">
            <v>CLOSED Due to Inactive/Insufficient Information</v>
          </cell>
          <cell r="D44396" t="str">
            <v>Medium</v>
          </cell>
          <cell r="E44396" t="str">
            <v>netscribes</v>
          </cell>
          <cell r="F44396" t="str">
            <v>Simi Raichel Zachariah</v>
          </cell>
          <cell r="G44396">
            <v>45926.588194444441</v>
          </cell>
          <cell r="H44396">
            <v>45938.474305555559</v>
          </cell>
        </row>
        <row r="44397">
          <cell r="A44397" t="str">
            <v>UCW-19834</v>
          </cell>
          <cell r="B44397" t="str">
            <v>ICHAA - Cataloguing</v>
          </cell>
          <cell r="C44397" t="str">
            <v>CLOSED</v>
          </cell>
          <cell r="D44397" t="str">
            <v>Medium</v>
          </cell>
          <cell r="E44397" t="str">
            <v>netscribes</v>
          </cell>
          <cell r="F44397" t="str">
            <v>Juilee Jadhav</v>
          </cell>
          <cell r="G44397">
            <v>45926.584722222222</v>
          </cell>
          <cell r="H44397">
            <v>45948.645833333336</v>
          </cell>
        </row>
        <row r="44398">
          <cell r="A44398" t="str">
            <v>UCW-19830</v>
          </cell>
          <cell r="B44398" t="str">
            <v>Beauty - 125411 - Arata - 15 SKUS - 26 Sep</v>
          </cell>
          <cell r="C44398" t="str">
            <v>CLOSED</v>
          </cell>
          <cell r="D44398" t="str">
            <v>Highest</v>
          </cell>
          <cell r="E44398" t="str">
            <v>netscribes</v>
          </cell>
          <cell r="F44398" t="str">
            <v>Shraddha Dighe</v>
          </cell>
          <cell r="G44398">
            <v>45926.564583333333</v>
          </cell>
          <cell r="H44398">
            <v>45953.375</v>
          </cell>
        </row>
        <row r="44399">
          <cell r="A44399" t="str">
            <v>UCW-19827</v>
          </cell>
          <cell r="B44399" t="str">
            <v>Giordano &lt;&gt; Tata Cliq - Product Listing Shirts - 15 Options - 24.09.2025</v>
          </cell>
          <cell r="C44399" t="str">
            <v>CLOSED</v>
          </cell>
          <cell r="D44399" t="str">
            <v>Medium</v>
          </cell>
          <cell r="E44399" t="str">
            <v>netscribes</v>
          </cell>
          <cell r="F44399" t="str">
            <v>Juilee Jadhav</v>
          </cell>
          <cell r="G44399">
            <v>45926.542361111111</v>
          </cell>
          <cell r="H44399">
            <v>45934.589583333334</v>
          </cell>
        </row>
        <row r="44400">
          <cell r="A44400" t="str">
            <v>UCW-19826</v>
          </cell>
          <cell r="B44400" t="str">
            <v>BEauty - 125928- Adhoc - Image resize - 26th Sept</v>
          </cell>
          <cell r="C44400" t="str">
            <v>CLOSED</v>
          </cell>
          <cell r="D44400" t="str">
            <v>Medium</v>
          </cell>
          <cell r="E44400" t="str">
            <v>netscribes</v>
          </cell>
          <cell r="F44400" t="str">
            <v>Simi Raichel Zachariah</v>
          </cell>
          <cell r="G44400">
            <v>45926.53125</v>
          </cell>
          <cell r="H44400">
            <v>46003.84097222222</v>
          </cell>
        </row>
        <row r="44401">
          <cell r="A44401" t="str">
            <v>UCW-19818</v>
          </cell>
          <cell r="B44401" t="str">
            <v>Articles not listed on TCF</v>
          </cell>
          <cell r="C44401" t="str">
            <v>CLOSED</v>
          </cell>
          <cell r="D44401" t="str">
            <v>Medium</v>
          </cell>
          <cell r="E44401" t="str">
            <v>netscribes</v>
          </cell>
          <cell r="F44401" t="str">
            <v>Mohd Tahir Shaikh</v>
          </cell>
          <cell r="G44401">
            <v>45926.47152777778</v>
          </cell>
          <cell r="H44401">
            <v>45969.507638888892</v>
          </cell>
        </row>
        <row r="44402">
          <cell r="A44402" t="str">
            <v>UCW-19805</v>
          </cell>
          <cell r="B44402" t="str">
            <v>New Listing_2309</v>
          </cell>
          <cell r="C44402" t="str">
            <v>CLOSED</v>
          </cell>
          <cell r="D44402" t="str">
            <v>Medium</v>
          </cell>
          <cell r="E44402" t="str">
            <v>netscribes</v>
          </cell>
          <cell r="F44402" t="str">
            <v>Juilee Jadhav</v>
          </cell>
          <cell r="G44402">
            <v>45925.799305555556</v>
          </cell>
          <cell r="H44402">
            <v>45936.530555555553</v>
          </cell>
        </row>
        <row r="44403">
          <cell r="A44403" t="str">
            <v>UCW-19799</v>
          </cell>
          <cell r="B44403" t="str">
            <v>Tatacliq Women Western Wear Template | 17th Sep'2025</v>
          </cell>
          <cell r="C44403" t="str">
            <v>CLOSED</v>
          </cell>
          <cell r="D44403" t="str">
            <v>Medium</v>
          </cell>
          <cell r="E44403" t="str">
            <v>netscribes</v>
          </cell>
          <cell r="F44403" t="str">
            <v>Lishita Kotian</v>
          </cell>
          <cell r="G44403">
            <v>45925.76458333333</v>
          </cell>
          <cell r="H44403">
            <v>45933.922222222223</v>
          </cell>
        </row>
        <row r="44404">
          <cell r="A44404" t="str">
            <v>UCW-19798</v>
          </cell>
          <cell r="B44404" t="str">
            <v>Biba New Women &amp; Kids Lot AW25 - 28 Styles</v>
          </cell>
          <cell r="C44404" t="str">
            <v>CLOSED</v>
          </cell>
          <cell r="D44404" t="str">
            <v>Medium</v>
          </cell>
          <cell r="E44404" t="str">
            <v>netscribes</v>
          </cell>
          <cell r="F44404" t="str">
            <v>netscribes</v>
          </cell>
          <cell r="G44404">
            <v>45925.761805555558</v>
          </cell>
          <cell r="H44404">
            <v>45965.876388888886</v>
          </cell>
        </row>
        <row r="44405">
          <cell r="A44405" t="str">
            <v>UCW-19796</v>
          </cell>
          <cell r="B44405" t="str">
            <v>Tatacliq Specimen Template | 17th Sep'25</v>
          </cell>
          <cell r="C44405" t="str">
            <v>CLOSED</v>
          </cell>
          <cell r="D44405" t="str">
            <v>Medium</v>
          </cell>
          <cell r="E44405" t="str">
            <v>netscribes</v>
          </cell>
          <cell r="F44405" t="str">
            <v>Lishita Kotian</v>
          </cell>
          <cell r="G44405">
            <v>45925.758333333331</v>
          </cell>
          <cell r="H44405">
            <v>45929.700694444444</v>
          </cell>
        </row>
        <row r="44406">
          <cell r="A44406" t="str">
            <v>UCW-19795</v>
          </cell>
          <cell r="B44406" t="str">
            <v xml:space="preserve">Tatacliq Lifestyle Catalog Template-Lot -126_15.09.2025 </v>
          </cell>
          <cell r="C44406" t="str">
            <v>CLOSED</v>
          </cell>
          <cell r="D44406" t="str">
            <v>Medium</v>
          </cell>
          <cell r="E44406" t="str">
            <v>netscribes</v>
          </cell>
          <cell r="F44406" t="str">
            <v>netscribes</v>
          </cell>
          <cell r="G44406">
            <v>45925.756249999999</v>
          </cell>
          <cell r="H44406">
            <v>45965.877083333333</v>
          </cell>
        </row>
        <row r="44407">
          <cell r="A44407" t="str">
            <v>UCW-19794</v>
          </cell>
          <cell r="B44407" t="str">
            <v>Tatacliq Women Western Wear Template | 15th Sep'2025</v>
          </cell>
          <cell r="C44407" t="str">
            <v>CLOSED</v>
          </cell>
          <cell r="D44407" t="str">
            <v>Medium</v>
          </cell>
          <cell r="E44407" t="str">
            <v>netscribes</v>
          </cell>
          <cell r="F44407" t="str">
            <v>netscribes</v>
          </cell>
          <cell r="G44407">
            <v>45925.748611111114</v>
          </cell>
          <cell r="H44407">
            <v>45965.87777777778</v>
          </cell>
        </row>
        <row r="44408">
          <cell r="A44408" t="str">
            <v>UCW-19793</v>
          </cell>
          <cell r="B44408" t="str">
            <v>Tata Cliq New Product Listing Sheet (11-09-2025)</v>
          </cell>
          <cell r="C44408" t="str">
            <v>CLOSED</v>
          </cell>
          <cell r="D44408" t="str">
            <v>Medium</v>
          </cell>
          <cell r="E44408" t="str">
            <v>netscribes</v>
          </cell>
          <cell r="F44408" t="str">
            <v>netscribes</v>
          </cell>
          <cell r="G44408">
            <v>45925.743055555555</v>
          </cell>
          <cell r="H44408">
            <v>45965.881249999999</v>
          </cell>
        </row>
        <row r="44409">
          <cell r="A44409" t="str">
            <v>UCW-19791</v>
          </cell>
          <cell r="B44409" t="str">
            <v>Tatacliq Men's Apparels Templates | 18th Sep'2025</v>
          </cell>
          <cell r="C44409" t="str">
            <v>CLOSED</v>
          </cell>
          <cell r="D44409" t="str">
            <v>Medium</v>
          </cell>
          <cell r="E44409" t="str">
            <v>netscribes</v>
          </cell>
          <cell r="F44409" t="str">
            <v>Lishita Kotian</v>
          </cell>
          <cell r="G44409">
            <v>45925.737500000003</v>
          </cell>
          <cell r="H44409">
            <v>45930.584722222222</v>
          </cell>
        </row>
        <row r="44410">
          <cell r="A44410" t="str">
            <v>UCW-19789</v>
          </cell>
          <cell r="B44410" t="str">
            <v>Tatacliq Men's Apparels Templates | 15th Sep'2025</v>
          </cell>
          <cell r="C44410" t="str">
            <v>CLOSED</v>
          </cell>
          <cell r="D44410" t="str">
            <v>Medium</v>
          </cell>
          <cell r="E44410" t="str">
            <v>netscribes</v>
          </cell>
          <cell r="F44410" t="str">
            <v>Lishita Kotian</v>
          </cell>
          <cell r="G44410">
            <v>45925.731249999997</v>
          </cell>
          <cell r="H44410">
            <v>45930.581250000003</v>
          </cell>
        </row>
        <row r="44411">
          <cell r="A44411" t="str">
            <v>UCW-19788</v>
          </cell>
          <cell r="B44411" t="str">
            <v>Tatacliq Women Western Wear Template | 12th Sep'2025</v>
          </cell>
          <cell r="C44411" t="str">
            <v>CLOSED</v>
          </cell>
          <cell r="D44411" t="str">
            <v>Medium</v>
          </cell>
          <cell r="E44411" t="str">
            <v>netscribes</v>
          </cell>
          <cell r="F44411" t="str">
            <v>netscribes</v>
          </cell>
          <cell r="G44411">
            <v>45925.729861111111</v>
          </cell>
          <cell r="H44411">
            <v>45965.881249999999</v>
          </cell>
        </row>
        <row r="44412">
          <cell r="A44412" t="str">
            <v>UCW-19785</v>
          </cell>
          <cell r="B44412" t="str">
            <v>Tatacliq Men's Apparels Templates | 12th Sep'2025</v>
          </cell>
          <cell r="C44412" t="str">
            <v>CLOSED</v>
          </cell>
          <cell r="D44412" t="str">
            <v>Medium</v>
          </cell>
          <cell r="E44412" t="str">
            <v>netscribes</v>
          </cell>
          <cell r="F44412" t="str">
            <v>Lishita Kotian</v>
          </cell>
          <cell r="G44412">
            <v>45925.723611111112</v>
          </cell>
          <cell r="H44412">
            <v>45929.696527777778</v>
          </cell>
        </row>
        <row r="44413">
          <cell r="A44413" t="str">
            <v>UCW-19784</v>
          </cell>
          <cell r="B44413" t="str">
            <v>Men-243 New Styles for Listing</v>
          </cell>
          <cell r="C44413" t="str">
            <v>CLOSED</v>
          </cell>
          <cell r="D44413" t="str">
            <v>Medium</v>
          </cell>
          <cell r="E44413" t="str">
            <v>netscribes</v>
          </cell>
          <cell r="F44413" t="str">
            <v>netscribes</v>
          </cell>
          <cell r="G44413">
            <v>45925.720138888886</v>
          </cell>
          <cell r="H44413">
            <v>45965.881944444445</v>
          </cell>
        </row>
        <row r="44414">
          <cell r="A44414" t="str">
            <v>UCW-19781</v>
          </cell>
          <cell r="B44414" t="str">
            <v>Lacquer Embassy - New FESTIVE COLLECTION AW25 - 02-09-25</v>
          </cell>
          <cell r="C44414" t="str">
            <v>CLOSED</v>
          </cell>
          <cell r="D44414" t="str">
            <v>Medium</v>
          </cell>
          <cell r="E44414" t="str">
            <v>netscribes</v>
          </cell>
          <cell r="F44414" t="str">
            <v>netscribes</v>
          </cell>
          <cell r="G44414">
            <v>45925.698611111111</v>
          </cell>
          <cell r="H44414">
            <v>45965.881944444445</v>
          </cell>
        </row>
        <row r="44415">
          <cell r="A44415" t="str">
            <v>UCW-19770</v>
          </cell>
          <cell r="B44415" t="str">
            <v>Brand: Converse | 129357-OKHLA | Catalog</v>
          </cell>
          <cell r="C44415" t="str">
            <v>CLOSED</v>
          </cell>
          <cell r="D44415" t="str">
            <v>Medium</v>
          </cell>
          <cell r="E44415" t="str">
            <v>netscribes</v>
          </cell>
          <cell r="F44415" t="str">
            <v>Sushma Ram</v>
          </cell>
          <cell r="G44415">
            <v>45925.640277777777</v>
          </cell>
          <cell r="H44415">
            <v>45933.841666666667</v>
          </cell>
        </row>
        <row r="44416">
          <cell r="A44416" t="str">
            <v>UCW-19769</v>
          </cell>
          <cell r="B44416" t="str">
            <v>CLONE - Beauty - 125928 - E2E - Moschino - 4 SKUS - 11 Sep</v>
          </cell>
          <cell r="C44416" t="str">
            <v>CLOSED</v>
          </cell>
          <cell r="D44416" t="str">
            <v>Medium</v>
          </cell>
          <cell r="E44416" t="str">
            <v>netscribes</v>
          </cell>
          <cell r="F44416" t="str">
            <v>Simi Raichel Zachariah</v>
          </cell>
          <cell r="G44416">
            <v>45925.63958333333</v>
          </cell>
          <cell r="H44416">
            <v>45953.375694444447</v>
          </cell>
        </row>
        <row r="44417">
          <cell r="A44417" t="str">
            <v>UCW-19761</v>
          </cell>
          <cell r="B44417" t="str">
            <v>Allen Solly Color - Image change</v>
          </cell>
          <cell r="C44417" t="str">
            <v>CLOSED</v>
          </cell>
          <cell r="D44417" t="str">
            <v>Medium</v>
          </cell>
          <cell r="E44417" t="str">
            <v>netscribes</v>
          </cell>
          <cell r="F44417" t="str">
            <v>Mohd Tahir Shaikh</v>
          </cell>
          <cell r="G44417">
            <v>45925.613888888889</v>
          </cell>
          <cell r="H44417">
            <v>46003.947222222225</v>
          </cell>
        </row>
        <row r="44418">
          <cell r="A44418" t="str">
            <v>UCW-19758</v>
          </cell>
          <cell r="B44418" t="str">
            <v>AW25 New Catalog - Lot 7</v>
          </cell>
          <cell r="C44418" t="str">
            <v>CLOSED</v>
          </cell>
          <cell r="D44418" t="str">
            <v>Medium</v>
          </cell>
          <cell r="E44418" t="str">
            <v>netscribes</v>
          </cell>
          <cell r="F44418" t="str">
            <v>Lishita Kotian</v>
          </cell>
          <cell r="G44418">
            <v>45925.602083333331</v>
          </cell>
          <cell r="H44418">
            <v>45947.65347222222</v>
          </cell>
        </row>
        <row r="44419">
          <cell r="A44419" t="str">
            <v>UCW-19755</v>
          </cell>
          <cell r="B44419" t="str">
            <v xml:space="preserve">Tatacliq Lifestyle Catalog Template-Lot -127_23.09.2025 </v>
          </cell>
          <cell r="C44419" t="str">
            <v>CLOSED</v>
          </cell>
          <cell r="D44419" t="str">
            <v>Medium</v>
          </cell>
          <cell r="E44419" t="str">
            <v>netscribes</v>
          </cell>
          <cell r="F44419" t="str">
            <v>Sushma Ram</v>
          </cell>
          <cell r="G44419">
            <v>45925.595833333333</v>
          </cell>
          <cell r="H44419">
            <v>45948.556250000001</v>
          </cell>
        </row>
        <row r="44420">
          <cell r="A44420" t="str">
            <v>UCW-19754</v>
          </cell>
          <cell r="B44420" t="str">
            <v>Beauty - Image resize - 25 sep</v>
          </cell>
          <cell r="C44420" t="str">
            <v>CLOSED</v>
          </cell>
          <cell r="D44420" t="str">
            <v>Highest</v>
          </cell>
          <cell r="E44420" t="str">
            <v>netscribes</v>
          </cell>
          <cell r="F44420" t="str">
            <v>Shraddha Dighe</v>
          </cell>
          <cell r="G44420">
            <v>45925.595138888886</v>
          </cell>
          <cell r="H44420">
            <v>46003.835416666669</v>
          </cell>
        </row>
        <row r="44421">
          <cell r="A44421" t="str">
            <v>UCW-19750</v>
          </cell>
          <cell r="B44421" t="str">
            <v>Beauty - 126667 - E2E - Sanfe - 67 SKUS - 25 Sep</v>
          </cell>
          <cell r="C44421" t="str">
            <v>CLOSED</v>
          </cell>
          <cell r="D44421" t="str">
            <v>Medium</v>
          </cell>
          <cell r="E44421" t="str">
            <v>netscribes</v>
          </cell>
          <cell r="F44421" t="str">
            <v>Shraddha Dighe</v>
          </cell>
          <cell r="G44421">
            <v>45925.581250000003</v>
          </cell>
          <cell r="H44421">
            <v>45953.375694444447</v>
          </cell>
        </row>
        <row r="44422">
          <cell r="A44422" t="str">
            <v>UCW-19747</v>
          </cell>
          <cell r="B44422" t="str">
            <v>FA25 | TH | Mall | Migration</v>
          </cell>
          <cell r="C44422" t="str">
            <v>CLOSED</v>
          </cell>
          <cell r="D44422" t="str">
            <v>Medium</v>
          </cell>
          <cell r="E44422" t="str">
            <v>Jaibharathi Jagannathan</v>
          </cell>
          <cell r="F44422" t="str">
            <v>Asmi Kumar</v>
          </cell>
          <cell r="G44422">
            <v>45925.566666666666</v>
          </cell>
          <cell r="H44422">
            <v>45943.825694444444</v>
          </cell>
        </row>
        <row r="44423">
          <cell r="A44423" t="str">
            <v>UCW-19746</v>
          </cell>
          <cell r="B44423" t="str">
            <v>TH/CK-MP-Lot 70</v>
          </cell>
          <cell r="C44423" t="str">
            <v>CLOSED</v>
          </cell>
          <cell r="D44423" t="str">
            <v>Medium</v>
          </cell>
          <cell r="E44423" t="str">
            <v>netscribes</v>
          </cell>
          <cell r="F44423" t="str">
            <v>netscribes</v>
          </cell>
          <cell r="G44423">
            <v>45925.536111111112</v>
          </cell>
          <cell r="H44423">
            <v>45969.504861111112</v>
          </cell>
        </row>
        <row r="44424">
          <cell r="A44424" t="str">
            <v>UCW-19744</v>
          </cell>
          <cell r="B44424" t="str">
            <v xml:space="preserve">BEauty - 127939 - United Colors of Benetton - 25th Sept </v>
          </cell>
          <cell r="C44424" t="str">
            <v>CLOSED</v>
          </cell>
          <cell r="D44424" t="str">
            <v>Medium</v>
          </cell>
          <cell r="E44424" t="str">
            <v>netscribes</v>
          </cell>
          <cell r="F44424" t="str">
            <v>Simi Raichel Zachariah</v>
          </cell>
          <cell r="G44424">
            <v>45925.531944444447</v>
          </cell>
          <cell r="H44424">
            <v>45953.375694444447</v>
          </cell>
        </row>
        <row r="44425">
          <cell r="A44425" t="str">
            <v>UCW-19743</v>
          </cell>
          <cell r="B44425" t="str">
            <v>CK/TH Omni-98 Lot</v>
          </cell>
          <cell r="C44425" t="str">
            <v>CLOSED</v>
          </cell>
          <cell r="D44425" t="str">
            <v>Medium</v>
          </cell>
          <cell r="E44425" t="str">
            <v>netscribes</v>
          </cell>
          <cell r="F44425" t="str">
            <v>netscribes</v>
          </cell>
          <cell r="G44425">
            <v>45925.529861111114</v>
          </cell>
          <cell r="H44425">
            <v>45969.502083333333</v>
          </cell>
        </row>
        <row r="44426">
          <cell r="A44426" t="str">
            <v>UCW-19741</v>
          </cell>
          <cell r="B44426" t="str">
            <v>TH-MP-Lot 84</v>
          </cell>
          <cell r="C44426" t="str">
            <v>CLOSED</v>
          </cell>
          <cell r="D44426" t="str">
            <v>Medium</v>
          </cell>
          <cell r="E44426" t="str">
            <v>netscribes</v>
          </cell>
          <cell r="F44426" t="str">
            <v>netscribes</v>
          </cell>
          <cell r="G44426">
            <v>45925.521527777775</v>
          </cell>
          <cell r="H44426">
            <v>46003.838888888888</v>
          </cell>
        </row>
        <row r="44427">
          <cell r="A44427" t="str">
            <v>UCW-19740</v>
          </cell>
          <cell r="B44427" t="str">
            <v>Tatacliq Men Content template_23-09-25</v>
          </cell>
          <cell r="C44427" t="str">
            <v>CLOSED</v>
          </cell>
          <cell r="D44427" t="str">
            <v>Medium</v>
          </cell>
          <cell r="E44427" t="str">
            <v>netscribes</v>
          </cell>
          <cell r="F44427" t="str">
            <v>Lishita Kotian</v>
          </cell>
          <cell r="G44427">
            <v>45925.51458333333</v>
          </cell>
          <cell r="H44427">
            <v>45929.707638888889</v>
          </cell>
        </row>
        <row r="44428">
          <cell r="A44428" t="str">
            <v>UCW-19729</v>
          </cell>
          <cell r="B44428" t="str">
            <v>Request to Update Images for Existing Product Listings 5</v>
          </cell>
          <cell r="C44428" t="str">
            <v>CLOSED</v>
          </cell>
          <cell r="D44428" t="str">
            <v>Medium</v>
          </cell>
          <cell r="E44428" t="str">
            <v>netscribes</v>
          </cell>
          <cell r="F44428" t="str">
            <v>Lishita Kotian</v>
          </cell>
          <cell r="G44428">
            <v>45925.457638888889</v>
          </cell>
          <cell r="H44428">
            <v>46003.943749999999</v>
          </cell>
        </row>
        <row r="44429">
          <cell r="A44429" t="str">
            <v>UCW-19720</v>
          </cell>
          <cell r="B44429" t="str">
            <v xml:space="preserve">Women's Apparel 23-09-2025 </v>
          </cell>
          <cell r="C44429" t="str">
            <v>CLOSED</v>
          </cell>
          <cell r="D44429" t="str">
            <v>Medium</v>
          </cell>
          <cell r="E44429" t="str">
            <v>netscribes</v>
          </cell>
          <cell r="F44429" t="str">
            <v>netscribes</v>
          </cell>
          <cell r="G44429">
            <v>45924.828472222223</v>
          </cell>
          <cell r="H44429">
            <v>46003.90347222222</v>
          </cell>
        </row>
        <row r="44430">
          <cell r="A44430" t="str">
            <v>UCW-19718</v>
          </cell>
          <cell r="B44430" t="str">
            <v>Men's Apparel 23-09-2025</v>
          </cell>
          <cell r="C44430" t="str">
            <v>CLOSED</v>
          </cell>
          <cell r="D44430" t="str">
            <v>Medium</v>
          </cell>
          <cell r="E44430" t="str">
            <v>netscribes</v>
          </cell>
          <cell r="F44430" t="str">
            <v>netscribes</v>
          </cell>
          <cell r="G44430">
            <v>45924.804861111108</v>
          </cell>
          <cell r="H44430">
            <v>46003.902083333334</v>
          </cell>
        </row>
        <row r="44431">
          <cell r="A44431" t="str">
            <v>UCW-19713</v>
          </cell>
          <cell r="B44431" t="str">
            <v>TATACLIQ X LIBAS AI IMAGE REPLACE 23-09-2025</v>
          </cell>
          <cell r="C44431" t="str">
            <v>CLOSED</v>
          </cell>
          <cell r="D44431" t="str">
            <v>Medium</v>
          </cell>
          <cell r="E44431" t="str">
            <v>netscribes</v>
          </cell>
          <cell r="F44431" t="str">
            <v>Sushma Ram</v>
          </cell>
          <cell r="G44431">
            <v>45924.76666666667</v>
          </cell>
          <cell r="H44431">
            <v>45973.57916666667</v>
          </cell>
        </row>
        <row r="44432">
          <cell r="A44432" t="str">
            <v>UCW-19710</v>
          </cell>
          <cell r="B44432" t="str">
            <v>TATACLIQ X LIBAS NEW CATALOGUE 24-09-2025</v>
          </cell>
          <cell r="C44432" t="str">
            <v>CLOSED</v>
          </cell>
          <cell r="D44432" t="str">
            <v>Medium</v>
          </cell>
          <cell r="E44432" t="str">
            <v>netscribes</v>
          </cell>
          <cell r="F44432" t="str">
            <v>Sushma Ram</v>
          </cell>
          <cell r="G44432">
            <v>45924.761805555558</v>
          </cell>
          <cell r="H44432">
            <v>45930.617361111108</v>
          </cell>
        </row>
        <row r="44433">
          <cell r="A44433" t="str">
            <v>UCW-19708</v>
          </cell>
          <cell r="B44433" t="str">
            <v>Bewakoof XTataCliq Merch Grouping</v>
          </cell>
          <cell r="C44433" t="str">
            <v>CLOSED</v>
          </cell>
          <cell r="D44433" t="str">
            <v>Medium</v>
          </cell>
          <cell r="E44433" t="str">
            <v>netscribes</v>
          </cell>
          <cell r="F44433" t="str">
            <v>netscribes</v>
          </cell>
          <cell r="G44433">
            <v>45924.759027777778</v>
          </cell>
          <cell r="H44433">
            <v>46003.942361111112</v>
          </cell>
        </row>
        <row r="44434">
          <cell r="A44434" t="str">
            <v>UCW-19707</v>
          </cell>
          <cell r="B44434" t="str">
            <v xml:space="preserve">Women's Apparel 23-09-2025 </v>
          </cell>
          <cell r="C44434" t="str">
            <v>CLOSED</v>
          </cell>
          <cell r="D44434" t="str">
            <v>Medium</v>
          </cell>
          <cell r="E44434" t="str">
            <v>netscribes</v>
          </cell>
          <cell r="F44434" t="str">
            <v>Lishita Kotian</v>
          </cell>
          <cell r="G44434">
            <v>45924.758333333331</v>
          </cell>
          <cell r="H44434">
            <v>45954.525000000001</v>
          </cell>
        </row>
        <row r="44435">
          <cell r="A44435" t="str">
            <v>UCW-19706</v>
          </cell>
          <cell r="B44435" t="str">
            <v>Incorrect title new balance</v>
          </cell>
          <cell r="C44435" t="str">
            <v>CLOSED</v>
          </cell>
          <cell r="D44435" t="str">
            <v>Medium</v>
          </cell>
          <cell r="E44435" t="str">
            <v>netscribes</v>
          </cell>
          <cell r="F44435" t="str">
            <v>Mohd Tahir Shaikh</v>
          </cell>
          <cell r="G44435">
            <v>45924.756944444445</v>
          </cell>
          <cell r="H44435">
            <v>46003.902777777781</v>
          </cell>
        </row>
        <row r="44436">
          <cell r="A44436" t="str">
            <v>UCW-19703</v>
          </cell>
          <cell r="B44436" t="str">
            <v>LIBAS X TATACLIQ NEW CATALOGUE 22-09-2025</v>
          </cell>
          <cell r="C44436" t="str">
            <v>CLOSED</v>
          </cell>
          <cell r="D44436" t="str">
            <v>Medium</v>
          </cell>
          <cell r="E44436" t="str">
            <v>netscribes</v>
          </cell>
          <cell r="F44436" t="str">
            <v>Lishita Kotian</v>
          </cell>
          <cell r="G44436">
            <v>45924.749305555553</v>
          </cell>
          <cell r="H44436">
            <v>45927.627083333333</v>
          </cell>
        </row>
        <row r="44437">
          <cell r="A44437" t="str">
            <v>UCW-19702</v>
          </cell>
          <cell r="B44437" t="str">
            <v>Content Sheet and Image Link | United colors of benetton | 160 products | Tata Cliq | 1216675347</v>
          </cell>
          <cell r="C44437" t="str">
            <v>CLOSED</v>
          </cell>
          <cell r="D44437" t="str">
            <v>Medium</v>
          </cell>
          <cell r="E44437" t="str">
            <v>netscribes</v>
          </cell>
          <cell r="F44437" t="str">
            <v>Sushma Ram</v>
          </cell>
          <cell r="G44437">
            <v>45924.747916666667</v>
          </cell>
          <cell r="H44437">
            <v>45927.675694444442</v>
          </cell>
        </row>
        <row r="44438">
          <cell r="A44438" t="str">
            <v>UCW-19701</v>
          </cell>
          <cell r="B44438" t="str">
            <v>Men's Apparel 23-09-2025</v>
          </cell>
          <cell r="C44438" t="str">
            <v>CLOSED</v>
          </cell>
          <cell r="D44438" t="str">
            <v>Medium</v>
          </cell>
          <cell r="E44438" t="str">
            <v>netscribes</v>
          </cell>
          <cell r="F44438" t="str">
            <v>Lishita Kotian</v>
          </cell>
          <cell r="G44438">
            <v>45924.743055555555</v>
          </cell>
          <cell r="H44438">
            <v>45927.406944444447</v>
          </cell>
        </row>
        <row r="44439">
          <cell r="A44439" t="str">
            <v>UCW-19685</v>
          </cell>
          <cell r="B44439" t="str">
            <v>CLONE - TATACLIQ x Knitroot - Catalogue</v>
          </cell>
          <cell r="C44439" t="str">
            <v>CLOSED</v>
          </cell>
          <cell r="D44439" t="str">
            <v>Medium</v>
          </cell>
          <cell r="E44439" t="str">
            <v>netscribes</v>
          </cell>
          <cell r="F44439" t="str">
            <v>Mohd Tahir Shaikh</v>
          </cell>
          <cell r="G44439">
            <v>45924.579861111109</v>
          </cell>
          <cell r="H44439">
            <v>45930.724305555559</v>
          </cell>
        </row>
        <row r="44440">
          <cell r="A44440" t="str">
            <v>UCW-19681</v>
          </cell>
          <cell r="B44440" t="str">
            <v>Tata CLiQ | Timex-Guess New SKUs Latching Request - 22nd Sept'25</v>
          </cell>
          <cell r="C44440" t="str">
            <v>CLOSED</v>
          </cell>
          <cell r="D44440" t="str">
            <v>Medium</v>
          </cell>
          <cell r="E44440" t="str">
            <v>netscribes</v>
          </cell>
          <cell r="F44440" t="str">
            <v>Mohd Tahir Shaikh</v>
          </cell>
          <cell r="G44440">
            <v>45924.570138888892</v>
          </cell>
          <cell r="H44440">
            <v>46003.900694444441</v>
          </cell>
        </row>
        <row r="44441">
          <cell r="A44441" t="str">
            <v>UCW-19675</v>
          </cell>
          <cell r="B44441" t="str">
            <v>TH-Omni-Lot 77</v>
          </cell>
          <cell r="C44441" t="str">
            <v>CLOSED</v>
          </cell>
          <cell r="D44441" t="str">
            <v>Medium</v>
          </cell>
          <cell r="E44441" t="str">
            <v>netscribes</v>
          </cell>
          <cell r="F44441" t="str">
            <v>netscribes</v>
          </cell>
          <cell r="G44441">
            <v>45924.534722222219</v>
          </cell>
          <cell r="H44441">
            <v>46003.9</v>
          </cell>
        </row>
        <row r="44442">
          <cell r="A44442" t="str">
            <v>UCW-19672</v>
          </cell>
          <cell r="B44442" t="str">
            <v>CK Omni-90 Lot</v>
          </cell>
          <cell r="C44442" t="str">
            <v>CLOSED</v>
          </cell>
          <cell r="D44442" t="str">
            <v>Medium</v>
          </cell>
          <cell r="E44442" t="str">
            <v>netscribes</v>
          </cell>
          <cell r="F44442" t="str">
            <v>netscribes</v>
          </cell>
          <cell r="G44442">
            <v>45924.522222222222</v>
          </cell>
          <cell r="H44442">
            <v>46003.899305555555</v>
          </cell>
        </row>
        <row r="44443">
          <cell r="A44443" t="str">
            <v>UCW-19671</v>
          </cell>
          <cell r="B44443" t="str">
            <v>Tata CLIQ(Fashion+Luxury) |adidas DTC| Apparel Attributes for Listing_11-09-25</v>
          </cell>
          <cell r="C44443" t="str">
            <v>CLOSED</v>
          </cell>
          <cell r="D44443" t="str">
            <v>Medium</v>
          </cell>
          <cell r="E44443" t="str">
            <v>netscribes</v>
          </cell>
          <cell r="F44443" t="str">
            <v>netscribes</v>
          </cell>
          <cell r="G44443">
            <v>45924.519444444442</v>
          </cell>
          <cell r="H44443">
            <v>46003.898611111108</v>
          </cell>
        </row>
        <row r="44444">
          <cell r="A44444" t="str">
            <v>UCW-19668</v>
          </cell>
          <cell r="B44444" t="str">
            <v>Beauty - image resize - 24 sep</v>
          </cell>
          <cell r="C44444" t="str">
            <v>CLOSED</v>
          </cell>
          <cell r="D44444" t="str">
            <v>Highest</v>
          </cell>
          <cell r="E44444" t="str">
            <v>netscribes</v>
          </cell>
          <cell r="F44444" t="str">
            <v>Shraddha Dighe</v>
          </cell>
          <cell r="G44444">
            <v>45924.479166666664</v>
          </cell>
          <cell r="H44444">
            <v>46003.897222222222</v>
          </cell>
        </row>
        <row r="44445">
          <cell r="A44445" t="str">
            <v>UCW-19651</v>
          </cell>
          <cell r="B44445" t="str">
            <v>Hoversoul Listing - CS. Enterprises 23 Sept 2025</v>
          </cell>
          <cell r="C44445" t="str">
            <v>CLOSED Due to Inactive/Insufficient Information</v>
          </cell>
          <cell r="D44445" t="str">
            <v>Medium</v>
          </cell>
          <cell r="E44445" t="str">
            <v>netscribes</v>
          </cell>
          <cell r="F44445" t="str">
            <v>Mohd Tahir Shaikh</v>
          </cell>
          <cell r="G44445">
            <v>45923.754166666666</v>
          </cell>
          <cell r="H44445">
            <v>45934.456250000003</v>
          </cell>
        </row>
        <row r="44446">
          <cell r="A44446" t="str">
            <v>UCW-19646</v>
          </cell>
          <cell r="B44446" t="str">
            <v>Need to change First theme Image</v>
          </cell>
          <cell r="C44446" t="str">
            <v>CLOSED</v>
          </cell>
          <cell r="D44446" t="str">
            <v>Medium</v>
          </cell>
          <cell r="E44446" t="str">
            <v>netscribes</v>
          </cell>
          <cell r="F44446" t="str">
            <v>Juilee Jadhav</v>
          </cell>
          <cell r="G44446">
            <v>45923.743055555555</v>
          </cell>
          <cell r="H44446">
            <v>45971.751388888886</v>
          </cell>
        </row>
        <row r="44447">
          <cell r="A44447" t="str">
            <v>UCW-19629</v>
          </cell>
          <cell r="B44447" t="str">
            <v>Tatacliq~ New Catalog  ~ 20 Sep 2025</v>
          </cell>
          <cell r="C44447" t="str">
            <v>CLOSED</v>
          </cell>
          <cell r="D44447" t="str">
            <v>Medium</v>
          </cell>
          <cell r="E44447" t="str">
            <v>netscribes</v>
          </cell>
          <cell r="F44447" t="str">
            <v>Mohd Tahir Shaikh</v>
          </cell>
          <cell r="G44447">
            <v>45923.643055555556</v>
          </cell>
          <cell r="H44447">
            <v>45988.71597222222</v>
          </cell>
        </row>
        <row r="44448">
          <cell r="A44448" t="str">
            <v>UCW-19627</v>
          </cell>
          <cell r="B44448" t="str">
            <v>Tata Cliq : Product Listing Footwear Lot 22-09-202</v>
          </cell>
          <cell r="C44448" t="str">
            <v>CLOSED</v>
          </cell>
          <cell r="D44448" t="str">
            <v>Medium</v>
          </cell>
          <cell r="E44448" t="str">
            <v>netscribes</v>
          </cell>
          <cell r="F44448" t="str">
            <v>Lishita Kotian</v>
          </cell>
          <cell r="G44448">
            <v>45923.636111111111</v>
          </cell>
          <cell r="H44448">
            <v>45926.686805555553</v>
          </cell>
        </row>
        <row r="44449">
          <cell r="A44449" t="str">
            <v>UCW-19623</v>
          </cell>
          <cell r="B44449" t="str">
            <v>Cataloging Require (Seller code- 127908)</v>
          </cell>
          <cell r="C44449" t="str">
            <v>CLOSED</v>
          </cell>
          <cell r="D44449" t="str">
            <v>Medium</v>
          </cell>
          <cell r="E44449" t="str">
            <v>netscribes</v>
          </cell>
          <cell r="F44449" t="str">
            <v>Juilee Jadhav</v>
          </cell>
          <cell r="G44449">
            <v>45923.611805555556</v>
          </cell>
          <cell r="H44449">
            <v>45938.565972222219</v>
          </cell>
        </row>
        <row r="44450">
          <cell r="A44450" t="str">
            <v>UCW-19618</v>
          </cell>
          <cell r="B44450" t="str">
            <v>MIA Life-Line Collections for DT</v>
          </cell>
          <cell r="C44450" t="str">
            <v>CLOSED</v>
          </cell>
          <cell r="D44450" t="str">
            <v>Medium</v>
          </cell>
          <cell r="E44450" t="str">
            <v>netscribes</v>
          </cell>
          <cell r="F44450" t="str">
            <v>Mohd Tahir Shaikh</v>
          </cell>
          <cell r="G44450">
            <v>45923.563888888886</v>
          </cell>
          <cell r="H44450">
            <v>45933.643750000003</v>
          </cell>
        </row>
        <row r="44451">
          <cell r="A44451" t="str">
            <v>UCW-19613</v>
          </cell>
          <cell r="B44451" t="str">
            <v>CLONE - Beauty - 125928 - E2E - Kilian Paris - 44 SKUS - 11 Sep</v>
          </cell>
          <cell r="C44451" t="str">
            <v>CLOSED Due to Inactive/Insufficient Information</v>
          </cell>
          <cell r="D44451" t="str">
            <v>Highest</v>
          </cell>
          <cell r="E44451" t="str">
            <v>netscribes</v>
          </cell>
          <cell r="F44451" t="str">
            <v>Shraddha Dighe</v>
          </cell>
          <cell r="G44451">
            <v>45923.505555555559</v>
          </cell>
          <cell r="H44451">
            <v>45923.625694444447</v>
          </cell>
        </row>
        <row r="44452">
          <cell r="A44452" t="str">
            <v>UCW-19606</v>
          </cell>
          <cell r="B44452" t="str">
            <v>TH/CK-MP-Lot 70</v>
          </cell>
          <cell r="C44452" t="str">
            <v>CLOSED</v>
          </cell>
          <cell r="D44452" t="str">
            <v>Medium</v>
          </cell>
          <cell r="E44452" t="str">
            <v>Chirag Dubal</v>
          </cell>
          <cell r="F44452" t="str">
            <v>Asmi Kumar</v>
          </cell>
          <cell r="G44452">
            <v>45923.484722222223</v>
          </cell>
          <cell r="H44452">
            <v>45943.824999999997</v>
          </cell>
        </row>
        <row r="44453">
          <cell r="A44453" t="str">
            <v>UCW-19604</v>
          </cell>
          <cell r="B44453" t="str">
            <v>Beauty - image resize - 23 Sep</v>
          </cell>
          <cell r="C44453" t="str">
            <v>CLOSED</v>
          </cell>
          <cell r="D44453" t="str">
            <v>Medium</v>
          </cell>
          <cell r="E44453" t="str">
            <v>netscribes</v>
          </cell>
          <cell r="F44453" t="str">
            <v>Shraddha Dighe</v>
          </cell>
          <cell r="G44453">
            <v>45923.479861111111</v>
          </cell>
          <cell r="H44453">
            <v>46003.896527777775</v>
          </cell>
        </row>
        <row r="44454">
          <cell r="A44454" t="str">
            <v>UCW-19602</v>
          </cell>
          <cell r="B44454" t="str">
            <v>Model Image Upload</v>
          </cell>
          <cell r="C44454" t="str">
            <v>CLOSED</v>
          </cell>
          <cell r="D44454" t="str">
            <v>Medium</v>
          </cell>
          <cell r="E44454" t="str">
            <v>netscribes</v>
          </cell>
          <cell r="F44454" t="str">
            <v>Mohd Tahir Shaikh</v>
          </cell>
          <cell r="G44454">
            <v>45923.477083333331</v>
          </cell>
          <cell r="H44454">
            <v>46003.895138888889</v>
          </cell>
        </row>
        <row r="44455">
          <cell r="A44455" t="str">
            <v>UCW-19592</v>
          </cell>
          <cell r="B44455" t="str">
            <v xml:space="preserve">Barrel Jeans - Add "Barrel Fit" on Title name </v>
          </cell>
          <cell r="C44455" t="str">
            <v>CLOSED</v>
          </cell>
          <cell r="D44455" t="str">
            <v>Medium</v>
          </cell>
          <cell r="E44455" t="str">
            <v>netscribes</v>
          </cell>
          <cell r="F44455" t="str">
            <v>Juilee Jadhav</v>
          </cell>
          <cell r="G44455">
            <v>45922.844444444447</v>
          </cell>
          <cell r="H44455">
            <v>46003.895833333336</v>
          </cell>
        </row>
        <row r="44456">
          <cell r="A44456" t="str">
            <v>UCW-19591</v>
          </cell>
          <cell r="B44456" t="str">
            <v>CLONE - Clarification Required on Catalog Templates - TATA CLiQ - 1933 SKUs</v>
          </cell>
          <cell r="C44456" t="str">
            <v>CLOSED</v>
          </cell>
          <cell r="D44456" t="str">
            <v>Medium</v>
          </cell>
          <cell r="E44456" t="str">
            <v>netscribes</v>
          </cell>
          <cell r="F44456" t="str">
            <v>Mohd Tahir Shaikh</v>
          </cell>
          <cell r="G44456">
            <v>45922.813194444447</v>
          </cell>
          <cell r="H44456">
            <v>46003.941666666666</v>
          </cell>
        </row>
        <row r="44457">
          <cell r="A44457" t="str">
            <v>UCW-19590</v>
          </cell>
          <cell r="B44457" t="str">
            <v>470 TCL MP Codes (Zegna, Off-White, Palm Angels) – For TCF Listing</v>
          </cell>
          <cell r="C44457" t="str">
            <v>CLOSED</v>
          </cell>
          <cell r="D44457" t="str">
            <v>Medium</v>
          </cell>
          <cell r="E44457" t="str">
            <v>netscribes</v>
          </cell>
          <cell r="F44457" t="str">
            <v>Mohd Tahir Shaikh</v>
          </cell>
          <cell r="G44457">
            <v>45922.809027777781</v>
          </cell>
          <cell r="H44457">
            <v>46003.895833333336</v>
          </cell>
        </row>
        <row r="44458">
          <cell r="A44458" t="str">
            <v>UCW-19582</v>
          </cell>
          <cell r="B44458" t="str">
            <v>Updated images-19-09-2025</v>
          </cell>
          <cell r="C44458" t="str">
            <v>CLOSED</v>
          </cell>
          <cell r="D44458" t="str">
            <v>Medium</v>
          </cell>
          <cell r="E44458" t="str">
            <v>netscribes</v>
          </cell>
          <cell r="F44458" t="str">
            <v>Juilee Jadhav</v>
          </cell>
          <cell r="G44458">
            <v>45922.779166666667</v>
          </cell>
          <cell r="H44458">
            <v>45973.807638888888</v>
          </cell>
        </row>
        <row r="44459">
          <cell r="A44459" t="str">
            <v>UCW-19581</v>
          </cell>
          <cell r="B44459" t="str">
            <v>Adidas Sell now file for listing</v>
          </cell>
          <cell r="C44459" t="str">
            <v>CLOSED</v>
          </cell>
          <cell r="D44459" t="str">
            <v>Medium</v>
          </cell>
          <cell r="E44459" t="str">
            <v>netscribes</v>
          </cell>
          <cell r="F44459" t="str">
            <v>Mohd Tahir Shaikh</v>
          </cell>
          <cell r="G44459">
            <v>45922.775000000001</v>
          </cell>
          <cell r="H44459">
            <v>46003.884722222225</v>
          </cell>
        </row>
        <row r="44460">
          <cell r="A44460" t="str">
            <v>UCW-19567</v>
          </cell>
          <cell r="B44460" t="str">
            <v>Tatacliq Women Ethnic Wear Template | 18th Sep'2025</v>
          </cell>
          <cell r="C44460" t="str">
            <v>CLOSED</v>
          </cell>
          <cell r="D44460" t="str">
            <v>Medium</v>
          </cell>
          <cell r="E44460" t="str">
            <v>netscribes</v>
          </cell>
          <cell r="F44460" t="str">
            <v>Sushma Ram</v>
          </cell>
          <cell r="G44460">
            <v>45922.726388888892</v>
          </cell>
          <cell r="H44460">
            <v>45926.967361111114</v>
          </cell>
        </row>
        <row r="44461">
          <cell r="A44461" t="str">
            <v>UCW-19558</v>
          </cell>
          <cell r="B44461" t="str">
            <v>Benetton new kids apparel  catalog details 19-9-2025</v>
          </cell>
          <cell r="C44461" t="str">
            <v>CLOSED</v>
          </cell>
          <cell r="D44461" t="str">
            <v>Medium</v>
          </cell>
          <cell r="E44461" t="str">
            <v>netscribes</v>
          </cell>
          <cell r="F44461" t="str">
            <v>Mohd Tahir Shaikh</v>
          </cell>
          <cell r="G44461">
            <v>45922.693749999999</v>
          </cell>
          <cell r="H44461">
            <v>45930.564583333333</v>
          </cell>
        </row>
        <row r="44462">
          <cell r="A44462" t="str">
            <v>UCW-19554</v>
          </cell>
          <cell r="B44462" t="str">
            <v>Request to Update Images for Existing Product Listings 3</v>
          </cell>
          <cell r="C44462" t="str">
            <v>CLOSED</v>
          </cell>
          <cell r="D44462" t="str">
            <v>Medium</v>
          </cell>
          <cell r="E44462" t="str">
            <v>netscribes</v>
          </cell>
          <cell r="F44462" t="str">
            <v>Sushma Ram</v>
          </cell>
          <cell r="G44462">
            <v>45922.677777777775</v>
          </cell>
          <cell r="H44462">
            <v>45973.786111111112</v>
          </cell>
        </row>
        <row r="44463">
          <cell r="A44463" t="str">
            <v>UCW-19551</v>
          </cell>
          <cell r="B44463" t="str">
            <v>CK/TH Omni-98 Lot</v>
          </cell>
          <cell r="C44463" t="str">
            <v>CLOSED</v>
          </cell>
          <cell r="D44463" t="str">
            <v>Medium</v>
          </cell>
          <cell r="E44463" t="str">
            <v>Chirag Dubal</v>
          </cell>
          <cell r="F44463" t="str">
            <v>Asmi Kumar</v>
          </cell>
          <cell r="G44463">
            <v>45922.677083333336</v>
          </cell>
          <cell r="H44463">
            <v>45943.826388888891</v>
          </cell>
        </row>
        <row r="44464">
          <cell r="A44464" t="str">
            <v>UCW-19550</v>
          </cell>
          <cell r="B44464" t="str">
            <v>Request to Update Images for Existing Product Listings 4</v>
          </cell>
          <cell r="C44464" t="str">
            <v>CLOSED</v>
          </cell>
          <cell r="D44464" t="str">
            <v>Medium</v>
          </cell>
          <cell r="E44464" t="str">
            <v>netscribes</v>
          </cell>
          <cell r="F44464" t="str">
            <v>Sushma Ram</v>
          </cell>
          <cell r="G44464">
            <v>45922.675000000003</v>
          </cell>
          <cell r="H44464">
            <v>46004.368750000001</v>
          </cell>
        </row>
        <row r="44465">
          <cell r="A44465" t="str">
            <v>UCW-19541</v>
          </cell>
          <cell r="B44465" t="str">
            <v>SHOWOFFFF - Collection &amp; Occasion Tag</v>
          </cell>
          <cell r="C44465" t="str">
            <v>CLOSED Due to Inactive/Insufficient Information</v>
          </cell>
          <cell r="D44465" t="str">
            <v>Medium</v>
          </cell>
          <cell r="E44465" t="str">
            <v>netscribes</v>
          </cell>
          <cell r="F44465" t="str">
            <v>Lishita Kotian</v>
          </cell>
          <cell r="G44465">
            <v>45922.636111111111</v>
          </cell>
          <cell r="H44465">
            <v>45929.431250000001</v>
          </cell>
        </row>
        <row r="44466">
          <cell r="A44466" t="str">
            <v>UCW-19539</v>
          </cell>
          <cell r="B44466" t="str">
            <v>Title changes _KISNA</v>
          </cell>
          <cell r="C44466" t="str">
            <v>CLOSED</v>
          </cell>
          <cell r="D44466" t="str">
            <v>Medium</v>
          </cell>
          <cell r="E44466" t="str">
            <v>netscribes</v>
          </cell>
          <cell r="F44466" t="str">
            <v>Mohd Tahir Shaikh</v>
          </cell>
          <cell r="G44466">
            <v>45922.634722222225</v>
          </cell>
          <cell r="H44466">
            <v>46004.369444444441</v>
          </cell>
        </row>
        <row r="44467">
          <cell r="A44467" t="str">
            <v>UCW-19535</v>
          </cell>
          <cell r="B44467" t="str">
            <v>Aurelia &amp; W- 183 Style- Fall2025- 15th Sep</v>
          </cell>
          <cell r="C44467" t="str">
            <v>CLOSED</v>
          </cell>
          <cell r="D44467" t="str">
            <v>Medium</v>
          </cell>
          <cell r="E44467" t="str">
            <v>netscribes</v>
          </cell>
          <cell r="F44467" t="str">
            <v>Sushma Ram</v>
          </cell>
          <cell r="G44467">
            <v>45922.614583333336</v>
          </cell>
          <cell r="H44467">
            <v>45926.782638888886</v>
          </cell>
        </row>
        <row r="44468">
          <cell r="A44468" t="str">
            <v>UCW-19532</v>
          </cell>
          <cell r="B44468" t="str">
            <v>Request for Image Changes – Tata Cliq New Coins Listing (1st September 2025)</v>
          </cell>
          <cell r="C44468" t="str">
            <v>CLOSED</v>
          </cell>
          <cell r="D44468" t="str">
            <v>Medium</v>
          </cell>
          <cell r="E44468" t="str">
            <v>netscribes</v>
          </cell>
          <cell r="F44468" t="str">
            <v>Juilee Jadhav</v>
          </cell>
          <cell r="G44468">
            <v>45922.602777777778</v>
          </cell>
          <cell r="H44468">
            <v>46004.368055555555</v>
          </cell>
        </row>
        <row r="44469">
          <cell r="A44469" t="str">
            <v>UCW-19531</v>
          </cell>
          <cell r="B44469" t="str">
            <v>TATACLIQ X LIBAS NEW CATALOGUE 18-09-2025</v>
          </cell>
          <cell r="C44469" t="str">
            <v>CLOSED</v>
          </cell>
          <cell r="D44469" t="str">
            <v>Highest</v>
          </cell>
          <cell r="E44469" t="str">
            <v>netscribes</v>
          </cell>
          <cell r="F44469" t="str">
            <v>Sushma Ram</v>
          </cell>
          <cell r="G44469">
            <v>45922.59652777778</v>
          </cell>
          <cell r="H44469">
            <v>45926.775000000001</v>
          </cell>
        </row>
        <row r="44470">
          <cell r="A44470" t="str">
            <v>UCW-19527</v>
          </cell>
          <cell r="B44470" t="str">
            <v>MAFADEMY - CATALOGUING</v>
          </cell>
          <cell r="C44470" t="str">
            <v>CLOSED</v>
          </cell>
          <cell r="D44470" t="str">
            <v>Medium</v>
          </cell>
          <cell r="E44470" t="str">
            <v>netscribes</v>
          </cell>
          <cell r="F44470" t="str">
            <v>Sushma Ram</v>
          </cell>
          <cell r="G44470">
            <v>45922.563194444447</v>
          </cell>
          <cell r="H44470">
            <v>46172.65</v>
          </cell>
        </row>
        <row r="44471">
          <cell r="A44471" t="str">
            <v>UCW-19526</v>
          </cell>
          <cell r="B44471" t="str">
            <v>Tatacliq Specimen Template | 15th Sep'25</v>
          </cell>
          <cell r="C44471" t="str">
            <v>CLOSED</v>
          </cell>
          <cell r="D44471" t="str">
            <v>Medium</v>
          </cell>
          <cell r="E44471" t="str">
            <v>netscribes</v>
          </cell>
          <cell r="F44471" t="str">
            <v>Lishita Kotian</v>
          </cell>
          <cell r="G44471">
            <v>45922.556250000001</v>
          </cell>
          <cell r="H44471">
            <v>45926.709027777775</v>
          </cell>
        </row>
        <row r="44472">
          <cell r="A44472" t="str">
            <v>UCW-19524</v>
          </cell>
          <cell r="B44472" t="str">
            <v>Beauty - Image resize - 22 SEP</v>
          </cell>
          <cell r="C44472" t="str">
            <v>CLOSED</v>
          </cell>
          <cell r="D44472" t="str">
            <v>Highest</v>
          </cell>
          <cell r="E44472" t="str">
            <v>netscribes</v>
          </cell>
          <cell r="F44472" t="str">
            <v>Shraddha Dighe</v>
          </cell>
          <cell r="G44472">
            <v>45922.547222222223</v>
          </cell>
          <cell r="H44472">
            <v>46004.367361111108</v>
          </cell>
        </row>
        <row r="44473">
          <cell r="A44473" t="str">
            <v>UCW-19523</v>
          </cell>
          <cell r="B44473" t="str">
            <v>CLONE - Beauty - 125928 - E2E - Kilian Paris - 44 SKUS - 11 Sep</v>
          </cell>
          <cell r="C44473" t="str">
            <v>CLOSED</v>
          </cell>
          <cell r="D44473" t="str">
            <v>Highest</v>
          </cell>
          <cell r="E44473" t="str">
            <v>netscribes</v>
          </cell>
          <cell r="F44473" t="str">
            <v>Simi Raichel Zachariah</v>
          </cell>
          <cell r="G44473">
            <v>45922.545138888891</v>
          </cell>
          <cell r="H44473">
            <v>45953.376388888886</v>
          </cell>
        </row>
        <row r="44474">
          <cell r="A44474" t="str">
            <v>UCW-19521</v>
          </cell>
          <cell r="B44474" t="str">
            <v>Beauty - 129436 - E2E - FreshLuxe - 18 SKUS - 22 Sep</v>
          </cell>
          <cell r="C44474" t="str">
            <v>CLOSED Due to Inactive/Insufficient Information</v>
          </cell>
          <cell r="D44474" t="str">
            <v>Medium</v>
          </cell>
          <cell r="E44474" t="str">
            <v>netscribes</v>
          </cell>
          <cell r="F44474" t="str">
            <v>Shraddha Dighe</v>
          </cell>
          <cell r="G44474">
            <v>45922.535416666666</v>
          </cell>
          <cell r="H44474">
            <v>45923.519444444442</v>
          </cell>
        </row>
        <row r="44475">
          <cell r="A44475" t="str">
            <v>UCW-19518</v>
          </cell>
          <cell r="B44475" t="str">
            <v>Styles Migration to Tata Cliq Westbury Account - 18-09-2025</v>
          </cell>
          <cell r="C44475" t="str">
            <v>CLOSED</v>
          </cell>
          <cell r="D44475" t="str">
            <v>Medium</v>
          </cell>
          <cell r="E44475" t="str">
            <v>netscribes</v>
          </cell>
          <cell r="F44475" t="str">
            <v>Sushma Ram</v>
          </cell>
          <cell r="G44475">
            <v>45922.515972222223</v>
          </cell>
          <cell r="H44475">
            <v>46003.93472222222</v>
          </cell>
        </row>
        <row r="44476">
          <cell r="A44476" t="str">
            <v>UCW-19517</v>
          </cell>
          <cell r="B44476" t="str">
            <v>Bruce VideoUpdate | Aristocrat | Tatacliq</v>
          </cell>
          <cell r="C44476" t="str">
            <v>CLOSED</v>
          </cell>
          <cell r="D44476" t="str">
            <v>Medium</v>
          </cell>
          <cell r="E44476" t="str">
            <v>netscribes</v>
          </cell>
          <cell r="F44476" t="str">
            <v>Lishita Kotian</v>
          </cell>
          <cell r="G44476">
            <v>45922.508333333331</v>
          </cell>
          <cell r="H44476">
            <v>45929.703472222223</v>
          </cell>
        </row>
        <row r="44477">
          <cell r="A44477" t="str">
            <v>UCW-19516</v>
          </cell>
          <cell r="B44477" t="str">
            <v>Beauty - 125928 - E2E - Bobbi Brown - 34 SKUS - 22 Sep</v>
          </cell>
          <cell r="C44477" t="str">
            <v>CLOSED</v>
          </cell>
          <cell r="D44477" t="str">
            <v>Highest</v>
          </cell>
          <cell r="E44477" t="str">
            <v>netscribes</v>
          </cell>
          <cell r="F44477" t="str">
            <v>Shraddha Dighe</v>
          </cell>
          <cell r="G44477">
            <v>45922.506249999999</v>
          </cell>
          <cell r="H44477">
            <v>45953.376388888886</v>
          </cell>
        </row>
        <row r="44478">
          <cell r="A44478" t="str">
            <v>UCW-19515</v>
          </cell>
          <cell r="B44478" t="str">
            <v>TSK21HO02546</v>
          </cell>
          <cell r="C44478" t="str">
            <v>CLOSED</v>
          </cell>
          <cell r="D44478" t="str">
            <v>Medium</v>
          </cell>
          <cell r="E44478" t="str">
            <v>netscribes</v>
          </cell>
          <cell r="F44478" t="str">
            <v>Juilee Jadhav</v>
          </cell>
          <cell r="G44478">
            <v>45922.499305555553</v>
          </cell>
          <cell r="H44478">
            <v>45929.712500000001</v>
          </cell>
        </row>
        <row r="44479">
          <cell r="A44479" t="str">
            <v>UCW-19513</v>
          </cell>
          <cell r="B44479" t="str">
            <v>CLONE - Beauty - 129242 - E2E - Kindlife (14 Brands) - 145 SKUS - 12 Sep</v>
          </cell>
          <cell r="C44479" t="str">
            <v>CLOSED</v>
          </cell>
          <cell r="D44479" t="str">
            <v>Highest</v>
          </cell>
          <cell r="E44479" t="str">
            <v>netscribes</v>
          </cell>
          <cell r="F44479" t="str">
            <v>Simi Raichel Zachariah</v>
          </cell>
          <cell r="G44479">
            <v>45922.499305555553</v>
          </cell>
          <cell r="H44479">
            <v>45929.461805555555</v>
          </cell>
        </row>
        <row r="44480">
          <cell r="A44480" t="str">
            <v>UCW-19506</v>
          </cell>
          <cell r="B44480" t="str">
            <v>Atlas | Drift Video Update | Aristocrat | Tatacliq</v>
          </cell>
          <cell r="C44480" t="str">
            <v>CLOSED</v>
          </cell>
          <cell r="D44480" t="str">
            <v>Medium</v>
          </cell>
          <cell r="E44480" t="str">
            <v>netscribes</v>
          </cell>
          <cell r="F44480" t="str">
            <v>Lishita Kotian</v>
          </cell>
          <cell r="G44480">
            <v>45922.472916666666</v>
          </cell>
          <cell r="H44480">
            <v>46003.933333333334</v>
          </cell>
        </row>
        <row r="44481">
          <cell r="A44481" t="str">
            <v>UCW-19497</v>
          </cell>
          <cell r="B44481" t="str">
            <v>CLONE - RNW New articel listing Hit1</v>
          </cell>
          <cell r="C44481" t="str">
            <v>CLOSED</v>
          </cell>
          <cell r="D44481" t="str">
            <v>Medium</v>
          </cell>
          <cell r="E44481" t="str">
            <v>netscribes</v>
          </cell>
          <cell r="F44481" t="str">
            <v>Mohd Tahir Shaikh</v>
          </cell>
          <cell r="G44481">
            <v>45922.011111111111</v>
          </cell>
          <cell r="H44481">
            <v>45933.708333333336</v>
          </cell>
        </row>
        <row r="44482">
          <cell r="A44482" t="str">
            <v>UCW-19488</v>
          </cell>
          <cell r="B44482" t="str">
            <v>Tatacliq Women Western Wear Template | 18th Sep'2025</v>
          </cell>
          <cell r="C44482" t="str">
            <v>CLOSED</v>
          </cell>
          <cell r="D44482" t="str">
            <v>Medium</v>
          </cell>
          <cell r="E44482" t="str">
            <v>netscribes</v>
          </cell>
          <cell r="F44482" t="str">
            <v>Lishita Kotian</v>
          </cell>
          <cell r="G44482">
            <v>45921.759722222225</v>
          </cell>
          <cell r="H44482">
            <v>45926.717361111114</v>
          </cell>
        </row>
        <row r="44483">
          <cell r="A44483" t="str">
            <v>UCW-19487</v>
          </cell>
          <cell r="B44483" t="str">
            <v>Tatacliq Men Women Footwear Templates | 18th Sep'2025</v>
          </cell>
          <cell r="C44483" t="str">
            <v>CLOSED</v>
          </cell>
          <cell r="D44483" t="str">
            <v>Medium</v>
          </cell>
          <cell r="E44483" t="str">
            <v>netscribes</v>
          </cell>
          <cell r="F44483" t="str">
            <v>Lishita Kotian</v>
          </cell>
          <cell r="G44483">
            <v>45921.756249999999</v>
          </cell>
          <cell r="H44483">
            <v>45923.856944444444</v>
          </cell>
        </row>
        <row r="44484">
          <cell r="A44484" t="str">
            <v>UCW-19473</v>
          </cell>
          <cell r="B44484" t="str">
            <v>TataCliq: New Aethleisure Sport Shoes Category</v>
          </cell>
          <cell r="C44484" t="str">
            <v>CLOSED</v>
          </cell>
          <cell r="D44484" t="str">
            <v>Medium</v>
          </cell>
          <cell r="E44484" t="str">
            <v>netscribes</v>
          </cell>
          <cell r="F44484" t="str">
            <v>Juilee Jadhav</v>
          </cell>
          <cell r="G44484">
            <v>45921.577777777777</v>
          </cell>
          <cell r="H44484">
            <v>45923.90625</v>
          </cell>
        </row>
        <row r="44485">
          <cell r="A44485" t="str">
            <v>UCW-19471</v>
          </cell>
          <cell r="B44485" t="str">
            <v>TH/CK-MP-Lot 68</v>
          </cell>
          <cell r="C44485" t="str">
            <v>CLOSED</v>
          </cell>
          <cell r="D44485" t="str">
            <v>Medium</v>
          </cell>
          <cell r="E44485" t="str">
            <v>netscribes</v>
          </cell>
          <cell r="F44485" t="str">
            <v>netscribes</v>
          </cell>
          <cell r="G44485">
            <v>45921.517361111109</v>
          </cell>
          <cell r="H44485">
            <v>45965.9</v>
          </cell>
        </row>
        <row r="44486">
          <cell r="A44486" t="str">
            <v>UCW-19464</v>
          </cell>
          <cell r="B44486" t="str">
            <v>Crash Club New Product Listings - (#155-#159-#161-#163) - Multiple - 298 SKUs</v>
          </cell>
          <cell r="C44486" t="str">
            <v>CLOSED</v>
          </cell>
          <cell r="D44486" t="str">
            <v>Medium</v>
          </cell>
          <cell r="E44486" t="str">
            <v>netscribes</v>
          </cell>
          <cell r="F44486" t="str">
            <v>Mohd Tahir Shaikh</v>
          </cell>
          <cell r="G44486">
            <v>45920.545138888891</v>
          </cell>
          <cell r="H44486">
            <v>45930.554861111108</v>
          </cell>
        </row>
        <row r="44487">
          <cell r="A44487" t="str">
            <v>UCW-19462</v>
          </cell>
          <cell r="B44487" t="str">
            <v xml:space="preserve">Men's Apparel 08-09-2025 </v>
          </cell>
          <cell r="C44487" t="str">
            <v>CLOSED</v>
          </cell>
          <cell r="D44487" t="str">
            <v>Medium</v>
          </cell>
          <cell r="E44487" t="str">
            <v>netscribes</v>
          </cell>
          <cell r="F44487" t="str">
            <v>netscribes</v>
          </cell>
          <cell r="G44487">
            <v>45920.530555555553</v>
          </cell>
          <cell r="H44487">
            <v>45965.900694444441</v>
          </cell>
        </row>
        <row r="44488">
          <cell r="A44488" t="str">
            <v>UCW-19461</v>
          </cell>
          <cell r="B44488" t="str">
            <v>Beauty - Image resize - 4 SKUS - 20 Sep</v>
          </cell>
          <cell r="C44488" t="str">
            <v>CLOSED</v>
          </cell>
          <cell r="D44488" t="str">
            <v>Highest</v>
          </cell>
          <cell r="E44488" t="str">
            <v>netscribes</v>
          </cell>
          <cell r="F44488" t="str">
            <v>Shraddha Dighe</v>
          </cell>
          <cell r="G44488">
            <v>45920.447222222225</v>
          </cell>
          <cell r="H44488">
            <v>46004.367361111108</v>
          </cell>
        </row>
        <row r="44489">
          <cell r="A44489" t="str">
            <v>UCW-19449</v>
          </cell>
          <cell r="B44489" t="str">
            <v xml:space="preserve">Men's Apparel 17-09-2025 </v>
          </cell>
          <cell r="C44489" t="str">
            <v>CLOSED</v>
          </cell>
          <cell r="D44489" t="str">
            <v>Medium</v>
          </cell>
          <cell r="E44489" t="str">
            <v>netscribes</v>
          </cell>
          <cell r="F44489" t="str">
            <v>netscribes</v>
          </cell>
          <cell r="G44489">
            <v>45919.760416666664</v>
          </cell>
          <cell r="H44489">
            <v>46004.366666666669</v>
          </cell>
        </row>
        <row r="44490">
          <cell r="A44490" t="str">
            <v>UCW-19447</v>
          </cell>
          <cell r="B44490" t="str">
            <v>Tatacliq Kids Apparels Template | 17th Sep'2025</v>
          </cell>
          <cell r="C44490" t="str">
            <v>CLOSED</v>
          </cell>
          <cell r="D44490" t="str">
            <v>High</v>
          </cell>
          <cell r="E44490" t="str">
            <v>netscribes</v>
          </cell>
          <cell r="F44490" t="str">
            <v>Sushma Ram</v>
          </cell>
          <cell r="G44490">
            <v>45919.75</v>
          </cell>
          <cell r="H44490">
            <v>45926.704861111109</v>
          </cell>
        </row>
        <row r="44491">
          <cell r="A44491" t="str">
            <v>UCW-19441</v>
          </cell>
          <cell r="B44491" t="str">
            <v>Beauty - Image resize for Ikonic Professional UCW-19374 - 19 Sep</v>
          </cell>
          <cell r="C44491" t="str">
            <v>CLOSED</v>
          </cell>
          <cell r="D44491" t="str">
            <v>Highest</v>
          </cell>
          <cell r="E44491" t="str">
            <v>netscribes</v>
          </cell>
          <cell r="F44491" t="str">
            <v>Shraddha Dighe</v>
          </cell>
          <cell r="G44491">
            <v>45919.723611111112</v>
          </cell>
          <cell r="H44491">
            <v>46004.366666666669</v>
          </cell>
        </row>
        <row r="44492">
          <cell r="A44492" t="str">
            <v>UCW-19438</v>
          </cell>
          <cell r="B44492" t="str">
            <v>Amore_Hybrid Latex_New Listing</v>
          </cell>
          <cell r="C44492" t="str">
            <v>CLOSED</v>
          </cell>
          <cell r="D44492" t="str">
            <v>Medium</v>
          </cell>
          <cell r="E44492" t="str">
            <v>netscribes</v>
          </cell>
          <cell r="F44492" t="str">
            <v>Juilee Jadhav</v>
          </cell>
          <cell r="G44492">
            <v>45919.72152777778</v>
          </cell>
          <cell r="H44492">
            <v>45929.723611111112</v>
          </cell>
        </row>
        <row r="44493">
          <cell r="A44493" t="str">
            <v>UCW-19436</v>
          </cell>
          <cell r="B44493" t="str">
            <v>CLONE - New Listing File || Saral Home || Seller code : 125330</v>
          </cell>
          <cell r="C44493" t="str">
            <v>CLOSED</v>
          </cell>
          <cell r="D44493" t="str">
            <v>Medium</v>
          </cell>
          <cell r="E44493" t="str">
            <v>netscribes</v>
          </cell>
          <cell r="F44493" t="str">
            <v>Juilee Jadhav</v>
          </cell>
          <cell r="G44493">
            <v>45919.697916666664</v>
          </cell>
          <cell r="H44493">
            <v>45920.660416666666</v>
          </cell>
        </row>
        <row r="44494">
          <cell r="A44494" t="str">
            <v>UCW-19435</v>
          </cell>
          <cell r="B44494" t="str">
            <v>CLONE - New Listing- Dohar, Comforters, Towels- 43 SKUs</v>
          </cell>
          <cell r="C44494" t="str">
            <v>CLOSED</v>
          </cell>
          <cell r="D44494" t="str">
            <v>Medium</v>
          </cell>
          <cell r="E44494" t="str">
            <v>netscribes</v>
          </cell>
          <cell r="F44494" t="str">
            <v>Juilee Jadhav</v>
          </cell>
          <cell r="G44494">
            <v>45919.695833333331</v>
          </cell>
          <cell r="H44494">
            <v>45920.506944444445</v>
          </cell>
        </row>
        <row r="44495">
          <cell r="A44495" t="str">
            <v>UCW-19434</v>
          </cell>
          <cell r="B44495" t="str">
            <v>Lotto Footwear 9th Lot Cataloguing</v>
          </cell>
          <cell r="C44495" t="str">
            <v>CLOSED</v>
          </cell>
          <cell r="D44495" t="str">
            <v>Medium</v>
          </cell>
          <cell r="E44495" t="str">
            <v>netscribes</v>
          </cell>
          <cell r="F44495" t="str">
            <v>Lishita Kotian</v>
          </cell>
          <cell r="G44495">
            <v>45919.689583333333</v>
          </cell>
          <cell r="H44495">
            <v>45939.759722222225</v>
          </cell>
        </row>
        <row r="44496">
          <cell r="A44496" t="str">
            <v>UCW-19431</v>
          </cell>
          <cell r="B44496" t="str">
            <v>New Collection Anklets Catalog for Upload 17.09.2025</v>
          </cell>
          <cell r="C44496" t="str">
            <v>CLOSED</v>
          </cell>
          <cell r="D44496" t="str">
            <v>Medium</v>
          </cell>
          <cell r="E44496" t="str">
            <v>netscribes</v>
          </cell>
          <cell r="F44496" t="str">
            <v>Mohd Tahir Shaikh</v>
          </cell>
          <cell r="G44496">
            <v>45919.673611111109</v>
          </cell>
          <cell r="H44496">
            <v>45924.784722222219</v>
          </cell>
        </row>
        <row r="44497">
          <cell r="A44497" t="str">
            <v>UCW-19430</v>
          </cell>
          <cell r="B44497" t="str">
            <v>Tatacliq Men Content template_10-09-25</v>
          </cell>
          <cell r="C44497" t="str">
            <v>CLOSED</v>
          </cell>
          <cell r="D44497" t="str">
            <v>Medium</v>
          </cell>
          <cell r="E44497" t="str">
            <v>netscribes</v>
          </cell>
          <cell r="F44497" t="str">
            <v>Lishita Kotian</v>
          </cell>
          <cell r="G44497">
            <v>45919.67291666667</v>
          </cell>
          <cell r="H44497">
            <v>45926.792361111111</v>
          </cell>
        </row>
        <row r="44498">
          <cell r="A44498" t="str">
            <v>UCW-19429</v>
          </cell>
          <cell r="B44498" t="str">
            <v>Product issue</v>
          </cell>
          <cell r="C44498" t="str">
            <v>CLOSED</v>
          </cell>
          <cell r="D44498" t="str">
            <v>Medium</v>
          </cell>
          <cell r="E44498" t="str">
            <v>Chirag Dubal</v>
          </cell>
          <cell r="F44498" t="str">
            <v>Asmi Kumar</v>
          </cell>
          <cell r="G44498">
            <v>45919.665277777778</v>
          </cell>
          <cell r="H44498">
            <v>46003.931944444441</v>
          </cell>
        </row>
        <row r="44499">
          <cell r="A44499" t="str">
            <v>UCW-19428</v>
          </cell>
          <cell r="B44499" t="str">
            <v>Submission of First Lot of Reworked Images</v>
          </cell>
          <cell r="C44499" t="str">
            <v>CLOSED</v>
          </cell>
          <cell r="D44499" t="str">
            <v>Medium</v>
          </cell>
          <cell r="E44499" t="str">
            <v>netscribes</v>
          </cell>
          <cell r="F44499" t="str">
            <v>Mohd Tahir Shaikh</v>
          </cell>
          <cell r="G44499">
            <v>45919.663888888892</v>
          </cell>
          <cell r="H44499">
            <v>46004.365972222222</v>
          </cell>
        </row>
        <row r="44500">
          <cell r="A44500" t="str">
            <v>UCW-19423</v>
          </cell>
          <cell r="B44500" t="str">
            <v xml:space="preserve">Reebok Women's Apparel 17-09-2025 </v>
          </cell>
          <cell r="C44500" t="str">
            <v>CLOSED</v>
          </cell>
          <cell r="D44500" t="str">
            <v>Medium</v>
          </cell>
          <cell r="E44500" t="str">
            <v>netscribes</v>
          </cell>
          <cell r="F44500" t="str">
            <v>Lishita Kotian</v>
          </cell>
          <cell r="G44500">
            <v>45919.65902777778</v>
          </cell>
          <cell r="H44500">
            <v>45939.613888888889</v>
          </cell>
        </row>
        <row r="44501">
          <cell r="A44501" t="str">
            <v>UCW-19421</v>
          </cell>
          <cell r="B44501" t="str">
            <v xml:space="preserve">Reebok Men's Apparel 17-09-2025 </v>
          </cell>
          <cell r="C44501" t="str">
            <v>CLOSED</v>
          </cell>
          <cell r="D44501" t="str">
            <v>Medium</v>
          </cell>
          <cell r="E44501" t="str">
            <v>netscribes</v>
          </cell>
          <cell r="F44501" t="str">
            <v>Juilee Jadhav</v>
          </cell>
          <cell r="G44501">
            <v>45919.643750000003</v>
          </cell>
          <cell r="H44501">
            <v>45926.636805555558</v>
          </cell>
        </row>
        <row r="44502">
          <cell r="A44502" t="str">
            <v>UCW-19408</v>
          </cell>
          <cell r="B44502" t="str">
            <v>CLONE - Crossword- New location addition</v>
          </cell>
          <cell r="C44502" t="str">
            <v>CLOSED Due to Inactive/Insufficient Information</v>
          </cell>
          <cell r="D44502" t="str">
            <v>Medium</v>
          </cell>
          <cell r="E44502" t="str">
            <v>netscribes</v>
          </cell>
          <cell r="F44502" t="str">
            <v>Mohd Tahir Shaikh</v>
          </cell>
          <cell r="G44502">
            <v>45919.573611111111</v>
          </cell>
          <cell r="H44502">
            <v>45930.475694444445</v>
          </cell>
        </row>
        <row r="44503">
          <cell r="A44503" t="str">
            <v>UCW-19404</v>
          </cell>
          <cell r="B44503" t="str">
            <v>CLONE - Benetton new kids apparel  catalog details 7-9-2025</v>
          </cell>
          <cell r="C44503" t="str">
            <v>CLOSED</v>
          </cell>
          <cell r="D44503" t="str">
            <v>Medium</v>
          </cell>
          <cell r="E44503" t="str">
            <v>netscribes</v>
          </cell>
          <cell r="F44503" t="str">
            <v>Mohd Tahir Shaikh</v>
          </cell>
          <cell r="G44503">
            <v>45919.520833333336</v>
          </cell>
          <cell r="H44503">
            <v>45927.45416666667</v>
          </cell>
        </row>
        <row r="44504">
          <cell r="A44504" t="str">
            <v>UCW-19402</v>
          </cell>
          <cell r="B44504" t="str">
            <v>Reebok Men's Apparel 17-09-2025</v>
          </cell>
          <cell r="C44504" t="str">
            <v>CLOSED</v>
          </cell>
          <cell r="D44504" t="str">
            <v>Medium</v>
          </cell>
          <cell r="E44504" t="str">
            <v>netscribes</v>
          </cell>
          <cell r="F44504" t="str">
            <v>Lishita Kotian</v>
          </cell>
          <cell r="G44504">
            <v>45919.513888888891</v>
          </cell>
          <cell r="H44504">
            <v>45931.556250000001</v>
          </cell>
        </row>
        <row r="44505">
          <cell r="A44505" t="str">
            <v>UCW-19387</v>
          </cell>
          <cell r="B44505" t="str">
            <v>Kharakapas - Apparel - 18/09/25</v>
          </cell>
          <cell r="C44505" t="str">
            <v>CLOSED</v>
          </cell>
          <cell r="D44505" t="str">
            <v>Medium</v>
          </cell>
          <cell r="E44505" t="str">
            <v>Chirag Dubal</v>
          </cell>
          <cell r="F44505" t="str">
            <v>Asmi Kumar</v>
          </cell>
          <cell r="G44505">
            <v>45919.459027777775</v>
          </cell>
          <cell r="H44505">
            <v>45943.830555555556</v>
          </cell>
        </row>
        <row r="44506">
          <cell r="A44506" t="str">
            <v>UCW-19382</v>
          </cell>
          <cell r="B44506" t="str">
            <v>New Product Listing of Milton - COLORTRADES</v>
          </cell>
          <cell r="C44506" t="str">
            <v>CLOSED</v>
          </cell>
          <cell r="D44506" t="str">
            <v>Medium</v>
          </cell>
          <cell r="E44506" t="str">
            <v>netscribes</v>
          </cell>
          <cell r="F44506" t="str">
            <v>Juilee Jadhav</v>
          </cell>
          <cell r="G44506">
            <v>45918.918055555558</v>
          </cell>
          <cell r="H44506">
            <v>45929.723611111112</v>
          </cell>
        </row>
        <row r="44507">
          <cell r="A44507" t="str">
            <v>UCW-19381</v>
          </cell>
          <cell r="B44507" t="str">
            <v>Jack &amp; Jones Junior AW-25 (LOT-3) TATA-CLIQ</v>
          </cell>
          <cell r="C44507" t="str">
            <v>CLOSED</v>
          </cell>
          <cell r="D44507" t="str">
            <v>Medium</v>
          </cell>
          <cell r="E44507" t="str">
            <v>netscribes</v>
          </cell>
          <cell r="F44507" t="str">
            <v>Sushma Ram</v>
          </cell>
          <cell r="G44507">
            <v>45918.831250000003</v>
          </cell>
          <cell r="H44507">
            <v>45927.906944444447</v>
          </cell>
        </row>
        <row r="44508">
          <cell r="A44508" t="str">
            <v>UCW-19380</v>
          </cell>
          <cell r="B44508" t="str">
            <v>Styli Men's Wear Catalogue | Lot-54</v>
          </cell>
          <cell r="C44508" t="str">
            <v>CLOSED</v>
          </cell>
          <cell r="D44508" t="str">
            <v>Medium</v>
          </cell>
          <cell r="E44508" t="str">
            <v>netscribes</v>
          </cell>
          <cell r="F44508" t="str">
            <v>Sushma Ram</v>
          </cell>
          <cell r="G44508">
            <v>45918.823611111111</v>
          </cell>
          <cell r="H44508">
            <v>45926.566666666666</v>
          </cell>
        </row>
        <row r="44509">
          <cell r="A44509" t="str">
            <v>UCW-19378</v>
          </cell>
          <cell r="B44509" t="str">
            <v>Miarcus -17 Styles-AW 25- 16 September</v>
          </cell>
          <cell r="C44509" t="str">
            <v>CLOSED</v>
          </cell>
          <cell r="D44509" t="str">
            <v>Medium</v>
          </cell>
          <cell r="E44509" t="str">
            <v>netscribes</v>
          </cell>
          <cell r="F44509" t="str">
            <v>Sushma Ram</v>
          </cell>
          <cell r="G44509">
            <v>45918.804166666669</v>
          </cell>
          <cell r="H44509">
            <v>45926.761805555558</v>
          </cell>
        </row>
        <row r="44510">
          <cell r="A44510" t="str">
            <v>UCW-19376</v>
          </cell>
          <cell r="B44510" t="str">
            <v>Beauty - 125928 - E2E - Kama Ayurveda - 14 SKUS - 18 Sep</v>
          </cell>
          <cell r="C44510" t="str">
            <v>CLOSED</v>
          </cell>
          <cell r="D44510" t="str">
            <v>Highest</v>
          </cell>
          <cell r="E44510" t="str">
            <v>netscribes</v>
          </cell>
          <cell r="F44510" t="str">
            <v>Shraddha Dighe</v>
          </cell>
          <cell r="G44510">
            <v>45918.771527777775</v>
          </cell>
          <cell r="H44510">
            <v>45953.37777777778</v>
          </cell>
        </row>
        <row r="44511">
          <cell r="A44511" t="str">
            <v>UCW-19373</v>
          </cell>
          <cell r="B44511" t="str">
            <v>Updated images-16-09-2025</v>
          </cell>
          <cell r="C44511" t="str">
            <v>CLOSED Due to Inactive/Insufficient Information</v>
          </cell>
          <cell r="D44511" t="str">
            <v>Medium</v>
          </cell>
          <cell r="E44511" t="str">
            <v>netscribes</v>
          </cell>
          <cell r="F44511" t="str">
            <v>Mohd Tahir Shaikh</v>
          </cell>
          <cell r="G44511">
            <v>45918.73333333333</v>
          </cell>
          <cell r="H44511">
            <v>45931.697916666664</v>
          </cell>
        </row>
        <row r="44512">
          <cell r="A44512" t="str">
            <v>UCW-19370</v>
          </cell>
          <cell r="B44512" t="str">
            <v>2nd New Listing for Diwali Target (Tata Cliq 16.09.2025)</v>
          </cell>
          <cell r="C44512" t="str">
            <v>CLOSED</v>
          </cell>
          <cell r="D44512" t="str">
            <v>Medium</v>
          </cell>
          <cell r="E44512" t="str">
            <v>netscribes</v>
          </cell>
          <cell r="F44512" t="str">
            <v>Juilee Jadhav</v>
          </cell>
          <cell r="G44512">
            <v>45918.714583333334</v>
          </cell>
          <cell r="H44512">
            <v>45927.508333333331</v>
          </cell>
        </row>
        <row r="44513">
          <cell r="A44513" t="str">
            <v>UCW-19365</v>
          </cell>
          <cell r="B44513" t="str">
            <v>JJ FTW &amp; ACC AW-25 (Lot-7)- Tata Cliq</v>
          </cell>
          <cell r="C44513" t="str">
            <v>CLOSED</v>
          </cell>
          <cell r="D44513" t="str">
            <v>Medium</v>
          </cell>
          <cell r="E44513" t="str">
            <v>netscribes</v>
          </cell>
          <cell r="F44513" t="str">
            <v>Sushma Ram</v>
          </cell>
          <cell r="G44513">
            <v>45918.670138888891</v>
          </cell>
          <cell r="H44513">
            <v>45922.60833333333</v>
          </cell>
        </row>
        <row r="44514">
          <cell r="A44514" t="str">
            <v>UCW-19361</v>
          </cell>
          <cell r="B44514" t="str">
            <v>New Cataloge File for NATURALLY YOURS - 12 skus</v>
          </cell>
          <cell r="C44514" t="str">
            <v>CLOSED</v>
          </cell>
          <cell r="D44514" t="str">
            <v>Medium</v>
          </cell>
          <cell r="E44514" t="str">
            <v>netscribes</v>
          </cell>
          <cell r="F44514" t="str">
            <v>Juilee Jadhav</v>
          </cell>
          <cell r="G44514">
            <v>45918.659722222219</v>
          </cell>
          <cell r="H44514">
            <v>45926.51666666667</v>
          </cell>
        </row>
        <row r="44515">
          <cell r="A44515" t="str">
            <v>UCW-19353</v>
          </cell>
          <cell r="B44515" t="str">
            <v>Globus Women's Wear Apparels - 63 Styles - Batch 108,109 &amp; 110 (Western Wear) (16.09.2025) (Seller Code - 124013)</v>
          </cell>
          <cell r="C44515" t="str">
            <v>CLOSED</v>
          </cell>
          <cell r="D44515" t="str">
            <v>Medium</v>
          </cell>
          <cell r="E44515" t="str">
            <v>netscribes</v>
          </cell>
          <cell r="F44515" t="str">
            <v>Sushma Ram</v>
          </cell>
          <cell r="G44515">
            <v>45918.620138888888</v>
          </cell>
          <cell r="H44515">
            <v>45925.767361111109</v>
          </cell>
        </row>
        <row r="44516">
          <cell r="A44516" t="str">
            <v>UCW-19343</v>
          </cell>
          <cell r="B44516" t="str">
            <v>Tatacliq Silver Catalogue - 55 Skus (HIGH PRIORITY) - SHAKTI Collection</v>
          </cell>
          <cell r="C44516" t="str">
            <v>CLOSED</v>
          </cell>
          <cell r="D44516" t="str">
            <v>Medium</v>
          </cell>
          <cell r="E44516" t="str">
            <v>netscribes</v>
          </cell>
          <cell r="F44516" t="str">
            <v>Mohd Tahir Shaikh</v>
          </cell>
          <cell r="G44516">
            <v>45918.578472222223</v>
          </cell>
          <cell r="H44516">
            <v>45926.556944444441</v>
          </cell>
        </row>
        <row r="44517">
          <cell r="A44517" t="str">
            <v>UCW-19340</v>
          </cell>
          <cell r="B44517" t="str">
            <v>Beauty - Image resize- 18 Sep</v>
          </cell>
          <cell r="C44517" t="str">
            <v>CLOSED</v>
          </cell>
          <cell r="D44517" t="str">
            <v>Highest</v>
          </cell>
          <cell r="E44517" t="str">
            <v>netscribes</v>
          </cell>
          <cell r="F44517" t="str">
            <v>Shraddha Dighe</v>
          </cell>
          <cell r="G44517">
            <v>45918.561111111114</v>
          </cell>
          <cell r="H44517">
            <v>46004.365277777775</v>
          </cell>
        </row>
        <row r="44518">
          <cell r="A44518" t="str">
            <v>UCW-19335</v>
          </cell>
          <cell r="B44518" t="str">
            <v xml:space="preserve">Women's Apparel 05-08-2025 </v>
          </cell>
          <cell r="C44518" t="str">
            <v>CLOSED</v>
          </cell>
          <cell r="D44518" t="str">
            <v>Medium</v>
          </cell>
          <cell r="E44518" t="str">
            <v>netscribes</v>
          </cell>
          <cell r="F44518" t="str">
            <v>netscribes</v>
          </cell>
          <cell r="G44518">
            <v>45918.543749999997</v>
          </cell>
          <cell r="H44518">
            <v>45920.716666666667</v>
          </cell>
        </row>
        <row r="44519">
          <cell r="A44519" t="str">
            <v>UCW-19330</v>
          </cell>
          <cell r="B44519" t="str">
            <v>Beauty - 125928 - E2E - Anastasia Beverly hills - 8 SKUS - 18 Sep</v>
          </cell>
          <cell r="C44519" t="str">
            <v>CLOSED Due to Inactive/Insufficient Information</v>
          </cell>
          <cell r="D44519" t="str">
            <v>Highest</v>
          </cell>
          <cell r="E44519" t="str">
            <v>netscribes</v>
          </cell>
          <cell r="F44519" t="str">
            <v>Shraddha Dighe</v>
          </cell>
          <cell r="G44519">
            <v>45918.524305555555</v>
          </cell>
          <cell r="H44519">
            <v>45925.836111111108</v>
          </cell>
        </row>
        <row r="44520">
          <cell r="A44520" t="str">
            <v>UCW-19328</v>
          </cell>
          <cell r="B44520" t="str">
            <v>Muun Home || Seller code : 129271 ||Gifting Box</v>
          </cell>
          <cell r="C44520" t="str">
            <v>CLOSED</v>
          </cell>
          <cell r="D44520" t="str">
            <v>Medium</v>
          </cell>
          <cell r="E44520" t="str">
            <v>netscribes</v>
          </cell>
          <cell r="F44520" t="str">
            <v>Juilee Jadhav</v>
          </cell>
          <cell r="G44520">
            <v>45918.495833333334</v>
          </cell>
          <cell r="H44520">
            <v>45926.679861111108</v>
          </cell>
        </row>
        <row r="44521">
          <cell r="A44521" t="str">
            <v>UCW-19326</v>
          </cell>
          <cell r="B44521" t="str">
            <v>TataCliQ | Luxury | YouTube Links | 26 Aug 2025</v>
          </cell>
          <cell r="C44521" t="str">
            <v>CLOSED</v>
          </cell>
          <cell r="D44521" t="str">
            <v>Medium</v>
          </cell>
          <cell r="E44521" t="str">
            <v>netscribes</v>
          </cell>
          <cell r="F44521" t="str">
            <v>Sushma Ram</v>
          </cell>
          <cell r="G44521">
            <v>45918.489583333336</v>
          </cell>
          <cell r="H44521">
            <v>45943.831944444442</v>
          </cell>
        </row>
        <row r="44522">
          <cell r="A44522" t="str">
            <v>UCW-19321</v>
          </cell>
          <cell r="B44522" t="str">
            <v>Beauty - 127367 - Image update - Kiro - 15 SKUS - 18 Sep</v>
          </cell>
          <cell r="C44522" t="str">
            <v>CLOSED</v>
          </cell>
          <cell r="D44522" t="str">
            <v>Highest</v>
          </cell>
          <cell r="E44522" t="str">
            <v>netscribes</v>
          </cell>
          <cell r="F44522" t="str">
            <v>Shraddha Dighe</v>
          </cell>
          <cell r="G44522">
            <v>45918.460416666669</v>
          </cell>
          <cell r="H44522">
            <v>46004.363888888889</v>
          </cell>
        </row>
        <row r="44523">
          <cell r="A44523" t="str">
            <v>UCW-19318</v>
          </cell>
          <cell r="B44523" t="str">
            <v>Beauty - 127939 - E2E - Janeke - 34 SKUS - 18 Sep</v>
          </cell>
          <cell r="C44523" t="str">
            <v>CLOSED</v>
          </cell>
          <cell r="D44523" t="str">
            <v>Highest</v>
          </cell>
          <cell r="E44523" t="str">
            <v>netscribes</v>
          </cell>
          <cell r="F44523" t="str">
            <v>Shraddha Dighe</v>
          </cell>
          <cell r="G44523">
            <v>45918.431944444441</v>
          </cell>
          <cell r="H44523">
            <v>45939.556944444441</v>
          </cell>
        </row>
        <row r="44524">
          <cell r="A44524" t="str">
            <v>UCW-19315</v>
          </cell>
          <cell r="B44524" t="str">
            <v>Beauty - 128656 - E2E -Ikonic Professional - 12 SKUS - 17 Sep</v>
          </cell>
          <cell r="C44524" t="str">
            <v>CLOSED</v>
          </cell>
          <cell r="D44524" t="str">
            <v>Highest</v>
          </cell>
          <cell r="E44524" t="str">
            <v>netscribes</v>
          </cell>
          <cell r="F44524" t="str">
            <v>Shraddha Dighe</v>
          </cell>
          <cell r="G44524">
            <v>45918.413888888892</v>
          </cell>
          <cell r="H44524">
            <v>45958.525000000001</v>
          </cell>
        </row>
        <row r="44525">
          <cell r="A44525" t="str">
            <v>UCW-19310</v>
          </cell>
          <cell r="B44525" t="str">
            <v>TH-MP-Lot 84</v>
          </cell>
          <cell r="C44525" t="str">
            <v>CLOSED</v>
          </cell>
          <cell r="D44525" t="str">
            <v>Medium</v>
          </cell>
          <cell r="E44525" t="str">
            <v>Chirag Dubal</v>
          </cell>
          <cell r="F44525" t="str">
            <v>Asmi Kumar</v>
          </cell>
          <cell r="G44525">
            <v>45917.984027777777</v>
          </cell>
          <cell r="H44525">
            <v>45943.832638888889</v>
          </cell>
        </row>
        <row r="44526">
          <cell r="A44526" t="str">
            <v>UCW-19306</v>
          </cell>
          <cell r="B44526" t="str">
            <v>Tatacliq Kids Apparels Template | 15th Sep'2025</v>
          </cell>
          <cell r="C44526" t="str">
            <v>CLOSED</v>
          </cell>
          <cell r="D44526" t="str">
            <v>Medium</v>
          </cell>
          <cell r="E44526" t="str">
            <v>netscribes</v>
          </cell>
          <cell r="F44526" t="str">
            <v>Lishita Kotian</v>
          </cell>
          <cell r="G44526">
            <v>45917.722222222219</v>
          </cell>
          <cell r="H44526">
            <v>45920.601388888892</v>
          </cell>
        </row>
        <row r="44527">
          <cell r="A44527" t="str">
            <v>UCW-19305</v>
          </cell>
          <cell r="B44527" t="str">
            <v>Tatacliq Footwear-Input-Kids Templates | 15th Sep'25</v>
          </cell>
          <cell r="C44527" t="str">
            <v>CLOSED</v>
          </cell>
          <cell r="D44527" t="str">
            <v>Medium</v>
          </cell>
          <cell r="E44527" t="str">
            <v>netscribes</v>
          </cell>
          <cell r="F44527" t="str">
            <v>Lishita Kotian</v>
          </cell>
          <cell r="G44527">
            <v>45917.718055555553</v>
          </cell>
          <cell r="H44527">
            <v>45926.517361111109</v>
          </cell>
        </row>
        <row r="44528">
          <cell r="A44528" t="str">
            <v>UCW-19304</v>
          </cell>
          <cell r="B44528" t="str">
            <v>Tatacliq Men Women Footwear Templates | 15th Sep'2025</v>
          </cell>
          <cell r="C44528" t="str">
            <v>CLOSED</v>
          </cell>
          <cell r="D44528" t="str">
            <v>Medium</v>
          </cell>
          <cell r="E44528" t="str">
            <v>netscribes</v>
          </cell>
          <cell r="F44528" t="str">
            <v>Lishita Kotian</v>
          </cell>
          <cell r="G44528">
            <v>45917.710416666669</v>
          </cell>
          <cell r="H44528">
            <v>45922.701388888891</v>
          </cell>
        </row>
        <row r="44529">
          <cell r="A44529" t="str">
            <v>UCW-19301</v>
          </cell>
          <cell r="B44529" t="str">
            <v>CLONE - TataCliQ | Fashion | YouTube Links | 26 Aug 2025</v>
          </cell>
          <cell r="C44529" t="str">
            <v>CLOSED</v>
          </cell>
          <cell r="D44529" t="str">
            <v>Medium</v>
          </cell>
          <cell r="E44529" t="str">
            <v>netscribes</v>
          </cell>
          <cell r="F44529" t="str">
            <v>Mohd Tahir Shaikh</v>
          </cell>
          <cell r="G44529">
            <v>45917.685416666667</v>
          </cell>
          <cell r="H44529">
            <v>46004.363194444442</v>
          </cell>
        </row>
        <row r="44530">
          <cell r="A44530" t="str">
            <v>UCW-19299</v>
          </cell>
          <cell r="B44530" t="str">
            <v>Biba New Women &amp; Kids Lot AW25 - 28 Styles</v>
          </cell>
          <cell r="C44530" t="str">
            <v>CLOSED</v>
          </cell>
          <cell r="D44530" t="str">
            <v>Medium</v>
          </cell>
          <cell r="E44530" t="str">
            <v>netscribes</v>
          </cell>
          <cell r="F44530" t="str">
            <v>Sushma Ram</v>
          </cell>
          <cell r="G44530">
            <v>45917.678472222222</v>
          </cell>
          <cell r="H44530">
            <v>45931.552777777775</v>
          </cell>
        </row>
        <row r="44531">
          <cell r="A44531" t="str">
            <v>UCW-19296</v>
          </cell>
          <cell r="B44531" t="str">
            <v>Images to be revamped for existing styles</v>
          </cell>
          <cell r="C44531" t="str">
            <v>CLOSED</v>
          </cell>
          <cell r="D44531" t="str">
            <v>Medium</v>
          </cell>
          <cell r="E44531" t="str">
            <v>netscribes</v>
          </cell>
          <cell r="F44531" t="str">
            <v>Mohd Tahir Shaikh</v>
          </cell>
          <cell r="G44531">
            <v>45917.674305555556</v>
          </cell>
          <cell r="H44531">
            <v>46004.362500000003</v>
          </cell>
        </row>
        <row r="44532">
          <cell r="A44532" t="str">
            <v>UCW-19294</v>
          </cell>
          <cell r="B44532" t="str">
            <v xml:space="preserve">Globus Women's Wear Apparels -  31 Styles - Batch 108,109 &amp; 110 (Brand - Globus Stores Pvt Ltd) (Ethnic Wear) (16.09.2025) (Seller ID - 124013) </v>
          </cell>
          <cell r="C44532" t="str">
            <v>CLOSED</v>
          </cell>
          <cell r="D44532" t="str">
            <v>Medium</v>
          </cell>
          <cell r="E44532" t="str">
            <v>netscribes</v>
          </cell>
          <cell r="F44532" t="str">
            <v>Sushma Ram</v>
          </cell>
          <cell r="G44532">
            <v>45917.668749999997</v>
          </cell>
          <cell r="H44532">
            <v>45923.84097222222</v>
          </cell>
        </row>
        <row r="44533">
          <cell r="A44533" t="str">
            <v>UCW-19290</v>
          </cell>
          <cell r="B44533" t="str">
            <v>Beauty - Image resize - 17 Sep</v>
          </cell>
          <cell r="C44533" t="str">
            <v>CLOSED</v>
          </cell>
          <cell r="D44533" t="str">
            <v>Highest</v>
          </cell>
          <cell r="E44533" t="str">
            <v>netscribes</v>
          </cell>
          <cell r="F44533" t="str">
            <v>Shraddha Dighe</v>
          </cell>
          <cell r="G44533">
            <v>45917.642361111109</v>
          </cell>
          <cell r="H44533">
            <v>46004.363194444442</v>
          </cell>
        </row>
        <row r="44534">
          <cell r="A44534" t="str">
            <v>UCW-19286</v>
          </cell>
          <cell r="B44534" t="str">
            <v xml:space="preserve">Tatacliq Lifestyle Catalog Template-Lot -126_15.09.2025 </v>
          </cell>
          <cell r="C44534" t="str">
            <v>CLOSED</v>
          </cell>
          <cell r="D44534" t="str">
            <v>Medium</v>
          </cell>
          <cell r="E44534" t="str">
            <v>netscribes</v>
          </cell>
          <cell r="F44534" t="str">
            <v>Sushma Ram</v>
          </cell>
          <cell r="G44534">
            <v>45917.598611111112</v>
          </cell>
          <cell r="H44534">
            <v>45931.548611111109</v>
          </cell>
        </row>
        <row r="44535">
          <cell r="A44535" t="str">
            <v>UCW-19283</v>
          </cell>
          <cell r="B44535" t="str">
            <v xml:space="preserve">Kids Apparel 15-09-2025 </v>
          </cell>
          <cell r="C44535" t="str">
            <v>CLOSED</v>
          </cell>
          <cell r="D44535" t="str">
            <v>Medium</v>
          </cell>
          <cell r="E44535" t="str">
            <v>netscribes</v>
          </cell>
          <cell r="F44535" t="str">
            <v>netscribes</v>
          </cell>
          <cell r="G44535">
            <v>45917.59097222222</v>
          </cell>
          <cell r="H44535">
            <v>46004.361805555556</v>
          </cell>
        </row>
        <row r="44536">
          <cell r="A44536" t="str">
            <v>UCW-19281</v>
          </cell>
          <cell r="B44536" t="str">
            <v>Men's Apparel 15-09-2025</v>
          </cell>
          <cell r="C44536" t="str">
            <v>CLOSED</v>
          </cell>
          <cell r="D44536" t="str">
            <v>Medium</v>
          </cell>
          <cell r="E44536" t="str">
            <v>netscribes</v>
          </cell>
          <cell r="F44536" t="str">
            <v>netscribes</v>
          </cell>
          <cell r="G44536">
            <v>45917.581944444442</v>
          </cell>
          <cell r="H44536">
            <v>46004.361805555556</v>
          </cell>
        </row>
        <row r="44537">
          <cell r="A44537" t="str">
            <v>UCW-19271</v>
          </cell>
          <cell r="B44537" t="str">
            <v xml:space="preserve">Bag Accessories 15-09-2025 </v>
          </cell>
          <cell r="C44537" t="str">
            <v>CLOSED</v>
          </cell>
          <cell r="D44537" t="str">
            <v>Medium</v>
          </cell>
          <cell r="E44537" t="str">
            <v>netscribes</v>
          </cell>
          <cell r="F44537" t="str">
            <v>netscribes</v>
          </cell>
          <cell r="G44537">
            <v>45917.520138888889</v>
          </cell>
          <cell r="H44537">
            <v>46004.36041666667</v>
          </cell>
        </row>
        <row r="44538">
          <cell r="A44538" t="str">
            <v>UCW-19270</v>
          </cell>
          <cell r="B44538" t="str">
            <v>Men's Apparel 15-09-2025</v>
          </cell>
          <cell r="C44538" t="str">
            <v>CLOSED</v>
          </cell>
          <cell r="D44538" t="str">
            <v>Medium</v>
          </cell>
          <cell r="E44538" t="str">
            <v>netscribes</v>
          </cell>
          <cell r="F44538" t="str">
            <v>Lishita Kotian</v>
          </cell>
          <cell r="G44538">
            <v>45917.51666666667</v>
          </cell>
          <cell r="H44538">
            <v>45926.631249999999</v>
          </cell>
        </row>
        <row r="44539">
          <cell r="A44539" t="str">
            <v>UCW-19269</v>
          </cell>
          <cell r="B44539" t="str">
            <v>London Rag - Women's style - 31 styles</v>
          </cell>
          <cell r="C44539" t="str">
            <v>CLOSED</v>
          </cell>
          <cell r="D44539" t="str">
            <v>Medium</v>
          </cell>
          <cell r="E44539" t="str">
            <v>netscribes</v>
          </cell>
          <cell r="F44539" t="str">
            <v>Sushma Ram</v>
          </cell>
          <cell r="G44539">
            <v>45917.51458333333</v>
          </cell>
          <cell r="H44539">
            <v>45925.927777777775</v>
          </cell>
        </row>
        <row r="44540">
          <cell r="A44540" t="str">
            <v>UCW-19266</v>
          </cell>
          <cell r="B44540" t="str">
            <v xml:space="preserve">Kids Apparel 15-09-2025 </v>
          </cell>
          <cell r="C44540" t="str">
            <v>CLOSED</v>
          </cell>
          <cell r="D44540" t="str">
            <v>Medium</v>
          </cell>
          <cell r="E44540" t="str">
            <v>netscribes</v>
          </cell>
          <cell r="F44540" t="str">
            <v>Lishita Kotian</v>
          </cell>
          <cell r="G44540">
            <v>45917.502083333333</v>
          </cell>
          <cell r="H44540">
            <v>45930.473611111112</v>
          </cell>
        </row>
        <row r="44541">
          <cell r="A44541" t="str">
            <v>UCW-19265</v>
          </cell>
          <cell r="B44541" t="str">
            <v>Miarcus -24 Styles-AW'25 -15 August</v>
          </cell>
          <cell r="C44541" t="str">
            <v>CLOSED</v>
          </cell>
          <cell r="D44541" t="str">
            <v>Medium</v>
          </cell>
          <cell r="E44541" t="str">
            <v>netscribes</v>
          </cell>
          <cell r="F44541" t="str">
            <v>Lishita Kotian</v>
          </cell>
          <cell r="G44541">
            <v>45917.494444444441</v>
          </cell>
          <cell r="H44541">
            <v>45940.577777777777</v>
          </cell>
        </row>
        <row r="44542">
          <cell r="A44542" t="str">
            <v>UCW-19264</v>
          </cell>
          <cell r="B44542" t="str">
            <v>Beauty - 125928 - Max Factor - 6 SKUS - 17 Sep</v>
          </cell>
          <cell r="C44542" t="str">
            <v>CLOSED</v>
          </cell>
          <cell r="D44542" t="str">
            <v>Highest</v>
          </cell>
          <cell r="E44542" t="str">
            <v>netscribes</v>
          </cell>
          <cell r="F44542" t="str">
            <v>Shraddha Dighe</v>
          </cell>
          <cell r="G44542">
            <v>45917.493055555555</v>
          </cell>
          <cell r="H44542">
            <v>45920.45416666667</v>
          </cell>
        </row>
        <row r="44543">
          <cell r="A44543" t="str">
            <v>UCW-19263</v>
          </cell>
          <cell r="B44543" t="str">
            <v xml:space="preserve">Belt Accessories 15-09-2025 </v>
          </cell>
          <cell r="C44543" t="str">
            <v>CLOSED</v>
          </cell>
          <cell r="D44543" t="str">
            <v>Medium</v>
          </cell>
          <cell r="E44543" t="str">
            <v>netscribes</v>
          </cell>
          <cell r="F44543" t="str">
            <v>netscribes</v>
          </cell>
          <cell r="G44543">
            <v>45917.493055555555</v>
          </cell>
          <cell r="H44543">
            <v>46004.359722222223</v>
          </cell>
        </row>
        <row r="44544">
          <cell r="A44544" t="str">
            <v>UCW-19261</v>
          </cell>
          <cell r="B44544" t="str">
            <v>Beauty - 125928 - Image update - Schwarzkopf Professional - 1 SKU - 17 Sep</v>
          </cell>
          <cell r="C44544" t="str">
            <v>CLOSED</v>
          </cell>
          <cell r="D44544" t="str">
            <v>Highest</v>
          </cell>
          <cell r="E44544" t="str">
            <v>netscribes</v>
          </cell>
          <cell r="F44544" t="str">
            <v>Shraddha Dighe</v>
          </cell>
          <cell r="G44544">
            <v>45917.489583333336</v>
          </cell>
          <cell r="H44544">
            <v>46004.361111111109</v>
          </cell>
        </row>
        <row r="44545">
          <cell r="A44545" t="str">
            <v>UCW-19255</v>
          </cell>
          <cell r="B44545" t="str">
            <v>Beauty - 126109 - Image update - Brillare - 1 SKUS - 17 Sep</v>
          </cell>
          <cell r="C44545" t="str">
            <v>CLOSED</v>
          </cell>
          <cell r="D44545" t="str">
            <v>Medium</v>
          </cell>
          <cell r="E44545" t="str">
            <v>netscribes</v>
          </cell>
          <cell r="F44545" t="str">
            <v>netscribes</v>
          </cell>
          <cell r="G44545">
            <v>45917.472222222219</v>
          </cell>
          <cell r="H44545">
            <v>45964.625694444447</v>
          </cell>
        </row>
        <row r="44546">
          <cell r="A44546" t="str">
            <v>UCW-19254</v>
          </cell>
          <cell r="B44546" t="str">
            <v>CLONE - Fw: Hoppa Sweden X Onboarding Proposal for Tata CLiQ</v>
          </cell>
          <cell r="C44546" t="str">
            <v>CLOSED</v>
          </cell>
          <cell r="D44546" t="str">
            <v>Medium</v>
          </cell>
          <cell r="E44546" t="str">
            <v>netscribes</v>
          </cell>
          <cell r="F44546" t="str">
            <v>Mohd Tahir Shaikh</v>
          </cell>
          <cell r="G44546">
            <v>45917.47152777778</v>
          </cell>
          <cell r="H44546">
            <v>45922.563194444447</v>
          </cell>
        </row>
        <row r="44547">
          <cell r="A44547" t="str">
            <v>UCW-19252</v>
          </cell>
          <cell r="B44547" t="str">
            <v xml:space="preserve">Bag Accessories 15-09-2025 </v>
          </cell>
          <cell r="C44547" t="str">
            <v>CLOSED</v>
          </cell>
          <cell r="D44547" t="str">
            <v>Medium</v>
          </cell>
          <cell r="E44547" t="str">
            <v>netscribes</v>
          </cell>
          <cell r="F44547" t="str">
            <v>Lishita Kotian</v>
          </cell>
          <cell r="G44547">
            <v>45917.467361111114</v>
          </cell>
          <cell r="H44547">
            <v>45939.618750000001</v>
          </cell>
        </row>
        <row r="44548">
          <cell r="A44548" t="str">
            <v>UCW-19251</v>
          </cell>
          <cell r="B44548" t="str">
            <v>Beauty - 100001 - E2E - Studiowest - 13 SKUS - 16 Sep</v>
          </cell>
          <cell r="C44548" t="str">
            <v>CLOSED</v>
          </cell>
          <cell r="D44548" t="str">
            <v>Highest</v>
          </cell>
          <cell r="E44548" t="str">
            <v>netscribes</v>
          </cell>
          <cell r="F44548" t="str">
            <v>Shraddha Dighe</v>
          </cell>
          <cell r="G44548">
            <v>45917.46597222222</v>
          </cell>
          <cell r="H44548">
            <v>45921.45</v>
          </cell>
        </row>
        <row r="44549">
          <cell r="A44549" t="str">
            <v>UCW-19250</v>
          </cell>
          <cell r="B44549" t="str">
            <v>For Listing</v>
          </cell>
          <cell r="C44549" t="str">
            <v>CLOSED Due to Inactive/Insufficient Information</v>
          </cell>
          <cell r="D44549" t="str">
            <v>Medium</v>
          </cell>
          <cell r="E44549" t="str">
            <v>netscribes</v>
          </cell>
          <cell r="F44549" t="str">
            <v>netscribes</v>
          </cell>
          <cell r="G44549">
            <v>45917.462500000001</v>
          </cell>
          <cell r="H44549">
            <v>45964.581250000003</v>
          </cell>
        </row>
        <row r="44550">
          <cell r="A44550" t="str">
            <v>UCW-19249</v>
          </cell>
          <cell r="B44550" t="str">
            <v>Kappasa - Apparel - 29/08/25</v>
          </cell>
          <cell r="C44550" t="str">
            <v>CLOSED</v>
          </cell>
          <cell r="D44550" t="str">
            <v>Medium</v>
          </cell>
          <cell r="E44550" t="str">
            <v>netscribes</v>
          </cell>
          <cell r="F44550" t="str">
            <v>netscribes</v>
          </cell>
          <cell r="G44550">
            <v>45917.458333333336</v>
          </cell>
          <cell r="H44550">
            <v>45964.581250000003</v>
          </cell>
        </row>
        <row r="44551">
          <cell r="A44551" t="str">
            <v>UCW-19248</v>
          </cell>
          <cell r="B44551" t="str">
            <v xml:space="preserve">Belt Accessories 15-09-2025 </v>
          </cell>
          <cell r="C44551" t="str">
            <v>CLOSED</v>
          </cell>
          <cell r="D44551" t="str">
            <v>Medium</v>
          </cell>
          <cell r="E44551" t="str">
            <v>netscribes</v>
          </cell>
          <cell r="F44551" t="str">
            <v>Lishita Kotian</v>
          </cell>
          <cell r="G44551">
            <v>45917.455555555556</v>
          </cell>
          <cell r="H44551">
            <v>45922.550694444442</v>
          </cell>
        </row>
        <row r="44552">
          <cell r="A44552" t="str">
            <v>UCW-19242</v>
          </cell>
          <cell r="B44552" t="str">
            <v>New Collection - Abhisht</v>
          </cell>
          <cell r="C44552" t="str">
            <v>CLOSED</v>
          </cell>
          <cell r="D44552" t="str">
            <v>Medium</v>
          </cell>
          <cell r="E44552" t="str">
            <v>netscribes</v>
          </cell>
          <cell r="F44552" t="str">
            <v>Mohd Tahir Shaikh</v>
          </cell>
          <cell r="G44552">
            <v>45917.438194444447</v>
          </cell>
          <cell r="H44552">
            <v>45926.729166666664</v>
          </cell>
        </row>
        <row r="44553">
          <cell r="A44553" t="str">
            <v>UCW-19240</v>
          </cell>
          <cell r="B44553" t="str">
            <v>Tatacliq Accessories Content template_05-02-25</v>
          </cell>
          <cell r="C44553" t="str">
            <v>CLOSED</v>
          </cell>
          <cell r="D44553" t="str">
            <v>Medium</v>
          </cell>
          <cell r="E44553" t="str">
            <v>netscribes</v>
          </cell>
          <cell r="F44553" t="str">
            <v>Mohd Tahir Shaikh</v>
          </cell>
          <cell r="G44553">
            <v>45917.429861111108</v>
          </cell>
          <cell r="H44553">
            <v>45922.486111111109</v>
          </cell>
        </row>
        <row r="44554">
          <cell r="A44554" t="str">
            <v>UCW-19238</v>
          </cell>
          <cell r="B44554" t="str">
            <v>TQ Video Upload_CL8, CL8 Wallets &amp; Cap Capsule</v>
          </cell>
          <cell r="C44554" t="str">
            <v>CLOSED</v>
          </cell>
          <cell r="D44554" t="str">
            <v>Medium</v>
          </cell>
          <cell r="E44554" t="str">
            <v>netscribes</v>
          </cell>
          <cell r="F44554" t="str">
            <v>Mohd Tahir Shaikh</v>
          </cell>
          <cell r="G44554">
            <v>45917.022222222222</v>
          </cell>
          <cell r="H44554">
            <v>46004.35833333333</v>
          </cell>
        </row>
        <row r="44555">
          <cell r="A44555" t="str">
            <v>UCW-19237</v>
          </cell>
          <cell r="B44555" t="str">
            <v>Image update for catalog USPA Men</v>
          </cell>
          <cell r="C44555" t="str">
            <v>CLOSED</v>
          </cell>
          <cell r="D44555" t="str">
            <v>Medium</v>
          </cell>
          <cell r="E44555" t="str">
            <v>netscribes</v>
          </cell>
          <cell r="F44555" t="str">
            <v>Mohd Tahir Shaikh</v>
          </cell>
          <cell r="G44555">
            <v>45917.019444444442</v>
          </cell>
          <cell r="H44555">
            <v>46004.357638888891</v>
          </cell>
        </row>
        <row r="44556">
          <cell r="A44556" t="str">
            <v>UCW-19235</v>
          </cell>
          <cell r="B44556" t="str">
            <v>NEW CATALOGUE TATACLIQ X LIBAS 14-09-2025</v>
          </cell>
          <cell r="C44556" t="str">
            <v>CLOSED</v>
          </cell>
          <cell r="D44556" t="str">
            <v>Medium</v>
          </cell>
          <cell r="E44556" t="str">
            <v>netscribes</v>
          </cell>
          <cell r="F44556" t="str">
            <v>Mohd Tahir Shaikh</v>
          </cell>
          <cell r="G44556">
            <v>45917.01458333333</v>
          </cell>
          <cell r="H44556">
            <v>45922.767361111109</v>
          </cell>
        </row>
        <row r="44557">
          <cell r="A44557" t="str">
            <v>UCW-19234</v>
          </cell>
          <cell r="B44557" t="str">
            <v>GAS (PHASE-1) | TataCliq MP</v>
          </cell>
          <cell r="C44557" t="str">
            <v>CLOSED</v>
          </cell>
          <cell r="D44557" t="str">
            <v>Medium</v>
          </cell>
          <cell r="E44557" t="str">
            <v>netscribes</v>
          </cell>
          <cell r="F44557" t="str">
            <v>Mohd Tahir Shaikh</v>
          </cell>
          <cell r="G44557">
            <v>45917.009027777778</v>
          </cell>
          <cell r="H44557">
            <v>45963.538888888892</v>
          </cell>
        </row>
        <row r="44558">
          <cell r="A44558" t="str">
            <v>UCW-19232</v>
          </cell>
          <cell r="B44558" t="str">
            <v>Tatacliq Kids Apparels Template | 10th Sep'2025</v>
          </cell>
          <cell r="C44558" t="str">
            <v>CLOSED</v>
          </cell>
          <cell r="D44558" t="str">
            <v>Medium</v>
          </cell>
          <cell r="E44558" t="str">
            <v>netscribes</v>
          </cell>
          <cell r="F44558" t="str">
            <v>netscribes</v>
          </cell>
          <cell r="G44558">
            <v>45916.958333333336</v>
          </cell>
          <cell r="H44558">
            <v>45965.902083333334</v>
          </cell>
        </row>
        <row r="44559">
          <cell r="A44559" t="str">
            <v>UCW-19231</v>
          </cell>
          <cell r="B44559" t="str">
            <v>Biba AW25 LOT 4 - TC</v>
          </cell>
          <cell r="C44559" t="str">
            <v>CLOSED</v>
          </cell>
          <cell r="D44559" t="str">
            <v>Medium</v>
          </cell>
          <cell r="E44559" t="str">
            <v>netscribes</v>
          </cell>
          <cell r="F44559" t="str">
            <v>netscribes</v>
          </cell>
          <cell r="G44559">
            <v>45916.957638888889</v>
          </cell>
          <cell r="H44559">
            <v>45965.902777777781</v>
          </cell>
        </row>
        <row r="44560">
          <cell r="A44560" t="str">
            <v>UCW-19230</v>
          </cell>
          <cell r="B44560" t="str">
            <v>Regarding new products upload - The Artment</v>
          </cell>
          <cell r="C44560" t="str">
            <v>CLOSED</v>
          </cell>
          <cell r="D44560" t="str">
            <v>Medium</v>
          </cell>
          <cell r="E44560" t="str">
            <v>netscribes</v>
          </cell>
          <cell r="F44560" t="str">
            <v>netscribes</v>
          </cell>
          <cell r="G44560">
            <v>45916.952777777777</v>
          </cell>
          <cell r="H44560">
            <v>45964.581944444442</v>
          </cell>
        </row>
        <row r="44561">
          <cell r="A44561" t="str">
            <v>UCW-19229</v>
          </cell>
          <cell r="B44561" t="str">
            <v xml:space="preserve">ONLY AW25 (LOT-2) (TATA CLIQ Template) </v>
          </cell>
          <cell r="C44561" t="str">
            <v>CLOSED</v>
          </cell>
          <cell r="D44561" t="str">
            <v>Medium</v>
          </cell>
          <cell r="E44561" t="str">
            <v>netscribes</v>
          </cell>
          <cell r="F44561" t="str">
            <v>netscribes</v>
          </cell>
          <cell r="G44561">
            <v>45916.951388888891</v>
          </cell>
          <cell r="H44561">
            <v>45965.904166666667</v>
          </cell>
        </row>
        <row r="44562">
          <cell r="A44562" t="str">
            <v>UCW-19228</v>
          </cell>
          <cell r="B44562" t="str">
            <v>Mens New Listings 29.8.2025</v>
          </cell>
          <cell r="C44562" t="str">
            <v>CLOSED</v>
          </cell>
          <cell r="D44562" t="str">
            <v>Medium</v>
          </cell>
          <cell r="E44562" t="str">
            <v>netscribes</v>
          </cell>
          <cell r="F44562" t="str">
            <v>netscribes</v>
          </cell>
          <cell r="G44562">
            <v>45916.949305555558</v>
          </cell>
          <cell r="H44562">
            <v>45965.904166666667</v>
          </cell>
        </row>
        <row r="44563">
          <cell r="A44563" t="str">
            <v>UCW-19226</v>
          </cell>
          <cell r="B44563" t="str">
            <v>New SKU Addition Tata 10 Articles</v>
          </cell>
          <cell r="C44563" t="str">
            <v>CLOSED</v>
          </cell>
          <cell r="D44563" t="str">
            <v>Medium</v>
          </cell>
          <cell r="E44563" t="str">
            <v>netscribes</v>
          </cell>
          <cell r="F44563" t="str">
            <v>Juilee Jadhav</v>
          </cell>
          <cell r="G44563">
            <v>45916.788888888892</v>
          </cell>
          <cell r="H44563">
            <v>45920.753472222219</v>
          </cell>
        </row>
        <row r="44564">
          <cell r="A44564" t="str">
            <v>UCW-19224</v>
          </cell>
          <cell r="B44564" t="str">
            <v>Primary Image Change Request</v>
          </cell>
          <cell r="C44564" t="str">
            <v>CLOSED</v>
          </cell>
          <cell r="D44564" t="str">
            <v>Medium</v>
          </cell>
          <cell r="E44564" t="str">
            <v>netscribes</v>
          </cell>
          <cell r="F44564" t="str">
            <v>Juilee Jadhav</v>
          </cell>
          <cell r="G44564">
            <v>45916.776388888888</v>
          </cell>
          <cell r="H44564">
            <v>46004.356249999997</v>
          </cell>
        </row>
        <row r="44565">
          <cell r="A44565" t="str">
            <v>UCW-19222</v>
          </cell>
          <cell r="B44565" t="str">
            <v xml:space="preserve">Tatacliq Lifestyle Catalog Template-Lot -124_01.09.2025 </v>
          </cell>
          <cell r="C44565" t="str">
            <v>CLOSED</v>
          </cell>
          <cell r="D44565" t="str">
            <v>Medium</v>
          </cell>
          <cell r="E44565" t="str">
            <v>netscribes</v>
          </cell>
          <cell r="F44565" t="str">
            <v>netscribes</v>
          </cell>
          <cell r="G44565">
            <v>45916.770138888889</v>
          </cell>
          <cell r="H44565">
            <v>45965.904861111114</v>
          </cell>
        </row>
        <row r="44566">
          <cell r="A44566" t="str">
            <v>UCW-19218</v>
          </cell>
          <cell r="B44566" t="str">
            <v xml:space="preserve">Catalogue - Bras &amp; Panties LVER </v>
          </cell>
          <cell r="C44566" t="str">
            <v>CLOSED</v>
          </cell>
          <cell r="D44566" t="str">
            <v>Medium</v>
          </cell>
          <cell r="E44566" t="str">
            <v>netscribes</v>
          </cell>
          <cell r="F44566" t="str">
            <v>netscribes</v>
          </cell>
          <cell r="G44566">
            <v>45916.762499999997</v>
          </cell>
          <cell r="H44566">
            <v>45965.904861111114</v>
          </cell>
        </row>
        <row r="44567">
          <cell r="A44567" t="str">
            <v>UCW-19214</v>
          </cell>
          <cell r="B44567" t="str">
            <v>Tatacliq Women Western Wear Template | 15th Sep'2025</v>
          </cell>
          <cell r="C44567" t="str">
            <v>CLOSED</v>
          </cell>
          <cell r="D44567" t="str">
            <v>Medium</v>
          </cell>
          <cell r="E44567" t="str">
            <v>netscribes</v>
          </cell>
          <cell r="F44567" t="str">
            <v>Lishita Kotian</v>
          </cell>
          <cell r="G44567">
            <v>45916.744444444441</v>
          </cell>
          <cell r="H44567">
            <v>45931.534722222219</v>
          </cell>
        </row>
        <row r="44568">
          <cell r="A44568" t="str">
            <v>UCW-19213</v>
          </cell>
          <cell r="B44568" t="str">
            <v>Brand: MAGNUS, Tata Cliq new listing</v>
          </cell>
          <cell r="C44568" t="str">
            <v>CLOSED Due to Inactive/Insufficient Information</v>
          </cell>
          <cell r="D44568" t="str">
            <v>Medium</v>
          </cell>
          <cell r="E44568" t="str">
            <v>netscribes</v>
          </cell>
          <cell r="F44568" t="str">
            <v>Juilee Jadhav</v>
          </cell>
          <cell r="G44568">
            <v>45916.743055555555</v>
          </cell>
          <cell r="H44568">
            <v>45937.495833333334</v>
          </cell>
        </row>
        <row r="44569">
          <cell r="A44569" t="str">
            <v>UCW-19210</v>
          </cell>
          <cell r="B44569" t="str">
            <v>Tatacliq Women Ethnic Wear Template | 15th Sep'2025</v>
          </cell>
          <cell r="C44569" t="str">
            <v>CLOSED</v>
          </cell>
          <cell r="D44569" t="str">
            <v>Medium</v>
          </cell>
          <cell r="E44569" t="str">
            <v>netscribes</v>
          </cell>
          <cell r="F44569" t="str">
            <v>Lishita Kotian</v>
          </cell>
          <cell r="G44569">
            <v>45916.738888888889</v>
          </cell>
          <cell r="H44569">
            <v>45922.701388888891</v>
          </cell>
        </row>
        <row r="44570">
          <cell r="A44570" t="str">
            <v>UCW-19209</v>
          </cell>
          <cell r="B44570" t="str">
            <v>TATACLIQ IMAGE UPDATE 14-09-2025</v>
          </cell>
          <cell r="C44570" t="str">
            <v>CLOSED</v>
          </cell>
          <cell r="D44570" t="str">
            <v>Medium</v>
          </cell>
          <cell r="E44570" t="str">
            <v>netscribes</v>
          </cell>
          <cell r="F44570" t="str">
            <v>Lishita Kotian</v>
          </cell>
          <cell r="G44570">
            <v>45916.725694444445</v>
          </cell>
          <cell r="H44570">
            <v>46004.356249999997</v>
          </cell>
        </row>
        <row r="44571">
          <cell r="A44571" t="str">
            <v>UCW-19206</v>
          </cell>
          <cell r="B44571" t="str">
            <v>Tata Cliq New Product Listing Sheet (11-09-2025)</v>
          </cell>
          <cell r="C44571" t="str">
            <v>CLOSED</v>
          </cell>
          <cell r="D44571" t="str">
            <v>Highest</v>
          </cell>
          <cell r="E44571" t="str">
            <v>netscribes</v>
          </cell>
          <cell r="F44571" t="str">
            <v>Sushma Ram</v>
          </cell>
          <cell r="G44571">
            <v>45916.720138888886</v>
          </cell>
          <cell r="H44571">
            <v>45931.52847222222</v>
          </cell>
        </row>
        <row r="44572">
          <cell r="A44572" t="str">
            <v>UCW-19204</v>
          </cell>
          <cell r="B44572" t="str">
            <v>Beauty -  Request to update images - 6 Aug</v>
          </cell>
          <cell r="C44572" t="str">
            <v>CLOSED Due to Inactive/Insufficient Information</v>
          </cell>
          <cell r="D44572" t="str">
            <v>Medium</v>
          </cell>
          <cell r="E44572" t="str">
            <v>netscribes</v>
          </cell>
          <cell r="F44572" t="str">
            <v>netscribes</v>
          </cell>
          <cell r="G44572">
            <v>45916.715277777781</v>
          </cell>
          <cell r="H44572">
            <v>45922.521527777775</v>
          </cell>
        </row>
        <row r="44573">
          <cell r="A44573" t="str">
            <v>UCW-19203</v>
          </cell>
          <cell r="B44573" t="str">
            <v>TATACLIQ SIZE ADDITION X LIBAS - 14-09-2025</v>
          </cell>
          <cell r="C44573" t="str">
            <v>CLOSED</v>
          </cell>
          <cell r="D44573" t="str">
            <v>Medium</v>
          </cell>
          <cell r="E44573" t="str">
            <v>netscribes</v>
          </cell>
          <cell r="F44573" t="str">
            <v>Sushma Ram</v>
          </cell>
          <cell r="G44573">
            <v>45916.711111111108</v>
          </cell>
          <cell r="H44573">
            <v>46004.355555555558</v>
          </cell>
        </row>
        <row r="44574">
          <cell r="A44574" t="str">
            <v>UCW-19202</v>
          </cell>
          <cell r="B44574" t="str">
            <v>Beauty - 129242 - E2E - Kindlife (I'm From) - 3 SKUS - 16 Sep</v>
          </cell>
          <cell r="C44574" t="str">
            <v>CLOSED</v>
          </cell>
          <cell r="D44574" t="str">
            <v>Highest</v>
          </cell>
          <cell r="E44574" t="str">
            <v>netscribes</v>
          </cell>
          <cell r="F44574" t="str">
            <v>Shraddha Dighe</v>
          </cell>
          <cell r="G44574">
            <v>45916.710416666669</v>
          </cell>
          <cell r="H44574">
            <v>45920.45</v>
          </cell>
        </row>
        <row r="44575">
          <cell r="A44575" t="str">
            <v>UCW-19199</v>
          </cell>
          <cell r="B44575" t="str">
            <v>Tatacliq Men Content template_29-08-25</v>
          </cell>
          <cell r="C44575" t="str">
            <v>CLOSED</v>
          </cell>
          <cell r="D44575" t="str">
            <v>Medium</v>
          </cell>
          <cell r="E44575" t="str">
            <v>netscribes</v>
          </cell>
          <cell r="F44575" t="str">
            <v>Lishita Kotian</v>
          </cell>
          <cell r="G44575">
            <v>45916.693055555559</v>
          </cell>
          <cell r="H44575">
            <v>45939.53402777778</v>
          </cell>
        </row>
        <row r="44576">
          <cell r="A44576" t="str">
            <v>UCW-19194</v>
          </cell>
          <cell r="B44576" t="str">
            <v>Beauty - 125928 - E2E - HUGO BOSS - 4 SKU - 16 Sep</v>
          </cell>
          <cell r="C44576" t="str">
            <v>CLOSED</v>
          </cell>
          <cell r="D44576" t="str">
            <v>Medium</v>
          </cell>
          <cell r="E44576" t="str">
            <v>netscribes</v>
          </cell>
          <cell r="F44576" t="str">
            <v>Shraddha Dighe</v>
          </cell>
          <cell r="G44576">
            <v>45916.64166666667</v>
          </cell>
          <cell r="H44576">
            <v>45920.447222222225</v>
          </cell>
        </row>
        <row r="44577">
          <cell r="A44577" t="str">
            <v>UCW-19190</v>
          </cell>
          <cell r="B44577" t="str">
            <v>Beauty - 125662 - E2E - Paula's Choice - 3 SKUS - 16 Sep</v>
          </cell>
          <cell r="C44577" t="str">
            <v>CLOSED</v>
          </cell>
          <cell r="D44577" t="str">
            <v>Highest</v>
          </cell>
          <cell r="E44577" t="str">
            <v>netscribes</v>
          </cell>
          <cell r="F44577" t="str">
            <v>Shraddha Dighe</v>
          </cell>
          <cell r="G44577">
            <v>45916.586805555555</v>
          </cell>
          <cell r="H44577">
            <v>45921.458333333336</v>
          </cell>
        </row>
        <row r="44578">
          <cell r="A44578" t="str">
            <v>UCW-19189</v>
          </cell>
          <cell r="B44578" t="str">
            <v>Mia Silver New collections Catalogue for DT</v>
          </cell>
          <cell r="C44578" t="str">
            <v>CLOSED</v>
          </cell>
          <cell r="D44578" t="str">
            <v>Medium</v>
          </cell>
          <cell r="E44578" t="str">
            <v>netscribes</v>
          </cell>
          <cell r="F44578" t="str">
            <v>Mohd Tahir Shaikh</v>
          </cell>
          <cell r="G44578">
            <v>45916.578472222223</v>
          </cell>
          <cell r="H44578">
            <v>45958.65</v>
          </cell>
        </row>
        <row r="44579">
          <cell r="A44579" t="str">
            <v>UCW-19188</v>
          </cell>
          <cell r="B44579" t="str">
            <v>CLONE - H225 NSM Batch 2 Levi's - Tatacliq</v>
          </cell>
          <cell r="C44579" t="str">
            <v>CLOSED</v>
          </cell>
          <cell r="D44579" t="str">
            <v>Medium</v>
          </cell>
          <cell r="E44579" t="str">
            <v>netscribes</v>
          </cell>
          <cell r="F44579" t="str">
            <v>Juilee Jadhav</v>
          </cell>
          <cell r="G44579">
            <v>45916.571527777778</v>
          </cell>
          <cell r="H44579">
            <v>45919.440972222219</v>
          </cell>
        </row>
        <row r="44580">
          <cell r="A44580" t="str">
            <v>UCW-19185</v>
          </cell>
          <cell r="B44580" t="str">
            <v>Upload Sheet_15th Sep 2025</v>
          </cell>
          <cell r="C44580" t="str">
            <v>CLOSED</v>
          </cell>
          <cell r="D44580" t="str">
            <v>Medium</v>
          </cell>
          <cell r="E44580" t="str">
            <v>netscribes</v>
          </cell>
          <cell r="F44580" t="str">
            <v>Mohd Tahir Shaikh</v>
          </cell>
          <cell r="G44580">
            <v>45916.560416666667</v>
          </cell>
          <cell r="H44580">
            <v>45921.599999999999</v>
          </cell>
        </row>
        <row r="44581">
          <cell r="A44581" t="str">
            <v>UCW-19182</v>
          </cell>
          <cell r="B44581" t="str">
            <v>Beauty - 125928 - E2E - Roberto Cavalli &amp; Just Cavalli - 5 SKUS - 16 Sep</v>
          </cell>
          <cell r="C44581" t="str">
            <v>CLOSED</v>
          </cell>
          <cell r="D44581" t="str">
            <v>Highest</v>
          </cell>
          <cell r="E44581" t="str">
            <v>netscribes</v>
          </cell>
          <cell r="F44581" t="str">
            <v>Shraddha Dighe</v>
          </cell>
          <cell r="G44581">
            <v>45916.543055555558</v>
          </cell>
          <cell r="H44581">
            <v>45920.438194444447</v>
          </cell>
        </row>
        <row r="44582">
          <cell r="A44582" t="str">
            <v>UCW-19181</v>
          </cell>
          <cell r="B44582" t="str">
            <v>ETHNIC KURTA SETS- 2025</v>
          </cell>
          <cell r="C44582" t="str">
            <v>CLOSED</v>
          </cell>
          <cell r="D44582" t="str">
            <v>Medium</v>
          </cell>
          <cell r="F44582" t="str">
            <v>Juilee Jadhav</v>
          </cell>
          <cell r="G44582">
            <v>45916.537499999999</v>
          </cell>
          <cell r="H44582">
            <v>45918.619444444441</v>
          </cell>
        </row>
        <row r="44583">
          <cell r="A44583" t="str">
            <v>UCW-19180</v>
          </cell>
          <cell r="B44583" t="str">
            <v>ETHNIC KURTA SETS- 2025</v>
          </cell>
          <cell r="C44583" t="str">
            <v>CLOSED Due to Inactive/Insufficient Information</v>
          </cell>
          <cell r="D44583" t="str">
            <v>Medium</v>
          </cell>
          <cell r="E44583" t="str">
            <v>netscribes</v>
          </cell>
          <cell r="F44583" t="str">
            <v>Juilee Jadhav</v>
          </cell>
          <cell r="G44583">
            <v>45916.51666666667</v>
          </cell>
          <cell r="H44583">
            <v>45918.46597222222</v>
          </cell>
        </row>
        <row r="44584">
          <cell r="A44584" t="str">
            <v>UCW-19177</v>
          </cell>
          <cell r="B44584" t="str">
            <v>Catalogue Upload Feed || Metro-Mochi</v>
          </cell>
          <cell r="C44584" t="str">
            <v>CLOSED</v>
          </cell>
          <cell r="D44584" t="str">
            <v>Medium</v>
          </cell>
          <cell r="E44584" t="str">
            <v>netscribes</v>
          </cell>
          <cell r="F44584" t="str">
            <v>netscribes</v>
          </cell>
          <cell r="G44584">
            <v>45916.494444444441</v>
          </cell>
          <cell r="H44584">
            <v>46172.503472222219</v>
          </cell>
        </row>
        <row r="44585">
          <cell r="A44585" t="str">
            <v>UCW-19176</v>
          </cell>
          <cell r="B44585" t="str">
            <v>New catalog - Ethnic India</v>
          </cell>
          <cell r="C44585" t="str">
            <v>CLOSED</v>
          </cell>
          <cell r="D44585" t="str">
            <v>Medium</v>
          </cell>
          <cell r="E44585" t="str">
            <v>netscribes</v>
          </cell>
          <cell r="F44585" t="str">
            <v>Lishita Kotian</v>
          </cell>
          <cell r="G44585">
            <v>45916.486805555556</v>
          </cell>
          <cell r="H44585">
            <v>45936.494444444441</v>
          </cell>
        </row>
        <row r="44586">
          <cell r="A44586" t="str">
            <v>UCW-19175</v>
          </cell>
          <cell r="B44586" t="str">
            <v>ROCIA TATACLIQ TEMPLATE 13.09.2025</v>
          </cell>
          <cell r="C44586" t="str">
            <v>CLOSED</v>
          </cell>
          <cell r="D44586" t="str">
            <v>Medium</v>
          </cell>
          <cell r="E44586" t="str">
            <v>netscribes</v>
          </cell>
          <cell r="F44586" t="str">
            <v>Sushma Ram</v>
          </cell>
          <cell r="G44586">
            <v>45916.482638888891</v>
          </cell>
          <cell r="H44586">
            <v>45926.711805555555</v>
          </cell>
        </row>
        <row r="44587">
          <cell r="A44587" t="str">
            <v>UCW-19173</v>
          </cell>
          <cell r="B44587" t="str">
            <v>Miarcus -9 Styles-AW 25- 14 September</v>
          </cell>
          <cell r="C44587" t="str">
            <v>CLOSED</v>
          </cell>
          <cell r="D44587" t="str">
            <v>Medium</v>
          </cell>
          <cell r="E44587" t="str">
            <v>netscribes</v>
          </cell>
          <cell r="F44587" t="str">
            <v>Lishita Kotian</v>
          </cell>
          <cell r="G44587">
            <v>45916.479166666664</v>
          </cell>
          <cell r="H44587">
            <v>45923.594444444447</v>
          </cell>
        </row>
        <row r="44588">
          <cell r="A44588" t="str">
            <v>UCW-19164</v>
          </cell>
          <cell r="B44588" t="str">
            <v>Plum Tree - Win 25 New Listing</v>
          </cell>
          <cell r="C44588" t="str">
            <v>CLOSED</v>
          </cell>
          <cell r="D44588" t="str">
            <v>Medium</v>
          </cell>
          <cell r="E44588" t="str">
            <v>netscribes</v>
          </cell>
          <cell r="F44588" t="str">
            <v>Juilee Jadhav</v>
          </cell>
          <cell r="G44588">
            <v>45916.458333333336</v>
          </cell>
          <cell r="H44588">
            <v>45927.640972222223</v>
          </cell>
        </row>
        <row r="44589">
          <cell r="A44589" t="str">
            <v>UCW-19160</v>
          </cell>
          <cell r="B44589" t="str">
            <v>Kids Footwear New Styles For Tatacliq (SS-25) - (Styles-14) 13.09.2025</v>
          </cell>
          <cell r="C44589" t="str">
            <v>CLOSED</v>
          </cell>
          <cell r="D44589" t="str">
            <v>Medium</v>
          </cell>
          <cell r="E44589" t="str">
            <v>netscribes</v>
          </cell>
          <cell r="F44589" t="str">
            <v>Sushma Ram</v>
          </cell>
          <cell r="G44589">
            <v>45916.445833333331</v>
          </cell>
          <cell r="H44589">
            <v>45919.944444444445</v>
          </cell>
        </row>
        <row r="44590">
          <cell r="A44590" t="str">
            <v>UCW-19151</v>
          </cell>
          <cell r="B44590" t="str">
            <v>Being Human listed in Bewakoof</v>
          </cell>
          <cell r="C44590" t="str">
            <v>CLOSED Due to Inactive/Insufficient Information</v>
          </cell>
          <cell r="D44590" t="str">
            <v>Medium</v>
          </cell>
          <cell r="E44590" t="str">
            <v>netscribes</v>
          </cell>
          <cell r="F44590" t="str">
            <v>Juilee Jadhav</v>
          </cell>
          <cell r="G44590">
            <v>45915.763888888891</v>
          </cell>
          <cell r="H44590">
            <v>45971.470138888886</v>
          </cell>
        </row>
        <row r="44591">
          <cell r="A44591" t="str">
            <v>UCW-19150</v>
          </cell>
          <cell r="B44591" t="str">
            <v xml:space="preserve">Bhima Made to Order and Ship attribute update </v>
          </cell>
          <cell r="C44591" t="str">
            <v>CLOSED</v>
          </cell>
          <cell r="D44591" t="str">
            <v>Medium</v>
          </cell>
          <cell r="E44591" t="str">
            <v>netscribes</v>
          </cell>
          <cell r="F44591" t="str">
            <v>Mohd Tahir Shaikh</v>
          </cell>
          <cell r="G44591">
            <v>45915.757638888892</v>
          </cell>
          <cell r="H44591">
            <v>46004.352083333331</v>
          </cell>
        </row>
        <row r="44592">
          <cell r="A44592" t="str">
            <v>UCW-19139</v>
          </cell>
          <cell r="B44592" t="str">
            <v>Images update of existing catalog</v>
          </cell>
          <cell r="C44592" t="str">
            <v>CLOSED</v>
          </cell>
          <cell r="D44592" t="str">
            <v>Medium</v>
          </cell>
          <cell r="E44592" t="str">
            <v>netscribes</v>
          </cell>
          <cell r="F44592" t="str">
            <v>Juilee Jadhav</v>
          </cell>
          <cell r="G44592">
            <v>45915.697222222225</v>
          </cell>
          <cell r="H44592">
            <v>46004.354166666664</v>
          </cell>
        </row>
        <row r="44593">
          <cell r="A44593" t="str">
            <v>UCW-19136</v>
          </cell>
          <cell r="B44593" t="str">
            <v>Beauty - Image resize Ticket - 15 Sep</v>
          </cell>
          <cell r="C44593" t="str">
            <v>CLOSED</v>
          </cell>
          <cell r="D44593" t="str">
            <v>Highest</v>
          </cell>
          <cell r="E44593" t="str">
            <v>netscribes</v>
          </cell>
          <cell r="F44593" t="str">
            <v>Shraddha Dighe</v>
          </cell>
          <cell r="G44593">
            <v>45915.693055555559</v>
          </cell>
          <cell r="H44593">
            <v>46004.354861111111</v>
          </cell>
        </row>
        <row r="44594">
          <cell r="A44594" t="str">
            <v>UCW-19135</v>
          </cell>
          <cell r="B44594" t="str">
            <v>Request to Update Images for Existing Product Listings</v>
          </cell>
          <cell r="C44594" t="str">
            <v>CLOSED</v>
          </cell>
          <cell r="D44594" t="str">
            <v>Medium</v>
          </cell>
          <cell r="E44594" t="str">
            <v>netscribes</v>
          </cell>
          <cell r="F44594" t="str">
            <v>netscribes</v>
          </cell>
          <cell r="G44594">
            <v>45915.688888888886</v>
          </cell>
          <cell r="H44594">
            <v>46004.35</v>
          </cell>
        </row>
        <row r="44595">
          <cell r="A44595" t="str">
            <v>UCW-19133</v>
          </cell>
          <cell r="B44595" t="str">
            <v>Men-243 New Styles for Listing</v>
          </cell>
          <cell r="C44595" t="str">
            <v>CLOSED</v>
          </cell>
          <cell r="D44595" t="str">
            <v>Medium</v>
          </cell>
          <cell r="E44595" t="str">
            <v>netscribes</v>
          </cell>
          <cell r="F44595" t="str">
            <v>Sushma Ram</v>
          </cell>
          <cell r="G44595">
            <v>45915.686111111114</v>
          </cell>
          <cell r="H44595">
            <v>45931.49722222222</v>
          </cell>
        </row>
        <row r="44596">
          <cell r="A44596" t="str">
            <v>UCW-19128</v>
          </cell>
          <cell r="B44596" t="str">
            <v>Mason Home - PDP Update - 15/09/25</v>
          </cell>
          <cell r="C44596" t="str">
            <v>CLOSED</v>
          </cell>
          <cell r="D44596" t="str">
            <v>Medium</v>
          </cell>
          <cell r="E44596" t="str">
            <v>Chirag Dubal</v>
          </cell>
          <cell r="F44596" t="str">
            <v>Reagan D’souza</v>
          </cell>
          <cell r="G44596">
            <v>45915.675694444442</v>
          </cell>
          <cell r="H44596">
            <v>45943.826388888891</v>
          </cell>
        </row>
        <row r="44597">
          <cell r="A44597" t="str">
            <v>UCW-19120</v>
          </cell>
          <cell r="B44597" t="str">
            <v>TATA Cliq X Rosara Home || Seller code : 129302 || bed sheets</v>
          </cell>
          <cell r="C44597" t="str">
            <v>CLOSED</v>
          </cell>
          <cell r="D44597" t="str">
            <v>Medium</v>
          </cell>
          <cell r="E44597" t="str">
            <v>netscribes</v>
          </cell>
          <cell r="F44597" t="str">
            <v>Juilee Jadhav</v>
          </cell>
          <cell r="G44597">
            <v>45915.665972222225</v>
          </cell>
          <cell r="H44597">
            <v>45926.477083333331</v>
          </cell>
        </row>
        <row r="44598">
          <cell r="A44598" t="str">
            <v>UCW-19119</v>
          </cell>
          <cell r="B44598" t="str">
            <v>Tatacliq Women Western Wear Template | 12th Sep'2025</v>
          </cell>
          <cell r="C44598" t="str">
            <v>CLOSED</v>
          </cell>
          <cell r="D44598" t="str">
            <v>Medium</v>
          </cell>
          <cell r="E44598" t="str">
            <v>netscribes</v>
          </cell>
          <cell r="F44598" t="str">
            <v>Lishita Kotian</v>
          </cell>
          <cell r="G44598">
            <v>45915.664583333331</v>
          </cell>
          <cell r="H44598">
            <v>45931.518750000003</v>
          </cell>
        </row>
        <row r="44599">
          <cell r="A44599" t="str">
            <v>UCW-19118</v>
          </cell>
          <cell r="B44599" t="str">
            <v>Beauty - 125928 - E2E - Wella Professionals - 1 SKU - 15 Sep</v>
          </cell>
          <cell r="C44599" t="str">
            <v>CLOSED</v>
          </cell>
          <cell r="D44599" t="str">
            <v>Medium</v>
          </cell>
          <cell r="E44599" t="str">
            <v>netscribes</v>
          </cell>
          <cell r="F44599" t="str">
            <v>Shraddha Dighe</v>
          </cell>
          <cell r="G44599">
            <v>45915.661805555559</v>
          </cell>
          <cell r="H44599">
            <v>45922.511805555558</v>
          </cell>
        </row>
        <row r="44600">
          <cell r="A44600" t="str">
            <v>UCW-19117</v>
          </cell>
          <cell r="B44600" t="str">
            <v>Tatacliq Women Ethnic Wear Template | 12th Sep'2025</v>
          </cell>
          <cell r="C44600" t="str">
            <v>CLOSED</v>
          </cell>
          <cell r="D44600" t="str">
            <v>Medium</v>
          </cell>
          <cell r="E44600" t="str">
            <v>netscribes</v>
          </cell>
          <cell r="F44600" t="str">
            <v>Lishita Kotian</v>
          </cell>
          <cell r="G44600">
            <v>45915.661805555559</v>
          </cell>
          <cell r="H44600">
            <v>45922.672222222223</v>
          </cell>
        </row>
        <row r="44601">
          <cell r="A44601" t="str">
            <v>UCW-19110</v>
          </cell>
          <cell r="B44601" t="str">
            <v>TATACLIQ x Knitroot - Catalogue</v>
          </cell>
          <cell r="C44601" t="str">
            <v>CLOSED Due to Inactive/Insufficient Information</v>
          </cell>
          <cell r="D44601" t="str">
            <v>Medium</v>
          </cell>
          <cell r="E44601" t="str">
            <v>netscribes</v>
          </cell>
          <cell r="F44601" t="str">
            <v>Lishita Kotian</v>
          </cell>
          <cell r="G44601">
            <v>45915.652777777781</v>
          </cell>
          <cell r="H44601">
            <v>45929.668055555558</v>
          </cell>
        </row>
        <row r="44602">
          <cell r="A44602" t="str">
            <v>UCW-19109</v>
          </cell>
          <cell r="B44602" t="str">
            <v>Beauty - 125908 - E2E - Milkshake - 7 SKUS - 15 Sep</v>
          </cell>
          <cell r="C44602" t="str">
            <v>CLOSED</v>
          </cell>
          <cell r="D44602" t="str">
            <v>Highest</v>
          </cell>
          <cell r="E44602" t="str">
            <v>netscribes</v>
          </cell>
          <cell r="F44602" t="str">
            <v>Shraddha Dighe</v>
          </cell>
          <cell r="G44602">
            <v>45915.652083333334</v>
          </cell>
          <cell r="H44602">
            <v>45920.429861111108</v>
          </cell>
        </row>
        <row r="44603">
          <cell r="A44603" t="str">
            <v>UCW-19107</v>
          </cell>
          <cell r="B44603" t="str">
            <v>Beauty - 125928 - E2E - Simihaze - 77 SKUS - 15 SEP</v>
          </cell>
          <cell r="C44603" t="str">
            <v>CLOSED Due to Inactive/Insufficient Information</v>
          </cell>
          <cell r="D44603" t="str">
            <v>Medium</v>
          </cell>
          <cell r="E44603" t="str">
            <v>netscribes</v>
          </cell>
          <cell r="F44603" t="str">
            <v>Shraddha Dighe</v>
          </cell>
          <cell r="G44603">
            <v>45915.649305555555</v>
          </cell>
          <cell r="H44603">
            <v>45937.505555555559</v>
          </cell>
        </row>
        <row r="44604">
          <cell r="A44604" t="str">
            <v>UCW-19103</v>
          </cell>
          <cell r="B44604" t="str">
            <v>Tatacliq Men Content template_12-09-25</v>
          </cell>
          <cell r="C44604" t="str">
            <v>CLOSED</v>
          </cell>
          <cell r="D44604" t="str">
            <v>Medium</v>
          </cell>
          <cell r="E44604" t="str">
            <v>netscribes</v>
          </cell>
          <cell r="F44604" t="str">
            <v>Lishita Kotian</v>
          </cell>
          <cell r="G44604">
            <v>45915.642361111109</v>
          </cell>
          <cell r="H44604">
            <v>45923.890972222223</v>
          </cell>
        </row>
        <row r="44605">
          <cell r="A44605" t="str">
            <v>UCW-19101</v>
          </cell>
          <cell r="B44605" t="str">
            <v>Tatacliq Men Content template_12-09-25_Batch 2</v>
          </cell>
          <cell r="C44605" t="str">
            <v>CLOSED</v>
          </cell>
          <cell r="D44605" t="str">
            <v>Medium</v>
          </cell>
          <cell r="E44605" t="str">
            <v>netscribes</v>
          </cell>
          <cell r="F44605" t="str">
            <v>Lishita Kotian</v>
          </cell>
          <cell r="G44605">
            <v>45915.634722222225</v>
          </cell>
          <cell r="H44605">
            <v>45923.897916666669</v>
          </cell>
        </row>
        <row r="44606">
          <cell r="A44606" t="str">
            <v>UCW-19098</v>
          </cell>
          <cell r="B44606" t="str">
            <v>Soch_124205-SAS_403_Styles</v>
          </cell>
          <cell r="C44606" t="str">
            <v>CLOSED</v>
          </cell>
          <cell r="D44606" t="str">
            <v>Medium</v>
          </cell>
          <cell r="E44606" t="str">
            <v>netscribes</v>
          </cell>
          <cell r="F44606" t="str">
            <v>Juilee Jadhav</v>
          </cell>
          <cell r="G44606">
            <v>45915.625</v>
          </cell>
          <cell r="H44606">
            <v>45922.629166666666</v>
          </cell>
        </row>
        <row r="44607">
          <cell r="A44607" t="str">
            <v>UCW-19096</v>
          </cell>
          <cell r="B44607" t="str">
            <v>Women's Apparel 12-09-2025</v>
          </cell>
          <cell r="C44607" t="str">
            <v>CLOSED</v>
          </cell>
          <cell r="D44607" t="str">
            <v>Medium</v>
          </cell>
          <cell r="E44607" t="str">
            <v>netscribes</v>
          </cell>
          <cell r="F44607" t="str">
            <v>Lishita Kotian</v>
          </cell>
          <cell r="G44607">
            <v>45915.614583333336</v>
          </cell>
          <cell r="H44607">
            <v>46004.347222222219</v>
          </cell>
        </row>
        <row r="44608">
          <cell r="A44608" t="str">
            <v>UCW-19095</v>
          </cell>
          <cell r="B44608" t="str">
            <v>Women-198 New Styles for Listing</v>
          </cell>
          <cell r="C44608" t="str">
            <v>CLOSED</v>
          </cell>
          <cell r="D44608" t="str">
            <v>Medium</v>
          </cell>
          <cell r="E44608" t="str">
            <v>netscribes</v>
          </cell>
          <cell r="F44608" t="str">
            <v>Sushma Ram</v>
          </cell>
          <cell r="G44608">
            <v>45915.613194444442</v>
          </cell>
          <cell r="H44608">
            <v>45922.621527777781</v>
          </cell>
        </row>
        <row r="44609">
          <cell r="A44609" t="str">
            <v>UCW-19094</v>
          </cell>
          <cell r="B44609" t="str">
            <v xml:space="preserve">Men's Apparel 12-09-2025 </v>
          </cell>
          <cell r="C44609" t="str">
            <v>CLOSED</v>
          </cell>
          <cell r="D44609" t="str">
            <v>Medium</v>
          </cell>
          <cell r="E44609" t="str">
            <v>netscribes</v>
          </cell>
          <cell r="F44609" t="str">
            <v>Lishita Kotian</v>
          </cell>
          <cell r="G44609">
            <v>45915.604166666664</v>
          </cell>
          <cell r="H44609">
            <v>46004.348611111112</v>
          </cell>
        </row>
        <row r="44610">
          <cell r="A44610" t="str">
            <v>UCW-19092</v>
          </cell>
          <cell r="B44610" t="str">
            <v>DURFI Image Update_Priority_9th sept 2025</v>
          </cell>
          <cell r="C44610" t="str">
            <v>CLOSED</v>
          </cell>
          <cell r="D44610" t="str">
            <v>Medium</v>
          </cell>
          <cell r="E44610" t="str">
            <v>netscribes</v>
          </cell>
          <cell r="F44610" t="str">
            <v>Sushma Ram</v>
          </cell>
          <cell r="G44610">
            <v>45915.599305555559</v>
          </cell>
          <cell r="H44610">
            <v>46004.347222222219</v>
          </cell>
        </row>
        <row r="44611">
          <cell r="A44611" t="str">
            <v>UCW-19091</v>
          </cell>
          <cell r="B44611" t="str">
            <v>TH-Omni-Lot 77</v>
          </cell>
          <cell r="C44611" t="str">
            <v>CLOSED</v>
          </cell>
          <cell r="D44611" t="str">
            <v>Medium</v>
          </cell>
          <cell r="E44611" t="str">
            <v>Chirag Dubal</v>
          </cell>
          <cell r="F44611" t="str">
            <v>Asmi Kumar</v>
          </cell>
          <cell r="G44611">
            <v>45915.594444444447</v>
          </cell>
          <cell r="H44611">
            <v>45943.82708333333</v>
          </cell>
        </row>
        <row r="44612">
          <cell r="A44612" t="str">
            <v>UCW-19090</v>
          </cell>
          <cell r="B44612" t="str">
            <v>Festive Collection (trueBrowns)</v>
          </cell>
          <cell r="C44612" t="str">
            <v>CLOSED</v>
          </cell>
          <cell r="D44612" t="str">
            <v>Medium</v>
          </cell>
          <cell r="E44612" t="str">
            <v>netscribes</v>
          </cell>
          <cell r="F44612" t="str">
            <v>Juilee Jadhav</v>
          </cell>
          <cell r="G44612">
            <v>45915.59375</v>
          </cell>
          <cell r="H44612">
            <v>45929.606944444444</v>
          </cell>
        </row>
        <row r="44613">
          <cell r="A44613" t="str">
            <v>UCW-19089</v>
          </cell>
          <cell r="B44613" t="str">
            <v xml:space="preserve">Reebok Footwear Men 12-09-2025 </v>
          </cell>
          <cell r="C44613" t="str">
            <v>CLOSED</v>
          </cell>
          <cell r="D44613" t="str">
            <v>Medium</v>
          </cell>
          <cell r="E44613" t="str">
            <v>netscribes</v>
          </cell>
          <cell r="F44613" t="str">
            <v>Sushma Ram</v>
          </cell>
          <cell r="G44613">
            <v>45915.59375</v>
          </cell>
          <cell r="H44613">
            <v>45971.430555555555</v>
          </cell>
        </row>
        <row r="44614">
          <cell r="A44614" t="str">
            <v>UCW-19087</v>
          </cell>
          <cell r="B44614" t="str">
            <v>CK Omni-90 Lot</v>
          </cell>
          <cell r="C44614" t="str">
            <v>CLOSED</v>
          </cell>
          <cell r="D44614" t="str">
            <v>Medium</v>
          </cell>
          <cell r="E44614" t="str">
            <v>Chirag Dubal</v>
          </cell>
          <cell r="F44614" t="str">
            <v>Asmi Kumar</v>
          </cell>
          <cell r="G44614">
            <v>45915.588888888888</v>
          </cell>
          <cell r="H44614">
            <v>45943.831250000003</v>
          </cell>
        </row>
        <row r="44615">
          <cell r="A44615" t="str">
            <v>UCW-19086</v>
          </cell>
          <cell r="B44615" t="str">
            <v xml:space="preserve">Reebok Men's Apparel 12-09-2025 </v>
          </cell>
          <cell r="C44615" t="str">
            <v>CLOSED</v>
          </cell>
          <cell r="D44615" t="str">
            <v>Medium</v>
          </cell>
          <cell r="E44615" t="str">
            <v>netscribes</v>
          </cell>
          <cell r="F44615" t="str">
            <v>Sushma Ram</v>
          </cell>
          <cell r="G44615">
            <v>45915.588888888888</v>
          </cell>
          <cell r="H44615">
            <v>45934.745138888888</v>
          </cell>
        </row>
        <row r="44616">
          <cell r="A44616" t="str">
            <v>UCW-19085</v>
          </cell>
          <cell r="B44616" t="str">
            <v>Images to update.</v>
          </cell>
          <cell r="C44616" t="str">
            <v>CLOSED</v>
          </cell>
          <cell r="D44616" t="str">
            <v>Medium</v>
          </cell>
          <cell r="E44616" t="str">
            <v>netscribes</v>
          </cell>
          <cell r="F44616" t="str">
            <v>Sushma Ram</v>
          </cell>
          <cell r="G44616">
            <v>45915.580555555556</v>
          </cell>
          <cell r="H44616">
            <v>45929.701388888891</v>
          </cell>
        </row>
        <row r="44617">
          <cell r="A44617" t="str">
            <v>UCW-19083</v>
          </cell>
          <cell r="B44617" t="str">
            <v>ToniQ &amp; The Bro Code New catalog-TRBL(tatacliq)</v>
          </cell>
          <cell r="C44617" t="str">
            <v>CLOSED</v>
          </cell>
          <cell r="D44617" t="str">
            <v>Medium</v>
          </cell>
          <cell r="E44617" t="str">
            <v>netscribes</v>
          </cell>
          <cell r="F44617" t="str">
            <v>Mohd Tahir Shaikh</v>
          </cell>
          <cell r="G44617">
            <v>45915.573611111111</v>
          </cell>
          <cell r="H44617">
            <v>45922.755555555559</v>
          </cell>
        </row>
        <row r="44618">
          <cell r="A44618" t="str">
            <v>UCW-19082</v>
          </cell>
          <cell r="B44618" t="str">
            <v>Beauty - 129242 - E2E - Kindlife (14 Brands) - 145 SKUS - 12 Sep</v>
          </cell>
          <cell r="C44618" t="str">
            <v>CLOSED Due to Inactive/Insufficient Information</v>
          </cell>
          <cell r="D44618" t="str">
            <v>Highest</v>
          </cell>
          <cell r="E44618" t="str">
            <v>netscribes</v>
          </cell>
          <cell r="F44618" t="str">
            <v>Shraddha Dighe</v>
          </cell>
          <cell r="G44618">
            <v>45915.570833333331</v>
          </cell>
          <cell r="H44618">
            <v>45926.555555555555</v>
          </cell>
        </row>
        <row r="44619">
          <cell r="A44619" t="str">
            <v>UCW-19080</v>
          </cell>
          <cell r="B44619" t="str">
            <v>Beauty - 128634 - Image update - DeBell - 4 SKUS - 12 Sep</v>
          </cell>
          <cell r="C44619" t="str">
            <v>CLOSED</v>
          </cell>
          <cell r="D44619" t="str">
            <v>Medium</v>
          </cell>
          <cell r="E44619" t="str">
            <v>netscribes</v>
          </cell>
          <cell r="F44619" t="str">
            <v>netscribes</v>
          </cell>
          <cell r="G44619">
            <v>45915.557638888888</v>
          </cell>
          <cell r="H44619">
            <v>45988.535416666666</v>
          </cell>
        </row>
        <row r="44620">
          <cell r="A44620" t="str">
            <v>UCW-19079</v>
          </cell>
          <cell r="B44620" t="str">
            <v>Request To Replace Model Image</v>
          </cell>
          <cell r="C44620" t="str">
            <v>CLOSED</v>
          </cell>
          <cell r="D44620" t="str">
            <v>Medium</v>
          </cell>
          <cell r="E44620" t="str">
            <v>netscribes</v>
          </cell>
          <cell r="F44620" t="str">
            <v>Mohd Tahir Shaikh</v>
          </cell>
          <cell r="G44620">
            <v>45915.556250000001</v>
          </cell>
          <cell r="H44620">
            <v>46004.34652777778</v>
          </cell>
        </row>
        <row r="44621">
          <cell r="A44621" t="str">
            <v>UCW-19078</v>
          </cell>
          <cell r="B44621" t="str">
            <v>Primary Image Change Request</v>
          </cell>
          <cell r="C44621" t="str">
            <v>CLOSED</v>
          </cell>
          <cell r="D44621" t="str">
            <v>Medium</v>
          </cell>
          <cell r="E44621" t="str">
            <v>netscribes</v>
          </cell>
          <cell r="F44621" t="str">
            <v>Juilee Jadhav</v>
          </cell>
          <cell r="G44621">
            <v>45915.555555555555</v>
          </cell>
          <cell r="H44621">
            <v>45919.848611111112</v>
          </cell>
        </row>
        <row r="44622">
          <cell r="A44622" t="str">
            <v>UCW-19075</v>
          </cell>
          <cell r="B44622" t="str">
            <v>Nike &amp; New Balance</v>
          </cell>
          <cell r="C44622" t="str">
            <v>CLOSED</v>
          </cell>
          <cell r="D44622" t="str">
            <v>Medium</v>
          </cell>
          <cell r="E44622" t="str">
            <v>netscribes</v>
          </cell>
          <cell r="F44622" t="str">
            <v>Mohd Tahir Shaikh</v>
          </cell>
          <cell r="G44622">
            <v>45915.55</v>
          </cell>
          <cell r="H44622">
            <v>46004.314583333333</v>
          </cell>
        </row>
        <row r="44623">
          <cell r="A44623" t="str">
            <v>UCW-19073</v>
          </cell>
          <cell r="B44623" t="str">
            <v>Tata Cliq TH, UCB, and AP 22 SKUs 12-09-2025</v>
          </cell>
          <cell r="C44623" t="str">
            <v>CLOSED</v>
          </cell>
          <cell r="D44623" t="str">
            <v>Medium</v>
          </cell>
          <cell r="E44623" t="str">
            <v>netscribes</v>
          </cell>
          <cell r="F44623" t="str">
            <v>Lishita Kotian</v>
          </cell>
          <cell r="G44623">
            <v>45915.540972222225</v>
          </cell>
          <cell r="H44623">
            <v>45920.490972222222</v>
          </cell>
        </row>
        <row r="44624">
          <cell r="A44624" t="str">
            <v>UCW-19072</v>
          </cell>
          <cell r="B44624" t="str">
            <v>Beauty - 125928 - E2E - Maybelline New York - 2 SKUS - 14 Sep</v>
          </cell>
          <cell r="C44624" t="str">
            <v>CLOSED</v>
          </cell>
          <cell r="D44624" t="str">
            <v>Highest</v>
          </cell>
          <cell r="E44624" t="str">
            <v>netscribes</v>
          </cell>
          <cell r="F44624" t="str">
            <v>Shraddha Dighe</v>
          </cell>
          <cell r="G44624">
            <v>45915.534722222219</v>
          </cell>
          <cell r="H44624">
            <v>45917.597916666666</v>
          </cell>
        </row>
        <row r="44625">
          <cell r="A44625" t="str">
            <v>UCW-19069</v>
          </cell>
          <cell r="B44625" t="str">
            <v>Tatacliq Colour and Images update_11-09-25</v>
          </cell>
          <cell r="C44625" t="str">
            <v>CLOSED</v>
          </cell>
          <cell r="D44625" t="str">
            <v>Medium</v>
          </cell>
          <cell r="E44625" t="str">
            <v>netscribes</v>
          </cell>
          <cell r="F44625" t="str">
            <v>Juilee Jadhav</v>
          </cell>
          <cell r="G44625">
            <v>45915.53125</v>
          </cell>
          <cell r="H44625">
            <v>46004.311805555553</v>
          </cell>
        </row>
        <row r="44626">
          <cell r="A44626" t="str">
            <v>UCW-19059</v>
          </cell>
          <cell r="B44626" t="str">
            <v>Tata Cliq 10 article new catalogue dated on 11-09-2025(Style Waves)</v>
          </cell>
          <cell r="C44626" t="str">
            <v>CLOSED</v>
          </cell>
          <cell r="D44626" t="str">
            <v>Medium</v>
          </cell>
          <cell r="E44626" t="str">
            <v>netscribes</v>
          </cell>
          <cell r="F44626" t="str">
            <v>Lishita Kotian</v>
          </cell>
          <cell r="G44626">
            <v>45915.48541666667</v>
          </cell>
          <cell r="H44626">
            <v>45922.745833333334</v>
          </cell>
        </row>
        <row r="44627">
          <cell r="A44627" t="str">
            <v>UCW-19055</v>
          </cell>
          <cell r="B44627" t="str">
            <v>Tata CLIQ(Fashion+Luxury) |adidas DTC| Apparel Attributes for Listing_11-09-25</v>
          </cell>
          <cell r="C44627" t="str">
            <v>CLOSED</v>
          </cell>
          <cell r="D44627" t="str">
            <v>Medium</v>
          </cell>
          <cell r="E44627" t="str">
            <v>netscribes</v>
          </cell>
          <cell r="F44627" t="str">
            <v>Lishita Kotian</v>
          </cell>
          <cell r="G44627">
            <v>45915.451388888891</v>
          </cell>
          <cell r="H44627">
            <v>46003.931250000001</v>
          </cell>
        </row>
        <row r="44628">
          <cell r="A44628" t="str">
            <v>UCW-19049</v>
          </cell>
          <cell r="B44628" t="str">
            <v>CLONE - Miarcus -11 Styles-AW 24-9 Jan</v>
          </cell>
          <cell r="C44628" t="str">
            <v>CLOSED</v>
          </cell>
          <cell r="D44628" t="str">
            <v>Medium</v>
          </cell>
          <cell r="E44628" t="str">
            <v>netscribes</v>
          </cell>
          <cell r="F44628" t="str">
            <v>Mohd Tahir Shaikh</v>
          </cell>
          <cell r="G44628">
            <v>45914.953472222223</v>
          </cell>
          <cell r="H44628">
            <v>45923.579861111109</v>
          </cell>
        </row>
        <row r="44629">
          <cell r="A44629" t="str">
            <v>UCW-19040</v>
          </cell>
          <cell r="B44629" t="str">
            <v>New Catalog LOT</v>
          </cell>
          <cell r="C44629" t="str">
            <v>CLOSED</v>
          </cell>
          <cell r="D44629" t="str">
            <v>Medium</v>
          </cell>
          <cell r="E44629" t="str">
            <v>netscribes</v>
          </cell>
          <cell r="F44629" t="str">
            <v>Mohd Tahir Shaikh</v>
          </cell>
          <cell r="G44629">
            <v>45913.792361111111</v>
          </cell>
          <cell r="H44629">
            <v>45920.541666666664</v>
          </cell>
        </row>
        <row r="44630">
          <cell r="A44630" t="str">
            <v>UCW-19039</v>
          </cell>
          <cell r="B44630" t="str">
            <v>TQ Video uploading_CL5 &amp; CL6</v>
          </cell>
          <cell r="C44630" t="str">
            <v>CLOSED</v>
          </cell>
          <cell r="D44630" t="str">
            <v>Medium</v>
          </cell>
          <cell r="E44630" t="str">
            <v>netscribes</v>
          </cell>
          <cell r="F44630" t="str">
            <v>Mohd Tahir Shaikh</v>
          </cell>
          <cell r="G44630">
            <v>45913.785416666666</v>
          </cell>
          <cell r="H44630">
            <v>46003.863194444442</v>
          </cell>
        </row>
        <row r="44631">
          <cell r="A44631" t="str">
            <v>UCW-19038</v>
          </cell>
          <cell r="B44631" t="str">
            <v>FW: Cataloguing &amp; Size Chart Mismatch Issue (Review Moderation) - Domyos by Decathlon</v>
          </cell>
          <cell r="C44631" t="str">
            <v>CLOSED</v>
          </cell>
          <cell r="D44631" t="str">
            <v>Medium</v>
          </cell>
          <cell r="E44631" t="str">
            <v>netscribes</v>
          </cell>
          <cell r="F44631" t="str">
            <v>Mohd Tahir Shaikh</v>
          </cell>
          <cell r="G44631">
            <v>45913.782638888886</v>
          </cell>
          <cell r="H44631">
            <v>46003.863194444442</v>
          </cell>
        </row>
        <row r="44632">
          <cell r="A44632" t="str">
            <v>UCW-19022</v>
          </cell>
          <cell r="B44632" t="str">
            <v>Request to Update Images for Existing Product Listings</v>
          </cell>
          <cell r="C44632" t="str">
            <v>CLOSED</v>
          </cell>
          <cell r="D44632" t="str">
            <v>Medium</v>
          </cell>
          <cell r="E44632" t="str">
            <v>netscribes</v>
          </cell>
          <cell r="F44632" t="str">
            <v>Mohd Tahir Shaikh</v>
          </cell>
          <cell r="G44632">
            <v>45912.761111111111</v>
          </cell>
          <cell r="H44632">
            <v>46003.862500000003</v>
          </cell>
        </row>
        <row r="44633">
          <cell r="A44633" t="str">
            <v>UCW-19021</v>
          </cell>
          <cell r="B44633" t="str">
            <v>Tata Cliq New lot - 386 Options to be listed</v>
          </cell>
          <cell r="C44633" t="str">
            <v>CLOSED</v>
          </cell>
          <cell r="D44633" t="str">
            <v>Medium</v>
          </cell>
          <cell r="E44633" t="str">
            <v>netscribes</v>
          </cell>
          <cell r="F44633" t="str">
            <v>Juilee Jadhav</v>
          </cell>
          <cell r="G44633">
            <v>45912.755555555559</v>
          </cell>
          <cell r="H44633">
            <v>46003.862500000003</v>
          </cell>
        </row>
        <row r="44634">
          <cell r="A44634" t="str">
            <v>UCW-19020</v>
          </cell>
          <cell r="B44634" t="str">
            <v>Benetton new kids T-shirt apparel catalog details 8-9-2025</v>
          </cell>
          <cell r="C44634" t="str">
            <v>CLOSED</v>
          </cell>
          <cell r="D44634" t="str">
            <v>Medium</v>
          </cell>
          <cell r="E44634" t="str">
            <v>netscribes</v>
          </cell>
          <cell r="F44634" t="str">
            <v>Juilee Jadhav</v>
          </cell>
          <cell r="G44634">
            <v>45912.734722222223</v>
          </cell>
          <cell r="H44634">
            <v>45918.545138888891</v>
          </cell>
        </row>
        <row r="44635">
          <cell r="A44635" t="str">
            <v>UCW-19019</v>
          </cell>
          <cell r="B44635" t="str">
            <v>Tatacliq Men's Apparels Templates | 10th Sep'2025</v>
          </cell>
          <cell r="C44635" t="str">
            <v>CLOSED</v>
          </cell>
          <cell r="D44635" t="str">
            <v>Medium</v>
          </cell>
          <cell r="E44635" t="str">
            <v>netscribes</v>
          </cell>
          <cell r="F44635" t="str">
            <v>Juilee Jadhav</v>
          </cell>
          <cell r="G44635">
            <v>45912.726388888892</v>
          </cell>
          <cell r="H44635">
            <v>45922.635416666664</v>
          </cell>
        </row>
        <row r="44636">
          <cell r="A44636" t="str">
            <v>UCW-19016</v>
          </cell>
          <cell r="B44636" t="str">
            <v>CLONE - AW25_Apparel_LOT_02 (424 EAN's)</v>
          </cell>
          <cell r="C44636" t="str">
            <v>CLOSED</v>
          </cell>
          <cell r="D44636" t="str">
            <v>Medium</v>
          </cell>
          <cell r="E44636" t="str">
            <v>netscribes</v>
          </cell>
          <cell r="F44636" t="str">
            <v>Lishita Kotian</v>
          </cell>
          <cell r="G44636">
            <v>45912.669444444444</v>
          </cell>
          <cell r="H44636">
            <v>45921.474999999999</v>
          </cell>
        </row>
        <row r="44637">
          <cell r="A44637" t="str">
            <v>UCW-19015</v>
          </cell>
          <cell r="B44637" t="str">
            <v>Beauty - 128634 - Image update - DeBell - 4 SKUS - 12 Sep</v>
          </cell>
          <cell r="C44637" t="str">
            <v>CLOSED</v>
          </cell>
          <cell r="D44637" t="str">
            <v>Highest</v>
          </cell>
          <cell r="E44637" t="str">
            <v>netscribes</v>
          </cell>
          <cell r="F44637" t="str">
            <v>Shraddha Dighe</v>
          </cell>
          <cell r="G44637">
            <v>45912.661111111112</v>
          </cell>
          <cell r="H44637">
            <v>46003.861805555556</v>
          </cell>
        </row>
        <row r="44638">
          <cell r="A44638" t="str">
            <v>UCW-19013</v>
          </cell>
          <cell r="B44638" t="str">
            <v>Beauty - 125928 - GWP listing - Creed - 1 SKU - 12 Sep</v>
          </cell>
          <cell r="C44638" t="str">
            <v>CLOSED</v>
          </cell>
          <cell r="D44638" t="str">
            <v>Highest</v>
          </cell>
          <cell r="E44638" t="str">
            <v>netscribes</v>
          </cell>
          <cell r="F44638" t="str">
            <v>Shraddha Dighe</v>
          </cell>
          <cell r="G44638">
            <v>45912.634722222225</v>
          </cell>
          <cell r="H44638">
            <v>45916.520138888889</v>
          </cell>
        </row>
        <row r="44639">
          <cell r="A44639" t="str">
            <v>UCW-19012</v>
          </cell>
          <cell r="B44639" t="str">
            <v>Beauty - 125928  - E2E - Creed - 7 SKUS - 12 Sep</v>
          </cell>
          <cell r="C44639" t="str">
            <v>CLOSED</v>
          </cell>
          <cell r="D44639" t="str">
            <v>Highest</v>
          </cell>
          <cell r="E44639" t="str">
            <v>netscribes</v>
          </cell>
          <cell r="F44639" t="str">
            <v>Shraddha Dighe</v>
          </cell>
          <cell r="G44639">
            <v>45912.633333333331</v>
          </cell>
          <cell r="H44639">
            <v>45923.48541666667</v>
          </cell>
        </row>
        <row r="44640">
          <cell r="A44640" t="str">
            <v>UCW-19005</v>
          </cell>
          <cell r="B44640" t="str">
            <v>CLONE - Beauty - Assortment for Tata Cliq Listing - 25 AUG</v>
          </cell>
          <cell r="C44640" t="str">
            <v>CLOSED</v>
          </cell>
          <cell r="D44640" t="str">
            <v>Medium</v>
          </cell>
          <cell r="E44640" t="str">
            <v>netscribes</v>
          </cell>
          <cell r="F44640" t="str">
            <v>Simi Raichel Zachariah</v>
          </cell>
          <cell r="G44640">
            <v>45912.589583333334</v>
          </cell>
          <cell r="H44640">
            <v>45916.421527777777</v>
          </cell>
        </row>
        <row r="44641">
          <cell r="A44641" t="str">
            <v>UCW-19002</v>
          </cell>
          <cell r="B44641" t="str">
            <v>Beauty - 129426 - E2E - BEAUTIFUL INDIA - 9 SKUS - 12 Sep</v>
          </cell>
          <cell r="C44641" t="str">
            <v>CLOSED Due to Inactive/Insufficient Information</v>
          </cell>
          <cell r="D44641" t="str">
            <v>Medium</v>
          </cell>
          <cell r="E44641" t="str">
            <v>netscribes</v>
          </cell>
          <cell r="F44641" t="str">
            <v>Shraddha Dighe</v>
          </cell>
          <cell r="G44641">
            <v>45912.525694444441</v>
          </cell>
          <cell r="H44641">
            <v>45964.661805555559</v>
          </cell>
        </row>
        <row r="44642">
          <cell r="A44642" t="str">
            <v>UCW-19001</v>
          </cell>
          <cell r="B44642" t="str">
            <v xml:space="preserve">Tatacliq Lifestyle Catalog Template-Lot -125_9.09.2025 </v>
          </cell>
          <cell r="C44642" t="str">
            <v>CLOSED</v>
          </cell>
          <cell r="D44642" t="str">
            <v>Medium</v>
          </cell>
          <cell r="E44642" t="str">
            <v>netscribes</v>
          </cell>
          <cell r="F44642" t="str">
            <v>Sushma Ram</v>
          </cell>
          <cell r="G44642">
            <v>45912.522222222222</v>
          </cell>
          <cell r="H44642">
            <v>45926.70416666667</v>
          </cell>
        </row>
        <row r="44643">
          <cell r="A44643" t="str">
            <v>UCW-18999</v>
          </cell>
          <cell r="B44643" t="str">
            <v>Styli Women Footwear | Lot-38 - 5 skus</v>
          </cell>
          <cell r="C44643" t="str">
            <v>CLOSED Due to Inactive/Insufficient Information</v>
          </cell>
          <cell r="D44643" t="str">
            <v>Medium</v>
          </cell>
          <cell r="E44643" t="str">
            <v>netscribes</v>
          </cell>
          <cell r="F44643" t="str">
            <v>Lishita Kotian</v>
          </cell>
          <cell r="G44643">
            <v>45912.517361111109</v>
          </cell>
          <cell r="H44643">
            <v>45922.549305555556</v>
          </cell>
        </row>
        <row r="44644">
          <cell r="A44644" t="str">
            <v>UCW-18998</v>
          </cell>
          <cell r="B44644" t="str">
            <v>Beauty - Image resize ticket - 12 Sep</v>
          </cell>
          <cell r="C44644" t="str">
            <v>CLOSED</v>
          </cell>
          <cell r="D44644" t="str">
            <v>Highest</v>
          </cell>
          <cell r="E44644" t="str">
            <v>netscribes</v>
          </cell>
          <cell r="F44644" t="str">
            <v>Shraddha Dighe</v>
          </cell>
          <cell r="G44644">
            <v>45912.515972222223</v>
          </cell>
          <cell r="H44644">
            <v>46003.861805555556</v>
          </cell>
        </row>
        <row r="44645">
          <cell r="A44645" t="str">
            <v>UCW-18996</v>
          </cell>
          <cell r="B44645" t="str">
            <v>Decathlon &lt;&gt; Tata Cliq AW'25 Cataloging - Phase 1</v>
          </cell>
          <cell r="C44645" t="str">
            <v>CLOSED</v>
          </cell>
          <cell r="D44645" t="str">
            <v>Medium</v>
          </cell>
          <cell r="E44645" t="str">
            <v>netscribes</v>
          </cell>
          <cell r="F44645" t="str">
            <v>Lishita Kotian</v>
          </cell>
          <cell r="G44645">
            <v>45912.508333333331</v>
          </cell>
          <cell r="H44645">
            <v>45937.003472222219</v>
          </cell>
        </row>
        <row r="44646">
          <cell r="A44646" t="str">
            <v>UCW-18994</v>
          </cell>
          <cell r="B44646" t="str">
            <v>TataCliQ | Fashion &amp; Luxury | Product Box Image | 10 Sep 2025</v>
          </cell>
          <cell r="C44646" t="str">
            <v>CLOSED</v>
          </cell>
          <cell r="D44646" t="str">
            <v>Medium</v>
          </cell>
          <cell r="E44646" t="str">
            <v>netscribes</v>
          </cell>
          <cell r="F44646" t="str">
            <v>Sushma Ram</v>
          </cell>
          <cell r="G44646">
            <v>45912.49722222222</v>
          </cell>
          <cell r="H44646">
            <v>46003.861111111109</v>
          </cell>
        </row>
        <row r="44647">
          <cell r="A44647" t="str">
            <v>UCW-18993</v>
          </cell>
          <cell r="B44647" t="str">
            <v>Tatacliq Footwear Content template_USPA_09-09-25</v>
          </cell>
          <cell r="C44647" t="str">
            <v>CLOSED</v>
          </cell>
          <cell r="D44647" t="str">
            <v>Medium</v>
          </cell>
          <cell r="E44647" t="str">
            <v>netscribes</v>
          </cell>
          <cell r="F44647" t="str">
            <v>Juilee Jadhav</v>
          </cell>
          <cell r="G44647">
            <v>45912.495833333334</v>
          </cell>
          <cell r="H44647">
            <v>45917.660416666666</v>
          </cell>
        </row>
        <row r="44648">
          <cell r="A44648" t="str">
            <v>UCW-18990</v>
          </cell>
          <cell r="B44648" t="str">
            <v>Beauty - 126109 - E2E - Brillare - 2 SKUS - 12 Sep</v>
          </cell>
          <cell r="C44648" t="str">
            <v>CLOSED</v>
          </cell>
          <cell r="D44648" t="str">
            <v>High</v>
          </cell>
          <cell r="E44648" t="str">
            <v>netscribes</v>
          </cell>
          <cell r="F44648" t="str">
            <v>Shraddha Dighe</v>
          </cell>
          <cell r="G44648">
            <v>45912.484722222223</v>
          </cell>
          <cell r="H44648">
            <v>45916.428472222222</v>
          </cell>
        </row>
        <row r="44649">
          <cell r="A44649" t="str">
            <v>UCW-18983</v>
          </cell>
          <cell r="B44649" t="str">
            <v>Daali Image Sequencing (26th June)</v>
          </cell>
          <cell r="C44649" t="str">
            <v>CLOSED</v>
          </cell>
          <cell r="D44649" t="str">
            <v>Medium</v>
          </cell>
          <cell r="E44649" t="str">
            <v>netscribes</v>
          </cell>
          <cell r="F44649" t="str">
            <v>netscribes</v>
          </cell>
          <cell r="G44649">
            <v>45912.473611111112</v>
          </cell>
          <cell r="H44649">
            <v>46003.927083333336</v>
          </cell>
        </row>
        <row r="44650">
          <cell r="A44650" t="str">
            <v>UCW-18980</v>
          </cell>
          <cell r="B44650" t="str">
            <v>Beauty - 125928 - Title and Image update - O3+ - 12 SKUS - 12 Sep</v>
          </cell>
          <cell r="C44650" t="str">
            <v>CLOSED</v>
          </cell>
          <cell r="D44650" t="str">
            <v>Medium</v>
          </cell>
          <cell r="E44650" t="str">
            <v>netscribes</v>
          </cell>
          <cell r="F44650" t="str">
            <v>Shraddha Dighe</v>
          </cell>
          <cell r="G44650">
            <v>45912.47152777778</v>
          </cell>
          <cell r="H44650">
            <v>46003.86041666667</v>
          </cell>
        </row>
        <row r="44651">
          <cell r="A44651" t="str">
            <v>UCW-18979</v>
          </cell>
          <cell r="B44651" t="str">
            <v>TH/CK-MP-Lot 68</v>
          </cell>
          <cell r="C44651" t="str">
            <v>CLOSED</v>
          </cell>
          <cell r="D44651" t="str">
            <v>Medium</v>
          </cell>
          <cell r="E44651" t="str">
            <v>Chirag Dubal</v>
          </cell>
          <cell r="F44651" t="str">
            <v>Asmi Kumar</v>
          </cell>
          <cell r="G44651">
            <v>45912.467361111114</v>
          </cell>
          <cell r="H44651">
            <v>45943.831944444442</v>
          </cell>
        </row>
        <row r="44652">
          <cell r="A44652" t="str">
            <v>UCW-18978</v>
          </cell>
          <cell r="B44652" t="str">
            <v>Beauty - 126109 - Image update - Brillare - 81 SKUS - 12 Sep</v>
          </cell>
          <cell r="C44652" t="str">
            <v>CLOSED</v>
          </cell>
          <cell r="D44652" t="str">
            <v>Highest</v>
          </cell>
          <cell r="E44652" t="str">
            <v>netscribes</v>
          </cell>
          <cell r="F44652" t="str">
            <v>Shraddha Dighe</v>
          </cell>
          <cell r="G44652">
            <v>45912.463888888888</v>
          </cell>
          <cell r="H44652">
            <v>46003.86041666667</v>
          </cell>
        </row>
        <row r="44653">
          <cell r="A44653" t="str">
            <v>UCW-18973</v>
          </cell>
          <cell r="B44653" t="str">
            <v>Beauty - 125928 - Image update - Maybelline New York - 8 SKUS - 12 Sep</v>
          </cell>
          <cell r="C44653" t="str">
            <v>CLOSED</v>
          </cell>
          <cell r="D44653" t="str">
            <v>Highest</v>
          </cell>
          <cell r="E44653" t="str">
            <v>netscribes</v>
          </cell>
          <cell r="F44653" t="str">
            <v>Shraddha Dighe</v>
          </cell>
          <cell r="G44653">
            <v>45912.447222222225</v>
          </cell>
          <cell r="H44653">
            <v>46003.86041666667</v>
          </cell>
        </row>
        <row r="44654">
          <cell r="A44654" t="str">
            <v>UCW-18964</v>
          </cell>
          <cell r="B44654" t="str">
            <v>AKN Seller Code</v>
          </cell>
          <cell r="C44654" t="str">
            <v>CLOSED Due to Inactive/Insufficient Information</v>
          </cell>
          <cell r="D44654" t="str">
            <v>Medium</v>
          </cell>
          <cell r="E44654" t="str">
            <v>netscribes</v>
          </cell>
          <cell r="F44654" t="str">
            <v>Mohd Tahir Shaikh</v>
          </cell>
          <cell r="G44654">
            <v>45912.015277777777</v>
          </cell>
          <cell r="H44654">
            <v>45971.474305555559</v>
          </cell>
        </row>
        <row r="44655">
          <cell r="A44655" t="str">
            <v>UCW-18948</v>
          </cell>
          <cell r="B44655" t="str">
            <v>Beauty - 125928 - E2E - LoveChild Masaba - 16 SKUS - 11 Sep</v>
          </cell>
          <cell r="C44655" t="str">
            <v>CLOSED</v>
          </cell>
          <cell r="D44655" t="str">
            <v>Medium</v>
          </cell>
          <cell r="E44655" t="str">
            <v>netscribes</v>
          </cell>
          <cell r="F44655" t="str">
            <v>Shraddha Dighe</v>
          </cell>
          <cell r="G44655">
            <v>45911.78402777778</v>
          </cell>
          <cell r="H44655">
            <v>45916.909722222219</v>
          </cell>
        </row>
        <row r="44656">
          <cell r="A44656" t="str">
            <v>UCW-18947</v>
          </cell>
          <cell r="B44656" t="str">
            <v>Beauty - 128628 - E2E - Foxtale - 7 SKUS - 11 Sep</v>
          </cell>
          <cell r="C44656" t="str">
            <v>CLOSED</v>
          </cell>
          <cell r="D44656" t="str">
            <v>Medium</v>
          </cell>
          <cell r="E44656" t="str">
            <v>netscribes</v>
          </cell>
          <cell r="F44656" t="str">
            <v>Shraddha Dighe</v>
          </cell>
          <cell r="G44656">
            <v>45911.78125</v>
          </cell>
          <cell r="H44656">
            <v>45924.45</v>
          </cell>
        </row>
        <row r="44657">
          <cell r="A44657" t="str">
            <v>UCW-18944</v>
          </cell>
          <cell r="B44657" t="str">
            <v>Tatacliq Women Western Wear Template | 10th Sep'2025</v>
          </cell>
          <cell r="C44657" t="str">
            <v>CLOSED</v>
          </cell>
          <cell r="D44657" t="str">
            <v>Medium</v>
          </cell>
          <cell r="E44657" t="str">
            <v>netscribes</v>
          </cell>
          <cell r="F44657" t="str">
            <v>Lishita Kotian</v>
          </cell>
          <cell r="G44657">
            <v>45911.775694444441</v>
          </cell>
          <cell r="H44657">
            <v>45921.738194444442</v>
          </cell>
        </row>
        <row r="44658">
          <cell r="A44658" t="str">
            <v>UCW-18941</v>
          </cell>
          <cell r="B44658" t="str">
            <v>Tatacliq Women Ethnic Wear Template | 10th Sep'2025</v>
          </cell>
          <cell r="C44658" t="str">
            <v>CLOSED</v>
          </cell>
          <cell r="D44658" t="str">
            <v>Medium</v>
          </cell>
          <cell r="E44658" t="str">
            <v>netscribes</v>
          </cell>
          <cell r="F44658" t="str">
            <v>Lishita Kotian</v>
          </cell>
          <cell r="G44658">
            <v>45911.767361111109</v>
          </cell>
          <cell r="H44658">
            <v>45920.547222222223</v>
          </cell>
        </row>
        <row r="44659">
          <cell r="A44659" t="str">
            <v>UCW-18939</v>
          </cell>
          <cell r="B44659" t="str">
            <v>Tatacliq Kids Apparels Template | 10th Sep'2025</v>
          </cell>
          <cell r="C44659" t="str">
            <v>CLOSED</v>
          </cell>
          <cell r="D44659" t="str">
            <v>Medium</v>
          </cell>
          <cell r="E44659" t="str">
            <v>netscribes</v>
          </cell>
          <cell r="F44659" t="str">
            <v>Lishita Kotian</v>
          </cell>
          <cell r="G44659">
            <v>45911.76458333333</v>
          </cell>
          <cell r="H44659">
            <v>45917.493055555555</v>
          </cell>
        </row>
        <row r="44660">
          <cell r="A44660" t="str">
            <v>UCW-18937</v>
          </cell>
          <cell r="B44660" t="str">
            <v>Tatacliq Specimen Template | 10th Sep'25</v>
          </cell>
          <cell r="C44660" t="str">
            <v>CLOSED</v>
          </cell>
          <cell r="D44660" t="str">
            <v>Medium</v>
          </cell>
          <cell r="E44660" t="str">
            <v>netscribes</v>
          </cell>
          <cell r="F44660" t="str">
            <v>Lishita Kotian</v>
          </cell>
          <cell r="G44660">
            <v>45911.761805555558</v>
          </cell>
          <cell r="H44660">
            <v>45913.744444444441</v>
          </cell>
        </row>
        <row r="44661">
          <cell r="A44661" t="str">
            <v>UCW-18930</v>
          </cell>
          <cell r="B44661" t="str">
            <v>Crocs Listing Phase 2</v>
          </cell>
          <cell r="C44661" t="str">
            <v>CLOSED</v>
          </cell>
          <cell r="D44661" t="str">
            <v>Medium</v>
          </cell>
          <cell r="E44661" t="str">
            <v>netscribes</v>
          </cell>
          <cell r="F44661" t="str">
            <v>netscribes</v>
          </cell>
          <cell r="G44661">
            <v>45911.729166666664</v>
          </cell>
          <cell r="H44661">
            <v>46003.920138888891</v>
          </cell>
        </row>
        <row r="44662">
          <cell r="A44662" t="str">
            <v>UCW-18927</v>
          </cell>
          <cell r="B44662" t="str">
            <v>Kids Footwear New Styles For Tatacliq (SS-25) - (Styles-42) 16.05.2025</v>
          </cell>
          <cell r="C44662" t="str">
            <v>CLOSED</v>
          </cell>
          <cell r="D44662" t="str">
            <v>Medium</v>
          </cell>
          <cell r="E44662" t="str">
            <v>netscribes</v>
          </cell>
          <cell r="F44662" t="str">
            <v>netscribes</v>
          </cell>
          <cell r="G44662">
            <v>45911.722916666666</v>
          </cell>
          <cell r="H44662">
            <v>45996.441666666666</v>
          </cell>
        </row>
        <row r="44663">
          <cell r="A44663" t="str">
            <v>UCW-18926</v>
          </cell>
          <cell r="B44663" t="str">
            <v>Styles Migration to Tata Cliq Westbury Account - 21-08-2025</v>
          </cell>
          <cell r="C44663" t="str">
            <v>CLOSED Due to Inactive/Insufficient Information</v>
          </cell>
          <cell r="D44663" t="str">
            <v>Medium</v>
          </cell>
          <cell r="E44663" t="str">
            <v>netscribes</v>
          </cell>
          <cell r="F44663" t="str">
            <v>netscribes</v>
          </cell>
          <cell r="G44663">
            <v>45911.716666666667</v>
          </cell>
          <cell r="H44663">
            <v>46010.731249999997</v>
          </cell>
        </row>
        <row r="44664">
          <cell r="A44664" t="str">
            <v>UCW-18925</v>
          </cell>
          <cell r="B44664" t="str">
            <v>OSM Migration</v>
          </cell>
          <cell r="C44664" t="str">
            <v>CLOSED Due to Inactive/Insufficient Information</v>
          </cell>
          <cell r="D44664" t="str">
            <v>Medium</v>
          </cell>
          <cell r="E44664" t="str">
            <v>netscribes</v>
          </cell>
          <cell r="F44664" t="str">
            <v>netscribes</v>
          </cell>
          <cell r="G44664">
            <v>45911.713194444441</v>
          </cell>
          <cell r="H44664">
            <v>45943.845138888886</v>
          </cell>
        </row>
        <row r="44665">
          <cell r="A44665" t="str">
            <v>UCW-18924</v>
          </cell>
          <cell r="B44665" t="str">
            <v>Skechers Marketing and Listing Support</v>
          </cell>
          <cell r="C44665" t="str">
            <v>CLOSED Due to Inactive/Insufficient Information</v>
          </cell>
          <cell r="D44665" t="str">
            <v>Medium</v>
          </cell>
          <cell r="E44665" t="str">
            <v>netscribes</v>
          </cell>
          <cell r="F44665" t="str">
            <v>netscribes</v>
          </cell>
          <cell r="G44665">
            <v>45911.708333333336</v>
          </cell>
          <cell r="H44665">
            <v>45964.582638888889</v>
          </cell>
        </row>
        <row r="44666">
          <cell r="A44666" t="str">
            <v>UCW-18921</v>
          </cell>
          <cell r="B44666" t="str">
            <v>CK | 42 Lot</v>
          </cell>
          <cell r="C44666" t="str">
            <v>CLOSED</v>
          </cell>
          <cell r="D44666" t="str">
            <v>Medium</v>
          </cell>
          <cell r="E44666" t="str">
            <v>netscribes</v>
          </cell>
          <cell r="F44666" t="str">
            <v>netscribes</v>
          </cell>
          <cell r="G44666">
            <v>45911.68472222222</v>
          </cell>
          <cell r="H44666">
            <v>45965.908333333333</v>
          </cell>
        </row>
        <row r="44667">
          <cell r="A44667" t="str">
            <v>UCW-18918</v>
          </cell>
          <cell r="B44667" t="str">
            <v>Beauty - 127939 - E2E - L'Occitane - 6 SKUS - 11 Sep</v>
          </cell>
          <cell r="C44667" t="str">
            <v>CLOSED</v>
          </cell>
          <cell r="D44667" t="str">
            <v>Highest</v>
          </cell>
          <cell r="E44667" t="str">
            <v>netscribes</v>
          </cell>
          <cell r="F44667" t="str">
            <v>Shraddha Dighe</v>
          </cell>
          <cell r="G44667">
            <v>45911.666666666664</v>
          </cell>
          <cell r="H44667">
            <v>45921.531944444447</v>
          </cell>
        </row>
        <row r="44668">
          <cell r="A44668" t="str">
            <v>UCW-18913</v>
          </cell>
          <cell r="B44668" t="str">
            <v>THCK-34-Styles</v>
          </cell>
          <cell r="C44668" t="str">
            <v>CLOSED</v>
          </cell>
          <cell r="D44668" t="str">
            <v>Medium</v>
          </cell>
          <cell r="E44668" t="str">
            <v>Chirag Dubal</v>
          </cell>
          <cell r="F44668" t="str">
            <v>Asmi Kumar</v>
          </cell>
          <cell r="G44668">
            <v>45911.649305555555</v>
          </cell>
          <cell r="H44668">
            <v>45943.835416666669</v>
          </cell>
        </row>
        <row r="44669">
          <cell r="A44669" t="str">
            <v>UCW-18912</v>
          </cell>
          <cell r="B44669" t="str">
            <v>CK_Tatacliq_Migration-4-Styles</v>
          </cell>
          <cell r="C44669" t="str">
            <v>CLOSED</v>
          </cell>
          <cell r="D44669" t="str">
            <v>Medium</v>
          </cell>
          <cell r="E44669" t="str">
            <v>Chirag Dubal</v>
          </cell>
          <cell r="F44669" t="str">
            <v>Asmi Kumar</v>
          </cell>
          <cell r="G44669">
            <v>45911.643055555556</v>
          </cell>
          <cell r="H44669">
            <v>45943.836805555555</v>
          </cell>
        </row>
        <row r="44670">
          <cell r="A44670" t="str">
            <v>UCW-18910</v>
          </cell>
          <cell r="B44670" t="str">
            <v>TH | Lux &amp; Mall | Migration | Accessories</v>
          </cell>
          <cell r="C44670" t="str">
            <v>CLOSED</v>
          </cell>
          <cell r="D44670" t="str">
            <v>Medium</v>
          </cell>
          <cell r="E44670" t="str">
            <v>Chirag Dubal</v>
          </cell>
          <cell r="F44670" t="str">
            <v>Asmi Kumar</v>
          </cell>
          <cell r="G44670">
            <v>45911.631944444445</v>
          </cell>
          <cell r="H44670">
            <v>45943.836111111108</v>
          </cell>
        </row>
        <row r="44671">
          <cell r="A44671" t="str">
            <v>UCW-18909</v>
          </cell>
          <cell r="B44671" t="str">
            <v xml:space="preserve">TH | Lux &amp; Mall | Migration </v>
          </cell>
          <cell r="C44671" t="str">
            <v>CLOSED</v>
          </cell>
          <cell r="D44671" t="str">
            <v>Medium</v>
          </cell>
          <cell r="E44671" t="str">
            <v>Chirag Dubal</v>
          </cell>
          <cell r="F44671" t="str">
            <v>Asmi Kumar</v>
          </cell>
          <cell r="G44671">
            <v>45911.62777777778</v>
          </cell>
          <cell r="H44671">
            <v>45943.837500000001</v>
          </cell>
        </row>
        <row r="44672">
          <cell r="A44672" t="str">
            <v>UCW-18903</v>
          </cell>
          <cell r="B44672" t="str">
            <v>Beauty - 125928 - E2E - Laura Mercier - 43 SKUS - 11 Sep</v>
          </cell>
          <cell r="C44672" t="str">
            <v>CLOSED Due to Inactive/Insufficient Information</v>
          </cell>
          <cell r="D44672" t="str">
            <v>Highest</v>
          </cell>
          <cell r="E44672" t="str">
            <v>netscribes</v>
          </cell>
          <cell r="F44672" t="str">
            <v>Shraddha Dighe</v>
          </cell>
          <cell r="G44672">
            <v>45911.574999999997</v>
          </cell>
          <cell r="H44672">
            <v>45940.519444444442</v>
          </cell>
        </row>
        <row r="44673">
          <cell r="A44673" t="str">
            <v>UCW-18901</v>
          </cell>
          <cell r="B44673" t="str">
            <v>CLONE - Beauty - All Brands For TATA Cliq</v>
          </cell>
          <cell r="C44673" t="str">
            <v>CLOSED</v>
          </cell>
          <cell r="D44673" t="str">
            <v>Medium</v>
          </cell>
          <cell r="E44673" t="str">
            <v>netscribes</v>
          </cell>
          <cell r="F44673" t="str">
            <v>Simi Raichel Zachariah</v>
          </cell>
          <cell r="G44673">
            <v>45911.568055555559</v>
          </cell>
          <cell r="H44673">
            <v>45920.424305555556</v>
          </cell>
        </row>
        <row r="44674">
          <cell r="A44674" t="str">
            <v>UCW-18900</v>
          </cell>
          <cell r="B44674" t="str">
            <v>Beauty - 125928 - E2E - Kilian Paris - 44 SKUS - 11 Sep</v>
          </cell>
          <cell r="C44674" t="str">
            <v>CLOSED Due to Inactive/Insufficient Information</v>
          </cell>
          <cell r="D44674" t="str">
            <v>Highest</v>
          </cell>
          <cell r="E44674" t="str">
            <v>netscribes</v>
          </cell>
          <cell r="F44674" t="str">
            <v>Shraddha Dighe</v>
          </cell>
          <cell r="G44674">
            <v>45911.568055555559</v>
          </cell>
          <cell r="H44674">
            <v>45923.57916666667</v>
          </cell>
        </row>
        <row r="44675">
          <cell r="A44675" t="str">
            <v>UCW-18899</v>
          </cell>
          <cell r="B44675" t="str">
            <v>CLONE - CLONE - Beauty - Proposal for Listing Mi Dazzle Beauty Accessories on Tata Cliq - 28 AUG</v>
          </cell>
          <cell r="C44675" t="str">
            <v>CLOSED Due to Inactive/Insufficient Information</v>
          </cell>
          <cell r="D44675" t="str">
            <v>Medium</v>
          </cell>
          <cell r="E44675" t="str">
            <v>netscribes</v>
          </cell>
          <cell r="F44675" t="str">
            <v>Simi Raichel Zachariah</v>
          </cell>
          <cell r="G44675">
            <v>45911.563194444447</v>
          </cell>
          <cell r="H44675">
            <v>45916.454861111109</v>
          </cell>
        </row>
        <row r="44676">
          <cell r="A44676" t="str">
            <v>UCW-18898</v>
          </cell>
          <cell r="B44676" t="str">
            <v>Beauty - 125928 - E2E - Moschino - 4 SKUS - 11 Sep</v>
          </cell>
          <cell r="C44676" t="str">
            <v>CLOSED Due to Inactive/Insufficient Information</v>
          </cell>
          <cell r="D44676" t="str">
            <v>Medium</v>
          </cell>
          <cell r="E44676" t="str">
            <v>netscribes</v>
          </cell>
          <cell r="F44676" t="str">
            <v>Shraddha Dighe</v>
          </cell>
          <cell r="G44676">
            <v>45911.55972222222</v>
          </cell>
          <cell r="H44676">
            <v>45925.63958333333</v>
          </cell>
        </row>
        <row r="44677">
          <cell r="A44677" t="str">
            <v>UCW-18897</v>
          </cell>
          <cell r="B44677" t="str">
            <v>CLONE - AW'25 Apparel &amp; Accessories Catalogue @18th Aug - Tata Cliq</v>
          </cell>
          <cell r="C44677" t="str">
            <v>CLOSED</v>
          </cell>
          <cell r="D44677" t="str">
            <v>Medium</v>
          </cell>
          <cell r="E44677" t="str">
            <v>netscribes</v>
          </cell>
          <cell r="F44677" t="str">
            <v>Lishita Kotian</v>
          </cell>
          <cell r="G44677">
            <v>45911.559027777781</v>
          </cell>
          <cell r="H44677">
            <v>45920.597222222219</v>
          </cell>
        </row>
        <row r="44678">
          <cell r="A44678" t="str">
            <v>UCW-18895</v>
          </cell>
          <cell r="B44678" t="str">
            <v>Beauty - Packaging Issue (Andon Cord) - Himalaya - 9 Sep</v>
          </cell>
          <cell r="C44678" t="str">
            <v>CLOSED Due to Inactive/Insufficient Information</v>
          </cell>
          <cell r="D44678" t="str">
            <v>Medium</v>
          </cell>
          <cell r="E44678" t="str">
            <v>netscribes</v>
          </cell>
          <cell r="F44678" t="str">
            <v>netscribes</v>
          </cell>
          <cell r="G44678">
            <v>45911.551388888889</v>
          </cell>
          <cell r="H44678">
            <v>45911.699305555558</v>
          </cell>
        </row>
        <row r="44679">
          <cell r="A44679" t="str">
            <v>UCW-18891</v>
          </cell>
          <cell r="B44679" t="str">
            <v>Beauty - 125928 - Image update - Maybelline New York - 6 SKUS - 11 Sep</v>
          </cell>
          <cell r="C44679" t="str">
            <v>CLOSED</v>
          </cell>
          <cell r="D44679" t="str">
            <v>Highest</v>
          </cell>
          <cell r="E44679" t="str">
            <v>netscribes</v>
          </cell>
          <cell r="F44679" t="str">
            <v>Shraddha Dighe</v>
          </cell>
          <cell r="G44679">
            <v>45911.548611111109</v>
          </cell>
          <cell r="H44679">
            <v>46003.859027777777</v>
          </cell>
        </row>
        <row r="44680">
          <cell r="A44680" t="str">
            <v>UCW-18888</v>
          </cell>
          <cell r="B44680" t="str">
            <v>Catalog Migration from Luxury - Apparel</v>
          </cell>
          <cell r="C44680" t="str">
            <v>CLOSED</v>
          </cell>
          <cell r="D44680" t="str">
            <v>Medium</v>
          </cell>
          <cell r="E44680" t="str">
            <v>netscribes</v>
          </cell>
          <cell r="F44680" t="str">
            <v>Juilee Jadhav</v>
          </cell>
          <cell r="G44680">
            <v>45911.535416666666</v>
          </cell>
          <cell r="H44680">
            <v>46003.859027777777</v>
          </cell>
        </row>
        <row r="44681">
          <cell r="A44681" t="str">
            <v>UCW-18881</v>
          </cell>
          <cell r="B44681" t="str">
            <v xml:space="preserve"> Listing Migration_Tatacliq Lux (from Tatacliq.com)_34skus</v>
          </cell>
          <cell r="C44681" t="str">
            <v>CLOSED</v>
          </cell>
          <cell r="D44681" t="str">
            <v>Medium</v>
          </cell>
          <cell r="E44681" t="str">
            <v>Chirag Dubal</v>
          </cell>
          <cell r="F44681" t="str">
            <v>Asmi Kumar</v>
          </cell>
          <cell r="G44681">
            <v>45911.491666666669</v>
          </cell>
          <cell r="H44681">
            <v>45943.838194444441</v>
          </cell>
        </row>
        <row r="44682">
          <cell r="A44682" t="str">
            <v>UCW-18877</v>
          </cell>
          <cell r="B44682" t="str">
            <v>Beauty - 125928 - E2E - Bobbi Brown - 6 SKU - 11 Sep</v>
          </cell>
          <cell r="C44682" t="str">
            <v>CLOSED</v>
          </cell>
          <cell r="D44682" t="str">
            <v>Highest</v>
          </cell>
          <cell r="E44682" t="str">
            <v>netscribes</v>
          </cell>
          <cell r="F44682" t="str">
            <v>Shraddha Dighe</v>
          </cell>
          <cell r="G44682">
            <v>45911.45416666667</v>
          </cell>
          <cell r="H44682">
            <v>45912.695833333331</v>
          </cell>
        </row>
        <row r="44683">
          <cell r="A44683" t="str">
            <v>UCW-18876</v>
          </cell>
          <cell r="B44683" t="str">
            <v>Beauty - 125928 - E2E - Neutrogena - 1 SKU - 10 Sep</v>
          </cell>
          <cell r="C44683" t="str">
            <v>CLOSED</v>
          </cell>
          <cell r="D44683" t="str">
            <v>Highest</v>
          </cell>
          <cell r="E44683" t="str">
            <v>netscribes</v>
          </cell>
          <cell r="F44683" t="str">
            <v>Shraddha Dighe</v>
          </cell>
          <cell r="G44683">
            <v>45911.446527777778</v>
          </cell>
          <cell r="H44683">
            <v>45912.921527777777</v>
          </cell>
        </row>
        <row r="44684">
          <cell r="A44684" t="str">
            <v>UCW-18867</v>
          </cell>
          <cell r="B44684" t="str">
            <v>MIGRATE/CLONING TATACLIQ LISTING ID FROM S D RETAIL PVT LTD (SWTSD) TO AKN FASHION</v>
          </cell>
          <cell r="C44684" t="str">
            <v>CLOSED</v>
          </cell>
          <cell r="D44684" t="str">
            <v>Medium</v>
          </cell>
          <cell r="E44684" t="str">
            <v>netscribes</v>
          </cell>
          <cell r="F44684" t="str">
            <v>Mohd Tahir Shaikh</v>
          </cell>
          <cell r="G44684">
            <v>45910.787499999999</v>
          </cell>
          <cell r="H44684">
            <v>46003.85833333333</v>
          </cell>
        </row>
        <row r="44685">
          <cell r="A44685" t="str">
            <v>UCW-18866</v>
          </cell>
          <cell r="B44685" t="str">
            <v>Beauty - 127939 - GWP listing - L'Occitane en Provence - 10 SKUS - 10 Sep</v>
          </cell>
          <cell r="C44685" t="str">
            <v>CLOSED</v>
          </cell>
          <cell r="D44685" t="str">
            <v>Highest</v>
          </cell>
          <cell r="E44685" t="str">
            <v>netscribes</v>
          </cell>
          <cell r="F44685" t="str">
            <v>Shraddha Dighe</v>
          </cell>
          <cell r="G44685">
            <v>45910.786111111112</v>
          </cell>
          <cell r="H44685">
            <v>45958.526388888888</v>
          </cell>
        </row>
        <row r="44686">
          <cell r="A44686" t="str">
            <v>UCW-18857</v>
          </cell>
          <cell r="B44686" t="str">
            <v>CLONE - New Listings For Gold And Silver (07/15/2025)</v>
          </cell>
          <cell r="C44686" t="str">
            <v>CLOSED</v>
          </cell>
          <cell r="D44686" t="str">
            <v>Medium</v>
          </cell>
          <cell r="E44686" t="str">
            <v>Chirag Dubal</v>
          </cell>
          <cell r="F44686" t="str">
            <v>Mohd Tahir Shaikh</v>
          </cell>
          <cell r="G44686">
            <v>45910.770138888889</v>
          </cell>
          <cell r="H44686">
            <v>46003.95208333333</v>
          </cell>
        </row>
        <row r="44687">
          <cell r="A44687" t="str">
            <v>UCW-18853</v>
          </cell>
          <cell r="B44687" t="str">
            <v>Request to List Crocs SKUs on Tata Cliq</v>
          </cell>
          <cell r="C44687" t="str">
            <v>CLOSED</v>
          </cell>
          <cell r="D44687" t="str">
            <v>Medium</v>
          </cell>
          <cell r="E44687" t="str">
            <v>netscribes</v>
          </cell>
          <cell r="F44687" t="str">
            <v>Juilee Jadhav</v>
          </cell>
          <cell r="G44687">
            <v>45910.762499999997</v>
          </cell>
          <cell r="H44687">
            <v>46003.857638888891</v>
          </cell>
        </row>
        <row r="44688">
          <cell r="A44688" t="str">
            <v>UCW-18852</v>
          </cell>
          <cell r="B44688" t="str">
            <v>Beauty - 127939 - E2E - Diesel - Chopard - 6 SKUS - 10 Sep</v>
          </cell>
          <cell r="C44688" t="str">
            <v>CLOSED</v>
          </cell>
          <cell r="D44688" t="str">
            <v>Highest</v>
          </cell>
          <cell r="E44688" t="str">
            <v>netscribes</v>
          </cell>
          <cell r="F44688" t="str">
            <v>Shraddha Dighe</v>
          </cell>
          <cell r="G44688">
            <v>45910.761805555558</v>
          </cell>
          <cell r="H44688">
            <v>45958.524305555555</v>
          </cell>
        </row>
        <row r="44689">
          <cell r="A44689" t="str">
            <v>UCW-18840</v>
          </cell>
          <cell r="B44689" t="str">
            <v>Tatacliq Women Western Wear Template | 1st Sep'2025</v>
          </cell>
          <cell r="C44689" t="str">
            <v>CLOSED</v>
          </cell>
          <cell r="D44689" t="str">
            <v>Medium</v>
          </cell>
          <cell r="E44689" t="str">
            <v>netscribes</v>
          </cell>
          <cell r="F44689" t="str">
            <v>netscribes</v>
          </cell>
          <cell r="G44689">
            <v>45910.723611111112</v>
          </cell>
          <cell r="H44689">
            <v>45993.654861111114</v>
          </cell>
        </row>
        <row r="44690">
          <cell r="A44690" t="str">
            <v>UCW-18822</v>
          </cell>
          <cell r="B44690" t="str">
            <v>Pending for sell now for Tata cliq.xlsx</v>
          </cell>
          <cell r="C44690" t="str">
            <v>CLOSED</v>
          </cell>
          <cell r="D44690" t="str">
            <v>Medium</v>
          </cell>
          <cell r="E44690" t="str">
            <v>netscribes</v>
          </cell>
          <cell r="F44690" t="str">
            <v>Sushma Ram</v>
          </cell>
          <cell r="G44690">
            <v>45910.626388888886</v>
          </cell>
          <cell r="H44690">
            <v>46003.856944444444</v>
          </cell>
        </row>
        <row r="44691">
          <cell r="A44691" t="str">
            <v>UCW-18821</v>
          </cell>
          <cell r="B44691" t="str">
            <v>Sell now from 100301 to 129195</v>
          </cell>
          <cell r="C44691" t="str">
            <v>CLOSED</v>
          </cell>
          <cell r="D44691" t="str">
            <v>Medium</v>
          </cell>
          <cell r="E44691" t="str">
            <v>netscribes</v>
          </cell>
          <cell r="F44691" t="str">
            <v>Sushma Ram</v>
          </cell>
          <cell r="G44691">
            <v>45910.611805555556</v>
          </cell>
          <cell r="H44691">
            <v>46003.856944444444</v>
          </cell>
        </row>
        <row r="44692">
          <cell r="A44692" t="str">
            <v>UCW-18819</v>
          </cell>
          <cell r="B44692" t="str">
            <v xml:space="preserve">Men's Apparel 08-09-2025 </v>
          </cell>
          <cell r="C44692" t="str">
            <v>CLOSED</v>
          </cell>
          <cell r="D44692" t="str">
            <v>Medium</v>
          </cell>
          <cell r="E44692" t="str">
            <v>netscribes</v>
          </cell>
          <cell r="F44692" t="str">
            <v>Lishita Kotian</v>
          </cell>
          <cell r="G44692">
            <v>45910.604861111111</v>
          </cell>
          <cell r="H44692">
            <v>46003.854861111111</v>
          </cell>
        </row>
        <row r="44693">
          <cell r="A44693" t="str">
            <v>UCW-18818</v>
          </cell>
          <cell r="B44693" t="str">
            <v>Miarcus -7 Styles-AW 25- 5 Sep</v>
          </cell>
          <cell r="C44693" t="str">
            <v>CLOSED</v>
          </cell>
          <cell r="D44693" t="str">
            <v>Medium</v>
          </cell>
          <cell r="E44693" t="str">
            <v>netscribes</v>
          </cell>
          <cell r="F44693" t="str">
            <v>Lishita Kotian</v>
          </cell>
          <cell r="G44693">
            <v>45910.595833333333</v>
          </cell>
          <cell r="H44693">
            <v>45913.724999999999</v>
          </cell>
        </row>
        <row r="44694">
          <cell r="A44694" t="str">
            <v>UCW-18812</v>
          </cell>
          <cell r="B44694" t="str">
            <v>8 skus pending - RE: SKU updation_July,25_Tatacliq</v>
          </cell>
          <cell r="C44694" t="str">
            <v>CLOSED</v>
          </cell>
          <cell r="D44694" t="str">
            <v>Medium</v>
          </cell>
          <cell r="E44694" t="str">
            <v>Chirag Dubal</v>
          </cell>
          <cell r="F44694" t="str">
            <v>Simi Raichel Zachariah</v>
          </cell>
          <cell r="G44694">
            <v>45910.540277777778</v>
          </cell>
          <cell r="H44694">
            <v>46003.857638888891</v>
          </cell>
        </row>
        <row r="44695">
          <cell r="A44695" t="str">
            <v>UCW-18811</v>
          </cell>
          <cell r="B44695" t="str">
            <v>Beauty - 125928 - Image Update - Forest Essentials - 1 SKU - 10 Sep</v>
          </cell>
          <cell r="C44695" t="str">
            <v>CLOSED</v>
          </cell>
          <cell r="D44695" t="str">
            <v>Highest</v>
          </cell>
          <cell r="E44695" t="str">
            <v>netscribes</v>
          </cell>
          <cell r="F44695" t="str">
            <v>Shraddha Dighe</v>
          </cell>
          <cell r="G44695">
            <v>45910.540277777778</v>
          </cell>
          <cell r="H44695">
            <v>46003.854166666664</v>
          </cell>
        </row>
        <row r="44696">
          <cell r="A44696" t="str">
            <v>UCW-18809</v>
          </cell>
          <cell r="B44696" t="str">
            <v>Label Ritu Kumar AW-25 Collections - 10-09-25</v>
          </cell>
          <cell r="C44696" t="str">
            <v>CLOSED</v>
          </cell>
          <cell r="D44696" t="str">
            <v>Medium</v>
          </cell>
          <cell r="E44696" t="str">
            <v>Chirag Dubal</v>
          </cell>
          <cell r="F44696" t="str">
            <v>Reagan D’souza</v>
          </cell>
          <cell r="G44696">
            <v>45910.538194444445</v>
          </cell>
          <cell r="H44696">
            <v>45943.838888888888</v>
          </cell>
        </row>
        <row r="44697">
          <cell r="A44697" t="str">
            <v>UCW-18808</v>
          </cell>
          <cell r="B44697" t="str">
            <v>Beauty - 100001 - E2E - Studiowest - 3 SKUS - 9 Sep</v>
          </cell>
          <cell r="C44697" t="str">
            <v>CLOSED</v>
          </cell>
          <cell r="D44697" t="str">
            <v>Highest</v>
          </cell>
          <cell r="E44697" t="str">
            <v>netscribes</v>
          </cell>
          <cell r="F44697" t="str">
            <v>Shraddha Dighe</v>
          </cell>
          <cell r="G44697">
            <v>45910.535416666666</v>
          </cell>
          <cell r="H44697">
            <v>45911.938194444447</v>
          </cell>
        </row>
        <row r="44698">
          <cell r="A44698" t="str">
            <v>UCW-18778</v>
          </cell>
          <cell r="B44698" t="str">
            <v>Catalog For Sep || Tata Cliq x uppercase</v>
          </cell>
          <cell r="C44698" t="str">
            <v>CLOSED</v>
          </cell>
          <cell r="D44698" t="str">
            <v>Medium</v>
          </cell>
          <cell r="E44698" t="str">
            <v>netscribes</v>
          </cell>
          <cell r="F44698" t="str">
            <v>Mohd Tahir Shaikh</v>
          </cell>
          <cell r="G44698">
            <v>45909.752083333333</v>
          </cell>
          <cell r="H44698">
            <v>45913.606249999997</v>
          </cell>
        </row>
        <row r="44699">
          <cell r="A44699" t="str">
            <v>UCW-18766</v>
          </cell>
          <cell r="B44699" t="str">
            <v>CLONE - Tatacliq Kids Content template_30-01-25</v>
          </cell>
          <cell r="C44699" t="str">
            <v>CLOSED</v>
          </cell>
          <cell r="D44699" t="str">
            <v>Medium</v>
          </cell>
          <cell r="E44699" t="str">
            <v>netscribes</v>
          </cell>
          <cell r="F44699" t="str">
            <v>Mohd Tahir Shaikh</v>
          </cell>
          <cell r="G44699">
            <v>45909.648611111108</v>
          </cell>
          <cell r="H44699">
            <v>46003.854166666664</v>
          </cell>
        </row>
        <row r="44700">
          <cell r="A44700" t="str">
            <v>UCW-18765</v>
          </cell>
          <cell r="B44700" t="str">
            <v>CK | 115 Lot</v>
          </cell>
          <cell r="C44700" t="str">
            <v>CLOSED</v>
          </cell>
          <cell r="D44700" t="str">
            <v>Medium</v>
          </cell>
          <cell r="E44700" t="str">
            <v>Chirag Dubal</v>
          </cell>
          <cell r="F44700" t="str">
            <v>Asmi Kumar</v>
          </cell>
          <cell r="G44700">
            <v>45909.648611111108</v>
          </cell>
          <cell r="H44700">
            <v>45943.84097222222</v>
          </cell>
        </row>
        <row r="44701">
          <cell r="A44701" t="str">
            <v>UCW-18762</v>
          </cell>
          <cell r="B44701" t="str">
            <v>AW25_Footwear-LOT-03</v>
          </cell>
          <cell r="C44701" t="str">
            <v>CLOSED</v>
          </cell>
          <cell r="D44701" t="str">
            <v>Medium</v>
          </cell>
          <cell r="E44701" t="str">
            <v>netscribes</v>
          </cell>
          <cell r="F44701" t="str">
            <v>Mohd Tahir Shaikh</v>
          </cell>
          <cell r="G44701">
            <v>45909.630555555559</v>
          </cell>
          <cell r="H44701">
            <v>45911.749305555553</v>
          </cell>
        </row>
        <row r="44702">
          <cell r="A44702" t="str">
            <v>UCW-18760</v>
          </cell>
          <cell r="B44702" t="str">
            <v xml:space="preserve">ONLY AW25 (LOT-2) (TATA CLIQ Template) </v>
          </cell>
          <cell r="C44702" t="str">
            <v>CLOSED</v>
          </cell>
          <cell r="D44702" t="str">
            <v>Medium</v>
          </cell>
          <cell r="E44702" t="str">
            <v>netscribes</v>
          </cell>
          <cell r="F44702" t="str">
            <v>Juilee Jadhav</v>
          </cell>
          <cell r="G44702">
            <v>45909.625694444447</v>
          </cell>
          <cell r="H44702">
            <v>45917.472222222219</v>
          </cell>
        </row>
        <row r="44703">
          <cell r="A44703" t="str">
            <v>UCW-18759</v>
          </cell>
          <cell r="B44703" t="str">
            <v>Beauty - New Listing and Seller Set up - Soma Naturals - 9 Sep</v>
          </cell>
          <cell r="C44703" t="str">
            <v>CLOSED Due to Inactive/Insufficient Information</v>
          </cell>
          <cell r="D44703" t="str">
            <v>Medium</v>
          </cell>
          <cell r="E44703" t="str">
            <v>netscribes</v>
          </cell>
          <cell r="F44703" t="str">
            <v>Shraddha Dighe</v>
          </cell>
          <cell r="G44703">
            <v>45909.623611111114</v>
          </cell>
          <cell r="H44703">
            <v>45926.588194444441</v>
          </cell>
        </row>
        <row r="44704">
          <cell r="A44704" t="str">
            <v>UCW-18754</v>
          </cell>
          <cell r="B44704" t="str">
            <v xml:space="preserve">Tatacliq Lifestyle Catalog Template-Lot -123_25.08.2025 </v>
          </cell>
          <cell r="C44704" t="str">
            <v>CLOSED</v>
          </cell>
          <cell r="D44704" t="str">
            <v>Medium</v>
          </cell>
          <cell r="E44704" t="str">
            <v>netscribes</v>
          </cell>
          <cell r="F44704" t="str">
            <v>Mohd Tahir Shaikh</v>
          </cell>
          <cell r="G44704">
            <v>45909.566666666666</v>
          </cell>
          <cell r="H44704">
            <v>45982.469444444447</v>
          </cell>
        </row>
        <row r="44705">
          <cell r="A44705" t="str">
            <v>UCW-18752</v>
          </cell>
          <cell r="B44705" t="str">
            <v>Beauty - belif new listing details - 9 Sep</v>
          </cell>
          <cell r="C44705" t="str">
            <v>CLOSED</v>
          </cell>
          <cell r="D44705" t="str">
            <v>Highest</v>
          </cell>
          <cell r="E44705" t="str">
            <v>netscribes</v>
          </cell>
          <cell r="F44705" t="str">
            <v>Shraddha Dighe</v>
          </cell>
          <cell r="G44705">
            <v>45909.522916666669</v>
          </cell>
          <cell r="H44705">
            <v>45958.531944444447</v>
          </cell>
        </row>
        <row r="44706">
          <cell r="A44706" t="str">
            <v>UCW-18750</v>
          </cell>
          <cell r="B44706" t="str">
            <v>Beauty - Packaging Issue (Andon Cord) - Himalaya - 9 Sep</v>
          </cell>
          <cell r="C44706" t="str">
            <v>CLOSED</v>
          </cell>
          <cell r="D44706" t="str">
            <v>Highest</v>
          </cell>
          <cell r="E44706" t="str">
            <v>netscribes</v>
          </cell>
          <cell r="F44706" t="str">
            <v>Shraddha Dighe</v>
          </cell>
          <cell r="G44706">
            <v>45909.508333333331</v>
          </cell>
          <cell r="H44706">
            <v>46003.853472222225</v>
          </cell>
        </row>
        <row r="44707">
          <cell r="A44707" t="str">
            <v>UCW-18748</v>
          </cell>
          <cell r="B44707" t="str">
            <v xml:space="preserve">TataCliq: LSAXSOS, LSFXPL, LSAX &amp; LSFX Safiano Leather </v>
          </cell>
          <cell r="C44707" t="str">
            <v>CLOSED</v>
          </cell>
          <cell r="D44707" t="str">
            <v>Medium</v>
          </cell>
          <cell r="E44707" t="str">
            <v>netscribes</v>
          </cell>
          <cell r="F44707" t="str">
            <v>Juilee Jadhav</v>
          </cell>
          <cell r="G44707">
            <v>45909.486111111109</v>
          </cell>
          <cell r="H44707">
            <v>45911.834722222222</v>
          </cell>
        </row>
        <row r="44708">
          <cell r="A44708" t="str">
            <v>UCW-18745</v>
          </cell>
          <cell r="B44708" t="str">
            <v>TH-Omni-Lot 113</v>
          </cell>
          <cell r="C44708" t="str">
            <v>CLOSED</v>
          </cell>
          <cell r="D44708" t="str">
            <v>Medium</v>
          </cell>
          <cell r="E44708" t="str">
            <v>Chirag Dubal</v>
          </cell>
          <cell r="F44708" t="str">
            <v>Asmi Kumar</v>
          </cell>
          <cell r="G44708">
            <v>45909.461111111108</v>
          </cell>
          <cell r="H44708">
            <v>45982.470138888886</v>
          </cell>
        </row>
        <row r="44709">
          <cell r="A44709" t="str">
            <v>UCW-18743</v>
          </cell>
          <cell r="B44709" t="str">
            <v>Benetton new kids apparel  catalog details 7-9-2025</v>
          </cell>
          <cell r="C44709" t="str">
            <v>CLOSED Due to Inactive/Insufficient Information</v>
          </cell>
          <cell r="D44709" t="str">
            <v>Medium</v>
          </cell>
          <cell r="E44709" t="str">
            <v>netscribes</v>
          </cell>
          <cell r="F44709" t="str">
            <v>Sushma Ram</v>
          </cell>
          <cell r="G44709">
            <v>45908.811111111114</v>
          </cell>
          <cell r="H44709">
            <v>45924.275000000001</v>
          </cell>
        </row>
        <row r="44710">
          <cell r="A44710" t="str">
            <v>UCW-18736</v>
          </cell>
          <cell r="B44710" t="str">
            <v>Rosso Brunello - catalog sku 234 sku (29/08/25) - Footwear</v>
          </cell>
          <cell r="C44710" t="str">
            <v>CLOSED</v>
          </cell>
          <cell r="D44710" t="str">
            <v>Medium</v>
          </cell>
          <cell r="E44710" t="str">
            <v>netscribes</v>
          </cell>
          <cell r="F44710" t="str">
            <v>netscribes</v>
          </cell>
          <cell r="G44710">
            <v>45908.784722222219</v>
          </cell>
          <cell r="H44710">
            <v>45964.584027777775</v>
          </cell>
        </row>
        <row r="44711">
          <cell r="A44711" t="str">
            <v>UCW-18733</v>
          </cell>
          <cell r="B44711" t="str">
            <v>Beauty - Image resize - 8 Sep</v>
          </cell>
          <cell r="C44711" t="str">
            <v>CLOSED</v>
          </cell>
          <cell r="D44711" t="str">
            <v>Highest</v>
          </cell>
          <cell r="E44711" t="str">
            <v>netscribes</v>
          </cell>
          <cell r="F44711" t="str">
            <v>Shraddha Dighe</v>
          </cell>
          <cell r="G44711">
            <v>45908.772916666669</v>
          </cell>
          <cell r="H44711">
            <v>46003.853472222225</v>
          </cell>
        </row>
        <row r="44712">
          <cell r="A44712" t="str">
            <v>UCW-18727</v>
          </cell>
          <cell r="B44712" t="str">
            <v>Beauty - Request - New Listing Format - Tata Cliq - 8 Sep</v>
          </cell>
          <cell r="C44712" t="str">
            <v>CLOSED</v>
          </cell>
          <cell r="D44712" t="str">
            <v>Medium</v>
          </cell>
          <cell r="E44712" t="str">
            <v>netscribes</v>
          </cell>
          <cell r="F44712" t="str">
            <v>Shraddha Dighe</v>
          </cell>
          <cell r="G44712">
            <v>45908.746527777781</v>
          </cell>
          <cell r="H44712">
            <v>45910.838888888888</v>
          </cell>
        </row>
        <row r="44713">
          <cell r="A44713" t="str">
            <v>UCW-18725</v>
          </cell>
          <cell r="B44713" t="str">
            <v>TATACLIQ X LIBAS SAREE CATALOGUE 06-09-2025</v>
          </cell>
          <cell r="C44713" t="str">
            <v>CLOSED</v>
          </cell>
          <cell r="D44713" t="str">
            <v>Medium</v>
          </cell>
          <cell r="E44713" t="str">
            <v>netscribes</v>
          </cell>
          <cell r="F44713" t="str">
            <v>Lishita Kotian</v>
          </cell>
          <cell r="G44713">
            <v>45908.743750000001</v>
          </cell>
          <cell r="H44713">
            <v>45912.568055555559</v>
          </cell>
        </row>
        <row r="44714">
          <cell r="A44714" t="str">
            <v>UCW-18722</v>
          </cell>
          <cell r="B44714" t="str">
            <v>TATACLIQ X LIBAS NEW CATALOGUE 04-09-2025</v>
          </cell>
          <cell r="C44714" t="str">
            <v>CLOSED</v>
          </cell>
          <cell r="D44714" t="str">
            <v>Medium</v>
          </cell>
          <cell r="E44714" t="str">
            <v>netscribes</v>
          </cell>
          <cell r="F44714" t="str">
            <v>Lishita Kotian</v>
          </cell>
          <cell r="G44714">
            <v>45908.736805555556</v>
          </cell>
          <cell r="H44714">
            <v>45916.672222222223</v>
          </cell>
        </row>
        <row r="44715">
          <cell r="A44715" t="str">
            <v>UCW-18721</v>
          </cell>
          <cell r="B44715" t="str">
            <v>AW25 LOT-6 - Women</v>
          </cell>
          <cell r="C44715" t="str">
            <v>CLOSED</v>
          </cell>
          <cell r="D44715" t="str">
            <v>Medium</v>
          </cell>
          <cell r="E44715" t="str">
            <v>netscribes</v>
          </cell>
          <cell r="F44715" t="str">
            <v>Sushma Ram</v>
          </cell>
          <cell r="G44715">
            <v>45908.732638888891</v>
          </cell>
          <cell r="H44715">
            <v>45919.570833333331</v>
          </cell>
        </row>
        <row r="44716">
          <cell r="A44716" t="str">
            <v>UCW-18720</v>
          </cell>
          <cell r="B44716" t="str">
            <v>New Catalog || Aarika</v>
          </cell>
          <cell r="C44716" t="str">
            <v>CLOSED</v>
          </cell>
          <cell r="D44716" t="str">
            <v>Medium</v>
          </cell>
          <cell r="E44716" t="str">
            <v>netscribes</v>
          </cell>
          <cell r="F44716" t="str">
            <v>Lishita Kotian</v>
          </cell>
          <cell r="G44716">
            <v>45908.724999999999</v>
          </cell>
          <cell r="H44716">
            <v>45922.503472222219</v>
          </cell>
        </row>
        <row r="44717">
          <cell r="A44717" t="str">
            <v>UCW-18708</v>
          </cell>
          <cell r="B44717" t="str">
            <v xml:space="preserve">Details for cataloging </v>
          </cell>
          <cell r="C44717" t="str">
            <v>CLOSED</v>
          </cell>
          <cell r="D44717" t="str">
            <v>Medium</v>
          </cell>
          <cell r="E44717" t="str">
            <v>netscribes</v>
          </cell>
          <cell r="F44717" t="str">
            <v>Sushma Ram</v>
          </cell>
          <cell r="G44717">
            <v>45908.645138888889</v>
          </cell>
          <cell r="H44717">
            <v>45911.631249999999</v>
          </cell>
        </row>
        <row r="44718">
          <cell r="A44718" t="str">
            <v>UCW-18707</v>
          </cell>
          <cell r="B44718" t="str">
            <v>Tata Lux 12SKUs TH Luggage Empire Pro 08-09-2025</v>
          </cell>
          <cell r="C44718" t="str">
            <v>CLOSED</v>
          </cell>
          <cell r="D44718" t="str">
            <v>Medium</v>
          </cell>
          <cell r="E44718" t="str">
            <v>Chirag Dubal</v>
          </cell>
          <cell r="F44718" t="str">
            <v>Asmi Kumar</v>
          </cell>
          <cell r="G44718">
            <v>45908.640972222223</v>
          </cell>
          <cell r="H44718">
            <v>45943.835416666669</v>
          </cell>
        </row>
        <row r="44719">
          <cell r="A44719" t="str">
            <v>UCW-18691</v>
          </cell>
          <cell r="B44719" t="str">
            <v>TH-MP-Lot 166</v>
          </cell>
          <cell r="C44719" t="str">
            <v>CLOSED</v>
          </cell>
          <cell r="D44719" t="str">
            <v>Medium</v>
          </cell>
          <cell r="E44719" t="str">
            <v>Chirag Dubal</v>
          </cell>
          <cell r="F44719" t="str">
            <v>Asmi Kumar</v>
          </cell>
          <cell r="G44719">
            <v>45908.589583333334</v>
          </cell>
          <cell r="H44719">
            <v>45943.834722222222</v>
          </cell>
        </row>
        <row r="44720">
          <cell r="A44720" t="str">
            <v>UCW-18684</v>
          </cell>
          <cell r="B44720" t="str">
            <v>Tatacliq Men Content template_04-09-25</v>
          </cell>
          <cell r="C44720" t="str">
            <v>CLOSED</v>
          </cell>
          <cell r="D44720" t="str">
            <v>Medium</v>
          </cell>
          <cell r="E44720" t="str">
            <v>netscribes</v>
          </cell>
          <cell r="F44720" t="str">
            <v>Sushma Ram</v>
          </cell>
          <cell r="G44720">
            <v>45908.574305555558</v>
          </cell>
          <cell r="H44720">
            <v>45920.515972222223</v>
          </cell>
        </row>
        <row r="44721">
          <cell r="A44721" t="str">
            <v>UCW-18677</v>
          </cell>
          <cell r="B44721" t="str">
            <v>Escalation - New Listings - Improper Size Chart Uploaded - Indus Route by Pantaloon</v>
          </cell>
          <cell r="C44721" t="str">
            <v>CLOSED</v>
          </cell>
          <cell r="D44721" t="str">
            <v>Medium</v>
          </cell>
          <cell r="E44721" t="str">
            <v>netscribes</v>
          </cell>
          <cell r="F44721" t="str">
            <v>Mohd Tahir Shaikh</v>
          </cell>
          <cell r="G44721">
            <v>45908.553472222222</v>
          </cell>
          <cell r="H44721">
            <v>45908.557638888888</v>
          </cell>
        </row>
        <row r="44722">
          <cell r="A44722" t="str">
            <v>UCW-18671</v>
          </cell>
          <cell r="B44722" t="str">
            <v>CK Omni-40 Lot</v>
          </cell>
          <cell r="C44722" t="str">
            <v>CLOSED</v>
          </cell>
          <cell r="D44722" t="str">
            <v>Medium</v>
          </cell>
          <cell r="E44722" t="str">
            <v>Chirag Dubal</v>
          </cell>
          <cell r="F44722" t="str">
            <v>Asmi Kumar</v>
          </cell>
          <cell r="G44722">
            <v>45908.540972222225</v>
          </cell>
          <cell r="H44722">
            <v>45943.833333333336</v>
          </cell>
        </row>
        <row r="44723">
          <cell r="A44723" t="str">
            <v>UCW-18668</v>
          </cell>
          <cell r="B44723" t="str">
            <v>CK-MP-Lot 65</v>
          </cell>
          <cell r="C44723" t="str">
            <v>CLOSED</v>
          </cell>
          <cell r="D44723" t="str">
            <v>Medium</v>
          </cell>
          <cell r="E44723" t="str">
            <v>Chirag Dubal</v>
          </cell>
          <cell r="F44723" t="str">
            <v>Asmi Kumar</v>
          </cell>
          <cell r="G44723">
            <v>45908.536111111112</v>
          </cell>
          <cell r="H44723">
            <v>45943.831944444442</v>
          </cell>
        </row>
        <row r="44724">
          <cell r="A44724" t="str">
            <v>UCW-18667</v>
          </cell>
          <cell r="B44724" t="str">
            <v>Attribute Changes_KISNA_Gold weight</v>
          </cell>
          <cell r="C44724" t="str">
            <v>CLOSED</v>
          </cell>
          <cell r="D44724" t="str">
            <v>Medium</v>
          </cell>
          <cell r="E44724" t="str">
            <v>netscribes</v>
          </cell>
          <cell r="F44724" t="str">
            <v>Mohd Tahir Shaikh</v>
          </cell>
          <cell r="G44724">
            <v>45908.533333333333</v>
          </cell>
          <cell r="H44724">
            <v>46003.852777777778</v>
          </cell>
        </row>
        <row r="44725">
          <cell r="A44725" t="str">
            <v>UCW-18659</v>
          </cell>
          <cell r="B44725" t="str">
            <v>Benetton Kids Apparel Catalog Details 4-9-2025</v>
          </cell>
          <cell r="C44725" t="str">
            <v>CLOSED</v>
          </cell>
          <cell r="D44725" t="str">
            <v>Medium</v>
          </cell>
          <cell r="E44725" t="str">
            <v>netscribes</v>
          </cell>
          <cell r="F44725" t="str">
            <v>Mohd Tahir Shaikh</v>
          </cell>
          <cell r="G44725">
            <v>45908.509027777778</v>
          </cell>
          <cell r="H44725">
            <v>45917.50277777778</v>
          </cell>
        </row>
        <row r="44726">
          <cell r="A44726" t="str">
            <v>UCW-18657</v>
          </cell>
          <cell r="B44726" t="str">
            <v>Beauty - Tata Cliq -  New Listing - Alyssa Ashley - 8 Sep</v>
          </cell>
          <cell r="C44726" t="str">
            <v>CLOSED</v>
          </cell>
          <cell r="D44726" t="str">
            <v>Medium</v>
          </cell>
          <cell r="E44726" t="str">
            <v>netscribes</v>
          </cell>
          <cell r="F44726" t="str">
            <v>Shraddha Dighe</v>
          </cell>
          <cell r="G44726">
            <v>45908.498611111114</v>
          </cell>
          <cell r="H44726">
            <v>45911.931944444441</v>
          </cell>
        </row>
        <row r="44727">
          <cell r="A44727" t="str">
            <v>UCW-18653</v>
          </cell>
          <cell r="B44727" t="str">
            <v>NUMERO UNO (Pending) TATA-CLIQ (Men's wear)</v>
          </cell>
          <cell r="C44727" t="str">
            <v>CLOSED</v>
          </cell>
          <cell r="D44727" t="str">
            <v>Medium</v>
          </cell>
          <cell r="E44727" t="str">
            <v>netscribes</v>
          </cell>
          <cell r="F44727" t="str">
            <v>Mohd Tahir Shaikh</v>
          </cell>
          <cell r="G44727">
            <v>45908.496527777781</v>
          </cell>
          <cell r="H44727">
            <v>45920.5</v>
          </cell>
        </row>
        <row r="44728">
          <cell r="A44728" t="str">
            <v>UCW-18651</v>
          </cell>
          <cell r="B44728" t="str">
            <v>Benetton Kids Apparel Catalog Details 4-9-2025</v>
          </cell>
          <cell r="C44728" t="str">
            <v>CLOSED</v>
          </cell>
          <cell r="D44728" t="str">
            <v>Medium</v>
          </cell>
          <cell r="E44728" t="str">
            <v>netscribes</v>
          </cell>
          <cell r="F44728" t="str">
            <v>Lishita Kotian</v>
          </cell>
          <cell r="G44728">
            <v>45908.494444444441</v>
          </cell>
          <cell r="H44728">
            <v>45917.502083333333</v>
          </cell>
        </row>
        <row r="44729">
          <cell r="A44729" t="str">
            <v>UCW-18649</v>
          </cell>
          <cell r="B44729" t="str">
            <v>Benetton Kids Apparel Catalog Details 4-9-2025</v>
          </cell>
          <cell r="C44729" t="str">
            <v>CLOSED</v>
          </cell>
          <cell r="D44729" t="str">
            <v>Medium</v>
          </cell>
          <cell r="E44729" t="str">
            <v>netscribes</v>
          </cell>
          <cell r="F44729" t="str">
            <v>Lishita Kotian</v>
          </cell>
          <cell r="G44729">
            <v>45908.489583333336</v>
          </cell>
          <cell r="H44729">
            <v>45917.496527777781</v>
          </cell>
        </row>
        <row r="44730">
          <cell r="A44730" t="str">
            <v>UCW-18648</v>
          </cell>
          <cell r="B44730" t="str">
            <v>SKU 50005R size additio TATACLIQ X LIBAS 4-9-25</v>
          </cell>
          <cell r="C44730" t="str">
            <v>CLOSED Due to Inactive/Insufficient Information</v>
          </cell>
          <cell r="D44730" t="str">
            <v>Medium</v>
          </cell>
          <cell r="E44730" t="str">
            <v>netscribes</v>
          </cell>
          <cell r="F44730" t="str">
            <v>Sushma Ram</v>
          </cell>
          <cell r="G44730">
            <v>45908.489583333336</v>
          </cell>
          <cell r="H44730">
            <v>45922.504861111112</v>
          </cell>
        </row>
        <row r="44731">
          <cell r="A44731" t="str">
            <v>UCW-18646</v>
          </cell>
          <cell r="B44731" t="str">
            <v>Benetton Kids Apparel Catalog Details 4-9-2025</v>
          </cell>
          <cell r="C44731" t="str">
            <v>CLOSED</v>
          </cell>
          <cell r="D44731" t="str">
            <v>Medium</v>
          </cell>
          <cell r="E44731" t="str">
            <v>netscribes</v>
          </cell>
          <cell r="F44731" t="str">
            <v>Lishita Kotian</v>
          </cell>
          <cell r="G44731">
            <v>45908.486111111109</v>
          </cell>
          <cell r="H44731">
            <v>45917.495833333334</v>
          </cell>
        </row>
        <row r="44732">
          <cell r="A44732" t="str">
            <v>UCW-18645</v>
          </cell>
          <cell r="B44732" t="str">
            <v>TATACLIQ X LIBAS Size addition 04-09-2025</v>
          </cell>
          <cell r="C44732" t="str">
            <v>CLOSED</v>
          </cell>
          <cell r="D44732" t="str">
            <v>Medium</v>
          </cell>
          <cell r="E44732" t="str">
            <v>netscribes</v>
          </cell>
          <cell r="F44732" t="str">
            <v>Sushma Ram</v>
          </cell>
          <cell r="G44732">
            <v>45908.486111111109</v>
          </cell>
          <cell r="H44732">
            <v>46003.852083333331</v>
          </cell>
        </row>
        <row r="44733">
          <cell r="A44733" t="str">
            <v>UCW-18643</v>
          </cell>
          <cell r="B44733" t="str">
            <v>Beauty - Tita x Tatacliq  Classic 20 ml variant image Update - 8 Sep</v>
          </cell>
          <cell r="C44733" t="str">
            <v>CLOSED</v>
          </cell>
          <cell r="D44733" t="str">
            <v>Highest</v>
          </cell>
          <cell r="E44733" t="str">
            <v>netscribes</v>
          </cell>
          <cell r="F44733" t="str">
            <v>Shraddha Dighe</v>
          </cell>
          <cell r="G44733">
            <v>45908.48333333333</v>
          </cell>
          <cell r="H44733">
            <v>46003.852083333331</v>
          </cell>
        </row>
        <row r="44734">
          <cell r="A44734" t="str">
            <v>UCW-18640</v>
          </cell>
          <cell r="B44734" t="str">
            <v>Benetton Kids Apparel Catalog Details 4-9-2025</v>
          </cell>
          <cell r="C44734" t="str">
            <v>CLOSED</v>
          </cell>
          <cell r="D44734" t="str">
            <v>Medium</v>
          </cell>
          <cell r="E44734" t="str">
            <v>netscribes</v>
          </cell>
          <cell r="F44734" t="str">
            <v>Lishita Kotian</v>
          </cell>
          <cell r="G44734">
            <v>45908.472222222219</v>
          </cell>
          <cell r="H44734">
            <v>45917.495833333334</v>
          </cell>
        </row>
        <row r="44735">
          <cell r="A44735" t="str">
            <v>UCW-18638</v>
          </cell>
          <cell r="B44735" t="str">
            <v>Benetton Kids Apparel Catalog Details 4-9-2025</v>
          </cell>
          <cell r="C44735" t="str">
            <v>CLOSED</v>
          </cell>
          <cell r="D44735" t="str">
            <v>Medium</v>
          </cell>
          <cell r="E44735" t="str">
            <v>netscribes</v>
          </cell>
          <cell r="F44735" t="str">
            <v>Lishita Kotian</v>
          </cell>
          <cell r="G44735">
            <v>45908.468055555553</v>
          </cell>
          <cell r="H44735">
            <v>45917.493750000001</v>
          </cell>
        </row>
        <row r="44736">
          <cell r="A44736" t="str">
            <v>UCW-18636</v>
          </cell>
          <cell r="B44736" t="str">
            <v>Benetton Kids Apparel Catalog Details 4-9-2025</v>
          </cell>
          <cell r="C44736" t="str">
            <v>CLOSED</v>
          </cell>
          <cell r="D44736" t="str">
            <v>Medium</v>
          </cell>
          <cell r="E44736" t="str">
            <v>netscribes</v>
          </cell>
          <cell r="F44736" t="str">
            <v>Lishita Kotian</v>
          </cell>
          <cell r="G44736">
            <v>45908.461111111108</v>
          </cell>
          <cell r="H44736">
            <v>45917.495138888888</v>
          </cell>
        </row>
        <row r="44737">
          <cell r="A44737" t="str">
            <v>UCW-18624</v>
          </cell>
          <cell r="B44737" t="str">
            <v>Benetton Kids Apparel Catalog Details 4-9-2025</v>
          </cell>
          <cell r="C44737" t="str">
            <v>CLOSED</v>
          </cell>
          <cell r="D44737" t="str">
            <v>Medium</v>
          </cell>
          <cell r="E44737" t="str">
            <v>netscribes</v>
          </cell>
          <cell r="F44737" t="str">
            <v>Lishita Kotian</v>
          </cell>
          <cell r="G44737">
            <v>45907.875</v>
          </cell>
          <cell r="H44737">
            <v>45917.479166666664</v>
          </cell>
        </row>
        <row r="44738">
          <cell r="A44738" t="str">
            <v>UCW-18623</v>
          </cell>
          <cell r="B44738" t="str">
            <v>Benetton Kids Apparel Catalog Details 4-9-2025</v>
          </cell>
          <cell r="C44738" t="str">
            <v>CLOSED</v>
          </cell>
          <cell r="D44738" t="str">
            <v>Medium</v>
          </cell>
          <cell r="E44738" t="str">
            <v>netscribes</v>
          </cell>
          <cell r="F44738" t="str">
            <v>Lishita Kotian</v>
          </cell>
          <cell r="G44738">
            <v>45907.870833333334</v>
          </cell>
          <cell r="H44738">
            <v>45917.490277777775</v>
          </cell>
        </row>
        <row r="44739">
          <cell r="A44739" t="str">
            <v>UCW-18622</v>
          </cell>
          <cell r="B44739" t="str">
            <v>Benetton Kids Apparel Catalog Details 4-9-2025</v>
          </cell>
          <cell r="C44739" t="str">
            <v>CLOSED</v>
          </cell>
          <cell r="D44739" t="str">
            <v>Medium</v>
          </cell>
          <cell r="E44739" t="str">
            <v>netscribes</v>
          </cell>
          <cell r="F44739" t="str">
            <v>Lishita Kotian</v>
          </cell>
          <cell r="G44739">
            <v>45907.867361111108</v>
          </cell>
          <cell r="H44739">
            <v>45917.490277777775</v>
          </cell>
        </row>
        <row r="44740">
          <cell r="A44740" t="str">
            <v>UCW-18621</v>
          </cell>
          <cell r="B44740" t="str">
            <v>Benetton Kids Apparel Catalog Details 4-9-2025</v>
          </cell>
          <cell r="C44740" t="str">
            <v>CLOSED</v>
          </cell>
          <cell r="D44740" t="str">
            <v>Medium</v>
          </cell>
          <cell r="E44740" t="str">
            <v>netscribes</v>
          </cell>
          <cell r="F44740" t="str">
            <v>Lishita Kotian</v>
          </cell>
          <cell r="G44740">
            <v>45907.857638888891</v>
          </cell>
          <cell r="H44740">
            <v>45917.491666666669</v>
          </cell>
        </row>
        <row r="44741">
          <cell r="A44741" t="str">
            <v>UCW-18620</v>
          </cell>
          <cell r="B44741" t="str">
            <v>Benetton Kids Apparel Catalog Details 4-9-2025</v>
          </cell>
          <cell r="C44741" t="str">
            <v>CLOSED</v>
          </cell>
          <cell r="D44741" t="str">
            <v>Medium</v>
          </cell>
          <cell r="E44741" t="str">
            <v>netscribes</v>
          </cell>
          <cell r="F44741" t="str">
            <v>Lishita Kotian</v>
          </cell>
          <cell r="G44741">
            <v>45907.763194444444</v>
          </cell>
          <cell r="H44741">
            <v>45917.492361111108</v>
          </cell>
        </row>
        <row r="44742">
          <cell r="A44742" t="str">
            <v>UCW-18618</v>
          </cell>
          <cell r="B44742" t="str">
            <v>Benetton Kids Apparel Catalog Details 4-9-2025</v>
          </cell>
          <cell r="C44742" t="str">
            <v>CLOSED</v>
          </cell>
          <cell r="D44742" t="str">
            <v>Medium</v>
          </cell>
          <cell r="E44742" t="str">
            <v>netscribes</v>
          </cell>
          <cell r="F44742" t="str">
            <v>Lishita Kotian</v>
          </cell>
          <cell r="G44742">
            <v>45907.743055555555</v>
          </cell>
          <cell r="H44742">
            <v>45917.493055555555</v>
          </cell>
        </row>
        <row r="44743">
          <cell r="A44743" t="str">
            <v>UCW-18614</v>
          </cell>
          <cell r="B44743" t="str">
            <v>Guess Dual Listing</v>
          </cell>
          <cell r="C44743" t="str">
            <v>CLOSED</v>
          </cell>
          <cell r="D44743" t="str">
            <v>Medium</v>
          </cell>
          <cell r="E44743" t="str">
            <v>netscribes</v>
          </cell>
          <cell r="F44743" t="str">
            <v>Mohd Tahir Shaikh</v>
          </cell>
          <cell r="G44743">
            <v>45907.579861111109</v>
          </cell>
          <cell r="H44743">
            <v>46003.850694444445</v>
          </cell>
        </row>
        <row r="44744">
          <cell r="A44744" t="str">
            <v>UCW-18613</v>
          </cell>
          <cell r="B44744" t="str">
            <v>Tatacliq Men Women Footwear Templates | 3rd Sep'2025</v>
          </cell>
          <cell r="C44744" t="str">
            <v>CLOSED</v>
          </cell>
          <cell r="D44744" t="str">
            <v>Medium</v>
          </cell>
          <cell r="E44744" t="str">
            <v>netscribes</v>
          </cell>
          <cell r="F44744" t="str">
            <v>Juilee Jadhav</v>
          </cell>
          <cell r="G44744">
            <v>45907.57916666667</v>
          </cell>
          <cell r="H44744">
            <v>45909.77847222222</v>
          </cell>
        </row>
        <row r="44745">
          <cell r="A44745" t="str">
            <v>UCW-18611</v>
          </cell>
          <cell r="B44745" t="str">
            <v>For Listing</v>
          </cell>
          <cell r="C44745" t="str">
            <v>CLOSED</v>
          </cell>
          <cell r="D44745" t="str">
            <v>Medium</v>
          </cell>
          <cell r="E44745" t="str">
            <v>netscribes</v>
          </cell>
          <cell r="F44745" t="str">
            <v>Mohd Tahir Shaikh</v>
          </cell>
          <cell r="G44745">
            <v>45907.573611111111</v>
          </cell>
          <cell r="H44745">
            <v>46003.849305555559</v>
          </cell>
        </row>
        <row r="44746">
          <cell r="A44746" t="str">
            <v>UCW-18593</v>
          </cell>
          <cell r="B44746" t="str">
            <v>Regarding new products upload - The Artment</v>
          </cell>
          <cell r="C44746" t="str">
            <v>CLOSED</v>
          </cell>
          <cell r="D44746" t="str">
            <v>Medium</v>
          </cell>
          <cell r="E44746" t="str">
            <v>netscribes</v>
          </cell>
          <cell r="F44746" t="str">
            <v>Juilee Jadhav</v>
          </cell>
          <cell r="G44746">
            <v>45904.80972222222</v>
          </cell>
          <cell r="H44746">
            <v>45913.71597222222</v>
          </cell>
        </row>
        <row r="44747">
          <cell r="A44747" t="str">
            <v>UCW-18591</v>
          </cell>
          <cell r="B44747" t="str">
            <v>Catalogue Sheet_TatacliQ x FS (SS'25- 83 SKU)</v>
          </cell>
          <cell r="C44747" t="str">
            <v>CLOSED</v>
          </cell>
          <cell r="D44747" t="str">
            <v>Highest</v>
          </cell>
          <cell r="E44747" t="str">
            <v>netscribes</v>
          </cell>
          <cell r="F44747" t="str">
            <v>Sushma Ram</v>
          </cell>
          <cell r="G44747">
            <v>45904.806944444441</v>
          </cell>
          <cell r="H44747">
            <v>45910.707638888889</v>
          </cell>
        </row>
        <row r="44748">
          <cell r="A44748" t="str">
            <v>UCW-18583</v>
          </cell>
          <cell r="B44748" t="str">
            <v>Being Human | Migration | Tatacliq</v>
          </cell>
          <cell r="C44748" t="str">
            <v>CLOSED</v>
          </cell>
          <cell r="D44748" t="str">
            <v>Medium</v>
          </cell>
          <cell r="E44748" t="str">
            <v>netscribes</v>
          </cell>
          <cell r="F44748" t="str">
            <v>Mohd Tahir Shaikh</v>
          </cell>
          <cell r="G44748">
            <v>45904.743750000001</v>
          </cell>
          <cell r="H44748">
            <v>46003.849305555559</v>
          </cell>
        </row>
        <row r="44749">
          <cell r="A44749" t="str">
            <v>UCW-18574</v>
          </cell>
          <cell r="B44749" t="str">
            <v>Tatacliq Kids Apparels Template | 3rd Sep'2025</v>
          </cell>
          <cell r="C44749" t="str">
            <v>CLOSED</v>
          </cell>
          <cell r="D44749" t="str">
            <v>Medium</v>
          </cell>
          <cell r="E44749" t="str">
            <v>netscribes</v>
          </cell>
          <cell r="F44749" t="str">
            <v>Lishita Kotian</v>
          </cell>
          <cell r="G44749">
            <v>45904.71875</v>
          </cell>
          <cell r="H44749">
            <v>45906.567361111112</v>
          </cell>
        </row>
        <row r="44750">
          <cell r="A44750" t="str">
            <v>UCW-18572</v>
          </cell>
          <cell r="B44750" t="str">
            <v>Tatacliq Men's Apparels Templates | 3rd Sep'2025</v>
          </cell>
          <cell r="C44750" t="str">
            <v>CLOSED</v>
          </cell>
          <cell r="D44750" t="str">
            <v>Medium</v>
          </cell>
          <cell r="E44750" t="str">
            <v>netscribes</v>
          </cell>
          <cell r="F44750" t="str">
            <v>Lishita Kotian</v>
          </cell>
          <cell r="G44750">
            <v>45904.710416666669</v>
          </cell>
          <cell r="H44750">
            <v>45909.724305555559</v>
          </cell>
        </row>
        <row r="44751">
          <cell r="A44751" t="str">
            <v>UCW-18570</v>
          </cell>
          <cell r="B44751" t="str">
            <v>Alba by Seiko - Listing  Request</v>
          </cell>
          <cell r="C44751" t="str">
            <v>CLOSED</v>
          </cell>
          <cell r="D44751" t="str">
            <v>Medium</v>
          </cell>
          <cell r="E44751" t="str">
            <v>netscribes</v>
          </cell>
          <cell r="F44751" t="str">
            <v>Mohd Tahir Shaikh</v>
          </cell>
          <cell r="G44751">
            <v>45904.698611111111</v>
          </cell>
          <cell r="H44751">
            <v>46003.847916666666</v>
          </cell>
        </row>
        <row r="44752">
          <cell r="A44752" t="str">
            <v>UCW-18566</v>
          </cell>
          <cell r="B44752" t="str">
            <v>Tatacliq video catalogue addition_USPA Kids</v>
          </cell>
          <cell r="C44752" t="str">
            <v>CLOSED Due to Inactive/Insufficient Information</v>
          </cell>
          <cell r="D44752" t="str">
            <v>Medium</v>
          </cell>
          <cell r="E44752" t="str">
            <v>netscribes</v>
          </cell>
          <cell r="F44752" t="str">
            <v>Sushma Ram</v>
          </cell>
          <cell r="G44752">
            <v>45904.681250000001</v>
          </cell>
          <cell r="H44752">
            <v>45909.67291666667</v>
          </cell>
        </row>
        <row r="44753">
          <cell r="A44753" t="str">
            <v>UCW-18565</v>
          </cell>
          <cell r="B44753" t="str">
            <v>CK-MP-Lot 65</v>
          </cell>
          <cell r="C44753" t="str">
            <v>CLOSED</v>
          </cell>
          <cell r="D44753" t="str">
            <v>Medium</v>
          </cell>
          <cell r="E44753" t="str">
            <v>Chirag Dubal</v>
          </cell>
          <cell r="F44753" t="str">
            <v>Asmi Kumar</v>
          </cell>
          <cell r="G44753">
            <v>45904.673611111109</v>
          </cell>
          <cell r="H44753">
            <v>45943.829861111109</v>
          </cell>
        </row>
        <row r="44754">
          <cell r="A44754" t="str">
            <v>UCW-18564</v>
          </cell>
          <cell r="B44754" t="str">
            <v>Tatacliq Women Western Wear Template | 3rd Sep'2025</v>
          </cell>
          <cell r="C44754" t="str">
            <v>CLOSED</v>
          </cell>
          <cell r="D44754" t="str">
            <v>Medium</v>
          </cell>
          <cell r="E44754" t="str">
            <v>netscribes</v>
          </cell>
          <cell r="F44754" t="str">
            <v>Lishita Kotian</v>
          </cell>
          <cell r="G44754">
            <v>45904.672222222223</v>
          </cell>
          <cell r="H44754">
            <v>45911.492361111108</v>
          </cell>
        </row>
        <row r="44755">
          <cell r="A44755" t="str">
            <v>UCW-18563</v>
          </cell>
          <cell r="B44755" t="str">
            <v>Tatacliq Women Ethnic Wear Template | 3rd Sep'2025</v>
          </cell>
          <cell r="C44755" t="str">
            <v>CLOSED</v>
          </cell>
          <cell r="D44755" t="str">
            <v>Medium</v>
          </cell>
          <cell r="E44755" t="str">
            <v>netscribes</v>
          </cell>
          <cell r="F44755" t="str">
            <v>Lishita Kotian</v>
          </cell>
          <cell r="G44755">
            <v>45904.668055555558</v>
          </cell>
          <cell r="H44755">
            <v>45909.615277777775</v>
          </cell>
        </row>
        <row r="44756">
          <cell r="A44756" t="str">
            <v>UCW-18560</v>
          </cell>
          <cell r="B44756" t="str">
            <v>CLONE - Beauty - Proposal for Listing Mi Dazzle Beauty Accessories on Tata Cliq - 28 AUG</v>
          </cell>
          <cell r="C44756" t="str">
            <v>CLOSED Due to Inactive/Insufficient Information</v>
          </cell>
          <cell r="D44756" t="str">
            <v>Medium</v>
          </cell>
          <cell r="E44756" t="str">
            <v>netscribes</v>
          </cell>
          <cell r="F44756" t="str">
            <v>Simi Raichel Zachariah</v>
          </cell>
          <cell r="G44756">
            <v>45904.655555555553</v>
          </cell>
          <cell r="H44756">
            <v>45916.518055555556</v>
          </cell>
        </row>
        <row r="44757">
          <cell r="A44757" t="str">
            <v>UCW-18558</v>
          </cell>
          <cell r="B44757" t="str">
            <v>Crossword- New location addition</v>
          </cell>
          <cell r="C44757" t="str">
            <v>CLOSED</v>
          </cell>
          <cell r="D44757" t="str">
            <v>Medium</v>
          </cell>
          <cell r="E44757" t="str">
            <v>netscribes</v>
          </cell>
          <cell r="F44757" t="str">
            <v>netscribes</v>
          </cell>
          <cell r="G44757">
            <v>45904.629166666666</v>
          </cell>
          <cell r="H44757">
            <v>45964.584027777775</v>
          </cell>
        </row>
        <row r="44758">
          <cell r="A44758" t="str">
            <v>UCW-18557</v>
          </cell>
          <cell r="B44758" t="str">
            <v>correction catalouge</v>
          </cell>
          <cell r="C44758" t="str">
            <v>CLOSED</v>
          </cell>
          <cell r="D44758" t="str">
            <v>Medium</v>
          </cell>
          <cell r="E44758" t="str">
            <v>netscribes</v>
          </cell>
          <cell r="F44758" t="str">
            <v>Sushma Ram</v>
          </cell>
          <cell r="G44758">
            <v>45904.627083333333</v>
          </cell>
          <cell r="H44758">
            <v>45909.565972222219</v>
          </cell>
        </row>
        <row r="44759">
          <cell r="A44759" t="str">
            <v>UCW-18556</v>
          </cell>
          <cell r="B44759" t="str">
            <v>DAALI FESTIVE CATALOUGE DROP 7- 3 SEP</v>
          </cell>
          <cell r="C44759" t="str">
            <v>CLOSED</v>
          </cell>
          <cell r="D44759" t="str">
            <v>Highest</v>
          </cell>
          <cell r="E44759" t="str">
            <v>netscribes</v>
          </cell>
          <cell r="F44759" t="str">
            <v>Sushma Ram</v>
          </cell>
          <cell r="G44759">
            <v>45904.597916666666</v>
          </cell>
          <cell r="H44759">
            <v>45910.427083333336</v>
          </cell>
        </row>
        <row r="44760">
          <cell r="A44760" t="str">
            <v>UCW-18553</v>
          </cell>
          <cell r="B44760" t="str">
            <v>AW25 Catalog - Lot 6</v>
          </cell>
          <cell r="C44760" t="str">
            <v>CLOSED</v>
          </cell>
          <cell r="D44760" t="str">
            <v>Medium</v>
          </cell>
          <cell r="E44760" t="str">
            <v>netscribes</v>
          </cell>
          <cell r="F44760" t="str">
            <v>Sushma Ram</v>
          </cell>
          <cell r="G44760">
            <v>45904.547222222223</v>
          </cell>
          <cell r="H44760">
            <v>45920.615972222222</v>
          </cell>
        </row>
        <row r="44761">
          <cell r="A44761" t="str">
            <v>UCW-18551</v>
          </cell>
          <cell r="B44761" t="str">
            <v xml:space="preserve"> CK Omni-49 Lot</v>
          </cell>
          <cell r="C44761" t="str">
            <v>CLOSED</v>
          </cell>
          <cell r="D44761" t="str">
            <v>Medium</v>
          </cell>
          <cell r="E44761" t="str">
            <v>Chirag Dubal</v>
          </cell>
          <cell r="F44761" t="str">
            <v>Shloka Chakre</v>
          </cell>
          <cell r="G44761">
            <v>45904.545138888891</v>
          </cell>
          <cell r="H44761">
            <v>45943.82916666667</v>
          </cell>
        </row>
        <row r="44762">
          <cell r="A44762" t="str">
            <v>UCW-18546</v>
          </cell>
          <cell r="B44762" t="str">
            <v>Tatacliq Specimen Template | 2nd Sep'25</v>
          </cell>
          <cell r="C44762" t="str">
            <v>CLOSED</v>
          </cell>
          <cell r="D44762" t="str">
            <v>Medium</v>
          </cell>
          <cell r="E44762" t="str">
            <v>netscribes</v>
          </cell>
          <cell r="F44762" t="str">
            <v>Lishita Kotian</v>
          </cell>
          <cell r="G44762">
            <v>45904.51666666667</v>
          </cell>
          <cell r="H44762">
            <v>45906.642361111109</v>
          </cell>
        </row>
        <row r="44763">
          <cell r="A44763" t="str">
            <v>UCW-18545</v>
          </cell>
          <cell r="B44763" t="str">
            <v>Tatacliq Footwear-Input-Kids Templates | 2nd Sep'25</v>
          </cell>
          <cell r="C44763" t="str">
            <v>CLOSED</v>
          </cell>
          <cell r="D44763" t="str">
            <v>Medium</v>
          </cell>
          <cell r="E44763" t="str">
            <v>netscribes</v>
          </cell>
          <cell r="F44763" t="str">
            <v>Lishita Kotian</v>
          </cell>
          <cell r="G44763">
            <v>45904.510416666664</v>
          </cell>
          <cell r="H44763">
            <v>45906.595833333333</v>
          </cell>
        </row>
        <row r="44764">
          <cell r="A44764" t="str">
            <v>UCW-18544</v>
          </cell>
          <cell r="B44764" t="str">
            <v>Pending 96 SKUs - Converse x TataCliq.COM | Catalog</v>
          </cell>
          <cell r="C44764" t="str">
            <v>CLOSED</v>
          </cell>
          <cell r="D44764" t="str">
            <v>Medium</v>
          </cell>
          <cell r="E44764" t="str">
            <v>netscribes</v>
          </cell>
          <cell r="F44764" t="str">
            <v>Mohd Tahir Shaikh</v>
          </cell>
          <cell r="G44764">
            <v>45904.509027777778</v>
          </cell>
          <cell r="H44764">
            <v>45912.55</v>
          </cell>
        </row>
        <row r="44765">
          <cell r="A44765" t="str">
            <v>UCW-18543</v>
          </cell>
          <cell r="B44765" t="str">
            <v>Accessorize X TataCliq// Women Jewel Catalog</v>
          </cell>
          <cell r="C44765" t="str">
            <v>CLOSED</v>
          </cell>
          <cell r="D44765" t="str">
            <v>Medium</v>
          </cell>
          <cell r="E44765" t="str">
            <v>netscribes</v>
          </cell>
          <cell r="F44765" t="str">
            <v>Lishita Kotian</v>
          </cell>
          <cell r="G44765">
            <v>45904.504861111112</v>
          </cell>
          <cell r="H44765">
            <v>45916.665972222225</v>
          </cell>
        </row>
        <row r="44766">
          <cell r="A44766" t="str">
            <v>UCW-18541</v>
          </cell>
          <cell r="B44766" t="str">
            <v xml:space="preserve">Accessorize X TataCliq// Women Hair accessories </v>
          </cell>
          <cell r="C44766" t="str">
            <v>CLOSED</v>
          </cell>
          <cell r="D44766" t="str">
            <v>Medium</v>
          </cell>
          <cell r="E44766" t="str">
            <v>netscribes</v>
          </cell>
          <cell r="F44766" t="str">
            <v>Lishita Kotian</v>
          </cell>
          <cell r="G44766">
            <v>45904.495833333334</v>
          </cell>
          <cell r="H44766">
            <v>45909.757638888892</v>
          </cell>
        </row>
        <row r="44767">
          <cell r="A44767" t="str">
            <v>UCW-18536</v>
          </cell>
          <cell r="B44767" t="str">
            <v>Beauty -Ikonic Professional ID 2.0 Hair Dryer Listing Template - TATA CLIQ - 3 Sep</v>
          </cell>
          <cell r="C44767" t="str">
            <v>CLOSED</v>
          </cell>
          <cell r="D44767" t="str">
            <v>Highest</v>
          </cell>
          <cell r="E44767" t="str">
            <v>netscribes</v>
          </cell>
          <cell r="F44767" t="str">
            <v>Shraddha Dighe</v>
          </cell>
          <cell r="G44767">
            <v>45904.481944444444</v>
          </cell>
          <cell r="H44767">
            <v>45910.583333333336</v>
          </cell>
        </row>
        <row r="44768">
          <cell r="A44768" t="str">
            <v>UCW-18530</v>
          </cell>
          <cell r="B44768" t="str">
            <v>Tatacliq Listings- DDEcor || Seller code : 129190</v>
          </cell>
          <cell r="C44768" t="str">
            <v>CLOSED</v>
          </cell>
          <cell r="D44768" t="str">
            <v>Medium</v>
          </cell>
          <cell r="E44768" t="str">
            <v>netscribes</v>
          </cell>
          <cell r="F44768" t="str">
            <v>Juilee Jadhav</v>
          </cell>
          <cell r="G44768">
            <v>45904.461805555555</v>
          </cell>
          <cell r="H44768">
            <v>45911.46597222222</v>
          </cell>
        </row>
        <row r="44769">
          <cell r="A44769" t="str">
            <v>UCW-18528</v>
          </cell>
          <cell r="B44769" t="str">
            <v>CLONE - Articles live on TCL</v>
          </cell>
          <cell r="C44769" t="str">
            <v>CLOSED</v>
          </cell>
          <cell r="D44769" t="str">
            <v>Medium</v>
          </cell>
          <cell r="E44769" t="str">
            <v>netscribes</v>
          </cell>
          <cell r="F44769" t="str">
            <v>Mohd Tahir Shaikh</v>
          </cell>
          <cell r="G44769">
            <v>45904.458333333336</v>
          </cell>
          <cell r="H44769">
            <v>46003.926388888889</v>
          </cell>
        </row>
        <row r="44770">
          <cell r="A44770" t="str">
            <v>UCW-18527</v>
          </cell>
          <cell r="B44770" t="str">
            <v>Tatacliq Collated Line sheets- Batch 2 for Dual listing on Mall</v>
          </cell>
          <cell r="C44770" t="str">
            <v>CLOSED</v>
          </cell>
          <cell r="D44770" t="str">
            <v>Medium</v>
          </cell>
          <cell r="E44770" t="str">
            <v>netscribes</v>
          </cell>
          <cell r="F44770" t="str">
            <v>Sushma Ram</v>
          </cell>
          <cell r="G44770">
            <v>45904.458333333336</v>
          </cell>
          <cell r="H44770">
            <v>46003.847222222219</v>
          </cell>
        </row>
        <row r="44771">
          <cell r="A44771" t="str">
            <v>UCW-18524</v>
          </cell>
          <cell r="B44771" t="str">
            <v>Beauty - Introduction of Cadiveu &amp; Request for Onboarding on Tata CLiQ - 4 Sep</v>
          </cell>
          <cell r="C44771" t="str">
            <v>CLOSED</v>
          </cell>
          <cell r="D44771" t="str">
            <v>Medium</v>
          </cell>
          <cell r="E44771" t="str">
            <v>netscribes</v>
          </cell>
          <cell r="F44771" t="str">
            <v>Shraddha Dighe</v>
          </cell>
          <cell r="G44771">
            <v>45904.419444444444</v>
          </cell>
          <cell r="H44771">
            <v>45958.524305555555</v>
          </cell>
        </row>
        <row r="44772">
          <cell r="A44772" t="str">
            <v>UCW-18522</v>
          </cell>
          <cell r="B44772" t="str">
            <v>The Green Tree Apparels-Women Socks Listings as on 02-09-2025</v>
          </cell>
          <cell r="C44772" t="str">
            <v>CLOSED</v>
          </cell>
          <cell r="D44772" t="str">
            <v>Medium</v>
          </cell>
          <cell r="E44772" t="str">
            <v>netscribes</v>
          </cell>
          <cell r="F44772" t="str">
            <v>Sushma Ram</v>
          </cell>
          <cell r="G44772">
            <v>45903.855555555558</v>
          </cell>
          <cell r="H44772">
            <v>45943.474305555559</v>
          </cell>
        </row>
        <row r="44773">
          <cell r="A44773" t="str">
            <v>UCW-18520</v>
          </cell>
          <cell r="B44773" t="str">
            <v>Category Catalog - FEMMELLA - 2 September'25</v>
          </cell>
          <cell r="C44773" t="str">
            <v>CLOSED</v>
          </cell>
          <cell r="D44773" t="str">
            <v>Medium</v>
          </cell>
          <cell r="E44773" t="str">
            <v>netscribes</v>
          </cell>
          <cell r="F44773" t="str">
            <v>Sushma Ram</v>
          </cell>
          <cell r="G44773">
            <v>45903.84097222222</v>
          </cell>
          <cell r="H44773">
            <v>45916.646527777775</v>
          </cell>
        </row>
        <row r="44774">
          <cell r="A44774" t="str">
            <v>UCW-18518</v>
          </cell>
          <cell r="B44774" t="str">
            <v>Fw: Hoppa Sweden X Onboarding Proposal for Tata CLiQ</v>
          </cell>
          <cell r="C44774" t="str">
            <v>CLOSED Due to Inactive/Insufficient Information</v>
          </cell>
          <cell r="D44774" t="str">
            <v>Medium</v>
          </cell>
          <cell r="E44774" t="str">
            <v>netscribes</v>
          </cell>
          <cell r="F44774" t="str">
            <v>Sushma Ram</v>
          </cell>
          <cell r="G44774">
            <v>45903.827777777777</v>
          </cell>
          <cell r="H44774">
            <v>45917.47152777778</v>
          </cell>
        </row>
        <row r="44775">
          <cell r="A44775" t="str">
            <v>UCW-18516</v>
          </cell>
          <cell r="B44775" t="str">
            <v xml:space="preserve">Tata cliq New Listing_Fitted Sheet &amp; Napkins_01-09-2025 || Seller Code : 125194 </v>
          </cell>
          <cell r="C44775" t="str">
            <v>CLOSED</v>
          </cell>
          <cell r="D44775" t="str">
            <v>Medium</v>
          </cell>
          <cell r="E44775" t="str">
            <v>netscribes</v>
          </cell>
          <cell r="F44775" t="str">
            <v>Juilee Jadhav</v>
          </cell>
          <cell r="G44775">
            <v>45903.803472222222</v>
          </cell>
          <cell r="H44775">
            <v>46172.503472222219</v>
          </cell>
        </row>
        <row r="44776">
          <cell r="A44776" t="str">
            <v>UCW-18514</v>
          </cell>
          <cell r="B44776" t="str">
            <v>TATA CLIQ ACCESORIES</v>
          </cell>
          <cell r="C44776" t="str">
            <v>CLOSED</v>
          </cell>
          <cell r="D44776" t="str">
            <v>Medium</v>
          </cell>
          <cell r="E44776" t="str">
            <v>netscribes</v>
          </cell>
          <cell r="F44776" t="str">
            <v>Sushma Ram</v>
          </cell>
          <cell r="G44776">
            <v>45903.793055555558</v>
          </cell>
          <cell r="H44776">
            <v>45905.526388888888</v>
          </cell>
        </row>
        <row r="44777">
          <cell r="A44777" t="str">
            <v>UCW-18512</v>
          </cell>
          <cell r="B44777" t="str">
            <v>New Sku Addition 29-8-25 Tata cliq</v>
          </cell>
          <cell r="C44777" t="str">
            <v>CLOSED</v>
          </cell>
          <cell r="D44777" t="str">
            <v>Medium</v>
          </cell>
          <cell r="E44777" t="str">
            <v>netscribes</v>
          </cell>
          <cell r="F44777" t="str">
            <v>Sushma Ram</v>
          </cell>
          <cell r="G44777">
            <v>45903.787499999999</v>
          </cell>
          <cell r="H44777">
            <v>45911.498611111114</v>
          </cell>
        </row>
        <row r="44778">
          <cell r="A44778" t="str">
            <v>UCW-18510</v>
          </cell>
          <cell r="B44778" t="str">
            <v>Tatacliq Men Women Footwear Templates | 2nd Sep'2025</v>
          </cell>
          <cell r="C44778" t="str">
            <v>CLOSED</v>
          </cell>
          <cell r="D44778" t="str">
            <v>Medium</v>
          </cell>
          <cell r="E44778" t="str">
            <v>netscribes</v>
          </cell>
          <cell r="F44778" t="str">
            <v>Lishita Kotian</v>
          </cell>
          <cell r="G44778">
            <v>45903.775000000001</v>
          </cell>
          <cell r="H44778">
            <v>45906.611805555556</v>
          </cell>
        </row>
        <row r="44779">
          <cell r="A44779" t="str">
            <v>UCW-18500</v>
          </cell>
          <cell r="B44779" t="str">
            <v>Catalogue Upload Feed - 22-08-2025</v>
          </cell>
          <cell r="C44779" t="str">
            <v>CLOSED</v>
          </cell>
          <cell r="D44779" t="str">
            <v>Medium</v>
          </cell>
          <cell r="E44779" t="str">
            <v>netscribes</v>
          </cell>
          <cell r="F44779" t="str">
            <v>netscribes</v>
          </cell>
          <cell r="G44779">
            <v>45903.73541666667</v>
          </cell>
          <cell r="H44779">
            <v>45964.584027777775</v>
          </cell>
        </row>
        <row r="44780">
          <cell r="A44780" t="str">
            <v>UCW-18498</v>
          </cell>
          <cell r="B44780" t="str">
            <v>VERO MODA -AW25 LOT - 5</v>
          </cell>
          <cell r="C44780" t="str">
            <v>CLOSED</v>
          </cell>
          <cell r="D44780" t="str">
            <v>Medium</v>
          </cell>
          <cell r="E44780" t="str">
            <v>netscribes</v>
          </cell>
          <cell r="F44780" t="str">
            <v>Lishita Kotian</v>
          </cell>
          <cell r="G44780">
            <v>45903.720138888886</v>
          </cell>
          <cell r="H44780">
            <v>45910.694444444445</v>
          </cell>
        </row>
        <row r="44781">
          <cell r="A44781" t="str">
            <v>UCW-18497</v>
          </cell>
          <cell r="B44781" t="str">
            <v>Synchronization | Alexandre Christie | 128205 | 30.08.2025</v>
          </cell>
          <cell r="C44781" t="str">
            <v>CLOSED</v>
          </cell>
          <cell r="D44781" t="str">
            <v>Medium</v>
          </cell>
          <cell r="E44781" t="str">
            <v>netscribes</v>
          </cell>
          <cell r="F44781" t="str">
            <v>Mohd Tahir Shaikh</v>
          </cell>
          <cell r="G44781">
            <v>45903.713888888888</v>
          </cell>
          <cell r="H44781">
            <v>46003.84652777778</v>
          </cell>
        </row>
        <row r="44782">
          <cell r="A44782" t="str">
            <v>UCW-18495</v>
          </cell>
          <cell r="B44782" t="str">
            <v xml:space="preserve">Men's Apparel 02-09-2025 </v>
          </cell>
          <cell r="C44782" t="str">
            <v>CLOSED</v>
          </cell>
          <cell r="D44782" t="str">
            <v>Medium</v>
          </cell>
          <cell r="E44782" t="str">
            <v>netscribes</v>
          </cell>
          <cell r="F44782" t="str">
            <v>Lishita Kotian</v>
          </cell>
          <cell r="G44782">
            <v>45903.703472222223</v>
          </cell>
          <cell r="H44782">
            <v>46003.845833333333</v>
          </cell>
        </row>
        <row r="44783">
          <cell r="A44783" t="str">
            <v>UCW-18493</v>
          </cell>
          <cell r="B44783" t="str">
            <v>New Listing- Dohar, Comforters, Towels- 43 SKUs</v>
          </cell>
          <cell r="C44783" t="str">
            <v>CLOSED</v>
          </cell>
          <cell r="D44783" t="str">
            <v>Medium</v>
          </cell>
          <cell r="E44783" t="str">
            <v>netscribes</v>
          </cell>
          <cell r="F44783" t="str">
            <v>Juilee Jadhav</v>
          </cell>
          <cell r="G44783">
            <v>45903.697222222225</v>
          </cell>
          <cell r="H44783">
            <v>45920.143750000003</v>
          </cell>
        </row>
        <row r="44784">
          <cell r="A44784" t="str">
            <v>UCW-18491</v>
          </cell>
          <cell r="B44784" t="str">
            <v xml:space="preserve">Reshoot images  Replace - </v>
          </cell>
          <cell r="C44784" t="str">
            <v>CLOSED</v>
          </cell>
          <cell r="D44784" t="str">
            <v>Medium</v>
          </cell>
          <cell r="E44784" t="str">
            <v>netscribes</v>
          </cell>
          <cell r="F44784" t="str">
            <v>Mohd Tahir Shaikh</v>
          </cell>
          <cell r="G44784">
            <v>45903.689583333333</v>
          </cell>
          <cell r="H44784">
            <v>46003.845138888886</v>
          </cell>
        </row>
        <row r="44785">
          <cell r="A44785" t="str">
            <v>UCW-18485</v>
          </cell>
          <cell r="B44785" t="str">
            <v>Hidesign - Belts 2025 Collection - Accessories - 03-09-25</v>
          </cell>
          <cell r="C44785" t="str">
            <v>CLOSED</v>
          </cell>
          <cell r="D44785" t="str">
            <v>Medium</v>
          </cell>
          <cell r="E44785" t="str">
            <v>Chirag Dubal</v>
          </cell>
          <cell r="F44785" t="str">
            <v>Asmi Kumar</v>
          </cell>
          <cell r="G44785">
            <v>45903.663194444445</v>
          </cell>
          <cell r="H44785">
            <v>45943.828472222223</v>
          </cell>
        </row>
        <row r="44786">
          <cell r="A44786" t="str">
            <v>UCW-18477</v>
          </cell>
          <cell r="B44786" t="str">
            <v>Aurelia &amp; W- 171 Style- Fall2025- 21th Aug</v>
          </cell>
          <cell r="C44786" t="str">
            <v>CLOSED</v>
          </cell>
          <cell r="D44786" t="str">
            <v>Medium</v>
          </cell>
          <cell r="E44786" t="str">
            <v>netscribes</v>
          </cell>
          <cell r="F44786" t="str">
            <v>Sushma Ram</v>
          </cell>
          <cell r="G44786">
            <v>45903.602777777778</v>
          </cell>
          <cell r="H44786">
            <v>45910.638194444444</v>
          </cell>
        </row>
        <row r="44787">
          <cell r="A44787" t="str">
            <v>UCW-18476</v>
          </cell>
          <cell r="B44787" t="str">
            <v>Tatacliq Women Ethnic Wear Template | 2nd Sep'2025</v>
          </cell>
          <cell r="C44787" t="str">
            <v>CLOSED</v>
          </cell>
          <cell r="D44787" t="str">
            <v>Medium</v>
          </cell>
          <cell r="E44787" t="str">
            <v>netscribes</v>
          </cell>
          <cell r="F44787" t="str">
            <v>Sushma Ram</v>
          </cell>
          <cell r="G44787">
            <v>45903.59097222222</v>
          </cell>
          <cell r="H44787">
            <v>45909.586111111108</v>
          </cell>
        </row>
        <row r="44788">
          <cell r="A44788" t="str">
            <v>UCW-18471</v>
          </cell>
          <cell r="B44788" t="str">
            <v>CLONE - CKC New Product Listings - #SPA-15</v>
          </cell>
          <cell r="C44788" t="str">
            <v>CLOSED</v>
          </cell>
          <cell r="D44788" t="str">
            <v>Medium</v>
          </cell>
          <cell r="E44788" t="str">
            <v>netscribes</v>
          </cell>
          <cell r="F44788" t="str">
            <v>Mohd Tahir Shaikh</v>
          </cell>
          <cell r="G44788">
            <v>45903.557638888888</v>
          </cell>
          <cell r="H44788">
            <v>45908.904861111114</v>
          </cell>
        </row>
        <row r="44789">
          <cell r="A44789" t="str">
            <v>UCW-18470</v>
          </cell>
          <cell r="B44789" t="str">
            <v>Titan Company Limited (eyewear)-8511</v>
          </cell>
          <cell r="C44789" t="str">
            <v>CLOSED Due to Inactive/Insufficient Information</v>
          </cell>
          <cell r="D44789" t="str">
            <v>Medium</v>
          </cell>
          <cell r="E44789" t="str">
            <v>netscribes</v>
          </cell>
          <cell r="F44789" t="str">
            <v>Mohd Tahir Shaikh</v>
          </cell>
          <cell r="G44789">
            <v>45903.544444444444</v>
          </cell>
          <cell r="H44789">
            <v>45995.499305555553</v>
          </cell>
        </row>
        <row r="44790">
          <cell r="A44790" t="str">
            <v>UCW-18469</v>
          </cell>
          <cell r="B44790" t="str">
            <v>CLONE - Beauty - Request for Product Details for Onboarding - Happier x Tata Cliq - 11 Aug</v>
          </cell>
          <cell r="C44790" t="str">
            <v>CLOSED</v>
          </cell>
          <cell r="D44790" t="str">
            <v>High</v>
          </cell>
          <cell r="E44790" t="str">
            <v>netscribes</v>
          </cell>
          <cell r="F44790" t="str">
            <v>Shraddha Dighe</v>
          </cell>
          <cell r="G44790">
            <v>45903.542361111111</v>
          </cell>
          <cell r="H44790">
            <v>45910.584027777775</v>
          </cell>
        </row>
        <row r="44791">
          <cell r="A44791" t="str">
            <v>UCW-18468</v>
          </cell>
          <cell r="B44791" t="str">
            <v>Hoversoul Listing  - Exo Footwear 02 Sept 2025 Clogs</v>
          </cell>
          <cell r="C44791" t="str">
            <v>CLOSED</v>
          </cell>
          <cell r="D44791" t="str">
            <v>Highest</v>
          </cell>
          <cell r="E44791" t="str">
            <v>netscribes</v>
          </cell>
          <cell r="F44791" t="str">
            <v>Sushma Ram</v>
          </cell>
          <cell r="G44791">
            <v>45903.538888888892</v>
          </cell>
          <cell r="H44791">
            <v>45909.511805555558</v>
          </cell>
        </row>
        <row r="44792">
          <cell r="A44792" t="str">
            <v>UCW-18467</v>
          </cell>
          <cell r="B44792" t="str">
            <v>Hoversoul Listing  - Triumph Exports 02 Sept 2025 Women Flats</v>
          </cell>
          <cell r="C44792" t="str">
            <v>CLOSED</v>
          </cell>
          <cell r="D44792" t="str">
            <v>Highest</v>
          </cell>
          <cell r="E44792" t="str">
            <v>netscribes</v>
          </cell>
          <cell r="F44792" t="str">
            <v>Sushma Ram</v>
          </cell>
          <cell r="G44792">
            <v>45903.531944444447</v>
          </cell>
          <cell r="H44792">
            <v>45908.761805555558</v>
          </cell>
        </row>
        <row r="44793">
          <cell r="A44793" t="str">
            <v>UCW-18465</v>
          </cell>
          <cell r="B44793" t="str">
            <v>Crocs Listing Phase 3</v>
          </cell>
          <cell r="C44793" t="str">
            <v>CLOSED Due to Inactive/Insufficient Information</v>
          </cell>
          <cell r="D44793" t="str">
            <v>Medium</v>
          </cell>
          <cell r="E44793" t="str">
            <v>Chirag Dubal</v>
          </cell>
          <cell r="F44793" t="str">
            <v>netscribes</v>
          </cell>
          <cell r="G44793">
            <v>45903.513194444444</v>
          </cell>
          <cell r="H44793">
            <v>45972.711805555555</v>
          </cell>
        </row>
        <row r="44794">
          <cell r="A44794" t="str">
            <v>UCW-18457</v>
          </cell>
          <cell r="B44794" t="str">
            <v>Beauty - Image resize - 3 SEP</v>
          </cell>
          <cell r="C44794" t="str">
            <v>CLOSED</v>
          </cell>
          <cell r="D44794" t="str">
            <v>Highest</v>
          </cell>
          <cell r="E44794" t="str">
            <v>netscribes</v>
          </cell>
          <cell r="F44794" t="str">
            <v>Shraddha Dighe</v>
          </cell>
          <cell r="G44794">
            <v>45903.479861111111</v>
          </cell>
          <cell r="H44794">
            <v>46003.842361111114</v>
          </cell>
        </row>
        <row r="44795">
          <cell r="A44795" t="str">
            <v>UCW-18454</v>
          </cell>
          <cell r="B44795" t="str">
            <v>CLONE - Tata Cliq New Listing Carlton London</v>
          </cell>
          <cell r="C44795" t="str">
            <v>CLOSED</v>
          </cell>
          <cell r="D44795" t="str">
            <v>Medium</v>
          </cell>
          <cell r="E44795" t="str">
            <v>netscribes</v>
          </cell>
          <cell r="F44795" t="str">
            <v>Mohd Tahir Shaikh</v>
          </cell>
          <cell r="G44795">
            <v>45903.475694444445</v>
          </cell>
          <cell r="H44795">
            <v>45950.715277777781</v>
          </cell>
        </row>
        <row r="44796">
          <cell r="A44796" t="str">
            <v>UCW-18449</v>
          </cell>
          <cell r="B44796" t="str">
            <v>Beauty - MOC9 listing details - Pending 8 SKUs</v>
          </cell>
          <cell r="C44796" t="str">
            <v>CLOSED</v>
          </cell>
          <cell r="D44796" t="str">
            <v>Medium</v>
          </cell>
          <cell r="E44796" t="str">
            <v>netscribes</v>
          </cell>
          <cell r="F44796" t="str">
            <v>netscribes</v>
          </cell>
          <cell r="G44796">
            <v>45903.45208333333</v>
          </cell>
          <cell r="H44796">
            <v>45964.584027777775</v>
          </cell>
        </row>
        <row r="44797">
          <cell r="A44797" t="str">
            <v>UCW-18447</v>
          </cell>
          <cell r="B44797" t="str">
            <v>The Indian Ethnic co - P0 Festive - Monetised  - 129255</v>
          </cell>
          <cell r="C44797" t="str">
            <v>CLOSED</v>
          </cell>
          <cell r="D44797" t="str">
            <v>Medium</v>
          </cell>
          <cell r="E44797" t="str">
            <v>Chirag Dubal</v>
          </cell>
          <cell r="F44797" t="str">
            <v>Asmi Kumar</v>
          </cell>
          <cell r="G44797">
            <v>45903.443749999999</v>
          </cell>
          <cell r="H44797">
            <v>45943.82708333333</v>
          </cell>
        </row>
        <row r="44798">
          <cell r="A44798" t="str">
            <v>UCW-18444</v>
          </cell>
          <cell r="B44798" t="str">
            <v>Kappasa - Apparel - 29/08/25</v>
          </cell>
          <cell r="C44798" t="str">
            <v>CLOSED</v>
          </cell>
          <cell r="D44798" t="str">
            <v>Medium</v>
          </cell>
          <cell r="E44798" t="str">
            <v>Chirag Dubal</v>
          </cell>
          <cell r="F44798" t="str">
            <v>Asmi Kumar</v>
          </cell>
          <cell r="G44798">
            <v>45902.830555555556</v>
          </cell>
          <cell r="H44798">
            <v>45943.826388888891</v>
          </cell>
        </row>
        <row r="44799">
          <cell r="A44799" t="str">
            <v>UCW-18442</v>
          </cell>
          <cell r="B44799" t="str">
            <v xml:space="preserve">Tatacliq Lifestyle Catalog Template-Lot -124_01.09.2025 </v>
          </cell>
          <cell r="C44799" t="str">
            <v>CLOSED</v>
          </cell>
          <cell r="D44799" t="str">
            <v>Medium</v>
          </cell>
          <cell r="E44799" t="str">
            <v>netscribes</v>
          </cell>
          <cell r="F44799" t="str">
            <v>Sushma Ram</v>
          </cell>
          <cell r="G44799">
            <v>45902.824305555558</v>
          </cell>
          <cell r="H44799">
            <v>45918.484027777777</v>
          </cell>
        </row>
        <row r="44800">
          <cell r="A44800" t="str">
            <v>UCW-18441</v>
          </cell>
          <cell r="B44800" t="str">
            <v>Tata Cliq Catalogue | Footwear Styles @1st Sep</v>
          </cell>
          <cell r="C44800" t="str">
            <v>CLOSED</v>
          </cell>
          <cell r="D44800" t="str">
            <v>Medium</v>
          </cell>
          <cell r="E44800" t="str">
            <v>netscribes</v>
          </cell>
          <cell r="F44800" t="str">
            <v>Sushma Ram</v>
          </cell>
          <cell r="G44800">
            <v>45902.813888888886</v>
          </cell>
          <cell r="H44800">
            <v>45904.958333333336</v>
          </cell>
        </row>
        <row r="44801">
          <cell r="A44801" t="str">
            <v>UCW-18433</v>
          </cell>
          <cell r="B44801" t="str">
            <v>TataCliq New Product Listing | 28th Aug'25 || Seller code : 129072</v>
          </cell>
          <cell r="C44801" t="str">
            <v>CLOSED</v>
          </cell>
          <cell r="D44801" t="str">
            <v>Medium</v>
          </cell>
          <cell r="E44801" t="str">
            <v>netscribes</v>
          </cell>
          <cell r="F44801" t="str">
            <v>Juilee Jadhav</v>
          </cell>
          <cell r="G44801">
            <v>45902.759722222225</v>
          </cell>
          <cell r="H44801">
            <v>45916.568749999999</v>
          </cell>
        </row>
        <row r="44802">
          <cell r="A44802" t="str">
            <v>UCW-18432</v>
          </cell>
          <cell r="B44802" t="str">
            <v>Tatacliq Men's Apparels Templates | 1st Sep'2025</v>
          </cell>
          <cell r="C44802" t="str">
            <v>CLOSED</v>
          </cell>
          <cell r="D44802" t="str">
            <v>Medium</v>
          </cell>
          <cell r="E44802" t="str">
            <v>netscribes</v>
          </cell>
          <cell r="F44802" t="str">
            <v>Lishita Kotian</v>
          </cell>
          <cell r="G44802">
            <v>45902.745138888888</v>
          </cell>
          <cell r="H44802">
            <v>45909.56527777778</v>
          </cell>
        </row>
        <row r="44803">
          <cell r="A44803" t="str">
            <v>UCW-18431</v>
          </cell>
          <cell r="B44803" t="str">
            <v>Tatacliq Women Western Wear Template | 1st Sep'2025</v>
          </cell>
          <cell r="C44803" t="str">
            <v>CLOSED</v>
          </cell>
          <cell r="D44803" t="str">
            <v>Medium</v>
          </cell>
          <cell r="E44803" t="str">
            <v>netscribes</v>
          </cell>
          <cell r="F44803" t="str">
            <v>Lishita Kotian</v>
          </cell>
          <cell r="G44803">
            <v>45902.740972222222</v>
          </cell>
          <cell r="H44803">
            <v>45911.479861111111</v>
          </cell>
        </row>
        <row r="44804">
          <cell r="A44804" t="str">
            <v>UCW-18427</v>
          </cell>
          <cell r="B44804" t="str">
            <v>Catalogue Upload Feed || Metro-Mochi</v>
          </cell>
          <cell r="C44804" t="str">
            <v>CLOSED</v>
          </cell>
          <cell r="D44804" t="str">
            <v>Medium</v>
          </cell>
          <cell r="E44804" t="str">
            <v>netscribes</v>
          </cell>
          <cell r="F44804" t="str">
            <v>Mohd Tahir Shaikh</v>
          </cell>
          <cell r="G44804">
            <v>45902.723611111112</v>
          </cell>
          <cell r="H44804">
            <v>46172.504166666666</v>
          </cell>
        </row>
        <row r="44805">
          <cell r="A44805" t="str">
            <v>UCW-18425</v>
          </cell>
          <cell r="B44805" t="str">
            <v>7 SKU Pending - BEauty-SKU updation_July,25_Tatacliq-18th july</v>
          </cell>
          <cell r="C44805" t="str">
            <v>CLOSED Due to Inactive/Insufficient Information</v>
          </cell>
          <cell r="D44805" t="str">
            <v>Medium</v>
          </cell>
          <cell r="E44805" t="str">
            <v>Simi Raichel Zachariah</v>
          </cell>
          <cell r="F44805" t="str">
            <v>netscribes</v>
          </cell>
          <cell r="G44805">
            <v>45902.722222222219</v>
          </cell>
          <cell r="H44805">
            <v>45964.584722222222</v>
          </cell>
        </row>
        <row r="44806">
          <cell r="A44806" t="str">
            <v>UCW-18424</v>
          </cell>
          <cell r="B44806" t="str">
            <v>Beauty - N4N New listing update - 2 Sep</v>
          </cell>
          <cell r="C44806" t="str">
            <v>CLOSED</v>
          </cell>
          <cell r="D44806" t="str">
            <v>Medium</v>
          </cell>
          <cell r="E44806" t="str">
            <v>netscribes</v>
          </cell>
          <cell r="F44806" t="str">
            <v>Shraddha Dighe</v>
          </cell>
          <cell r="G44806">
            <v>45902.720833333333</v>
          </cell>
          <cell r="H44806">
            <v>45911.918749999997</v>
          </cell>
        </row>
        <row r="44807">
          <cell r="A44807" t="str">
            <v>UCW-18421</v>
          </cell>
          <cell r="B44807" t="str">
            <v>Beauty - Colorbar - Missing Listing details - 2 Sep</v>
          </cell>
          <cell r="C44807" t="str">
            <v>CLOSED</v>
          </cell>
          <cell r="D44807" t="str">
            <v>Highest</v>
          </cell>
          <cell r="E44807" t="str">
            <v>netscribes</v>
          </cell>
          <cell r="F44807" t="str">
            <v>Shraddha Dighe</v>
          </cell>
          <cell r="G44807">
            <v>45902.708333333336</v>
          </cell>
          <cell r="H44807">
            <v>45910.585416666669</v>
          </cell>
        </row>
        <row r="44808">
          <cell r="A44808" t="str">
            <v>UCW-18420</v>
          </cell>
          <cell r="B44808" t="str">
            <v>TATACLIQ X LIBAS NEW CATALOGUE 1-9-25</v>
          </cell>
          <cell r="C44808" t="str">
            <v>CLOSED</v>
          </cell>
          <cell r="D44808" t="str">
            <v>Medium</v>
          </cell>
          <cell r="E44808" t="str">
            <v>netscribes</v>
          </cell>
          <cell r="F44808" t="str">
            <v>Mohd Tahir Shaikh</v>
          </cell>
          <cell r="G44808">
            <v>45902.705555555556</v>
          </cell>
          <cell r="H44808">
            <v>45915.491666666669</v>
          </cell>
        </row>
        <row r="44809">
          <cell r="A44809" t="str">
            <v>UCW-18419</v>
          </cell>
          <cell r="B44809" t="str">
            <v>Tatacliq Kids Apparels Template | 1st Sep'2025</v>
          </cell>
          <cell r="C44809" t="str">
            <v>CLOSED</v>
          </cell>
          <cell r="D44809" t="str">
            <v>Medium</v>
          </cell>
          <cell r="E44809" t="str">
            <v>netscribes</v>
          </cell>
          <cell r="F44809" t="str">
            <v>Lishita Kotian</v>
          </cell>
          <cell r="G44809">
            <v>45902.702777777777</v>
          </cell>
          <cell r="H44809">
            <v>45908.884027777778</v>
          </cell>
        </row>
        <row r="44810">
          <cell r="A44810" t="str">
            <v>UCW-18416</v>
          </cell>
          <cell r="B44810" t="str">
            <v>Beauty - New Listing -Gift Box &amp; Body Polisher - Tata - 2 Sep</v>
          </cell>
          <cell r="C44810" t="str">
            <v>CLOSED</v>
          </cell>
          <cell r="D44810" t="str">
            <v>Medium</v>
          </cell>
          <cell r="E44810" t="str">
            <v>netscribes</v>
          </cell>
          <cell r="F44810" t="str">
            <v>Shraddha Dighe</v>
          </cell>
          <cell r="G44810">
            <v>45902.696527777778</v>
          </cell>
          <cell r="H44810">
            <v>45909.574305555558</v>
          </cell>
        </row>
        <row r="44811">
          <cell r="A44811" t="str">
            <v>UCW-18415</v>
          </cell>
          <cell r="B44811" t="str">
            <v>TataCliQ | Fashion | YouTube Links | 26 Aug 2025</v>
          </cell>
          <cell r="C44811" t="str">
            <v>CLOSED Due to Inactive/Insufficient Information</v>
          </cell>
          <cell r="D44811" t="str">
            <v>Medium</v>
          </cell>
          <cell r="E44811" t="str">
            <v>netscribes</v>
          </cell>
          <cell r="F44811" t="str">
            <v>Mohd Tahir Shaikh</v>
          </cell>
          <cell r="G44811">
            <v>45902.693055555559</v>
          </cell>
          <cell r="H44811">
            <v>45917.685416666667</v>
          </cell>
        </row>
        <row r="44812">
          <cell r="A44812" t="str">
            <v>UCW-18413</v>
          </cell>
          <cell r="B44812" t="str">
            <v>Lacquer Embassy - New FESTIVE COLLECTION AW25 - 02-09-25</v>
          </cell>
          <cell r="C44812" t="str">
            <v>CLOSED</v>
          </cell>
          <cell r="D44812" t="str">
            <v>Medium</v>
          </cell>
          <cell r="E44812" t="str">
            <v>Chirag Dubal</v>
          </cell>
          <cell r="F44812" t="str">
            <v>Asmi Kumar</v>
          </cell>
          <cell r="G44812">
            <v>45902.686111111114</v>
          </cell>
          <cell r="H44812">
            <v>45943.824999999997</v>
          </cell>
        </row>
        <row r="44813">
          <cell r="A44813" t="str">
            <v>UCW-18409</v>
          </cell>
          <cell r="B44813" t="str">
            <v>US_All_New_Launch_Tata Cliq || Urban Space || Seller Code : 125800</v>
          </cell>
          <cell r="C44813" t="str">
            <v>CLOSED</v>
          </cell>
          <cell r="D44813" t="str">
            <v>Medium</v>
          </cell>
          <cell r="E44813" t="str">
            <v>netscribes</v>
          </cell>
          <cell r="F44813" t="str">
            <v>Juilee Jadhav</v>
          </cell>
          <cell r="G44813">
            <v>45902.667361111111</v>
          </cell>
          <cell r="H44813">
            <v>46172.504861111112</v>
          </cell>
        </row>
        <row r="44814">
          <cell r="A44814" t="str">
            <v>UCW-18408</v>
          </cell>
          <cell r="B44814" t="str">
            <v>Products Listed on Portal</v>
          </cell>
          <cell r="C44814" t="str">
            <v>CLOSED</v>
          </cell>
          <cell r="D44814" t="str">
            <v>Medium</v>
          </cell>
          <cell r="E44814" t="str">
            <v>netscribes</v>
          </cell>
          <cell r="F44814" t="str">
            <v>Lishita Kotian</v>
          </cell>
          <cell r="G44814">
            <v>45902.665277777778</v>
          </cell>
          <cell r="H44814">
            <v>45908.913194444445</v>
          </cell>
        </row>
        <row r="44815">
          <cell r="A44815" t="str">
            <v>UCW-18401</v>
          </cell>
          <cell r="B44815" t="str">
            <v>Beauty - New launch cataloguing details of Narciso Rodriguez EDPI &amp; Issey Miyake Pour Homme EDP_Fragrance for TCL_02_Sept_25. - 2 Sep</v>
          </cell>
          <cell r="C44815" t="str">
            <v>CLOSED</v>
          </cell>
          <cell r="D44815" t="str">
            <v>Medium</v>
          </cell>
          <cell r="E44815" t="str">
            <v>netscribes</v>
          </cell>
          <cell r="F44815" t="str">
            <v>Shraddha Dighe</v>
          </cell>
          <cell r="G44815">
            <v>45902.586111111108</v>
          </cell>
          <cell r="H44815">
            <v>45910.579861111109</v>
          </cell>
        </row>
        <row r="44816">
          <cell r="A44816" t="str">
            <v>UCW-18398</v>
          </cell>
          <cell r="B44816" t="str">
            <v>Beauty - Priority Image Update Davidoff Elixir - TATA - 2 Sep</v>
          </cell>
          <cell r="C44816" t="str">
            <v>CLOSED</v>
          </cell>
          <cell r="D44816" t="str">
            <v>Highest</v>
          </cell>
          <cell r="E44816" t="str">
            <v>netscribes</v>
          </cell>
          <cell r="F44816" t="str">
            <v>Shraddha Dighe</v>
          </cell>
          <cell r="G44816">
            <v>45902.570138888892</v>
          </cell>
          <cell r="H44816">
            <v>46003.841666666667</v>
          </cell>
        </row>
        <row r="44817">
          <cell r="A44817" t="str">
            <v>UCW-18397</v>
          </cell>
          <cell r="B44817" t="str">
            <v>Nasher Miles - Salzburg, Montreal &amp; Bali Luggage Collection</v>
          </cell>
          <cell r="C44817" t="str">
            <v>CLOSED</v>
          </cell>
          <cell r="D44817" t="str">
            <v>Medium</v>
          </cell>
          <cell r="E44817" t="str">
            <v>netscribes</v>
          </cell>
          <cell r="F44817" t="str">
            <v>Mohd Tahir Shaikh</v>
          </cell>
          <cell r="G44817">
            <v>45902.536111111112</v>
          </cell>
          <cell r="H44817">
            <v>45906.657638888886</v>
          </cell>
        </row>
        <row r="44818">
          <cell r="A44818" t="str">
            <v>UCW-18395</v>
          </cell>
          <cell r="B44818" t="str">
            <v>Beauty - PDP Image Update : Nazar Na Lage Kajal - 2 Sep</v>
          </cell>
          <cell r="C44818" t="str">
            <v>CLOSED</v>
          </cell>
          <cell r="D44818" t="str">
            <v>High</v>
          </cell>
          <cell r="E44818" t="str">
            <v>netscribes</v>
          </cell>
          <cell r="F44818" t="str">
            <v>Shraddha Dighe</v>
          </cell>
          <cell r="G44818">
            <v>45902.51666666667</v>
          </cell>
          <cell r="H44818">
            <v>46003.841666666667</v>
          </cell>
        </row>
        <row r="44819">
          <cell r="A44819" t="str">
            <v>UCW-18394</v>
          </cell>
          <cell r="B44819" t="str">
            <v>CLONE - CKC New Product Listings - #PRN-22</v>
          </cell>
          <cell r="C44819" t="str">
            <v>CLOSED</v>
          </cell>
          <cell r="D44819" t="str">
            <v>Medium</v>
          </cell>
          <cell r="E44819" t="str">
            <v>netscribes</v>
          </cell>
          <cell r="F44819" t="str">
            <v>Mohd Tahir Shaikh</v>
          </cell>
          <cell r="G44819">
            <v>45902.509027777778</v>
          </cell>
          <cell r="H44819">
            <v>45906.520138888889</v>
          </cell>
        </row>
        <row r="44820">
          <cell r="A44820" t="str">
            <v>UCW-18391</v>
          </cell>
          <cell r="B44820" t="str">
            <v>CLONE - One Friday Catalogue Tamplate</v>
          </cell>
          <cell r="C44820" t="str">
            <v>CLOSED</v>
          </cell>
          <cell r="D44820" t="str">
            <v>Medium</v>
          </cell>
          <cell r="E44820" t="str">
            <v>netscribes</v>
          </cell>
          <cell r="F44820" t="str">
            <v>Mohd Tahir Shaikh</v>
          </cell>
          <cell r="G44820">
            <v>45902.477777777778</v>
          </cell>
          <cell r="H44820">
            <v>45910.679166666669</v>
          </cell>
        </row>
        <row r="44821">
          <cell r="A44821" t="str">
            <v>UCW-18380</v>
          </cell>
          <cell r="B44821" t="str">
            <v>Skechers Marketing and Listing Support</v>
          </cell>
          <cell r="C44821" t="str">
            <v>CLOSED Due to Inactive/Insufficient Information</v>
          </cell>
          <cell r="D44821" t="str">
            <v>Medium</v>
          </cell>
          <cell r="E44821" t="str">
            <v>Chirag Dubal</v>
          </cell>
          <cell r="F44821" t="str">
            <v>netscribes</v>
          </cell>
          <cell r="G44821">
            <v>45901.785416666666</v>
          </cell>
          <cell r="H44821">
            <v>45911.707638888889</v>
          </cell>
        </row>
        <row r="44822">
          <cell r="A44822" t="str">
            <v>UCW-18375</v>
          </cell>
          <cell r="B44822" t="str">
            <v>Size addition TATACLIQ X LIBAS 26-08-2025</v>
          </cell>
          <cell r="C44822" t="str">
            <v>CLOSED</v>
          </cell>
          <cell r="D44822" t="str">
            <v>Medium</v>
          </cell>
          <cell r="E44822" t="str">
            <v>netscribes</v>
          </cell>
          <cell r="F44822" t="str">
            <v>Sushma Ram</v>
          </cell>
          <cell r="G44822">
            <v>45901.754861111112</v>
          </cell>
          <cell r="H44822">
            <v>46003.84097222222</v>
          </cell>
        </row>
        <row r="44823">
          <cell r="A44823" t="str">
            <v>UCW-18374</v>
          </cell>
          <cell r="B44823" t="str">
            <v>Styles Migration to Tata Cliq Westbury Account - 21-08-2025</v>
          </cell>
          <cell r="C44823" t="str">
            <v>CLOSED Due to Inactive/Insufficient Information</v>
          </cell>
          <cell r="D44823" t="str">
            <v>Medium</v>
          </cell>
          <cell r="E44823" t="str">
            <v>Chirag Dubal</v>
          </cell>
          <cell r="F44823" t="str">
            <v>netscribes</v>
          </cell>
          <cell r="G44823">
            <v>45901.752083333333</v>
          </cell>
          <cell r="H44823">
            <v>45911.71597222222</v>
          </cell>
        </row>
        <row r="44824">
          <cell r="A44824" t="str">
            <v>UCW-18370</v>
          </cell>
          <cell r="B44824" t="str">
            <v>Content Sheet and Image Link | United colors of benetton | 86 products | Tata Cliq | 1203483161</v>
          </cell>
          <cell r="C44824" t="str">
            <v>CLOSED</v>
          </cell>
          <cell r="D44824" t="str">
            <v>Medium</v>
          </cell>
          <cell r="E44824" t="str">
            <v>netscribes</v>
          </cell>
          <cell r="F44824" t="str">
            <v>Juilee Jadhav</v>
          </cell>
          <cell r="G44824">
            <v>45901.736805555556</v>
          </cell>
          <cell r="H44824">
            <v>45921.693055555559</v>
          </cell>
        </row>
        <row r="44825">
          <cell r="A44825" t="str">
            <v>UCW-18362</v>
          </cell>
          <cell r="B44825" t="str">
            <v>Beauty - RE: Puig H2 NPD Cataloguing-1st sept</v>
          </cell>
          <cell r="C44825" t="str">
            <v>CLOSED</v>
          </cell>
          <cell r="D44825" t="str">
            <v>Medium</v>
          </cell>
          <cell r="E44825" t="str">
            <v>netscribes</v>
          </cell>
          <cell r="F44825" t="str">
            <v>Simi Raichel Zachariah</v>
          </cell>
          <cell r="G44825">
            <v>45901.716666666667</v>
          </cell>
          <cell r="H44825">
            <v>45910.621527777781</v>
          </cell>
        </row>
        <row r="44826">
          <cell r="A44826" t="str">
            <v>UCW-18358</v>
          </cell>
          <cell r="B44826" t="str">
            <v>OSM Migration</v>
          </cell>
          <cell r="C44826" t="str">
            <v>CLOSED Due to Inactive/Insufficient Information</v>
          </cell>
          <cell r="D44826" t="str">
            <v>Medium</v>
          </cell>
          <cell r="E44826" t="str">
            <v>Chirag Dubal</v>
          </cell>
          <cell r="F44826" t="str">
            <v>netscribes</v>
          </cell>
          <cell r="G44826">
            <v>45901.700694444444</v>
          </cell>
          <cell r="H44826">
            <v>45943.84375</v>
          </cell>
        </row>
        <row r="44827">
          <cell r="A44827" t="str">
            <v>UCW-18355</v>
          </cell>
          <cell r="B44827" t="str">
            <v>Video Update | Powersutra | Tatacliq | Aug-25</v>
          </cell>
          <cell r="C44827" t="str">
            <v>CLOSED</v>
          </cell>
          <cell r="D44827" t="str">
            <v>Medium</v>
          </cell>
          <cell r="E44827" t="str">
            <v>netscribes</v>
          </cell>
          <cell r="F44827" t="str">
            <v>Mohd Tahir Shaikh</v>
          </cell>
          <cell r="G44827">
            <v>45901.697916666664</v>
          </cell>
          <cell r="H44827">
            <v>46003.840277777781</v>
          </cell>
        </row>
        <row r="44828">
          <cell r="A44828" t="str">
            <v>UCW-18353</v>
          </cell>
          <cell r="B44828" t="str">
            <v>Biba AW25 LOT 4 - TC</v>
          </cell>
          <cell r="C44828" t="str">
            <v>CLOSED</v>
          </cell>
          <cell r="D44828" t="str">
            <v>Medium</v>
          </cell>
          <cell r="E44828" t="str">
            <v>netscribes</v>
          </cell>
          <cell r="F44828" t="str">
            <v>Mohd Tahir Shaikh</v>
          </cell>
          <cell r="G44828">
            <v>45901.693055555559</v>
          </cell>
          <cell r="H44828">
            <v>45917.634027777778</v>
          </cell>
        </row>
        <row r="44829">
          <cell r="A44829" t="str">
            <v>UCW-18349</v>
          </cell>
          <cell r="B44829" t="str">
            <v>AW25_Footwear-LOT-03</v>
          </cell>
          <cell r="C44829" t="str">
            <v>CLOSED</v>
          </cell>
          <cell r="D44829" t="str">
            <v>Medium</v>
          </cell>
          <cell r="E44829" t="str">
            <v>netscribes</v>
          </cell>
          <cell r="F44829" t="str">
            <v>Mohd Tahir Shaikh</v>
          </cell>
          <cell r="G44829">
            <v>45901.68472222222</v>
          </cell>
          <cell r="H44829">
            <v>45904.590277777781</v>
          </cell>
        </row>
        <row r="44830">
          <cell r="A44830" t="str">
            <v>UCW-18348</v>
          </cell>
          <cell r="B44830" t="str">
            <v>New Listing File || Saral Home || Seller code : 125330</v>
          </cell>
          <cell r="C44830" t="str">
            <v>CLOSED</v>
          </cell>
          <cell r="D44830" t="str">
            <v>Medium</v>
          </cell>
          <cell r="E44830" t="str">
            <v>netscribes</v>
          </cell>
          <cell r="F44830" t="str">
            <v>Juilee Jadhav</v>
          </cell>
          <cell r="G44830">
            <v>45901.683333333334</v>
          </cell>
          <cell r="H44830">
            <v>45920.115277777775</v>
          </cell>
        </row>
        <row r="44831">
          <cell r="A44831" t="str">
            <v>UCW-18341</v>
          </cell>
          <cell r="B44831" t="str">
            <v>Globus Women's Wear Apparels - 44 Styles - Batch 107 (Western Wear) (29.08.2025) (Seller Code - 124013)</v>
          </cell>
          <cell r="C44831" t="str">
            <v>CLOSED</v>
          </cell>
          <cell r="D44831" t="str">
            <v>Medium</v>
          </cell>
          <cell r="E44831" t="str">
            <v>netscribes</v>
          </cell>
          <cell r="F44831" t="str">
            <v>Juilee Jadhav</v>
          </cell>
          <cell r="G44831">
            <v>45901.660416666666</v>
          </cell>
          <cell r="H44831">
            <v>45915.629166666666</v>
          </cell>
        </row>
        <row r="44832">
          <cell r="A44832" t="str">
            <v>UCW-18340</v>
          </cell>
          <cell r="B44832" t="str">
            <v>Crocs Listing Phase 2</v>
          </cell>
          <cell r="C44832" t="str">
            <v>CLOSED Due to Inactive/Insufficient Information</v>
          </cell>
          <cell r="D44832" t="str">
            <v>Medium</v>
          </cell>
          <cell r="E44832" t="str">
            <v>Chirag Dubal</v>
          </cell>
          <cell r="F44832" t="str">
            <v>netscribes</v>
          </cell>
          <cell r="G44832">
            <v>45901.654861111114</v>
          </cell>
          <cell r="H44832">
            <v>45943.848611111112</v>
          </cell>
        </row>
        <row r="44833">
          <cell r="A44833" t="str">
            <v>UCW-18338</v>
          </cell>
          <cell r="B44833" t="str">
            <v>Image Replace TATACLIQ X LIBAS 26-08-2025</v>
          </cell>
          <cell r="C44833" t="str">
            <v>CLOSED</v>
          </cell>
          <cell r="D44833" t="str">
            <v>Medium</v>
          </cell>
          <cell r="E44833" t="str">
            <v>netscribes</v>
          </cell>
          <cell r="F44833" t="str">
            <v>Sushma Ram</v>
          </cell>
          <cell r="G44833">
            <v>45901.646527777775</v>
          </cell>
          <cell r="H44833">
            <v>46003.839583333334</v>
          </cell>
        </row>
        <row r="44834">
          <cell r="A44834" t="str">
            <v>UCW-18337</v>
          </cell>
          <cell r="B44834" t="str">
            <v>Size Addition TATACLIQ X LIBAS 25-08-2025</v>
          </cell>
          <cell r="C44834" t="str">
            <v>CLOSED</v>
          </cell>
          <cell r="D44834" t="str">
            <v>Medium</v>
          </cell>
          <cell r="E44834" t="str">
            <v>netscribes</v>
          </cell>
          <cell r="F44834" t="str">
            <v>Sushma Ram</v>
          </cell>
          <cell r="G44834">
            <v>45901.640972222223</v>
          </cell>
          <cell r="H44834">
            <v>46003.838888888888</v>
          </cell>
        </row>
        <row r="44835">
          <cell r="A44835" t="str">
            <v>UCW-18336</v>
          </cell>
          <cell r="B44835" t="str">
            <v>Escalation - Image update</v>
          </cell>
          <cell r="C44835" t="str">
            <v>CLOSED</v>
          </cell>
          <cell r="D44835" t="str">
            <v>Medium</v>
          </cell>
          <cell r="E44835" t="str">
            <v>netscribes</v>
          </cell>
          <cell r="F44835" t="str">
            <v>Mohd Tahir Shaikh</v>
          </cell>
          <cell r="G44835">
            <v>45901.640972222223</v>
          </cell>
          <cell r="H44835">
            <v>46003.838888888888</v>
          </cell>
        </row>
        <row r="44836">
          <cell r="A44836" t="str">
            <v>UCW-18334</v>
          </cell>
          <cell r="B44836" t="str">
            <v>Biba_Update Content And Images</v>
          </cell>
          <cell r="C44836" t="str">
            <v>CLOSED</v>
          </cell>
          <cell r="D44836" t="str">
            <v>Medium</v>
          </cell>
          <cell r="E44836" t="str">
            <v>netscribes</v>
          </cell>
          <cell r="F44836" t="str">
            <v>Sushma Ram</v>
          </cell>
          <cell r="G44836">
            <v>45901.636111111111</v>
          </cell>
          <cell r="H44836">
            <v>46003.922222222223</v>
          </cell>
        </row>
        <row r="44837">
          <cell r="A44837" t="str">
            <v>UCW-18333</v>
          </cell>
          <cell r="B44837" t="str">
            <v xml:space="preserve">Globus Women's Wear Apparels -  33 Styles - Batch 107 (Brand - Globus Stores Pvt Ltd) (Ethnic Wear) (29.08.2025) (Seller ID - 124013) </v>
          </cell>
          <cell r="C44837" t="str">
            <v>CLOSED</v>
          </cell>
          <cell r="D44837" t="str">
            <v>Medium</v>
          </cell>
          <cell r="E44837" t="str">
            <v>netscribes</v>
          </cell>
          <cell r="F44837" t="str">
            <v>Juilee Jadhav</v>
          </cell>
          <cell r="G44837">
            <v>45901.634027777778</v>
          </cell>
          <cell r="H44837">
            <v>45915.622916666667</v>
          </cell>
        </row>
        <row r="44838">
          <cell r="A44838" t="str">
            <v>UCW-18332</v>
          </cell>
          <cell r="B44838" t="str">
            <v>Coach Image updation_27_June_25</v>
          </cell>
          <cell r="C44838" t="str">
            <v>CLOSED</v>
          </cell>
          <cell r="D44838" t="str">
            <v>Medium</v>
          </cell>
          <cell r="E44838" t="str">
            <v>Chirag Dubal</v>
          </cell>
          <cell r="F44838" t="str">
            <v>netscribes</v>
          </cell>
          <cell r="G44838">
            <v>45901.628472222219</v>
          </cell>
          <cell r="H44838">
            <v>45902.620138888888</v>
          </cell>
        </row>
        <row r="44839">
          <cell r="A44839" t="str">
            <v>UCW-18323</v>
          </cell>
          <cell r="B44839" t="str">
            <v>Mens New Listings 29.8.2025 (1)</v>
          </cell>
          <cell r="C44839" t="str">
            <v>CLOSED</v>
          </cell>
          <cell r="D44839" t="str">
            <v>Medium</v>
          </cell>
          <cell r="E44839" t="str">
            <v>netscribes</v>
          </cell>
          <cell r="F44839" t="str">
            <v>Lishita Kotian</v>
          </cell>
          <cell r="G44839">
            <v>45901.55</v>
          </cell>
          <cell r="H44839">
            <v>45913.474999999999</v>
          </cell>
        </row>
        <row r="44840">
          <cell r="A44840" t="str">
            <v>UCW-18321</v>
          </cell>
          <cell r="B44840" t="str">
            <v>Crossword- New location addition</v>
          </cell>
          <cell r="C44840" t="str">
            <v>CLOSED</v>
          </cell>
          <cell r="D44840" t="str">
            <v>Medium</v>
          </cell>
          <cell r="E44840" t="str">
            <v>netscribes</v>
          </cell>
          <cell r="F44840" t="str">
            <v>Mohd Tahir Shaikh</v>
          </cell>
          <cell r="G44840">
            <v>45901.547222222223</v>
          </cell>
          <cell r="H44840">
            <v>45936.482638888891</v>
          </cell>
        </row>
        <row r="44841">
          <cell r="A44841" t="str">
            <v>UCW-18318</v>
          </cell>
          <cell r="B44841" t="str">
            <v>CK | 42 Lot</v>
          </cell>
          <cell r="C44841" t="str">
            <v>CLOSED</v>
          </cell>
          <cell r="D44841" t="str">
            <v>Medium</v>
          </cell>
          <cell r="E44841" t="str">
            <v>Chirag Dubal</v>
          </cell>
          <cell r="F44841" t="str">
            <v>Asmi Kumar</v>
          </cell>
          <cell r="G44841">
            <v>45901.540277777778</v>
          </cell>
          <cell r="H44841">
            <v>45943.823611111111</v>
          </cell>
        </row>
        <row r="44842">
          <cell r="A44842" t="str">
            <v>UCW-18315</v>
          </cell>
          <cell r="B44842" t="str">
            <v>Mens New Listings 29.8.2025</v>
          </cell>
          <cell r="C44842" t="str">
            <v>CLOSED</v>
          </cell>
          <cell r="D44842" t="str">
            <v>Medium</v>
          </cell>
          <cell r="E44842" t="str">
            <v>netscribes</v>
          </cell>
          <cell r="F44842" t="str">
            <v>Sushma Ram</v>
          </cell>
          <cell r="G44842">
            <v>45901.524305555555</v>
          </cell>
          <cell r="H44842">
            <v>45917.616666666669</v>
          </cell>
        </row>
        <row r="44843">
          <cell r="A44843" t="str">
            <v>UCW-18314</v>
          </cell>
          <cell r="B44843" t="str">
            <v>BEauty - RE: Cellular Range- Listing | Biotique - 1st sept</v>
          </cell>
          <cell r="C44843" t="str">
            <v>CLOSED</v>
          </cell>
          <cell r="D44843" t="str">
            <v>Medium</v>
          </cell>
          <cell r="E44843" t="str">
            <v>netscribes</v>
          </cell>
          <cell r="F44843" t="str">
            <v>Simi Raichel Zachariah</v>
          </cell>
          <cell r="G44843">
            <v>45901.521527777775</v>
          </cell>
          <cell r="H44843">
            <v>45902.556944444441</v>
          </cell>
        </row>
        <row r="44844">
          <cell r="A44844" t="str">
            <v>UCW-18312</v>
          </cell>
          <cell r="B44844" t="str">
            <v>Bag Accessories 29-08-2025</v>
          </cell>
          <cell r="C44844" t="str">
            <v>CLOSED</v>
          </cell>
          <cell r="D44844" t="str">
            <v>Medium</v>
          </cell>
          <cell r="E44844" t="str">
            <v>netscribes</v>
          </cell>
          <cell r="F44844" t="str">
            <v>Lishita Kotian</v>
          </cell>
          <cell r="G44844">
            <v>45901.517361111109</v>
          </cell>
          <cell r="H44844">
            <v>46003.838194444441</v>
          </cell>
        </row>
        <row r="44845">
          <cell r="A44845" t="str">
            <v>UCW-18309</v>
          </cell>
          <cell r="B44845" t="str">
            <v>CLONE - Celtic Brand Product Details Submission – Belts Category</v>
          </cell>
          <cell r="C44845" t="str">
            <v>CLOSED</v>
          </cell>
          <cell r="D44845" t="str">
            <v>Medium</v>
          </cell>
          <cell r="E44845" t="str">
            <v>netscribes</v>
          </cell>
          <cell r="F44845" t="str">
            <v>Mohd Tahir Shaikh</v>
          </cell>
          <cell r="G44845">
            <v>45901.506944444445</v>
          </cell>
          <cell r="H44845">
            <v>45910.602777777778</v>
          </cell>
        </row>
        <row r="44846">
          <cell r="A44846" t="str">
            <v>UCW-18305</v>
          </cell>
          <cell r="B44846" t="str">
            <v>CLONE - REGAL &amp; IMPERIO TATACLIQ TEMPLATE 23.07.2025</v>
          </cell>
          <cell r="C44846" t="str">
            <v>CLOSED</v>
          </cell>
          <cell r="D44846" t="str">
            <v>Medium</v>
          </cell>
          <cell r="E44846" t="str">
            <v>netscribes</v>
          </cell>
          <cell r="F44846" t="str">
            <v>Mohd Tahir Shaikh</v>
          </cell>
          <cell r="G44846">
            <v>45901.479861111111</v>
          </cell>
          <cell r="H44846">
            <v>45906.520833333336</v>
          </cell>
        </row>
        <row r="44847">
          <cell r="A44847" t="str">
            <v>UCW-18304</v>
          </cell>
          <cell r="B44847" t="str">
            <v>CLONE - CKC New Product Listings - #DDR,DTP,DVA-55</v>
          </cell>
          <cell r="C44847" t="str">
            <v>CLOSED</v>
          </cell>
          <cell r="D44847" t="str">
            <v>Medium</v>
          </cell>
          <cell r="E44847" t="str">
            <v>netscribes</v>
          </cell>
          <cell r="F44847" t="str">
            <v>Mohd Tahir Shaikh</v>
          </cell>
          <cell r="G44847">
            <v>45901.477777777778</v>
          </cell>
          <cell r="H44847">
            <v>45906.552083333336</v>
          </cell>
        </row>
        <row r="44848">
          <cell r="A44848" t="str">
            <v>UCW-18302</v>
          </cell>
          <cell r="B44848" t="str">
            <v>CLONE - CKC New Product Listings - #DRN-108</v>
          </cell>
          <cell r="C44848" t="str">
            <v>CLOSED</v>
          </cell>
          <cell r="D44848" t="str">
            <v>Medium</v>
          </cell>
          <cell r="E44848" t="str">
            <v>netscribes</v>
          </cell>
          <cell r="F44848" t="str">
            <v>Mohd Tahir Shaikh</v>
          </cell>
          <cell r="G44848">
            <v>45901.475694444445</v>
          </cell>
          <cell r="H44848">
            <v>45938.765972222223</v>
          </cell>
        </row>
        <row r="44849">
          <cell r="A44849" t="str">
            <v>UCW-18300</v>
          </cell>
          <cell r="B44849" t="str">
            <v>BEauty - Tata Cliq_URGENT: Bundle Product Image Update Required Due to Packaging Change-1st sept</v>
          </cell>
          <cell r="C44849" t="str">
            <v>CLOSED</v>
          </cell>
          <cell r="D44849" t="str">
            <v>Medium</v>
          </cell>
          <cell r="E44849" t="str">
            <v>netscribes</v>
          </cell>
          <cell r="F44849" t="str">
            <v>Simi Raichel Zachariah</v>
          </cell>
          <cell r="G44849">
            <v>45901.456944444442</v>
          </cell>
          <cell r="H44849">
            <v>46003.940972222219</v>
          </cell>
        </row>
        <row r="44850">
          <cell r="A44850" t="str">
            <v>UCW-18298</v>
          </cell>
          <cell r="B44850" t="str">
            <v>BEauty - RE: Content Sheet for New Listing - Old School Rituals-1st Sept</v>
          </cell>
          <cell r="C44850" t="str">
            <v>CLOSED</v>
          </cell>
          <cell r="D44850" t="str">
            <v>Medium</v>
          </cell>
          <cell r="E44850" t="str">
            <v>netscribes</v>
          </cell>
          <cell r="F44850" t="str">
            <v>Simi Raichel Zachariah</v>
          </cell>
          <cell r="G44850">
            <v>45901.446527777778</v>
          </cell>
          <cell r="H44850">
            <v>45910.823611111111</v>
          </cell>
        </row>
        <row r="44851">
          <cell r="A44851" t="str">
            <v>UCW-18293</v>
          </cell>
          <cell r="B44851" t="str">
            <v>Fabindia_Clothing, Jewellery &amp; Footwear_Catalog Sheet 28-08-2025</v>
          </cell>
          <cell r="C44851" t="str">
            <v>CLOSED</v>
          </cell>
          <cell r="D44851" t="str">
            <v>Medium</v>
          </cell>
          <cell r="E44851" t="str">
            <v>netscribes</v>
          </cell>
          <cell r="F44851" t="str">
            <v>Sushma Ram</v>
          </cell>
          <cell r="G44851">
            <v>45900.756249999999</v>
          </cell>
          <cell r="H44851">
            <v>45916.61041666667</v>
          </cell>
        </row>
        <row r="44852">
          <cell r="A44852" t="str">
            <v>UCW-18291</v>
          </cell>
          <cell r="B44852" t="str">
            <v xml:space="preserve">Men's Apparel 25-08-2025 </v>
          </cell>
          <cell r="C44852" t="str">
            <v>CLOSED</v>
          </cell>
          <cell r="D44852" t="str">
            <v>Medium</v>
          </cell>
          <cell r="E44852" t="str">
            <v>netscribes</v>
          </cell>
          <cell r="F44852" t="str">
            <v>netscribes</v>
          </cell>
          <cell r="G44852">
            <v>45900.493750000001</v>
          </cell>
          <cell r="H44852">
            <v>45965.911805555559</v>
          </cell>
        </row>
        <row r="44853">
          <cell r="A44853" t="str">
            <v>UCW-18290</v>
          </cell>
          <cell r="B44853" t="str">
            <v>London Rag - Women's style - 25 styles</v>
          </cell>
          <cell r="C44853" t="str">
            <v>CLOSED Due to Inactive/Insufficient Information</v>
          </cell>
          <cell r="D44853" t="str">
            <v>Medium</v>
          </cell>
          <cell r="E44853" t="str">
            <v>netscribes</v>
          </cell>
          <cell r="F44853" t="str">
            <v>Sushma Ram</v>
          </cell>
          <cell r="G44853">
            <v>45900.48541666667</v>
          </cell>
          <cell r="H44853">
            <v>45906.487500000003</v>
          </cell>
        </row>
        <row r="44854">
          <cell r="A44854" t="str">
            <v>UCW-18288</v>
          </cell>
          <cell r="B44854" t="str">
            <v>Aarien Catalogue Template - Important</v>
          </cell>
          <cell r="C44854" t="str">
            <v>CLOSED</v>
          </cell>
          <cell r="D44854" t="str">
            <v>Medium</v>
          </cell>
          <cell r="E44854" t="str">
            <v>netscribes</v>
          </cell>
          <cell r="F44854" t="str">
            <v>Sushma Ram</v>
          </cell>
          <cell r="G44854">
            <v>45900.44027777778</v>
          </cell>
          <cell r="H44854">
            <v>45920.57708333333</v>
          </cell>
        </row>
        <row r="44855">
          <cell r="A44855" t="str">
            <v>UCW-18287</v>
          </cell>
          <cell r="B44855" t="str">
            <v>Inalsa Pending listing - COLORTRADES</v>
          </cell>
          <cell r="C44855" t="str">
            <v>CLOSED</v>
          </cell>
          <cell r="D44855" t="str">
            <v>Medium</v>
          </cell>
          <cell r="E44855" t="str">
            <v>Chirag Dubal</v>
          </cell>
          <cell r="F44855" t="str">
            <v>netscribes</v>
          </cell>
          <cell r="G44855">
            <v>45899.994444444441</v>
          </cell>
          <cell r="H44855">
            <v>46003.94027777778</v>
          </cell>
        </row>
        <row r="44856">
          <cell r="A44856" t="str">
            <v>UCW-18285</v>
          </cell>
          <cell r="B44856" t="str">
            <v>Tata cliq Latching - 23_08</v>
          </cell>
          <cell r="C44856" t="str">
            <v>CLOSED</v>
          </cell>
          <cell r="D44856" t="str">
            <v>Medium</v>
          </cell>
          <cell r="E44856" t="str">
            <v>Chirag Dubal</v>
          </cell>
          <cell r="F44856" t="str">
            <v>netscribes</v>
          </cell>
          <cell r="G44856">
            <v>45899.878472222219</v>
          </cell>
          <cell r="H44856">
            <v>46003.939583333333</v>
          </cell>
        </row>
        <row r="44857">
          <cell r="A44857" t="str">
            <v>UCW-18283</v>
          </cell>
          <cell r="B44857" t="str">
            <v>Jaypore Catalogue</v>
          </cell>
          <cell r="C44857" t="str">
            <v>CLOSED</v>
          </cell>
          <cell r="D44857" t="str">
            <v>Medium</v>
          </cell>
          <cell r="E44857" t="str">
            <v>Chirag Dubal</v>
          </cell>
          <cell r="F44857" t="str">
            <v>netscribes</v>
          </cell>
          <cell r="G44857">
            <v>45899.864583333336</v>
          </cell>
          <cell r="H44857">
            <v>46003.938888888886</v>
          </cell>
        </row>
        <row r="44858">
          <cell r="A44858" t="str">
            <v>UCW-18282</v>
          </cell>
          <cell r="B44858" t="str">
            <v>Footwear Men &amp; Women 28-08-2025</v>
          </cell>
          <cell r="C44858" t="str">
            <v>CLOSED</v>
          </cell>
          <cell r="D44858" t="str">
            <v>Medium</v>
          </cell>
          <cell r="E44858" t="str">
            <v>netscribes</v>
          </cell>
          <cell r="F44858" t="str">
            <v>Lishita Kotian</v>
          </cell>
          <cell r="G44858">
            <v>45899.666666666664</v>
          </cell>
          <cell r="H44858">
            <v>46003.936805555553</v>
          </cell>
        </row>
        <row r="44859">
          <cell r="A44859" t="str">
            <v>UCW-18281</v>
          </cell>
          <cell r="B44859" t="str">
            <v xml:space="preserve">Men's Apparel 28-08-2025 </v>
          </cell>
          <cell r="C44859" t="str">
            <v>CLOSED</v>
          </cell>
          <cell r="D44859" t="str">
            <v>Medium</v>
          </cell>
          <cell r="E44859" t="str">
            <v>netscribes</v>
          </cell>
          <cell r="F44859" t="str">
            <v>Lishita Kotian</v>
          </cell>
          <cell r="G44859">
            <v>45899.661111111112</v>
          </cell>
          <cell r="H44859">
            <v>46003.9375</v>
          </cell>
        </row>
        <row r="44860">
          <cell r="A44860" t="str">
            <v>UCW-18279</v>
          </cell>
          <cell r="B44860" t="str">
            <v>Tata Cliq 19SKUs Luggage Rockfill 14-08-2025</v>
          </cell>
          <cell r="C44860" t="str">
            <v>CLOSED</v>
          </cell>
          <cell r="D44860" t="str">
            <v>Medium</v>
          </cell>
          <cell r="E44860" t="str">
            <v>netscribes</v>
          </cell>
          <cell r="F44860" t="str">
            <v>Lishita Kotian</v>
          </cell>
          <cell r="G44860">
            <v>45899.65347222222</v>
          </cell>
          <cell r="H44860">
            <v>45903.679861111108</v>
          </cell>
        </row>
        <row r="44861">
          <cell r="A44861" t="str">
            <v>UCW-18277</v>
          </cell>
          <cell r="B44861" t="str">
            <v>Tatacliq Footwear Content template_USPA_26-08-25</v>
          </cell>
          <cell r="C44861" t="str">
            <v>CLOSED</v>
          </cell>
          <cell r="D44861" t="str">
            <v>Medium</v>
          </cell>
          <cell r="E44861" t="str">
            <v>netscribes</v>
          </cell>
          <cell r="F44861" t="str">
            <v>Lishita Kotian</v>
          </cell>
          <cell r="G44861">
            <v>45899.630555555559</v>
          </cell>
          <cell r="H44861">
            <v>45904.677083333336</v>
          </cell>
        </row>
        <row r="44862">
          <cell r="A44862" t="str">
            <v>UCW-18276</v>
          </cell>
          <cell r="B44862" t="str">
            <v>Template sheet requried for Kids(Boys &amp; Girls) Apparel</v>
          </cell>
          <cell r="C44862" t="str">
            <v>CLOSED</v>
          </cell>
          <cell r="D44862" t="str">
            <v>Medium</v>
          </cell>
          <cell r="E44862" t="str">
            <v>netscribes</v>
          </cell>
          <cell r="F44862" t="str">
            <v>Lishita Kotian</v>
          </cell>
          <cell r="G44862">
            <v>45899.623611111114</v>
          </cell>
          <cell r="H44862">
            <v>45905.553472222222</v>
          </cell>
        </row>
        <row r="44863">
          <cell r="A44863" t="str">
            <v>UCW-18275</v>
          </cell>
          <cell r="B44863" t="str">
            <v>THCK | 90 Lot</v>
          </cell>
          <cell r="C44863" t="str">
            <v>CLOSED</v>
          </cell>
          <cell r="D44863" t="str">
            <v>Medium</v>
          </cell>
          <cell r="E44863" t="str">
            <v>Chirag Dubal</v>
          </cell>
          <cell r="F44863" t="str">
            <v>Asmi Kumar</v>
          </cell>
          <cell r="G44863">
            <v>45899.563194444447</v>
          </cell>
          <cell r="H44863">
            <v>46003.854166666664</v>
          </cell>
        </row>
        <row r="44864">
          <cell r="A44864" t="str">
            <v>UCW-18274</v>
          </cell>
          <cell r="B44864" t="str">
            <v>Tata Lux 9SKUs Luggage Patrick 14-08-2025</v>
          </cell>
          <cell r="C44864" t="str">
            <v>CLOSED</v>
          </cell>
          <cell r="D44864" t="str">
            <v>Medium</v>
          </cell>
          <cell r="E44864" t="str">
            <v>Chirag Dubal</v>
          </cell>
          <cell r="F44864" t="str">
            <v>Asmi Kumar</v>
          </cell>
          <cell r="G44864">
            <v>45899.557638888888</v>
          </cell>
          <cell r="H44864">
            <v>45904.945138888892</v>
          </cell>
        </row>
        <row r="44865">
          <cell r="A44865" t="str">
            <v>UCW-18272</v>
          </cell>
          <cell r="B44865" t="str">
            <v>TH | 86 Lot</v>
          </cell>
          <cell r="C44865" t="str">
            <v>CLOSED</v>
          </cell>
          <cell r="D44865" t="str">
            <v>Medium</v>
          </cell>
          <cell r="E44865" t="str">
            <v>Chirag Dubal</v>
          </cell>
          <cell r="F44865" t="str">
            <v>Asmi Kumar</v>
          </cell>
          <cell r="G44865">
            <v>45899.540972222225</v>
          </cell>
          <cell r="H44865">
            <v>46003.855555555558</v>
          </cell>
        </row>
        <row r="44866">
          <cell r="A44866" t="str">
            <v>UCW-18263</v>
          </cell>
          <cell r="B44866" t="str">
            <v>Crocs Listing Phase 3</v>
          </cell>
          <cell r="C44866" t="str">
            <v>CLOSED</v>
          </cell>
          <cell r="D44866" t="str">
            <v>Medium</v>
          </cell>
          <cell r="E44866" t="str">
            <v>Chirag Dubal</v>
          </cell>
          <cell r="F44866" t="str">
            <v>Reagan D’souza</v>
          </cell>
          <cell r="G44866">
            <v>45899.429861111108</v>
          </cell>
          <cell r="H44866">
            <v>46003.936111111114</v>
          </cell>
        </row>
        <row r="44867">
          <cell r="A44867" t="str">
            <v>UCW-18262</v>
          </cell>
          <cell r="B44867" t="str">
            <v>JACK &amp; JONES &amp; SELECTED TATA LATCHING (LOT-56)</v>
          </cell>
          <cell r="C44867" t="str">
            <v>CLOSED Due to Inactive/Insufficient Information</v>
          </cell>
          <cell r="D44867" t="str">
            <v>Medium</v>
          </cell>
          <cell r="E44867" t="str">
            <v>netscribes</v>
          </cell>
          <cell r="F44867" t="str">
            <v>netscribes</v>
          </cell>
          <cell r="G44867">
            <v>45899.011111111111</v>
          </cell>
          <cell r="H44867">
            <v>45967.648611111108</v>
          </cell>
        </row>
        <row r="44868">
          <cell r="A44868" t="str">
            <v>UCW-18261</v>
          </cell>
          <cell r="B44868" t="str">
            <v>Kids Footwear New Styles For Tatacliq (SS-25) - (Styles-42) 16.05.2025</v>
          </cell>
          <cell r="C44868" t="str">
            <v>CLOSED Due to Inactive/Insufficient Information</v>
          </cell>
          <cell r="D44868" t="str">
            <v>Medium</v>
          </cell>
          <cell r="E44868" t="str">
            <v>Chirag Dubal</v>
          </cell>
          <cell r="F44868" t="str">
            <v>netscribes</v>
          </cell>
          <cell r="G44868">
            <v>45899.007638888892</v>
          </cell>
          <cell r="H44868">
            <v>45911.722916666666</v>
          </cell>
        </row>
        <row r="44869">
          <cell r="A44869" t="str">
            <v>UCW-18254</v>
          </cell>
          <cell r="B44869" t="str">
            <v>Tatacliq Men Content template_21-08-25</v>
          </cell>
          <cell r="C44869" t="str">
            <v>CLOSED</v>
          </cell>
          <cell r="D44869" t="str">
            <v>Medium</v>
          </cell>
          <cell r="E44869" t="str">
            <v>netscribes</v>
          </cell>
          <cell r="F44869" t="str">
            <v>netscribes</v>
          </cell>
          <cell r="G44869">
            <v>45898.813194444447</v>
          </cell>
          <cell r="H44869">
            <v>45965.921527777777</v>
          </cell>
        </row>
        <row r="44870">
          <cell r="A44870" t="str">
            <v>UCW-18253</v>
          </cell>
          <cell r="B44870" t="str">
            <v>Image Replacement</v>
          </cell>
          <cell r="C44870" t="str">
            <v>CLOSED</v>
          </cell>
          <cell r="D44870" t="str">
            <v>Medium</v>
          </cell>
          <cell r="E44870" t="str">
            <v>netscribes</v>
          </cell>
          <cell r="F44870" t="str">
            <v>Mohd Tahir Shaikh</v>
          </cell>
          <cell r="G44870">
            <v>45898.789583333331</v>
          </cell>
          <cell r="H44870">
            <v>46003.935416666667</v>
          </cell>
        </row>
        <row r="44871">
          <cell r="A44871" t="str">
            <v>UCW-18252</v>
          </cell>
          <cell r="B44871" t="str">
            <v>New Catalog K10, MA72</v>
          </cell>
          <cell r="C44871" t="str">
            <v>CLOSED</v>
          </cell>
          <cell r="D44871" t="str">
            <v>Medium</v>
          </cell>
          <cell r="E44871" t="str">
            <v>netscribes</v>
          </cell>
          <cell r="F44871" t="str">
            <v>Mohd Tahir Shaikh</v>
          </cell>
          <cell r="G44871">
            <v>45898.769444444442</v>
          </cell>
          <cell r="H44871">
            <v>45901.535416666666</v>
          </cell>
        </row>
        <row r="44872">
          <cell r="A44872" t="str">
            <v>UCW-18251</v>
          </cell>
          <cell r="B44872" t="str">
            <v>Tatacliq Men Content template_26-08-25</v>
          </cell>
          <cell r="C44872" t="str">
            <v>CLOSED</v>
          </cell>
          <cell r="D44872" t="str">
            <v>Medium</v>
          </cell>
          <cell r="E44872" t="str">
            <v>netscribes</v>
          </cell>
          <cell r="F44872" t="str">
            <v>Lishita Kotian</v>
          </cell>
          <cell r="G44872">
            <v>45898.767361111109</v>
          </cell>
          <cell r="H44872">
            <v>45912.574999999997</v>
          </cell>
        </row>
        <row r="44873">
          <cell r="A44873" t="str">
            <v>UCW-18243</v>
          </cell>
          <cell r="B44873" t="str">
            <v>Rosso Brunello - catalog sku 234 sku (29/08/25) - Footwear</v>
          </cell>
          <cell r="C44873" t="str">
            <v>CLOSED</v>
          </cell>
          <cell r="D44873" t="str">
            <v>Medium</v>
          </cell>
          <cell r="E44873" t="str">
            <v>Chirag Dubal</v>
          </cell>
          <cell r="F44873" t="str">
            <v>Reagan D’souza</v>
          </cell>
          <cell r="G44873">
            <v>45898.714583333334</v>
          </cell>
          <cell r="H44873">
            <v>45909.570138888892</v>
          </cell>
        </row>
        <row r="44874">
          <cell r="A44874" t="str">
            <v>UCW-18235</v>
          </cell>
          <cell r="B44874" t="str">
            <v>Beauty - Asaya | New Launches Request | Aug'25 - 29 AUG</v>
          </cell>
          <cell r="C44874" t="str">
            <v>CLOSED</v>
          </cell>
          <cell r="D44874" t="str">
            <v>Medium</v>
          </cell>
          <cell r="E44874" t="str">
            <v>netscribes</v>
          </cell>
          <cell r="F44874" t="str">
            <v>Shraddha Dighe</v>
          </cell>
          <cell r="G44874">
            <v>45898.647222222222</v>
          </cell>
          <cell r="H44874">
            <v>45910.621527777781</v>
          </cell>
        </row>
        <row r="44875">
          <cell r="A44875" t="str">
            <v>UCW-18234</v>
          </cell>
          <cell r="B44875" t="str">
            <v>Mhyth X Tatacliq Content</v>
          </cell>
          <cell r="C44875" t="str">
            <v>CLOSED</v>
          </cell>
          <cell r="D44875" t="str">
            <v>Medium</v>
          </cell>
          <cell r="E44875" t="str">
            <v>netscribes</v>
          </cell>
          <cell r="F44875" t="str">
            <v>netscribes</v>
          </cell>
          <cell r="G44875">
            <v>45898.640277777777</v>
          </cell>
          <cell r="H44875">
            <v>45965.921527777777</v>
          </cell>
        </row>
        <row r="44876">
          <cell r="A44876" t="str">
            <v>UCW-18231</v>
          </cell>
          <cell r="B44876" t="str">
            <v>CLONE - Beauty - Himalaya - Combos -Listing - 14 AUG</v>
          </cell>
          <cell r="C44876" t="str">
            <v>CLOSED</v>
          </cell>
          <cell r="D44876" t="str">
            <v>Medium</v>
          </cell>
          <cell r="E44876" t="str">
            <v>netscribes</v>
          </cell>
          <cell r="F44876" t="str">
            <v>Shraddha Dighe</v>
          </cell>
          <cell r="G44876">
            <v>45898.621527777781</v>
          </cell>
          <cell r="H44876">
            <v>45904.696527777778</v>
          </cell>
        </row>
        <row r="44877">
          <cell r="A44877" t="str">
            <v>UCW-18230</v>
          </cell>
          <cell r="B44877" t="str">
            <v>Beauty - Friday Launch_29th_Aug_Studiowest_5 options - 29 AUG</v>
          </cell>
          <cell r="C44877" t="str">
            <v>CLOSED</v>
          </cell>
          <cell r="D44877" t="str">
            <v>Highest</v>
          </cell>
          <cell r="E44877" t="str">
            <v>netscribes</v>
          </cell>
          <cell r="F44877" t="str">
            <v>Shraddha Dighe</v>
          </cell>
          <cell r="G44877">
            <v>45898.614583333336</v>
          </cell>
          <cell r="H44877">
            <v>45910.62222222222</v>
          </cell>
        </row>
        <row r="44878">
          <cell r="A44878" t="str">
            <v>UCW-18228</v>
          </cell>
          <cell r="B44878" t="str">
            <v>F25 Tata Lux Size Addition 29-08-2025</v>
          </cell>
          <cell r="C44878" t="str">
            <v>CLOSED</v>
          </cell>
          <cell r="D44878" t="str">
            <v>Medium</v>
          </cell>
          <cell r="E44878" t="str">
            <v>Chirag Dubal</v>
          </cell>
          <cell r="F44878" t="str">
            <v>Reagan D’souza</v>
          </cell>
          <cell r="G44878">
            <v>45898.581250000003</v>
          </cell>
          <cell r="H44878">
            <v>46003.93472222222</v>
          </cell>
        </row>
        <row r="44879">
          <cell r="A44879" t="str">
            <v>UCW-18224</v>
          </cell>
          <cell r="B44879" t="str">
            <v>Beauty - New launch cataloguing details of Yves Saint Laurent(Refills)_fragrance for TCL_26_Aug_25 - 29 AUG</v>
          </cell>
          <cell r="C44879" t="str">
            <v>CLOSED</v>
          </cell>
          <cell r="D44879" t="str">
            <v>Highest</v>
          </cell>
          <cell r="E44879" t="str">
            <v>netscribes</v>
          </cell>
          <cell r="F44879" t="str">
            <v>Shraddha Dighe</v>
          </cell>
          <cell r="G44879">
            <v>45898.55</v>
          </cell>
          <cell r="H44879">
            <v>45910.62222222222</v>
          </cell>
        </row>
        <row r="44880">
          <cell r="A44880" t="str">
            <v>UCW-18223</v>
          </cell>
          <cell r="B44880" t="str">
            <v>Tatacliq Handbags Content template_USPA_26-08-25</v>
          </cell>
          <cell r="C44880" t="str">
            <v>CLOSED</v>
          </cell>
          <cell r="D44880" t="str">
            <v>Medium</v>
          </cell>
          <cell r="E44880" t="str">
            <v>netscribes</v>
          </cell>
          <cell r="F44880" t="str">
            <v>Lishita Kotian</v>
          </cell>
          <cell r="G44880">
            <v>45898.548611111109</v>
          </cell>
          <cell r="H44880">
            <v>45902.726388888892</v>
          </cell>
        </row>
        <row r="44881">
          <cell r="A44881" t="str">
            <v>UCW-18222</v>
          </cell>
          <cell r="B44881" t="str">
            <v>Tatacliq Women Western Wear Template | 18th Aug'2025</v>
          </cell>
          <cell r="C44881" t="str">
            <v>CLOSED</v>
          </cell>
          <cell r="D44881" t="str">
            <v>Medium</v>
          </cell>
          <cell r="E44881" t="str">
            <v>netscribes</v>
          </cell>
          <cell r="F44881" t="str">
            <v>netscribes</v>
          </cell>
          <cell r="G44881">
            <v>45898.54791666667</v>
          </cell>
          <cell r="H44881">
            <v>45965.911805555559</v>
          </cell>
        </row>
        <row r="44882">
          <cell r="A44882" t="str">
            <v>UCW-18212</v>
          </cell>
          <cell r="B44882" t="str">
            <v>Biba Kids New Lot AW25 - 26 Style</v>
          </cell>
          <cell r="C44882" t="str">
            <v>CLOSED</v>
          </cell>
          <cell r="D44882" t="str">
            <v>Medium</v>
          </cell>
          <cell r="E44882" t="str">
            <v>netscribes</v>
          </cell>
          <cell r="F44882" t="str">
            <v>Mohd Tahir Shaikh</v>
          </cell>
          <cell r="G44882">
            <v>45898.447222222225</v>
          </cell>
          <cell r="H44882">
            <v>45904.839583333334</v>
          </cell>
        </row>
        <row r="44883">
          <cell r="A44883" t="str">
            <v>UCW-18211</v>
          </cell>
          <cell r="B44883" t="str">
            <v>Styli Women Footwear | Lot-38</v>
          </cell>
          <cell r="C44883" t="str">
            <v>CLOSED</v>
          </cell>
          <cell r="D44883" t="str">
            <v>Medium</v>
          </cell>
          <cell r="E44883" t="str">
            <v>netscribes</v>
          </cell>
          <cell r="F44883" t="str">
            <v>Lishita Kotian</v>
          </cell>
          <cell r="G44883">
            <v>45898.446527777778</v>
          </cell>
          <cell r="H44883">
            <v>45912.525000000001</v>
          </cell>
        </row>
        <row r="44884">
          <cell r="A44884" t="str">
            <v>UCW-18208</v>
          </cell>
          <cell r="B44884" t="str">
            <v>Styli Women's Wear Catalogue | Lot-57</v>
          </cell>
          <cell r="C44884" t="str">
            <v>CLOSED</v>
          </cell>
          <cell r="D44884" t="str">
            <v>Medium</v>
          </cell>
          <cell r="E44884" t="str">
            <v>netscribes</v>
          </cell>
          <cell r="F44884" t="str">
            <v>Juilee Jadhav</v>
          </cell>
          <cell r="G44884">
            <v>45897.822222222225</v>
          </cell>
          <cell r="H44884">
            <v>45916.564583333333</v>
          </cell>
        </row>
        <row r="44885">
          <cell r="A44885" t="str">
            <v>UCW-18207</v>
          </cell>
          <cell r="B44885" t="str">
            <v>New Catalogue X Underjeans by Spykar - 26th Aug</v>
          </cell>
          <cell r="C44885" t="str">
            <v>CLOSED</v>
          </cell>
          <cell r="D44885" t="str">
            <v>Medium</v>
          </cell>
          <cell r="E44885" t="str">
            <v>netscribes</v>
          </cell>
          <cell r="F44885" t="str">
            <v>Sushma Ram</v>
          </cell>
          <cell r="G44885">
            <v>45897.821527777778</v>
          </cell>
          <cell r="H44885">
            <v>45912.629166666666</v>
          </cell>
        </row>
        <row r="44886">
          <cell r="A44886" t="str">
            <v>UCW-18205</v>
          </cell>
          <cell r="B44886" t="str">
            <v>Men's Apparel 26-08-2025</v>
          </cell>
          <cell r="C44886" t="str">
            <v>CLOSED</v>
          </cell>
          <cell r="D44886" t="str">
            <v>Medium</v>
          </cell>
          <cell r="E44886" t="str">
            <v>netscribes</v>
          </cell>
          <cell r="F44886" t="str">
            <v>Juilee Jadhav</v>
          </cell>
          <cell r="G44886">
            <v>45897.811111111114</v>
          </cell>
          <cell r="H44886">
            <v>46003.933333333334</v>
          </cell>
        </row>
        <row r="44887">
          <cell r="A44887" t="str">
            <v>UCW-18201</v>
          </cell>
          <cell r="B44887" t="str">
            <v>Tatacliq Kids Apparels Template | 27th Aug'2025</v>
          </cell>
          <cell r="C44887" t="str">
            <v>CLOSED</v>
          </cell>
          <cell r="D44887" t="str">
            <v>Medium</v>
          </cell>
          <cell r="E44887" t="str">
            <v>netscribes</v>
          </cell>
          <cell r="F44887" t="str">
            <v>Juilee Jadhav</v>
          </cell>
          <cell r="G44887">
            <v>45897.769444444442</v>
          </cell>
          <cell r="H44887">
            <v>45900.965277777781</v>
          </cell>
        </row>
        <row r="44888">
          <cell r="A44888" t="str">
            <v>UCW-18200</v>
          </cell>
          <cell r="B44888" t="str">
            <v>Beauty - New listing and Seller set up - Cosderma - 12 AUG</v>
          </cell>
          <cell r="C44888" t="str">
            <v>CLOSED</v>
          </cell>
          <cell r="D44888" t="str">
            <v>Medium</v>
          </cell>
          <cell r="E44888" t="str">
            <v>netscribes</v>
          </cell>
          <cell r="F44888" t="str">
            <v>netscribes</v>
          </cell>
          <cell r="G44888">
            <v>45897.761111111111</v>
          </cell>
          <cell r="H44888">
            <v>45965.912499999999</v>
          </cell>
        </row>
        <row r="44889">
          <cell r="A44889" t="str">
            <v>UCW-18199</v>
          </cell>
          <cell r="B44889" t="str">
            <v>Tatacliq Men's Apparels Templates | 27th Aug'2025</v>
          </cell>
          <cell r="C44889" t="str">
            <v>CLOSED</v>
          </cell>
          <cell r="D44889" t="str">
            <v>Medium</v>
          </cell>
          <cell r="E44889" t="str">
            <v>netscribes</v>
          </cell>
          <cell r="F44889" t="str">
            <v>Juilee Jadhav</v>
          </cell>
          <cell r="G44889">
            <v>45897.751388888886</v>
          </cell>
          <cell r="H44889">
            <v>45909.54583333333</v>
          </cell>
        </row>
        <row r="44890">
          <cell r="A44890" t="str">
            <v>UCW-18194</v>
          </cell>
          <cell r="B44890" t="str">
            <v xml:space="preserve">Create New Listings: Vedhani Variations </v>
          </cell>
          <cell r="C44890" t="str">
            <v>CLOSED</v>
          </cell>
          <cell r="D44890" t="str">
            <v>Medium</v>
          </cell>
          <cell r="E44890" t="str">
            <v>netscribes</v>
          </cell>
          <cell r="F44890" t="str">
            <v>Mohd Tahir Shaikh</v>
          </cell>
          <cell r="G44890">
            <v>45897.727777777778</v>
          </cell>
          <cell r="H44890">
            <v>45906.666666666664</v>
          </cell>
        </row>
        <row r="44891">
          <cell r="A44891" t="str">
            <v>UCW-18192</v>
          </cell>
          <cell r="B44891" t="str">
            <v>Catalog Sheet for Your Reference</v>
          </cell>
          <cell r="C44891" t="str">
            <v>CLOSED</v>
          </cell>
          <cell r="D44891" t="str">
            <v>Medium</v>
          </cell>
          <cell r="E44891" t="str">
            <v>netscribes</v>
          </cell>
          <cell r="F44891" t="str">
            <v>Mohd Tahir Shaikh</v>
          </cell>
          <cell r="G44891">
            <v>45897.722222222219</v>
          </cell>
          <cell r="H44891">
            <v>45910.780555555553</v>
          </cell>
        </row>
        <row r="44892">
          <cell r="A44892" t="str">
            <v>UCW-18190</v>
          </cell>
          <cell r="B44892" t="str">
            <v>Beauty - Serum Information to List on TCL - 28 AUG</v>
          </cell>
          <cell r="C44892" t="str">
            <v>CLOSED Due to Inactive/Insufficient Information</v>
          </cell>
          <cell r="D44892" t="str">
            <v>Medium</v>
          </cell>
          <cell r="E44892" t="str">
            <v>netscribes</v>
          </cell>
          <cell r="F44892" t="str">
            <v>Shraddha Dighe</v>
          </cell>
          <cell r="G44892">
            <v>45897.714583333334</v>
          </cell>
          <cell r="H44892">
            <v>45901.527083333334</v>
          </cell>
        </row>
        <row r="44893">
          <cell r="A44893" t="str">
            <v>UCW-18188</v>
          </cell>
          <cell r="B44893" t="str">
            <v>Women's Handbags - Lot-39</v>
          </cell>
          <cell r="C44893" t="str">
            <v>CLOSED</v>
          </cell>
          <cell r="D44893" t="str">
            <v>Medium</v>
          </cell>
          <cell r="E44893" t="str">
            <v>netscribes</v>
          </cell>
          <cell r="F44893" t="str">
            <v>Lishita Kotian</v>
          </cell>
          <cell r="G44893">
            <v>45897.708333333336</v>
          </cell>
          <cell r="H44893">
            <v>45902.685416666667</v>
          </cell>
        </row>
        <row r="44894">
          <cell r="A44894" t="str">
            <v>UCW-18185</v>
          </cell>
          <cell r="B44894" t="str">
            <v>Beauty - EAN Code change - Caudalie Aug'25 - 28 AUG</v>
          </cell>
          <cell r="C44894" t="str">
            <v>CLOSED</v>
          </cell>
          <cell r="D44894" t="str">
            <v>Highest</v>
          </cell>
          <cell r="E44894" t="str">
            <v>netscribes</v>
          </cell>
          <cell r="F44894" t="str">
            <v>Shraddha Dighe</v>
          </cell>
          <cell r="G44894">
            <v>45897.7</v>
          </cell>
          <cell r="H44894">
            <v>45910.622916666667</v>
          </cell>
        </row>
        <row r="44895">
          <cell r="A44895" t="str">
            <v>UCW-18183</v>
          </cell>
          <cell r="B44895" t="str">
            <v>Styli Men's Wear Catalogue | Lot-53</v>
          </cell>
          <cell r="C44895" t="str">
            <v>CLOSED</v>
          </cell>
          <cell r="D44895" t="str">
            <v>Medium</v>
          </cell>
          <cell r="E44895" t="str">
            <v>netscribes</v>
          </cell>
          <cell r="F44895" t="str">
            <v>Lishita Kotian</v>
          </cell>
          <cell r="G44895">
            <v>45897.693055555559</v>
          </cell>
          <cell r="H44895">
            <v>45915.520833333336</v>
          </cell>
        </row>
        <row r="44896">
          <cell r="A44896" t="str">
            <v>UCW-18182</v>
          </cell>
          <cell r="B44896" t="str">
            <v>Catalog Template</v>
          </cell>
          <cell r="C44896" t="str">
            <v>CLOSED</v>
          </cell>
          <cell r="D44896" t="str">
            <v>Medium</v>
          </cell>
          <cell r="E44896" t="str">
            <v>netscribes</v>
          </cell>
          <cell r="F44896" t="str">
            <v>Mohd Tahir Shaikh</v>
          </cell>
          <cell r="G44896">
            <v>45897.692361111112</v>
          </cell>
          <cell r="H44896">
            <v>46172.505555555559</v>
          </cell>
        </row>
        <row r="44897">
          <cell r="A44897" t="str">
            <v>UCW-18179</v>
          </cell>
          <cell r="B44897" t="str">
            <v>Tatacliq Women Ethnic Wear Template | 27th Aug'2025</v>
          </cell>
          <cell r="C44897" t="str">
            <v>CLOSED</v>
          </cell>
          <cell r="D44897" t="str">
            <v>Medium</v>
          </cell>
          <cell r="E44897" t="str">
            <v>netscribes</v>
          </cell>
          <cell r="F44897" t="str">
            <v>Juilee Jadhav</v>
          </cell>
          <cell r="G44897">
            <v>45897.688888888886</v>
          </cell>
          <cell r="H44897">
            <v>45908.800694444442</v>
          </cell>
        </row>
        <row r="44898">
          <cell r="A44898" t="str">
            <v>UCW-18177</v>
          </cell>
          <cell r="B44898" t="str">
            <v>Images Replace - 26.08.2025</v>
          </cell>
          <cell r="C44898" t="str">
            <v>CLOSED</v>
          </cell>
          <cell r="D44898" t="str">
            <v>Medium</v>
          </cell>
          <cell r="E44898" t="str">
            <v>netscribes</v>
          </cell>
          <cell r="F44898" t="str">
            <v>Mohd Tahir Shaikh</v>
          </cell>
          <cell r="G44898">
            <v>45897.681250000001</v>
          </cell>
          <cell r="H44898">
            <v>46003.932638888888</v>
          </cell>
        </row>
        <row r="44899">
          <cell r="A44899" t="str">
            <v>UCW-18176</v>
          </cell>
          <cell r="B44899" t="str">
            <v>Tatacliq Mens Apparels Templates | 21st Aug'2025</v>
          </cell>
          <cell r="C44899" t="str">
            <v>CLOSED</v>
          </cell>
          <cell r="D44899" t="str">
            <v>Medium</v>
          </cell>
          <cell r="E44899" t="str">
            <v>netscribes</v>
          </cell>
          <cell r="F44899" t="str">
            <v>Mohd Tahir Shaikh</v>
          </cell>
          <cell r="G44899">
            <v>45897.670138888891</v>
          </cell>
          <cell r="H44899">
            <v>45909.504861111112</v>
          </cell>
        </row>
        <row r="44900">
          <cell r="A44900" t="str">
            <v>UCW-18172</v>
          </cell>
          <cell r="B44900" t="str">
            <v>Tatacliq Women Western Wear Template | 27th Aug'2025</v>
          </cell>
          <cell r="C44900" t="str">
            <v>CLOSED</v>
          </cell>
          <cell r="D44900" t="str">
            <v>Medium</v>
          </cell>
          <cell r="E44900" t="str">
            <v>netscribes</v>
          </cell>
          <cell r="F44900" t="str">
            <v>Juilee Jadhav</v>
          </cell>
          <cell r="G44900">
            <v>45897.661805555559</v>
          </cell>
          <cell r="H44900">
            <v>45911.466666666667</v>
          </cell>
        </row>
        <row r="44901">
          <cell r="A44901" t="str">
            <v>UCW-18167</v>
          </cell>
          <cell r="B44901" t="str">
            <v>THCK | 315 Lot</v>
          </cell>
          <cell r="C44901" t="str">
            <v>CLOSED</v>
          </cell>
          <cell r="D44901" t="str">
            <v>Medium</v>
          </cell>
          <cell r="E44901" t="str">
            <v>netscribes</v>
          </cell>
          <cell r="F44901" t="str">
            <v>netscribes</v>
          </cell>
          <cell r="G44901">
            <v>45897.651388888888</v>
          </cell>
          <cell r="H44901">
            <v>45993.654861111114</v>
          </cell>
        </row>
        <row r="44902">
          <cell r="A44902" t="str">
            <v>UCW-18166</v>
          </cell>
          <cell r="B44902" t="str">
            <v>New Catalog Upload Women Shirt Vol- 78</v>
          </cell>
          <cell r="C44902" t="str">
            <v>CLOSED</v>
          </cell>
          <cell r="D44902" t="str">
            <v>Medium</v>
          </cell>
          <cell r="E44902" t="str">
            <v>netscribes</v>
          </cell>
          <cell r="F44902" t="str">
            <v>Sushma Ram</v>
          </cell>
          <cell r="G44902">
            <v>45897.647916666669</v>
          </cell>
          <cell r="H44902">
            <v>45913.664583333331</v>
          </cell>
        </row>
        <row r="44903">
          <cell r="A44903" t="str">
            <v>UCW-18165</v>
          </cell>
          <cell r="B44903" t="str">
            <v xml:space="preserve">Reebok Socks Accessories 26-08-2025 </v>
          </cell>
          <cell r="C44903" t="str">
            <v>CLOSED</v>
          </cell>
          <cell r="D44903" t="str">
            <v>Medium</v>
          </cell>
          <cell r="E44903" t="str">
            <v>netscribes</v>
          </cell>
          <cell r="F44903" t="str">
            <v>Mohd Tahir Shaikh</v>
          </cell>
          <cell r="G44903">
            <v>45897.646527777775</v>
          </cell>
          <cell r="H44903">
            <v>45902.633333333331</v>
          </cell>
        </row>
        <row r="44904">
          <cell r="A44904" t="str">
            <v>UCW-18157</v>
          </cell>
          <cell r="B44904" t="str">
            <v>Beauty - Proposal for Listing Mi Dazzle Beauty Accessories on Tata Cliq - 28 AUG</v>
          </cell>
          <cell r="C44904" t="str">
            <v>CLOSED Due to Inactive/Insufficient Information</v>
          </cell>
          <cell r="D44904" t="str">
            <v>Medium</v>
          </cell>
          <cell r="E44904" t="str">
            <v>netscribes</v>
          </cell>
          <cell r="F44904" t="str">
            <v>Shraddha Dighe</v>
          </cell>
          <cell r="G44904">
            <v>45897.584722222222</v>
          </cell>
          <cell r="H44904">
            <v>45904.655555555553</v>
          </cell>
        </row>
        <row r="44905">
          <cell r="A44905" t="str">
            <v>UCW-18156</v>
          </cell>
          <cell r="B44905" t="str">
            <v>Beauty - Fabessentials - Fabessentials x Tata Cliq - 28 AUG</v>
          </cell>
          <cell r="C44905" t="str">
            <v>CLOSED</v>
          </cell>
          <cell r="D44905" t="str">
            <v>Medium</v>
          </cell>
          <cell r="E44905" t="str">
            <v>netscribes</v>
          </cell>
          <cell r="F44905" t="str">
            <v>Shraddha Dighe</v>
          </cell>
          <cell r="G44905">
            <v>45897.581944444442</v>
          </cell>
          <cell r="H44905">
            <v>45910.646527777775</v>
          </cell>
        </row>
        <row r="44906">
          <cell r="A44906" t="str">
            <v>UCW-18155</v>
          </cell>
          <cell r="B44906" t="str">
            <v>Beauty - YSl-Libre Image Update-28-Aug-2025 - 28 AUG</v>
          </cell>
          <cell r="C44906" t="str">
            <v>CLOSED</v>
          </cell>
          <cell r="D44906" t="str">
            <v>Highest</v>
          </cell>
          <cell r="E44906" t="str">
            <v>netscribes</v>
          </cell>
          <cell r="F44906" t="str">
            <v>Shraddha Dighe</v>
          </cell>
          <cell r="G44906">
            <v>45897.578472222223</v>
          </cell>
          <cell r="H44906">
            <v>46003.930555555555</v>
          </cell>
        </row>
        <row r="44907">
          <cell r="A44907" t="str">
            <v>UCW-18153</v>
          </cell>
          <cell r="B44907" t="str">
            <v>Beauty - Revlon: Please list these SKUs on Platform - 28 AUG</v>
          </cell>
          <cell r="C44907" t="str">
            <v>CLOSED</v>
          </cell>
          <cell r="D44907" t="str">
            <v>Medium</v>
          </cell>
          <cell r="E44907" t="str">
            <v>netscribes</v>
          </cell>
          <cell r="F44907" t="str">
            <v>Shraddha Dighe</v>
          </cell>
          <cell r="G44907">
            <v>45897.570138888892</v>
          </cell>
          <cell r="H44907">
            <v>45910.646527777775</v>
          </cell>
        </row>
        <row r="44908">
          <cell r="A44908" t="str">
            <v>UCW-18149</v>
          </cell>
          <cell r="B44908" t="str">
            <v xml:space="preserve">Catalogue - Bras &amp; Panties LVER </v>
          </cell>
          <cell r="C44908" t="str">
            <v>CLOSED</v>
          </cell>
          <cell r="D44908" t="str">
            <v>Medium</v>
          </cell>
          <cell r="E44908" t="str">
            <v>netscribes</v>
          </cell>
          <cell r="F44908" t="str">
            <v>Sushma Ram</v>
          </cell>
          <cell r="G44908">
            <v>45897.529861111114</v>
          </cell>
          <cell r="H44908">
            <v>45917.418749999997</v>
          </cell>
        </row>
        <row r="44909">
          <cell r="A44909" t="str">
            <v>UCW-18145</v>
          </cell>
          <cell r="B44909" t="str">
            <v>Beauty - All Brands For TATA Cliq</v>
          </cell>
          <cell r="C44909" t="str">
            <v>CLOSED Due to Inactive/Insufficient Information</v>
          </cell>
          <cell r="D44909" t="str">
            <v>Medium</v>
          </cell>
          <cell r="E44909" t="str">
            <v>netscribes</v>
          </cell>
          <cell r="F44909" t="str">
            <v>Shraddha Dighe</v>
          </cell>
          <cell r="G44909">
            <v>45897.519444444442</v>
          </cell>
          <cell r="H44909">
            <v>45911.656944444447</v>
          </cell>
        </row>
        <row r="44910">
          <cell r="A44910" t="str">
            <v>UCW-18144</v>
          </cell>
          <cell r="B44910" t="str">
            <v>RE: NEW BRAND: Bare Minerals Cataloging Internal  - July'25</v>
          </cell>
          <cell r="C44910" t="str">
            <v>CLOSED</v>
          </cell>
          <cell r="D44910" t="str">
            <v>Medium</v>
          </cell>
          <cell r="E44910" t="str">
            <v>netscribes</v>
          </cell>
          <cell r="F44910" t="str">
            <v>netscribes</v>
          </cell>
          <cell r="G44910">
            <v>45897.518750000003</v>
          </cell>
          <cell r="H44910">
            <v>45964.584722222222</v>
          </cell>
        </row>
        <row r="44911">
          <cell r="A44911" t="str">
            <v>UCW-18142</v>
          </cell>
          <cell r="B44911" t="str">
            <v>Apparel AW25 Lot-6 II Tata Cliq</v>
          </cell>
          <cell r="C44911" t="str">
            <v>CLOSED</v>
          </cell>
          <cell r="D44911" t="str">
            <v>Medium</v>
          </cell>
          <cell r="E44911" t="str">
            <v>netscribes</v>
          </cell>
          <cell r="F44911" t="str">
            <v>Sushma Ram</v>
          </cell>
          <cell r="G44911">
            <v>45897.513194444444</v>
          </cell>
          <cell r="H44911">
            <v>45911.555555555555</v>
          </cell>
        </row>
        <row r="44912">
          <cell r="A44912" t="str">
            <v>UCW-18137</v>
          </cell>
          <cell r="B44912" t="str">
            <v>Enamor - Cataloguing</v>
          </cell>
          <cell r="C44912" t="str">
            <v>CLOSED</v>
          </cell>
          <cell r="D44912" t="str">
            <v>Medium</v>
          </cell>
          <cell r="E44912" t="str">
            <v>netscribes</v>
          </cell>
          <cell r="F44912" t="str">
            <v>Juilee Jadhav</v>
          </cell>
          <cell r="G44912">
            <v>45897.501388888886</v>
          </cell>
          <cell r="H44912">
            <v>45917.70416666667</v>
          </cell>
        </row>
        <row r="44913">
          <cell r="A44913" t="str">
            <v>UCW-18130</v>
          </cell>
          <cell r="B44913" t="str">
            <v>Celtic Brand Product Details Submission – Belts Category</v>
          </cell>
          <cell r="C44913" t="str">
            <v>CLOSED</v>
          </cell>
          <cell r="D44913" t="str">
            <v>Medium</v>
          </cell>
          <cell r="E44913" t="str">
            <v>netscribes</v>
          </cell>
          <cell r="F44913" t="str">
            <v>Lishita Kotian</v>
          </cell>
          <cell r="G44913">
            <v>45897.478472222225</v>
          </cell>
          <cell r="H44913">
            <v>45901.506944444445</v>
          </cell>
        </row>
        <row r="44914">
          <cell r="A44914" t="str">
            <v>UCW-18129</v>
          </cell>
          <cell r="B44914" t="str">
            <v>THCK | 147 Lot</v>
          </cell>
          <cell r="C44914" t="str">
            <v>CLOSED</v>
          </cell>
          <cell r="D44914" t="str">
            <v>Medium</v>
          </cell>
          <cell r="E44914" t="str">
            <v>Chirag Dubal</v>
          </cell>
          <cell r="F44914" t="str">
            <v>Asmi Kumar</v>
          </cell>
          <cell r="G44914">
            <v>45897.476388888892</v>
          </cell>
          <cell r="H44914">
            <v>45913.529861111114</v>
          </cell>
        </row>
        <row r="44915">
          <cell r="A44915" t="str">
            <v>UCW-18128</v>
          </cell>
          <cell r="B44915" t="str">
            <v xml:space="preserve">Tatacliq Lifestyle Catalog Template-Lot -123_25.08.2025 </v>
          </cell>
          <cell r="C44915" t="str">
            <v>CLOSED</v>
          </cell>
          <cell r="D44915" t="str">
            <v>Medium</v>
          </cell>
          <cell r="E44915" t="str">
            <v>netscribes</v>
          </cell>
          <cell r="F44915" t="str">
            <v>Juilee Jadhav</v>
          </cell>
          <cell r="G44915">
            <v>45897.475694444445</v>
          </cell>
          <cell r="H44915">
            <v>45909.595833333333</v>
          </cell>
        </row>
        <row r="44916">
          <cell r="A44916" t="str">
            <v>UCW-18127</v>
          </cell>
          <cell r="B44916" t="str">
            <v>TATA CLIQ Infographic Image Add on Request // 22-08-2025</v>
          </cell>
          <cell r="C44916" t="str">
            <v>CLOSED</v>
          </cell>
          <cell r="D44916" t="str">
            <v>Medium</v>
          </cell>
          <cell r="E44916" t="str">
            <v>netscribes</v>
          </cell>
          <cell r="F44916" t="str">
            <v>Mohd Tahir Shaikh</v>
          </cell>
          <cell r="G44916">
            <v>45897.465277777781</v>
          </cell>
          <cell r="H44916">
            <v>46003.929861111108</v>
          </cell>
        </row>
        <row r="44917">
          <cell r="A44917" t="str">
            <v>UCW-18125</v>
          </cell>
          <cell r="B44917" t="str">
            <v>UCW-3222: UCW-2595: UCW-1394: UCW-1043: Jack &amp; Jones AW25 LOT 3(Tata Cliq)</v>
          </cell>
          <cell r="C44917" t="str">
            <v>CLOSED</v>
          </cell>
          <cell r="D44917" t="str">
            <v>Medium</v>
          </cell>
          <cell r="E44917" t="str">
            <v>netscribes</v>
          </cell>
          <cell r="F44917" t="str">
            <v>Juilee Jadhav</v>
          </cell>
          <cell r="G44917">
            <v>45897.45208333333</v>
          </cell>
          <cell r="H44917">
            <v>45906.585416666669</v>
          </cell>
        </row>
        <row r="44918">
          <cell r="A44918" t="str">
            <v>UCW-18117</v>
          </cell>
          <cell r="B44918" t="str">
            <v>Beauty - New SKU Listing # Biore - 28 AUG</v>
          </cell>
          <cell r="C44918" t="str">
            <v>CLOSED Due to Inactive/Insufficient Information</v>
          </cell>
          <cell r="D44918" t="str">
            <v>Medium</v>
          </cell>
          <cell r="E44918" t="str">
            <v>netscribes</v>
          </cell>
          <cell r="F44918" t="str">
            <v>Shraddha Dighe</v>
          </cell>
          <cell r="G44918">
            <v>45897.401388888888</v>
          </cell>
          <cell r="H44918">
            <v>45901.526388888888</v>
          </cell>
        </row>
        <row r="44919">
          <cell r="A44919" t="str">
            <v>UCW-18114</v>
          </cell>
          <cell r="B44919" t="str">
            <v>Beauty - New Listings - Lattafa - 26 AUG</v>
          </cell>
          <cell r="C44919" t="str">
            <v>CLOSED</v>
          </cell>
          <cell r="D44919" t="str">
            <v>Medium</v>
          </cell>
          <cell r="E44919" t="str">
            <v>netscribes</v>
          </cell>
          <cell r="F44919" t="str">
            <v>Shraddha Dighe</v>
          </cell>
          <cell r="G44919">
            <v>45895.936805555553</v>
          </cell>
          <cell r="H44919">
            <v>45910.647916666669</v>
          </cell>
        </row>
        <row r="44920">
          <cell r="A44920" t="str">
            <v>UCW-18107</v>
          </cell>
          <cell r="B44920" t="str">
            <v>mixsoon - New LOV added need to upload 1 SKU</v>
          </cell>
          <cell r="C44920" t="str">
            <v>CLOSED</v>
          </cell>
          <cell r="D44920" t="str">
            <v>Medium</v>
          </cell>
          <cell r="E44920" t="str">
            <v>netscribes</v>
          </cell>
          <cell r="F44920" t="str">
            <v>netscribes</v>
          </cell>
          <cell r="G44920">
            <v>45895.78125</v>
          </cell>
          <cell r="H44920">
            <v>45964.625694444447</v>
          </cell>
        </row>
        <row r="44921">
          <cell r="A44921" t="str">
            <v>UCW-18105</v>
          </cell>
          <cell r="B44921" t="str">
            <v>Catalog transfer - Yonex ( Critical Brand )</v>
          </cell>
          <cell r="C44921" t="str">
            <v>CLOSED</v>
          </cell>
          <cell r="D44921" t="str">
            <v>Medium</v>
          </cell>
          <cell r="E44921" t="str">
            <v>netscribes</v>
          </cell>
          <cell r="F44921" t="str">
            <v>Sushma Ram</v>
          </cell>
          <cell r="G44921">
            <v>45895.779166666667</v>
          </cell>
          <cell r="H44921">
            <v>46003.915277777778</v>
          </cell>
        </row>
        <row r="44922">
          <cell r="A44922" t="str">
            <v>UCW-18103</v>
          </cell>
          <cell r="B44922" t="str">
            <v>BEauty - OPI - NPL Aug'25-26th Aug</v>
          </cell>
          <cell r="C44922" t="str">
            <v>CLOSED</v>
          </cell>
          <cell r="D44922" t="str">
            <v>Medium</v>
          </cell>
          <cell r="E44922" t="str">
            <v>netscribes</v>
          </cell>
          <cell r="F44922" t="str">
            <v>Simi Raichel Zachariah</v>
          </cell>
          <cell r="G44922">
            <v>45895.760416666664</v>
          </cell>
          <cell r="H44922">
            <v>45938.468055555553</v>
          </cell>
        </row>
        <row r="44923">
          <cell r="A44923" t="str">
            <v>UCW-18095</v>
          </cell>
          <cell r="B44923" t="str">
            <v>Kickers Kids sandals - Input Format file Required</v>
          </cell>
          <cell r="C44923" t="str">
            <v>CLOSED</v>
          </cell>
          <cell r="D44923" t="str">
            <v>Medium</v>
          </cell>
          <cell r="E44923" t="str">
            <v>netscribes</v>
          </cell>
          <cell r="F44923" t="str">
            <v>Mohd Tahir Shaikh</v>
          </cell>
          <cell r="G44923">
            <v>45895.724305555559</v>
          </cell>
          <cell r="H44923">
            <v>45903.756249999999</v>
          </cell>
        </row>
        <row r="44924">
          <cell r="A44924" t="str">
            <v>UCW-18092</v>
          </cell>
          <cell r="B44924" t="str">
            <v>JJ FTW &amp; ACC AW-25 (Lot-6)- Tata Cliq</v>
          </cell>
          <cell r="C44924" t="str">
            <v>CLOSED</v>
          </cell>
          <cell r="D44924" t="str">
            <v>Medium</v>
          </cell>
          <cell r="E44924" t="str">
            <v>netscribes</v>
          </cell>
          <cell r="F44924" t="str">
            <v>Lishita Kotian</v>
          </cell>
          <cell r="G44924">
            <v>45895.711805555555</v>
          </cell>
          <cell r="H44924">
            <v>45899.936805555553</v>
          </cell>
        </row>
        <row r="44925">
          <cell r="A44925" t="str">
            <v>UCW-18086</v>
          </cell>
          <cell r="B44925" t="str">
            <v xml:space="preserve">Men's Apparel 25-08-2025 </v>
          </cell>
          <cell r="C44925" t="str">
            <v>CLOSED</v>
          </cell>
          <cell r="D44925" t="str">
            <v>Medium</v>
          </cell>
          <cell r="E44925" t="str">
            <v>netscribes</v>
          </cell>
          <cell r="F44925" t="str">
            <v>Lishita Kotian</v>
          </cell>
          <cell r="G44925">
            <v>45895.697222222225</v>
          </cell>
          <cell r="H44925">
            <v>46003.929166666669</v>
          </cell>
        </row>
        <row r="44926">
          <cell r="A44926" t="str">
            <v>UCW-18083</v>
          </cell>
          <cell r="B44926" t="str">
            <v>Beauty - TCL CATALOGUE : URGENT - Listing Information Needed - 26 AUG</v>
          </cell>
          <cell r="C44926" t="str">
            <v>CLOSED</v>
          </cell>
          <cell r="D44926" t="str">
            <v>Highest</v>
          </cell>
          <cell r="E44926" t="str">
            <v>netscribes</v>
          </cell>
          <cell r="F44926" t="str">
            <v>Shraddha Dighe</v>
          </cell>
          <cell r="G44926">
            <v>45895.692361111112</v>
          </cell>
          <cell r="H44926">
            <v>45904.49722222222</v>
          </cell>
        </row>
        <row r="44927">
          <cell r="A44927" t="str">
            <v>UCW-18082</v>
          </cell>
          <cell r="B44927" t="str">
            <v xml:space="preserve">Reebok Women's Apparel 25-08-2025 </v>
          </cell>
          <cell r="C44927" t="str">
            <v>CLOSED</v>
          </cell>
          <cell r="D44927" t="str">
            <v>Medium</v>
          </cell>
          <cell r="E44927" t="str">
            <v>netscribes</v>
          </cell>
          <cell r="F44927" t="str">
            <v>Lishita Kotian</v>
          </cell>
          <cell r="G44927">
            <v>45895.674305555556</v>
          </cell>
          <cell r="H44927">
            <v>45911.527083333334</v>
          </cell>
        </row>
        <row r="44928">
          <cell r="A44928" t="str">
            <v>UCW-18076</v>
          </cell>
          <cell r="B44928" t="str">
            <v>Jaypore Catalogue</v>
          </cell>
          <cell r="C44928" t="str">
            <v>CLOSED</v>
          </cell>
          <cell r="D44928" t="str">
            <v>Highest</v>
          </cell>
          <cell r="E44928" t="str">
            <v>netscribes</v>
          </cell>
          <cell r="F44928" t="str">
            <v>Sushma Ram</v>
          </cell>
          <cell r="G44928">
            <v>45895.646527777775</v>
          </cell>
          <cell r="H44928">
            <v>45913.727083333331</v>
          </cell>
        </row>
        <row r="44929">
          <cell r="A44929" t="str">
            <v>UCW-18074</v>
          </cell>
          <cell r="B44929" t="str">
            <v>Catalogue Sheet Lot 48 (184 SKUs) Latin Quarters_23-08-2025</v>
          </cell>
          <cell r="C44929" t="str">
            <v>CLOSED</v>
          </cell>
          <cell r="D44929" t="str">
            <v>Medium</v>
          </cell>
          <cell r="E44929" t="str">
            <v>netscribes</v>
          </cell>
          <cell r="F44929" t="str">
            <v>Juilee Jadhav</v>
          </cell>
          <cell r="G44929">
            <v>45895.634722222225</v>
          </cell>
          <cell r="H44929">
            <v>45916.634722222225</v>
          </cell>
        </row>
        <row r="44930">
          <cell r="A44930" t="str">
            <v>UCW-18073</v>
          </cell>
          <cell r="B44930" t="str">
            <v>Beauty - Request to Go Live – LE46 Love Earth Vitamin C Sunscreen SPF-50 100ml ( Tatacliq) - 26 AUG</v>
          </cell>
          <cell r="C44930" t="str">
            <v>CLOSED Due to Inactive/Insufficient Information</v>
          </cell>
          <cell r="D44930" t="str">
            <v>Medium</v>
          </cell>
          <cell r="E44930" t="str">
            <v>netscribes</v>
          </cell>
          <cell r="F44930" t="str">
            <v>Shraddha Dighe</v>
          </cell>
          <cell r="G44930">
            <v>45895.634027777778</v>
          </cell>
          <cell r="H44930">
            <v>45908.444444444445</v>
          </cell>
        </row>
        <row r="44931">
          <cell r="A44931" t="str">
            <v>UCW-18072</v>
          </cell>
          <cell r="B44931" t="str">
            <v>105 Articles || New Listing For INC5 || TataCliq</v>
          </cell>
          <cell r="C44931" t="str">
            <v>CLOSED</v>
          </cell>
          <cell r="D44931" t="str">
            <v>Medium</v>
          </cell>
          <cell r="E44931" t="str">
            <v>netscribes</v>
          </cell>
          <cell r="F44931" t="str">
            <v>Lishita Kotian</v>
          </cell>
          <cell r="G44931">
            <v>45895.629166666666</v>
          </cell>
          <cell r="H44931">
            <v>45920.73541666667</v>
          </cell>
        </row>
        <row r="44932">
          <cell r="A44932" t="str">
            <v>UCW-18070</v>
          </cell>
          <cell r="B44932" t="str">
            <v>Tata cliq Latching - 23_08</v>
          </cell>
          <cell r="C44932" t="str">
            <v>CLOSED</v>
          </cell>
          <cell r="D44932" t="str">
            <v>Medium</v>
          </cell>
          <cell r="E44932" t="str">
            <v>netscribes</v>
          </cell>
          <cell r="F44932" t="str">
            <v>Juilee Jadhav</v>
          </cell>
          <cell r="G44932">
            <v>45895.599305555559</v>
          </cell>
          <cell r="H44932">
            <v>46003.97152777778</v>
          </cell>
        </row>
        <row r="44933">
          <cell r="A44933" t="str">
            <v>UCW-18069</v>
          </cell>
          <cell r="B44933" t="str">
            <v>Listing Template</v>
          </cell>
          <cell r="C44933" t="str">
            <v>CLOSED</v>
          </cell>
          <cell r="D44933" t="str">
            <v>Medium</v>
          </cell>
          <cell r="E44933" t="str">
            <v>netscribes</v>
          </cell>
          <cell r="F44933" t="str">
            <v>Mohd Tahir Shaikh</v>
          </cell>
          <cell r="G44933">
            <v>45895.591666666667</v>
          </cell>
          <cell r="H44933">
            <v>45898.729861111111</v>
          </cell>
        </row>
        <row r="44934">
          <cell r="A44934" t="str">
            <v>UCW-18068</v>
          </cell>
          <cell r="B44934" t="str">
            <v>CATALOGUE UPLOAD TATACLIQ X LIBAS 25-08-2025</v>
          </cell>
          <cell r="C44934" t="str">
            <v>CLOSED</v>
          </cell>
          <cell r="D44934" t="str">
            <v>Medium</v>
          </cell>
          <cell r="E44934" t="str">
            <v>netscribes</v>
          </cell>
          <cell r="F44934" t="str">
            <v>Sushma Ram</v>
          </cell>
          <cell r="G44934">
            <v>45895.583333333336</v>
          </cell>
          <cell r="H44934">
            <v>45920.729166666664</v>
          </cell>
        </row>
        <row r="44935">
          <cell r="A44935" t="str">
            <v>UCW-18066</v>
          </cell>
          <cell r="B44935" t="str">
            <v>Skechers Marketing and Listing Support</v>
          </cell>
          <cell r="C44935" t="str">
            <v>CLOSED</v>
          </cell>
          <cell r="D44935" t="str">
            <v>Medium</v>
          </cell>
          <cell r="E44935" t="str">
            <v>netscribes</v>
          </cell>
          <cell r="F44935" t="str">
            <v>Juilee Jadhav</v>
          </cell>
          <cell r="G44935">
            <v>45895.57916666667</v>
          </cell>
          <cell r="H44935">
            <v>46003.927777777775</v>
          </cell>
        </row>
        <row r="44936">
          <cell r="A44936" t="str">
            <v>UCW-18064</v>
          </cell>
          <cell r="B44936" t="str">
            <v>Clarification Required on Catalog Templates - TATA CLiQ - 1933 SKUs</v>
          </cell>
          <cell r="C44936" t="str">
            <v>CLOSED</v>
          </cell>
          <cell r="D44936" t="str">
            <v>Medium</v>
          </cell>
          <cell r="E44936" t="str">
            <v>netscribes</v>
          </cell>
          <cell r="F44936" t="str">
            <v>Mohd Tahir Shaikh</v>
          </cell>
          <cell r="G44936">
            <v>45895.556250000001</v>
          </cell>
          <cell r="H44936">
            <v>46003.927083333336</v>
          </cell>
        </row>
        <row r="44937">
          <cell r="A44937" t="str">
            <v>UCW-18063</v>
          </cell>
          <cell r="B44937" t="str">
            <v>Netscribes PUMA Pendency -LUX &amp; Mall</v>
          </cell>
          <cell r="C44937" t="str">
            <v>CLOSED</v>
          </cell>
          <cell r="D44937" t="str">
            <v>Medium</v>
          </cell>
          <cell r="E44937" t="str">
            <v>Chirag Dubal</v>
          </cell>
          <cell r="F44937" t="str">
            <v>Asmi Kumar</v>
          </cell>
          <cell r="G44937">
            <v>45895.554861111108</v>
          </cell>
          <cell r="H44937">
            <v>45901.728472222225</v>
          </cell>
        </row>
        <row r="44938">
          <cell r="A44938" t="str">
            <v>UCW-18060</v>
          </cell>
          <cell r="B44938" t="str">
            <v>Mapping of Products from luxury to mall account</v>
          </cell>
          <cell r="C44938" t="str">
            <v>CLOSED</v>
          </cell>
          <cell r="D44938" t="str">
            <v>Medium</v>
          </cell>
          <cell r="E44938" t="str">
            <v>netscribes</v>
          </cell>
          <cell r="F44938" t="str">
            <v>Mohd Tahir Shaikh</v>
          </cell>
          <cell r="G44938">
            <v>45895.539583333331</v>
          </cell>
          <cell r="H44938">
            <v>45897.643055555556</v>
          </cell>
        </row>
        <row r="44939">
          <cell r="A44939" t="str">
            <v>UCW-18055</v>
          </cell>
          <cell r="B44939" t="str">
            <v>Beauty - milk_shake New Listing | Dry Shampoo and Moisture&amp;More Whipped Cream - 26 AUG</v>
          </cell>
          <cell r="C44939" t="str">
            <v>CLOSED</v>
          </cell>
          <cell r="D44939" t="str">
            <v>Highest</v>
          </cell>
          <cell r="E44939" t="str">
            <v>netscribes</v>
          </cell>
          <cell r="F44939" t="str">
            <v>Shraddha Dighe</v>
          </cell>
          <cell r="G44939">
            <v>45895.508333333331</v>
          </cell>
          <cell r="H44939">
            <v>45910.648611111108</v>
          </cell>
        </row>
        <row r="44940">
          <cell r="A44940" t="str">
            <v>UCW-18054</v>
          </cell>
          <cell r="B44940" t="str">
            <v>Request for Full Product Catalog &amp; Images for Infant Essential Launch - Joie</v>
          </cell>
          <cell r="C44940" t="str">
            <v>CLOSED</v>
          </cell>
          <cell r="D44940" t="str">
            <v>Medium</v>
          </cell>
          <cell r="E44940" t="str">
            <v>Chirag Dubal</v>
          </cell>
          <cell r="F44940" t="str">
            <v>netscribes</v>
          </cell>
          <cell r="G44940">
            <v>45895.500694444447</v>
          </cell>
          <cell r="H44940">
            <v>45964.584722222222</v>
          </cell>
        </row>
        <row r="44941">
          <cell r="A44941" t="str">
            <v>UCW-18052</v>
          </cell>
          <cell r="B44941" t="str">
            <v xml:space="preserve">GUESS LISTING ON </v>
          </cell>
          <cell r="C44941" t="str">
            <v>CLOSED</v>
          </cell>
          <cell r="D44941" t="str">
            <v>Medium</v>
          </cell>
          <cell r="E44941" t="str">
            <v>netscribes</v>
          </cell>
          <cell r="F44941" t="str">
            <v>Mohd Tahir Shaikh</v>
          </cell>
          <cell r="G44941">
            <v>45895.495833333334</v>
          </cell>
          <cell r="H44941">
            <v>45923.563194444447</v>
          </cell>
        </row>
        <row r="44942">
          <cell r="A44942" t="str">
            <v>UCW-18049</v>
          </cell>
          <cell r="B44942" t="str">
            <v>Tatacliq Men Content template_20-08-25</v>
          </cell>
          <cell r="C44942" t="str">
            <v>CLOSED</v>
          </cell>
          <cell r="D44942" t="str">
            <v>Medium</v>
          </cell>
          <cell r="E44942" t="str">
            <v>Chirag Dubal</v>
          </cell>
          <cell r="F44942" t="str">
            <v>netscribes</v>
          </cell>
          <cell r="G44942">
            <v>45895.488194444442</v>
          </cell>
          <cell r="H44942">
            <v>45965.913194444445</v>
          </cell>
        </row>
        <row r="44943">
          <cell r="A44943" t="str">
            <v>UCW-18042</v>
          </cell>
          <cell r="B44943" t="str">
            <v>Tata Cliq (New Listing 42 Styles)- Varanga-19-08-2025 Seller Code : 125178</v>
          </cell>
          <cell r="C44943" t="str">
            <v>CLOSED</v>
          </cell>
          <cell r="D44943" t="str">
            <v>Medium</v>
          </cell>
          <cell r="E44943" t="str">
            <v>Chirag Dubal</v>
          </cell>
          <cell r="F44943" t="str">
            <v>netscribes</v>
          </cell>
          <cell r="G44943">
            <v>45895.478472222225</v>
          </cell>
          <cell r="H44943">
            <v>45965.913888888892</v>
          </cell>
        </row>
        <row r="44944">
          <cell r="A44944" t="str">
            <v>UCW-18040</v>
          </cell>
          <cell r="B44944" t="str">
            <v>Content Sheet and Image Link | United colors of benetton | 140 products | Tata Cliq | 1199102024</v>
          </cell>
          <cell r="C44944" t="str">
            <v>CLOSED</v>
          </cell>
          <cell r="D44944" t="str">
            <v>Medium</v>
          </cell>
          <cell r="E44944" t="str">
            <v>netscribes</v>
          </cell>
          <cell r="F44944" t="str">
            <v>Juilee Jadhav</v>
          </cell>
          <cell r="G44944">
            <v>45895.47152777778</v>
          </cell>
          <cell r="H44944">
            <v>45910.513888888891</v>
          </cell>
        </row>
        <row r="44945">
          <cell r="A44945" t="str">
            <v>UCW-18038</v>
          </cell>
          <cell r="B44945" t="str">
            <v>Raymonds MMP Enrichment_Tata Cliq | Daily Productivity- 336 unique ids - 22nd Aug</v>
          </cell>
          <cell r="C44945" t="str">
            <v>CLOSED</v>
          </cell>
          <cell r="D44945" t="str">
            <v>Medium</v>
          </cell>
          <cell r="E44945" t="str">
            <v>netscribes</v>
          </cell>
          <cell r="F44945" t="str">
            <v>Lishita Kotian</v>
          </cell>
          <cell r="G44945">
            <v>45895.461111111108</v>
          </cell>
          <cell r="H44945">
            <v>45910.505555555559</v>
          </cell>
        </row>
        <row r="44946">
          <cell r="A44946" t="str">
            <v>UCW-18037</v>
          </cell>
          <cell r="B44946" t="str">
            <v>Tatacliq Men Content template_23-08-25</v>
          </cell>
          <cell r="C44946" t="str">
            <v>CLOSED</v>
          </cell>
          <cell r="D44946" t="str">
            <v>Medium</v>
          </cell>
          <cell r="E44946" t="str">
            <v>netscribes</v>
          </cell>
          <cell r="F44946" t="str">
            <v>Sushma Ram</v>
          </cell>
          <cell r="G44946">
            <v>45895.453472222223</v>
          </cell>
          <cell r="H44946">
            <v>45906.613888888889</v>
          </cell>
        </row>
        <row r="44947">
          <cell r="A44947" t="str">
            <v>UCW-18029</v>
          </cell>
          <cell r="B44947" t="str">
            <v>TH &amp; CK | 514 - Styles</v>
          </cell>
          <cell r="C44947" t="str">
            <v>CLOSED</v>
          </cell>
          <cell r="D44947" t="str">
            <v>Medium</v>
          </cell>
          <cell r="E44947" t="str">
            <v>Chirag Dubal</v>
          </cell>
          <cell r="F44947" t="str">
            <v>Asmi Kumar</v>
          </cell>
          <cell r="G44947">
            <v>45894.948611111111</v>
          </cell>
          <cell r="H44947">
            <v>46003.856944444444</v>
          </cell>
        </row>
        <row r="44948">
          <cell r="A44948" t="str">
            <v>UCW-18027</v>
          </cell>
          <cell r="B44948" t="str">
            <v xml:space="preserve">Reebok Footwear Men &amp; Women 22-08-2025  </v>
          </cell>
          <cell r="C44948" t="str">
            <v>CLOSED</v>
          </cell>
          <cell r="D44948" t="str">
            <v>Medium</v>
          </cell>
          <cell r="E44948" t="str">
            <v>netscribes</v>
          </cell>
          <cell r="F44948" t="str">
            <v>Juilee Jadhav</v>
          </cell>
          <cell r="G44948">
            <v>45894.801388888889</v>
          </cell>
          <cell r="H44948">
            <v>46003.845138888886</v>
          </cell>
        </row>
        <row r="44949">
          <cell r="A44949" t="str">
            <v>UCW-18026</v>
          </cell>
          <cell r="B44949" t="str">
            <v>Product feed | Campus Sutra | 23-08-2025</v>
          </cell>
          <cell r="C44949" t="str">
            <v>CLOSED</v>
          </cell>
          <cell r="D44949" t="str">
            <v>Medium</v>
          </cell>
          <cell r="E44949" t="str">
            <v>netscribes</v>
          </cell>
          <cell r="F44949" t="str">
            <v>Sushma Ram</v>
          </cell>
          <cell r="G44949">
            <v>45894.793749999997</v>
          </cell>
          <cell r="H44949">
            <v>45920.722222222219</v>
          </cell>
        </row>
        <row r="44950">
          <cell r="A44950" t="str">
            <v>UCW-18025</v>
          </cell>
          <cell r="B44950" t="str">
            <v>Beauty - RE: Tata Cliq – Urgent Update of VLCC Product Images and Title-25th Aug</v>
          </cell>
          <cell r="C44950" t="str">
            <v>CLOSED</v>
          </cell>
          <cell r="D44950" t="str">
            <v>Medium</v>
          </cell>
          <cell r="E44950" t="str">
            <v>netscribes</v>
          </cell>
          <cell r="F44950" t="str">
            <v>Simi Raichel Zachariah</v>
          </cell>
          <cell r="G44950">
            <v>45894.779166666667</v>
          </cell>
          <cell r="H44950">
            <v>45910.648611111108</v>
          </cell>
        </row>
        <row r="44951">
          <cell r="A44951" t="str">
            <v>UCW-18019</v>
          </cell>
          <cell r="B44951" t="str">
            <v>Kiddopanti Image Update (22nd August 2025)</v>
          </cell>
          <cell r="C44951" t="str">
            <v>CLOSED</v>
          </cell>
          <cell r="D44951" t="str">
            <v>Medium</v>
          </cell>
          <cell r="E44951" t="str">
            <v>netscribes</v>
          </cell>
          <cell r="F44951" t="str">
            <v>Mohd Tahir Shaikh</v>
          </cell>
          <cell r="G44951">
            <v>45894.743055555555</v>
          </cell>
          <cell r="H44951">
            <v>46003.925694444442</v>
          </cell>
        </row>
        <row r="44952">
          <cell r="A44952" t="str">
            <v>UCW-18018</v>
          </cell>
          <cell r="B44952" t="str">
            <v>New Listing Casual,Formal,Sports</v>
          </cell>
          <cell r="C44952" t="str">
            <v>CLOSED Due to Inactive/Insufficient Information</v>
          </cell>
          <cell r="D44952" t="str">
            <v>Medium</v>
          </cell>
          <cell r="E44952" t="str">
            <v>netscribes</v>
          </cell>
          <cell r="F44952" t="str">
            <v>Sushma Ram</v>
          </cell>
          <cell r="G44952">
            <v>45894.740972222222</v>
          </cell>
          <cell r="H44952">
            <v>45913.499305555553</v>
          </cell>
        </row>
        <row r="44953">
          <cell r="A44953" t="str">
            <v>UCW-18016</v>
          </cell>
          <cell r="B44953" t="str">
            <v>CLONE - BEauty - RE: NEW BRAND: Bare Minerals Cataloging Internal  - July'25- 2nd july</v>
          </cell>
          <cell r="C44953" t="str">
            <v>CLOSED</v>
          </cell>
          <cell r="D44953" t="str">
            <v>Medium</v>
          </cell>
          <cell r="E44953" t="str">
            <v>netscribes</v>
          </cell>
          <cell r="F44953" t="str">
            <v>Shraddha Dighe</v>
          </cell>
          <cell r="G44953">
            <v>45894.73541666667</v>
          </cell>
          <cell r="H44953">
            <v>45920.709027777775</v>
          </cell>
        </row>
        <row r="44954">
          <cell r="A44954" t="str">
            <v>UCW-18015</v>
          </cell>
          <cell r="B44954" t="str">
            <v>Influencer Image Update TATACLIQ X LIBAS 22-08-2025</v>
          </cell>
          <cell r="C44954" t="str">
            <v>CLOSED</v>
          </cell>
          <cell r="D44954" t="str">
            <v>Medium</v>
          </cell>
          <cell r="E44954" t="str">
            <v>netscribes</v>
          </cell>
          <cell r="F44954" t="str">
            <v>Mohd Tahir Shaikh</v>
          </cell>
          <cell r="G44954">
            <v>45894.732638888891</v>
          </cell>
          <cell r="H44954">
            <v>46003.925000000003</v>
          </cell>
        </row>
        <row r="44955">
          <cell r="A44955" t="str">
            <v>UCW-17992</v>
          </cell>
          <cell r="B44955" t="str">
            <v>Spykar | Tatacliq - New Catalogue File - 22nd Aug</v>
          </cell>
          <cell r="C44955" t="str">
            <v>CLOSED</v>
          </cell>
          <cell r="D44955" t="str">
            <v>Medium</v>
          </cell>
          <cell r="E44955" t="str">
            <v>netscribes</v>
          </cell>
          <cell r="F44955" t="str">
            <v>Lishita Kotian</v>
          </cell>
          <cell r="G44955">
            <v>45894.677777777775</v>
          </cell>
          <cell r="H44955">
            <v>45900.465277777781</v>
          </cell>
        </row>
        <row r="44956">
          <cell r="A44956" t="str">
            <v>UCW-17988</v>
          </cell>
          <cell r="B44956" t="str">
            <v>Tata Cliq Catalogue Batch_9 &amp; Kids Batch-03</v>
          </cell>
          <cell r="C44956" t="str">
            <v>CLOSED</v>
          </cell>
          <cell r="D44956" t="str">
            <v>Medium</v>
          </cell>
          <cell r="E44956" t="str">
            <v>netscribes</v>
          </cell>
          <cell r="F44956" t="str">
            <v>Lishita Kotian</v>
          </cell>
          <cell r="G44956">
            <v>45894.668055555558</v>
          </cell>
          <cell r="H44956">
            <v>45897.685416666667</v>
          </cell>
        </row>
        <row r="44957">
          <cell r="A44957" t="str">
            <v>UCW-17984</v>
          </cell>
          <cell r="B44957" t="str">
            <v>Beauty - Emegamart india - Ethiglo new image updation ( 19/08/2025) - 25 AUG</v>
          </cell>
          <cell r="C44957" t="str">
            <v>CLOSED</v>
          </cell>
          <cell r="D44957" t="str">
            <v>Medium</v>
          </cell>
          <cell r="E44957" t="str">
            <v>netscribes</v>
          </cell>
          <cell r="F44957" t="str">
            <v>Shraddha Dighe</v>
          </cell>
          <cell r="G44957">
            <v>45894.658333333333</v>
          </cell>
          <cell r="H44957">
            <v>46003.923611111109</v>
          </cell>
        </row>
        <row r="44958">
          <cell r="A44958" t="str">
            <v>UCW-17983</v>
          </cell>
          <cell r="B44958" t="str">
            <v>New Catalog- Lunch Box- Little Surprise Box</v>
          </cell>
          <cell r="C44958" t="str">
            <v>CLOSED</v>
          </cell>
          <cell r="D44958" t="str">
            <v>Medium</v>
          </cell>
          <cell r="E44958" t="str">
            <v>netscribes</v>
          </cell>
          <cell r="F44958" t="str">
            <v>Lishita Kotian</v>
          </cell>
          <cell r="G44958">
            <v>45894.656944444447</v>
          </cell>
          <cell r="H44958">
            <v>45905.59097222222</v>
          </cell>
        </row>
        <row r="44959">
          <cell r="A44959" t="str">
            <v>UCW-17970</v>
          </cell>
          <cell r="B44959" t="str">
            <v>Tata Cliq Bugatti SS25 Lot 7 styles _Footwear_8 options_124766_22/08/2025</v>
          </cell>
          <cell r="C44959" t="str">
            <v>CLOSED</v>
          </cell>
          <cell r="D44959" t="str">
            <v>Medium</v>
          </cell>
          <cell r="E44959" t="str">
            <v>netscribes</v>
          </cell>
          <cell r="F44959" t="str">
            <v>Sushma Ram</v>
          </cell>
          <cell r="G44959">
            <v>45894.621527777781</v>
          </cell>
          <cell r="H44959">
            <v>45926.517361111109</v>
          </cell>
        </row>
        <row r="44960">
          <cell r="A44960" t="str">
            <v>UCW-17967</v>
          </cell>
          <cell r="B44960" t="str">
            <v>Tata: Gold 995 Bars Combo</v>
          </cell>
          <cell r="C44960" t="str">
            <v>CLOSED</v>
          </cell>
          <cell r="D44960" t="str">
            <v>Medium</v>
          </cell>
          <cell r="E44960" t="str">
            <v>netscribes</v>
          </cell>
          <cell r="F44960" t="str">
            <v>Lishita Kotian</v>
          </cell>
          <cell r="G44960">
            <v>45894.611805555556</v>
          </cell>
          <cell r="H44960">
            <v>45900.676388888889</v>
          </cell>
        </row>
        <row r="44961">
          <cell r="A44961" t="str">
            <v>UCW-17966</v>
          </cell>
          <cell r="B44961" t="str">
            <v>Tatacliq Men Content template_21-08-25</v>
          </cell>
          <cell r="C44961" t="str">
            <v>CLOSED</v>
          </cell>
          <cell r="D44961" t="str">
            <v>Medium</v>
          </cell>
          <cell r="E44961" t="str">
            <v>netscribes</v>
          </cell>
          <cell r="F44961" t="str">
            <v>Juilee Jadhav</v>
          </cell>
          <cell r="G44961">
            <v>45894.603472222225</v>
          </cell>
          <cell r="H44961">
            <v>45920.693749999999</v>
          </cell>
        </row>
        <row r="44962">
          <cell r="A44962" t="str">
            <v>UCW-17965</v>
          </cell>
          <cell r="B44962" t="str">
            <v>Beauty - Assortment for Tata Cliq Listing - 25 AUG</v>
          </cell>
          <cell r="C44962" t="str">
            <v>CLOSED Due to Inactive/Insufficient Information</v>
          </cell>
          <cell r="D44962" t="str">
            <v>Medium</v>
          </cell>
          <cell r="E44962" t="str">
            <v>netscribes</v>
          </cell>
          <cell r="F44962" t="str">
            <v>Shraddha Dighe</v>
          </cell>
          <cell r="G44962">
            <v>45894.598611111112</v>
          </cell>
          <cell r="H44962">
            <v>45912.589583333334</v>
          </cell>
        </row>
        <row r="44963">
          <cell r="A44963" t="str">
            <v>UCW-17964</v>
          </cell>
          <cell r="B44963" t="str">
            <v>Request To Add Model Images</v>
          </cell>
          <cell r="C44963" t="str">
            <v>CLOSED</v>
          </cell>
          <cell r="D44963" t="str">
            <v>Medium</v>
          </cell>
          <cell r="E44963" t="str">
            <v>netscribes</v>
          </cell>
          <cell r="F44963" t="str">
            <v>Mohd Tahir Shaikh</v>
          </cell>
          <cell r="G44963">
            <v>45894.591666666667</v>
          </cell>
          <cell r="H44963">
            <v>46003.92291666667</v>
          </cell>
        </row>
        <row r="44964">
          <cell r="A44964" t="str">
            <v>UCW-17962</v>
          </cell>
          <cell r="B44964" t="str">
            <v>AW25_Apparel_LOT_02 (424 EAN's)</v>
          </cell>
          <cell r="C44964" t="str">
            <v>CLOSED</v>
          </cell>
          <cell r="D44964" t="str">
            <v>Medium</v>
          </cell>
          <cell r="E44964" t="str">
            <v>netscribes</v>
          </cell>
          <cell r="F44964" t="str">
            <v>Lishita Kotian</v>
          </cell>
          <cell r="G44964">
            <v>45894.56527777778</v>
          </cell>
          <cell r="H44964">
            <v>45973.663194444445</v>
          </cell>
        </row>
        <row r="44965">
          <cell r="A44965" t="str">
            <v>UCW-17956</v>
          </cell>
          <cell r="B44965" t="str">
            <v>New Catalog for Tatacliq- Women ( 99 styles) ( Brand- Style Quotient )</v>
          </cell>
          <cell r="C44965" t="str">
            <v>CLOSED</v>
          </cell>
          <cell r="D44965" t="str">
            <v>Medium</v>
          </cell>
          <cell r="E44965" t="str">
            <v>netscribes</v>
          </cell>
          <cell r="F44965" t="str">
            <v>Lishita Kotian</v>
          </cell>
          <cell r="G44965">
            <v>45894.545138888891</v>
          </cell>
          <cell r="H44965">
            <v>45909.731249999997</v>
          </cell>
        </row>
        <row r="44966">
          <cell r="A44966" t="str">
            <v>UCW-17955</v>
          </cell>
          <cell r="B44966" t="str">
            <v>Beauty - Urgent:Temptu New Listing - 25 AUG</v>
          </cell>
          <cell r="C44966" t="str">
            <v>CLOSED</v>
          </cell>
          <cell r="D44966" t="str">
            <v>Medium</v>
          </cell>
          <cell r="E44966" t="str">
            <v>netscribes</v>
          </cell>
          <cell r="F44966" t="str">
            <v>Shraddha Dighe</v>
          </cell>
          <cell r="G44966">
            <v>45894.543749999997</v>
          </cell>
          <cell r="H44966">
            <v>45910.648611111108</v>
          </cell>
        </row>
        <row r="44967">
          <cell r="A44967" t="str">
            <v>UCW-17945</v>
          </cell>
          <cell r="B44967" t="str">
            <v>TataCliq | Fashion - Luxury | 24 Aug 2025 | Cataloguing-AW25 | Adults and Kids Accessories | 308 (Adults) 14 (Kids)</v>
          </cell>
          <cell r="C44967" t="str">
            <v>CLOSED</v>
          </cell>
          <cell r="D44967" t="str">
            <v>Medium</v>
          </cell>
          <cell r="E44967" t="str">
            <v>Chirag Dubal</v>
          </cell>
          <cell r="F44967" t="str">
            <v>Asmi Kumar</v>
          </cell>
          <cell r="G44967">
            <v>45894.527777777781</v>
          </cell>
          <cell r="H44967">
            <v>46004.484722222223</v>
          </cell>
        </row>
        <row r="44968">
          <cell r="A44968" t="str">
            <v>UCW-17944</v>
          </cell>
          <cell r="B44968" t="str">
            <v>Tatacliq Women Western Wear Template | 21st Aug'2025</v>
          </cell>
          <cell r="C44968" t="str">
            <v>CLOSED</v>
          </cell>
          <cell r="D44968" t="str">
            <v>Medium</v>
          </cell>
          <cell r="E44968" t="str">
            <v>netscribes</v>
          </cell>
          <cell r="F44968" t="str">
            <v>Lishita Kotian</v>
          </cell>
          <cell r="G44968">
            <v>45894.515277777777</v>
          </cell>
          <cell r="H44968">
            <v>45908.73333333333</v>
          </cell>
        </row>
        <row r="44969">
          <cell r="A44969" t="str">
            <v>UCW-17943</v>
          </cell>
          <cell r="B44969" t="str">
            <v>Beauty - Image resize - 25 to 30 AUG</v>
          </cell>
          <cell r="C44969" t="str">
            <v>CLOSED</v>
          </cell>
          <cell r="D44969" t="str">
            <v>Highest</v>
          </cell>
          <cell r="E44969" t="str">
            <v>netscribes</v>
          </cell>
          <cell r="F44969" t="str">
            <v>Shraddha Dighe</v>
          </cell>
          <cell r="G44969">
            <v>45894.509722222225</v>
          </cell>
          <cell r="H44969">
            <v>45910.649305555555</v>
          </cell>
        </row>
        <row r="44970">
          <cell r="A44970" t="str">
            <v>UCW-17938</v>
          </cell>
          <cell r="B44970" t="str">
            <v>Tatacliq Men Women Footwear Templates | 21st Aug'2025</v>
          </cell>
          <cell r="C44970" t="str">
            <v>CLOSED</v>
          </cell>
          <cell r="D44970" t="str">
            <v>Medium</v>
          </cell>
          <cell r="E44970" t="str">
            <v>netscribes</v>
          </cell>
          <cell r="F44970" t="str">
            <v>Lishita Kotian</v>
          </cell>
          <cell r="G44970">
            <v>45894.495833333334</v>
          </cell>
          <cell r="H44970">
            <v>45897.672222222223</v>
          </cell>
        </row>
        <row r="44971">
          <cell r="A44971" t="str">
            <v>UCW-17936</v>
          </cell>
          <cell r="B44971" t="str">
            <v>Tatacliq Footwear-Input-Kids Templates | 21st Aug'25</v>
          </cell>
          <cell r="C44971" t="str">
            <v>CLOSED</v>
          </cell>
          <cell r="D44971" t="str">
            <v>Medium</v>
          </cell>
          <cell r="E44971" t="str">
            <v>netscribes</v>
          </cell>
          <cell r="F44971" t="str">
            <v>Lishita Kotian</v>
          </cell>
          <cell r="G44971">
            <v>45894.490277777775</v>
          </cell>
          <cell r="H44971">
            <v>45895.675694444442</v>
          </cell>
        </row>
        <row r="44972">
          <cell r="A44972" t="str">
            <v>UCW-17934</v>
          </cell>
          <cell r="B44972" t="str">
            <v>Beauty - TEMPTU - New EAN Code Update - 22 AUG</v>
          </cell>
          <cell r="C44972" t="str">
            <v>CLOSED</v>
          </cell>
          <cell r="D44972" t="str">
            <v>Highest</v>
          </cell>
          <cell r="E44972" t="str">
            <v>netscribes</v>
          </cell>
          <cell r="F44972" t="str">
            <v>Shraddha Dighe</v>
          </cell>
          <cell r="G44972">
            <v>45894.481944444444</v>
          </cell>
          <cell r="H44972">
            <v>46003.922222222223</v>
          </cell>
        </row>
        <row r="44973">
          <cell r="A44973" t="str">
            <v>UCW-17933</v>
          </cell>
          <cell r="B44973" t="str">
            <v>Beauty - Friday Launch_15th&amp;22nd_Aug_Studiowest_20options - 25 AUG</v>
          </cell>
          <cell r="C44973" t="str">
            <v>CLOSED</v>
          </cell>
          <cell r="D44973" t="str">
            <v>Highest</v>
          </cell>
          <cell r="E44973" t="str">
            <v>netscribes</v>
          </cell>
          <cell r="F44973" t="str">
            <v>Shraddha Dighe</v>
          </cell>
          <cell r="G44973">
            <v>45894.46597222222</v>
          </cell>
          <cell r="H44973">
            <v>45904.494444444441</v>
          </cell>
        </row>
        <row r="44974">
          <cell r="A44974" t="str">
            <v>UCW-17932</v>
          </cell>
          <cell r="B44974" t="str">
            <v>Tatacliq Women Western Wear Template | 1st Aug'2025</v>
          </cell>
          <cell r="C44974" t="str">
            <v>CLOSED</v>
          </cell>
          <cell r="D44974" t="str">
            <v>Medium</v>
          </cell>
          <cell r="E44974" t="str">
            <v>netscribes</v>
          </cell>
          <cell r="F44974" t="str">
            <v>Mohd Tahir Shaikh</v>
          </cell>
          <cell r="G44974">
            <v>45894.461805555555</v>
          </cell>
          <cell r="H44974">
            <v>45909.518055555556</v>
          </cell>
        </row>
        <row r="44975">
          <cell r="A44975" t="str">
            <v>UCW-17930</v>
          </cell>
          <cell r="B44975" t="str">
            <v>AW'25 Apparel &amp; Accessories Catalogue @18th Aug - Tata Cliq</v>
          </cell>
          <cell r="C44975" t="str">
            <v>CLOSED</v>
          </cell>
          <cell r="D44975" t="str">
            <v>Medium</v>
          </cell>
          <cell r="E44975" t="str">
            <v>netscribes</v>
          </cell>
          <cell r="F44975" t="str">
            <v>Lishita Kotian</v>
          </cell>
          <cell r="G44975">
            <v>45894.454861111109</v>
          </cell>
          <cell r="H44975">
            <v>45911.561111111114</v>
          </cell>
        </row>
        <row r="44976">
          <cell r="A44976" t="str">
            <v>UCW-17925</v>
          </cell>
          <cell r="B44976" t="str">
            <v>New Collection Earrings Catalog for Upload 21.08.2025</v>
          </cell>
          <cell r="C44976" t="str">
            <v>CLOSED</v>
          </cell>
          <cell r="D44976" t="str">
            <v>Medium</v>
          </cell>
          <cell r="E44976" t="str">
            <v>netscribes</v>
          </cell>
          <cell r="F44976" t="str">
            <v>Sushma Ram</v>
          </cell>
          <cell r="G44976">
            <v>45893.893055555556</v>
          </cell>
          <cell r="H44976">
            <v>45895.818055555559</v>
          </cell>
        </row>
        <row r="44977">
          <cell r="A44977" t="str">
            <v>UCW-17923</v>
          </cell>
          <cell r="B44977" t="str">
            <v>TataCliQ &lt;&gt; New Listing WesternWear Co-Ords &amp;Dress - || Razy (040-046) || Floe (049-250) ||</v>
          </cell>
          <cell r="C44977" t="str">
            <v>CLOSED</v>
          </cell>
          <cell r="D44977" t="str">
            <v>Medium</v>
          </cell>
          <cell r="E44977" t="str">
            <v>netscribes</v>
          </cell>
          <cell r="F44977" t="str">
            <v>Sushma Ram</v>
          </cell>
          <cell r="G44977">
            <v>45893.883333333331</v>
          </cell>
          <cell r="H44977">
            <v>45909.488194444442</v>
          </cell>
        </row>
        <row r="44978">
          <cell r="A44978" t="str">
            <v>UCW-17921</v>
          </cell>
          <cell r="B44978" t="str">
            <v>Styles Migration to Tata Cliq Westbury Account - 21-08-2025</v>
          </cell>
          <cell r="C44978" t="str">
            <v>CLOSED</v>
          </cell>
          <cell r="D44978" t="str">
            <v>Medium</v>
          </cell>
          <cell r="E44978" t="str">
            <v>netscribes</v>
          </cell>
          <cell r="F44978" t="str">
            <v>Sushma Ram</v>
          </cell>
          <cell r="G44978">
            <v>45893.87777777778</v>
          </cell>
          <cell r="H44978">
            <v>46003.92083333333</v>
          </cell>
        </row>
        <row r="44979">
          <cell r="A44979" t="str">
            <v>UCW-17920</v>
          </cell>
          <cell r="B44979" t="str">
            <v>Tatacliq Specimen Template | 21st Aug'25</v>
          </cell>
          <cell r="C44979" t="str">
            <v>CLOSED</v>
          </cell>
          <cell r="D44979" t="str">
            <v>Highest</v>
          </cell>
          <cell r="E44979" t="str">
            <v>netscribes</v>
          </cell>
          <cell r="F44979" t="str">
            <v>Sushma Ram</v>
          </cell>
          <cell r="G44979">
            <v>45893.87222222222</v>
          </cell>
          <cell r="H44979">
            <v>45895.968055555553</v>
          </cell>
        </row>
        <row r="44980">
          <cell r="A44980" t="str">
            <v>UCW-17907</v>
          </cell>
          <cell r="B44980" t="str">
            <v>CK | 93 Lot</v>
          </cell>
          <cell r="C44980" t="str">
            <v>CLOSED</v>
          </cell>
          <cell r="D44980" t="str">
            <v>Medium</v>
          </cell>
          <cell r="E44980" t="str">
            <v>Chirag Dubal</v>
          </cell>
          <cell r="F44980" t="str">
            <v>Reagan D’souza</v>
          </cell>
          <cell r="G44980">
            <v>45892.947916666664</v>
          </cell>
          <cell r="H44980">
            <v>45971.430555555555</v>
          </cell>
        </row>
        <row r="44981">
          <cell r="A44981" t="str">
            <v>UCW-17905</v>
          </cell>
          <cell r="B44981" t="str">
            <v>Beauty -  Request to update images - 6 Aug</v>
          </cell>
          <cell r="C44981" t="str">
            <v>CLOSED Due to Inactive/Insufficient Information</v>
          </cell>
          <cell r="D44981" t="str">
            <v>Medium</v>
          </cell>
          <cell r="E44981" t="str">
            <v>netscribes</v>
          </cell>
          <cell r="F44981" t="str">
            <v>netscribes</v>
          </cell>
          <cell r="G44981">
            <v>45892.745833333334</v>
          </cell>
          <cell r="H44981">
            <v>45916.701388888891</v>
          </cell>
        </row>
        <row r="44982">
          <cell r="A44982" t="str">
            <v>UCW-17904</v>
          </cell>
          <cell r="B44982" t="str">
            <v>Beauty - [EXT] Fw: Spray Conditioner SKP X Tata - 13 AUG</v>
          </cell>
          <cell r="C44982" t="str">
            <v>CLOSED</v>
          </cell>
          <cell r="D44982" t="str">
            <v>Medium</v>
          </cell>
          <cell r="E44982" t="str">
            <v>netscribes</v>
          </cell>
          <cell r="F44982" t="str">
            <v>netscribes</v>
          </cell>
          <cell r="G44982">
            <v>45892.743750000001</v>
          </cell>
          <cell r="H44982">
            <v>45929.558333333334</v>
          </cell>
        </row>
        <row r="44983">
          <cell r="A44983" t="str">
            <v>UCW-17903</v>
          </cell>
          <cell r="B44983" t="str">
            <v>Beauty - Image Resize 1 - 20th Aug</v>
          </cell>
          <cell r="C44983" t="str">
            <v>CLOSED Due to Inactive/Insufficient Information</v>
          </cell>
          <cell r="D44983" t="str">
            <v>Medium</v>
          </cell>
          <cell r="E44983" t="str">
            <v>netscribes</v>
          </cell>
          <cell r="F44983" t="str">
            <v>netscribes</v>
          </cell>
          <cell r="G44983">
            <v>45892.740972222222</v>
          </cell>
          <cell r="H44983">
            <v>45894.423611111109</v>
          </cell>
        </row>
        <row r="44984">
          <cell r="A44984" t="str">
            <v>UCW-17893</v>
          </cell>
          <cell r="B44984" t="str">
            <v>CLONE - Tatacliq Lifestyle Catalog Template-Lot -120_4.08.2025</v>
          </cell>
          <cell r="C44984" t="str">
            <v>CLOSED</v>
          </cell>
          <cell r="D44984" t="str">
            <v>Medium</v>
          </cell>
          <cell r="E44984" t="str">
            <v>netscribes</v>
          </cell>
          <cell r="F44984" t="str">
            <v>Mohd Tahir Shaikh</v>
          </cell>
          <cell r="G44984">
            <v>45891.804861111108</v>
          </cell>
          <cell r="H44984">
            <v>45918.759722222225</v>
          </cell>
        </row>
        <row r="44985">
          <cell r="A44985" t="str">
            <v>UCW-17892</v>
          </cell>
          <cell r="B44985" t="str">
            <v>CLONE - Kids Apparel 31-07-2025</v>
          </cell>
          <cell r="C44985" t="str">
            <v>CLOSED</v>
          </cell>
          <cell r="D44985" t="str">
            <v>Medium</v>
          </cell>
          <cell r="E44985" t="str">
            <v>netscribes</v>
          </cell>
          <cell r="F44985" t="str">
            <v>Mohd Tahir Shaikh</v>
          </cell>
          <cell r="G44985">
            <v>45891.796527777777</v>
          </cell>
          <cell r="H44985">
            <v>45916.519444444442</v>
          </cell>
        </row>
        <row r="44986">
          <cell r="A44986" t="str">
            <v>UCW-17890</v>
          </cell>
          <cell r="B44986" t="str">
            <v>CLONE - Tatacliq Men Content template_29-07-25</v>
          </cell>
          <cell r="C44986" t="str">
            <v>CLOSED</v>
          </cell>
          <cell r="D44986" t="str">
            <v>Medium</v>
          </cell>
          <cell r="E44986" t="str">
            <v>netscribes</v>
          </cell>
          <cell r="F44986" t="str">
            <v>Mohd Tahir Shaikh</v>
          </cell>
          <cell r="G44986">
            <v>45891.787499999999</v>
          </cell>
          <cell r="H44986">
            <v>45916.518750000003</v>
          </cell>
        </row>
        <row r="44987">
          <cell r="A44987" t="str">
            <v>UCW-17888</v>
          </cell>
          <cell r="B44987" t="str">
            <v>Tata CLiq listing file for MEN &amp; women 21-08-2025</v>
          </cell>
          <cell r="C44987" t="str">
            <v>CLOSED</v>
          </cell>
          <cell r="D44987" t="str">
            <v>Medium</v>
          </cell>
          <cell r="E44987" t="str">
            <v>netscribes</v>
          </cell>
          <cell r="F44987" t="str">
            <v>Sushma Ram</v>
          </cell>
          <cell r="G44987">
            <v>45891.772916666669</v>
          </cell>
          <cell r="H44987">
            <v>45910.484027777777</v>
          </cell>
        </row>
        <row r="44988">
          <cell r="A44988" t="str">
            <v>UCW-17885</v>
          </cell>
          <cell r="B44988" t="str">
            <v>SECRET WISH | Summer wear COLLECTION | LOT 005 2025</v>
          </cell>
          <cell r="C44988" t="str">
            <v>CLOSED</v>
          </cell>
          <cell r="D44988" t="str">
            <v>Medium</v>
          </cell>
          <cell r="E44988" t="str">
            <v>Chirag Dubal</v>
          </cell>
          <cell r="F44988" t="str">
            <v>netscribes</v>
          </cell>
          <cell r="G44988">
            <v>45891.770138888889</v>
          </cell>
          <cell r="H44988">
            <v>45909.470833333333</v>
          </cell>
        </row>
        <row r="44989">
          <cell r="A44989" t="str">
            <v>UCW-17883</v>
          </cell>
          <cell r="B44989" t="str">
            <v>Bras-Bra Sets – Triumph – 20-08-2025</v>
          </cell>
          <cell r="C44989" t="str">
            <v>CLOSED</v>
          </cell>
          <cell r="D44989" t="str">
            <v>Medium</v>
          </cell>
          <cell r="E44989" t="str">
            <v>netscribes</v>
          </cell>
          <cell r="F44989" t="str">
            <v>Sushma Ram</v>
          </cell>
          <cell r="G44989">
            <v>45891.76458333333</v>
          </cell>
          <cell r="H44989">
            <v>45901.529861111114</v>
          </cell>
        </row>
        <row r="44990">
          <cell r="A44990" t="str">
            <v>UCW-17870</v>
          </cell>
          <cell r="B44990" t="str">
            <v>CLONE - Beauty - Himalaya - Combos -Listing - 14 AUG</v>
          </cell>
          <cell r="C44990" t="str">
            <v>CLOSED Due to Inactive/Insufficient Information</v>
          </cell>
          <cell r="D44990" t="str">
            <v>Medium</v>
          </cell>
          <cell r="E44990" t="str">
            <v>netscribes</v>
          </cell>
          <cell r="F44990" t="str">
            <v>Simi Raichel Zachariah</v>
          </cell>
          <cell r="G44990">
            <v>45891.676388888889</v>
          </cell>
          <cell r="H44990">
            <v>45897.768750000003</v>
          </cell>
        </row>
        <row r="44991">
          <cell r="A44991" t="str">
            <v>UCW-17864</v>
          </cell>
          <cell r="B44991" t="str">
            <v>Beauty - Updated Image Catalog Submission - Tatacliq - 22 AUG</v>
          </cell>
          <cell r="C44991" t="str">
            <v>CLOSED</v>
          </cell>
          <cell r="D44991" t="str">
            <v>Medium</v>
          </cell>
          <cell r="E44991" t="str">
            <v>netscribes</v>
          </cell>
          <cell r="F44991" t="str">
            <v>Shraddha Dighe</v>
          </cell>
          <cell r="G44991">
            <v>45891.625</v>
          </cell>
          <cell r="H44991">
            <v>45910.655555555553</v>
          </cell>
        </row>
        <row r="44992">
          <cell r="A44992" t="str">
            <v>UCW-17861</v>
          </cell>
          <cell r="B44992" t="str">
            <v>Beauty - HUL - Listing Creation - Aug - 22 AUG</v>
          </cell>
          <cell r="C44992" t="str">
            <v>CLOSED</v>
          </cell>
          <cell r="D44992" t="str">
            <v>Medium</v>
          </cell>
          <cell r="E44992" t="str">
            <v>netscribes</v>
          </cell>
          <cell r="F44992" t="str">
            <v>Shraddha Dighe</v>
          </cell>
          <cell r="G44992">
            <v>45891.609027777777</v>
          </cell>
          <cell r="H44992">
            <v>45910.655555555553</v>
          </cell>
        </row>
        <row r="44993">
          <cell r="A44993" t="str">
            <v>UCW-17858</v>
          </cell>
          <cell r="B44993" t="str">
            <v>Tatacliq Women Ethnic Wear Template | 21st Aug'2025</v>
          </cell>
          <cell r="C44993" t="str">
            <v>CLOSED</v>
          </cell>
          <cell r="D44993" t="str">
            <v>Medium</v>
          </cell>
          <cell r="E44993" t="str">
            <v>netscribes</v>
          </cell>
          <cell r="F44993" t="str">
            <v>Sushma Ram</v>
          </cell>
          <cell r="G44993">
            <v>45891.6</v>
          </cell>
          <cell r="H44993">
            <v>45905.535416666666</v>
          </cell>
        </row>
        <row r="44994">
          <cell r="A44994" t="str">
            <v>UCW-17856</v>
          </cell>
          <cell r="B44994" t="str">
            <v>AW25 Bags | Lot- 3</v>
          </cell>
          <cell r="C44994" t="str">
            <v>CLOSED</v>
          </cell>
          <cell r="D44994" t="str">
            <v>Medium</v>
          </cell>
          <cell r="E44994" t="str">
            <v>netscribes</v>
          </cell>
          <cell r="F44994" t="str">
            <v>Mohd Tahir Shaikh</v>
          </cell>
          <cell r="G44994">
            <v>45891.569444444445</v>
          </cell>
          <cell r="H44994">
            <v>45894.765972222223</v>
          </cell>
        </row>
        <row r="44995">
          <cell r="A44995" t="str">
            <v>UCW-17853</v>
          </cell>
          <cell r="B44995" t="str">
            <v>Prouduct feed | Instafab Plus | 20-08-2025</v>
          </cell>
          <cell r="C44995" t="str">
            <v>CLOSED</v>
          </cell>
          <cell r="D44995" t="str">
            <v>Medium</v>
          </cell>
          <cell r="E44995" t="str">
            <v>netscribes</v>
          </cell>
          <cell r="F44995" t="str">
            <v>Sushma Ram</v>
          </cell>
          <cell r="G44995">
            <v>45891.542361111111</v>
          </cell>
          <cell r="H44995">
            <v>45900.433333333334</v>
          </cell>
        </row>
        <row r="44996">
          <cell r="A44996" t="str">
            <v>UCW-17850</v>
          </cell>
          <cell r="B44996" t="str">
            <v>Tata Cliq: Product Listing Menswear Lot 19-07-2025</v>
          </cell>
          <cell r="C44996" t="str">
            <v>CLOSED</v>
          </cell>
          <cell r="D44996" t="str">
            <v>Medium</v>
          </cell>
          <cell r="E44996" t="str">
            <v>netscribes</v>
          </cell>
          <cell r="F44996" t="str">
            <v>Lishita Kotian</v>
          </cell>
          <cell r="G44996">
            <v>45891.518055555556</v>
          </cell>
          <cell r="H44996">
            <v>45898.717361111114</v>
          </cell>
        </row>
        <row r="44997">
          <cell r="A44997" t="str">
            <v>UCW-17849</v>
          </cell>
          <cell r="B44997" t="str">
            <v>ONLY LATCHING (LOT -57) TATA CLIQ</v>
          </cell>
          <cell r="C44997" t="str">
            <v>CLOSED</v>
          </cell>
          <cell r="D44997" t="str">
            <v>Medium</v>
          </cell>
          <cell r="E44997" t="str">
            <v>netscribes</v>
          </cell>
          <cell r="F44997" t="str">
            <v>Mohd Tahir Shaikh</v>
          </cell>
          <cell r="G44997">
            <v>45891.51458333333</v>
          </cell>
          <cell r="H44997">
            <v>45898.569444444445</v>
          </cell>
        </row>
        <row r="44998">
          <cell r="A44998" t="str">
            <v>UCW-17845</v>
          </cell>
          <cell r="B44998" t="str">
            <v>Beauty - Cataloguing Request -Biotique - 22 AUG</v>
          </cell>
          <cell r="C44998" t="str">
            <v>CLOSED</v>
          </cell>
          <cell r="D44998" t="str">
            <v>Medium</v>
          </cell>
          <cell r="E44998" t="str">
            <v>netscribes</v>
          </cell>
          <cell r="F44998" t="str">
            <v>Shraddha Dighe</v>
          </cell>
          <cell r="G44998">
            <v>45891.5</v>
          </cell>
          <cell r="H44998">
            <v>45910.65625</v>
          </cell>
        </row>
        <row r="44999">
          <cell r="A44999" t="str">
            <v>UCW-17844</v>
          </cell>
          <cell r="B44999" t="str">
            <v xml:space="preserve">Kids Apparel 20-08-2025 </v>
          </cell>
          <cell r="C44999" t="str">
            <v>CLOSED</v>
          </cell>
          <cell r="D44999" t="str">
            <v>Medium</v>
          </cell>
          <cell r="E44999" t="str">
            <v>netscribes</v>
          </cell>
          <cell r="F44999" t="str">
            <v>Sushma Ram</v>
          </cell>
          <cell r="G44999">
            <v>45891.491666666669</v>
          </cell>
          <cell r="H44999">
            <v>46003.919444444444</v>
          </cell>
        </row>
        <row r="45000">
          <cell r="A45000" t="str">
            <v>UCW-17843</v>
          </cell>
          <cell r="B45000" t="str">
            <v>Catalogue Upload Feed - 22-08-2025</v>
          </cell>
          <cell r="C45000" t="str">
            <v>CLOSED</v>
          </cell>
          <cell r="D45000" t="str">
            <v>Medium</v>
          </cell>
          <cell r="E45000" t="str">
            <v>netscribes</v>
          </cell>
          <cell r="F45000" t="str">
            <v>Mohd Tahir Shaikh</v>
          </cell>
          <cell r="G45000">
            <v>45891.490277777775</v>
          </cell>
          <cell r="H45000">
            <v>45905.689583333333</v>
          </cell>
        </row>
        <row r="45001">
          <cell r="A45001" t="str">
            <v>UCW-17842</v>
          </cell>
          <cell r="B45001" t="str">
            <v>Puma New Listings</v>
          </cell>
          <cell r="C45001" t="str">
            <v>CLOSED</v>
          </cell>
          <cell r="D45001" t="str">
            <v>Medium</v>
          </cell>
          <cell r="E45001" t="str">
            <v>netscribes</v>
          </cell>
          <cell r="F45001" t="str">
            <v>Sushma Ram</v>
          </cell>
          <cell r="G45001">
            <v>45891.486805555556</v>
          </cell>
          <cell r="H45001">
            <v>45903.790972222225</v>
          </cell>
        </row>
        <row r="45002">
          <cell r="A45002" t="str">
            <v>UCW-17841</v>
          </cell>
          <cell r="B45002" t="str">
            <v>The Bear House_AW25 Collection_Lot No. 41</v>
          </cell>
          <cell r="C45002" t="str">
            <v>CLOSED</v>
          </cell>
          <cell r="D45002" t="str">
            <v>Medium</v>
          </cell>
          <cell r="E45002" t="str">
            <v>netscribes</v>
          </cell>
          <cell r="F45002" t="str">
            <v>Lishita Kotian</v>
          </cell>
          <cell r="G45002">
            <v>45891.48333333333</v>
          </cell>
          <cell r="H45002">
            <v>45898.714583333334</v>
          </cell>
        </row>
        <row r="45003">
          <cell r="A45003" t="str">
            <v>UCW-17840</v>
          </cell>
          <cell r="B45003" t="str">
            <v>Beauty - New Listing file - 22 AUG</v>
          </cell>
          <cell r="C45003" t="str">
            <v>CLOSED</v>
          </cell>
          <cell r="D45003" t="str">
            <v>High</v>
          </cell>
          <cell r="E45003" t="str">
            <v>netscribes</v>
          </cell>
          <cell r="F45003" t="str">
            <v>Shraddha Dighe</v>
          </cell>
          <cell r="G45003">
            <v>45891.48333333333</v>
          </cell>
          <cell r="H45003">
            <v>45898.604166666664</v>
          </cell>
        </row>
        <row r="45004">
          <cell r="A45004" t="str">
            <v>UCW-17837</v>
          </cell>
          <cell r="B45004" t="str">
            <v>Beauty - Estee Lauder - NPL Aug'25 - 22 AUG</v>
          </cell>
          <cell r="C45004" t="str">
            <v>CLOSED</v>
          </cell>
          <cell r="D45004" t="str">
            <v>Highest</v>
          </cell>
          <cell r="E45004" t="str">
            <v>netscribes</v>
          </cell>
          <cell r="F45004" t="str">
            <v>Shraddha Dighe</v>
          </cell>
          <cell r="G45004">
            <v>45891.474305555559</v>
          </cell>
          <cell r="H45004">
            <v>45898.599305555559</v>
          </cell>
        </row>
        <row r="45005">
          <cell r="A45005" t="str">
            <v>UCW-17836</v>
          </cell>
          <cell r="B45005" t="str">
            <v xml:space="preserve">Men's Apparel 20-08-2025 </v>
          </cell>
          <cell r="C45005" t="str">
            <v>CLOSED</v>
          </cell>
          <cell r="D45005" t="str">
            <v>Medium</v>
          </cell>
          <cell r="E45005" t="str">
            <v>netscribes</v>
          </cell>
          <cell r="F45005" t="str">
            <v>Lishita Kotian</v>
          </cell>
          <cell r="G45005">
            <v>45891.474305555559</v>
          </cell>
          <cell r="H45005">
            <v>46003.918055555558</v>
          </cell>
        </row>
        <row r="45006">
          <cell r="A45006" t="str">
            <v>UCW-17834</v>
          </cell>
          <cell r="B45006" t="str">
            <v>Beauty - Clinique NPL - Aug'25 - 22 AUG</v>
          </cell>
          <cell r="C45006" t="str">
            <v>CLOSED</v>
          </cell>
          <cell r="D45006" t="str">
            <v>Medium</v>
          </cell>
          <cell r="E45006" t="str">
            <v>netscribes</v>
          </cell>
          <cell r="F45006" t="str">
            <v>Shraddha Dighe</v>
          </cell>
          <cell r="G45006">
            <v>45891.470833333333</v>
          </cell>
          <cell r="H45006">
            <v>45910.65625</v>
          </cell>
        </row>
        <row r="45007">
          <cell r="A45007" t="str">
            <v>UCW-17833</v>
          </cell>
          <cell r="B45007" t="str">
            <v>Tatacliq Specimen Template | 20th Aug'25</v>
          </cell>
          <cell r="C45007" t="str">
            <v>CLOSED</v>
          </cell>
          <cell r="D45007" t="str">
            <v>Medium</v>
          </cell>
          <cell r="E45007" t="str">
            <v>netscribes</v>
          </cell>
          <cell r="F45007" t="str">
            <v>Lishita Kotian</v>
          </cell>
          <cell r="G45007">
            <v>45891.468055555553</v>
          </cell>
          <cell r="H45007">
            <v>45895.974305555559</v>
          </cell>
        </row>
        <row r="45008">
          <cell r="A45008" t="str">
            <v>UCW-17829</v>
          </cell>
          <cell r="B45008" t="str">
            <v>CLONE - New Listings to be created</v>
          </cell>
          <cell r="C45008" t="str">
            <v>CLOSED Due to Inactive/Insufficient Information</v>
          </cell>
          <cell r="D45008" t="str">
            <v>Medium</v>
          </cell>
          <cell r="E45008" t="str">
            <v>netscribes</v>
          </cell>
          <cell r="F45008" t="str">
            <v>Mohd Tahir Shaikh</v>
          </cell>
          <cell r="G45008">
            <v>45891.448611111111</v>
          </cell>
          <cell r="H45008">
            <v>45903.8</v>
          </cell>
        </row>
        <row r="45009">
          <cell r="A45009" t="str">
            <v>UCW-17824</v>
          </cell>
          <cell r="B45009" t="str">
            <v>Category Catalog - FEMMELLA-20 August'25</v>
          </cell>
          <cell r="C45009" t="str">
            <v>CLOSED</v>
          </cell>
          <cell r="D45009" t="str">
            <v>Medium</v>
          </cell>
          <cell r="E45009" t="str">
            <v>netscribes</v>
          </cell>
          <cell r="F45009" t="str">
            <v>Sushma Ram</v>
          </cell>
          <cell r="G45009">
            <v>45890.8</v>
          </cell>
          <cell r="H45009">
            <v>45899.593055555553</v>
          </cell>
        </row>
        <row r="45010">
          <cell r="A45010" t="str">
            <v>UCW-17823</v>
          </cell>
          <cell r="B45010" t="str">
            <v>Hancock English Navy Women @ Tatacliq New Catalog</v>
          </cell>
          <cell r="C45010" t="str">
            <v>CLOSED</v>
          </cell>
          <cell r="D45010" t="str">
            <v>Medium</v>
          </cell>
          <cell r="E45010" t="str">
            <v>netscribes</v>
          </cell>
          <cell r="F45010" t="str">
            <v>Mohd Tahir Shaikh</v>
          </cell>
          <cell r="G45010">
            <v>45890.8</v>
          </cell>
          <cell r="H45010">
            <v>45903.804166666669</v>
          </cell>
        </row>
        <row r="45011">
          <cell r="A45011" t="str">
            <v>UCW-17821</v>
          </cell>
          <cell r="B45011" t="str">
            <v xml:space="preserve">New lot Aug </v>
          </cell>
          <cell r="C45011" t="str">
            <v>CLOSED</v>
          </cell>
          <cell r="D45011" t="str">
            <v>Medium</v>
          </cell>
          <cell r="E45011" t="str">
            <v>netscribes</v>
          </cell>
          <cell r="F45011" t="str">
            <v>Mohd Tahir Shaikh</v>
          </cell>
          <cell r="G45011">
            <v>45890.78402777778</v>
          </cell>
          <cell r="H45011">
            <v>45903.813194444447</v>
          </cell>
        </row>
        <row r="45012">
          <cell r="A45012" t="str">
            <v>UCW-17819</v>
          </cell>
          <cell r="B45012" t="str">
            <v>Tatacliq Men Content template_20-08-25</v>
          </cell>
          <cell r="C45012" t="str">
            <v>CLOSED</v>
          </cell>
          <cell r="D45012" t="str">
            <v>Medium</v>
          </cell>
          <cell r="E45012" t="str">
            <v>netscribes</v>
          </cell>
          <cell r="F45012" t="str">
            <v>Lishita Kotian</v>
          </cell>
          <cell r="G45012">
            <v>45890.779166666667</v>
          </cell>
          <cell r="H45012">
            <v>45899.697222222225</v>
          </cell>
        </row>
        <row r="45013">
          <cell r="A45013" t="str">
            <v>UCW-17809</v>
          </cell>
          <cell r="B45013" t="str">
            <v>Tata Master Data</v>
          </cell>
          <cell r="C45013" t="str">
            <v>CLOSED</v>
          </cell>
          <cell r="D45013" t="str">
            <v>Medium</v>
          </cell>
          <cell r="E45013" t="str">
            <v>netscribes</v>
          </cell>
          <cell r="F45013" t="str">
            <v>Mohd Tahir Shaikh</v>
          </cell>
          <cell r="G45013">
            <v>45890.74722222222</v>
          </cell>
          <cell r="H45013">
            <v>45897.591666666667</v>
          </cell>
        </row>
        <row r="45014">
          <cell r="A45014" t="str">
            <v>UCW-17806</v>
          </cell>
          <cell r="B45014" t="str">
            <v>Beauty - Fabessentials - Request for Raksha Bandhan Gift Set SKUs &amp; Catalog Details x Tata Cliq - 21 AUG</v>
          </cell>
          <cell r="C45014" t="str">
            <v>CLOSED</v>
          </cell>
          <cell r="D45014" t="str">
            <v>Medium</v>
          </cell>
          <cell r="E45014" t="str">
            <v>netscribes</v>
          </cell>
          <cell r="F45014" t="str">
            <v>Shraddha Dighe</v>
          </cell>
          <cell r="G45014">
            <v>45890.711805555555</v>
          </cell>
          <cell r="H45014">
            <v>45910.65625</v>
          </cell>
        </row>
        <row r="45015">
          <cell r="A45015" t="str">
            <v>UCW-17803</v>
          </cell>
          <cell r="B45015" t="str">
            <v>Beauty - New Product Cataloging - Ajmal &amp; Sons - 21 Aug</v>
          </cell>
          <cell r="C45015" t="str">
            <v>CLOSED Due to Inactive/Insufficient Information</v>
          </cell>
          <cell r="D45015" t="str">
            <v>Medium</v>
          </cell>
          <cell r="E45015" t="str">
            <v>netscribes</v>
          </cell>
          <cell r="F45015" t="str">
            <v>Shraddha Dighe</v>
          </cell>
          <cell r="G45015">
            <v>45890.706250000003</v>
          </cell>
          <cell r="H45015">
            <v>45901.790277777778</v>
          </cell>
        </row>
        <row r="45016">
          <cell r="A45016" t="str">
            <v>UCW-17800</v>
          </cell>
          <cell r="B45016" t="str">
            <v>Nike listing file for Tata Luxury</v>
          </cell>
          <cell r="C45016" t="str">
            <v>CLOSED</v>
          </cell>
          <cell r="D45016" t="str">
            <v>Medium</v>
          </cell>
          <cell r="E45016" t="str">
            <v>Chirag Dubal</v>
          </cell>
          <cell r="F45016" t="str">
            <v>Asmi Kumar</v>
          </cell>
          <cell r="G45016">
            <v>45890.690972222219</v>
          </cell>
          <cell r="H45016">
            <v>45895.795138888891</v>
          </cell>
        </row>
        <row r="45017">
          <cell r="A45017" t="str">
            <v>UCW-17799</v>
          </cell>
          <cell r="B45017" t="str">
            <v>CLONE - Beauty - Images Update - 29-07-2025 - 5 Aug</v>
          </cell>
          <cell r="C45017" t="str">
            <v>CLOSED</v>
          </cell>
          <cell r="D45017" t="str">
            <v>Highest</v>
          </cell>
          <cell r="E45017" t="str">
            <v>netscribes</v>
          </cell>
          <cell r="F45017" t="str">
            <v>Simi Raichel Zachariah</v>
          </cell>
          <cell r="G45017">
            <v>45890.654861111114</v>
          </cell>
          <cell r="H45017">
            <v>46003.917361111111</v>
          </cell>
        </row>
        <row r="45018">
          <cell r="A45018" t="str">
            <v>UCW-17797</v>
          </cell>
          <cell r="B45018" t="str">
            <v>Beauty - 2 Pending SKUs</v>
          </cell>
          <cell r="C45018" t="str">
            <v>CLOSED</v>
          </cell>
          <cell r="D45018" t="str">
            <v>Medium</v>
          </cell>
          <cell r="E45018" t="str">
            <v>netscribes</v>
          </cell>
          <cell r="F45018" t="str">
            <v>netscribes</v>
          </cell>
          <cell r="G45018">
            <v>45890.640277777777</v>
          </cell>
          <cell r="H45018">
            <v>45964.625</v>
          </cell>
        </row>
        <row r="45019">
          <cell r="A45019" t="str">
            <v>UCW-17787</v>
          </cell>
          <cell r="B45019" t="str">
            <v>New Catalogue(345) | 196 Styles | Men | Tata Cliq | 19-08-2025</v>
          </cell>
          <cell r="C45019" t="str">
            <v>CLOSED</v>
          </cell>
          <cell r="D45019" t="str">
            <v>Medium</v>
          </cell>
          <cell r="E45019" t="str">
            <v>netscribes</v>
          </cell>
          <cell r="F45019" t="str">
            <v>Juilee Jadhav</v>
          </cell>
          <cell r="G45019">
            <v>45890.554166666669</v>
          </cell>
          <cell r="H45019">
            <v>45897.697916666664</v>
          </cell>
        </row>
        <row r="45020">
          <cell r="A45020" t="str">
            <v>UCW-17786</v>
          </cell>
          <cell r="B45020" t="str">
            <v>Etnia Barcelona MP codes</v>
          </cell>
          <cell r="C45020" t="str">
            <v>CLOSED</v>
          </cell>
          <cell r="D45020" t="str">
            <v>Medium</v>
          </cell>
          <cell r="E45020" t="str">
            <v>netscribes</v>
          </cell>
          <cell r="F45020" t="str">
            <v>Mohd Tahir Shaikh</v>
          </cell>
          <cell r="G45020">
            <v>45890.551388888889</v>
          </cell>
          <cell r="H45020">
            <v>45892.539583333331</v>
          </cell>
        </row>
        <row r="45021">
          <cell r="A45021" t="str">
            <v>UCW-17776</v>
          </cell>
          <cell r="B45021" t="str">
            <v>Beauty - Pending 2 SKUs</v>
          </cell>
          <cell r="C45021" t="str">
            <v>CLOSED</v>
          </cell>
          <cell r="D45021" t="str">
            <v>Medium</v>
          </cell>
          <cell r="E45021" t="str">
            <v>netscribes</v>
          </cell>
          <cell r="F45021" t="str">
            <v>netscribes</v>
          </cell>
          <cell r="G45021">
            <v>45890.507638888892</v>
          </cell>
          <cell r="H45021">
            <v>45964.624305555553</v>
          </cell>
        </row>
        <row r="45022">
          <cell r="A45022" t="str">
            <v>UCW-17766</v>
          </cell>
          <cell r="B45022" t="str">
            <v xml:space="preserve">Men's Apparel 19-08-2025 </v>
          </cell>
          <cell r="C45022" t="str">
            <v>CLOSED</v>
          </cell>
          <cell r="D45022" t="str">
            <v>Medium</v>
          </cell>
          <cell r="E45022" t="str">
            <v>netscribes</v>
          </cell>
          <cell r="F45022" t="str">
            <v>Juilee Jadhav</v>
          </cell>
          <cell r="G45022">
            <v>45890.46875</v>
          </cell>
          <cell r="H45022">
            <v>46003.916666666664</v>
          </cell>
        </row>
        <row r="45023">
          <cell r="A45023" t="str">
            <v>UCW-17765</v>
          </cell>
          <cell r="B45023" t="str">
            <v>Women's Innerwear, Activewear &amp; Nightwear – “Clovia” – 19 Aug, 2025</v>
          </cell>
          <cell r="C45023" t="str">
            <v>CLOSED</v>
          </cell>
          <cell r="D45023" t="str">
            <v>Medium</v>
          </cell>
          <cell r="E45023" t="str">
            <v>netscribes</v>
          </cell>
          <cell r="F45023" t="str">
            <v>Mohd Tahir Shaikh</v>
          </cell>
          <cell r="G45023">
            <v>45890.467361111114</v>
          </cell>
          <cell r="H45023">
            <v>45898.705555555556</v>
          </cell>
        </row>
        <row r="45024">
          <cell r="A45024" t="str">
            <v>UCW-17754</v>
          </cell>
          <cell r="B45024" t="str">
            <v>SeeSaw MP codes</v>
          </cell>
          <cell r="C45024" t="str">
            <v>CLOSED Due to Inactive/Insufficient Information</v>
          </cell>
          <cell r="D45024" t="str">
            <v>Medium</v>
          </cell>
          <cell r="E45024" t="str">
            <v>netscribes</v>
          </cell>
          <cell r="F45024" t="str">
            <v>Mohd Tahir Shaikh</v>
          </cell>
          <cell r="G45024">
            <v>45889.791666666664</v>
          </cell>
          <cell r="H45024">
            <v>45889.801388888889</v>
          </cell>
        </row>
        <row r="45025">
          <cell r="A45025" t="str">
            <v>UCW-17753</v>
          </cell>
          <cell r="B45025" t="str">
            <v>Women's Apparel 19-08-2025</v>
          </cell>
          <cell r="C45025" t="str">
            <v>CLOSED</v>
          </cell>
          <cell r="D45025" t="str">
            <v>Medium</v>
          </cell>
          <cell r="E45025" t="str">
            <v>netscribes</v>
          </cell>
          <cell r="F45025" t="str">
            <v>Juilee Jadhav</v>
          </cell>
          <cell r="G45025">
            <v>45889.788888888892</v>
          </cell>
          <cell r="H45025">
            <v>46188.748611111114</v>
          </cell>
        </row>
        <row r="45026">
          <cell r="A45026" t="str">
            <v>UCW-17752</v>
          </cell>
          <cell r="B45026" t="str">
            <v>JJ FTW &amp; ACC AW-25 (Lot-4 &amp; 5)- Tata Cliq</v>
          </cell>
          <cell r="C45026" t="str">
            <v>CLOSED</v>
          </cell>
          <cell r="D45026" t="str">
            <v>Medium</v>
          </cell>
          <cell r="E45026" t="str">
            <v>netscribes</v>
          </cell>
          <cell r="F45026" t="str">
            <v>Mohd Tahir Shaikh</v>
          </cell>
          <cell r="G45026">
            <v>45889.770833333336</v>
          </cell>
          <cell r="H45026">
            <v>45897.763194444444</v>
          </cell>
        </row>
        <row r="45027">
          <cell r="A45027" t="str">
            <v>UCW-17750</v>
          </cell>
          <cell r="B45027" t="str">
            <v>Beauty - Image resizing</v>
          </cell>
          <cell r="C45027" t="str">
            <v>CLOSED</v>
          </cell>
          <cell r="D45027" t="str">
            <v>Medium</v>
          </cell>
          <cell r="E45027" t="str">
            <v>netscribes</v>
          </cell>
          <cell r="F45027" t="str">
            <v>Shraddha Dighe</v>
          </cell>
          <cell r="G45027">
            <v>45889.757638888892</v>
          </cell>
          <cell r="H45027">
            <v>45894.479166666664</v>
          </cell>
        </row>
        <row r="45028">
          <cell r="A45028" t="str">
            <v>UCW-17749</v>
          </cell>
          <cell r="B45028" t="str">
            <v>Beauty - Image Resize 1 - 20th Aug</v>
          </cell>
          <cell r="C45028" t="str">
            <v>CLOSED</v>
          </cell>
          <cell r="D45028" t="str">
            <v>Medium</v>
          </cell>
          <cell r="E45028" t="str">
            <v>netscribes</v>
          </cell>
          <cell r="F45028" t="str">
            <v>Simi Raichel Zachariah</v>
          </cell>
          <cell r="G45028">
            <v>45889.755555555559</v>
          </cell>
          <cell r="H45028">
            <v>45910.657638888886</v>
          </cell>
        </row>
        <row r="45029">
          <cell r="A45029" t="str">
            <v>UCW-17744</v>
          </cell>
          <cell r="B45029" t="str">
            <v>CLONE - Beauty - Himalaya - Combos -Listing - 14 AUG</v>
          </cell>
          <cell r="C45029" t="str">
            <v>CLOSED Due to Inactive/Insufficient Information</v>
          </cell>
          <cell r="D45029" t="str">
            <v>Medium</v>
          </cell>
          <cell r="E45029" t="str">
            <v>netscribes</v>
          </cell>
          <cell r="F45029" t="str">
            <v>Simi Raichel Zachariah</v>
          </cell>
          <cell r="G45029">
            <v>45889.740277777775</v>
          </cell>
          <cell r="H45029">
            <v>45892.412499999999</v>
          </cell>
        </row>
        <row r="45030">
          <cell r="A45030" t="str">
            <v>UCW-17740</v>
          </cell>
          <cell r="B45030" t="str">
            <v>Beauty - Dusting Powder - LSO (EAN &amp; SKU) - Update - 20 AUG</v>
          </cell>
          <cell r="C45030" t="str">
            <v>CLOSED</v>
          </cell>
          <cell r="D45030" t="str">
            <v>High</v>
          </cell>
          <cell r="E45030" t="str">
            <v>netscribes</v>
          </cell>
          <cell r="F45030" t="str">
            <v>Shraddha Dighe</v>
          </cell>
          <cell r="G45030">
            <v>45889.727083333331</v>
          </cell>
          <cell r="H45030">
            <v>45903.583333333336</v>
          </cell>
        </row>
        <row r="45031">
          <cell r="A45031" t="str">
            <v>UCW-17738</v>
          </cell>
          <cell r="B45031" t="str">
            <v>Tatacliq Women Ethnic Wear Template | 14th Aug'2025</v>
          </cell>
          <cell r="C45031" t="str">
            <v>CLOSED</v>
          </cell>
          <cell r="D45031" t="str">
            <v>Medium</v>
          </cell>
          <cell r="E45031" t="str">
            <v>netscribes</v>
          </cell>
          <cell r="F45031" t="str">
            <v>Mohd Tahir Shaikh</v>
          </cell>
          <cell r="G45031">
            <v>45889.720833333333</v>
          </cell>
          <cell r="H45031">
            <v>45898.70416666667</v>
          </cell>
        </row>
        <row r="45032">
          <cell r="A45032" t="str">
            <v>UCW-17736</v>
          </cell>
          <cell r="B45032" t="str">
            <v xml:space="preserve">Tatacliq Lifestyle Catalog Template-Lot -122_18.08.2025 </v>
          </cell>
          <cell r="C45032" t="str">
            <v>CLOSED</v>
          </cell>
          <cell r="D45032" t="str">
            <v>Medium</v>
          </cell>
          <cell r="E45032" t="str">
            <v>netscribes</v>
          </cell>
          <cell r="F45032" t="str">
            <v>Mohd Tahir Shaikh</v>
          </cell>
          <cell r="G45032">
            <v>45889.70416666667</v>
          </cell>
          <cell r="H45032">
            <v>45897.644444444442</v>
          </cell>
        </row>
        <row r="45033">
          <cell r="A45033" t="str">
            <v>UCW-17735</v>
          </cell>
          <cell r="B45033" t="str">
            <v>Tata Cliq (New Listing 42 Styles)- Varanga-19-08-2025 Seller Code : 125178</v>
          </cell>
          <cell r="C45033" t="str">
            <v>CLOSED</v>
          </cell>
          <cell r="D45033" t="str">
            <v>Medium</v>
          </cell>
          <cell r="E45033" t="str">
            <v>netscribes</v>
          </cell>
          <cell r="F45033" t="str">
            <v>Lishita Kotian</v>
          </cell>
          <cell r="G45033">
            <v>45889.703472222223</v>
          </cell>
          <cell r="H45033">
            <v>45895.685416666667</v>
          </cell>
        </row>
        <row r="45034">
          <cell r="A45034" t="str">
            <v>UCW-17733</v>
          </cell>
          <cell r="B45034" t="str">
            <v>Missing LOV List &amp; Dropdowns in Coin &amp; Bar Template</v>
          </cell>
          <cell r="C45034" t="str">
            <v>CLOSED</v>
          </cell>
          <cell r="D45034" t="str">
            <v>Medium</v>
          </cell>
          <cell r="E45034" t="str">
            <v>netscribes</v>
          </cell>
          <cell r="F45034" t="str">
            <v>Mohd Tahir Shaikh</v>
          </cell>
          <cell r="G45034">
            <v>45889.690972222219</v>
          </cell>
          <cell r="H45034">
            <v>45898.513194444444</v>
          </cell>
        </row>
        <row r="45035">
          <cell r="A45035" t="str">
            <v>UCW-17730</v>
          </cell>
          <cell r="B45035" t="str">
            <v>Image Updation TATACLIQ - LIBAS (20-08-2025)</v>
          </cell>
          <cell r="C45035" t="str">
            <v>CLOSED</v>
          </cell>
          <cell r="D45035" t="str">
            <v>Medium</v>
          </cell>
          <cell r="E45035" t="str">
            <v>Chirag Dubal</v>
          </cell>
          <cell r="F45035" t="str">
            <v>Shweta Phadtare</v>
          </cell>
          <cell r="G45035">
            <v>45889.665972222225</v>
          </cell>
          <cell r="H45035">
            <v>45891.615277777775</v>
          </cell>
        </row>
        <row r="45036">
          <cell r="A45036" t="str">
            <v>UCW-17729</v>
          </cell>
          <cell r="B45036" t="str">
            <v>TataCliq X Bewakoof II Mens Wear II 19-08-2025</v>
          </cell>
          <cell r="C45036" t="str">
            <v>CLOSED</v>
          </cell>
          <cell r="D45036" t="str">
            <v>Medium</v>
          </cell>
          <cell r="E45036" t="str">
            <v>netscribes</v>
          </cell>
          <cell r="F45036" t="str">
            <v>Mohd Tahir Shaikh</v>
          </cell>
          <cell r="G45036">
            <v>45889.662499999999</v>
          </cell>
          <cell r="H45036">
            <v>45897.611805555556</v>
          </cell>
        </row>
        <row r="45037">
          <cell r="A45037" t="str">
            <v>UCW-17728</v>
          </cell>
          <cell r="B45037" t="str">
            <v>Tatacliq- Image Update- 583 Styles</v>
          </cell>
          <cell r="C45037" t="str">
            <v>CLOSED</v>
          </cell>
          <cell r="D45037" t="str">
            <v>Medium</v>
          </cell>
          <cell r="E45037" t="str">
            <v>Chirag Dubal</v>
          </cell>
          <cell r="F45037" t="str">
            <v>Shweta Phadtare</v>
          </cell>
          <cell r="G45037">
            <v>45889.659722222219</v>
          </cell>
          <cell r="H45037">
            <v>45898.692361111112</v>
          </cell>
        </row>
        <row r="45038">
          <cell r="A45038" t="str">
            <v>UCW-17727</v>
          </cell>
          <cell r="B45038" t="str">
            <v>Tatacliq Men Women Footwear Templates | 19th July'2025</v>
          </cell>
          <cell r="C45038" t="str">
            <v>CLOSED</v>
          </cell>
          <cell r="D45038" t="str">
            <v>Medium</v>
          </cell>
          <cell r="E45038" t="str">
            <v>netscribes</v>
          </cell>
          <cell r="F45038" t="str">
            <v>Juilee Jadhav</v>
          </cell>
          <cell r="G45038">
            <v>45889.657638888886</v>
          </cell>
          <cell r="H45038">
            <v>45895.955555555556</v>
          </cell>
        </row>
        <row r="45039">
          <cell r="A45039" t="str">
            <v>UCW-17724</v>
          </cell>
          <cell r="B45039" t="str">
            <v>CLONE - Beauty - RE: Carrera Tata Cliq Onboarding- 26th March</v>
          </cell>
          <cell r="C45039" t="str">
            <v>CLOSED</v>
          </cell>
          <cell r="D45039" t="str">
            <v>High</v>
          </cell>
          <cell r="E45039" t="str">
            <v>netscribes</v>
          </cell>
          <cell r="F45039" t="str">
            <v>Simi Raichel Zachariah</v>
          </cell>
          <cell r="G45039">
            <v>45889.625694444447</v>
          </cell>
          <cell r="H45039">
            <v>45890.588888888888</v>
          </cell>
        </row>
        <row r="45040">
          <cell r="A45040" t="str">
            <v>UCW-17723</v>
          </cell>
          <cell r="B45040" t="str">
            <v>BIBA_Kriti's Images to be Removed</v>
          </cell>
          <cell r="C45040" t="str">
            <v>CLOSED</v>
          </cell>
          <cell r="D45040" t="str">
            <v>Medium</v>
          </cell>
          <cell r="E45040" t="str">
            <v>Chirag Dubal</v>
          </cell>
          <cell r="F45040" t="str">
            <v>Shweta Phadtare</v>
          </cell>
          <cell r="G45040">
            <v>45889.62222222222</v>
          </cell>
          <cell r="H45040">
            <v>46003.931250000001</v>
          </cell>
        </row>
        <row r="45041">
          <cell r="A45041" t="str">
            <v>UCW-17722</v>
          </cell>
          <cell r="B45041" t="str">
            <v>Beauty - Friday Launch_08th_Aug_Studiowest_24 Options - 20 AUG</v>
          </cell>
          <cell r="C45041" t="str">
            <v>CLOSED</v>
          </cell>
          <cell r="D45041" t="str">
            <v>Medium</v>
          </cell>
          <cell r="E45041" t="str">
            <v>netscribes</v>
          </cell>
          <cell r="F45041" t="str">
            <v>Shraddha Dighe</v>
          </cell>
          <cell r="G45041">
            <v>45889.606249999997</v>
          </cell>
          <cell r="H45041">
            <v>45903.582638888889</v>
          </cell>
        </row>
        <row r="45042">
          <cell r="A45042" t="str">
            <v>UCW-17719</v>
          </cell>
          <cell r="B45042" t="str">
            <v>Beauty - TCL CATALOGUING : September 25' Order cycle - Fragrance - SALEABLES - 20 AUG</v>
          </cell>
          <cell r="C45042" t="str">
            <v>CLOSED</v>
          </cell>
          <cell r="D45042" t="str">
            <v>High</v>
          </cell>
          <cell r="E45042" t="str">
            <v>netscribes</v>
          </cell>
          <cell r="F45042" t="str">
            <v>Shraddha Dighe</v>
          </cell>
          <cell r="G45042">
            <v>45889.547222222223</v>
          </cell>
          <cell r="H45042">
            <v>45974.665277777778</v>
          </cell>
        </row>
        <row r="45043">
          <cell r="A45043" t="str">
            <v>UCW-17716</v>
          </cell>
          <cell r="B45043" t="str">
            <v xml:space="preserve">Bag Accessories 18-08-2025 </v>
          </cell>
          <cell r="C45043" t="str">
            <v>CLOSED</v>
          </cell>
          <cell r="D45043" t="str">
            <v>Medium</v>
          </cell>
          <cell r="E45043" t="str">
            <v>netscribes</v>
          </cell>
          <cell r="F45043" t="str">
            <v>Lishita Kotian</v>
          </cell>
          <cell r="G45043">
            <v>45889.527777777781</v>
          </cell>
          <cell r="H45043">
            <v>45899.95208333333</v>
          </cell>
        </row>
        <row r="45044">
          <cell r="A45044" t="str">
            <v>UCW-17715</v>
          </cell>
          <cell r="B45044" t="str">
            <v>Beauty - Foxtale x Tata CLiq New listing - 20 AUG</v>
          </cell>
          <cell r="C45044" t="str">
            <v>CLOSED</v>
          </cell>
          <cell r="D45044" t="str">
            <v>Medium</v>
          </cell>
          <cell r="E45044" t="str">
            <v>netscribes</v>
          </cell>
          <cell r="F45044" t="str">
            <v>Shraddha Dighe</v>
          </cell>
          <cell r="G45044">
            <v>45889.51666666667</v>
          </cell>
          <cell r="H45044">
            <v>45891.472916666666</v>
          </cell>
        </row>
        <row r="45045">
          <cell r="A45045" t="str">
            <v>UCW-17714</v>
          </cell>
          <cell r="B45045" t="str">
            <v>Beauty - Image Overhaul_Neutrogena_Neutrogena Combo - 20 AUG</v>
          </cell>
          <cell r="C45045" t="str">
            <v>CLOSED</v>
          </cell>
          <cell r="D45045" t="str">
            <v>High</v>
          </cell>
          <cell r="E45045" t="str">
            <v>netscribes</v>
          </cell>
          <cell r="F45045" t="str">
            <v>Shraddha Dighe</v>
          </cell>
          <cell r="G45045">
            <v>45889.511805555558</v>
          </cell>
          <cell r="H45045">
            <v>46003.914583333331</v>
          </cell>
        </row>
        <row r="45046">
          <cell r="A45046" t="str">
            <v>UCW-17712</v>
          </cell>
          <cell r="B45046" t="str">
            <v>Hoversoul Women Footwear Listing Leathertex 19 Aug 2025</v>
          </cell>
          <cell r="C45046" t="str">
            <v>CLOSED</v>
          </cell>
          <cell r="D45046" t="str">
            <v>Medium</v>
          </cell>
          <cell r="E45046" t="str">
            <v>netscribes</v>
          </cell>
          <cell r="F45046" t="str">
            <v>Mohd Tahir Shaikh</v>
          </cell>
          <cell r="G45046">
            <v>45889.510416666664</v>
          </cell>
          <cell r="H45046">
            <v>45899.51458333333</v>
          </cell>
        </row>
        <row r="45047">
          <cell r="A45047" t="str">
            <v>UCW-17707</v>
          </cell>
          <cell r="B45047" t="str">
            <v>DAALI FESTIVE CATALOUGE DROP 7- 18 AUG</v>
          </cell>
          <cell r="C45047" t="str">
            <v>CLOSED</v>
          </cell>
          <cell r="D45047" t="str">
            <v>Medium</v>
          </cell>
          <cell r="E45047" t="str">
            <v>netscribes</v>
          </cell>
          <cell r="F45047" t="str">
            <v>Mohd Tahir Shaikh</v>
          </cell>
          <cell r="G45047">
            <v>45889.470833333333</v>
          </cell>
          <cell r="H45047">
            <v>45898.540277777778</v>
          </cell>
        </row>
        <row r="45048">
          <cell r="A45048" t="str">
            <v>UCW-17704</v>
          </cell>
          <cell r="B45048" t="str">
            <v>Beauty - Max Factor Listing for New Launch SKU's - 20 AUG</v>
          </cell>
          <cell r="C45048" t="str">
            <v>CLOSED</v>
          </cell>
          <cell r="D45048" t="str">
            <v>Highest</v>
          </cell>
          <cell r="E45048" t="str">
            <v>netscribes</v>
          </cell>
          <cell r="F45048" t="str">
            <v>Shraddha Dighe</v>
          </cell>
          <cell r="G45048">
            <v>45889.459027777775</v>
          </cell>
          <cell r="H45048">
            <v>45903.582638888889</v>
          </cell>
        </row>
        <row r="45049">
          <cell r="A45049" t="str">
            <v>UCW-17702</v>
          </cell>
          <cell r="B45049" t="str">
            <v>Beauty - New product listing for Lip Liner ( tatacliq) - 20 AUG</v>
          </cell>
          <cell r="C45049" t="str">
            <v>CLOSED</v>
          </cell>
          <cell r="D45049" t="str">
            <v>Medium</v>
          </cell>
          <cell r="E45049" t="str">
            <v>netscribes</v>
          </cell>
          <cell r="F45049" t="str">
            <v>Shraddha Dighe</v>
          </cell>
          <cell r="G45049">
            <v>45889.45416666667</v>
          </cell>
          <cell r="H45049">
            <v>45898.559027777781</v>
          </cell>
        </row>
        <row r="45050">
          <cell r="A45050" t="str">
            <v>UCW-17701</v>
          </cell>
          <cell r="B45050" t="str">
            <v>Beauty - New Catalogue Master Sheet - 20 AUG</v>
          </cell>
          <cell r="C45050" t="str">
            <v>CLOSED</v>
          </cell>
          <cell r="D45050" t="str">
            <v>Highest</v>
          </cell>
          <cell r="E45050" t="str">
            <v>netscribes</v>
          </cell>
          <cell r="F45050" t="str">
            <v>Shraddha Dighe</v>
          </cell>
          <cell r="G45050">
            <v>45889.447222222225</v>
          </cell>
          <cell r="H45050">
            <v>45903.581944444442</v>
          </cell>
        </row>
        <row r="45051">
          <cell r="A45051" t="str">
            <v>UCW-17700</v>
          </cell>
          <cell r="B45051" t="str">
            <v>Beauty - (Bioderma x TataCliq) Cicabio SPF 50 40ml Listing - August 2025 - 20 AUG</v>
          </cell>
          <cell r="C45051" t="str">
            <v>CLOSED</v>
          </cell>
          <cell r="D45051" t="str">
            <v>High</v>
          </cell>
          <cell r="E45051" t="str">
            <v>netscribes</v>
          </cell>
          <cell r="F45051" t="str">
            <v>Shraddha Dighe</v>
          </cell>
          <cell r="G45051">
            <v>45889.436111111114</v>
          </cell>
          <cell r="H45051">
            <v>45903.581944444442</v>
          </cell>
        </row>
        <row r="45052">
          <cell r="A45052" t="str">
            <v>UCW-17692</v>
          </cell>
          <cell r="B45052" t="str">
            <v>Seiko, Chronikle Clocks - Multiplatform Listings - 94 Skus</v>
          </cell>
          <cell r="C45052" t="str">
            <v>CLOSED</v>
          </cell>
          <cell r="D45052" t="str">
            <v>Medium</v>
          </cell>
          <cell r="E45052" t="str">
            <v>netscribes</v>
          </cell>
          <cell r="F45052" t="str">
            <v>Juilee Jadhav</v>
          </cell>
          <cell r="G45052">
            <v>45888.967361111114</v>
          </cell>
          <cell r="H45052">
            <v>46003.913888888892</v>
          </cell>
        </row>
        <row r="45053">
          <cell r="A45053" t="str">
            <v>UCW-17684</v>
          </cell>
          <cell r="B45053" t="str">
            <v>Globus Women's Wear Apparels - 63 Styles - Batch 105 (Western Wear) (18.08.2025) (Seller Code - 124013)</v>
          </cell>
          <cell r="C45053" t="str">
            <v>CLOSED</v>
          </cell>
          <cell r="D45053" t="str">
            <v>Medium</v>
          </cell>
          <cell r="E45053" t="str">
            <v>netscribes</v>
          </cell>
          <cell r="F45053" t="str">
            <v>Juilee Jadhav</v>
          </cell>
          <cell r="G45053">
            <v>45888.945138888892</v>
          </cell>
          <cell r="H45053">
            <v>45891.87777777778</v>
          </cell>
        </row>
        <row r="45054">
          <cell r="A45054" t="str">
            <v>UCW-17682</v>
          </cell>
          <cell r="B45054" t="str">
            <v>Required Images Updates for 7 Sku's</v>
          </cell>
          <cell r="C45054" t="str">
            <v>CLOSED</v>
          </cell>
          <cell r="D45054" t="str">
            <v>Medium</v>
          </cell>
          <cell r="E45054" t="str">
            <v>netscribes</v>
          </cell>
          <cell r="F45054" t="str">
            <v>Juilee Jadhav</v>
          </cell>
          <cell r="G45054">
            <v>45888.931250000001</v>
          </cell>
          <cell r="H45054">
            <v>45898.480555555558</v>
          </cell>
        </row>
        <row r="45055">
          <cell r="A45055" t="str">
            <v>UCW-17677</v>
          </cell>
          <cell r="B45055" t="str">
            <v>TATACLIQ INFLUENCER IMAGE ADDITION - 18-08-2025</v>
          </cell>
          <cell r="C45055" t="str">
            <v>CLOSED</v>
          </cell>
          <cell r="D45055" t="str">
            <v>Medium</v>
          </cell>
          <cell r="E45055" t="str">
            <v>netscribes</v>
          </cell>
          <cell r="F45055" t="str">
            <v>Mohd Tahir Shaikh</v>
          </cell>
          <cell r="G45055">
            <v>45888.818749999999</v>
          </cell>
          <cell r="H45055">
            <v>46003.913194444445</v>
          </cell>
        </row>
        <row r="45056">
          <cell r="A45056" t="str">
            <v>UCW-17675</v>
          </cell>
          <cell r="B45056" t="str">
            <v xml:space="preserve">Globus Women's Wear Apparels -  37 Styles - Batch 105 (Brand - Globus Stores Pvt Ltd) (Ethnic Wear) (18.08.2025) (Seller ID - 124013) </v>
          </cell>
          <cell r="C45056" t="str">
            <v>CLOSED</v>
          </cell>
          <cell r="D45056" t="str">
            <v>Medium</v>
          </cell>
          <cell r="E45056" t="str">
            <v>netscribes</v>
          </cell>
          <cell r="F45056" t="str">
            <v>Mohd Tahir Shaikh</v>
          </cell>
          <cell r="G45056">
            <v>45888.811805555553</v>
          </cell>
          <cell r="H45056">
            <v>45891.823611111111</v>
          </cell>
        </row>
        <row r="45057">
          <cell r="A45057" t="str">
            <v>UCW-17674</v>
          </cell>
          <cell r="B45057" t="str">
            <v>TATACLIQ CATALOGUE UPLOAD FOR SALE - 18-07-2025</v>
          </cell>
          <cell r="C45057" t="str">
            <v>CLOSED</v>
          </cell>
          <cell r="D45057" t="str">
            <v>Medium</v>
          </cell>
          <cell r="E45057" t="str">
            <v>Chirag Dubal</v>
          </cell>
          <cell r="F45057" t="str">
            <v>netscribes</v>
          </cell>
          <cell r="G45057">
            <v>45888.810416666667</v>
          </cell>
          <cell r="H45057">
            <v>45965.914583333331</v>
          </cell>
        </row>
        <row r="45058">
          <cell r="A45058" t="str">
            <v>UCW-17673</v>
          </cell>
          <cell r="B45058" t="str">
            <v>Manyavar Listing 02.07.25</v>
          </cell>
          <cell r="C45058" t="str">
            <v>CLOSED</v>
          </cell>
          <cell r="D45058" t="str">
            <v>Medium</v>
          </cell>
          <cell r="E45058" t="str">
            <v>Chirag Dubal</v>
          </cell>
          <cell r="F45058" t="str">
            <v>netscribes</v>
          </cell>
          <cell r="G45058">
            <v>45888.808333333334</v>
          </cell>
          <cell r="H45058">
            <v>45965.92083333333</v>
          </cell>
        </row>
        <row r="45059">
          <cell r="A45059" t="str">
            <v>UCW-17672</v>
          </cell>
          <cell r="B45059" t="str">
            <v xml:space="preserve">Women's Apparel 16-07-2025 </v>
          </cell>
          <cell r="C45059" t="str">
            <v>CLOSED</v>
          </cell>
          <cell r="D45059" t="str">
            <v>Medium</v>
          </cell>
          <cell r="E45059" t="str">
            <v>Chirag Dubal</v>
          </cell>
          <cell r="F45059" t="str">
            <v>netscribes</v>
          </cell>
          <cell r="G45059">
            <v>45888.806944444441</v>
          </cell>
          <cell r="H45059">
            <v>45965.920138888891</v>
          </cell>
        </row>
        <row r="45060">
          <cell r="A45060" t="str">
            <v>UCW-17671</v>
          </cell>
          <cell r="B45060" t="str">
            <v>New Product Listing Details &amp; Images Shared for Tata CLiQ – April 2025</v>
          </cell>
          <cell r="C45060" t="str">
            <v>CLOSED</v>
          </cell>
          <cell r="D45060" t="str">
            <v>Medium</v>
          </cell>
          <cell r="E45060" t="str">
            <v>netscribes</v>
          </cell>
          <cell r="F45060" t="str">
            <v>netscribes</v>
          </cell>
          <cell r="G45060">
            <v>45888.805555555555</v>
          </cell>
          <cell r="H45060">
            <v>45996.496527777781</v>
          </cell>
        </row>
        <row r="45061">
          <cell r="A45061" t="str">
            <v>UCW-17670</v>
          </cell>
          <cell r="B45061" t="str">
            <v>Red Tape Tata CLiQ Footwear Catalog_03-07-2025</v>
          </cell>
          <cell r="C45061" t="str">
            <v>CLOSED</v>
          </cell>
          <cell r="D45061" t="str">
            <v>Medium</v>
          </cell>
          <cell r="E45061" t="str">
            <v>Chirag Dubal</v>
          </cell>
          <cell r="F45061" t="str">
            <v>netscribes</v>
          </cell>
          <cell r="G45061">
            <v>45888.803472222222</v>
          </cell>
          <cell r="H45061">
            <v>45965.936111111114</v>
          </cell>
        </row>
        <row r="45062">
          <cell r="A45062" t="str">
            <v>UCW-17669</v>
          </cell>
          <cell r="B45062" t="str">
            <v>PINACOLADA X Tata CliQ Fashion</v>
          </cell>
          <cell r="C45062" t="str">
            <v>CLOSED</v>
          </cell>
          <cell r="D45062" t="str">
            <v>Medium</v>
          </cell>
          <cell r="E45062" t="str">
            <v>Chirag Dubal</v>
          </cell>
          <cell r="F45062" t="str">
            <v>netscribes</v>
          </cell>
          <cell r="G45062">
            <v>45888.802777777775</v>
          </cell>
          <cell r="H45062">
            <v>45965.920138888891</v>
          </cell>
        </row>
        <row r="45063">
          <cell r="A45063" t="str">
            <v>UCW-17668</v>
          </cell>
          <cell r="B45063" t="str">
            <v>Tata Cliq Cataloguing Data (Men Women &amp; Kids)</v>
          </cell>
          <cell r="C45063" t="str">
            <v>CLOSED</v>
          </cell>
          <cell r="D45063" t="str">
            <v>Medium</v>
          </cell>
          <cell r="E45063" t="str">
            <v>Chirag Dubal</v>
          </cell>
          <cell r="F45063" t="str">
            <v>netscribes</v>
          </cell>
          <cell r="G45063">
            <v>45888.800694444442</v>
          </cell>
          <cell r="H45063">
            <v>45965.919444444444</v>
          </cell>
        </row>
        <row r="45064">
          <cell r="A45064" t="str">
            <v>UCW-17666</v>
          </cell>
          <cell r="B45064" t="str">
            <v>USPA &amp; ARROW - TATACLIQ_New Listing_29052025</v>
          </cell>
          <cell r="C45064" t="str">
            <v>CLOSED</v>
          </cell>
          <cell r="D45064" t="str">
            <v>Medium</v>
          </cell>
          <cell r="E45064" t="str">
            <v>Chirag Dubal</v>
          </cell>
          <cell r="F45064" t="str">
            <v>netscribes</v>
          </cell>
          <cell r="G45064">
            <v>45888.79791666667</v>
          </cell>
          <cell r="H45064">
            <v>45965.919444444444</v>
          </cell>
        </row>
        <row r="45065">
          <cell r="A45065" t="str">
            <v>UCW-17664</v>
          </cell>
          <cell r="B45065" t="str">
            <v>London Rag - Women's style - 9 styles</v>
          </cell>
          <cell r="C45065" t="str">
            <v>CLOSED</v>
          </cell>
          <cell r="D45065" t="str">
            <v>Medium</v>
          </cell>
          <cell r="E45065" t="str">
            <v>Chirag Dubal</v>
          </cell>
          <cell r="F45065" t="str">
            <v>netscribes</v>
          </cell>
          <cell r="G45065">
            <v>45888.79583333333</v>
          </cell>
          <cell r="H45065">
            <v>45965.919444444444</v>
          </cell>
        </row>
        <row r="45066">
          <cell r="A45066" t="str">
            <v>UCW-17663</v>
          </cell>
          <cell r="B45066" t="str">
            <v>TataCliq | Fashion - Luxury | 19 Aug 2025 | Cataloguing-AW25 | Adults and Kids Footwear | 199 (Adults) 17 (Kids)</v>
          </cell>
          <cell r="C45066" t="str">
            <v>CLOSED</v>
          </cell>
          <cell r="D45066" t="str">
            <v>Medium</v>
          </cell>
          <cell r="E45066" t="str">
            <v>Chirag Dubal</v>
          </cell>
          <cell r="F45066" t="str">
            <v>Asmi Kumar</v>
          </cell>
          <cell r="G45066">
            <v>45888.793749999997</v>
          </cell>
          <cell r="H45066">
            <v>45897.79583333333</v>
          </cell>
        </row>
        <row r="45067">
          <cell r="A45067" t="str">
            <v>UCW-17662</v>
          </cell>
          <cell r="B45067" t="str">
            <v>Tatacliq Lifestyle Catalog Template-Lot -121_11.08.2025</v>
          </cell>
          <cell r="C45067" t="str">
            <v>CLOSED</v>
          </cell>
          <cell r="D45067" t="str">
            <v>Medium</v>
          </cell>
          <cell r="E45067" t="str">
            <v>Chirag Dubal</v>
          </cell>
          <cell r="F45067" t="str">
            <v>netscribes</v>
          </cell>
          <cell r="G45067">
            <v>45888.791666666664</v>
          </cell>
          <cell r="H45067">
            <v>46217.497916666667</v>
          </cell>
        </row>
        <row r="45068">
          <cell r="A45068" t="str">
            <v>UCW-17661</v>
          </cell>
          <cell r="B45068" t="str">
            <v>Tata Cliq Catalogue AW'25 | Footwear Styles @26th June</v>
          </cell>
          <cell r="C45068" t="str">
            <v>CLOSED</v>
          </cell>
          <cell r="D45068" t="str">
            <v>Medium</v>
          </cell>
          <cell r="E45068" t="str">
            <v>Chirag Dubal</v>
          </cell>
          <cell r="F45068" t="str">
            <v>netscribes</v>
          </cell>
          <cell r="G45068">
            <v>45888.791666666664</v>
          </cell>
          <cell r="H45068">
            <v>45965.918749999997</v>
          </cell>
        </row>
        <row r="45069">
          <cell r="A45069" t="str">
            <v>UCW-17657</v>
          </cell>
          <cell r="B45069" t="str">
            <v>New Listing Template :- 23-06-2025</v>
          </cell>
          <cell r="C45069" t="str">
            <v>CLOSED</v>
          </cell>
          <cell r="D45069" t="str">
            <v>Medium</v>
          </cell>
          <cell r="E45069" t="str">
            <v>Chirag Dubal</v>
          </cell>
          <cell r="F45069" t="str">
            <v>netscribes</v>
          </cell>
          <cell r="G45069">
            <v>45888.75277777778</v>
          </cell>
          <cell r="H45069">
            <v>45965.918749999997</v>
          </cell>
        </row>
        <row r="45070">
          <cell r="A45070" t="str">
            <v>UCW-17656</v>
          </cell>
          <cell r="B45070" t="str">
            <v>New SKU Woodland Footwear (179 articles) (21-6-25)</v>
          </cell>
          <cell r="C45070" t="str">
            <v>CLOSED</v>
          </cell>
          <cell r="D45070" t="str">
            <v>Medium</v>
          </cell>
          <cell r="E45070" t="str">
            <v>Chirag Dubal</v>
          </cell>
          <cell r="F45070" t="str">
            <v>netscribes</v>
          </cell>
          <cell r="G45070">
            <v>45888.74722222222</v>
          </cell>
          <cell r="H45070">
            <v>45965.918055555558</v>
          </cell>
        </row>
        <row r="45071">
          <cell r="A45071" t="str">
            <v>UCW-17654</v>
          </cell>
          <cell r="B45071" t="str">
            <v>Tatacliq Women Western Wear Template | 18th July'25</v>
          </cell>
          <cell r="C45071" t="str">
            <v>CLOSED</v>
          </cell>
          <cell r="D45071" t="str">
            <v>Medium</v>
          </cell>
          <cell r="E45071" t="str">
            <v>Chirag Dubal</v>
          </cell>
          <cell r="F45071" t="str">
            <v>netscribes</v>
          </cell>
          <cell r="G45071">
            <v>45888.744444444441</v>
          </cell>
          <cell r="H45071">
            <v>45965.935416666667</v>
          </cell>
        </row>
        <row r="45072">
          <cell r="A45072" t="str">
            <v>UCW-17653</v>
          </cell>
          <cell r="B45072" t="str">
            <v>Women's Apparel 16-06-2025</v>
          </cell>
          <cell r="C45072" t="str">
            <v>CLOSED</v>
          </cell>
          <cell r="D45072" t="str">
            <v>Medium</v>
          </cell>
          <cell r="E45072" t="str">
            <v>netscribes</v>
          </cell>
          <cell r="F45072" t="str">
            <v>netscribes</v>
          </cell>
          <cell r="G45072">
            <v>45888.744444444441</v>
          </cell>
          <cell r="H45072">
            <v>45965.918055555558</v>
          </cell>
        </row>
        <row r="45073">
          <cell r="A45073" t="str">
            <v>UCW-17651</v>
          </cell>
          <cell r="B45073" t="str">
            <v>New Balance Footwear 126934 13th June 25 (1206 SKU LOT)</v>
          </cell>
          <cell r="C45073" t="str">
            <v>CLOSED</v>
          </cell>
          <cell r="D45073" t="str">
            <v>Medium</v>
          </cell>
          <cell r="E45073" t="str">
            <v>Chirag Dubal</v>
          </cell>
          <cell r="F45073" t="str">
            <v>netscribes</v>
          </cell>
          <cell r="G45073">
            <v>45888.740972222222</v>
          </cell>
          <cell r="H45073">
            <v>45965.917361111111</v>
          </cell>
        </row>
        <row r="45074">
          <cell r="A45074" t="str">
            <v>UCW-17650</v>
          </cell>
          <cell r="B45074" t="str">
            <v>Tatacliq Kids Content template_21-07-25</v>
          </cell>
          <cell r="C45074" t="str">
            <v>CLOSED</v>
          </cell>
          <cell r="D45074" t="str">
            <v>Medium</v>
          </cell>
          <cell r="E45074" t="str">
            <v>Chirag Dubal</v>
          </cell>
          <cell r="F45074" t="str">
            <v>netscribes</v>
          </cell>
          <cell r="G45074">
            <v>45888.740972222222</v>
          </cell>
          <cell r="H45074">
            <v>45897.756249999999</v>
          </cell>
        </row>
        <row r="45075">
          <cell r="A45075" t="str">
            <v>UCW-17648</v>
          </cell>
          <cell r="B45075" t="str">
            <v>Footwear Attributes SS'25</v>
          </cell>
          <cell r="C45075" t="str">
            <v>CLOSED</v>
          </cell>
          <cell r="D45075" t="str">
            <v>Medium</v>
          </cell>
          <cell r="E45075" t="str">
            <v>Chirag Dubal</v>
          </cell>
          <cell r="F45075" t="str">
            <v>netscribes</v>
          </cell>
          <cell r="G45075">
            <v>45888.738194444442</v>
          </cell>
          <cell r="H45075">
            <v>45965.917361111111</v>
          </cell>
        </row>
        <row r="45076">
          <cell r="A45076" t="str">
            <v>UCW-17647</v>
          </cell>
          <cell r="B45076" t="str">
            <v>TATA - Vero Moda SS25 (Lot-5) - Highest Priority</v>
          </cell>
          <cell r="C45076" t="str">
            <v>CLOSED</v>
          </cell>
          <cell r="D45076" t="str">
            <v>Medium</v>
          </cell>
          <cell r="E45076" t="str">
            <v>Chirag Dubal</v>
          </cell>
          <cell r="F45076" t="str">
            <v>netscribes</v>
          </cell>
          <cell r="G45076">
            <v>45888.73541666667</v>
          </cell>
          <cell r="H45076">
            <v>45965.935416666667</v>
          </cell>
        </row>
        <row r="45077">
          <cell r="A45077" t="str">
            <v>UCW-17645</v>
          </cell>
          <cell r="B45077" t="str">
            <v>Columbia 126460 Apparels F25 Listings 22-07-2025</v>
          </cell>
          <cell r="C45077" t="str">
            <v>CLOSED</v>
          </cell>
          <cell r="D45077" t="str">
            <v>Medium</v>
          </cell>
          <cell r="E45077" t="str">
            <v>Chirag Dubal</v>
          </cell>
          <cell r="F45077" t="str">
            <v>netscribes</v>
          </cell>
          <cell r="G45077">
            <v>45888.734027777777</v>
          </cell>
          <cell r="H45077">
            <v>45965.907638888886</v>
          </cell>
        </row>
        <row r="45078">
          <cell r="A45078" t="str">
            <v>UCW-17644</v>
          </cell>
          <cell r="B45078" t="str">
            <v>Product listing request on Tata Cliq of 113 Product Designs having 2892 SKUs</v>
          </cell>
          <cell r="C45078" t="str">
            <v>CLOSED</v>
          </cell>
          <cell r="D45078" t="str">
            <v>Medium</v>
          </cell>
          <cell r="E45078" t="str">
            <v>Chirag Dubal</v>
          </cell>
          <cell r="F45078" t="str">
            <v>netscribes</v>
          </cell>
          <cell r="G45078">
            <v>45888.732638888891</v>
          </cell>
          <cell r="H45078">
            <v>45965.93472222222</v>
          </cell>
        </row>
        <row r="45079">
          <cell r="A45079" t="str">
            <v>UCW-17643</v>
          </cell>
          <cell r="B45079" t="str">
            <v>Tatacliq Men Content template_26-05-25</v>
          </cell>
          <cell r="C45079" t="str">
            <v>CLOSED</v>
          </cell>
          <cell r="D45079" t="str">
            <v>Medium</v>
          </cell>
          <cell r="E45079" t="str">
            <v>Chirag Dubal</v>
          </cell>
          <cell r="F45079" t="str">
            <v>netscribes</v>
          </cell>
          <cell r="G45079">
            <v>45888.730555555558</v>
          </cell>
          <cell r="H45079">
            <v>45965.907638888886</v>
          </cell>
        </row>
        <row r="45080">
          <cell r="A45080" t="str">
            <v>UCW-17642</v>
          </cell>
          <cell r="B45080" t="str">
            <v>Tata Cliq Lot 9 - Kids 32 Styles (Biba)</v>
          </cell>
          <cell r="C45080" t="str">
            <v>CLOSED</v>
          </cell>
          <cell r="D45080" t="str">
            <v>Medium</v>
          </cell>
          <cell r="E45080" t="str">
            <v>Chirag Dubal</v>
          </cell>
          <cell r="F45080" t="str">
            <v>netscribes</v>
          </cell>
          <cell r="G45080">
            <v>45888.729166666664</v>
          </cell>
          <cell r="H45080">
            <v>45965.90625</v>
          </cell>
        </row>
        <row r="45081">
          <cell r="A45081" t="str">
            <v>UCW-17640</v>
          </cell>
          <cell r="B45081" t="str">
            <v>New Listing Template :- 22-07-2025</v>
          </cell>
          <cell r="C45081" t="str">
            <v>CLOSED</v>
          </cell>
          <cell r="D45081" t="str">
            <v>Medium</v>
          </cell>
          <cell r="E45081" t="str">
            <v>Chirag Dubal</v>
          </cell>
          <cell r="F45081" t="str">
            <v>netscribes</v>
          </cell>
          <cell r="G45081">
            <v>45888.727777777778</v>
          </cell>
          <cell r="H45081">
            <v>45965.880555555559</v>
          </cell>
        </row>
        <row r="45082">
          <cell r="A45082" t="str">
            <v>UCW-17638</v>
          </cell>
          <cell r="B45082" t="str">
            <v>Tata Cliq listings - 07-05-2025</v>
          </cell>
          <cell r="C45082" t="str">
            <v>CLOSED</v>
          </cell>
          <cell r="D45082" t="str">
            <v>Medium</v>
          </cell>
          <cell r="E45082" t="str">
            <v>Chirag Dubal</v>
          </cell>
          <cell r="F45082" t="str">
            <v>netscribes</v>
          </cell>
          <cell r="G45082">
            <v>45888.720833333333</v>
          </cell>
          <cell r="H45082">
            <v>45965.880555555559</v>
          </cell>
        </row>
        <row r="45083">
          <cell r="A45083" t="str">
            <v>UCW-17637</v>
          </cell>
          <cell r="B45083" t="str">
            <v>Tatacliq Women Western Wear Template | 23rd July'25</v>
          </cell>
          <cell r="C45083" t="str">
            <v>CLOSED</v>
          </cell>
          <cell r="D45083" t="str">
            <v>Medium</v>
          </cell>
          <cell r="E45083" t="str">
            <v>Chirag Dubal</v>
          </cell>
          <cell r="F45083" t="str">
            <v>netscribes</v>
          </cell>
          <cell r="G45083">
            <v>45888.719444444447</v>
          </cell>
          <cell r="H45083">
            <v>45965.879861111112</v>
          </cell>
        </row>
        <row r="45084">
          <cell r="A45084" t="str">
            <v>UCW-17636</v>
          </cell>
          <cell r="B45084" t="str">
            <v>Kids Footwear New Styles For Tatacliq (SS-25) - (Styles-42) 16.05.2025</v>
          </cell>
          <cell r="C45084" t="str">
            <v>CLOSED</v>
          </cell>
          <cell r="D45084" t="str">
            <v>Medium</v>
          </cell>
          <cell r="E45084" t="str">
            <v>Chirag Dubal</v>
          </cell>
          <cell r="F45084" t="str">
            <v>netscribes</v>
          </cell>
          <cell r="G45084">
            <v>45888.71875</v>
          </cell>
          <cell r="H45084">
            <v>45965.879861111112</v>
          </cell>
        </row>
        <row r="45085">
          <cell r="A45085" t="str">
            <v>UCW-17635</v>
          </cell>
          <cell r="B45085" t="str">
            <v>Tatacliq Kids Apparel Template | 15th May'25</v>
          </cell>
          <cell r="C45085" t="str">
            <v>CLOSED</v>
          </cell>
          <cell r="D45085" t="str">
            <v>Medium</v>
          </cell>
          <cell r="E45085" t="str">
            <v>Chirag Dubal</v>
          </cell>
          <cell r="F45085" t="str">
            <v>netscribes</v>
          </cell>
          <cell r="G45085">
            <v>45888.716666666667</v>
          </cell>
          <cell r="H45085">
            <v>45965.879166666666</v>
          </cell>
        </row>
        <row r="45086">
          <cell r="A45086" t="str">
            <v>UCW-17634</v>
          </cell>
          <cell r="B45086" t="str">
            <v>SKU BB-WP172-PU-GLD</v>
          </cell>
          <cell r="C45086" t="str">
            <v>CLOSED</v>
          </cell>
          <cell r="D45086" t="str">
            <v>Medium</v>
          </cell>
          <cell r="E45086" t="str">
            <v>Chirag Dubal</v>
          </cell>
          <cell r="F45086" t="str">
            <v>netscribes</v>
          </cell>
          <cell r="G45086">
            <v>45888.713888888888</v>
          </cell>
          <cell r="H45086">
            <v>45993.568055555559</v>
          </cell>
        </row>
        <row r="45087">
          <cell r="A45087" t="str">
            <v>UCW-17633</v>
          </cell>
          <cell r="B45087" t="str">
            <v>AW25 Catalog - Lot 2</v>
          </cell>
          <cell r="C45087" t="str">
            <v>CLOSED</v>
          </cell>
          <cell r="D45087" t="str">
            <v>Medium</v>
          </cell>
          <cell r="E45087" t="str">
            <v>Chirag Dubal</v>
          </cell>
          <cell r="F45087" t="str">
            <v>netscribes</v>
          </cell>
          <cell r="G45087">
            <v>45888.713194444441</v>
          </cell>
          <cell r="H45087">
            <v>45965.934027777781</v>
          </cell>
        </row>
        <row r="45088">
          <cell r="A45088" t="str">
            <v>UCW-17632</v>
          </cell>
          <cell r="B45088" t="str">
            <v>Tatacliq Specimen Template | 8th May'25</v>
          </cell>
          <cell r="C45088" t="str">
            <v>CLOSED</v>
          </cell>
          <cell r="D45088" t="str">
            <v>Medium</v>
          </cell>
          <cell r="E45088" t="str">
            <v>Chirag Dubal</v>
          </cell>
          <cell r="F45088" t="str">
            <v>netscribes</v>
          </cell>
          <cell r="G45088">
            <v>45888.711111111108</v>
          </cell>
          <cell r="H45088">
            <v>45996.495833333334</v>
          </cell>
        </row>
        <row r="45089">
          <cell r="A45089" t="str">
            <v>UCW-17631</v>
          </cell>
          <cell r="B45089" t="str">
            <v>Tatacliq Men Content template_25-07-25</v>
          </cell>
          <cell r="C45089" t="str">
            <v>CLOSED</v>
          </cell>
          <cell r="D45089" t="str">
            <v>Medium</v>
          </cell>
          <cell r="E45089" t="str">
            <v>Chirag Dubal</v>
          </cell>
          <cell r="F45089" t="str">
            <v>netscribes</v>
          </cell>
          <cell r="G45089">
            <v>45888.709722222222</v>
          </cell>
          <cell r="H45089">
            <v>45993.567361111112</v>
          </cell>
        </row>
        <row r="45090">
          <cell r="A45090" t="str">
            <v>UCW-17630</v>
          </cell>
          <cell r="B45090" t="str">
            <v>Request to Upload and Activate Men’s T-Shirt Catalogue Listing</v>
          </cell>
          <cell r="C45090" t="str">
            <v>CLOSED</v>
          </cell>
          <cell r="D45090" t="str">
            <v>Medium</v>
          </cell>
          <cell r="E45090" t="str">
            <v>Chirag Dubal</v>
          </cell>
          <cell r="F45090" t="str">
            <v>netscribes</v>
          </cell>
          <cell r="G45090">
            <v>45888.707638888889</v>
          </cell>
          <cell r="H45090">
            <v>45965.87777777778</v>
          </cell>
        </row>
        <row r="45091">
          <cell r="A45091" t="str">
            <v>UCW-17629</v>
          </cell>
          <cell r="B45091" t="str">
            <v>Tatacliq Footwear Templates- | 28th July'2025</v>
          </cell>
          <cell r="C45091" t="str">
            <v>CLOSED</v>
          </cell>
          <cell r="D45091" t="str">
            <v>Medium</v>
          </cell>
          <cell r="E45091" t="str">
            <v>Chirag Dubal</v>
          </cell>
          <cell r="F45091" t="str">
            <v>netscribes</v>
          </cell>
          <cell r="G45091">
            <v>45888.70416666667</v>
          </cell>
          <cell r="H45091">
            <v>45965.934027777781</v>
          </cell>
        </row>
        <row r="45092">
          <cell r="A45092" t="str">
            <v>UCW-17628</v>
          </cell>
          <cell r="B45092" t="str">
            <v>Catalog- Lot-2 | Powersutra | Tatacliq | April-25</v>
          </cell>
          <cell r="C45092" t="str">
            <v>CLOSED</v>
          </cell>
          <cell r="D45092" t="str">
            <v>Medium</v>
          </cell>
          <cell r="E45092" t="str">
            <v>Chirag Dubal</v>
          </cell>
          <cell r="F45092" t="str">
            <v>netscribes</v>
          </cell>
          <cell r="G45092">
            <v>45888.703472222223</v>
          </cell>
          <cell r="H45092">
            <v>45965.875</v>
          </cell>
        </row>
        <row r="45093">
          <cell r="A45093" t="str">
            <v>UCW-17627</v>
          </cell>
          <cell r="B45093" t="str">
            <v>Tatacliq Kids Apparels Template | 18th Aug'2025</v>
          </cell>
          <cell r="C45093" t="str">
            <v>CLOSED</v>
          </cell>
          <cell r="D45093" t="str">
            <v>Medium</v>
          </cell>
          <cell r="E45093" t="str">
            <v>netscribes</v>
          </cell>
          <cell r="F45093" t="str">
            <v>Lishita Kotian</v>
          </cell>
          <cell r="G45093">
            <v>45888.700694444444</v>
          </cell>
          <cell r="H45093">
            <v>45897.68472222222</v>
          </cell>
        </row>
        <row r="45094">
          <cell r="A45094" t="str">
            <v>UCW-17626</v>
          </cell>
          <cell r="B45094" t="str">
            <v>Tatacliq Men and Kids Content template_28-04-25</v>
          </cell>
          <cell r="C45094" t="str">
            <v>CLOSED</v>
          </cell>
          <cell r="D45094" t="str">
            <v>Medium</v>
          </cell>
          <cell r="E45094" t="str">
            <v>Chirag Dubal</v>
          </cell>
          <cell r="F45094" t="str">
            <v>netscribes</v>
          </cell>
          <cell r="G45094">
            <v>45888.7</v>
          </cell>
          <cell r="H45094">
            <v>45965.874305555553</v>
          </cell>
        </row>
        <row r="45095">
          <cell r="A45095" t="str">
            <v>UCW-17625</v>
          </cell>
          <cell r="B45095" t="str">
            <v>Women Footwear New Styles For Tatacliq (SS-25) - (Styles-47) 28.07.2025</v>
          </cell>
          <cell r="C45095" t="str">
            <v>CLOSED</v>
          </cell>
          <cell r="D45095" t="str">
            <v>Medium</v>
          </cell>
          <cell r="E45095" t="str">
            <v>Chirag Dubal</v>
          </cell>
          <cell r="F45095" t="str">
            <v>netscribes</v>
          </cell>
          <cell r="G45095">
            <v>45888.697222222225</v>
          </cell>
          <cell r="H45095">
            <v>45965.933333333334</v>
          </cell>
        </row>
        <row r="45096">
          <cell r="A45096" t="str">
            <v>UCW-17624</v>
          </cell>
          <cell r="B45096" t="str">
            <v>Sparkles New Catalog 35 Styles</v>
          </cell>
          <cell r="C45096" t="str">
            <v>CLOSED</v>
          </cell>
          <cell r="D45096" t="str">
            <v>Medium</v>
          </cell>
          <cell r="E45096" t="str">
            <v>netscribes</v>
          </cell>
          <cell r="F45096" t="str">
            <v>netscribes</v>
          </cell>
          <cell r="G45096">
            <v>45888.697222222225</v>
          </cell>
          <cell r="H45096">
            <v>45965.87222222222</v>
          </cell>
        </row>
        <row r="45097">
          <cell r="A45097" t="str">
            <v>UCW-17623</v>
          </cell>
          <cell r="B45097" t="str">
            <v>Tatacliq Mens Apparels Templates | 18th Aug'2025</v>
          </cell>
          <cell r="C45097" t="str">
            <v>CLOSED</v>
          </cell>
          <cell r="D45097" t="str">
            <v>Medium</v>
          </cell>
          <cell r="E45097" t="str">
            <v>netscribes</v>
          </cell>
          <cell r="F45097" t="str">
            <v>Lishita Kotian</v>
          </cell>
          <cell r="G45097">
            <v>45888.694444444445</v>
          </cell>
          <cell r="H45097">
            <v>45890.72152777778</v>
          </cell>
        </row>
        <row r="45098">
          <cell r="A45098" t="str">
            <v>UCW-17622</v>
          </cell>
          <cell r="B45098" t="str">
            <v>New Catalogue</v>
          </cell>
          <cell r="C45098" t="str">
            <v>CLOSED</v>
          </cell>
          <cell r="D45098" t="str">
            <v>Medium</v>
          </cell>
          <cell r="E45098" t="str">
            <v>Chirag Dubal</v>
          </cell>
          <cell r="F45098" t="str">
            <v>netscribes</v>
          </cell>
          <cell r="G45098">
            <v>45888.692361111112</v>
          </cell>
          <cell r="H45098">
            <v>45993.563194444447</v>
          </cell>
        </row>
        <row r="45099">
          <cell r="A45099" t="str">
            <v>UCW-17621</v>
          </cell>
          <cell r="B45099" t="str">
            <v>TCM - New Joseph Joseph listing</v>
          </cell>
          <cell r="C45099" t="str">
            <v>CLOSED</v>
          </cell>
          <cell r="D45099" t="str">
            <v>Medium</v>
          </cell>
          <cell r="E45099" t="str">
            <v>Chirag Dubal</v>
          </cell>
          <cell r="F45099" t="str">
            <v>netscribes</v>
          </cell>
          <cell r="G45099">
            <v>45888.691666666666</v>
          </cell>
          <cell r="H45099">
            <v>45965.870833333334</v>
          </cell>
        </row>
        <row r="45100">
          <cell r="A45100" t="str">
            <v>UCW-17620</v>
          </cell>
          <cell r="B45100" t="str">
            <v>Tatacliq Women Ethnic Wear Template | 18th Aug'2025</v>
          </cell>
          <cell r="C45100" t="str">
            <v>CLOSED</v>
          </cell>
          <cell r="D45100" t="str">
            <v>Medium</v>
          </cell>
          <cell r="E45100" t="str">
            <v>netscribes</v>
          </cell>
          <cell r="F45100" t="str">
            <v>Lishita Kotian</v>
          </cell>
          <cell r="G45100">
            <v>45888.688888888886</v>
          </cell>
          <cell r="H45100">
            <v>45894.626388888886</v>
          </cell>
        </row>
        <row r="45101">
          <cell r="A45101" t="str">
            <v>UCW-17619</v>
          </cell>
          <cell r="B45101" t="str">
            <v>Catalogue</v>
          </cell>
          <cell r="C45101" t="str">
            <v>CLOSED</v>
          </cell>
          <cell r="D45101" t="str">
            <v>Medium</v>
          </cell>
          <cell r="E45101" t="str">
            <v>netscribes</v>
          </cell>
          <cell r="F45101" t="str">
            <v>netscribes</v>
          </cell>
          <cell r="G45101">
            <v>45888.6875</v>
          </cell>
          <cell r="H45101">
            <v>45965.870138888888</v>
          </cell>
        </row>
        <row r="45102">
          <cell r="A45102" t="str">
            <v>UCW-17618</v>
          </cell>
          <cell r="B45102" t="str">
            <v xml:space="preserve">Tatacliq Lifestyle Catalog Template-Lot -119_29.07.2025 </v>
          </cell>
          <cell r="C45102" t="str">
            <v>CLOSED</v>
          </cell>
          <cell r="D45102" t="str">
            <v>Medium</v>
          </cell>
          <cell r="E45102" t="str">
            <v>Chirag Dubal</v>
          </cell>
          <cell r="F45102" t="str">
            <v>netscribes</v>
          </cell>
          <cell r="G45102">
            <v>45888.686805555553</v>
          </cell>
          <cell r="H45102">
            <v>45965.870138888888</v>
          </cell>
        </row>
        <row r="45103">
          <cell r="A45103" t="str">
            <v>UCW-17617</v>
          </cell>
          <cell r="B45103" t="str">
            <v>Iconic_Tatacliq_Mall_Lot 120,121 &amp; 122_157 Styles- 02-02-2025</v>
          </cell>
          <cell r="C45103" t="str">
            <v>CLOSED</v>
          </cell>
          <cell r="D45103" t="str">
            <v>Medium</v>
          </cell>
          <cell r="E45103" t="str">
            <v>Chirag Dubal</v>
          </cell>
          <cell r="F45103" t="str">
            <v>netscribes</v>
          </cell>
          <cell r="G45103">
            <v>45888.683333333334</v>
          </cell>
          <cell r="H45103">
            <v>45965.869444444441</v>
          </cell>
        </row>
        <row r="45104">
          <cell r="A45104" t="str">
            <v>UCW-17616</v>
          </cell>
          <cell r="B45104" t="str">
            <v>Tatacliq Women Western Wear Template | 14th Aug'2025</v>
          </cell>
          <cell r="C45104" t="str">
            <v>CLOSED</v>
          </cell>
          <cell r="D45104" t="str">
            <v>Medium</v>
          </cell>
          <cell r="E45104" t="str">
            <v>Chirag Dubal</v>
          </cell>
          <cell r="F45104" t="str">
            <v>netscribes</v>
          </cell>
          <cell r="G45104">
            <v>45888.683333333334</v>
          </cell>
          <cell r="H45104">
            <v>45965.933333333334</v>
          </cell>
        </row>
        <row r="45105">
          <cell r="A45105" t="str">
            <v>UCW-17615</v>
          </cell>
          <cell r="B45105" t="str">
            <v>Tatacliq Women Western Wear Template | 18th Aug'2025</v>
          </cell>
          <cell r="C45105" t="str">
            <v>CLOSED</v>
          </cell>
          <cell r="D45105" t="str">
            <v>Medium</v>
          </cell>
          <cell r="E45105" t="str">
            <v>netscribes</v>
          </cell>
          <cell r="F45105" t="str">
            <v>Lishita Kotian</v>
          </cell>
          <cell r="G45105">
            <v>45888.678472222222</v>
          </cell>
          <cell r="H45105">
            <v>45905.70208333333</v>
          </cell>
        </row>
        <row r="45106">
          <cell r="A45106" t="str">
            <v>UCW-17614</v>
          </cell>
          <cell r="B45106" t="str">
            <v>Pure Home + Living _46 SKU_23-01-025</v>
          </cell>
          <cell r="C45106" t="str">
            <v>CLOSED</v>
          </cell>
          <cell r="D45106" t="str">
            <v>Medium</v>
          </cell>
          <cell r="E45106" t="str">
            <v>netscribes</v>
          </cell>
          <cell r="F45106" t="str">
            <v>netscribes</v>
          </cell>
          <cell r="G45106">
            <v>45888.677777777775</v>
          </cell>
          <cell r="H45106">
            <v>45996.495833333334</v>
          </cell>
        </row>
        <row r="45107">
          <cell r="A45107" t="str">
            <v>UCW-17613</v>
          </cell>
          <cell r="B45107" t="str">
            <v>Beauty - Tata cliq new Listing (Lip Mask ranges TFS).xlsm - 19 AUG</v>
          </cell>
          <cell r="C45107" t="str">
            <v>CLOSED</v>
          </cell>
          <cell r="D45107" t="str">
            <v>High</v>
          </cell>
          <cell r="E45107" t="str">
            <v>netscribes</v>
          </cell>
          <cell r="F45107" t="str">
            <v>Shraddha Dighe</v>
          </cell>
          <cell r="G45107">
            <v>45888.67291666667</v>
          </cell>
          <cell r="H45107">
            <v>45903.581250000003</v>
          </cell>
        </row>
        <row r="45108">
          <cell r="A45108" t="str">
            <v>UCW-17611</v>
          </cell>
          <cell r="B45108" t="str">
            <v>Tatacliq Men Content template_29-07-25</v>
          </cell>
          <cell r="C45108" t="str">
            <v>CLOSED</v>
          </cell>
          <cell r="D45108" t="str">
            <v>Medium</v>
          </cell>
          <cell r="E45108" t="str">
            <v>Chirag Dubal</v>
          </cell>
          <cell r="F45108" t="str">
            <v>netscribes</v>
          </cell>
          <cell r="G45108">
            <v>45888.669444444444</v>
          </cell>
          <cell r="H45108">
            <v>45965.933333333334</v>
          </cell>
        </row>
        <row r="45109">
          <cell r="A45109" t="str">
            <v>UCW-17609</v>
          </cell>
          <cell r="B45109" t="str">
            <v>Maternity Wear Category New Listing (30/07/2025)</v>
          </cell>
          <cell r="C45109" t="str">
            <v>CLOSED</v>
          </cell>
          <cell r="D45109" t="str">
            <v>Medium</v>
          </cell>
          <cell r="E45109" t="str">
            <v>Chirag Dubal</v>
          </cell>
          <cell r="F45109" t="str">
            <v>netscribes</v>
          </cell>
          <cell r="G45109">
            <v>45888.665277777778</v>
          </cell>
          <cell r="H45109">
            <v>45965.932638888888</v>
          </cell>
        </row>
        <row r="45110">
          <cell r="A45110" t="str">
            <v>UCW-17608</v>
          </cell>
          <cell r="B45110" t="str">
            <v>Sparkles New Catalog 152 Styles</v>
          </cell>
          <cell r="C45110" t="str">
            <v>CLOSED</v>
          </cell>
          <cell r="D45110" t="str">
            <v>Medium</v>
          </cell>
          <cell r="E45110" t="str">
            <v>Chirag Dubal</v>
          </cell>
          <cell r="F45110" t="str">
            <v>netscribes</v>
          </cell>
          <cell r="G45110">
            <v>45888.65902777778</v>
          </cell>
          <cell r="H45110">
            <v>45965.932638888888</v>
          </cell>
        </row>
        <row r="45111">
          <cell r="A45111" t="str">
            <v>UCW-17607</v>
          </cell>
          <cell r="B45111" t="str">
            <v>AW25 Catalog - Lot 3</v>
          </cell>
          <cell r="C45111" t="str">
            <v>CLOSED</v>
          </cell>
          <cell r="D45111" t="str">
            <v>Medium</v>
          </cell>
          <cell r="E45111" t="str">
            <v>Chirag Dubal</v>
          </cell>
          <cell r="F45111" t="str">
            <v>netscribes</v>
          </cell>
          <cell r="G45111">
            <v>45888.655555555553</v>
          </cell>
          <cell r="H45111">
            <v>45965.868750000001</v>
          </cell>
        </row>
        <row r="45112">
          <cell r="A45112" t="str">
            <v>UCW-17606</v>
          </cell>
          <cell r="B45112" t="str">
            <v>Mia Bestseller catalogue</v>
          </cell>
          <cell r="C45112" t="str">
            <v>CLOSED</v>
          </cell>
          <cell r="D45112" t="str">
            <v>Medium</v>
          </cell>
          <cell r="E45112" t="str">
            <v>Chirag Dubal</v>
          </cell>
          <cell r="F45112" t="str">
            <v>netscribes</v>
          </cell>
          <cell r="G45112">
            <v>45888.651388888888</v>
          </cell>
          <cell r="H45112">
            <v>45993.526388888888</v>
          </cell>
        </row>
        <row r="45113">
          <cell r="A45113" t="str">
            <v>UCW-17605</v>
          </cell>
          <cell r="B45113" t="str">
            <v>Beauty - Kama Ayurveda - SKU in Stock but not visible on TCF &amp; TCL - 19 AUG</v>
          </cell>
          <cell r="C45113" t="str">
            <v>CLOSED</v>
          </cell>
          <cell r="D45113" t="str">
            <v>Highest</v>
          </cell>
          <cell r="E45113" t="str">
            <v>netscribes</v>
          </cell>
          <cell r="F45113" t="str">
            <v>Shraddha Dighe</v>
          </cell>
          <cell r="G45113">
            <v>45888.645138888889</v>
          </cell>
          <cell r="H45113">
            <v>45910.667361111111</v>
          </cell>
        </row>
        <row r="45114">
          <cell r="A45114" t="str">
            <v>UCW-17604</v>
          </cell>
          <cell r="B45114" t="str">
            <v>Beauty - [External] - Re: Partial Box/package received - Intact Box 250708-039-271364 - 19 AUG</v>
          </cell>
          <cell r="C45114" t="str">
            <v>CLOSED</v>
          </cell>
          <cell r="D45114" t="str">
            <v>Medium</v>
          </cell>
          <cell r="E45114" t="str">
            <v>netscribes</v>
          </cell>
          <cell r="F45114" t="str">
            <v>Shraddha Dighe</v>
          </cell>
          <cell r="G45114">
            <v>45888.636805555558</v>
          </cell>
          <cell r="H45114">
            <v>45910.667361111111</v>
          </cell>
        </row>
        <row r="45115">
          <cell r="A45115" t="str">
            <v>UCW-17602</v>
          </cell>
          <cell r="B45115" t="str">
            <v>Beauty - Request for Platform Addition - Omofree - 19 AUG</v>
          </cell>
          <cell r="C45115" t="str">
            <v>CLOSED</v>
          </cell>
          <cell r="D45115" t="str">
            <v>Medium</v>
          </cell>
          <cell r="E45115" t="str">
            <v>netscribes</v>
          </cell>
          <cell r="F45115" t="str">
            <v>Shraddha Dighe</v>
          </cell>
          <cell r="G45115">
            <v>45888.631249999999</v>
          </cell>
          <cell r="H45115">
            <v>45910.668055555558</v>
          </cell>
        </row>
        <row r="45116">
          <cell r="A45116" t="str">
            <v>UCW-17601</v>
          </cell>
          <cell r="B45116" t="str">
            <v>Beauty - TFS listing dump.xlsx - 19 AUG</v>
          </cell>
          <cell r="C45116" t="str">
            <v>CLOSED</v>
          </cell>
          <cell r="D45116" t="str">
            <v>High</v>
          </cell>
          <cell r="E45116" t="str">
            <v>netscribes</v>
          </cell>
          <cell r="F45116" t="str">
            <v>Shraddha Dighe</v>
          </cell>
          <cell r="G45116">
            <v>45888.62222222222</v>
          </cell>
          <cell r="H45116">
            <v>45910.668055555558</v>
          </cell>
        </row>
        <row r="45117">
          <cell r="A45117" t="str">
            <v>UCW-17600</v>
          </cell>
          <cell r="B45117" t="str">
            <v>Beauty - Caudalie - Listing Aug (Ageing File) - 19 AUG</v>
          </cell>
          <cell r="C45117" t="str">
            <v>CLOSED</v>
          </cell>
          <cell r="D45117" t="str">
            <v>High</v>
          </cell>
          <cell r="E45117" t="str">
            <v>netscribes</v>
          </cell>
          <cell r="F45117" t="str">
            <v>Shraddha Dighe</v>
          </cell>
          <cell r="G45117">
            <v>45888.615277777775</v>
          </cell>
          <cell r="H45117">
            <v>45903.581250000003</v>
          </cell>
        </row>
        <row r="45118">
          <cell r="A45118" t="str">
            <v>UCW-17599</v>
          </cell>
          <cell r="B45118" t="str">
            <v>TataCliq - Luxury | 25 June 2025 | Cataloguing-AW25 | Adults and Kids Apparel | 565 (Adults) 141 (Kids)</v>
          </cell>
          <cell r="C45118" t="str">
            <v>CLOSED</v>
          </cell>
          <cell r="D45118" t="str">
            <v>Medium</v>
          </cell>
          <cell r="E45118" t="str">
            <v>Chirag Dubal</v>
          </cell>
          <cell r="F45118" t="str">
            <v>netscribes</v>
          </cell>
          <cell r="G45118">
            <v>45888.613194444442</v>
          </cell>
          <cell r="H45118">
            <v>45965.79791666667</v>
          </cell>
        </row>
        <row r="45119">
          <cell r="A45119" t="str">
            <v>UCW-17597</v>
          </cell>
          <cell r="B45119" t="str">
            <v>TH &amp; CK | 365 - Styles</v>
          </cell>
          <cell r="C45119" t="str">
            <v>CLOSED</v>
          </cell>
          <cell r="D45119" t="str">
            <v>Medium</v>
          </cell>
          <cell r="E45119" t="str">
            <v>Chirag Dubal</v>
          </cell>
          <cell r="F45119" t="str">
            <v>netscribes</v>
          </cell>
          <cell r="G45119">
            <v>45888.612500000003</v>
          </cell>
          <cell r="H45119">
            <v>45965.79583333333</v>
          </cell>
        </row>
        <row r="45120">
          <cell r="A45120" t="str">
            <v>UCW-17596</v>
          </cell>
          <cell r="B45120" t="str">
            <v>Beauty - Request to List Gift Sets on TataCLIQ - 19 AUG</v>
          </cell>
          <cell r="C45120" t="str">
            <v>CLOSED</v>
          </cell>
          <cell r="D45120" t="str">
            <v>High</v>
          </cell>
          <cell r="E45120" t="str">
            <v>netscribes</v>
          </cell>
          <cell r="F45120" t="str">
            <v>Shraddha Dighe</v>
          </cell>
          <cell r="G45120">
            <v>45888.611111111109</v>
          </cell>
          <cell r="H45120">
            <v>45903.581250000003</v>
          </cell>
        </row>
        <row r="45121">
          <cell r="A45121" t="str">
            <v>UCW-17595</v>
          </cell>
          <cell r="B45121" t="str">
            <v>H225 NSM Batch 2 Levi's - Tatacliq</v>
          </cell>
          <cell r="C45121" t="str">
            <v>CLOSED</v>
          </cell>
          <cell r="D45121" t="str">
            <v>Medium</v>
          </cell>
          <cell r="E45121" t="str">
            <v>Chirag Dubal</v>
          </cell>
          <cell r="F45121" t="str">
            <v>netscribes</v>
          </cell>
          <cell r="G45121">
            <v>45888.581250000003</v>
          </cell>
          <cell r="H45121">
            <v>45965.795138888891</v>
          </cell>
        </row>
        <row r="45122">
          <cell r="A45122" t="str">
            <v>UCW-17594</v>
          </cell>
          <cell r="B45122" t="str">
            <v>TataCliq X Bewakoof | Mens_Apparels | 29-11-2024</v>
          </cell>
          <cell r="C45122" t="str">
            <v>CLOSED</v>
          </cell>
          <cell r="D45122" t="str">
            <v>Medium</v>
          </cell>
          <cell r="E45122" t="str">
            <v>Chirag Dubal</v>
          </cell>
          <cell r="F45122" t="str">
            <v>netscribes</v>
          </cell>
          <cell r="G45122">
            <v>45888.57916666667</v>
          </cell>
          <cell r="H45122">
            <v>45965.931944444441</v>
          </cell>
        </row>
        <row r="45123">
          <cell r="A45123" t="str">
            <v>UCW-17593</v>
          </cell>
          <cell r="B45123" t="str">
            <v>Tatacliq Women Western Wear Template | 5th Aug'2025</v>
          </cell>
          <cell r="C45123" t="str">
            <v>CLOSED</v>
          </cell>
          <cell r="D45123" t="str">
            <v>Medium</v>
          </cell>
          <cell r="E45123" t="str">
            <v>Chirag Dubal</v>
          </cell>
          <cell r="F45123" t="str">
            <v>netscribes</v>
          </cell>
          <cell r="G45123">
            <v>45888.576388888891</v>
          </cell>
          <cell r="H45123">
            <v>45965.931250000001</v>
          </cell>
        </row>
        <row r="45124">
          <cell r="A45124" t="str">
            <v>UCW-17592</v>
          </cell>
          <cell r="B45124" t="str">
            <v>Dolce Crudo-686 Styles-AW'25-06-08-2025</v>
          </cell>
          <cell r="C45124" t="str">
            <v>CLOSED</v>
          </cell>
          <cell r="D45124" t="str">
            <v>Medium</v>
          </cell>
          <cell r="E45124" t="str">
            <v>Chirag Dubal</v>
          </cell>
          <cell r="F45124" t="str">
            <v>netscribes</v>
          </cell>
          <cell r="G45124">
            <v>45888.572222222225</v>
          </cell>
          <cell r="H45124">
            <v>45965.931250000001</v>
          </cell>
        </row>
        <row r="45125">
          <cell r="A45125" t="str">
            <v>UCW-17591</v>
          </cell>
          <cell r="B45125" t="str">
            <v>Catlog to be uploaded - 20</v>
          </cell>
          <cell r="C45125" t="str">
            <v>CLOSED</v>
          </cell>
          <cell r="D45125" t="str">
            <v>Medium</v>
          </cell>
          <cell r="E45125" t="str">
            <v>Chirag Dubal</v>
          </cell>
          <cell r="F45125" t="str">
            <v>netscribes</v>
          </cell>
          <cell r="G45125">
            <v>45888.569444444445</v>
          </cell>
          <cell r="H45125">
            <v>45965.930555555555</v>
          </cell>
        </row>
        <row r="45126">
          <cell r="A45126" t="str">
            <v>UCW-17589</v>
          </cell>
          <cell r="B45126" t="str">
            <v>CLONE - Beauty-Re: Tata CLiQ Fashion X PROTOUCH-28th May</v>
          </cell>
          <cell r="C45126" t="str">
            <v>CLOSED</v>
          </cell>
          <cell r="D45126" t="str">
            <v>Medium</v>
          </cell>
          <cell r="E45126" t="str">
            <v>Chirag Dubal</v>
          </cell>
          <cell r="F45126" t="str">
            <v>netscribes</v>
          </cell>
          <cell r="G45126">
            <v>45888.557638888888</v>
          </cell>
          <cell r="H45126">
            <v>45965.794444444444</v>
          </cell>
        </row>
        <row r="45127">
          <cell r="A45127" t="str">
            <v>UCW-17588</v>
          </cell>
          <cell r="B45127" t="str">
            <v>TATA -  Vero Moda AW25 (lot 1,2,3,4) - Highest Priority</v>
          </cell>
          <cell r="C45127" t="str">
            <v>CLOSED</v>
          </cell>
          <cell r="D45127" t="str">
            <v>Medium</v>
          </cell>
          <cell r="E45127" t="str">
            <v>Chirag Dubal</v>
          </cell>
          <cell r="F45127" t="str">
            <v>netscribes</v>
          </cell>
          <cell r="G45127">
            <v>45888.549305555556</v>
          </cell>
          <cell r="H45127">
            <v>45964.787499999999</v>
          </cell>
        </row>
        <row r="45128">
          <cell r="A45128" t="str">
            <v>UCW-17586</v>
          </cell>
          <cell r="B45128" t="str">
            <v>Beauty - Omofree- SKUs not visible on TCF (PLP/PDP) - 19 AUG</v>
          </cell>
          <cell r="C45128" t="str">
            <v>CLOSED</v>
          </cell>
          <cell r="D45128" t="str">
            <v>Highest</v>
          </cell>
          <cell r="E45128" t="str">
            <v>netscribes</v>
          </cell>
          <cell r="F45128" t="str">
            <v>Shraddha Dighe</v>
          </cell>
          <cell r="G45128">
            <v>45888.527083333334</v>
          </cell>
          <cell r="H45128">
            <v>45910.668055555558</v>
          </cell>
        </row>
        <row r="45129">
          <cell r="A45129" t="str">
            <v>UCW-17585</v>
          </cell>
          <cell r="B45129" t="str">
            <v>Beauty - Want to Change Image Globus X Tatacliq - 19 Aug</v>
          </cell>
          <cell r="C45129" t="str">
            <v>CLOSED</v>
          </cell>
          <cell r="D45129" t="str">
            <v>Medium</v>
          </cell>
          <cell r="E45129" t="str">
            <v>netscribes</v>
          </cell>
          <cell r="F45129" t="str">
            <v>Shraddha Dighe</v>
          </cell>
          <cell r="G45129">
            <v>45888.521527777775</v>
          </cell>
          <cell r="H45129">
            <v>45910.668749999997</v>
          </cell>
        </row>
        <row r="45130">
          <cell r="A45130" t="str">
            <v>UCW-17584</v>
          </cell>
          <cell r="B45130" t="str">
            <v>Clone - Beauty - Re: TATA X SEBAMED | Cataloguing-24th July</v>
          </cell>
          <cell r="C45130" t="str">
            <v>CLOSED</v>
          </cell>
          <cell r="D45130" t="str">
            <v>Medium</v>
          </cell>
          <cell r="E45130" t="str">
            <v>netscribes</v>
          </cell>
          <cell r="F45130" t="str">
            <v>netscribes</v>
          </cell>
          <cell r="G45130">
            <v>45888.521527777775</v>
          </cell>
          <cell r="H45130">
            <v>45903.580555555556</v>
          </cell>
        </row>
        <row r="45131">
          <cell r="A45131" t="str">
            <v>UCW-17582</v>
          </cell>
          <cell r="B45131" t="str">
            <v>Articles Live on TCF</v>
          </cell>
          <cell r="C45131" t="str">
            <v>CLOSED</v>
          </cell>
          <cell r="D45131" t="str">
            <v>Medium</v>
          </cell>
          <cell r="E45131" t="str">
            <v>Chirag Dubal</v>
          </cell>
          <cell r="F45131" t="str">
            <v>Asmi Kumar</v>
          </cell>
          <cell r="G45131">
            <v>45888.487500000003</v>
          </cell>
          <cell r="H45131">
            <v>45892.502083333333</v>
          </cell>
        </row>
        <row r="45132">
          <cell r="A45132" t="str">
            <v>UCW-17581</v>
          </cell>
          <cell r="B45132" t="str">
            <v>Andamen - PDP Video Assets Update - 13/08/25</v>
          </cell>
          <cell r="C45132" t="str">
            <v>CLOSED</v>
          </cell>
          <cell r="D45132" t="str">
            <v>Medium</v>
          </cell>
          <cell r="E45132" t="str">
            <v>Chirag Dubal</v>
          </cell>
          <cell r="F45132" t="str">
            <v>Reagan D’souza</v>
          </cell>
          <cell r="G45132">
            <v>45888.463194444441</v>
          </cell>
          <cell r="H45132">
            <v>45889.572916666664</v>
          </cell>
        </row>
        <row r="45133">
          <cell r="A45133" t="str">
            <v>UCW-17577</v>
          </cell>
          <cell r="B45133" t="str">
            <v>Beauty - Tata Joylogy GWP Listing 30th July - 19 AUG</v>
          </cell>
          <cell r="C45133" t="str">
            <v>CLOSED</v>
          </cell>
          <cell r="D45133" t="str">
            <v>Medium</v>
          </cell>
          <cell r="E45133" t="str">
            <v>netscribes</v>
          </cell>
          <cell r="F45133" t="str">
            <v>Shraddha Dighe</v>
          </cell>
          <cell r="G45133">
            <v>45888.45</v>
          </cell>
          <cell r="H45133">
            <v>45898.525694444441</v>
          </cell>
        </row>
        <row r="45134">
          <cell r="A45134" t="str">
            <v>UCW-17575</v>
          </cell>
          <cell r="B45134" t="str">
            <v>Styles Migration for Tata Cliq  Westbury Account with priority - LP Independence day special</v>
          </cell>
          <cell r="C45134" t="str">
            <v>CLOSED</v>
          </cell>
          <cell r="D45134" t="str">
            <v>Medium</v>
          </cell>
          <cell r="E45134" t="str">
            <v>netscribes</v>
          </cell>
          <cell r="F45134" t="str">
            <v>Lishita Kotian</v>
          </cell>
          <cell r="G45134">
            <v>45888.445833333331</v>
          </cell>
          <cell r="H45134">
            <v>45890.481944444444</v>
          </cell>
        </row>
        <row r="45135">
          <cell r="A45135" t="str">
            <v>UCW-17573</v>
          </cell>
          <cell r="B45135" t="str">
            <v>Catalogue Sheet_TatacliQ x FS (AW'25- 89 SKU)</v>
          </cell>
          <cell r="C45135" t="str">
            <v>CLOSED</v>
          </cell>
          <cell r="D45135" t="str">
            <v>Medium</v>
          </cell>
          <cell r="E45135" t="str">
            <v>netscribes</v>
          </cell>
          <cell r="F45135" t="str">
            <v>Mohd Tahir Shaikh</v>
          </cell>
          <cell r="G45135">
            <v>45888.428472222222</v>
          </cell>
          <cell r="H45135">
            <v>45898.669444444444</v>
          </cell>
        </row>
        <row r="45136">
          <cell r="A45136" t="str">
            <v>UCW-17572</v>
          </cell>
          <cell r="B45136" t="str">
            <v>Catalogue Sheet_TatacliQ x Pink Fort (IKAT AW25- 16 SKU)</v>
          </cell>
          <cell r="C45136" t="str">
            <v>CLOSED</v>
          </cell>
          <cell r="D45136" t="str">
            <v>Medium</v>
          </cell>
          <cell r="E45136" t="str">
            <v>netscribes</v>
          </cell>
          <cell r="F45136" t="str">
            <v>Mohd Tahir Shaikh</v>
          </cell>
          <cell r="G45136">
            <v>45888.42291666667</v>
          </cell>
          <cell r="H45136">
            <v>45898.674305555556</v>
          </cell>
        </row>
        <row r="45137">
          <cell r="A45137" t="str">
            <v>UCW-17569</v>
          </cell>
          <cell r="B45137" t="str">
            <v>Catalogue Sheet_TatacliQ x Pink Fort (ABSTRACT BANDHANI AW25- 78 SKU)</v>
          </cell>
          <cell r="C45137" t="str">
            <v>CLOSED</v>
          </cell>
          <cell r="D45137" t="str">
            <v>Medium</v>
          </cell>
          <cell r="E45137" t="str">
            <v>netscribes</v>
          </cell>
          <cell r="F45137" t="str">
            <v>Mohd Tahir Shaikh</v>
          </cell>
          <cell r="G45137">
            <v>45888.40902777778</v>
          </cell>
          <cell r="H45137">
            <v>45898.680555555555</v>
          </cell>
        </row>
        <row r="45138">
          <cell r="A45138" t="str">
            <v>UCW-17560</v>
          </cell>
          <cell r="B45138" t="str">
            <v>Beauty - Therapy Vegan Sun Serum PDP images update - 18 Aug</v>
          </cell>
          <cell r="C45138" t="str">
            <v>CLOSED</v>
          </cell>
          <cell r="D45138" t="str">
            <v>Highest</v>
          </cell>
          <cell r="E45138" t="str">
            <v>netscribes</v>
          </cell>
          <cell r="F45138" t="str">
            <v>Shraddha Dighe</v>
          </cell>
          <cell r="G45138">
            <v>45887.844444444447</v>
          </cell>
          <cell r="H45138">
            <v>45910.668749999997</v>
          </cell>
        </row>
        <row r="45139">
          <cell r="A45139" t="str">
            <v>UCW-17545</v>
          </cell>
          <cell r="B45139" t="str">
            <v>Priority- Adidas Content-25-June-25</v>
          </cell>
          <cell r="C45139" t="str">
            <v>CLOSED</v>
          </cell>
          <cell r="D45139" t="str">
            <v>Medium</v>
          </cell>
          <cell r="E45139" t="str">
            <v>Chirag Dubal</v>
          </cell>
          <cell r="F45139" t="str">
            <v>netscribes</v>
          </cell>
          <cell r="G45139">
            <v>45887.75277777778</v>
          </cell>
          <cell r="H45139">
            <v>45993.697916666664</v>
          </cell>
        </row>
        <row r="45140">
          <cell r="A45140" t="str">
            <v>UCW-17544</v>
          </cell>
          <cell r="B45140" t="str">
            <v>Content Sheet and Image Link | United colors of benetton | 536 products | Tata Cliq | 1183009865</v>
          </cell>
          <cell r="C45140" t="str">
            <v>CLOSED</v>
          </cell>
          <cell r="D45140" t="str">
            <v>Medium</v>
          </cell>
          <cell r="E45140" t="str">
            <v>Chirag Dubal</v>
          </cell>
          <cell r="F45140" t="str">
            <v>netscribes</v>
          </cell>
          <cell r="G45140">
            <v>45887.75</v>
          </cell>
          <cell r="H45140">
            <v>45964.786111111112</v>
          </cell>
        </row>
        <row r="45141">
          <cell r="A45141" t="str">
            <v>UCW-17541</v>
          </cell>
          <cell r="B45141" t="str">
            <v xml:space="preserve">Men's Apparel 22-07-2025 </v>
          </cell>
          <cell r="C45141" t="str">
            <v>CLOSED</v>
          </cell>
          <cell r="D45141" t="str">
            <v>Medium</v>
          </cell>
          <cell r="E45141" t="str">
            <v>Chirag Dubal</v>
          </cell>
          <cell r="F45141" t="str">
            <v>netscribes</v>
          </cell>
          <cell r="G45141">
            <v>45887.746527777781</v>
          </cell>
          <cell r="H45141">
            <v>45965.930555555555</v>
          </cell>
        </row>
        <row r="45142">
          <cell r="A45142" t="str">
            <v>UCW-17540</v>
          </cell>
          <cell r="B45142" t="str">
            <v>New Listing _ Gold Plain &amp; Studded Jewellery_4234</v>
          </cell>
          <cell r="C45142" t="str">
            <v>CLOSED</v>
          </cell>
          <cell r="D45142" t="str">
            <v>Medium</v>
          </cell>
          <cell r="E45142" t="str">
            <v>Chirag Dubal</v>
          </cell>
          <cell r="F45142" t="str">
            <v>netscribes</v>
          </cell>
          <cell r="G45142">
            <v>45887.736111111109</v>
          </cell>
          <cell r="H45142">
            <v>46028.636111111111</v>
          </cell>
        </row>
        <row r="45143">
          <cell r="A45143" t="str">
            <v>UCW-17537</v>
          </cell>
          <cell r="B45143" t="str">
            <v>Men's Apparel 15-07-2025</v>
          </cell>
          <cell r="C45143" t="str">
            <v>CLOSED</v>
          </cell>
          <cell r="D45143" t="str">
            <v>Medium</v>
          </cell>
          <cell r="E45143" t="str">
            <v>Chirag Dubal</v>
          </cell>
          <cell r="F45143" t="str">
            <v>netscribes</v>
          </cell>
          <cell r="G45143">
            <v>45887.731249999997</v>
          </cell>
          <cell r="H45143">
            <v>45964.715277777781</v>
          </cell>
        </row>
        <row r="45144">
          <cell r="A45144" t="str">
            <v>UCW-17536</v>
          </cell>
          <cell r="B45144" t="str">
            <v>1 Pending SKU</v>
          </cell>
          <cell r="C45144" t="str">
            <v>CLOSED Due to Inactive/Insufficient Information</v>
          </cell>
          <cell r="D45144" t="str">
            <v>Medium</v>
          </cell>
          <cell r="E45144" t="str">
            <v>netscribes</v>
          </cell>
          <cell r="F45144" t="str">
            <v>netscribes</v>
          </cell>
          <cell r="G45144">
            <v>45887.722916666666</v>
          </cell>
          <cell r="H45144">
            <v>45964.623611111114</v>
          </cell>
        </row>
        <row r="45145">
          <cell r="A45145" t="str">
            <v>UCW-17528</v>
          </cell>
          <cell r="B45145" t="str">
            <v>BEauty - RE: Tata new launch Cataloguing 8th August-18th Aug</v>
          </cell>
          <cell r="C45145" t="str">
            <v>CLOSED</v>
          </cell>
          <cell r="D45145" t="str">
            <v>Medium</v>
          </cell>
          <cell r="E45145" t="str">
            <v>netscribes</v>
          </cell>
          <cell r="F45145" t="str">
            <v>Simi Raichel Zachariah</v>
          </cell>
          <cell r="G45145">
            <v>45887.678472222222</v>
          </cell>
          <cell r="H45145">
            <v>45898.584027777775</v>
          </cell>
        </row>
        <row r="45146">
          <cell r="A45146" t="str">
            <v>UCW-17527</v>
          </cell>
          <cell r="B45146" t="str">
            <v>CLONE - AW25_Apparel (626 EAN's)</v>
          </cell>
          <cell r="C45146" t="str">
            <v>CLOSED</v>
          </cell>
          <cell r="D45146" t="str">
            <v>Medium</v>
          </cell>
          <cell r="E45146" t="str">
            <v>netscribes</v>
          </cell>
          <cell r="F45146" t="str">
            <v>Mohd Tahir Shaikh</v>
          </cell>
          <cell r="G45146">
            <v>45887.655555555553</v>
          </cell>
          <cell r="H45146">
            <v>45892.732638888891</v>
          </cell>
        </row>
        <row r="45147">
          <cell r="A45147" t="str">
            <v>UCW-17520</v>
          </cell>
          <cell r="B45147" t="str">
            <v>Miarcus -9 Styles-AW 25- 14 August</v>
          </cell>
          <cell r="C45147" t="str">
            <v>CLOSED</v>
          </cell>
          <cell r="D45147" t="str">
            <v>Medium</v>
          </cell>
          <cell r="E45147" t="str">
            <v>netscribes</v>
          </cell>
          <cell r="F45147" t="str">
            <v>Juilee Jadhav</v>
          </cell>
          <cell r="G45147">
            <v>45887.539583333331</v>
          </cell>
          <cell r="H45147">
            <v>45890.613888888889</v>
          </cell>
        </row>
        <row r="45148">
          <cell r="A45148" t="str">
            <v>UCW-17505</v>
          </cell>
          <cell r="B45148" t="str">
            <v>Tatacliq Mens Apparels Templates | 14th Aug'2025</v>
          </cell>
          <cell r="C45148" t="str">
            <v>CLOSED</v>
          </cell>
          <cell r="D45148" t="str">
            <v>Medium</v>
          </cell>
          <cell r="E45148" t="str">
            <v>netscribes</v>
          </cell>
          <cell r="F45148" t="str">
            <v>Lishita Kotian</v>
          </cell>
          <cell r="G45148">
            <v>45886.569444444445</v>
          </cell>
          <cell r="H45148">
            <v>45958.645138888889</v>
          </cell>
        </row>
        <row r="45149">
          <cell r="A45149" t="str">
            <v>UCW-17504</v>
          </cell>
          <cell r="B45149" t="str">
            <v>Tatacliq Women Western Wear Template | 14th Aug'2025</v>
          </cell>
          <cell r="C45149" t="str">
            <v>CLOSED</v>
          </cell>
          <cell r="D45149" t="str">
            <v>Medium</v>
          </cell>
          <cell r="E45149" t="str">
            <v>netscribes</v>
          </cell>
          <cell r="F45149" t="str">
            <v>Lishita Kotian</v>
          </cell>
          <cell r="G45149">
            <v>45886.565972222219</v>
          </cell>
          <cell r="H45149">
            <v>45895.76666666667</v>
          </cell>
        </row>
        <row r="45150">
          <cell r="A45150" t="str">
            <v>UCW-17492</v>
          </cell>
          <cell r="B45150" t="str">
            <v>Tatacliq New Listing - 35 SKUs | August-2025 Laptop Backpack &amp; Handbags | Caprese</v>
          </cell>
          <cell r="C45150" t="str">
            <v>CLOSED</v>
          </cell>
          <cell r="D45150" t="str">
            <v>Medium</v>
          </cell>
          <cell r="E45150" t="str">
            <v>netscribes</v>
          </cell>
          <cell r="F45150" t="str">
            <v>Lishita Kotian</v>
          </cell>
          <cell r="G45150">
            <v>45885.907638888886</v>
          </cell>
          <cell r="H45150">
            <v>45889.748611111114</v>
          </cell>
        </row>
        <row r="45151">
          <cell r="A45151" t="str">
            <v>UCW-17475</v>
          </cell>
          <cell r="B45151" t="str">
            <v>Tata Cliq Mall Latch on data as on 14.08.2025</v>
          </cell>
          <cell r="C45151" t="str">
            <v>CLOSED</v>
          </cell>
          <cell r="D45151" t="str">
            <v>Highest</v>
          </cell>
          <cell r="E45151" t="str">
            <v>netscribes</v>
          </cell>
          <cell r="F45151" t="str">
            <v>Sushma Ram</v>
          </cell>
          <cell r="G45151">
            <v>45883.917361111111</v>
          </cell>
          <cell r="H45151">
            <v>45892.777777777781</v>
          </cell>
        </row>
        <row r="45152">
          <cell r="A45152" t="str">
            <v>UCW-17474</v>
          </cell>
          <cell r="B45152" t="str">
            <v>Hidesign's East India 2025 collection -Tatacliq Cataloguing details</v>
          </cell>
          <cell r="C45152" t="str">
            <v>CLOSED</v>
          </cell>
          <cell r="D45152" t="str">
            <v>Medium</v>
          </cell>
          <cell r="E45152" t="str">
            <v>netscribes</v>
          </cell>
          <cell r="F45152" t="str">
            <v>Mohd Tahir Shaikh</v>
          </cell>
          <cell r="G45152">
            <v>45883.809027777781</v>
          </cell>
          <cell r="H45152">
            <v>45885.511805555558</v>
          </cell>
        </row>
        <row r="45153">
          <cell r="A45153" t="str">
            <v>UCW-17472</v>
          </cell>
          <cell r="B45153" t="str">
            <v>Beauty - MOC9 listing details - 14 AUG</v>
          </cell>
          <cell r="C45153" t="str">
            <v>CLOSED</v>
          </cell>
          <cell r="D45153" t="str">
            <v>Medium</v>
          </cell>
          <cell r="E45153" t="str">
            <v>netscribes</v>
          </cell>
          <cell r="F45153" t="str">
            <v>Shraddha Dighe</v>
          </cell>
          <cell r="G45153">
            <v>45883.797222222223</v>
          </cell>
          <cell r="H45153">
            <v>45988.538194444445</v>
          </cell>
        </row>
        <row r="45154">
          <cell r="A45154" t="str">
            <v>UCW-17470</v>
          </cell>
          <cell r="B45154" t="str">
            <v>Beauty - Himalaya - Combos -Listing - 14 AUG</v>
          </cell>
          <cell r="C45154" t="str">
            <v>CLOSED Due to Inactive/Insufficient Information</v>
          </cell>
          <cell r="D45154" t="str">
            <v>Medium</v>
          </cell>
          <cell r="E45154" t="str">
            <v>netscribes</v>
          </cell>
          <cell r="F45154" t="str">
            <v>Shraddha Dighe</v>
          </cell>
          <cell r="G45154">
            <v>45883.78125</v>
          </cell>
          <cell r="H45154">
            <v>45898.621527777781</v>
          </cell>
        </row>
        <row r="45155">
          <cell r="A45155" t="str">
            <v>UCW-17453</v>
          </cell>
          <cell r="B45155" t="str">
            <v>Belt Accessories 13-08-2025</v>
          </cell>
          <cell r="C45155" t="str">
            <v>CLOSED</v>
          </cell>
          <cell r="D45155" t="str">
            <v>Medium</v>
          </cell>
          <cell r="E45155" t="str">
            <v>netscribes</v>
          </cell>
          <cell r="F45155" t="str">
            <v>Mohd Tahir Shaikh</v>
          </cell>
          <cell r="G45155">
            <v>45883.605555555558</v>
          </cell>
          <cell r="H45155">
            <v>45890.46597222222</v>
          </cell>
        </row>
        <row r="45156">
          <cell r="A45156" t="str">
            <v>UCW-17448</v>
          </cell>
          <cell r="B45156" t="str">
            <v>Tatacliq Men Content template_13-08-25</v>
          </cell>
          <cell r="C45156" t="str">
            <v>CLOSED</v>
          </cell>
          <cell r="D45156" t="str">
            <v>Medium</v>
          </cell>
          <cell r="E45156" t="str">
            <v>netscribes</v>
          </cell>
          <cell r="F45156" t="str">
            <v>Sushma Ram</v>
          </cell>
          <cell r="G45156">
            <v>45883.592361111114</v>
          </cell>
          <cell r="H45156">
            <v>45890.704861111109</v>
          </cell>
        </row>
        <row r="45157">
          <cell r="A45157" t="str">
            <v>UCW-17440</v>
          </cell>
          <cell r="B45157" t="str">
            <v>Product issue</v>
          </cell>
          <cell r="C45157" t="str">
            <v>CLOSED Due to Inactive/Insufficient Information</v>
          </cell>
          <cell r="D45157" t="str">
            <v>Medium</v>
          </cell>
          <cell r="E45157" t="str">
            <v>Chirag Dubal</v>
          </cell>
          <cell r="F45157" t="str">
            <v>Reagan D’souza</v>
          </cell>
          <cell r="G45157">
            <v>45883.572222222225</v>
          </cell>
          <cell r="H45157">
            <v>45908.561111111114</v>
          </cell>
        </row>
        <row r="45158">
          <cell r="A45158" t="str">
            <v>UCW-17439</v>
          </cell>
          <cell r="B45158" t="str">
            <v xml:space="preserve">TH  | 231 - Styles </v>
          </cell>
          <cell r="C45158" t="str">
            <v>CLOSED</v>
          </cell>
          <cell r="D45158" t="str">
            <v>Medium</v>
          </cell>
          <cell r="E45158" t="str">
            <v>Chirag Dubal</v>
          </cell>
          <cell r="F45158" t="str">
            <v>Asmi Kumar</v>
          </cell>
          <cell r="G45158">
            <v>45883.568749999999</v>
          </cell>
          <cell r="H45158">
            <v>45897.647916666669</v>
          </cell>
        </row>
        <row r="45159">
          <cell r="A45159" t="str">
            <v>UCW-17432</v>
          </cell>
          <cell r="B45159" t="str">
            <v xml:space="preserve">Women's Apparel 13-08-2025 </v>
          </cell>
          <cell r="C45159" t="str">
            <v>CLOSED</v>
          </cell>
          <cell r="D45159" t="str">
            <v>Medium</v>
          </cell>
          <cell r="E45159" t="str">
            <v>netscribes</v>
          </cell>
          <cell r="F45159" t="str">
            <v>Mohd Tahir Shaikh</v>
          </cell>
          <cell r="G45159">
            <v>45883.54791666667</v>
          </cell>
          <cell r="H45159">
            <v>45890.686111111114</v>
          </cell>
        </row>
        <row r="45160">
          <cell r="A45160" t="str">
            <v>UCW-17431</v>
          </cell>
          <cell r="B45160" t="str">
            <v>OSM Migration</v>
          </cell>
          <cell r="C45160" t="str">
            <v>CLOSED</v>
          </cell>
          <cell r="D45160" t="str">
            <v>Medium</v>
          </cell>
          <cell r="E45160" t="str">
            <v>Chirag Dubal</v>
          </cell>
          <cell r="F45160" t="str">
            <v>Reagan D’souza</v>
          </cell>
          <cell r="G45160">
            <v>45883.539583333331</v>
          </cell>
          <cell r="H45160">
            <v>45969.5</v>
          </cell>
        </row>
        <row r="45161">
          <cell r="A45161" t="str">
            <v>UCW-17424</v>
          </cell>
          <cell r="B45161" t="str">
            <v>CLONE - Beauty-Re: Tata CLiQ Fashion X PROTOUCH-28th May</v>
          </cell>
          <cell r="C45161" t="str">
            <v>CLOSED</v>
          </cell>
          <cell r="D45161" t="str">
            <v>Highest</v>
          </cell>
          <cell r="E45161" t="str">
            <v>netscribes</v>
          </cell>
          <cell r="F45161" t="str">
            <v>Simi Raichel Zachariah</v>
          </cell>
          <cell r="G45161">
            <v>45883.499305555553</v>
          </cell>
          <cell r="H45161">
            <v>45903.580555555556</v>
          </cell>
        </row>
        <row r="45162">
          <cell r="A45162" t="str">
            <v>UCW-17416</v>
          </cell>
          <cell r="B45162" t="str">
            <v>TATA -  Vero Moda AW25 (lot 1,2,3,4) - Highest Priority</v>
          </cell>
          <cell r="C45162" t="str">
            <v>CLOSED</v>
          </cell>
          <cell r="D45162" t="str">
            <v>Medium</v>
          </cell>
          <cell r="E45162" t="str">
            <v>netscribes</v>
          </cell>
          <cell r="F45162" t="str">
            <v>Juilee Jadhav</v>
          </cell>
          <cell r="G45162">
            <v>45882.800694444442</v>
          </cell>
          <cell r="H45162">
            <v>45889.543749999997</v>
          </cell>
        </row>
        <row r="45163">
          <cell r="A45163" t="str">
            <v>UCW-17410</v>
          </cell>
          <cell r="B45163" t="str">
            <v>Video cataloguing.</v>
          </cell>
          <cell r="C45163" t="str">
            <v>CLOSED</v>
          </cell>
          <cell r="D45163" t="str">
            <v>Medium</v>
          </cell>
          <cell r="E45163" t="str">
            <v>netscribes</v>
          </cell>
          <cell r="F45163" t="str">
            <v>Lishita Kotian</v>
          </cell>
          <cell r="G45163">
            <v>45882.72152777778</v>
          </cell>
          <cell r="H45163">
            <v>45888.527777777781</v>
          </cell>
        </row>
        <row r="45164">
          <cell r="A45164" t="str">
            <v>UCW-17406</v>
          </cell>
          <cell r="B45164" t="str">
            <v>Need to update images LP Independence day special</v>
          </cell>
          <cell r="C45164" t="str">
            <v>CLOSED</v>
          </cell>
          <cell r="D45164" t="str">
            <v>Medium</v>
          </cell>
          <cell r="E45164" t="str">
            <v>netscribes</v>
          </cell>
          <cell r="F45164" t="str">
            <v>Mohd Tahir Shaikh</v>
          </cell>
          <cell r="G45164">
            <v>45882.681944444441</v>
          </cell>
          <cell r="H45164">
            <v>45883.725694444445</v>
          </cell>
        </row>
        <row r="45165">
          <cell r="A45165" t="str">
            <v>UCW-17400</v>
          </cell>
          <cell r="B45165" t="str">
            <v xml:space="preserve">Men's Apparel 12-08-2025 </v>
          </cell>
          <cell r="C45165" t="str">
            <v>CLOSED</v>
          </cell>
          <cell r="D45165" t="str">
            <v>Medium</v>
          </cell>
          <cell r="E45165" t="str">
            <v>netscribes</v>
          </cell>
          <cell r="F45165" t="str">
            <v>Lishita Kotian</v>
          </cell>
          <cell r="G45165">
            <v>45882.655555555553</v>
          </cell>
          <cell r="H45165">
            <v>45892.621527777781</v>
          </cell>
        </row>
        <row r="45166">
          <cell r="A45166" t="str">
            <v>UCW-17399</v>
          </cell>
          <cell r="B45166" t="str">
            <v>TATA CLIQ - LISTING FILE - 12082025</v>
          </cell>
          <cell r="C45166" t="str">
            <v>CLOSED</v>
          </cell>
          <cell r="D45166" t="str">
            <v>Medium</v>
          </cell>
          <cell r="E45166" t="str">
            <v>netscribes</v>
          </cell>
          <cell r="F45166" t="str">
            <v>Sushma Ram</v>
          </cell>
          <cell r="G45166">
            <v>45882.654861111114</v>
          </cell>
          <cell r="H45166">
            <v>45897.434027777781</v>
          </cell>
        </row>
        <row r="45167">
          <cell r="A45167" t="str">
            <v>UCW-17398</v>
          </cell>
          <cell r="B45167" t="str">
            <v>TATACLIQ CATALOGUE - LIBAS - 8-8-2025</v>
          </cell>
          <cell r="C45167" t="str">
            <v>CLOSED</v>
          </cell>
          <cell r="D45167" t="str">
            <v>Medium</v>
          </cell>
          <cell r="E45167" t="str">
            <v>netscribes</v>
          </cell>
          <cell r="F45167" t="str">
            <v>Sushma Ram</v>
          </cell>
          <cell r="G45167">
            <v>45882.647222222222</v>
          </cell>
          <cell r="H45167">
            <v>45887.802777777775</v>
          </cell>
        </row>
        <row r="45168">
          <cell r="A45168" t="str">
            <v>UCW-17396</v>
          </cell>
          <cell r="B45168" t="str">
            <v>CLONE - CLONE - BEauty - Re: New Onboarding - HerbMagic * Tata Cliq-24th April</v>
          </cell>
          <cell r="C45168" t="str">
            <v>CLOSED Due to Inactive/Insufficient Information</v>
          </cell>
          <cell r="D45168" t="str">
            <v>Highest</v>
          </cell>
          <cell r="E45168" t="str">
            <v>netscribes</v>
          </cell>
          <cell r="F45168" t="str">
            <v>Simi Raichel Zachariah</v>
          </cell>
          <cell r="G45168">
            <v>45882.629166666666</v>
          </cell>
          <cell r="H45168">
            <v>45890.60833333333</v>
          </cell>
        </row>
        <row r="45169">
          <cell r="A45169" t="str">
            <v>UCW-17394</v>
          </cell>
          <cell r="B45169" t="str">
            <v>Tata Cliq Catalogue @12th Aug</v>
          </cell>
          <cell r="C45169" t="str">
            <v>CLOSED Due to Inactive/Insufficient Information</v>
          </cell>
          <cell r="D45169" t="str">
            <v>Medium</v>
          </cell>
          <cell r="E45169" t="str">
            <v>netscribes</v>
          </cell>
          <cell r="F45169" t="str">
            <v>Lishita Kotian</v>
          </cell>
          <cell r="G45169">
            <v>45882.625</v>
          </cell>
          <cell r="H45169">
            <v>45891.473611111112</v>
          </cell>
        </row>
        <row r="45170">
          <cell r="A45170" t="str">
            <v>UCW-17391</v>
          </cell>
          <cell r="B45170" t="str">
            <v>THCK | 315 Lot</v>
          </cell>
          <cell r="C45170" t="str">
            <v>CLOSED</v>
          </cell>
          <cell r="D45170" t="str">
            <v>Medium</v>
          </cell>
          <cell r="E45170" t="str">
            <v>Chirag Dubal</v>
          </cell>
          <cell r="F45170" t="str">
            <v>Asmi Kumar</v>
          </cell>
          <cell r="G45170">
            <v>45882.602083333331</v>
          </cell>
          <cell r="H45170">
            <v>45973.444444444445</v>
          </cell>
        </row>
        <row r="45171">
          <cell r="A45171" t="str">
            <v>UCW-17390</v>
          </cell>
          <cell r="B45171" t="str">
            <v>UCW-3222: UCW-2595: UCW-1394: UCW-1043: Jack &amp; Jones AW25 LOT 2(Tata Cliq)</v>
          </cell>
          <cell r="C45171" t="str">
            <v>CLOSED</v>
          </cell>
          <cell r="D45171" t="str">
            <v>Medium</v>
          </cell>
          <cell r="E45171" t="str">
            <v>netscribes</v>
          </cell>
          <cell r="F45171" t="str">
            <v>Lishita Kotian</v>
          </cell>
          <cell r="G45171">
            <v>45882.601388888892</v>
          </cell>
          <cell r="H45171">
            <v>45892.489583333336</v>
          </cell>
        </row>
        <row r="45172">
          <cell r="A45172" t="str">
            <v>UCW-17389</v>
          </cell>
          <cell r="B45172" t="str">
            <v>Tatacliq Kids Content template_21-07-25</v>
          </cell>
          <cell r="C45172" t="str">
            <v>CLOSED</v>
          </cell>
          <cell r="D45172" t="str">
            <v>Medium</v>
          </cell>
          <cell r="E45172" t="str">
            <v>netscribes</v>
          </cell>
          <cell r="F45172" t="str">
            <v>Juilee Jadhav</v>
          </cell>
          <cell r="G45172">
            <v>45882.578472222223</v>
          </cell>
          <cell r="H45172">
            <v>45888.820833333331</v>
          </cell>
        </row>
        <row r="45173">
          <cell r="A45173" t="str">
            <v>UCW-17388</v>
          </cell>
          <cell r="B45173" t="str">
            <v>Beauty - [EXT] Fw: Spray Conditioner SKP X Tata - 13 AUG</v>
          </cell>
          <cell r="C45173" t="str">
            <v>CLOSED</v>
          </cell>
          <cell r="D45173" t="str">
            <v>High</v>
          </cell>
          <cell r="E45173" t="str">
            <v>netscribes</v>
          </cell>
          <cell r="F45173" t="str">
            <v>Shraddha Dighe</v>
          </cell>
          <cell r="G45173">
            <v>45882.570138888892</v>
          </cell>
          <cell r="H45173">
            <v>45910.668749999997</v>
          </cell>
        </row>
        <row r="45174">
          <cell r="A45174" t="str">
            <v>UCW-17384</v>
          </cell>
          <cell r="B45174" t="str">
            <v>CLONE - Beauty-Re: Tata CLiQ Fashion X PROTOUCH-28th May</v>
          </cell>
          <cell r="C45174" t="str">
            <v>CLOSED</v>
          </cell>
          <cell r="D45174" t="str">
            <v>Highest</v>
          </cell>
          <cell r="E45174" t="str">
            <v>netscribes</v>
          </cell>
          <cell r="F45174" t="str">
            <v>Simi Raichel Zachariah</v>
          </cell>
          <cell r="G45174">
            <v>45882.532638888886</v>
          </cell>
          <cell r="H45174">
            <v>45888.446527777778</v>
          </cell>
        </row>
        <row r="45175">
          <cell r="A45175" t="str">
            <v>UCW-17377</v>
          </cell>
          <cell r="B45175" t="str">
            <v>New Tata Cliq Lot _62 articles</v>
          </cell>
          <cell r="C45175" t="str">
            <v>CLOSED</v>
          </cell>
          <cell r="D45175" t="str">
            <v>Medium</v>
          </cell>
          <cell r="E45175" t="str">
            <v>netscribes</v>
          </cell>
          <cell r="F45175" t="str">
            <v>Juilee Jadhav</v>
          </cell>
          <cell r="G45175">
            <v>45882.493055555555</v>
          </cell>
          <cell r="H45175">
            <v>45895.537499999999</v>
          </cell>
        </row>
        <row r="45176">
          <cell r="A45176" t="str">
            <v>UCW-17370</v>
          </cell>
          <cell r="B45176" t="str">
            <v>S&amp;N - Piazza Nova : Line That Narrate - 12-08-25</v>
          </cell>
          <cell r="C45176" t="str">
            <v>CLOSED</v>
          </cell>
          <cell r="D45176" t="str">
            <v>Medium</v>
          </cell>
          <cell r="E45176" t="str">
            <v>Chirag Dubal</v>
          </cell>
          <cell r="F45176" t="str">
            <v>Reagan D’souza</v>
          </cell>
          <cell r="G45176">
            <v>45882.447916666664</v>
          </cell>
          <cell r="H45176">
            <v>45896.488194444442</v>
          </cell>
        </row>
        <row r="45177">
          <cell r="A45177" t="str">
            <v>UCW-17361</v>
          </cell>
          <cell r="B45177" t="str">
            <v>Tatacliq Men Content template_13-06-25</v>
          </cell>
          <cell r="C45177" t="str">
            <v>CLOSED</v>
          </cell>
          <cell r="D45177" t="str">
            <v>Medium</v>
          </cell>
          <cell r="E45177" t="str">
            <v>netscribes</v>
          </cell>
          <cell r="F45177" t="str">
            <v>Juilee Jadhav</v>
          </cell>
          <cell r="G45177">
            <v>45881.770833333336</v>
          </cell>
          <cell r="H45177">
            <v>45885.584027777775</v>
          </cell>
        </row>
        <row r="45178">
          <cell r="A45178" t="str">
            <v>UCW-17359</v>
          </cell>
          <cell r="B45178" t="str">
            <v>La Vie En Rose - Listing id of Luxury to be make it live at Fashion</v>
          </cell>
          <cell r="C45178" t="str">
            <v>CLOSED Due to Inactive/Insufficient Information</v>
          </cell>
          <cell r="D45178" t="str">
            <v>Medium</v>
          </cell>
          <cell r="E45178" t="str">
            <v>netscribes</v>
          </cell>
          <cell r="F45178" t="str">
            <v>Juilee Jadhav</v>
          </cell>
          <cell r="G45178">
            <v>45881.763194444444</v>
          </cell>
          <cell r="H45178">
            <v>45897.503472222219</v>
          </cell>
        </row>
        <row r="45179">
          <cell r="A45179" t="str">
            <v>UCW-17355</v>
          </cell>
          <cell r="B45179" t="str">
            <v>Tatacliq Lifestyle Catalog Template-Lot -121_11.08.2025</v>
          </cell>
          <cell r="C45179" t="str">
            <v>CLOSED</v>
          </cell>
          <cell r="D45179" t="str">
            <v>Medium</v>
          </cell>
          <cell r="E45179" t="str">
            <v>netscribes</v>
          </cell>
          <cell r="F45179" t="str">
            <v>Lishita Kotian</v>
          </cell>
          <cell r="G45179">
            <v>45881.732638888891</v>
          </cell>
          <cell r="H45179">
            <v>46217.497916666667</v>
          </cell>
        </row>
        <row r="45180">
          <cell r="A45180" t="str">
            <v>UCW-17354</v>
          </cell>
          <cell r="B45180" t="str">
            <v>Beauty - image resize</v>
          </cell>
          <cell r="C45180" t="str">
            <v>CLOSED</v>
          </cell>
          <cell r="D45180" t="str">
            <v>Highest</v>
          </cell>
          <cell r="E45180" t="str">
            <v>netscribes</v>
          </cell>
          <cell r="F45180" t="str">
            <v>Shraddha Dighe</v>
          </cell>
          <cell r="G45180">
            <v>45881.720833333333</v>
          </cell>
          <cell r="H45180">
            <v>45910.668749999997</v>
          </cell>
        </row>
        <row r="45181">
          <cell r="A45181" t="str">
            <v>UCW-17345</v>
          </cell>
          <cell r="B45181" t="str">
            <v>Beauty - URGENT: Clinique - Removal of Tripti’s assets - 12 AUG</v>
          </cell>
          <cell r="C45181" t="str">
            <v>CLOSED</v>
          </cell>
          <cell r="D45181" t="str">
            <v>Highest</v>
          </cell>
          <cell r="E45181" t="str">
            <v>netscribes</v>
          </cell>
          <cell r="F45181" t="str">
            <v>Shraddha Dighe</v>
          </cell>
          <cell r="G45181">
            <v>45881.691666666666</v>
          </cell>
          <cell r="H45181">
            <v>45910.669444444444</v>
          </cell>
        </row>
        <row r="45182">
          <cell r="A45182" t="str">
            <v>UCW-17343</v>
          </cell>
          <cell r="B45182" t="str">
            <v>Beauty - Catalogue sheet - 12 AUG</v>
          </cell>
          <cell r="C45182" t="str">
            <v>CLOSED</v>
          </cell>
          <cell r="D45182" t="str">
            <v>High</v>
          </cell>
          <cell r="E45182" t="str">
            <v>netscribes</v>
          </cell>
          <cell r="F45182" t="str">
            <v>Shraddha Dighe</v>
          </cell>
          <cell r="G45182">
            <v>45881.677083333336</v>
          </cell>
          <cell r="H45182">
            <v>45903.576388888891</v>
          </cell>
        </row>
        <row r="45183">
          <cell r="A45183" t="str">
            <v>UCW-17338</v>
          </cell>
          <cell r="B45183" t="str">
            <v>Regards HELLCAT  Fabric update - TataCliq</v>
          </cell>
          <cell r="C45183" t="str">
            <v>CLOSED</v>
          </cell>
          <cell r="D45183" t="str">
            <v>Medium</v>
          </cell>
          <cell r="E45183" t="str">
            <v>netscribes</v>
          </cell>
          <cell r="F45183" t="str">
            <v>Mohd Tahir Shaikh</v>
          </cell>
          <cell r="G45183">
            <v>45881.652083333334</v>
          </cell>
          <cell r="H45183">
            <v>46003.911111111112</v>
          </cell>
        </row>
        <row r="45184">
          <cell r="A45184" t="str">
            <v>UCW-17337</v>
          </cell>
          <cell r="B45184" t="str">
            <v>Regards BULLMER Fabric update - TataCliq</v>
          </cell>
          <cell r="C45184" t="str">
            <v>CLOSED</v>
          </cell>
          <cell r="D45184" t="str">
            <v>Medium</v>
          </cell>
          <cell r="E45184" t="str">
            <v>netscribes</v>
          </cell>
          <cell r="F45184" t="str">
            <v>Mohd Tahir Shaikh</v>
          </cell>
          <cell r="G45184">
            <v>45881.647916666669</v>
          </cell>
          <cell r="H45184">
            <v>46003.912499999999</v>
          </cell>
        </row>
        <row r="45185">
          <cell r="A45185" t="str">
            <v>UCW-17322</v>
          </cell>
          <cell r="B45185" t="str">
            <v>3 skus pending</v>
          </cell>
          <cell r="C45185" t="str">
            <v>CLOSED</v>
          </cell>
          <cell r="D45185" t="str">
            <v>Medium</v>
          </cell>
          <cell r="E45185" t="str">
            <v>netscribes</v>
          </cell>
          <cell r="F45185" t="str">
            <v>Simi Raichel Zachariah</v>
          </cell>
          <cell r="G45185">
            <v>45881.538194444445</v>
          </cell>
          <cell r="H45185">
            <v>45988.542361111111</v>
          </cell>
        </row>
        <row r="45186">
          <cell r="A45186" t="str">
            <v>UCW-17309</v>
          </cell>
          <cell r="B45186" t="str">
            <v>Beauty - Clinique Image to be retriggered - Aug'25 - 12 AUG</v>
          </cell>
          <cell r="C45186" t="str">
            <v>CLOSED</v>
          </cell>
          <cell r="D45186" t="str">
            <v>Highest</v>
          </cell>
          <cell r="E45186" t="str">
            <v>netscribes</v>
          </cell>
          <cell r="F45186" t="str">
            <v>Shraddha Dighe</v>
          </cell>
          <cell r="G45186">
            <v>45881.481249999997</v>
          </cell>
          <cell r="H45186">
            <v>45910.669444444444</v>
          </cell>
        </row>
        <row r="45187">
          <cell r="A45187" t="str">
            <v>UCW-17304</v>
          </cell>
          <cell r="B45187" t="str">
            <v>Beauty - New listing and Seller set up - Cosderma - 12 AUG</v>
          </cell>
          <cell r="C45187" t="str">
            <v>CLOSED</v>
          </cell>
          <cell r="D45187" t="str">
            <v>Highest</v>
          </cell>
          <cell r="E45187" t="str">
            <v>netscribes</v>
          </cell>
          <cell r="F45187" t="str">
            <v>Shraddha Dighe</v>
          </cell>
          <cell r="G45187">
            <v>45881.45416666667</v>
          </cell>
          <cell r="H45187">
            <v>45903.575694444444</v>
          </cell>
        </row>
        <row r="45188">
          <cell r="A45188" t="str">
            <v>UCW-17298</v>
          </cell>
          <cell r="B45188" t="str">
            <v>Beauty - Olaplex - Rebranding Aug'25 - 11 Aug</v>
          </cell>
          <cell r="C45188" t="str">
            <v>CLOSED</v>
          </cell>
          <cell r="D45188" t="str">
            <v>High</v>
          </cell>
          <cell r="E45188" t="str">
            <v>netscribes</v>
          </cell>
          <cell r="F45188" t="str">
            <v>Shraddha Dighe</v>
          </cell>
          <cell r="G45188">
            <v>45880.787499999999</v>
          </cell>
          <cell r="H45188">
            <v>45910.669444444444</v>
          </cell>
        </row>
        <row r="45189">
          <cell r="A45189" t="str">
            <v>UCW-17289</v>
          </cell>
          <cell r="B45189" t="str">
            <v>CLONE - Beauty: Colors Queen X Tata Cliq</v>
          </cell>
          <cell r="C45189" t="str">
            <v>CLOSED</v>
          </cell>
          <cell r="D45189" t="str">
            <v>Highest</v>
          </cell>
          <cell r="E45189" t="str">
            <v>netscribes</v>
          </cell>
          <cell r="F45189" t="str">
            <v>Simi Raichel Zachariah</v>
          </cell>
          <cell r="G45189">
            <v>45880.740972222222</v>
          </cell>
          <cell r="H45189">
            <v>45881.615277777775</v>
          </cell>
        </row>
        <row r="45190">
          <cell r="A45190" t="str">
            <v>UCW-17286</v>
          </cell>
          <cell r="B45190" t="str">
            <v>MINIKLUB  -BOOTIES - 08-08-2025</v>
          </cell>
          <cell r="C45190" t="str">
            <v>CLOSED</v>
          </cell>
          <cell r="D45190" t="str">
            <v>Medium</v>
          </cell>
          <cell r="E45190" t="str">
            <v>netscribes</v>
          </cell>
          <cell r="F45190" t="str">
            <v>Lishita Kotian</v>
          </cell>
          <cell r="G45190">
            <v>45880.712500000001</v>
          </cell>
          <cell r="H45190">
            <v>45894.599305555559</v>
          </cell>
        </row>
        <row r="45191">
          <cell r="A45191" t="str">
            <v>UCW-17283</v>
          </cell>
          <cell r="B45191" t="str">
            <v>Tatacliq Specimen Template | 8th Aug'25</v>
          </cell>
          <cell r="C45191" t="str">
            <v>CLOSED</v>
          </cell>
          <cell r="D45191" t="str">
            <v>Medium</v>
          </cell>
          <cell r="E45191" t="str">
            <v>netscribes</v>
          </cell>
          <cell r="F45191" t="str">
            <v>Lishita Kotian</v>
          </cell>
          <cell r="G45191">
            <v>45880.68472222222</v>
          </cell>
          <cell r="H45191">
            <v>45891.663194444445</v>
          </cell>
        </row>
        <row r="45192">
          <cell r="A45192" t="str">
            <v>UCW-17282</v>
          </cell>
          <cell r="B45192" t="str">
            <v>Tatacliq Footwear Templates- | 8th Aug'2025</v>
          </cell>
          <cell r="C45192" t="str">
            <v>CLOSED</v>
          </cell>
          <cell r="D45192" t="str">
            <v>Medium</v>
          </cell>
          <cell r="E45192" t="str">
            <v>netscribes</v>
          </cell>
          <cell r="F45192" t="str">
            <v>Lishita Kotian</v>
          </cell>
          <cell r="G45192">
            <v>45880.677083333336</v>
          </cell>
          <cell r="H45192">
            <v>45885.709027777775</v>
          </cell>
        </row>
        <row r="45193">
          <cell r="A45193" t="str">
            <v>UCW-17281</v>
          </cell>
          <cell r="B45193" t="str">
            <v>Beauty - Request for Product Details for Onboarding - Happier x Tata Cliq - 11 Aug</v>
          </cell>
          <cell r="C45193" t="str">
            <v>CLOSED Due to Inactive/Insufficient Information</v>
          </cell>
          <cell r="D45193" t="str">
            <v>High</v>
          </cell>
          <cell r="E45193" t="str">
            <v>netscribes</v>
          </cell>
          <cell r="F45193" t="str">
            <v>Shraddha Dighe</v>
          </cell>
          <cell r="G45193">
            <v>45880.674305555556</v>
          </cell>
          <cell r="H45193">
            <v>45903.736805555556</v>
          </cell>
        </row>
        <row r="45194">
          <cell r="A45194" t="str">
            <v>UCW-17278</v>
          </cell>
          <cell r="B45194" t="str">
            <v>TATA CLIQ FW25 Cataloging DATA with Images</v>
          </cell>
          <cell r="C45194" t="str">
            <v>CLOSED</v>
          </cell>
          <cell r="D45194" t="str">
            <v>Medium</v>
          </cell>
          <cell r="E45194" t="str">
            <v>netscribes</v>
          </cell>
          <cell r="F45194" t="str">
            <v>Sushma Ram</v>
          </cell>
          <cell r="G45194">
            <v>45880.661805555559</v>
          </cell>
          <cell r="H45194">
            <v>46003.909722222219</v>
          </cell>
        </row>
        <row r="45195">
          <cell r="A45195" t="str">
            <v>UCW-17274</v>
          </cell>
          <cell r="B45195" t="str">
            <v>Tatacliq Mens Apparels Templates | 8th Aug'2025</v>
          </cell>
          <cell r="C45195" t="str">
            <v>CLOSED</v>
          </cell>
          <cell r="D45195" t="str">
            <v>Medium</v>
          </cell>
          <cell r="E45195" t="str">
            <v>netscribes</v>
          </cell>
          <cell r="F45195" t="str">
            <v>Lishita Kotian</v>
          </cell>
          <cell r="G45195">
            <v>45880.638888888891</v>
          </cell>
          <cell r="H45195">
            <v>45882.729861111111</v>
          </cell>
        </row>
        <row r="45196">
          <cell r="A45196" t="str">
            <v>UCW-17273</v>
          </cell>
          <cell r="B45196" t="str">
            <v>Under Armour Apparel (128047)-07/08/2025</v>
          </cell>
          <cell r="C45196" t="str">
            <v>CLOSED</v>
          </cell>
          <cell r="D45196" t="str">
            <v>Medium</v>
          </cell>
          <cell r="E45196" t="str">
            <v>Chirag Dubal</v>
          </cell>
          <cell r="F45196" t="str">
            <v>Asmi Kumar</v>
          </cell>
          <cell r="G45196">
            <v>45880.633333333331</v>
          </cell>
          <cell r="H45196">
            <v>45897.456944444442</v>
          </cell>
        </row>
        <row r="45197">
          <cell r="A45197" t="str">
            <v>UCW-17272</v>
          </cell>
          <cell r="B45197" t="str">
            <v>Tatacliq Women Western Wear Template | 8th Aug'2025</v>
          </cell>
          <cell r="C45197" t="str">
            <v>CLOSED</v>
          </cell>
          <cell r="D45197" t="str">
            <v>Medium</v>
          </cell>
          <cell r="E45197" t="str">
            <v>netscribes</v>
          </cell>
          <cell r="F45197" t="str">
            <v>Lishita Kotian</v>
          </cell>
          <cell r="G45197">
            <v>45880.631944444445</v>
          </cell>
          <cell r="H45197">
            <v>45888.62777777778</v>
          </cell>
        </row>
        <row r="45198">
          <cell r="A45198" t="str">
            <v>UCW-17269</v>
          </cell>
          <cell r="B45198" t="str">
            <v>Puma New Listings (Nitro)</v>
          </cell>
          <cell r="C45198" t="str">
            <v>CLOSED</v>
          </cell>
          <cell r="D45198" t="str">
            <v>Medium</v>
          </cell>
          <cell r="E45198" t="str">
            <v>netscribes</v>
          </cell>
          <cell r="F45198" t="str">
            <v>Sushma Ram</v>
          </cell>
          <cell r="G45198">
            <v>45880.617361111108</v>
          </cell>
          <cell r="H45198">
            <v>45897.506944444445</v>
          </cell>
        </row>
        <row r="45199">
          <cell r="A45199" t="str">
            <v>UCW-17268</v>
          </cell>
          <cell r="B45199" t="str">
            <v>AW25 Catalog - Lot 4</v>
          </cell>
          <cell r="C45199" t="str">
            <v>CLOSED</v>
          </cell>
          <cell r="D45199" t="str">
            <v>Medium</v>
          </cell>
          <cell r="E45199" t="str">
            <v>netscribes</v>
          </cell>
          <cell r="F45199" t="str">
            <v>Sushma Ram</v>
          </cell>
          <cell r="G45199">
            <v>45880.612500000003</v>
          </cell>
          <cell r="H45199">
            <v>45882.757638888892</v>
          </cell>
        </row>
        <row r="45200">
          <cell r="A45200" t="str">
            <v>UCW-17264</v>
          </cell>
          <cell r="B45200" t="str">
            <v>Tatacliq Specimen Template | 7th Aug'25</v>
          </cell>
          <cell r="C45200" t="str">
            <v>CLOSED</v>
          </cell>
          <cell r="D45200" t="str">
            <v>Medium</v>
          </cell>
          <cell r="E45200" t="str">
            <v>netscribes</v>
          </cell>
          <cell r="F45200" t="str">
            <v>Mohd Tahir Shaikh</v>
          </cell>
          <cell r="G45200">
            <v>45880.584722222222</v>
          </cell>
          <cell r="H45200">
            <v>45891.636805555558</v>
          </cell>
        </row>
        <row r="45201">
          <cell r="A45201" t="str">
            <v>UCW-17261</v>
          </cell>
          <cell r="B45201" t="str">
            <v>Catlog to be uploaded - 20</v>
          </cell>
          <cell r="C45201" t="str">
            <v>CLOSED</v>
          </cell>
          <cell r="D45201" t="str">
            <v>Medium</v>
          </cell>
          <cell r="E45201" t="str">
            <v>netscribes</v>
          </cell>
          <cell r="F45201" t="str">
            <v>Mohd Tahir Shaikh</v>
          </cell>
          <cell r="G45201">
            <v>45880.572222222225</v>
          </cell>
          <cell r="H45201">
            <v>45890.568749999999</v>
          </cell>
        </row>
        <row r="45202">
          <cell r="A45202" t="str">
            <v>UCW-17245</v>
          </cell>
          <cell r="B45202" t="str">
            <v>Tatacliq Footwear Templates- | 7th Aug'2025</v>
          </cell>
          <cell r="C45202" t="str">
            <v>CLOSED</v>
          </cell>
          <cell r="D45202" t="str">
            <v>Medium</v>
          </cell>
          <cell r="E45202" t="str">
            <v>netscribes</v>
          </cell>
          <cell r="F45202" t="str">
            <v>Mohd Tahir Shaikh</v>
          </cell>
          <cell r="G45202">
            <v>45880.535416666666</v>
          </cell>
          <cell r="H45202">
            <v>45888.823611111111</v>
          </cell>
        </row>
        <row r="45203">
          <cell r="A45203" t="str">
            <v>UCW-17243</v>
          </cell>
          <cell r="B45203" t="str">
            <v>Converse x TataCliq.COM | Catalog</v>
          </cell>
          <cell r="C45203" t="str">
            <v>CLOSED</v>
          </cell>
          <cell r="D45203" t="str">
            <v>Medium</v>
          </cell>
          <cell r="E45203" t="str">
            <v>netscribes</v>
          </cell>
          <cell r="F45203" t="str">
            <v>Lishita Kotian</v>
          </cell>
          <cell r="G45203">
            <v>45880.529166666667</v>
          </cell>
          <cell r="H45203">
            <v>45898.658333333333</v>
          </cell>
        </row>
        <row r="45204">
          <cell r="A45204" t="str">
            <v>UCW-17235</v>
          </cell>
          <cell r="B45204" t="str">
            <v>Tatacliq Footwear-Input-Kids Templates | 7th Aug'25</v>
          </cell>
          <cell r="C45204" t="str">
            <v>CLOSED</v>
          </cell>
          <cell r="D45204" t="str">
            <v>Medium</v>
          </cell>
          <cell r="E45204" t="str">
            <v>netscribes</v>
          </cell>
          <cell r="F45204" t="str">
            <v>Lishita Kotian</v>
          </cell>
          <cell r="G45204">
            <v>45880.504861111112</v>
          </cell>
          <cell r="H45204">
            <v>45887.77847222222</v>
          </cell>
        </row>
        <row r="45205">
          <cell r="A45205" t="str">
            <v>UCW-17230</v>
          </cell>
          <cell r="B45205" t="str">
            <v>Adidas Image Angle not Correct</v>
          </cell>
          <cell r="C45205" t="str">
            <v>CLOSED</v>
          </cell>
          <cell r="D45205" t="str">
            <v>Medium</v>
          </cell>
          <cell r="E45205" t="str">
            <v>Chirag Dubal</v>
          </cell>
          <cell r="F45205" t="str">
            <v>netscribes</v>
          </cell>
          <cell r="G45205">
            <v>45880.473611111112</v>
          </cell>
          <cell r="H45205">
            <v>45880.546527777777</v>
          </cell>
        </row>
        <row r="45206">
          <cell r="A45206" t="str">
            <v>UCW-17223</v>
          </cell>
          <cell r="B45206" t="str">
            <v>Tata CLIQ(Fashion+Luxury) |adidas DTC| Apparel Attributes for Listing_07-08-25</v>
          </cell>
          <cell r="C45206" t="str">
            <v>CLOSED</v>
          </cell>
          <cell r="D45206" t="str">
            <v>Medium</v>
          </cell>
          <cell r="E45206" t="str">
            <v>Chirag Dubal</v>
          </cell>
          <cell r="F45206" t="str">
            <v>Reagan D’souza</v>
          </cell>
          <cell r="G45206">
            <v>45880.431250000001</v>
          </cell>
          <cell r="H45206">
            <v>45888.785416666666</v>
          </cell>
        </row>
        <row r="45207">
          <cell r="A45207" t="str">
            <v>UCW-17208</v>
          </cell>
          <cell r="B45207" t="str">
            <v>Tata Cliq x MMTC - PAMP Potential Partnership</v>
          </cell>
          <cell r="C45207" t="str">
            <v>CLOSED Due to Inactive/Insufficient Information</v>
          </cell>
          <cell r="D45207" t="str">
            <v>Medium</v>
          </cell>
          <cell r="E45207" t="str">
            <v>netscribes</v>
          </cell>
          <cell r="F45207" t="str">
            <v>Mohd Tahir Shaikh</v>
          </cell>
          <cell r="G45207">
            <v>45878.54791666667</v>
          </cell>
          <cell r="H45207">
            <v>45891.479861111111</v>
          </cell>
        </row>
        <row r="45208">
          <cell r="A45208" t="str">
            <v>UCW-17202</v>
          </cell>
          <cell r="B45208" t="str">
            <v>Beauty - Friday Launch_01st_July_Studiowest_08options - 8 Aug</v>
          </cell>
          <cell r="C45208" t="str">
            <v>CLOSED</v>
          </cell>
          <cell r="D45208" t="str">
            <v>High</v>
          </cell>
          <cell r="E45208" t="str">
            <v>netscribes</v>
          </cell>
          <cell r="F45208" t="str">
            <v>Shraddha Dighe</v>
          </cell>
          <cell r="G45208">
            <v>45877.799305555556</v>
          </cell>
          <cell r="H45208">
            <v>45888.446527777778</v>
          </cell>
        </row>
        <row r="45209">
          <cell r="A45209" t="str">
            <v>UCW-17198</v>
          </cell>
          <cell r="B45209" t="str">
            <v>TataCliq X Bewakoof | Womenswestern Wear | 07-08-2025</v>
          </cell>
          <cell r="C45209" t="str">
            <v>CLOSED</v>
          </cell>
          <cell r="D45209" t="str">
            <v>Medium</v>
          </cell>
          <cell r="E45209" t="str">
            <v>netscribes</v>
          </cell>
          <cell r="F45209" t="str">
            <v>Lishita Kotian</v>
          </cell>
          <cell r="G45209">
            <v>45877.777083333334</v>
          </cell>
          <cell r="H45209">
            <v>45885.615972222222</v>
          </cell>
        </row>
        <row r="45210">
          <cell r="A45210" t="str">
            <v>UCW-17196</v>
          </cell>
          <cell r="B45210" t="str">
            <v>Beauty - Tata Cliq X Shryoan Cosmetics - 8 Aug</v>
          </cell>
          <cell r="C45210" t="str">
            <v>CLOSED Due to Inactive/Insufficient Information</v>
          </cell>
          <cell r="D45210" t="str">
            <v>Highest</v>
          </cell>
          <cell r="E45210" t="str">
            <v>netscribes</v>
          </cell>
          <cell r="F45210" t="str">
            <v>Shraddha Dighe</v>
          </cell>
          <cell r="G45210">
            <v>45877.772222222222</v>
          </cell>
          <cell r="H45210">
            <v>45901.541666666664</v>
          </cell>
        </row>
        <row r="45211">
          <cell r="A45211" t="str">
            <v>UCW-17191</v>
          </cell>
          <cell r="B45211" t="str">
            <v>Master template for Products Listing (Bodd Active 2nd Lot)</v>
          </cell>
          <cell r="C45211" t="str">
            <v>CLOSED</v>
          </cell>
          <cell r="D45211" t="str">
            <v>Medium</v>
          </cell>
          <cell r="E45211" t="str">
            <v>netscribes</v>
          </cell>
          <cell r="F45211" t="str">
            <v>Lishita Kotian</v>
          </cell>
          <cell r="G45211">
            <v>45877.748611111114</v>
          </cell>
          <cell r="H45211">
            <v>45882.746527777781</v>
          </cell>
        </row>
        <row r="45212">
          <cell r="A45212" t="str">
            <v>UCW-17186</v>
          </cell>
          <cell r="B45212" t="str">
            <v>Tatacliq Men Content template_07-08-25</v>
          </cell>
          <cell r="C45212" t="str">
            <v>CLOSED</v>
          </cell>
          <cell r="D45212" t="str">
            <v>Medium</v>
          </cell>
          <cell r="E45212" t="str">
            <v>netscribes</v>
          </cell>
          <cell r="F45212" t="str">
            <v>Sushma Ram</v>
          </cell>
          <cell r="G45212">
            <v>45877.732638888891</v>
          </cell>
          <cell r="H45212">
            <v>45882.753472222219</v>
          </cell>
        </row>
        <row r="45213">
          <cell r="A45213" t="str">
            <v>UCW-17183</v>
          </cell>
          <cell r="B45213" t="str">
            <v>Mhyth X Tatacliq Content</v>
          </cell>
          <cell r="C45213" t="str">
            <v>CLOSED</v>
          </cell>
          <cell r="D45213" t="str">
            <v>Medium</v>
          </cell>
          <cell r="E45213" t="str">
            <v>netscribes</v>
          </cell>
          <cell r="F45213" t="str">
            <v>Lishita Kotian</v>
          </cell>
          <cell r="G45213">
            <v>45877.720833333333</v>
          </cell>
          <cell r="H45213">
            <v>45902.770833333336</v>
          </cell>
        </row>
        <row r="45214">
          <cell r="A45214" t="str">
            <v>UCW-17173</v>
          </cell>
          <cell r="B45214" t="str">
            <v>MINIKLUB  - GIFT SET- 07-08-2025</v>
          </cell>
          <cell r="C45214" t="str">
            <v>CLOSED</v>
          </cell>
          <cell r="D45214" t="str">
            <v>Medium</v>
          </cell>
          <cell r="E45214" t="str">
            <v>netscribes</v>
          </cell>
          <cell r="F45214" t="str">
            <v>Lishita Kotian</v>
          </cell>
          <cell r="G45214">
            <v>45877.663194444445</v>
          </cell>
          <cell r="H45214">
            <v>45882.740972222222</v>
          </cell>
        </row>
        <row r="45215">
          <cell r="A45215" t="str">
            <v>UCW-17171</v>
          </cell>
          <cell r="B45215" t="str">
            <v>MINIKLUB  - CLOTH _DIAPERS_NAPPIES- 07-08-2025</v>
          </cell>
          <cell r="C45215" t="str">
            <v>CLOSED</v>
          </cell>
          <cell r="D45215" t="str">
            <v>Medium</v>
          </cell>
          <cell r="E45215" t="str">
            <v>netscribes</v>
          </cell>
          <cell r="F45215" t="str">
            <v>Lishita Kotian</v>
          </cell>
          <cell r="G45215">
            <v>45877.658333333333</v>
          </cell>
          <cell r="H45215">
            <v>45891.618750000001</v>
          </cell>
        </row>
        <row r="45216">
          <cell r="A45216" t="str">
            <v>UCW-17170</v>
          </cell>
          <cell r="B45216" t="str">
            <v>MINIKLUB  - ACTIVITY TOYS - 07-08-2025</v>
          </cell>
          <cell r="C45216" t="str">
            <v>CLOSED</v>
          </cell>
          <cell r="D45216" t="str">
            <v>Medium</v>
          </cell>
          <cell r="E45216" t="str">
            <v>netscribes</v>
          </cell>
          <cell r="F45216" t="str">
            <v>Lishita Kotian</v>
          </cell>
          <cell r="G45216">
            <v>45877.65347222222</v>
          </cell>
          <cell r="H45216">
            <v>45880.643750000003</v>
          </cell>
        </row>
        <row r="45217">
          <cell r="A45217" t="str">
            <v>UCW-17168</v>
          </cell>
          <cell r="B45217" t="str">
            <v>MINIKLUB  - KIDS TOYS _CARS - 07-08-2025</v>
          </cell>
          <cell r="C45217" t="str">
            <v>CLOSED</v>
          </cell>
          <cell r="D45217" t="str">
            <v>Medium</v>
          </cell>
          <cell r="E45217" t="str">
            <v>netscribes</v>
          </cell>
          <cell r="F45217" t="str">
            <v>Lishita Kotian</v>
          </cell>
          <cell r="G45217">
            <v>45877.634722222225</v>
          </cell>
          <cell r="H45217">
            <v>45887.726388888892</v>
          </cell>
        </row>
        <row r="45218">
          <cell r="A45218" t="str">
            <v>UCW-17167</v>
          </cell>
          <cell r="B45218" t="str">
            <v>MINIKLUB  - KIDS TOYS _BIKE - 07-08-2025</v>
          </cell>
          <cell r="C45218" t="str">
            <v>CLOSED</v>
          </cell>
          <cell r="D45218" t="str">
            <v>Medium</v>
          </cell>
          <cell r="E45218" t="str">
            <v>netscribes</v>
          </cell>
          <cell r="F45218" t="str">
            <v>Lishita Kotian</v>
          </cell>
          <cell r="G45218">
            <v>45877.623611111114</v>
          </cell>
          <cell r="H45218">
            <v>45902.698611111111</v>
          </cell>
        </row>
        <row r="45219">
          <cell r="A45219" t="str">
            <v>UCW-17163</v>
          </cell>
          <cell r="B45219" t="str">
            <v>Beauty - Tatacliq -  New LIsting - Fragrances (07-Aug-2025) - 8 AUG</v>
          </cell>
          <cell r="C45219" t="str">
            <v>CLOSED</v>
          </cell>
          <cell r="D45219" t="str">
            <v>High</v>
          </cell>
          <cell r="E45219" t="str">
            <v>netscribes</v>
          </cell>
          <cell r="F45219" t="str">
            <v>Shraddha Dighe</v>
          </cell>
          <cell r="G45219">
            <v>45877.493750000001</v>
          </cell>
          <cell r="H45219">
            <v>45903.575694444444</v>
          </cell>
        </row>
        <row r="45220">
          <cell r="A45220" t="str">
            <v>UCW-17160</v>
          </cell>
          <cell r="B45220" t="str">
            <v>Beauty - OUAI Listing - Aug'25 - 8 Aug</v>
          </cell>
          <cell r="C45220" t="str">
            <v>CLOSED</v>
          </cell>
          <cell r="D45220" t="str">
            <v>High</v>
          </cell>
          <cell r="E45220" t="str">
            <v>netscribes</v>
          </cell>
          <cell r="F45220" t="str">
            <v>Shraddha Dighe</v>
          </cell>
          <cell r="G45220">
            <v>45877.453472222223</v>
          </cell>
          <cell r="H45220">
            <v>45883.70416666667</v>
          </cell>
        </row>
        <row r="45221">
          <cell r="A45221" t="str">
            <v>UCW-17149</v>
          </cell>
          <cell r="B45221" t="str">
            <v>MINIKLUB  - BAG - 06-08-2025</v>
          </cell>
          <cell r="C45221" t="str">
            <v>CLOSED</v>
          </cell>
          <cell r="D45221" t="str">
            <v>Medium</v>
          </cell>
          <cell r="E45221" t="str">
            <v>netscribes</v>
          </cell>
          <cell r="F45221" t="str">
            <v>Lishita Kotian</v>
          </cell>
          <cell r="G45221">
            <v>45876.78125</v>
          </cell>
          <cell r="H45221">
            <v>45880.65625</v>
          </cell>
        </row>
        <row r="45222">
          <cell r="A45222" t="str">
            <v>UCW-17148</v>
          </cell>
          <cell r="B45222" t="str">
            <v>MINIKLUB  -BABY STROLLERS - 06-08-2025</v>
          </cell>
          <cell r="C45222" t="str">
            <v>CLOSED</v>
          </cell>
          <cell r="D45222" t="str">
            <v>Medium</v>
          </cell>
          <cell r="E45222" t="str">
            <v>netscribes</v>
          </cell>
          <cell r="F45222" t="str">
            <v>Lishita Kotian</v>
          </cell>
          <cell r="G45222">
            <v>45876.77847222222</v>
          </cell>
          <cell r="H45222">
            <v>45891.609027777777</v>
          </cell>
        </row>
        <row r="45223">
          <cell r="A45223" t="str">
            <v>UCW-17147</v>
          </cell>
          <cell r="B45223" t="str">
            <v>MINIKLUB  -WALKERS - 06-08-2025</v>
          </cell>
          <cell r="C45223" t="str">
            <v>CLOSED</v>
          </cell>
          <cell r="D45223" t="str">
            <v>Medium</v>
          </cell>
          <cell r="E45223" t="str">
            <v>netscribes</v>
          </cell>
          <cell r="F45223" t="str">
            <v>Lishita Kotian</v>
          </cell>
          <cell r="G45223">
            <v>45876.773611111108</v>
          </cell>
          <cell r="H45223">
            <v>45890.62777777778</v>
          </cell>
        </row>
        <row r="45224">
          <cell r="A45224" t="str">
            <v>UCW-17146</v>
          </cell>
          <cell r="B45224" t="str">
            <v>MINIKLUB  - MITTENS - 06-08-2025</v>
          </cell>
          <cell r="C45224" t="str">
            <v>CLOSED</v>
          </cell>
          <cell r="D45224" t="str">
            <v>Medium</v>
          </cell>
          <cell r="E45224" t="str">
            <v>netscribes</v>
          </cell>
          <cell r="F45224" t="str">
            <v>Lishita Kotian</v>
          </cell>
          <cell r="G45224">
            <v>45876.769444444442</v>
          </cell>
          <cell r="H45224">
            <v>45878.828472222223</v>
          </cell>
        </row>
        <row r="45225">
          <cell r="A45225" t="str">
            <v>UCW-17135</v>
          </cell>
          <cell r="B45225" t="str">
            <v xml:space="preserve">Adidas Sell now </v>
          </cell>
          <cell r="C45225" t="str">
            <v>CLOSED Due to Inactive/Insufficient Information</v>
          </cell>
          <cell r="D45225" t="str">
            <v>Medium</v>
          </cell>
          <cell r="E45225" t="str">
            <v>netscribes</v>
          </cell>
          <cell r="F45225" t="str">
            <v>Sushma Ram</v>
          </cell>
          <cell r="G45225">
            <v>45876.709027777775</v>
          </cell>
          <cell r="H45225">
            <v>45892.78125</v>
          </cell>
        </row>
        <row r="45226">
          <cell r="A45226" t="str">
            <v>UCW-17125</v>
          </cell>
          <cell r="B45226" t="str">
            <v>OS 57 for listing</v>
          </cell>
          <cell r="C45226" t="str">
            <v>CLOSED</v>
          </cell>
          <cell r="D45226" t="str">
            <v>Highest</v>
          </cell>
          <cell r="E45226" t="str">
            <v>netscribes</v>
          </cell>
          <cell r="F45226" t="str">
            <v>Sushma Ram</v>
          </cell>
          <cell r="G45226">
            <v>45876.676388888889</v>
          </cell>
          <cell r="H45226">
            <v>45878.92291666667</v>
          </cell>
        </row>
        <row r="45227">
          <cell r="A45227" t="str">
            <v>UCW-17124</v>
          </cell>
          <cell r="B45227" t="str">
            <v xml:space="preserve">Men's Apparel 06-08-2025 </v>
          </cell>
          <cell r="C45227" t="str">
            <v>CLOSED</v>
          </cell>
          <cell r="D45227" t="str">
            <v>Medium</v>
          </cell>
          <cell r="E45227" t="str">
            <v>netscribes</v>
          </cell>
          <cell r="F45227" t="str">
            <v>Mohd Tahir Shaikh</v>
          </cell>
          <cell r="G45227">
            <v>45876.673611111109</v>
          </cell>
          <cell r="H45227">
            <v>45892.782638888886</v>
          </cell>
        </row>
        <row r="45228">
          <cell r="A45228" t="str">
            <v>UCW-17115</v>
          </cell>
          <cell r="B45228" t="str">
            <v xml:space="preserve">FW: New Listing - SCENTRA - cloned </v>
          </cell>
          <cell r="C45228" t="str">
            <v>CLOSED</v>
          </cell>
          <cell r="D45228" t="str">
            <v>Medium</v>
          </cell>
          <cell r="E45228" t="str">
            <v>netscribes</v>
          </cell>
          <cell r="F45228" t="str">
            <v>Mohd Tahir Shaikh</v>
          </cell>
          <cell r="G45228">
            <v>45876.647222222222</v>
          </cell>
          <cell r="H45228">
            <v>45877.779861111114</v>
          </cell>
        </row>
        <row r="45229">
          <cell r="A45229" t="str">
            <v>UCW-17114</v>
          </cell>
          <cell r="B45229" t="str">
            <v>Content Sheet and Image Link | United colors of benetton | 38 products | Tata Cliq | 1187662600</v>
          </cell>
          <cell r="C45229" t="str">
            <v>CLOSED</v>
          </cell>
          <cell r="D45229" t="str">
            <v>Medium</v>
          </cell>
          <cell r="E45229" t="str">
            <v>netscribes</v>
          </cell>
          <cell r="F45229" t="str">
            <v>Sushma Ram</v>
          </cell>
          <cell r="G45229">
            <v>45876.645833333336</v>
          </cell>
          <cell r="H45229">
            <v>45885.642361111109</v>
          </cell>
        </row>
        <row r="45230">
          <cell r="A45230" t="str">
            <v>UCW-17113</v>
          </cell>
          <cell r="B45230" t="str">
            <v>Tatacliq Women Ethnic Wear Template | 6th Aug'2025</v>
          </cell>
          <cell r="C45230" t="str">
            <v>CLOSED</v>
          </cell>
          <cell r="D45230" t="str">
            <v>Medium</v>
          </cell>
          <cell r="E45230" t="str">
            <v>netscribes</v>
          </cell>
          <cell r="F45230" t="str">
            <v>Lishita Kotian</v>
          </cell>
          <cell r="G45230">
            <v>45876.63958333333</v>
          </cell>
          <cell r="H45230">
            <v>45882.704861111109</v>
          </cell>
        </row>
        <row r="45231">
          <cell r="A45231" t="str">
            <v>UCW-17112</v>
          </cell>
          <cell r="B45231" t="str">
            <v>Tatacliq Mens Apparels Templates | 6th Aug'2025</v>
          </cell>
          <cell r="C45231" t="str">
            <v>CLOSED</v>
          </cell>
          <cell r="D45231" t="str">
            <v>Medium</v>
          </cell>
          <cell r="E45231" t="str">
            <v>netscribes</v>
          </cell>
          <cell r="F45231" t="str">
            <v>Lishita Kotian</v>
          </cell>
          <cell r="G45231">
            <v>45876.634027777778</v>
          </cell>
          <cell r="H45231">
            <v>45882.724999999999</v>
          </cell>
        </row>
        <row r="45232">
          <cell r="A45232" t="str">
            <v>UCW-17111</v>
          </cell>
          <cell r="B45232" t="str">
            <v xml:space="preserve">Beauty - Image resize </v>
          </cell>
          <cell r="C45232" t="str">
            <v>CLOSED</v>
          </cell>
          <cell r="D45232" t="str">
            <v>Highest</v>
          </cell>
          <cell r="E45232" t="str">
            <v>netscribes</v>
          </cell>
          <cell r="F45232" t="str">
            <v>Shraddha Dighe</v>
          </cell>
          <cell r="G45232">
            <v>45876.634027777778</v>
          </cell>
          <cell r="H45232">
            <v>45910.669444444444</v>
          </cell>
        </row>
        <row r="45233">
          <cell r="A45233" t="str">
            <v>UCW-17104</v>
          </cell>
          <cell r="B45233" t="str">
            <v>Dolce Crudo-686 Styles-AW'25-06-08-2025</v>
          </cell>
          <cell r="C45233" t="str">
            <v>CLOSED</v>
          </cell>
          <cell r="D45233" t="str">
            <v>Medium</v>
          </cell>
          <cell r="E45233" t="str">
            <v>netscribes</v>
          </cell>
          <cell r="F45233" t="str">
            <v>Sushma Ram</v>
          </cell>
          <cell r="G45233">
            <v>45876.598611111112</v>
          </cell>
          <cell r="H45233">
            <v>45890.588194444441</v>
          </cell>
        </row>
        <row r="45234">
          <cell r="A45234" t="str">
            <v>UCW-17101</v>
          </cell>
          <cell r="B45234" t="str">
            <v>TrueBrown Adhoc- 126439- 125262- 7 Aug 25</v>
          </cell>
          <cell r="C45234" t="str">
            <v>CLOSED</v>
          </cell>
          <cell r="D45234" t="str">
            <v>Medium</v>
          </cell>
          <cell r="E45234" t="str">
            <v>Chirag Dubal</v>
          </cell>
          <cell r="F45234" t="str">
            <v>Reagan D’souza</v>
          </cell>
          <cell r="G45234">
            <v>45876.590277777781</v>
          </cell>
          <cell r="H45234">
            <v>45892.38958333333</v>
          </cell>
        </row>
        <row r="45235">
          <cell r="A45235" t="str">
            <v>UCW-17092</v>
          </cell>
          <cell r="B45235" t="str">
            <v>Rubans - 414 SKUs Template sheet - Tatacliq</v>
          </cell>
          <cell r="C45235" t="str">
            <v>CLOSED</v>
          </cell>
          <cell r="D45235" t="str">
            <v>Medium</v>
          </cell>
          <cell r="E45235" t="str">
            <v>netscribes</v>
          </cell>
          <cell r="F45235" t="str">
            <v>Mohd Tahir Shaikh</v>
          </cell>
          <cell r="G45235">
            <v>45876.540972222225</v>
          </cell>
          <cell r="H45235">
            <v>45889.609027777777</v>
          </cell>
        </row>
        <row r="45236">
          <cell r="A45236" t="str">
            <v>UCW-17087</v>
          </cell>
          <cell r="B45236" t="str">
            <v>Tatacliq Women Western Wear Template | 5th Aug'2025</v>
          </cell>
          <cell r="C45236" t="str">
            <v>CLOSED</v>
          </cell>
          <cell r="D45236" t="str">
            <v>Medium</v>
          </cell>
          <cell r="E45236" t="str">
            <v>netscribes</v>
          </cell>
          <cell r="F45236" t="str">
            <v>Juilee Jadhav</v>
          </cell>
          <cell r="G45236">
            <v>45876.509722222225</v>
          </cell>
          <cell r="H45236">
            <v>45890.677777777775</v>
          </cell>
        </row>
        <row r="45237">
          <cell r="A45237" t="str">
            <v>UCW-17086</v>
          </cell>
          <cell r="B45237" t="str">
            <v>Beauty - Bare Minerals GWP listing - Aug - 7 AUG</v>
          </cell>
          <cell r="C45237" t="str">
            <v>CLOSED</v>
          </cell>
          <cell r="D45237" t="str">
            <v>High</v>
          </cell>
          <cell r="E45237" t="str">
            <v>netscribes</v>
          </cell>
          <cell r="F45237" t="str">
            <v>Shraddha Dighe</v>
          </cell>
          <cell r="G45237">
            <v>45876.509027777778</v>
          </cell>
          <cell r="H45237">
            <v>45903.574999999997</v>
          </cell>
        </row>
        <row r="45238">
          <cell r="A45238" t="str">
            <v>UCW-17083</v>
          </cell>
          <cell r="B45238" t="str">
            <v>Trove Label - Women's Swimwear Catalogue(45 SKUs) - 05/08/2025</v>
          </cell>
          <cell r="C45238" t="str">
            <v>CLOSED</v>
          </cell>
          <cell r="D45238" t="str">
            <v>Medium</v>
          </cell>
          <cell r="E45238" t="str">
            <v>netscribes</v>
          </cell>
          <cell r="F45238" t="str">
            <v>Juilee Jadhav</v>
          </cell>
          <cell r="G45238">
            <v>45876.493750000001</v>
          </cell>
          <cell r="H45238">
            <v>45895.512499999997</v>
          </cell>
        </row>
        <row r="45239">
          <cell r="A45239" t="str">
            <v>UCW-17080</v>
          </cell>
          <cell r="B45239" t="str">
            <v>H225 NSM Batch 2 Levi's - Tatacliq</v>
          </cell>
          <cell r="C45239" t="str">
            <v>CLOSED</v>
          </cell>
          <cell r="D45239" t="str">
            <v>Medium</v>
          </cell>
          <cell r="E45239" t="str">
            <v>netscribes</v>
          </cell>
          <cell r="F45239" t="str">
            <v>Sushma Ram</v>
          </cell>
          <cell r="G45239">
            <v>45876.477777777778</v>
          </cell>
          <cell r="H45239">
            <v>45916.571527777778</v>
          </cell>
        </row>
        <row r="45240">
          <cell r="A45240" t="str">
            <v>UCW-17075</v>
          </cell>
          <cell r="B45240" t="str">
            <v>Beauty - Gift Box - Tata Cliq - 7 Aug</v>
          </cell>
          <cell r="C45240" t="str">
            <v>CLOSED</v>
          </cell>
          <cell r="D45240" t="str">
            <v>Highest</v>
          </cell>
          <cell r="E45240" t="str">
            <v>netscribes</v>
          </cell>
          <cell r="F45240" t="str">
            <v>Shraddha Dighe</v>
          </cell>
          <cell r="G45240">
            <v>45876.454861111109</v>
          </cell>
          <cell r="H45240">
            <v>45910.670138888891</v>
          </cell>
        </row>
        <row r="45241">
          <cell r="A45241" t="str">
            <v>UCW-17074</v>
          </cell>
          <cell r="B45241" t="str">
            <v>Beauty - Cataloguing details of Dolce&amp;Gabbana(Fefe)_Fragrance for TCL_05_Aug_2025. - 7 Aug</v>
          </cell>
          <cell r="C45241" t="str">
            <v>CLOSED</v>
          </cell>
          <cell r="D45241" t="str">
            <v>High</v>
          </cell>
          <cell r="E45241" t="str">
            <v>netscribes</v>
          </cell>
          <cell r="F45241" t="str">
            <v>Shraddha Dighe</v>
          </cell>
          <cell r="G45241">
            <v>45876.447916666664</v>
          </cell>
          <cell r="H45241">
            <v>45903.574999999997</v>
          </cell>
        </row>
        <row r="45242">
          <cell r="A45242" t="str">
            <v>UCW-17066</v>
          </cell>
          <cell r="B45242" t="str">
            <v>Miarcus -12 Styles-AW 25- 05 August</v>
          </cell>
          <cell r="C45242" t="str">
            <v>CLOSED</v>
          </cell>
          <cell r="D45242" t="str">
            <v>Medium</v>
          </cell>
          <cell r="E45242" t="str">
            <v>netscribes</v>
          </cell>
          <cell r="F45242" t="str">
            <v>Juilee Jadhav</v>
          </cell>
          <cell r="G45242">
            <v>45875.816666666666</v>
          </cell>
          <cell r="H45242">
            <v>45976.546527777777</v>
          </cell>
        </row>
        <row r="45243">
          <cell r="A45243" t="str">
            <v>UCW-17064</v>
          </cell>
          <cell r="B45243" t="str">
            <v>TH &amp; CK | 365 - Styles</v>
          </cell>
          <cell r="C45243" t="str">
            <v>CLOSED</v>
          </cell>
          <cell r="D45243" t="str">
            <v>Medium</v>
          </cell>
          <cell r="E45243" t="str">
            <v>Chirag Dubal</v>
          </cell>
          <cell r="F45243" t="str">
            <v>Reagan D’souza</v>
          </cell>
          <cell r="G45243">
            <v>45875.780555555553</v>
          </cell>
          <cell r="H45243">
            <v>45909.8</v>
          </cell>
        </row>
        <row r="45244">
          <cell r="A45244" t="str">
            <v>UCW-17063</v>
          </cell>
          <cell r="B45244" t="str">
            <v>Tatacliq Women Ethnic Wear Template | 5th Aug'2025</v>
          </cell>
          <cell r="C45244" t="str">
            <v>CLOSED</v>
          </cell>
          <cell r="D45244" t="str">
            <v>Medium</v>
          </cell>
          <cell r="E45244" t="str">
            <v>netscribes</v>
          </cell>
          <cell r="F45244" t="str">
            <v>Sushma Ram</v>
          </cell>
          <cell r="G45244">
            <v>45875.775000000001</v>
          </cell>
          <cell r="H45244">
            <v>45881.813888888886</v>
          </cell>
        </row>
        <row r="45245">
          <cell r="A45245" t="str">
            <v>UCW-17061</v>
          </cell>
          <cell r="B45245" t="str">
            <v xml:space="preserve">Women's Apparel 05-08-2025 </v>
          </cell>
          <cell r="C45245" t="str">
            <v>CLOSED</v>
          </cell>
          <cell r="D45245" t="str">
            <v>Medium</v>
          </cell>
          <cell r="E45245" t="str">
            <v>netscribes</v>
          </cell>
          <cell r="F45245" t="str">
            <v>Mohd Tahir Shaikh</v>
          </cell>
          <cell r="G45245">
            <v>45875.768055555556</v>
          </cell>
          <cell r="H45245">
            <v>46003.907638888886</v>
          </cell>
        </row>
        <row r="45246">
          <cell r="A45246" t="str">
            <v>UCW-17059</v>
          </cell>
          <cell r="B45246" t="str">
            <v>Miarcus -6 Styles-AW 25- 23 July</v>
          </cell>
          <cell r="C45246" t="str">
            <v>CLOSED</v>
          </cell>
          <cell r="D45246" t="str">
            <v>Medium</v>
          </cell>
          <cell r="E45246" t="str">
            <v>netscribes</v>
          </cell>
          <cell r="F45246" t="str">
            <v>Lishita Kotian</v>
          </cell>
          <cell r="G45246">
            <v>45875.76666666667</v>
          </cell>
          <cell r="H45246">
            <v>45880.727777777778</v>
          </cell>
        </row>
        <row r="45247">
          <cell r="A45247" t="str">
            <v>UCW-17056</v>
          </cell>
          <cell r="B45247" t="str">
            <v>Tatacliq Mens Apparels Templates | 5th Aug'2025</v>
          </cell>
          <cell r="C45247" t="str">
            <v>CLOSED</v>
          </cell>
          <cell r="D45247" t="str">
            <v>Medium</v>
          </cell>
          <cell r="E45247" t="str">
            <v>netscribes</v>
          </cell>
          <cell r="F45247" t="str">
            <v>Mohd Tahir Shaikh</v>
          </cell>
          <cell r="G45247">
            <v>45875.757638888892</v>
          </cell>
          <cell r="H45247">
            <v>45882.573611111111</v>
          </cell>
        </row>
        <row r="45248">
          <cell r="A45248" t="str">
            <v>UCW-17054</v>
          </cell>
          <cell r="B45248" t="str">
            <v xml:space="preserve">Men's Apparel 05-08-2025 </v>
          </cell>
          <cell r="C45248" t="str">
            <v>CLOSED</v>
          </cell>
          <cell r="D45248" t="str">
            <v>Medium</v>
          </cell>
          <cell r="E45248" t="str">
            <v>netscribes</v>
          </cell>
          <cell r="F45248" t="str">
            <v>Mohd Tahir Shaikh</v>
          </cell>
          <cell r="G45248">
            <v>45875.752083333333</v>
          </cell>
          <cell r="H45248">
            <v>45883.726388888892</v>
          </cell>
        </row>
        <row r="45249">
          <cell r="A45249" t="str">
            <v>UCW-17044</v>
          </cell>
          <cell r="B45249" t="str">
            <v>Mia Bestseller catalogue</v>
          </cell>
          <cell r="C45249" t="str">
            <v>CLOSED</v>
          </cell>
          <cell r="D45249" t="str">
            <v>Medium</v>
          </cell>
          <cell r="E45249" t="str">
            <v>netscribes</v>
          </cell>
          <cell r="F45249" t="str">
            <v>Mohd Tahir Shaikh</v>
          </cell>
          <cell r="G45249">
            <v>45875.695833333331</v>
          </cell>
          <cell r="H45249">
            <v>45978.488194444442</v>
          </cell>
        </row>
        <row r="45250">
          <cell r="A45250" t="str">
            <v>UCW-17039</v>
          </cell>
          <cell r="B45250" t="str">
            <v>Beauty - TCL - New listing - Maison Crivelli  (MDP) - 6 AUG</v>
          </cell>
          <cell r="C45250" t="str">
            <v>CLOSED</v>
          </cell>
          <cell r="D45250" t="str">
            <v>High</v>
          </cell>
          <cell r="E45250" t="str">
            <v>netscribes</v>
          </cell>
          <cell r="F45250" t="str">
            <v>Shraddha Dighe</v>
          </cell>
          <cell r="G45250">
            <v>45875.675000000003</v>
          </cell>
          <cell r="H45250">
            <v>45883.684027777781</v>
          </cell>
        </row>
        <row r="45251">
          <cell r="A45251" t="str">
            <v>UCW-17036</v>
          </cell>
          <cell r="B45251" t="str">
            <v>BEauty - Re: Listing file - Swipe Right, Unsend-6th Aug</v>
          </cell>
          <cell r="C45251" t="str">
            <v>CLOSED</v>
          </cell>
          <cell r="D45251" t="str">
            <v>Medium</v>
          </cell>
          <cell r="E45251" t="str">
            <v>netscribes</v>
          </cell>
          <cell r="F45251" t="str">
            <v>Simi Raichel Zachariah</v>
          </cell>
          <cell r="G45251">
            <v>45875.67083333333</v>
          </cell>
          <cell r="H45251">
            <v>45903.574305555558</v>
          </cell>
        </row>
        <row r="45252">
          <cell r="A45252" t="str">
            <v>UCW-17033</v>
          </cell>
          <cell r="B45252" t="str">
            <v>Independence Day Freebie - The Leather Doctor Kit</v>
          </cell>
          <cell r="C45252" t="str">
            <v>CLOSED</v>
          </cell>
          <cell r="D45252" t="str">
            <v>Medium</v>
          </cell>
          <cell r="E45252" t="str">
            <v>netscribes</v>
          </cell>
          <cell r="F45252" t="str">
            <v>Mohd Tahir Shaikh</v>
          </cell>
          <cell r="G45252">
            <v>45875.655555555553</v>
          </cell>
          <cell r="H45252">
            <v>45877.743750000001</v>
          </cell>
        </row>
        <row r="45253">
          <cell r="A45253" t="str">
            <v>UCW-17031</v>
          </cell>
          <cell r="B45253" t="str">
            <v>Beauty -  Request to update images - 6 Aug</v>
          </cell>
          <cell r="C45253" t="str">
            <v>CLOSED</v>
          </cell>
          <cell r="D45253" t="str">
            <v>High</v>
          </cell>
          <cell r="E45253" t="str">
            <v>netscribes</v>
          </cell>
          <cell r="F45253" t="str">
            <v>Shraddha Dighe</v>
          </cell>
          <cell r="G45253">
            <v>45875.649305555555</v>
          </cell>
          <cell r="H45253">
            <v>45910.670138888891</v>
          </cell>
        </row>
        <row r="45254">
          <cell r="A45254" t="str">
            <v>UCW-17028</v>
          </cell>
          <cell r="B45254" t="str">
            <v>Tatacliq Men Content template_04-08-25</v>
          </cell>
          <cell r="C45254" t="str">
            <v>CLOSED</v>
          </cell>
          <cell r="D45254" t="str">
            <v>Medium</v>
          </cell>
          <cell r="E45254" t="str">
            <v>netscribes</v>
          </cell>
          <cell r="F45254" t="str">
            <v>Sushma Ram</v>
          </cell>
          <cell r="G45254">
            <v>45875.597916666666</v>
          </cell>
          <cell r="H45254">
            <v>45885.625</v>
          </cell>
        </row>
        <row r="45255">
          <cell r="A45255" t="str">
            <v>UCW-17021</v>
          </cell>
          <cell r="B45255" t="str">
            <v>Beauty - New Launch Dusting Powder (Mogra &amp; LSO) - Tata - 6 AUG</v>
          </cell>
          <cell r="C45255" t="str">
            <v>CLOSED</v>
          </cell>
          <cell r="D45255" t="str">
            <v>High</v>
          </cell>
          <cell r="E45255" t="str">
            <v>netscribes</v>
          </cell>
          <cell r="F45255" t="str">
            <v>Shraddha Dighe</v>
          </cell>
          <cell r="G45255">
            <v>45875.543749999997</v>
          </cell>
          <cell r="H45255">
            <v>45887.724999999999</v>
          </cell>
        </row>
        <row r="45256">
          <cell r="A45256" t="str">
            <v>UCW-17014</v>
          </cell>
          <cell r="B45256" t="str">
            <v>Beauty - MNY | Colossal Bubble Mascara Listings | Image Update | Tatacliq - 6 Aug</v>
          </cell>
          <cell r="C45256" t="str">
            <v>CLOSED</v>
          </cell>
          <cell r="D45256" t="str">
            <v>Highest</v>
          </cell>
          <cell r="E45256" t="str">
            <v>netscribes</v>
          </cell>
          <cell r="F45256" t="str">
            <v>Shraddha Dighe</v>
          </cell>
          <cell r="G45256">
            <v>45875.497916666667</v>
          </cell>
          <cell r="H45256">
            <v>45910.670138888891</v>
          </cell>
        </row>
        <row r="45257">
          <cell r="A45257" t="str">
            <v>UCW-17011</v>
          </cell>
          <cell r="B45257" t="str">
            <v>Tata Cliq Cataloguing - 4th Lot (133 SKUs) - Kushal's</v>
          </cell>
          <cell r="C45257" t="str">
            <v>CLOSED</v>
          </cell>
          <cell r="D45257" t="str">
            <v>Medium</v>
          </cell>
          <cell r="E45257" t="str">
            <v>netscribes</v>
          </cell>
          <cell r="F45257" t="str">
            <v>Mohd Tahir Shaikh</v>
          </cell>
          <cell r="G45257">
            <v>45875.493055555555</v>
          </cell>
          <cell r="H45257">
            <v>45887.779166666667</v>
          </cell>
        </row>
        <row r="45258">
          <cell r="A45258" t="str">
            <v>UCW-17010</v>
          </cell>
          <cell r="B45258" t="str">
            <v>Beauty - Casmara Platform Addition Request - 6 Aug</v>
          </cell>
          <cell r="C45258" t="str">
            <v>CLOSED</v>
          </cell>
          <cell r="D45258" t="str">
            <v>Highest</v>
          </cell>
          <cell r="E45258" t="str">
            <v>netscribes</v>
          </cell>
          <cell r="F45258" t="str">
            <v>Shraddha Dighe</v>
          </cell>
          <cell r="G45258">
            <v>45875.490277777775</v>
          </cell>
          <cell r="H45258">
            <v>45910.670138888891</v>
          </cell>
        </row>
        <row r="45259">
          <cell r="A45259" t="str">
            <v>UCW-17009</v>
          </cell>
          <cell r="B45259" t="str">
            <v>Beauty - Caudalie EAN update - Internal Aug'25 - 6 Aug</v>
          </cell>
          <cell r="C45259" t="str">
            <v>CLOSED</v>
          </cell>
          <cell r="D45259" t="str">
            <v>Highest</v>
          </cell>
          <cell r="E45259" t="str">
            <v>netscribes</v>
          </cell>
          <cell r="F45259" t="str">
            <v>Shraddha Dighe</v>
          </cell>
          <cell r="G45259">
            <v>45875.484027777777</v>
          </cell>
          <cell r="H45259">
            <v>45910.67083333333</v>
          </cell>
        </row>
        <row r="45260">
          <cell r="A45260" t="str">
            <v>UCW-17008</v>
          </cell>
          <cell r="B45260" t="str">
            <v>Beauty - Caudalie GWP EAN change - Aug - 6 Aug</v>
          </cell>
          <cell r="C45260" t="str">
            <v>CLOSED</v>
          </cell>
          <cell r="D45260" t="str">
            <v>Highest</v>
          </cell>
          <cell r="E45260" t="str">
            <v>netscribes</v>
          </cell>
          <cell r="F45260" t="str">
            <v>Shraddha Dighe</v>
          </cell>
          <cell r="G45260">
            <v>45875.479861111111</v>
          </cell>
          <cell r="H45260">
            <v>45910.67083333333</v>
          </cell>
        </row>
        <row r="45261">
          <cell r="A45261" t="str">
            <v>UCW-17007</v>
          </cell>
          <cell r="B45261" t="str">
            <v>AW25_Apparel (626 EAN's)</v>
          </cell>
          <cell r="C45261" t="str">
            <v>CLOSED</v>
          </cell>
          <cell r="D45261" t="str">
            <v>Medium</v>
          </cell>
          <cell r="E45261" t="str">
            <v>netscribes</v>
          </cell>
          <cell r="F45261" t="str">
            <v>Lishita Kotian</v>
          </cell>
          <cell r="G45261">
            <v>45875.46875</v>
          </cell>
          <cell r="H45261">
            <v>45887.655555555553</v>
          </cell>
        </row>
        <row r="45262">
          <cell r="A45262" t="str">
            <v>UCW-17006</v>
          </cell>
          <cell r="B45262" t="str">
            <v>Beauty - MAC - GWP Listing (Ageing Report) - 6 Aug</v>
          </cell>
          <cell r="C45262" t="str">
            <v>CLOSED</v>
          </cell>
          <cell r="D45262" t="str">
            <v>Highest</v>
          </cell>
          <cell r="E45262" t="str">
            <v>netscribes</v>
          </cell>
          <cell r="F45262" t="str">
            <v>Shraddha Dighe</v>
          </cell>
          <cell r="G45262">
            <v>45875.468055555553</v>
          </cell>
          <cell r="H45262">
            <v>45880.574999999997</v>
          </cell>
        </row>
        <row r="45263">
          <cell r="A45263" t="str">
            <v>UCW-17004</v>
          </cell>
          <cell r="B45263" t="str">
            <v>AW25_Accessories (34 EAN's)</v>
          </cell>
          <cell r="C45263" t="str">
            <v>CLOSED</v>
          </cell>
          <cell r="D45263" t="str">
            <v>Medium</v>
          </cell>
          <cell r="E45263" t="str">
            <v>netscribes</v>
          </cell>
          <cell r="F45263" t="str">
            <v>Lishita Kotian</v>
          </cell>
          <cell r="G45263">
            <v>45875.45</v>
          </cell>
          <cell r="H45263">
            <v>45880.507638888892</v>
          </cell>
        </row>
        <row r="45264">
          <cell r="A45264" t="str">
            <v>UCW-16993</v>
          </cell>
          <cell r="B45264" t="str">
            <v>Beauty - Lovechild Masaba New Listing | Aug - 5 Aug</v>
          </cell>
          <cell r="C45264" t="str">
            <v>CLOSED</v>
          </cell>
          <cell r="D45264" t="str">
            <v>Medium</v>
          </cell>
          <cell r="E45264" t="str">
            <v>netscribes</v>
          </cell>
          <cell r="F45264" t="str">
            <v>Shraddha Dighe</v>
          </cell>
          <cell r="G45264">
            <v>45874.76458333333</v>
          </cell>
          <cell r="H45264">
            <v>45888.447222222225</v>
          </cell>
        </row>
        <row r="45265">
          <cell r="A45265" t="str">
            <v>UCW-16991</v>
          </cell>
          <cell r="B45265" t="str">
            <v>Women's Heels &amp; Flats Catalog Sheet</v>
          </cell>
          <cell r="C45265" t="str">
            <v>CLOSED</v>
          </cell>
          <cell r="D45265" t="str">
            <v>Medium</v>
          </cell>
          <cell r="E45265" t="str">
            <v>netscribes</v>
          </cell>
          <cell r="F45265" t="str">
            <v>Juilee Jadhav</v>
          </cell>
          <cell r="G45265">
            <v>45874.75</v>
          </cell>
          <cell r="H45265">
            <v>45880.472916666666</v>
          </cell>
        </row>
        <row r="45266">
          <cell r="A45266" t="str">
            <v>UCW-16989</v>
          </cell>
          <cell r="B45266" t="str">
            <v>Beauty - Images Update - 29-07-2025 - 5 Aug</v>
          </cell>
          <cell r="C45266" t="str">
            <v>CLOSED</v>
          </cell>
          <cell r="D45266" t="str">
            <v>Highest</v>
          </cell>
          <cell r="E45266" t="str">
            <v>netscribes</v>
          </cell>
          <cell r="F45266" t="str">
            <v>Shraddha Dighe</v>
          </cell>
          <cell r="G45266">
            <v>45874.745138888888</v>
          </cell>
          <cell r="H45266">
            <v>45910.67083333333</v>
          </cell>
        </row>
        <row r="45267">
          <cell r="A45267" t="str">
            <v>UCW-16983</v>
          </cell>
          <cell r="B45267" t="str">
            <v>Sparkles New Catalog 152 Styles</v>
          </cell>
          <cell r="C45267" t="str">
            <v>CLOSED</v>
          </cell>
          <cell r="D45267" t="str">
            <v>Medium</v>
          </cell>
          <cell r="E45267" t="str">
            <v>netscribes</v>
          </cell>
          <cell r="F45267" t="str">
            <v>Lishita Kotian</v>
          </cell>
          <cell r="G45267">
            <v>45874.70416666667</v>
          </cell>
          <cell r="H45267">
            <v>45891.749305555553</v>
          </cell>
        </row>
        <row r="45268">
          <cell r="A45268" t="str">
            <v>UCW-16981</v>
          </cell>
          <cell r="B45268" t="str">
            <v>AW25 Catalog - Lot 3</v>
          </cell>
          <cell r="C45268" t="str">
            <v>CLOSED</v>
          </cell>
          <cell r="D45268" t="str">
            <v>Medium</v>
          </cell>
          <cell r="E45268" t="str">
            <v>netscribes</v>
          </cell>
          <cell r="F45268" t="str">
            <v>Juilee Jadhav</v>
          </cell>
          <cell r="G45268">
            <v>45874.695833333331</v>
          </cell>
          <cell r="H45268">
            <v>45913.497916666667</v>
          </cell>
        </row>
        <row r="45269">
          <cell r="A45269" t="str">
            <v>UCW-16979</v>
          </cell>
          <cell r="B45269" t="str">
            <v>Beauty - Ikonic Professional Curling Tong 2.0 Listings - Tata Cliq - 5 Aug</v>
          </cell>
          <cell r="C45269" t="str">
            <v>CLOSED</v>
          </cell>
          <cell r="D45269" t="str">
            <v>High</v>
          </cell>
          <cell r="E45269" t="str">
            <v>netscribes</v>
          </cell>
          <cell r="F45269" t="str">
            <v>Shraddha Dighe</v>
          </cell>
          <cell r="G45269">
            <v>45874.6875</v>
          </cell>
          <cell r="H45269">
            <v>45903.574305555558</v>
          </cell>
        </row>
        <row r="45270">
          <cell r="A45270" t="str">
            <v>UCW-16977</v>
          </cell>
          <cell r="B45270" t="str">
            <v>Beauty - New Listing and Seller set up - Orginal Source Catalogue - 5 Aug</v>
          </cell>
          <cell r="C45270" t="str">
            <v>CLOSED</v>
          </cell>
          <cell r="D45270" t="str">
            <v>High</v>
          </cell>
          <cell r="E45270" t="str">
            <v>netscribes</v>
          </cell>
          <cell r="F45270" t="str">
            <v>Shraddha Dighe</v>
          </cell>
          <cell r="G45270">
            <v>45874.679861111108</v>
          </cell>
          <cell r="H45270">
            <v>45903.573611111111</v>
          </cell>
        </row>
        <row r="45271">
          <cell r="A45271" t="str">
            <v>UCW-16976</v>
          </cell>
          <cell r="B45271" t="str">
            <v xml:space="preserve">Catalogue Upload Feed  </v>
          </cell>
          <cell r="C45271" t="str">
            <v>CLOSED</v>
          </cell>
          <cell r="D45271" t="str">
            <v>Medium</v>
          </cell>
          <cell r="E45271" t="str">
            <v>netscribes</v>
          </cell>
          <cell r="F45271" t="str">
            <v>Lishita Kotian</v>
          </cell>
          <cell r="G45271">
            <v>45874.666666666664</v>
          </cell>
          <cell r="H45271">
            <v>45885.811805555553</v>
          </cell>
        </row>
        <row r="45272">
          <cell r="A45272" t="str">
            <v>UCW-16974</v>
          </cell>
          <cell r="B45272" t="str">
            <v>New Tata Cliq Lot _106 articles</v>
          </cell>
          <cell r="C45272" t="str">
            <v>CLOSED</v>
          </cell>
          <cell r="D45272" t="str">
            <v>Medium</v>
          </cell>
          <cell r="E45272" t="str">
            <v>netscribes</v>
          </cell>
          <cell r="F45272" t="str">
            <v>Mohd Tahir Shaikh</v>
          </cell>
          <cell r="G45272">
            <v>45874.664583333331</v>
          </cell>
          <cell r="H45272">
            <v>45880.722916666666</v>
          </cell>
        </row>
        <row r="45273">
          <cell r="A45273" t="str">
            <v>UCW-16969</v>
          </cell>
          <cell r="B45273" t="str">
            <v xml:space="preserve">Tatacliq Lifestyle Catalog Template-Lot -120_4.08.2025 </v>
          </cell>
          <cell r="C45273" t="str">
            <v>CLOSED</v>
          </cell>
          <cell r="D45273" t="str">
            <v>Medium</v>
          </cell>
          <cell r="E45273" t="str">
            <v>netscribes</v>
          </cell>
          <cell r="F45273" t="str">
            <v>Mohd Tahir Shaikh</v>
          </cell>
          <cell r="G45273">
            <v>45874.654166666667</v>
          </cell>
          <cell r="H45273">
            <v>45891.804861111108</v>
          </cell>
        </row>
        <row r="45274">
          <cell r="A45274" t="str">
            <v>UCW-16960</v>
          </cell>
          <cell r="B45274" t="str">
            <v>Beauty - New SKU Content Update x Dr.Dento- Neo Electric Toothbrush - 5 Aug</v>
          </cell>
          <cell r="C45274" t="str">
            <v>CLOSED</v>
          </cell>
          <cell r="D45274" t="str">
            <v>High</v>
          </cell>
          <cell r="E45274" t="str">
            <v>netscribes</v>
          </cell>
          <cell r="F45274" t="str">
            <v>Shraddha Dighe</v>
          </cell>
          <cell r="G45274">
            <v>45874.611111111109</v>
          </cell>
          <cell r="H45274">
            <v>45910.67083333333</v>
          </cell>
        </row>
        <row r="45275">
          <cell r="A45275" t="str">
            <v>UCW-16959</v>
          </cell>
          <cell r="B45275" t="str">
            <v>new content Sheet  (July 25)</v>
          </cell>
          <cell r="C45275" t="str">
            <v>CLOSED</v>
          </cell>
          <cell r="D45275" t="str">
            <v>Medium</v>
          </cell>
          <cell r="E45275" t="str">
            <v>netscribes</v>
          </cell>
          <cell r="F45275" t="str">
            <v>Lishita Kotian</v>
          </cell>
          <cell r="G45275">
            <v>45874.604861111111</v>
          </cell>
          <cell r="H45275">
            <v>45877.551388888889</v>
          </cell>
        </row>
        <row r="45276">
          <cell r="A45276" t="str">
            <v>UCW-16957</v>
          </cell>
          <cell r="B45276" t="str">
            <v>The Indian Ethnic Co-Delilah 2 Collection/129255/4th August 25</v>
          </cell>
          <cell r="C45276" t="str">
            <v>CLOSED</v>
          </cell>
          <cell r="D45276" t="str">
            <v>Medium</v>
          </cell>
          <cell r="E45276" t="str">
            <v>Chirag Dubal</v>
          </cell>
          <cell r="F45276" t="str">
            <v>Reagan D’souza</v>
          </cell>
          <cell r="G45276">
            <v>45874.595833333333</v>
          </cell>
          <cell r="H45276">
            <v>45880.568055555559</v>
          </cell>
        </row>
        <row r="45277">
          <cell r="A45277" t="str">
            <v>UCW-16937</v>
          </cell>
          <cell r="B45277" t="str">
            <v>Beauty - New Listing for Tata Cliq - Bath &amp; Body - 5 Aug</v>
          </cell>
          <cell r="C45277" t="str">
            <v>CLOSED</v>
          </cell>
          <cell r="D45277" t="str">
            <v>Highest</v>
          </cell>
          <cell r="E45277" t="str">
            <v>netscribes</v>
          </cell>
          <cell r="F45277" t="str">
            <v>Shraddha Dighe</v>
          </cell>
          <cell r="G45277">
            <v>45874.442361111112</v>
          </cell>
          <cell r="H45277">
            <v>45881.681250000001</v>
          </cell>
        </row>
        <row r="45278">
          <cell r="A45278" t="str">
            <v>UCW-16936</v>
          </cell>
          <cell r="B45278" t="str">
            <v>Saint G - New catalogue for listing - Footwear - 04-08-25</v>
          </cell>
          <cell r="C45278" t="str">
            <v>CLOSED</v>
          </cell>
          <cell r="D45278" t="str">
            <v>Medium</v>
          </cell>
          <cell r="E45278" t="str">
            <v>Chirag Dubal</v>
          </cell>
          <cell r="F45278" t="str">
            <v>Reagan D’souza</v>
          </cell>
          <cell r="G45278">
            <v>45874.438194444447</v>
          </cell>
          <cell r="H45278">
            <v>45895.025000000001</v>
          </cell>
        </row>
        <row r="45279">
          <cell r="A45279" t="str">
            <v>UCW-16933</v>
          </cell>
          <cell r="B45279" t="str">
            <v>Beauty - 21335 _ Intense Perfume Mallika - Jasmine, Oudh &amp; Sandalwood 50ml x Tata - 4 Aug</v>
          </cell>
          <cell r="C45279" t="str">
            <v>CLOSED</v>
          </cell>
          <cell r="D45279" t="str">
            <v>Highest</v>
          </cell>
          <cell r="E45279" t="str">
            <v>netscribes</v>
          </cell>
          <cell r="F45279" t="str">
            <v>Shraddha Dighe</v>
          </cell>
          <cell r="G45279">
            <v>45873.795138888891</v>
          </cell>
          <cell r="H45279">
            <v>45878.930555555555</v>
          </cell>
        </row>
        <row r="45280">
          <cell r="A45280" t="str">
            <v>UCW-16931</v>
          </cell>
          <cell r="B45280" t="str">
            <v>Update the image  - Truffle</v>
          </cell>
          <cell r="C45280" t="str">
            <v>CLOSED</v>
          </cell>
          <cell r="D45280" t="str">
            <v>Medium</v>
          </cell>
          <cell r="E45280" t="str">
            <v>netscribes</v>
          </cell>
          <cell r="F45280" t="str">
            <v>Mohd Tahir Shaikh</v>
          </cell>
          <cell r="G45280">
            <v>45873.777777777781</v>
          </cell>
          <cell r="H45280">
            <v>45881.605555555558</v>
          </cell>
        </row>
        <row r="45281">
          <cell r="A45281" t="str">
            <v>UCW-16928</v>
          </cell>
          <cell r="B45281" t="str">
            <v>TATACLIQ CATALOGUE 04-08-2025</v>
          </cell>
          <cell r="C45281" t="str">
            <v>CLOSED</v>
          </cell>
          <cell r="D45281" t="str">
            <v>Highest</v>
          </cell>
          <cell r="E45281" t="str">
            <v>netscribes</v>
          </cell>
          <cell r="F45281" t="str">
            <v>Sushma Ram</v>
          </cell>
          <cell r="G45281">
            <v>45873.716666666667</v>
          </cell>
          <cell r="H45281">
            <v>45887.515277777777</v>
          </cell>
        </row>
        <row r="45282">
          <cell r="A45282" t="str">
            <v>UCW-16925</v>
          </cell>
          <cell r="B45282" t="str">
            <v>CKC New Product Listings - #SPA-15</v>
          </cell>
          <cell r="C45282" t="str">
            <v>CLOSED Due to Inactive/Insufficient Information</v>
          </cell>
          <cell r="D45282" t="str">
            <v>Medium</v>
          </cell>
          <cell r="E45282" t="str">
            <v>netscribes</v>
          </cell>
          <cell r="F45282" t="str">
            <v>Mohd Tahir Shaikh</v>
          </cell>
          <cell r="G45282">
            <v>45873.706944444442</v>
          </cell>
          <cell r="H45282">
            <v>45908.324999999997</v>
          </cell>
        </row>
        <row r="45283">
          <cell r="A45283" t="str">
            <v>UCW-16924</v>
          </cell>
          <cell r="B45283" t="str">
            <v>Acme, Men &amp; Women Bracelet &amp; Chain Collection for (Tata Cliq).</v>
          </cell>
          <cell r="C45283" t="str">
            <v>CLOSED</v>
          </cell>
          <cell r="D45283" t="str">
            <v>Medium</v>
          </cell>
          <cell r="E45283" t="str">
            <v>netscribes</v>
          </cell>
          <cell r="F45283" t="str">
            <v>Mohd Tahir Shaikh</v>
          </cell>
          <cell r="G45283">
            <v>45873.699305555558</v>
          </cell>
          <cell r="H45283">
            <v>45887.537499999999</v>
          </cell>
        </row>
        <row r="45284">
          <cell r="A45284" t="str">
            <v>UCW-16918</v>
          </cell>
          <cell r="B45284" t="str">
            <v>TatacNeed to Update Video in Existing Listings (04.08.2025) (Brand - Globus Stores Pvt Ltd) (Seller Code - 124013)</v>
          </cell>
          <cell r="C45284" t="str">
            <v>CLOSED</v>
          </cell>
          <cell r="D45284" t="str">
            <v>Medium</v>
          </cell>
          <cell r="E45284" t="str">
            <v>netscribes</v>
          </cell>
          <cell r="F45284" t="str">
            <v>Sushma Ram</v>
          </cell>
          <cell r="G45284">
            <v>45873.672222222223</v>
          </cell>
          <cell r="H45284">
            <v>45888.531944444447</v>
          </cell>
        </row>
        <row r="45285">
          <cell r="A45285" t="str">
            <v>UCW-16917</v>
          </cell>
          <cell r="B45285" t="str">
            <v>Tatacliq Footwear Templates- | 1st Aug'2025</v>
          </cell>
          <cell r="C45285" t="str">
            <v>CLOSED</v>
          </cell>
          <cell r="D45285" t="str">
            <v>Medium</v>
          </cell>
          <cell r="E45285" t="str">
            <v>netscribes</v>
          </cell>
          <cell r="F45285" t="str">
            <v>Juilee Jadhav</v>
          </cell>
          <cell r="G45285">
            <v>45873.667361111111</v>
          </cell>
          <cell r="H45285">
            <v>45880.55972222222</v>
          </cell>
        </row>
        <row r="45286">
          <cell r="A45286" t="str">
            <v>UCW-16915</v>
          </cell>
          <cell r="B45286" t="str">
            <v xml:space="preserve">Need to change description from regular fit to relax fit </v>
          </cell>
          <cell r="C45286" t="str">
            <v>CLOSED</v>
          </cell>
          <cell r="D45286" t="str">
            <v>Medium</v>
          </cell>
          <cell r="E45286" t="str">
            <v>netscribes</v>
          </cell>
          <cell r="F45286" t="str">
            <v>Mohd Tahir Shaikh</v>
          </cell>
          <cell r="G45286">
            <v>45873.663888888892</v>
          </cell>
          <cell r="H45286">
            <v>45883.755555555559</v>
          </cell>
        </row>
        <row r="45287">
          <cell r="A45287" t="str">
            <v>UCW-16908</v>
          </cell>
          <cell r="B45287" t="str">
            <v>CKC New Product Listings - #PRN-22</v>
          </cell>
          <cell r="C45287" t="str">
            <v>CLOSED Due to Inactive/Insufficient Information</v>
          </cell>
          <cell r="D45287" t="str">
            <v>Medium</v>
          </cell>
          <cell r="E45287" t="str">
            <v>netscribes</v>
          </cell>
          <cell r="F45287" t="str">
            <v>Sushma Ram</v>
          </cell>
          <cell r="G45287">
            <v>45873.632638888892</v>
          </cell>
          <cell r="H45287">
            <v>45906.407638888886</v>
          </cell>
        </row>
        <row r="45288">
          <cell r="A45288" t="str">
            <v>UCW-16903</v>
          </cell>
          <cell r="B45288" t="str">
            <v>Beauty - TATACLIQ - New Listing - 4 Aug</v>
          </cell>
          <cell r="C45288" t="str">
            <v>CLOSED</v>
          </cell>
          <cell r="D45288" t="str">
            <v>Highest</v>
          </cell>
          <cell r="E45288" t="str">
            <v>netscribes</v>
          </cell>
          <cell r="F45288" t="str">
            <v>Shraddha Dighe</v>
          </cell>
          <cell r="G45288">
            <v>45873.623611111114</v>
          </cell>
          <cell r="H45288">
            <v>45881.634027777778</v>
          </cell>
        </row>
        <row r="45289">
          <cell r="A45289" t="str">
            <v>UCW-16901</v>
          </cell>
          <cell r="B45289" t="str">
            <v>Tata Cliq New Listing Carlton London</v>
          </cell>
          <cell r="C45289" t="str">
            <v>CLOSED</v>
          </cell>
          <cell r="D45289" t="str">
            <v>Medium</v>
          </cell>
          <cell r="E45289" t="str">
            <v>netscribes</v>
          </cell>
          <cell r="F45289" t="str">
            <v>Mohd Tahir Shaikh</v>
          </cell>
          <cell r="G45289">
            <v>45873.619444444441</v>
          </cell>
          <cell r="H45289">
            <v>45918.581944444442</v>
          </cell>
        </row>
        <row r="45290">
          <cell r="A45290" t="str">
            <v>UCW-16898</v>
          </cell>
          <cell r="B45290" t="str">
            <v>IMAGE REPLACE - LIBAS (01-08-2025)</v>
          </cell>
          <cell r="C45290" t="str">
            <v>CLOSED</v>
          </cell>
          <cell r="D45290" t="str">
            <v>Medium</v>
          </cell>
          <cell r="E45290" t="str">
            <v>netscribes</v>
          </cell>
          <cell r="F45290" t="str">
            <v>Juilee Jadhav</v>
          </cell>
          <cell r="G45290">
            <v>45873.588194444441</v>
          </cell>
          <cell r="H45290">
            <v>45883.695138888892</v>
          </cell>
        </row>
        <row r="45291">
          <cell r="A45291" t="str">
            <v>UCW-16891</v>
          </cell>
          <cell r="B45291" t="str">
            <v>Beauty - New launch cataloguing details of brand Montblanc(Collection) for TCL_01_Aug_25 - 4 Aug</v>
          </cell>
          <cell r="C45291" t="str">
            <v>CLOSED</v>
          </cell>
          <cell r="D45291" t="str">
            <v>High</v>
          </cell>
          <cell r="E45291" t="str">
            <v>netscribes</v>
          </cell>
          <cell r="F45291" t="str">
            <v>Shraddha Dighe</v>
          </cell>
          <cell r="G45291">
            <v>45873.524305555555</v>
          </cell>
          <cell r="H45291">
            <v>45881.613194444442</v>
          </cell>
        </row>
        <row r="45292">
          <cell r="A45292" t="str">
            <v>UCW-16881</v>
          </cell>
          <cell r="B45292" t="str">
            <v>BIBA AW25 Lot 3 - TC</v>
          </cell>
          <cell r="C45292" t="str">
            <v>CLOSED</v>
          </cell>
          <cell r="D45292" t="str">
            <v>Medium</v>
          </cell>
          <cell r="E45292" t="str">
            <v>netscribes</v>
          </cell>
          <cell r="F45292" t="str">
            <v>Lishita Kotian</v>
          </cell>
          <cell r="G45292">
            <v>45873.478472222225</v>
          </cell>
          <cell r="H45292">
            <v>45881.749305555553</v>
          </cell>
        </row>
        <row r="45293">
          <cell r="A45293" t="str">
            <v>UCW-16877</v>
          </cell>
          <cell r="B45293" t="str">
            <v xml:space="preserve">Men's Apparel 01-08-2025 </v>
          </cell>
          <cell r="C45293" t="str">
            <v>CLOSED</v>
          </cell>
          <cell r="D45293" t="str">
            <v>Medium</v>
          </cell>
          <cell r="E45293" t="str">
            <v>netscribes</v>
          </cell>
          <cell r="F45293" t="str">
            <v>Lishita Kotian</v>
          </cell>
          <cell r="G45293">
            <v>45873.466666666667</v>
          </cell>
          <cell r="H45293">
            <v>45881.794444444444</v>
          </cell>
        </row>
        <row r="45294">
          <cell r="A45294" t="str">
            <v>UCW-16871</v>
          </cell>
          <cell r="B45294" t="str">
            <v>RNW New articel listing Hit1</v>
          </cell>
          <cell r="C45294" t="str">
            <v>CLOSED</v>
          </cell>
          <cell r="D45294" t="str">
            <v>Medium</v>
          </cell>
          <cell r="E45294" t="str">
            <v>netscribes</v>
          </cell>
          <cell r="F45294" t="str">
            <v>Lishita Kotian</v>
          </cell>
          <cell r="G45294">
            <v>45873.030555555553</v>
          </cell>
          <cell r="H45294">
            <v>45922.011111111111</v>
          </cell>
        </row>
        <row r="45295">
          <cell r="A45295" t="str">
            <v>UCW-16870</v>
          </cell>
          <cell r="B45295" t="str">
            <v>Tatacliq Footwear-Input-Kids Templates | 1st Aug'25</v>
          </cell>
          <cell r="C45295" t="str">
            <v>CLOSED</v>
          </cell>
          <cell r="D45295" t="str">
            <v>Medium</v>
          </cell>
          <cell r="E45295" t="str">
            <v>netscribes</v>
          </cell>
          <cell r="F45295" t="str">
            <v>Lishita Kotian</v>
          </cell>
          <cell r="G45295">
            <v>45873.021527777775</v>
          </cell>
          <cell r="H45295">
            <v>45885.75</v>
          </cell>
        </row>
        <row r="45296">
          <cell r="A45296" t="str">
            <v>UCW-16869</v>
          </cell>
          <cell r="B45296" t="str">
            <v>New Cataloging Request - Tata Cliq &lt;&gt; Zavya</v>
          </cell>
          <cell r="C45296" t="str">
            <v>CLOSED</v>
          </cell>
          <cell r="D45296" t="str">
            <v>Medium</v>
          </cell>
          <cell r="E45296" t="str">
            <v>netscribes</v>
          </cell>
          <cell r="F45296" t="str">
            <v>Lishita Kotian</v>
          </cell>
          <cell r="G45296">
            <v>45873.006944444445</v>
          </cell>
          <cell r="H45296">
            <v>45885.728472222225</v>
          </cell>
        </row>
        <row r="45297">
          <cell r="A45297" t="str">
            <v>UCW-16867</v>
          </cell>
          <cell r="B45297" t="str">
            <v>Tatacliq Specimen Template | 1st Aug'25</v>
          </cell>
          <cell r="C45297" t="str">
            <v>CLOSED</v>
          </cell>
          <cell r="D45297" t="str">
            <v>Medium</v>
          </cell>
          <cell r="E45297" t="str">
            <v>netscribes</v>
          </cell>
          <cell r="F45297" t="str">
            <v>Mohd Tahir Shaikh</v>
          </cell>
          <cell r="G45297">
            <v>45872.910416666666</v>
          </cell>
          <cell r="H45297">
            <v>45878.613194444442</v>
          </cell>
        </row>
        <row r="45298">
          <cell r="A45298" t="str">
            <v>UCW-16866</v>
          </cell>
          <cell r="B45298" t="str">
            <v>Tatacliq Women Ethnic Wear Template   1st Aug'2025</v>
          </cell>
          <cell r="C45298" t="str">
            <v>CLOSED</v>
          </cell>
          <cell r="D45298" t="str">
            <v>Medium</v>
          </cell>
          <cell r="E45298" t="str">
            <v>netscribes</v>
          </cell>
          <cell r="F45298" t="str">
            <v>Mohd Tahir Shaikh</v>
          </cell>
          <cell r="G45298">
            <v>45872.908333333333</v>
          </cell>
          <cell r="H45298">
            <v>45876.656944444447</v>
          </cell>
        </row>
        <row r="45299">
          <cell r="A45299" t="str">
            <v>UCW-16863</v>
          </cell>
          <cell r="B45299" t="str">
            <v>Tatacliq Mens Apparels Templates | 1st Aug'2025</v>
          </cell>
          <cell r="C45299" t="str">
            <v>CLOSED</v>
          </cell>
          <cell r="D45299" t="str">
            <v>Medium</v>
          </cell>
          <cell r="E45299" t="str">
            <v>netscribes</v>
          </cell>
          <cell r="F45299" t="str">
            <v>Mohd Tahir Shaikh</v>
          </cell>
          <cell r="G45299">
            <v>45872.884722222225</v>
          </cell>
          <cell r="H45299">
            <v>45875.784722222219</v>
          </cell>
        </row>
        <row r="45300">
          <cell r="A45300" t="str">
            <v>UCW-16862</v>
          </cell>
          <cell r="B45300" t="str">
            <v>Tatacliq Men Content template_01-08-25</v>
          </cell>
          <cell r="C45300" t="str">
            <v>CLOSED</v>
          </cell>
          <cell r="D45300" t="str">
            <v>Medium</v>
          </cell>
          <cell r="E45300" t="str">
            <v>netscribes</v>
          </cell>
          <cell r="F45300" t="str">
            <v>Mohd Tahir Shaikh</v>
          </cell>
          <cell r="G45300">
            <v>45872.881249999999</v>
          </cell>
          <cell r="H45300">
            <v>45878.613888888889</v>
          </cell>
        </row>
        <row r="45301">
          <cell r="A45301" t="str">
            <v>UCW-16861</v>
          </cell>
          <cell r="B45301" t="str">
            <v>CKC New Product Listings - #DRN-108</v>
          </cell>
          <cell r="C45301" t="str">
            <v>CLOSED Due to Inactive/Insufficient Information</v>
          </cell>
          <cell r="D45301" t="str">
            <v>Medium</v>
          </cell>
          <cell r="E45301" t="str">
            <v>netscribes</v>
          </cell>
          <cell r="F45301" t="str">
            <v>Mohd Tahir Shaikh</v>
          </cell>
          <cell r="G45301">
            <v>45872.866666666669</v>
          </cell>
          <cell r="H45301">
            <v>45905.648611111108</v>
          </cell>
        </row>
        <row r="45302">
          <cell r="A45302" t="str">
            <v>UCW-16859</v>
          </cell>
          <cell r="B45302" t="str">
            <v>Selected Homme AW25_lot-2 catalogue file  -(Tata Cliq)</v>
          </cell>
          <cell r="C45302" t="str">
            <v>CLOSED</v>
          </cell>
          <cell r="D45302" t="str">
            <v>Medium</v>
          </cell>
          <cell r="E45302" t="str">
            <v>netscribes</v>
          </cell>
          <cell r="F45302" t="str">
            <v>Mohd Tahir Shaikh</v>
          </cell>
          <cell r="G45302">
            <v>45872.85833333333</v>
          </cell>
          <cell r="H45302">
            <v>45876.713888888888</v>
          </cell>
        </row>
        <row r="45303">
          <cell r="A45303" t="str">
            <v>UCW-16848</v>
          </cell>
          <cell r="B45303" t="str">
            <v>Tatacliq Mens Apparels Templates | 31st July'2025</v>
          </cell>
          <cell r="C45303" t="str">
            <v>CLOSED</v>
          </cell>
          <cell r="D45303" t="str">
            <v>Medium</v>
          </cell>
          <cell r="E45303" t="str">
            <v>netscribes</v>
          </cell>
          <cell r="F45303" t="str">
            <v>Sushma Ram</v>
          </cell>
          <cell r="G45303">
            <v>45871.768750000003</v>
          </cell>
          <cell r="H45303">
            <v>45876.6875</v>
          </cell>
        </row>
        <row r="45304">
          <cell r="A45304" t="str">
            <v>UCW-16829</v>
          </cell>
          <cell r="B45304" t="str">
            <v>CLONE - Beauty - Re: New Launched SKUs Listing -Brand La French || 20-06-2025 || Tata Cliq-4th july</v>
          </cell>
          <cell r="C45304" t="str">
            <v>CLOSED</v>
          </cell>
          <cell r="D45304" t="str">
            <v>Medium</v>
          </cell>
          <cell r="E45304" t="str">
            <v>netscribes</v>
          </cell>
          <cell r="F45304" t="str">
            <v>Simi Raichel Zachariah</v>
          </cell>
          <cell r="G45304">
            <v>45870.767361111109</v>
          </cell>
          <cell r="H45304">
            <v>45988.541666666664</v>
          </cell>
        </row>
        <row r="45305">
          <cell r="A45305" t="str">
            <v>UCW-16824</v>
          </cell>
          <cell r="B45305" t="str">
            <v>IZOD (LOT-1), TATA CLIQ (Men's Wear)</v>
          </cell>
          <cell r="C45305" t="str">
            <v>CLOSED</v>
          </cell>
          <cell r="D45305" t="str">
            <v>Medium</v>
          </cell>
          <cell r="E45305" t="str">
            <v>netscribes</v>
          </cell>
          <cell r="F45305" t="str">
            <v>Lishita Kotian</v>
          </cell>
          <cell r="G45305">
            <v>45870.747916666667</v>
          </cell>
          <cell r="H45305">
            <v>45880.493055555555</v>
          </cell>
        </row>
        <row r="45306">
          <cell r="A45306" t="str">
            <v>UCW-16823</v>
          </cell>
          <cell r="B45306" t="str">
            <v>MKH WOMEN TRACKPANT CATALOGUE</v>
          </cell>
          <cell r="C45306" t="str">
            <v>CLOSED</v>
          </cell>
          <cell r="D45306" t="str">
            <v>Medium</v>
          </cell>
          <cell r="E45306" t="str">
            <v>netscribes</v>
          </cell>
          <cell r="F45306" t="str">
            <v>Mohd Tahir Shaikh</v>
          </cell>
          <cell r="G45306">
            <v>45870.746527777781</v>
          </cell>
          <cell r="H45306">
            <v>45894.73541666667</v>
          </cell>
        </row>
        <row r="45307">
          <cell r="A45307" t="str">
            <v>UCW-16820</v>
          </cell>
          <cell r="B45307" t="str">
            <v>Content Sheet and Image Link | Raymond group | 3 products | Tata Cliq | 1047095398_Pending</v>
          </cell>
          <cell r="C45307" t="str">
            <v>CLOSED</v>
          </cell>
          <cell r="D45307" t="str">
            <v>Medium</v>
          </cell>
          <cell r="E45307" t="str">
            <v>netscribes</v>
          </cell>
          <cell r="F45307" t="str">
            <v>Lishita Kotian</v>
          </cell>
          <cell r="G45307">
            <v>45870.734027777777</v>
          </cell>
          <cell r="H45307">
            <v>45882.568055555559</v>
          </cell>
        </row>
        <row r="45308">
          <cell r="A45308" t="str">
            <v>UCW-16815</v>
          </cell>
          <cell r="B45308" t="str">
            <v>Tata Cliq-Cover Story | New Styles-Listing file with images</v>
          </cell>
          <cell r="C45308" t="str">
            <v>CLOSED</v>
          </cell>
          <cell r="D45308" t="str">
            <v>Medium</v>
          </cell>
          <cell r="E45308" t="str">
            <v>netscribes</v>
          </cell>
          <cell r="F45308" t="str">
            <v>Lishita Kotian</v>
          </cell>
          <cell r="G45308">
            <v>45870.674305555556</v>
          </cell>
          <cell r="H45308">
            <v>45876.73333333333</v>
          </cell>
        </row>
        <row r="45309">
          <cell r="A45309" t="str">
            <v>UCW-16814</v>
          </cell>
          <cell r="B45309" t="str">
            <v>Beauty - Flawsome new catalogr - 1 Aug</v>
          </cell>
          <cell r="C45309" t="str">
            <v>CLOSED Due to Inactive/Insufficient Information</v>
          </cell>
          <cell r="D45309" t="str">
            <v>High</v>
          </cell>
          <cell r="E45309" t="str">
            <v>netscribes</v>
          </cell>
          <cell r="F45309" t="str">
            <v>Shraddha Dighe</v>
          </cell>
          <cell r="G45309">
            <v>45870.669444444444</v>
          </cell>
          <cell r="H45309">
            <v>45888.46597222222</v>
          </cell>
        </row>
        <row r="45310">
          <cell r="A45310" t="str">
            <v>UCW-16813</v>
          </cell>
          <cell r="B45310" t="str">
            <v>Women's Apparel 31-07-2025</v>
          </cell>
          <cell r="C45310" t="str">
            <v>CLOSED</v>
          </cell>
          <cell r="D45310" t="str">
            <v>Medium</v>
          </cell>
          <cell r="E45310" t="str">
            <v>netscribes</v>
          </cell>
          <cell r="F45310" t="str">
            <v>Lishita Kotian</v>
          </cell>
          <cell r="G45310">
            <v>45870.663888888892</v>
          </cell>
          <cell r="H45310">
            <v>45892.621527777781</v>
          </cell>
        </row>
        <row r="45311">
          <cell r="A45311" t="str">
            <v>UCW-16807</v>
          </cell>
          <cell r="B45311" t="str">
            <v>Beauty - Caudalie Brand - 1 Aug</v>
          </cell>
          <cell r="C45311" t="str">
            <v>CLOSED</v>
          </cell>
          <cell r="D45311" t="str">
            <v>Highest</v>
          </cell>
          <cell r="E45311" t="str">
            <v>netscribes</v>
          </cell>
          <cell r="F45311" t="str">
            <v>Shraddha Dighe</v>
          </cell>
          <cell r="G45311">
            <v>45870.636805555558</v>
          </cell>
          <cell r="H45311">
            <v>45875.824999999997</v>
          </cell>
        </row>
        <row r="45312">
          <cell r="A45312" t="str">
            <v>UCW-16806</v>
          </cell>
          <cell r="B45312" t="str">
            <v xml:space="preserve">Reebok Footwear Men &amp; Women 31-07-2025 </v>
          </cell>
          <cell r="C45312" t="str">
            <v>CLOSED</v>
          </cell>
          <cell r="D45312" t="str">
            <v>Medium</v>
          </cell>
          <cell r="E45312" t="str">
            <v>netscribes</v>
          </cell>
          <cell r="F45312" t="str">
            <v>Sushma Ram</v>
          </cell>
          <cell r="G45312">
            <v>45870.633333333331</v>
          </cell>
          <cell r="H45312">
            <v>45877.552083333336</v>
          </cell>
        </row>
        <row r="45313">
          <cell r="A45313" t="str">
            <v>UCW-16804</v>
          </cell>
          <cell r="B45313" t="str">
            <v>New Listing Required (Seller Code- 127908)</v>
          </cell>
          <cell r="C45313" t="str">
            <v>CLOSED</v>
          </cell>
          <cell r="D45313" t="str">
            <v>Medium</v>
          </cell>
          <cell r="E45313" t="str">
            <v>netscribes</v>
          </cell>
          <cell r="F45313" t="str">
            <v>Sushma Ram</v>
          </cell>
          <cell r="G45313">
            <v>45870.629861111112</v>
          </cell>
          <cell r="H45313">
            <v>45873.789583333331</v>
          </cell>
        </row>
        <row r="45314">
          <cell r="A45314" t="str">
            <v>UCW-16803</v>
          </cell>
          <cell r="B45314" t="str">
            <v>CKC New Product Listings - #DDR,DTP,DVA-55</v>
          </cell>
          <cell r="C45314" t="str">
            <v>CLOSED Due to Inactive/Insufficient Information</v>
          </cell>
          <cell r="D45314" t="str">
            <v>Medium</v>
          </cell>
          <cell r="E45314" t="str">
            <v>netscribes</v>
          </cell>
          <cell r="F45314" t="str">
            <v>Sushma Ram</v>
          </cell>
          <cell r="G45314">
            <v>45870.615972222222</v>
          </cell>
          <cell r="H45314">
            <v>45905.739583333336</v>
          </cell>
        </row>
        <row r="45315">
          <cell r="A45315" t="str">
            <v>UCW-16800</v>
          </cell>
          <cell r="B45315" t="str">
            <v>Mason Home 128710 || Multiplatform Listings || 31 Skus || 31_07_25</v>
          </cell>
          <cell r="C45315" t="str">
            <v>CLOSED</v>
          </cell>
          <cell r="D45315" t="str">
            <v>Medium</v>
          </cell>
          <cell r="E45315" t="str">
            <v>netscribes</v>
          </cell>
          <cell r="F45315" t="str">
            <v>Sushma Ram</v>
          </cell>
          <cell r="G45315">
            <v>45870.591666666667</v>
          </cell>
          <cell r="H45315">
            <v>45891.679861111108</v>
          </cell>
        </row>
        <row r="45316">
          <cell r="A45316" t="str">
            <v>UCW-16782</v>
          </cell>
          <cell r="B45316" t="str">
            <v>Biba Kids Aw25 Lot 1 - TC</v>
          </cell>
          <cell r="C45316" t="str">
            <v>CLOSED</v>
          </cell>
          <cell r="D45316" t="str">
            <v>Medium</v>
          </cell>
          <cell r="E45316" t="str">
            <v>netscribes</v>
          </cell>
          <cell r="F45316" t="str">
            <v>Mohd Tahir Shaikh</v>
          </cell>
          <cell r="G45316">
            <v>45870.509722222225</v>
          </cell>
          <cell r="H45316">
            <v>45887.697916666664</v>
          </cell>
        </row>
        <row r="45317">
          <cell r="A45317" t="str">
            <v>UCW-16779</v>
          </cell>
          <cell r="B45317" t="str">
            <v>Beauty - New brand cataloguing - Forest Hill - 1 Aug</v>
          </cell>
          <cell r="C45317" t="str">
            <v>CLOSED Due to Inactive/Insufficient Information</v>
          </cell>
          <cell r="D45317" t="str">
            <v>High</v>
          </cell>
          <cell r="E45317" t="str">
            <v>netscribes</v>
          </cell>
          <cell r="F45317" t="str">
            <v>Shraddha Dighe</v>
          </cell>
          <cell r="G45317">
            <v>45870.5</v>
          </cell>
          <cell r="H45317">
            <v>46063.701388888891</v>
          </cell>
        </row>
        <row r="45318">
          <cell r="A45318" t="str">
            <v>UCW-16777</v>
          </cell>
          <cell r="B45318" t="str">
            <v>Biba Jewellery New Lot - TC</v>
          </cell>
          <cell r="C45318" t="str">
            <v>CLOSED</v>
          </cell>
          <cell r="D45318" t="str">
            <v>Medium</v>
          </cell>
          <cell r="E45318" t="str">
            <v>netscribes</v>
          </cell>
          <cell r="F45318" t="str">
            <v>Mohd Tahir Shaikh</v>
          </cell>
          <cell r="G45318">
            <v>45870.474305555559</v>
          </cell>
          <cell r="H45318">
            <v>45883.660416666666</v>
          </cell>
        </row>
        <row r="45319">
          <cell r="A45319" t="str">
            <v>UCW-16776</v>
          </cell>
          <cell r="B45319" t="str">
            <v>TQ Inventory Reconciliation 30th Jul</v>
          </cell>
          <cell r="C45319" t="str">
            <v>CLOSED</v>
          </cell>
          <cell r="D45319" t="str">
            <v>Medium</v>
          </cell>
          <cell r="E45319" t="str">
            <v>netscribes</v>
          </cell>
          <cell r="F45319" t="str">
            <v>Lishita Kotian</v>
          </cell>
          <cell r="G45319">
            <v>45870.473611111112</v>
          </cell>
          <cell r="H45319">
            <v>45895.554166666669</v>
          </cell>
        </row>
        <row r="45320">
          <cell r="A45320" t="str">
            <v>UCW-16772</v>
          </cell>
          <cell r="B45320" t="str">
            <v>Beauty - Foxtale x Tata Cliq PDP Refresh - 1 Aug</v>
          </cell>
          <cell r="C45320" t="str">
            <v>CLOSED</v>
          </cell>
          <cell r="D45320" t="str">
            <v>High</v>
          </cell>
          <cell r="E45320" t="str">
            <v>netscribes</v>
          </cell>
          <cell r="F45320" t="str">
            <v>Shraddha Dighe</v>
          </cell>
          <cell r="G45320">
            <v>45870.45208333333</v>
          </cell>
          <cell r="H45320">
            <v>45910.671527777777</v>
          </cell>
        </row>
        <row r="45321">
          <cell r="A45321" t="str">
            <v>UCW-16770</v>
          </cell>
          <cell r="B45321" t="str">
            <v>Beauty - Paula's Choice &lt;&gt; TATA | Latest Image Update - 1 August</v>
          </cell>
          <cell r="C45321" t="str">
            <v>CLOSED</v>
          </cell>
          <cell r="D45321" t="str">
            <v>Highest</v>
          </cell>
          <cell r="E45321" t="str">
            <v>netscribes</v>
          </cell>
          <cell r="F45321" t="str">
            <v>Shraddha Dighe</v>
          </cell>
          <cell r="G45321">
            <v>45870.424305555556</v>
          </cell>
          <cell r="H45321">
            <v>45910.671527777777</v>
          </cell>
        </row>
        <row r="45322">
          <cell r="A45322" t="str">
            <v>UCW-16768</v>
          </cell>
          <cell r="B45322" t="str">
            <v>Content Sheet and Image Link | United colors of benetton | 536 products | Tata Cliq | 1183009865</v>
          </cell>
          <cell r="C45322" t="str">
            <v>CLOSED</v>
          </cell>
          <cell r="D45322" t="str">
            <v>Medium</v>
          </cell>
          <cell r="E45322" t="str">
            <v>netscribes</v>
          </cell>
          <cell r="F45322" t="str">
            <v>Lishita Kotian</v>
          </cell>
          <cell r="G45322">
            <v>45869.777083333334</v>
          </cell>
          <cell r="H45322">
            <v>45909.65347222222</v>
          </cell>
        </row>
        <row r="45323">
          <cell r="A45323" t="str">
            <v>UCW-16765</v>
          </cell>
          <cell r="B45323" t="str">
            <v>Maternity Wear Category New Listing (30/07/2025)</v>
          </cell>
          <cell r="C45323" t="str">
            <v>CLOSED</v>
          </cell>
          <cell r="D45323" t="str">
            <v>Medium</v>
          </cell>
          <cell r="E45323" t="str">
            <v>netscribes</v>
          </cell>
          <cell r="F45323" t="str">
            <v>Lishita Kotian</v>
          </cell>
          <cell r="G45323">
            <v>45869.751388888886</v>
          </cell>
          <cell r="H45323">
            <v>45891.565972222219</v>
          </cell>
        </row>
        <row r="45324">
          <cell r="A45324" t="str">
            <v>UCW-16764</v>
          </cell>
          <cell r="B45324" t="str">
            <v>Beauty - Uk color (The Bodycare)Product Image Changes - 31 July</v>
          </cell>
          <cell r="C45324" t="str">
            <v>CLOSED</v>
          </cell>
          <cell r="D45324" t="str">
            <v>Highest</v>
          </cell>
          <cell r="E45324" t="str">
            <v>netscribes</v>
          </cell>
          <cell r="F45324" t="str">
            <v>Shraddha Dighe</v>
          </cell>
          <cell r="G45324">
            <v>45869.738888888889</v>
          </cell>
          <cell r="H45324">
            <v>45910.671527777777</v>
          </cell>
        </row>
        <row r="45325">
          <cell r="A45325" t="str">
            <v>UCW-16760</v>
          </cell>
          <cell r="B45325" t="str">
            <v>CLONE - BEauty - Re: New Onboarding - HerbMagic * Tata Cliq-24th April</v>
          </cell>
          <cell r="C45325" t="str">
            <v>CLOSED Due to Inactive/Insufficient Information</v>
          </cell>
          <cell r="D45325" t="str">
            <v>Highest</v>
          </cell>
          <cell r="E45325" t="str">
            <v>netscribes</v>
          </cell>
          <cell r="F45325" t="str">
            <v>Shraddha Dighe</v>
          </cell>
          <cell r="G45325">
            <v>45869.716666666667</v>
          </cell>
          <cell r="H45325">
            <v>45882.629166666666</v>
          </cell>
        </row>
        <row r="45326">
          <cell r="A45326" t="str">
            <v>UCW-16759</v>
          </cell>
          <cell r="B45326" t="str">
            <v>Khadim - Catalogue listing July25</v>
          </cell>
          <cell r="C45326" t="str">
            <v>CLOSED</v>
          </cell>
          <cell r="D45326" t="str">
            <v>Medium</v>
          </cell>
          <cell r="E45326" t="str">
            <v>netscribes</v>
          </cell>
          <cell r="F45326" t="str">
            <v>Mohd Tahir Shaikh</v>
          </cell>
          <cell r="G45326">
            <v>45869.715277777781</v>
          </cell>
          <cell r="H45326">
            <v>45889.711805555555</v>
          </cell>
        </row>
        <row r="45327">
          <cell r="A45327" t="str">
            <v>UCW-16753</v>
          </cell>
          <cell r="B45327" t="str">
            <v>Beauty - URGENT: Clinique - Removal of assets - 31 July</v>
          </cell>
          <cell r="C45327" t="str">
            <v>CLOSED</v>
          </cell>
          <cell r="D45327" t="str">
            <v>Highest</v>
          </cell>
          <cell r="E45327" t="str">
            <v>netscribes</v>
          </cell>
          <cell r="F45327" t="str">
            <v>Shraddha Dighe</v>
          </cell>
          <cell r="G45327">
            <v>45869.700694444444</v>
          </cell>
          <cell r="H45327">
            <v>45929.413194444445</v>
          </cell>
        </row>
        <row r="45328">
          <cell r="A45328" t="str">
            <v>UCW-16745</v>
          </cell>
          <cell r="B45328" t="str">
            <v>Beauty - Image update for exiting catalog - 31 July</v>
          </cell>
          <cell r="C45328" t="str">
            <v>CLOSED</v>
          </cell>
          <cell r="D45328" t="str">
            <v>High</v>
          </cell>
          <cell r="E45328" t="str">
            <v>netscribes</v>
          </cell>
          <cell r="F45328" t="str">
            <v>Shraddha Dighe</v>
          </cell>
          <cell r="G45328">
            <v>45869.686805555553</v>
          </cell>
          <cell r="H45328">
            <v>45929.415277777778</v>
          </cell>
        </row>
        <row r="45329">
          <cell r="A45329" t="str">
            <v>UCW-16743</v>
          </cell>
          <cell r="B45329" t="str">
            <v xml:space="preserve">Kids Apparel 31-07-2025 </v>
          </cell>
          <cell r="C45329" t="str">
            <v>CLOSED</v>
          </cell>
          <cell r="D45329" t="str">
            <v>Medium</v>
          </cell>
          <cell r="E45329" t="str">
            <v>netscribes</v>
          </cell>
          <cell r="F45329" t="str">
            <v>Mohd Tahir Shaikh</v>
          </cell>
          <cell r="G45329">
            <v>45869.679861111108</v>
          </cell>
          <cell r="H45329">
            <v>45891.796527777777</v>
          </cell>
        </row>
        <row r="45330">
          <cell r="A45330" t="str">
            <v>UCW-16741</v>
          </cell>
          <cell r="B45330" t="str">
            <v>Re: Tatacliq Men Content template_29-07-25</v>
          </cell>
          <cell r="C45330" t="str">
            <v>CLOSED</v>
          </cell>
          <cell r="D45330" t="str">
            <v>Medium</v>
          </cell>
          <cell r="E45330" t="str">
            <v>netscribes</v>
          </cell>
          <cell r="F45330" t="str">
            <v>Juilee Jadhav</v>
          </cell>
          <cell r="G45330">
            <v>45869.676388888889</v>
          </cell>
          <cell r="H45330">
            <v>45878.907638888886</v>
          </cell>
        </row>
        <row r="45331">
          <cell r="A45331" t="str">
            <v>UCW-16735</v>
          </cell>
          <cell r="B45331" t="str">
            <v>BEauty - Re: Casmara Platform Addition Request -31st july</v>
          </cell>
          <cell r="C45331" t="str">
            <v>CLOSED</v>
          </cell>
          <cell r="D45331" t="str">
            <v>Medium</v>
          </cell>
          <cell r="E45331" t="str">
            <v>netscribes</v>
          </cell>
          <cell r="F45331" t="str">
            <v>Simi Raichel Zachariah</v>
          </cell>
          <cell r="G45331">
            <v>45869.615972222222</v>
          </cell>
          <cell r="H45331">
            <v>45910.672222222223</v>
          </cell>
        </row>
        <row r="45332">
          <cell r="A45332" t="str">
            <v>UCW-16726</v>
          </cell>
          <cell r="B45332" t="str">
            <v xml:space="preserve">Men's Apparel 30-07-2025 </v>
          </cell>
          <cell r="C45332" t="str">
            <v>CLOSED</v>
          </cell>
          <cell r="D45332" t="str">
            <v>Medium</v>
          </cell>
          <cell r="E45332" t="str">
            <v>netscribes</v>
          </cell>
          <cell r="F45332" t="str">
            <v>Lishita Kotian</v>
          </cell>
          <cell r="G45332">
            <v>45869.518055555556</v>
          </cell>
          <cell r="H45332">
            <v>45880.524305555555</v>
          </cell>
        </row>
        <row r="45333">
          <cell r="A45333" t="str">
            <v>UCW-16725</v>
          </cell>
          <cell r="B45333" t="str">
            <v>Beauty - ELCA: Images not reflecting July'25 - 31 July</v>
          </cell>
          <cell r="C45333" t="str">
            <v>CLOSED</v>
          </cell>
          <cell r="D45333" t="str">
            <v>Highest</v>
          </cell>
          <cell r="E45333" t="str">
            <v>netscribes</v>
          </cell>
          <cell r="F45333" t="str">
            <v>Shraddha Dighe</v>
          </cell>
          <cell r="G45333">
            <v>45869.501388888886</v>
          </cell>
          <cell r="H45333">
            <v>45910.67291666667</v>
          </cell>
        </row>
        <row r="45334">
          <cell r="A45334" t="str">
            <v>UCW-16723</v>
          </cell>
          <cell r="B45334" t="str">
            <v>Beauty - Content Upgrade x Dr.Dento - 31 July</v>
          </cell>
          <cell r="C45334" t="str">
            <v>CLOSED</v>
          </cell>
          <cell r="D45334" t="str">
            <v>High</v>
          </cell>
          <cell r="E45334" t="str">
            <v>netscribes</v>
          </cell>
          <cell r="F45334" t="str">
            <v>Shraddha Dighe</v>
          </cell>
          <cell r="G45334">
            <v>45869.490277777775</v>
          </cell>
          <cell r="H45334">
            <v>45910.67291666667</v>
          </cell>
        </row>
        <row r="45335">
          <cell r="A45335" t="str">
            <v>UCW-16720</v>
          </cell>
          <cell r="B45335" t="str">
            <v>Beauty - Spa Ceylon - Request for Raksha Bandhan Gift Set SKUs &amp; Catalog Details x Tata Cliq - 31 July</v>
          </cell>
          <cell r="C45335" t="str">
            <v>CLOSED</v>
          </cell>
          <cell r="D45335" t="str">
            <v>High</v>
          </cell>
          <cell r="E45335" t="str">
            <v>netscribes</v>
          </cell>
          <cell r="F45335" t="str">
            <v>Shraddha Dighe</v>
          </cell>
          <cell r="G45335">
            <v>45869.482638888891</v>
          </cell>
          <cell r="H45335">
            <v>45878.865277777775</v>
          </cell>
        </row>
        <row r="45336">
          <cell r="A45336" t="str">
            <v>UCW-16716</v>
          </cell>
          <cell r="B45336" t="str">
            <v>Tata Cliq Cataloguing - 1st Lot</v>
          </cell>
          <cell r="C45336" t="str">
            <v>CLOSED</v>
          </cell>
          <cell r="D45336" t="str">
            <v>Medium</v>
          </cell>
          <cell r="E45336" t="str">
            <v>netscribes</v>
          </cell>
          <cell r="F45336" t="str">
            <v>Mohd Tahir Shaikh</v>
          </cell>
          <cell r="G45336">
            <v>45869.470138888886</v>
          </cell>
          <cell r="H45336">
            <v>45873.481944444444</v>
          </cell>
        </row>
        <row r="45337">
          <cell r="A45337" t="str">
            <v>UCW-16714</v>
          </cell>
          <cell r="B45337" t="str">
            <v>Tata Cliq Cataloguing - 1st Lot (NECKLACE) - 226 SKUs</v>
          </cell>
          <cell r="C45337" t="str">
            <v>CLOSED</v>
          </cell>
          <cell r="D45337" t="str">
            <v>Medium</v>
          </cell>
          <cell r="E45337" t="str">
            <v>netscribes</v>
          </cell>
          <cell r="F45337" t="str">
            <v>Mohd Tahir Shaikh</v>
          </cell>
          <cell r="G45337">
            <v>45869.464583333334</v>
          </cell>
          <cell r="H45337">
            <v>45873.487500000003</v>
          </cell>
        </row>
        <row r="45338">
          <cell r="A45338" t="str">
            <v>UCW-16712</v>
          </cell>
          <cell r="B45338" t="str">
            <v>Tata Cliq Cataloguing - 1st Lot (Bracelet) - 69 SKUs</v>
          </cell>
          <cell r="C45338" t="str">
            <v>CLOSED</v>
          </cell>
          <cell r="D45338" t="str">
            <v>Medium</v>
          </cell>
          <cell r="E45338" t="str">
            <v>netscribes</v>
          </cell>
          <cell r="F45338" t="str">
            <v>Mohd Tahir Shaikh</v>
          </cell>
          <cell r="G45338">
            <v>45869.461111111108</v>
          </cell>
          <cell r="H45338">
            <v>45870.896527777775</v>
          </cell>
        </row>
        <row r="45339">
          <cell r="A45339" t="str">
            <v>UCW-16710</v>
          </cell>
          <cell r="B45339" t="str">
            <v>Tata Cliq Cataloguing - 2nd Lot - (Kada) - 295 SKUs</v>
          </cell>
          <cell r="C45339" t="str">
            <v>CLOSED</v>
          </cell>
          <cell r="D45339" t="str">
            <v>Medium</v>
          </cell>
          <cell r="E45339" t="str">
            <v>netscribes</v>
          </cell>
          <cell r="F45339" t="str">
            <v>Mohd Tahir Shaikh</v>
          </cell>
          <cell r="G45339">
            <v>45869.458333333336</v>
          </cell>
          <cell r="H45339">
            <v>45870.904166666667</v>
          </cell>
        </row>
        <row r="45340">
          <cell r="A45340" t="str">
            <v>UCW-16706</v>
          </cell>
          <cell r="B45340" t="str">
            <v>Tata Cliq Men's 6 Style Video Upload Request // 28-07-2025</v>
          </cell>
          <cell r="C45340" t="str">
            <v>CLOSED</v>
          </cell>
          <cell r="D45340" t="str">
            <v>Medium</v>
          </cell>
          <cell r="E45340" t="str">
            <v>netscribes</v>
          </cell>
          <cell r="F45340" t="str">
            <v>Lishita Kotian</v>
          </cell>
          <cell r="G45340">
            <v>45869.44027777778</v>
          </cell>
          <cell r="H45340">
            <v>45887.953472222223</v>
          </cell>
        </row>
        <row r="45341">
          <cell r="A45341" t="str">
            <v>UCW-16698</v>
          </cell>
          <cell r="B45341" t="str">
            <v>Beauty - Tata Cliq | Wella New Launch Ultimate Smooth SKUs - 30 July</v>
          </cell>
          <cell r="C45341" t="str">
            <v>CLOSED</v>
          </cell>
          <cell r="D45341" t="str">
            <v>Highest</v>
          </cell>
          <cell r="E45341" t="str">
            <v>netscribes</v>
          </cell>
          <cell r="F45341" t="str">
            <v>Shraddha Dighe</v>
          </cell>
          <cell r="G45341">
            <v>45868.761805555558</v>
          </cell>
          <cell r="H45341">
            <v>45910.67291666667</v>
          </cell>
        </row>
        <row r="45342">
          <cell r="A45342" t="str">
            <v>UCW-16696</v>
          </cell>
          <cell r="B45342" t="str">
            <v>Tatacliq Men Content template_29-07-25</v>
          </cell>
          <cell r="C45342" t="str">
            <v>CLOSED</v>
          </cell>
          <cell r="D45342" t="str">
            <v>Medium</v>
          </cell>
          <cell r="E45342" t="str">
            <v>netscribes</v>
          </cell>
          <cell r="F45342" t="str">
            <v>Juilee Jadhav</v>
          </cell>
          <cell r="G45342">
            <v>45868.748611111114</v>
          </cell>
          <cell r="H45342">
            <v>45891.787499999999</v>
          </cell>
        </row>
        <row r="45343">
          <cell r="A45343" t="str">
            <v>UCW-16692</v>
          </cell>
          <cell r="B45343" t="str">
            <v>Articles live on TCL</v>
          </cell>
          <cell r="C45343" t="str">
            <v>CLOSED Due to Inactive/Insufficient Information</v>
          </cell>
          <cell r="D45343" t="str">
            <v>Medium</v>
          </cell>
          <cell r="E45343" t="str">
            <v>netscribes</v>
          </cell>
          <cell r="F45343" t="str">
            <v>Mohd Tahir Shaikh</v>
          </cell>
          <cell r="G45343">
            <v>45868.738194444442</v>
          </cell>
          <cell r="H45343">
            <v>45964.600694444445</v>
          </cell>
        </row>
        <row r="45344">
          <cell r="A45344" t="str">
            <v>UCW-16690</v>
          </cell>
          <cell r="B45344" t="str">
            <v xml:space="preserve">Tatacliq Lifestyle Catalog Template-Lot -119_29.07.2025 </v>
          </cell>
          <cell r="C45344" t="str">
            <v>CLOSED</v>
          </cell>
          <cell r="D45344" t="str">
            <v>Medium</v>
          </cell>
          <cell r="E45344" t="str">
            <v>netscribes</v>
          </cell>
          <cell r="F45344" t="str">
            <v>Mohd Tahir Shaikh</v>
          </cell>
          <cell r="G45344">
            <v>45868.73333333333</v>
          </cell>
          <cell r="H45344">
            <v>45902.679166666669</v>
          </cell>
        </row>
        <row r="45345">
          <cell r="A45345" t="str">
            <v>UCW-16685</v>
          </cell>
          <cell r="B45345" t="str">
            <v>Beauty - New Listing and Seller set up - Kheoni - 30 July</v>
          </cell>
          <cell r="C45345" t="str">
            <v>CLOSED</v>
          </cell>
          <cell r="D45345" t="str">
            <v>High</v>
          </cell>
          <cell r="E45345" t="str">
            <v>netscribes</v>
          </cell>
          <cell r="F45345" t="str">
            <v>Shraddha Dighe</v>
          </cell>
          <cell r="G45345">
            <v>45868.706250000003</v>
          </cell>
          <cell r="H45345">
            <v>45888.447222222225</v>
          </cell>
        </row>
        <row r="45346">
          <cell r="A45346" t="str">
            <v>UCW-16684</v>
          </cell>
          <cell r="B45346" t="str">
            <v>Ergobaby + Baby Carrier + Kid's + 127236 + 29 July'25</v>
          </cell>
          <cell r="C45346" t="str">
            <v>CLOSED</v>
          </cell>
          <cell r="D45346" t="str">
            <v>Medium</v>
          </cell>
          <cell r="E45346" t="str">
            <v>Chirag Dubal</v>
          </cell>
          <cell r="F45346" t="str">
            <v>Shloka Chakre</v>
          </cell>
          <cell r="G45346">
            <v>45868.703472222223</v>
          </cell>
          <cell r="H45346">
            <v>45901.681944444441</v>
          </cell>
        </row>
        <row r="45347">
          <cell r="A45347" t="str">
            <v>UCW-16666</v>
          </cell>
          <cell r="B45347" t="str">
            <v>Beauty - MNY | Superstay Matte Ink Liquid Lipstick | New Listing | TATACLIQ - 30 July</v>
          </cell>
          <cell r="C45347" t="str">
            <v>CLOSED</v>
          </cell>
          <cell r="D45347" t="str">
            <v>Highest</v>
          </cell>
          <cell r="E45347" t="str">
            <v>netscribes</v>
          </cell>
          <cell r="F45347" t="str">
            <v>Shraddha Dighe</v>
          </cell>
          <cell r="G45347">
            <v>45868.615972222222</v>
          </cell>
          <cell r="H45347">
            <v>45880.456944444442</v>
          </cell>
        </row>
        <row r="45348">
          <cell r="A45348" t="str">
            <v>UCW-16662</v>
          </cell>
          <cell r="B45348" t="str">
            <v>Truebrown Adhoc P0- 125262- 30th July 25</v>
          </cell>
          <cell r="C45348" t="str">
            <v>CLOSED</v>
          </cell>
          <cell r="D45348" t="str">
            <v>Medium</v>
          </cell>
          <cell r="E45348" t="str">
            <v>Chirag Dubal</v>
          </cell>
          <cell r="F45348" t="str">
            <v>Reagan D’souza</v>
          </cell>
          <cell r="G45348">
            <v>45868.580555555556</v>
          </cell>
          <cell r="H45348">
            <v>45875.59097222222</v>
          </cell>
        </row>
        <row r="45349">
          <cell r="A45349" t="str">
            <v>UCW-16660</v>
          </cell>
          <cell r="B45349" t="str">
            <v>Beauty - Sebamed - Baby range Cataloguing - 30 July</v>
          </cell>
          <cell r="C45349" t="str">
            <v>CLOSED</v>
          </cell>
          <cell r="D45349" t="str">
            <v>Medium</v>
          </cell>
          <cell r="E45349" t="str">
            <v>netscribes</v>
          </cell>
          <cell r="F45349" t="str">
            <v>Shraddha Dighe</v>
          </cell>
          <cell r="G45349">
            <v>45868.568749999999</v>
          </cell>
          <cell r="H45349">
            <v>45877.525000000001</v>
          </cell>
        </row>
        <row r="45350">
          <cell r="A45350" t="str">
            <v>UCW-16656</v>
          </cell>
          <cell r="B45350" t="str">
            <v>Rubans - 646 SKUs - Tatacliq</v>
          </cell>
          <cell r="C45350" t="str">
            <v>CLOSED</v>
          </cell>
          <cell r="D45350" t="str">
            <v>Medium</v>
          </cell>
          <cell r="E45350" t="str">
            <v>netscribes</v>
          </cell>
          <cell r="F45350" t="str">
            <v>Mohd Tahir Shaikh</v>
          </cell>
          <cell r="G45350">
            <v>45868.504861111112</v>
          </cell>
          <cell r="H45350">
            <v>45874.487500000003</v>
          </cell>
        </row>
        <row r="45351">
          <cell r="A45351" t="str">
            <v>UCW-16654</v>
          </cell>
          <cell r="B45351" t="str">
            <v>Beauty - Davidoff - 1 gift set - TATA - 30/07/25 - 30 July</v>
          </cell>
          <cell r="C45351" t="str">
            <v>CLOSED</v>
          </cell>
          <cell r="D45351" t="str">
            <v>Highest</v>
          </cell>
          <cell r="E45351" t="str">
            <v>netscribes</v>
          </cell>
          <cell r="F45351" t="str">
            <v>Shraddha Dighe</v>
          </cell>
          <cell r="G45351">
            <v>45868.488888888889</v>
          </cell>
          <cell r="H45351">
            <v>45903.515277777777</v>
          </cell>
        </row>
        <row r="45352">
          <cell r="A45352" t="str">
            <v>UCW-16653</v>
          </cell>
          <cell r="B45352" t="str">
            <v>Beauty - Red tape - New listings - 30 July</v>
          </cell>
          <cell r="C45352" t="str">
            <v>CLOSED</v>
          </cell>
          <cell r="D45352" t="str">
            <v>Medium</v>
          </cell>
          <cell r="E45352" t="str">
            <v>netscribes</v>
          </cell>
          <cell r="F45352" t="str">
            <v>Shraddha Dighe</v>
          </cell>
          <cell r="G45352">
            <v>45868.477083333331</v>
          </cell>
          <cell r="H45352">
            <v>45910.67291666667</v>
          </cell>
        </row>
        <row r="45353">
          <cell r="A45353" t="str">
            <v>UCW-16648</v>
          </cell>
          <cell r="B45353" t="str">
            <v>Women Footwear New Styles For Tatacliq (SS-25) - (Styles-47) 28.07.2025</v>
          </cell>
          <cell r="C45353" t="str">
            <v>CLOSED</v>
          </cell>
          <cell r="D45353" t="str">
            <v>Medium</v>
          </cell>
          <cell r="E45353" t="str">
            <v>netscribes</v>
          </cell>
          <cell r="F45353" t="str">
            <v>Lishita Kotian</v>
          </cell>
          <cell r="G45353">
            <v>45867.835416666669</v>
          </cell>
          <cell r="H45353">
            <v>45891.652083333334</v>
          </cell>
        </row>
        <row r="45354">
          <cell r="A45354" t="str">
            <v>UCW-16640</v>
          </cell>
          <cell r="B45354" t="str">
            <v>Resharing of Pending 6 Styles (36 SKUs) – Sleepwear &amp; Robes – SAY – 05/05/2025</v>
          </cell>
          <cell r="C45354" t="str">
            <v>CLOSED</v>
          </cell>
          <cell r="D45354" t="str">
            <v>Medium</v>
          </cell>
          <cell r="E45354" t="str">
            <v>netscribes</v>
          </cell>
          <cell r="F45354" t="str">
            <v>Juilee Jadhav</v>
          </cell>
          <cell r="G45354">
            <v>45867.761805555558</v>
          </cell>
          <cell r="H45354">
            <v>45870.583333333336</v>
          </cell>
        </row>
        <row r="45355">
          <cell r="A45355" t="str">
            <v>UCW-16639</v>
          </cell>
          <cell r="B45355" t="str">
            <v>Clarification Required on Catalog Templates - TATA CLiQ - 1933 SKUs</v>
          </cell>
          <cell r="C45355" t="str">
            <v>CLOSED</v>
          </cell>
          <cell r="D45355" t="str">
            <v>Medium</v>
          </cell>
          <cell r="E45355" t="str">
            <v>netscribes</v>
          </cell>
          <cell r="F45355" t="str">
            <v>Mohd Tahir Shaikh</v>
          </cell>
          <cell r="G45355">
            <v>45867.759027777778</v>
          </cell>
          <cell r="H45355">
            <v>45887.48541666667</v>
          </cell>
        </row>
        <row r="45356">
          <cell r="A45356" t="str">
            <v>UCW-16634</v>
          </cell>
          <cell r="B45356" t="str">
            <v xml:space="preserve">Men's Apparel 28-07-2025 </v>
          </cell>
          <cell r="C45356" t="str">
            <v>CLOSED</v>
          </cell>
          <cell r="D45356" t="str">
            <v>Medium</v>
          </cell>
          <cell r="E45356" t="str">
            <v>netscribes</v>
          </cell>
          <cell r="F45356" t="str">
            <v>Juilee Jadhav</v>
          </cell>
          <cell r="G45356">
            <v>45867.723611111112</v>
          </cell>
          <cell r="H45356">
            <v>45894.770833333336</v>
          </cell>
        </row>
        <row r="45357">
          <cell r="A45357" t="str">
            <v>UCW-16633</v>
          </cell>
          <cell r="B45357" t="str">
            <v>Request to Change Re-shoot Images</v>
          </cell>
          <cell r="C45357" t="str">
            <v>CLOSED</v>
          </cell>
          <cell r="D45357" t="str">
            <v>Medium</v>
          </cell>
          <cell r="E45357" t="str">
            <v>netscribes</v>
          </cell>
          <cell r="F45357" t="str">
            <v>Sushma Ram</v>
          </cell>
          <cell r="G45357">
            <v>45867.710416666669</v>
          </cell>
          <cell r="H45357">
            <v>45882.786805555559</v>
          </cell>
        </row>
        <row r="45358">
          <cell r="A45358" t="str">
            <v>UCW-16631</v>
          </cell>
          <cell r="B45358" t="str">
            <v xml:space="preserve">Women's Apparel 28-07-2025 </v>
          </cell>
          <cell r="C45358" t="str">
            <v>CLOSED</v>
          </cell>
          <cell r="D45358" t="str">
            <v>Medium</v>
          </cell>
          <cell r="E45358" t="str">
            <v>netscribes</v>
          </cell>
          <cell r="F45358" t="str">
            <v>Juilee Jadhav</v>
          </cell>
          <cell r="G45358">
            <v>45867.68472222222</v>
          </cell>
          <cell r="H45358">
            <v>45883.670138888891</v>
          </cell>
        </row>
        <row r="45359">
          <cell r="A45359" t="str">
            <v>UCW-16630</v>
          </cell>
          <cell r="B45359" t="str">
            <v>Beauty - Tata Cliq - New Listing - Bath &amp; Body (28.Jul.25) - 29 July</v>
          </cell>
          <cell r="C45359" t="str">
            <v>CLOSED</v>
          </cell>
          <cell r="D45359" t="str">
            <v>Highest</v>
          </cell>
          <cell r="E45359" t="str">
            <v>netscribes</v>
          </cell>
          <cell r="F45359" t="str">
            <v>Shraddha Dighe</v>
          </cell>
          <cell r="G45359">
            <v>45867.680555555555</v>
          </cell>
          <cell r="H45359">
            <v>45880.457638888889</v>
          </cell>
        </row>
        <row r="45360">
          <cell r="A45360" t="str">
            <v>UCW-16629</v>
          </cell>
          <cell r="B45360" t="str">
            <v>Beauty - New listing - 29 July</v>
          </cell>
          <cell r="C45360" t="str">
            <v>CLOSED</v>
          </cell>
          <cell r="D45360" t="str">
            <v>Medium</v>
          </cell>
          <cell r="E45360" t="str">
            <v>netscribes</v>
          </cell>
          <cell r="F45360" t="str">
            <v>Shraddha Dighe</v>
          </cell>
          <cell r="G45360">
            <v>45867.668055555558</v>
          </cell>
          <cell r="H45360">
            <v>45881.629861111112</v>
          </cell>
        </row>
        <row r="45361">
          <cell r="A45361" t="str">
            <v>UCW-16626</v>
          </cell>
          <cell r="B45361" t="str">
            <v>Beauty - Tita x Tatacliq : Classic variant image &amp; Title update For Rakhi event - 29 July</v>
          </cell>
          <cell r="C45361" t="str">
            <v>CLOSED</v>
          </cell>
          <cell r="D45361" t="str">
            <v>Highest</v>
          </cell>
          <cell r="E45361" t="str">
            <v>netscribes</v>
          </cell>
          <cell r="F45361" t="str">
            <v>Shraddha Dighe</v>
          </cell>
          <cell r="G45361">
            <v>45867.657638888886</v>
          </cell>
          <cell r="H45361">
            <v>45910.673611111109</v>
          </cell>
        </row>
        <row r="45362">
          <cell r="A45362" t="str">
            <v>UCW-16625</v>
          </cell>
          <cell r="B45362" t="str">
            <v>Globus Women's Wear Apparels - 62 Styles - Batch 104 (Western Wear) (28.07.2025) (Seller Code - 124013)</v>
          </cell>
          <cell r="C45362" t="str">
            <v>CLOSED</v>
          </cell>
          <cell r="D45362" t="str">
            <v>Medium</v>
          </cell>
          <cell r="E45362" t="str">
            <v>netscribes</v>
          </cell>
          <cell r="F45362" t="str">
            <v>Juilee Jadhav</v>
          </cell>
          <cell r="G45362">
            <v>45867.654861111114</v>
          </cell>
          <cell r="H45362">
            <v>45870.752083333333</v>
          </cell>
        </row>
        <row r="45363">
          <cell r="A45363" t="str">
            <v>UCW-16620</v>
          </cell>
          <cell r="B45363" t="str">
            <v>Beauty - Minimalist new GWP confirmation - 29 July</v>
          </cell>
          <cell r="C45363" t="str">
            <v>CLOSED</v>
          </cell>
          <cell r="D45363" t="str">
            <v>Highest</v>
          </cell>
          <cell r="E45363" t="str">
            <v>netscribes</v>
          </cell>
          <cell r="F45363" t="str">
            <v>Shraddha Dighe</v>
          </cell>
          <cell r="G45363">
            <v>45867.636111111111</v>
          </cell>
          <cell r="H45363">
            <v>45931.570138888892</v>
          </cell>
        </row>
        <row r="45364">
          <cell r="A45364" t="str">
            <v>UCW-16618</v>
          </cell>
          <cell r="B45364" t="str">
            <v>Request for Image Update – Shapewear Infographic (2nd Image)</v>
          </cell>
          <cell r="C45364" t="str">
            <v>CLOSED</v>
          </cell>
          <cell r="D45364" t="str">
            <v>Medium</v>
          </cell>
          <cell r="E45364" t="str">
            <v>netscribes</v>
          </cell>
          <cell r="F45364" t="str">
            <v>Sushma Ram</v>
          </cell>
          <cell r="G45364">
            <v>45867.626388888886</v>
          </cell>
          <cell r="H45364">
            <v>45885.679861111108</v>
          </cell>
        </row>
        <row r="45365">
          <cell r="A45365" t="str">
            <v>UCW-16617</v>
          </cell>
          <cell r="B45365" t="str">
            <v>Gurkirpa Lifestyle Company//OFF LIMITS -Footwear// New Catalogue</v>
          </cell>
          <cell r="C45365" t="str">
            <v>CLOSED</v>
          </cell>
          <cell r="D45365" t="str">
            <v>Medium</v>
          </cell>
          <cell r="E45365" t="str">
            <v>Chirag Dubal</v>
          </cell>
          <cell r="F45365" t="str">
            <v>Lishita Kotian</v>
          </cell>
          <cell r="G45365">
            <v>45867.613194444442</v>
          </cell>
          <cell r="H45365">
            <v>45871.826388888891</v>
          </cell>
        </row>
        <row r="45366">
          <cell r="A45366" t="str">
            <v>UCW-16616</v>
          </cell>
          <cell r="B45366" t="str">
            <v>THOMAS CRICK NEW PRODUCT LISTING-29Jul</v>
          </cell>
          <cell r="C45366" t="str">
            <v>CLOSED</v>
          </cell>
          <cell r="D45366" t="str">
            <v>Medium</v>
          </cell>
          <cell r="E45366" t="str">
            <v>Chirag Dubal</v>
          </cell>
          <cell r="F45366" t="str">
            <v>Lishita Kotian</v>
          </cell>
          <cell r="G45366">
            <v>45867.61041666667</v>
          </cell>
          <cell r="H45366">
            <v>45895.959027777775</v>
          </cell>
        </row>
        <row r="45367">
          <cell r="A45367" t="str">
            <v>UCW-16615</v>
          </cell>
          <cell r="B45367" t="str">
            <v>Globus Women's Wear Apparels -  14 Styles - Batch 104 (Ethnic Wear) (28.07.2025) (Seller ID - 124013)</v>
          </cell>
          <cell r="C45367" t="str">
            <v>CLOSED</v>
          </cell>
          <cell r="D45367" t="str">
            <v>Medium</v>
          </cell>
          <cell r="E45367" t="str">
            <v>netscribes</v>
          </cell>
          <cell r="F45367" t="str">
            <v>Sushma Ram</v>
          </cell>
          <cell r="G45367">
            <v>45867.609027777777</v>
          </cell>
          <cell r="H45367">
            <v>45870.734722222223</v>
          </cell>
        </row>
        <row r="45368">
          <cell r="A45368" t="str">
            <v>UCW-16602</v>
          </cell>
          <cell r="B45368" t="str">
            <v>Tatacliq Footwear Templates- | 28th July'2025</v>
          </cell>
          <cell r="C45368" t="str">
            <v>CLOSED</v>
          </cell>
          <cell r="D45368" t="str">
            <v>Medium</v>
          </cell>
          <cell r="E45368" t="str">
            <v>Chirag Dubal</v>
          </cell>
          <cell r="F45368" t="str">
            <v>Lishita Kotian</v>
          </cell>
          <cell r="G45368">
            <v>45867.55</v>
          </cell>
          <cell r="H45368">
            <v>45891.709722222222</v>
          </cell>
        </row>
        <row r="45369">
          <cell r="A45369" t="str">
            <v>UCW-16598</v>
          </cell>
          <cell r="B45369" t="str">
            <v>Tatacliq Accessories Templates | 28th July'2025</v>
          </cell>
          <cell r="C45369" t="str">
            <v>CLOSED</v>
          </cell>
          <cell r="D45369" t="str">
            <v>Medium</v>
          </cell>
          <cell r="E45369" t="str">
            <v>Chirag Dubal</v>
          </cell>
          <cell r="F45369" t="str">
            <v>Lishita Kotian</v>
          </cell>
          <cell r="G45369">
            <v>45867.531944444447</v>
          </cell>
          <cell r="H45369">
            <v>45869.688888888886</v>
          </cell>
        </row>
        <row r="45370">
          <cell r="A45370" t="str">
            <v>UCW-16596</v>
          </cell>
          <cell r="B45370" t="str">
            <v>Beauty - Request for Raksha Bandhan Gift Set SKUs &amp; Catalog Details x Tata Cliq - 29 July</v>
          </cell>
          <cell r="C45370" t="str">
            <v>CLOSED</v>
          </cell>
          <cell r="D45370" t="str">
            <v>Highest</v>
          </cell>
          <cell r="E45370" t="str">
            <v>netscribes</v>
          </cell>
          <cell r="F45370" t="str">
            <v>Shraddha Dighe</v>
          </cell>
          <cell r="G45370">
            <v>45867.527777777781</v>
          </cell>
          <cell r="H45370">
            <v>45875.762499999997</v>
          </cell>
        </row>
        <row r="45371">
          <cell r="A45371" t="str">
            <v>UCW-16595</v>
          </cell>
          <cell r="B45371" t="str">
            <v>Tatacliq Mens Apparels Templates | 28th July'2025</v>
          </cell>
          <cell r="C45371" t="str">
            <v>CLOSED</v>
          </cell>
          <cell r="D45371" t="str">
            <v>Medium</v>
          </cell>
          <cell r="E45371" t="str">
            <v>Chirag Dubal</v>
          </cell>
          <cell r="F45371" t="str">
            <v>Lishita Kotian</v>
          </cell>
          <cell r="G45371">
            <v>45867.525000000001</v>
          </cell>
          <cell r="H45371">
            <v>45870.693749999999</v>
          </cell>
        </row>
        <row r="45372">
          <cell r="A45372" t="str">
            <v>UCW-16593</v>
          </cell>
          <cell r="B45372" t="str">
            <v>Tatacliq Men Women Footwear Templates | 28th July'2025</v>
          </cell>
          <cell r="C45372" t="str">
            <v>CLOSED</v>
          </cell>
          <cell r="D45372" t="str">
            <v>Medium</v>
          </cell>
          <cell r="E45372" t="str">
            <v>Chirag Dubal</v>
          </cell>
          <cell r="F45372" t="str">
            <v>Lishita Kotian</v>
          </cell>
          <cell r="G45372">
            <v>45867.517361111109</v>
          </cell>
          <cell r="H45372">
            <v>45877.53125</v>
          </cell>
        </row>
        <row r="45373">
          <cell r="A45373" t="str">
            <v>UCW-16590</v>
          </cell>
          <cell r="B45373" t="str">
            <v>Tatacliq Accessories Templates | 28th July'2025</v>
          </cell>
          <cell r="C45373" t="str">
            <v>CLOSED Due to Inactive/Insufficient Information</v>
          </cell>
          <cell r="D45373" t="str">
            <v>Medium</v>
          </cell>
          <cell r="E45373" t="str">
            <v>Chirag Dubal</v>
          </cell>
          <cell r="F45373" t="str">
            <v>Lishita Kotian</v>
          </cell>
          <cell r="G45373">
            <v>45867.50277777778</v>
          </cell>
          <cell r="H45373">
            <v>45891.677777777775</v>
          </cell>
        </row>
        <row r="45374">
          <cell r="A45374" t="str">
            <v>UCW-16588</v>
          </cell>
          <cell r="B45374" t="str">
            <v>Tatacliq Kids Apparels Template | 28yh July'2025</v>
          </cell>
          <cell r="C45374" t="str">
            <v>CLOSED</v>
          </cell>
          <cell r="D45374" t="str">
            <v>Medium</v>
          </cell>
          <cell r="E45374" t="str">
            <v>Chirag Dubal</v>
          </cell>
          <cell r="F45374" t="str">
            <v>Lishita Kotian</v>
          </cell>
          <cell r="G45374">
            <v>45867.493750000001</v>
          </cell>
          <cell r="H45374">
            <v>45880.663194444445</v>
          </cell>
        </row>
        <row r="45375">
          <cell r="A45375" t="str">
            <v>UCW-16586</v>
          </cell>
          <cell r="B45375" t="str">
            <v>Tatacliq Silver Catalogue - 54 Skus (Priority)</v>
          </cell>
          <cell r="C45375" t="str">
            <v>CLOSED</v>
          </cell>
          <cell r="D45375" t="str">
            <v>Medium</v>
          </cell>
          <cell r="E45375" t="str">
            <v>netscribes</v>
          </cell>
          <cell r="F45375" t="str">
            <v>Lishita Kotian</v>
          </cell>
          <cell r="G45375">
            <v>45867.479861111111</v>
          </cell>
          <cell r="H45375">
            <v>45877.755555555559</v>
          </cell>
        </row>
        <row r="45376">
          <cell r="A45376" t="str">
            <v>UCW-16577</v>
          </cell>
          <cell r="B45376" t="str">
            <v>Beauty - Moroccanoil : Saleable SKUs and Hair Gift Set Listing Request-29th July</v>
          </cell>
          <cell r="C45376" t="str">
            <v>CLOSED</v>
          </cell>
          <cell r="D45376" t="str">
            <v>Highest</v>
          </cell>
          <cell r="E45376" t="str">
            <v>netscribes</v>
          </cell>
          <cell r="F45376" t="str">
            <v>Simi Raichel Zachariah</v>
          </cell>
          <cell r="G45376">
            <v>45867.419444444444</v>
          </cell>
          <cell r="H45376">
            <v>45877.512499999997</v>
          </cell>
        </row>
        <row r="45377">
          <cell r="A45377" t="str">
            <v>UCW-16573</v>
          </cell>
          <cell r="B45377" t="str">
            <v>Adidas India Marketing ... (127653) Multimapping</v>
          </cell>
          <cell r="C45377" t="str">
            <v>CLOSED</v>
          </cell>
          <cell r="D45377" t="str">
            <v>Medium</v>
          </cell>
          <cell r="E45377" t="str">
            <v>netscribes</v>
          </cell>
          <cell r="F45377" t="str">
            <v>Mohd Tahir Shaikh</v>
          </cell>
          <cell r="G45377">
            <v>45867.013888888891</v>
          </cell>
          <cell r="H45377">
            <v>45868.537499999999</v>
          </cell>
        </row>
        <row r="45378">
          <cell r="A45378" t="str">
            <v>UCW-16572</v>
          </cell>
          <cell r="B45378" t="str">
            <v>Tata Cliq SS25 Cataloging - Decathlon - Phase 3</v>
          </cell>
          <cell r="C45378" t="str">
            <v>CLOSED</v>
          </cell>
          <cell r="D45378" t="str">
            <v>Medium</v>
          </cell>
          <cell r="E45378" t="str">
            <v>netscribes</v>
          </cell>
          <cell r="F45378" t="str">
            <v>Mohd Tahir Shaikh</v>
          </cell>
          <cell r="G45378">
            <v>45867.011111111111</v>
          </cell>
          <cell r="H45378">
            <v>45870.756249999999</v>
          </cell>
        </row>
        <row r="45379">
          <cell r="A45379" t="str">
            <v>UCW-16570</v>
          </cell>
          <cell r="B45379" t="str">
            <v>Beauty - RE: Bella Vita Luxury x Tata CLiQ-28th july</v>
          </cell>
          <cell r="C45379" t="str">
            <v>CLOSED</v>
          </cell>
          <cell r="D45379" t="str">
            <v>Medium</v>
          </cell>
          <cell r="E45379" t="str">
            <v>netscribes</v>
          </cell>
          <cell r="F45379" t="str">
            <v>Simi Raichel Zachariah</v>
          </cell>
          <cell r="G45379">
            <v>45866.813888888886</v>
          </cell>
          <cell r="H45379">
            <v>45878.736805555556</v>
          </cell>
        </row>
        <row r="45380">
          <cell r="A45380" t="str">
            <v>UCW-16568</v>
          </cell>
          <cell r="B45380" t="str">
            <v>Ritualistic - 129292 || 23 Skus Video Upload || 14_07_25</v>
          </cell>
          <cell r="C45380" t="str">
            <v>CLOSED</v>
          </cell>
          <cell r="D45380" t="str">
            <v>Medium</v>
          </cell>
          <cell r="E45380" t="str">
            <v>netscribes</v>
          </cell>
          <cell r="F45380" t="str">
            <v>Sushma Ram</v>
          </cell>
          <cell r="G45380">
            <v>45866.798611111109</v>
          </cell>
          <cell r="H45380">
            <v>45875.577777777777</v>
          </cell>
        </row>
        <row r="45381">
          <cell r="A45381" t="str">
            <v>UCW-16567</v>
          </cell>
          <cell r="B45381" t="str">
            <v>New Lisiting 14 KT Gold Rakhi</v>
          </cell>
          <cell r="C45381" t="str">
            <v>CLOSED</v>
          </cell>
          <cell r="D45381" t="str">
            <v>Medium</v>
          </cell>
          <cell r="E45381" t="str">
            <v>netscribes</v>
          </cell>
          <cell r="F45381" t="str">
            <v>Mohd Tahir Shaikh</v>
          </cell>
          <cell r="G45381">
            <v>45866.798611111109</v>
          </cell>
          <cell r="H45381">
            <v>45869.712500000001</v>
          </cell>
        </row>
        <row r="45382">
          <cell r="A45382" t="str">
            <v>UCW-16565</v>
          </cell>
          <cell r="B45382" t="str">
            <v>New Collection Womens Bangles Catalog for Upload 25.07.2025</v>
          </cell>
          <cell r="C45382" t="str">
            <v>CLOSED</v>
          </cell>
          <cell r="D45382" t="str">
            <v>Medium</v>
          </cell>
          <cell r="E45382" t="str">
            <v>netscribes</v>
          </cell>
          <cell r="F45382" t="str">
            <v>Juilee Jadhav</v>
          </cell>
          <cell r="G45382">
            <v>45866.790972222225</v>
          </cell>
          <cell r="H45382">
            <v>45868.773611111108</v>
          </cell>
        </row>
        <row r="45383">
          <cell r="A45383" t="str">
            <v>UCW-16564</v>
          </cell>
          <cell r="B45383" t="str">
            <v>Urgent-Puma 1st Image update</v>
          </cell>
          <cell r="C45383" t="str">
            <v>CLOSED</v>
          </cell>
          <cell r="D45383" t="str">
            <v>Medium</v>
          </cell>
          <cell r="E45383" t="str">
            <v>netscribes</v>
          </cell>
          <cell r="F45383" t="str">
            <v>Juilee Jadhav</v>
          </cell>
          <cell r="G45383">
            <v>45866.781944444447</v>
          </cell>
          <cell r="H45383">
            <v>45867.738888888889</v>
          </cell>
        </row>
        <row r="45384">
          <cell r="A45384" t="str">
            <v>UCW-16561</v>
          </cell>
          <cell r="B45384" t="str">
            <v>Western wear Madame &amp; Msecret  25-07-2025</v>
          </cell>
          <cell r="C45384" t="str">
            <v>CLOSED</v>
          </cell>
          <cell r="D45384" t="str">
            <v>Medium</v>
          </cell>
          <cell r="E45384" t="str">
            <v>netscribes</v>
          </cell>
          <cell r="F45384" t="str">
            <v>Juilee Jadhav</v>
          </cell>
          <cell r="G45384">
            <v>45866.768750000003</v>
          </cell>
          <cell r="H45384">
            <v>45877.71597222222</v>
          </cell>
        </row>
        <row r="45385">
          <cell r="A45385" t="str">
            <v>UCW-16558</v>
          </cell>
          <cell r="B45385" t="str">
            <v>Beauty - TATA CLIQ: Request for Master List of Completed Listings (Kanvar) - 28 July</v>
          </cell>
          <cell r="C45385" t="str">
            <v>CLOSED</v>
          </cell>
          <cell r="D45385" t="str">
            <v>Highest</v>
          </cell>
          <cell r="E45385" t="str">
            <v>netscribes</v>
          </cell>
          <cell r="F45385" t="str">
            <v>Shraddha Dighe</v>
          </cell>
          <cell r="G45385">
            <v>45866.758333333331</v>
          </cell>
          <cell r="H45385">
            <v>45888.447222222225</v>
          </cell>
        </row>
        <row r="45386">
          <cell r="A45386" t="str">
            <v>UCW-16554</v>
          </cell>
          <cell r="B45386" t="str">
            <v>Tatacliq Women Ethnic Wear Template | 28th July'2025</v>
          </cell>
          <cell r="C45386" t="str">
            <v>CLOSED</v>
          </cell>
          <cell r="D45386" t="str">
            <v>Medium</v>
          </cell>
          <cell r="E45386" t="str">
            <v>netscribes</v>
          </cell>
          <cell r="F45386" t="str">
            <v>Sushma Ram</v>
          </cell>
          <cell r="G45386">
            <v>45866.75</v>
          </cell>
          <cell r="H45386">
            <v>45870.680555555555</v>
          </cell>
        </row>
        <row r="45387">
          <cell r="A45387" t="str">
            <v>UCW-16553</v>
          </cell>
          <cell r="B45387" t="str">
            <v>TataCliq | Fashion &amp; Luxury | 28 July 2025 | Cataloguing-AW25 | Adults and Kids Accessories | 366 (Adults) 07 (Kids)</v>
          </cell>
          <cell r="C45387" t="str">
            <v>CLOSED</v>
          </cell>
          <cell r="D45387" t="str">
            <v>Medium</v>
          </cell>
          <cell r="E45387" t="str">
            <v>Chirag Dubal</v>
          </cell>
          <cell r="F45387" t="str">
            <v>Reagan D’souza</v>
          </cell>
          <cell r="G45387">
            <v>45866.745138888888</v>
          </cell>
          <cell r="H45387">
            <v>45897.708333333336</v>
          </cell>
        </row>
        <row r="45388">
          <cell r="A45388" t="str">
            <v>UCW-16535</v>
          </cell>
          <cell r="B45388" t="str">
            <v>Red Tape Tata CLiQ Footwear Catalog_25-07-2025</v>
          </cell>
          <cell r="C45388" t="str">
            <v>CLOSED</v>
          </cell>
          <cell r="D45388" t="str">
            <v>Medium</v>
          </cell>
          <cell r="E45388" t="str">
            <v>netscribes</v>
          </cell>
          <cell r="F45388" t="str">
            <v>Juilee Jadhav</v>
          </cell>
          <cell r="G45388">
            <v>45866.63958333333</v>
          </cell>
          <cell r="H45388">
            <v>45869.724305555559</v>
          </cell>
        </row>
        <row r="45389">
          <cell r="A45389" t="str">
            <v>UCW-16532</v>
          </cell>
          <cell r="B45389" t="str">
            <v>TH | 67 | Lot</v>
          </cell>
          <cell r="C45389" t="str">
            <v>CLOSED</v>
          </cell>
          <cell r="D45389" t="str">
            <v>Medium</v>
          </cell>
          <cell r="E45389" t="str">
            <v>Chirag Dubal</v>
          </cell>
          <cell r="F45389" t="str">
            <v>Reagan D’souza</v>
          </cell>
          <cell r="G45389">
            <v>45866.587500000001</v>
          </cell>
          <cell r="H45389">
            <v>45897.669444444444</v>
          </cell>
        </row>
        <row r="45390">
          <cell r="A45390" t="str">
            <v>UCW-16529</v>
          </cell>
          <cell r="B45390" t="str">
            <v>Re: Tatacliq Women Western Wear Template | 24th July'25</v>
          </cell>
          <cell r="C45390" t="str">
            <v>CLOSED</v>
          </cell>
          <cell r="D45390" t="str">
            <v>Medium</v>
          </cell>
          <cell r="E45390" t="str">
            <v>netscribes</v>
          </cell>
          <cell r="F45390" t="str">
            <v>Sushma Ram</v>
          </cell>
          <cell r="G45390">
            <v>45866.560416666667</v>
          </cell>
          <cell r="H45390">
            <v>45870.664583333331</v>
          </cell>
        </row>
        <row r="45391">
          <cell r="A45391" t="str">
            <v>UCW-16526</v>
          </cell>
          <cell r="B45391" t="str">
            <v>Re: Tatacliq Women Ethnic Wear Template-24th July'25</v>
          </cell>
          <cell r="C45391" t="str">
            <v>CLOSED</v>
          </cell>
          <cell r="D45391" t="str">
            <v>Medium</v>
          </cell>
          <cell r="E45391" t="str">
            <v>netscribes</v>
          </cell>
          <cell r="F45391" t="str">
            <v>Sushma Ram</v>
          </cell>
          <cell r="G45391">
            <v>45866.555555555555</v>
          </cell>
          <cell r="H45391">
            <v>45870.67083333333</v>
          </cell>
        </row>
        <row r="45392">
          <cell r="A45392" t="str">
            <v>UCW-16525</v>
          </cell>
          <cell r="B45392" t="str">
            <v>CKC New Product Listings - #GPN-50</v>
          </cell>
          <cell r="C45392" t="str">
            <v>CLOSED Due to Inactive/Insufficient Information</v>
          </cell>
          <cell r="D45392" t="str">
            <v>Medium</v>
          </cell>
          <cell r="E45392" t="str">
            <v>netscribes</v>
          </cell>
          <cell r="F45392" t="str">
            <v>Sushma Ram</v>
          </cell>
          <cell r="G45392">
            <v>45866.54583333333</v>
          </cell>
          <cell r="H45392">
            <v>45880.486111111109</v>
          </cell>
        </row>
        <row r="45393">
          <cell r="A45393" t="str">
            <v>UCW-16523</v>
          </cell>
          <cell r="B45393" t="str">
            <v>New Collection Coins Catalog for Upload 25.07.2025</v>
          </cell>
          <cell r="C45393" t="str">
            <v>CLOSED</v>
          </cell>
          <cell r="D45393" t="str">
            <v>Medium</v>
          </cell>
          <cell r="E45393" t="str">
            <v>netscribes</v>
          </cell>
          <cell r="F45393" t="str">
            <v>Sushma Ram</v>
          </cell>
          <cell r="G45393">
            <v>45866.529166666667</v>
          </cell>
          <cell r="H45393">
            <v>45868.541666666664</v>
          </cell>
        </row>
        <row r="45394">
          <cell r="A45394" t="str">
            <v>UCW-16519</v>
          </cell>
          <cell r="B45394" t="str">
            <v>Tatacliq Men Content template_25-07-25</v>
          </cell>
          <cell r="C45394" t="str">
            <v>CLOSED</v>
          </cell>
          <cell r="D45394" t="str">
            <v>Medium</v>
          </cell>
          <cell r="E45394" t="str">
            <v>netscribes</v>
          </cell>
          <cell r="F45394" t="str">
            <v>Sushma Ram</v>
          </cell>
          <cell r="G45394">
            <v>45866.51666666667</v>
          </cell>
          <cell r="H45394">
            <v>45978.487500000003</v>
          </cell>
        </row>
        <row r="45395">
          <cell r="A45395" t="str">
            <v>UCW-16515</v>
          </cell>
          <cell r="B45395" t="str">
            <v>Beauty-Re: New mixsoon products-28th July</v>
          </cell>
          <cell r="C45395" t="str">
            <v>CLOSED</v>
          </cell>
          <cell r="D45395" t="str">
            <v>Medium</v>
          </cell>
          <cell r="E45395" t="str">
            <v>netscribes</v>
          </cell>
          <cell r="F45395" t="str">
            <v>Simi Raichel Zachariah</v>
          </cell>
          <cell r="G45395">
            <v>45866.481944444444</v>
          </cell>
          <cell r="H45395">
            <v>45897.495138888888</v>
          </cell>
        </row>
        <row r="45396">
          <cell r="A45396" t="str">
            <v>UCW-16514</v>
          </cell>
          <cell r="B45396" t="str">
            <v>Biba AW25 LOT 2 - TC</v>
          </cell>
          <cell r="C45396" t="str">
            <v>CLOSED</v>
          </cell>
          <cell r="D45396" t="str">
            <v>Medium</v>
          </cell>
          <cell r="E45396" t="str">
            <v>netscribes</v>
          </cell>
          <cell r="F45396" t="str">
            <v>Sushma Ram</v>
          </cell>
          <cell r="G45396">
            <v>45866.480555555558</v>
          </cell>
          <cell r="H45396">
            <v>45870.597222222219</v>
          </cell>
        </row>
        <row r="45397">
          <cell r="A45397" t="str">
            <v>UCW-16509</v>
          </cell>
          <cell r="B45397" t="str">
            <v>Miarcus -8 Styles-AW 25- 24 July</v>
          </cell>
          <cell r="C45397" t="str">
            <v>CLOSED</v>
          </cell>
          <cell r="D45397" t="str">
            <v>Medium</v>
          </cell>
          <cell r="E45397" t="str">
            <v>Chirag Dubal</v>
          </cell>
          <cell r="F45397" t="str">
            <v>Lishita Kotian</v>
          </cell>
          <cell r="G45397">
            <v>45866.457638888889</v>
          </cell>
          <cell r="H45397">
            <v>45869.756944444445</v>
          </cell>
        </row>
        <row r="45398">
          <cell r="A45398" t="str">
            <v>UCW-16507</v>
          </cell>
          <cell r="B45398" t="str">
            <v>FA25 - Migration Between Tata CLiQ – LUX and Tata CLiQ – Mall</v>
          </cell>
          <cell r="C45398" t="str">
            <v>CLOSED</v>
          </cell>
          <cell r="D45398" t="str">
            <v>Medium</v>
          </cell>
          <cell r="E45398" t="str">
            <v>Chirag Dubal</v>
          </cell>
          <cell r="F45398" t="str">
            <v>Reagan D’souza</v>
          </cell>
          <cell r="G45398">
            <v>45866.439583333333</v>
          </cell>
          <cell r="H45398">
            <v>45885.835416666669</v>
          </cell>
        </row>
        <row r="45399">
          <cell r="A45399" t="str">
            <v>UCW-16504</v>
          </cell>
          <cell r="B45399" t="str">
            <v>CKC New Product Listings - #GDR-57</v>
          </cell>
          <cell r="C45399" t="str">
            <v>CLOSED Due to Inactive/Insufficient Information</v>
          </cell>
          <cell r="D45399" t="str">
            <v>Medium</v>
          </cell>
          <cell r="E45399" t="str">
            <v>netscribes</v>
          </cell>
          <cell r="F45399" t="str">
            <v>Mohd Tahir Shaikh</v>
          </cell>
          <cell r="G45399">
            <v>45865.90347222222</v>
          </cell>
          <cell r="H45399">
            <v>45880.484722222223</v>
          </cell>
        </row>
        <row r="45400">
          <cell r="A45400" t="str">
            <v>UCW-16502</v>
          </cell>
          <cell r="B45400" t="str">
            <v>CKC New Product Listings - #GCH,GCP-39</v>
          </cell>
          <cell r="C45400" t="str">
            <v>CLOSED Due to Inactive/Insufficient Information</v>
          </cell>
          <cell r="D45400" t="str">
            <v>Medium</v>
          </cell>
          <cell r="E45400" t="str">
            <v>netscribes</v>
          </cell>
          <cell r="F45400" t="str">
            <v>Mohd Tahir Shaikh</v>
          </cell>
          <cell r="G45400">
            <v>45865.9</v>
          </cell>
          <cell r="H45400">
            <v>45876.51458333333</v>
          </cell>
        </row>
        <row r="45401">
          <cell r="A45401" t="str">
            <v>UCW-16500</v>
          </cell>
          <cell r="B45401" t="str">
            <v>AW25 Catalog - Lot 2</v>
          </cell>
          <cell r="C45401" t="str">
            <v>CLOSED</v>
          </cell>
          <cell r="D45401" t="str">
            <v>Medium</v>
          </cell>
          <cell r="E45401" t="str">
            <v>netscribes</v>
          </cell>
          <cell r="F45401" t="str">
            <v>Sushma Ram</v>
          </cell>
          <cell r="G45401">
            <v>45865.890972222223</v>
          </cell>
          <cell r="H45401">
            <v>45897.71875</v>
          </cell>
        </row>
        <row r="45402">
          <cell r="A45402" t="str">
            <v>UCW-16496</v>
          </cell>
          <cell r="B45402" t="str">
            <v xml:space="preserve">Styles Migration to Tata Cliq Westbury Account - 24-07-2025  </v>
          </cell>
          <cell r="C45402" t="str">
            <v>CLOSED</v>
          </cell>
          <cell r="D45402" t="str">
            <v>Medium</v>
          </cell>
          <cell r="E45402" t="str">
            <v>netscribes</v>
          </cell>
          <cell r="F45402" t="str">
            <v>Mohd Tahir Shaikh</v>
          </cell>
          <cell r="G45402">
            <v>45865.586111111108</v>
          </cell>
          <cell r="H45402">
            <v>45890.688888888886</v>
          </cell>
        </row>
        <row r="45403">
          <cell r="A45403" t="str">
            <v>UCW-16492</v>
          </cell>
          <cell r="B45403" t="str">
            <v>BOYS KURTA PYJAMAS SETS***</v>
          </cell>
          <cell r="C45403" t="str">
            <v>CLOSED</v>
          </cell>
          <cell r="D45403" t="str">
            <v>Medium</v>
          </cell>
          <cell r="E45403" t="str">
            <v>netscribes</v>
          </cell>
          <cell r="F45403" t="str">
            <v>Sushma Ram</v>
          </cell>
          <cell r="G45403">
            <v>45865.541666666664</v>
          </cell>
          <cell r="H45403">
            <v>45870.594444444447</v>
          </cell>
        </row>
        <row r="45404">
          <cell r="A45404" t="str">
            <v>UCW-16489</v>
          </cell>
          <cell r="B45404" t="str">
            <v>New Sku Addition Woodland Fw - 173 Articles</v>
          </cell>
          <cell r="C45404" t="str">
            <v>CLOSED</v>
          </cell>
          <cell r="D45404" t="str">
            <v>Medium</v>
          </cell>
          <cell r="E45404" t="str">
            <v>netscribes</v>
          </cell>
          <cell r="F45404" t="str">
            <v>Sushma Ram</v>
          </cell>
          <cell r="G45404">
            <v>45865.052083333336</v>
          </cell>
          <cell r="H45404">
            <v>45868.522916666669</v>
          </cell>
        </row>
        <row r="45405">
          <cell r="A45405" t="str">
            <v>UCW-16488</v>
          </cell>
          <cell r="B45405" t="str">
            <v>New catalog file for listing 24-7-2025</v>
          </cell>
          <cell r="C45405" t="str">
            <v>CLOSED</v>
          </cell>
          <cell r="D45405" t="str">
            <v>Medium</v>
          </cell>
          <cell r="E45405" t="str">
            <v>netscribes</v>
          </cell>
          <cell r="F45405" t="str">
            <v>Sushma Ram</v>
          </cell>
          <cell r="G45405">
            <v>45865.04583333333</v>
          </cell>
          <cell r="H45405">
            <v>45877.552777777775</v>
          </cell>
        </row>
        <row r="45406">
          <cell r="A45406" t="str">
            <v>UCW-16479</v>
          </cell>
          <cell r="B45406" t="str">
            <v xml:space="preserve">Men's Apparel 24-07-2025 </v>
          </cell>
          <cell r="C45406" t="str">
            <v>CLOSED</v>
          </cell>
          <cell r="D45406" t="str">
            <v>Medium</v>
          </cell>
          <cell r="E45406" t="str">
            <v>netscribes</v>
          </cell>
          <cell r="F45406" t="str">
            <v>Sushma Ram</v>
          </cell>
          <cell r="G45406">
            <v>45865.006944444445</v>
          </cell>
          <cell r="H45406">
            <v>45870.710416666669</v>
          </cell>
        </row>
        <row r="45407">
          <cell r="A45407" t="str">
            <v>UCW-16474</v>
          </cell>
          <cell r="B45407" t="str">
            <v>Saint G Listing GAP-300 options</v>
          </cell>
          <cell r="C45407" t="str">
            <v>CLOSED</v>
          </cell>
          <cell r="D45407" t="str">
            <v>Medium</v>
          </cell>
          <cell r="E45407" t="str">
            <v>netscribes</v>
          </cell>
          <cell r="F45407" t="str">
            <v>Mohd Tahir Shaikh</v>
          </cell>
          <cell r="G45407">
            <v>45864.854861111111</v>
          </cell>
          <cell r="H45407">
            <v>45871.509027777778</v>
          </cell>
        </row>
        <row r="45408">
          <cell r="A45408" t="str">
            <v>UCW-16459</v>
          </cell>
          <cell r="B45408" t="str">
            <v>Miarcus -31 Styles-AW 25-24 june</v>
          </cell>
          <cell r="C45408" t="str">
            <v>CLOSED</v>
          </cell>
          <cell r="D45408" t="str">
            <v>Medium</v>
          </cell>
          <cell r="E45408" t="str">
            <v>netscribes</v>
          </cell>
          <cell r="F45408" t="str">
            <v>Juilee Jadhav</v>
          </cell>
          <cell r="G45408">
            <v>45864.626388888886</v>
          </cell>
          <cell r="H45408">
            <v>45877.531944444447</v>
          </cell>
        </row>
        <row r="45409">
          <cell r="A45409" t="str">
            <v>UCW-16454</v>
          </cell>
          <cell r="B45409" t="str">
            <v>Beauty - Re: Genifique - Listings Internal - Aug-25th July</v>
          </cell>
          <cell r="C45409" t="str">
            <v>CLOSED</v>
          </cell>
          <cell r="D45409" t="str">
            <v>Medium</v>
          </cell>
          <cell r="E45409" t="str">
            <v>netscribes</v>
          </cell>
          <cell r="F45409" t="str">
            <v>Simi Raichel Zachariah</v>
          </cell>
          <cell r="G45409">
            <v>45863.803472222222</v>
          </cell>
          <cell r="H45409">
            <v>45869.709027777775</v>
          </cell>
        </row>
        <row r="45410">
          <cell r="A45410" t="str">
            <v>UCW-16451</v>
          </cell>
          <cell r="B45410" t="str">
            <v xml:space="preserve">Footwear Men &amp; Women 23-07-2025 </v>
          </cell>
          <cell r="C45410" t="str">
            <v>CLOSED</v>
          </cell>
          <cell r="D45410" t="str">
            <v>Medium</v>
          </cell>
          <cell r="E45410" t="str">
            <v>netscribes</v>
          </cell>
          <cell r="F45410" t="str">
            <v>Juilee Jadhav</v>
          </cell>
          <cell r="G45410">
            <v>45863.775000000001</v>
          </cell>
          <cell r="H45410">
            <v>45885.70208333333</v>
          </cell>
        </row>
        <row r="45411">
          <cell r="A45411" t="str">
            <v>UCW-16450</v>
          </cell>
          <cell r="B45411" t="str">
            <v>BEauty - Re: [EXTERNAL] Re: Aveeno X Tata Cliq | New Listings -25th July</v>
          </cell>
          <cell r="C45411" t="str">
            <v>CLOSED</v>
          </cell>
          <cell r="D45411" t="str">
            <v>Medium</v>
          </cell>
          <cell r="E45411" t="str">
            <v>netscribes</v>
          </cell>
          <cell r="F45411" t="str">
            <v>Simi Raichel Zachariah</v>
          </cell>
          <cell r="G45411">
            <v>45863.775000000001</v>
          </cell>
          <cell r="H45411">
            <v>45881.51666666667</v>
          </cell>
        </row>
        <row r="45412">
          <cell r="A45412" t="str">
            <v>UCW-16447</v>
          </cell>
          <cell r="B45412" t="str">
            <v>Image Updation 22-7-25</v>
          </cell>
          <cell r="C45412" t="str">
            <v>CLOSED</v>
          </cell>
          <cell r="D45412" t="str">
            <v>Medium</v>
          </cell>
          <cell r="E45412" t="str">
            <v>netscribes</v>
          </cell>
          <cell r="F45412" t="str">
            <v>Mohd Tahir Shaikh</v>
          </cell>
          <cell r="G45412">
            <v>45863.745138888888</v>
          </cell>
          <cell r="H45412">
            <v>45868.509722222225</v>
          </cell>
        </row>
        <row r="45413">
          <cell r="A45413" t="str">
            <v>UCW-16446</v>
          </cell>
          <cell r="B45413" t="str">
            <v>Tatacliq Men Content template_23-07-25</v>
          </cell>
          <cell r="C45413" t="str">
            <v>CLOSED</v>
          </cell>
          <cell r="D45413" t="str">
            <v>Medium</v>
          </cell>
          <cell r="E45413" t="str">
            <v>netscribes</v>
          </cell>
          <cell r="F45413" t="str">
            <v>Mohd Tahir Shaikh</v>
          </cell>
          <cell r="G45413">
            <v>45863.738194444442</v>
          </cell>
          <cell r="H45413">
            <v>45870.700694444444</v>
          </cell>
        </row>
        <row r="45414">
          <cell r="A45414" t="str">
            <v>UCW-16443</v>
          </cell>
          <cell r="B45414" t="str">
            <v>Mens Footwear New Styles For Tatacliq (SS-25) - (Styles-18) 23.07.2025</v>
          </cell>
          <cell r="C45414" t="str">
            <v>CLOSED</v>
          </cell>
          <cell r="D45414" t="str">
            <v>Medium</v>
          </cell>
          <cell r="E45414" t="str">
            <v>netscribes</v>
          </cell>
          <cell r="F45414" t="str">
            <v>Mohd Tahir Shaikh</v>
          </cell>
          <cell r="G45414">
            <v>45863.727777777778</v>
          </cell>
          <cell r="H45414">
            <v>45867.604166666664</v>
          </cell>
        </row>
        <row r="45415">
          <cell r="A45415" t="str">
            <v>UCW-16437</v>
          </cell>
          <cell r="B45415" t="str">
            <v>Taneira - Lot 2 Jul'25</v>
          </cell>
          <cell r="C45415" t="str">
            <v>CLOSED</v>
          </cell>
          <cell r="D45415" t="str">
            <v>Medium</v>
          </cell>
          <cell r="E45415" t="str">
            <v>netscribes</v>
          </cell>
          <cell r="F45415" t="str">
            <v>Mohd Tahir Shaikh</v>
          </cell>
          <cell r="G45415">
            <v>45863.696527777778</v>
          </cell>
          <cell r="H45415">
            <v>45868.761111111111</v>
          </cell>
        </row>
        <row r="45416">
          <cell r="A45416" t="str">
            <v>UCW-16435</v>
          </cell>
          <cell r="B45416" t="str">
            <v>Tatacliq Footwear-Input-Format-Men  Women Templates | 23rd July'25</v>
          </cell>
          <cell r="C45416" t="str">
            <v>CLOSED</v>
          </cell>
          <cell r="D45416" t="str">
            <v>Medium</v>
          </cell>
          <cell r="E45416" t="str">
            <v>netscribes</v>
          </cell>
          <cell r="F45416" t="str">
            <v>Mohd Tahir Shaikh</v>
          </cell>
          <cell r="G45416">
            <v>45863.691666666666</v>
          </cell>
          <cell r="H45416">
            <v>45878.51458333333</v>
          </cell>
        </row>
        <row r="45417">
          <cell r="A45417" t="str">
            <v>UCW-16434</v>
          </cell>
          <cell r="B45417" t="str">
            <v>Tatacliq Footwear-Input-Kids Templates | 23rd July'25</v>
          </cell>
          <cell r="C45417" t="str">
            <v>CLOSED</v>
          </cell>
          <cell r="D45417" t="str">
            <v>Medium</v>
          </cell>
          <cell r="E45417" t="str">
            <v>netscribes</v>
          </cell>
          <cell r="F45417" t="str">
            <v>Mohd Tahir Shaikh</v>
          </cell>
          <cell r="G45417">
            <v>45863.689583333333</v>
          </cell>
          <cell r="H45417">
            <v>45864.677083333336</v>
          </cell>
        </row>
        <row r="45418">
          <cell r="A45418" t="str">
            <v>UCW-16433</v>
          </cell>
          <cell r="B45418" t="str">
            <v>Tatacliq Women Western Wear Template | 23rd July'25</v>
          </cell>
          <cell r="C45418" t="str">
            <v>CLOSED</v>
          </cell>
          <cell r="D45418" t="str">
            <v>Medium</v>
          </cell>
          <cell r="E45418" t="str">
            <v>netscribes</v>
          </cell>
          <cell r="F45418" t="str">
            <v>Mohd Tahir Shaikh</v>
          </cell>
          <cell r="G45418">
            <v>45863.6875</v>
          </cell>
          <cell r="H45418">
            <v>45922.708333333336</v>
          </cell>
        </row>
        <row r="45419">
          <cell r="A45419" t="str">
            <v>UCW-16430</v>
          </cell>
          <cell r="B45419" t="str">
            <v>Tatacliq Specimen Template | 23rd July'25</v>
          </cell>
          <cell r="C45419" t="str">
            <v>CLOSED</v>
          </cell>
          <cell r="D45419" t="str">
            <v>Medium</v>
          </cell>
          <cell r="E45419" t="str">
            <v>netscribes</v>
          </cell>
          <cell r="F45419" t="str">
            <v>Mohd Tahir Shaikh</v>
          </cell>
          <cell r="G45419">
            <v>45863.68472222222</v>
          </cell>
          <cell r="H45419">
            <v>45877.554166666669</v>
          </cell>
        </row>
        <row r="45420">
          <cell r="A45420" t="str">
            <v>UCW-16418</v>
          </cell>
          <cell r="B45420" t="str">
            <v>Tatacliq Women Ethnic Wear Template-22nd July'25</v>
          </cell>
          <cell r="C45420" t="str">
            <v>CLOSED</v>
          </cell>
          <cell r="D45420" t="str">
            <v>Medium</v>
          </cell>
          <cell r="E45420" t="str">
            <v>netscribes</v>
          </cell>
          <cell r="F45420" t="str">
            <v>Juilee Jadhav</v>
          </cell>
          <cell r="G45420">
            <v>45863.631944444445</v>
          </cell>
          <cell r="H45420">
            <v>45877.554861111108</v>
          </cell>
        </row>
        <row r="45421">
          <cell r="A45421" t="str">
            <v>UCW-16412</v>
          </cell>
          <cell r="B45421" t="str">
            <v>REGAL &amp; IMPERIO TATACLIQ TEMPLATE 23.07.2025</v>
          </cell>
          <cell r="C45421" t="str">
            <v>CLOSED Due to Inactive/Insufficient Information</v>
          </cell>
          <cell r="D45421" t="str">
            <v>Medium</v>
          </cell>
          <cell r="E45421" t="str">
            <v>netscribes</v>
          </cell>
          <cell r="F45421" t="str">
            <v>Sushma Ram</v>
          </cell>
          <cell r="G45421">
            <v>45863.60833333333</v>
          </cell>
          <cell r="H45421">
            <v>45901.479861111111</v>
          </cell>
        </row>
        <row r="45422">
          <cell r="A45422" t="str">
            <v>UCW-16410</v>
          </cell>
          <cell r="B45422" t="str">
            <v>Kids Apparel 23-07-2025</v>
          </cell>
          <cell r="C45422" t="str">
            <v>CLOSED</v>
          </cell>
          <cell r="D45422" t="str">
            <v>Medium</v>
          </cell>
          <cell r="E45422" t="str">
            <v>netscribes</v>
          </cell>
          <cell r="F45422" t="str">
            <v>Sushma Ram</v>
          </cell>
          <cell r="G45422">
            <v>45863.595833333333</v>
          </cell>
          <cell r="H45422">
            <v>45889.525000000001</v>
          </cell>
        </row>
        <row r="45423">
          <cell r="A45423" t="str">
            <v>UCW-16409</v>
          </cell>
          <cell r="B45423" t="str">
            <v>CK | 100 | Lot</v>
          </cell>
          <cell r="C45423" t="str">
            <v>CLOSED</v>
          </cell>
          <cell r="D45423" t="str">
            <v>Medium</v>
          </cell>
          <cell r="E45423" t="str">
            <v>Chirag Dubal</v>
          </cell>
          <cell r="F45423" t="str">
            <v>Reagan D’souza</v>
          </cell>
          <cell r="G45423">
            <v>45863.584027777775</v>
          </cell>
          <cell r="H45423">
            <v>45880.640972222223</v>
          </cell>
        </row>
        <row r="45424">
          <cell r="A45424" t="str">
            <v>UCW-16396</v>
          </cell>
          <cell r="B45424" t="str">
            <v>Tata CLIQ(Fashion+Luxury) |adidas DTC| Apparel Attributes for Listing_25-07-25</v>
          </cell>
          <cell r="C45424" t="str">
            <v>CLOSED</v>
          </cell>
          <cell r="D45424" t="str">
            <v>Medium</v>
          </cell>
          <cell r="E45424" t="str">
            <v>Chirag Dubal</v>
          </cell>
          <cell r="F45424" t="str">
            <v>Reagan D’souza</v>
          </cell>
          <cell r="G45424">
            <v>45863.530555555553</v>
          </cell>
          <cell r="H45424">
            <v>46003.906944444447</v>
          </cell>
        </row>
        <row r="45425">
          <cell r="A45425" t="str">
            <v>UCW-16394</v>
          </cell>
          <cell r="B45425" t="str">
            <v>Tata CLIQ(Fashion+Luxury) |adidas DTC| Footwear Attributes for Listing_24-07-25</v>
          </cell>
          <cell r="C45425" t="str">
            <v>CLOSED</v>
          </cell>
          <cell r="D45425" t="str">
            <v>Medium</v>
          </cell>
          <cell r="E45425" t="str">
            <v>Chirag Dubal</v>
          </cell>
          <cell r="F45425" t="str">
            <v>Reagan D’souza</v>
          </cell>
          <cell r="G45425">
            <v>45863.522916666669</v>
          </cell>
          <cell r="H45425">
            <v>46003.904166666667</v>
          </cell>
        </row>
        <row r="45426">
          <cell r="A45426" t="str">
            <v>UCW-16385</v>
          </cell>
          <cell r="B45426" t="str">
            <v>TH &amp; CK | 297 - Styles</v>
          </cell>
          <cell r="C45426" t="str">
            <v>CLOSED</v>
          </cell>
          <cell r="D45426" t="str">
            <v>Medium</v>
          </cell>
          <cell r="E45426" t="str">
            <v>Chirag Dubal</v>
          </cell>
          <cell r="F45426" t="str">
            <v>Reagan D’souza</v>
          </cell>
          <cell r="G45426">
            <v>45863.45416666667</v>
          </cell>
          <cell r="H45426">
            <v>45877.745138888888</v>
          </cell>
        </row>
        <row r="45427">
          <cell r="A45427" t="str">
            <v>UCW-16382</v>
          </cell>
          <cell r="B45427" t="str">
            <v>New Listing Template :- 22-07-2025</v>
          </cell>
          <cell r="C45427" t="str">
            <v>CLOSED</v>
          </cell>
          <cell r="D45427" t="str">
            <v>Medium</v>
          </cell>
          <cell r="E45427" t="str">
            <v>Chirag Dubal</v>
          </cell>
          <cell r="F45427" t="str">
            <v>Lishita Kotian</v>
          </cell>
          <cell r="G45427">
            <v>45862.775694444441</v>
          </cell>
          <cell r="H45427">
            <v>45915.659722222219</v>
          </cell>
        </row>
        <row r="45428">
          <cell r="A45428" t="str">
            <v>UCW-16381</v>
          </cell>
          <cell r="B45428" t="str">
            <v>Measurement for Henley and relax fit</v>
          </cell>
          <cell r="C45428" t="str">
            <v>CLOSED</v>
          </cell>
          <cell r="D45428" t="str">
            <v>Medium</v>
          </cell>
          <cell r="E45428" t="str">
            <v>netscribes</v>
          </cell>
          <cell r="F45428" t="str">
            <v>Mohd Tahir Shaikh</v>
          </cell>
          <cell r="G45428">
            <v>45862.773611111108</v>
          </cell>
          <cell r="H45428">
            <v>45876.55972222222</v>
          </cell>
        </row>
        <row r="45429">
          <cell r="A45429" t="str">
            <v>UCW-16379</v>
          </cell>
          <cell r="B45429" t="str">
            <v>Beauty - Required Change the Images - Brand Mancode || Tata Cliq-24th july</v>
          </cell>
          <cell r="C45429" t="str">
            <v>CLOSED</v>
          </cell>
          <cell r="D45429" t="str">
            <v>Medium</v>
          </cell>
          <cell r="E45429" t="str">
            <v>netscribes</v>
          </cell>
          <cell r="F45429" t="str">
            <v>Simi Raichel Zachariah</v>
          </cell>
          <cell r="G45429">
            <v>45862.767361111109</v>
          </cell>
          <cell r="H45429">
            <v>45910.674305555556</v>
          </cell>
        </row>
        <row r="45430">
          <cell r="A45430" t="str">
            <v>UCW-16378</v>
          </cell>
          <cell r="B45430" t="str">
            <v>TH | 232 | Lot</v>
          </cell>
          <cell r="C45430" t="str">
            <v>CLOSED</v>
          </cell>
          <cell r="D45430" t="str">
            <v>Medium</v>
          </cell>
          <cell r="E45430" t="str">
            <v>Chirag Dubal</v>
          </cell>
          <cell r="F45430" t="str">
            <v>Reagan D’souza</v>
          </cell>
          <cell r="G45430">
            <v>45862.765277777777</v>
          </cell>
          <cell r="H45430">
            <v>45897.664583333331</v>
          </cell>
        </row>
        <row r="45431">
          <cell r="A45431" t="str">
            <v>UCW-16376</v>
          </cell>
          <cell r="B45431" t="str">
            <v>JACK &amp; JONES JUNIOR LATCHING (LOT -56) TATA CLIQ</v>
          </cell>
          <cell r="C45431" t="str">
            <v>CLOSED</v>
          </cell>
          <cell r="D45431" t="str">
            <v>Medium</v>
          </cell>
          <cell r="E45431" t="str">
            <v>netscribes</v>
          </cell>
          <cell r="F45431" t="str">
            <v>Mohd Tahir Shaikh</v>
          </cell>
          <cell r="G45431">
            <v>45862.758333333331</v>
          </cell>
          <cell r="H45431">
            <v>45887.772916666669</v>
          </cell>
        </row>
        <row r="45432">
          <cell r="A45432" t="str">
            <v>UCW-16375</v>
          </cell>
          <cell r="B45432" t="str">
            <v>VEROMODA and ONLY LATCHING (LOT -56) TATA CLIQ</v>
          </cell>
          <cell r="C45432" t="str">
            <v>CLOSED</v>
          </cell>
          <cell r="D45432" t="str">
            <v>Medium</v>
          </cell>
          <cell r="E45432" t="str">
            <v>netscribes</v>
          </cell>
          <cell r="F45432" t="str">
            <v>Mohd Tahir Shaikh</v>
          </cell>
          <cell r="G45432">
            <v>45862.746527777781</v>
          </cell>
          <cell r="H45432">
            <v>45877.53402777778</v>
          </cell>
        </row>
        <row r="45433">
          <cell r="A45433" t="str">
            <v>UCW-16373</v>
          </cell>
          <cell r="B45433" t="str">
            <v>BEauty - Re: [External] - Re: Additional assortment/ean changes -24th July</v>
          </cell>
          <cell r="C45433" t="str">
            <v>CLOSED</v>
          </cell>
          <cell r="D45433" t="str">
            <v>Medium</v>
          </cell>
          <cell r="E45433" t="str">
            <v>netscribes</v>
          </cell>
          <cell r="F45433" t="str">
            <v>Simi Raichel Zachariah</v>
          </cell>
          <cell r="G45433">
            <v>45862.717361111114</v>
          </cell>
          <cell r="H45433">
            <v>45891.691666666666</v>
          </cell>
        </row>
        <row r="45434">
          <cell r="A45434" t="str">
            <v>UCW-16372</v>
          </cell>
          <cell r="B45434" t="str">
            <v xml:space="preserve">Women's Apparel 22-07-2025 </v>
          </cell>
          <cell r="C45434" t="str">
            <v>CLOSED</v>
          </cell>
          <cell r="D45434" t="str">
            <v>Medium</v>
          </cell>
          <cell r="E45434" t="str">
            <v>Chirag Dubal</v>
          </cell>
          <cell r="F45434" t="str">
            <v>Lishita Kotian</v>
          </cell>
          <cell r="G45434">
            <v>45862.715277777781</v>
          </cell>
          <cell r="H45434">
            <v>45882.682638888888</v>
          </cell>
        </row>
        <row r="45435">
          <cell r="A45435" t="str">
            <v>UCW-16368</v>
          </cell>
          <cell r="B45435" t="str">
            <v xml:space="preserve">Men's Apparel 22-07-2025 </v>
          </cell>
          <cell r="C45435" t="str">
            <v>CLOSED</v>
          </cell>
          <cell r="D45435" t="str">
            <v>Medium</v>
          </cell>
          <cell r="E45435" t="str">
            <v>Chirag Dubal</v>
          </cell>
          <cell r="F45435" t="str">
            <v>Lishita Kotian</v>
          </cell>
          <cell r="G45435">
            <v>45862.688194444447</v>
          </cell>
          <cell r="H45435">
            <v>45892.563194444447</v>
          </cell>
        </row>
        <row r="45436">
          <cell r="A45436" t="str">
            <v>UCW-16365</v>
          </cell>
          <cell r="B45436" t="str">
            <v>Beauty - Re: RENEE X TATACLIQ (New Listing)-24th July</v>
          </cell>
          <cell r="C45436" t="str">
            <v>CLOSED</v>
          </cell>
          <cell r="D45436" t="str">
            <v>Medium</v>
          </cell>
          <cell r="E45436" t="str">
            <v>netscribes</v>
          </cell>
          <cell r="F45436" t="str">
            <v>Simi Raichel Zachariah</v>
          </cell>
          <cell r="G45436">
            <v>45862.671527777777</v>
          </cell>
          <cell r="H45436">
            <v>45920.636111111111</v>
          </cell>
        </row>
        <row r="45437">
          <cell r="A45437" t="str">
            <v>UCW-16359</v>
          </cell>
          <cell r="B45437" t="str">
            <v>SWAROVSKI for latching on TCF</v>
          </cell>
          <cell r="C45437" t="str">
            <v>CLOSED</v>
          </cell>
          <cell r="D45437" t="str">
            <v>Medium</v>
          </cell>
          <cell r="E45437" t="str">
            <v>netscribes</v>
          </cell>
          <cell r="F45437" t="str">
            <v>Mohd Tahir Shaikh</v>
          </cell>
          <cell r="G45437">
            <v>45862.65</v>
          </cell>
          <cell r="H45437">
            <v>45870.746527777781</v>
          </cell>
        </row>
        <row r="45438">
          <cell r="A45438" t="str">
            <v>UCW-16348</v>
          </cell>
          <cell r="B45438" t="str">
            <v>Columbia BUFF Deuter 126460 Accessories Listings F25 21-07-2025</v>
          </cell>
          <cell r="C45438" t="str">
            <v>CLOSED</v>
          </cell>
          <cell r="D45438" t="str">
            <v>Medium</v>
          </cell>
          <cell r="E45438" t="str">
            <v>netscribes</v>
          </cell>
          <cell r="F45438" t="str">
            <v>Sushma Ram</v>
          </cell>
          <cell r="G45438">
            <v>45862.576388888891</v>
          </cell>
          <cell r="H45438">
            <v>45871.829861111109</v>
          </cell>
        </row>
        <row r="45439">
          <cell r="A45439" t="str">
            <v>UCW-16344</v>
          </cell>
          <cell r="B45439" t="str">
            <v>Sparkles New Catalog 29 Styles</v>
          </cell>
          <cell r="C45439" t="str">
            <v>CLOSED</v>
          </cell>
          <cell r="D45439" t="str">
            <v>Medium</v>
          </cell>
          <cell r="E45439" t="str">
            <v>netscribes</v>
          </cell>
          <cell r="F45439" t="str">
            <v>Mohd Tahir Shaikh</v>
          </cell>
          <cell r="G45439">
            <v>45862.561111111114</v>
          </cell>
          <cell r="H45439">
            <v>45877.555555555555</v>
          </cell>
        </row>
        <row r="45440">
          <cell r="A45440" t="str">
            <v>UCW-16342</v>
          </cell>
          <cell r="B45440" t="str">
            <v>Columbia 126460 Apparels F25 Listings 22-07-2025</v>
          </cell>
          <cell r="C45440" t="str">
            <v>CLOSED</v>
          </cell>
          <cell r="D45440" t="str">
            <v>Medium</v>
          </cell>
          <cell r="E45440" t="str">
            <v>Chirag Dubal</v>
          </cell>
          <cell r="F45440" t="str">
            <v>Lishita Kotian</v>
          </cell>
          <cell r="G45440">
            <v>45862.538888888892</v>
          </cell>
          <cell r="H45440">
            <v>45892.67083333333</v>
          </cell>
        </row>
        <row r="45441">
          <cell r="A45441" t="str">
            <v>UCW-16339</v>
          </cell>
          <cell r="B45441" t="str">
            <v>JACK &amp; JONES &amp; SELECTED TATA LATCHING (LOT-56)</v>
          </cell>
          <cell r="C45441" t="str">
            <v>CLOSED</v>
          </cell>
          <cell r="D45441" t="str">
            <v>Medium</v>
          </cell>
          <cell r="E45441" t="str">
            <v>netscribes</v>
          </cell>
          <cell r="F45441" t="str">
            <v>Mohd Tahir Shaikh</v>
          </cell>
          <cell r="G45441">
            <v>45862.52847222222</v>
          </cell>
          <cell r="H45441">
            <v>45899.469444444447</v>
          </cell>
        </row>
        <row r="45442">
          <cell r="A45442" t="str">
            <v>UCW-16336</v>
          </cell>
          <cell r="B45442" t="str">
            <v>Crocs Listing Phase 2</v>
          </cell>
          <cell r="C45442" t="str">
            <v>CLOSED</v>
          </cell>
          <cell r="D45442" t="str">
            <v>Medium</v>
          </cell>
          <cell r="E45442" t="str">
            <v>Chirag Dubal</v>
          </cell>
          <cell r="F45442" t="str">
            <v>Reagan D’souza</v>
          </cell>
          <cell r="G45442">
            <v>45862.51458333333</v>
          </cell>
          <cell r="H45442">
            <v>45901.648611111108</v>
          </cell>
        </row>
        <row r="45443">
          <cell r="A45443" t="str">
            <v>UCW-16334</v>
          </cell>
          <cell r="B45443" t="str">
            <v>Video cataloguing</v>
          </cell>
          <cell r="C45443" t="str">
            <v>CLOSED</v>
          </cell>
          <cell r="D45443" t="str">
            <v>Medium</v>
          </cell>
          <cell r="E45443" t="str">
            <v>netscribes</v>
          </cell>
          <cell r="F45443" t="str">
            <v>Mohd Tahir Shaikh</v>
          </cell>
          <cell r="G45443">
            <v>45862.504861111112</v>
          </cell>
          <cell r="H45443">
            <v>45867.503472222219</v>
          </cell>
        </row>
        <row r="45444">
          <cell r="A45444" t="str">
            <v>UCW-16327</v>
          </cell>
          <cell r="B45444" t="str">
            <v>New Catalogue_Tatacliq-Booties-19.07.2025</v>
          </cell>
          <cell r="C45444" t="str">
            <v>CLOSED</v>
          </cell>
          <cell r="D45444" t="str">
            <v>Medium</v>
          </cell>
          <cell r="E45444" t="str">
            <v>Chirag Dubal</v>
          </cell>
          <cell r="F45444" t="str">
            <v>Lishita Kotian</v>
          </cell>
          <cell r="G45444">
            <v>45862.477083333331</v>
          </cell>
          <cell r="H45444">
            <v>45866.422222222223</v>
          </cell>
        </row>
        <row r="45445">
          <cell r="A45445" t="str">
            <v>UCW-16326</v>
          </cell>
          <cell r="B45445" t="str">
            <v>Columbia 126460 Marketplace Footwear Listings F25 09-07-2025</v>
          </cell>
          <cell r="C45445" t="str">
            <v>CLOSED</v>
          </cell>
          <cell r="D45445" t="str">
            <v>Medium</v>
          </cell>
          <cell r="E45445" t="str">
            <v>netscribes</v>
          </cell>
          <cell r="F45445" t="str">
            <v>Mohd Tahir Shaikh</v>
          </cell>
          <cell r="G45445">
            <v>45862.459027777775</v>
          </cell>
          <cell r="H45445">
            <v>45864.609027777777</v>
          </cell>
        </row>
        <row r="45446">
          <cell r="A45446" t="str">
            <v>UCW-16325</v>
          </cell>
          <cell r="B45446" t="str">
            <v>New catalog file for listing 19-7-2025</v>
          </cell>
          <cell r="C45446" t="str">
            <v>CLOSED</v>
          </cell>
          <cell r="D45446" t="str">
            <v>Medium</v>
          </cell>
          <cell r="E45446" t="str">
            <v>Chirag Dubal</v>
          </cell>
          <cell r="F45446" t="str">
            <v>Lishita Kotian</v>
          </cell>
          <cell r="G45446">
            <v>45862.456944444442</v>
          </cell>
          <cell r="H45446">
            <v>45871.581250000003</v>
          </cell>
        </row>
        <row r="45447">
          <cell r="A45447" t="str">
            <v>UCW-16324</v>
          </cell>
          <cell r="B45447" t="str">
            <v>BEauty - Re: Tata Cliq * Bare Anatomy- Assoretment Gaps - 30 June-24th july</v>
          </cell>
          <cell r="C45447" t="str">
            <v>CLOSED</v>
          </cell>
          <cell r="D45447" t="str">
            <v>Medium</v>
          </cell>
          <cell r="E45447" t="str">
            <v>netscribes</v>
          </cell>
          <cell r="F45447" t="str">
            <v>Simi Raichel Zachariah</v>
          </cell>
          <cell r="G45447">
            <v>45862.436805555553</v>
          </cell>
          <cell r="H45447">
            <v>45881.511111111111</v>
          </cell>
        </row>
        <row r="45448">
          <cell r="A45448" t="str">
            <v>UCW-16322</v>
          </cell>
          <cell r="B45448" t="str">
            <v>Beauty - Re: TATA X SEBAMED | Cataloguing-24th July</v>
          </cell>
          <cell r="C45448" t="str">
            <v>CLOSED</v>
          </cell>
          <cell r="D45448" t="str">
            <v>Medium</v>
          </cell>
          <cell r="E45448" t="str">
            <v>netscribes</v>
          </cell>
          <cell r="F45448" t="str">
            <v>Simi Raichel Zachariah</v>
          </cell>
          <cell r="G45448">
            <v>45862.432638888888</v>
          </cell>
          <cell r="H45448">
            <v>45889.78402777778</v>
          </cell>
        </row>
        <row r="45449">
          <cell r="A45449" t="str">
            <v>UCW-16301</v>
          </cell>
          <cell r="B45449" t="str">
            <v>New launches &amp; Ola packs</v>
          </cell>
          <cell r="C45449" t="str">
            <v>CLOSED</v>
          </cell>
          <cell r="D45449" t="str">
            <v>Highest</v>
          </cell>
          <cell r="E45449" t="str">
            <v>netscribes</v>
          </cell>
          <cell r="F45449" t="str">
            <v>Disha Bhanushali</v>
          </cell>
          <cell r="G45449">
            <v>45861.722222222219</v>
          </cell>
          <cell r="H45449">
            <v>45883.631249999999</v>
          </cell>
        </row>
        <row r="45450">
          <cell r="A45450" t="str">
            <v>UCW-16295</v>
          </cell>
          <cell r="B45450" t="str">
            <v xml:space="preserve">Women's Apparel 21-07-2025 </v>
          </cell>
          <cell r="C45450" t="str">
            <v>CLOSED</v>
          </cell>
          <cell r="D45450" t="str">
            <v>Medium</v>
          </cell>
          <cell r="E45450" t="str">
            <v>Chirag Dubal</v>
          </cell>
          <cell r="F45450" t="str">
            <v>Lishita Kotian</v>
          </cell>
          <cell r="G45450">
            <v>45861.705555555556</v>
          </cell>
          <cell r="H45450">
            <v>45885.710416666669</v>
          </cell>
        </row>
        <row r="45451">
          <cell r="A45451" t="str">
            <v>UCW-16282</v>
          </cell>
          <cell r="B45451" t="str">
            <v>TATACLIQ SALE CATALOGUE 21-07-2025 (2)</v>
          </cell>
          <cell r="C45451" t="str">
            <v>CLOSED</v>
          </cell>
          <cell r="D45451" t="str">
            <v>Medium</v>
          </cell>
          <cell r="E45451" t="str">
            <v>netscribes</v>
          </cell>
          <cell r="F45451" t="str">
            <v>Sushma Ram</v>
          </cell>
          <cell r="G45451">
            <v>45861.655555555553</v>
          </cell>
          <cell r="H45451">
            <v>45871.605555555558</v>
          </cell>
        </row>
        <row r="45452">
          <cell r="A45452" t="str">
            <v>UCW-16269</v>
          </cell>
          <cell r="B45452" t="str">
            <v>Tatacliq Kids Content template_21-07-25</v>
          </cell>
          <cell r="C45452" t="str">
            <v>CLOSED</v>
          </cell>
          <cell r="D45452" t="str">
            <v>Medium</v>
          </cell>
          <cell r="E45452" t="str">
            <v>netscribes</v>
          </cell>
          <cell r="F45452" t="str">
            <v>Juilee Jadhav</v>
          </cell>
          <cell r="G45452">
            <v>45861.586111111108</v>
          </cell>
          <cell r="H45452">
            <v>45892.6875</v>
          </cell>
        </row>
        <row r="45453">
          <cell r="A45453" t="str">
            <v>UCW-16267</v>
          </cell>
          <cell r="B45453" t="str">
            <v>Tata cliq cataloging 18th July 2025</v>
          </cell>
          <cell r="C45453" t="str">
            <v>CLOSED</v>
          </cell>
          <cell r="D45453" t="str">
            <v>Medium</v>
          </cell>
          <cell r="E45453" t="str">
            <v>Chirag Dubal</v>
          </cell>
          <cell r="F45453" t="str">
            <v>Lishita Kotian</v>
          </cell>
          <cell r="G45453">
            <v>45861.555555555555</v>
          </cell>
          <cell r="H45453">
            <v>45864.75</v>
          </cell>
        </row>
        <row r="45454">
          <cell r="A45454" t="str">
            <v>UCW-16265</v>
          </cell>
          <cell r="B45454" t="str">
            <v>Pending listing on Tata Cliq</v>
          </cell>
          <cell r="C45454" t="str">
            <v>CLOSED</v>
          </cell>
          <cell r="D45454" t="str">
            <v>Medium</v>
          </cell>
          <cell r="E45454" t="str">
            <v>netscribes</v>
          </cell>
          <cell r="F45454" t="str">
            <v>Juilee Jadhav</v>
          </cell>
          <cell r="G45454">
            <v>45861.534722222219</v>
          </cell>
          <cell r="H45454">
            <v>45887.679861111108</v>
          </cell>
        </row>
        <row r="45455">
          <cell r="A45455" t="str">
            <v>UCW-16263</v>
          </cell>
          <cell r="B45455" t="str">
            <v>Listing Creation for ASBAH</v>
          </cell>
          <cell r="C45455" t="str">
            <v>CLOSED Due to Inactive/Insufficient Information</v>
          </cell>
          <cell r="D45455" t="str">
            <v>Medium</v>
          </cell>
          <cell r="E45455" t="str">
            <v>netscribes</v>
          </cell>
          <cell r="F45455" t="str">
            <v>Disha Bhanushali</v>
          </cell>
          <cell r="G45455">
            <v>45861.522916666669</v>
          </cell>
          <cell r="H45455">
            <v>45868.536111111112</v>
          </cell>
        </row>
        <row r="45456">
          <cell r="A45456" t="str">
            <v>UCW-16261</v>
          </cell>
          <cell r="B45456" t="str">
            <v>Puma New Listings</v>
          </cell>
          <cell r="C45456" t="str">
            <v>CLOSED</v>
          </cell>
          <cell r="D45456" t="str">
            <v>Medium</v>
          </cell>
          <cell r="E45456" t="str">
            <v>netscribes</v>
          </cell>
          <cell r="F45456" t="str">
            <v>Juilee Jadhav</v>
          </cell>
          <cell r="G45456">
            <v>45861.508333333331</v>
          </cell>
          <cell r="H45456">
            <v>45891.7</v>
          </cell>
        </row>
        <row r="45457">
          <cell r="A45457" t="str">
            <v>UCW-16256</v>
          </cell>
          <cell r="B45457" t="str">
            <v>Crash Club New Product Listings - #149 - Multiple - 201 SKUs</v>
          </cell>
          <cell r="C45457" t="str">
            <v>CLOSED</v>
          </cell>
          <cell r="D45457" t="str">
            <v>Medium</v>
          </cell>
          <cell r="E45457" t="str">
            <v>netscribes</v>
          </cell>
          <cell r="F45457" t="str">
            <v>Mohd Tahir Shaikh</v>
          </cell>
          <cell r="G45457">
            <v>45861.456944444442</v>
          </cell>
          <cell r="H45457">
            <v>45869.492361111108</v>
          </cell>
        </row>
        <row r="45458">
          <cell r="A45458" t="str">
            <v>UCW-16247</v>
          </cell>
          <cell r="B45458" t="str">
            <v>Pome range images update</v>
          </cell>
          <cell r="C45458" t="str">
            <v>CLOSED</v>
          </cell>
          <cell r="D45458" t="str">
            <v>High</v>
          </cell>
          <cell r="E45458" t="str">
            <v>netscribes</v>
          </cell>
          <cell r="F45458" t="str">
            <v>Disha Bhanushali</v>
          </cell>
          <cell r="G45458">
            <v>45860.748611111114</v>
          </cell>
          <cell r="H45458">
            <v>45910.674305555556</v>
          </cell>
        </row>
        <row r="45459">
          <cell r="A45459" t="str">
            <v>UCW-16246</v>
          </cell>
          <cell r="B45459" t="str">
            <v>New Catalog for New Born hamper - Little Surprise Box</v>
          </cell>
          <cell r="C45459" t="str">
            <v>CLOSED Due to Inactive/Insufficient Information</v>
          </cell>
          <cell r="D45459" t="str">
            <v>Medium</v>
          </cell>
          <cell r="E45459" t="str">
            <v>Chirag Dubal</v>
          </cell>
          <cell r="F45459" t="str">
            <v>Lishita Kotian</v>
          </cell>
          <cell r="G45459">
            <v>45860.722222222219</v>
          </cell>
          <cell r="H45459">
            <v>45891.695833333331</v>
          </cell>
        </row>
        <row r="45460">
          <cell r="A45460" t="str">
            <v>UCW-16235</v>
          </cell>
          <cell r="B45460" t="str">
            <v>Tatacliq Men's Apparels Templates-18th July'25</v>
          </cell>
          <cell r="C45460" t="str">
            <v>CLOSED</v>
          </cell>
          <cell r="D45460" t="str">
            <v>Medium</v>
          </cell>
          <cell r="E45460" t="str">
            <v>Chirag Dubal</v>
          </cell>
          <cell r="F45460" t="str">
            <v>Lishita Kotian</v>
          </cell>
          <cell r="G45460">
            <v>45860.580555555556</v>
          </cell>
          <cell r="H45460">
            <v>45877.556250000001</v>
          </cell>
        </row>
        <row r="45461">
          <cell r="A45461" t="str">
            <v>UCW-16233</v>
          </cell>
          <cell r="B45461" t="str">
            <v>Tatacliq Women Ethnic Wear Template-18th July'25</v>
          </cell>
          <cell r="C45461" t="str">
            <v>CLOSED</v>
          </cell>
          <cell r="D45461" t="str">
            <v>Medium</v>
          </cell>
          <cell r="E45461" t="str">
            <v>Chirag Dubal</v>
          </cell>
          <cell r="F45461" t="str">
            <v>Lishita Kotian</v>
          </cell>
          <cell r="G45461">
            <v>45860.570833333331</v>
          </cell>
          <cell r="H45461">
            <v>45866.567361111112</v>
          </cell>
        </row>
        <row r="45462">
          <cell r="A45462" t="str">
            <v>UCW-16232</v>
          </cell>
          <cell r="B45462" t="str">
            <v>Tatacliq Women Western Wear Template | 18th July'25</v>
          </cell>
          <cell r="C45462" t="str">
            <v>CLOSED</v>
          </cell>
          <cell r="D45462" t="str">
            <v>Medium</v>
          </cell>
          <cell r="E45462" t="str">
            <v>Chirag Dubal</v>
          </cell>
          <cell r="F45462" t="str">
            <v>Lishita Kotian</v>
          </cell>
          <cell r="G45462">
            <v>45860.5625</v>
          </cell>
          <cell r="H45462">
            <v>45892.708333333336</v>
          </cell>
        </row>
        <row r="45463">
          <cell r="A45463" t="str">
            <v>UCW-16231</v>
          </cell>
          <cell r="B45463" t="str">
            <v>Tatacliq Specimen Template | 21th July'25</v>
          </cell>
          <cell r="C45463" t="str">
            <v>CLOSED</v>
          </cell>
          <cell r="D45463" t="str">
            <v>Medium</v>
          </cell>
          <cell r="E45463" t="str">
            <v>Chirag Dubal</v>
          </cell>
          <cell r="F45463" t="str">
            <v>Lishita Kotian</v>
          </cell>
          <cell r="G45463">
            <v>45860.555555555555</v>
          </cell>
          <cell r="H45463">
            <v>45877.556944444441</v>
          </cell>
        </row>
        <row r="45464">
          <cell r="A45464" t="str">
            <v>UCW-16228</v>
          </cell>
          <cell r="B45464" t="str">
            <v>Tatacliq Footwear-Input-Format-Men  Women Templates | 21st July'25</v>
          </cell>
          <cell r="C45464" t="str">
            <v>CLOSED</v>
          </cell>
          <cell r="D45464" t="str">
            <v>Medium</v>
          </cell>
          <cell r="E45464" t="str">
            <v>Chirag Dubal</v>
          </cell>
          <cell r="F45464" t="str">
            <v>Lishita Kotian</v>
          </cell>
          <cell r="G45464">
            <v>45860.54791666667</v>
          </cell>
          <cell r="H45464">
            <v>45877.557638888888</v>
          </cell>
        </row>
        <row r="45465">
          <cell r="A45465" t="str">
            <v>UCW-16226</v>
          </cell>
          <cell r="B45465" t="str">
            <v>Tatacliq Footwear-Input-Kids Templates | 21st July'25</v>
          </cell>
          <cell r="C45465" t="str">
            <v>CLOSED Due to Inactive/Insufficient Information</v>
          </cell>
          <cell r="D45465" t="str">
            <v>Medium</v>
          </cell>
          <cell r="E45465" t="str">
            <v>Chirag Dubal</v>
          </cell>
          <cell r="F45465" t="str">
            <v>Lishita Kotian</v>
          </cell>
          <cell r="G45465">
            <v>45860.535416666666</v>
          </cell>
          <cell r="H45465">
            <v>45861.8</v>
          </cell>
        </row>
        <row r="45466">
          <cell r="A45466" t="str">
            <v>UCW-16224</v>
          </cell>
          <cell r="B45466" t="str">
            <v>Tatacliq Kids Apparel Template | 21st July'25</v>
          </cell>
          <cell r="C45466" t="str">
            <v>CLOSED</v>
          </cell>
          <cell r="D45466" t="str">
            <v>Medium</v>
          </cell>
          <cell r="E45466" t="str">
            <v>Chirag Dubal</v>
          </cell>
          <cell r="F45466" t="str">
            <v>Lishita Kotian</v>
          </cell>
          <cell r="G45466">
            <v>45860.527777777781</v>
          </cell>
          <cell r="H45466">
            <v>45866.679166666669</v>
          </cell>
        </row>
        <row r="45467">
          <cell r="A45467" t="str">
            <v>UCW-16222</v>
          </cell>
          <cell r="B45467" t="str">
            <v>MIA 9kt Catalogue-tatacliq</v>
          </cell>
          <cell r="C45467" t="str">
            <v>CLOSED</v>
          </cell>
          <cell r="D45467" t="str">
            <v>Medium</v>
          </cell>
          <cell r="E45467" t="str">
            <v>netscribes</v>
          </cell>
          <cell r="F45467" t="str">
            <v>Mohd Tahir Shaikh</v>
          </cell>
          <cell r="G45467">
            <v>45860.518750000003</v>
          </cell>
          <cell r="H45467">
            <v>45864.706250000003</v>
          </cell>
        </row>
        <row r="45468">
          <cell r="A45468" t="str">
            <v>UCW-16221</v>
          </cell>
          <cell r="B45468" t="str">
            <v>Tatacliq Women Ethnic Wear Template | 21st July'25</v>
          </cell>
          <cell r="C45468" t="str">
            <v>CLOSED</v>
          </cell>
          <cell r="D45468" t="str">
            <v>Medium</v>
          </cell>
          <cell r="E45468" t="str">
            <v>Chirag Dubal</v>
          </cell>
          <cell r="F45468" t="str">
            <v>Lishita Kotian</v>
          </cell>
          <cell r="G45468">
            <v>45860.518750000003</v>
          </cell>
          <cell r="H45468">
            <v>45866.551388888889</v>
          </cell>
        </row>
        <row r="45469">
          <cell r="A45469" t="str">
            <v>UCW-16218</v>
          </cell>
          <cell r="B45469" t="str">
            <v>Tatacliq Men's Apparels Templates| 21st July'25</v>
          </cell>
          <cell r="C45469" t="str">
            <v>CLOSED</v>
          </cell>
          <cell r="D45469" t="str">
            <v>Medium</v>
          </cell>
          <cell r="E45469" t="str">
            <v>Chirag Dubal</v>
          </cell>
          <cell r="F45469" t="str">
            <v>Lishita Kotian</v>
          </cell>
          <cell r="G45469">
            <v>45860.504166666666</v>
          </cell>
          <cell r="H45469">
            <v>45877.557638888888</v>
          </cell>
        </row>
        <row r="45470">
          <cell r="A45470" t="str">
            <v>UCW-16214</v>
          </cell>
          <cell r="B45470" t="str">
            <v>Tatacliq Women Western Wear Template | 21st July'25</v>
          </cell>
          <cell r="C45470" t="str">
            <v>CLOSED</v>
          </cell>
          <cell r="D45470" t="str">
            <v>Medium</v>
          </cell>
          <cell r="E45470" t="str">
            <v>Chirag Dubal</v>
          </cell>
          <cell r="F45470" t="str">
            <v>Lishita Kotian</v>
          </cell>
          <cell r="G45470">
            <v>45860.489583333336</v>
          </cell>
          <cell r="H45470">
            <v>45892.71597222222</v>
          </cell>
        </row>
        <row r="45471">
          <cell r="A45471" t="str">
            <v>UCW-16212</v>
          </cell>
          <cell r="B45471" t="str">
            <v xml:space="preserve">Bobbi Brown Listing - GWP Aug'25 </v>
          </cell>
          <cell r="C45471" t="str">
            <v>CLOSED Due to Inactive/Insufficient Information</v>
          </cell>
          <cell r="D45471" t="str">
            <v>Highest</v>
          </cell>
          <cell r="E45471" t="str">
            <v>netscribes</v>
          </cell>
          <cell r="F45471" t="str">
            <v>Disha Bhanushali</v>
          </cell>
          <cell r="G45471">
            <v>45860.48333333333</v>
          </cell>
          <cell r="H45471">
            <v>45869.424305555556</v>
          </cell>
        </row>
        <row r="45472">
          <cell r="A45472" t="str">
            <v>UCW-16207</v>
          </cell>
          <cell r="B45472" t="str">
            <v>Tools Brand onboarding Semino at Tata Cliq</v>
          </cell>
          <cell r="C45472" t="str">
            <v>CLOSED</v>
          </cell>
          <cell r="D45472" t="str">
            <v>High</v>
          </cell>
          <cell r="E45472" t="str">
            <v>netscribes</v>
          </cell>
          <cell r="F45472" t="str">
            <v>Disha Bhanushali</v>
          </cell>
          <cell r="G45472">
            <v>45860.462500000001</v>
          </cell>
          <cell r="H45472">
            <v>45910.674305555556</v>
          </cell>
        </row>
        <row r="45473">
          <cell r="A45473" t="str">
            <v>UCW-16196</v>
          </cell>
          <cell r="B45473" t="str">
            <v xml:space="preserve">Men's Apparel 18-07-2025 </v>
          </cell>
          <cell r="C45473" t="str">
            <v>CLOSED</v>
          </cell>
          <cell r="D45473" t="str">
            <v>Medium</v>
          </cell>
          <cell r="E45473" t="str">
            <v>netscribes</v>
          </cell>
          <cell r="F45473" t="str">
            <v>Sushma Ram</v>
          </cell>
          <cell r="G45473">
            <v>45859.793055555558</v>
          </cell>
          <cell r="H45473">
            <v>45874.779861111114</v>
          </cell>
        </row>
        <row r="45474">
          <cell r="A45474" t="str">
            <v>UCW-16195</v>
          </cell>
          <cell r="B45474" t="str">
            <v>Friday Launch_18th_July_Studiowest_15</v>
          </cell>
          <cell r="C45474" t="str">
            <v>CLOSED</v>
          </cell>
          <cell r="D45474" t="str">
            <v>Highest</v>
          </cell>
          <cell r="E45474" t="str">
            <v>netscribes</v>
          </cell>
          <cell r="F45474" t="str">
            <v>Disha Bhanushali</v>
          </cell>
          <cell r="G45474">
            <v>45859.788888888892</v>
          </cell>
          <cell r="H45474">
            <v>45866.525000000001</v>
          </cell>
        </row>
        <row r="45475">
          <cell r="A45475" t="str">
            <v>UCW-16193</v>
          </cell>
          <cell r="B45475" t="str">
            <v>Platform Addition - Fashion : Brand- Root Deep</v>
          </cell>
          <cell r="C45475" t="str">
            <v>CLOSED</v>
          </cell>
          <cell r="D45475" t="str">
            <v>Medium</v>
          </cell>
          <cell r="E45475" t="str">
            <v>netscribes</v>
          </cell>
          <cell r="F45475" t="str">
            <v>Disha Bhanushali</v>
          </cell>
          <cell r="G45475">
            <v>45859.784722222219</v>
          </cell>
          <cell r="H45475">
            <v>45910.675000000003</v>
          </cell>
        </row>
        <row r="45476">
          <cell r="A45476" t="str">
            <v>UCW-16192</v>
          </cell>
          <cell r="B45476" t="str">
            <v>New listing and seller set up - Majestique</v>
          </cell>
          <cell r="C45476" t="str">
            <v>CLOSED</v>
          </cell>
          <cell r="D45476" t="str">
            <v>High</v>
          </cell>
          <cell r="E45476" t="str">
            <v>netscribes</v>
          </cell>
          <cell r="F45476" t="str">
            <v>Disha Bhanushali</v>
          </cell>
          <cell r="G45476">
            <v>45859.781944444447</v>
          </cell>
          <cell r="H45476">
            <v>45869.463194444441</v>
          </cell>
        </row>
        <row r="45477">
          <cell r="A45477" t="str">
            <v>UCW-16187</v>
          </cell>
          <cell r="B45477" t="str">
            <v>Tatacliq Kids Apparel Template-18th july'25</v>
          </cell>
          <cell r="C45477" t="str">
            <v>CLOSED</v>
          </cell>
          <cell r="D45477" t="str">
            <v>Medium</v>
          </cell>
          <cell r="E45477" t="str">
            <v>netscribes</v>
          </cell>
          <cell r="F45477" t="str">
            <v>Mohd Tahir Shaikh</v>
          </cell>
          <cell r="G45477">
            <v>45859.756944444445</v>
          </cell>
          <cell r="H45477">
            <v>45895.507638888892</v>
          </cell>
        </row>
        <row r="45478">
          <cell r="A45478" t="str">
            <v>UCW-16184</v>
          </cell>
          <cell r="B45478" t="str">
            <v>MP000000009037428 - OOS issue - Bryan and Candy</v>
          </cell>
          <cell r="C45478" t="str">
            <v>CLOSED</v>
          </cell>
          <cell r="D45478" t="str">
            <v>Highest</v>
          </cell>
          <cell r="E45478" t="str">
            <v>netscribes</v>
          </cell>
          <cell r="F45478" t="str">
            <v>Disha Bhanushali</v>
          </cell>
          <cell r="G45478">
            <v>45859.748611111114</v>
          </cell>
          <cell r="H45478">
            <v>45910.675000000003</v>
          </cell>
        </row>
        <row r="45479">
          <cell r="A45479" t="str">
            <v>UCW-16180</v>
          </cell>
          <cell r="B45479" t="str">
            <v>Deo Catalog upload II The Bare Bar</v>
          </cell>
          <cell r="C45479" t="str">
            <v>CLOSED</v>
          </cell>
          <cell r="D45479" t="str">
            <v>High</v>
          </cell>
          <cell r="E45479" t="str">
            <v>netscribes</v>
          </cell>
          <cell r="F45479" t="str">
            <v>Disha Bhanushali</v>
          </cell>
          <cell r="G45479">
            <v>45859.734722222223</v>
          </cell>
          <cell r="H45479">
            <v>45881.504166666666</v>
          </cell>
        </row>
        <row r="45480">
          <cell r="A45480" t="str">
            <v>UCW-16178</v>
          </cell>
          <cell r="B45480" t="str">
            <v>PINACOLADA X Tata CliQ Fashion</v>
          </cell>
          <cell r="C45480" t="str">
            <v>CLOSED</v>
          </cell>
          <cell r="D45480" t="str">
            <v>Medium</v>
          </cell>
          <cell r="E45480" t="str">
            <v>netscribes</v>
          </cell>
          <cell r="F45480" t="str">
            <v>Juilee Jadhav</v>
          </cell>
          <cell r="G45480">
            <v>45859.731944444444</v>
          </cell>
          <cell r="H45480">
            <v>45911.568055555559</v>
          </cell>
        </row>
        <row r="45481">
          <cell r="A45481" t="str">
            <v>UCW-16176</v>
          </cell>
          <cell r="B45481" t="str">
            <v>Tata Cliq - Listing update - Franck Olivier</v>
          </cell>
          <cell r="C45481" t="str">
            <v>CLOSED</v>
          </cell>
          <cell r="D45481" t="str">
            <v>Highest</v>
          </cell>
          <cell r="E45481" t="str">
            <v>netscribes</v>
          </cell>
          <cell r="F45481" t="str">
            <v>Disha Bhanushali</v>
          </cell>
          <cell r="G45481">
            <v>45859.726388888892</v>
          </cell>
          <cell r="H45481">
            <v>45910.675000000003</v>
          </cell>
        </row>
        <row r="45482">
          <cell r="A45482" t="str">
            <v>UCW-16175</v>
          </cell>
          <cell r="B45482" t="str">
            <v>Tata Cliq - New Listing - Perricone MD</v>
          </cell>
          <cell r="C45482" t="str">
            <v>CLOSED</v>
          </cell>
          <cell r="D45482" t="str">
            <v>High</v>
          </cell>
          <cell r="E45482" t="str">
            <v>netscribes</v>
          </cell>
          <cell r="F45482" t="str">
            <v>Disha Bhanushali</v>
          </cell>
          <cell r="G45482">
            <v>45859.720833333333</v>
          </cell>
          <cell r="H45482">
            <v>45874.671527777777</v>
          </cell>
        </row>
        <row r="45483">
          <cell r="A45483" t="str">
            <v>UCW-16173</v>
          </cell>
          <cell r="B45483" t="str">
            <v>New GWP Listing (Kumkumadi 4gm)- Tata</v>
          </cell>
          <cell r="C45483" t="str">
            <v>CLOSED</v>
          </cell>
          <cell r="D45483" t="str">
            <v>Highest</v>
          </cell>
          <cell r="E45483" t="str">
            <v>netscribes</v>
          </cell>
          <cell r="F45483" t="str">
            <v>Disha Bhanushali</v>
          </cell>
          <cell r="G45483">
            <v>45859.71597222222</v>
          </cell>
          <cell r="H45483">
            <v>45866.532638888886</v>
          </cell>
        </row>
        <row r="45484">
          <cell r="A45484" t="str">
            <v>UCW-16172</v>
          </cell>
          <cell r="B45484" t="str">
            <v>Brillare MTCS CRM Plan</v>
          </cell>
          <cell r="C45484" t="str">
            <v>CLOSED</v>
          </cell>
          <cell r="D45484" t="str">
            <v>Highest</v>
          </cell>
          <cell r="E45484" t="str">
            <v>netscribes</v>
          </cell>
          <cell r="F45484" t="str">
            <v>Disha Bhanushali</v>
          </cell>
          <cell r="G45484">
            <v>45859.713194444441</v>
          </cell>
          <cell r="H45484">
            <v>45929.503472222219</v>
          </cell>
        </row>
        <row r="45485">
          <cell r="A45485" t="str">
            <v>UCW-16170</v>
          </cell>
          <cell r="B45485" t="str">
            <v>Tata Cliq - New listing -Elie Saab Girl Of Now (GWP)</v>
          </cell>
          <cell r="C45485" t="str">
            <v>CLOSED</v>
          </cell>
          <cell r="D45485" t="str">
            <v>High</v>
          </cell>
          <cell r="E45485" t="str">
            <v>netscribes</v>
          </cell>
          <cell r="F45485" t="str">
            <v>Disha Bhanushali</v>
          </cell>
          <cell r="G45485">
            <v>45859.709722222222</v>
          </cell>
          <cell r="H45485">
            <v>45866.539583333331</v>
          </cell>
        </row>
        <row r="45486">
          <cell r="A45486" t="str">
            <v>UCW-16165</v>
          </cell>
          <cell r="B45486" t="str">
            <v>MP000000014596202_ Eladi Day Cream (4g) - Content Update -Tata</v>
          </cell>
          <cell r="C45486" t="str">
            <v>CLOSED</v>
          </cell>
          <cell r="D45486" t="str">
            <v>High</v>
          </cell>
          <cell r="E45486" t="str">
            <v>netscribes</v>
          </cell>
          <cell r="F45486" t="str">
            <v>Disha Bhanushali</v>
          </cell>
          <cell r="G45486">
            <v>45859.692361111112</v>
          </cell>
          <cell r="H45486">
            <v>45910.675694444442</v>
          </cell>
        </row>
        <row r="45487">
          <cell r="A45487" t="str">
            <v>UCW-16164</v>
          </cell>
          <cell r="B45487" t="str">
            <v>Request for adding  Brands-P0</v>
          </cell>
          <cell r="C45487" t="str">
            <v>CLOSED Due to Inactive/Insufficient Information</v>
          </cell>
          <cell r="D45487" t="str">
            <v>Medium</v>
          </cell>
          <cell r="E45487" t="str">
            <v>netscribes</v>
          </cell>
          <cell r="F45487" t="str">
            <v>Mohd Tahir Shaikh</v>
          </cell>
          <cell r="G45487">
            <v>45859.688888888886</v>
          </cell>
          <cell r="H45487">
            <v>45870.51458333333</v>
          </cell>
        </row>
        <row r="45488">
          <cell r="A45488" t="str">
            <v>UCW-16159</v>
          </cell>
          <cell r="B45488" t="str">
            <v>TATA - JC JV - 11 STD - 16/07/2025</v>
          </cell>
          <cell r="C45488" t="str">
            <v>CLOSED</v>
          </cell>
          <cell r="D45488" t="str">
            <v>High</v>
          </cell>
          <cell r="E45488" t="str">
            <v>netscribes</v>
          </cell>
          <cell r="F45488" t="str">
            <v>Disha Bhanushali</v>
          </cell>
          <cell r="G45488">
            <v>45859.675000000003</v>
          </cell>
          <cell r="H45488">
            <v>45877.500694444447</v>
          </cell>
        </row>
        <row r="45489">
          <cell r="A45489" t="str">
            <v>UCW-16158</v>
          </cell>
          <cell r="B45489" t="str">
            <v>AW25 Catalog - Lot 1</v>
          </cell>
          <cell r="C45489" t="str">
            <v>CLOSED</v>
          </cell>
          <cell r="D45489" t="str">
            <v>Medium</v>
          </cell>
          <cell r="E45489" t="str">
            <v>Chirag Dubal</v>
          </cell>
          <cell r="F45489" t="str">
            <v>Lishita Kotian</v>
          </cell>
          <cell r="G45489">
            <v>45859.671527777777</v>
          </cell>
          <cell r="H45489">
            <v>45864.561111111114</v>
          </cell>
        </row>
        <row r="45490">
          <cell r="A45490" t="str">
            <v>UCW-16156</v>
          </cell>
          <cell r="B45490" t="str">
            <v xml:space="preserve">Women's Apparel 16-07-2025 </v>
          </cell>
          <cell r="C45490" t="str">
            <v>CLOSED</v>
          </cell>
          <cell r="D45490" t="str">
            <v>Medium</v>
          </cell>
          <cell r="E45490" t="str">
            <v>netscribes</v>
          </cell>
          <cell r="F45490" t="str">
            <v>Juilee Jadhav</v>
          </cell>
          <cell r="G45490">
            <v>45859.665277777778</v>
          </cell>
          <cell r="H45490">
            <v>45910.775000000001</v>
          </cell>
        </row>
        <row r="45491">
          <cell r="A45491" t="str">
            <v>UCW-16148</v>
          </cell>
          <cell r="B45491" t="str">
            <v>Request to Create New Seller Account for Tata Cliq Mall – Omni Integration</v>
          </cell>
          <cell r="C45491" t="str">
            <v>CLOSED</v>
          </cell>
          <cell r="D45491" t="str">
            <v>Medium</v>
          </cell>
          <cell r="E45491" t="str">
            <v>netscribes</v>
          </cell>
          <cell r="F45491" t="str">
            <v>Mohd Tahir Shaikh</v>
          </cell>
          <cell r="G45491">
            <v>45859.625</v>
          </cell>
          <cell r="H45491">
            <v>45892.784722222219</v>
          </cell>
        </row>
        <row r="45492">
          <cell r="A45492" t="str">
            <v>UCW-16144</v>
          </cell>
          <cell r="B45492" t="str">
            <v>TATACLIQ CATALOGUE UPLOAD FOR SALE - 18-07-2025</v>
          </cell>
          <cell r="C45492" t="str">
            <v>CLOSED</v>
          </cell>
          <cell r="D45492" t="str">
            <v>Highest</v>
          </cell>
          <cell r="E45492" t="str">
            <v>netscribes</v>
          </cell>
          <cell r="F45492" t="str">
            <v>Sushma Ram</v>
          </cell>
          <cell r="G45492">
            <v>45859.584722222222</v>
          </cell>
          <cell r="H45492">
            <v>45889.669444444444</v>
          </cell>
        </row>
        <row r="45493">
          <cell r="A45493" t="str">
            <v>UCW-16142</v>
          </cell>
          <cell r="B45493" t="str">
            <v>Tata Cliq - Listing - 11 Options Sliders</v>
          </cell>
          <cell r="C45493" t="str">
            <v>CLOSED</v>
          </cell>
          <cell r="D45493" t="str">
            <v>Medium</v>
          </cell>
          <cell r="E45493" t="str">
            <v>netscribes</v>
          </cell>
          <cell r="F45493" t="str">
            <v>Lishita Kotian</v>
          </cell>
          <cell r="G45493">
            <v>45859.568749999999</v>
          </cell>
          <cell r="H45493">
            <v>45861.522222222222</v>
          </cell>
        </row>
        <row r="45494">
          <cell r="A45494" t="str">
            <v>UCW-16128</v>
          </cell>
          <cell r="B45494" t="str">
            <v>Image and Video Correction - Tata Cliq &lt;&gt; Rakhi</v>
          </cell>
          <cell r="C45494" t="str">
            <v>CLOSED</v>
          </cell>
          <cell r="D45494" t="str">
            <v>Medium</v>
          </cell>
          <cell r="E45494" t="str">
            <v>netscribes</v>
          </cell>
          <cell r="F45494" t="str">
            <v>Mohd Tahir Shaikh</v>
          </cell>
          <cell r="G45494">
            <v>45859.468055555553</v>
          </cell>
          <cell r="H45494">
            <v>45861.605555555558</v>
          </cell>
        </row>
        <row r="45495">
          <cell r="A45495" t="str">
            <v>UCW-16104</v>
          </cell>
          <cell r="B45495" t="str">
            <v>Men's Apparel 15-07-2025</v>
          </cell>
          <cell r="C45495" t="str">
            <v>CLOSED</v>
          </cell>
          <cell r="D45495" t="str">
            <v>Medium</v>
          </cell>
          <cell r="E45495" t="str">
            <v>netscribes</v>
          </cell>
          <cell r="F45495" t="str">
            <v>Lishita Kotian</v>
          </cell>
          <cell r="G45495">
            <v>45858.055555555555</v>
          </cell>
          <cell r="H45495">
            <v>45911.597916666666</v>
          </cell>
        </row>
        <row r="45496">
          <cell r="A45496" t="str">
            <v>UCW-16098</v>
          </cell>
          <cell r="B45496" t="str">
            <v>Attributes to be changed_KISNA</v>
          </cell>
          <cell r="C45496" t="str">
            <v>CLOSED</v>
          </cell>
          <cell r="D45496" t="str">
            <v>Medium</v>
          </cell>
          <cell r="E45496" t="str">
            <v>netscribes</v>
          </cell>
          <cell r="F45496" t="str">
            <v>Mohd Tahir Shaikh</v>
          </cell>
          <cell r="G45496">
            <v>45857.831250000003</v>
          </cell>
          <cell r="H45496">
            <v>45887.786111111112</v>
          </cell>
        </row>
        <row r="45497">
          <cell r="A45497" t="str">
            <v>UCW-16086</v>
          </cell>
          <cell r="B45497" t="str">
            <v>SPYKAR - NEW - CATALOG - MENS &amp; WOMENS - 17.07.2025</v>
          </cell>
          <cell r="C45497" t="str">
            <v>CLOSED</v>
          </cell>
          <cell r="D45497" t="str">
            <v>Medium</v>
          </cell>
          <cell r="E45497" t="str">
            <v>netscribes</v>
          </cell>
          <cell r="F45497" t="str">
            <v>Lishita Kotian</v>
          </cell>
          <cell r="G45497">
            <v>45857.732638888891</v>
          </cell>
          <cell r="H45497">
            <v>45861.484027777777</v>
          </cell>
        </row>
        <row r="45498">
          <cell r="A45498" t="str">
            <v>UCW-16082</v>
          </cell>
          <cell r="B45498" t="str">
            <v>Adidas India Marketing ... (127653) Multimapping</v>
          </cell>
          <cell r="C45498" t="str">
            <v>CLOSED Due to Inactive/Insufficient Information</v>
          </cell>
          <cell r="D45498" t="str">
            <v>Medium</v>
          </cell>
          <cell r="E45498" t="str">
            <v>netscribes</v>
          </cell>
          <cell r="F45498" t="str">
            <v>Juilee Jadhav</v>
          </cell>
          <cell r="G45498">
            <v>45857.677083333336</v>
          </cell>
          <cell r="H45498">
            <v>45891.677083333336</v>
          </cell>
        </row>
        <row r="45499">
          <cell r="A45499" t="str">
            <v>UCW-16081</v>
          </cell>
          <cell r="B45499" t="str">
            <v>Upload Videos</v>
          </cell>
          <cell r="C45499" t="str">
            <v>CLOSED</v>
          </cell>
          <cell r="D45499" t="str">
            <v>Medium</v>
          </cell>
          <cell r="E45499" t="str">
            <v>netscribes</v>
          </cell>
          <cell r="F45499" t="str">
            <v>Juilee Jadhav</v>
          </cell>
          <cell r="G45499">
            <v>45857.661111111112</v>
          </cell>
          <cell r="H45499">
            <v>45878.595138888886</v>
          </cell>
        </row>
        <row r="45500">
          <cell r="A45500" t="str">
            <v>UCW-16080</v>
          </cell>
          <cell r="B45500" t="str">
            <v>La Vie En Rose Sell Now TCF</v>
          </cell>
          <cell r="C45500" t="str">
            <v>CLOSED</v>
          </cell>
          <cell r="D45500" t="str">
            <v>Medium</v>
          </cell>
          <cell r="E45500" t="str">
            <v>netscribes</v>
          </cell>
          <cell r="F45500" t="str">
            <v>Juilee Jadhav</v>
          </cell>
          <cell r="G45500">
            <v>45857.620138888888</v>
          </cell>
          <cell r="H45500">
            <v>45866.856944444444</v>
          </cell>
        </row>
        <row r="45501">
          <cell r="A45501" t="str">
            <v>UCW-16079</v>
          </cell>
          <cell r="B45501" t="str">
            <v>TataCliQ &lt;&gt; New Listing WesternWear Dress || Floe (138-152, 199-202) ||</v>
          </cell>
          <cell r="C45501" t="str">
            <v>CLOSED</v>
          </cell>
          <cell r="D45501" t="str">
            <v>Medium</v>
          </cell>
          <cell r="E45501" t="str">
            <v>netscribes</v>
          </cell>
          <cell r="F45501" t="str">
            <v>Juilee Jadhav</v>
          </cell>
          <cell r="G45501">
            <v>45857.614583333336</v>
          </cell>
          <cell r="H45501">
            <v>45877.558333333334</v>
          </cell>
        </row>
        <row r="45502">
          <cell r="A45502" t="str">
            <v>UCW-16078</v>
          </cell>
          <cell r="B45502" t="str">
            <v>VIP Backpack Product Video | Urban-Legacy-Vogue | Tatacliq</v>
          </cell>
          <cell r="C45502" t="str">
            <v>CLOSED</v>
          </cell>
          <cell r="D45502" t="str">
            <v>Medium</v>
          </cell>
          <cell r="E45502" t="str">
            <v>netscribes</v>
          </cell>
          <cell r="F45502" t="str">
            <v>Juilee Jadhav</v>
          </cell>
          <cell r="G45502">
            <v>45857.611805555556</v>
          </cell>
          <cell r="H45502">
            <v>45885.633333333331</v>
          </cell>
        </row>
        <row r="45503">
          <cell r="A45503" t="str">
            <v>UCW-16077</v>
          </cell>
          <cell r="B45503" t="str">
            <v>TATA CLIQ - LISTING FILE - 15072025</v>
          </cell>
          <cell r="C45503" t="str">
            <v>CLOSED</v>
          </cell>
          <cell r="D45503" t="str">
            <v>Medium</v>
          </cell>
          <cell r="E45503" t="str">
            <v>netscribes</v>
          </cell>
          <cell r="F45503" t="str">
            <v>Juilee Jadhav</v>
          </cell>
          <cell r="G45503">
            <v>45857.540972222225</v>
          </cell>
          <cell r="H45503">
            <v>45860.523611111108</v>
          </cell>
        </row>
        <row r="45504">
          <cell r="A45504" t="str">
            <v>UCW-16070</v>
          </cell>
          <cell r="B45504" t="str">
            <v xml:space="preserve">Tatacliq Lifestyle Catalog Template-Lot -117_15.07.2025 </v>
          </cell>
          <cell r="C45504" t="str">
            <v>CLOSED</v>
          </cell>
          <cell r="D45504" t="str">
            <v>Medium</v>
          </cell>
          <cell r="E45504" t="str">
            <v>netscribes</v>
          </cell>
          <cell r="F45504" t="str">
            <v>Juilee Jadhav</v>
          </cell>
          <cell r="G45504">
            <v>45856.817361111112</v>
          </cell>
          <cell r="H45504">
            <v>45891.676388888889</v>
          </cell>
        </row>
        <row r="45505">
          <cell r="A45505" t="str">
            <v>UCW-16066</v>
          </cell>
          <cell r="B45505" t="str">
            <v>Tatacliq Men Content template_17-07-25</v>
          </cell>
          <cell r="C45505" t="str">
            <v>CLOSED</v>
          </cell>
          <cell r="D45505" t="str">
            <v>Medium</v>
          </cell>
          <cell r="E45505" t="str">
            <v>Chirag Dubal</v>
          </cell>
          <cell r="F45505" t="str">
            <v>Lishita Kotian</v>
          </cell>
          <cell r="G45505">
            <v>45856.757638888892</v>
          </cell>
          <cell r="H45505">
            <v>45877.560416666667</v>
          </cell>
        </row>
        <row r="45506">
          <cell r="A45506" t="str">
            <v>UCW-16065</v>
          </cell>
          <cell r="B45506" t="str">
            <v>Guess Lux(128655) &amp; Mall (128697) Footwear Catalog Sheet 18-07-2025</v>
          </cell>
          <cell r="C45506" t="str">
            <v>CLOSED</v>
          </cell>
          <cell r="D45506" t="str">
            <v>Medium</v>
          </cell>
          <cell r="E45506" t="str">
            <v>Chirag Dubal</v>
          </cell>
          <cell r="F45506" t="str">
            <v>Reagan D’souza</v>
          </cell>
          <cell r="G45506">
            <v>45856.740277777775</v>
          </cell>
          <cell r="H45506">
            <v>45899.779166666667</v>
          </cell>
        </row>
        <row r="45507">
          <cell r="A45507" t="str">
            <v>UCW-16052</v>
          </cell>
          <cell r="B45507" t="str">
            <v>Beauty - RE: Friday Launch_18th_July_Studiowest_18-18th july</v>
          </cell>
          <cell r="C45507" t="str">
            <v>CLOSED</v>
          </cell>
          <cell r="D45507" t="str">
            <v>Medium</v>
          </cell>
          <cell r="E45507" t="str">
            <v>netscribes</v>
          </cell>
          <cell r="F45507" t="str">
            <v>Simi Raichel Zachariah</v>
          </cell>
          <cell r="G45507">
            <v>45856.663888888892</v>
          </cell>
          <cell r="H45507">
            <v>45868.679166666669</v>
          </cell>
        </row>
        <row r="45508">
          <cell r="A45508" t="str">
            <v>UCW-16051</v>
          </cell>
          <cell r="B45508" t="str">
            <v>BEauty-SKU updation_July,25_Tatacliq-18th july</v>
          </cell>
          <cell r="C45508" t="str">
            <v>CLOSED</v>
          </cell>
          <cell r="D45508" t="str">
            <v>Medium</v>
          </cell>
          <cell r="E45508" t="str">
            <v>netscribes</v>
          </cell>
          <cell r="F45508" t="str">
            <v>Simi Raichel Zachariah</v>
          </cell>
          <cell r="G45508">
            <v>45856.656944444447</v>
          </cell>
          <cell r="H45508">
            <v>46003.853472222225</v>
          </cell>
        </row>
        <row r="45509">
          <cell r="A45509" t="str">
            <v>UCW-16048</v>
          </cell>
          <cell r="B45509" t="str">
            <v>BEauty - Re: Tata Cliq - New Listing - Hermès Barénia Intense-18th july</v>
          </cell>
          <cell r="C45509" t="str">
            <v>CLOSED</v>
          </cell>
          <cell r="D45509" t="str">
            <v>Medium</v>
          </cell>
          <cell r="E45509" t="str">
            <v>netscribes</v>
          </cell>
          <cell r="F45509" t="str">
            <v>Simi Raichel Zachariah</v>
          </cell>
          <cell r="G45509">
            <v>45856.636805555558</v>
          </cell>
          <cell r="H45509">
            <v>45870.477777777778</v>
          </cell>
        </row>
        <row r="45510">
          <cell r="A45510" t="str">
            <v>UCW-16045</v>
          </cell>
          <cell r="B45510" t="str">
            <v>BEauty - RE: [EXT] Fw: SKP Scalp Soothing Shampoo - 1 Litre Launch TataCliq-18th july</v>
          </cell>
          <cell r="C45510" t="str">
            <v>CLOSED</v>
          </cell>
          <cell r="D45510" t="str">
            <v>Medium</v>
          </cell>
          <cell r="E45510" t="str">
            <v>netscribes</v>
          </cell>
          <cell r="F45510" t="str">
            <v>Simi Raichel Zachariah</v>
          </cell>
          <cell r="G45510">
            <v>45856.609722222223</v>
          </cell>
          <cell r="H45510">
            <v>45888.447222222225</v>
          </cell>
        </row>
        <row r="45511">
          <cell r="A45511" t="str">
            <v>UCW-16043</v>
          </cell>
          <cell r="B45511" t="str">
            <v>BEauty - Re: Colorbar New Listing-18th July</v>
          </cell>
          <cell r="C45511" t="str">
            <v>CLOSED</v>
          </cell>
          <cell r="D45511" t="str">
            <v>Medium</v>
          </cell>
          <cell r="E45511" t="str">
            <v>netscribes</v>
          </cell>
          <cell r="F45511" t="str">
            <v>Simi Raichel Zachariah</v>
          </cell>
          <cell r="G45511">
            <v>45856.60833333333</v>
          </cell>
          <cell r="H45511">
            <v>45898.526388888888</v>
          </cell>
        </row>
        <row r="45512">
          <cell r="A45512" t="str">
            <v>UCW-16041</v>
          </cell>
          <cell r="B45512" t="str">
            <v>Beauty - RE: GWP sku - MP000000025152093-18th july</v>
          </cell>
          <cell r="C45512" t="str">
            <v>CLOSED</v>
          </cell>
          <cell r="D45512" t="str">
            <v>Medium</v>
          </cell>
          <cell r="E45512" t="str">
            <v>netscribes</v>
          </cell>
          <cell r="F45512" t="str">
            <v>Simi Raichel Zachariah</v>
          </cell>
          <cell r="G45512">
            <v>45856.599305555559</v>
          </cell>
          <cell r="H45512">
            <v>45910.675694444442</v>
          </cell>
        </row>
        <row r="45513">
          <cell r="A45513" t="str">
            <v>UCW-16040</v>
          </cell>
          <cell r="B45513" t="str">
            <v>Hoversoul Listing - CS. Enterprises 17 Jul 2025</v>
          </cell>
          <cell r="C45513" t="str">
            <v>CLOSED</v>
          </cell>
          <cell r="D45513" t="str">
            <v>Medium</v>
          </cell>
          <cell r="E45513" t="str">
            <v>Chirag Dubal</v>
          </cell>
          <cell r="F45513" t="str">
            <v>Lishita Kotian</v>
          </cell>
          <cell r="G45513">
            <v>45856.597222222219</v>
          </cell>
          <cell r="H45513">
            <v>45870.6</v>
          </cell>
        </row>
        <row r="45514">
          <cell r="A45514" t="str">
            <v>UCW-16038</v>
          </cell>
          <cell r="B45514" t="str">
            <v>Beauty - OUAI Listing - July'25-july</v>
          </cell>
          <cell r="C45514" t="str">
            <v>CLOSED</v>
          </cell>
          <cell r="D45514" t="str">
            <v>Medium</v>
          </cell>
          <cell r="E45514" t="str">
            <v>netscribes</v>
          </cell>
          <cell r="F45514" t="str">
            <v>Simi Raichel Zachariah</v>
          </cell>
          <cell r="G45514">
            <v>45856.594444444447</v>
          </cell>
          <cell r="H45514">
            <v>45868.664583333331</v>
          </cell>
        </row>
        <row r="45515">
          <cell r="A45515" t="str">
            <v>UCW-16036</v>
          </cell>
          <cell r="B45515" t="str">
            <v>Details for cataloging</v>
          </cell>
          <cell r="C45515" t="str">
            <v>CLOSED</v>
          </cell>
          <cell r="D45515" t="str">
            <v>Medium</v>
          </cell>
          <cell r="E45515" t="str">
            <v>Chirag Dubal</v>
          </cell>
          <cell r="F45515" t="str">
            <v>Lishita Kotian</v>
          </cell>
          <cell r="G45515">
            <v>45856.549305555556</v>
          </cell>
          <cell r="H45515">
            <v>45859.525000000001</v>
          </cell>
        </row>
        <row r="45516">
          <cell r="A45516" t="str">
            <v>UCW-16034</v>
          </cell>
          <cell r="B45516" t="str">
            <v>Detail sheet for cataloging _ chest print</v>
          </cell>
          <cell r="C45516" t="str">
            <v>CLOSED</v>
          </cell>
          <cell r="D45516" t="str">
            <v>Medium</v>
          </cell>
          <cell r="E45516" t="str">
            <v>Chirag Dubal</v>
          </cell>
          <cell r="F45516" t="str">
            <v>Lishita Kotian</v>
          </cell>
          <cell r="G45516">
            <v>45856.536111111112</v>
          </cell>
          <cell r="H45516">
            <v>45877.561805555553</v>
          </cell>
        </row>
        <row r="45517">
          <cell r="A45517" t="str">
            <v>UCW-16029</v>
          </cell>
          <cell r="B45517" t="str">
            <v>CLONE - BEauty - Re: AltaModa Color Range Listing (Tata Cliq)-11th july</v>
          </cell>
          <cell r="C45517" t="str">
            <v>CLOSED</v>
          </cell>
          <cell r="D45517" t="str">
            <v>Medium</v>
          </cell>
          <cell r="E45517" t="str">
            <v>netscribes</v>
          </cell>
          <cell r="F45517" t="str">
            <v>Simi Raichel Zachariah</v>
          </cell>
          <cell r="G45517">
            <v>45856.49722222222</v>
          </cell>
          <cell r="H45517">
            <v>45878.652777777781</v>
          </cell>
        </row>
        <row r="45518">
          <cell r="A45518" t="str">
            <v>UCW-16028</v>
          </cell>
          <cell r="B45518" t="str">
            <v>Request for Full Product Catalog &amp; Images for Infant Essential Launch - Joie</v>
          </cell>
          <cell r="C45518" t="str">
            <v>CLOSED</v>
          </cell>
          <cell r="D45518" t="str">
            <v>Medium</v>
          </cell>
          <cell r="E45518" t="str">
            <v>Chirag Dubal</v>
          </cell>
          <cell r="F45518" t="str">
            <v>Lishita Kotian</v>
          </cell>
          <cell r="G45518">
            <v>45856.495138888888</v>
          </cell>
          <cell r="H45518">
            <v>45902.71597222222</v>
          </cell>
        </row>
        <row r="45519">
          <cell r="A45519" t="str">
            <v>UCW-16027</v>
          </cell>
          <cell r="B45519" t="str">
            <v>Images with bag to Remove - Silver Cross Clic</v>
          </cell>
          <cell r="C45519" t="str">
            <v>CLOSED</v>
          </cell>
          <cell r="D45519" t="str">
            <v>Medium</v>
          </cell>
          <cell r="E45519" t="str">
            <v>Chirag Dubal</v>
          </cell>
          <cell r="F45519" t="str">
            <v>Reagan D’souza</v>
          </cell>
          <cell r="G45519">
            <v>45856.492361111108</v>
          </cell>
          <cell r="H45519">
            <v>45860.454861111109</v>
          </cell>
        </row>
        <row r="45520">
          <cell r="A45520" t="str">
            <v>UCW-16026</v>
          </cell>
          <cell r="B45520" t="str">
            <v>Lotto - Lot 4 Cataloguing File</v>
          </cell>
          <cell r="C45520" t="str">
            <v>CLOSED</v>
          </cell>
          <cell r="D45520" t="str">
            <v>Medium</v>
          </cell>
          <cell r="E45520" t="str">
            <v>netscribes</v>
          </cell>
          <cell r="F45520" t="str">
            <v>Juilee Jadhav</v>
          </cell>
          <cell r="G45520">
            <v>45856.488194444442</v>
          </cell>
          <cell r="H45520">
            <v>45860.475694444445</v>
          </cell>
        </row>
        <row r="45521">
          <cell r="A45521" t="str">
            <v>UCW-16021</v>
          </cell>
          <cell r="B45521" t="str">
            <v>Socks cataloging - Packing Box missing in images upload and need image change</v>
          </cell>
          <cell r="C45521" t="str">
            <v>CLOSED</v>
          </cell>
          <cell r="D45521" t="str">
            <v>Medium</v>
          </cell>
          <cell r="E45521" t="str">
            <v>netscribes</v>
          </cell>
          <cell r="F45521" t="str">
            <v>Mohd Tahir Shaikh</v>
          </cell>
          <cell r="G45521">
            <v>45855.794444444444</v>
          </cell>
          <cell r="H45521">
            <v>45862.486111111109</v>
          </cell>
        </row>
        <row r="45522">
          <cell r="A45522" t="str">
            <v>UCW-16020</v>
          </cell>
          <cell r="B45522" t="str">
            <v>INFLUENCER IMAGE UPDATE TATACLIQ 16-07-2025</v>
          </cell>
          <cell r="C45522" t="str">
            <v>CLOSED</v>
          </cell>
          <cell r="D45522" t="str">
            <v>Medium</v>
          </cell>
          <cell r="E45522" t="str">
            <v>netscribes</v>
          </cell>
          <cell r="F45522" t="str">
            <v>Mohd Tahir Shaikh</v>
          </cell>
          <cell r="G45522">
            <v>45855.790972222225</v>
          </cell>
          <cell r="H45522">
            <v>45863.518055555556</v>
          </cell>
        </row>
        <row r="45523">
          <cell r="A45523" t="str">
            <v>UCW-16019</v>
          </cell>
          <cell r="B45523" t="str">
            <v>Beauty - Fw: TSS X Tata Cliq | Request to update images-17th july</v>
          </cell>
          <cell r="C45523" t="str">
            <v>CLOSED</v>
          </cell>
          <cell r="D45523" t="str">
            <v>Medium</v>
          </cell>
          <cell r="E45523" t="str">
            <v>netscribes</v>
          </cell>
          <cell r="F45523" t="str">
            <v>Simi Raichel Zachariah</v>
          </cell>
          <cell r="G45523">
            <v>45855.786111111112</v>
          </cell>
          <cell r="H45523">
            <v>45857.718055555553</v>
          </cell>
        </row>
        <row r="45524">
          <cell r="A45524" t="str">
            <v>UCW-16018</v>
          </cell>
          <cell r="B45524" t="str">
            <v>Beauty - Laura Mercier - Image updation July'25-17th July</v>
          </cell>
          <cell r="C45524" t="str">
            <v>CLOSED</v>
          </cell>
          <cell r="D45524" t="str">
            <v>Medium</v>
          </cell>
          <cell r="E45524" t="str">
            <v>netscribes</v>
          </cell>
          <cell r="F45524" t="str">
            <v>Simi Raichel Zachariah</v>
          </cell>
          <cell r="G45524">
            <v>45855.783333333333</v>
          </cell>
          <cell r="H45524">
            <v>45910.675694444442</v>
          </cell>
        </row>
        <row r="45525">
          <cell r="A45525" t="str">
            <v>UCW-16017</v>
          </cell>
          <cell r="B45525" t="str">
            <v>Tata Cliq Listing_17-07-2025-Lavie, Lavie Luxe, Lavie Signature</v>
          </cell>
          <cell r="C45525" t="str">
            <v>CLOSED</v>
          </cell>
          <cell r="D45525" t="str">
            <v>Medium</v>
          </cell>
          <cell r="E45525" t="str">
            <v>netscribes</v>
          </cell>
          <cell r="F45525" t="str">
            <v>Mohd Tahir Shaikh</v>
          </cell>
          <cell r="G45525">
            <v>45855.783333333333</v>
          </cell>
          <cell r="H45525">
            <v>45857.631944444445</v>
          </cell>
        </row>
        <row r="45526">
          <cell r="A45526" t="str">
            <v>UCW-16009</v>
          </cell>
          <cell r="B45526" t="str">
            <v>One Friday Catalogue Tamplate</v>
          </cell>
          <cell r="C45526" t="str">
            <v>CLOSED Due to Inactive/Insufficient Information</v>
          </cell>
          <cell r="D45526" t="str">
            <v>Medium</v>
          </cell>
          <cell r="E45526" t="str">
            <v>netscribes</v>
          </cell>
          <cell r="F45526" t="str">
            <v>Juilee Jadhav</v>
          </cell>
          <cell r="G45526">
            <v>45855.715277777781</v>
          </cell>
          <cell r="H45526">
            <v>45902.477777777778</v>
          </cell>
        </row>
        <row r="45527">
          <cell r="A45527" t="str">
            <v>UCW-16008</v>
          </cell>
          <cell r="B45527" t="str">
            <v>FW: New Listing - SCENTRA</v>
          </cell>
          <cell r="C45527" t="str">
            <v>CLOSED</v>
          </cell>
          <cell r="D45527" t="str">
            <v>Medium</v>
          </cell>
          <cell r="E45527" t="str">
            <v>Chirag Dubal</v>
          </cell>
          <cell r="F45527" t="str">
            <v>Lishita Kotian</v>
          </cell>
          <cell r="G45527">
            <v>45855.712500000001</v>
          </cell>
          <cell r="H45527">
            <v>45859.734722222223</v>
          </cell>
        </row>
        <row r="45528">
          <cell r="A45528" t="str">
            <v>UCW-16004</v>
          </cell>
          <cell r="B45528" t="str">
            <v>BEauty - Re: Loreal Paris Brow Lamination | New Listing | Tatacliq-17th july</v>
          </cell>
          <cell r="C45528" t="str">
            <v>CLOSED</v>
          </cell>
          <cell r="D45528" t="str">
            <v>Highest</v>
          </cell>
          <cell r="E45528" t="str">
            <v>netscribes</v>
          </cell>
          <cell r="F45528" t="str">
            <v>Simi Raichel Zachariah</v>
          </cell>
          <cell r="G45528">
            <v>45855.662499999999</v>
          </cell>
          <cell r="H45528">
            <v>45868.688888888886</v>
          </cell>
        </row>
        <row r="45529">
          <cell r="A45529" t="str">
            <v>UCW-15999</v>
          </cell>
          <cell r="B45529" t="str">
            <v xml:space="preserve">Styles migration to Tata cliq westbury account - 10-07-2025  </v>
          </cell>
          <cell r="C45529" t="str">
            <v>CLOSED</v>
          </cell>
          <cell r="D45529" t="str">
            <v>Medium</v>
          </cell>
          <cell r="E45529" t="str">
            <v>netscribes</v>
          </cell>
          <cell r="F45529" t="str">
            <v>Mohd Tahir Shaikh</v>
          </cell>
          <cell r="G45529">
            <v>45855.576388888891</v>
          </cell>
          <cell r="H45529">
            <v>45866.856944444444</v>
          </cell>
        </row>
        <row r="45530">
          <cell r="A45530" t="str">
            <v>UCW-15991</v>
          </cell>
          <cell r="B45530" t="str">
            <v>MINIKLUB  -ACCESSORIES  17-07-2025</v>
          </cell>
          <cell r="C45530" t="str">
            <v>CLOSED</v>
          </cell>
          <cell r="D45530" t="str">
            <v>Medium</v>
          </cell>
          <cell r="E45530" t="str">
            <v>netscribes</v>
          </cell>
          <cell r="F45530" t="str">
            <v>Lishita Kotian</v>
          </cell>
          <cell r="G45530">
            <v>45855.525000000001</v>
          </cell>
          <cell r="H45530">
            <v>45860.488194444442</v>
          </cell>
        </row>
        <row r="45531">
          <cell r="A45531" t="str">
            <v>UCW-15988</v>
          </cell>
          <cell r="B45531" t="str">
            <v>TH &amp; CK | 335 - Styles</v>
          </cell>
          <cell r="C45531" t="str">
            <v>CLOSED</v>
          </cell>
          <cell r="D45531" t="str">
            <v>Medium</v>
          </cell>
          <cell r="E45531" t="str">
            <v>Chirag Dubal</v>
          </cell>
          <cell r="F45531" t="str">
            <v>Reagan D’souza</v>
          </cell>
          <cell r="G45531">
            <v>45855.509027777778</v>
          </cell>
          <cell r="H45531">
            <v>45877.754861111112</v>
          </cell>
        </row>
        <row r="45532">
          <cell r="A45532" t="str">
            <v>UCW-15986</v>
          </cell>
          <cell r="B45532" t="str">
            <v>Peora - Rakhi Product Video Upload Request</v>
          </cell>
          <cell r="C45532" t="str">
            <v>CLOSED</v>
          </cell>
          <cell r="D45532" t="str">
            <v>Medium</v>
          </cell>
          <cell r="E45532" t="str">
            <v>netscribes</v>
          </cell>
          <cell r="F45532" t="str">
            <v>Mohd Tahir Shaikh</v>
          </cell>
          <cell r="G45532">
            <v>45855.502083333333</v>
          </cell>
          <cell r="H45532">
            <v>45861.711805555555</v>
          </cell>
        </row>
        <row r="45533">
          <cell r="A45533" t="str">
            <v>UCW-15979</v>
          </cell>
          <cell r="B45533" t="str">
            <v>Tatacliq Specimen Template | 9th July'25</v>
          </cell>
          <cell r="C45533" t="str">
            <v>CLOSED</v>
          </cell>
          <cell r="D45533" t="str">
            <v>Medium</v>
          </cell>
          <cell r="E45533" t="str">
            <v>netscribes</v>
          </cell>
          <cell r="F45533" t="str">
            <v>Mohd Tahir Shaikh</v>
          </cell>
          <cell r="G45533">
            <v>45855.456944444442</v>
          </cell>
          <cell r="H45533">
            <v>45857.616666666669</v>
          </cell>
        </row>
        <row r="45534">
          <cell r="A45534" t="str">
            <v>UCW-15967</v>
          </cell>
          <cell r="B45534" t="str">
            <v>Tata Cliq Bugatti SS25 Lot 6 styles _Footwear_33 options_124766_11/07/2025</v>
          </cell>
          <cell r="C45534" t="str">
            <v>CLOSED</v>
          </cell>
          <cell r="D45534" t="str">
            <v>Medium</v>
          </cell>
          <cell r="E45534" t="str">
            <v>netscribes</v>
          </cell>
          <cell r="F45534" t="str">
            <v>Juilee Jadhav</v>
          </cell>
          <cell r="G45534">
            <v>45854.843055555553</v>
          </cell>
          <cell r="H45534">
            <v>45859.452777777777</v>
          </cell>
        </row>
        <row r="45535">
          <cell r="A45535" t="str">
            <v>UCW-15965</v>
          </cell>
          <cell r="B45535" t="str">
            <v>Content Sheet- 43 Styles-ABFRL- Tatacliq</v>
          </cell>
          <cell r="C45535" t="str">
            <v>CLOSED</v>
          </cell>
          <cell r="D45535" t="str">
            <v>Medium</v>
          </cell>
          <cell r="E45535" t="str">
            <v>netscribes</v>
          </cell>
          <cell r="F45535" t="str">
            <v>Juilee Jadhav</v>
          </cell>
          <cell r="G45535">
            <v>45854.820138888892</v>
          </cell>
          <cell r="H45535">
            <v>45922.714583333334</v>
          </cell>
        </row>
        <row r="45536">
          <cell r="A45536" t="str">
            <v>UCW-15964</v>
          </cell>
          <cell r="B45536" t="str">
            <v>Globus Women's Wear Apparels - 20 Styles - Batch 103 (Western Wear) (16.07.2025) (Seller Code - 124013)</v>
          </cell>
          <cell r="C45536" t="str">
            <v>CLOSED</v>
          </cell>
          <cell r="D45536" t="str">
            <v>Medium</v>
          </cell>
          <cell r="E45536" t="str">
            <v>netscribes</v>
          </cell>
          <cell r="F45536" t="str">
            <v>Juilee Jadhav</v>
          </cell>
          <cell r="G45536">
            <v>45854.813888888886</v>
          </cell>
          <cell r="H45536">
            <v>45859.473611111112</v>
          </cell>
        </row>
        <row r="45537">
          <cell r="A45537" t="str">
            <v>UCW-15963</v>
          </cell>
          <cell r="B45537" t="str">
            <v>Globus Women's Wear Apparels -  14 Styles - Batch 103 (Ethnic Wear) (16.07.2025) (Seller ID - 124013)</v>
          </cell>
          <cell r="C45537" t="str">
            <v>CLOSED</v>
          </cell>
          <cell r="D45537" t="str">
            <v>Medium</v>
          </cell>
          <cell r="E45537" t="str">
            <v>netscribes</v>
          </cell>
          <cell r="F45537" t="str">
            <v>Juilee Jadhav</v>
          </cell>
          <cell r="G45537">
            <v>45854.808333333334</v>
          </cell>
          <cell r="H45537">
            <v>45859.539583333331</v>
          </cell>
        </row>
        <row r="45538">
          <cell r="A45538" t="str">
            <v>UCW-15961</v>
          </cell>
          <cell r="B45538" t="str">
            <v>Image update</v>
          </cell>
          <cell r="C45538" t="str">
            <v>CLOSED</v>
          </cell>
          <cell r="D45538" t="str">
            <v>Medium</v>
          </cell>
          <cell r="E45538" t="str">
            <v>netscribes</v>
          </cell>
          <cell r="F45538" t="str">
            <v>Mohd Tahir Shaikh</v>
          </cell>
          <cell r="G45538">
            <v>45854.802083333336</v>
          </cell>
          <cell r="H45538">
            <v>45888.625</v>
          </cell>
        </row>
        <row r="45539">
          <cell r="A45539" t="str">
            <v>UCW-15958</v>
          </cell>
          <cell r="B45539" t="str">
            <v>Levis new catalogue 11th July</v>
          </cell>
          <cell r="C45539" t="str">
            <v>CLOSED</v>
          </cell>
          <cell r="D45539" t="str">
            <v>Medium</v>
          </cell>
          <cell r="E45539" t="str">
            <v>netscribes</v>
          </cell>
          <cell r="F45539" t="str">
            <v>Mohd Tahir Shaikh</v>
          </cell>
          <cell r="G45539">
            <v>45854.777777777781</v>
          </cell>
          <cell r="H45539">
            <v>45876.495833333334</v>
          </cell>
        </row>
        <row r="45540">
          <cell r="A45540" t="str">
            <v>UCW-15953</v>
          </cell>
          <cell r="B45540" t="str">
            <v>Request to Add FC Videos to the Attached SKUs - TC</v>
          </cell>
          <cell r="C45540" t="str">
            <v>CLOSED</v>
          </cell>
          <cell r="D45540" t="str">
            <v>Medium</v>
          </cell>
          <cell r="E45540" t="str">
            <v>netscribes</v>
          </cell>
          <cell r="F45540" t="str">
            <v>Mohd Tahir Shaikh</v>
          </cell>
          <cell r="G45540">
            <v>45854.688194444447</v>
          </cell>
          <cell r="H45540">
            <v>45875.674305555556</v>
          </cell>
        </row>
        <row r="45541">
          <cell r="A45541" t="str">
            <v>UCW-15950</v>
          </cell>
          <cell r="B45541" t="str">
            <v>CK Platform Addition</v>
          </cell>
          <cell r="C45541" t="str">
            <v>CLOSED</v>
          </cell>
          <cell r="D45541" t="str">
            <v>Medium</v>
          </cell>
          <cell r="E45541" t="str">
            <v>Chirag Dubal</v>
          </cell>
          <cell r="F45541" t="str">
            <v>Shloka Chakre</v>
          </cell>
          <cell r="G45541">
            <v>45854.663888888892</v>
          </cell>
          <cell r="H45541">
            <v>45881.702777777777</v>
          </cell>
        </row>
        <row r="45542">
          <cell r="A45542" t="str">
            <v>UCW-15948</v>
          </cell>
          <cell r="B45542" t="str">
            <v>Gajagamini Collection for (Tata Cliq).</v>
          </cell>
          <cell r="C45542" t="str">
            <v>CLOSED</v>
          </cell>
          <cell r="D45542" t="str">
            <v>Medium</v>
          </cell>
          <cell r="E45542" t="str">
            <v>netscribes</v>
          </cell>
          <cell r="F45542" t="str">
            <v>Mohd Tahir Shaikh</v>
          </cell>
          <cell r="G45542">
            <v>45854.65625</v>
          </cell>
          <cell r="H45542">
            <v>45867.761805555558</v>
          </cell>
        </row>
        <row r="45543">
          <cell r="A45543" t="str">
            <v>UCW-15942</v>
          </cell>
          <cell r="B45543" t="str">
            <v>New Listing for Tatacliq Trove Label</v>
          </cell>
          <cell r="C45543" t="str">
            <v>CLOSED</v>
          </cell>
          <cell r="D45543" t="str">
            <v>Medium</v>
          </cell>
          <cell r="E45543" t="str">
            <v>netscribes</v>
          </cell>
          <cell r="F45543" t="str">
            <v>Sushma Ram</v>
          </cell>
          <cell r="G45543">
            <v>45854.628472222219</v>
          </cell>
          <cell r="H45543">
            <v>45877.5625</v>
          </cell>
        </row>
        <row r="45544">
          <cell r="A45544" t="str">
            <v>UCW-15937</v>
          </cell>
          <cell r="B45544" t="str">
            <v>Hoversoul Listing   - Nityanikar 15 Jul 2025</v>
          </cell>
          <cell r="C45544" t="str">
            <v>CLOSED</v>
          </cell>
          <cell r="D45544" t="str">
            <v>Medium</v>
          </cell>
          <cell r="E45544" t="str">
            <v>netscribes</v>
          </cell>
          <cell r="F45544" t="str">
            <v>Juilee Jadhav</v>
          </cell>
          <cell r="G45544">
            <v>45854.612500000003</v>
          </cell>
          <cell r="H45544">
            <v>45856.635416666664</v>
          </cell>
        </row>
        <row r="45545">
          <cell r="A45545" t="str">
            <v>UCW-15930</v>
          </cell>
          <cell r="B45545" t="str">
            <v>Detail sheet for cataloging</v>
          </cell>
          <cell r="C45545" t="str">
            <v>CLOSED</v>
          </cell>
          <cell r="D45545" t="str">
            <v>Medium</v>
          </cell>
          <cell r="E45545" t="str">
            <v>netscribes</v>
          </cell>
          <cell r="F45545" t="str">
            <v>Mohd Tahir Shaikh</v>
          </cell>
          <cell r="G45545">
            <v>45854.557638888888</v>
          </cell>
          <cell r="H45545">
            <v>45857.498611111114</v>
          </cell>
        </row>
        <row r="45546">
          <cell r="A45546" t="str">
            <v>UCW-15925</v>
          </cell>
          <cell r="B45546" t="str">
            <v>BEauty - Breathe Aromatherapy : Platform addition &lt;Fashion&gt; -16th july</v>
          </cell>
          <cell r="C45546" t="str">
            <v>CLOSED</v>
          </cell>
          <cell r="D45546" t="str">
            <v>Medium</v>
          </cell>
          <cell r="E45546" t="str">
            <v>netscribes</v>
          </cell>
          <cell r="F45546" t="str">
            <v>Simi Raichel Zachariah</v>
          </cell>
          <cell r="G45546">
            <v>45854.505555555559</v>
          </cell>
          <cell r="H45546">
            <v>45910.676388888889</v>
          </cell>
        </row>
        <row r="45547">
          <cell r="A45547" t="str">
            <v>UCW-15924</v>
          </cell>
          <cell r="B45547" t="str">
            <v>Caudalie- Pending skus</v>
          </cell>
          <cell r="C45547" t="str">
            <v>CLOSED</v>
          </cell>
          <cell r="D45547" t="str">
            <v>Medium</v>
          </cell>
          <cell r="E45547" t="str">
            <v>netscribes</v>
          </cell>
          <cell r="F45547" t="str">
            <v>Simi Raichel Zachariah</v>
          </cell>
          <cell r="G45547">
            <v>45854.492361111108</v>
          </cell>
          <cell r="H45547">
            <v>45877.580555555556</v>
          </cell>
        </row>
        <row r="45548">
          <cell r="A45548" t="str">
            <v>UCW-15903</v>
          </cell>
          <cell r="B45548" t="str">
            <v>BEauty - L'occitane Blank PDP on Two SKUs-15th july</v>
          </cell>
          <cell r="C45548" t="str">
            <v>CLOSED</v>
          </cell>
          <cell r="D45548" t="str">
            <v>Medium</v>
          </cell>
          <cell r="E45548" t="str">
            <v>netscribes</v>
          </cell>
          <cell r="F45548" t="str">
            <v>Simi Raichel Zachariah</v>
          </cell>
          <cell r="G45548">
            <v>45853.790972222225</v>
          </cell>
          <cell r="H45548">
            <v>45910.676388888889</v>
          </cell>
        </row>
        <row r="45549">
          <cell r="A45549" t="str">
            <v>UCW-15899</v>
          </cell>
          <cell r="B45549" t="str">
            <v>Tatacliq Accessories Templates-12th July'25</v>
          </cell>
          <cell r="C45549" t="str">
            <v>CLOSED</v>
          </cell>
          <cell r="D45549" t="str">
            <v>Medium</v>
          </cell>
          <cell r="E45549" t="str">
            <v>netscribes</v>
          </cell>
          <cell r="F45549" t="str">
            <v>Mohd Tahir Shaikh</v>
          </cell>
          <cell r="G45549">
            <v>45853.741666666669</v>
          </cell>
          <cell r="H45549">
            <v>45856.513194444444</v>
          </cell>
        </row>
        <row r="45550">
          <cell r="A45550" t="str">
            <v>UCW-15898</v>
          </cell>
          <cell r="B45550" t="str">
            <v>Tatacliq Kids Apparel Template-12th july'25</v>
          </cell>
          <cell r="C45550" t="str">
            <v>CLOSED</v>
          </cell>
          <cell r="D45550" t="str">
            <v>Medium</v>
          </cell>
          <cell r="E45550" t="str">
            <v>netscribes</v>
          </cell>
          <cell r="F45550" t="str">
            <v>Mohd Tahir Shaikh</v>
          </cell>
          <cell r="G45550">
            <v>45853.734027777777</v>
          </cell>
          <cell r="H45550">
            <v>45856.635416666664</v>
          </cell>
        </row>
        <row r="45551">
          <cell r="A45551" t="str">
            <v>UCW-15897</v>
          </cell>
          <cell r="B45551" t="str">
            <v>Tatacliq Accessories Templates | 12th July'25</v>
          </cell>
          <cell r="C45551" t="str">
            <v>CLOSED</v>
          </cell>
          <cell r="D45551" t="str">
            <v>Medium</v>
          </cell>
          <cell r="E45551" t="str">
            <v>netscribes</v>
          </cell>
          <cell r="F45551" t="str">
            <v>Mohd Tahir Shaikh</v>
          </cell>
          <cell r="G45551">
            <v>45853.727777777778</v>
          </cell>
          <cell r="H45551">
            <v>45856.524305555555</v>
          </cell>
        </row>
        <row r="45552">
          <cell r="A45552" t="str">
            <v>UCW-15896</v>
          </cell>
          <cell r="B45552" t="str">
            <v>Beauty - Re: Tata Cliq New Listing | Mr. Barber_05_Hair_ 190625</v>
          </cell>
          <cell r="C45552" t="str">
            <v>CLOSED Due to Inactive/Insufficient Information</v>
          </cell>
          <cell r="D45552" t="str">
            <v>Medium</v>
          </cell>
          <cell r="E45552" t="str">
            <v>netscribes</v>
          </cell>
          <cell r="F45552" t="str">
            <v>Simi Raichel Zachariah</v>
          </cell>
          <cell r="G45552">
            <v>45853.727777777778</v>
          </cell>
          <cell r="H45552">
            <v>45881.454861111109</v>
          </cell>
        </row>
        <row r="45553">
          <cell r="A45553" t="str">
            <v>UCW-15895</v>
          </cell>
          <cell r="B45553" t="str">
            <v>CLONE - Beauty -Size	Categories Re: Brand Onboarding at Tatacliq Store-Rhe Cosmetics\Makeup By Siti\Venihea\Reform Your Skin - 4th june</v>
          </cell>
          <cell r="C45553" t="str">
            <v>CLOSED</v>
          </cell>
          <cell r="D45553" t="str">
            <v>Medium</v>
          </cell>
          <cell r="E45553" t="str">
            <v>netscribes</v>
          </cell>
          <cell r="F45553" t="str">
            <v>Simi Raichel Zachariah</v>
          </cell>
          <cell r="G45553">
            <v>45853.724999999999</v>
          </cell>
          <cell r="H45553">
            <v>45888.676388888889</v>
          </cell>
        </row>
        <row r="45554">
          <cell r="A45554" t="str">
            <v>UCW-15894</v>
          </cell>
          <cell r="B45554" t="str">
            <v>Tatacliq Kids Apparel Template-15th july'25</v>
          </cell>
          <cell r="C45554" t="str">
            <v>CLOSED</v>
          </cell>
          <cell r="D45554" t="str">
            <v>Medium</v>
          </cell>
          <cell r="E45554" t="str">
            <v>netscribes</v>
          </cell>
          <cell r="F45554" t="str">
            <v>Juilee Jadhav</v>
          </cell>
          <cell r="G45554">
            <v>45853.724305555559</v>
          </cell>
          <cell r="H45554">
            <v>45856.634722222225</v>
          </cell>
        </row>
        <row r="45555">
          <cell r="A45555" t="str">
            <v>UCW-15891</v>
          </cell>
          <cell r="B45555" t="str">
            <v>Gipsy-108 Style-2025 Summer &amp; Autumn-14/05/25</v>
          </cell>
          <cell r="C45555" t="str">
            <v>CLOSED</v>
          </cell>
          <cell r="D45555" t="str">
            <v>Medium</v>
          </cell>
          <cell r="E45555" t="str">
            <v>netscribes</v>
          </cell>
          <cell r="F45555" t="str">
            <v>Mohd Tahir Shaikh</v>
          </cell>
          <cell r="G45555">
            <v>45853.706250000003</v>
          </cell>
          <cell r="H45555">
            <v>45874.650694444441</v>
          </cell>
        </row>
        <row r="45556">
          <cell r="A45556" t="str">
            <v>UCW-15889</v>
          </cell>
          <cell r="B45556" t="str">
            <v>TATACLIQ CATALOGUE UPLOAD - 14/7/25</v>
          </cell>
          <cell r="C45556" t="str">
            <v>CLOSED</v>
          </cell>
          <cell r="D45556" t="str">
            <v>Medium</v>
          </cell>
          <cell r="E45556" t="str">
            <v>netscribes</v>
          </cell>
          <cell r="F45556" t="str">
            <v>Sushma Ram</v>
          </cell>
          <cell r="G45556">
            <v>45853.686805555553</v>
          </cell>
          <cell r="H45556">
            <v>45855.763194444444</v>
          </cell>
        </row>
        <row r="45557">
          <cell r="A45557" t="str">
            <v>UCW-15887</v>
          </cell>
          <cell r="B45557" t="str">
            <v>Tatacliq Women Ethnic_Apparel Template | 9th July'25  </v>
          </cell>
          <cell r="C45557" t="str">
            <v>CLOSED</v>
          </cell>
          <cell r="D45557" t="str">
            <v>Medium</v>
          </cell>
          <cell r="E45557" t="str">
            <v>netscribes</v>
          </cell>
          <cell r="F45557" t="str">
            <v>Juilee Jadhav</v>
          </cell>
          <cell r="G45557">
            <v>45853.678472222222</v>
          </cell>
          <cell r="H45557">
            <v>45864.53402777778</v>
          </cell>
        </row>
        <row r="45558">
          <cell r="A45558" t="str">
            <v>UCW-15885</v>
          </cell>
          <cell r="B45558" t="str">
            <v>Tatacliq Kids Footwear Template-11th July'25</v>
          </cell>
          <cell r="C45558" t="str">
            <v>CLOSED</v>
          </cell>
          <cell r="D45558" t="str">
            <v>Medium</v>
          </cell>
          <cell r="E45558" t="str">
            <v>netscribes</v>
          </cell>
          <cell r="F45558" t="str">
            <v>Mohd Tahir Shaikh</v>
          </cell>
          <cell r="G45558">
            <v>45853.672222222223</v>
          </cell>
          <cell r="H45558">
            <v>45861.508333333331</v>
          </cell>
        </row>
        <row r="45559">
          <cell r="A45559" t="str">
            <v>UCW-15883</v>
          </cell>
          <cell r="B45559" t="str">
            <v>Badminton Racquet</v>
          </cell>
          <cell r="C45559" t="str">
            <v>CLOSED</v>
          </cell>
          <cell r="D45559" t="str">
            <v>Medium</v>
          </cell>
          <cell r="E45559" t="str">
            <v>netscribes</v>
          </cell>
          <cell r="F45559" t="str">
            <v>Juilee Jadhav</v>
          </cell>
          <cell r="G45559">
            <v>45853.664583333331</v>
          </cell>
          <cell r="H45559">
            <v>45856.634027777778</v>
          </cell>
        </row>
        <row r="45560">
          <cell r="A45560" t="str">
            <v>UCW-15879</v>
          </cell>
          <cell r="B45560" t="str">
            <v>Tatacliq Men Content template_11-07-25</v>
          </cell>
          <cell r="C45560" t="str">
            <v>CLOSED</v>
          </cell>
          <cell r="D45560" t="str">
            <v>Medium</v>
          </cell>
          <cell r="E45560" t="str">
            <v>netscribes</v>
          </cell>
          <cell r="F45560" t="str">
            <v>Mohd Tahir Shaikh</v>
          </cell>
          <cell r="G45560">
            <v>45853.645138888889</v>
          </cell>
          <cell r="H45560">
            <v>46172.507638888892</v>
          </cell>
        </row>
        <row r="45561">
          <cell r="A45561" t="str">
            <v>UCW-15875</v>
          </cell>
          <cell r="B45561" t="str">
            <v>Womens New Listings 11.7.2025Hi Team,</v>
          </cell>
          <cell r="C45561" t="str">
            <v>CLOSED</v>
          </cell>
          <cell r="D45561" t="str">
            <v>Medium</v>
          </cell>
          <cell r="E45561" t="str">
            <v>netscribes</v>
          </cell>
          <cell r="F45561" t="str">
            <v>Juilee Jadhav</v>
          </cell>
          <cell r="G45561">
            <v>45853.597916666666</v>
          </cell>
          <cell r="H45561">
            <v>45856.491666666669</v>
          </cell>
        </row>
        <row r="45562">
          <cell r="A45562" t="str">
            <v>UCW-15872</v>
          </cell>
          <cell r="B45562" t="str">
            <v>Tatacliq Specimen Template | 11th July'25</v>
          </cell>
          <cell r="C45562" t="str">
            <v>CLOSED</v>
          </cell>
          <cell r="D45562" t="str">
            <v>Medium</v>
          </cell>
          <cell r="E45562" t="str">
            <v>netscribes</v>
          </cell>
          <cell r="F45562" t="str">
            <v>Mohd Tahir Shaikh</v>
          </cell>
          <cell r="G45562">
            <v>45853.577777777777</v>
          </cell>
          <cell r="H45562">
            <v>45856.530555555553</v>
          </cell>
        </row>
        <row r="45563">
          <cell r="A45563" t="str">
            <v>UCW-15870</v>
          </cell>
          <cell r="B45563" t="str">
            <v>BEauty - New launch cataloguing details of Yves Saint Laurent(Black Opium)_Fragrance for TCL_14_July_25.</v>
          </cell>
          <cell r="C45563" t="str">
            <v>CLOSED</v>
          </cell>
          <cell r="D45563" t="str">
            <v>Medium</v>
          </cell>
          <cell r="E45563" t="str">
            <v>netscribes</v>
          </cell>
          <cell r="F45563" t="str">
            <v>Simi Raichel Zachariah</v>
          </cell>
          <cell r="G45563">
            <v>45853.567361111112</v>
          </cell>
          <cell r="H45563">
            <v>45868.709027777775</v>
          </cell>
        </row>
        <row r="45564">
          <cell r="A45564" t="str">
            <v>UCW-15865</v>
          </cell>
          <cell r="B45564" t="str">
            <v>BEauty - RE: (Bioderma x TataCliq) Atoderm Lip Balm Lev-15th july</v>
          </cell>
          <cell r="C45564" t="str">
            <v>CLOSED</v>
          </cell>
          <cell r="D45564" t="str">
            <v>Medium</v>
          </cell>
          <cell r="E45564" t="str">
            <v>netscribes</v>
          </cell>
          <cell r="F45564" t="str">
            <v>Simi Raichel Zachariah</v>
          </cell>
          <cell r="G45564">
            <v>45853.556250000001</v>
          </cell>
          <cell r="H45564">
            <v>45870.450694444444</v>
          </cell>
        </row>
        <row r="45565">
          <cell r="A45565" t="str">
            <v>UCW-15854</v>
          </cell>
          <cell r="B45565" t="str">
            <v>3 SKUS Pendency-Boss bottle</v>
          </cell>
          <cell r="C45565" t="str">
            <v>CLOSED</v>
          </cell>
          <cell r="D45565" t="str">
            <v>Medium</v>
          </cell>
          <cell r="E45565" t="str">
            <v>netscribes</v>
          </cell>
          <cell r="F45565" t="str">
            <v>Simi Raichel Zachariah</v>
          </cell>
          <cell r="G45565">
            <v>45853.445138888892</v>
          </cell>
          <cell r="H45565">
            <v>46003.908333333333</v>
          </cell>
        </row>
        <row r="45566">
          <cell r="A45566" t="str">
            <v>UCW-15853</v>
          </cell>
          <cell r="B45566" t="str">
            <v>BEauty - Fw: Tata Cliq | Wella New Launch Ultimate Smooth SKUs-15th July</v>
          </cell>
          <cell r="C45566" t="str">
            <v>CLOSED</v>
          </cell>
          <cell r="D45566" t="str">
            <v>Medium</v>
          </cell>
          <cell r="E45566" t="str">
            <v>netscribes</v>
          </cell>
          <cell r="F45566" t="str">
            <v>Simi Raichel Zachariah</v>
          </cell>
          <cell r="G45566">
            <v>45853.420138888891</v>
          </cell>
          <cell r="H45566">
            <v>45870.450694444444</v>
          </cell>
        </row>
        <row r="45567">
          <cell r="A45567" t="str">
            <v>UCW-15851</v>
          </cell>
          <cell r="B45567" t="str">
            <v>sku correction</v>
          </cell>
          <cell r="C45567" t="str">
            <v>CLOSED Due to Inactive/Insufficient Information</v>
          </cell>
          <cell r="D45567" t="str">
            <v>Medium</v>
          </cell>
          <cell r="E45567" t="str">
            <v>netscribes</v>
          </cell>
          <cell r="F45567" t="str">
            <v>Juilee Jadhav</v>
          </cell>
          <cell r="G45567">
            <v>45852.991666666669</v>
          </cell>
          <cell r="H45567">
            <v>45857.436111111114</v>
          </cell>
        </row>
        <row r="45568">
          <cell r="A45568" t="str">
            <v>UCW-15848</v>
          </cell>
          <cell r="B45568" t="str">
            <v>74 Articles - lot for listing on Tata Cliq</v>
          </cell>
          <cell r="C45568" t="str">
            <v>CLOSED</v>
          </cell>
          <cell r="D45568" t="str">
            <v>Medium</v>
          </cell>
          <cell r="E45568" t="str">
            <v>netscribes</v>
          </cell>
          <cell r="F45568" t="str">
            <v>Mohd Tahir Shaikh</v>
          </cell>
          <cell r="G45568">
            <v>45852.791666666664</v>
          </cell>
          <cell r="H45568">
            <v>45860.486805555556</v>
          </cell>
        </row>
        <row r="45569">
          <cell r="A45569" t="str">
            <v>UCW-15835</v>
          </cell>
          <cell r="B45569" t="str">
            <v>TATACLIQ CATALOGUE 09-07-2025</v>
          </cell>
          <cell r="C45569" t="str">
            <v>CLOSED</v>
          </cell>
          <cell r="D45569" t="str">
            <v>Medium</v>
          </cell>
          <cell r="E45569" t="str">
            <v>netscribes</v>
          </cell>
          <cell r="F45569" t="str">
            <v>Mohd Tahir Shaikh</v>
          </cell>
          <cell r="G45569">
            <v>45852.711111111108</v>
          </cell>
          <cell r="H45569">
            <v>45856.631249999999</v>
          </cell>
        </row>
        <row r="45570">
          <cell r="A45570" t="str">
            <v>UCW-15832</v>
          </cell>
          <cell r="B45570" t="str">
            <v>Turtle Catalog 02-07-25</v>
          </cell>
          <cell r="C45570" t="str">
            <v>CLOSED</v>
          </cell>
          <cell r="D45570" t="str">
            <v>Medium</v>
          </cell>
          <cell r="E45570" t="str">
            <v>netscribes</v>
          </cell>
          <cell r="F45570" t="str">
            <v>Mohd Tahir Shaikh</v>
          </cell>
          <cell r="G45570">
            <v>45852.702777777777</v>
          </cell>
          <cell r="H45570">
            <v>45877.563888888886</v>
          </cell>
        </row>
        <row r="45571">
          <cell r="A45571" t="str">
            <v>UCW-15826</v>
          </cell>
          <cell r="B45571" t="str">
            <v>Content Sheet- 393 Styles-ABFRL- Tatacliq</v>
          </cell>
          <cell r="C45571" t="str">
            <v>CLOSED</v>
          </cell>
          <cell r="D45571" t="str">
            <v>Medium</v>
          </cell>
          <cell r="E45571" t="str">
            <v>netscribes</v>
          </cell>
          <cell r="F45571" t="str">
            <v>Mohd Tahir Shaikh</v>
          </cell>
          <cell r="G45571">
            <v>45852.673611111109</v>
          </cell>
          <cell r="H45571">
            <v>45877.563888888886</v>
          </cell>
        </row>
        <row r="45572">
          <cell r="A45572" t="str">
            <v>UCW-15816</v>
          </cell>
          <cell r="B45572" t="str">
            <v>Hoversoul Sell Now  - Exo Footwear 14 July 2025</v>
          </cell>
          <cell r="C45572" t="str">
            <v>CLOSED</v>
          </cell>
          <cell r="D45572" t="str">
            <v>Medium</v>
          </cell>
          <cell r="E45572" t="str">
            <v>netscribes</v>
          </cell>
          <cell r="F45572" t="str">
            <v>Juilee Jadhav</v>
          </cell>
          <cell r="G45572">
            <v>45852.568055555559</v>
          </cell>
          <cell r="H45572">
            <v>46003.852777777778</v>
          </cell>
        </row>
        <row r="45573">
          <cell r="A45573" t="str">
            <v>UCW-15802</v>
          </cell>
          <cell r="B45573" t="str">
            <v>BEauty - Montblanc Image updation_11_July_25-14th July</v>
          </cell>
          <cell r="C45573" t="str">
            <v>CLOSED</v>
          </cell>
          <cell r="D45573" t="str">
            <v>Medium</v>
          </cell>
          <cell r="E45573" t="str">
            <v>netscribes</v>
          </cell>
          <cell r="F45573" t="str">
            <v>Simi Raichel Zachariah</v>
          </cell>
          <cell r="G45573">
            <v>45852.49722222222</v>
          </cell>
          <cell r="H45573">
            <v>45910.676388888889</v>
          </cell>
        </row>
        <row r="45574">
          <cell r="A45574" t="str">
            <v>UCW-15800</v>
          </cell>
          <cell r="B45574" t="str">
            <v>BEauty - New Product Listing x Dr.Dento  -14th June</v>
          </cell>
          <cell r="C45574" t="str">
            <v>CLOSED</v>
          </cell>
          <cell r="D45574" t="str">
            <v>Medium</v>
          </cell>
          <cell r="E45574" t="str">
            <v>netscribes</v>
          </cell>
          <cell r="F45574" t="str">
            <v>Simi Raichel Zachariah</v>
          </cell>
          <cell r="G45574">
            <v>45852.491666666669</v>
          </cell>
          <cell r="H45574">
            <v>45862.5</v>
          </cell>
        </row>
        <row r="45575">
          <cell r="A45575" t="str">
            <v>UCW-15798</v>
          </cell>
          <cell r="B45575" t="str">
            <v>Catalogue file for Listing in TATA CLIQ</v>
          </cell>
          <cell r="C45575" t="str">
            <v>CLOSED</v>
          </cell>
          <cell r="D45575" t="str">
            <v>Medium</v>
          </cell>
          <cell r="E45575" t="str">
            <v>netscribes</v>
          </cell>
          <cell r="F45575" t="str">
            <v>Mohd Tahir Shaikh</v>
          </cell>
          <cell r="G45575">
            <v>45852.479861111111</v>
          </cell>
          <cell r="H45575">
            <v>45891.689583333333</v>
          </cell>
        </row>
        <row r="45576">
          <cell r="A45576" t="str">
            <v>UCW-15795</v>
          </cell>
          <cell r="B45576" t="str">
            <v>Socks new style detail sheet for Cataloging</v>
          </cell>
          <cell r="C45576" t="str">
            <v>CLOSED</v>
          </cell>
          <cell r="D45576" t="str">
            <v>Medium</v>
          </cell>
          <cell r="E45576" t="str">
            <v>netscribes</v>
          </cell>
          <cell r="F45576" t="str">
            <v>Mohd Tahir Shaikh</v>
          </cell>
          <cell r="G45576">
            <v>45852.459027777775</v>
          </cell>
          <cell r="H45576">
            <v>45856.631249999999</v>
          </cell>
        </row>
        <row r="45577">
          <cell r="A45577" t="str">
            <v>UCW-15794</v>
          </cell>
          <cell r="B45577" t="str">
            <v>DOUBLEU Pending LISTING SHEET</v>
          </cell>
          <cell r="C45577" t="str">
            <v>CLOSED</v>
          </cell>
          <cell r="D45577" t="str">
            <v>Medium</v>
          </cell>
          <cell r="E45577" t="str">
            <v>netscribes</v>
          </cell>
          <cell r="F45577" t="str">
            <v>Juilee Jadhav</v>
          </cell>
          <cell r="G45577">
            <v>45852.442361111112</v>
          </cell>
          <cell r="H45577">
            <v>45877.564583333333</v>
          </cell>
        </row>
        <row r="45578">
          <cell r="A45578" t="str">
            <v>UCW-15791</v>
          </cell>
          <cell r="B45578" t="str">
            <v>Tatacliq Men Content template_09-07-25</v>
          </cell>
          <cell r="C45578" t="str">
            <v>CLOSED</v>
          </cell>
          <cell r="D45578" t="str">
            <v>Medium</v>
          </cell>
          <cell r="E45578" t="str">
            <v>netscribes</v>
          </cell>
          <cell r="F45578" t="str">
            <v>Mohd Tahir Shaikh</v>
          </cell>
          <cell r="G45578">
            <v>45851.97152777778</v>
          </cell>
          <cell r="H45578">
            <v>45856.630555555559</v>
          </cell>
        </row>
        <row r="45579">
          <cell r="A45579" t="str">
            <v>UCW-15790</v>
          </cell>
          <cell r="B45579" t="str">
            <v>Image change</v>
          </cell>
          <cell r="C45579" t="str">
            <v>CLOSED</v>
          </cell>
          <cell r="D45579" t="str">
            <v>Medium</v>
          </cell>
          <cell r="E45579" t="str">
            <v>netscribes</v>
          </cell>
          <cell r="F45579" t="str">
            <v>Mohd Tahir Shaikh</v>
          </cell>
          <cell r="G45579">
            <v>45851.968055555553</v>
          </cell>
          <cell r="H45579">
            <v>45855.456944444442</v>
          </cell>
        </row>
        <row r="45580">
          <cell r="A45580" t="str">
            <v>UCW-15787</v>
          </cell>
          <cell r="B45580" t="str">
            <v xml:space="preserve">Reebok Men's Apparel 09-07-2025 </v>
          </cell>
          <cell r="C45580" t="str">
            <v>CLOSED</v>
          </cell>
          <cell r="D45580" t="str">
            <v>Medium</v>
          </cell>
          <cell r="E45580" t="str">
            <v>netscribes</v>
          </cell>
          <cell r="F45580" t="str">
            <v>Mohd Tahir Shaikh</v>
          </cell>
          <cell r="G45580">
            <v>45851.946527777778</v>
          </cell>
          <cell r="H45580">
            <v>45860.713888888888</v>
          </cell>
        </row>
        <row r="45581">
          <cell r="A45581" t="str">
            <v>UCW-15784</v>
          </cell>
          <cell r="B45581" t="str">
            <v>Cocoon Fine Rugs - Size &amp; SKU Update - 13/07/25</v>
          </cell>
          <cell r="C45581" t="str">
            <v>CLOSED Due to Inactive/Insufficient Information</v>
          </cell>
          <cell r="D45581" t="str">
            <v>Medium</v>
          </cell>
          <cell r="E45581" t="str">
            <v>Chirag Dubal</v>
          </cell>
          <cell r="F45581" t="str">
            <v>Reagan D’souza</v>
          </cell>
          <cell r="G45581">
            <v>45851.918055555558</v>
          </cell>
          <cell r="H45581">
            <v>45876.48333333333</v>
          </cell>
        </row>
        <row r="45582">
          <cell r="A45582" t="str">
            <v>UCW-15782</v>
          </cell>
          <cell r="B45582" t="str">
            <v>Puma Tata Cliq 9 July</v>
          </cell>
          <cell r="C45582" t="str">
            <v>CLOSED Due to Inactive/Insufficient Information</v>
          </cell>
          <cell r="D45582" t="str">
            <v>Medium</v>
          </cell>
          <cell r="E45582" t="str">
            <v>netscribes</v>
          </cell>
          <cell r="F45582" t="str">
            <v>Juilee Jadhav</v>
          </cell>
          <cell r="G45582">
            <v>45851.911111111112</v>
          </cell>
          <cell r="H45582">
            <v>45877.535416666666</v>
          </cell>
        </row>
        <row r="45583">
          <cell r="A45583" t="str">
            <v>UCW-15761</v>
          </cell>
          <cell r="B45583" t="str">
            <v>BEauty - RE: Friday Launch_11th_July_Studiowest_04-11th july</v>
          </cell>
          <cell r="C45583" t="str">
            <v>CLOSED</v>
          </cell>
          <cell r="D45583" t="str">
            <v>Medium</v>
          </cell>
          <cell r="E45583" t="str">
            <v>netscribes</v>
          </cell>
          <cell r="F45583" t="str">
            <v>Simi Raichel Zachariah</v>
          </cell>
          <cell r="G45583">
            <v>45849.77847222222</v>
          </cell>
          <cell r="H45583">
            <v>45866.52847222222</v>
          </cell>
        </row>
        <row r="45584">
          <cell r="A45584" t="str">
            <v>UCW-15760</v>
          </cell>
          <cell r="B45584" t="str">
            <v>BEauty - Tata Cliq - New listing - Fragrance &amp; Giftset - 11.Jul.25-11th</v>
          </cell>
          <cell r="C45584" t="str">
            <v>CLOSED</v>
          </cell>
          <cell r="D45584" t="str">
            <v>Medium</v>
          </cell>
          <cell r="E45584" t="str">
            <v>netscribes</v>
          </cell>
          <cell r="F45584" t="str">
            <v>Simi Raichel Zachariah</v>
          </cell>
          <cell r="G45584">
            <v>45849.775694444441</v>
          </cell>
          <cell r="H45584">
            <v>45866.526388888888</v>
          </cell>
        </row>
        <row r="45585">
          <cell r="A45585" t="str">
            <v>UCW-15759</v>
          </cell>
          <cell r="B45585" t="str">
            <v>BEauty - Re: AltaModa Color Range Listing (Tata Cliq)-11th july</v>
          </cell>
          <cell r="C45585" t="str">
            <v>CLOSED Due to Inactive/Insufficient Information</v>
          </cell>
          <cell r="D45585" t="str">
            <v>Medium</v>
          </cell>
          <cell r="E45585" t="str">
            <v>netscribes</v>
          </cell>
          <cell r="F45585" t="str">
            <v>Simi Raichel Zachariah</v>
          </cell>
          <cell r="G45585">
            <v>45849.773611111108</v>
          </cell>
          <cell r="H45585">
            <v>45866.46875</v>
          </cell>
        </row>
        <row r="45586">
          <cell r="A45586" t="str">
            <v>UCW-15744</v>
          </cell>
          <cell r="B45586" t="str">
            <v>Urgent-Footwear Adidas Sell Now Pending</v>
          </cell>
          <cell r="C45586" t="str">
            <v>CLOSED</v>
          </cell>
          <cell r="D45586" t="str">
            <v>Medium</v>
          </cell>
          <cell r="E45586" t="str">
            <v>netscribes</v>
          </cell>
          <cell r="F45586" t="str">
            <v>Juilee Jadhav</v>
          </cell>
          <cell r="G45586">
            <v>45849.665972222225</v>
          </cell>
          <cell r="H45586">
            <v>45887.684027777781</v>
          </cell>
        </row>
        <row r="45587">
          <cell r="A45587" t="str">
            <v>UCW-15743</v>
          </cell>
          <cell r="B45587" t="str">
            <v>PINACOLADA Catalogue - Women's Apparel</v>
          </cell>
          <cell r="C45587" t="str">
            <v>CLOSED</v>
          </cell>
          <cell r="D45587" t="str">
            <v>Medium</v>
          </cell>
          <cell r="E45587" t="str">
            <v>netscribes</v>
          </cell>
          <cell r="F45587" t="str">
            <v>Sushma Ram</v>
          </cell>
          <cell r="G45587">
            <v>45849.661805555559</v>
          </cell>
          <cell r="H45587">
            <v>45864.49722222222</v>
          </cell>
        </row>
        <row r="45588">
          <cell r="A45588" t="str">
            <v>UCW-15742</v>
          </cell>
          <cell r="B45588" t="str">
            <v>BAGATT - Bugatti Dual Listing From LUX to Mall</v>
          </cell>
          <cell r="C45588" t="str">
            <v>CLOSED</v>
          </cell>
          <cell r="D45588" t="str">
            <v>Medium</v>
          </cell>
          <cell r="E45588" t="str">
            <v>Chirag Dubal</v>
          </cell>
          <cell r="F45588" t="str">
            <v>Shloka Chakre</v>
          </cell>
          <cell r="G45588">
            <v>45849.652777777781</v>
          </cell>
          <cell r="H45588">
            <v>45891.76666666667</v>
          </cell>
        </row>
        <row r="45589">
          <cell r="A45589" t="str">
            <v>UCW-15741</v>
          </cell>
          <cell r="B45589" t="str">
            <v>NEW LISTING FOR TATA CLIQ- BEAST KINGDOM DT10.07.2025</v>
          </cell>
          <cell r="C45589" t="str">
            <v>CLOSED</v>
          </cell>
          <cell r="D45589" t="str">
            <v>Medium</v>
          </cell>
          <cell r="E45589" t="str">
            <v>Chirag Dubal</v>
          </cell>
          <cell r="F45589" t="str">
            <v>Reagan D’souza</v>
          </cell>
          <cell r="G45589">
            <v>45849.619444444441</v>
          </cell>
          <cell r="H45589">
            <v>45856.629166666666</v>
          </cell>
        </row>
        <row r="45590">
          <cell r="A45590" t="str">
            <v>UCW-15739</v>
          </cell>
          <cell r="B45590" t="str">
            <v>[External] Re: Women's Innerwear, Activewear &amp; Nightwear – “Clovia” – 8 July, 2025</v>
          </cell>
          <cell r="C45590" t="str">
            <v>CLOSED</v>
          </cell>
          <cell r="D45590" t="str">
            <v>Medium</v>
          </cell>
          <cell r="E45590" t="str">
            <v>netscribes</v>
          </cell>
          <cell r="F45590" t="str">
            <v>Juilee Jadhav</v>
          </cell>
          <cell r="G45590">
            <v>45849.584722222222</v>
          </cell>
          <cell r="H45590">
            <v>45856.629166666666</v>
          </cell>
        </row>
        <row r="45591">
          <cell r="A45591" t="str">
            <v>UCW-15733</v>
          </cell>
          <cell r="B45591" t="str">
            <v>Tata CLIQ(Fashion+Luxury) |adidas DTC| Apparel Attributes for Listing_10-07-25</v>
          </cell>
          <cell r="C45591" t="str">
            <v>CLOSED</v>
          </cell>
          <cell r="D45591" t="str">
            <v>Medium</v>
          </cell>
          <cell r="E45591" t="str">
            <v>Chirag Dubal</v>
          </cell>
          <cell r="F45591" t="str">
            <v>Reagan D’souza</v>
          </cell>
          <cell r="G45591">
            <v>45849.547222222223</v>
          </cell>
          <cell r="H45591">
            <v>46265.613194444442</v>
          </cell>
        </row>
        <row r="45592">
          <cell r="A45592" t="str">
            <v>UCW-15732</v>
          </cell>
          <cell r="B45592" t="str">
            <v>BEauty - Re: Tata Cliq-8th july</v>
          </cell>
          <cell r="C45592" t="str">
            <v>CLOSED</v>
          </cell>
          <cell r="D45592" t="str">
            <v>Medium</v>
          </cell>
          <cell r="E45592" t="str">
            <v>netscribes</v>
          </cell>
          <cell r="F45592" t="str">
            <v>netscribes</v>
          </cell>
          <cell r="G45592">
            <v>45849.541666666664</v>
          </cell>
          <cell r="H45592">
            <v>45964.593055555553</v>
          </cell>
        </row>
        <row r="45593">
          <cell r="A45593" t="str">
            <v>UCW-15725</v>
          </cell>
          <cell r="B45593" t="str">
            <v>Tatacliq Men Content template_08-07-25</v>
          </cell>
          <cell r="C45593" t="str">
            <v>CLOSED</v>
          </cell>
          <cell r="D45593" t="str">
            <v>Medium</v>
          </cell>
          <cell r="E45593" t="str">
            <v>netscribes</v>
          </cell>
          <cell r="F45593" t="str">
            <v>Sushma Ram</v>
          </cell>
          <cell r="G45593">
            <v>45849.511805555558</v>
          </cell>
          <cell r="H45593">
            <v>45856.624305555553</v>
          </cell>
        </row>
        <row r="45594">
          <cell r="A45594" t="str">
            <v>UCW-15723</v>
          </cell>
          <cell r="B45594" t="str">
            <v>Urgent :: Tata Cliq Kids &amp; Women Apparel 297 Article New Catalog 08-07-2025</v>
          </cell>
          <cell r="C45594" t="str">
            <v>CLOSED</v>
          </cell>
          <cell r="D45594" t="str">
            <v>Medium</v>
          </cell>
          <cell r="E45594" t="str">
            <v>netscribes</v>
          </cell>
          <cell r="F45594" t="str">
            <v>Sushma Ram</v>
          </cell>
          <cell r="G45594">
            <v>45849.505555555559</v>
          </cell>
          <cell r="H45594">
            <v>45937.78402777778</v>
          </cell>
        </row>
        <row r="45595">
          <cell r="A45595" t="str">
            <v>UCW-15720</v>
          </cell>
          <cell r="B45595" t="str">
            <v>Tatacliq Kids Apparel Template | 9th July'25</v>
          </cell>
          <cell r="C45595" t="str">
            <v>CLOSED</v>
          </cell>
          <cell r="D45595" t="str">
            <v>Medium</v>
          </cell>
          <cell r="E45595" t="str">
            <v>netscribes</v>
          </cell>
          <cell r="F45595" t="str">
            <v>Mohd Tahir Shaikh</v>
          </cell>
          <cell r="G45595">
            <v>45849.495138888888</v>
          </cell>
          <cell r="H45595">
            <v>45856.622916666667</v>
          </cell>
        </row>
        <row r="45596">
          <cell r="A45596" t="str">
            <v>UCW-15712</v>
          </cell>
          <cell r="B45596" t="str">
            <v>Urgent :: Tata Cliq Men's Apparel New Catalog 08-07-2025 // 44 Article</v>
          </cell>
          <cell r="C45596" t="str">
            <v>CLOSED</v>
          </cell>
          <cell r="D45596" t="str">
            <v>Medium</v>
          </cell>
          <cell r="E45596" t="str">
            <v>netscribes</v>
          </cell>
          <cell r="F45596" t="str">
            <v>Sushma Ram</v>
          </cell>
          <cell r="G45596">
            <v>45849.47152777778</v>
          </cell>
          <cell r="H45596">
            <v>45856.62222222222</v>
          </cell>
        </row>
        <row r="45597">
          <cell r="A45597" t="str">
            <v>UCW-15708</v>
          </cell>
          <cell r="B45597" t="str">
            <v>BEauty - Re: Request for Image Updates on Tata CLiQ Listings-11th July</v>
          </cell>
          <cell r="C45597" t="str">
            <v>CLOSED</v>
          </cell>
          <cell r="D45597" t="str">
            <v>Medium</v>
          </cell>
          <cell r="E45597" t="str">
            <v>netscribes</v>
          </cell>
          <cell r="F45597" t="str">
            <v>Simi Raichel Zachariah</v>
          </cell>
          <cell r="G45597">
            <v>45849.430555555555</v>
          </cell>
          <cell r="H45597">
            <v>45910.677083333336</v>
          </cell>
        </row>
        <row r="45598">
          <cell r="A45598" t="str">
            <v>UCW-15707</v>
          </cell>
          <cell r="B45598" t="str">
            <v>BEauty - New Brand: Daniel Sandler - Cataloguing-11th july</v>
          </cell>
          <cell r="C45598" t="str">
            <v>CLOSED</v>
          </cell>
          <cell r="D45598" t="str">
            <v>Medium</v>
          </cell>
          <cell r="E45598" t="str">
            <v>netscribes</v>
          </cell>
          <cell r="F45598" t="str">
            <v>Simi Raichel Zachariah</v>
          </cell>
          <cell r="G45598">
            <v>45849.427777777775</v>
          </cell>
          <cell r="H45598">
            <v>45888.676388888889</v>
          </cell>
        </row>
        <row r="45599">
          <cell r="A45599" t="str">
            <v>UCW-15693</v>
          </cell>
          <cell r="B45599" t="str">
            <v>Tata CLIQ(Fashion+Luxury) |adidas DTC| Footwear Attributes for Listing_09-07-25</v>
          </cell>
          <cell r="C45599" t="str">
            <v>CLOSED</v>
          </cell>
          <cell r="D45599" t="str">
            <v>Medium</v>
          </cell>
          <cell r="E45599" t="str">
            <v>Chirag Dubal</v>
          </cell>
          <cell r="F45599" t="str">
            <v>Shloka Chakre</v>
          </cell>
          <cell r="G45599">
            <v>45848.89166666667</v>
          </cell>
          <cell r="H45599">
            <v>46172.65</v>
          </cell>
        </row>
        <row r="45600">
          <cell r="A45600" t="str">
            <v>UCW-15691</v>
          </cell>
          <cell r="B45600" t="str">
            <v>Tatacliq Footwear-Input-Format-Men  Women Templates | 9th July'25</v>
          </cell>
          <cell r="C45600" t="str">
            <v>CLOSED</v>
          </cell>
          <cell r="D45600" t="str">
            <v>Medium</v>
          </cell>
          <cell r="E45600" t="str">
            <v>netscribes</v>
          </cell>
          <cell r="F45600" t="str">
            <v>Mohd Tahir Shaikh</v>
          </cell>
          <cell r="G45600">
            <v>45848.798611111109</v>
          </cell>
          <cell r="H45600">
            <v>45856.620138888888</v>
          </cell>
        </row>
        <row r="45601">
          <cell r="A45601" t="str">
            <v>UCW-15690</v>
          </cell>
          <cell r="B45601" t="str">
            <v>Tatacliq Women Western Wear Template | 9th July'25</v>
          </cell>
          <cell r="C45601" t="str">
            <v>CLOSED</v>
          </cell>
          <cell r="D45601" t="str">
            <v>Medium</v>
          </cell>
          <cell r="E45601" t="str">
            <v>netscribes</v>
          </cell>
          <cell r="F45601" t="str">
            <v>Juilee Jadhav</v>
          </cell>
          <cell r="G45601">
            <v>45848.795138888891</v>
          </cell>
          <cell r="H45601">
            <v>45856.617361111108</v>
          </cell>
        </row>
        <row r="45602">
          <cell r="A45602" t="str">
            <v>UCW-15689</v>
          </cell>
          <cell r="B45602" t="str">
            <v>Tatacliq Women Ethnic Wear Template-10th July'25</v>
          </cell>
          <cell r="C45602" t="str">
            <v>CLOSED</v>
          </cell>
          <cell r="D45602" t="str">
            <v>Medium</v>
          </cell>
          <cell r="E45602" t="str">
            <v>netscribes</v>
          </cell>
          <cell r="F45602" t="str">
            <v>Mohd Tahir Shaikh</v>
          </cell>
          <cell r="G45602">
            <v>45848.795138888891</v>
          </cell>
          <cell r="H45602">
            <v>45856.616666666669</v>
          </cell>
        </row>
        <row r="45603">
          <cell r="A45603" t="str">
            <v>UCW-15686</v>
          </cell>
          <cell r="B45603" t="str">
            <v>Tatacliq Men's Apparels Template | 9th July'25</v>
          </cell>
          <cell r="C45603" t="str">
            <v>CLOSED</v>
          </cell>
          <cell r="D45603" t="str">
            <v>Medium</v>
          </cell>
          <cell r="E45603" t="str">
            <v>netscribes</v>
          </cell>
          <cell r="F45603" t="str">
            <v>Sushma Ram</v>
          </cell>
          <cell r="G45603">
            <v>45848.777777777781</v>
          </cell>
          <cell r="H45603">
            <v>45856.616666666669</v>
          </cell>
        </row>
        <row r="45604">
          <cell r="A45604" t="str">
            <v>UCW-15685</v>
          </cell>
          <cell r="B45604" t="str">
            <v>Tatacliq Footwear-Input-Kids Templates | 9th July'25</v>
          </cell>
          <cell r="C45604" t="str">
            <v>CLOSED</v>
          </cell>
          <cell r="D45604" t="str">
            <v>Medium</v>
          </cell>
          <cell r="E45604" t="str">
            <v>netscribes</v>
          </cell>
          <cell r="F45604" t="str">
            <v>Juilee Jadhav</v>
          </cell>
          <cell r="G45604">
            <v>45848.76458333333</v>
          </cell>
          <cell r="H45604">
            <v>45856.615972222222</v>
          </cell>
        </row>
        <row r="45605">
          <cell r="A45605" t="str">
            <v>UCW-15683</v>
          </cell>
          <cell r="B45605" t="str">
            <v>Tatacliq Men's Apparels Templates-10th July'25</v>
          </cell>
          <cell r="C45605" t="str">
            <v>CLOSED</v>
          </cell>
          <cell r="D45605" t="str">
            <v>Medium</v>
          </cell>
          <cell r="E45605" t="str">
            <v>netscribes</v>
          </cell>
          <cell r="F45605" t="str">
            <v>Juilee Jadhav</v>
          </cell>
          <cell r="G45605">
            <v>45848.753472222219</v>
          </cell>
          <cell r="H45605">
            <v>45861.497916666667</v>
          </cell>
        </row>
        <row r="45606">
          <cell r="A45606" t="str">
            <v>UCW-15682</v>
          </cell>
          <cell r="B45606" t="str">
            <v>Tatacliq Specimen Template | 10th July'25</v>
          </cell>
          <cell r="C45606" t="str">
            <v>CLOSED</v>
          </cell>
          <cell r="D45606" t="str">
            <v>Medium</v>
          </cell>
          <cell r="E45606" t="str">
            <v>netscribes</v>
          </cell>
          <cell r="F45606" t="str">
            <v>Sushma Ram</v>
          </cell>
          <cell r="G45606">
            <v>45848.752083333333</v>
          </cell>
          <cell r="H45606">
            <v>45856.615277777775</v>
          </cell>
        </row>
        <row r="45607">
          <cell r="A45607" t="str">
            <v>UCW-15681</v>
          </cell>
          <cell r="B45607" t="str">
            <v>Tatacliq Accessories Templates-10th July25</v>
          </cell>
          <cell r="C45607" t="str">
            <v>CLOSED</v>
          </cell>
          <cell r="D45607" t="str">
            <v>Medium</v>
          </cell>
          <cell r="E45607" t="str">
            <v>netscribes</v>
          </cell>
          <cell r="F45607" t="str">
            <v>Sushma Ram</v>
          </cell>
          <cell r="G45607">
            <v>45848.73333333333</v>
          </cell>
          <cell r="H45607">
            <v>45856.614583333336</v>
          </cell>
        </row>
        <row r="45608">
          <cell r="A45608" t="str">
            <v>UCW-15677</v>
          </cell>
          <cell r="B45608" t="str">
            <v>Columbia 127128 Footwear Listings F25 09-07-2025</v>
          </cell>
          <cell r="C45608" t="str">
            <v>CLOSED</v>
          </cell>
          <cell r="D45608" t="str">
            <v>Medium</v>
          </cell>
          <cell r="E45608" t="str">
            <v>Chirag Dubal</v>
          </cell>
          <cell r="F45608" t="str">
            <v>Reagan D’souza</v>
          </cell>
          <cell r="G45608">
            <v>45848.709722222222</v>
          </cell>
          <cell r="H45608">
            <v>45856.613194444442</v>
          </cell>
        </row>
        <row r="45609">
          <cell r="A45609" t="str">
            <v>UCW-15676</v>
          </cell>
          <cell r="B45609" t="str">
            <v>Globus Women's Wear Apparels - 44 Styles - Batch 102 (Western Wear) (10.07.2025) (Seller Code - 124013)</v>
          </cell>
          <cell r="C45609" t="str">
            <v>CLOSED</v>
          </cell>
          <cell r="D45609" t="str">
            <v>Medium</v>
          </cell>
          <cell r="E45609" t="str">
            <v>netscribes</v>
          </cell>
          <cell r="F45609" t="str">
            <v>Sushma Ram</v>
          </cell>
          <cell r="G45609">
            <v>45848.706250000003</v>
          </cell>
          <cell r="H45609">
            <v>45856.612500000003</v>
          </cell>
        </row>
        <row r="45610">
          <cell r="A45610" t="str">
            <v>UCW-15652</v>
          </cell>
          <cell r="B45610" t="str">
            <v xml:space="preserve">Tatacliq Lifestyle Catalog Template-Lot -116_07.07.2025 </v>
          </cell>
          <cell r="C45610" t="str">
            <v>CLOSED</v>
          </cell>
          <cell r="D45610" t="str">
            <v>Medium</v>
          </cell>
          <cell r="E45610" t="str">
            <v>netscribes</v>
          </cell>
          <cell r="F45610" t="str">
            <v>Mohd Tahir Shaikh</v>
          </cell>
          <cell r="G45610">
            <v>45848.55</v>
          </cell>
          <cell r="H45610">
            <v>45856.611111111109</v>
          </cell>
        </row>
        <row r="45611">
          <cell r="A45611" t="str">
            <v>UCW-15640</v>
          </cell>
          <cell r="B45611" t="str">
            <v>Tata Cliq Remaining Listing data sheet.</v>
          </cell>
          <cell r="C45611" t="str">
            <v>CLOSED</v>
          </cell>
          <cell r="D45611" t="str">
            <v>Medium</v>
          </cell>
          <cell r="E45611" t="str">
            <v>netscribes</v>
          </cell>
          <cell r="F45611" t="str">
            <v>Juilee Jadhav</v>
          </cell>
          <cell r="G45611">
            <v>45848.474305555559</v>
          </cell>
          <cell r="H45611">
            <v>45883.515277777777</v>
          </cell>
        </row>
        <row r="45612">
          <cell r="A45612" t="str">
            <v>UCW-15639</v>
          </cell>
          <cell r="B45612" t="str">
            <v>BEauty - Re: Friday Launch_04th_July_Studiowest_06</v>
          </cell>
          <cell r="C45612" t="str">
            <v>CLOSED</v>
          </cell>
          <cell r="D45612" t="str">
            <v>Medium</v>
          </cell>
          <cell r="E45612" t="str">
            <v>netscribes</v>
          </cell>
          <cell r="F45612" t="str">
            <v>Simi Raichel Zachariah</v>
          </cell>
          <cell r="G45612">
            <v>45848.42083333333</v>
          </cell>
          <cell r="H45612">
            <v>45870.459722222222</v>
          </cell>
        </row>
        <row r="45613">
          <cell r="A45613" t="str">
            <v>UCW-15637</v>
          </cell>
          <cell r="B45613" t="str">
            <v>Beauty - Listing Creation for BIOTOP-10th july</v>
          </cell>
          <cell r="C45613" t="str">
            <v>CLOSED</v>
          </cell>
          <cell r="D45613" t="str">
            <v>Medium</v>
          </cell>
          <cell r="E45613" t="str">
            <v>netscribes</v>
          </cell>
          <cell r="F45613" t="str">
            <v>Simi Raichel Zachariah</v>
          </cell>
          <cell r="G45613">
            <v>45848.416666666664</v>
          </cell>
          <cell r="H45613">
            <v>45869.442361111112</v>
          </cell>
        </row>
        <row r="45614">
          <cell r="A45614" t="str">
            <v>UCW-15631</v>
          </cell>
          <cell r="B45614" t="str">
            <v>Tatacliq Migration Gap Final file</v>
          </cell>
          <cell r="C45614" t="str">
            <v>CLOSED</v>
          </cell>
          <cell r="D45614" t="str">
            <v>Medium</v>
          </cell>
          <cell r="E45614" t="str">
            <v>netscribes</v>
          </cell>
          <cell r="F45614" t="str">
            <v>Sushma Ram</v>
          </cell>
          <cell r="G45614">
            <v>45847.786111111112</v>
          </cell>
          <cell r="H45614">
            <v>45881.703472222223</v>
          </cell>
        </row>
        <row r="45615">
          <cell r="A45615" t="str">
            <v>UCW-15625</v>
          </cell>
          <cell r="B45615" t="str">
            <v>TataCliq Listings</v>
          </cell>
          <cell r="C45615" t="str">
            <v>CLOSED</v>
          </cell>
          <cell r="D45615" t="str">
            <v>Medium</v>
          </cell>
          <cell r="E45615" t="str">
            <v>netscribes</v>
          </cell>
          <cell r="F45615" t="str">
            <v>Juilee Jadhav</v>
          </cell>
          <cell r="G45615">
            <v>45847.731944444444</v>
          </cell>
          <cell r="H45615">
            <v>45888.809027777781</v>
          </cell>
        </row>
        <row r="45616">
          <cell r="A45616" t="str">
            <v>UCW-15612</v>
          </cell>
          <cell r="B45616" t="str">
            <v xml:space="preserve">Women's Apparel 07-07-2025 </v>
          </cell>
          <cell r="C45616" t="str">
            <v>CLOSED</v>
          </cell>
          <cell r="D45616" t="str">
            <v>Medium</v>
          </cell>
          <cell r="E45616" t="str">
            <v>netscribes</v>
          </cell>
          <cell r="F45616" t="str">
            <v>Juilee Jadhav</v>
          </cell>
          <cell r="G45616">
            <v>45847.691666666666</v>
          </cell>
          <cell r="H45616">
            <v>45862.719444444447</v>
          </cell>
        </row>
        <row r="45617">
          <cell r="A45617" t="str">
            <v>UCW-15609</v>
          </cell>
          <cell r="B45617" t="str">
            <v>Chidiyaa Adhoc Size addition- 125598- 9 July 25</v>
          </cell>
          <cell r="C45617" t="str">
            <v>CLOSED</v>
          </cell>
          <cell r="D45617" t="str">
            <v>Medium</v>
          </cell>
          <cell r="E45617" t="str">
            <v>Chirag Dubal</v>
          </cell>
          <cell r="F45617" t="str">
            <v>Reagan D’souza</v>
          </cell>
          <cell r="G45617">
            <v>45847.658333333333</v>
          </cell>
          <cell r="H45617">
            <v>45871.665972222225</v>
          </cell>
        </row>
        <row r="45618">
          <cell r="A45618" t="str">
            <v>UCW-15602</v>
          </cell>
          <cell r="B45618" t="str">
            <v>Womens New Listings 7.7.2025</v>
          </cell>
          <cell r="C45618" t="str">
            <v>CLOSED</v>
          </cell>
          <cell r="D45618" t="str">
            <v>Medium</v>
          </cell>
          <cell r="E45618" t="str">
            <v>netscribes</v>
          </cell>
          <cell r="F45618" t="str">
            <v>Sushma Ram</v>
          </cell>
          <cell r="G45618">
            <v>45847.617361111108</v>
          </cell>
          <cell r="H45618">
            <v>45968.529861111114</v>
          </cell>
        </row>
        <row r="45619">
          <cell r="A45619" t="str">
            <v>UCW-15600</v>
          </cell>
          <cell r="B45619" t="str">
            <v>New Sku Addition Woodland (42 articles)</v>
          </cell>
          <cell r="C45619" t="str">
            <v>CLOSED</v>
          </cell>
          <cell r="D45619" t="str">
            <v>Medium</v>
          </cell>
          <cell r="E45619" t="str">
            <v>netscribes</v>
          </cell>
          <cell r="F45619" t="str">
            <v>Sushma Ram</v>
          </cell>
          <cell r="G45619">
            <v>45847.597916666666</v>
          </cell>
          <cell r="H45619">
            <v>45856.609722222223</v>
          </cell>
        </row>
        <row r="45620">
          <cell r="A45620" t="str">
            <v>UCW-15597</v>
          </cell>
          <cell r="B45620" t="str">
            <v>Tata Cliq Catalogue Batch_6- 07-07-2025</v>
          </cell>
          <cell r="C45620" t="str">
            <v>CLOSED</v>
          </cell>
          <cell r="D45620" t="str">
            <v>Medium</v>
          </cell>
          <cell r="E45620" t="str">
            <v>netscribes</v>
          </cell>
          <cell r="F45620" t="str">
            <v>Sushma Ram</v>
          </cell>
          <cell r="G45620">
            <v>45847.584027777775</v>
          </cell>
          <cell r="H45620">
            <v>45860.713194444441</v>
          </cell>
        </row>
        <row r="45621">
          <cell r="A45621" t="str">
            <v>UCW-15587</v>
          </cell>
          <cell r="B45621" t="str">
            <v>Fwd: New Product Upload - Hoops &amp; Watch Charms</v>
          </cell>
          <cell r="C45621" t="str">
            <v>CLOSED</v>
          </cell>
          <cell r="D45621" t="str">
            <v>Medium</v>
          </cell>
          <cell r="E45621" t="str">
            <v>netscribes</v>
          </cell>
          <cell r="F45621" t="str">
            <v>Mohd Tahir Shaikh</v>
          </cell>
          <cell r="G45621">
            <v>45847.509722222225</v>
          </cell>
          <cell r="H45621">
            <v>45864.643750000003</v>
          </cell>
        </row>
        <row r="45622">
          <cell r="A45622" t="str">
            <v>UCW-15585</v>
          </cell>
          <cell r="B45622" t="str">
            <v xml:space="preserve">BEauty - TATA CLIQ - Just Cavalli - Image update - 09-07-25-9th </v>
          </cell>
          <cell r="C45622" t="str">
            <v>CLOSED</v>
          </cell>
          <cell r="D45622" t="str">
            <v>Medium</v>
          </cell>
          <cell r="E45622" t="str">
            <v>netscribes</v>
          </cell>
          <cell r="F45622" t="str">
            <v>Simi Raichel Zachariah</v>
          </cell>
          <cell r="G45622">
            <v>45847.486111111109</v>
          </cell>
          <cell r="H45622">
            <v>45853.678472222222</v>
          </cell>
        </row>
        <row r="45623">
          <cell r="A45623" t="str">
            <v>UCW-15583</v>
          </cell>
          <cell r="B45623" t="str">
            <v>Request to Update the Images &amp; Videos(Pending) | Men | Tata Cliq | 05-07-2025</v>
          </cell>
          <cell r="C45623" t="str">
            <v>CLOSED</v>
          </cell>
          <cell r="D45623" t="str">
            <v>Medium</v>
          </cell>
          <cell r="E45623" t="str">
            <v>netscribes</v>
          </cell>
          <cell r="F45623" t="str">
            <v>Sushma Ram</v>
          </cell>
          <cell r="G45623">
            <v>45847.484722222223</v>
          </cell>
          <cell r="H45623">
            <v>45881.7</v>
          </cell>
        </row>
        <row r="45624">
          <cell r="A45624" t="str">
            <v>UCW-15575</v>
          </cell>
          <cell r="B45624" t="str">
            <v>Tatacliq Pending Catalogue - 2154 Skus (Priority)</v>
          </cell>
          <cell r="C45624" t="str">
            <v>CLOSED</v>
          </cell>
          <cell r="D45624" t="str">
            <v>Medium</v>
          </cell>
          <cell r="E45624" t="str">
            <v>netscribes</v>
          </cell>
          <cell r="F45624" t="str">
            <v>Juilee Jadhav</v>
          </cell>
          <cell r="G45624">
            <v>45847.038194444445</v>
          </cell>
          <cell r="H45624">
            <v>45863.456944444442</v>
          </cell>
        </row>
        <row r="45625">
          <cell r="A45625" t="str">
            <v>UCW-15559</v>
          </cell>
          <cell r="B45625" t="str">
            <v>Image Replace 07-07-2025 |TATACLIQ|</v>
          </cell>
          <cell r="C45625" t="str">
            <v>CLOSED</v>
          </cell>
          <cell r="D45625" t="str">
            <v>Medium</v>
          </cell>
          <cell r="E45625" t="str">
            <v>netscribes</v>
          </cell>
          <cell r="F45625" t="str">
            <v>Sushma Ram</v>
          </cell>
          <cell r="G45625">
            <v>45846.756249999999</v>
          </cell>
          <cell r="H45625">
            <v>45881.709027777775</v>
          </cell>
        </row>
        <row r="45626">
          <cell r="A45626" t="str">
            <v>UCW-15555</v>
          </cell>
          <cell r="B45626" t="str">
            <v>Mason Home- 128710 || Multiplatform Listing - 210 Skus || 04-07-25</v>
          </cell>
          <cell r="C45626" t="str">
            <v>CLOSED</v>
          </cell>
          <cell r="D45626" t="str">
            <v>Medium</v>
          </cell>
          <cell r="E45626" t="str">
            <v>netscribes</v>
          </cell>
          <cell r="F45626" t="str">
            <v>Juilee Jadhav</v>
          </cell>
          <cell r="G45626">
            <v>45846.746527777781</v>
          </cell>
          <cell r="H45626">
            <v>45901.717361111114</v>
          </cell>
        </row>
        <row r="45627">
          <cell r="A45627" t="str">
            <v>UCW-15551</v>
          </cell>
          <cell r="B45627" t="str">
            <v>BEauty - Re: Tata Cliq Fashion x LA MIOR - Makeup Onboarding-8th july</v>
          </cell>
          <cell r="C45627" t="str">
            <v>CLOSED</v>
          </cell>
          <cell r="D45627" t="str">
            <v>Medium</v>
          </cell>
          <cell r="E45627" t="str">
            <v>netscribes</v>
          </cell>
          <cell r="F45627" t="str">
            <v>Simi Raichel Zachariah</v>
          </cell>
          <cell r="G45627">
            <v>45846.729166666664</v>
          </cell>
          <cell r="H45627">
            <v>45877.489583333336</v>
          </cell>
        </row>
        <row r="45628">
          <cell r="A45628" t="str">
            <v>UCW-15550</v>
          </cell>
          <cell r="B45628" t="str">
            <v>USPA- TATA CLIQ_New Listing_04-07-2025</v>
          </cell>
          <cell r="C45628" t="str">
            <v>CLOSED</v>
          </cell>
          <cell r="D45628" t="str">
            <v>Medium</v>
          </cell>
          <cell r="E45628" t="str">
            <v>netscribes</v>
          </cell>
          <cell r="F45628" t="str">
            <v>Juilee Jadhav</v>
          </cell>
          <cell r="G45628">
            <v>45846.728472222225</v>
          </cell>
          <cell r="H45628">
            <v>45856.606944444444</v>
          </cell>
        </row>
        <row r="45629">
          <cell r="A45629" t="str">
            <v>UCW-15549</v>
          </cell>
          <cell r="B45629" t="str">
            <v>BEauty - RE: Earth Poetry_Product addition-8th july</v>
          </cell>
          <cell r="C45629" t="str">
            <v>CLOSED</v>
          </cell>
          <cell r="D45629" t="str">
            <v>Medium</v>
          </cell>
          <cell r="E45629" t="str">
            <v>netscribes</v>
          </cell>
          <cell r="F45629" t="str">
            <v>Simi Raichel Zachariah</v>
          </cell>
          <cell r="G45629">
            <v>45846.727083333331</v>
          </cell>
          <cell r="H45629">
            <v>45862.495833333334</v>
          </cell>
        </row>
        <row r="45630">
          <cell r="A45630" t="str">
            <v>UCW-15538</v>
          </cell>
          <cell r="B45630" t="str">
            <v>Catalogue Sheet_TatacliQ x FS (Denim'25- 11 SKU)</v>
          </cell>
          <cell r="C45630" t="str">
            <v>CLOSED</v>
          </cell>
          <cell r="D45630" t="str">
            <v>Medium</v>
          </cell>
          <cell r="E45630" t="str">
            <v>netscribes</v>
          </cell>
          <cell r="F45630" t="str">
            <v>Sushma Ram</v>
          </cell>
          <cell r="G45630">
            <v>45846.620138888888</v>
          </cell>
          <cell r="H45630">
            <v>45856.597916666666</v>
          </cell>
        </row>
        <row r="45631">
          <cell r="A45631" t="str">
            <v>UCW-15536</v>
          </cell>
          <cell r="B45631" t="str">
            <v xml:space="preserve">Men's Apparel 04-07-2025 </v>
          </cell>
          <cell r="C45631" t="str">
            <v>CLOSED</v>
          </cell>
          <cell r="D45631" t="str">
            <v>Medium</v>
          </cell>
          <cell r="E45631" t="str">
            <v>netscribes</v>
          </cell>
          <cell r="F45631" t="str">
            <v>Sushma Ram</v>
          </cell>
          <cell r="G45631">
            <v>45846.613888888889</v>
          </cell>
          <cell r="H45631">
            <v>45981.481944444444</v>
          </cell>
        </row>
        <row r="45632">
          <cell r="A45632" t="str">
            <v>UCW-15532</v>
          </cell>
          <cell r="B45632" t="str">
            <v>TH | 154 | Lot</v>
          </cell>
          <cell r="C45632" t="str">
            <v>CLOSED</v>
          </cell>
          <cell r="D45632" t="str">
            <v>Medium</v>
          </cell>
          <cell r="E45632" t="str">
            <v>Chirag Dubal</v>
          </cell>
          <cell r="F45632" t="str">
            <v>Reagan D’souza</v>
          </cell>
          <cell r="G45632">
            <v>45846.604166666664</v>
          </cell>
          <cell r="H45632">
            <v>45859.964583333334</v>
          </cell>
        </row>
        <row r="45633">
          <cell r="A45633" t="str">
            <v>UCW-15526</v>
          </cell>
          <cell r="B45633" t="str">
            <v xml:space="preserve">Footwear Men &amp; Women 04-07-2025 </v>
          </cell>
          <cell r="C45633" t="str">
            <v>CLOSED</v>
          </cell>
          <cell r="D45633" t="str">
            <v>Medium</v>
          </cell>
          <cell r="E45633" t="str">
            <v>netscribes</v>
          </cell>
          <cell r="F45633" t="str">
            <v>Juilee Jadhav</v>
          </cell>
          <cell r="G45633">
            <v>45846.573611111111</v>
          </cell>
          <cell r="H45633">
            <v>45862.685416666667</v>
          </cell>
        </row>
        <row r="45634">
          <cell r="A45634" t="str">
            <v>UCW-15525</v>
          </cell>
          <cell r="B45634" t="str">
            <v>Kid's Apparels 04-07-2025</v>
          </cell>
          <cell r="C45634" t="str">
            <v>CLOSED</v>
          </cell>
          <cell r="D45634" t="str">
            <v>Medium</v>
          </cell>
          <cell r="E45634" t="str">
            <v>netscribes</v>
          </cell>
          <cell r="F45634" t="str">
            <v>Sushma Ram</v>
          </cell>
          <cell r="G45634">
            <v>45846.570833333331</v>
          </cell>
          <cell r="H45634">
            <v>45863.362500000003</v>
          </cell>
        </row>
        <row r="45635">
          <cell r="A45635" t="str">
            <v>UCW-15518</v>
          </cell>
          <cell r="B45635" t="str">
            <v>Accessories Listings 4.7.2025</v>
          </cell>
          <cell r="C45635" t="str">
            <v>CLOSED</v>
          </cell>
          <cell r="D45635" t="str">
            <v>Medium</v>
          </cell>
          <cell r="E45635" t="str">
            <v>netscribes</v>
          </cell>
          <cell r="F45635" t="str">
            <v>Juilee Jadhav</v>
          </cell>
          <cell r="G45635">
            <v>45846.538194444445</v>
          </cell>
          <cell r="H45635">
            <v>45856.595138888886</v>
          </cell>
        </row>
        <row r="45636">
          <cell r="A45636" t="str">
            <v>UCW-15514</v>
          </cell>
          <cell r="B45636" t="str">
            <v>BEauty - RE: Need to update the Tata Cliq listing-8th july</v>
          </cell>
          <cell r="C45636" t="str">
            <v>CLOSED</v>
          </cell>
          <cell r="D45636" t="str">
            <v>Medium</v>
          </cell>
          <cell r="E45636" t="str">
            <v>netscribes</v>
          </cell>
          <cell r="F45636" t="str">
            <v>Simi Raichel Zachariah</v>
          </cell>
          <cell r="G45636">
            <v>45846.52847222222</v>
          </cell>
          <cell r="H45636">
            <v>45910.677777777775</v>
          </cell>
        </row>
        <row r="45637">
          <cell r="A45637" t="str">
            <v>UCW-15510</v>
          </cell>
          <cell r="B45637" t="str">
            <v>BEauty - Re: Tata Cliq-8th july</v>
          </cell>
          <cell r="C45637" t="str">
            <v>CLOSED</v>
          </cell>
          <cell r="D45637" t="str">
            <v>Medium</v>
          </cell>
          <cell r="E45637" t="str">
            <v>netscribes</v>
          </cell>
          <cell r="F45637" t="str">
            <v>Simi Raichel Zachariah</v>
          </cell>
          <cell r="G45637">
            <v>45846.501388888886</v>
          </cell>
          <cell r="H45637">
            <v>45855.460416666669</v>
          </cell>
        </row>
        <row r="45638">
          <cell r="A45638" t="str">
            <v>UCW-15505</v>
          </cell>
          <cell r="B45638" t="str">
            <v>TATACLIQ CATALOGUE 7-7-25</v>
          </cell>
          <cell r="C45638" t="str">
            <v>CLOSED</v>
          </cell>
          <cell r="D45638" t="str">
            <v>Medium</v>
          </cell>
          <cell r="E45638" t="str">
            <v>netscribes</v>
          </cell>
          <cell r="F45638" t="str">
            <v>Sushma Ram</v>
          </cell>
          <cell r="G45638">
            <v>45846.489583333336</v>
          </cell>
          <cell r="H45638">
            <v>45856.59375</v>
          </cell>
        </row>
        <row r="45639">
          <cell r="A45639" t="str">
            <v>UCW-15504</v>
          </cell>
          <cell r="B45639" t="str">
            <v xml:space="preserve">Tie Accessories 04-07-2025 </v>
          </cell>
          <cell r="C45639" t="str">
            <v>CLOSED</v>
          </cell>
          <cell r="D45639" t="str">
            <v>Medium</v>
          </cell>
          <cell r="E45639" t="str">
            <v>netscribes</v>
          </cell>
          <cell r="F45639" t="str">
            <v>Juilee Jadhav</v>
          </cell>
          <cell r="G45639">
            <v>45846.487500000003</v>
          </cell>
          <cell r="H45639">
            <v>45860.681944444441</v>
          </cell>
        </row>
        <row r="45640">
          <cell r="A45640" t="str">
            <v>UCW-15501</v>
          </cell>
          <cell r="B45640" t="str">
            <v xml:space="preserve">Bag Accessories 04-07-2025 </v>
          </cell>
          <cell r="C45640" t="str">
            <v>CLOSED</v>
          </cell>
          <cell r="D45640" t="str">
            <v>Medium</v>
          </cell>
          <cell r="E45640" t="str">
            <v>netscribes</v>
          </cell>
          <cell r="F45640" t="str">
            <v>Juilee Jadhav</v>
          </cell>
          <cell r="G45640">
            <v>45846.469444444447</v>
          </cell>
          <cell r="H45640">
            <v>45860.563194444447</v>
          </cell>
        </row>
        <row r="45641">
          <cell r="A45641" t="str">
            <v>UCW-15491</v>
          </cell>
          <cell r="B45641" t="str">
            <v>TATACLIQ CATALOGUE 04-07-2025</v>
          </cell>
          <cell r="C45641" t="str">
            <v>CLOSED</v>
          </cell>
          <cell r="D45641" t="str">
            <v>Medium</v>
          </cell>
          <cell r="E45641" t="str">
            <v>netscribes</v>
          </cell>
          <cell r="F45641" t="str">
            <v>Mohd Tahir Shaikh</v>
          </cell>
          <cell r="G45641">
            <v>45846.021527777775</v>
          </cell>
          <cell r="H45641">
            <v>45860.754861111112</v>
          </cell>
        </row>
        <row r="45642">
          <cell r="A45642" t="str">
            <v>UCW-15490</v>
          </cell>
          <cell r="B45642" t="str">
            <v>Content Sheet and Image Link | United Colors of Benetton | 123 products | Tata Cliq | 1170925741</v>
          </cell>
          <cell r="C45642" t="str">
            <v>CLOSED</v>
          </cell>
          <cell r="D45642" t="str">
            <v>Medium</v>
          </cell>
          <cell r="E45642" t="str">
            <v>netscribes</v>
          </cell>
          <cell r="F45642" t="str">
            <v>Mohd Tahir Shaikh</v>
          </cell>
          <cell r="G45642">
            <v>45846.018750000003</v>
          </cell>
          <cell r="H45642">
            <v>45902.556250000001</v>
          </cell>
        </row>
        <row r="45643">
          <cell r="A45643" t="str">
            <v>UCW-15486</v>
          </cell>
          <cell r="B45643" t="str">
            <v>Tatacliq Catalog Rakhi Lot_3</v>
          </cell>
          <cell r="C45643" t="str">
            <v>CLOSED</v>
          </cell>
          <cell r="D45643" t="str">
            <v>Medium</v>
          </cell>
          <cell r="E45643" t="str">
            <v>netscribes</v>
          </cell>
          <cell r="F45643" t="str">
            <v>Mohd Tahir Shaikh</v>
          </cell>
          <cell r="G45643">
            <v>45845.78402777778</v>
          </cell>
          <cell r="H45643">
            <v>45856.5625</v>
          </cell>
        </row>
        <row r="45644">
          <cell r="A45644" t="str">
            <v>UCW-15481</v>
          </cell>
          <cell r="B45644" t="str">
            <v>BEauty - Re: Tata CLiQ X Kiro New Listing-7th july</v>
          </cell>
          <cell r="C45644" t="str">
            <v>CLOSED</v>
          </cell>
          <cell r="D45644" t="str">
            <v>Medium</v>
          </cell>
          <cell r="E45644" t="str">
            <v>netscribes</v>
          </cell>
          <cell r="F45644" t="str">
            <v>Simi Raichel Zachariah</v>
          </cell>
          <cell r="G45644">
            <v>45845.740972222222</v>
          </cell>
          <cell r="H45644">
            <v>45862.745138888888</v>
          </cell>
        </row>
        <row r="45645">
          <cell r="A45645" t="str">
            <v>UCW-15475</v>
          </cell>
          <cell r="B45645" t="str">
            <v>BEauty - Re: Request to Update Images in Existing Listing (Panash Wellness)-7th july</v>
          </cell>
          <cell r="C45645" t="str">
            <v>CLOSED</v>
          </cell>
          <cell r="D45645" t="str">
            <v>Medium</v>
          </cell>
          <cell r="E45645" t="str">
            <v>netscribes</v>
          </cell>
          <cell r="F45645" t="str">
            <v>Simi Raichel Zachariah</v>
          </cell>
          <cell r="G45645">
            <v>45845.727083333331</v>
          </cell>
          <cell r="H45645">
            <v>45849.746527777781</v>
          </cell>
        </row>
        <row r="45646">
          <cell r="A45646" t="str">
            <v>UCW-15466</v>
          </cell>
          <cell r="B45646" t="str">
            <v>BEauty - Fw: Request for Product Image Update Based on Attached SKU Sheet-7th june</v>
          </cell>
          <cell r="C45646" t="str">
            <v>CLOSED</v>
          </cell>
          <cell r="D45646" t="str">
            <v>Medium</v>
          </cell>
          <cell r="E45646" t="str">
            <v>netscribes</v>
          </cell>
          <cell r="F45646" t="str">
            <v>Simi Raichel Zachariah</v>
          </cell>
          <cell r="G45646">
            <v>45845.547222222223</v>
          </cell>
          <cell r="H45646">
            <v>45910.677777777775</v>
          </cell>
        </row>
        <row r="45647">
          <cell r="A45647" t="str">
            <v>UCW-15457</v>
          </cell>
          <cell r="B45647" t="str">
            <v>Tatacliq Accessories Templates 4th July'25</v>
          </cell>
          <cell r="C45647" t="str">
            <v>CLOSED</v>
          </cell>
          <cell r="D45647" t="str">
            <v>Medium</v>
          </cell>
          <cell r="E45647" t="str">
            <v>netscribes</v>
          </cell>
          <cell r="F45647" t="str">
            <v>Mohd Tahir Shaikh</v>
          </cell>
          <cell r="G45647">
            <v>45845.461111111108</v>
          </cell>
          <cell r="H45647">
            <v>45856.552083333336</v>
          </cell>
        </row>
        <row r="45648">
          <cell r="A45648" t="str">
            <v>UCW-15455</v>
          </cell>
          <cell r="B45648" t="str">
            <v>Tatacliq Footwear Input Format-Men Women | 4th July'25</v>
          </cell>
          <cell r="C45648" t="str">
            <v>CLOSED</v>
          </cell>
          <cell r="D45648" t="str">
            <v>Medium</v>
          </cell>
          <cell r="E45648" t="str">
            <v>netscribes</v>
          </cell>
          <cell r="F45648" t="str">
            <v>Mohd Tahir Shaikh</v>
          </cell>
          <cell r="G45648">
            <v>45845.455555555556</v>
          </cell>
          <cell r="H45648">
            <v>45901.467361111114</v>
          </cell>
        </row>
        <row r="45649">
          <cell r="A45649" t="str">
            <v>UCW-15452</v>
          </cell>
          <cell r="B45649" t="str">
            <v>Tatacliq Footwear Input Format-Men Women| 6th July'25</v>
          </cell>
          <cell r="C45649" t="str">
            <v>CLOSED</v>
          </cell>
          <cell r="D45649" t="str">
            <v>Medium</v>
          </cell>
          <cell r="E45649" t="str">
            <v>netscribes</v>
          </cell>
          <cell r="F45649" t="str">
            <v>Mohd Tahir Shaikh</v>
          </cell>
          <cell r="G45649">
            <v>45845.452777777777</v>
          </cell>
          <cell r="H45649">
            <v>45860.75277777778</v>
          </cell>
        </row>
        <row r="45650">
          <cell r="A45650" t="str">
            <v>UCW-15451</v>
          </cell>
          <cell r="B45650" t="str">
            <v>Tatacliq Kids Apparels Templates | 6th July'25</v>
          </cell>
          <cell r="C45650" t="str">
            <v>CLOSED</v>
          </cell>
          <cell r="D45650" t="str">
            <v>Medium</v>
          </cell>
          <cell r="E45650" t="str">
            <v>netscribes</v>
          </cell>
          <cell r="F45650" t="str">
            <v>Mohd Tahir Shaikh</v>
          </cell>
          <cell r="G45650">
            <v>45845.448611111111</v>
          </cell>
          <cell r="H45650">
            <v>45856.53402777778</v>
          </cell>
        </row>
        <row r="45651">
          <cell r="A45651" t="str">
            <v>UCW-15450</v>
          </cell>
          <cell r="B45651" t="str">
            <v>Tatacliq Accessories Templates | 6th July'25</v>
          </cell>
          <cell r="C45651" t="str">
            <v>CLOSED</v>
          </cell>
          <cell r="D45651" t="str">
            <v>Medium</v>
          </cell>
          <cell r="E45651" t="str">
            <v>netscribes</v>
          </cell>
          <cell r="F45651" t="str">
            <v>Mohd Tahir Shaikh</v>
          </cell>
          <cell r="G45651">
            <v>45845.444444444445</v>
          </cell>
          <cell r="H45651">
            <v>45856.53402777778</v>
          </cell>
        </row>
        <row r="45652">
          <cell r="A45652" t="str">
            <v>UCW-15447</v>
          </cell>
          <cell r="B45652" t="str">
            <v>Manyavar Listing 02.07.25</v>
          </cell>
          <cell r="C45652" t="str">
            <v>CLOSED</v>
          </cell>
          <cell r="D45652" t="str">
            <v>Medium</v>
          </cell>
          <cell r="E45652" t="str">
            <v>Chirag Dubal</v>
          </cell>
          <cell r="F45652" t="str">
            <v>Juilee Jadhav</v>
          </cell>
          <cell r="G45652">
            <v>45845.030555555553</v>
          </cell>
          <cell r="H45652">
            <v>45910.78125</v>
          </cell>
        </row>
        <row r="45653">
          <cell r="A45653" t="str">
            <v>UCW-15442</v>
          </cell>
          <cell r="B45653" t="str">
            <v>Clarification Required on Catalog Templates - TATA CLiQ</v>
          </cell>
          <cell r="C45653" t="str">
            <v>CLOSED</v>
          </cell>
          <cell r="D45653" t="str">
            <v>Medium</v>
          </cell>
          <cell r="E45653" t="str">
            <v>netscribes</v>
          </cell>
          <cell r="F45653" t="str">
            <v>Sushma Ram</v>
          </cell>
          <cell r="G45653">
            <v>45844.311111111114</v>
          </cell>
          <cell r="H45653">
            <v>45875.746527777781</v>
          </cell>
        </row>
        <row r="45654">
          <cell r="A45654" t="str">
            <v>UCW-15441</v>
          </cell>
          <cell r="B45654" t="str">
            <v>FW25 Call It Spring Handbag Catalog Submission (TC) - 02.07.2025</v>
          </cell>
          <cell r="C45654" t="str">
            <v>CLOSED</v>
          </cell>
          <cell r="D45654" t="str">
            <v>Medium</v>
          </cell>
          <cell r="E45654" t="str">
            <v>netscribes</v>
          </cell>
          <cell r="F45654" t="str">
            <v>Sushma Ram</v>
          </cell>
          <cell r="G45654">
            <v>45844.304166666669</v>
          </cell>
          <cell r="H45654">
            <v>45856.533333333333</v>
          </cell>
        </row>
        <row r="45655">
          <cell r="A45655" t="str">
            <v>UCW-15440</v>
          </cell>
          <cell r="B45655" t="str">
            <v>New Sku Woodland Footwear (17 articles) (4-7-25)</v>
          </cell>
          <cell r="C45655" t="str">
            <v>CLOSED</v>
          </cell>
          <cell r="D45655" t="str">
            <v>Medium</v>
          </cell>
          <cell r="E45655" t="str">
            <v>netscribes</v>
          </cell>
          <cell r="F45655" t="str">
            <v>Sushma Ram</v>
          </cell>
          <cell r="G45655">
            <v>45844.29791666667</v>
          </cell>
          <cell r="H45655">
            <v>45856.532638888886</v>
          </cell>
        </row>
        <row r="45656">
          <cell r="A45656" t="str">
            <v>UCW-15437</v>
          </cell>
          <cell r="B45656" t="str">
            <v>Tatacliq Specimen Template | 3rd July'25</v>
          </cell>
          <cell r="C45656" t="str">
            <v>CLOSED</v>
          </cell>
          <cell r="D45656" t="str">
            <v>Medium</v>
          </cell>
          <cell r="E45656" t="str">
            <v>netscribes</v>
          </cell>
          <cell r="F45656" t="str">
            <v>Juilee Jadhav</v>
          </cell>
          <cell r="G45656">
            <v>45844.118055555555</v>
          </cell>
          <cell r="H45656">
            <v>45860.751388888886</v>
          </cell>
        </row>
        <row r="45657">
          <cell r="A45657" t="str">
            <v>UCW-15429</v>
          </cell>
          <cell r="B45657" t="str">
            <v>Western wear Madame &amp; Msecret  03-07-2025</v>
          </cell>
          <cell r="C45657" t="str">
            <v>CLOSED</v>
          </cell>
          <cell r="D45657" t="str">
            <v>Medium</v>
          </cell>
          <cell r="E45657" t="str">
            <v>netscribes</v>
          </cell>
          <cell r="F45657" t="str">
            <v>Mohd Tahir Shaikh</v>
          </cell>
          <cell r="G45657">
            <v>45843.838888888888</v>
          </cell>
          <cell r="H45657">
            <v>45856.526388888888</v>
          </cell>
        </row>
        <row r="45658">
          <cell r="A45658" t="str">
            <v>UCW-15423</v>
          </cell>
          <cell r="B45658" t="str">
            <v>Red Tape Tata CLiQ Footwear Catalog_03-07-2025</v>
          </cell>
          <cell r="C45658" t="str">
            <v>CLOSED</v>
          </cell>
          <cell r="D45658" t="str">
            <v>Medium</v>
          </cell>
          <cell r="E45658" t="str">
            <v>netscribes</v>
          </cell>
          <cell r="F45658" t="str">
            <v>Juilee Jadhav</v>
          </cell>
          <cell r="G45658">
            <v>45843.724305555559</v>
          </cell>
          <cell r="H45658">
            <v>45888.802777777775</v>
          </cell>
        </row>
        <row r="45659">
          <cell r="A45659" t="str">
            <v>UCW-15404</v>
          </cell>
          <cell r="B45659" t="str">
            <v>Tatacliq Women Ethnic_Apparel Template | 3rd July'25  </v>
          </cell>
          <cell r="C45659" t="str">
            <v>CLOSED</v>
          </cell>
          <cell r="D45659" t="str">
            <v>Medium</v>
          </cell>
          <cell r="E45659" t="str">
            <v>Chirag Dubal</v>
          </cell>
          <cell r="F45659" t="str">
            <v>Juilee Jadhav</v>
          </cell>
          <cell r="G45659">
            <v>45842.847222222219</v>
          </cell>
          <cell r="H45659">
            <v>45860.75</v>
          </cell>
        </row>
        <row r="45660">
          <cell r="A45660" t="str">
            <v>UCW-15403</v>
          </cell>
          <cell r="B45660" t="str">
            <v>Tatacliq Men's Apparels Template | 3rd July'25</v>
          </cell>
          <cell r="C45660" t="str">
            <v>CLOSED Due to Inactive/Insufficient Information</v>
          </cell>
          <cell r="D45660" t="str">
            <v>Medium</v>
          </cell>
          <cell r="E45660" t="str">
            <v>netscribes</v>
          </cell>
          <cell r="F45660" t="str">
            <v>Sushma Ram</v>
          </cell>
          <cell r="G45660">
            <v>45842.844444444447</v>
          </cell>
          <cell r="H45660">
            <v>45845.520833333336</v>
          </cell>
        </row>
        <row r="45661">
          <cell r="A45661" t="str">
            <v>UCW-15402</v>
          </cell>
          <cell r="B45661" t="str">
            <v>Tatacliq Men's Apparels Template | 3rd July'25</v>
          </cell>
          <cell r="C45661" t="str">
            <v>CLOSED</v>
          </cell>
          <cell r="D45661" t="str">
            <v>Medium</v>
          </cell>
          <cell r="E45661" t="str">
            <v>netscribes</v>
          </cell>
          <cell r="F45661" t="str">
            <v>Juilee Jadhav</v>
          </cell>
          <cell r="G45661">
            <v>45842.841666666667</v>
          </cell>
          <cell r="H45661">
            <v>45856.525000000001</v>
          </cell>
        </row>
        <row r="45662">
          <cell r="A45662" t="str">
            <v>UCW-15401</v>
          </cell>
          <cell r="B45662" t="str">
            <v>Tatacliq Kids Apparel Template | 3rd July'25</v>
          </cell>
          <cell r="C45662" t="str">
            <v>CLOSED</v>
          </cell>
          <cell r="D45662" t="str">
            <v>Medium</v>
          </cell>
          <cell r="E45662" t="str">
            <v>netscribes</v>
          </cell>
          <cell r="F45662" t="str">
            <v>Mohd Tahir Shaikh</v>
          </cell>
          <cell r="G45662">
            <v>45842.834027777775</v>
          </cell>
          <cell r="H45662">
            <v>45891.68472222222</v>
          </cell>
        </row>
        <row r="45663">
          <cell r="A45663" t="str">
            <v>UCW-15399</v>
          </cell>
          <cell r="B45663" t="str">
            <v>Tatacliq Women Western Wear Template | 3rd July'25</v>
          </cell>
          <cell r="C45663" t="str">
            <v>CLOSED</v>
          </cell>
          <cell r="D45663" t="str">
            <v>Medium</v>
          </cell>
          <cell r="E45663" t="str">
            <v>netscribes</v>
          </cell>
          <cell r="F45663" t="str">
            <v>Mohd Tahir Shaikh</v>
          </cell>
          <cell r="G45663">
            <v>45842.830555555556</v>
          </cell>
          <cell r="H45663">
            <v>45860.748611111114</v>
          </cell>
        </row>
        <row r="45664">
          <cell r="A45664" t="str">
            <v>UCW-15393</v>
          </cell>
          <cell r="B45664" t="str">
            <v>BEauty - Re: Oulac &amp; Bluesky commercial-4th July</v>
          </cell>
          <cell r="C45664" t="str">
            <v>CLOSED</v>
          </cell>
          <cell r="D45664" t="str">
            <v>Medium</v>
          </cell>
          <cell r="E45664" t="str">
            <v>netscribes</v>
          </cell>
          <cell r="F45664" t="str">
            <v>Simi Raichel Zachariah</v>
          </cell>
          <cell r="G45664">
            <v>45842.720138888886</v>
          </cell>
          <cell r="H45664">
            <v>45873.538888888892</v>
          </cell>
        </row>
        <row r="45665">
          <cell r="A45665" t="str">
            <v>UCW-15392</v>
          </cell>
          <cell r="B45665" t="str">
            <v>Beauty - Re: New Launched SKUs Listing -Brand La French || 20-06-2025 || Tata Cliq-4th july</v>
          </cell>
          <cell r="C45665" t="str">
            <v>CLOSED Due to Inactive/Insufficient Information</v>
          </cell>
          <cell r="D45665" t="str">
            <v>Medium</v>
          </cell>
          <cell r="E45665" t="str">
            <v>netscribes</v>
          </cell>
          <cell r="F45665" t="str">
            <v>Simi Raichel Zachariah</v>
          </cell>
          <cell r="G45665">
            <v>45842.71597222222</v>
          </cell>
          <cell r="H45665">
            <v>45882.736805555556</v>
          </cell>
        </row>
        <row r="45666">
          <cell r="A45666" t="str">
            <v>UCW-15387</v>
          </cell>
          <cell r="B45666" t="str">
            <v xml:space="preserve">Bag Accessories 01-07-2025 </v>
          </cell>
          <cell r="C45666" t="str">
            <v>CLOSED</v>
          </cell>
          <cell r="D45666" t="str">
            <v>Medium</v>
          </cell>
          <cell r="E45666" t="str">
            <v>netscribes</v>
          </cell>
          <cell r="F45666" t="str">
            <v>Sushma Ram</v>
          </cell>
          <cell r="G45666">
            <v>45842.661805555559</v>
          </cell>
          <cell r="H45666">
            <v>45866.770833333336</v>
          </cell>
        </row>
        <row r="45667">
          <cell r="A45667" t="str">
            <v>UCW-15386</v>
          </cell>
          <cell r="B45667" t="str">
            <v>Tata Cliq Listing_02-07-2025-Lavie Signature</v>
          </cell>
          <cell r="C45667" t="str">
            <v>CLOSED</v>
          </cell>
          <cell r="D45667" t="str">
            <v>Medium</v>
          </cell>
          <cell r="E45667" t="str">
            <v>netscribes</v>
          </cell>
          <cell r="F45667" t="str">
            <v>Mohd Tahir Shaikh</v>
          </cell>
          <cell r="G45667">
            <v>45842.656944444447</v>
          </cell>
          <cell r="H45667">
            <v>45856.503472222219</v>
          </cell>
        </row>
        <row r="45668">
          <cell r="A45668" t="str">
            <v>UCW-15385</v>
          </cell>
          <cell r="B45668" t="str">
            <v>Tata CLIQ(Fashion+Luxury) |adidas DTC-Old Season|Apparel Attributes for Listing_04-07-25</v>
          </cell>
          <cell r="C45668" t="str">
            <v>CLOSED</v>
          </cell>
          <cell r="D45668" t="str">
            <v>Medium</v>
          </cell>
          <cell r="E45668" t="str">
            <v>Chirag Dubal</v>
          </cell>
          <cell r="F45668" t="str">
            <v>Reagan D’souza</v>
          </cell>
          <cell r="G45668">
            <v>45842.643750000003</v>
          </cell>
          <cell r="H45668">
            <v>45960.568749999999</v>
          </cell>
        </row>
        <row r="45669">
          <cell r="A45669" t="str">
            <v>UCW-15378</v>
          </cell>
          <cell r="B45669" t="str">
            <v>Tatacliq Lifestyle Catalog Template-Lot -115_01.07.2025</v>
          </cell>
          <cell r="C45669" t="str">
            <v>CLOSED</v>
          </cell>
          <cell r="D45669" t="str">
            <v>Medium</v>
          </cell>
          <cell r="E45669" t="str">
            <v>netscribes</v>
          </cell>
          <cell r="F45669" t="str">
            <v>Sushma Ram</v>
          </cell>
          <cell r="G45669">
            <v>45842.552777777775</v>
          </cell>
          <cell r="H45669">
            <v>45856.501388888886</v>
          </cell>
        </row>
        <row r="45670">
          <cell r="A45670" t="str">
            <v>UCW-15376</v>
          </cell>
          <cell r="B45670" t="str">
            <v>BEauty - RE: Creatives update (Mockup 50ml, Anti-Acne &amp; Hair Serum)- Tata-4th july</v>
          </cell>
          <cell r="C45670" t="str">
            <v>CLOSED</v>
          </cell>
          <cell r="D45670" t="str">
            <v>Medium</v>
          </cell>
          <cell r="E45670" t="str">
            <v>netscribes</v>
          </cell>
          <cell r="F45670" t="str">
            <v>Simi Raichel Zachariah</v>
          </cell>
          <cell r="G45670">
            <v>45842.542361111111</v>
          </cell>
          <cell r="H45670">
            <v>45910.677777777775</v>
          </cell>
        </row>
        <row r="45671">
          <cell r="A45671" t="str">
            <v>UCW-15373</v>
          </cell>
          <cell r="B45671" t="str">
            <v xml:space="preserve">Women's Apparel 01-07-2025 </v>
          </cell>
          <cell r="C45671" t="str">
            <v>CLOSED</v>
          </cell>
          <cell r="D45671" t="str">
            <v>Medium</v>
          </cell>
          <cell r="E45671" t="str">
            <v>netscribes</v>
          </cell>
          <cell r="F45671" t="str">
            <v>Juilee Jadhav</v>
          </cell>
          <cell r="G45671">
            <v>45842.524305555555</v>
          </cell>
          <cell r="H45671">
            <v>45862.6875</v>
          </cell>
        </row>
        <row r="45672">
          <cell r="A45672" t="str">
            <v>UCW-15372</v>
          </cell>
          <cell r="B45672" t="str">
            <v>Tata Cliq Catalogue Batch_5- 01-07-2025</v>
          </cell>
          <cell r="C45672" t="str">
            <v>CLOSED</v>
          </cell>
          <cell r="D45672" t="str">
            <v>Medium</v>
          </cell>
          <cell r="E45672" t="str">
            <v>netscribes</v>
          </cell>
          <cell r="F45672" t="str">
            <v>Juilee Jadhav</v>
          </cell>
          <cell r="G45672">
            <v>45842.509722222225</v>
          </cell>
          <cell r="H45672">
            <v>45860.747916666667</v>
          </cell>
        </row>
        <row r="45673">
          <cell r="A45673" t="str">
            <v>UCW-15368</v>
          </cell>
          <cell r="B45673" t="str">
            <v xml:space="preserve">Belt Accessories 01-07-2025 </v>
          </cell>
          <cell r="C45673" t="str">
            <v>CLOSED</v>
          </cell>
          <cell r="D45673" t="str">
            <v>Medium</v>
          </cell>
          <cell r="E45673" t="str">
            <v>netscribes</v>
          </cell>
          <cell r="F45673" t="str">
            <v>Sushma Ram</v>
          </cell>
          <cell r="G45673">
            <v>45842.47152777778</v>
          </cell>
          <cell r="H45673">
            <v>45866.588888888888</v>
          </cell>
        </row>
        <row r="45674">
          <cell r="A45674" t="str">
            <v>UCW-15364</v>
          </cell>
          <cell r="B45674" t="str">
            <v>Ri.Ritu Kumar SS-25 Collection - 03-07-2025</v>
          </cell>
          <cell r="C45674" t="str">
            <v>CLOSED</v>
          </cell>
          <cell r="D45674" t="str">
            <v>Medium</v>
          </cell>
          <cell r="E45674" t="str">
            <v>Chirag Dubal</v>
          </cell>
          <cell r="F45674" t="str">
            <v>Reagan D’souza</v>
          </cell>
          <cell r="G45674">
            <v>45842.459027777775</v>
          </cell>
          <cell r="H45674">
            <v>45856.498611111114</v>
          </cell>
        </row>
        <row r="45675">
          <cell r="A45675" t="str">
            <v>UCW-15362</v>
          </cell>
          <cell r="B45675" t="str">
            <v>Ritu Kumar Accessories SS-25 Collection- 03-07-2025</v>
          </cell>
          <cell r="C45675" t="str">
            <v>CLOSED</v>
          </cell>
          <cell r="D45675" t="str">
            <v>Medium</v>
          </cell>
          <cell r="E45675" t="str">
            <v>Chirag Dubal</v>
          </cell>
          <cell r="F45675" t="str">
            <v>Reagan D’souza</v>
          </cell>
          <cell r="G45675">
            <v>45842.447916666664</v>
          </cell>
          <cell r="H45675">
            <v>45856.497916666667</v>
          </cell>
        </row>
        <row r="45676">
          <cell r="A45676" t="str">
            <v>UCW-15358</v>
          </cell>
          <cell r="B45676" t="str">
            <v>Crash Club New Product Listings - #149 - Multiple - 201 SKUs</v>
          </cell>
          <cell r="C45676" t="str">
            <v>CLOSED</v>
          </cell>
          <cell r="D45676" t="str">
            <v>Medium</v>
          </cell>
          <cell r="E45676" t="str">
            <v>netscribes</v>
          </cell>
          <cell r="F45676" t="str">
            <v>Juilee Jadhav</v>
          </cell>
          <cell r="G45676">
            <v>45841.895138888889</v>
          </cell>
          <cell r="H45676">
            <v>45860.74722222222</v>
          </cell>
        </row>
        <row r="45677">
          <cell r="A45677" t="str">
            <v>UCW-15350</v>
          </cell>
          <cell r="B45677" t="str">
            <v>TC AW25 Lot 1 - BIBA</v>
          </cell>
          <cell r="C45677" t="str">
            <v>CLOSED</v>
          </cell>
          <cell r="D45677" t="str">
            <v>Medium</v>
          </cell>
          <cell r="E45677" t="str">
            <v>netscribes</v>
          </cell>
          <cell r="F45677" t="str">
            <v>Sushma Ram</v>
          </cell>
          <cell r="G45677">
            <v>45841.790277777778</v>
          </cell>
          <cell r="H45677">
            <v>45856.493055555555</v>
          </cell>
        </row>
        <row r="45678">
          <cell r="A45678" t="str">
            <v>UCW-15348</v>
          </cell>
          <cell r="B45678" t="str">
            <v xml:space="preserve">Tata Cliq Cataloguing Data (Men Women &amp; Kids) </v>
          </cell>
          <cell r="C45678" t="str">
            <v>CLOSED</v>
          </cell>
          <cell r="D45678" t="str">
            <v>Medium</v>
          </cell>
          <cell r="E45678" t="str">
            <v>netscribes</v>
          </cell>
          <cell r="F45678" t="str">
            <v>Mohd Tahir Shaikh</v>
          </cell>
          <cell r="G45678">
            <v>45841.786111111112</v>
          </cell>
          <cell r="H45678">
            <v>45911.708333333336</v>
          </cell>
        </row>
        <row r="45679">
          <cell r="A45679" t="str">
            <v>UCW-15347</v>
          </cell>
          <cell r="B45679" t="str">
            <v>TATACLIQ CATALOGUE | 02-07-2025 |</v>
          </cell>
          <cell r="C45679" t="str">
            <v>CLOSED</v>
          </cell>
          <cell r="D45679" t="str">
            <v>Highest</v>
          </cell>
          <cell r="E45679" t="str">
            <v>netscribes</v>
          </cell>
          <cell r="F45679" t="str">
            <v>Sushma Ram</v>
          </cell>
          <cell r="G45679">
            <v>45841.779166666667</v>
          </cell>
          <cell r="H45679">
            <v>45860.746527777781</v>
          </cell>
        </row>
        <row r="45680">
          <cell r="A45680" t="str">
            <v>UCW-15345</v>
          </cell>
          <cell r="B45680" t="str">
            <v>Peora X Tata Cliq SKU Video Links for</v>
          </cell>
          <cell r="C45680" t="str">
            <v>CLOSED</v>
          </cell>
          <cell r="D45680" t="str">
            <v>Medium</v>
          </cell>
          <cell r="E45680" t="str">
            <v>netscribes</v>
          </cell>
          <cell r="F45680" t="str">
            <v>Sushma Ram</v>
          </cell>
          <cell r="G45680">
            <v>45841.752083333333</v>
          </cell>
          <cell r="H45680">
            <v>45871.52847222222</v>
          </cell>
        </row>
        <row r="45681">
          <cell r="A45681" t="str">
            <v>UCW-15316</v>
          </cell>
          <cell r="B45681" t="str">
            <v>BEauty - Re: [EXT] Re: OSIS PDP Update - TataCliq- 3rd July</v>
          </cell>
          <cell r="C45681" t="str">
            <v>CLOSED</v>
          </cell>
          <cell r="D45681" t="str">
            <v>Medium</v>
          </cell>
          <cell r="E45681" t="str">
            <v>netscribes</v>
          </cell>
          <cell r="F45681" t="str">
            <v>Simi Raichel Zachariah</v>
          </cell>
          <cell r="G45681">
            <v>45841.467361111114</v>
          </cell>
          <cell r="H45681">
            <v>45910.678472222222</v>
          </cell>
        </row>
        <row r="45682">
          <cell r="A45682" t="str">
            <v>UCW-15311</v>
          </cell>
          <cell r="B45682" t="str">
            <v>Beauty - Re: Request to update images (Love Earth 24K Gold Oil Control Moisturizing Gel)~Tatacliq-3rd June</v>
          </cell>
          <cell r="C45682" t="str">
            <v>CLOSED</v>
          </cell>
          <cell r="D45682" t="str">
            <v>Medium</v>
          </cell>
          <cell r="E45682" t="str">
            <v>netscribes</v>
          </cell>
          <cell r="F45682" t="str">
            <v>Simi Raichel Zachariah</v>
          </cell>
          <cell r="G45682">
            <v>45841.4375</v>
          </cell>
          <cell r="H45682">
            <v>45929.493055555555</v>
          </cell>
        </row>
        <row r="45683">
          <cell r="A45683" t="str">
            <v>UCW-15307</v>
          </cell>
          <cell r="B45683" t="str">
            <v>TH &amp; CK | 307 - Styles</v>
          </cell>
          <cell r="C45683" t="str">
            <v>CLOSED</v>
          </cell>
          <cell r="D45683" t="str">
            <v>Medium</v>
          </cell>
          <cell r="E45683" t="str">
            <v>Chirag Dubal</v>
          </cell>
          <cell r="F45683" t="str">
            <v>Reagan D’souza</v>
          </cell>
          <cell r="G45683">
            <v>45841.393055555556</v>
          </cell>
          <cell r="H45683">
            <v>45860.745833333334</v>
          </cell>
        </row>
        <row r="45684">
          <cell r="A45684" t="str">
            <v>UCW-15306</v>
          </cell>
          <cell r="B45684" t="str">
            <v>New Sku Listing - Nuna &amp; Silver Cross (Aarete Marketing LLP 128412-AAR001)</v>
          </cell>
          <cell r="C45684" t="str">
            <v>CLOSED</v>
          </cell>
          <cell r="D45684" t="str">
            <v>Medium</v>
          </cell>
          <cell r="E45684" t="str">
            <v>Chirag Dubal</v>
          </cell>
          <cell r="F45684" t="str">
            <v>Reagan D’souza</v>
          </cell>
          <cell r="G45684">
            <v>45841.380555555559</v>
          </cell>
          <cell r="H45684">
            <v>45856.560416666667</v>
          </cell>
        </row>
        <row r="45685">
          <cell r="A45685" t="str">
            <v>UCW-15304</v>
          </cell>
          <cell r="B45685" t="str">
            <v>Scakhi Video Upload - First Batch - P0 - 127920</v>
          </cell>
          <cell r="C45685" t="str">
            <v>CLOSED</v>
          </cell>
          <cell r="D45685" t="str">
            <v>Medium</v>
          </cell>
          <cell r="E45685" t="str">
            <v>Chirag Dubal</v>
          </cell>
          <cell r="F45685" t="str">
            <v>Reagan D’souza</v>
          </cell>
          <cell r="G45685">
            <v>45841.037499999999</v>
          </cell>
          <cell r="H45685">
            <v>45846.576388888891</v>
          </cell>
        </row>
        <row r="45686">
          <cell r="A45686" t="str">
            <v>UCW-15299</v>
          </cell>
          <cell r="B45686" t="str">
            <v>TH &amp; CK | 390 - Styles</v>
          </cell>
          <cell r="C45686" t="str">
            <v>CLOSED</v>
          </cell>
          <cell r="D45686" t="str">
            <v>Medium</v>
          </cell>
          <cell r="E45686" t="str">
            <v>Chirag Dubal</v>
          </cell>
          <cell r="F45686" t="str">
            <v>Reagan D’souza</v>
          </cell>
          <cell r="G45686">
            <v>45840.888888888891</v>
          </cell>
          <cell r="H45686">
            <v>45856.486805555556</v>
          </cell>
        </row>
        <row r="45687">
          <cell r="A45687" t="str">
            <v>UCW-15298</v>
          </cell>
          <cell r="B45687" t="str">
            <v>New Balance Footwear 126934 30-June-25 (S125)</v>
          </cell>
          <cell r="C45687" t="str">
            <v>CLOSED</v>
          </cell>
          <cell r="D45687" t="str">
            <v>Medium</v>
          </cell>
          <cell r="E45687" t="str">
            <v>Chirag Dubal</v>
          </cell>
          <cell r="F45687" t="str">
            <v>Juilee Jadhav</v>
          </cell>
          <cell r="G45687">
            <v>45840.775694444441</v>
          </cell>
          <cell r="H45687">
            <v>46014.580555555556</v>
          </cell>
        </row>
        <row r="45688">
          <cell r="A45688" t="str">
            <v>UCW-15289</v>
          </cell>
          <cell r="B45688" t="str">
            <v>Kids Footwear New Styles For Tatacliq (SS-25) - (Styles-37) 30.06.2025</v>
          </cell>
          <cell r="C45688" t="str">
            <v>CLOSED</v>
          </cell>
          <cell r="D45688" t="str">
            <v>Medium</v>
          </cell>
          <cell r="E45688" t="str">
            <v>Chirag Dubal</v>
          </cell>
          <cell r="F45688" t="str">
            <v>Juilee Jadhav</v>
          </cell>
          <cell r="G45688">
            <v>45840.731249999997</v>
          </cell>
          <cell r="H45688">
            <v>45877.570138888892</v>
          </cell>
        </row>
        <row r="45689">
          <cell r="A45689" t="str">
            <v>UCW-15288</v>
          </cell>
          <cell r="B45689" t="str">
            <v>258 Articles || New Listing For INC5 || TataCliq</v>
          </cell>
          <cell r="C45689" t="str">
            <v>CLOSED</v>
          </cell>
          <cell r="D45689" t="str">
            <v>Medium</v>
          </cell>
          <cell r="E45689" t="str">
            <v>netscribes</v>
          </cell>
          <cell r="F45689" t="str">
            <v>Mohd Tahir Shaikh</v>
          </cell>
          <cell r="G45689">
            <v>45840.729861111111</v>
          </cell>
          <cell r="H45689">
            <v>45877.570833333331</v>
          </cell>
        </row>
        <row r="45690">
          <cell r="A45690" t="str">
            <v>UCW-15283</v>
          </cell>
          <cell r="B45690" t="str">
            <v>USPA &amp; ARROW - TATACLIQ_New Listing_29052025</v>
          </cell>
          <cell r="C45690" t="str">
            <v>CLOSED</v>
          </cell>
          <cell r="D45690" t="str">
            <v>Medium</v>
          </cell>
          <cell r="E45690" t="str">
            <v>netscribes</v>
          </cell>
          <cell r="F45690" t="str">
            <v>Mohd Tahir Shaikh</v>
          </cell>
          <cell r="G45690">
            <v>45840.694444444445</v>
          </cell>
          <cell r="H45690">
            <v>45912.618055555555</v>
          </cell>
        </row>
        <row r="45691">
          <cell r="A45691" t="str">
            <v>UCW-15274</v>
          </cell>
          <cell r="B45691" t="str">
            <v>BEauty - Re: Seller Code: 126083 | E MEGA MART INDIA | Image update | 26-06-2025</v>
          </cell>
          <cell r="C45691" t="str">
            <v>CLOSED</v>
          </cell>
          <cell r="D45691" t="str">
            <v>Medium</v>
          </cell>
          <cell r="E45691" t="str">
            <v>netscribes</v>
          </cell>
          <cell r="F45691" t="str">
            <v>Simi Raichel Zachariah</v>
          </cell>
          <cell r="G45691">
            <v>45840.634027777778</v>
          </cell>
          <cell r="H45691">
            <v>45910.678472222222</v>
          </cell>
        </row>
        <row r="45692">
          <cell r="A45692" t="str">
            <v>UCW-15267</v>
          </cell>
          <cell r="B45692" t="str">
            <v>Men 599 Edition Styles for Listing</v>
          </cell>
          <cell r="C45692" t="str">
            <v>CLOSED</v>
          </cell>
          <cell r="D45692" t="str">
            <v>Medium</v>
          </cell>
          <cell r="E45692" t="str">
            <v>Chirag Dubal</v>
          </cell>
          <cell r="F45692" t="str">
            <v>netscribes</v>
          </cell>
          <cell r="G45692">
            <v>45840.549305555556</v>
          </cell>
          <cell r="H45692">
            <v>45964.593055555553</v>
          </cell>
        </row>
        <row r="45693">
          <cell r="A45693" t="str">
            <v>UCW-15259</v>
          </cell>
          <cell r="B45693" t="str">
            <v>New Collection Single Anklet Catalog for Upload 01.07.2025</v>
          </cell>
          <cell r="C45693" t="str">
            <v>CLOSED</v>
          </cell>
          <cell r="D45693" t="str">
            <v>Medium</v>
          </cell>
          <cell r="E45693" t="str">
            <v>netscribes</v>
          </cell>
          <cell r="F45693" t="str">
            <v>Mohd Tahir Shaikh</v>
          </cell>
          <cell r="G45693">
            <v>45840.474305555559</v>
          </cell>
          <cell r="H45693">
            <v>45856.484722222223</v>
          </cell>
        </row>
        <row r="45694">
          <cell r="A45694" t="str">
            <v>UCW-15257</v>
          </cell>
          <cell r="B45694" t="str">
            <v>BEauty - RE: NEW BRAND: Bare Minerals Cataloging Internal  - July'25- 2nd july</v>
          </cell>
          <cell r="C45694" t="str">
            <v>CLOSED Due to Inactive/Insufficient Information</v>
          </cell>
          <cell r="D45694" t="str">
            <v>Medium</v>
          </cell>
          <cell r="E45694" t="str">
            <v>netscribes</v>
          </cell>
          <cell r="F45694" t="str">
            <v>Simi Raichel Zachariah</v>
          </cell>
          <cell r="G45694">
            <v>45840.434027777781</v>
          </cell>
          <cell r="H45694">
            <v>45894.73541666667</v>
          </cell>
        </row>
        <row r="45695">
          <cell r="A45695" t="str">
            <v>UCW-15256</v>
          </cell>
          <cell r="B45695" t="str">
            <v>Beauty - Re: (TataCliq x Bioderma) Images Update - June 2025-1st july</v>
          </cell>
          <cell r="C45695" t="str">
            <v>CLOSED</v>
          </cell>
          <cell r="D45695" t="str">
            <v>Medium</v>
          </cell>
          <cell r="E45695" t="str">
            <v>netscribes</v>
          </cell>
          <cell r="F45695" t="str">
            <v>Simi Raichel Zachariah</v>
          </cell>
          <cell r="G45695">
            <v>45840.418055555558</v>
          </cell>
          <cell r="H45695">
            <v>45910.678472222222</v>
          </cell>
        </row>
        <row r="45696">
          <cell r="A45696" t="str">
            <v>UCW-15255</v>
          </cell>
          <cell r="B45696" t="str">
            <v>Checking CSV</v>
          </cell>
          <cell r="C45696" t="str">
            <v>CLOSED</v>
          </cell>
          <cell r="D45696" t="str">
            <v>Medium</v>
          </cell>
          <cell r="E45696" t="str">
            <v>netscribes</v>
          </cell>
          <cell r="F45696" t="str">
            <v>Mohd Tahir Shaikh</v>
          </cell>
          <cell r="G45696">
            <v>45839.802777777775</v>
          </cell>
          <cell r="H45696">
            <v>45856.48333333333</v>
          </cell>
        </row>
        <row r="45697">
          <cell r="A45697" t="str">
            <v>UCW-15253</v>
          </cell>
          <cell r="B45697" t="str">
            <v>Update Infographic Images and Video Links 19-02-2025</v>
          </cell>
          <cell r="C45697" t="str">
            <v>CLOSED</v>
          </cell>
          <cell r="D45697" t="str">
            <v>Medium</v>
          </cell>
          <cell r="E45697" t="str">
            <v>netscribes</v>
          </cell>
          <cell r="F45697" t="str">
            <v>Sushma Ram</v>
          </cell>
          <cell r="G45697">
            <v>45839.789583333331</v>
          </cell>
          <cell r="H45697">
            <v>45887.59652777778</v>
          </cell>
        </row>
        <row r="45698">
          <cell r="A45698" t="str">
            <v>UCW-15247</v>
          </cell>
          <cell r="B45698" t="str">
            <v>Hoversoul Listing - CS. Enterprises 01 Jul 2025</v>
          </cell>
          <cell r="C45698" t="str">
            <v>CLOSED</v>
          </cell>
          <cell r="D45698" t="str">
            <v>Medium</v>
          </cell>
          <cell r="E45698" t="str">
            <v>netscribes</v>
          </cell>
          <cell r="F45698" t="str">
            <v>Sushma Ram</v>
          </cell>
          <cell r="G45698">
            <v>45839.737500000003</v>
          </cell>
          <cell r="H45698">
            <v>45856.482638888891</v>
          </cell>
        </row>
        <row r="45699">
          <cell r="A45699" t="str">
            <v>UCW-15244</v>
          </cell>
          <cell r="B45699" t="str">
            <v>Miarcus -8 Styles-SS 25-23 June</v>
          </cell>
          <cell r="C45699" t="str">
            <v>CLOSED</v>
          </cell>
          <cell r="D45699" t="str">
            <v>Medium</v>
          </cell>
          <cell r="E45699" t="str">
            <v>netscribes</v>
          </cell>
          <cell r="F45699" t="str">
            <v>Mohd Tahir Shaikh</v>
          </cell>
          <cell r="G45699">
            <v>45839.717361111114</v>
          </cell>
          <cell r="H45699">
            <v>45856.481944444444</v>
          </cell>
        </row>
        <row r="45700">
          <cell r="A45700" t="str">
            <v>UCW-15238</v>
          </cell>
          <cell r="B45700" t="str">
            <v>TH &amp; CK | 849 - Styles</v>
          </cell>
          <cell r="C45700" t="str">
            <v>CLOSED</v>
          </cell>
          <cell r="D45700" t="str">
            <v>Medium</v>
          </cell>
          <cell r="E45700" t="str">
            <v>Chirag Dubal</v>
          </cell>
          <cell r="F45700" t="str">
            <v>netscribes</v>
          </cell>
          <cell r="G45700">
            <v>45839.686805555553</v>
          </cell>
          <cell r="H45700">
            <v>45964.593055555553</v>
          </cell>
        </row>
        <row r="45701">
          <cell r="A45701" t="str">
            <v>UCW-15237</v>
          </cell>
          <cell r="B45701" t="str">
            <v>Miarcus -9 Styles-AW 25-28 June</v>
          </cell>
          <cell r="C45701" t="str">
            <v>CLOSED</v>
          </cell>
          <cell r="D45701" t="str">
            <v>Medium</v>
          </cell>
          <cell r="E45701" t="str">
            <v>netscribes</v>
          </cell>
          <cell r="F45701" t="str">
            <v>Mohd Tahir Shaikh</v>
          </cell>
          <cell r="G45701">
            <v>45839.680555555555</v>
          </cell>
          <cell r="H45701">
            <v>45856.480555555558</v>
          </cell>
        </row>
        <row r="45702">
          <cell r="A45702" t="str">
            <v>UCW-15226</v>
          </cell>
          <cell r="B45702" t="str">
            <v>Kicky and Perky-Catalog sheet-87 Styles</v>
          </cell>
          <cell r="C45702" t="str">
            <v>CLOSED</v>
          </cell>
          <cell r="D45702" t="str">
            <v>Medium</v>
          </cell>
          <cell r="E45702" t="str">
            <v>netscribes</v>
          </cell>
          <cell r="F45702" t="str">
            <v>Mohd Tahir Shaikh</v>
          </cell>
          <cell r="G45702">
            <v>45839.633333333331</v>
          </cell>
          <cell r="H45702">
            <v>45856.479861111111</v>
          </cell>
        </row>
        <row r="45703">
          <cell r="A45703" t="str">
            <v>UCW-15225</v>
          </cell>
          <cell r="B45703" t="str">
            <v>Tata Cliq 80 Articles lot completed</v>
          </cell>
          <cell r="C45703" t="str">
            <v>CLOSED</v>
          </cell>
          <cell r="D45703" t="str">
            <v>Medium</v>
          </cell>
          <cell r="E45703" t="str">
            <v>Chirag Dubal</v>
          </cell>
          <cell r="F45703" t="str">
            <v>netscribes</v>
          </cell>
          <cell r="G45703">
            <v>45839.630555555559</v>
          </cell>
          <cell r="H45703">
            <v>45964.593055555553</v>
          </cell>
        </row>
        <row r="45704">
          <cell r="A45704" t="str">
            <v>UCW-15220</v>
          </cell>
          <cell r="B45704" t="str">
            <v>BEauty - RE: Roberto Cavali - gift set - 4 STD - 22/05/2025-1st july</v>
          </cell>
          <cell r="C45704" t="str">
            <v>CLOSED</v>
          </cell>
          <cell r="D45704" t="str">
            <v>Medium</v>
          </cell>
          <cell r="E45704" t="str">
            <v>netscribes</v>
          </cell>
          <cell r="F45704" t="str">
            <v>Simi Raichel Zachariah</v>
          </cell>
          <cell r="G45704">
            <v>45839.587500000001</v>
          </cell>
          <cell r="H45704">
            <v>45868.65625</v>
          </cell>
        </row>
        <row r="45705">
          <cell r="A45705" t="str">
            <v>UCW-15218</v>
          </cell>
          <cell r="B45705" t="str">
            <v>Tata Cliq Catalogue Batch_4 &amp; Kid's Batch 01- 20-06-2025</v>
          </cell>
          <cell r="C45705" t="str">
            <v>CLOSED</v>
          </cell>
          <cell r="D45705" t="str">
            <v>Medium</v>
          </cell>
          <cell r="E45705" t="str">
            <v>netscribes</v>
          </cell>
          <cell r="F45705" t="str">
            <v>Mohd Tahir Shaikh</v>
          </cell>
          <cell r="G45705">
            <v>45839.556944444441</v>
          </cell>
          <cell r="H45705">
            <v>45856.478472222225</v>
          </cell>
        </row>
        <row r="45706">
          <cell r="A45706" t="str">
            <v>UCW-15217</v>
          </cell>
          <cell r="B45706" t="str">
            <v>ECCO - TATA Luxury | Footwear(AW'25) _ 215 Options _ 126492 | 20/06/2025.</v>
          </cell>
          <cell r="C45706" t="str">
            <v>CLOSED</v>
          </cell>
          <cell r="D45706" t="str">
            <v>Medium</v>
          </cell>
          <cell r="E45706" t="str">
            <v>Chirag Dubal</v>
          </cell>
          <cell r="F45706" t="str">
            <v>netscribes</v>
          </cell>
          <cell r="G45706">
            <v>45839.556250000001</v>
          </cell>
          <cell r="H45706">
            <v>45964.593055555553</v>
          </cell>
        </row>
        <row r="45707">
          <cell r="A45707" t="str">
            <v>UCW-15208</v>
          </cell>
          <cell r="B45707" t="str">
            <v>BEauty - RE: 4755 Facial Gel Panchpushp 50gm x Tata- 1st July</v>
          </cell>
          <cell r="C45707" t="str">
            <v>CLOSED</v>
          </cell>
          <cell r="D45707" t="str">
            <v>Medium</v>
          </cell>
          <cell r="E45707" t="str">
            <v>netscribes</v>
          </cell>
          <cell r="F45707" t="str">
            <v>Simi Raichel Zachariah</v>
          </cell>
          <cell r="G45707">
            <v>45839.526388888888</v>
          </cell>
          <cell r="H45707">
            <v>45870.452777777777</v>
          </cell>
        </row>
        <row r="45708">
          <cell r="A45708" t="str">
            <v>UCW-15207</v>
          </cell>
          <cell r="B45708" t="str">
            <v>BEauty - Re: [EXTERNAL] RE: Neutrogena X Tata Cliq | New Listings -1st july</v>
          </cell>
          <cell r="C45708" t="str">
            <v>CLOSED</v>
          </cell>
          <cell r="D45708" t="str">
            <v>Medium</v>
          </cell>
          <cell r="E45708" t="str">
            <v>netscribes</v>
          </cell>
          <cell r="F45708" t="str">
            <v>Simi Raichel Zachariah</v>
          </cell>
          <cell r="G45708">
            <v>45839.519444444442</v>
          </cell>
          <cell r="H45708">
            <v>45875.838194444441</v>
          </cell>
        </row>
        <row r="45709">
          <cell r="A45709" t="str">
            <v>UCW-15203</v>
          </cell>
          <cell r="B45709" t="str">
            <v>CLONE - Beauty - Re: Request to Update Images as per LID on Tata Cliq-26th may</v>
          </cell>
          <cell r="C45709" t="str">
            <v>CLOSED</v>
          </cell>
          <cell r="D45709" t="str">
            <v>Medium</v>
          </cell>
          <cell r="E45709" t="str">
            <v>netscribes</v>
          </cell>
          <cell r="F45709" t="str">
            <v>Simi Raichel Zachariah</v>
          </cell>
          <cell r="G45709">
            <v>45839.508333333331</v>
          </cell>
          <cell r="H45709">
            <v>45910.679166666669</v>
          </cell>
        </row>
        <row r="45710">
          <cell r="A45710" t="str">
            <v>UCW-15202</v>
          </cell>
          <cell r="B45710" t="str">
            <v>BEauty - Re: Request for Product Listings and Brand Certificate Image - Aroma Treasures-1st july</v>
          </cell>
          <cell r="C45710" t="str">
            <v>CLOSED</v>
          </cell>
          <cell r="D45710" t="str">
            <v>Medium</v>
          </cell>
          <cell r="E45710" t="str">
            <v>netscribes</v>
          </cell>
          <cell r="F45710" t="str">
            <v>Simi Raichel Zachariah</v>
          </cell>
          <cell r="G45710">
            <v>45839.506944444445</v>
          </cell>
          <cell r="H45710">
            <v>45910.681944444441</v>
          </cell>
        </row>
        <row r="45711">
          <cell r="A45711" t="str">
            <v>UCW-15201</v>
          </cell>
          <cell r="B45711" t="str">
            <v>Beauty - RE: ELCA - Listing details requiredd- 1st july</v>
          </cell>
          <cell r="C45711" t="str">
            <v>CLOSED</v>
          </cell>
          <cell r="D45711" t="str">
            <v>Medium</v>
          </cell>
          <cell r="E45711" t="str">
            <v>netscribes</v>
          </cell>
          <cell r="F45711" t="str">
            <v>Simi Raichel Zachariah</v>
          </cell>
          <cell r="G45711">
            <v>45839.504861111112</v>
          </cell>
          <cell r="H45711">
            <v>45855.45416666667</v>
          </cell>
        </row>
        <row r="45712">
          <cell r="A45712" t="str">
            <v>UCW-15199</v>
          </cell>
          <cell r="B45712" t="str">
            <v>BEauty - Re: Repechage New Listings-1st july</v>
          </cell>
          <cell r="C45712" t="str">
            <v>CLOSED</v>
          </cell>
          <cell r="D45712" t="str">
            <v>Medium</v>
          </cell>
          <cell r="E45712" t="str">
            <v>netscribes</v>
          </cell>
          <cell r="F45712" t="str">
            <v>Simi Raichel Zachariah</v>
          </cell>
          <cell r="G45712">
            <v>45839.498611111114</v>
          </cell>
          <cell r="H45712">
            <v>45910.682638888888</v>
          </cell>
        </row>
        <row r="45713">
          <cell r="A45713" t="str">
            <v>UCW-15183</v>
          </cell>
          <cell r="B45713" t="str">
            <v>Puma Catalog File</v>
          </cell>
          <cell r="C45713" t="str">
            <v>CLOSED</v>
          </cell>
          <cell r="D45713" t="str">
            <v>Medium</v>
          </cell>
          <cell r="E45713" t="str">
            <v>netscribes</v>
          </cell>
          <cell r="F45713" t="str">
            <v>Mohd Tahir Shaikh</v>
          </cell>
          <cell r="G45713">
            <v>45838.754166666666</v>
          </cell>
          <cell r="H45713">
            <v>45856.477777777778</v>
          </cell>
        </row>
        <row r="45714">
          <cell r="A45714" t="str">
            <v>UCW-15182</v>
          </cell>
          <cell r="B45714" t="str">
            <v>TataCliq - Luxury | 23 June 2025 | Cataloguing-AW25 | Adults and Kids Footwear | 523 (Adults) 40 (Kids)</v>
          </cell>
          <cell r="C45714" t="str">
            <v>CLOSED</v>
          </cell>
          <cell r="D45714" t="str">
            <v>Medium</v>
          </cell>
          <cell r="E45714" t="str">
            <v>Chirag Dubal</v>
          </cell>
          <cell r="F45714" t="str">
            <v>netscribes</v>
          </cell>
          <cell r="G45714">
            <v>45838.738194444442</v>
          </cell>
          <cell r="H45714">
            <v>45964.593055555553</v>
          </cell>
        </row>
        <row r="45715">
          <cell r="A45715" t="str">
            <v>UCW-15178</v>
          </cell>
          <cell r="B45715" t="str">
            <v xml:space="preserve">Request to update images </v>
          </cell>
          <cell r="C45715" t="str">
            <v>CLOSED</v>
          </cell>
          <cell r="D45715" t="str">
            <v>Medium</v>
          </cell>
          <cell r="E45715" t="str">
            <v>netscribes</v>
          </cell>
          <cell r="F45715" t="str">
            <v>Mohd Tahir Shaikh</v>
          </cell>
          <cell r="G45715">
            <v>45838.676388888889</v>
          </cell>
          <cell r="H45715">
            <v>45888.655555555553</v>
          </cell>
        </row>
        <row r="45716">
          <cell r="A45716" t="str">
            <v>UCW-15176</v>
          </cell>
          <cell r="B45716" t="str">
            <v>London Rag - Women's style - 9 styles</v>
          </cell>
          <cell r="C45716" t="str">
            <v>CLOSED</v>
          </cell>
          <cell r="D45716" t="str">
            <v>Medium</v>
          </cell>
          <cell r="E45716" t="str">
            <v>Chirag Dubal</v>
          </cell>
          <cell r="F45716" t="str">
            <v>Juilee Jadhav</v>
          </cell>
          <cell r="G45716">
            <v>45838.67291666667</v>
          </cell>
          <cell r="H45716">
            <v>45912.675694444442</v>
          </cell>
        </row>
        <row r="45717">
          <cell r="A45717" t="str">
            <v>UCW-15172</v>
          </cell>
          <cell r="B45717" t="str">
            <v>Request for adding  Brands-P0</v>
          </cell>
          <cell r="C45717" t="str">
            <v>CLOSED</v>
          </cell>
          <cell r="D45717" t="str">
            <v>Medium</v>
          </cell>
          <cell r="E45717" t="str">
            <v>Chirag Dubal</v>
          </cell>
          <cell r="F45717" t="str">
            <v>Juilee Jadhav</v>
          </cell>
          <cell r="G45717">
            <v>45838.654166666667</v>
          </cell>
          <cell r="H45717">
            <v>45891.75</v>
          </cell>
        </row>
        <row r="45718">
          <cell r="A45718" t="str">
            <v>UCW-15171</v>
          </cell>
          <cell r="B45718" t="str">
            <v>Tatacliq Lifestyle Catalog Template-Lot -114_23.06.2025</v>
          </cell>
          <cell r="C45718" t="str">
            <v>CLOSED</v>
          </cell>
          <cell r="D45718" t="str">
            <v>Medium</v>
          </cell>
          <cell r="E45718" t="str">
            <v>Chirag Dubal</v>
          </cell>
          <cell r="F45718" t="str">
            <v>netscribes</v>
          </cell>
          <cell r="G45718">
            <v>45838.652083333334</v>
          </cell>
          <cell r="H45718">
            <v>45964.593055555553</v>
          </cell>
        </row>
        <row r="45719">
          <cell r="A45719" t="str">
            <v>UCW-15166</v>
          </cell>
          <cell r="B45719" t="str">
            <v>Catalogue file for Listing in TATA CLIQ</v>
          </cell>
          <cell r="C45719" t="str">
            <v>CLOSED Due to Inactive/Insufficient Information</v>
          </cell>
          <cell r="D45719" t="str">
            <v>Medium</v>
          </cell>
          <cell r="E45719" t="str">
            <v>Chirag Dubal</v>
          </cell>
          <cell r="F45719" t="str">
            <v>Mohd Tahir Shaikh</v>
          </cell>
          <cell r="G45719">
            <v>45838.627083333333</v>
          </cell>
          <cell r="H45719">
            <v>45857.361111111109</v>
          </cell>
        </row>
        <row r="45720">
          <cell r="A45720" t="str">
            <v>UCW-15164</v>
          </cell>
          <cell r="B45720" t="str">
            <v>Tatacliq Men Content template_27-06-25_Batch 2</v>
          </cell>
          <cell r="C45720" t="str">
            <v>CLOSED</v>
          </cell>
          <cell r="D45720" t="str">
            <v>Medium</v>
          </cell>
          <cell r="E45720" t="str">
            <v>netscribes</v>
          </cell>
          <cell r="F45720" t="str">
            <v>Sushma Ram</v>
          </cell>
          <cell r="G45720">
            <v>45838.613888888889</v>
          </cell>
          <cell r="H45720">
            <v>45856.475694444445</v>
          </cell>
        </row>
        <row r="45721">
          <cell r="A45721" t="str">
            <v>UCW-15160</v>
          </cell>
          <cell r="B45721" t="str">
            <v>Daali Image Sequencing (26th June)</v>
          </cell>
          <cell r="C45721" t="str">
            <v>CLOSED</v>
          </cell>
          <cell r="D45721" t="str">
            <v>Medium</v>
          </cell>
          <cell r="E45721" t="str">
            <v>netscribes</v>
          </cell>
          <cell r="F45721" t="str">
            <v>Sushma Ram</v>
          </cell>
          <cell r="G45721">
            <v>45838.585416666669</v>
          </cell>
          <cell r="H45721">
            <v>46003.850694444445</v>
          </cell>
        </row>
        <row r="45722">
          <cell r="A45722" t="str">
            <v>UCW-15159</v>
          </cell>
          <cell r="B45722" t="str">
            <v>TATACLIQ CATALOGUE 23-06-2025 (R STYLES)</v>
          </cell>
          <cell r="C45722" t="str">
            <v>CLOSED</v>
          </cell>
          <cell r="D45722" t="str">
            <v>Medium</v>
          </cell>
          <cell r="E45722" t="str">
            <v>Chirag Dubal</v>
          </cell>
          <cell r="F45722" t="str">
            <v>netscribes</v>
          </cell>
          <cell r="G45722">
            <v>45838.581250000003</v>
          </cell>
          <cell r="H45722">
            <v>45964.593055555553</v>
          </cell>
        </row>
        <row r="45723">
          <cell r="A45723" t="str">
            <v>UCW-15153</v>
          </cell>
          <cell r="B45723" t="str">
            <v>New Collection Single Anklet Catalog for Upload 28.06.2025</v>
          </cell>
          <cell r="C45723" t="str">
            <v>CLOSED</v>
          </cell>
          <cell r="D45723" t="str">
            <v>Medium</v>
          </cell>
          <cell r="E45723" t="str">
            <v>netscribes</v>
          </cell>
          <cell r="F45723" t="str">
            <v>Mohd Tahir Shaikh</v>
          </cell>
          <cell r="G45723">
            <v>45838.547222222223</v>
          </cell>
          <cell r="H45723">
            <v>45856.474305555559</v>
          </cell>
        </row>
        <row r="45724">
          <cell r="A45724" t="str">
            <v>UCW-15151</v>
          </cell>
          <cell r="B45724" t="str">
            <v>ALDO SS25 footwear catalog submission (TC) - 26.06.2025</v>
          </cell>
          <cell r="C45724" t="str">
            <v>CLOSED</v>
          </cell>
          <cell r="D45724" t="str">
            <v>Medium</v>
          </cell>
          <cell r="E45724" t="str">
            <v>Chirag Dubal</v>
          </cell>
          <cell r="F45724" t="str">
            <v>Juilee Jadhav</v>
          </cell>
          <cell r="G45724">
            <v>45838.541666666664</v>
          </cell>
          <cell r="H45724">
            <v>45856.467361111114</v>
          </cell>
        </row>
        <row r="45725">
          <cell r="A45725" t="str">
            <v>UCW-15148</v>
          </cell>
          <cell r="B45725" t="str">
            <v>Globus Women's Wear Apparels - 60 Styles - Batch 101 (Western Wear) (27.06.2025) (Seller Code - 124013)</v>
          </cell>
          <cell r="C45725" t="str">
            <v>CLOSED</v>
          </cell>
          <cell r="D45725" t="str">
            <v>Medium</v>
          </cell>
          <cell r="E45725" t="str">
            <v>netscribes</v>
          </cell>
          <cell r="F45725" t="str">
            <v>Sushma Ram</v>
          </cell>
          <cell r="G45725">
            <v>45838.532638888886</v>
          </cell>
          <cell r="H45725">
            <v>45860.726388888892</v>
          </cell>
        </row>
        <row r="45726">
          <cell r="A45726" t="str">
            <v>UCW-15146</v>
          </cell>
          <cell r="B45726" t="str">
            <v xml:space="preserve">Request for SKU Information – Rakhi 2025 Preparation  -Alphabet Pendant </v>
          </cell>
          <cell r="C45726" t="str">
            <v>CLOSED</v>
          </cell>
          <cell r="D45726" t="str">
            <v>Medium</v>
          </cell>
          <cell r="E45726" t="str">
            <v>netscribes</v>
          </cell>
          <cell r="F45726" t="str">
            <v>Mohd Tahir Shaikh</v>
          </cell>
          <cell r="G45726">
            <v>45838.500694444447</v>
          </cell>
          <cell r="H45726">
            <v>45860.726388888892</v>
          </cell>
        </row>
        <row r="45727">
          <cell r="A45727" t="str">
            <v>UCW-15144</v>
          </cell>
          <cell r="B45727" t="str">
            <v>Cloning_TataCliq - Luxury | 23 June 2025 | Cataloguing-AW25 | Adults and Kids Footwear | 523 (Adults) 40 (Kids)</v>
          </cell>
          <cell r="C45727" t="str">
            <v>CLOSED</v>
          </cell>
          <cell r="D45727" t="str">
            <v>Medium</v>
          </cell>
          <cell r="E45727" t="str">
            <v>Chirag Dubal</v>
          </cell>
          <cell r="F45727" t="str">
            <v>Shloka Chakre</v>
          </cell>
          <cell r="G45727">
            <v>45838.488194444442</v>
          </cell>
          <cell r="H45727">
            <v>45855.756249999999</v>
          </cell>
        </row>
        <row r="45728">
          <cell r="A45728" t="str">
            <v>UCW-15143</v>
          </cell>
          <cell r="B45728" t="str">
            <v xml:space="preserve">Cataloging Require </v>
          </cell>
          <cell r="C45728" t="str">
            <v>CLOSED</v>
          </cell>
          <cell r="D45728" t="str">
            <v>Medium</v>
          </cell>
          <cell r="E45728" t="str">
            <v>netscribes</v>
          </cell>
          <cell r="F45728" t="str">
            <v>Mohd Tahir Shaikh</v>
          </cell>
          <cell r="G45728">
            <v>45838.486111111109</v>
          </cell>
          <cell r="H45728">
            <v>45904.78402777778</v>
          </cell>
        </row>
        <row r="45729">
          <cell r="A45729" t="str">
            <v>UCW-15139</v>
          </cell>
          <cell r="B45729" t="str">
            <v>TRYME Cataloge Sheet</v>
          </cell>
          <cell r="C45729" t="str">
            <v>CLOSED</v>
          </cell>
          <cell r="D45729" t="str">
            <v>Medium</v>
          </cell>
          <cell r="E45729" t="str">
            <v>Chirag Dubal</v>
          </cell>
          <cell r="F45729" t="str">
            <v>netscribes</v>
          </cell>
          <cell r="G45729">
            <v>45838.47152777778</v>
          </cell>
          <cell r="H45729">
            <v>45964.613888888889</v>
          </cell>
        </row>
        <row r="45730">
          <cell r="A45730" t="str">
            <v>UCW-15132</v>
          </cell>
          <cell r="B45730" t="str">
            <v>Globus Women's Wear Apparels -  13 Styles - Batch 101 (Ethnic Wear) (27.06.2025) (Seller ID - 124013)</v>
          </cell>
          <cell r="C45730" t="str">
            <v>CLOSED</v>
          </cell>
          <cell r="D45730" t="str">
            <v>Medium</v>
          </cell>
          <cell r="E45730" t="str">
            <v>netscribes</v>
          </cell>
          <cell r="F45730" t="str">
            <v>Sushma Ram</v>
          </cell>
          <cell r="G45730">
            <v>45838.439583333333</v>
          </cell>
          <cell r="H45730">
            <v>45855.755555555559</v>
          </cell>
        </row>
        <row r="45731">
          <cell r="A45731" t="str">
            <v>UCW-15130</v>
          </cell>
          <cell r="B45731" t="str">
            <v>TATACLIQ CATALOGUE 27-06-2025</v>
          </cell>
          <cell r="C45731" t="str">
            <v>CLOSED</v>
          </cell>
          <cell r="D45731" t="str">
            <v>Medium</v>
          </cell>
          <cell r="E45731" t="str">
            <v>netscribes</v>
          </cell>
          <cell r="F45731" t="str">
            <v>Sushma Ram</v>
          </cell>
          <cell r="G45731">
            <v>45838.431944444441</v>
          </cell>
          <cell r="H45731">
            <v>45866.61041666667</v>
          </cell>
        </row>
        <row r="45732">
          <cell r="A45732" t="str">
            <v>UCW-15127</v>
          </cell>
          <cell r="B45732" t="str">
            <v>Tatacliq Catalog Rakhi Lot_2</v>
          </cell>
          <cell r="C45732" t="str">
            <v>CLOSED</v>
          </cell>
          <cell r="D45732" t="str">
            <v>Medium</v>
          </cell>
          <cell r="E45732" t="str">
            <v>Chirag Dubal</v>
          </cell>
          <cell r="F45732" t="str">
            <v>Juilee Jadhav</v>
          </cell>
          <cell r="G45732">
            <v>45837.90625</v>
          </cell>
          <cell r="H45732">
            <v>45855.752083333333</v>
          </cell>
        </row>
        <row r="45733">
          <cell r="A45733" t="str">
            <v>UCW-15125</v>
          </cell>
          <cell r="B45733" t="str">
            <v>Tatacliq Catalog Fashion Jewellery 81_SKU</v>
          </cell>
          <cell r="C45733" t="str">
            <v>CLOSED</v>
          </cell>
          <cell r="D45733" t="str">
            <v>Medium</v>
          </cell>
          <cell r="E45733" t="str">
            <v>Chirag Dubal</v>
          </cell>
          <cell r="F45733" t="str">
            <v>Juilee Jadhav</v>
          </cell>
          <cell r="G45733">
            <v>45837.896527777775</v>
          </cell>
          <cell r="H45733">
            <v>45855.751388888886</v>
          </cell>
        </row>
        <row r="45734">
          <cell r="A45734" t="str">
            <v>UCW-15118</v>
          </cell>
          <cell r="B45734" t="str">
            <v>Tata Cliq Catalogue AW'25 | Footwear Styles @26th June</v>
          </cell>
          <cell r="C45734" t="str">
            <v>CLOSED</v>
          </cell>
          <cell r="D45734" t="str">
            <v>Medium</v>
          </cell>
          <cell r="E45734" t="str">
            <v>netscribes</v>
          </cell>
          <cell r="F45734" t="str">
            <v>Sushma Ram</v>
          </cell>
          <cell r="G45734">
            <v>45837.850694444445</v>
          </cell>
          <cell r="H45734">
            <v>45897.746527777781</v>
          </cell>
        </row>
        <row r="45735">
          <cell r="A45735" t="str">
            <v>UCW-15117</v>
          </cell>
          <cell r="B45735" t="str">
            <v>Daali - 1 Style Cataloging</v>
          </cell>
          <cell r="C45735" t="str">
            <v>CLOSED</v>
          </cell>
          <cell r="D45735" t="str">
            <v>Medium</v>
          </cell>
          <cell r="E45735" t="str">
            <v>netscribes</v>
          </cell>
          <cell r="F45735" t="str">
            <v>Sushma Ram</v>
          </cell>
          <cell r="G45735">
            <v>45837.814583333333</v>
          </cell>
          <cell r="H45735">
            <v>45860.724305555559</v>
          </cell>
        </row>
        <row r="45736">
          <cell r="A45736" t="str">
            <v>UCW-15116</v>
          </cell>
          <cell r="B45736" t="str">
            <v xml:space="preserve">Men's Apparel 26-06-2025 </v>
          </cell>
          <cell r="C45736" t="str">
            <v>CLOSED</v>
          </cell>
          <cell r="D45736" t="str">
            <v>Medium</v>
          </cell>
          <cell r="E45736" t="str">
            <v>netscribes</v>
          </cell>
          <cell r="F45736" t="str">
            <v>Sushma Ram</v>
          </cell>
          <cell r="G45736">
            <v>45837.80972222222</v>
          </cell>
          <cell r="H45736">
            <v>45867.552083333336</v>
          </cell>
        </row>
        <row r="45737">
          <cell r="A45737" t="str">
            <v>UCW-15113</v>
          </cell>
          <cell r="B45737" t="str">
            <v xml:space="preserve">Styles migration to Tata cliq westbury account - 26-06-2025 </v>
          </cell>
          <cell r="C45737" t="str">
            <v>CLOSED</v>
          </cell>
          <cell r="D45737" t="str">
            <v>Medium</v>
          </cell>
          <cell r="E45737" t="str">
            <v>netscribes</v>
          </cell>
          <cell r="F45737" t="str">
            <v>Mohd Tahir Shaikh</v>
          </cell>
          <cell r="G45737">
            <v>45837.773611111108</v>
          </cell>
          <cell r="H45737">
            <v>45848.543055555558</v>
          </cell>
        </row>
        <row r="45738">
          <cell r="A45738" t="str">
            <v>UCW-15112</v>
          </cell>
          <cell r="B45738" t="str">
            <v>Request for SKU Information – Rakhi 2025 Preparation  -Gold 995 Bars</v>
          </cell>
          <cell r="C45738" t="str">
            <v>CLOSED</v>
          </cell>
          <cell r="D45738" t="str">
            <v>Medium</v>
          </cell>
          <cell r="E45738" t="str">
            <v>netscribes</v>
          </cell>
          <cell r="F45738" t="str">
            <v>Mohd Tahir Shaikh</v>
          </cell>
          <cell r="G45738">
            <v>45837.771527777775</v>
          </cell>
          <cell r="H45738">
            <v>45855.748611111114</v>
          </cell>
        </row>
        <row r="45739">
          <cell r="A45739" t="str">
            <v>UCW-15107</v>
          </cell>
          <cell r="B45739" t="str">
            <v>Kids Footwear New Styles For Tatacliq (SS-25) - (Styles-42) 16.05.2025</v>
          </cell>
          <cell r="C45739" t="str">
            <v>CLOSED</v>
          </cell>
          <cell r="D45739" t="str">
            <v>Medium</v>
          </cell>
          <cell r="E45739" t="str">
            <v>netscribes</v>
          </cell>
          <cell r="F45739" t="str">
            <v>Mohd Tahir Shaikh</v>
          </cell>
          <cell r="G45739">
            <v>45837.512499999997</v>
          </cell>
          <cell r="H45739">
            <v>45996.441666666666</v>
          </cell>
        </row>
        <row r="45740">
          <cell r="A45740" t="str">
            <v>UCW-15106</v>
          </cell>
          <cell r="B45740" t="str">
            <v>New Tata Cliq Lot _87 articles</v>
          </cell>
          <cell r="C45740" t="str">
            <v>CLOSED</v>
          </cell>
          <cell r="D45740" t="str">
            <v>Medium</v>
          </cell>
          <cell r="E45740" t="str">
            <v>netscribes</v>
          </cell>
          <cell r="F45740" t="str">
            <v>Mohd Tahir Shaikh</v>
          </cell>
          <cell r="G45740">
            <v>45837.504861111112</v>
          </cell>
          <cell r="H45740">
            <v>45850.537499999999</v>
          </cell>
        </row>
        <row r="45741">
          <cell r="A45741" t="str">
            <v>UCW-15102</v>
          </cell>
          <cell r="B45741" t="str">
            <v>TataCliq - Luxury | 27 June 2025 | Cataloguing-Deviate NITRO &amp; MagMax NITRO | Adults and Kids Footwear | 08 (Adults) 00 (Kids)</v>
          </cell>
          <cell r="C45741" t="str">
            <v>CLOSED</v>
          </cell>
          <cell r="D45741" t="str">
            <v>Medium</v>
          </cell>
          <cell r="E45741" t="str">
            <v>Chirag Dubal</v>
          </cell>
          <cell r="F45741" t="str">
            <v>Shloka Chakre</v>
          </cell>
          <cell r="G45741">
            <v>45837.006249999999</v>
          </cell>
          <cell r="H45741">
            <v>45849.09375</v>
          </cell>
        </row>
        <row r="45742">
          <cell r="A45742" t="str">
            <v>UCW-15095</v>
          </cell>
          <cell r="B45742" t="str">
            <v>Sparkles New Catalog 83 Styles</v>
          </cell>
          <cell r="C45742" t="str">
            <v>CLOSED</v>
          </cell>
          <cell r="D45742" t="str">
            <v>Medium</v>
          </cell>
          <cell r="E45742" t="str">
            <v>Chirag Dubal</v>
          </cell>
          <cell r="F45742" t="str">
            <v>Juilee Jadhav</v>
          </cell>
          <cell r="G45742">
            <v>45836.888888888891</v>
          </cell>
          <cell r="H45742">
            <v>45855.731249999997</v>
          </cell>
        </row>
        <row r="45743">
          <cell r="A45743" t="str">
            <v>UCW-15092</v>
          </cell>
          <cell r="B45743" t="str">
            <v>Tata Cliq SS25 Cataloging - Decathlon - Phase 3</v>
          </cell>
          <cell r="C45743" t="str">
            <v>CLOSED</v>
          </cell>
          <cell r="D45743" t="str">
            <v>Medium</v>
          </cell>
          <cell r="E45743" t="str">
            <v>Chirag Dubal</v>
          </cell>
          <cell r="F45743" t="str">
            <v>netscribes</v>
          </cell>
          <cell r="G45743">
            <v>45836.799305555556</v>
          </cell>
          <cell r="H45743">
            <v>45964.613888888889</v>
          </cell>
        </row>
        <row r="45744">
          <cell r="A45744" t="str">
            <v>UCW-15081</v>
          </cell>
          <cell r="B45744" t="str">
            <v>Beauty- RE: Shiseido Skincare - Listing Details - June-28th june</v>
          </cell>
          <cell r="C45744" t="str">
            <v>CLOSED</v>
          </cell>
          <cell r="D45744" t="str">
            <v>Medium</v>
          </cell>
          <cell r="E45744" t="str">
            <v>netscribes</v>
          </cell>
          <cell r="F45744" t="str">
            <v>Simi Raichel Zachariah</v>
          </cell>
          <cell r="G45744">
            <v>45836.645833333336</v>
          </cell>
          <cell r="H45744">
            <v>45910.682638888888</v>
          </cell>
        </row>
        <row r="45745">
          <cell r="A45745" t="str">
            <v>UCW-15080</v>
          </cell>
          <cell r="B45745" t="str">
            <v>Pending Sku for Tata Cliq.</v>
          </cell>
          <cell r="C45745" t="str">
            <v>CLOSED</v>
          </cell>
          <cell r="D45745" t="str">
            <v>Medium</v>
          </cell>
          <cell r="E45745" t="str">
            <v>netscribes</v>
          </cell>
          <cell r="F45745" t="str">
            <v>Mohd Tahir Shaikh</v>
          </cell>
          <cell r="G45745">
            <v>45836.043749999997</v>
          </cell>
          <cell r="H45745">
            <v>45873.8</v>
          </cell>
        </row>
        <row r="45746">
          <cell r="A45746" t="str">
            <v>UCW-15078</v>
          </cell>
          <cell r="B45746" t="str">
            <v>Beauty - Re: Request for Catalog Format - Coloressence-27th june</v>
          </cell>
          <cell r="C45746" t="str">
            <v>CLOSED Due to Inactive/Insufficient Information</v>
          </cell>
          <cell r="D45746" t="str">
            <v>High</v>
          </cell>
          <cell r="E45746" t="str">
            <v>netscribes</v>
          </cell>
          <cell r="F45746" t="str">
            <v>Simi Raichel Zachariah</v>
          </cell>
          <cell r="G45746">
            <v>45835.796527777777</v>
          </cell>
          <cell r="H45746">
            <v>45860.519444444442</v>
          </cell>
        </row>
        <row r="45747">
          <cell r="A45747" t="str">
            <v>UCW-15074</v>
          </cell>
          <cell r="B45747" t="str">
            <v>Tatacliq Men Content template_25-06-25</v>
          </cell>
          <cell r="C45747" t="str">
            <v>CLOSED</v>
          </cell>
          <cell r="D45747" t="str">
            <v>Medium</v>
          </cell>
          <cell r="E45747" t="str">
            <v>netscribes</v>
          </cell>
          <cell r="F45747" t="str">
            <v>Mohd Tahir Shaikh</v>
          </cell>
          <cell r="G45747">
            <v>45835.758333333331</v>
          </cell>
          <cell r="H45747">
            <v>45877.574999999997</v>
          </cell>
        </row>
        <row r="45748">
          <cell r="A45748" t="str">
            <v>UCW-15072</v>
          </cell>
          <cell r="B45748" t="str">
            <v>Master_Template_Mens_Apparel</v>
          </cell>
          <cell r="C45748" t="str">
            <v>CLOSED</v>
          </cell>
          <cell r="D45748" t="str">
            <v>Medium</v>
          </cell>
          <cell r="E45748" t="str">
            <v>netscribes</v>
          </cell>
          <cell r="F45748" t="str">
            <v>Mohd Tahir Shaikh</v>
          </cell>
          <cell r="G45748">
            <v>45835.744444444441</v>
          </cell>
          <cell r="H45748">
            <v>45860.723611111112</v>
          </cell>
        </row>
        <row r="45749">
          <cell r="A45749" t="str">
            <v>UCW-15069</v>
          </cell>
          <cell r="B45749" t="str">
            <v>BEauty - Esskay beauty | Tata Luxury Product Images Update 260625-26th june</v>
          </cell>
          <cell r="C45749" t="str">
            <v>CLOSED</v>
          </cell>
          <cell r="D45749" t="str">
            <v>Medium</v>
          </cell>
          <cell r="E45749" t="str">
            <v>netscribes</v>
          </cell>
          <cell r="F45749" t="str">
            <v>Simi Raichel Zachariah</v>
          </cell>
          <cell r="G45749">
            <v>45835.704861111109</v>
          </cell>
          <cell r="H45749">
            <v>45910.682638888888</v>
          </cell>
        </row>
        <row r="45750">
          <cell r="A45750" t="str">
            <v>UCW-15067</v>
          </cell>
          <cell r="B45750" t="str">
            <v xml:space="preserve">Reebok Men's Apparel 25-06-2025 </v>
          </cell>
          <cell r="C45750" t="str">
            <v>CLOSED</v>
          </cell>
          <cell r="D45750" t="str">
            <v>Medium</v>
          </cell>
          <cell r="E45750" t="str">
            <v>netscribes</v>
          </cell>
          <cell r="F45750" t="str">
            <v>Sushma Ram</v>
          </cell>
          <cell r="G45750">
            <v>45835.692361111112</v>
          </cell>
          <cell r="H45750">
            <v>45876.807638888888</v>
          </cell>
        </row>
        <row r="45751">
          <cell r="A45751" t="str">
            <v>UCW-15065</v>
          </cell>
          <cell r="B45751" t="str">
            <v>BAD HABIT - BH2110BROWN, BH2110BLK, BH2210JK, BH2276 - 25/6/2025</v>
          </cell>
          <cell r="C45751" t="str">
            <v>CLOSED</v>
          </cell>
          <cell r="D45751" t="str">
            <v>Medium</v>
          </cell>
          <cell r="E45751" t="str">
            <v>netscribes</v>
          </cell>
          <cell r="F45751" t="str">
            <v>Sushma Ram</v>
          </cell>
          <cell r="G45751">
            <v>45835.684027777781</v>
          </cell>
          <cell r="H45751">
            <v>45855.722916666666</v>
          </cell>
        </row>
        <row r="45752">
          <cell r="A45752" t="str">
            <v>UCW-15061</v>
          </cell>
          <cell r="B45752" t="str">
            <v>BEauty - Coach Image updation_27_June_25-27th June</v>
          </cell>
          <cell r="C45752" t="str">
            <v>CLOSED</v>
          </cell>
          <cell r="D45752" t="str">
            <v>Medium</v>
          </cell>
          <cell r="E45752" t="str">
            <v>netscribes</v>
          </cell>
          <cell r="F45752" t="str">
            <v>Simi Raichel Zachariah</v>
          </cell>
          <cell r="G45752">
            <v>45835.642361111109</v>
          </cell>
          <cell r="H45752">
            <v>46003.943055555559</v>
          </cell>
        </row>
        <row r="45753">
          <cell r="A45753" t="str">
            <v>UCW-15057</v>
          </cell>
          <cell r="B45753" t="str">
            <v>Priority- Adidas Content-25-June-25</v>
          </cell>
          <cell r="C45753" t="str">
            <v>CLOSED</v>
          </cell>
          <cell r="D45753" t="str">
            <v>Medium</v>
          </cell>
          <cell r="E45753" t="str">
            <v>netscribes</v>
          </cell>
          <cell r="F45753" t="str">
            <v>Sushma Ram</v>
          </cell>
          <cell r="G45753">
            <v>45835.57708333333</v>
          </cell>
          <cell r="H45753">
            <v>45959.462500000001</v>
          </cell>
        </row>
        <row r="45754">
          <cell r="A45754" t="str">
            <v>UCW-15054</v>
          </cell>
          <cell r="B45754" t="str">
            <v xml:space="preserve">Men's Apparel 23-06-2025 </v>
          </cell>
          <cell r="C45754" t="str">
            <v>CLOSED</v>
          </cell>
          <cell r="D45754" t="str">
            <v>Medium</v>
          </cell>
          <cell r="E45754" t="str">
            <v>Chirag Dubal</v>
          </cell>
          <cell r="F45754" t="str">
            <v>netscribes</v>
          </cell>
          <cell r="G45754">
            <v>45835.533333333333</v>
          </cell>
          <cell r="H45754">
            <v>45964.613888888889</v>
          </cell>
        </row>
        <row r="45755">
          <cell r="A45755" t="str">
            <v>UCW-15049</v>
          </cell>
          <cell r="B45755" t="str">
            <v>21 SKUs for New Listing @TataCliq</v>
          </cell>
          <cell r="C45755" t="str">
            <v>CLOSED</v>
          </cell>
          <cell r="D45755" t="str">
            <v>Medium</v>
          </cell>
          <cell r="E45755" t="str">
            <v>netscribes</v>
          </cell>
          <cell r="F45755" t="str">
            <v>Sushma Ram</v>
          </cell>
          <cell r="G45755">
            <v>45835.490277777775</v>
          </cell>
          <cell r="H45755">
            <v>45855.719444444447</v>
          </cell>
        </row>
        <row r="45756">
          <cell r="A45756" t="str">
            <v>UCW-15047</v>
          </cell>
          <cell r="B45756" t="str">
            <v xml:space="preserve">Reebok Footwear Men &amp; Women 25-06-2025 </v>
          </cell>
          <cell r="C45756" t="str">
            <v>CLOSED Due to Inactive/Insufficient Information</v>
          </cell>
          <cell r="D45756" t="str">
            <v>Medium</v>
          </cell>
          <cell r="E45756" t="str">
            <v>netscribes</v>
          </cell>
          <cell r="F45756" t="str">
            <v>Mohd Tahir Shaikh</v>
          </cell>
          <cell r="G45756">
            <v>45835.473611111112</v>
          </cell>
          <cell r="H45756">
            <v>45852.496527777781</v>
          </cell>
        </row>
        <row r="45757">
          <cell r="A45757" t="str">
            <v>UCW-15042</v>
          </cell>
          <cell r="B45757" t="str">
            <v>TataCliq - Luxury | 25 June 2025 | Cataloguing-AW25 | Adults and Kids Apparel | 565 (Adults) 141 (Kids)</v>
          </cell>
          <cell r="C45757" t="str">
            <v>CLOSED</v>
          </cell>
          <cell r="D45757" t="str">
            <v>Medium</v>
          </cell>
          <cell r="E45757" t="str">
            <v>Chirag Dubal</v>
          </cell>
          <cell r="F45757" t="str">
            <v>Reagan D’souza</v>
          </cell>
          <cell r="G45757">
            <v>45834.928472222222</v>
          </cell>
          <cell r="H45757">
            <v>45912.581250000003</v>
          </cell>
        </row>
        <row r="45758">
          <cell r="A45758" t="str">
            <v>UCW-15038</v>
          </cell>
          <cell r="B45758" t="str">
            <v>Tata Cliq Catalogue Batch_4 &amp; Kid's Batch 01- 20-06-2025</v>
          </cell>
          <cell r="C45758" t="str">
            <v>CLOSED</v>
          </cell>
          <cell r="D45758" t="str">
            <v>Medium</v>
          </cell>
          <cell r="E45758" t="str">
            <v>Chirag Dubal</v>
          </cell>
          <cell r="F45758" t="str">
            <v>netscribes</v>
          </cell>
          <cell r="G45758">
            <v>45834.822916666664</v>
          </cell>
          <cell r="H45758">
            <v>45964.613888888889</v>
          </cell>
        </row>
        <row r="45759">
          <cell r="A45759" t="str">
            <v>UCW-15034</v>
          </cell>
          <cell r="B45759" t="str">
            <v>Beauty - Re: New Product Listing Sheet &amp; SKUs for Deletion-26th june</v>
          </cell>
          <cell r="C45759" t="str">
            <v>CLOSED</v>
          </cell>
          <cell r="D45759" t="str">
            <v>Medium</v>
          </cell>
          <cell r="E45759" t="str">
            <v>netscribes</v>
          </cell>
          <cell r="F45759" t="str">
            <v>Simi Raichel Zachariah</v>
          </cell>
          <cell r="G45759">
            <v>45834.77847222222</v>
          </cell>
          <cell r="H45759">
            <v>45860.513194444444</v>
          </cell>
        </row>
        <row r="45760">
          <cell r="A45760" t="str">
            <v>UCW-15033</v>
          </cell>
          <cell r="B45760" t="str">
            <v>Requesting images QC on TataCliq website</v>
          </cell>
          <cell r="C45760" t="str">
            <v>CLOSED Due to Inactive/Insufficient Information</v>
          </cell>
          <cell r="D45760" t="str">
            <v>Medium</v>
          </cell>
          <cell r="E45760" t="str">
            <v>netscribes</v>
          </cell>
          <cell r="F45760" t="str">
            <v>Juilee Jadhav</v>
          </cell>
          <cell r="G45760">
            <v>45834.775694444441</v>
          </cell>
          <cell r="H45760">
            <v>45849.095138888886</v>
          </cell>
        </row>
        <row r="45761">
          <cell r="A45761" t="str">
            <v>UCW-15032</v>
          </cell>
          <cell r="B45761" t="str">
            <v>Beauty- RE: Tata Cliq - New listing - Fragrance (26-6-25)-26th june</v>
          </cell>
          <cell r="C45761" t="str">
            <v>CLOSED</v>
          </cell>
          <cell r="D45761" t="str">
            <v>Medium</v>
          </cell>
          <cell r="E45761" t="str">
            <v>netscribes</v>
          </cell>
          <cell r="F45761" t="str">
            <v>Simi Raichel Zachariah</v>
          </cell>
          <cell r="G45761">
            <v>45834.775694444441</v>
          </cell>
          <cell r="H45761">
            <v>45870.453472222223</v>
          </cell>
        </row>
        <row r="45762">
          <cell r="A45762" t="str">
            <v>UCW-15031</v>
          </cell>
          <cell r="B45762" t="str">
            <v>BEauty - Re: Brand - Panash Wellness. (Request for Template – New Listing Upload)-26th june</v>
          </cell>
          <cell r="C45762" t="str">
            <v>CLOSED</v>
          </cell>
          <cell r="D45762" t="str">
            <v>Medium</v>
          </cell>
          <cell r="E45762" t="str">
            <v>netscribes</v>
          </cell>
          <cell r="F45762" t="str">
            <v>Simi Raichel Zachariah</v>
          </cell>
          <cell r="G45762">
            <v>45834.753472222219</v>
          </cell>
          <cell r="H45762">
            <v>45855.460416666669</v>
          </cell>
        </row>
        <row r="45763">
          <cell r="A45763" t="str">
            <v>UCW-15030</v>
          </cell>
          <cell r="B45763" t="str">
            <v>BEauty - FW: Tata Cliq LIsting file for Lip Balm-26th june</v>
          </cell>
          <cell r="C45763" t="str">
            <v>CLOSED</v>
          </cell>
          <cell r="D45763" t="str">
            <v>Medium</v>
          </cell>
          <cell r="E45763" t="str">
            <v>netscribes</v>
          </cell>
          <cell r="F45763" t="str">
            <v>Simi Raichel Zachariah</v>
          </cell>
          <cell r="G45763">
            <v>45834.749305555553</v>
          </cell>
          <cell r="H45763">
            <v>45855.460416666669</v>
          </cell>
        </row>
        <row r="45764">
          <cell r="A45764" t="str">
            <v>UCW-15029</v>
          </cell>
          <cell r="B45764" t="str">
            <v>BEauty - Re: Revlon X Tata Cliq Fashion Business -26th june</v>
          </cell>
          <cell r="C45764" t="str">
            <v>CLOSED</v>
          </cell>
          <cell r="D45764" t="str">
            <v>Medium</v>
          </cell>
          <cell r="E45764" t="str">
            <v>netscribes</v>
          </cell>
          <cell r="F45764" t="str">
            <v>Simi Raichel Zachariah</v>
          </cell>
          <cell r="G45764">
            <v>45834.745833333334</v>
          </cell>
          <cell r="H45764">
            <v>45910.682638888888</v>
          </cell>
        </row>
        <row r="45765">
          <cell r="A45765" t="str">
            <v>UCW-15028</v>
          </cell>
          <cell r="B45765" t="str">
            <v>BEauty - O3+ x Tatacliq New Listing 25th jJune-26th june</v>
          </cell>
          <cell r="C45765" t="str">
            <v>CLOSED</v>
          </cell>
          <cell r="D45765" t="str">
            <v>Medium</v>
          </cell>
          <cell r="E45765" t="str">
            <v>netscribes</v>
          </cell>
          <cell r="F45765" t="str">
            <v>Simi Raichel Zachariah</v>
          </cell>
          <cell r="G45765">
            <v>45834.741666666669</v>
          </cell>
          <cell r="H45765">
            <v>45925.749305555553</v>
          </cell>
        </row>
        <row r="45766">
          <cell r="A45766" t="str">
            <v>UCW-15026</v>
          </cell>
          <cell r="B45766" t="str">
            <v>CLONE - Beauty - Sheet the Attached Files for New Listings on Portal-26th May</v>
          </cell>
          <cell r="C45766" t="str">
            <v>CLOSED</v>
          </cell>
          <cell r="D45766" t="str">
            <v>High</v>
          </cell>
          <cell r="E45766" t="str">
            <v>netscribes</v>
          </cell>
          <cell r="F45766" t="str">
            <v>Simi Raichel Zachariah</v>
          </cell>
          <cell r="G45766">
            <v>45834.70208333333</v>
          </cell>
          <cell r="H45766">
            <v>45910.683333333334</v>
          </cell>
        </row>
        <row r="45767">
          <cell r="A45767" t="str">
            <v>UCW-15025</v>
          </cell>
          <cell r="B45767" t="str">
            <v>New monsoon catalogue upload - Planet Paaduks</v>
          </cell>
          <cell r="C45767" t="str">
            <v>CLOSED</v>
          </cell>
          <cell r="D45767" t="str">
            <v>Medium</v>
          </cell>
          <cell r="E45767" t="str">
            <v>netscribes</v>
          </cell>
          <cell r="F45767" t="str">
            <v>Juilee Jadhav</v>
          </cell>
          <cell r="G45767">
            <v>45834.693749999999</v>
          </cell>
          <cell r="H45767">
            <v>45860.71875</v>
          </cell>
        </row>
        <row r="45768">
          <cell r="A45768" t="str">
            <v>UCW-15021</v>
          </cell>
          <cell r="B45768" t="str">
            <v>Miarcus -31 Styles-AW 25-24 june</v>
          </cell>
          <cell r="C45768" t="str">
            <v>CLOSED</v>
          </cell>
          <cell r="D45768" t="str">
            <v>Medium</v>
          </cell>
          <cell r="E45768" t="str">
            <v>netscribes</v>
          </cell>
          <cell r="F45768" t="str">
            <v>Mohd Tahir Shaikh</v>
          </cell>
          <cell r="G45768">
            <v>45834.660416666666</v>
          </cell>
          <cell r="H45768">
            <v>45855.71875</v>
          </cell>
        </row>
        <row r="45769">
          <cell r="A45769" t="str">
            <v>UCW-15020</v>
          </cell>
          <cell r="B45769" t="str">
            <v>Balance by Rohit Bal Collection 2025 - Apparel - 26-06-25</v>
          </cell>
          <cell r="C45769" t="str">
            <v>CLOSED</v>
          </cell>
          <cell r="D45769" t="str">
            <v>Medium</v>
          </cell>
          <cell r="E45769" t="str">
            <v>Chirag Dubal</v>
          </cell>
          <cell r="F45769" t="str">
            <v>Reagan D’souza</v>
          </cell>
          <cell r="G45769">
            <v>45834.660416666666</v>
          </cell>
          <cell r="H45769">
            <v>45860.717361111114</v>
          </cell>
        </row>
        <row r="45770">
          <cell r="A45770" t="str">
            <v>UCW-15018</v>
          </cell>
          <cell r="B45770" t="str">
            <v>Content Sheet and Image Link | Royal Enfield | 48 products | Tata Cliq | 1162956020</v>
          </cell>
          <cell r="C45770" t="str">
            <v>CLOSED</v>
          </cell>
          <cell r="D45770" t="str">
            <v>Medium</v>
          </cell>
          <cell r="E45770" t="str">
            <v>netscribes</v>
          </cell>
          <cell r="F45770" t="str">
            <v>Sushma Ram</v>
          </cell>
          <cell r="G45770">
            <v>45834.652083333334</v>
          </cell>
          <cell r="H45770">
            <v>45855.71597222222</v>
          </cell>
        </row>
        <row r="45771">
          <cell r="A45771" t="str">
            <v>UCW-15008</v>
          </cell>
          <cell r="B45771" t="str">
            <v>Soul Thread &amp; 9kt Gold Product</v>
          </cell>
          <cell r="C45771" t="str">
            <v>CLOSED</v>
          </cell>
          <cell r="D45771" t="str">
            <v>Medium</v>
          </cell>
          <cell r="E45771" t="str">
            <v>netscribes</v>
          </cell>
          <cell r="F45771" t="str">
            <v>Mohd Tahir Shaikh</v>
          </cell>
          <cell r="G45771">
            <v>45834.579861111109</v>
          </cell>
          <cell r="H45771">
            <v>45855.715277777781</v>
          </cell>
        </row>
        <row r="45772">
          <cell r="A45772" t="str">
            <v>UCW-15005</v>
          </cell>
          <cell r="B45772" t="str">
            <v>Styli Women's Wear Catalogue | Lot-54</v>
          </cell>
          <cell r="C45772" t="str">
            <v>CLOSED</v>
          </cell>
          <cell r="D45772" t="str">
            <v>Medium</v>
          </cell>
          <cell r="E45772" t="str">
            <v>netscribes</v>
          </cell>
          <cell r="F45772" t="str">
            <v>Sushma Ram</v>
          </cell>
          <cell r="G45772">
            <v>45834.568749999999</v>
          </cell>
          <cell r="H45772">
            <v>45855.714583333334</v>
          </cell>
        </row>
        <row r="45773">
          <cell r="A45773" t="str">
            <v>UCW-15004</v>
          </cell>
          <cell r="B45773" t="str">
            <v>New Product Listing Details &amp; Images Shared for Tata CLiQ – April 2025</v>
          </cell>
          <cell r="C45773" t="str">
            <v>CLOSED</v>
          </cell>
          <cell r="D45773" t="str">
            <v>Medium</v>
          </cell>
          <cell r="E45773" t="str">
            <v>Chirag Dubal</v>
          </cell>
          <cell r="F45773" t="str">
            <v>netscribes</v>
          </cell>
          <cell r="G45773">
            <v>45834.566666666666</v>
          </cell>
          <cell r="H45773">
            <v>45965.927777777775</v>
          </cell>
        </row>
        <row r="45774">
          <cell r="A45774" t="str">
            <v>UCW-15001</v>
          </cell>
          <cell r="B45774" t="str">
            <v>THCK | 478 Lot</v>
          </cell>
          <cell r="C45774" t="str">
            <v>CLOSED</v>
          </cell>
          <cell r="D45774" t="str">
            <v>Medium</v>
          </cell>
          <cell r="E45774" t="str">
            <v>Chirag Dubal</v>
          </cell>
          <cell r="F45774" t="str">
            <v>Reagan D’souza</v>
          </cell>
          <cell r="G45774">
            <v>45834.545138888891</v>
          </cell>
          <cell r="H45774">
            <v>46172.51458333333</v>
          </cell>
        </row>
        <row r="45775">
          <cell r="A45775" t="str">
            <v>UCW-14996</v>
          </cell>
          <cell r="B45775" t="str">
            <v>Update the EMORI as per Lab-Grown Guidelines</v>
          </cell>
          <cell r="C45775" t="str">
            <v>CLOSED</v>
          </cell>
          <cell r="D45775" t="str">
            <v>Medium</v>
          </cell>
          <cell r="E45775" t="str">
            <v>netscribes</v>
          </cell>
          <cell r="F45775" t="str">
            <v>Mohd Tahir Shaikh</v>
          </cell>
          <cell r="G45775">
            <v>45834.48333333333</v>
          </cell>
          <cell r="H45775">
            <v>45841.791666666664</v>
          </cell>
        </row>
        <row r="45776">
          <cell r="A45776" t="str">
            <v>UCW-14995</v>
          </cell>
          <cell r="B45776" t="str">
            <v>New Products Sheet</v>
          </cell>
          <cell r="C45776" t="str">
            <v>CLOSED</v>
          </cell>
          <cell r="D45776" t="str">
            <v>Medium</v>
          </cell>
          <cell r="E45776" t="str">
            <v>netscribes</v>
          </cell>
          <cell r="F45776" t="str">
            <v>Mohd Tahir Shaikh</v>
          </cell>
          <cell r="G45776">
            <v>45834.479166666664</v>
          </cell>
          <cell r="H45776">
            <v>45855.709027777775</v>
          </cell>
        </row>
        <row r="45777">
          <cell r="A45777" t="str">
            <v>UCW-14991</v>
          </cell>
          <cell r="B45777" t="str">
            <v>Women 991 Edition Styles for Listing</v>
          </cell>
          <cell r="C45777" t="str">
            <v>CLOSED</v>
          </cell>
          <cell r="D45777" t="str">
            <v>Medium</v>
          </cell>
          <cell r="E45777" t="str">
            <v>netscribes</v>
          </cell>
          <cell r="F45777" t="str">
            <v>Mohd Tahir Shaikh</v>
          </cell>
          <cell r="G45777">
            <v>45834.021527777775</v>
          </cell>
          <cell r="H45777">
            <v>45855.708333333336</v>
          </cell>
        </row>
        <row r="45778">
          <cell r="A45778" t="str">
            <v>UCW-14989</v>
          </cell>
          <cell r="B45778" t="str">
            <v>Men 599 Edition Styles for Listing</v>
          </cell>
          <cell r="C45778" t="str">
            <v>CLOSED</v>
          </cell>
          <cell r="D45778" t="str">
            <v>Medium</v>
          </cell>
          <cell r="E45778" t="str">
            <v>netscribes</v>
          </cell>
          <cell r="F45778" t="str">
            <v>Mohd Tahir Shaikh</v>
          </cell>
          <cell r="G45778">
            <v>45834.018750000003</v>
          </cell>
          <cell r="H45778">
            <v>45855.707638888889</v>
          </cell>
        </row>
        <row r="45779">
          <cell r="A45779" t="str">
            <v>UCW-14988</v>
          </cell>
          <cell r="B45779" t="str">
            <v>Zivame New catalog - 23rd June</v>
          </cell>
          <cell r="C45779" t="str">
            <v>CLOSED</v>
          </cell>
          <cell r="D45779" t="str">
            <v>Medium</v>
          </cell>
          <cell r="E45779" t="str">
            <v>netscribes</v>
          </cell>
          <cell r="F45779" t="str">
            <v>Juilee Jadhav</v>
          </cell>
          <cell r="G45779">
            <v>45834.007638888892</v>
          </cell>
          <cell r="H45779">
            <v>45860.627083333333</v>
          </cell>
        </row>
        <row r="45780">
          <cell r="A45780" t="str">
            <v>UCW-14983</v>
          </cell>
          <cell r="B45780" t="str">
            <v>TataCliq - Luxury | 23 June 2025 | Cataloguing-AW25 | Adults and Kids Footwear | 523 (Adults) 40 (Kids)</v>
          </cell>
          <cell r="C45780" t="str">
            <v>CLOSED</v>
          </cell>
          <cell r="D45780" t="str">
            <v>Medium</v>
          </cell>
          <cell r="E45780" t="str">
            <v>Chirag Dubal</v>
          </cell>
          <cell r="F45780" t="str">
            <v>Reagan D’souza</v>
          </cell>
          <cell r="G45780">
            <v>45833.808333333334</v>
          </cell>
          <cell r="H45780">
            <v>45855.705555555556</v>
          </cell>
        </row>
        <row r="45781">
          <cell r="A45781" t="str">
            <v>UCW-14981</v>
          </cell>
          <cell r="B45781" t="str">
            <v>TH &amp; CK | 849 - Styles</v>
          </cell>
          <cell r="C45781" t="str">
            <v>CLOSED</v>
          </cell>
          <cell r="D45781" t="str">
            <v>Medium</v>
          </cell>
          <cell r="E45781" t="str">
            <v>Chirag Dubal</v>
          </cell>
          <cell r="F45781" t="str">
            <v>Reagan D’souza</v>
          </cell>
          <cell r="G45781">
            <v>45833.797222222223</v>
          </cell>
          <cell r="H45781">
            <v>45855.70208333333</v>
          </cell>
        </row>
        <row r="45782">
          <cell r="A45782" t="str">
            <v>UCW-14978</v>
          </cell>
          <cell r="B45782" t="str">
            <v>Miarcus -12 Styles-SS 25-26 June</v>
          </cell>
          <cell r="C45782" t="str">
            <v>CLOSED</v>
          </cell>
          <cell r="D45782" t="str">
            <v>Medium</v>
          </cell>
          <cell r="E45782" t="str">
            <v>netscribes</v>
          </cell>
          <cell r="F45782" t="str">
            <v>Juilee Jadhav</v>
          </cell>
          <cell r="G45782">
            <v>45833.777083333334</v>
          </cell>
          <cell r="H45782">
            <v>45856.576388888891</v>
          </cell>
        </row>
        <row r="45783">
          <cell r="A45783" t="str">
            <v>UCW-14977</v>
          </cell>
          <cell r="B45783" t="str">
            <v>Miarcus -3 Styles-SS 25-23 June</v>
          </cell>
          <cell r="C45783" t="str">
            <v>CLOSED</v>
          </cell>
          <cell r="D45783" t="str">
            <v>Medium</v>
          </cell>
          <cell r="E45783" t="str">
            <v>netscribes</v>
          </cell>
          <cell r="F45783" t="str">
            <v>Sushma Ram</v>
          </cell>
          <cell r="G45783">
            <v>45833.775694444441</v>
          </cell>
          <cell r="H45783">
            <v>45856.575694444444</v>
          </cell>
        </row>
        <row r="45784">
          <cell r="A45784" t="str">
            <v>UCW-14972</v>
          </cell>
          <cell r="B45784" t="str">
            <v>Big Basket Inline Sheet - Selected Styles - 3PIN</v>
          </cell>
          <cell r="C45784" t="str">
            <v>CLOSED</v>
          </cell>
          <cell r="D45784" t="str">
            <v>Medium</v>
          </cell>
          <cell r="E45784" t="str">
            <v>netscribes</v>
          </cell>
          <cell r="F45784" t="str">
            <v>Sushma Ram</v>
          </cell>
          <cell r="G45784">
            <v>45833.756944444445</v>
          </cell>
          <cell r="H45784">
            <v>45856.575694444444</v>
          </cell>
        </row>
        <row r="45785">
          <cell r="A45785" t="str">
            <v>UCW-14965</v>
          </cell>
          <cell r="B45785" t="str">
            <v>A+ Content Update for Wonderchef  - Home Hardline TCM</v>
          </cell>
          <cell r="C45785" t="str">
            <v>CLOSED</v>
          </cell>
          <cell r="D45785" t="str">
            <v>Medium</v>
          </cell>
          <cell r="E45785" t="str">
            <v>netscribes</v>
          </cell>
          <cell r="F45785" t="str">
            <v>Juilee Jadhav</v>
          </cell>
          <cell r="G45785">
            <v>45833.706944444442</v>
          </cell>
          <cell r="H45785">
            <v>45860.699305555558</v>
          </cell>
        </row>
        <row r="45786">
          <cell r="A45786" t="str">
            <v>UCW-14961</v>
          </cell>
          <cell r="B45786" t="str">
            <v>Tatacliq Lifestyle Catalog Template-Lot -114_23.06.2025</v>
          </cell>
          <cell r="C45786" t="str">
            <v>CLOSED</v>
          </cell>
          <cell r="D45786" t="str">
            <v>Medium</v>
          </cell>
          <cell r="E45786" t="str">
            <v>netscribes</v>
          </cell>
          <cell r="F45786" t="str">
            <v>Sushma Ram</v>
          </cell>
          <cell r="G45786">
            <v>45833.668749999997</v>
          </cell>
          <cell r="H45786">
            <v>45856.566666666666</v>
          </cell>
        </row>
        <row r="45787">
          <cell r="A45787" t="str">
            <v>UCW-14955</v>
          </cell>
          <cell r="B45787" t="str">
            <v>BEauty - Re: Brand onboarding on Tata Cliq-</v>
          </cell>
          <cell r="C45787" t="str">
            <v>CLOSED</v>
          </cell>
          <cell r="D45787" t="str">
            <v>Medium</v>
          </cell>
          <cell r="E45787" t="str">
            <v>netscribes</v>
          </cell>
          <cell r="F45787" t="str">
            <v>Simi Raichel Zachariah</v>
          </cell>
          <cell r="G45787">
            <v>45833.621527777781</v>
          </cell>
          <cell r="H45787">
            <v>45862.744444444441</v>
          </cell>
        </row>
        <row r="45788">
          <cell r="A45788" t="str">
            <v>UCW-14952</v>
          </cell>
          <cell r="B45788" t="str">
            <v>New Listing Template :- 23-06-2025</v>
          </cell>
          <cell r="C45788" t="str">
            <v>CLOSED</v>
          </cell>
          <cell r="D45788" t="str">
            <v>Medium</v>
          </cell>
          <cell r="E45788" t="str">
            <v>netscribes</v>
          </cell>
          <cell r="F45788" t="str">
            <v>Sushma Ram</v>
          </cell>
          <cell r="G45788">
            <v>45833.604861111111</v>
          </cell>
          <cell r="H45788">
            <v>45959.454861111109</v>
          </cell>
        </row>
        <row r="45789">
          <cell r="A45789" t="str">
            <v>UCW-14950</v>
          </cell>
          <cell r="B45789" t="str">
            <v xml:space="preserve">Men's Apparel 23-06-2025 </v>
          </cell>
          <cell r="C45789" t="str">
            <v>CLOSED</v>
          </cell>
          <cell r="D45789" t="str">
            <v>Medium</v>
          </cell>
          <cell r="E45789" t="str">
            <v>netscribes</v>
          </cell>
          <cell r="F45789" t="str">
            <v>Sushma Ram</v>
          </cell>
          <cell r="G45789">
            <v>45833.560416666667</v>
          </cell>
          <cell r="H45789">
            <v>45877.667361111111</v>
          </cell>
        </row>
        <row r="45790">
          <cell r="A45790" t="str">
            <v>UCW-14949</v>
          </cell>
          <cell r="B45790" t="str">
            <v>TATACLIQ CATALOGUE 23-06-2025 (R STYLES)</v>
          </cell>
          <cell r="C45790" t="str">
            <v>CLOSED</v>
          </cell>
          <cell r="D45790" t="str">
            <v>Medium</v>
          </cell>
          <cell r="E45790" t="str">
            <v>netscribes</v>
          </cell>
          <cell r="F45790" t="str">
            <v>Mohd Tahir Shaikh</v>
          </cell>
          <cell r="G45790">
            <v>45833.552083333336</v>
          </cell>
          <cell r="H45790">
            <v>45856.565972222219</v>
          </cell>
        </row>
        <row r="45791">
          <cell r="A45791" t="str">
            <v>UCW-14946</v>
          </cell>
          <cell r="B45791" t="str">
            <v>Reshoot images not updated</v>
          </cell>
          <cell r="C45791" t="str">
            <v>CLOSED</v>
          </cell>
          <cell r="D45791" t="str">
            <v>Highest</v>
          </cell>
          <cell r="E45791" t="str">
            <v>netscribes</v>
          </cell>
          <cell r="F45791" t="str">
            <v>Sushma Ram</v>
          </cell>
          <cell r="G45791">
            <v>45833.539583333331</v>
          </cell>
          <cell r="H45791">
            <v>45835.540277777778</v>
          </cell>
        </row>
        <row r="45792">
          <cell r="A45792" t="str">
            <v>UCW-14945</v>
          </cell>
          <cell r="B45792" t="str">
            <v>Catalogue details 24-06- Hoversoul</v>
          </cell>
          <cell r="C45792" t="str">
            <v>CLOSED</v>
          </cell>
          <cell r="D45792" t="str">
            <v>Medium</v>
          </cell>
          <cell r="E45792" t="str">
            <v>netscribes</v>
          </cell>
          <cell r="F45792" t="str">
            <v>Sushma Ram</v>
          </cell>
          <cell r="G45792">
            <v>45833.53402777778</v>
          </cell>
          <cell r="H45792">
            <v>45856.56527777778</v>
          </cell>
        </row>
        <row r="45793">
          <cell r="A45793" t="str">
            <v>UCW-14944</v>
          </cell>
          <cell r="B45793" t="str">
            <v>Inventory Reconciliation for Tata Cliq Migration 24th June</v>
          </cell>
          <cell r="C45793" t="str">
            <v>CLOSED</v>
          </cell>
          <cell r="D45793" t="str">
            <v>Medium</v>
          </cell>
          <cell r="E45793" t="str">
            <v>Chirag Dubal</v>
          </cell>
          <cell r="F45793" t="str">
            <v>Juilee Jadhav</v>
          </cell>
          <cell r="G45793">
            <v>45833.532638888886</v>
          </cell>
          <cell r="H45793">
            <v>45855.6875</v>
          </cell>
        </row>
        <row r="45794">
          <cell r="A45794" t="str">
            <v>UCW-14940</v>
          </cell>
          <cell r="B45794" t="str">
            <v>Tata Cliq 80 Articles lot completed</v>
          </cell>
          <cell r="C45794" t="str">
            <v>CLOSED</v>
          </cell>
          <cell r="D45794" t="str">
            <v>Medium</v>
          </cell>
          <cell r="E45794" t="str">
            <v>netscribes</v>
          </cell>
          <cell r="F45794" t="str">
            <v>Mohd Tahir Shaikh</v>
          </cell>
          <cell r="G45794">
            <v>45833.517361111109</v>
          </cell>
          <cell r="H45794">
            <v>45850.65</v>
          </cell>
        </row>
        <row r="45795">
          <cell r="A45795" t="str">
            <v>UCW-14937</v>
          </cell>
          <cell r="B45795" t="str">
            <v>New SKU Woodland Footwear (179 articles) (21-6-25)</v>
          </cell>
          <cell r="C45795" t="str">
            <v>CLOSED</v>
          </cell>
          <cell r="D45795" t="str">
            <v>Medium</v>
          </cell>
          <cell r="E45795" t="str">
            <v>netscribes</v>
          </cell>
          <cell r="F45795" t="str">
            <v>Sushma Ram</v>
          </cell>
          <cell r="G45795">
            <v>45833.503472222219</v>
          </cell>
          <cell r="H45795">
            <v>45897.793055555558</v>
          </cell>
        </row>
        <row r="45796">
          <cell r="A45796" t="str">
            <v>UCW-14934</v>
          </cell>
          <cell r="B45796" t="str">
            <v>Tatacliq Lifestyle Catalog Template-Lot -112_13.06.2025</v>
          </cell>
          <cell r="C45796" t="str">
            <v>CLOSED</v>
          </cell>
          <cell r="D45796" t="str">
            <v>Medium</v>
          </cell>
          <cell r="E45796" t="str">
            <v>Chirag Dubal</v>
          </cell>
          <cell r="F45796" t="str">
            <v>netscribes</v>
          </cell>
          <cell r="G45796">
            <v>45833.490277777775</v>
          </cell>
          <cell r="H45796">
            <v>45964.614583333336</v>
          </cell>
        </row>
        <row r="45797">
          <cell r="A45797" t="str">
            <v>UCW-14932</v>
          </cell>
          <cell r="B45797" t="str">
            <v>BEauty - Re: FHair Catalouging-25th june</v>
          </cell>
          <cell r="C45797" t="str">
            <v>CLOSED</v>
          </cell>
          <cell r="D45797" t="str">
            <v>Medium</v>
          </cell>
          <cell r="E45797" t="str">
            <v>netscribes</v>
          </cell>
          <cell r="F45797" t="str">
            <v>Simi Raichel Zachariah</v>
          </cell>
          <cell r="G45797">
            <v>45833.477083333331</v>
          </cell>
          <cell r="H45797">
            <v>45860.542361111111</v>
          </cell>
        </row>
        <row r="45798">
          <cell r="A45798" t="str">
            <v>UCW-14930</v>
          </cell>
          <cell r="B45798" t="str">
            <v>Sparkles New Catalog 21 Styles (category - lab grown diamonds)</v>
          </cell>
          <cell r="C45798" t="str">
            <v>CLOSED</v>
          </cell>
          <cell r="D45798" t="str">
            <v>Medium</v>
          </cell>
          <cell r="E45798" t="str">
            <v>netscribes</v>
          </cell>
          <cell r="F45798" t="str">
            <v>Mohd Tahir Shaikh</v>
          </cell>
          <cell r="G45798">
            <v>45833.473611111112</v>
          </cell>
          <cell r="H45798">
            <v>45856.564583333333</v>
          </cell>
        </row>
        <row r="45799">
          <cell r="A45799" t="str">
            <v>UCW-14928</v>
          </cell>
          <cell r="B45799" t="str">
            <v>Beuauty - RE: Tata Lux New Listing | Casmara_05_Skin Care_ 230625-25th june</v>
          </cell>
          <cell r="C45799" t="str">
            <v>CLOSED</v>
          </cell>
          <cell r="D45799" t="str">
            <v>Medium</v>
          </cell>
          <cell r="E45799" t="str">
            <v>netscribes</v>
          </cell>
          <cell r="F45799" t="str">
            <v>Simi Raichel Zachariah</v>
          </cell>
          <cell r="G45799">
            <v>45833.469444444447</v>
          </cell>
          <cell r="H45799">
            <v>45862.559027777781</v>
          </cell>
        </row>
        <row r="45800">
          <cell r="A45800" t="str">
            <v>UCW-14927</v>
          </cell>
          <cell r="B45800" t="str">
            <v>BEauty - RE: TATA Cliq - Roberto Cavalli - Image update - 24-06-24-25th june</v>
          </cell>
          <cell r="C45800" t="str">
            <v>CLOSED</v>
          </cell>
          <cell r="D45800" t="str">
            <v>Medium</v>
          </cell>
          <cell r="E45800" t="str">
            <v>netscribes</v>
          </cell>
          <cell r="F45800" t="str">
            <v>Simi Raichel Zachariah</v>
          </cell>
          <cell r="G45800">
            <v>45833.464583333334</v>
          </cell>
          <cell r="H45800">
            <v>45842.539583333331</v>
          </cell>
        </row>
        <row r="45801">
          <cell r="A45801" t="str">
            <v>UCW-14923</v>
          </cell>
          <cell r="B45801" t="str">
            <v>BEauty - Re: Request for Guidance to Update Main Product Image on Tata Cliq Seller Portal-25th june</v>
          </cell>
          <cell r="C45801" t="str">
            <v>CLOSED</v>
          </cell>
          <cell r="D45801" t="str">
            <v>Medium</v>
          </cell>
          <cell r="E45801" t="str">
            <v>netscribes</v>
          </cell>
          <cell r="F45801" t="str">
            <v>Simi Raichel Zachariah</v>
          </cell>
          <cell r="G45801">
            <v>45833.429166666669</v>
          </cell>
          <cell r="H45801">
            <v>45840.611805555556</v>
          </cell>
        </row>
        <row r="45802">
          <cell r="A45802" t="str">
            <v>UCW-14922</v>
          </cell>
          <cell r="B45802" t="str">
            <v>BEauty - Re: Tata Cliq_Revised Image &amp; Content Update due to packaging change-25th</v>
          </cell>
          <cell r="C45802" t="str">
            <v>CLOSED</v>
          </cell>
          <cell r="D45802" t="str">
            <v>Medium</v>
          </cell>
          <cell r="E45802" t="str">
            <v>netscribes</v>
          </cell>
          <cell r="F45802" t="str">
            <v>Simi Raichel Zachariah</v>
          </cell>
          <cell r="G45802">
            <v>45833.424305555556</v>
          </cell>
          <cell r="H45802">
            <v>45929.559027777781</v>
          </cell>
        </row>
        <row r="45803">
          <cell r="A45803" t="str">
            <v>UCW-14921</v>
          </cell>
          <cell r="B45803" t="str">
            <v>BEauty - Re: Tata Cliq_Body Lotion's Revised Image &amp; Title Update due to packaging change-25th june</v>
          </cell>
          <cell r="C45803" t="str">
            <v>CLOSED</v>
          </cell>
          <cell r="D45803" t="str">
            <v>Medium</v>
          </cell>
          <cell r="E45803" t="str">
            <v>netscribes</v>
          </cell>
          <cell r="F45803" t="str">
            <v>Simi Raichel Zachariah</v>
          </cell>
          <cell r="G45803">
            <v>45833.422222222223</v>
          </cell>
          <cell r="H45803">
            <v>45910.683333333334</v>
          </cell>
        </row>
        <row r="45804">
          <cell r="A45804" t="str">
            <v>UCW-14919</v>
          </cell>
          <cell r="B45804" t="str">
            <v>BEauty - Creatives update - Sanjeevani Beauty &amp; Facial Tonic Mist Panchpushp - Tata-25tj</v>
          </cell>
          <cell r="C45804" t="str">
            <v>CLOSED</v>
          </cell>
          <cell r="D45804" t="str">
            <v>Highest</v>
          </cell>
          <cell r="E45804" t="str">
            <v>netscribes</v>
          </cell>
          <cell r="F45804" t="str">
            <v>Simi Raichel Zachariah</v>
          </cell>
          <cell r="G45804">
            <v>45833.418749999997</v>
          </cell>
          <cell r="H45804">
            <v>45840.566666666666</v>
          </cell>
        </row>
        <row r="45805">
          <cell r="A45805" t="str">
            <v>UCW-14915</v>
          </cell>
          <cell r="B45805" t="str">
            <v>Request for Listing of SKUs on TataCLIQ</v>
          </cell>
          <cell r="C45805" t="str">
            <v>CLOSED</v>
          </cell>
          <cell r="D45805" t="str">
            <v>Medium</v>
          </cell>
          <cell r="E45805" t="str">
            <v>netscribes</v>
          </cell>
          <cell r="F45805" t="str">
            <v>Mohd Tahir Shaikh</v>
          </cell>
          <cell r="G45805">
            <v>45832.790972222225</v>
          </cell>
          <cell r="H45805">
            <v>45856.564583333333</v>
          </cell>
        </row>
        <row r="45806">
          <cell r="A45806" t="str">
            <v>UCW-14908</v>
          </cell>
          <cell r="B45806" t="str">
            <v>ROCIA HANDBAGS &amp; CLUTCHES TATACLIQ TEMPLATE 21.06.2025</v>
          </cell>
          <cell r="C45806" t="str">
            <v>CLOSED</v>
          </cell>
          <cell r="D45806" t="str">
            <v>Medium</v>
          </cell>
          <cell r="E45806" t="str">
            <v>Chirag Dubal</v>
          </cell>
          <cell r="F45806" t="str">
            <v>Juilee Jadhav</v>
          </cell>
          <cell r="G45806">
            <v>45832.734027777777</v>
          </cell>
          <cell r="H45806">
            <v>45856.5625</v>
          </cell>
        </row>
        <row r="45807">
          <cell r="A45807" t="str">
            <v>UCW-14895</v>
          </cell>
          <cell r="B45807" t="str">
            <v>Product listing request on Tata Cliq of 113 Product Designs having 2892 SKUs</v>
          </cell>
          <cell r="C45807" t="str">
            <v>CLOSED</v>
          </cell>
          <cell r="D45807" t="str">
            <v>Medium</v>
          </cell>
          <cell r="E45807" t="str">
            <v>Chirag Dubal</v>
          </cell>
          <cell r="F45807" t="str">
            <v>netscribes</v>
          </cell>
          <cell r="G45807">
            <v>45832.597916666666</v>
          </cell>
          <cell r="H45807">
            <v>45964.614583333336</v>
          </cell>
        </row>
        <row r="45808">
          <cell r="A45808" t="str">
            <v>UCW-14894</v>
          </cell>
          <cell r="B45808" t="str">
            <v>Tatacliq Kids Apparel Template | 22nd May'25</v>
          </cell>
          <cell r="C45808" t="str">
            <v>CLOSED</v>
          </cell>
          <cell r="D45808" t="str">
            <v>Medium</v>
          </cell>
          <cell r="E45808" t="str">
            <v>netscribes</v>
          </cell>
          <cell r="F45808" t="str">
            <v>Sushma Ram</v>
          </cell>
          <cell r="G45808">
            <v>45832.574305555558</v>
          </cell>
          <cell r="H45808">
            <v>45878.768750000003</v>
          </cell>
        </row>
        <row r="45809">
          <cell r="A45809" t="str">
            <v>UCW-14891</v>
          </cell>
          <cell r="B45809" t="str">
            <v>Moonray &lt;&gt; Catalog sheet for New product Addition   Tatacliq Luxury - 12-05-25</v>
          </cell>
          <cell r="C45809" t="str">
            <v>CLOSED Due to Inactive/Insufficient Information</v>
          </cell>
          <cell r="D45809" t="str">
            <v>Medium</v>
          </cell>
          <cell r="E45809" t="str">
            <v>Chirag Dubal</v>
          </cell>
          <cell r="F45809" t="str">
            <v>Reagan D’souza</v>
          </cell>
          <cell r="G45809">
            <v>45832.554166666669</v>
          </cell>
          <cell r="H45809">
            <v>45848.913194444445</v>
          </cell>
        </row>
        <row r="45810">
          <cell r="A45810" t="str">
            <v>UCW-14888</v>
          </cell>
          <cell r="B45810" t="str">
            <v>PIS 142-LOT2</v>
          </cell>
          <cell r="C45810" t="str">
            <v>CLOSED</v>
          </cell>
          <cell r="D45810" t="str">
            <v>Medium</v>
          </cell>
          <cell r="E45810" t="str">
            <v>netscribes</v>
          </cell>
          <cell r="F45810" t="str">
            <v>Sushma Ram</v>
          </cell>
          <cell r="G45810">
            <v>45832.538888888892</v>
          </cell>
          <cell r="H45810">
            <v>45856.574305555558</v>
          </cell>
        </row>
        <row r="45811">
          <cell r="A45811" t="str">
            <v>UCW-14887</v>
          </cell>
          <cell r="B45811" t="str">
            <v>Lotto - Pending SKUs to be Catalogued</v>
          </cell>
          <cell r="C45811" t="str">
            <v>CLOSED</v>
          </cell>
          <cell r="D45811" t="str">
            <v>Medium</v>
          </cell>
          <cell r="E45811" t="str">
            <v>netscribes</v>
          </cell>
          <cell r="F45811" t="str">
            <v>Sushma Ram</v>
          </cell>
          <cell r="G45811">
            <v>45832.531944444447</v>
          </cell>
          <cell r="H45811">
            <v>45856.574305555558</v>
          </cell>
        </row>
        <row r="45812">
          <cell r="A45812" t="str">
            <v>UCW-14884</v>
          </cell>
          <cell r="B45812" t="str">
            <v>Inalsa Pending listing - COLORTRADES</v>
          </cell>
          <cell r="C45812" t="str">
            <v>CLOSED</v>
          </cell>
          <cell r="D45812" t="str">
            <v>Medium</v>
          </cell>
          <cell r="E45812" t="str">
            <v>Chirag Dubal</v>
          </cell>
          <cell r="F45812" t="str">
            <v>Juilee Jadhav</v>
          </cell>
          <cell r="G45812">
            <v>45832.513888888891</v>
          </cell>
          <cell r="H45812">
            <v>45899.774305555555</v>
          </cell>
        </row>
        <row r="45813">
          <cell r="A45813" t="str">
            <v>UCW-14883</v>
          </cell>
          <cell r="B45813" t="str">
            <v>Sparkles New Catalog 26 Styles</v>
          </cell>
          <cell r="C45813" t="str">
            <v>CLOSED</v>
          </cell>
          <cell r="D45813" t="str">
            <v>Medium</v>
          </cell>
          <cell r="E45813" t="str">
            <v>Chirag Dubal</v>
          </cell>
          <cell r="F45813" t="str">
            <v>Juilee Jadhav</v>
          </cell>
          <cell r="G45813">
            <v>45832.484027777777</v>
          </cell>
          <cell r="H45813">
            <v>45856.574305555558</v>
          </cell>
        </row>
        <row r="45814">
          <cell r="A45814" t="str">
            <v>UCW-14881</v>
          </cell>
          <cell r="B45814" t="str">
            <v>New Listing _ Gold Plain &amp; Studded Jewellery_4234</v>
          </cell>
          <cell r="C45814" t="str">
            <v>CLOSED</v>
          </cell>
          <cell r="D45814" t="str">
            <v>Medium</v>
          </cell>
          <cell r="E45814" t="str">
            <v>netscribes</v>
          </cell>
          <cell r="F45814" t="str">
            <v>Mohd Tahir Shaikh</v>
          </cell>
          <cell r="G45814">
            <v>45832.47152777778</v>
          </cell>
          <cell r="H45814">
            <v>46172.509722222225</v>
          </cell>
        </row>
        <row r="45815">
          <cell r="A45815" t="str">
            <v>UCW-14878</v>
          </cell>
          <cell r="B45815" t="str">
            <v>Tatacliq Catalogue - 863 Skus</v>
          </cell>
          <cell r="C45815" t="str">
            <v>CLOSED</v>
          </cell>
          <cell r="D45815" t="str">
            <v>Medium</v>
          </cell>
          <cell r="E45815" t="str">
            <v>Chirag Dubal</v>
          </cell>
          <cell r="F45815" t="str">
            <v>Juilee Jadhav</v>
          </cell>
          <cell r="G45815">
            <v>45832.453472222223</v>
          </cell>
          <cell r="H45815">
            <v>45856.749305555553</v>
          </cell>
        </row>
        <row r="45816">
          <cell r="A45816" t="str">
            <v>UCW-14877</v>
          </cell>
          <cell r="B45816" t="str">
            <v>Tissot New Listing</v>
          </cell>
          <cell r="C45816" t="str">
            <v>CLOSED</v>
          </cell>
          <cell r="D45816" t="str">
            <v>Medium</v>
          </cell>
          <cell r="E45816" t="str">
            <v>netscribes</v>
          </cell>
          <cell r="F45816" t="str">
            <v>Mohd Tahir Shaikh</v>
          </cell>
          <cell r="G45816">
            <v>45832.450694444444</v>
          </cell>
          <cell r="H45816">
            <v>45856.748611111114</v>
          </cell>
        </row>
        <row r="45817">
          <cell r="A45817" t="str">
            <v>UCW-14876</v>
          </cell>
          <cell r="B45817" t="str">
            <v>TataCliq: LDBH-CHBS-Category Ladies (New Sandals Articles)</v>
          </cell>
          <cell r="C45817" t="str">
            <v>CLOSED</v>
          </cell>
          <cell r="D45817" t="str">
            <v>Medium</v>
          </cell>
          <cell r="E45817" t="str">
            <v>Chirag Dubal</v>
          </cell>
          <cell r="F45817" t="str">
            <v>Juilee Jadhav</v>
          </cell>
          <cell r="G45817">
            <v>45832.061111111114</v>
          </cell>
          <cell r="H45817">
            <v>45856.747916666667</v>
          </cell>
        </row>
        <row r="45818">
          <cell r="A45818" t="str">
            <v>UCW-14868</v>
          </cell>
          <cell r="B45818" t="str">
            <v>House This : Alert! New Product Submission for June'25 - 20th June 2025</v>
          </cell>
          <cell r="C45818" t="str">
            <v>CLOSED</v>
          </cell>
          <cell r="D45818" t="str">
            <v>Medium</v>
          </cell>
          <cell r="E45818" t="str">
            <v>Chirag Dubal</v>
          </cell>
          <cell r="F45818" t="str">
            <v>Juilee Jadhav</v>
          </cell>
          <cell r="G45818">
            <v>45831.788888888892</v>
          </cell>
          <cell r="H45818">
            <v>45856.74722222222</v>
          </cell>
        </row>
        <row r="45819">
          <cell r="A45819" t="str">
            <v>UCW-14866</v>
          </cell>
          <cell r="B45819" t="str">
            <v>TATACLIQ CATALOGUE 19-06-2025</v>
          </cell>
          <cell r="C45819" t="str">
            <v>CLOSED</v>
          </cell>
          <cell r="D45819" t="str">
            <v>Medium</v>
          </cell>
          <cell r="E45819" t="str">
            <v>Chirag Dubal</v>
          </cell>
          <cell r="F45819" t="str">
            <v>Juilee Jadhav</v>
          </cell>
          <cell r="G45819">
            <v>45831.777777777781</v>
          </cell>
          <cell r="H45819">
            <v>45856.746527777781</v>
          </cell>
        </row>
        <row r="45820">
          <cell r="A45820" t="str">
            <v>UCW-14865</v>
          </cell>
          <cell r="B45820" t="str">
            <v>Tata Cliq Catalogue Batch_4 &amp; Kid's Batch 01- 20-06-2025</v>
          </cell>
          <cell r="C45820" t="str">
            <v>CLOSED</v>
          </cell>
          <cell r="D45820" t="str">
            <v>Medium</v>
          </cell>
          <cell r="E45820" t="str">
            <v>netscribes</v>
          </cell>
          <cell r="F45820" t="str">
            <v>Mohd Tahir Shaikh</v>
          </cell>
          <cell r="G45820">
            <v>45831.775694444441</v>
          </cell>
          <cell r="H45820">
            <v>45856.745833333334</v>
          </cell>
        </row>
        <row r="45821">
          <cell r="A45821" t="str">
            <v>UCW-14861</v>
          </cell>
          <cell r="B45821" t="str">
            <v>Catalogue Updates</v>
          </cell>
          <cell r="C45821" t="str">
            <v>CLOSED</v>
          </cell>
          <cell r="D45821" t="str">
            <v>Medium</v>
          </cell>
          <cell r="E45821" t="str">
            <v>netscribes</v>
          </cell>
          <cell r="F45821" t="str">
            <v>Mohd Tahir Shaikh</v>
          </cell>
          <cell r="G45821">
            <v>45831.732638888891</v>
          </cell>
          <cell r="H45821">
            <v>45857.8125</v>
          </cell>
        </row>
        <row r="45822">
          <cell r="A45822" t="str">
            <v>UCW-14860</v>
          </cell>
          <cell r="B45822" t="str">
            <v>Urgent SKU Migration Request - MP to Omni Account</v>
          </cell>
          <cell r="C45822" t="str">
            <v>CLOSED</v>
          </cell>
          <cell r="D45822" t="str">
            <v>Medium</v>
          </cell>
          <cell r="E45822" t="str">
            <v>netscribes</v>
          </cell>
          <cell r="F45822" t="str">
            <v>Sushma Ram</v>
          </cell>
          <cell r="G45822">
            <v>45831.724305555559</v>
          </cell>
          <cell r="H45822">
            <v>45852.690972222219</v>
          </cell>
        </row>
        <row r="45823">
          <cell r="A45823" t="str">
            <v>UCW-14859</v>
          </cell>
          <cell r="B45823" t="str">
            <v>Tatacliq Men's Apparels Template | 22nd May'25</v>
          </cell>
          <cell r="C45823" t="str">
            <v>CLOSED</v>
          </cell>
          <cell r="D45823" t="str">
            <v>Medium</v>
          </cell>
          <cell r="E45823" t="str">
            <v>netscribes</v>
          </cell>
          <cell r="F45823" t="str">
            <v>Mohd Tahir Shaikh</v>
          </cell>
          <cell r="G45823">
            <v>45831.719444444447</v>
          </cell>
          <cell r="H45823">
            <v>45856.743750000001</v>
          </cell>
        </row>
        <row r="45824">
          <cell r="A45824" t="str">
            <v>UCW-14858</v>
          </cell>
          <cell r="B45824" t="str">
            <v>ERIDANI- New Catalog File for Bag 20.06.25</v>
          </cell>
          <cell r="C45824" t="str">
            <v>CLOSED</v>
          </cell>
          <cell r="D45824" t="str">
            <v>Medium</v>
          </cell>
          <cell r="E45824" t="str">
            <v>Chirag Dubal</v>
          </cell>
          <cell r="F45824" t="str">
            <v>Juilee Jadhav</v>
          </cell>
          <cell r="G45824">
            <v>45831.71875</v>
          </cell>
          <cell r="H45824">
            <v>45891.703472222223</v>
          </cell>
        </row>
        <row r="45825">
          <cell r="A45825" t="str">
            <v>UCW-14856</v>
          </cell>
          <cell r="B45825" t="str">
            <v>Content Sheet- 88 Styles-ABFRL- Tatacliq</v>
          </cell>
          <cell r="C45825" t="str">
            <v>CLOSED</v>
          </cell>
          <cell r="D45825" t="str">
            <v>Highest</v>
          </cell>
          <cell r="E45825" t="str">
            <v>netscribes</v>
          </cell>
          <cell r="F45825" t="str">
            <v>Sushma Ram</v>
          </cell>
          <cell r="G45825">
            <v>45831.702777777777</v>
          </cell>
          <cell r="H45825">
            <v>45856.743055555555</v>
          </cell>
        </row>
        <row r="45826">
          <cell r="A45826" t="str">
            <v>UCW-14846</v>
          </cell>
          <cell r="B45826" t="str">
            <v>TataCliq New Listing - 12 SKUs | June-2025 Skybags (Stash, Bussin &amp; Pixie)</v>
          </cell>
          <cell r="C45826" t="str">
            <v>CLOSED</v>
          </cell>
          <cell r="D45826" t="str">
            <v>Medium</v>
          </cell>
          <cell r="E45826" t="str">
            <v>netscribes</v>
          </cell>
          <cell r="F45826" t="str">
            <v>Sushma Ram</v>
          </cell>
          <cell r="G45826">
            <v>45831.614583333336</v>
          </cell>
          <cell r="H45826">
            <v>45842.770833333336</v>
          </cell>
        </row>
        <row r="45827">
          <cell r="A45827" t="str">
            <v>UCW-14845</v>
          </cell>
          <cell r="B45827" t="str">
            <v>Hoversoul catalogue details  24 styles</v>
          </cell>
          <cell r="C45827" t="str">
            <v>CLOSED</v>
          </cell>
          <cell r="D45827" t="str">
            <v>Medium</v>
          </cell>
          <cell r="E45827" t="str">
            <v>Chirag Dubal</v>
          </cell>
          <cell r="F45827" t="str">
            <v>netscribes</v>
          </cell>
          <cell r="G45827">
            <v>45831.602777777778</v>
          </cell>
          <cell r="H45827">
            <v>45964.614583333336</v>
          </cell>
        </row>
        <row r="45828">
          <cell r="A45828" t="str">
            <v>UCW-14839</v>
          </cell>
          <cell r="B45828" t="str">
            <v>Adding brand ambassador videos to listing | TataCliq</v>
          </cell>
          <cell r="C45828" t="str">
            <v>CLOSED</v>
          </cell>
          <cell r="D45828" t="str">
            <v>Medium</v>
          </cell>
          <cell r="E45828" t="str">
            <v>netscribes</v>
          </cell>
          <cell r="F45828" t="str">
            <v>Mohd Tahir Shaikh</v>
          </cell>
          <cell r="G45828">
            <v>45831.568055555559</v>
          </cell>
          <cell r="H45828">
            <v>45833.464583333334</v>
          </cell>
        </row>
        <row r="45829">
          <cell r="A45829" t="str">
            <v>UCW-14837</v>
          </cell>
          <cell r="B45829" t="str">
            <v>Latching-Moda optics</v>
          </cell>
          <cell r="C45829" t="str">
            <v>CLOSED</v>
          </cell>
          <cell r="D45829" t="str">
            <v>Medium</v>
          </cell>
          <cell r="E45829" t="str">
            <v>netscribes</v>
          </cell>
          <cell r="F45829" t="str">
            <v>Mohd Tahir Shaikh</v>
          </cell>
          <cell r="G45829">
            <v>45831.558333333334</v>
          </cell>
          <cell r="H45829">
            <v>45841.61041666667</v>
          </cell>
        </row>
        <row r="45830">
          <cell r="A45830" t="str">
            <v>UCW-14835</v>
          </cell>
          <cell r="B45830" t="str">
            <v>BEauty - resize - 23rd june</v>
          </cell>
          <cell r="C45830" t="str">
            <v>CLOSED</v>
          </cell>
          <cell r="D45830" t="str">
            <v>Medium</v>
          </cell>
          <cell r="E45830" t="str">
            <v>netscribes</v>
          </cell>
          <cell r="F45830" t="str">
            <v>Simi Raichel Zachariah</v>
          </cell>
          <cell r="G45830">
            <v>45831.532638888886</v>
          </cell>
          <cell r="H45830">
            <v>45889.600694444445</v>
          </cell>
        </row>
        <row r="45831">
          <cell r="A45831" t="str">
            <v>UCW-14832</v>
          </cell>
          <cell r="B45831" t="str">
            <v>Beauty - Re: Update the images || TATA CLIQ- 23rd june</v>
          </cell>
          <cell r="C45831" t="str">
            <v>CLOSED</v>
          </cell>
          <cell r="D45831" t="str">
            <v>Medium</v>
          </cell>
          <cell r="E45831" t="str">
            <v>netscribes</v>
          </cell>
          <cell r="F45831" t="str">
            <v>Simi Raichel Zachariah</v>
          </cell>
          <cell r="G45831">
            <v>45831.520138888889</v>
          </cell>
          <cell r="H45831">
            <v>45840.643055555556</v>
          </cell>
        </row>
        <row r="45832">
          <cell r="A45832" t="str">
            <v>UCW-14828</v>
          </cell>
          <cell r="B45832" t="str">
            <v>BEauty - Cataloguing details of Dolce&amp;Gabbana(K &amp; Q)_Fragrance for TCL_18_June_2025.-23june</v>
          </cell>
          <cell r="C45832" t="str">
            <v>CLOSED</v>
          </cell>
          <cell r="D45832" t="str">
            <v>Highest</v>
          </cell>
          <cell r="E45832" t="str">
            <v>netscribes</v>
          </cell>
          <cell r="F45832" t="str">
            <v>Simi Raichel Zachariah</v>
          </cell>
          <cell r="G45832">
            <v>45831.504861111112</v>
          </cell>
          <cell r="H45832">
            <v>45910.683333333334</v>
          </cell>
        </row>
        <row r="45833">
          <cell r="A45833" t="str">
            <v>UCW-14826</v>
          </cell>
          <cell r="B45833" t="str">
            <v>BEauty - Re: Pending transition packs-23rd june</v>
          </cell>
          <cell r="C45833" t="str">
            <v>CLOSED</v>
          </cell>
          <cell r="D45833" t="str">
            <v>High</v>
          </cell>
          <cell r="E45833" t="str">
            <v>netscribes</v>
          </cell>
          <cell r="F45833" t="str">
            <v>Simi Raichel Zachariah</v>
          </cell>
          <cell r="G45833">
            <v>45831.5</v>
          </cell>
          <cell r="H45833">
            <v>45910.684027777781</v>
          </cell>
        </row>
        <row r="45834">
          <cell r="A45834" t="str">
            <v>UCW-14822</v>
          </cell>
          <cell r="B45834" t="str">
            <v>New Cataloge File for NATURALLY YOURS</v>
          </cell>
          <cell r="C45834" t="str">
            <v>CLOSED</v>
          </cell>
          <cell r="D45834" t="str">
            <v>Medium</v>
          </cell>
          <cell r="E45834" t="str">
            <v>netscribes</v>
          </cell>
          <cell r="F45834" t="str">
            <v>Mohd Tahir Shaikh</v>
          </cell>
          <cell r="G45834">
            <v>45831.495833333334</v>
          </cell>
          <cell r="H45834">
            <v>45877.538888888892</v>
          </cell>
        </row>
        <row r="45835">
          <cell r="A45835" t="str">
            <v>UCW-14821</v>
          </cell>
          <cell r="B45835" t="str">
            <v>BEauty - TATA CLiQ X Lovechile Masaba New Listing-23rd june</v>
          </cell>
          <cell r="C45835" t="str">
            <v>CLOSED</v>
          </cell>
          <cell r="D45835" t="str">
            <v>Medium</v>
          </cell>
          <cell r="E45835" t="str">
            <v>netscribes</v>
          </cell>
          <cell r="F45835" t="str">
            <v>Simi Raichel Zachariah</v>
          </cell>
          <cell r="G45835">
            <v>45831.495138888888</v>
          </cell>
          <cell r="H45835">
            <v>45910.684027777781</v>
          </cell>
        </row>
        <row r="45836">
          <cell r="A45836" t="str">
            <v>UCW-14820</v>
          </cell>
          <cell r="B45836" t="str">
            <v>BEauty - Re: CATALOGUE - July 25' Order cycle - Fragrance - Samples + NPLs + GWP : TCL-23rd june</v>
          </cell>
          <cell r="C45836" t="str">
            <v>CLOSED</v>
          </cell>
          <cell r="D45836" t="str">
            <v>High</v>
          </cell>
          <cell r="E45836" t="str">
            <v>netscribes</v>
          </cell>
          <cell r="F45836" t="str">
            <v>Simi Raichel Zachariah</v>
          </cell>
          <cell r="G45836">
            <v>45831.492361111108</v>
          </cell>
          <cell r="H45836">
            <v>45958.517361111109</v>
          </cell>
        </row>
        <row r="45837">
          <cell r="A45837" t="str">
            <v>UCW-14818</v>
          </cell>
          <cell r="B45837" t="str">
            <v>BEauty - Japapatti Revised Images - Tata-23rd june</v>
          </cell>
          <cell r="C45837" t="str">
            <v>CLOSED</v>
          </cell>
          <cell r="D45837" t="str">
            <v>Medium</v>
          </cell>
          <cell r="E45837" t="str">
            <v>netscribes</v>
          </cell>
          <cell r="F45837" t="str">
            <v>Simi Raichel Zachariah</v>
          </cell>
          <cell r="G45837">
            <v>45831.490277777775</v>
          </cell>
          <cell r="H45837">
            <v>45840.536805555559</v>
          </cell>
        </row>
        <row r="45838">
          <cell r="A45838" t="str">
            <v>UCW-14816</v>
          </cell>
          <cell r="B45838" t="str">
            <v>BEauty - Re: Cataloguing details of Dolce&amp;Gabbana(Velvet collection)_Fragrance for TCL_20_June_2025.-23rd june</v>
          </cell>
          <cell r="C45838" t="str">
            <v>CLOSED</v>
          </cell>
          <cell r="D45838" t="str">
            <v>Medium</v>
          </cell>
          <cell r="E45838" t="str">
            <v>netscribes</v>
          </cell>
          <cell r="F45838" t="str">
            <v>Simi Raichel Zachariah</v>
          </cell>
          <cell r="G45838">
            <v>45831.484722222223</v>
          </cell>
          <cell r="H45838">
            <v>45910.684027777781</v>
          </cell>
        </row>
        <row r="45839">
          <cell r="A45839" t="str">
            <v>UCW-14812</v>
          </cell>
          <cell r="B45839" t="str">
            <v>ECCO - TATA Luxury | Footwear(AW'25) _ 215 Options _ 126492 | 20/06/2025.</v>
          </cell>
          <cell r="C45839" t="str">
            <v>CLOSED</v>
          </cell>
          <cell r="D45839" t="str">
            <v>Medium</v>
          </cell>
          <cell r="E45839" t="str">
            <v>Chirag Dubal</v>
          </cell>
          <cell r="F45839" t="str">
            <v>Reagan D’souza</v>
          </cell>
          <cell r="G45839">
            <v>45831.468055555553</v>
          </cell>
          <cell r="H45839">
            <v>45856.742361111108</v>
          </cell>
        </row>
        <row r="45840">
          <cell r="A45840" t="str">
            <v>UCW-14811</v>
          </cell>
          <cell r="B45840" t="str">
            <v>BEauty - RE: Tata Cliq - New listing - Fragrance (21-6-25)-23rd June</v>
          </cell>
          <cell r="C45840" t="str">
            <v>CLOSED</v>
          </cell>
          <cell r="D45840" t="str">
            <v>Medium</v>
          </cell>
          <cell r="E45840" t="str">
            <v>netscribes</v>
          </cell>
          <cell r="F45840" t="str">
            <v>Simi Raichel Zachariah</v>
          </cell>
          <cell r="G45840">
            <v>45831.463194444441</v>
          </cell>
          <cell r="H45840">
            <v>45910.684027777781</v>
          </cell>
        </row>
        <row r="45841">
          <cell r="A45841" t="str">
            <v>UCW-14810</v>
          </cell>
          <cell r="B45841" t="str">
            <v>TataCliq - Luxury | 20 June 2025 | Cataloguing-AW25 | Adults and Kids Footwear | 221 (Adults) 33 (Kids)</v>
          </cell>
          <cell r="C45841" t="str">
            <v>CLOSED</v>
          </cell>
          <cell r="D45841" t="str">
            <v>Medium</v>
          </cell>
          <cell r="E45841" t="str">
            <v>Chirag Dubal</v>
          </cell>
          <cell r="F45841" t="str">
            <v>Reagan D’souza</v>
          </cell>
          <cell r="G45841">
            <v>45831.461111111108</v>
          </cell>
          <cell r="H45841">
            <v>46172.532638888886</v>
          </cell>
        </row>
        <row r="45842">
          <cell r="A45842" t="str">
            <v>UCW-14785</v>
          </cell>
          <cell r="B45842" t="str">
            <v xml:space="preserve">Women's Apparel 19-06-2025 </v>
          </cell>
          <cell r="C45842" t="str">
            <v>CLOSED</v>
          </cell>
          <cell r="D45842" t="str">
            <v>Medium</v>
          </cell>
          <cell r="E45842" t="str">
            <v>Chirag Dubal</v>
          </cell>
          <cell r="F45842" t="str">
            <v>Juilee Jadhav</v>
          </cell>
          <cell r="G45842">
            <v>45829.936111111114</v>
          </cell>
          <cell r="H45842">
            <v>45856.734027777777</v>
          </cell>
        </row>
        <row r="45843">
          <cell r="A45843" t="str">
            <v>UCW-14780</v>
          </cell>
          <cell r="B45843" t="str">
            <v>Addition of Brand Video</v>
          </cell>
          <cell r="C45843" t="str">
            <v>CLOSED</v>
          </cell>
          <cell r="D45843" t="str">
            <v>Medium</v>
          </cell>
          <cell r="E45843" t="str">
            <v>netscribes</v>
          </cell>
          <cell r="F45843" t="str">
            <v>Juilee Jadhav</v>
          </cell>
          <cell r="G45843">
            <v>45829.904166666667</v>
          </cell>
          <cell r="H45843">
            <v>45882.634027777778</v>
          </cell>
        </row>
        <row r="45844">
          <cell r="A45844" t="str">
            <v>UCW-14779</v>
          </cell>
          <cell r="B45844" t="str">
            <v>Red Tape Tata CLiQ Footwear Catalog_19-06-2025</v>
          </cell>
          <cell r="C45844" t="str">
            <v>CLOSED</v>
          </cell>
          <cell r="D45844" t="str">
            <v>Medium</v>
          </cell>
          <cell r="E45844" t="str">
            <v>Chirag Dubal</v>
          </cell>
          <cell r="F45844" t="str">
            <v>Juilee Jadhav</v>
          </cell>
          <cell r="G45844">
            <v>45829.899305555555</v>
          </cell>
          <cell r="H45844">
            <v>45856.732638888891</v>
          </cell>
        </row>
        <row r="45845">
          <cell r="A45845" t="str">
            <v>UCW-14775</v>
          </cell>
          <cell r="B45845" t="str">
            <v>Tatacliq Lifestyle Catalog Template-Lot -112_13.06.2025</v>
          </cell>
          <cell r="C45845" t="str">
            <v>CLOSED</v>
          </cell>
          <cell r="D45845" t="str">
            <v>Medium</v>
          </cell>
          <cell r="E45845" t="str">
            <v>Chirag Dubal</v>
          </cell>
          <cell r="F45845" t="str">
            <v>netscribes</v>
          </cell>
          <cell r="G45845">
            <v>45829.680555555555</v>
          </cell>
          <cell r="H45845">
            <v>45964.614583333336</v>
          </cell>
        </row>
        <row r="45846">
          <cell r="A45846" t="str">
            <v>UCW-14774</v>
          </cell>
          <cell r="B45846" t="str">
            <v>New Balance Footwear 126934 9th June 25</v>
          </cell>
          <cell r="C45846" t="str">
            <v>CLOSED</v>
          </cell>
          <cell r="D45846" t="str">
            <v>Medium</v>
          </cell>
          <cell r="E45846" t="str">
            <v>Chirag Dubal</v>
          </cell>
          <cell r="F45846" t="str">
            <v>netscribes</v>
          </cell>
          <cell r="G45846">
            <v>45829.67083333333</v>
          </cell>
          <cell r="H45846">
            <v>45964.614583333336</v>
          </cell>
        </row>
        <row r="45847">
          <cell r="A45847" t="str">
            <v>UCW-14767</v>
          </cell>
          <cell r="B45847" t="str">
            <v>ERIDANI- Catalog File(New Style) 19.06.25</v>
          </cell>
          <cell r="C45847" t="str">
            <v>CLOSED</v>
          </cell>
          <cell r="D45847" t="str">
            <v>Medium</v>
          </cell>
          <cell r="E45847" t="str">
            <v>netscribes</v>
          </cell>
          <cell r="F45847" t="str">
            <v>Mohd Tahir Shaikh</v>
          </cell>
          <cell r="G45847">
            <v>45829.597916666666</v>
          </cell>
          <cell r="H45847">
            <v>45856.730555555558</v>
          </cell>
        </row>
        <row r="45848">
          <cell r="A45848" t="str">
            <v>UCW-14766</v>
          </cell>
          <cell r="B45848" t="str">
            <v>The Indian Ethnic Co - 129255 - Apparel - 8/ May/2025</v>
          </cell>
          <cell r="C45848" t="str">
            <v>CLOSED</v>
          </cell>
          <cell r="D45848" t="str">
            <v>Medium</v>
          </cell>
          <cell r="E45848" t="str">
            <v>Chirag Dubal</v>
          </cell>
          <cell r="F45848" t="str">
            <v>netscribes</v>
          </cell>
          <cell r="G45848">
            <v>45829.574305555558</v>
          </cell>
          <cell r="H45848">
            <v>45964.614583333336</v>
          </cell>
        </row>
        <row r="45849">
          <cell r="A45849" t="str">
            <v>UCW-14763</v>
          </cell>
          <cell r="B45849" t="str">
            <v>Sparkles New Catalog 136 Styles</v>
          </cell>
          <cell r="C45849" t="str">
            <v>CLOSED</v>
          </cell>
          <cell r="D45849" t="str">
            <v>Medium</v>
          </cell>
          <cell r="E45849" t="str">
            <v>netscribes</v>
          </cell>
          <cell r="F45849" t="str">
            <v>Mohd Tahir Shaikh</v>
          </cell>
          <cell r="G45849">
            <v>45829.536805555559</v>
          </cell>
          <cell r="H45849">
            <v>45856.729861111111</v>
          </cell>
        </row>
        <row r="45850">
          <cell r="A45850" t="str">
            <v>UCW-14748</v>
          </cell>
          <cell r="B45850" t="str">
            <v>TATACLIQ CATALOGUE 17-06-2025</v>
          </cell>
          <cell r="C45850" t="str">
            <v>CLOSED</v>
          </cell>
          <cell r="D45850" t="str">
            <v>Highest</v>
          </cell>
          <cell r="E45850" t="str">
            <v>netscribes</v>
          </cell>
          <cell r="F45850" t="str">
            <v>Sushma Ram</v>
          </cell>
          <cell r="G45850">
            <v>45828.744444444441</v>
          </cell>
          <cell r="H45850">
            <v>45856.728472222225</v>
          </cell>
        </row>
        <row r="45851">
          <cell r="A45851" t="str">
            <v>UCW-14745</v>
          </cell>
          <cell r="B45851" t="str">
            <v>TATACLIQ CATALOGUE 9-6-2025</v>
          </cell>
          <cell r="C45851" t="str">
            <v>CLOSED</v>
          </cell>
          <cell r="D45851" t="str">
            <v>Medium</v>
          </cell>
          <cell r="E45851" t="str">
            <v>Chirag Dubal</v>
          </cell>
          <cell r="F45851" t="str">
            <v>Juilee Jadhav</v>
          </cell>
          <cell r="G45851">
            <v>45828.725694444445</v>
          </cell>
          <cell r="H45851">
            <v>45856.727777777778</v>
          </cell>
        </row>
        <row r="45852">
          <cell r="A45852" t="str">
            <v>UCW-14744</v>
          </cell>
          <cell r="B45852" t="str">
            <v>Tatacliq Men Content template_18-06-25</v>
          </cell>
          <cell r="C45852" t="str">
            <v>CLOSED</v>
          </cell>
          <cell r="D45852" t="str">
            <v>Medium</v>
          </cell>
          <cell r="E45852" t="str">
            <v>netscribes</v>
          </cell>
          <cell r="F45852" t="str">
            <v>Mohd Tahir Shaikh</v>
          </cell>
          <cell r="G45852">
            <v>45828.718055555553</v>
          </cell>
          <cell r="H45852">
            <v>45856.727083333331</v>
          </cell>
        </row>
        <row r="45853">
          <cell r="A45853" t="str">
            <v>UCW-14739</v>
          </cell>
          <cell r="B45853" t="str">
            <v>Hoversoul catalogue details  24 styles</v>
          </cell>
          <cell r="C45853" t="str">
            <v>CLOSED</v>
          </cell>
          <cell r="D45853" t="str">
            <v>Medium</v>
          </cell>
          <cell r="E45853" t="str">
            <v>netscribes</v>
          </cell>
          <cell r="F45853" t="str">
            <v>Sushma Ram</v>
          </cell>
          <cell r="G45853">
            <v>45828.643055555556</v>
          </cell>
          <cell r="H45853">
            <v>45856.720833333333</v>
          </cell>
        </row>
        <row r="45854">
          <cell r="A45854" t="str">
            <v>UCW-14736</v>
          </cell>
          <cell r="B45854" t="str">
            <v>BEauty - RE: Tata cliq new Listing (new ranges TFS)-20th jun</v>
          </cell>
          <cell r="C45854" t="str">
            <v>CLOSED</v>
          </cell>
          <cell r="D45854" t="str">
            <v>Medium</v>
          </cell>
          <cell r="E45854" t="str">
            <v>netscribes</v>
          </cell>
          <cell r="F45854" t="str">
            <v>Simi Raichel Zachariah</v>
          </cell>
          <cell r="G45854">
            <v>45828.590277777781</v>
          </cell>
          <cell r="H45854">
            <v>45910.68472222222</v>
          </cell>
        </row>
        <row r="45855">
          <cell r="A45855" t="str">
            <v>UCW-14735</v>
          </cell>
          <cell r="B45855" t="str">
            <v>BEauty - RE: Tata cliq new Listing (new ranges belif).xlsm-20th june</v>
          </cell>
          <cell r="C45855" t="str">
            <v>CLOSED</v>
          </cell>
          <cell r="D45855" t="str">
            <v>Medium</v>
          </cell>
          <cell r="E45855" t="str">
            <v>netscribes</v>
          </cell>
          <cell r="F45855" t="str">
            <v>Simi Raichel Zachariah</v>
          </cell>
          <cell r="G45855">
            <v>45828.585416666669</v>
          </cell>
          <cell r="H45855">
            <v>45910.68472222222</v>
          </cell>
        </row>
        <row r="45856">
          <cell r="A45856" t="str">
            <v>UCW-14733</v>
          </cell>
          <cell r="B45856" t="str">
            <v>Beauty - Fw: Updated Image Catalog Submission - Tatacliq-20th june</v>
          </cell>
          <cell r="C45856" t="str">
            <v>CLOSED</v>
          </cell>
          <cell r="D45856" t="str">
            <v>High</v>
          </cell>
          <cell r="E45856" t="str">
            <v>netscribes</v>
          </cell>
          <cell r="F45856" t="str">
            <v>Simi Raichel Zachariah</v>
          </cell>
          <cell r="G45856">
            <v>45828.583333333336</v>
          </cell>
          <cell r="H45856">
            <v>45910.68472222222</v>
          </cell>
        </row>
        <row r="45857">
          <cell r="A45857" t="str">
            <v>UCW-14732</v>
          </cell>
          <cell r="B45857" t="str">
            <v>BEauty - Re: New launches face cream - TCL x Fabessentials by fabindia- 20th june</v>
          </cell>
          <cell r="C45857" t="str">
            <v>CLOSED</v>
          </cell>
          <cell r="D45857" t="str">
            <v>Medium</v>
          </cell>
          <cell r="E45857" t="str">
            <v>netscribes</v>
          </cell>
          <cell r="F45857" t="str">
            <v>Simi Raichel Zachariah</v>
          </cell>
          <cell r="G45857">
            <v>45828.580555555556</v>
          </cell>
          <cell r="H45857">
            <v>45910.685416666667</v>
          </cell>
        </row>
        <row r="45858">
          <cell r="A45858" t="str">
            <v>UCW-14716</v>
          </cell>
          <cell r="B45858" t="str">
            <v>TataCliq Listings Pending SMU</v>
          </cell>
          <cell r="C45858" t="str">
            <v>CLOSED</v>
          </cell>
          <cell r="D45858" t="str">
            <v>Medium</v>
          </cell>
          <cell r="E45858" t="str">
            <v>netscribes</v>
          </cell>
          <cell r="F45858" t="str">
            <v>Sushma Ram</v>
          </cell>
          <cell r="G45858">
            <v>45827.756944444445</v>
          </cell>
          <cell r="H45858">
            <v>45856.709722222222</v>
          </cell>
        </row>
        <row r="45859">
          <cell r="A45859" t="str">
            <v>UCW-14715</v>
          </cell>
          <cell r="B45859" t="str">
            <v xml:space="preserve">Reebok Women Apparels 06-05-2025 </v>
          </cell>
          <cell r="C45859" t="str">
            <v>CLOSED</v>
          </cell>
          <cell r="D45859" t="str">
            <v>Medium</v>
          </cell>
          <cell r="E45859" t="str">
            <v>Chirag Dubal</v>
          </cell>
          <cell r="F45859" t="str">
            <v>netscribes</v>
          </cell>
          <cell r="G45859">
            <v>45827.756249999999</v>
          </cell>
          <cell r="H45859">
            <v>45964.614583333336</v>
          </cell>
        </row>
        <row r="45860">
          <cell r="A45860" t="str">
            <v>UCW-14693</v>
          </cell>
          <cell r="B45860" t="str">
            <v>Beauty - image resize- clive-19</v>
          </cell>
          <cell r="C45860" t="str">
            <v>CLOSED</v>
          </cell>
          <cell r="D45860" t="str">
            <v>Medium</v>
          </cell>
          <cell r="E45860" t="str">
            <v>netscribes</v>
          </cell>
          <cell r="F45860" t="str">
            <v>Simi Raichel Zachariah</v>
          </cell>
          <cell r="G45860">
            <v>45827.646527777775</v>
          </cell>
          <cell r="H45860">
            <v>45910.685416666667</v>
          </cell>
        </row>
        <row r="45861">
          <cell r="A45861" t="str">
            <v>UCW-14688</v>
          </cell>
          <cell r="B45861" t="str">
            <v>TRYME Cataloge Sheet</v>
          </cell>
          <cell r="C45861" t="str">
            <v>CLOSED</v>
          </cell>
          <cell r="D45861" t="str">
            <v>Medium</v>
          </cell>
          <cell r="E45861" t="str">
            <v>netscribes</v>
          </cell>
          <cell r="F45861" t="str">
            <v>Mohd Tahir Shaikh</v>
          </cell>
          <cell r="G45861">
            <v>45827.563888888886</v>
          </cell>
          <cell r="H45861">
            <v>45856.708333333336</v>
          </cell>
        </row>
        <row r="45862">
          <cell r="A45862" t="str">
            <v>UCW-14684</v>
          </cell>
          <cell r="B45862" t="str">
            <v>BEauty - Re: [KAMA] Tata Vanasara listings-19th june</v>
          </cell>
          <cell r="C45862" t="str">
            <v>CLOSED</v>
          </cell>
          <cell r="D45862" t="str">
            <v>Highest</v>
          </cell>
          <cell r="E45862" t="str">
            <v>netscribes</v>
          </cell>
          <cell r="F45862" t="str">
            <v>Simi Raichel Zachariah</v>
          </cell>
          <cell r="G45862">
            <v>45827.52847222222</v>
          </cell>
          <cell r="H45862">
            <v>45910.685416666667</v>
          </cell>
        </row>
        <row r="45863">
          <cell r="A45863" t="str">
            <v>UCW-14681</v>
          </cell>
          <cell r="B45863" t="str">
            <v>Beauty - Re: [External] - Re: New Launches MOC 06 &amp; 07'25 -19th</v>
          </cell>
          <cell r="C45863" t="str">
            <v>CLOSED</v>
          </cell>
          <cell r="D45863" t="str">
            <v>Highest</v>
          </cell>
          <cell r="E45863" t="str">
            <v>netscribes</v>
          </cell>
          <cell r="F45863" t="str">
            <v>Simi Raichel Zachariah</v>
          </cell>
          <cell r="G45863">
            <v>45827.515277777777</v>
          </cell>
          <cell r="H45863">
            <v>45910.685416666667</v>
          </cell>
        </row>
        <row r="45864">
          <cell r="A45864" t="str">
            <v>UCW-14677</v>
          </cell>
          <cell r="B45864" t="str">
            <v>ALDO handbag catalog submission (TC) - 13.06.2025</v>
          </cell>
          <cell r="C45864" t="str">
            <v>CLOSED</v>
          </cell>
          <cell r="D45864" t="str">
            <v>Medium</v>
          </cell>
          <cell r="E45864" t="str">
            <v>Chirag Dubal</v>
          </cell>
          <cell r="F45864" t="str">
            <v>Juilee Jadhav</v>
          </cell>
          <cell r="G45864">
            <v>45827.506944444445</v>
          </cell>
          <cell r="H45864">
            <v>45860.711805555555</v>
          </cell>
        </row>
        <row r="54153">
          <cell r="A54153" t="str">
            <v>Key</v>
          </cell>
          <cell r="B54153" t="str">
            <v>Summary</v>
          </cell>
          <cell r="C54153" t="str">
            <v>Status</v>
          </cell>
          <cell r="D54153" t="str">
            <v>Priority</v>
          </cell>
          <cell r="E54153" t="str">
            <v>Assignee</v>
          </cell>
          <cell r="F54153" t="str">
            <v>Reporter</v>
          </cell>
          <cell r="G54153" t="str">
            <v>Created</v>
          </cell>
          <cell r="H54153" t="str">
            <v>Updated</v>
          </cell>
        </row>
        <row r="54154">
          <cell r="A54154" t="str">
            <v>UCW-37216</v>
          </cell>
          <cell r="B54154" t="str">
            <v>Request for Catalogue File Upload -KOZASKO</v>
          </cell>
          <cell r="C54154" t="str">
            <v>Brand to Resolve Queries</v>
          </cell>
          <cell r="D54154" t="str">
            <v>Medium</v>
          </cell>
          <cell r="E54154" t="str">
            <v>Chirag Dubal</v>
          </cell>
          <cell r="F54154" t="str">
            <v>Simi Raichel Zachariah</v>
          </cell>
          <cell r="G54154">
            <v>46269.761805555558</v>
          </cell>
          <cell r="H54154">
            <v>46270.456944444442</v>
          </cell>
        </row>
        <row r="54155">
          <cell r="A54155" t="str">
            <v>UCW-37213</v>
          </cell>
          <cell r="B54155" t="str">
            <v>NEEMANS+FOOTWEAR+ 125173+ 03-09-2026</v>
          </cell>
          <cell r="C54155" t="str">
            <v>Agency PREPROCESS</v>
          </cell>
          <cell r="D54155" t="str">
            <v>Medium</v>
          </cell>
          <cell r="E54155" t="str">
            <v>Chirag Dubal</v>
          </cell>
          <cell r="F54155" t="str">
            <v>Shloka Chakre</v>
          </cell>
          <cell r="G54155">
            <v>46269.728472222225</v>
          </cell>
          <cell r="H54155">
            <v>46270.474305555559</v>
          </cell>
        </row>
        <row r="54156">
          <cell r="A54156" t="str">
            <v>UCW-37208</v>
          </cell>
          <cell r="B54156" t="str">
            <v>New Listing Template :- 02-09-2026</v>
          </cell>
          <cell r="C54156" t="str">
            <v>Agency PREPROCESS</v>
          </cell>
          <cell r="D54156" t="str">
            <v>Medium</v>
          </cell>
          <cell r="E54156" t="str">
            <v>Chirag Dubal</v>
          </cell>
          <cell r="F54156" t="str">
            <v>Shloka Chakre</v>
          </cell>
          <cell r="G54156">
            <v>46269.709027777775</v>
          </cell>
          <cell r="H54156">
            <v>46270.453472222223</v>
          </cell>
        </row>
        <row r="54157">
          <cell r="A54157" t="str">
            <v>UCW-37206</v>
          </cell>
          <cell r="B54157" t="str">
            <v xml:space="preserve"> Request for Strobe Cream Product Listing // Tatacliq</v>
          </cell>
          <cell r="C54157" t="str">
            <v>Ticket Raised</v>
          </cell>
          <cell r="D54157" t="str">
            <v>Medium</v>
          </cell>
          <cell r="E54157" t="str">
            <v>Chirag Dubal</v>
          </cell>
          <cell r="F54157" t="str">
            <v>Simi Raichel Zachariah</v>
          </cell>
          <cell r="G54157">
            <v>46269.702777777777</v>
          </cell>
          <cell r="H54157">
            <v>46269.702777777777</v>
          </cell>
        </row>
        <row r="54158">
          <cell r="A54158" t="str">
            <v>UCW-37199</v>
          </cell>
          <cell r="B54158" t="str">
            <v>New products listing, House Of CDC Fashion Pvt Ltd</v>
          </cell>
          <cell r="C54158" t="str">
            <v>Ticket Raised</v>
          </cell>
          <cell r="D54158" t="str">
            <v>Medium</v>
          </cell>
          <cell r="E54158" t="str">
            <v>Chirag Dubal</v>
          </cell>
          <cell r="F54158" t="str">
            <v>Shloka Chakre</v>
          </cell>
          <cell r="G54158">
            <v>46269.681944444441</v>
          </cell>
          <cell r="H54158">
            <v>46269.681944444441</v>
          </cell>
        </row>
        <row r="54159">
          <cell r="A54159" t="str">
            <v>UCW-37192</v>
          </cell>
          <cell r="B54159" t="str">
            <v>Request for New Product Listing – Liquid Mousse Matte Lipstick -More-Pack of 3</v>
          </cell>
          <cell r="C54159" t="str">
            <v>Ticket Raised</v>
          </cell>
          <cell r="D54159" t="str">
            <v>Medium</v>
          </cell>
          <cell r="E54159" t="str">
            <v>Chirag Dubal</v>
          </cell>
          <cell r="F54159" t="str">
            <v>Simi Raichel Zachariah</v>
          </cell>
          <cell r="G54159">
            <v>46269.640277777777</v>
          </cell>
          <cell r="H54159">
            <v>46269.640277777777</v>
          </cell>
        </row>
        <row r="54160">
          <cell r="A54160" t="str">
            <v>UCW-37190</v>
          </cell>
          <cell r="B54160" t="str">
            <v>Giva | Silver Jewellery | 125927 | 27-08-2026 &amp; 28-08-2026 (88SKUs)</v>
          </cell>
          <cell r="C54160" t="str">
            <v>Ticket Raised</v>
          </cell>
          <cell r="D54160" t="str">
            <v>Medium</v>
          </cell>
          <cell r="E54160" t="str">
            <v>Chirag Dubal</v>
          </cell>
          <cell r="F54160" t="str">
            <v>Shloka Chakre</v>
          </cell>
          <cell r="G54160">
            <v>46269.635416666664</v>
          </cell>
          <cell r="H54160">
            <v>46269.635416666664</v>
          </cell>
        </row>
        <row r="54161">
          <cell r="A54161" t="str">
            <v>UCW-37181</v>
          </cell>
          <cell r="B54161" t="str">
            <v>Pepe -Jeans - 102-17-02-09-2026</v>
          </cell>
          <cell r="C54161" t="str">
            <v>Agency Production QC</v>
          </cell>
          <cell r="D54161" t="str">
            <v>Medium</v>
          </cell>
          <cell r="E54161" t="str">
            <v>Chirag Dubal</v>
          </cell>
          <cell r="F54161" t="str">
            <v>Simi Raichel Zachariah</v>
          </cell>
          <cell r="G54161">
            <v>46269.595138888886</v>
          </cell>
          <cell r="H54161">
            <v>46270.506944444445</v>
          </cell>
        </row>
        <row r="54162">
          <cell r="A54162" t="str">
            <v>UCW-37178</v>
          </cell>
          <cell r="B54162" t="str">
            <v xml:space="preserve"> Sora Dora New Skus Listing</v>
          </cell>
          <cell r="C54162" t="str">
            <v>Ticket Raised</v>
          </cell>
          <cell r="D54162" t="str">
            <v>Medium</v>
          </cell>
          <cell r="E54162" t="str">
            <v>Chirag Dubal</v>
          </cell>
          <cell r="F54162" t="str">
            <v>Simi Raichel Zachariah</v>
          </cell>
          <cell r="G54162">
            <v>46269.55972222222</v>
          </cell>
          <cell r="H54162">
            <v>46269.55972222222</v>
          </cell>
        </row>
        <row r="54163">
          <cell r="A54163" t="str">
            <v>UCW-37173</v>
          </cell>
          <cell r="B54163" t="str">
            <v xml:space="preserve"> Tata Cliq X Wella Ultimate Color Listings</v>
          </cell>
          <cell r="C54163" t="str">
            <v>Ticket Raised</v>
          </cell>
          <cell r="D54163" t="str">
            <v>Medium</v>
          </cell>
          <cell r="E54163" t="str">
            <v>Chirag Dubal</v>
          </cell>
          <cell r="F54163" t="str">
            <v>Simi Raichel Zachariah</v>
          </cell>
          <cell r="G54163">
            <v>46269.537499999999</v>
          </cell>
          <cell r="H54163">
            <v>46269.537499999999</v>
          </cell>
        </row>
        <row r="54164">
          <cell r="A54164" t="str">
            <v>UCW-37169</v>
          </cell>
          <cell r="B54164" t="str">
            <v>MNY | Expired Model Images Removal PDP |  Tata Cliq Fashion | 125928  | 3069913</v>
          </cell>
          <cell r="C54164" t="str">
            <v>Ticket Raised</v>
          </cell>
          <cell r="D54164" t="str">
            <v>Medium</v>
          </cell>
          <cell r="E54164" t="str">
            <v>Chirag Dubal</v>
          </cell>
          <cell r="F54164" t="str">
            <v>Simi Raichel Zachariah</v>
          </cell>
          <cell r="G54164">
            <v>46269.520138888889</v>
          </cell>
          <cell r="H54164">
            <v>46269.520138888889</v>
          </cell>
        </row>
        <row r="54165">
          <cell r="A54165" t="str">
            <v>UCW-37138</v>
          </cell>
          <cell r="B54165" t="str">
            <v>Noise Band | Gadgets | New Listing - 2nd Sep'26</v>
          </cell>
          <cell r="C54165" t="str">
            <v>Agency PREPROCESS</v>
          </cell>
          <cell r="D54165" t="str">
            <v>Medium</v>
          </cell>
          <cell r="E54165" t="str">
            <v>Chirag Dubal</v>
          </cell>
          <cell r="F54165" t="str">
            <v>Simi Raichel Zachariah</v>
          </cell>
          <cell r="G54165">
            <v>46268.704861111109</v>
          </cell>
          <cell r="H54165">
            <v>46270.473611111112</v>
          </cell>
        </row>
        <row r="54166">
          <cell r="A54166" t="str">
            <v>UCW-37136</v>
          </cell>
          <cell r="B54166" t="str">
            <v>Tata Cliq - New listing - Chopard Malaki Tobacco &amp; Diesel Only Desire</v>
          </cell>
          <cell r="C54166" t="str">
            <v>Ticket Raised</v>
          </cell>
          <cell r="D54166" t="str">
            <v>Medium</v>
          </cell>
          <cell r="E54166" t="str">
            <v>Chirag Dubal</v>
          </cell>
          <cell r="F54166" t="str">
            <v>Simi Raichel Zachariah</v>
          </cell>
          <cell r="G54166">
            <v>46268.675694444442</v>
          </cell>
          <cell r="H54166">
            <v>46268.675694444442</v>
          </cell>
        </row>
        <row r="54167">
          <cell r="A54167" t="str">
            <v>UCW-37135</v>
          </cell>
          <cell r="B54167" t="str">
            <v>Tata Prada Zendaya PDP Image Update - 26th August 26</v>
          </cell>
          <cell r="C54167" t="str">
            <v>Ticket Raised</v>
          </cell>
          <cell r="D54167" t="str">
            <v>Medium</v>
          </cell>
          <cell r="E54167" t="str">
            <v>Chirag Dubal</v>
          </cell>
          <cell r="F54167" t="str">
            <v>Simi Raichel Zachariah</v>
          </cell>
          <cell r="G54167">
            <v>46268.634722222225</v>
          </cell>
          <cell r="H54167">
            <v>46268.634722222225</v>
          </cell>
        </row>
        <row r="54168">
          <cell r="A54168" t="str">
            <v>UCW-37134</v>
          </cell>
          <cell r="B54168" t="str">
            <v xml:space="preserve"> Idole_TCL listing_3530014</v>
          </cell>
          <cell r="C54168" t="str">
            <v>Ticket Raised</v>
          </cell>
          <cell r="D54168" t="str">
            <v>Medium</v>
          </cell>
          <cell r="E54168" t="str">
            <v>Chirag Dubal</v>
          </cell>
          <cell r="F54168" t="str">
            <v>Simi Raichel Zachariah</v>
          </cell>
          <cell r="G54168">
            <v>46268.628472222219</v>
          </cell>
          <cell r="H54168">
            <v>46268.628472222219</v>
          </cell>
        </row>
        <row r="54169">
          <cell r="A54169" t="str">
            <v>UCW-37133</v>
          </cell>
          <cell r="B54169" t="str">
            <v>New Listing_Satya Paul_Womenswear_129526_67 Styles_130 SKUs_01Sep2026</v>
          </cell>
          <cell r="C54169" t="str">
            <v>Ticket Raised</v>
          </cell>
          <cell r="D54169" t="str">
            <v>Medium</v>
          </cell>
          <cell r="E54169" t="str">
            <v>Chirag Dubal</v>
          </cell>
          <cell r="F54169" t="str">
            <v>Simi Raichel Zachariah</v>
          </cell>
          <cell r="G54169">
            <v>46268.623611111114</v>
          </cell>
          <cell r="H54169">
            <v>46269.538888888892</v>
          </cell>
        </row>
        <row r="54170">
          <cell r="A54170" t="str">
            <v>UCW-37125</v>
          </cell>
          <cell r="B54170" t="str">
            <v xml:space="preserve">GWP Offer Redwood International July 2026 </v>
          </cell>
          <cell r="C54170" t="str">
            <v>Brand to Resolve Queries</v>
          </cell>
          <cell r="D54170" t="str">
            <v>Medium</v>
          </cell>
          <cell r="E54170" t="str">
            <v>Chirag Dubal</v>
          </cell>
          <cell r="F54170" t="str">
            <v>Shloka Chakre</v>
          </cell>
          <cell r="G54170">
            <v>46268.563888888886</v>
          </cell>
          <cell r="H54170">
            <v>46270.495833333334</v>
          </cell>
        </row>
        <row r="54171">
          <cell r="A54171" t="str">
            <v>UCW-37112</v>
          </cell>
          <cell r="B54171" t="str">
            <v xml:space="preserve"> Ted Baker_Jewellery_21 Styles_Xmass_28/08/2026</v>
          </cell>
          <cell r="C54171" t="str">
            <v>Brand to Resolve Queries</v>
          </cell>
          <cell r="D54171" t="str">
            <v>Medium</v>
          </cell>
          <cell r="E54171" t="str">
            <v>Chirag Dubal</v>
          </cell>
          <cell r="F54171" t="str">
            <v>Simi Raichel Zachariah</v>
          </cell>
          <cell r="G54171">
            <v>46268.511111111111</v>
          </cell>
          <cell r="H54171">
            <v>46270.477083333331</v>
          </cell>
        </row>
        <row r="54172">
          <cell r="A54172" t="str">
            <v>UCW-37106</v>
          </cell>
          <cell r="B54172" t="str">
            <v>MNY | Serum Lipstick PDP |  Tata Cliq Fashion | 125928 | 3446736</v>
          </cell>
          <cell r="C54172" t="str">
            <v>Ticket Raised</v>
          </cell>
          <cell r="D54172" t="str">
            <v>Medium</v>
          </cell>
          <cell r="E54172" t="str">
            <v>Chirag Dubal</v>
          </cell>
          <cell r="F54172" t="str">
            <v>Simi Raichel Zachariah</v>
          </cell>
          <cell r="G54172">
            <v>46268.477083333331</v>
          </cell>
          <cell r="H54172">
            <v>46268.790277777778</v>
          </cell>
        </row>
        <row r="54173">
          <cell r="A54173" t="str">
            <v>UCW-37105</v>
          </cell>
          <cell r="B54173" t="str">
            <v>Piccolo Rakhi Collection( 27-08-2026)</v>
          </cell>
          <cell r="C54173" t="str">
            <v>Brand to Resolve Queries</v>
          </cell>
          <cell r="D54173" t="str">
            <v>Medium</v>
          </cell>
          <cell r="E54173" t="str">
            <v>Chirag Dubal</v>
          </cell>
          <cell r="F54173" t="str">
            <v>Simi Raichel Zachariah</v>
          </cell>
          <cell r="G54173">
            <v>46268.474999999999</v>
          </cell>
          <cell r="H54173">
            <v>46268.866666666669</v>
          </cell>
        </row>
        <row r="54174">
          <cell r="A54174" t="str">
            <v>UCW-37103</v>
          </cell>
          <cell r="B54174" t="str">
            <v>MNY | Sky High Mascara New Shade Listing |  Tata Cliq Fashion | 125928 | 3210628</v>
          </cell>
          <cell r="C54174" t="str">
            <v>Agency Production QC</v>
          </cell>
          <cell r="D54174" t="str">
            <v>Medium</v>
          </cell>
          <cell r="E54174" t="str">
            <v>Chirag Dubal</v>
          </cell>
          <cell r="F54174" t="str">
            <v>Simi Raichel Zachariah</v>
          </cell>
          <cell r="G54174">
            <v>46268.468055555553</v>
          </cell>
          <cell r="H54174">
            <v>46268.898611111108</v>
          </cell>
        </row>
        <row r="54175">
          <cell r="A54175" t="str">
            <v>UCW-37101</v>
          </cell>
          <cell r="B54175" t="str">
            <v>CLONE - Pantaloons/Men/Women/Kid's/Specimen/New Listing/SKU 1239/Options 329| 12th Aug'2026</v>
          </cell>
          <cell r="C54175" t="str">
            <v>Ticket Raised</v>
          </cell>
          <cell r="D54175" t="str">
            <v>Medium</v>
          </cell>
          <cell r="E54175" t="str">
            <v>netscribes</v>
          </cell>
          <cell r="F54175" t="str">
            <v>Sushma Ram</v>
          </cell>
          <cell r="G54175">
            <v>46268.464583333334</v>
          </cell>
          <cell r="H54175">
            <v>46268.470138888886</v>
          </cell>
        </row>
        <row r="54176">
          <cell r="A54176" t="str">
            <v>UCW-37100</v>
          </cell>
          <cell r="B54176" t="str">
            <v>Andamen image Update RRT/OSM Dual Platform Tata Fashion &amp; Tata Luxury</v>
          </cell>
          <cell r="C54176" t="str">
            <v>Ticket Raised</v>
          </cell>
          <cell r="D54176" t="str">
            <v>Medium</v>
          </cell>
          <cell r="E54176" t="str">
            <v>Chirag Dubal</v>
          </cell>
          <cell r="F54176" t="str">
            <v>Simi Raichel Zachariah</v>
          </cell>
          <cell r="G54176">
            <v>46268.464583333334</v>
          </cell>
          <cell r="H54176">
            <v>46268.464583333334</v>
          </cell>
        </row>
        <row r="54177">
          <cell r="A54177" t="str">
            <v>UCW-37099</v>
          </cell>
          <cell r="B54177" t="str">
            <v>TATACLIQ x O3+ Catalog Update 01-09-2026</v>
          </cell>
          <cell r="C54177" t="str">
            <v>Agency Production QC</v>
          </cell>
          <cell r="D54177" t="str">
            <v>Medium</v>
          </cell>
          <cell r="E54177" t="str">
            <v>Chirag Dubal</v>
          </cell>
          <cell r="F54177" t="str">
            <v>Simi Raichel Zachariah</v>
          </cell>
          <cell r="G54177">
            <v>46268.459722222222</v>
          </cell>
          <cell r="H54177">
            <v>46270.503472222219</v>
          </cell>
        </row>
        <row r="54178">
          <cell r="A54178" t="str">
            <v>UCW-37096</v>
          </cell>
          <cell r="B54178" t="str">
            <v xml:space="preserve"> Listing ids for Catalogue on Tata CliQ fashion</v>
          </cell>
          <cell r="C54178" t="str">
            <v>Ticket Raised</v>
          </cell>
          <cell r="D54178" t="str">
            <v>Medium</v>
          </cell>
          <cell r="E54178" t="str">
            <v>Chirag Dubal</v>
          </cell>
          <cell r="F54178" t="str">
            <v>Simi Raichel Zachariah</v>
          </cell>
          <cell r="G54178">
            <v>46268.448611111111</v>
          </cell>
          <cell r="H54178">
            <v>46269.457638888889</v>
          </cell>
        </row>
        <row r="54179">
          <cell r="A54179" t="str">
            <v>UCW-37071</v>
          </cell>
          <cell r="B54179" t="str">
            <v>Tata Prada Paradigme PDP Image Update - 01st August 26</v>
          </cell>
          <cell r="C54179" t="str">
            <v>Uploaded/Retriggered</v>
          </cell>
          <cell r="D54179" t="str">
            <v>Medium</v>
          </cell>
          <cell r="E54179" t="str">
            <v>Chirag Dubal</v>
          </cell>
          <cell r="F54179" t="str">
            <v>Simi Raichel Zachariah</v>
          </cell>
          <cell r="G54179">
            <v>46267.649305555555</v>
          </cell>
          <cell r="H54179">
            <v>46268.811111111114</v>
          </cell>
        </row>
        <row r="54180">
          <cell r="A54180" t="str">
            <v>UCW-37069</v>
          </cell>
          <cell r="B54180" t="str">
            <v>Lotto/Footwear UPTO Lot-41A/Seller code- 129247/ 02-09-2026</v>
          </cell>
          <cell r="C54180" t="str">
            <v>Uploaded/Retriggered</v>
          </cell>
          <cell r="D54180" t="str">
            <v>Medium</v>
          </cell>
          <cell r="E54180" t="str">
            <v>Chirag Dubal</v>
          </cell>
          <cell r="F54180" t="str">
            <v>Simi Raichel Zachariah</v>
          </cell>
          <cell r="G54180">
            <v>46267.632638888892</v>
          </cell>
          <cell r="H54180">
            <v>46268.664583333331</v>
          </cell>
        </row>
        <row r="54181">
          <cell r="A54181" t="str">
            <v>UCW-37068</v>
          </cell>
          <cell r="B54181" t="str">
            <v>Voylla | Fashion Jewelry | 128973 | 26.08.2026 (86 skus)</v>
          </cell>
          <cell r="C54181" t="str">
            <v>Code Created- Agency Production QC</v>
          </cell>
          <cell r="D54181" t="str">
            <v>Medium</v>
          </cell>
          <cell r="E54181" t="str">
            <v>Chirag Dubal</v>
          </cell>
          <cell r="F54181" t="str">
            <v>Simi Raichel Zachariah</v>
          </cell>
          <cell r="G54181">
            <v>46267.618750000001</v>
          </cell>
          <cell r="H54181">
            <v>46269.623611111114</v>
          </cell>
        </row>
        <row r="54182">
          <cell r="A54182" t="str">
            <v>UCW-37060</v>
          </cell>
          <cell r="B54182" t="str">
            <v>ZAVERI PEARLS | JEWELLERY | SELLER CODE: 124167 | 02-09-2026 | 118 SKU</v>
          </cell>
          <cell r="C54182" t="str">
            <v>Uploaded/Retriggered</v>
          </cell>
          <cell r="D54182" t="str">
            <v>Medium</v>
          </cell>
          <cell r="E54182" t="str">
            <v>Chirag Dubal</v>
          </cell>
          <cell r="F54182" t="str">
            <v>Simi Raichel Zachariah</v>
          </cell>
          <cell r="G54182">
            <v>46267.522222222222</v>
          </cell>
          <cell r="H54182">
            <v>46269.173611111109</v>
          </cell>
        </row>
        <row r="54183">
          <cell r="A54183" t="str">
            <v>UCW-37055</v>
          </cell>
          <cell r="B54183" t="str">
            <v>Urgent: Correction Required in Listing Images</v>
          </cell>
          <cell r="C54183" t="str">
            <v>Uploaded/Retriggered</v>
          </cell>
          <cell r="D54183" t="str">
            <v>Medium</v>
          </cell>
          <cell r="E54183" t="str">
            <v>Chirag Dubal</v>
          </cell>
          <cell r="F54183" t="str">
            <v>Simi Raichel Zachariah</v>
          </cell>
          <cell r="G54183">
            <v>46267.46875</v>
          </cell>
          <cell r="H54183">
            <v>46268.806250000001</v>
          </cell>
        </row>
        <row r="54184">
          <cell r="A54184" t="str">
            <v>UCW-37033</v>
          </cell>
          <cell r="B54184" t="str">
            <v>Aqualogica | EAN Change- Refresh+ Body Care Set Sun Kissed Vanilla</v>
          </cell>
          <cell r="C54184" t="str">
            <v>Brand to Resolve Queries</v>
          </cell>
          <cell r="D54184" t="str">
            <v>Medium</v>
          </cell>
          <cell r="E54184" t="str">
            <v>Chirag Dubal</v>
          </cell>
          <cell r="F54184" t="str">
            <v>Simi Raichel Zachariah</v>
          </cell>
          <cell r="G54184">
            <v>46266.760416666664</v>
          </cell>
          <cell r="H54184">
            <v>46270.490972222222</v>
          </cell>
        </row>
        <row r="54185">
          <cell r="A54185" t="str">
            <v>UCW-37018</v>
          </cell>
          <cell r="B54185" t="str">
            <v>Reebok + Footwear + 124055 + 06-07-2026</v>
          </cell>
          <cell r="C54185" t="str">
            <v>Uploaded/Retriggered</v>
          </cell>
          <cell r="D54185" t="str">
            <v>Medium</v>
          </cell>
          <cell r="E54185" t="str">
            <v>Chirag Dubal</v>
          </cell>
          <cell r="F54185" t="str">
            <v>Sneha Nadar</v>
          </cell>
          <cell r="G54185">
            <v>46266.684027777781</v>
          </cell>
          <cell r="H54185">
            <v>46268.726388888892</v>
          </cell>
        </row>
        <row r="54186">
          <cell r="A54186" t="str">
            <v>UCW-37017</v>
          </cell>
          <cell r="B54186" t="str">
            <v>new catalog 179 sku 25/08/2026</v>
          </cell>
          <cell r="C54186" t="str">
            <v>Uploaded/Retriggered</v>
          </cell>
          <cell r="D54186" t="str">
            <v>Medium</v>
          </cell>
          <cell r="E54186" t="str">
            <v>Chirag Dubal</v>
          </cell>
          <cell r="F54186" t="str">
            <v>Sneha Nadar</v>
          </cell>
          <cell r="G54186">
            <v>46266.679166666669</v>
          </cell>
          <cell r="H54186">
            <v>46268.62777777778</v>
          </cell>
        </row>
        <row r="54187">
          <cell r="A54187" t="str">
            <v>UCW-37011</v>
          </cell>
          <cell r="B54187" t="str">
            <v>Accessorize London X Tata Cliq _Bag Catalogue_31-08-2026</v>
          </cell>
          <cell r="C54187" t="str">
            <v>Brand to Resolve Queries</v>
          </cell>
          <cell r="D54187" t="str">
            <v>Medium</v>
          </cell>
          <cell r="E54187" t="str">
            <v>Chirag Dubal</v>
          </cell>
          <cell r="F54187" t="str">
            <v>Simi Raichel Zachariah</v>
          </cell>
          <cell r="G54187">
            <v>46266.663888888892</v>
          </cell>
          <cell r="H54187">
            <v>46268.789583333331</v>
          </cell>
        </row>
        <row r="54188">
          <cell r="A54188" t="str">
            <v>UCW-36994</v>
          </cell>
          <cell r="B54188" t="str">
            <v>PNG Jewellers_New | Batch-223 Silver_Pooja_Articles_240826 | seller code - 124260 | Total SKUs - 18</v>
          </cell>
          <cell r="C54188" t="str">
            <v>CLOSED</v>
          </cell>
          <cell r="D54188" t="str">
            <v>Medium</v>
          </cell>
          <cell r="E54188" t="str">
            <v>Chirag Dubal</v>
          </cell>
          <cell r="F54188" t="str">
            <v>Sneha Nadar</v>
          </cell>
          <cell r="G54188">
            <v>46266.546527777777</v>
          </cell>
          <cell r="H54188">
            <v>46267.888888888891</v>
          </cell>
        </row>
        <row r="54189">
          <cell r="A54189" t="str">
            <v>UCW-36987</v>
          </cell>
          <cell r="B54189" t="str">
            <v>Tata Cliq Footwear Catalogue - Asics | 31-08-2026</v>
          </cell>
          <cell r="C54189" t="str">
            <v>CLOSED</v>
          </cell>
          <cell r="D54189" t="str">
            <v>Medium</v>
          </cell>
          <cell r="E54189" t="str">
            <v>Chirag Dubal</v>
          </cell>
          <cell r="F54189" t="str">
            <v>Shloka Chakre</v>
          </cell>
          <cell r="G54189">
            <v>46266.524305555555</v>
          </cell>
          <cell r="H54189">
            <v>46267.884722222225</v>
          </cell>
        </row>
        <row r="54190">
          <cell r="A54190" t="str">
            <v>UCW-36983</v>
          </cell>
          <cell r="B54190" t="str">
            <v>Palladium Footwear 129553, 129560 Image Update/Change 225 SKU ( 39 Options ) 28/08/2026.</v>
          </cell>
          <cell r="C54190" t="str">
            <v>Agency Production QC</v>
          </cell>
          <cell r="D54190" t="str">
            <v>Medium</v>
          </cell>
          <cell r="E54190" t="str">
            <v>Chirag Dubal</v>
          </cell>
          <cell r="F54190" t="str">
            <v>Sneha Nadar</v>
          </cell>
          <cell r="G54190">
            <v>46266.51666666667</v>
          </cell>
          <cell r="H54190">
            <v>46267.547222222223</v>
          </cell>
        </row>
        <row r="54191">
          <cell r="A54191" t="str">
            <v>UCW-36982</v>
          </cell>
          <cell r="B54191" t="str">
            <v>Guess Footwear Men &amp; Women (New) 2 Options 31-08-2026</v>
          </cell>
          <cell r="C54191" t="str">
            <v>CLOSED</v>
          </cell>
          <cell r="D54191" t="str">
            <v>Medium</v>
          </cell>
          <cell r="E54191" t="str">
            <v>Chirag Dubal</v>
          </cell>
          <cell r="F54191" t="str">
            <v>Shloka Chakre</v>
          </cell>
          <cell r="G54191">
            <v>46266.513888888891</v>
          </cell>
          <cell r="H54191">
            <v>46268.49722222222</v>
          </cell>
        </row>
        <row r="54192">
          <cell r="A54192" t="str">
            <v>UCW-36978</v>
          </cell>
          <cell r="B54192" t="str">
            <v>AsiaN Footwear Listing 31 Aug 2026</v>
          </cell>
          <cell r="C54192" t="str">
            <v>Uploaded/Retriggered</v>
          </cell>
          <cell r="D54192" t="str">
            <v>Medium</v>
          </cell>
          <cell r="E54192" t="str">
            <v>Chirag Dubal</v>
          </cell>
          <cell r="F54192" t="str">
            <v>Sneha Nadar</v>
          </cell>
          <cell r="G54192">
            <v>46266.49722222222</v>
          </cell>
          <cell r="H54192">
            <v>46268.488888888889</v>
          </cell>
        </row>
        <row r="54193">
          <cell r="A54193" t="str">
            <v>UCW-36977</v>
          </cell>
          <cell r="B54193" t="str">
            <v>Lotto/Footwear UPTO Lot-41/Seller code- 129247/ 31-08-2026</v>
          </cell>
          <cell r="C54193" t="str">
            <v>CLOSED</v>
          </cell>
          <cell r="D54193" t="str">
            <v>Medium</v>
          </cell>
          <cell r="E54193" t="str">
            <v>Chirag Dubal</v>
          </cell>
          <cell r="F54193" t="str">
            <v>Simi Raichel Zachariah</v>
          </cell>
          <cell r="G54193">
            <v>46266.484722222223</v>
          </cell>
          <cell r="H54193">
            <v>46268.480555555558</v>
          </cell>
        </row>
        <row r="54194">
          <cell r="A54194" t="str">
            <v>UCW-36976</v>
          </cell>
          <cell r="B54194" t="str">
            <v>New Launch SNC (15g &amp; 50g) - Tata</v>
          </cell>
          <cell r="C54194" t="str">
            <v>Agency Production QC</v>
          </cell>
          <cell r="D54194" t="str">
            <v>Medium</v>
          </cell>
          <cell r="E54194" t="str">
            <v>Chirag Dubal</v>
          </cell>
          <cell r="F54194" t="str">
            <v>Simi Raichel Zachariah</v>
          </cell>
          <cell r="G54194">
            <v>46266.481944444444</v>
          </cell>
          <cell r="H54194">
            <v>46268.756944444445</v>
          </cell>
        </row>
        <row r="54195">
          <cell r="A54195" t="str">
            <v>UCW-36974</v>
          </cell>
          <cell r="B54195" t="str">
            <v>Updated Product Images</v>
          </cell>
          <cell r="C54195" t="str">
            <v>Agency Production QC</v>
          </cell>
          <cell r="D54195" t="str">
            <v>Medium</v>
          </cell>
          <cell r="E54195" t="str">
            <v>Chirag Dubal</v>
          </cell>
          <cell r="F54195" t="str">
            <v>Sneha Nadar</v>
          </cell>
          <cell r="G54195">
            <v>46266.463888888888</v>
          </cell>
          <cell r="H54195">
            <v>46267.508333333331</v>
          </cell>
        </row>
        <row r="54196">
          <cell r="A54196" t="str">
            <v>UCW-36973</v>
          </cell>
          <cell r="B54196" t="str">
            <v>CLONE - TataCliq X Bewakoof II Size Chart UpdateII 12-08-2026</v>
          </cell>
          <cell r="C54196" t="str">
            <v>Tech Error</v>
          </cell>
          <cell r="D54196" t="str">
            <v>Medium</v>
          </cell>
          <cell r="E54196" t="str">
            <v>Chirag Dubal</v>
          </cell>
          <cell r="F54196" t="str">
            <v>netscribes</v>
          </cell>
          <cell r="G54196">
            <v>46266.451388888891</v>
          </cell>
          <cell r="H54196">
            <v>46266.452777777777</v>
          </cell>
        </row>
        <row r="54197">
          <cell r="A54197" t="str">
            <v>UCW-36972</v>
          </cell>
          <cell r="B54197" t="str">
            <v>Multiple Collection Catalog for Tata Cliq.</v>
          </cell>
          <cell r="C54197" t="str">
            <v>Uploaded/Retriggered</v>
          </cell>
          <cell r="D54197" t="str">
            <v>Medium</v>
          </cell>
          <cell r="E54197" t="str">
            <v>Chirag Dubal</v>
          </cell>
          <cell r="F54197" t="str">
            <v>Simi Raichel Zachariah</v>
          </cell>
          <cell r="G54197">
            <v>46266.438194444447</v>
          </cell>
          <cell r="H54197">
            <v>46269.104166666664</v>
          </cell>
        </row>
        <row r="54198">
          <cell r="A54198" t="str">
            <v>UCW-36968</v>
          </cell>
          <cell r="B54198" t="str">
            <v>TCL- New listing - Memo Paris Darling point</v>
          </cell>
          <cell r="C54198" t="str">
            <v>Agency Production QC</v>
          </cell>
          <cell r="D54198" t="str">
            <v>Medium</v>
          </cell>
          <cell r="E54198" t="str">
            <v>Chirag Dubal</v>
          </cell>
          <cell r="F54198" t="str">
            <v>Simi Raichel Zachariah</v>
          </cell>
          <cell r="G54198">
            <v>46266.412499999999</v>
          </cell>
          <cell r="H54198">
            <v>46268.756249999999</v>
          </cell>
        </row>
        <row r="54199">
          <cell r="A54199" t="str">
            <v>UCW-36959</v>
          </cell>
          <cell r="B54199" t="str">
            <v>Tata Shiseido GWP - 27th August 26</v>
          </cell>
          <cell r="C54199" t="str">
            <v>Uploaded/Retriggered</v>
          </cell>
          <cell r="D54199" t="str">
            <v>Medium</v>
          </cell>
          <cell r="E54199" t="str">
            <v>Chirag Dubal</v>
          </cell>
          <cell r="F54199" t="str">
            <v>Simi Raichel Zachariah</v>
          </cell>
          <cell r="G54199">
            <v>46265.803472222222</v>
          </cell>
          <cell r="H54199">
            <v>46268.902777777781</v>
          </cell>
        </row>
        <row r="54200">
          <cell r="A54200" t="str">
            <v>UCW-36949</v>
          </cell>
          <cell r="B54200" t="str">
            <v>GAR | Turbo Bright PDP | Tata Cliq Fashion | 125928 | 1357887</v>
          </cell>
          <cell r="C54200" t="str">
            <v>CLOSED</v>
          </cell>
          <cell r="D54200" t="str">
            <v>Medium</v>
          </cell>
          <cell r="E54200" t="str">
            <v>Chirag Dubal</v>
          </cell>
          <cell r="F54200" t="str">
            <v>Sneha Nadar</v>
          </cell>
          <cell r="G54200">
            <v>46265.754166666666</v>
          </cell>
          <cell r="H54200">
            <v>46268.777777777781</v>
          </cell>
        </row>
        <row r="54201">
          <cell r="A54201" t="str">
            <v>UCW-36937</v>
          </cell>
          <cell r="B54201" t="str">
            <v>Tata CLIQ(Fashion+Luxury) |adidas DTC| Apparel Attributes for Listing_10-07-25</v>
          </cell>
          <cell r="C54201" t="str">
            <v>Brand to Resolve Queries</v>
          </cell>
          <cell r="D54201" t="str">
            <v>Medium</v>
          </cell>
          <cell r="E54201" t="str">
            <v>Chirag Dubal</v>
          </cell>
          <cell r="F54201" t="str">
            <v>Reagan D’souza</v>
          </cell>
          <cell r="G54201">
            <v>46265.613194444442</v>
          </cell>
          <cell r="H54201">
            <v>46266.620833333334</v>
          </cell>
        </row>
        <row r="54202">
          <cell r="A54202" t="str">
            <v>UCW-36935</v>
          </cell>
          <cell r="B54202" t="str">
            <v>CLONE - Pantaloons /Men's/Kid's/Women's Western/Women's Ethnic apparel/ New Listing/SKU 813/Options 158| 14th Julyl'2026</v>
          </cell>
          <cell r="C54202" t="str">
            <v>CLOSED</v>
          </cell>
          <cell r="D54202" t="str">
            <v>Medium</v>
          </cell>
          <cell r="E54202" t="str">
            <v>netscribes</v>
          </cell>
          <cell r="F54202" t="str">
            <v>netscribes</v>
          </cell>
          <cell r="G54202">
            <v>46265.607638888891</v>
          </cell>
          <cell r="H54202">
            <v>46268.426388888889</v>
          </cell>
        </row>
        <row r="54203">
          <cell r="A54203" t="str">
            <v>UCW-36929</v>
          </cell>
          <cell r="B54203" t="str">
            <v xml:space="preserve">Initiating Introduction with TataCliq &amp; Their Onboarding Processay, </v>
          </cell>
          <cell r="C54203" t="str">
            <v>Brand to Resolve Queries</v>
          </cell>
          <cell r="D54203" t="str">
            <v>Medium</v>
          </cell>
          <cell r="E54203" t="str">
            <v>Chirag Dubal</v>
          </cell>
          <cell r="F54203" t="str">
            <v>Sneha Nadar</v>
          </cell>
          <cell r="G54203">
            <v>46265.508333333331</v>
          </cell>
          <cell r="H54203">
            <v>46266.806250000001</v>
          </cell>
        </row>
        <row r="54204">
          <cell r="A54204" t="str">
            <v>UCW-36921</v>
          </cell>
          <cell r="B54204" t="str">
            <v>Voylla Precious | Fine Jewelry | 128973 | 24.08.2026 (21 skus)</v>
          </cell>
          <cell r="C54204" t="str">
            <v>CLOSED Due to Inactive/Insufficient Information</v>
          </cell>
          <cell r="D54204" t="str">
            <v>Medium</v>
          </cell>
          <cell r="E54204" t="str">
            <v>Chirag Dubal</v>
          </cell>
          <cell r="F54204" t="str">
            <v>Sneha Nadar</v>
          </cell>
          <cell r="G54204">
            <v>46262.93472222222</v>
          </cell>
          <cell r="H54204">
            <v>46266.480555555558</v>
          </cell>
        </row>
        <row r="54205">
          <cell r="A54205" t="str">
            <v>UCW-36912</v>
          </cell>
          <cell r="B54205" t="str">
            <v>CLONE - Error_Weekly Consolidated QC Report (1 July – 13 July) | Agency Name -  Netscribes</v>
          </cell>
          <cell r="C54205" t="str">
            <v>CLOSED</v>
          </cell>
          <cell r="D54205" t="str">
            <v>Medium</v>
          </cell>
          <cell r="E54205" t="str">
            <v>Chirag Dubal</v>
          </cell>
          <cell r="F54205" t="str">
            <v>Swati Shukla</v>
          </cell>
          <cell r="G54205">
            <v>46262.784722222219</v>
          </cell>
          <cell r="H54205">
            <v>46268.59097222222</v>
          </cell>
        </row>
        <row r="54206">
          <cell r="A54206" t="str">
            <v>UCW-36902</v>
          </cell>
          <cell r="B54206" t="str">
            <v>New Listing - Gold Jewellery 06 Aug - 2026</v>
          </cell>
          <cell r="C54206" t="str">
            <v>Uploaded/Retriggered</v>
          </cell>
          <cell r="D54206" t="str">
            <v>Medium</v>
          </cell>
          <cell r="E54206" t="str">
            <v>Chirag Dubal</v>
          </cell>
          <cell r="F54206" t="str">
            <v>Simi Raichel Zachariah</v>
          </cell>
          <cell r="G54206">
            <v>46262.709722222222</v>
          </cell>
          <cell r="H54206">
            <v>46268.817361111112</v>
          </cell>
        </row>
        <row r="54207">
          <cell r="A54207" t="str">
            <v>UCW-36897</v>
          </cell>
          <cell r="B54207" t="str">
            <v>URGENT - Request to Update Images &amp; Color</v>
          </cell>
          <cell r="C54207" t="str">
            <v>CLOSED</v>
          </cell>
          <cell r="D54207" t="str">
            <v>Medium</v>
          </cell>
          <cell r="E54207" t="str">
            <v>Chirag Dubal</v>
          </cell>
          <cell r="F54207" t="str">
            <v>Simi Raichel Zachariah</v>
          </cell>
          <cell r="G54207">
            <v>46262.677777777775</v>
          </cell>
          <cell r="H54207">
            <v>46268.716666666667</v>
          </cell>
        </row>
        <row r="54208">
          <cell r="A54208" t="str">
            <v>UCW-36895</v>
          </cell>
          <cell r="B54208" t="str">
            <v>PNG Jewellers_New | Batch_202_SilverArticles_060426 | seller code - 124260 | Total SKUs - 5</v>
          </cell>
          <cell r="C54208" t="str">
            <v>SFA Stage</v>
          </cell>
          <cell r="D54208" t="str">
            <v>Medium</v>
          </cell>
          <cell r="E54208" t="str">
            <v>Chirag Dubal</v>
          </cell>
          <cell r="F54208" t="str">
            <v>Sneha Nadar</v>
          </cell>
          <cell r="G54208">
            <v>46262.674305555556</v>
          </cell>
          <cell r="H54208">
            <v>46267.801388888889</v>
          </cell>
        </row>
        <row r="54209">
          <cell r="A54209" t="str">
            <v>UCW-36891</v>
          </cell>
          <cell r="B54209" t="str">
            <v>Saint G - Footwear - 27/08/2026 - 45 SKUs</v>
          </cell>
          <cell r="C54209" t="str">
            <v>CLOSED</v>
          </cell>
          <cell r="D54209" t="str">
            <v>Medium</v>
          </cell>
          <cell r="E54209" t="str">
            <v>Chirag Dubal</v>
          </cell>
          <cell r="F54209" t="str">
            <v>Shloka Chakre</v>
          </cell>
          <cell r="G54209">
            <v>46262.663194444445</v>
          </cell>
          <cell r="H54209">
            <v>46266.711111111108</v>
          </cell>
        </row>
        <row r="54210">
          <cell r="A54210" t="str">
            <v>UCW-36865</v>
          </cell>
          <cell r="B54210" t="str">
            <v xml:space="preserve"> L’Oréal Paris | Shade Card PDP | Tata Cliq Fashion | 125928</v>
          </cell>
          <cell r="C54210" t="str">
            <v>CLOSED</v>
          </cell>
          <cell r="D54210" t="str">
            <v>Medium</v>
          </cell>
          <cell r="E54210" t="str">
            <v>Chirag Dubal</v>
          </cell>
          <cell r="F54210" t="str">
            <v>Simi Raichel Zachariah</v>
          </cell>
          <cell r="G54210">
            <v>46262.552777777775</v>
          </cell>
          <cell r="H54210">
            <v>46268.577777777777</v>
          </cell>
        </row>
        <row r="54211">
          <cell r="A54211" t="str">
            <v>UCW-36863</v>
          </cell>
          <cell r="B54211" t="str">
            <v>ALDO Footwear Catalog Submission (TC&amp;TCL) - 27.08.2026</v>
          </cell>
          <cell r="C54211" t="str">
            <v>Uploaded/Retriggered</v>
          </cell>
          <cell r="D54211" t="str">
            <v>Medium</v>
          </cell>
          <cell r="E54211" t="str">
            <v>Chirag Dubal</v>
          </cell>
          <cell r="F54211" t="str">
            <v>Shloka Chakre</v>
          </cell>
          <cell r="G54211">
            <v>46262.54791666667</v>
          </cell>
          <cell r="H54211">
            <v>46268.560416666667</v>
          </cell>
        </row>
        <row r="54212">
          <cell r="A54212" t="str">
            <v>UCW-36857</v>
          </cell>
          <cell r="B54212" t="str">
            <v>3259901_LVEB Vanille Nude_TCL</v>
          </cell>
          <cell r="C54212" t="str">
            <v>Uploaded/Retriggered</v>
          </cell>
          <cell r="D54212" t="str">
            <v>Medium</v>
          </cell>
          <cell r="E54212" t="str">
            <v>Chirag Dubal</v>
          </cell>
          <cell r="F54212" t="str">
            <v>Shloka Chakre</v>
          </cell>
          <cell r="G54212">
            <v>46262.523611111108</v>
          </cell>
          <cell r="H54212">
            <v>46268.895138888889</v>
          </cell>
        </row>
        <row r="54213">
          <cell r="A54213" t="str">
            <v>UCW-36855</v>
          </cell>
          <cell r="B54213" t="str">
            <v xml:space="preserve"> Tata Shiseido Portfolio – Launch &amp; Operational Alignment </v>
          </cell>
          <cell r="C54213" t="str">
            <v>Uploaded/Retriggered</v>
          </cell>
          <cell r="D54213" t="str">
            <v>Medium</v>
          </cell>
          <cell r="E54213" t="str">
            <v>Chirag Dubal</v>
          </cell>
          <cell r="F54213" t="str">
            <v>Simi Raichel Zachariah</v>
          </cell>
          <cell r="G54213">
            <v>46262.520138888889</v>
          </cell>
          <cell r="H54213">
            <v>46266.46875</v>
          </cell>
        </row>
        <row r="54214">
          <cell r="A54214" t="str">
            <v>UCW-36853</v>
          </cell>
          <cell r="B54214" t="str">
            <v xml:space="preserve"> Tata Shiseido Portfolio – Launch &amp; Operational Alignment </v>
          </cell>
          <cell r="C54214" t="str">
            <v>CLOSED</v>
          </cell>
          <cell r="D54214" t="str">
            <v>Medium</v>
          </cell>
          <cell r="E54214" t="str">
            <v>Chirag Dubal</v>
          </cell>
          <cell r="F54214" t="str">
            <v>Simi Raichel Zachariah</v>
          </cell>
          <cell r="G54214">
            <v>46262.518055555556</v>
          </cell>
          <cell r="H54214">
            <v>46268.582638888889</v>
          </cell>
        </row>
        <row r="54215">
          <cell r="A54215" t="str">
            <v>UCW-36849</v>
          </cell>
          <cell r="B54215" t="str">
            <v>L'Oreal Paris | Infallible Matte Resistance Listing |  Tata Cliq Fashion | 125928</v>
          </cell>
          <cell r="C54215" t="str">
            <v>CLOSED</v>
          </cell>
          <cell r="D54215" t="str">
            <v>Medium</v>
          </cell>
          <cell r="E54215" t="str">
            <v>Chirag Dubal</v>
          </cell>
          <cell r="F54215" t="str">
            <v>Simi Raichel Zachariah</v>
          </cell>
          <cell r="G54215">
            <v>46262.496527777781</v>
          </cell>
          <cell r="H54215">
            <v>46266.727083333331</v>
          </cell>
        </row>
        <row r="54216">
          <cell r="A54216" t="str">
            <v>UCW-36845</v>
          </cell>
          <cell r="B54216" t="str">
            <v>Packaging Label Update - Slot 4 - Tata</v>
          </cell>
          <cell r="C54216" t="str">
            <v>CLOSED</v>
          </cell>
          <cell r="D54216" t="str">
            <v>Medium</v>
          </cell>
          <cell r="E54216" t="str">
            <v>Chirag Dubal</v>
          </cell>
          <cell r="F54216" t="str">
            <v>Simi Raichel Zachariah</v>
          </cell>
          <cell r="G54216">
            <v>46262.477777777778</v>
          </cell>
          <cell r="H54216">
            <v>46268.772222222222</v>
          </cell>
        </row>
        <row r="54217">
          <cell r="A54217" t="str">
            <v>UCW-36842</v>
          </cell>
          <cell r="B54217" t="str">
            <v xml:space="preserve">New Listing details </v>
          </cell>
          <cell r="C54217" t="str">
            <v>CLOSED</v>
          </cell>
          <cell r="D54217" t="str">
            <v>Medium</v>
          </cell>
          <cell r="E54217" t="str">
            <v>Chirag Dubal</v>
          </cell>
          <cell r="F54217" t="str">
            <v>Simi Raichel Zachariah</v>
          </cell>
          <cell r="G54217">
            <v>46262.46597222222</v>
          </cell>
          <cell r="H54217">
            <v>46267.829861111109</v>
          </cell>
        </row>
        <row r="54218">
          <cell r="A54218" t="str">
            <v>UCW-36840</v>
          </cell>
          <cell r="B54218" t="str">
            <v xml:space="preserve"> L'Occi X TatacliQ New GWP EAN Updates</v>
          </cell>
          <cell r="C54218" t="str">
            <v>CLOSED</v>
          </cell>
          <cell r="D54218" t="str">
            <v>Medium</v>
          </cell>
          <cell r="E54218" t="str">
            <v>Chirag Dubal</v>
          </cell>
          <cell r="F54218" t="str">
            <v>Simi Raichel Zachariah</v>
          </cell>
          <cell r="G54218">
            <v>46262.453472222223</v>
          </cell>
          <cell r="H54218">
            <v>46266.50277777778</v>
          </cell>
        </row>
        <row r="54219">
          <cell r="A54219" t="str">
            <v>UCW-36838</v>
          </cell>
          <cell r="B54219" t="str">
            <v>Tata Cliq  - New listing - Images update</v>
          </cell>
          <cell r="C54219" t="str">
            <v>CLOSED</v>
          </cell>
          <cell r="D54219" t="str">
            <v>Medium</v>
          </cell>
          <cell r="E54219" t="str">
            <v>Chirag Dubal</v>
          </cell>
          <cell r="F54219" t="str">
            <v>netscribes</v>
          </cell>
          <cell r="G54219">
            <v>46262.446527777778</v>
          </cell>
          <cell r="H54219">
            <v>46267.629166666666</v>
          </cell>
        </row>
        <row r="54220">
          <cell r="A54220" t="str">
            <v>UCW-36834</v>
          </cell>
          <cell r="B54220" t="str">
            <v>Images for Provided Listing IDs</v>
          </cell>
          <cell r="C54220" t="str">
            <v>CLOSED</v>
          </cell>
          <cell r="D54220" t="str">
            <v>Medium</v>
          </cell>
          <cell r="E54220" t="str">
            <v>Chirag Dubal</v>
          </cell>
          <cell r="F54220" t="str">
            <v>Simi Raichel Zachariah</v>
          </cell>
          <cell r="G54220">
            <v>46262.425694444442</v>
          </cell>
          <cell r="H54220">
            <v>46268.765277777777</v>
          </cell>
        </row>
        <row r="54221">
          <cell r="A54221" t="str">
            <v>UCW-36832</v>
          </cell>
          <cell r="B54221" t="str">
            <v>Forevermark- 126412-14-08-2026-New Listings</v>
          </cell>
          <cell r="C54221" t="str">
            <v>Brand to Resolve Queries</v>
          </cell>
          <cell r="D54221" t="str">
            <v>Medium</v>
          </cell>
          <cell r="E54221" t="str">
            <v>Chirag Dubal</v>
          </cell>
          <cell r="F54221" t="str">
            <v>Sneha Nadar</v>
          </cell>
          <cell r="G54221">
            <v>46262.418749999997</v>
          </cell>
          <cell r="H54221">
            <v>46270.49722222222</v>
          </cell>
        </row>
        <row r="54222">
          <cell r="A54222" t="str">
            <v>UCW-36829</v>
          </cell>
          <cell r="B54222" t="str">
            <v>Request for Listing of New Products – NEESH Perfumes | Seller ID 127911</v>
          </cell>
          <cell r="C54222" t="str">
            <v>CLOSED</v>
          </cell>
          <cell r="D54222" t="str">
            <v>Medium</v>
          </cell>
          <cell r="E54222" t="str">
            <v>Chirag Dubal</v>
          </cell>
          <cell r="F54222" t="str">
            <v>Sushma Ram</v>
          </cell>
          <cell r="G54222">
            <v>46262.400000000001</v>
          </cell>
          <cell r="H54222">
            <v>46266.740277777775</v>
          </cell>
        </row>
        <row r="54223">
          <cell r="A54223" t="str">
            <v>UCW-36828</v>
          </cell>
          <cell r="B54223" t="str">
            <v>Tata CliQ x GNIST | Marketing Plan</v>
          </cell>
          <cell r="C54223" t="str">
            <v>Uploaded/Retriggered</v>
          </cell>
          <cell r="D54223" t="str">
            <v>Medium</v>
          </cell>
          <cell r="E54223" t="str">
            <v>Chirag Dubal</v>
          </cell>
          <cell r="F54223" t="str">
            <v>Sneha Nadar</v>
          </cell>
          <cell r="G54223">
            <v>46262.400000000001</v>
          </cell>
          <cell r="H54223">
            <v>46268.709722222222</v>
          </cell>
        </row>
        <row r="54224">
          <cell r="A54224" t="str">
            <v>UCW-36827</v>
          </cell>
          <cell r="B54224" t="str">
            <v>New Listing - 24-08-2026</v>
          </cell>
          <cell r="C54224" t="str">
            <v>CLOSED</v>
          </cell>
          <cell r="D54224" t="str">
            <v>Medium</v>
          </cell>
          <cell r="E54224" t="str">
            <v>Chirag Dubal</v>
          </cell>
          <cell r="F54224" t="str">
            <v>Sushma Ram</v>
          </cell>
          <cell r="G54224">
            <v>46262.394444444442</v>
          </cell>
          <cell r="H54224">
            <v>46267.879861111112</v>
          </cell>
        </row>
        <row r="54225">
          <cell r="A54225" t="str">
            <v>UCW-36825</v>
          </cell>
          <cell r="B54225" t="str">
            <v>Tata Cliq - New listing - Guess Iconic Sublime</v>
          </cell>
          <cell r="C54225" t="str">
            <v>CLOSED</v>
          </cell>
          <cell r="D54225" t="str">
            <v>Medium</v>
          </cell>
          <cell r="E54225" t="str">
            <v>Chirag Dubal</v>
          </cell>
          <cell r="F54225" t="str">
            <v>Sushma Ram</v>
          </cell>
          <cell r="G54225">
            <v>46262.38958333333</v>
          </cell>
          <cell r="H54225">
            <v>46266.745138888888</v>
          </cell>
        </row>
        <row r="54226">
          <cell r="A54226" t="str">
            <v>UCW-36817</v>
          </cell>
          <cell r="B54226" t="str">
            <v>Tata LID New Cataloguing - 18th August 26</v>
          </cell>
          <cell r="C54226" t="str">
            <v>Uploaded/Retriggered</v>
          </cell>
          <cell r="D54226" t="str">
            <v>Medium</v>
          </cell>
          <cell r="E54226" t="str">
            <v>Chirag Dubal</v>
          </cell>
          <cell r="F54226" t="str">
            <v>Sneha Nadar</v>
          </cell>
          <cell r="G54226">
            <v>46262.325694444444</v>
          </cell>
          <cell r="H54226">
            <v>46268.87777777778</v>
          </cell>
        </row>
        <row r="54227">
          <cell r="A54227" t="str">
            <v>UCW-36814</v>
          </cell>
          <cell r="B54227" t="str">
            <v>GAR | Micellar PDP | Tata Cliq Fashion | 125928  | 3388924</v>
          </cell>
          <cell r="C54227" t="str">
            <v>CLOSED</v>
          </cell>
          <cell r="D54227" t="str">
            <v>Medium</v>
          </cell>
          <cell r="E54227" t="str">
            <v>Chirag Dubal</v>
          </cell>
          <cell r="F54227" t="str">
            <v>Simi Raichel Zachariah</v>
          </cell>
          <cell r="G54227">
            <v>46261.794444444444</v>
          </cell>
          <cell r="H54227">
            <v>46268.79791666667</v>
          </cell>
        </row>
        <row r="54228">
          <cell r="A54228" t="str">
            <v>UCW-36813</v>
          </cell>
          <cell r="B54228" t="str">
            <v>MNY | Vinyl Mitha Giftkit Listing | Tata Cliq Fashion | 125928 | 3298571</v>
          </cell>
          <cell r="C54228" t="str">
            <v>CLOSED</v>
          </cell>
          <cell r="D54228" t="str">
            <v>Medium</v>
          </cell>
          <cell r="E54228" t="str">
            <v>Chirag Dubal</v>
          </cell>
          <cell r="F54228" t="str">
            <v>Simi Raichel Zachariah</v>
          </cell>
          <cell r="G54228">
            <v>46261.792361111111</v>
          </cell>
          <cell r="H54228">
            <v>46266.776388888888</v>
          </cell>
        </row>
        <row r="54229">
          <cell r="A54229" t="str">
            <v>UCW-36812</v>
          </cell>
          <cell r="B54229" t="str">
            <v>2258610_GWP LISTING JUNEn 2026_TCL</v>
          </cell>
          <cell r="C54229" t="str">
            <v>CLOSED</v>
          </cell>
          <cell r="D54229" t="str">
            <v>Medium</v>
          </cell>
          <cell r="E54229" t="str">
            <v>Chirag Dubal</v>
          </cell>
          <cell r="F54229" t="str">
            <v>Sneha Nadar</v>
          </cell>
          <cell r="G54229">
            <v>46261.792361111111</v>
          </cell>
          <cell r="H54229">
            <v>46266.781944444447</v>
          </cell>
        </row>
        <row r="54230">
          <cell r="A54230" t="str">
            <v>UCW-36811</v>
          </cell>
          <cell r="B54230" t="str">
            <v>Outzidr – Batch 18 – 24 Styles – SS26 – 27th August 2026</v>
          </cell>
          <cell r="C54230" t="str">
            <v>CLOSED</v>
          </cell>
          <cell r="D54230" t="str">
            <v>Medium</v>
          </cell>
          <cell r="E54230" t="str">
            <v>Chirag Dubal</v>
          </cell>
          <cell r="F54230" t="str">
            <v>Simi Raichel Zachariah</v>
          </cell>
          <cell r="G54230">
            <v>46261.790972222225</v>
          </cell>
          <cell r="H54230">
            <v>46266.787499999999</v>
          </cell>
        </row>
        <row r="54231">
          <cell r="A54231" t="str">
            <v>UCW-36807</v>
          </cell>
          <cell r="B54231" t="str">
            <v>Abdesigns | Fashion Jewellery | Seller code: 128699 | Tatacliq | 27-Aug-2026 | No of SKU 395</v>
          </cell>
          <cell r="C54231" t="str">
            <v>Uploaded/Retriggered</v>
          </cell>
          <cell r="D54231" t="str">
            <v>Medium</v>
          </cell>
          <cell r="E54231" t="str">
            <v>Chirag Dubal</v>
          </cell>
          <cell r="F54231" t="str">
            <v>Simi Raichel Zachariah</v>
          </cell>
          <cell r="G54231">
            <v>46261.775000000001</v>
          </cell>
          <cell r="H54231">
            <v>46268.69027777778</v>
          </cell>
        </row>
        <row r="54232">
          <cell r="A54232" t="str">
            <v>UCW-36805</v>
          </cell>
          <cell r="B54232" t="str">
            <v xml:space="preserve">Scentologia cataloguing </v>
          </cell>
          <cell r="C54232" t="str">
            <v>CLOSED Due to Inactive/Insufficient Information</v>
          </cell>
          <cell r="D54232" t="str">
            <v>Medium</v>
          </cell>
          <cell r="E54232" t="str">
            <v>Chirag Dubal</v>
          </cell>
          <cell r="F54232" t="str">
            <v>Sushma Ram</v>
          </cell>
          <cell r="G54232">
            <v>46261.772222222222</v>
          </cell>
          <cell r="H54232">
            <v>46265.965277777781</v>
          </cell>
        </row>
        <row r="54233">
          <cell r="A54233" t="str">
            <v>UCW-36804</v>
          </cell>
          <cell r="B54233" t="str">
            <v xml:space="preserve"> TCL- Bvlgari Image and details update</v>
          </cell>
          <cell r="C54233" t="str">
            <v>Query To CCMT</v>
          </cell>
          <cell r="D54233" t="str">
            <v>Medium</v>
          </cell>
          <cell r="E54233" t="str">
            <v>Chirag Dubal</v>
          </cell>
          <cell r="F54233" t="str">
            <v>Simi Raichel Zachariah</v>
          </cell>
          <cell r="G54233">
            <v>46261.770138888889</v>
          </cell>
          <cell r="H54233">
            <v>46268.548611111109</v>
          </cell>
        </row>
        <row r="54234">
          <cell r="A54234" t="str">
            <v>UCW-36801</v>
          </cell>
          <cell r="B54234" t="str">
            <v>Error_Weekly Consolidated QC Report (1 July – 13 July) | Agency Name -  Netscribes</v>
          </cell>
          <cell r="C54234" t="str">
            <v>Uploaded/Retriggered</v>
          </cell>
          <cell r="D54234" t="str">
            <v>Medium</v>
          </cell>
          <cell r="E54234" t="str">
            <v>Chirag Dubal</v>
          </cell>
          <cell r="F54234" t="str">
            <v>Swati Shukla</v>
          </cell>
          <cell r="G54234">
            <v>46261.76458333333</v>
          </cell>
          <cell r="H54234">
            <v>46265.512499999997</v>
          </cell>
        </row>
        <row r="54235">
          <cell r="A54235" t="str">
            <v>UCW-36796</v>
          </cell>
          <cell r="B54235" t="str">
            <v>New Listings on Tatacliq [10 Aug 26 ]</v>
          </cell>
          <cell r="C54235" t="str">
            <v>Uploaded/Retriggered</v>
          </cell>
          <cell r="D54235" t="str">
            <v>Medium</v>
          </cell>
          <cell r="E54235" t="str">
            <v>Chirag Dubal</v>
          </cell>
          <cell r="F54235" t="str">
            <v>Shloka Chakre</v>
          </cell>
          <cell r="G54235">
            <v>46261.75</v>
          </cell>
          <cell r="H54235">
            <v>46269.01458333333</v>
          </cell>
        </row>
        <row r="54236">
          <cell r="A54236" t="str">
            <v>UCW-36782</v>
          </cell>
          <cell r="B54236" t="str">
            <v>ABH New launch -Kiss Theory Listing details</v>
          </cell>
          <cell r="C54236" t="str">
            <v>Uploaded/Retriggered</v>
          </cell>
          <cell r="D54236" t="str">
            <v>Medium</v>
          </cell>
          <cell r="E54236" t="str">
            <v>Chirag Dubal</v>
          </cell>
          <cell r="F54236" t="str">
            <v>Simi Raichel Zachariah</v>
          </cell>
          <cell r="G54236">
            <v>46261.711111111108</v>
          </cell>
          <cell r="H54236">
            <v>46268.84652777778</v>
          </cell>
        </row>
        <row r="54237">
          <cell r="A54237" t="str">
            <v>UCW-36778</v>
          </cell>
          <cell r="B54237" t="str">
            <v>Tatacliq Footwear Batch 25 &amp; 26 (August) _USPA_25-08-2026</v>
          </cell>
          <cell r="C54237" t="str">
            <v>Uploaded/Retriggered</v>
          </cell>
          <cell r="D54237" t="str">
            <v>Medium</v>
          </cell>
          <cell r="E54237" t="str">
            <v>Chirag Dubal</v>
          </cell>
          <cell r="F54237" t="str">
            <v>Sneha Nadar</v>
          </cell>
          <cell r="G54237">
            <v>46261.689583333333</v>
          </cell>
          <cell r="H54237">
            <v>46268.86041666667</v>
          </cell>
        </row>
        <row r="54238">
          <cell r="A54238" t="str">
            <v>UCW-36777</v>
          </cell>
          <cell r="B54238" t="str">
            <v>Tata Cliq Fashion  - New Listing - Eze Perfume ( City Collection Travel Pack Discovery ) Gift Set</v>
          </cell>
          <cell r="C54238" t="str">
            <v>CLOSED</v>
          </cell>
          <cell r="D54238" t="str">
            <v>Medium</v>
          </cell>
          <cell r="E54238" t="str">
            <v>Chirag Dubal</v>
          </cell>
          <cell r="F54238" t="str">
            <v>Shloka Chakre</v>
          </cell>
          <cell r="G54238">
            <v>46261.688888888886</v>
          </cell>
          <cell r="H54238">
            <v>46266.792361111111</v>
          </cell>
        </row>
        <row r="54239">
          <cell r="A54239" t="str">
            <v>UCW-36773</v>
          </cell>
          <cell r="B54239" t="str">
            <v>Colors Queen || Makeup || 129094 || 24-08-2026</v>
          </cell>
          <cell r="C54239" t="str">
            <v>CLOSED</v>
          </cell>
          <cell r="D54239" t="str">
            <v>Medium</v>
          </cell>
          <cell r="E54239" t="str">
            <v>Chirag Dubal</v>
          </cell>
          <cell r="F54239" t="str">
            <v>Simi Raichel Zachariah</v>
          </cell>
          <cell r="G54239">
            <v>46261.681250000001</v>
          </cell>
          <cell r="H54239">
            <v>46266.849305555559</v>
          </cell>
        </row>
        <row r="54240">
          <cell r="A54240" t="str">
            <v>UCW-36767</v>
          </cell>
          <cell r="B54240" t="str">
            <v>Redchief_Sport Shoes_123781_260826</v>
          </cell>
          <cell r="C54240" t="str">
            <v>CLOSED</v>
          </cell>
          <cell r="D54240" t="str">
            <v>Medium</v>
          </cell>
          <cell r="E54240" t="str">
            <v>Chirag Dubal</v>
          </cell>
          <cell r="F54240" t="str">
            <v>Shloka Chakre</v>
          </cell>
          <cell r="G54240">
            <v>46261.665277777778</v>
          </cell>
          <cell r="H54240">
            <v>46267.795138888891</v>
          </cell>
        </row>
        <row r="54241">
          <cell r="A54241" t="str">
            <v>UCW-36764</v>
          </cell>
          <cell r="B54241" t="str">
            <v xml:space="preserve">Need to update Title - Description 19th Aug </v>
          </cell>
          <cell r="C54241" t="str">
            <v>Ticket Raised</v>
          </cell>
          <cell r="D54241" t="str">
            <v>Medium</v>
          </cell>
          <cell r="E54241" t="str">
            <v>Chirag Dubal</v>
          </cell>
          <cell r="F54241" t="str">
            <v>Simi Raichel Zachariah</v>
          </cell>
          <cell r="G54241">
            <v>46261.65625</v>
          </cell>
          <cell r="H54241">
            <v>46266.81527777778</v>
          </cell>
        </row>
        <row r="54242">
          <cell r="A54242" t="str">
            <v>UCW-36760</v>
          </cell>
          <cell r="B54242" t="str">
            <v>SEPT ADDITIONAL SKUS</v>
          </cell>
          <cell r="C54242" t="str">
            <v>Uploaded/Retriggered</v>
          </cell>
          <cell r="D54242" t="str">
            <v>Medium</v>
          </cell>
          <cell r="E54242" t="str">
            <v>Chirag Dubal</v>
          </cell>
          <cell r="F54242" t="str">
            <v>Simi Raichel Zachariah</v>
          </cell>
          <cell r="G54242">
            <v>46261.631249999999</v>
          </cell>
          <cell r="H54242">
            <v>46268.824305555558</v>
          </cell>
        </row>
        <row r="54243">
          <cell r="A54243" t="str">
            <v>UCW-36758</v>
          </cell>
          <cell r="B54243" t="str">
            <v>SKU Transition-New Packaging</v>
          </cell>
          <cell r="C54243" t="str">
            <v>CLOSED</v>
          </cell>
          <cell r="D54243" t="str">
            <v>Medium</v>
          </cell>
          <cell r="E54243" t="str">
            <v>Chirag Dubal</v>
          </cell>
          <cell r="F54243" t="str">
            <v>Simi Raichel Zachariah</v>
          </cell>
          <cell r="G54243">
            <v>46261.593055555553</v>
          </cell>
          <cell r="H54243">
            <v>46268.750694444447</v>
          </cell>
        </row>
        <row r="54244">
          <cell r="A54244" t="str">
            <v>UCW-36754</v>
          </cell>
          <cell r="B54244" t="str">
            <v>PNG Jewellers | Listed Tata Products | Code - 124260 | Total SKUs - 2465</v>
          </cell>
          <cell r="C54244" t="str">
            <v>CLOSED</v>
          </cell>
          <cell r="D54244" t="str">
            <v>Medium</v>
          </cell>
          <cell r="E54244" t="str">
            <v>Chirag Dubal</v>
          </cell>
          <cell r="F54244" t="str">
            <v>Simi Raichel Zachariah</v>
          </cell>
          <cell r="G54244">
            <v>46261.579861111109</v>
          </cell>
          <cell r="H54244">
            <v>46266.480555555558</v>
          </cell>
        </row>
        <row r="54245">
          <cell r="A54245" t="str">
            <v>UCW-36753</v>
          </cell>
          <cell r="B54245" t="str">
            <v>Clone: New Sku Listing - Nuna (Aarete Marketing LLP 128412-AAR001)</v>
          </cell>
          <cell r="C54245" t="str">
            <v>CLOSED</v>
          </cell>
          <cell r="D54245" t="str">
            <v>Medium</v>
          </cell>
          <cell r="E54245" t="str">
            <v>netscribes</v>
          </cell>
          <cell r="F54245" t="str">
            <v>netscribes</v>
          </cell>
          <cell r="G54245">
            <v>46261.57916666667</v>
          </cell>
          <cell r="H54245">
            <v>46263.415277777778</v>
          </cell>
        </row>
        <row r="54246">
          <cell r="A54246" t="str">
            <v>UCW-36746</v>
          </cell>
          <cell r="B54246" t="str">
            <v>Palm Angels Catalog Update Request - 27-08-2026</v>
          </cell>
          <cell r="C54246" t="str">
            <v>Uploaded/Retriggered</v>
          </cell>
          <cell r="D54246" t="str">
            <v>Medium</v>
          </cell>
          <cell r="E54246" t="str">
            <v>Chirag Dubal</v>
          </cell>
          <cell r="F54246" t="str">
            <v>Shloka Chakre</v>
          </cell>
          <cell r="G54246">
            <v>46261.542361111111</v>
          </cell>
          <cell r="H54246">
            <v>46266.731944444444</v>
          </cell>
        </row>
        <row r="54247">
          <cell r="A54247" t="str">
            <v>UCW-36739</v>
          </cell>
          <cell r="B54247" t="str">
            <v>D&amp;G: Platform Addition | P0 Priority</v>
          </cell>
          <cell r="C54247" t="str">
            <v>CLOSED</v>
          </cell>
          <cell r="D54247" t="str">
            <v>Medium</v>
          </cell>
          <cell r="E54247" t="str">
            <v>Chirag Dubal</v>
          </cell>
          <cell r="F54247" t="str">
            <v>Sushma Ram</v>
          </cell>
          <cell r="G54247">
            <v>46261.522222222222</v>
          </cell>
          <cell r="H54247">
            <v>46270.497916666667</v>
          </cell>
        </row>
        <row r="54248">
          <cell r="A54248" t="str">
            <v>UCW-36738</v>
          </cell>
          <cell r="B54248" t="str">
            <v>YSL SKUs Retrigger - TCF</v>
          </cell>
          <cell r="C54248" t="str">
            <v>CLOSED</v>
          </cell>
          <cell r="D54248" t="str">
            <v>Medium</v>
          </cell>
          <cell r="E54248" t="str">
            <v>Chirag Dubal</v>
          </cell>
          <cell r="F54248" t="str">
            <v>Simi Raichel Zachariah</v>
          </cell>
          <cell r="G54248">
            <v>46261.511111111111</v>
          </cell>
          <cell r="H54248">
            <v>46267.742361111108</v>
          </cell>
        </row>
        <row r="54249">
          <cell r="A54249" t="str">
            <v>UCW-36736</v>
          </cell>
          <cell r="B54249" t="str">
            <v xml:space="preserve">Product Creation Lot 2 2026 Slot 3 (Volar Fashion-127227-Footwear) </v>
          </cell>
          <cell r="C54249" t="str">
            <v>CLOSED</v>
          </cell>
          <cell r="D54249" t="str">
            <v>Medium</v>
          </cell>
          <cell r="E54249" t="str">
            <v>Chirag Dubal</v>
          </cell>
          <cell r="F54249" t="str">
            <v>Simi Raichel Zachariah</v>
          </cell>
          <cell r="G54249">
            <v>46261.477777777778</v>
          </cell>
          <cell r="H54249">
            <v>46268.591666666667</v>
          </cell>
        </row>
        <row r="54250">
          <cell r="A54250" t="str">
            <v>UCW-36726</v>
          </cell>
          <cell r="B54250" t="str">
            <v>L'Oreal Paris | Laque Resistance Liquid Lipstick Listing | Tata Cliq Fashion  |125928</v>
          </cell>
          <cell r="C54250" t="str">
            <v>Uploaded/Retriggered</v>
          </cell>
          <cell r="D54250" t="str">
            <v>Medium</v>
          </cell>
          <cell r="E54250" t="str">
            <v>Chirag Dubal</v>
          </cell>
          <cell r="F54250" t="str">
            <v>Sushma Ram</v>
          </cell>
          <cell r="G54250">
            <v>46260.960416666669</v>
          </cell>
          <cell r="H54250">
            <v>46268.811111111114</v>
          </cell>
        </row>
        <row r="54251">
          <cell r="A54251" t="str">
            <v>UCW-36725</v>
          </cell>
          <cell r="B54251" t="str">
            <v>Tata Cliq X O.P.I Fall Collection 2027 Listing</v>
          </cell>
          <cell r="C54251" t="str">
            <v>CLOSED</v>
          </cell>
          <cell r="D54251" t="str">
            <v>Medium</v>
          </cell>
          <cell r="E54251" t="str">
            <v>Chirag Dubal</v>
          </cell>
          <cell r="F54251" t="str">
            <v>Sushma Ram</v>
          </cell>
          <cell r="G54251">
            <v>46260.938194444447</v>
          </cell>
          <cell r="H54251">
            <v>46267.876388888886</v>
          </cell>
        </row>
        <row r="54252">
          <cell r="A54252" t="str">
            <v>UCW-36721</v>
          </cell>
          <cell r="B54252" t="str">
            <v xml:space="preserve">Matiere Premiere Catalogiung </v>
          </cell>
          <cell r="C54252" t="str">
            <v>CLOSED</v>
          </cell>
          <cell r="D54252" t="str">
            <v>Medium</v>
          </cell>
          <cell r="E54252" t="str">
            <v>Chirag Dubal</v>
          </cell>
          <cell r="F54252" t="str">
            <v>Reagan D’souza</v>
          </cell>
          <cell r="G54252">
            <v>46260.870138888888</v>
          </cell>
          <cell r="H54252">
            <v>46267.87222222222</v>
          </cell>
        </row>
        <row r="54253">
          <cell r="A54253" t="str">
            <v>UCW-36720</v>
          </cell>
          <cell r="B54253" t="str">
            <v>New listing of KAHI</v>
          </cell>
          <cell r="C54253" t="str">
            <v>CLOSED Due to Inactive/Insufficient Information</v>
          </cell>
          <cell r="D54253" t="str">
            <v>Medium</v>
          </cell>
          <cell r="E54253" t="str">
            <v>Chirag Dubal</v>
          </cell>
          <cell r="F54253" t="str">
            <v>Reagan D’souza</v>
          </cell>
          <cell r="G54253">
            <v>46260.865277777775</v>
          </cell>
          <cell r="H54253">
            <v>46263.447222222225</v>
          </cell>
        </row>
        <row r="54254">
          <cell r="A54254" t="str">
            <v>UCW-36718</v>
          </cell>
          <cell r="B54254" t="str">
            <v>New listing of HEVEBLUE</v>
          </cell>
          <cell r="C54254" t="str">
            <v>CLOSED Due to Inactive/Insufficient Information</v>
          </cell>
          <cell r="D54254" t="str">
            <v>Medium</v>
          </cell>
          <cell r="E54254" t="str">
            <v>Chirag Dubal</v>
          </cell>
          <cell r="F54254" t="str">
            <v>Reagan D’souza</v>
          </cell>
          <cell r="G54254">
            <v>46260.847916666666</v>
          </cell>
          <cell r="H54254">
            <v>46263.446527777778</v>
          </cell>
        </row>
        <row r="54255">
          <cell r="A54255" t="str">
            <v>UCW-36716</v>
          </cell>
          <cell r="B54255" t="str">
            <v>Garnier | Color Naturals - PDP and A+ update | Tata Cliq Fashion | 125928</v>
          </cell>
          <cell r="C54255" t="str">
            <v>CLOSED</v>
          </cell>
          <cell r="D54255" t="str">
            <v>Medium</v>
          </cell>
          <cell r="E54255" t="str">
            <v>Chirag Dubal</v>
          </cell>
          <cell r="F54255" t="str">
            <v>Reagan D’souza</v>
          </cell>
          <cell r="G54255">
            <v>46260.842361111114</v>
          </cell>
          <cell r="H54255">
            <v>46268.738194444442</v>
          </cell>
        </row>
        <row r="54256">
          <cell r="A54256" t="str">
            <v>UCW-36715</v>
          </cell>
          <cell r="B54256" t="str">
            <v>New Listing | Milkshake MMD 1000ml + Travel size.</v>
          </cell>
          <cell r="C54256" t="str">
            <v>Uploaded/Retriggered</v>
          </cell>
          <cell r="D54256" t="str">
            <v>Medium</v>
          </cell>
          <cell r="E54256" t="str">
            <v>Chirag Dubal</v>
          </cell>
          <cell r="F54256" t="str">
            <v>Reagan D’souza</v>
          </cell>
          <cell r="G54256">
            <v>46260.837500000001</v>
          </cell>
          <cell r="H54256">
            <v>46268.759722222225</v>
          </cell>
        </row>
        <row r="54257">
          <cell r="A54257" t="str">
            <v>UCW-36713</v>
          </cell>
          <cell r="B54257" t="str">
            <v>MNY | Fit Me Loose powder listing | Tata Cliq Fashion | 125928</v>
          </cell>
          <cell r="C54257" t="str">
            <v>CLOSED</v>
          </cell>
          <cell r="D54257" t="str">
            <v>Medium</v>
          </cell>
          <cell r="E54257" t="str">
            <v>Chirag Dubal</v>
          </cell>
          <cell r="F54257" t="str">
            <v>Reagan D’souza</v>
          </cell>
          <cell r="G54257">
            <v>46260.831944444442</v>
          </cell>
          <cell r="H54257">
            <v>46267.868055555555</v>
          </cell>
        </row>
        <row r="54258">
          <cell r="A54258" t="str">
            <v>UCW-36706</v>
          </cell>
          <cell r="B54258" t="str">
            <v>Batch 10 - Listing</v>
          </cell>
          <cell r="C54258" t="str">
            <v>CLOSED Due to Inactive/Insufficient Information</v>
          </cell>
          <cell r="D54258" t="str">
            <v>Medium</v>
          </cell>
          <cell r="E54258" t="str">
            <v>Chirag Dubal</v>
          </cell>
          <cell r="F54258" t="str">
            <v>Simi Raichel Zachariah</v>
          </cell>
          <cell r="G54258">
            <v>46260.808333333334</v>
          </cell>
          <cell r="H54258">
            <v>46270.484027777777</v>
          </cell>
        </row>
        <row r="54259">
          <cell r="A54259" t="str">
            <v>UCW-36704</v>
          </cell>
          <cell r="B54259" t="str">
            <v>Tata Cliq-adidas DTC|Footwear| Attributes_26-08-26</v>
          </cell>
          <cell r="C54259" t="str">
            <v>SFA Stage</v>
          </cell>
          <cell r="D54259" t="str">
            <v>Medium</v>
          </cell>
          <cell r="E54259" t="str">
            <v>Chirag Dubal</v>
          </cell>
          <cell r="F54259" t="str">
            <v>Sneha Nadar</v>
          </cell>
          <cell r="G54259">
            <v>46260.805555555555</v>
          </cell>
          <cell r="H54259">
            <v>46267.84375</v>
          </cell>
        </row>
        <row r="54260">
          <cell r="A54260" t="str">
            <v>UCW-36702</v>
          </cell>
          <cell r="B54260" t="str">
            <v>Tata Cliq: Images &amp; Tittle Updates</v>
          </cell>
          <cell r="C54260" t="str">
            <v>CLOSED</v>
          </cell>
          <cell r="D54260" t="str">
            <v>Medium</v>
          </cell>
          <cell r="E54260" t="str">
            <v>Chirag Dubal</v>
          </cell>
          <cell r="F54260" t="str">
            <v>Shloka Chakre</v>
          </cell>
          <cell r="G54260">
            <v>46260.801388888889</v>
          </cell>
          <cell r="H54260">
            <v>46268.705555555556</v>
          </cell>
        </row>
        <row r="54261">
          <cell r="A54261" t="str">
            <v>UCW-36693</v>
          </cell>
          <cell r="B54261" t="str">
            <v>Anta Men's Listing Template</v>
          </cell>
          <cell r="C54261" t="str">
            <v>CLOSED</v>
          </cell>
          <cell r="D54261" t="str">
            <v>Medium</v>
          </cell>
          <cell r="E54261" t="str">
            <v>Chirag Dubal</v>
          </cell>
          <cell r="F54261" t="str">
            <v>Shloka Chakre</v>
          </cell>
          <cell r="G54261">
            <v>46260.784722222219</v>
          </cell>
          <cell r="H54261">
            <v>46267.861805555556</v>
          </cell>
        </row>
        <row r="54262">
          <cell r="A54262" t="str">
            <v>UCW-36692</v>
          </cell>
          <cell r="B54262" t="str">
            <v>CLONE - CLONE - Catalog File | IXIA by GIVA | 8/17/2026</v>
          </cell>
          <cell r="C54262" t="str">
            <v>CLOSED</v>
          </cell>
          <cell r="D54262" t="str">
            <v>Medium</v>
          </cell>
          <cell r="E54262" t="str">
            <v>netscribes</v>
          </cell>
          <cell r="F54262" t="str">
            <v>netscribes</v>
          </cell>
          <cell r="G54262">
            <v>46260.78402777778</v>
          </cell>
          <cell r="H54262">
            <v>46268.522916666669</v>
          </cell>
        </row>
        <row r="54263">
          <cell r="A54263" t="str">
            <v>UCW-36689</v>
          </cell>
          <cell r="B54263" t="str">
            <v>CLONE - Tata Cliq Partnership for OnnMe</v>
          </cell>
          <cell r="C54263" t="str">
            <v>CLOSED</v>
          </cell>
          <cell r="D54263" t="str">
            <v>Medium</v>
          </cell>
          <cell r="E54263" t="str">
            <v>netscribes</v>
          </cell>
          <cell r="F54263" t="str">
            <v>netscribes</v>
          </cell>
          <cell r="G54263">
            <v>46260.779861111114</v>
          </cell>
          <cell r="H54263">
            <v>46268.511111111111</v>
          </cell>
        </row>
        <row r="54264">
          <cell r="A54264" t="str">
            <v>UCW-36687</v>
          </cell>
          <cell r="B54264" t="str">
            <v>Giva | Silver Jewellery | 125927 | 20-08-2026 &amp; 21-08-2026 (74SKUs)</v>
          </cell>
          <cell r="C54264" t="str">
            <v>CLOSED</v>
          </cell>
          <cell r="D54264" t="str">
            <v>Medium</v>
          </cell>
          <cell r="E54264" t="str">
            <v>Chirag Dubal</v>
          </cell>
          <cell r="F54264" t="str">
            <v>Shloka Chakre</v>
          </cell>
          <cell r="G54264">
            <v>46260.776388888888</v>
          </cell>
          <cell r="H54264">
            <v>46268.678472222222</v>
          </cell>
        </row>
        <row r="54265">
          <cell r="A54265" t="str">
            <v>UCW-36667</v>
          </cell>
          <cell r="B54265" t="str">
            <v>GAS AW'26 - Catalogue (67 options)</v>
          </cell>
          <cell r="C54265" t="str">
            <v>CLOSED</v>
          </cell>
          <cell r="D54265" t="str">
            <v>Medium</v>
          </cell>
          <cell r="E54265" t="str">
            <v>Chirag Dubal</v>
          </cell>
          <cell r="F54265" t="str">
            <v>Sneha Nadar</v>
          </cell>
          <cell r="G54265">
            <v>46260.719444444447</v>
          </cell>
          <cell r="H54265">
            <v>46268.531944444447</v>
          </cell>
        </row>
        <row r="54266">
          <cell r="A54266" t="str">
            <v>UCW-36662</v>
          </cell>
          <cell r="B54266" t="str">
            <v>RWB foam 30ml listing details</v>
          </cell>
          <cell r="C54266" t="str">
            <v>CLOSED</v>
          </cell>
          <cell r="D54266" t="str">
            <v>Medium</v>
          </cell>
          <cell r="E54266" t="str">
            <v>Chirag Dubal</v>
          </cell>
          <cell r="F54266" t="str">
            <v>Sneha Nadar</v>
          </cell>
          <cell r="G54266">
            <v>46260.710416666669</v>
          </cell>
          <cell r="H54266">
            <v>46267.855555555558</v>
          </cell>
        </row>
        <row r="54267">
          <cell r="A54267" t="str">
            <v>UCW-36658</v>
          </cell>
          <cell r="B54267" t="str">
            <v>CLONE - Error_Weekly Consolidated QC Report (1 July – 13 July) | Agency Name -  Netscribes</v>
          </cell>
          <cell r="C54267" t="str">
            <v>CLOSED</v>
          </cell>
          <cell r="D54267" t="str">
            <v>Medium</v>
          </cell>
          <cell r="E54267" t="str">
            <v>Chirag Dubal</v>
          </cell>
          <cell r="F54267" t="str">
            <v>Swati Shukla</v>
          </cell>
          <cell r="G54267">
            <v>46260.701388888891</v>
          </cell>
          <cell r="H54267">
            <v>46265.496527777781</v>
          </cell>
        </row>
        <row r="54268">
          <cell r="A54268" t="str">
            <v>UCW-36651</v>
          </cell>
          <cell r="B54268" t="str">
            <v>Puig GWP Cataloguing 20.8.26</v>
          </cell>
          <cell r="C54268" t="str">
            <v>SFA Stage</v>
          </cell>
          <cell r="D54268" t="str">
            <v>Medium</v>
          </cell>
          <cell r="E54268" t="str">
            <v>Chirag Dubal</v>
          </cell>
          <cell r="F54268" t="str">
            <v>Simi Raichel Zachariah</v>
          </cell>
          <cell r="G54268">
            <v>46260.69027777778</v>
          </cell>
          <cell r="H54268">
            <v>46267.790972222225</v>
          </cell>
        </row>
        <row r="54269">
          <cell r="A54269" t="str">
            <v>UCW-36643</v>
          </cell>
          <cell r="B54269" t="str">
            <v>TQ | Brand: Converse | Catalog Listing | App-Acc FA26-Ftwr Lot-2.</v>
          </cell>
          <cell r="C54269" t="str">
            <v>Uploaded/Retriggered</v>
          </cell>
          <cell r="D54269" t="str">
            <v>Medium</v>
          </cell>
          <cell r="E54269" t="str">
            <v>Chirag Dubal</v>
          </cell>
          <cell r="F54269" t="str">
            <v>Reagan D’souza</v>
          </cell>
          <cell r="G54269">
            <v>46260.674305555556</v>
          </cell>
          <cell r="H54269">
            <v>46268.872916666667</v>
          </cell>
        </row>
        <row r="54270">
          <cell r="A54270" t="str">
            <v>UCW-36633</v>
          </cell>
          <cell r="B54270" t="str">
            <v>15 New Articles - Gifts &amp; Other products</v>
          </cell>
          <cell r="C54270" t="str">
            <v>Brand to Resolve Queries</v>
          </cell>
          <cell r="D54270" t="str">
            <v>Medium</v>
          </cell>
          <cell r="E54270" t="str">
            <v>Chirag Dubal</v>
          </cell>
          <cell r="F54270" t="str">
            <v>Reagan D’souza</v>
          </cell>
          <cell r="G54270">
            <v>46260.634027777778</v>
          </cell>
          <cell r="H54270">
            <v>46266.744444444441</v>
          </cell>
        </row>
        <row r="54271">
          <cell r="A54271" t="str">
            <v>UCW-36628</v>
          </cell>
          <cell r="B54271" t="str">
            <v>New Catalogue Sheet - 20 Aug</v>
          </cell>
          <cell r="C54271" t="str">
            <v>SFA Stage</v>
          </cell>
          <cell r="D54271" t="str">
            <v>Medium</v>
          </cell>
          <cell r="E54271" t="str">
            <v>Chirag Dubal</v>
          </cell>
          <cell r="F54271" t="str">
            <v>Sneha Nadar</v>
          </cell>
          <cell r="G54271">
            <v>46260.615972222222</v>
          </cell>
          <cell r="H54271">
            <v>46267.757638888892</v>
          </cell>
        </row>
        <row r="54272">
          <cell r="A54272" t="str">
            <v>UCW-36623</v>
          </cell>
          <cell r="B54272" t="str">
            <v xml:space="preserve">TCL- New listing - Memo Paris &amp; Juliette Has A Gun GWP </v>
          </cell>
          <cell r="C54272" t="str">
            <v>SFA Stage</v>
          </cell>
          <cell r="D54272" t="str">
            <v>Medium</v>
          </cell>
          <cell r="E54272" t="str">
            <v>Chirag Dubal</v>
          </cell>
          <cell r="F54272" t="str">
            <v>Sneha Nadar</v>
          </cell>
          <cell r="G54272">
            <v>46260.595833333333</v>
          </cell>
          <cell r="H54272">
            <v>46267.853472222225</v>
          </cell>
        </row>
        <row r="54273">
          <cell r="A54273" t="str">
            <v>UCW-36619</v>
          </cell>
          <cell r="B54273" t="str">
            <v>Men&amp;Women Footwear New Styles For Tatacliq (SS'26 &amp; AW'26) - (Styles-27) 24.08.2026</v>
          </cell>
          <cell r="C54273" t="str">
            <v>CLOSED</v>
          </cell>
          <cell r="D54273" t="str">
            <v>Medium</v>
          </cell>
          <cell r="E54273" t="str">
            <v>Chirag Dubal</v>
          </cell>
          <cell r="F54273" t="str">
            <v>Shloka Chakre</v>
          </cell>
          <cell r="G54273">
            <v>46260.581944444442</v>
          </cell>
          <cell r="H54273">
            <v>46261.492361111108</v>
          </cell>
        </row>
        <row r="54274">
          <cell r="A54274" t="str">
            <v>UCW-36615</v>
          </cell>
          <cell r="B54274" t="str">
            <v>Tata Cliq New Listing_Eego Italy _Gur Overseas_Footwear_Seller ID 128558_Style 44_SKU 269_26-08-2026</v>
          </cell>
          <cell r="C54274" t="str">
            <v>CLOSED</v>
          </cell>
          <cell r="D54274" t="str">
            <v>Medium</v>
          </cell>
          <cell r="E54274" t="str">
            <v>Chirag Dubal</v>
          </cell>
          <cell r="F54274" t="str">
            <v>Shloka Chakre</v>
          </cell>
          <cell r="G54274">
            <v>46260.572916666664</v>
          </cell>
          <cell r="H54274">
            <v>46261.5</v>
          </cell>
        </row>
        <row r="54275">
          <cell r="A54275" t="str">
            <v>UCW-36609</v>
          </cell>
          <cell r="B54275" t="str">
            <v>Monkstory - Footwear - 20/08/2026 - 21 SKUs</v>
          </cell>
          <cell r="C54275" t="str">
            <v>CLOSED</v>
          </cell>
          <cell r="D54275" t="str">
            <v>Medium</v>
          </cell>
          <cell r="E54275" t="str">
            <v>Chirag Dubal</v>
          </cell>
          <cell r="F54275" t="str">
            <v>Sushma Ram</v>
          </cell>
          <cell r="G54275">
            <v>46260.561111111114</v>
          </cell>
          <cell r="H54275">
            <v>46270.486805555556</v>
          </cell>
        </row>
        <row r="54276">
          <cell r="A54276" t="str">
            <v>UCW-36604</v>
          </cell>
          <cell r="B54276" t="str">
            <v>Seller code - 128628 Platform - TCF</v>
          </cell>
          <cell r="C54276" t="str">
            <v>CLOSED</v>
          </cell>
          <cell r="D54276" t="str">
            <v>Medium</v>
          </cell>
          <cell r="E54276" t="str">
            <v>Chirag Dubal</v>
          </cell>
          <cell r="F54276" t="str">
            <v>Sneha Nadar</v>
          </cell>
          <cell r="G54276">
            <v>46260.556250000001</v>
          </cell>
          <cell r="H54276">
            <v>46268.697916666664</v>
          </cell>
        </row>
        <row r="54277">
          <cell r="A54277" t="str">
            <v>UCW-36600</v>
          </cell>
          <cell r="B54277" t="str">
            <v>New Listing_Multi Brand_Mens-Womens Footwear_129236,127776_68 Styles_407 SKUs_21-08-2026</v>
          </cell>
          <cell r="C54277" t="str">
            <v>Tech Error</v>
          </cell>
          <cell r="D54277" t="str">
            <v>Medium</v>
          </cell>
          <cell r="E54277" t="str">
            <v>Chirag Dubal</v>
          </cell>
          <cell r="F54277" t="str">
            <v>Sneha Nadar</v>
          </cell>
          <cell r="G54277">
            <v>46260.544444444444</v>
          </cell>
          <cell r="H54277">
            <v>46267.777083333334</v>
          </cell>
        </row>
        <row r="54278">
          <cell r="A54278" t="str">
            <v>UCW-36599</v>
          </cell>
          <cell r="B54278" t="str">
            <v>CLONE -  Tata Cliq Luxury - New listing - Carner Barcelona (MDP)</v>
          </cell>
          <cell r="C54278" t="str">
            <v>CLOSED Due to Inactive/Insufficient Information</v>
          </cell>
          <cell r="D54278" t="str">
            <v>Medium</v>
          </cell>
          <cell r="E54278" t="str">
            <v>Chirag Dubal</v>
          </cell>
          <cell r="F54278" t="str">
            <v>Simi Raichel Zachariah</v>
          </cell>
          <cell r="G54278">
            <v>46260.540972222225</v>
          </cell>
          <cell r="H54278">
            <v>46263.444444444445</v>
          </cell>
        </row>
        <row r="54279">
          <cell r="A54279" t="str">
            <v>UCW-36591</v>
          </cell>
          <cell r="B54279" t="str">
            <v>Baer Shoes | Footwear | 129637 | New Listings 25.08.2026</v>
          </cell>
          <cell r="C54279" t="str">
            <v>CLOSED</v>
          </cell>
          <cell r="D54279" t="str">
            <v>Medium</v>
          </cell>
          <cell r="E54279" t="str">
            <v>Chirag Dubal</v>
          </cell>
          <cell r="F54279" t="str">
            <v>Shloka Chakre</v>
          </cell>
          <cell r="G54279">
            <v>46260.509027777778</v>
          </cell>
          <cell r="H54279">
            <v>46261.833333333336</v>
          </cell>
        </row>
        <row r="54280">
          <cell r="A54280" t="str">
            <v>UCW-36589</v>
          </cell>
          <cell r="B54280" t="str">
            <v>Request to Update HSN Code, Dimensions &amp; Weight</v>
          </cell>
          <cell r="C54280" t="str">
            <v>Ticket Raised</v>
          </cell>
          <cell r="D54280" t="str">
            <v>Medium</v>
          </cell>
          <cell r="E54280" t="str">
            <v>Simi Raichel Zachariah</v>
          </cell>
          <cell r="F54280" t="str">
            <v>Simi Raichel Zachariah</v>
          </cell>
          <cell r="G54280">
            <v>46260.497916666667</v>
          </cell>
          <cell r="H54280">
            <v>46266.816666666666</v>
          </cell>
        </row>
        <row r="54281">
          <cell r="A54281" t="str">
            <v>UCW-36578</v>
          </cell>
          <cell r="B54281" t="str">
            <v>Clone - Guess Footwear Men &amp; Women (New) 15 Options 20-08-2026</v>
          </cell>
          <cell r="C54281" t="str">
            <v>CLOSED</v>
          </cell>
          <cell r="D54281" t="str">
            <v>Medium</v>
          </cell>
          <cell r="E54281" t="str">
            <v>Chirag Dubal</v>
          </cell>
          <cell r="F54281" t="str">
            <v>netscribes</v>
          </cell>
          <cell r="G54281">
            <v>46259.79791666667</v>
          </cell>
          <cell r="H54281">
            <v>46261.477777777778</v>
          </cell>
        </row>
        <row r="54282">
          <cell r="A54282" t="str">
            <v>UCW-36558</v>
          </cell>
          <cell r="B54282" t="str">
            <v>CLONE - Saucony men's Listing Template</v>
          </cell>
          <cell r="C54282" t="str">
            <v>CLOSED</v>
          </cell>
          <cell r="D54282" t="str">
            <v>Medium</v>
          </cell>
          <cell r="E54282" t="str">
            <v>Chirag Dubal</v>
          </cell>
          <cell r="F54282" t="str">
            <v>Simi Raichel Zachariah</v>
          </cell>
          <cell r="G54282">
            <v>46259.751388888886</v>
          </cell>
          <cell r="H54282">
            <v>46266.767361111109</v>
          </cell>
        </row>
        <row r="54283">
          <cell r="A54283" t="str">
            <v>UCW-36555</v>
          </cell>
          <cell r="B54283" t="str">
            <v>CLONE - MNY | Super Stay Matte Ink PDP | Tata Cliq Fashion | 125928 | 2638337</v>
          </cell>
          <cell r="C54283" t="str">
            <v>CLOSED</v>
          </cell>
          <cell r="D54283" t="str">
            <v>Medium</v>
          </cell>
          <cell r="E54283" t="str">
            <v>Chirag Dubal</v>
          </cell>
          <cell r="F54283" t="str">
            <v>Simi Raichel Zachariah</v>
          </cell>
          <cell r="G54283">
            <v>46259.748611111114</v>
          </cell>
          <cell r="H54283">
            <v>46266.690972222219</v>
          </cell>
        </row>
        <row r="54284">
          <cell r="A54284" t="str">
            <v>UCW-36554</v>
          </cell>
          <cell r="B54284" t="str">
            <v>CLONE - MNY | Serum Lipstick EXT Listing | Tata Cliq Fashion 125928 | 2775297</v>
          </cell>
          <cell r="C54284" t="str">
            <v>CLOSED</v>
          </cell>
          <cell r="D54284" t="str">
            <v>Medium</v>
          </cell>
          <cell r="E54284" t="str">
            <v>Chirag Dubal</v>
          </cell>
          <cell r="F54284" t="str">
            <v>Simi Raichel Zachariah</v>
          </cell>
          <cell r="G54284">
            <v>46259.74722222222</v>
          </cell>
          <cell r="H54284">
            <v>46270.481944444444</v>
          </cell>
        </row>
        <row r="54285">
          <cell r="A54285" t="str">
            <v>UCW-36553</v>
          </cell>
          <cell r="B54285" t="str">
            <v>TOP MGMT ESC- 129589061939372- Delayed Delivery Pre Hotc</v>
          </cell>
          <cell r="C54285" t="str">
            <v>CLOSED</v>
          </cell>
          <cell r="D54285" t="str">
            <v>Medium</v>
          </cell>
          <cell r="E54285" t="str">
            <v>Chirag Dubal</v>
          </cell>
          <cell r="F54285" t="str">
            <v>Swati Shukla</v>
          </cell>
          <cell r="G54285">
            <v>46259.745833333334</v>
          </cell>
          <cell r="H54285">
            <v>46261.660416666666</v>
          </cell>
        </row>
        <row r="54286">
          <cell r="A54286" t="str">
            <v>UCW-36536</v>
          </cell>
          <cell r="B54286" t="str">
            <v>CLONE -  Bitiya by bhama - New catalog</v>
          </cell>
          <cell r="C54286" t="str">
            <v>SFA Stage</v>
          </cell>
          <cell r="D54286" t="str">
            <v>Medium</v>
          </cell>
          <cell r="E54286" t="str">
            <v>Chirag Dubal</v>
          </cell>
          <cell r="F54286" t="str">
            <v>Simi Raichel Zachariah</v>
          </cell>
          <cell r="G54286">
            <v>46259.694444444445</v>
          </cell>
          <cell r="H54286">
            <v>46263.638888888891</v>
          </cell>
        </row>
        <row r="54287">
          <cell r="A54287" t="str">
            <v>UCW-36531</v>
          </cell>
          <cell r="B54287" t="str">
            <v xml:space="preserve"> Tata Cliq-Multi Brand-Footwear -129236,127776 - 13-08-2026</v>
          </cell>
          <cell r="C54287" t="str">
            <v>CLOSED</v>
          </cell>
          <cell r="D54287" t="str">
            <v>Medium</v>
          </cell>
          <cell r="E54287" t="str">
            <v>Chirag Dubal</v>
          </cell>
          <cell r="F54287" t="str">
            <v>Simi Raichel Zachariah</v>
          </cell>
          <cell r="G54287">
            <v>46259.676388888889</v>
          </cell>
          <cell r="H54287">
            <v>46270.496527777781</v>
          </cell>
        </row>
        <row r="54288">
          <cell r="A54288" t="str">
            <v>UCW-36521</v>
          </cell>
          <cell r="B54288" t="str">
            <v>Guess Footwear Men &amp; Women (New) 15 Options 20-08-2026</v>
          </cell>
          <cell r="C54288" t="str">
            <v>FAILED</v>
          </cell>
          <cell r="D54288" t="str">
            <v>Medium</v>
          </cell>
          <cell r="E54288" t="str">
            <v>Chirag Dubal</v>
          </cell>
          <cell r="F54288" t="str">
            <v>Shloka Chakre</v>
          </cell>
          <cell r="G54288">
            <v>46259.631249999999</v>
          </cell>
          <cell r="H54288">
            <v>46259.791666666664</v>
          </cell>
        </row>
        <row r="54289">
          <cell r="A54289" t="str">
            <v>UCW-36520</v>
          </cell>
          <cell r="B54289" t="str">
            <v>Updated Images x Aloe Vera &amp; Neem x Tata</v>
          </cell>
          <cell r="C54289" t="str">
            <v>CLOSED</v>
          </cell>
          <cell r="D54289" t="str">
            <v>Medium</v>
          </cell>
          <cell r="E54289" t="str">
            <v>Chirag Dubal</v>
          </cell>
          <cell r="F54289" t="str">
            <v>Simi Raichel Zachariah</v>
          </cell>
          <cell r="G54289">
            <v>46259.620138888888</v>
          </cell>
          <cell r="H54289">
            <v>46266.59097222222</v>
          </cell>
        </row>
        <row r="54290">
          <cell r="A54290" t="str">
            <v>UCW-36490</v>
          </cell>
          <cell r="B54290" t="str">
            <v>The Souled Store Footwear 123858 19-08-2026</v>
          </cell>
          <cell r="C54290" t="str">
            <v>CLOSED</v>
          </cell>
          <cell r="D54290" t="str">
            <v>Medium</v>
          </cell>
          <cell r="E54290" t="str">
            <v>Chirag Dubal</v>
          </cell>
          <cell r="F54290" t="str">
            <v>Simi Raichel Zachariah</v>
          </cell>
          <cell r="G54290">
            <v>46259.456250000003</v>
          </cell>
          <cell r="H54290">
            <v>46261.46875</v>
          </cell>
        </row>
        <row r="54291">
          <cell r="A54291" t="str">
            <v>UCW-36487</v>
          </cell>
          <cell r="B54291" t="str">
            <v>CLONE - CLONE - New Listing Template :- 01-08-2026</v>
          </cell>
          <cell r="C54291" t="str">
            <v>SFA Stage</v>
          </cell>
          <cell r="D54291" t="str">
            <v>Medium</v>
          </cell>
          <cell r="E54291" t="str">
            <v>Chirag Dubal</v>
          </cell>
          <cell r="F54291" t="str">
            <v>Simi Raichel Zachariah</v>
          </cell>
          <cell r="G54291">
            <v>46259.443749999999</v>
          </cell>
          <cell r="H54291">
            <v>46265.707638888889</v>
          </cell>
        </row>
        <row r="54292">
          <cell r="A54292" t="str">
            <v>UCW-36481</v>
          </cell>
          <cell r="B54292" t="str">
            <v>Error_Weekly Consolidated QC Report (1 July – 13 July) | Agency Name -  Netscribes</v>
          </cell>
          <cell r="C54292" t="str">
            <v>CLOSED</v>
          </cell>
          <cell r="D54292" t="str">
            <v>Medium</v>
          </cell>
          <cell r="E54292" t="str">
            <v>Reagan D’souza</v>
          </cell>
          <cell r="F54292" t="str">
            <v>Swati Shukla</v>
          </cell>
          <cell r="G54292">
            <v>46258.800694444442</v>
          </cell>
          <cell r="H54292">
            <v>46260.412499999999</v>
          </cell>
        </row>
        <row r="54293">
          <cell r="A54293" t="str">
            <v>UCW-36465</v>
          </cell>
          <cell r="B54293" t="str">
            <v>La Prairie x TCL - 2026 2H New Launches Details &amp; Cataloguing</v>
          </cell>
          <cell r="C54293" t="str">
            <v>CLOSED Due to Inactive/Insufficient Information</v>
          </cell>
          <cell r="D54293" t="str">
            <v>Medium</v>
          </cell>
          <cell r="E54293" t="str">
            <v>Chirag Dubal</v>
          </cell>
          <cell r="F54293" t="str">
            <v>Shloka Chakre</v>
          </cell>
          <cell r="G54293">
            <v>46258.756249999999</v>
          </cell>
          <cell r="H54293">
            <v>46263.409722222219</v>
          </cell>
        </row>
        <row r="54294">
          <cell r="A54294" t="str">
            <v>UCW-36454</v>
          </cell>
          <cell r="B54294" t="str">
            <v>[EXT] Fw: TATA EAN Update</v>
          </cell>
          <cell r="C54294" t="str">
            <v>CLOSED</v>
          </cell>
          <cell r="D54294" t="str">
            <v>Medium</v>
          </cell>
          <cell r="E54294" t="str">
            <v>Chirag Dubal</v>
          </cell>
          <cell r="F54294" t="str">
            <v>Simi Raichel Zachariah</v>
          </cell>
          <cell r="G54294">
            <v>46258.725694444445</v>
          </cell>
          <cell r="H54294">
            <v>46268.743055555555</v>
          </cell>
        </row>
        <row r="54295">
          <cell r="A54295" t="str">
            <v>UCW-36450</v>
          </cell>
          <cell r="B54295" t="str">
            <v>September'26 Order Cycle - Fragrances - Samples + NPLs + GWPs: TCL</v>
          </cell>
          <cell r="C54295" t="str">
            <v>CLOSED</v>
          </cell>
          <cell r="D54295" t="str">
            <v>Medium</v>
          </cell>
          <cell r="E54295" t="str">
            <v>Chirag Dubal</v>
          </cell>
          <cell r="F54295" t="str">
            <v>Simi Raichel Zachariah</v>
          </cell>
          <cell r="G54295">
            <v>46258.674305555556</v>
          </cell>
          <cell r="H54295">
            <v>46270.465277777781</v>
          </cell>
        </row>
        <row r="54296">
          <cell r="A54296" t="str">
            <v>UCW-36440</v>
          </cell>
          <cell r="B54296" t="str">
            <v>Accessorize London X Tata Cliq _Jewellery Catalogue_19-08-2026</v>
          </cell>
          <cell r="C54296" t="str">
            <v>CLOSED</v>
          </cell>
          <cell r="D54296" t="str">
            <v>Medium</v>
          </cell>
          <cell r="E54296" t="str">
            <v>Mohd Tahir Shaikh</v>
          </cell>
          <cell r="F54296" t="str">
            <v>Simi Raichel Zachariah</v>
          </cell>
          <cell r="G54296">
            <v>46258.628472222219</v>
          </cell>
          <cell r="H54296">
            <v>46270.475694444445</v>
          </cell>
        </row>
        <row r="54297">
          <cell r="A54297" t="str">
            <v>UCW-36439</v>
          </cell>
          <cell r="B54297" t="str">
            <v>Palmonas | Fashion Jwellery | 128366 | 20-08-2026, 20 GIFT BOX</v>
          </cell>
          <cell r="C54297" t="str">
            <v>CLOSED Due to Inactive/Insufficient Information</v>
          </cell>
          <cell r="D54297" t="str">
            <v>Medium</v>
          </cell>
          <cell r="E54297" t="str">
            <v>Chirag Dubal</v>
          </cell>
          <cell r="F54297" t="str">
            <v>Simi Raichel Zachariah</v>
          </cell>
          <cell r="G54297">
            <v>46258.625</v>
          </cell>
          <cell r="H54297">
            <v>46260.745138888888</v>
          </cell>
        </row>
        <row r="54298">
          <cell r="A54298" t="str">
            <v>UCW-36437</v>
          </cell>
          <cell r="B54298" t="str">
            <v>CLONE -  Amouage Launch | TCL - Cataloguing Details | July 2026</v>
          </cell>
          <cell r="C54298" t="str">
            <v>CLOSED</v>
          </cell>
          <cell r="D54298" t="str">
            <v>Medium</v>
          </cell>
          <cell r="E54298" t="str">
            <v>netscribes</v>
          </cell>
          <cell r="F54298" t="str">
            <v>netscribes</v>
          </cell>
          <cell r="G54298">
            <v>46258.617361111108</v>
          </cell>
          <cell r="H54298">
            <v>46260.379861111112</v>
          </cell>
        </row>
        <row r="54299">
          <cell r="A54299" t="str">
            <v>UCW-36433</v>
          </cell>
          <cell r="B54299" t="str">
            <v xml:space="preserve">Seller ID :126768 &amp; 127197  - Images Updation </v>
          </cell>
          <cell r="C54299" t="str">
            <v>CLOSED</v>
          </cell>
          <cell r="D54299" t="str">
            <v>Medium</v>
          </cell>
          <cell r="E54299" t="str">
            <v>Chirag Dubal</v>
          </cell>
          <cell r="F54299" t="str">
            <v>Simi Raichel Zachariah</v>
          </cell>
          <cell r="G54299">
            <v>46258.584027777775</v>
          </cell>
          <cell r="H54299">
            <v>46268.674305555556</v>
          </cell>
        </row>
        <row r="54300">
          <cell r="A54300" t="str">
            <v>UCW-36431</v>
          </cell>
          <cell r="B54300" t="str">
            <v xml:space="preserve">BAGATT - Bugatti Size addition template </v>
          </cell>
          <cell r="C54300" t="str">
            <v>SFA Stage</v>
          </cell>
          <cell r="D54300" t="str">
            <v>Medium</v>
          </cell>
          <cell r="E54300" t="str">
            <v>Chirag Dubal</v>
          </cell>
          <cell r="F54300" t="str">
            <v>Shloka Chakre</v>
          </cell>
          <cell r="G54300">
            <v>46258.57916666667</v>
          </cell>
          <cell r="H54300">
            <v>46265.765972222223</v>
          </cell>
        </row>
        <row r="54301">
          <cell r="A54301" t="str">
            <v>UCW-36426</v>
          </cell>
          <cell r="B54301" t="str">
            <v>TataCliq X Bewakoof II Size Chart UpdateII 12-08-2026</v>
          </cell>
          <cell r="C54301" t="str">
            <v>CLOSED</v>
          </cell>
          <cell r="D54301" t="str">
            <v>Medium</v>
          </cell>
          <cell r="E54301" t="str">
            <v>Chirag Dubal</v>
          </cell>
          <cell r="F54301" t="str">
            <v>Simi Raichel Zachariah</v>
          </cell>
          <cell r="G54301">
            <v>46258.561111111114</v>
          </cell>
          <cell r="H54301">
            <v>46266.451388888891</v>
          </cell>
        </row>
        <row r="54302">
          <cell r="A54302" t="str">
            <v>UCW-36423</v>
          </cell>
          <cell r="B54302" t="str">
            <v>CLONE - MAC NPL Listing July'26</v>
          </cell>
          <cell r="C54302" t="str">
            <v>CLOSED</v>
          </cell>
          <cell r="D54302" t="str">
            <v>Medium</v>
          </cell>
          <cell r="E54302" t="str">
            <v>Chirag Dubal</v>
          </cell>
          <cell r="F54302" t="str">
            <v>Simi Raichel Zachariah</v>
          </cell>
          <cell r="G54302">
            <v>46258.544444444444</v>
          </cell>
          <cell r="H54302">
            <v>46268.720138888886</v>
          </cell>
        </row>
        <row r="54303">
          <cell r="A54303" t="str">
            <v>UCW-36417</v>
          </cell>
          <cell r="B54303" t="str">
            <v>Diwali Box| 2733568|TCL</v>
          </cell>
          <cell r="C54303" t="str">
            <v>CLOSED</v>
          </cell>
          <cell r="D54303" t="str">
            <v>Medium</v>
          </cell>
          <cell r="E54303" t="str">
            <v>Chirag Dubal</v>
          </cell>
          <cell r="F54303" t="str">
            <v>Simi Raichel Zachariah</v>
          </cell>
          <cell r="G54303">
            <v>46258.535416666666</v>
          </cell>
          <cell r="H54303">
            <v>46268.697222222225</v>
          </cell>
        </row>
        <row r="54304">
          <cell r="A54304" t="str">
            <v>UCW-36415</v>
          </cell>
          <cell r="B54304" t="str">
            <v>Sebastian Image Correction</v>
          </cell>
          <cell r="C54304" t="str">
            <v>Uploaded/Retriggered</v>
          </cell>
          <cell r="D54304" t="str">
            <v>Medium</v>
          </cell>
          <cell r="E54304" t="str">
            <v>Chirag Dubal</v>
          </cell>
          <cell r="F54304" t="str">
            <v>Simi Raichel Zachariah</v>
          </cell>
          <cell r="G54304">
            <v>46258.511805555558</v>
          </cell>
          <cell r="H54304">
            <v>46260.663194444445</v>
          </cell>
        </row>
        <row r="54305">
          <cell r="A54305" t="str">
            <v>UCW-36414</v>
          </cell>
          <cell r="B54305" t="str">
            <v>CLONE - Limese X SOR - ANUA Listing sheet</v>
          </cell>
          <cell r="C54305" t="str">
            <v>Uploaded/Retriggered</v>
          </cell>
          <cell r="D54305" t="str">
            <v>Medium</v>
          </cell>
          <cell r="E54305" t="str">
            <v>netscribes</v>
          </cell>
          <cell r="F54305" t="str">
            <v>netscribes</v>
          </cell>
          <cell r="G54305">
            <v>46258.511805555558</v>
          </cell>
          <cell r="H54305">
            <v>46270.460416666669</v>
          </cell>
        </row>
        <row r="54306">
          <cell r="A54306" t="str">
            <v>UCW-36411</v>
          </cell>
          <cell r="B54306" t="str">
            <v>Request for MRP, EAN, Images &amp; Manufacturer Details Update</v>
          </cell>
          <cell r="C54306" t="str">
            <v>Tech Error</v>
          </cell>
          <cell r="D54306" t="str">
            <v>Medium</v>
          </cell>
          <cell r="E54306" t="str">
            <v>Chirag Dubal</v>
          </cell>
          <cell r="F54306" t="str">
            <v>Simi Raichel Zachariah</v>
          </cell>
          <cell r="G54306">
            <v>46258.502083333333</v>
          </cell>
          <cell r="H54306">
            <v>46259.453472222223</v>
          </cell>
        </row>
        <row r="54307">
          <cell r="A54307" t="str">
            <v>UCW-36404</v>
          </cell>
          <cell r="B54307" t="str">
            <v>Gift Boxes listing – Content Sheet Attached: TATA Cliq x HMB</v>
          </cell>
          <cell r="C54307" t="str">
            <v>CLOSED</v>
          </cell>
          <cell r="D54307" t="str">
            <v>Medium</v>
          </cell>
          <cell r="E54307" t="str">
            <v>Chirag Dubal</v>
          </cell>
          <cell r="F54307" t="str">
            <v>Simi Raichel Zachariah</v>
          </cell>
          <cell r="G54307">
            <v>46258.455555555556</v>
          </cell>
          <cell r="H54307">
            <v>46268.665972222225</v>
          </cell>
        </row>
        <row r="54308">
          <cell r="A54308" t="str">
            <v>UCW-36403</v>
          </cell>
          <cell r="B54308" t="str">
            <v xml:space="preserve"> Images update | Tata Cliq | Miduty</v>
          </cell>
          <cell r="C54308" t="str">
            <v>CLOSED</v>
          </cell>
          <cell r="D54308" t="str">
            <v>Medium</v>
          </cell>
          <cell r="E54308" t="str">
            <v>Chirag Dubal</v>
          </cell>
          <cell r="F54308" t="str">
            <v>Simi Raichel Zachariah</v>
          </cell>
          <cell r="G54308">
            <v>46258.452777777777</v>
          </cell>
          <cell r="H54308">
            <v>46258.763888888891</v>
          </cell>
        </row>
        <row r="54309">
          <cell r="A54309" t="str">
            <v>UCW-36399</v>
          </cell>
          <cell r="B54309" t="str">
            <v>Tata Cliq Luxury  - New listing - Bvlgari and Hermès (GWP) 17-08-2026</v>
          </cell>
          <cell r="C54309" t="str">
            <v>CLOSED</v>
          </cell>
          <cell r="D54309" t="str">
            <v>Medium</v>
          </cell>
          <cell r="E54309" t="str">
            <v>Chirag Dubal</v>
          </cell>
          <cell r="F54309" t="str">
            <v>Simi Raichel Zachariah</v>
          </cell>
          <cell r="G54309">
            <v>46258.434027777781</v>
          </cell>
          <cell r="H54309">
            <v>46268.661111111112</v>
          </cell>
        </row>
        <row r="54310">
          <cell r="A54310" t="str">
            <v>UCW-36398</v>
          </cell>
          <cell r="B54310" t="str">
            <v>Tata Cliq - New listing - Kylie Minogue &amp; Stetson(New launch)</v>
          </cell>
          <cell r="C54310" t="str">
            <v>CLOSED Due to Inactive/Insufficient Information</v>
          </cell>
          <cell r="D54310" t="str">
            <v>Medium</v>
          </cell>
          <cell r="E54310" t="str">
            <v>Chirag Dubal</v>
          </cell>
          <cell r="F54310" t="str">
            <v>Simi Raichel Zachariah</v>
          </cell>
          <cell r="G54310">
            <v>46258.431944444441</v>
          </cell>
          <cell r="H54310">
            <v>46263.443055555559</v>
          </cell>
        </row>
        <row r="54311">
          <cell r="A54311" t="str">
            <v>UCW-36397</v>
          </cell>
          <cell r="B54311" t="str">
            <v xml:space="preserve"> Tata Cliq - New Listing - Ferragamo ( Fiamma Assoluta )</v>
          </cell>
          <cell r="C54311" t="str">
            <v>CLOSED</v>
          </cell>
          <cell r="D54311" t="str">
            <v>Medium</v>
          </cell>
          <cell r="E54311" t="str">
            <v>Chirag Dubal</v>
          </cell>
          <cell r="F54311" t="str">
            <v>Simi Raichel Zachariah</v>
          </cell>
          <cell r="G54311">
            <v>46258.429166666669</v>
          </cell>
          <cell r="H54311">
            <v>46268.65625</v>
          </cell>
        </row>
        <row r="54312">
          <cell r="A54312" t="str">
            <v>UCW-36388</v>
          </cell>
          <cell r="B54312" t="str">
            <v xml:space="preserve"> Error_Weekly Consolidated QC Report (1 July – 13 July) | Agency Name -  Netscribes</v>
          </cell>
          <cell r="C54312" t="str">
            <v>CLOSED</v>
          </cell>
          <cell r="D54312" t="str">
            <v>Medium</v>
          </cell>
          <cell r="E54312" t="str">
            <v>Reagan D’souza</v>
          </cell>
          <cell r="F54312" t="str">
            <v>Swati Shukla</v>
          </cell>
          <cell r="G54312">
            <v>46256.948611111111</v>
          </cell>
          <cell r="H54312">
            <v>46268.583333333336</v>
          </cell>
        </row>
        <row r="54313">
          <cell r="A54313" t="str">
            <v>UCW-36384</v>
          </cell>
          <cell r="B54313" t="str">
            <v xml:space="preserve">Cloned-Cin Cin - 07-08-2026 - 128398 - Daily Wear </v>
          </cell>
          <cell r="C54313" t="str">
            <v>CLOSED</v>
          </cell>
          <cell r="D54313" t="str">
            <v>Medium</v>
          </cell>
          <cell r="E54313" t="str">
            <v>Chirag Dubal</v>
          </cell>
          <cell r="F54313" t="str">
            <v>netscribes</v>
          </cell>
          <cell r="G54313">
            <v>46256.656944444447</v>
          </cell>
          <cell r="H54313">
            <v>46261.460416666669</v>
          </cell>
        </row>
        <row r="54314">
          <cell r="A54314" t="str">
            <v>UCW-36379</v>
          </cell>
          <cell r="B54314" t="str">
            <v>Superyou - Pouch to Jar Transition - 500g Packs</v>
          </cell>
          <cell r="C54314" t="str">
            <v>FAILED</v>
          </cell>
          <cell r="D54314" t="str">
            <v>Medium</v>
          </cell>
          <cell r="E54314" t="str">
            <v>Chirag Dubal</v>
          </cell>
          <cell r="F54314" t="str">
            <v>Simi Raichel Zachariah</v>
          </cell>
          <cell r="G54314">
            <v>46255.991666666669</v>
          </cell>
          <cell r="H54314">
            <v>46255.991666666669</v>
          </cell>
        </row>
        <row r="54315">
          <cell r="A54315" t="str">
            <v>UCW-36372</v>
          </cell>
          <cell r="B54315" t="str">
            <v>Error_Weekly Consolidated QC Report (1 July – 13 July) | Agency Name -  Netscribes</v>
          </cell>
          <cell r="C54315" t="str">
            <v>CLOSED</v>
          </cell>
          <cell r="D54315" t="str">
            <v>Medium</v>
          </cell>
          <cell r="E54315" t="str">
            <v>Reagan D’souza</v>
          </cell>
          <cell r="F54315" t="str">
            <v>Swati Shukla</v>
          </cell>
          <cell r="G54315">
            <v>46255.799305555556</v>
          </cell>
          <cell r="H54315">
            <v>46260.411805555559</v>
          </cell>
        </row>
        <row r="54316">
          <cell r="A54316" t="str">
            <v>UCW-36367</v>
          </cell>
          <cell r="B54316" t="str">
            <v>SKP Spa Essence New Launch - Tata</v>
          </cell>
          <cell r="C54316" t="str">
            <v>CLOSED</v>
          </cell>
          <cell r="D54316" t="str">
            <v>Medium</v>
          </cell>
          <cell r="E54316" t="str">
            <v>Chirag Dubal</v>
          </cell>
          <cell r="F54316" t="str">
            <v>Simi Raichel Zachariah</v>
          </cell>
          <cell r="G54316">
            <v>46255.76458333333</v>
          </cell>
          <cell r="H54316">
            <v>46268.646527777775</v>
          </cell>
        </row>
        <row r="54317">
          <cell r="A54317" t="str">
            <v>UCW-36364</v>
          </cell>
          <cell r="B54317" t="str">
            <v>SEPT NPL Cataloguing TCL</v>
          </cell>
          <cell r="C54317" t="str">
            <v>CLOSED Due to Inactive/Insufficient Information</v>
          </cell>
          <cell r="D54317" t="str">
            <v>Medium</v>
          </cell>
          <cell r="E54317" t="str">
            <v>Chirag Dubal</v>
          </cell>
          <cell r="F54317" t="str">
            <v>Simi Raichel Zachariah</v>
          </cell>
          <cell r="G54317">
            <v>46255.740972222222</v>
          </cell>
          <cell r="H54317">
            <v>46262.451388888891</v>
          </cell>
        </row>
        <row r="54318">
          <cell r="A54318" t="str">
            <v>UCW-36361</v>
          </cell>
          <cell r="B54318" t="str">
            <v xml:space="preserve">Rabanne Million RE26 Cataloguing </v>
          </cell>
          <cell r="C54318" t="str">
            <v>CLOSED</v>
          </cell>
          <cell r="D54318" t="str">
            <v>Medium</v>
          </cell>
          <cell r="E54318" t="str">
            <v>Chirag Dubal</v>
          </cell>
          <cell r="F54318" t="str">
            <v>Simi Raichel Zachariah</v>
          </cell>
          <cell r="G54318">
            <v>46255.729861111111</v>
          </cell>
          <cell r="H54318">
            <v>46268.642361111109</v>
          </cell>
        </row>
        <row r="54319">
          <cell r="A54319" t="str">
            <v>UCW-36360</v>
          </cell>
          <cell r="B54319" t="str">
            <v>Puig NPD Cataloguing 12.08.26</v>
          </cell>
          <cell r="C54319" t="str">
            <v>CLOSED</v>
          </cell>
          <cell r="D54319" t="str">
            <v>Medium</v>
          </cell>
          <cell r="E54319" t="str">
            <v>Chirag Dubal</v>
          </cell>
          <cell r="F54319" t="str">
            <v>Simi Raichel Zachariah</v>
          </cell>
          <cell r="G54319">
            <v>46255.723611111112</v>
          </cell>
          <cell r="H54319">
            <v>46260.436111111114</v>
          </cell>
        </row>
        <row r="54320">
          <cell r="A54320" t="str">
            <v>UCW-36355</v>
          </cell>
          <cell r="B54320" t="str">
            <v>Under Armour Listing (128047)-14/08/2026</v>
          </cell>
          <cell r="C54320" t="str">
            <v>CLOSED</v>
          </cell>
          <cell r="D54320" t="str">
            <v>Medium</v>
          </cell>
          <cell r="E54320" t="str">
            <v>Chirag Dubal</v>
          </cell>
          <cell r="F54320" t="str">
            <v>Simi Raichel Zachariah</v>
          </cell>
          <cell r="G54320">
            <v>46255.698611111111</v>
          </cell>
          <cell r="H54320">
            <v>46258.774305555555</v>
          </cell>
        </row>
        <row r="54321">
          <cell r="A54321" t="str">
            <v>UCW-36353</v>
          </cell>
          <cell r="B54321" t="str">
            <v>Koskii - 12-08-2026 - 129333 - Festive Wear</v>
          </cell>
          <cell r="C54321" t="str">
            <v>CLOSED</v>
          </cell>
          <cell r="D54321" t="str">
            <v>Medium</v>
          </cell>
          <cell r="E54321" t="str">
            <v>Chirag Dubal</v>
          </cell>
          <cell r="F54321" t="str">
            <v>Simi Raichel Zachariah</v>
          </cell>
          <cell r="G54321">
            <v>46255.690972222219</v>
          </cell>
          <cell r="H54321">
            <v>46260.443749999999</v>
          </cell>
        </row>
        <row r="54322">
          <cell r="A54322" t="str">
            <v>UCW-36340</v>
          </cell>
          <cell r="B54322" t="str">
            <v>ONLY AW26 (LOT-1) (TATA CLIQ Template)-17.08.2026</v>
          </cell>
          <cell r="C54322" t="str">
            <v>CLOSED</v>
          </cell>
          <cell r="D54322" t="str">
            <v>Medium</v>
          </cell>
          <cell r="E54322" t="str">
            <v>Chirag Dubal</v>
          </cell>
          <cell r="F54322" t="str">
            <v>Simi Raichel Zachariah</v>
          </cell>
          <cell r="G54322">
            <v>46255.584722222222</v>
          </cell>
          <cell r="H54322">
            <v>46263.668055555558</v>
          </cell>
        </row>
        <row r="54323">
          <cell r="A54323" t="str">
            <v>UCW-36338</v>
          </cell>
          <cell r="B54323" t="str">
            <v>CLONE - Changes In The Products - HOUSE OF CDC FASHION PVT LTD</v>
          </cell>
          <cell r="C54323" t="str">
            <v>CLOSED</v>
          </cell>
          <cell r="D54323" t="str">
            <v>Medium</v>
          </cell>
          <cell r="E54323" t="str">
            <v>netscribes</v>
          </cell>
          <cell r="F54323" t="str">
            <v>netscribes</v>
          </cell>
          <cell r="G54323">
            <v>46255.548611111109</v>
          </cell>
          <cell r="H54323">
            <v>46258.597916666666</v>
          </cell>
        </row>
        <row r="54324">
          <cell r="A54324" t="str">
            <v>UCW-36336</v>
          </cell>
          <cell r="B54324" t="str">
            <v xml:space="preserve"> [EXTERNAL] RE: PI Tata Cliq - 14th July</v>
          </cell>
          <cell r="C54324" t="str">
            <v>CLOSED</v>
          </cell>
          <cell r="D54324" t="str">
            <v>Medium</v>
          </cell>
          <cell r="E54324" t="str">
            <v>Chirag Dubal</v>
          </cell>
          <cell r="F54324" t="str">
            <v>Simi Raichel Zachariah</v>
          </cell>
          <cell r="G54324">
            <v>46255.540277777778</v>
          </cell>
          <cell r="H54324">
            <v>46261.451388888891</v>
          </cell>
        </row>
        <row r="54325">
          <cell r="A54325" t="str">
            <v>UCW-36323</v>
          </cell>
          <cell r="B54325" t="str">
            <v>CLONE - CLONE - CLONE - CLONE - CLONE - Error_Weekly Consolidated QC Report (1 July – 13 July) | Agency Name -  Netscribes</v>
          </cell>
          <cell r="C54325" t="str">
            <v>CLOSED</v>
          </cell>
          <cell r="D54325" t="str">
            <v>Medium</v>
          </cell>
          <cell r="E54325" t="str">
            <v>Chirag Dubal</v>
          </cell>
          <cell r="F54325" t="str">
            <v>Swati Shukla</v>
          </cell>
          <cell r="G54325">
            <v>46254.800694444442</v>
          </cell>
          <cell r="H54325">
            <v>46265.466666666667</v>
          </cell>
        </row>
        <row r="54326">
          <cell r="A54326" t="str">
            <v>UCW-36312</v>
          </cell>
          <cell r="B54326" t="str">
            <v>MAC Cataloguing - Aug'26</v>
          </cell>
          <cell r="C54326" t="str">
            <v>CLOSED</v>
          </cell>
          <cell r="D54326" t="str">
            <v>Medium</v>
          </cell>
          <cell r="E54326" t="str">
            <v>Chirag Dubal</v>
          </cell>
          <cell r="F54326" t="str">
            <v>Simi Raichel Zachariah</v>
          </cell>
          <cell r="G54326">
            <v>46254.727083333331</v>
          </cell>
          <cell r="H54326">
            <v>46260.504861111112</v>
          </cell>
        </row>
        <row r="54327">
          <cell r="A54327" t="str">
            <v>UCW-36311</v>
          </cell>
          <cell r="B54327" t="str">
            <v>L'Occi X TataCliQ_New Listings</v>
          </cell>
          <cell r="C54327" t="str">
            <v>CLOSED</v>
          </cell>
          <cell r="D54327" t="str">
            <v>Medium</v>
          </cell>
          <cell r="E54327" t="str">
            <v>Chirag Dubal</v>
          </cell>
          <cell r="F54327" t="str">
            <v>Simi Raichel Zachariah</v>
          </cell>
          <cell r="G54327">
            <v>46254.724305555559</v>
          </cell>
          <cell r="H54327">
            <v>46268.636111111111</v>
          </cell>
        </row>
        <row r="54328">
          <cell r="A54328" t="str">
            <v>UCW-36307</v>
          </cell>
          <cell r="B54328" t="str">
            <v>Fabindia – Apparel | Jewellery – Seller Code-126453 – SKU Count-1199 – Style Count-448 – 13-08-2026</v>
          </cell>
          <cell r="C54328" t="str">
            <v>CLOSED</v>
          </cell>
          <cell r="D54328" t="str">
            <v>Medium</v>
          </cell>
          <cell r="E54328" t="str">
            <v>Chirag Dubal</v>
          </cell>
          <cell r="F54328" t="str">
            <v>Simi Raichel Zachariah</v>
          </cell>
          <cell r="G54328">
            <v>46254.688888888886</v>
          </cell>
          <cell r="H54328">
            <v>46268.742361111108</v>
          </cell>
        </row>
        <row r="54329">
          <cell r="A54329" t="str">
            <v>UCW-36304</v>
          </cell>
          <cell r="B54329" t="str">
            <v xml:space="preserve"> Palmonas | Fashion Jwellery | 128366 | 19-08-2026, 37 SKUs Rakhi and Rakhi combos</v>
          </cell>
          <cell r="C54329" t="str">
            <v>CLOSED</v>
          </cell>
          <cell r="D54329" t="str">
            <v>Medium</v>
          </cell>
          <cell r="E54329" t="str">
            <v>Chirag Dubal</v>
          </cell>
          <cell r="F54329" t="str">
            <v>Simi Raichel Zachariah</v>
          </cell>
          <cell r="G54329">
            <v>46254.62777777778</v>
          </cell>
          <cell r="H54329">
            <v>46258.657638888886</v>
          </cell>
        </row>
        <row r="54330">
          <cell r="A54330" t="str">
            <v>UCW-36303</v>
          </cell>
          <cell r="B54330" t="str">
            <v>Image Update - MP000000031301062 -WONDERCHEF- IMAGE UPDATE</v>
          </cell>
          <cell r="C54330" t="str">
            <v>CLOSED</v>
          </cell>
          <cell r="D54330" t="str">
            <v>Medium</v>
          </cell>
          <cell r="E54330" t="str">
            <v>Chirag Dubal</v>
          </cell>
          <cell r="F54330" t="str">
            <v>Simi Raichel Zachariah</v>
          </cell>
          <cell r="G54330">
            <v>46254.626388888886</v>
          </cell>
          <cell r="H54330">
            <v>46263.640277777777</v>
          </cell>
        </row>
        <row r="54331">
          <cell r="A54331" t="str">
            <v>UCW-36295</v>
          </cell>
          <cell r="B54331" t="str">
            <v>CLONE - Catalog File | IXIA by GIVA | 8/17/2026</v>
          </cell>
          <cell r="C54331" t="str">
            <v>CLOSED Due to Inactive/Insufficient Information</v>
          </cell>
          <cell r="D54331" t="str">
            <v>Medium</v>
          </cell>
          <cell r="E54331" t="str">
            <v>Chirag Dubal</v>
          </cell>
          <cell r="F54331" t="str">
            <v>Simi Raichel Zachariah</v>
          </cell>
          <cell r="G54331">
            <v>46254.506944444445</v>
          </cell>
          <cell r="H54331">
            <v>46260.78402777778</v>
          </cell>
        </row>
        <row r="54332">
          <cell r="A54332" t="str">
            <v>UCW-36291</v>
          </cell>
          <cell r="B54332" t="str">
            <v>( CHARCHIT/CAVIO ) 25 -New Styles Product data sheet to go live on Tata Cliq</v>
          </cell>
          <cell r="C54332" t="str">
            <v>CLOSED</v>
          </cell>
          <cell r="D54332" t="str">
            <v>Medium</v>
          </cell>
          <cell r="E54332" t="str">
            <v>Chirag Dubal</v>
          </cell>
          <cell r="F54332" t="str">
            <v>Simi Raichel Zachariah</v>
          </cell>
          <cell r="G54332">
            <v>46254.447222222225</v>
          </cell>
          <cell r="H54332">
            <v>46261.435416666667</v>
          </cell>
        </row>
        <row r="54333">
          <cell r="A54333" t="str">
            <v>UCW-36289</v>
          </cell>
          <cell r="B54333" t="str">
            <v>Saucony Women's Listing Template</v>
          </cell>
          <cell r="C54333" t="str">
            <v>CLOSED</v>
          </cell>
          <cell r="D54333" t="str">
            <v>Medium</v>
          </cell>
          <cell r="E54333" t="str">
            <v>Chirag Dubal</v>
          </cell>
          <cell r="F54333" t="str">
            <v>Jaibharathi Jagannathan</v>
          </cell>
          <cell r="G54333">
            <v>46253.995138888888</v>
          </cell>
          <cell r="H54333">
            <v>46256.48541666667</v>
          </cell>
        </row>
        <row r="54334">
          <cell r="A54334" t="str">
            <v>UCW-36287</v>
          </cell>
          <cell r="B54334" t="str">
            <v>MP000000023232174 - Image Update</v>
          </cell>
          <cell r="C54334" t="str">
            <v>CLOSED</v>
          </cell>
          <cell r="D54334" t="str">
            <v>Medium</v>
          </cell>
          <cell r="E54334" t="str">
            <v>Chirag Dubal</v>
          </cell>
          <cell r="F54334" t="str">
            <v>Simi Raichel Zachariah</v>
          </cell>
          <cell r="G54334">
            <v>46253.821527777778</v>
          </cell>
          <cell r="H54334">
            <v>46255.597222222219</v>
          </cell>
        </row>
        <row r="54335">
          <cell r="A54335" t="str">
            <v>UCW-36283</v>
          </cell>
          <cell r="B54335" t="str">
            <v xml:space="preserve"> Nicobar + Apparel + Jewellery + 129226 + 18th Aug26 (Godavari)</v>
          </cell>
          <cell r="C54335" t="str">
            <v>CLOSED</v>
          </cell>
          <cell r="D54335" t="str">
            <v>Medium</v>
          </cell>
          <cell r="E54335" t="str">
            <v>Chirag Dubal</v>
          </cell>
          <cell r="F54335" t="str">
            <v>Simi Raichel Zachariah</v>
          </cell>
          <cell r="G54335">
            <v>46253.793749999997</v>
          </cell>
          <cell r="H54335">
            <v>46268.62222222222</v>
          </cell>
        </row>
        <row r="54336">
          <cell r="A54336" t="str">
            <v>UCW-36281</v>
          </cell>
          <cell r="B54336" t="str">
            <v>CLONE - New Catalog Jewellery_Biba_11-08-2026</v>
          </cell>
          <cell r="C54336" t="str">
            <v>CLOSED</v>
          </cell>
          <cell r="D54336" t="str">
            <v>Medium</v>
          </cell>
          <cell r="E54336" t="str">
            <v>Chirag Dubal</v>
          </cell>
          <cell r="F54336" t="str">
            <v>Simi Raichel Zachariah</v>
          </cell>
          <cell r="G54336">
            <v>46253.789583333331</v>
          </cell>
          <cell r="H54336">
            <v>46259.48541666667</v>
          </cell>
        </row>
        <row r="54337">
          <cell r="A54337" t="str">
            <v>UCW-36280</v>
          </cell>
          <cell r="B54337" t="str">
            <v>CLONE - CLONE - CLONE - CLONE - Error_Weekly Consolidated QC Report (1 July – 13 July) | Agency Name -  Netscribes</v>
          </cell>
          <cell r="C54337" t="str">
            <v>CLOSED</v>
          </cell>
          <cell r="D54337" t="str">
            <v>Medium</v>
          </cell>
          <cell r="E54337" t="str">
            <v>Chirag Dubal</v>
          </cell>
          <cell r="F54337" t="str">
            <v>Swati Shukla</v>
          </cell>
          <cell r="G54337">
            <v>46253.787499999999</v>
          </cell>
          <cell r="H54337">
            <v>46265.455555555556</v>
          </cell>
        </row>
        <row r="54338">
          <cell r="A54338" t="str">
            <v>UCW-36278</v>
          </cell>
          <cell r="B54338" t="str">
            <v>PNG Jewellers | Silver Rakhi Revised Images | Code - 124260 | Total SKUs - 98</v>
          </cell>
          <cell r="C54338" t="str">
            <v>CLOSED Due to Inactive/Insufficient Information</v>
          </cell>
          <cell r="D54338" t="str">
            <v>Medium</v>
          </cell>
          <cell r="E54338" t="str">
            <v>Chirag Dubal</v>
          </cell>
          <cell r="F54338" t="str">
            <v>Simi Raichel Zachariah</v>
          </cell>
          <cell r="G54338">
            <v>46253.782638888886</v>
          </cell>
          <cell r="H54338">
            <v>46260.426388888889</v>
          </cell>
        </row>
        <row r="54339">
          <cell r="A54339" t="str">
            <v>UCW-36263</v>
          </cell>
          <cell r="B54339" t="str">
            <v xml:space="preserve"> CK 100 Rem - 4 std 3 GWP - TATA - 17/08/26</v>
          </cell>
          <cell r="C54339" t="str">
            <v>CLOSED</v>
          </cell>
          <cell r="D54339" t="str">
            <v>Medium</v>
          </cell>
          <cell r="E54339" t="str">
            <v>Chirag Dubal</v>
          </cell>
          <cell r="F54339" t="str">
            <v>Simi Raichel Zachariah</v>
          </cell>
          <cell r="G54339">
            <v>46253.736805555556</v>
          </cell>
          <cell r="H54339">
            <v>46260.499305555553</v>
          </cell>
        </row>
        <row r="54340">
          <cell r="A54340" t="str">
            <v>UCW-36261</v>
          </cell>
          <cell r="B54340" t="str">
            <v>Davidoff 3 EAN Update - TATA - 12/08/26</v>
          </cell>
          <cell r="C54340" t="str">
            <v>CLOSED</v>
          </cell>
          <cell r="D54340" t="str">
            <v>Medium</v>
          </cell>
          <cell r="E54340" t="str">
            <v>Chirag Dubal</v>
          </cell>
          <cell r="F54340" t="str">
            <v>Simi Raichel Zachariah</v>
          </cell>
          <cell r="G54340">
            <v>46253.729166666664</v>
          </cell>
          <cell r="H54340">
            <v>46258.576388888891</v>
          </cell>
        </row>
        <row r="54341">
          <cell r="A54341" t="str">
            <v>UCW-36255</v>
          </cell>
          <cell r="B54341" t="str">
            <v>Floris London cherry blossom intense</v>
          </cell>
          <cell r="C54341" t="str">
            <v>CLOSED</v>
          </cell>
          <cell r="D54341" t="str">
            <v>Medium</v>
          </cell>
          <cell r="E54341" t="str">
            <v>Chirag Dubal</v>
          </cell>
          <cell r="F54341" t="str">
            <v>Simi Raichel Zachariah</v>
          </cell>
          <cell r="G54341">
            <v>46253.667361111111</v>
          </cell>
          <cell r="H54341">
            <v>46256.529166666667</v>
          </cell>
        </row>
        <row r="54342">
          <cell r="A54342" t="str">
            <v>UCW-36253</v>
          </cell>
          <cell r="B54342" t="str">
            <v>Giva | Silver Jewellery | 125927 | 06-08-2026 (32SKUs)</v>
          </cell>
          <cell r="C54342" t="str">
            <v>CLOSED</v>
          </cell>
          <cell r="D54342" t="str">
            <v>Medium</v>
          </cell>
          <cell r="E54342" t="str">
            <v>Chirag Dubal</v>
          </cell>
          <cell r="F54342" t="str">
            <v>Simi Raichel Zachariah</v>
          </cell>
          <cell r="G54342">
            <v>46253.65902777778</v>
          </cell>
          <cell r="H54342">
            <v>46255.604166666664</v>
          </cell>
        </row>
        <row r="54343">
          <cell r="A54343" t="str">
            <v>UCW-36251</v>
          </cell>
          <cell r="B54343" t="str">
            <v>House of Chikankari - 10-08-2026 - 128604 - Festive Collection</v>
          </cell>
          <cell r="C54343" t="str">
            <v>CLOSED</v>
          </cell>
          <cell r="D54343" t="str">
            <v>Medium</v>
          </cell>
          <cell r="E54343" t="str">
            <v>Chirag Dubal</v>
          </cell>
          <cell r="F54343" t="str">
            <v>Simi Raichel Zachariah</v>
          </cell>
          <cell r="G54343">
            <v>46253.648611111108</v>
          </cell>
          <cell r="H54343">
            <v>46268.703472222223</v>
          </cell>
        </row>
        <row r="54344">
          <cell r="A54344" t="str">
            <v>UCW-36250</v>
          </cell>
          <cell r="B54344" t="str">
            <v xml:space="preserve"> Image Update - MP000000026620493</v>
          </cell>
          <cell r="C54344" t="str">
            <v>CLOSED</v>
          </cell>
          <cell r="D54344" t="str">
            <v>Medium</v>
          </cell>
          <cell r="E54344" t="str">
            <v>Chirag Dubal</v>
          </cell>
          <cell r="F54344" t="str">
            <v>Simi Raichel Zachariah</v>
          </cell>
          <cell r="G54344">
            <v>46253.646527777775</v>
          </cell>
          <cell r="H54344">
            <v>46263.755555555559</v>
          </cell>
        </row>
        <row r="54345">
          <cell r="A54345" t="str">
            <v>UCW-36248</v>
          </cell>
          <cell r="B54345" t="str">
            <v>Images update | Tata Cliq | Kids progrow+ | Miduty</v>
          </cell>
          <cell r="C54345" t="str">
            <v>CLOSED</v>
          </cell>
          <cell r="D54345" t="str">
            <v>Medium</v>
          </cell>
          <cell r="E54345" t="str">
            <v>Chirag Dubal</v>
          </cell>
          <cell r="F54345" t="str">
            <v>Simi Raichel Zachariah</v>
          </cell>
          <cell r="G54345">
            <v>46253.63958333333</v>
          </cell>
          <cell r="H54345">
            <v>46254.659722222219</v>
          </cell>
        </row>
        <row r="54346">
          <cell r="A54346" t="str">
            <v>UCW-36246</v>
          </cell>
          <cell r="B54346" t="str">
            <v xml:space="preserve"> [External] - Re: Lakme | EAN-CIC Mismatch Transitions</v>
          </cell>
          <cell r="C54346" t="str">
            <v>CLOSED</v>
          </cell>
          <cell r="D54346" t="str">
            <v>Medium</v>
          </cell>
          <cell r="E54346" t="str">
            <v>Chirag Dubal</v>
          </cell>
          <cell r="F54346" t="str">
            <v>Simi Raichel Zachariah</v>
          </cell>
          <cell r="G54346">
            <v>46253.612500000003</v>
          </cell>
          <cell r="H54346">
            <v>46268.518750000003</v>
          </cell>
        </row>
        <row r="54347">
          <cell r="A54347" t="str">
            <v>UCW-36244</v>
          </cell>
          <cell r="B54347" t="str">
            <v>CLONE - Cava Image updation</v>
          </cell>
          <cell r="C54347" t="str">
            <v>CLOSED</v>
          </cell>
          <cell r="D54347" t="str">
            <v>Medium</v>
          </cell>
          <cell r="E54347" t="str">
            <v>netscribes</v>
          </cell>
          <cell r="F54347" t="str">
            <v>netscribes</v>
          </cell>
          <cell r="G54347">
            <v>46253.598611111112</v>
          </cell>
          <cell r="H54347">
            <v>46255.453472222223</v>
          </cell>
        </row>
        <row r="54348">
          <cell r="A54348" t="str">
            <v>UCW-36239</v>
          </cell>
          <cell r="B54348" t="str">
            <v>CLONE - Fabindia – Apparel | Jewellery &amp; Footwear– Seller Code-126453 – SKU Count-936 – Style Count-330 – 27-07-2026</v>
          </cell>
          <cell r="C54348" t="str">
            <v>CLOSED</v>
          </cell>
          <cell r="D54348" t="str">
            <v>Medium</v>
          </cell>
          <cell r="E54348" t="str">
            <v>netscribes</v>
          </cell>
          <cell r="F54348" t="str">
            <v>netscribes</v>
          </cell>
          <cell r="G54348">
            <v>46253.55972222222</v>
          </cell>
          <cell r="H54348">
            <v>46253.813194444447</v>
          </cell>
        </row>
        <row r="54349">
          <cell r="A54349" t="str">
            <v>UCW-36231</v>
          </cell>
          <cell r="B54349" t="str">
            <v>CLONE - Tata Shiseido Portfolio – Launch &amp; Operational Alignment</v>
          </cell>
          <cell r="C54349" t="str">
            <v>CLOSED</v>
          </cell>
          <cell r="D54349" t="str">
            <v>Medium</v>
          </cell>
          <cell r="E54349" t="str">
            <v>Chirag Dubal</v>
          </cell>
          <cell r="F54349" t="str">
            <v>netscribes</v>
          </cell>
          <cell r="G54349">
            <v>46253.463194444441</v>
          </cell>
          <cell r="H54349">
            <v>46255.55</v>
          </cell>
        </row>
        <row r="54350">
          <cell r="A54350" t="str">
            <v>UCW-36227</v>
          </cell>
          <cell r="B54350" t="str">
            <v>ALDO Footwear Catalog Submission (TC&amp;TCL) - 03.08.2025</v>
          </cell>
          <cell r="C54350" t="str">
            <v>CLOSED</v>
          </cell>
          <cell r="D54350" t="str">
            <v>Medium</v>
          </cell>
          <cell r="E54350" t="str">
            <v>Chirag Dubal</v>
          </cell>
          <cell r="F54350" t="str">
            <v>Jaibharathi Jagannathan</v>
          </cell>
          <cell r="G54350">
            <v>46252.938888888886</v>
          </cell>
          <cell r="H54350">
            <v>46262.779861111114</v>
          </cell>
        </row>
        <row r="54351">
          <cell r="A54351" t="str">
            <v>UCW-36223</v>
          </cell>
          <cell r="B54351" t="str">
            <v>La Vie En Rose style gap</v>
          </cell>
          <cell r="C54351" t="str">
            <v>CLOSED Due to Inactive/Insufficient Information</v>
          </cell>
          <cell r="D54351" t="str">
            <v>Medium</v>
          </cell>
          <cell r="E54351" t="str">
            <v>Chirag Dubal</v>
          </cell>
          <cell r="F54351" t="str">
            <v>Simi Raichel Zachariah</v>
          </cell>
          <cell r="G54351">
            <v>46252.78125</v>
          </cell>
          <cell r="H54351">
            <v>46255.909722222219</v>
          </cell>
        </row>
        <row r="54352">
          <cell r="A54352" t="str">
            <v>UCW-36218</v>
          </cell>
          <cell r="B54352" t="str">
            <v>CLONE - CLONE - CLONE - Error_Weekly Consolidated QC Report (1 July – 13 July) | Agency Name -  Netscribes</v>
          </cell>
          <cell r="C54352" t="str">
            <v>CLOSED</v>
          </cell>
          <cell r="D54352" t="str">
            <v>Medium</v>
          </cell>
          <cell r="E54352" t="str">
            <v>Chirag Dubal</v>
          </cell>
          <cell r="F54352" t="str">
            <v>Swati Shukla</v>
          </cell>
          <cell r="G54352">
            <v>46252.759027777778</v>
          </cell>
          <cell r="H54352">
            <v>46258.597916666666</v>
          </cell>
        </row>
        <row r="54353">
          <cell r="A54353" t="str">
            <v>UCW-36216</v>
          </cell>
          <cell r="B54353" t="str">
            <v>Tata CliQ &lt;&gt; New Product Listing Request- (Floe-371),(Floe-372),(Floe-373-375),(PU-149),(PU-120),(PU-123),(PU-124),(PU-125)</v>
          </cell>
          <cell r="C54353" t="str">
            <v>CLOSED</v>
          </cell>
          <cell r="D54353" t="str">
            <v>Medium</v>
          </cell>
          <cell r="E54353" t="str">
            <v>Chirag Dubal</v>
          </cell>
          <cell r="F54353" t="str">
            <v>Simi Raichel Zachariah</v>
          </cell>
          <cell r="G54353">
            <v>46252.742361111108</v>
          </cell>
          <cell r="H54353">
            <v>46260.492361111108</v>
          </cell>
        </row>
        <row r="54354">
          <cell r="A54354" t="str">
            <v>UCW-36202</v>
          </cell>
          <cell r="B54354" t="str">
            <v>Voylla | Fashion Jewelry | 128973 | 13.08.2026 (31 skus)</v>
          </cell>
          <cell r="C54354" t="str">
            <v>CLOSED</v>
          </cell>
          <cell r="D54354" t="str">
            <v>Medium</v>
          </cell>
          <cell r="E54354" t="str">
            <v>Chirag Dubal</v>
          </cell>
          <cell r="F54354" t="str">
            <v>Simi Raichel Zachariah</v>
          </cell>
          <cell r="G54354">
            <v>46252.654166666667</v>
          </cell>
          <cell r="H54354">
            <v>46255.599305555559</v>
          </cell>
        </row>
        <row r="54355">
          <cell r="A54355" t="str">
            <v>UCW-36201</v>
          </cell>
          <cell r="B54355" t="str">
            <v>Sri Jagdamba Pearls | Fashion Category| 124314-SJPS1 | 14-08-26(31 SKUS)</v>
          </cell>
          <cell r="C54355" t="str">
            <v>CLOSED</v>
          </cell>
          <cell r="D54355" t="str">
            <v>Medium</v>
          </cell>
          <cell r="E54355" t="str">
            <v>Chirag Dubal</v>
          </cell>
          <cell r="F54355" t="str">
            <v>Simi Raichel Zachariah</v>
          </cell>
          <cell r="G54355">
            <v>46252.650694444441</v>
          </cell>
          <cell r="H54355">
            <v>46255.592361111114</v>
          </cell>
        </row>
        <row r="54356">
          <cell r="A54356" t="str">
            <v>UCW-36199</v>
          </cell>
          <cell r="B54356" t="str">
            <v>New Earring Collection Catalog for Upload 14.08.2026</v>
          </cell>
          <cell r="C54356" t="str">
            <v>CLOSED</v>
          </cell>
          <cell r="D54356" t="str">
            <v>Medium</v>
          </cell>
          <cell r="E54356" t="str">
            <v>Chirag Dubal</v>
          </cell>
          <cell r="F54356" t="str">
            <v>Simi Raichel Zachariah</v>
          </cell>
          <cell r="G54356">
            <v>46252.647222222222</v>
          </cell>
          <cell r="H54356">
            <v>46255.584027777775</v>
          </cell>
        </row>
        <row r="54357">
          <cell r="A54357" t="str">
            <v>UCW-36197</v>
          </cell>
          <cell r="B54357" t="str">
            <v>L’Oréal Paris | Tinted Serum grouping  | Tatacliq</v>
          </cell>
          <cell r="C54357" t="str">
            <v>CLOSED</v>
          </cell>
          <cell r="D54357" t="str">
            <v>Medium</v>
          </cell>
          <cell r="E54357" t="str">
            <v>netscribes</v>
          </cell>
          <cell r="F54357" t="str">
            <v>Shweta Phadtare</v>
          </cell>
          <cell r="G54357">
            <v>46252.642361111109</v>
          </cell>
          <cell r="H54357">
            <v>46255.605555555558</v>
          </cell>
        </row>
        <row r="54358">
          <cell r="A54358" t="str">
            <v>UCW-36189</v>
          </cell>
          <cell r="B54358" t="str">
            <v>Giva | Silver Jewellery | 125927 | RAKHI COMBO (35 SKUs)</v>
          </cell>
          <cell r="C54358" t="str">
            <v>CLOSED</v>
          </cell>
          <cell r="D54358" t="str">
            <v>Medium</v>
          </cell>
          <cell r="E54358" t="str">
            <v>Chirag Dubal</v>
          </cell>
          <cell r="F54358" t="str">
            <v>Jaibharathi Jagannathan</v>
          </cell>
          <cell r="G54358">
            <v>46252.557638888888</v>
          </cell>
          <cell r="H54358">
            <v>46254.529861111114</v>
          </cell>
        </row>
        <row r="54359">
          <cell r="A54359" t="str">
            <v>UCW-36176</v>
          </cell>
          <cell r="B54359" t="str">
            <v>CLONE - CLONE - Error_Weekly Consolidated QC Report (1 July – 13 July) | Agency Name -  Netscribes</v>
          </cell>
          <cell r="C54359" t="str">
            <v>CLOSED</v>
          </cell>
          <cell r="D54359" t="str">
            <v>Medium</v>
          </cell>
          <cell r="E54359" t="str">
            <v>Chirag Dubal</v>
          </cell>
          <cell r="F54359" t="str">
            <v>Swati Shukla</v>
          </cell>
          <cell r="G54359">
            <v>46251.793055555558</v>
          </cell>
          <cell r="H54359">
            <v>46260.411805555559</v>
          </cell>
        </row>
        <row r="54360">
          <cell r="A54360" t="str">
            <v>UCW-36171</v>
          </cell>
          <cell r="B54360" t="str">
            <v>CLONE - New Rakhi Collection Catalog for Upload Lot 2 11.08.2026</v>
          </cell>
          <cell r="C54360" t="str">
            <v>CLOSED</v>
          </cell>
          <cell r="D54360" t="str">
            <v>Medium</v>
          </cell>
          <cell r="E54360" t="str">
            <v>Chirag Dubal</v>
          </cell>
          <cell r="F54360" t="str">
            <v>Simi Raichel Zachariah</v>
          </cell>
          <cell r="G54360">
            <v>46251.752083333333</v>
          </cell>
          <cell r="H54360">
            <v>46255.557638888888</v>
          </cell>
        </row>
        <row r="54361">
          <cell r="A54361" t="str">
            <v>UCW-36169</v>
          </cell>
          <cell r="B54361" t="str">
            <v>CLONE - Italian Shoe Co | New Brand Launch - Catalogue listing</v>
          </cell>
          <cell r="C54361" t="str">
            <v>CLOSED</v>
          </cell>
          <cell r="D54361" t="str">
            <v>Medium</v>
          </cell>
          <cell r="E54361" t="str">
            <v>netscribes</v>
          </cell>
          <cell r="F54361" t="str">
            <v>netscribes</v>
          </cell>
          <cell r="G54361">
            <v>46251.731249999997</v>
          </cell>
          <cell r="H54361">
            <v>46255.515972222223</v>
          </cell>
        </row>
        <row r="54362">
          <cell r="A54362" t="str">
            <v>UCW-36168</v>
          </cell>
          <cell r="B54362" t="str">
            <v>CLONE - CLONE - UPDATED Beauty New Listing Format Submission – Zoha / Correlation / Pepper Tree</v>
          </cell>
          <cell r="C54362" t="str">
            <v>CLOSED Due to Inactive/Insufficient Information</v>
          </cell>
          <cell r="D54362" t="str">
            <v>Medium</v>
          </cell>
          <cell r="E54362" t="str">
            <v>Chirag Dubal</v>
          </cell>
          <cell r="F54362" t="str">
            <v>Simi Raichel Zachariah</v>
          </cell>
          <cell r="G54362">
            <v>46251.727083333331</v>
          </cell>
          <cell r="H54362">
            <v>46255.714583333334</v>
          </cell>
        </row>
        <row r="54363">
          <cell r="A54363" t="str">
            <v>UCW-36167</v>
          </cell>
          <cell r="B54363" t="str">
            <v>Platform Addition Request - Torriden</v>
          </cell>
          <cell r="C54363" t="str">
            <v>CLOSED</v>
          </cell>
          <cell r="D54363" t="str">
            <v>Medium</v>
          </cell>
          <cell r="E54363" t="str">
            <v>Chirag Dubal</v>
          </cell>
          <cell r="F54363" t="str">
            <v>Shloka Chakre</v>
          </cell>
          <cell r="G54363">
            <v>46251.723611111112</v>
          </cell>
          <cell r="H54363">
            <v>46253.707638888889</v>
          </cell>
        </row>
        <row r="54364">
          <cell r="A54364" t="str">
            <v>UCW-36159</v>
          </cell>
          <cell r="B54364" t="str">
            <v>NPI Listings - Tata Cliq (OR)&lt;&gt;Honasa</v>
          </cell>
          <cell r="C54364" t="str">
            <v>CLOSED Due to Inactive/Insufficient Information</v>
          </cell>
          <cell r="D54364" t="str">
            <v>Medium</v>
          </cell>
          <cell r="E54364" t="str">
            <v>Chirag Dubal</v>
          </cell>
          <cell r="F54364" t="str">
            <v>Simi Raichel Zachariah</v>
          </cell>
          <cell r="G54364">
            <v>46251.634722222225</v>
          </cell>
          <cell r="H54364">
            <v>46258.482638888891</v>
          </cell>
        </row>
        <row r="54365">
          <cell r="A54365" t="str">
            <v>UCW-36157</v>
          </cell>
          <cell r="B54365" t="str">
            <v>Tatacliq Footwear Batch 25 (July) _USPA_23-07-2026</v>
          </cell>
          <cell r="C54365" t="str">
            <v>CLOSED Due to Inactive/Insufficient Information</v>
          </cell>
          <cell r="D54365" t="str">
            <v>Medium</v>
          </cell>
          <cell r="E54365" t="str">
            <v>Chirag Dubal</v>
          </cell>
          <cell r="F54365" t="str">
            <v>Simi Raichel Zachariah</v>
          </cell>
          <cell r="G54365">
            <v>46251.566666666666</v>
          </cell>
          <cell r="H54365">
            <v>46253.781944444447</v>
          </cell>
        </row>
        <row r="54366">
          <cell r="A54366" t="str">
            <v>UCW-36156</v>
          </cell>
          <cell r="B54366" t="str">
            <v>PUMA FOOTWEAR 124130 &amp; 125381 New Listings 14-08-2026</v>
          </cell>
          <cell r="C54366" t="str">
            <v>CLOSED</v>
          </cell>
          <cell r="D54366" t="str">
            <v>Medium</v>
          </cell>
          <cell r="E54366" t="str">
            <v>Chirag Dubal</v>
          </cell>
          <cell r="F54366" t="str">
            <v>Shloka Chakre</v>
          </cell>
          <cell r="G54366">
            <v>46251.565972222219</v>
          </cell>
          <cell r="H54366">
            <v>46252.509722222225</v>
          </cell>
        </row>
        <row r="54367">
          <cell r="A54367" t="str">
            <v>UCW-36148</v>
          </cell>
          <cell r="B54367" t="str">
            <v>PUMA FOOTWEAR 124130 &amp; 125381 New Listings 12-08-2026</v>
          </cell>
          <cell r="C54367" t="str">
            <v>CLOSED</v>
          </cell>
          <cell r="D54367" t="str">
            <v>Medium</v>
          </cell>
          <cell r="E54367" t="str">
            <v>Chirag Dubal</v>
          </cell>
          <cell r="F54367" t="str">
            <v>Shloka Chakre</v>
          </cell>
          <cell r="G54367">
            <v>46251.53402777778</v>
          </cell>
          <cell r="H54367">
            <v>46255.731944444444</v>
          </cell>
        </row>
        <row r="54368">
          <cell r="A54368" t="str">
            <v>UCW-36130</v>
          </cell>
          <cell r="B54368" t="str">
            <v>CLONE - Error_Weekly Consolidated QC Report (1 July – 13 July) | Agency Name -  Netscribes</v>
          </cell>
          <cell r="C54368" t="str">
            <v>CLOSED</v>
          </cell>
          <cell r="D54368" t="str">
            <v>Medium</v>
          </cell>
          <cell r="E54368" t="str">
            <v>Chirag Dubal</v>
          </cell>
          <cell r="F54368" t="str">
            <v>Swati Shukla</v>
          </cell>
          <cell r="G54368">
            <v>46249.859722222223</v>
          </cell>
          <cell r="H54368">
            <v>46252.5</v>
          </cell>
        </row>
        <row r="54369">
          <cell r="A54369" t="str">
            <v>UCW-36126</v>
          </cell>
          <cell r="B54369" t="str">
            <v>CLONE - MMTC | Product Details and Images for Pendants | Addoc | 3skus</v>
          </cell>
          <cell r="C54369" t="str">
            <v>CLOSED</v>
          </cell>
          <cell r="D54369" t="str">
            <v>Medium</v>
          </cell>
          <cell r="E54369" t="str">
            <v>Chirag Dubal</v>
          </cell>
          <cell r="F54369" t="str">
            <v>Simi Raichel Zachariah</v>
          </cell>
          <cell r="G54369">
            <v>46248.782638888886</v>
          </cell>
          <cell r="H54369">
            <v>46255.588888888888</v>
          </cell>
        </row>
        <row r="54370">
          <cell r="A54370" t="str">
            <v>UCW-36122</v>
          </cell>
          <cell r="B54370" t="str">
            <v>Error_Weekly Consolidated QC Report (1 July – 13 July) | Agency Name -  Netscribes</v>
          </cell>
          <cell r="C54370" t="str">
            <v>CLOSED</v>
          </cell>
          <cell r="D54370" t="str">
            <v>Medium</v>
          </cell>
          <cell r="E54370" t="str">
            <v>Chirag Dubal</v>
          </cell>
          <cell r="F54370" t="str">
            <v>Swati Shukla</v>
          </cell>
          <cell r="G54370">
            <v>46248.751388888886</v>
          </cell>
          <cell r="H54370">
            <v>46252.493750000001</v>
          </cell>
        </row>
        <row r="54371">
          <cell r="A54371" t="str">
            <v>UCW-36113</v>
          </cell>
          <cell r="B54371" t="str">
            <v xml:space="preserve">Puig GWP Cataloguing 12.08.26 </v>
          </cell>
          <cell r="C54371" t="str">
            <v>CLOSED</v>
          </cell>
          <cell r="D54371" t="str">
            <v>Medium</v>
          </cell>
          <cell r="E54371" t="str">
            <v>Chirag Dubal</v>
          </cell>
          <cell r="F54371" t="str">
            <v>Simi Raichel Zachariah</v>
          </cell>
          <cell r="G54371">
            <v>46248.736111111109</v>
          </cell>
          <cell r="H54371">
            <v>46254.776388888888</v>
          </cell>
        </row>
        <row r="54372">
          <cell r="A54372" t="str">
            <v>UCW-36110</v>
          </cell>
          <cell r="B54372" t="str">
            <v xml:space="preserve"> Lakme - Buying Listings - 25 June 2026</v>
          </cell>
          <cell r="C54372" t="str">
            <v>CLOSED</v>
          </cell>
          <cell r="D54372" t="str">
            <v>Medium</v>
          </cell>
          <cell r="E54372" t="str">
            <v>Chirag Dubal</v>
          </cell>
          <cell r="F54372" t="str">
            <v>Simi Raichel Zachariah</v>
          </cell>
          <cell r="G54372">
            <v>46248.700694444444</v>
          </cell>
          <cell r="H54372">
            <v>46254.584722222222</v>
          </cell>
        </row>
        <row r="54373">
          <cell r="A54373" t="str">
            <v>UCW-36107</v>
          </cell>
          <cell r="B54373" t="str">
            <v>Urgent EAN change Request</v>
          </cell>
          <cell r="C54373" t="str">
            <v>CLOSED</v>
          </cell>
          <cell r="D54373" t="str">
            <v>Medium</v>
          </cell>
          <cell r="E54373" t="str">
            <v>Chirag Dubal</v>
          </cell>
          <cell r="F54373" t="str">
            <v>Simi Raichel Zachariah</v>
          </cell>
          <cell r="G54373">
            <v>46248.695833333331</v>
          </cell>
          <cell r="H54373">
            <v>46261.648611111108</v>
          </cell>
        </row>
        <row r="54374">
          <cell r="A54374" t="str">
            <v>UCW-36104</v>
          </cell>
          <cell r="B54374" t="str">
            <v>Benetton Tata CLiQ  Apparel Templates - Request to Go Live</v>
          </cell>
          <cell r="C54374" t="str">
            <v>CLOSED</v>
          </cell>
          <cell r="D54374" t="str">
            <v>Medium</v>
          </cell>
          <cell r="E54374" t="str">
            <v>Chirag Dubal</v>
          </cell>
          <cell r="F54374" t="str">
            <v>Simi Raichel Zachariah</v>
          </cell>
          <cell r="G54374">
            <v>46248.682638888888</v>
          </cell>
          <cell r="H54374">
            <v>46253.619444444441</v>
          </cell>
        </row>
        <row r="54375">
          <cell r="A54375" t="str">
            <v>UCW-36103</v>
          </cell>
          <cell r="B54375" t="str">
            <v>Tata-cliq polki file</v>
          </cell>
          <cell r="C54375" t="str">
            <v>CLOSED</v>
          </cell>
          <cell r="D54375" t="str">
            <v>Medium</v>
          </cell>
          <cell r="E54375" t="str">
            <v>Chirag Dubal</v>
          </cell>
          <cell r="F54375" t="str">
            <v>Shloka Chakre</v>
          </cell>
          <cell r="G54375">
            <v>46248.681944444441</v>
          </cell>
          <cell r="H54375">
            <v>46252.54583333333</v>
          </cell>
        </row>
        <row r="54376">
          <cell r="A54376" t="str">
            <v>UCW-36093</v>
          </cell>
          <cell r="B54376" t="str">
            <v>Fragrance Du Bois Catalogiung</v>
          </cell>
          <cell r="C54376" t="str">
            <v>CLOSED</v>
          </cell>
          <cell r="D54376" t="str">
            <v>Medium</v>
          </cell>
          <cell r="E54376" t="str">
            <v>Chirag Dubal</v>
          </cell>
          <cell r="F54376" t="str">
            <v>Shloka Chakre</v>
          </cell>
          <cell r="G54376">
            <v>46248.525694444441</v>
          </cell>
          <cell r="H54376">
            <v>46254.557638888888</v>
          </cell>
        </row>
        <row r="54377">
          <cell r="A54377" t="str">
            <v>UCW-36087</v>
          </cell>
          <cell r="B54377" t="str">
            <v>Error_Weekly Consolidated QC Report (1 July – 13 July) | Agency Name -  Netscribes</v>
          </cell>
          <cell r="C54377" t="str">
            <v>CLOSED</v>
          </cell>
          <cell r="D54377" t="str">
            <v>Medium</v>
          </cell>
          <cell r="E54377" t="str">
            <v>Chirag Dubal</v>
          </cell>
          <cell r="F54377" t="str">
            <v>Swati Shukla</v>
          </cell>
          <cell r="G54377">
            <v>46247.987500000003</v>
          </cell>
          <cell r="H54377">
            <v>46268.563194444447</v>
          </cell>
        </row>
        <row r="54378">
          <cell r="A54378" t="str">
            <v>UCW-36081</v>
          </cell>
          <cell r="B54378" t="str">
            <v>Charles &amp; Keith_Footwear_125610_11thAug'26 (Batch 16)</v>
          </cell>
          <cell r="C54378" t="str">
            <v>CLOSED</v>
          </cell>
          <cell r="D54378" t="str">
            <v>Medium</v>
          </cell>
          <cell r="E54378" t="str">
            <v>Chirag Dubal</v>
          </cell>
          <cell r="F54378" t="str">
            <v>Simi Raichel Zachariah</v>
          </cell>
          <cell r="G54378">
            <v>46247.81527777778</v>
          </cell>
          <cell r="H54378">
            <v>46252.538888888892</v>
          </cell>
        </row>
        <row r="54379">
          <cell r="A54379" t="str">
            <v>UCW-36076</v>
          </cell>
          <cell r="B54379" t="str">
            <v>Silver Rakhi</v>
          </cell>
          <cell r="C54379" t="str">
            <v>CLOSED Due to Inactive/Insufficient Information</v>
          </cell>
          <cell r="D54379" t="str">
            <v>Medium</v>
          </cell>
          <cell r="E54379" t="str">
            <v>Chirag Dubal</v>
          </cell>
          <cell r="F54379" t="str">
            <v>Simi Raichel Zachariah</v>
          </cell>
          <cell r="G54379">
            <v>46247.790972222225</v>
          </cell>
          <cell r="H54379">
            <v>46251.601388888892</v>
          </cell>
        </row>
        <row r="54380">
          <cell r="A54380" t="str">
            <v>UCW-36073</v>
          </cell>
          <cell r="B54380" t="str">
            <v>CLONE - Sub task - Seller Code: 129357 | Brand: Converse | Request for Size Addition to Existing Style Code</v>
          </cell>
          <cell r="C54380" t="str">
            <v>CLOSED</v>
          </cell>
          <cell r="D54380" t="str">
            <v>Medium</v>
          </cell>
          <cell r="E54380" t="str">
            <v>Chirag Dubal</v>
          </cell>
          <cell r="F54380" t="str">
            <v>Reagan D’souza</v>
          </cell>
          <cell r="G54380">
            <v>46247.6875</v>
          </cell>
          <cell r="H54380">
            <v>46247.806250000001</v>
          </cell>
        </row>
        <row r="54381">
          <cell r="A54381" t="str">
            <v>UCW-36072</v>
          </cell>
          <cell r="B54381" t="str">
            <v>Error_Seller Code: 129357 | Brand: Converse | Request for Size Addition to Existing Style Code</v>
          </cell>
          <cell r="C54381" t="str">
            <v>CLOSED</v>
          </cell>
          <cell r="D54381" t="str">
            <v>Medium</v>
          </cell>
          <cell r="E54381" t="str">
            <v>Chirag Dubal</v>
          </cell>
          <cell r="F54381" t="str">
            <v>Reagan D’souza</v>
          </cell>
          <cell r="G54381">
            <v>46247.6875</v>
          </cell>
          <cell r="H54381">
            <v>46258.597222222219</v>
          </cell>
        </row>
        <row r="54382">
          <cell r="A54382" t="str">
            <v>UCW-36068</v>
          </cell>
          <cell r="B54382" t="str">
            <v>URGENT IMAGE UPDATION - D&amp;G</v>
          </cell>
          <cell r="C54382" t="str">
            <v>CLOSED</v>
          </cell>
          <cell r="D54382" t="str">
            <v>Medium</v>
          </cell>
          <cell r="E54382" t="str">
            <v>Chirag Dubal</v>
          </cell>
          <cell r="F54382" t="str">
            <v>Shraddha Dighe</v>
          </cell>
          <cell r="G54382">
            <v>46247.604166666664</v>
          </cell>
          <cell r="H54382">
            <v>46251.813194444447</v>
          </cell>
        </row>
        <row r="54383">
          <cell r="A54383" t="str">
            <v>UCW-36063</v>
          </cell>
          <cell r="B54383" t="str">
            <v>TataCliq: New 18 Women's Sandals Category Articles</v>
          </cell>
          <cell r="C54383" t="str">
            <v>CLOSED</v>
          </cell>
          <cell r="D54383" t="str">
            <v>Medium</v>
          </cell>
          <cell r="E54383" t="str">
            <v>Chirag Dubal</v>
          </cell>
          <cell r="F54383" t="str">
            <v>Shraddha Dighe</v>
          </cell>
          <cell r="G54383">
            <v>46247.552777777775</v>
          </cell>
          <cell r="H54383">
            <v>46248.692361111112</v>
          </cell>
        </row>
        <row r="54384">
          <cell r="A54384" t="str">
            <v>UCW-36053</v>
          </cell>
          <cell r="B54384" t="str">
            <v>CLONE - Campus x Tatacliq ~ New Listing_24.07.2026</v>
          </cell>
          <cell r="C54384" t="str">
            <v>CLOSED</v>
          </cell>
          <cell r="D54384" t="str">
            <v>Medium</v>
          </cell>
          <cell r="E54384" t="str">
            <v>Chirag Dubal</v>
          </cell>
          <cell r="F54384" t="str">
            <v>Simi Raichel Zachariah</v>
          </cell>
          <cell r="G54384">
            <v>46247.511805555558</v>
          </cell>
          <cell r="H54384">
            <v>46248.511805555558</v>
          </cell>
        </row>
        <row r="54385">
          <cell r="A54385" t="str">
            <v>UCW-36047</v>
          </cell>
          <cell r="B54385" t="str">
            <v>Puma | Title &amp; Images Mismatch | Sneakers</v>
          </cell>
          <cell r="C54385" t="str">
            <v>CLOSED</v>
          </cell>
          <cell r="D54385" t="str">
            <v>Medium</v>
          </cell>
          <cell r="E54385" t="str">
            <v>netscribes</v>
          </cell>
          <cell r="F54385" t="str">
            <v>Addrita Mukherjee</v>
          </cell>
          <cell r="G54385">
            <v>46247.396527777775</v>
          </cell>
          <cell r="H54385">
            <v>46266.59375</v>
          </cell>
        </row>
        <row r="54386">
          <cell r="A54386" t="str">
            <v>UCW-36037</v>
          </cell>
          <cell r="B54386" t="str">
            <v>New Listing Details – Re'equil Moisturisers (50 g)</v>
          </cell>
          <cell r="C54386" t="str">
            <v>CLOSED</v>
          </cell>
          <cell r="D54386" t="str">
            <v>Medium</v>
          </cell>
          <cell r="E54386" t="str">
            <v>Chirag Dubal</v>
          </cell>
          <cell r="F54386" t="str">
            <v>Simi Raichel Zachariah</v>
          </cell>
          <cell r="G54386">
            <v>46246.779166666667</v>
          </cell>
          <cell r="H54386">
            <v>46254.54791666667</v>
          </cell>
        </row>
        <row r="54387">
          <cell r="A54387" t="str">
            <v>UCW-36032</v>
          </cell>
          <cell r="B54387" t="str">
            <v>SKU EAN Updates &amp; Stock Activation (Primespot) - L'Occitane (New) Pending SKUs</v>
          </cell>
          <cell r="C54387" t="str">
            <v>CLOSED Due to Inactive/Insufficient Information</v>
          </cell>
          <cell r="D54387" t="str">
            <v>Medium</v>
          </cell>
          <cell r="E54387" t="str">
            <v>Chirag Dubal</v>
          </cell>
          <cell r="F54387" t="str">
            <v>Simi Raichel Zachariah</v>
          </cell>
          <cell r="G54387">
            <v>46246.684027777781</v>
          </cell>
          <cell r="H54387">
            <v>46256.383333333331</v>
          </cell>
        </row>
        <row r="54388">
          <cell r="A54388" t="str">
            <v>UCW-36031</v>
          </cell>
          <cell r="B54388" t="str">
            <v>Health and Wellness - Luxury Platform Addition Task</v>
          </cell>
          <cell r="C54388" t="str">
            <v>CLOSED</v>
          </cell>
          <cell r="D54388" t="str">
            <v>Medium</v>
          </cell>
          <cell r="E54388" t="str">
            <v>Chirag Dubal</v>
          </cell>
          <cell r="F54388" t="str">
            <v>Shraddha Dighe</v>
          </cell>
          <cell r="G54388">
            <v>46246.680555555555</v>
          </cell>
          <cell r="H54388">
            <v>46253.577777777777</v>
          </cell>
        </row>
        <row r="54389">
          <cell r="A54389" t="str">
            <v>UCW-36029</v>
          </cell>
          <cell r="B54389" t="str">
            <v>Pepe Jeans -48-8-Aw26 - 11-08-2026</v>
          </cell>
          <cell r="C54389" t="str">
            <v>CLOSED</v>
          </cell>
          <cell r="D54389" t="str">
            <v>Medium</v>
          </cell>
          <cell r="E54389" t="str">
            <v>Chirag Dubal</v>
          </cell>
          <cell r="F54389" t="str">
            <v>Simi Raichel Zachariah</v>
          </cell>
          <cell r="G54389">
            <v>46246.67083333333</v>
          </cell>
          <cell r="H54389">
            <v>46248.685416666667</v>
          </cell>
        </row>
        <row r="54390">
          <cell r="A54390" t="str">
            <v>UCW-36023</v>
          </cell>
          <cell r="B54390" t="str">
            <v>D&amp;G - PDP Content &amp; Hybrid Mock</v>
          </cell>
          <cell r="C54390" t="str">
            <v>CLOSED</v>
          </cell>
          <cell r="D54390" t="str">
            <v>Medium</v>
          </cell>
          <cell r="E54390" t="str">
            <v>netscribes</v>
          </cell>
          <cell r="F54390" t="str">
            <v>Shraddha Dighe</v>
          </cell>
          <cell r="G54390">
            <v>46246.560416666667</v>
          </cell>
          <cell r="H54390">
            <v>46247.40902777778</v>
          </cell>
        </row>
        <row r="54391">
          <cell r="A54391" t="str">
            <v>UCW-36022</v>
          </cell>
          <cell r="B54391" t="str">
            <v>D&amp;G Certificate Updation</v>
          </cell>
          <cell r="C54391" t="str">
            <v>CLOSED</v>
          </cell>
          <cell r="D54391" t="str">
            <v>Medium</v>
          </cell>
          <cell r="E54391" t="str">
            <v>Chirag Dubal</v>
          </cell>
          <cell r="F54391" t="str">
            <v>Shraddha Dighe</v>
          </cell>
          <cell r="G54391">
            <v>46246.547222222223</v>
          </cell>
          <cell r="H54391">
            <v>46268.86041666667</v>
          </cell>
        </row>
        <row r="54392">
          <cell r="A54392" t="str">
            <v>UCW-36017</v>
          </cell>
          <cell r="B54392" t="str">
            <v>CLONE - Autumnlane - 15-07-2026 - 128336 - Casual Wear</v>
          </cell>
          <cell r="C54392" t="str">
            <v>CLOSED</v>
          </cell>
          <cell r="D54392" t="str">
            <v>Medium</v>
          </cell>
          <cell r="E54392" t="str">
            <v>Chirag Dubal</v>
          </cell>
          <cell r="F54392" t="str">
            <v>netscribes</v>
          </cell>
          <cell r="G54392">
            <v>46246.449305555558</v>
          </cell>
          <cell r="H54392">
            <v>46253.669444444444</v>
          </cell>
        </row>
        <row r="54393">
          <cell r="A54393" t="str">
            <v>UCW-36014</v>
          </cell>
          <cell r="B54393" t="str">
            <v>New Sku Listing - Nuna (Aarete Marketing LLP 128412-AAR001)</v>
          </cell>
          <cell r="C54393" t="str">
            <v>CLOSED Due to Inactive/Insufficient Information</v>
          </cell>
          <cell r="D54393" t="str">
            <v>Medium</v>
          </cell>
          <cell r="E54393" t="str">
            <v>Chirag Dubal</v>
          </cell>
          <cell r="F54393" t="str">
            <v>Simi Raichel Zachariah</v>
          </cell>
          <cell r="G54393">
            <v>46245.770138888889</v>
          </cell>
          <cell r="H54393">
            <v>46263.415277777778</v>
          </cell>
        </row>
        <row r="54394">
          <cell r="A54394" t="str">
            <v>UCW-36011</v>
          </cell>
          <cell r="B54394" t="str">
            <v>Title &amp; Image Update | Alexandre Christie | 127506 | 11.08.2026</v>
          </cell>
          <cell r="C54394" t="str">
            <v>CLOSED</v>
          </cell>
          <cell r="D54394" t="str">
            <v>Medium</v>
          </cell>
          <cell r="E54394" t="str">
            <v>Chirag Dubal</v>
          </cell>
          <cell r="F54394" t="str">
            <v>Shraddha Dighe</v>
          </cell>
          <cell r="G54394">
            <v>46245.761111111111</v>
          </cell>
          <cell r="H54394">
            <v>46251.796527777777</v>
          </cell>
        </row>
        <row r="54395">
          <cell r="A54395" t="str">
            <v>UCW-36009</v>
          </cell>
          <cell r="B54395" t="str">
            <v>Asian Footwear listing 11 Aug 2026</v>
          </cell>
          <cell r="C54395" t="str">
            <v>CLOSED</v>
          </cell>
          <cell r="D54395" t="str">
            <v>Medium</v>
          </cell>
          <cell r="E54395" t="str">
            <v>Chirag Dubal</v>
          </cell>
          <cell r="F54395" t="str">
            <v>Shraddha Dighe</v>
          </cell>
          <cell r="G54395">
            <v>46245.750694444447</v>
          </cell>
          <cell r="H54395">
            <v>46259.406944444447</v>
          </cell>
        </row>
        <row r="54396">
          <cell r="A54396" t="str">
            <v>UCW-36005</v>
          </cell>
          <cell r="B54396" t="str">
            <v>New Listing - Touch925 (63 SKUs)</v>
          </cell>
          <cell r="C54396" t="str">
            <v>CLOSED</v>
          </cell>
          <cell r="D54396" t="str">
            <v>Medium</v>
          </cell>
          <cell r="E54396" t="str">
            <v>Chirag Dubal</v>
          </cell>
          <cell r="F54396" t="str">
            <v>Simi Raichel Zachariah</v>
          </cell>
          <cell r="G54396">
            <v>46245.734027777777</v>
          </cell>
          <cell r="H54396">
            <v>46248.677083333336</v>
          </cell>
        </row>
        <row r="54397">
          <cell r="A54397" t="str">
            <v>UCW-36003</v>
          </cell>
          <cell r="B54397" t="str">
            <v>New Catalog Jewellery_Biba_11-08-2026</v>
          </cell>
          <cell r="C54397" t="str">
            <v>CLOSED Due to Inactive/Insufficient Information</v>
          </cell>
          <cell r="D54397" t="str">
            <v>Medium</v>
          </cell>
          <cell r="E54397" t="str">
            <v>Chirag Dubal</v>
          </cell>
          <cell r="F54397" t="str">
            <v>Shraddha Dighe</v>
          </cell>
          <cell r="G54397">
            <v>46245.722222222219</v>
          </cell>
          <cell r="H54397">
            <v>46253.789583333331</v>
          </cell>
        </row>
        <row r="54398">
          <cell r="A54398" t="str">
            <v>UCW-35989</v>
          </cell>
          <cell r="B54398" t="str">
            <v>Tata Cliq: Rosemary Shampoo &amp; Rosemary Serum Update details</v>
          </cell>
          <cell r="C54398" t="str">
            <v>CLOSED</v>
          </cell>
          <cell r="D54398" t="str">
            <v>Medium</v>
          </cell>
          <cell r="E54398" t="str">
            <v>Chirag Dubal</v>
          </cell>
          <cell r="F54398" t="str">
            <v>Simi Raichel Zachariah</v>
          </cell>
          <cell r="G54398">
            <v>46245.683333333334</v>
          </cell>
          <cell r="H54398">
            <v>46251.788888888892</v>
          </cell>
        </row>
        <row r="54399">
          <cell r="A54399" t="str">
            <v>UCW-35987</v>
          </cell>
          <cell r="B54399" t="str">
            <v xml:space="preserve">CH La Bomba Cataloguing  </v>
          </cell>
          <cell r="C54399" t="str">
            <v>CLOSED Due to Inactive/Insufficient Information</v>
          </cell>
          <cell r="D54399" t="str">
            <v>Medium</v>
          </cell>
          <cell r="E54399" t="str">
            <v>Chirag Dubal</v>
          </cell>
          <cell r="F54399" t="str">
            <v>Simi Raichel Zachariah</v>
          </cell>
          <cell r="G54399">
            <v>46245.670138888891</v>
          </cell>
          <cell r="H54399">
            <v>46246.602777777778</v>
          </cell>
        </row>
        <row r="54400">
          <cell r="A54400" t="str">
            <v>UCW-35985</v>
          </cell>
          <cell r="B54400" t="str">
            <v>Libas Apparel 127532 07-08-2026 ( 2026_07_13_AW'26  Campaign _ catalogue )</v>
          </cell>
          <cell r="C54400" t="str">
            <v>CLOSED</v>
          </cell>
          <cell r="D54400" t="str">
            <v>Medium</v>
          </cell>
          <cell r="E54400" t="str">
            <v>Chirag Dubal</v>
          </cell>
          <cell r="F54400" t="str">
            <v>Shraddha Dighe</v>
          </cell>
          <cell r="G54400">
            <v>46245.65347222222</v>
          </cell>
          <cell r="H54400">
            <v>46251.78125</v>
          </cell>
        </row>
        <row r="54401">
          <cell r="A54401" t="str">
            <v>UCW-35984</v>
          </cell>
          <cell r="B54401" t="str">
            <v>CLONE - Request for for New Product Listing</v>
          </cell>
          <cell r="C54401" t="str">
            <v>CLOSED</v>
          </cell>
          <cell r="D54401" t="str">
            <v>Medium</v>
          </cell>
          <cell r="E54401" t="str">
            <v>netscribes</v>
          </cell>
          <cell r="F54401" t="str">
            <v>netscribes</v>
          </cell>
          <cell r="G54401">
            <v>46245.652083333334</v>
          </cell>
          <cell r="H54401">
            <v>46248.665277777778</v>
          </cell>
        </row>
        <row r="54402">
          <cell r="A54402" t="str">
            <v>UCW-35974</v>
          </cell>
          <cell r="B54402" t="str">
            <v>Amouage: New EAN's (Cataloging information retriggering)</v>
          </cell>
          <cell r="C54402" t="str">
            <v>CLOSED</v>
          </cell>
          <cell r="D54402" t="str">
            <v>Medium</v>
          </cell>
          <cell r="E54402" t="str">
            <v>Chirag Dubal</v>
          </cell>
          <cell r="F54402" t="str">
            <v>Shraddha Dighe</v>
          </cell>
          <cell r="G54402">
            <v>46245.61041666667</v>
          </cell>
          <cell r="H54402">
            <v>46251.517361111109</v>
          </cell>
        </row>
        <row r="54403">
          <cell r="A54403" t="str">
            <v>UCW-35972</v>
          </cell>
          <cell r="B54403" t="str">
            <v>AW'26 Footwear Templates for Fresh Listing - Onitsuka Tiger ( Lot-2 )</v>
          </cell>
          <cell r="C54403" t="str">
            <v>CLOSED</v>
          </cell>
          <cell r="D54403" t="str">
            <v>Medium</v>
          </cell>
          <cell r="E54403" t="str">
            <v>Chirag Dubal</v>
          </cell>
          <cell r="F54403" t="str">
            <v>Simi Raichel Zachariah</v>
          </cell>
          <cell r="G54403">
            <v>46245.605555555558</v>
          </cell>
          <cell r="H54403">
            <v>46247.786805555559</v>
          </cell>
        </row>
        <row r="54404">
          <cell r="A54404" t="str">
            <v>UCW-35967</v>
          </cell>
          <cell r="B54404" t="str">
            <v>TATA Armaf Cataloguing 10th Aug'26</v>
          </cell>
          <cell r="C54404" t="str">
            <v>CLOSED</v>
          </cell>
          <cell r="D54404" t="str">
            <v>Medium</v>
          </cell>
          <cell r="E54404" t="str">
            <v>Chirag Dubal</v>
          </cell>
          <cell r="F54404" t="str">
            <v>Simi Raichel Zachariah</v>
          </cell>
          <cell r="G54404">
            <v>46245.570833333331</v>
          </cell>
          <cell r="H54404">
            <v>46247.776388888888</v>
          </cell>
        </row>
        <row r="54405">
          <cell r="A54405" t="str">
            <v>UCW-35966</v>
          </cell>
          <cell r="B54405" t="str">
            <v>Tara C Tara - 126313 - 10-08-2026 - Co-ord set &amp; Suit Sets Collection</v>
          </cell>
          <cell r="C54405" t="str">
            <v>FAILED</v>
          </cell>
          <cell r="D54405" t="str">
            <v>Medium</v>
          </cell>
          <cell r="E54405" t="str">
            <v>Chirag Dubal</v>
          </cell>
          <cell r="F54405" t="str">
            <v>Shraddha Dighe</v>
          </cell>
          <cell r="G54405">
            <v>46245.570138888892</v>
          </cell>
          <cell r="H54405">
            <v>46248.484722222223</v>
          </cell>
        </row>
        <row r="54406">
          <cell r="A54406" t="str">
            <v>UCW-35960</v>
          </cell>
          <cell r="B54406" t="str">
            <v>New Rakhi Catalogue - 10-08-2026</v>
          </cell>
          <cell r="C54406" t="str">
            <v>CLOSED</v>
          </cell>
          <cell r="D54406" t="str">
            <v>Medium</v>
          </cell>
          <cell r="E54406" t="str">
            <v>Chirag Dubal</v>
          </cell>
          <cell r="F54406" t="str">
            <v>Shraddha Dighe</v>
          </cell>
          <cell r="G54406">
            <v>46245.540972222225</v>
          </cell>
          <cell r="H54406">
            <v>46246.600694444445</v>
          </cell>
        </row>
        <row r="54407">
          <cell r="A54407" t="str">
            <v>UCW-35955</v>
          </cell>
          <cell r="B54407" t="str">
            <v>Women's Bra , Panty, Loungewear – “Clovia” – 8 August , 2026 - Tatacliq Catalog</v>
          </cell>
          <cell r="C54407" t="str">
            <v>CLOSED</v>
          </cell>
          <cell r="D54407" t="str">
            <v>Medium</v>
          </cell>
          <cell r="E54407" t="str">
            <v>Chirag Dubal</v>
          </cell>
          <cell r="F54407" t="str">
            <v>Shraddha Dighe</v>
          </cell>
          <cell r="G54407">
            <v>46245.524305555555</v>
          </cell>
          <cell r="H54407">
            <v>46252.53125</v>
          </cell>
        </row>
        <row r="54408">
          <cell r="A54408" t="str">
            <v>UCW-35950</v>
          </cell>
          <cell r="B54408" t="str">
            <v>Lakme | EAN-CIC Mismatch Transitions</v>
          </cell>
          <cell r="C54408" t="str">
            <v>CLOSED Due to Inactive/Insufficient Information</v>
          </cell>
          <cell r="D54408" t="str">
            <v>Medium</v>
          </cell>
          <cell r="E54408" t="str">
            <v>Chirag Dubal</v>
          </cell>
          <cell r="F54408" t="str">
            <v>Shraddha Dighe</v>
          </cell>
          <cell r="G54408">
            <v>46245.5</v>
          </cell>
          <cell r="H54408">
            <v>46251.572222222225</v>
          </cell>
        </row>
        <row r="54409">
          <cell r="A54409" t="str">
            <v>UCW-35949</v>
          </cell>
          <cell r="B54409" t="str">
            <v>Image update</v>
          </cell>
          <cell r="C54409" t="str">
            <v>CLOSED</v>
          </cell>
          <cell r="D54409" t="str">
            <v>Medium</v>
          </cell>
          <cell r="E54409" t="str">
            <v>Chirag Dubal</v>
          </cell>
          <cell r="F54409" t="str">
            <v>Shraddha Dighe</v>
          </cell>
          <cell r="G54409">
            <v>46245.493055555555</v>
          </cell>
          <cell r="H54409">
            <v>46252.705555555556</v>
          </cell>
        </row>
        <row r="54410">
          <cell r="A54410" t="str">
            <v>UCW-35947</v>
          </cell>
          <cell r="B54410" t="str">
            <v>GNC new listings</v>
          </cell>
          <cell r="C54410" t="str">
            <v>CLOSED</v>
          </cell>
          <cell r="D54410" t="str">
            <v>Medium</v>
          </cell>
          <cell r="E54410" t="str">
            <v>Chirag Dubal</v>
          </cell>
          <cell r="F54410" t="str">
            <v>Simi Raichel Zachariah</v>
          </cell>
          <cell r="G54410">
            <v>46245.477777777778</v>
          </cell>
          <cell r="H54410">
            <v>46250.774305555555</v>
          </cell>
        </row>
        <row r="54411">
          <cell r="A54411" t="str">
            <v>UCW-35944</v>
          </cell>
          <cell r="B54411" t="str">
            <v>Tata Shiseido Portfolio – Launch &amp; Operational Alignment</v>
          </cell>
          <cell r="C54411" t="str">
            <v>CLOSED Due to Inactive/Insufficient Information</v>
          </cell>
          <cell r="D54411" t="str">
            <v>Medium</v>
          </cell>
          <cell r="E54411" t="str">
            <v>Chirag Dubal</v>
          </cell>
          <cell r="F54411" t="str">
            <v>Simi Raichel Zachariah</v>
          </cell>
          <cell r="G54411">
            <v>46245.474305555559</v>
          </cell>
          <cell r="H54411">
            <v>46253.463194444441</v>
          </cell>
        </row>
        <row r="54412">
          <cell r="A54412" t="str">
            <v>UCW-35939</v>
          </cell>
          <cell r="B54412" t="str">
            <v>ADHOC-VANTIER SHOES - Footwear - 10/07/2026 - 200 SKUs</v>
          </cell>
          <cell r="C54412" t="str">
            <v>CLOSED</v>
          </cell>
          <cell r="D54412" t="str">
            <v>Medium</v>
          </cell>
          <cell r="E54412" t="str">
            <v>Chirag Dubal</v>
          </cell>
          <cell r="F54412" t="str">
            <v>netscribes</v>
          </cell>
          <cell r="G54412">
            <v>46245.451388888891</v>
          </cell>
          <cell r="H54412">
            <v>46252.676388888889</v>
          </cell>
        </row>
        <row r="54413">
          <cell r="A54413" t="str">
            <v>UCW-35938</v>
          </cell>
          <cell r="B54413" t="str">
            <v>CLONED-VANTIER SHOES - Footwear - 10/07/2026 - 200 SKUs</v>
          </cell>
          <cell r="C54413" t="str">
            <v>CLOSED</v>
          </cell>
          <cell r="D54413" t="str">
            <v>Medium</v>
          </cell>
          <cell r="E54413" t="str">
            <v>Chirag Dubal</v>
          </cell>
          <cell r="F54413" t="str">
            <v>netscribes</v>
          </cell>
          <cell r="G54413">
            <v>46245.447916666664</v>
          </cell>
          <cell r="H54413">
            <v>46247.769444444442</v>
          </cell>
        </row>
        <row r="54414">
          <cell r="A54414" t="str">
            <v>UCW-35922</v>
          </cell>
          <cell r="B54414" t="str">
            <v>Tatacliq - 101 BIOTOP</v>
          </cell>
          <cell r="C54414" t="str">
            <v>CLOSED</v>
          </cell>
          <cell r="D54414" t="str">
            <v>Medium</v>
          </cell>
          <cell r="E54414" t="str">
            <v>Chirag Dubal</v>
          </cell>
          <cell r="F54414" t="str">
            <v>Shraddha Dighe</v>
          </cell>
          <cell r="G54414">
            <v>46244.767361111109</v>
          </cell>
          <cell r="H54414">
            <v>46255.745138888888</v>
          </cell>
        </row>
        <row r="54415">
          <cell r="A54415" t="str">
            <v>UCW-35920</v>
          </cell>
          <cell r="B54415" t="str">
            <v>Outzidr – Batch 16 – 39 Styles – SS26 – 10th August 2026</v>
          </cell>
          <cell r="C54415" t="str">
            <v>CLOSED</v>
          </cell>
          <cell r="D54415" t="str">
            <v>Medium</v>
          </cell>
          <cell r="E54415" t="str">
            <v>Chirag Dubal</v>
          </cell>
          <cell r="F54415" t="str">
            <v>Shraddha Dighe</v>
          </cell>
          <cell r="G54415">
            <v>46244.763888888891</v>
          </cell>
          <cell r="H54415">
            <v>46252.513194444444</v>
          </cell>
        </row>
        <row r="54416">
          <cell r="A54416" t="str">
            <v>UCW-35917</v>
          </cell>
          <cell r="B54416" t="str">
            <v>New Listing - Touch925 (176 SKUs)</v>
          </cell>
          <cell r="C54416" t="str">
            <v>CLOSED</v>
          </cell>
          <cell r="D54416" t="str">
            <v>Medium</v>
          </cell>
          <cell r="E54416" t="str">
            <v>Chirag Dubal</v>
          </cell>
          <cell r="F54416" t="str">
            <v>Simi Raichel Zachariah</v>
          </cell>
          <cell r="G54416">
            <v>46244.754166666666</v>
          </cell>
          <cell r="H54416">
            <v>46248.65902777778</v>
          </cell>
        </row>
        <row r="54417">
          <cell r="A54417" t="str">
            <v>UCW-35915</v>
          </cell>
          <cell r="B54417" t="str">
            <v>New Catalogue Sheet- 10 Aug</v>
          </cell>
          <cell r="C54417" t="str">
            <v>CLOSED</v>
          </cell>
          <cell r="D54417" t="str">
            <v>Medium</v>
          </cell>
          <cell r="E54417" t="str">
            <v>Chirag Dubal</v>
          </cell>
          <cell r="F54417" t="str">
            <v>Simi Raichel Zachariah</v>
          </cell>
          <cell r="G54417">
            <v>46244.74722222222</v>
          </cell>
          <cell r="H54417">
            <v>46247.763194444444</v>
          </cell>
        </row>
        <row r="54418">
          <cell r="A54418" t="str">
            <v>UCW-35910</v>
          </cell>
          <cell r="B54418" t="str">
            <v>CLONE - CLONE - Nap Chief_Tata Cliq_Size addition Request_01.08.2026</v>
          </cell>
          <cell r="C54418" t="str">
            <v>CLOSED</v>
          </cell>
          <cell r="D54418" t="str">
            <v>Medium</v>
          </cell>
          <cell r="E54418" t="str">
            <v>Chirag Dubal</v>
          </cell>
          <cell r="F54418" t="str">
            <v>Shraddha Dighe</v>
          </cell>
          <cell r="G54418">
            <v>46244.734027777777</v>
          </cell>
          <cell r="H54418">
            <v>46246.493750000001</v>
          </cell>
        </row>
        <row r="54419">
          <cell r="A54419" t="str">
            <v>UCW-35907</v>
          </cell>
          <cell r="B54419" t="str">
            <v>NEEMANS+FOOTWEAR+ 125173+ 10-08-2026</v>
          </cell>
          <cell r="C54419" t="str">
            <v>CLOSED</v>
          </cell>
          <cell r="D54419" t="str">
            <v>Medium</v>
          </cell>
          <cell r="E54419" t="str">
            <v>Chirag Dubal</v>
          </cell>
          <cell r="F54419" t="str">
            <v>Simi Raichel Zachariah</v>
          </cell>
          <cell r="G54419">
            <v>46244.718055555553</v>
          </cell>
          <cell r="H54419">
            <v>46248.636805555558</v>
          </cell>
        </row>
        <row r="54420">
          <cell r="A54420" t="str">
            <v>UCW-35897</v>
          </cell>
          <cell r="B54420" t="str">
            <v>CLONE - TataCliq: New NRGCT, LSFX-New Variants, VS-New Category, BH03, FL09 &amp; WG01 Sandals &amp; Formal Shoes</v>
          </cell>
          <cell r="C54420" t="str">
            <v>CLOSED</v>
          </cell>
          <cell r="D54420" t="str">
            <v>Medium</v>
          </cell>
          <cell r="E54420" t="str">
            <v>Chirag Dubal</v>
          </cell>
          <cell r="F54420" t="str">
            <v>Shraddha Dighe</v>
          </cell>
          <cell r="G54420">
            <v>46244.644444444442</v>
          </cell>
          <cell r="H54420">
            <v>46248.629166666666</v>
          </cell>
        </row>
        <row r="54421">
          <cell r="A54421" t="str">
            <v>UCW-35896</v>
          </cell>
          <cell r="B54421" t="str">
            <v>CLONE - Palladium Footwear 129553, 129560 New Listing 68 SKU ( 11 Options ) 29/07/2026.</v>
          </cell>
          <cell r="C54421" t="str">
            <v>CLOSED</v>
          </cell>
          <cell r="D54421" t="str">
            <v>Medium</v>
          </cell>
          <cell r="E54421" t="str">
            <v>Chirag Dubal</v>
          </cell>
          <cell r="F54421" t="str">
            <v>Shraddha Dighe</v>
          </cell>
          <cell r="G54421">
            <v>46244.64166666667</v>
          </cell>
          <cell r="H54421">
            <v>46248.618750000001</v>
          </cell>
        </row>
        <row r="54422">
          <cell r="A54422" t="str">
            <v>UCW-35887</v>
          </cell>
          <cell r="B54422" t="str">
            <v>Request to Update New Images for the Shared IDs (LE21 &amp; LE42)</v>
          </cell>
          <cell r="C54422" t="str">
            <v>CLOSED</v>
          </cell>
          <cell r="D54422" t="str">
            <v>Medium</v>
          </cell>
          <cell r="E54422" t="str">
            <v>Chirag Dubal</v>
          </cell>
          <cell r="F54422" t="str">
            <v>Simi Raichel Zachariah</v>
          </cell>
          <cell r="G54422">
            <v>46244.613194444442</v>
          </cell>
          <cell r="H54422">
            <v>46253.59652777778</v>
          </cell>
        </row>
        <row r="54423">
          <cell r="A54423" t="str">
            <v>UCW-35875</v>
          </cell>
          <cell r="B54423" t="str">
            <v>Colors Queen || Makeup || 129094 || 04-08-2026</v>
          </cell>
          <cell r="C54423" t="str">
            <v>CLOSED</v>
          </cell>
          <cell r="D54423" t="str">
            <v>Medium</v>
          </cell>
          <cell r="E54423" t="str">
            <v>Chirag Dubal</v>
          </cell>
          <cell r="F54423" t="str">
            <v>Simi Raichel Zachariah</v>
          </cell>
          <cell r="G54423">
            <v>46244.551388888889</v>
          </cell>
          <cell r="H54423">
            <v>46247.757638888892</v>
          </cell>
        </row>
        <row r="54424">
          <cell r="A54424" t="str">
            <v>UCW-35874</v>
          </cell>
          <cell r="B54424" t="str">
            <v>CLONE -  Image Replacement 146 options 30.07.2026</v>
          </cell>
          <cell r="C54424" t="str">
            <v>CLOSED</v>
          </cell>
          <cell r="D54424" t="str">
            <v>Medium</v>
          </cell>
          <cell r="E54424" t="str">
            <v>Chirag Dubal</v>
          </cell>
          <cell r="F54424" t="str">
            <v>Shraddha Dighe</v>
          </cell>
          <cell r="G54424">
            <v>46244.537499999999</v>
          </cell>
          <cell r="H54424">
            <v>46248.813194444447</v>
          </cell>
        </row>
        <row r="54425">
          <cell r="A54425" t="str">
            <v>UCW-35873</v>
          </cell>
          <cell r="B54425" t="str">
            <v xml:space="preserve"> Tata Cliq Fashion -  New Image Update - Franck Olivier </v>
          </cell>
          <cell r="C54425" t="str">
            <v>CLOSED Due to Inactive/Insufficient Information</v>
          </cell>
          <cell r="D54425" t="str">
            <v>Medium</v>
          </cell>
          <cell r="E54425" t="str">
            <v>Chirag Dubal</v>
          </cell>
          <cell r="F54425" t="str">
            <v>netscribes</v>
          </cell>
          <cell r="G54425">
            <v>46244.520138888889</v>
          </cell>
          <cell r="H54425">
            <v>46258.595138888886</v>
          </cell>
        </row>
        <row r="54426">
          <cell r="A54426" t="str">
            <v>UCW-35872</v>
          </cell>
          <cell r="B54426" t="str">
            <v>New Listing - Catalog Sheet | 5 August 2026</v>
          </cell>
          <cell r="C54426" t="str">
            <v>CLOSED</v>
          </cell>
          <cell r="D54426" t="str">
            <v>Medium</v>
          </cell>
          <cell r="E54426" t="str">
            <v>Chirag Dubal</v>
          </cell>
          <cell r="F54426" t="str">
            <v>Shraddha Dighe</v>
          </cell>
          <cell r="G54426">
            <v>46244.515277777777</v>
          </cell>
          <cell r="H54426">
            <v>46252.474305555559</v>
          </cell>
        </row>
        <row r="54427">
          <cell r="A54427" t="str">
            <v>UCW-35869</v>
          </cell>
          <cell r="B54427" t="str">
            <v>New Catalogue For Rakhi: 03-08-2026</v>
          </cell>
          <cell r="C54427" t="str">
            <v>CLOSED</v>
          </cell>
          <cell r="D54427" t="str">
            <v>Medium</v>
          </cell>
          <cell r="E54427" t="str">
            <v>Chirag Dubal</v>
          </cell>
          <cell r="F54427" t="str">
            <v>Shraddha Dighe</v>
          </cell>
          <cell r="G54427">
            <v>46244.438888888886</v>
          </cell>
          <cell r="H54427">
            <v>46244.465277777781</v>
          </cell>
        </row>
        <row r="54428">
          <cell r="A54428" t="str">
            <v>UCW-35868</v>
          </cell>
          <cell r="B54428" t="str">
            <v>Mia Rakhi Collection</v>
          </cell>
          <cell r="C54428" t="str">
            <v>CLOSED</v>
          </cell>
          <cell r="D54428" t="str">
            <v>Medium</v>
          </cell>
          <cell r="E54428" t="str">
            <v>Chirag Dubal</v>
          </cell>
          <cell r="F54428" t="str">
            <v>Shraddha Dighe</v>
          </cell>
          <cell r="G54428">
            <v>46244.435416666667</v>
          </cell>
          <cell r="H54428">
            <v>46245.457638888889</v>
          </cell>
        </row>
        <row r="54429">
          <cell r="A54429" t="str">
            <v>UCW-35867</v>
          </cell>
          <cell r="B54429" t="str">
            <v>Sub task - Seller Code: 129357 | Brand: Converse | Request for Size Addition to Existing Style Code</v>
          </cell>
          <cell r="C54429" t="str">
            <v>CLOSED</v>
          </cell>
          <cell r="D54429" t="str">
            <v>Medium</v>
          </cell>
          <cell r="E54429" t="str">
            <v>Chirag Dubal</v>
          </cell>
          <cell r="F54429" t="str">
            <v>netscribes</v>
          </cell>
          <cell r="G54429">
            <v>46244.423611111109</v>
          </cell>
          <cell r="H54429">
            <v>46248.538194444445</v>
          </cell>
        </row>
        <row r="54430">
          <cell r="A54430" t="str">
            <v>UCW-35866</v>
          </cell>
          <cell r="B54430" t="str">
            <v>CLONE - ALDO Footwear Catalog Submission (TC&amp;TCL) - 16.07.2025</v>
          </cell>
          <cell r="C54430" t="str">
            <v>CLOSED</v>
          </cell>
          <cell r="D54430" t="str">
            <v>Medium</v>
          </cell>
          <cell r="E54430" t="str">
            <v>netscribes</v>
          </cell>
          <cell r="F54430" t="str">
            <v>netscribes</v>
          </cell>
          <cell r="G54430">
            <v>46244.400694444441</v>
          </cell>
          <cell r="H54430">
            <v>46244.722916666666</v>
          </cell>
        </row>
        <row r="54431">
          <cell r="A54431" t="str">
            <v>UCW-35862</v>
          </cell>
          <cell r="B54431" t="str">
            <v>Handme - 23-06-2026 - 128668 - Fusion Wear</v>
          </cell>
          <cell r="C54431" t="str">
            <v>CLOSED Due to Inactive/Insufficient Information</v>
          </cell>
          <cell r="D54431" t="str">
            <v>Medium</v>
          </cell>
          <cell r="E54431" t="str">
            <v>Chirag Dubal</v>
          </cell>
          <cell r="F54431" t="str">
            <v>Shraddha Dighe</v>
          </cell>
          <cell r="G54431">
            <v>46243.930555555555</v>
          </cell>
          <cell r="H54431">
            <v>46256.381944444445</v>
          </cell>
        </row>
        <row r="54432">
          <cell r="A54432" t="str">
            <v>UCW-35856</v>
          </cell>
          <cell r="B54432" t="str">
            <v>R&amp;B - Apparel - Seller Code 123986 - New Listing - 07-08-2026 (Lot 12)</v>
          </cell>
          <cell r="C54432" t="str">
            <v>CLOSED</v>
          </cell>
          <cell r="D54432" t="str">
            <v>Medium</v>
          </cell>
          <cell r="E54432" t="str">
            <v>Chirag Dubal</v>
          </cell>
          <cell r="F54432" t="str">
            <v>Shraddha Dighe</v>
          </cell>
          <cell r="G54432">
            <v>46243.705555555556</v>
          </cell>
          <cell r="H54432">
            <v>46254.480555555558</v>
          </cell>
        </row>
        <row r="54433">
          <cell r="A54433" t="str">
            <v>UCW-35854</v>
          </cell>
          <cell r="B54433" t="str">
            <v>Libas Apparel 127532 07-08-2026 (SIZE ADDITION)</v>
          </cell>
          <cell r="C54433" t="str">
            <v>CLOSED</v>
          </cell>
          <cell r="D54433" t="str">
            <v>Medium</v>
          </cell>
          <cell r="E54433" t="str">
            <v>Chirag Dubal</v>
          </cell>
          <cell r="F54433" t="str">
            <v>Shraddha Dighe</v>
          </cell>
          <cell r="G54433">
            <v>46243.697916666664</v>
          </cell>
          <cell r="H54433">
            <v>46246.426388888889</v>
          </cell>
        </row>
        <row r="54434">
          <cell r="A54434" t="str">
            <v>UCW-35853</v>
          </cell>
          <cell r="B54434" t="str">
            <v>New Lot 2 2026 Slot 1 Listing Creation (Volar Fashion-127227-Footwear)</v>
          </cell>
          <cell r="C54434" t="str">
            <v>CLOSED</v>
          </cell>
          <cell r="D54434" t="str">
            <v>Medium</v>
          </cell>
          <cell r="E54434" t="str">
            <v>Chirag Dubal</v>
          </cell>
          <cell r="F54434" t="str">
            <v>Shraddha Dighe</v>
          </cell>
          <cell r="G54434">
            <v>46243.695833333331</v>
          </cell>
          <cell r="H54434">
            <v>46247.752083333333</v>
          </cell>
        </row>
        <row r="54435">
          <cell r="A54435" t="str">
            <v>UCW-35847</v>
          </cell>
          <cell r="B54435" t="str">
            <v xml:space="preserve">Cin Cin - 07-08-2026 - 128398 - Daily Wear </v>
          </cell>
          <cell r="C54435" t="str">
            <v>CLOSED Due to Inactive/Insufficient Information</v>
          </cell>
          <cell r="D54435" t="str">
            <v>Medium</v>
          </cell>
          <cell r="E54435" t="str">
            <v>Chirag Dubal</v>
          </cell>
          <cell r="F54435" t="str">
            <v>Shraddha Dighe</v>
          </cell>
          <cell r="G54435">
            <v>46243.675000000003</v>
          </cell>
          <cell r="H54435">
            <v>46260.808333333334</v>
          </cell>
        </row>
        <row r="54436">
          <cell r="A54436" t="str">
            <v>UCW-35845</v>
          </cell>
          <cell r="B54436" t="str">
            <v xml:space="preserve">Andamen Rise collection - Dual listings </v>
          </cell>
          <cell r="C54436" t="str">
            <v>CLOSED</v>
          </cell>
          <cell r="D54436" t="str">
            <v>Medium</v>
          </cell>
          <cell r="E54436" t="str">
            <v>Chirag Dubal</v>
          </cell>
          <cell r="F54436" t="str">
            <v>Shraddha Dighe</v>
          </cell>
          <cell r="G54436">
            <v>46243.670138888891</v>
          </cell>
          <cell r="H54436">
            <v>46247.551388888889</v>
          </cell>
        </row>
        <row r="54437">
          <cell r="A54437" t="str">
            <v>UCW-35841</v>
          </cell>
          <cell r="B54437" t="str">
            <v>Bioderma - EAN change</v>
          </cell>
          <cell r="C54437" t="str">
            <v>CLOSED</v>
          </cell>
          <cell r="D54437" t="str">
            <v>Medium</v>
          </cell>
          <cell r="E54437" t="str">
            <v>Chirag Dubal</v>
          </cell>
          <cell r="F54437" t="str">
            <v>Simi Raichel Zachariah</v>
          </cell>
          <cell r="G54437">
            <v>46243.654166666667</v>
          </cell>
          <cell r="H54437">
            <v>46246.847916666666</v>
          </cell>
        </row>
        <row r="54438">
          <cell r="A54438" t="str">
            <v>UCW-35837</v>
          </cell>
          <cell r="B54438" t="str">
            <v>Clinique Diwali Honey Local GWPs | TataCliq | Aug GWP</v>
          </cell>
          <cell r="C54438" t="str">
            <v>CLOSED</v>
          </cell>
          <cell r="D54438" t="str">
            <v>Medium</v>
          </cell>
          <cell r="E54438" t="str">
            <v>Chirag Dubal</v>
          </cell>
          <cell r="F54438" t="str">
            <v>Simi Raichel Zachariah</v>
          </cell>
          <cell r="G54438">
            <v>46243.640277777777</v>
          </cell>
          <cell r="H54438">
            <v>46246.595138888886</v>
          </cell>
        </row>
        <row r="54439">
          <cell r="A54439" t="str">
            <v>UCW-35836</v>
          </cell>
          <cell r="B54439" t="str">
            <v>New Catalogue Sheet- 7 Aug</v>
          </cell>
          <cell r="C54439" t="str">
            <v>CLOSED</v>
          </cell>
          <cell r="D54439" t="str">
            <v>Medium</v>
          </cell>
          <cell r="E54439" t="str">
            <v>Chirag Dubal</v>
          </cell>
          <cell r="F54439" t="str">
            <v>Shraddha Dighe</v>
          </cell>
          <cell r="G54439">
            <v>46243.640277777777</v>
          </cell>
          <cell r="H54439">
            <v>46250.758333333331</v>
          </cell>
        </row>
        <row r="54440">
          <cell r="A54440" t="str">
            <v>UCW-35834</v>
          </cell>
          <cell r="B54440" t="str">
            <v>Cava Image updation</v>
          </cell>
          <cell r="C54440" t="str">
            <v>CLOSED Due to Inactive/Insufficient Information</v>
          </cell>
          <cell r="D54440" t="str">
            <v>Medium</v>
          </cell>
          <cell r="E54440" t="str">
            <v>Chirag Dubal</v>
          </cell>
          <cell r="F54440" t="str">
            <v>Simi Raichel Zachariah</v>
          </cell>
          <cell r="G54440">
            <v>46243.628472222219</v>
          </cell>
          <cell r="H54440">
            <v>46253.598611111112</v>
          </cell>
        </row>
        <row r="54441">
          <cell r="A54441" t="str">
            <v>UCW-35832</v>
          </cell>
          <cell r="B54441" t="str">
            <v>Tata Cliq  - New listing - Images update</v>
          </cell>
          <cell r="C54441" t="str">
            <v>CLOSED Due to Inactive/Insufficient Information</v>
          </cell>
          <cell r="D54441" t="str">
            <v>Medium</v>
          </cell>
          <cell r="E54441" t="str">
            <v>Chirag Dubal</v>
          </cell>
          <cell r="F54441" t="str">
            <v>Shraddha Dighe</v>
          </cell>
          <cell r="G54441">
            <v>46243.609722222223</v>
          </cell>
          <cell r="H54441">
            <v>46262.446527777778</v>
          </cell>
        </row>
        <row r="54442">
          <cell r="A54442" t="str">
            <v>UCW-35831</v>
          </cell>
          <cell r="B54442" t="str">
            <v>New Airwrap Limited Edition- Ceramic Khaki</v>
          </cell>
          <cell r="C54442" t="str">
            <v>CLOSED</v>
          </cell>
          <cell r="D54442" t="str">
            <v>Medium</v>
          </cell>
          <cell r="E54442" t="str">
            <v>Chirag Dubal</v>
          </cell>
          <cell r="F54442" t="str">
            <v>Shraddha Dighe</v>
          </cell>
          <cell r="G54442">
            <v>46243.56527777778</v>
          </cell>
          <cell r="H54442">
            <v>46245.488194444442</v>
          </cell>
        </row>
        <row r="54443">
          <cell r="A54443" t="str">
            <v>UCW-35829</v>
          </cell>
          <cell r="B54443" t="str">
            <v>Giva | Silver Jewellery | 125927 | 30-07-2026 (51SKUs)</v>
          </cell>
          <cell r="C54443" t="str">
            <v>CLOSED</v>
          </cell>
          <cell r="D54443" t="str">
            <v>Medium</v>
          </cell>
          <cell r="E54443" t="str">
            <v>Chirag Dubal</v>
          </cell>
          <cell r="F54443" t="str">
            <v>Shraddha Dighe</v>
          </cell>
          <cell r="G54443">
            <v>46243.556250000001</v>
          </cell>
          <cell r="H54443">
            <v>46247.745138888888</v>
          </cell>
        </row>
        <row r="54444">
          <cell r="A54444" t="str">
            <v>UCW-35827</v>
          </cell>
          <cell r="B54444" t="str">
            <v>Joules by Radhika - Jewelry - 07/08/2026 - 177 SKUs</v>
          </cell>
          <cell r="C54444" t="str">
            <v>CLOSED Due to Inactive/Insufficient Information</v>
          </cell>
          <cell r="D54444" t="str">
            <v>Medium</v>
          </cell>
          <cell r="E54444" t="str">
            <v>Chirag Dubal</v>
          </cell>
          <cell r="F54444" t="str">
            <v>Shraddha Dighe</v>
          </cell>
          <cell r="G54444">
            <v>46243.549305555556</v>
          </cell>
          <cell r="H54444">
            <v>46246.925000000003</v>
          </cell>
        </row>
        <row r="54445">
          <cell r="A54445" t="str">
            <v>UCW-35826</v>
          </cell>
          <cell r="B54445" t="str">
            <v>CLONE - CLONE - CLONE - Beauty - New brand cataloguing - Forest Hill - 1 Aug</v>
          </cell>
          <cell r="C54445" t="str">
            <v>CLOSED</v>
          </cell>
          <cell r="D54445" t="str">
            <v>High</v>
          </cell>
          <cell r="E54445" t="str">
            <v>netscribes</v>
          </cell>
          <cell r="F54445" t="str">
            <v>Shraddha Dighe</v>
          </cell>
          <cell r="G54445">
            <v>46243.544444444444</v>
          </cell>
          <cell r="H54445">
            <v>46245.501388888886</v>
          </cell>
        </row>
        <row r="54446">
          <cell r="A54446" t="str">
            <v>UCW-35825</v>
          </cell>
          <cell r="B54446" t="str">
            <v>color error rectify images for MP000000028489563</v>
          </cell>
          <cell r="C54446" t="str">
            <v>CLOSED</v>
          </cell>
          <cell r="D54446" t="str">
            <v>Medium</v>
          </cell>
          <cell r="E54446" t="str">
            <v>Chirag Dubal</v>
          </cell>
          <cell r="F54446" t="str">
            <v>Shraddha Dighe</v>
          </cell>
          <cell r="G54446">
            <v>46243.023611111108</v>
          </cell>
          <cell r="H54446">
            <v>46246.84375</v>
          </cell>
        </row>
        <row r="54447">
          <cell r="A54447" t="str">
            <v>UCW-35821</v>
          </cell>
          <cell r="B54447" t="str">
            <v>Request to Review and Update New Product Listing Details</v>
          </cell>
          <cell r="C54447" t="str">
            <v>CLOSED Due to Inactive/Insufficient Information</v>
          </cell>
          <cell r="D54447" t="str">
            <v>Medium</v>
          </cell>
          <cell r="E54447" t="str">
            <v>Chirag Dubal</v>
          </cell>
          <cell r="F54447" t="str">
            <v>Shraddha Dighe</v>
          </cell>
          <cell r="G54447">
            <v>46242.998611111114</v>
          </cell>
          <cell r="H54447">
            <v>46248.761111111111</v>
          </cell>
        </row>
        <row r="54448">
          <cell r="A54448" t="str">
            <v>UCW-35817</v>
          </cell>
          <cell r="B54448" t="str">
            <v>Women Footwear New Styles For Tatacliq (SS'26) - (Styles-24) 03.08.2026</v>
          </cell>
          <cell r="C54448" t="str">
            <v>CLOSED</v>
          </cell>
          <cell r="D54448" t="str">
            <v>Medium</v>
          </cell>
          <cell r="E54448" t="str">
            <v>Chirag Dubal</v>
          </cell>
          <cell r="F54448" t="str">
            <v>Shloka Chakre</v>
          </cell>
          <cell r="G54448">
            <v>46242.927083333336</v>
          </cell>
          <cell r="H54448">
            <v>46244.5625</v>
          </cell>
        </row>
        <row r="54449">
          <cell r="A54449" t="str">
            <v>UCW-35793</v>
          </cell>
          <cell r="B54449" t="str">
            <v>Women Footwear New Styles For Tatacliq (SS'26) - (Styles-24) 03.08.2026</v>
          </cell>
          <cell r="C54449" t="str">
            <v>CLOSED</v>
          </cell>
          <cell r="D54449" t="str">
            <v>Medium</v>
          </cell>
          <cell r="E54449" t="str">
            <v>Chirag Dubal</v>
          </cell>
          <cell r="F54449" t="str">
            <v>Simi Raichel Zachariah</v>
          </cell>
          <cell r="G54449">
            <v>46242.76666666667</v>
          </cell>
          <cell r="H54449">
            <v>46258.592361111114</v>
          </cell>
        </row>
        <row r="54450">
          <cell r="A54450" t="str">
            <v>UCW-35791</v>
          </cell>
          <cell r="B54450" t="str">
            <v>FM_USPA_Arrow_MP_104_Batch-21, 22 &amp; Lot-80 (AW26)_124848_06-08-2026</v>
          </cell>
          <cell r="C54450" t="str">
            <v>SFA Stage</v>
          </cell>
          <cell r="D54450" t="str">
            <v>Medium</v>
          </cell>
          <cell r="E54450" t="str">
            <v>Chirag Dubal</v>
          </cell>
          <cell r="F54450" t="str">
            <v>Simi Raichel Zachariah</v>
          </cell>
          <cell r="G54450">
            <v>46242.763194444444</v>
          </cell>
          <cell r="H54450">
            <v>46263.495138888888</v>
          </cell>
        </row>
        <row r="54451">
          <cell r="A54451" t="str">
            <v>UCW-35788</v>
          </cell>
          <cell r="B54451" t="str">
            <v>Colors Queen || Makeup || 129094 || 22-05-2026</v>
          </cell>
          <cell r="C54451" t="str">
            <v>CLOSED</v>
          </cell>
          <cell r="D54451" t="str">
            <v>Medium</v>
          </cell>
          <cell r="E54451" t="str">
            <v>Chirag Dubal</v>
          </cell>
          <cell r="F54451" t="str">
            <v>Simi Raichel Zachariah</v>
          </cell>
          <cell r="G54451">
            <v>46242.753472222219</v>
          </cell>
          <cell r="H54451">
            <v>46252.643750000003</v>
          </cell>
        </row>
        <row r="54452">
          <cell r="A54452" t="str">
            <v>UCW-35786</v>
          </cell>
          <cell r="B54452" t="str">
            <v>New Catalogue Sheet - 127573-4 August</v>
          </cell>
          <cell r="C54452" t="str">
            <v>CLOSED</v>
          </cell>
          <cell r="D54452" t="str">
            <v>Medium</v>
          </cell>
          <cell r="E54452" t="str">
            <v>Chirag Dubal</v>
          </cell>
          <cell r="F54452" t="str">
            <v>Simi Raichel Zachariah</v>
          </cell>
          <cell r="G54452">
            <v>46242.75</v>
          </cell>
          <cell r="H54452">
            <v>46258.583333333336</v>
          </cell>
        </row>
        <row r="54453">
          <cell r="A54453" t="str">
            <v>UCW-35784</v>
          </cell>
          <cell r="B54453" t="str">
            <v>AW26 Lot 3 ||  Tata Cliq || (60 Style's) Prioritize Listing</v>
          </cell>
          <cell r="C54453" t="str">
            <v>CLOSED</v>
          </cell>
          <cell r="D54453" t="str">
            <v>Medium</v>
          </cell>
          <cell r="E54453" t="str">
            <v>Chirag Dubal</v>
          </cell>
          <cell r="F54453" t="str">
            <v>Simi Raichel Zachariah</v>
          </cell>
          <cell r="G54453">
            <v>46242.738194444442</v>
          </cell>
          <cell r="H54453">
            <v>46255.531944444447</v>
          </cell>
        </row>
        <row r="54454">
          <cell r="A54454" t="str">
            <v>UCW-35778</v>
          </cell>
          <cell r="B54454" t="str">
            <v>Products for listing - House Of CDC Fashion Pvt Ltd.</v>
          </cell>
          <cell r="C54454" t="str">
            <v>CLOSED Due to Inactive/Insufficient Information</v>
          </cell>
          <cell r="D54454" t="str">
            <v>Medium</v>
          </cell>
          <cell r="E54454" t="str">
            <v>Chirag Dubal</v>
          </cell>
          <cell r="F54454" t="str">
            <v>Shloka Chakre</v>
          </cell>
          <cell r="G54454">
            <v>46242.724999999999</v>
          </cell>
          <cell r="H54454">
            <v>46245.508333333331</v>
          </cell>
        </row>
        <row r="54455">
          <cell r="A54455" t="str">
            <v>UCW-35776</v>
          </cell>
          <cell r="B54455" t="str">
            <v>To Update weight details</v>
          </cell>
          <cell r="C54455" t="str">
            <v>CLOSED</v>
          </cell>
          <cell r="D54455" t="str">
            <v>Medium</v>
          </cell>
          <cell r="E54455" t="str">
            <v>Chirag Dubal</v>
          </cell>
          <cell r="F54455" t="str">
            <v>Simi Raichel Zachariah</v>
          </cell>
          <cell r="G54455">
            <v>46242.72152777778</v>
          </cell>
          <cell r="H54455">
            <v>46246.679166666669</v>
          </cell>
        </row>
        <row r="54456">
          <cell r="A54456" t="str">
            <v>UCW-35771</v>
          </cell>
          <cell r="B54456" t="str">
            <v>CLONE -  Sonam Faves| 2890417| TCL</v>
          </cell>
          <cell r="C54456" t="str">
            <v>CLOSED</v>
          </cell>
          <cell r="D54456" t="str">
            <v>Medium</v>
          </cell>
          <cell r="E54456" t="str">
            <v>Chirag Dubal</v>
          </cell>
          <cell r="F54456" t="str">
            <v>Simi Raichel Zachariah</v>
          </cell>
          <cell r="G54456">
            <v>46242.674305555556</v>
          </cell>
          <cell r="H54456">
            <v>46247.791666666664</v>
          </cell>
        </row>
        <row r="54457">
          <cell r="A54457" t="str">
            <v>UCW-35762</v>
          </cell>
          <cell r="B54457" t="str">
            <v>Puig Giftsets Cataloguing 03.08.26</v>
          </cell>
          <cell r="C54457" t="str">
            <v>CLOSED</v>
          </cell>
          <cell r="D54457" t="str">
            <v>Medium</v>
          </cell>
          <cell r="E54457" t="str">
            <v>Chirag Dubal</v>
          </cell>
          <cell r="F54457" t="str">
            <v>Simi Raichel Zachariah</v>
          </cell>
          <cell r="G54457">
            <v>46242.093055555553</v>
          </cell>
          <cell r="H54457">
            <v>46247.738194444442</v>
          </cell>
        </row>
        <row r="54458">
          <cell r="A54458" t="str">
            <v>UCW-35761</v>
          </cell>
          <cell r="B54458" t="str">
            <v xml:space="preserve">New Listings - Contraband </v>
          </cell>
          <cell r="C54458" t="str">
            <v>CLOSED</v>
          </cell>
          <cell r="D54458" t="str">
            <v>Medium</v>
          </cell>
          <cell r="E54458" t="str">
            <v>Chirag Dubal</v>
          </cell>
          <cell r="F54458" t="str">
            <v>Simi Raichel Zachariah</v>
          </cell>
          <cell r="G54458">
            <v>46242.088888888888</v>
          </cell>
          <cell r="H54458">
            <v>46252.47152777778</v>
          </cell>
        </row>
        <row r="54459">
          <cell r="A54459" t="str">
            <v>UCW-35760</v>
          </cell>
          <cell r="B54459" t="str">
            <v>Kenzo Image updation.</v>
          </cell>
          <cell r="C54459" t="str">
            <v>CLOSED</v>
          </cell>
          <cell r="D54459" t="str">
            <v>Medium</v>
          </cell>
          <cell r="E54459" t="str">
            <v>Chirag Dubal</v>
          </cell>
          <cell r="F54459" t="str">
            <v>Simi Raichel Zachariah</v>
          </cell>
          <cell r="G54459">
            <v>46242.081944444442</v>
          </cell>
          <cell r="H54459">
            <v>46258.583333333336</v>
          </cell>
        </row>
        <row r="54460">
          <cell r="A54460" t="str">
            <v>UCW-35758</v>
          </cell>
          <cell r="B54460" t="str">
            <v>Request to Update MRP &amp; Size for Existing Products – LuxaDerme</v>
          </cell>
          <cell r="C54460" t="str">
            <v>CLOSED</v>
          </cell>
          <cell r="D54460" t="str">
            <v>Medium</v>
          </cell>
          <cell r="E54460" t="str">
            <v>Chirag Dubal</v>
          </cell>
          <cell r="F54460" t="str">
            <v>Simi Raichel Zachariah</v>
          </cell>
          <cell r="G54460">
            <v>46242.064583333333</v>
          </cell>
          <cell r="H54460">
            <v>46253.597222222219</v>
          </cell>
        </row>
        <row r="54461">
          <cell r="A54461" t="str">
            <v>UCW-35754</v>
          </cell>
          <cell r="B54461" t="str">
            <v>CLONE - UPDATED Beauty New Listing Format Submission – Zoha / Correlation / Pepper Tree</v>
          </cell>
          <cell r="C54461" t="str">
            <v>CLOSED Due to Inactive/Insufficient Information</v>
          </cell>
          <cell r="D54461" t="str">
            <v>Medium</v>
          </cell>
          <cell r="E54461" t="str">
            <v>Chirag Dubal</v>
          </cell>
          <cell r="F54461" t="str">
            <v>Simi Raichel Zachariah</v>
          </cell>
          <cell r="G54461">
            <v>46242.040277777778</v>
          </cell>
          <cell r="H54461">
            <v>46251.727083333331</v>
          </cell>
        </row>
        <row r="54462">
          <cell r="A54462" t="str">
            <v>UCW-35751</v>
          </cell>
          <cell r="B54462" t="str">
            <v>Limese X SOR - ANUA Listing sheet</v>
          </cell>
          <cell r="C54462" t="str">
            <v>CLOSED Due to Inactive/Insufficient Information</v>
          </cell>
          <cell r="D54462" t="str">
            <v>Medium</v>
          </cell>
          <cell r="E54462" t="str">
            <v>Chirag Dubal</v>
          </cell>
          <cell r="F54462" t="str">
            <v>Simi Raichel Zachariah</v>
          </cell>
          <cell r="G54462">
            <v>46242.031944444447</v>
          </cell>
          <cell r="H54462">
            <v>46258.511805555558</v>
          </cell>
        </row>
        <row r="54463">
          <cell r="A54463" t="str">
            <v>UCW-35748</v>
          </cell>
          <cell r="B54463" t="str">
            <v>Sangeeta Boochra - Jewelry - 05/08/2026 - 37 SKUs</v>
          </cell>
          <cell r="C54463" t="str">
            <v>CLOSED</v>
          </cell>
          <cell r="D54463" t="str">
            <v>Medium</v>
          </cell>
          <cell r="E54463" t="str">
            <v>Chirag Dubal</v>
          </cell>
          <cell r="F54463" t="str">
            <v>Shloka Chakre</v>
          </cell>
          <cell r="G54463">
            <v>46242.017361111109</v>
          </cell>
          <cell r="H54463">
            <v>46246.588888888888</v>
          </cell>
        </row>
        <row r="54464">
          <cell r="A54464" t="str">
            <v>UCW-35741</v>
          </cell>
          <cell r="B54464" t="str">
            <v>New Toe Ring Collection Catalog for Upload 06.08.2026</v>
          </cell>
          <cell r="C54464" t="str">
            <v>CLOSED</v>
          </cell>
          <cell r="D54464" t="str">
            <v>Medium</v>
          </cell>
          <cell r="E54464" t="str">
            <v>Chirag Dubal</v>
          </cell>
          <cell r="F54464" t="str">
            <v>Simi Raichel Zachariah</v>
          </cell>
          <cell r="G54464">
            <v>46241.992361111108</v>
          </cell>
          <cell r="H54464">
            <v>46246.564583333333</v>
          </cell>
        </row>
        <row r="54465">
          <cell r="A54465" t="str">
            <v>UCW-35731</v>
          </cell>
          <cell r="B54465" t="str">
            <v>TCL | Under Armour | Image update</v>
          </cell>
          <cell r="C54465" t="str">
            <v>CLOSED Due to Inactive/Insufficient Information</v>
          </cell>
          <cell r="D54465" t="str">
            <v>Medium</v>
          </cell>
          <cell r="E54465" t="str">
            <v>Chirag Dubal</v>
          </cell>
          <cell r="F54465" t="str">
            <v>Shloka Chakre</v>
          </cell>
          <cell r="G54465">
            <v>46241.919444444444</v>
          </cell>
          <cell r="H54465">
            <v>46246.395138888889</v>
          </cell>
        </row>
        <row r="54466">
          <cell r="A54466" t="str">
            <v>UCW-35715</v>
          </cell>
          <cell r="B54466" t="str">
            <v>New launch cataloguing details of Kenzo(LE ROUGE &amp; L'EAU AMBRÉE)_Fragrance for TCL _06_Aug_2026.</v>
          </cell>
          <cell r="C54466" t="str">
            <v>CLOSED</v>
          </cell>
          <cell r="D54466" t="str">
            <v>Medium</v>
          </cell>
          <cell r="E54466" t="str">
            <v>Chirag Dubal</v>
          </cell>
          <cell r="F54466" t="str">
            <v>Simi Raichel Zachariah</v>
          </cell>
          <cell r="G54466">
            <v>46241.793749999997</v>
          </cell>
          <cell r="H54466">
            <v>46245.515972222223</v>
          </cell>
        </row>
        <row r="54467">
          <cell r="A54467" t="str">
            <v>UCW-35707</v>
          </cell>
          <cell r="B54467" t="str">
            <v>Fabindia – Apparel | Jewellery &amp; Footwear– Seller Code-126453 – SKU Count-936 – Style Count-330 – 27-07-2026</v>
          </cell>
          <cell r="C54467" t="str">
            <v>CLOSED</v>
          </cell>
          <cell r="D54467" t="str">
            <v>Medium</v>
          </cell>
          <cell r="E54467" t="str">
            <v>Chirag Dubal</v>
          </cell>
          <cell r="F54467" t="str">
            <v>Simi Raichel Zachariah</v>
          </cell>
          <cell r="G54467">
            <v>46241.737500000003</v>
          </cell>
          <cell r="H54467">
            <v>46253.813194444447</v>
          </cell>
        </row>
        <row r="54468">
          <cell r="A54468" t="str">
            <v>UCW-35705</v>
          </cell>
          <cell r="B54468" t="str">
            <v>TFS new GWP listing details</v>
          </cell>
          <cell r="C54468" t="str">
            <v>CLOSED</v>
          </cell>
          <cell r="D54468" t="str">
            <v>Medium</v>
          </cell>
          <cell r="E54468" t="str">
            <v>Chirag Dubal</v>
          </cell>
          <cell r="F54468" t="str">
            <v>Shloka Chakre</v>
          </cell>
          <cell r="G54468">
            <v>46241.731944444444</v>
          </cell>
          <cell r="H54468">
            <v>46242.642361111109</v>
          </cell>
        </row>
        <row r="54469">
          <cell r="A54469" t="str">
            <v>UCW-35704</v>
          </cell>
          <cell r="B54469" t="str">
            <v>Isharya-Tata Cliq-Rakhi Linesheet</v>
          </cell>
          <cell r="C54469" t="str">
            <v>CLOSED</v>
          </cell>
          <cell r="D54469" t="str">
            <v>Medium</v>
          </cell>
          <cell r="E54469" t="str">
            <v>Chirag Dubal</v>
          </cell>
          <cell r="F54469" t="str">
            <v>Simi Raichel Zachariah</v>
          </cell>
          <cell r="G54469">
            <v>46241.731249999997</v>
          </cell>
          <cell r="H54469">
            <v>46245.521527777775</v>
          </cell>
        </row>
        <row r="54470">
          <cell r="A54470" t="str">
            <v>UCW-35699</v>
          </cell>
          <cell r="B54470" t="str">
            <v>CLONE -  Ganga Fashions - 128220 - 28-07-2026 - Festive 2026 collection</v>
          </cell>
          <cell r="C54470" t="str">
            <v>CLOSED</v>
          </cell>
          <cell r="D54470" t="str">
            <v>Medium</v>
          </cell>
          <cell r="E54470" t="str">
            <v>Chirag Dubal</v>
          </cell>
          <cell r="F54470" t="str">
            <v>Simi Raichel Zachariah</v>
          </cell>
          <cell r="G54470">
            <v>46241.720833333333</v>
          </cell>
          <cell r="H54470">
            <v>46259.800694444442</v>
          </cell>
        </row>
        <row r="54471">
          <cell r="A54471" t="str">
            <v>UCW-35693</v>
          </cell>
          <cell r="B54471" t="str">
            <v>Tata Cliq-Multi Brand-Footwear -129236 - 127776 - 20-07-2026</v>
          </cell>
          <cell r="C54471" t="str">
            <v>CLOSED</v>
          </cell>
          <cell r="D54471" t="str">
            <v>Medium</v>
          </cell>
          <cell r="E54471" t="str">
            <v>Chirag Dubal</v>
          </cell>
          <cell r="F54471" t="str">
            <v>Simi Raichel Zachariah</v>
          </cell>
          <cell r="G54471">
            <v>46241.695833333331</v>
          </cell>
          <cell r="H54471">
            <v>46245.533333333333</v>
          </cell>
        </row>
        <row r="54472">
          <cell r="A54472" t="str">
            <v>UCW-35692</v>
          </cell>
          <cell r="B54472" t="str">
            <v>Tata Cliq-Multi Brand-Footwear -129236 - 127776 - 04-08-2026</v>
          </cell>
          <cell r="C54472" t="str">
            <v>CLOSED</v>
          </cell>
          <cell r="D54472" t="str">
            <v>Medium</v>
          </cell>
          <cell r="E54472" t="str">
            <v>Chirag Dubal</v>
          </cell>
          <cell r="F54472" t="str">
            <v>Simi Raichel Zachariah</v>
          </cell>
          <cell r="G54472">
            <v>46241.693749999999</v>
          </cell>
          <cell r="H54472">
            <v>46246.559027777781</v>
          </cell>
        </row>
        <row r="54473">
          <cell r="A54473" t="str">
            <v>UCW-35690</v>
          </cell>
          <cell r="B54473" t="str">
            <v>Tata Cliq-Multi Brand-Footwear -129236,127776 - 06-08-2026</v>
          </cell>
          <cell r="C54473" t="str">
            <v>CLOSED</v>
          </cell>
          <cell r="D54473" t="str">
            <v>Medium</v>
          </cell>
          <cell r="E54473" t="str">
            <v>Chirag Dubal</v>
          </cell>
          <cell r="F54473" t="str">
            <v>Simi Raichel Zachariah</v>
          </cell>
          <cell r="G54473">
            <v>46241.690972222219</v>
          </cell>
          <cell r="H54473">
            <v>46247.724999999999</v>
          </cell>
        </row>
        <row r="54474">
          <cell r="A54474" t="str">
            <v>UCW-35685</v>
          </cell>
          <cell r="B54474" t="str">
            <v>NEEMANS+FOOTWEAR+ 125173+ 15-07-2026</v>
          </cell>
          <cell r="C54474" t="str">
            <v>CLOSED</v>
          </cell>
          <cell r="D54474" t="str">
            <v>Medium</v>
          </cell>
          <cell r="E54474" t="str">
            <v>Chirag Dubal</v>
          </cell>
          <cell r="F54474" t="str">
            <v>Simi Raichel Zachariah</v>
          </cell>
          <cell r="G54474">
            <v>46241.677777777775</v>
          </cell>
          <cell r="H54474">
            <v>46242.552777777775</v>
          </cell>
        </row>
        <row r="54475">
          <cell r="A54475" t="str">
            <v>UCW-35682</v>
          </cell>
          <cell r="B54475" t="str">
            <v>GWP &amp; Samples</v>
          </cell>
          <cell r="C54475" t="str">
            <v>CLOSED</v>
          </cell>
          <cell r="D54475" t="str">
            <v>Medium</v>
          </cell>
          <cell r="E54475" t="str">
            <v>Chirag Dubal</v>
          </cell>
          <cell r="F54475" t="str">
            <v>Simi Raichel Zachariah</v>
          </cell>
          <cell r="G54475">
            <v>46241.661805555559</v>
          </cell>
          <cell r="H54475">
            <v>46258.582638888889</v>
          </cell>
        </row>
        <row r="54476">
          <cell r="A54476" t="str">
            <v>UCW-35681</v>
          </cell>
          <cell r="B54476" t="str">
            <v>D&amp;G - PDP Content &amp; Hybrid Mock</v>
          </cell>
          <cell r="C54476" t="str">
            <v>CLOSED</v>
          </cell>
          <cell r="D54476" t="str">
            <v>Medium</v>
          </cell>
          <cell r="E54476" t="str">
            <v>Chirag Dubal</v>
          </cell>
          <cell r="F54476" t="str">
            <v>Simi Raichel Zachariah</v>
          </cell>
          <cell r="G54476">
            <v>46241.648611111108</v>
          </cell>
          <cell r="H54476">
            <v>46246.560416666667</v>
          </cell>
        </row>
        <row r="54477">
          <cell r="A54477" t="str">
            <v>UCW-35680</v>
          </cell>
          <cell r="B54477" t="str">
            <v xml:space="preserve"> Amouage Launch | TCL - Cataloguing Details | July 2026</v>
          </cell>
          <cell r="C54477" t="str">
            <v>CLOSED</v>
          </cell>
          <cell r="D54477" t="str">
            <v>Medium</v>
          </cell>
          <cell r="E54477" t="str">
            <v>Chirag Dubal</v>
          </cell>
          <cell r="F54477" t="str">
            <v>Simi Raichel Zachariah</v>
          </cell>
          <cell r="G54477">
            <v>46241.646527777775</v>
          </cell>
          <cell r="H54477">
            <v>46258.684027777781</v>
          </cell>
        </row>
        <row r="54478">
          <cell r="A54478" t="str">
            <v>UCW-35676</v>
          </cell>
          <cell r="B54478" t="str">
            <v>Update Listing | Tata Cliq | Miduty</v>
          </cell>
          <cell r="C54478" t="str">
            <v>CLOSED</v>
          </cell>
          <cell r="D54478" t="str">
            <v>Medium</v>
          </cell>
          <cell r="E54478" t="str">
            <v>Chirag Dubal</v>
          </cell>
          <cell r="F54478" t="str">
            <v>Simi Raichel Zachariah</v>
          </cell>
          <cell r="G54478">
            <v>46241.613888888889</v>
          </cell>
          <cell r="H54478">
            <v>46258.581250000003</v>
          </cell>
        </row>
        <row r="54479">
          <cell r="A54479" t="str">
            <v>UCW-35675</v>
          </cell>
          <cell r="B54479" t="str">
            <v>The Bear House - New Collection Details- 04-Aug 124388</v>
          </cell>
          <cell r="C54479" t="str">
            <v>CLOSED</v>
          </cell>
          <cell r="D54479" t="str">
            <v>Medium</v>
          </cell>
          <cell r="E54479" t="str">
            <v>Chirag Dubal</v>
          </cell>
          <cell r="F54479" t="str">
            <v>Simi Raichel Zachariah</v>
          </cell>
          <cell r="G54479">
            <v>46241.602083333331</v>
          </cell>
          <cell r="H54479">
            <v>46248.724305555559</v>
          </cell>
        </row>
        <row r="54480">
          <cell r="A54480" t="str">
            <v>UCW-35670</v>
          </cell>
          <cell r="B54480" t="str">
            <v>EAN Addition SPA X Tata</v>
          </cell>
          <cell r="C54480" t="str">
            <v>CLOSED</v>
          </cell>
          <cell r="D54480" t="str">
            <v>Medium</v>
          </cell>
          <cell r="E54480" t="str">
            <v>Chirag Dubal</v>
          </cell>
          <cell r="F54480" t="str">
            <v>Simi Raichel Zachariah</v>
          </cell>
          <cell r="G54480">
            <v>46241.583333333336</v>
          </cell>
          <cell r="H54480">
            <v>46246.835416666669</v>
          </cell>
        </row>
        <row r="54481">
          <cell r="A54481" t="str">
            <v>UCW-35657</v>
          </cell>
          <cell r="B54481" t="str">
            <v xml:space="preserve">Footwear Lot 1 AW26 Skechers -1189 SKUs - 179 Style - Marketplace and Luxury - Marketplace seller code - 126948 - Luxury seller code - 128174 - 3.8.2026 </v>
          </cell>
          <cell r="C54481" t="str">
            <v>CLOSED</v>
          </cell>
          <cell r="D54481" t="str">
            <v>Medium</v>
          </cell>
          <cell r="E54481" t="str">
            <v>Chirag Dubal</v>
          </cell>
          <cell r="F54481" t="str">
            <v>Simi Raichel Zachariah</v>
          </cell>
          <cell r="G54481">
            <v>46240.793749999997</v>
          </cell>
          <cell r="H54481">
            <v>46254.428472222222</v>
          </cell>
        </row>
        <row r="54482">
          <cell r="A54482" t="str">
            <v>UCW-35653</v>
          </cell>
          <cell r="B54482" t="str">
            <v>New Catalogue Sheet - 127573-4 August</v>
          </cell>
          <cell r="C54482" t="str">
            <v>CLOSED</v>
          </cell>
          <cell r="D54482" t="str">
            <v>Medium</v>
          </cell>
          <cell r="E54482" t="str">
            <v>Chirag Dubal</v>
          </cell>
          <cell r="F54482" t="str">
            <v>Simi Raichel Zachariah</v>
          </cell>
          <cell r="G54482">
            <v>46240.754861111112</v>
          </cell>
          <cell r="H54482">
            <v>46244.62222222222</v>
          </cell>
        </row>
        <row r="54483">
          <cell r="A54483" t="str">
            <v>UCW-35641</v>
          </cell>
          <cell r="B54483" t="str">
            <v>RE: GWP Listings - Aug'26 (P0 Priority)</v>
          </cell>
          <cell r="C54483" t="str">
            <v>CLOSED</v>
          </cell>
          <cell r="D54483" t="str">
            <v>Medium</v>
          </cell>
          <cell r="E54483" t="str">
            <v>Chirag Dubal</v>
          </cell>
          <cell r="F54483" t="str">
            <v>Simi Raichel Zachariah</v>
          </cell>
          <cell r="G54483">
            <v>46240.68472222222</v>
          </cell>
          <cell r="H54483">
            <v>46242.636111111111</v>
          </cell>
        </row>
        <row r="54484">
          <cell r="A54484" t="str">
            <v>UCW-35634</v>
          </cell>
          <cell r="B54484" t="str">
            <v>New Rakhi Collection Catalog for Upload Lot 1 01.08.2026</v>
          </cell>
          <cell r="C54484" t="str">
            <v>CLOSED</v>
          </cell>
          <cell r="D54484" t="str">
            <v>Medium</v>
          </cell>
          <cell r="E54484" t="str">
            <v>Chirag Dubal</v>
          </cell>
          <cell r="F54484" t="str">
            <v>Simi Raichel Zachariah</v>
          </cell>
          <cell r="G54484">
            <v>46240.585416666669</v>
          </cell>
          <cell r="H54484">
            <v>46242.631944444445</v>
          </cell>
        </row>
        <row r="54485">
          <cell r="A54485" t="str">
            <v>UCW-35631</v>
          </cell>
          <cell r="B54485" t="str">
            <v>Tatacliq Footwear Batch 26 (July) _Colehaan_28-07-2026</v>
          </cell>
          <cell r="C54485" t="str">
            <v>CLOSED Due to Inactive/Insufficient Information</v>
          </cell>
          <cell r="D54485" t="str">
            <v>Medium</v>
          </cell>
          <cell r="E54485" t="str">
            <v>Chirag Dubal</v>
          </cell>
          <cell r="F54485" t="str">
            <v>Simi Raichel Zachariah</v>
          </cell>
          <cell r="G54485">
            <v>46240.574305555558</v>
          </cell>
          <cell r="H54485">
            <v>46246.813888888886</v>
          </cell>
        </row>
        <row r="54486">
          <cell r="A54486" t="str">
            <v>UCW-35621</v>
          </cell>
          <cell r="B54486" t="str">
            <v>Colors Queen || Makeup || 129094 || 04-08-2026</v>
          </cell>
          <cell r="C54486" t="str">
            <v>CLOSED</v>
          </cell>
          <cell r="D54486" t="str">
            <v>Medium</v>
          </cell>
          <cell r="E54486" t="str">
            <v>Chirag Dubal</v>
          </cell>
          <cell r="F54486" t="str">
            <v>Simi Raichel Zachariah</v>
          </cell>
          <cell r="G54486">
            <v>46240.526388888888</v>
          </cell>
          <cell r="H54486">
            <v>46247.779861111114</v>
          </cell>
        </row>
        <row r="54487">
          <cell r="A54487" t="str">
            <v>UCW-35615</v>
          </cell>
          <cell r="B54487" t="str">
            <v>Calvin Klein Mist Ext - 4 STD - New Listing - TATA - 04/08/26</v>
          </cell>
          <cell r="C54487" t="str">
            <v>CLOSED</v>
          </cell>
          <cell r="D54487" t="str">
            <v>Medium</v>
          </cell>
          <cell r="E54487" t="str">
            <v>Chirag Dubal</v>
          </cell>
          <cell r="F54487" t="str">
            <v>Simi Raichel Zachariah</v>
          </cell>
          <cell r="G54487">
            <v>46240.464583333334</v>
          </cell>
          <cell r="H54487">
            <v>46241.681944444441</v>
          </cell>
        </row>
        <row r="54488">
          <cell r="A54488" t="str">
            <v>UCW-35614</v>
          </cell>
          <cell r="B54488" t="str">
            <v>D&amp;G Cataloguing - Makeup &amp; Skincare (P0 Priority)</v>
          </cell>
          <cell r="C54488" t="str">
            <v>CLOSED</v>
          </cell>
          <cell r="D54488" t="str">
            <v>Medium</v>
          </cell>
          <cell r="E54488" t="str">
            <v>netscribes</v>
          </cell>
          <cell r="F54488" t="str">
            <v>netscribes</v>
          </cell>
          <cell r="G54488">
            <v>46240.443055555559</v>
          </cell>
          <cell r="H54488">
            <v>46240.722916666666</v>
          </cell>
        </row>
        <row r="54489">
          <cell r="A54489" t="str">
            <v>UCW-35606</v>
          </cell>
          <cell r="B54489" t="str">
            <v>MNY | Vinyl Ink Mithai Listing | Tata Cliq Fashion | 125928  (2767246)</v>
          </cell>
          <cell r="C54489" t="str">
            <v>CLOSED</v>
          </cell>
          <cell r="D54489" t="str">
            <v>Medium</v>
          </cell>
          <cell r="E54489" t="str">
            <v>Chirag Dubal</v>
          </cell>
          <cell r="F54489" t="str">
            <v>Simi Raichel Zachariah</v>
          </cell>
          <cell r="G54489">
            <v>46240.011805555558</v>
          </cell>
          <cell r="H54489">
            <v>46241.548611111109</v>
          </cell>
        </row>
        <row r="54490">
          <cell r="A54490" t="str">
            <v>UCW-35593</v>
          </cell>
          <cell r="B54490" t="str">
            <v>add the new listing | foto care | Gadgets | 4th aug</v>
          </cell>
          <cell r="C54490" t="str">
            <v>CLOSED</v>
          </cell>
          <cell r="D54490" t="str">
            <v>Medium</v>
          </cell>
          <cell r="E54490" t="str">
            <v>Chirag Dubal</v>
          </cell>
          <cell r="F54490" t="str">
            <v>Shraddha Dighe</v>
          </cell>
          <cell r="G54490">
            <v>46239.807638888888</v>
          </cell>
          <cell r="H54490">
            <v>46244.612500000003</v>
          </cell>
        </row>
        <row r="54491">
          <cell r="A54491" t="str">
            <v>UCW-35583</v>
          </cell>
          <cell r="B54491" t="str">
            <v>Tata CLiQ Product image change thalgo</v>
          </cell>
          <cell r="C54491" t="str">
            <v>CLOSED</v>
          </cell>
          <cell r="D54491" t="str">
            <v>Medium</v>
          </cell>
          <cell r="E54491" t="str">
            <v>Chirag Dubal</v>
          </cell>
          <cell r="F54491" t="str">
            <v>Shraddha Dighe</v>
          </cell>
          <cell r="G54491">
            <v>46239.745138888888</v>
          </cell>
          <cell r="H54491">
            <v>46245.725694444445</v>
          </cell>
        </row>
        <row r="54492">
          <cell r="A54492" t="str">
            <v>UCW-35574</v>
          </cell>
          <cell r="B54492" t="str">
            <v>StyloBug Kidswear 129303 New Listing 30 SKus 03-Aug-2026</v>
          </cell>
          <cell r="C54492" t="str">
            <v>CLOSED</v>
          </cell>
          <cell r="D54492" t="str">
            <v>Medium</v>
          </cell>
          <cell r="E54492" t="str">
            <v>Chirag Dubal</v>
          </cell>
          <cell r="F54492" t="str">
            <v>Shraddha Dighe</v>
          </cell>
          <cell r="G54492">
            <v>46239.711805555555</v>
          </cell>
          <cell r="H54492">
            <v>46250.748611111114</v>
          </cell>
        </row>
        <row r="54493">
          <cell r="A54493" t="str">
            <v>UCW-35570</v>
          </cell>
          <cell r="B54493" t="str">
            <v>CLONE - L’Oréal Paris | GB Serum Update | TataCliq Fashion  |125928</v>
          </cell>
          <cell r="C54493" t="str">
            <v>CLOSED</v>
          </cell>
          <cell r="D54493" t="str">
            <v>Medium</v>
          </cell>
          <cell r="E54493" t="str">
            <v>netscribes</v>
          </cell>
          <cell r="F54493" t="str">
            <v>Shweta Phadtare</v>
          </cell>
          <cell r="G54493">
            <v>46239.6875</v>
          </cell>
          <cell r="H54493">
            <v>46258.580555555556</v>
          </cell>
        </row>
        <row r="54494">
          <cell r="A54494" t="str">
            <v>UCW-35566</v>
          </cell>
          <cell r="B54494" t="str">
            <v>Kaftanize - 128340 - 03-08-2026 - Daily Wear</v>
          </cell>
          <cell r="C54494" t="str">
            <v>CLOSED</v>
          </cell>
          <cell r="D54494" t="str">
            <v>Medium</v>
          </cell>
          <cell r="E54494" t="str">
            <v>Chirag Dubal</v>
          </cell>
          <cell r="F54494" t="str">
            <v>Shraddha Dighe</v>
          </cell>
          <cell r="G54494">
            <v>46239.542361111111</v>
          </cell>
          <cell r="H54494">
            <v>46247.607638888891</v>
          </cell>
        </row>
        <row r="54495">
          <cell r="A54495" t="str">
            <v>UCW-35565</v>
          </cell>
          <cell r="B54495" t="str">
            <v xml:space="preserve">Smriti Gupta - 03-08-2026 - 128248 - Festive Collection </v>
          </cell>
          <cell r="C54495" t="str">
            <v>CLOSED</v>
          </cell>
          <cell r="D54495" t="str">
            <v>Medium</v>
          </cell>
          <cell r="E54495" t="str">
            <v>Chirag Dubal</v>
          </cell>
          <cell r="F54495" t="str">
            <v>Shraddha Dighe</v>
          </cell>
          <cell r="G54495">
            <v>46239.536805555559</v>
          </cell>
          <cell r="H54495">
            <v>46250.743750000001</v>
          </cell>
        </row>
        <row r="54496">
          <cell r="A54496" t="str">
            <v>UCW-35563</v>
          </cell>
          <cell r="B54496" t="str">
            <v>Rosso Brunello - Footwear - 16/07/2026 - 352 SKUs</v>
          </cell>
          <cell r="C54496" t="str">
            <v>CLOSED</v>
          </cell>
          <cell r="D54496" t="str">
            <v>Medium</v>
          </cell>
          <cell r="E54496" t="str">
            <v>Chirag Dubal</v>
          </cell>
          <cell r="F54496" t="str">
            <v>Shloka Chakre</v>
          </cell>
          <cell r="G54496">
            <v>46239.532638888886</v>
          </cell>
          <cell r="H54496">
            <v>46240.713194444441</v>
          </cell>
        </row>
        <row r="54497">
          <cell r="A54497" t="str">
            <v>UCW-35562</v>
          </cell>
          <cell r="B54497" t="str">
            <v>Tata Cliq Footwear Catalogue | 05-08-2026</v>
          </cell>
          <cell r="C54497" t="str">
            <v>CLOSED</v>
          </cell>
          <cell r="D54497" t="str">
            <v>Medium</v>
          </cell>
          <cell r="E54497" t="str">
            <v>Chirag Dubal</v>
          </cell>
          <cell r="F54497" t="str">
            <v>Simi Raichel Zachariah</v>
          </cell>
          <cell r="G54497">
            <v>46239.527083333334</v>
          </cell>
          <cell r="H54497">
            <v>46244.601388888892</v>
          </cell>
        </row>
        <row r="54498">
          <cell r="A54498" t="str">
            <v>UCW-35560</v>
          </cell>
          <cell r="B54498" t="str">
            <v>Under Armour Listing (128047)-04/08/2026</v>
          </cell>
          <cell r="C54498" t="str">
            <v>CLOSED</v>
          </cell>
          <cell r="D54498" t="str">
            <v>Medium</v>
          </cell>
          <cell r="E54498" t="str">
            <v>Chirag Dubal</v>
          </cell>
          <cell r="F54498" t="str">
            <v>Shloka Chakre</v>
          </cell>
          <cell r="G54498">
            <v>46239.524305555555</v>
          </cell>
          <cell r="H54498">
            <v>46240.754166666666</v>
          </cell>
        </row>
        <row r="54499">
          <cell r="A54499" t="str">
            <v>UCW-35556</v>
          </cell>
          <cell r="B54499" t="str">
            <v>Malabar Weight Updating On Tata Cliq | Adhoc |124274</v>
          </cell>
          <cell r="C54499" t="str">
            <v>CLOSED Due to Inactive/Insufficient Information</v>
          </cell>
          <cell r="D54499" t="str">
            <v>Medium</v>
          </cell>
          <cell r="E54499" t="str">
            <v>Chirag Dubal</v>
          </cell>
          <cell r="F54499" t="str">
            <v>netscribes</v>
          </cell>
          <cell r="G54499">
            <v>46239.47152777778</v>
          </cell>
          <cell r="H54499">
            <v>46252.430555555555</v>
          </cell>
        </row>
        <row r="54500">
          <cell r="A54500" t="str">
            <v>UCW-35549</v>
          </cell>
          <cell r="B54500" t="str">
            <v>Pantaloons/Kid's/New Listing/SKU 565/Options 114| 4th Aug'2026</v>
          </cell>
          <cell r="C54500" t="str">
            <v>CLOSED</v>
          </cell>
          <cell r="D54500" t="str">
            <v>Medium</v>
          </cell>
          <cell r="E54500" t="str">
            <v>Chirag Dubal</v>
          </cell>
          <cell r="F54500" t="str">
            <v>Simi Raichel Zachariah</v>
          </cell>
          <cell r="G54500">
            <v>46238.820138888892</v>
          </cell>
          <cell r="H54500">
            <v>46247.600694444445</v>
          </cell>
        </row>
        <row r="54501">
          <cell r="A54501" t="str">
            <v>UCW-35548</v>
          </cell>
          <cell r="B54501" t="str">
            <v>Lot 1 AW26 Skechers Apparels 123 SKUs - 22 Style -3.8.2026</v>
          </cell>
          <cell r="C54501" t="str">
            <v>CLOSED</v>
          </cell>
          <cell r="D54501" t="str">
            <v>Medium</v>
          </cell>
          <cell r="E54501" t="str">
            <v>Chirag Dubal</v>
          </cell>
          <cell r="F54501" t="str">
            <v>Shraddha Dighe</v>
          </cell>
          <cell r="G54501">
            <v>46238.813888888886</v>
          </cell>
          <cell r="H54501">
            <v>46250.73541666667</v>
          </cell>
        </row>
        <row r="54502">
          <cell r="A54502" t="str">
            <v>UCW-35543</v>
          </cell>
          <cell r="B54502" t="str">
            <v>bareMinerals x TCL – Cataloguing July'26</v>
          </cell>
          <cell r="C54502" t="str">
            <v>CLOSED</v>
          </cell>
          <cell r="D54502" t="str">
            <v>Medium</v>
          </cell>
          <cell r="E54502" t="str">
            <v>Chirag Dubal</v>
          </cell>
          <cell r="F54502" t="str">
            <v>Shraddha Dighe</v>
          </cell>
          <cell r="G54502">
            <v>46238.773611111108</v>
          </cell>
          <cell r="H54502">
            <v>46242.652083333334</v>
          </cell>
        </row>
        <row r="54503">
          <cell r="A54503" t="str">
            <v>UCW-35540</v>
          </cell>
          <cell r="B54503" t="str">
            <v>Accessorize London X Tata Cliq _Jewellery Catalogue_03-08-2026</v>
          </cell>
          <cell r="C54503" t="str">
            <v>CLOSED</v>
          </cell>
          <cell r="D54503" t="str">
            <v>Medium</v>
          </cell>
          <cell r="E54503" t="str">
            <v>Chirag Dubal</v>
          </cell>
          <cell r="F54503" t="str">
            <v>Shraddha Dighe</v>
          </cell>
          <cell r="G54503">
            <v>46238.768750000003</v>
          </cell>
          <cell r="H54503">
            <v>46240.6875</v>
          </cell>
        </row>
        <row r="54504">
          <cell r="A54504" t="str">
            <v>UCW-35539</v>
          </cell>
          <cell r="B54504" t="str">
            <v>L’Oréal Paris | Festive Shade Hair Colour Listing | TataCliq Fashion  |125928</v>
          </cell>
          <cell r="C54504" t="str">
            <v>CLOSED</v>
          </cell>
          <cell r="D54504" t="str">
            <v>Medium</v>
          </cell>
          <cell r="E54504" t="str">
            <v>Chirag Dubal</v>
          </cell>
          <cell r="F54504" t="str">
            <v>Shraddha Dighe</v>
          </cell>
          <cell r="G54504">
            <v>46238.76458333333</v>
          </cell>
          <cell r="H54504">
            <v>46241.539583333331</v>
          </cell>
        </row>
        <row r="54505">
          <cell r="A54505" t="str">
            <v>UCW-35538</v>
          </cell>
          <cell r="B54505" t="str">
            <v>Libas Apparel 127532 31-07-2026 ( IMAGE REPLACE )</v>
          </cell>
          <cell r="C54505" t="str">
            <v>CLOSED</v>
          </cell>
          <cell r="D54505" t="str">
            <v>Medium</v>
          </cell>
          <cell r="E54505" t="str">
            <v>Chirag Dubal</v>
          </cell>
          <cell r="F54505" t="str">
            <v>Shraddha Dighe</v>
          </cell>
          <cell r="G54505">
            <v>46238.763194444444</v>
          </cell>
          <cell r="H54505">
            <v>46244.601388888892</v>
          </cell>
        </row>
        <row r="54506">
          <cell r="A54506" t="str">
            <v>UCW-35534</v>
          </cell>
          <cell r="B54506" t="str">
            <v>Katalysst New Listing TATA CLIQ</v>
          </cell>
          <cell r="C54506" t="str">
            <v>CLOSED</v>
          </cell>
          <cell r="D54506" t="str">
            <v>Medium</v>
          </cell>
          <cell r="E54506" t="str">
            <v>Chirag Dubal</v>
          </cell>
          <cell r="F54506" t="str">
            <v>Shraddha Dighe</v>
          </cell>
          <cell r="G54506">
            <v>46238.686805555553</v>
          </cell>
          <cell r="H54506">
            <v>46246.524305555555</v>
          </cell>
        </row>
        <row r="54507">
          <cell r="A54507" t="str">
            <v>UCW-35531</v>
          </cell>
          <cell r="B54507" t="str">
            <v>New Catalogue For Rakhi: 03-08-2026</v>
          </cell>
          <cell r="C54507" t="str">
            <v>CLOSED</v>
          </cell>
          <cell r="D54507" t="str">
            <v>Medium</v>
          </cell>
          <cell r="E54507" t="str">
            <v>Chirag Dubal</v>
          </cell>
          <cell r="F54507" t="str">
            <v>Shraddha Dighe</v>
          </cell>
          <cell r="G54507">
            <v>46238.654861111114</v>
          </cell>
          <cell r="H54507">
            <v>46244.458333333336</v>
          </cell>
        </row>
        <row r="54508">
          <cell r="A54508" t="str">
            <v>UCW-35527</v>
          </cell>
          <cell r="B54508" t="str">
            <v>Lotto/Footwear UPTO Lot-38/Seller code- 129247/ 17-07-2026</v>
          </cell>
          <cell r="C54508" t="str">
            <v>CLOSED</v>
          </cell>
          <cell r="D54508" t="str">
            <v>Medium</v>
          </cell>
          <cell r="E54508" t="str">
            <v>Chirag Dubal</v>
          </cell>
          <cell r="F54508" t="str">
            <v>Shraddha Dighe</v>
          </cell>
          <cell r="G54508">
            <v>46238.638194444444</v>
          </cell>
          <cell r="H54508">
            <v>46240.699305555558</v>
          </cell>
        </row>
        <row r="54509">
          <cell r="A54509" t="str">
            <v>UCW-35524</v>
          </cell>
          <cell r="B54509" t="str">
            <v>Palmonas | Fashion Jwellery | 128366 | 03-08-2026, 40 SKUs RAKHI</v>
          </cell>
          <cell r="C54509" t="str">
            <v>CLOSED</v>
          </cell>
          <cell r="D54509" t="str">
            <v>Medium</v>
          </cell>
          <cell r="E54509" t="str">
            <v>Chirag Dubal</v>
          </cell>
          <cell r="F54509" t="str">
            <v>Shraddha Dighe</v>
          </cell>
          <cell r="G54509">
            <v>46238.632638888892</v>
          </cell>
          <cell r="H54509">
            <v>46242.611805555556</v>
          </cell>
        </row>
        <row r="54510">
          <cell r="A54510" t="str">
            <v>UCW-35523</v>
          </cell>
          <cell r="B54510" t="str">
            <v>Tatacliq x Mini Stitch wedding Catalog-(129146-WH)-03-08-26</v>
          </cell>
          <cell r="C54510" t="str">
            <v>CLOSED</v>
          </cell>
          <cell r="D54510" t="str">
            <v>Medium</v>
          </cell>
          <cell r="E54510" t="str">
            <v>Chirag Dubal</v>
          </cell>
          <cell r="F54510" t="str">
            <v>Shraddha Dighe</v>
          </cell>
          <cell r="G54510">
            <v>46238.629861111112</v>
          </cell>
          <cell r="H54510">
            <v>46245.591666666667</v>
          </cell>
        </row>
        <row r="54511">
          <cell r="A54511" t="str">
            <v>UCW-35520</v>
          </cell>
          <cell r="B54511" t="str">
            <v>Ben Sherman Apparel Listing</v>
          </cell>
          <cell r="C54511" t="str">
            <v>CLOSED</v>
          </cell>
          <cell r="D54511" t="str">
            <v>Medium</v>
          </cell>
          <cell r="E54511" t="str">
            <v>Chirag Dubal</v>
          </cell>
          <cell r="F54511" t="str">
            <v>Shraddha Dighe</v>
          </cell>
          <cell r="G54511">
            <v>46238.617361111108</v>
          </cell>
          <cell r="H54511">
            <v>46247.537499999999</v>
          </cell>
        </row>
        <row r="54512">
          <cell r="A54512" t="str">
            <v>UCW-35517</v>
          </cell>
          <cell r="B54512" t="str">
            <v>Image Update for Rakhi Product: 29.07.2026</v>
          </cell>
          <cell r="C54512" t="str">
            <v>CLOSED</v>
          </cell>
          <cell r="D54512" t="str">
            <v>Medium</v>
          </cell>
          <cell r="E54512" t="str">
            <v>Chirag Dubal</v>
          </cell>
          <cell r="F54512" t="str">
            <v>Simi Raichel Zachariah</v>
          </cell>
          <cell r="G54512">
            <v>46238.59375</v>
          </cell>
          <cell r="H54512">
            <v>46244.602777777778</v>
          </cell>
        </row>
        <row r="54513">
          <cell r="A54513" t="str">
            <v>UCW-35515</v>
          </cell>
          <cell r="B54513" t="str">
            <v>listing to add ANIK (124849) 29-07-2026</v>
          </cell>
          <cell r="C54513" t="str">
            <v>CLOSED</v>
          </cell>
          <cell r="D54513" t="str">
            <v>Medium</v>
          </cell>
          <cell r="E54513" t="str">
            <v>Chirag Dubal</v>
          </cell>
          <cell r="F54513" t="str">
            <v>Shraddha Dighe</v>
          </cell>
          <cell r="G54513">
            <v>46238.584027777775</v>
          </cell>
          <cell r="H54513">
            <v>46261.428472222222</v>
          </cell>
        </row>
        <row r="54514">
          <cell r="A54514" t="str">
            <v>UCW-35493</v>
          </cell>
          <cell r="B54514" t="str">
            <v>BB Skin Enhancer July'26</v>
          </cell>
          <cell r="C54514" t="str">
            <v>CLOSED</v>
          </cell>
          <cell r="D54514" t="str">
            <v>Medium</v>
          </cell>
          <cell r="E54514" t="str">
            <v>Chirag Dubal</v>
          </cell>
          <cell r="F54514" t="str">
            <v>Simi Raichel Zachariah</v>
          </cell>
          <cell r="G54514">
            <v>46237.793749999997</v>
          </cell>
          <cell r="H54514">
            <v>46240.676388888889</v>
          </cell>
        </row>
        <row r="54515">
          <cell r="A54515" t="str">
            <v>UCW-35492</v>
          </cell>
          <cell r="B54515" t="str">
            <v xml:space="preserve"> Pantaloons/Men/Women/Kids/Non Apparel Footwear/Specimen/New Listing/SKU 523/Options 120| 28th July'2026</v>
          </cell>
          <cell r="C54515" t="str">
            <v>CLOSED</v>
          </cell>
          <cell r="D54515" t="str">
            <v>Medium</v>
          </cell>
          <cell r="E54515" t="str">
            <v>Chirag Dubal</v>
          </cell>
          <cell r="F54515" t="str">
            <v>Simi Raichel Zachariah</v>
          </cell>
          <cell r="G54515">
            <v>46237.790972222225</v>
          </cell>
          <cell r="H54515">
            <v>46242.824999999997</v>
          </cell>
        </row>
        <row r="54516">
          <cell r="A54516" t="str">
            <v>UCW-35491</v>
          </cell>
          <cell r="B54516" t="str">
            <v>New Listings+Khadlaj+Perfumes+126349+TCF+28th July 2026</v>
          </cell>
          <cell r="C54516" t="str">
            <v>CLOSED</v>
          </cell>
          <cell r="D54516" t="str">
            <v>Medium</v>
          </cell>
          <cell r="E54516" t="str">
            <v>Chirag Dubal</v>
          </cell>
          <cell r="F54516" t="str">
            <v>Simi Raichel Zachariah</v>
          </cell>
          <cell r="G54516">
            <v>46237.787499999999</v>
          </cell>
          <cell r="H54516">
            <v>46239.668055555558</v>
          </cell>
        </row>
        <row r="54517">
          <cell r="A54517" t="str">
            <v>UCW-35489</v>
          </cell>
          <cell r="B54517" t="str">
            <v>Davidoff EAN &amp; MRP Update - TATA</v>
          </cell>
          <cell r="C54517" t="str">
            <v>CLOSED</v>
          </cell>
          <cell r="D54517" t="str">
            <v>Medium</v>
          </cell>
          <cell r="E54517" t="str">
            <v>Chirag Dubal</v>
          </cell>
          <cell r="F54517" t="str">
            <v>Simi Raichel Zachariah</v>
          </cell>
          <cell r="G54517">
            <v>46237.784722222219</v>
          </cell>
          <cell r="H54517">
            <v>46240.532638888886</v>
          </cell>
        </row>
        <row r="54518">
          <cell r="A54518" t="str">
            <v>UCW-35488</v>
          </cell>
          <cell r="B54518" t="str">
            <v>Lip tints PDP images update</v>
          </cell>
          <cell r="C54518" t="str">
            <v>CLOSED</v>
          </cell>
          <cell r="D54518" t="str">
            <v>Medium</v>
          </cell>
          <cell r="E54518" t="str">
            <v>Chirag Dubal</v>
          </cell>
          <cell r="F54518" t="str">
            <v>Simi Raichel Zachariah</v>
          </cell>
          <cell r="G54518">
            <v>46237.78125</v>
          </cell>
          <cell r="H54518">
            <v>46245.726388888892</v>
          </cell>
        </row>
        <row r="54519">
          <cell r="A54519" t="str">
            <v>UCW-35487</v>
          </cell>
          <cell r="B54519" t="str">
            <v>PUMA FOOTWEAR, APPARREL &amp; ACCESSORIES 124130 &amp; 125381 New Listings 31-07-2026</v>
          </cell>
          <cell r="C54519" t="str">
            <v>FAILED</v>
          </cell>
          <cell r="D54519" t="str">
            <v>Medium</v>
          </cell>
          <cell r="E54519" t="str">
            <v>Chirag Dubal</v>
          </cell>
          <cell r="F54519" t="str">
            <v>Shraddha Dighe</v>
          </cell>
          <cell r="G54519">
            <v>46237.777777777781</v>
          </cell>
          <cell r="H54519">
            <v>46241.806944444441</v>
          </cell>
        </row>
        <row r="54520">
          <cell r="A54520" t="str">
            <v>UCW-35485</v>
          </cell>
          <cell r="B54520" t="str">
            <v>64 Request to Expedite Catalog Listing</v>
          </cell>
          <cell r="C54520" t="str">
            <v>CLOSED</v>
          </cell>
          <cell r="D54520" t="str">
            <v>Medium</v>
          </cell>
          <cell r="E54520" t="str">
            <v>Chirag Dubal</v>
          </cell>
          <cell r="F54520" t="str">
            <v>Simi Raichel Zachariah</v>
          </cell>
          <cell r="G54520">
            <v>46237.772222222222</v>
          </cell>
          <cell r="H54520">
            <v>46240.566666666666</v>
          </cell>
        </row>
        <row r="54521">
          <cell r="A54521" t="str">
            <v>UCW-35481</v>
          </cell>
          <cell r="B54521" t="str">
            <v>80 Articles || Handbag Articles Listing For INC.5 || TataCliq</v>
          </cell>
          <cell r="C54521" t="str">
            <v>CLOSED</v>
          </cell>
          <cell r="D54521" t="str">
            <v>Medium</v>
          </cell>
          <cell r="E54521" t="str">
            <v>Chirag Dubal</v>
          </cell>
          <cell r="F54521" t="str">
            <v>Shraddha Dighe</v>
          </cell>
          <cell r="G54521">
            <v>46237.761805555558</v>
          </cell>
          <cell r="H54521">
            <v>46241.525694444441</v>
          </cell>
        </row>
        <row r="54522">
          <cell r="A54522" t="str">
            <v>UCW-35475</v>
          </cell>
          <cell r="B54522" t="str">
            <v>Metro Brand Content New Article Listing Issue_NC</v>
          </cell>
          <cell r="C54522" t="str">
            <v>CLOSED</v>
          </cell>
          <cell r="D54522" t="str">
            <v>Medium</v>
          </cell>
          <cell r="E54522" t="str">
            <v>netscribes</v>
          </cell>
          <cell r="F54522" t="str">
            <v>Shloka Chakre</v>
          </cell>
          <cell r="G54522">
            <v>46237.734722222223</v>
          </cell>
          <cell r="H54522">
            <v>46246.530555555553</v>
          </cell>
        </row>
        <row r="54523">
          <cell r="A54523" t="str">
            <v>UCW-35474</v>
          </cell>
          <cell r="B54523" t="str">
            <v>Tata Cliq X Wella Ultimate Repair Listings</v>
          </cell>
          <cell r="C54523" t="str">
            <v>CLOSED</v>
          </cell>
          <cell r="D54523" t="str">
            <v>Medium</v>
          </cell>
          <cell r="E54523" t="str">
            <v>Chirag Dubal</v>
          </cell>
          <cell r="F54523" t="str">
            <v>Shloka Chakre</v>
          </cell>
          <cell r="G54523">
            <v>46237.71875</v>
          </cell>
          <cell r="H54523">
            <v>46239.660416666666</v>
          </cell>
        </row>
        <row r="54524">
          <cell r="A54524" t="str">
            <v>UCW-35470</v>
          </cell>
          <cell r="B54524" t="str">
            <v>Laa Polki Stories - Jewellery - 29th July - 25 SKUs</v>
          </cell>
          <cell r="C54524" t="str">
            <v>CLOSED</v>
          </cell>
          <cell r="D54524" t="str">
            <v>Medium</v>
          </cell>
          <cell r="E54524" t="str">
            <v>Chirag Dubal</v>
          </cell>
          <cell r="F54524" t="str">
            <v>Simi Raichel Zachariah</v>
          </cell>
          <cell r="G54524">
            <v>46237.703472222223</v>
          </cell>
          <cell r="H54524">
            <v>46240.692361111112</v>
          </cell>
        </row>
        <row r="54525">
          <cell r="A54525" t="str">
            <v>UCW-35468</v>
          </cell>
          <cell r="B54525" t="str">
            <v xml:space="preserve"> Isharya - Jewelry - 30/07/2026 - 41 SKUs</v>
          </cell>
          <cell r="C54525" t="str">
            <v>CLOSED</v>
          </cell>
          <cell r="D54525" t="str">
            <v>Medium</v>
          </cell>
          <cell r="E54525" t="str">
            <v>Chirag Dubal</v>
          </cell>
          <cell r="F54525" t="str">
            <v>Simi Raichel Zachariah</v>
          </cell>
          <cell r="G54525">
            <v>46237.699305555558</v>
          </cell>
          <cell r="H54525">
            <v>46240.55972222222</v>
          </cell>
        </row>
        <row r="54526">
          <cell r="A54526" t="str">
            <v>UCW-35463</v>
          </cell>
          <cell r="B54526" t="str">
            <v>Update Cataloge (127167 | 03-08-2026 | INVHOME)</v>
          </cell>
          <cell r="C54526" t="str">
            <v>CLOSED</v>
          </cell>
          <cell r="D54526" t="str">
            <v>Medium</v>
          </cell>
          <cell r="E54526" t="str">
            <v>Chirag Dubal</v>
          </cell>
          <cell r="F54526" t="str">
            <v>Shraddha Dighe</v>
          </cell>
          <cell r="G54526">
            <v>46237.684027777781</v>
          </cell>
          <cell r="H54526">
            <v>46240.511111111111</v>
          </cell>
        </row>
        <row r="54527">
          <cell r="A54527" t="str">
            <v>UCW-35461</v>
          </cell>
          <cell r="B54527" t="str">
            <v>FM_USPA_Arrow_MP_163_Batch-18,19 (AW26) &amp; Lot-79__124848_03-08-2026</v>
          </cell>
          <cell r="C54527" t="str">
            <v>CLOSED</v>
          </cell>
          <cell r="D54527" t="str">
            <v>Medium</v>
          </cell>
          <cell r="E54527" t="str">
            <v>Chirag Dubal</v>
          </cell>
          <cell r="F54527" t="str">
            <v>Shraddha Dighe</v>
          </cell>
          <cell r="G54527">
            <v>46237.677777777775</v>
          </cell>
          <cell r="H54527">
            <v>46245.619444444441</v>
          </cell>
        </row>
        <row r="54528">
          <cell r="A54528" t="str">
            <v>UCW-35458</v>
          </cell>
          <cell r="B54528" t="str">
            <v>Tata Cliq Fashion - New Listing - Eze Perfume ( Saffron Valley &amp; Himalayan Echo )</v>
          </cell>
          <cell r="C54528" t="str">
            <v>CLOSED</v>
          </cell>
          <cell r="D54528" t="str">
            <v>Medium</v>
          </cell>
          <cell r="E54528" t="str">
            <v>Chirag Dubal</v>
          </cell>
          <cell r="F54528" t="str">
            <v>Shraddha Dighe</v>
          </cell>
          <cell r="G54528">
            <v>46237.668055555558</v>
          </cell>
          <cell r="H54528">
            <v>46240.553472222222</v>
          </cell>
        </row>
        <row r="54529">
          <cell r="A54529" t="str">
            <v>UCW-35457</v>
          </cell>
          <cell r="B54529" t="str">
            <v xml:space="preserve">Need to update images 30th July </v>
          </cell>
          <cell r="C54529" t="str">
            <v>CLOSED</v>
          </cell>
          <cell r="D54529" t="str">
            <v>Medium</v>
          </cell>
          <cell r="E54529" t="str">
            <v>Chirag Dubal</v>
          </cell>
          <cell r="F54529" t="str">
            <v>Simi Raichel Zachariah</v>
          </cell>
          <cell r="G54529">
            <v>46237.665972222225</v>
          </cell>
          <cell r="H54529">
            <v>46258.579861111109</v>
          </cell>
        </row>
        <row r="54530">
          <cell r="A54530" t="str">
            <v>UCW-35450</v>
          </cell>
          <cell r="B54530" t="str">
            <v>L'Occi X TataCliQ_New Listings (Gift Sets)</v>
          </cell>
          <cell r="C54530" t="str">
            <v>CLOSED</v>
          </cell>
          <cell r="D54530" t="str">
            <v>Medium</v>
          </cell>
          <cell r="E54530" t="str">
            <v>Chirag Dubal</v>
          </cell>
          <cell r="F54530" t="str">
            <v>Simi Raichel Zachariah</v>
          </cell>
          <cell r="G54530">
            <v>46237.63958333333</v>
          </cell>
          <cell r="H54530">
            <v>46240.540277777778</v>
          </cell>
        </row>
        <row r="54531">
          <cell r="A54531" t="str">
            <v>UCW-35447</v>
          </cell>
          <cell r="B54531" t="str">
            <v>L'Occi X TataCliQ_New Listings (GWPs)</v>
          </cell>
          <cell r="C54531" t="str">
            <v>CLOSED</v>
          </cell>
          <cell r="D54531" t="str">
            <v>Medium</v>
          </cell>
          <cell r="E54531" t="str">
            <v>Chirag Dubal</v>
          </cell>
          <cell r="F54531" t="str">
            <v>Simi Raichel Zachariah</v>
          </cell>
          <cell r="G54531">
            <v>46237.629861111112</v>
          </cell>
          <cell r="H54531">
            <v>46240.535416666666</v>
          </cell>
        </row>
        <row r="54532">
          <cell r="A54532" t="str">
            <v>UCW-35439</v>
          </cell>
          <cell r="B54532" t="str">
            <v>CLONE-CLONE - Tangerine Jewelry</v>
          </cell>
          <cell r="C54532" t="str">
            <v>CLOSED</v>
          </cell>
          <cell r="D54532" t="str">
            <v>Medium</v>
          </cell>
          <cell r="E54532" t="str">
            <v>Chirag Dubal</v>
          </cell>
          <cell r="F54532" t="str">
            <v>netscribes</v>
          </cell>
          <cell r="G54532">
            <v>46237.584027777775</v>
          </cell>
          <cell r="H54532">
            <v>46239.652777777781</v>
          </cell>
        </row>
        <row r="54533">
          <cell r="A54533" t="str">
            <v>UCW-35438</v>
          </cell>
          <cell r="B54533" t="str">
            <v>Foxtale X Tata Cliq Dewy sunscreen PDP and title update</v>
          </cell>
          <cell r="C54533" t="str">
            <v>CLOSED</v>
          </cell>
          <cell r="D54533" t="str">
            <v>Medium</v>
          </cell>
          <cell r="E54533" t="str">
            <v>Chirag Dubal</v>
          </cell>
          <cell r="F54533" t="str">
            <v>Simi Raichel Zachariah</v>
          </cell>
          <cell r="G54533">
            <v>46237.559027777781</v>
          </cell>
          <cell r="H54533">
            <v>46240.563194444447</v>
          </cell>
        </row>
        <row r="54534">
          <cell r="A54534" t="str">
            <v>UCW-35435</v>
          </cell>
          <cell r="B54534" t="str">
            <v>Foxtale X Maccaron Matte Sunscreen PDP and title update</v>
          </cell>
          <cell r="C54534" t="str">
            <v>CLOSED</v>
          </cell>
          <cell r="D54534" t="str">
            <v>Medium</v>
          </cell>
          <cell r="E54534" t="str">
            <v>Chirag Dubal</v>
          </cell>
          <cell r="F54534" t="str">
            <v>Simi Raichel Zachariah</v>
          </cell>
          <cell r="G54534">
            <v>46237.554166666669</v>
          </cell>
          <cell r="H54534">
            <v>46240.588194444441</v>
          </cell>
        </row>
        <row r="54535">
          <cell r="A54535" t="str">
            <v>UCW-35432</v>
          </cell>
          <cell r="B54535" t="str">
            <v>Woodland / Footwear / 1220 SKU's / 169 Options / 17-07-26</v>
          </cell>
          <cell r="C54535" t="str">
            <v>CLOSED</v>
          </cell>
          <cell r="D54535" t="str">
            <v>Medium</v>
          </cell>
          <cell r="E54535" t="str">
            <v>Chirag Dubal</v>
          </cell>
          <cell r="F54535" t="str">
            <v>Shraddha Dighe</v>
          </cell>
          <cell r="G54535">
            <v>46237.551388888889</v>
          </cell>
          <cell r="H54535">
            <v>46240.663888888892</v>
          </cell>
        </row>
        <row r="54536">
          <cell r="A54536" t="str">
            <v>UCW-35431</v>
          </cell>
          <cell r="B54536" t="str">
            <v xml:space="preserve"> Foxtale X Tata Cliq Matte Sunscreen PDP and title update</v>
          </cell>
          <cell r="C54536" t="str">
            <v>CLOSED</v>
          </cell>
          <cell r="D54536" t="str">
            <v>Medium</v>
          </cell>
          <cell r="E54536" t="str">
            <v>Chirag Dubal</v>
          </cell>
          <cell r="F54536" t="str">
            <v>Simi Raichel Zachariah</v>
          </cell>
          <cell r="G54536">
            <v>46237.55</v>
          </cell>
          <cell r="H54536">
            <v>46242.772916666669</v>
          </cell>
        </row>
        <row r="54537">
          <cell r="A54537" t="str">
            <v>UCW-35429</v>
          </cell>
          <cell r="B54537" t="str">
            <v>Malabar Weight Updating On Tata Cliq | Adhoc |124274</v>
          </cell>
          <cell r="C54537" t="str">
            <v>CLOSED</v>
          </cell>
          <cell r="D54537" t="str">
            <v>Medium</v>
          </cell>
          <cell r="E54537" t="str">
            <v>Chirag Dubal</v>
          </cell>
          <cell r="F54537" t="str">
            <v>Shloka Chakre</v>
          </cell>
          <cell r="G54537">
            <v>46237.54583333333</v>
          </cell>
          <cell r="H54537">
            <v>46239.486805555556</v>
          </cell>
        </row>
        <row r="54538">
          <cell r="A54538" t="str">
            <v>UCW-35427</v>
          </cell>
          <cell r="B54538" t="str">
            <v>Fabindia – Apparel | Jewellery – Seller Code-126453 – SKU Count-892 – Style Count-320 – 01-08-2026</v>
          </cell>
          <cell r="C54538" t="str">
            <v>CLOSED</v>
          </cell>
          <cell r="D54538" t="str">
            <v>Medium</v>
          </cell>
          <cell r="E54538" t="str">
            <v>Chirag Dubal</v>
          </cell>
          <cell r="F54538" t="str">
            <v>Shraddha Dighe</v>
          </cell>
          <cell r="G54538">
            <v>46237.543055555558</v>
          </cell>
          <cell r="H54538">
            <v>46239.686805555553</v>
          </cell>
        </row>
        <row r="54539">
          <cell r="A54539" t="str">
            <v>UCW-35421</v>
          </cell>
          <cell r="B54539" t="str">
            <v>Product To List - Seller (129561) House Of CDC Fashion Pvt Ltd</v>
          </cell>
          <cell r="C54539" t="str">
            <v>CLOSED</v>
          </cell>
          <cell r="D54539" t="str">
            <v>Medium</v>
          </cell>
          <cell r="E54539" t="str">
            <v>Chirag Dubal</v>
          </cell>
          <cell r="F54539" t="str">
            <v>Shraddha Dighe</v>
          </cell>
          <cell r="G54539">
            <v>46237.511111111111</v>
          </cell>
          <cell r="H54539">
            <v>46240.629166666666</v>
          </cell>
        </row>
        <row r="54540">
          <cell r="A54540" t="str">
            <v>UCW-35419</v>
          </cell>
          <cell r="B54540" t="str">
            <v>Silvostyle by PNG | New (739) Products SilvoStyle | Code - 129576 | Total SKUs - 739</v>
          </cell>
          <cell r="C54540" t="str">
            <v>CLOSED</v>
          </cell>
          <cell r="D54540" t="str">
            <v>Medium</v>
          </cell>
          <cell r="E54540" t="str">
            <v>Chirag Dubal</v>
          </cell>
          <cell r="F54540" t="str">
            <v>Shloka Chakre</v>
          </cell>
          <cell r="G54540">
            <v>46237.509722222225</v>
          </cell>
          <cell r="H54540">
            <v>46247.521527777775</v>
          </cell>
        </row>
        <row r="54541">
          <cell r="A54541" t="str">
            <v>UCW-35410</v>
          </cell>
          <cell r="B54541" t="str">
            <v>New Catalogue Sheet 31 July 2026</v>
          </cell>
          <cell r="C54541" t="str">
            <v>CLOSED</v>
          </cell>
          <cell r="D54541" t="str">
            <v>Medium</v>
          </cell>
          <cell r="E54541" t="str">
            <v>Chirag Dubal</v>
          </cell>
          <cell r="F54541" t="str">
            <v>Simi Raichel Zachariah</v>
          </cell>
          <cell r="G54541">
            <v>46237.478472222225</v>
          </cell>
          <cell r="H54541">
            <v>46240.580555555556</v>
          </cell>
        </row>
        <row r="54542">
          <cell r="A54542" t="str">
            <v>UCW-35394</v>
          </cell>
          <cell r="B54542" t="str">
            <v>Tatacliq Footwear Batch-1 (July) _Colehaan_29-07-2026</v>
          </cell>
          <cell r="C54542" t="str">
            <v>CLOSED</v>
          </cell>
          <cell r="D54542" t="str">
            <v>Medium</v>
          </cell>
          <cell r="E54542" t="str">
            <v>Chirag Dubal</v>
          </cell>
          <cell r="F54542" t="str">
            <v>Shloka Chakre</v>
          </cell>
          <cell r="G54542">
            <v>46235.87222222222</v>
          </cell>
          <cell r="H54542">
            <v>46239.645138888889</v>
          </cell>
        </row>
        <row r="54543">
          <cell r="A54543" t="str">
            <v>UCW-35393</v>
          </cell>
          <cell r="B54543" t="str">
            <v>Tatacliq Footwear Batch 26 (July) _USPA_28-07-2026</v>
          </cell>
          <cell r="C54543" t="str">
            <v>CLOSED</v>
          </cell>
          <cell r="D54543" t="str">
            <v>Medium</v>
          </cell>
          <cell r="E54543" t="str">
            <v>Chirag Dubal</v>
          </cell>
          <cell r="F54543" t="str">
            <v>Shloka Chakre</v>
          </cell>
          <cell r="G54543">
            <v>46235.86041666667</v>
          </cell>
          <cell r="H54543">
            <v>46241.513888888891</v>
          </cell>
        </row>
        <row r="54544">
          <cell r="A54544" t="str">
            <v>UCW-35387</v>
          </cell>
          <cell r="B54544" t="str">
            <v>New Listings - Superyou</v>
          </cell>
          <cell r="C54544" t="str">
            <v>CLOSED</v>
          </cell>
          <cell r="D54544" t="str">
            <v>Medium</v>
          </cell>
          <cell r="E54544" t="str">
            <v>Chirag Dubal</v>
          </cell>
          <cell r="F54544" t="str">
            <v>Shraddha Dighe</v>
          </cell>
          <cell r="G54544">
            <v>46235.613194444442</v>
          </cell>
          <cell r="H54544">
            <v>46238.515972222223</v>
          </cell>
        </row>
        <row r="54545">
          <cell r="A54545" t="str">
            <v>UCW-35386</v>
          </cell>
          <cell r="B54545" t="str">
            <v>New Listings+Lattafa+Perfumes+126349+TCF+31st July 2026</v>
          </cell>
          <cell r="C54545" t="str">
            <v>CLOSED</v>
          </cell>
          <cell r="D54545" t="str">
            <v>Medium</v>
          </cell>
          <cell r="E54545" t="str">
            <v>Chirag Dubal</v>
          </cell>
          <cell r="F54545" t="str">
            <v>Shraddha Dighe</v>
          </cell>
          <cell r="G54545">
            <v>46235.61041666667</v>
          </cell>
          <cell r="H54545">
            <v>46238.511111111111</v>
          </cell>
        </row>
        <row r="54546">
          <cell r="A54546" t="str">
            <v>UCW-35382</v>
          </cell>
          <cell r="B54546" t="str">
            <v>CLONE - Libas Apparel 127532 13-07-2026 (Request to Update Product Category)</v>
          </cell>
          <cell r="C54546" t="str">
            <v>CLOSED</v>
          </cell>
          <cell r="D54546" t="str">
            <v>Medium</v>
          </cell>
          <cell r="E54546" t="str">
            <v>Chirag Dubal</v>
          </cell>
          <cell r="F54546" t="str">
            <v>Shraddha Dighe</v>
          </cell>
          <cell r="G54546">
            <v>46235.560416666667</v>
          </cell>
          <cell r="H54546">
            <v>46242.76666666667</v>
          </cell>
        </row>
        <row r="54547">
          <cell r="A54547" t="str">
            <v>UCW-35376</v>
          </cell>
          <cell r="B54547" t="str">
            <v>Request to Update Front Images for SKUs</v>
          </cell>
          <cell r="C54547" t="str">
            <v>CLOSED</v>
          </cell>
          <cell r="D54547" t="str">
            <v>Medium</v>
          </cell>
          <cell r="E54547" t="str">
            <v>Chirag Dubal</v>
          </cell>
          <cell r="F54547" t="str">
            <v>Shraddha Dighe</v>
          </cell>
          <cell r="G54547">
            <v>46235.547222222223</v>
          </cell>
          <cell r="H54547">
            <v>46258.579861111109</v>
          </cell>
        </row>
        <row r="54548">
          <cell r="A54548" t="str">
            <v>UCW-35373</v>
          </cell>
          <cell r="B54548" t="str">
            <v>Need to change the product images (Seller Id- 129561)</v>
          </cell>
          <cell r="C54548" t="str">
            <v>CLOSED</v>
          </cell>
          <cell r="D54548" t="str">
            <v>Medium</v>
          </cell>
          <cell r="E54548" t="str">
            <v>Chirag Dubal</v>
          </cell>
          <cell r="F54548" t="str">
            <v>Shraddha Dighe</v>
          </cell>
          <cell r="G54548">
            <v>46235.543749999997</v>
          </cell>
          <cell r="H54548">
            <v>46258.57916666667</v>
          </cell>
        </row>
        <row r="54549">
          <cell r="A54549" t="str">
            <v>UCW-35371</v>
          </cell>
          <cell r="B54549" t="str">
            <v>Error_Weekly Consolidated QC Report (1 July – 13 July) | Agency Name -  Netscribes</v>
          </cell>
          <cell r="C54549" t="str">
            <v>CLOSED</v>
          </cell>
          <cell r="D54549" t="str">
            <v>Medium</v>
          </cell>
          <cell r="E54549" t="str">
            <v>Chirag Dubal</v>
          </cell>
          <cell r="F54549" t="str">
            <v>Swati Shukla</v>
          </cell>
          <cell r="G54549">
            <v>46235.536111111112</v>
          </cell>
          <cell r="H54549">
            <v>46258.577777777777</v>
          </cell>
        </row>
        <row r="54550">
          <cell r="A54550" t="str">
            <v>UCW-35368</v>
          </cell>
          <cell r="B54550" t="str">
            <v>Cloned-Bhima Jewels New Listing - Gold-37</v>
          </cell>
          <cell r="C54550" t="str">
            <v>CLOSED</v>
          </cell>
          <cell r="D54550" t="str">
            <v>Medium</v>
          </cell>
          <cell r="E54550" t="str">
            <v>Chirag Dubal</v>
          </cell>
          <cell r="F54550" t="str">
            <v>netscribes</v>
          </cell>
          <cell r="G54550">
            <v>46235.523611111108</v>
          </cell>
          <cell r="H54550">
            <v>46237.477083333331</v>
          </cell>
        </row>
        <row r="54551">
          <cell r="A54551" t="str">
            <v>UCW-35358</v>
          </cell>
          <cell r="B54551" t="str">
            <v>New Listing Template :- 27-07-2026</v>
          </cell>
          <cell r="C54551" t="str">
            <v>CLOSED</v>
          </cell>
          <cell r="D54551" t="str">
            <v>Medium</v>
          </cell>
          <cell r="E54551" t="str">
            <v>Chirag Dubal</v>
          </cell>
          <cell r="F54551" t="str">
            <v>Simi Raichel Zachariah</v>
          </cell>
          <cell r="G54551">
            <v>46234.772222222222</v>
          </cell>
          <cell r="H54551">
            <v>46238.504861111112</v>
          </cell>
        </row>
        <row r="54552">
          <cell r="A54552" t="str">
            <v>UCW-35357</v>
          </cell>
          <cell r="B54552" t="str">
            <v>Trove Label - Swimwear (13 SKUs) - 30/07/2026</v>
          </cell>
          <cell r="C54552" t="str">
            <v>CLOSED</v>
          </cell>
          <cell r="D54552" t="str">
            <v>Medium</v>
          </cell>
          <cell r="E54552" t="str">
            <v>Chirag Dubal</v>
          </cell>
          <cell r="F54552" t="str">
            <v>Simi Raichel Zachariah</v>
          </cell>
          <cell r="G54552">
            <v>46234.770138888889</v>
          </cell>
          <cell r="H54552">
            <v>46245.561111111114</v>
          </cell>
        </row>
        <row r="54553">
          <cell r="A54553" t="str">
            <v>UCW-35356</v>
          </cell>
          <cell r="B54553" t="str">
            <v>D&amp;G Pending 1 SKU</v>
          </cell>
          <cell r="C54553" t="str">
            <v>CLOSED</v>
          </cell>
          <cell r="D54553" t="str">
            <v>Medium</v>
          </cell>
          <cell r="E54553" t="str">
            <v>Chirag Dubal</v>
          </cell>
          <cell r="F54553" t="str">
            <v>Shraddha Dighe</v>
          </cell>
          <cell r="G54553">
            <v>46234.759027777778</v>
          </cell>
          <cell r="H54553">
            <v>46235.738888888889</v>
          </cell>
        </row>
        <row r="54554">
          <cell r="A54554" t="str">
            <v>UCW-35355</v>
          </cell>
          <cell r="B54554" t="str">
            <v>CLONE - New Master Content Sheet with Image Link</v>
          </cell>
          <cell r="C54554" t="str">
            <v>CLOSED</v>
          </cell>
          <cell r="D54554" t="str">
            <v>Medium</v>
          </cell>
          <cell r="E54554" t="str">
            <v>Chirag Dubal</v>
          </cell>
          <cell r="F54554" t="str">
            <v>Shraddha Dighe</v>
          </cell>
          <cell r="G54554">
            <v>46234.75277777778</v>
          </cell>
          <cell r="H54554">
            <v>46245.553472222222</v>
          </cell>
        </row>
        <row r="54555">
          <cell r="A54555" t="str">
            <v>UCW-35352</v>
          </cell>
          <cell r="B54555" t="str">
            <v>Clone - TQ | Brand: Converse | Catalog Listing | FTWR-FA26.</v>
          </cell>
          <cell r="C54555" t="str">
            <v>CLOSED</v>
          </cell>
          <cell r="D54555" t="str">
            <v>Medium</v>
          </cell>
          <cell r="E54555" t="str">
            <v>netscribes</v>
          </cell>
          <cell r="F54555" t="str">
            <v>netscribes</v>
          </cell>
          <cell r="G54555">
            <v>46234.742361111108</v>
          </cell>
          <cell r="H54555">
            <v>46238.715277777781</v>
          </cell>
        </row>
        <row r="54556">
          <cell r="A54556" t="str">
            <v>UCW-35351</v>
          </cell>
          <cell r="B54556" t="str">
            <v>Seller Code: 129357 | Brand: Converse | Request for Size Addition to Existing Style Code</v>
          </cell>
          <cell r="C54556" t="str">
            <v>CLOSED</v>
          </cell>
          <cell r="D54556" t="str">
            <v>Medium</v>
          </cell>
          <cell r="E54556" t="str">
            <v>Chirag Dubal</v>
          </cell>
          <cell r="F54556" t="str">
            <v>Shloka Chakre</v>
          </cell>
          <cell r="G54556">
            <v>46234.741666666669</v>
          </cell>
          <cell r="H54556">
            <v>46247.6875</v>
          </cell>
        </row>
        <row r="54557">
          <cell r="A54557" t="str">
            <v>UCW-35348</v>
          </cell>
          <cell r="B54557" t="str">
            <v xml:space="preserve"> Tata Cliq Fashion -  New Image Update - Franck Olivier </v>
          </cell>
          <cell r="C54557" t="str">
            <v>CLOSED</v>
          </cell>
          <cell r="D54557" t="str">
            <v>Medium</v>
          </cell>
          <cell r="E54557" t="str">
            <v>Chirag Dubal</v>
          </cell>
          <cell r="F54557" t="str">
            <v>Simi Raichel Zachariah</v>
          </cell>
          <cell r="G54557">
            <v>46234.722916666666</v>
          </cell>
          <cell r="H54557">
            <v>46244.525000000001</v>
          </cell>
        </row>
        <row r="54558">
          <cell r="A54558" t="str">
            <v>UCW-35346</v>
          </cell>
          <cell r="B54558" t="str">
            <v>New GWP Listing (Aug) - Tata</v>
          </cell>
          <cell r="C54558" t="str">
            <v>CLOSED</v>
          </cell>
          <cell r="D54558" t="str">
            <v>Medium</v>
          </cell>
          <cell r="E54558" t="str">
            <v>Chirag Dubal</v>
          </cell>
          <cell r="F54558" t="str">
            <v>Simi Raichel Zachariah</v>
          </cell>
          <cell r="G54558">
            <v>46234.719444444447</v>
          </cell>
          <cell r="H54558">
            <v>46238.498611111114</v>
          </cell>
        </row>
        <row r="54559">
          <cell r="A54559" t="str">
            <v>UCW-35342</v>
          </cell>
          <cell r="B54559" t="str">
            <v>TataCliq X Bewakoof II Mens Wear II 31-07-2026</v>
          </cell>
          <cell r="C54559" t="str">
            <v>CLOSED</v>
          </cell>
          <cell r="D54559" t="str">
            <v>Medium</v>
          </cell>
          <cell r="E54559" t="str">
            <v>Chirag Dubal</v>
          </cell>
          <cell r="F54559" t="str">
            <v>Shraddha Dighe</v>
          </cell>
          <cell r="G54559">
            <v>46234.711111111108</v>
          </cell>
          <cell r="H54559">
            <v>46242.597222222219</v>
          </cell>
        </row>
        <row r="54560">
          <cell r="A54560" t="str">
            <v>UCW-35341</v>
          </cell>
          <cell r="B54560" t="str">
            <v xml:space="preserve"> Image Replacement 146 options 30.07.2026</v>
          </cell>
          <cell r="C54560" t="str">
            <v>CLOSED Due to Inactive/Insufficient Information</v>
          </cell>
          <cell r="D54560" t="str">
            <v>Medium</v>
          </cell>
          <cell r="E54560" t="str">
            <v>Chirag Dubal</v>
          </cell>
          <cell r="F54560" t="str">
            <v>Simi Raichel Zachariah</v>
          </cell>
          <cell r="G54560">
            <v>46234.708333333336</v>
          </cell>
          <cell r="H54560">
            <v>46245.470833333333</v>
          </cell>
        </row>
        <row r="54561">
          <cell r="A54561" t="str">
            <v>UCW-35337</v>
          </cell>
          <cell r="B54561" t="str">
            <v>The Bear House - New Collection Details- 20th July- 124388</v>
          </cell>
          <cell r="C54561" t="str">
            <v>CLOSED</v>
          </cell>
          <cell r="D54561" t="str">
            <v>Medium</v>
          </cell>
          <cell r="E54561" t="str">
            <v>Chirag Dubal</v>
          </cell>
          <cell r="F54561" t="str">
            <v>Simi Raichel Zachariah</v>
          </cell>
          <cell r="G54561">
            <v>46234.697916666664</v>
          </cell>
          <cell r="H54561">
            <v>46239.627083333333</v>
          </cell>
        </row>
        <row r="54562">
          <cell r="A54562" t="str">
            <v>UCW-35328</v>
          </cell>
          <cell r="B54562" t="str">
            <v>New Catalogue Sheet 18 July 2026</v>
          </cell>
          <cell r="C54562" t="str">
            <v>CLOSED</v>
          </cell>
          <cell r="D54562" t="str">
            <v>Medium</v>
          </cell>
          <cell r="E54562" t="str">
            <v>Chirag Dubal</v>
          </cell>
          <cell r="F54562" t="str">
            <v>Shraddha Dighe</v>
          </cell>
          <cell r="G54562">
            <v>46234.679166666669</v>
          </cell>
          <cell r="H54562">
            <v>46237.441666666666</v>
          </cell>
        </row>
        <row r="54563">
          <cell r="A54563" t="str">
            <v>UCW-35316</v>
          </cell>
          <cell r="B54563" t="str">
            <v>Images update | Tata Cliq | Miduty</v>
          </cell>
          <cell r="C54563" t="str">
            <v>CLOSED</v>
          </cell>
          <cell r="D54563" t="str">
            <v>Medium</v>
          </cell>
          <cell r="E54563" t="str">
            <v>Chirag Dubal</v>
          </cell>
          <cell r="F54563" t="str">
            <v>Shraddha Dighe</v>
          </cell>
          <cell r="G54563">
            <v>46234.651388888888</v>
          </cell>
          <cell r="H54563">
            <v>46239.477777777778</v>
          </cell>
        </row>
        <row r="54564">
          <cell r="A54564" t="str">
            <v>UCW-35309</v>
          </cell>
          <cell r="B54564" t="str">
            <v>Update Listing - B12 | Tata Cliq | Miduty</v>
          </cell>
          <cell r="C54564" t="str">
            <v>CLOSED</v>
          </cell>
          <cell r="D54564" t="str">
            <v>Medium</v>
          </cell>
          <cell r="E54564" t="str">
            <v>Chirag Dubal</v>
          </cell>
          <cell r="F54564" t="str">
            <v>Shraddha Dighe</v>
          </cell>
          <cell r="G54564">
            <v>46234.634027777778</v>
          </cell>
          <cell r="H54564">
            <v>46239.544444444444</v>
          </cell>
        </row>
        <row r="54565">
          <cell r="A54565" t="str">
            <v>UCW-35308</v>
          </cell>
          <cell r="B54565" t="str">
            <v>CLONE - TCL- New listing - Bvlgari (Omnia Amethyste )</v>
          </cell>
          <cell r="C54565" t="str">
            <v>CLOSED</v>
          </cell>
          <cell r="D54565" t="str">
            <v>Medium</v>
          </cell>
          <cell r="E54565" t="str">
            <v>Chirag Dubal</v>
          </cell>
          <cell r="F54565" t="str">
            <v>Shraddha Dighe</v>
          </cell>
          <cell r="G54565">
            <v>46234.631944444445</v>
          </cell>
          <cell r="H54565">
            <v>46238.488888888889</v>
          </cell>
        </row>
        <row r="54566">
          <cell r="A54566" t="str">
            <v>UCW-35306</v>
          </cell>
          <cell r="B54566" t="str">
            <v>CLONE - Sept'26 NPL to be ordered in July'26: TCL</v>
          </cell>
          <cell r="C54566" t="str">
            <v>CLOSED</v>
          </cell>
          <cell r="D54566" t="str">
            <v>Medium</v>
          </cell>
          <cell r="E54566" t="str">
            <v>netscribes</v>
          </cell>
          <cell r="F54566" t="str">
            <v>netscribes</v>
          </cell>
          <cell r="G54566">
            <v>46234.627083333333</v>
          </cell>
          <cell r="H54566">
            <v>46235.660416666666</v>
          </cell>
        </row>
        <row r="54567">
          <cell r="A54567" t="str">
            <v>UCW-35305</v>
          </cell>
          <cell r="B54567" t="str">
            <v>[128643] | 2026-06-01 | House of Glenfiddich X Three Sixty Luxury</v>
          </cell>
          <cell r="C54567" t="str">
            <v>CLOSED</v>
          </cell>
          <cell r="D54567" t="str">
            <v>Medium</v>
          </cell>
          <cell r="E54567" t="str">
            <v>Chirag Dubal</v>
          </cell>
          <cell r="F54567" t="str">
            <v>Simi Raichel Zachariah</v>
          </cell>
          <cell r="G54567">
            <v>46234.625</v>
          </cell>
          <cell r="H54567">
            <v>46244.709722222222</v>
          </cell>
        </row>
        <row r="54568">
          <cell r="A54568" t="str">
            <v>UCW-35295</v>
          </cell>
          <cell r="B54568" t="str">
            <v>CLONE - TataCliq: New CGS-Series, D-Series &amp; Oversize T-Shirt Category Articles</v>
          </cell>
          <cell r="C54568" t="str">
            <v>CLOSED</v>
          </cell>
          <cell r="D54568" t="str">
            <v>Medium</v>
          </cell>
          <cell r="E54568" t="str">
            <v>Chirag Dubal</v>
          </cell>
          <cell r="F54568" t="str">
            <v>Shraddha Dighe</v>
          </cell>
          <cell r="G54568">
            <v>46234.527777777781</v>
          </cell>
          <cell r="H54568">
            <v>46242.536805555559</v>
          </cell>
        </row>
        <row r="54569">
          <cell r="A54569" t="str">
            <v>UCW-35291</v>
          </cell>
          <cell r="B54569" t="str">
            <v>SKU and image change of 8809728080231</v>
          </cell>
          <cell r="C54569" t="str">
            <v>CLOSED</v>
          </cell>
          <cell r="D54569" t="str">
            <v>Medium</v>
          </cell>
          <cell r="E54569" t="str">
            <v>Chirag Dubal</v>
          </cell>
          <cell r="F54569" t="str">
            <v>Simi Raichel Zachariah</v>
          </cell>
          <cell r="G54569">
            <v>46234.509027777778</v>
          </cell>
          <cell r="H54569">
            <v>46242.759027777778</v>
          </cell>
        </row>
        <row r="54570">
          <cell r="A54570" t="str">
            <v>UCW-35264</v>
          </cell>
          <cell r="B54570" t="str">
            <v>Benetton kids apparel new catalog details 23-7-2026</v>
          </cell>
          <cell r="C54570" t="str">
            <v>CLOSED</v>
          </cell>
          <cell r="D54570" t="str">
            <v>Medium</v>
          </cell>
          <cell r="E54570" t="str">
            <v>Chirag Dubal</v>
          </cell>
          <cell r="F54570" t="str">
            <v>Simi Raichel Zachariah</v>
          </cell>
          <cell r="G54570">
            <v>46233.765972222223</v>
          </cell>
          <cell r="H54570">
            <v>46242.473611111112</v>
          </cell>
        </row>
        <row r="54571">
          <cell r="A54571" t="str">
            <v>UCW-35247</v>
          </cell>
          <cell r="B54571" t="str">
            <v>MMTC | Product Details and Images for Pendants | Addoc | 3skus</v>
          </cell>
          <cell r="C54571" t="str">
            <v>CLOSED Due to Inactive/Insufficient Information</v>
          </cell>
          <cell r="D54571" t="str">
            <v>Medium</v>
          </cell>
          <cell r="E54571" t="str">
            <v>Chirag Dubal</v>
          </cell>
          <cell r="F54571" t="str">
            <v>Shraddha Dighe</v>
          </cell>
          <cell r="G54571">
            <v>46233.684027777781</v>
          </cell>
          <cell r="H54571">
            <v>46248.782638888886</v>
          </cell>
        </row>
        <row r="54572">
          <cell r="A54572" t="str">
            <v>UCW-35245</v>
          </cell>
          <cell r="B54572" t="str">
            <v>CLONE - Product Listing Request – COOLA Clear Skin Mineral Sunscreen SPF30</v>
          </cell>
          <cell r="C54572" t="str">
            <v>CLOSED</v>
          </cell>
          <cell r="D54572" t="str">
            <v>Medium</v>
          </cell>
          <cell r="E54572" t="str">
            <v>netscribes</v>
          </cell>
          <cell r="F54572" t="str">
            <v>netscribes</v>
          </cell>
          <cell r="G54572">
            <v>46233.679861111108</v>
          </cell>
          <cell r="H54572">
            <v>46234.673611111109</v>
          </cell>
        </row>
        <row r="54573">
          <cell r="A54573" t="str">
            <v>UCW-35230</v>
          </cell>
          <cell r="B54573" t="str">
            <v>Super You Listing dump</v>
          </cell>
          <cell r="C54573" t="str">
            <v>CLOSED</v>
          </cell>
          <cell r="D54573" t="str">
            <v>Medium</v>
          </cell>
          <cell r="E54573" t="str">
            <v>Chirag Dubal</v>
          </cell>
          <cell r="F54573" t="str">
            <v>Shraddha Dighe</v>
          </cell>
          <cell r="G54573">
            <v>46233.531944444447</v>
          </cell>
          <cell r="H54573">
            <v>46238.59097222222</v>
          </cell>
        </row>
        <row r="54574">
          <cell r="A54574" t="str">
            <v>UCW-35221</v>
          </cell>
          <cell r="B54574" t="str">
            <v xml:space="preserve">L’Oréal Paris | GB Serum Update | TataCliq Fashion  |125928 </v>
          </cell>
          <cell r="C54574" t="str">
            <v>CLOSED Due to Inactive/Insufficient Information</v>
          </cell>
          <cell r="D54574" t="str">
            <v>Medium</v>
          </cell>
          <cell r="E54574" t="str">
            <v>Chirag Dubal</v>
          </cell>
          <cell r="F54574" t="str">
            <v>Simi Raichel Zachariah</v>
          </cell>
          <cell r="G54574">
            <v>46232.809027777781</v>
          </cell>
          <cell r="H54574">
            <v>46239.688194444447</v>
          </cell>
        </row>
        <row r="54575">
          <cell r="A54575" t="str">
            <v>UCW-35217</v>
          </cell>
          <cell r="B54575" t="str">
            <v>SKU Change Request : Squintalk</v>
          </cell>
          <cell r="C54575" t="str">
            <v>CLOSED</v>
          </cell>
          <cell r="D54575" t="str">
            <v>Medium</v>
          </cell>
          <cell r="E54575" t="str">
            <v>Chirag Dubal</v>
          </cell>
          <cell r="F54575" t="str">
            <v>Shraddha Dighe</v>
          </cell>
          <cell r="G54575">
            <v>46232.804166666669</v>
          </cell>
          <cell r="H54575">
            <v>46240.504166666666</v>
          </cell>
        </row>
        <row r="54576">
          <cell r="A54576" t="str">
            <v>UCW-35215</v>
          </cell>
          <cell r="B54576" t="str">
            <v>Benetton Footwear Catalog Details 25-7-2026</v>
          </cell>
          <cell r="C54576" t="str">
            <v>CLOSED</v>
          </cell>
          <cell r="D54576" t="str">
            <v>Medium</v>
          </cell>
          <cell r="E54576" t="str">
            <v>Chirag Dubal</v>
          </cell>
          <cell r="F54576" t="str">
            <v>Shraddha Dighe</v>
          </cell>
          <cell r="G54576">
            <v>46232.802777777775</v>
          </cell>
          <cell r="H54576">
            <v>46234.668749999997</v>
          </cell>
        </row>
        <row r="54577">
          <cell r="A54577" t="str">
            <v>UCW-35213</v>
          </cell>
          <cell r="B54577" t="str">
            <v>Libas Apparel 127532 27-07-2026 (SIZE ADDITION)</v>
          </cell>
          <cell r="C54577" t="str">
            <v>CLOSED</v>
          </cell>
          <cell r="D54577" t="str">
            <v>Medium</v>
          </cell>
          <cell r="E54577" t="str">
            <v>Chirag Dubal</v>
          </cell>
          <cell r="F54577" t="str">
            <v>Shraddha Dighe</v>
          </cell>
          <cell r="G54577">
            <v>46232.800694444442</v>
          </cell>
          <cell r="H54577">
            <v>46238.604166666664</v>
          </cell>
        </row>
        <row r="54578">
          <cell r="A54578" t="str">
            <v>UCW-35209</v>
          </cell>
          <cell r="B54578" t="str">
            <v>Auraa Trends - Jewelery - 27/07/2026 - 35 SKUs</v>
          </cell>
          <cell r="C54578" t="str">
            <v>CLOSED</v>
          </cell>
          <cell r="D54578" t="str">
            <v>Medium</v>
          </cell>
          <cell r="E54578" t="str">
            <v>Chirag Dubal</v>
          </cell>
          <cell r="F54578" t="str">
            <v>Simi Raichel Zachariah</v>
          </cell>
          <cell r="G54578">
            <v>46232.790972222225</v>
          </cell>
          <cell r="H54578">
            <v>46234.659722222219</v>
          </cell>
        </row>
        <row r="54579">
          <cell r="A54579" t="str">
            <v>UCW-35199</v>
          </cell>
          <cell r="B54579" t="str">
            <v>EAN JV - 2 STD - New Listing - TATA - 14/07/26</v>
          </cell>
          <cell r="C54579" t="str">
            <v>CLOSED</v>
          </cell>
          <cell r="D54579" t="str">
            <v>Medium</v>
          </cell>
          <cell r="E54579" t="str">
            <v>Chirag Dubal</v>
          </cell>
          <cell r="F54579" t="str">
            <v>Simi Raichel Zachariah</v>
          </cell>
          <cell r="G54579">
            <v>46232.747916666667</v>
          </cell>
          <cell r="H54579">
            <v>46235.645138888889</v>
          </cell>
        </row>
        <row r="54580">
          <cell r="A54580" t="str">
            <v>UCW-35194</v>
          </cell>
          <cell r="B54580" t="str">
            <v>Packaging Label Update - Slot 3 - Tata</v>
          </cell>
          <cell r="C54580" t="str">
            <v>CLOSED Due to Inactive/Insufficient Information</v>
          </cell>
          <cell r="D54580" t="str">
            <v>Medium</v>
          </cell>
          <cell r="E54580" t="str">
            <v>Chirag Dubal</v>
          </cell>
          <cell r="F54580" t="str">
            <v>Shraddha Dighe</v>
          </cell>
          <cell r="G54580">
            <v>46232.726388888892</v>
          </cell>
          <cell r="H54580">
            <v>46242.436111111114</v>
          </cell>
        </row>
        <row r="54581">
          <cell r="A54581" t="str">
            <v>UCW-35191</v>
          </cell>
          <cell r="B54581" t="str">
            <v>Klotthe Pending styles</v>
          </cell>
          <cell r="C54581" t="str">
            <v>CLOSED</v>
          </cell>
          <cell r="D54581" t="str">
            <v>Medium</v>
          </cell>
          <cell r="E54581" t="str">
            <v>Chirag Dubal</v>
          </cell>
          <cell r="F54581" t="str">
            <v>Simi Raichel Zachariah</v>
          </cell>
          <cell r="G54581">
            <v>46232.703472222223</v>
          </cell>
          <cell r="H54581">
            <v>46242.646527777775</v>
          </cell>
        </row>
        <row r="54582">
          <cell r="A54582" t="str">
            <v>UCW-35189</v>
          </cell>
          <cell r="B54582" t="str">
            <v>The Magic Wand Linesheet Festive Collection 3_25 Styles_27.07.2026</v>
          </cell>
          <cell r="C54582" t="str">
            <v>CLOSED</v>
          </cell>
          <cell r="D54582" t="str">
            <v>Medium</v>
          </cell>
          <cell r="E54582" t="str">
            <v>Chirag Dubal</v>
          </cell>
          <cell r="F54582" t="str">
            <v>Shraddha Dighe</v>
          </cell>
          <cell r="G54582">
            <v>46232.7</v>
          </cell>
          <cell r="H54582">
            <v>46240.52847222222</v>
          </cell>
        </row>
        <row r="54583">
          <cell r="A54583" t="str">
            <v>UCW-35186</v>
          </cell>
          <cell r="B54583" t="str">
            <v>Zabella - 06-07-2026 - 129469 - Resort Wear</v>
          </cell>
          <cell r="C54583" t="str">
            <v>CLOSED</v>
          </cell>
          <cell r="D54583" t="str">
            <v>Medium</v>
          </cell>
          <cell r="E54583" t="str">
            <v>Mohd Tahir Shaikh</v>
          </cell>
          <cell r="F54583" t="str">
            <v>Shraddha Dighe</v>
          </cell>
          <cell r="G54583">
            <v>46232.686805555553</v>
          </cell>
          <cell r="H54583">
            <v>46240.519444444442</v>
          </cell>
        </row>
        <row r="54584">
          <cell r="A54584" t="str">
            <v>UCW-35175</v>
          </cell>
          <cell r="B54584" t="str">
            <v>New Catalouge : 24.07.2026</v>
          </cell>
          <cell r="C54584" t="str">
            <v>CLOSED</v>
          </cell>
          <cell r="D54584" t="str">
            <v>Medium</v>
          </cell>
          <cell r="E54584" t="str">
            <v>Chirag Dubal</v>
          </cell>
          <cell r="F54584" t="str">
            <v>Simi Raichel Zachariah</v>
          </cell>
          <cell r="G54584">
            <v>46232.563194444447</v>
          </cell>
          <cell r="H54584">
            <v>46234.654166666667</v>
          </cell>
        </row>
        <row r="54585">
          <cell r="A54585" t="str">
            <v>UCW-35172</v>
          </cell>
          <cell r="B54585" t="str">
            <v>SKU change of Dr. Althea products</v>
          </cell>
          <cell r="C54585" t="str">
            <v>CLOSED</v>
          </cell>
          <cell r="D54585" t="str">
            <v>Medium</v>
          </cell>
          <cell r="E54585" t="str">
            <v>Chirag Dubal</v>
          </cell>
          <cell r="F54585" t="str">
            <v>Shraddha Dighe</v>
          </cell>
          <cell r="G54585">
            <v>46232.558333333334</v>
          </cell>
          <cell r="H54585">
            <v>46235.533333333333</v>
          </cell>
        </row>
        <row r="54586">
          <cell r="A54586" t="str">
            <v>UCW-35150</v>
          </cell>
          <cell r="B54586" t="str">
            <v>TataCliq x O3+ New Launch 25-07-2026</v>
          </cell>
          <cell r="C54586" t="str">
            <v>CLOSED</v>
          </cell>
          <cell r="D54586" t="str">
            <v>Medium</v>
          </cell>
          <cell r="E54586" t="str">
            <v>Chirag Dubal</v>
          </cell>
          <cell r="F54586" t="str">
            <v>Shraddha Dighe</v>
          </cell>
          <cell r="G54586">
            <v>46232.501388888886</v>
          </cell>
          <cell r="H54586">
            <v>46234.65</v>
          </cell>
        </row>
        <row r="54587">
          <cell r="A54587" t="str">
            <v>UCW-35149</v>
          </cell>
          <cell r="B54587" t="str">
            <v>Tata Cliq  -  New Image - Fragrance (25-07-2026)</v>
          </cell>
          <cell r="C54587" t="str">
            <v>CLOSED</v>
          </cell>
          <cell r="D54587" t="str">
            <v>Medium</v>
          </cell>
          <cell r="E54587" t="str">
            <v>Chirag Dubal</v>
          </cell>
          <cell r="F54587" t="str">
            <v>Shraddha Dighe</v>
          </cell>
          <cell r="G54587">
            <v>46232.499305555553</v>
          </cell>
          <cell r="H54587">
            <v>46246.869444444441</v>
          </cell>
        </row>
        <row r="54588">
          <cell r="A54588" t="str">
            <v>UCW-35144</v>
          </cell>
          <cell r="B54588" t="str">
            <v xml:space="preserve"> Image Addition for WROGN Articles</v>
          </cell>
          <cell r="C54588" t="str">
            <v>CLOSED Due to Inactive/Insufficient Information</v>
          </cell>
          <cell r="D54588" t="str">
            <v>Medium</v>
          </cell>
          <cell r="E54588" t="str">
            <v>Chirag Dubal</v>
          </cell>
          <cell r="F54588" t="str">
            <v>Simi Raichel Zachariah</v>
          </cell>
          <cell r="G54588">
            <v>46232.448611111111</v>
          </cell>
          <cell r="H54588">
            <v>46241.479861111111</v>
          </cell>
        </row>
        <row r="54589">
          <cell r="A54589" t="str">
            <v>UCW-35132</v>
          </cell>
          <cell r="B54589" t="str">
            <v>TCL | Converse | Footwear listing from Rs.3999</v>
          </cell>
          <cell r="C54589" t="str">
            <v>CLOSED</v>
          </cell>
          <cell r="D54589" t="str">
            <v>Medium</v>
          </cell>
          <cell r="E54589" t="str">
            <v>Chirag Dubal</v>
          </cell>
          <cell r="F54589" t="str">
            <v>Shloka Chakre</v>
          </cell>
          <cell r="G54589">
            <v>46231.765972222223</v>
          </cell>
          <cell r="H54589">
            <v>46239.573611111111</v>
          </cell>
        </row>
        <row r="54590">
          <cell r="A54590" t="str">
            <v>UCW-35131</v>
          </cell>
          <cell r="B54590" t="str">
            <v>Guess Footwear Men &amp; Women (New) 18 Options 20-07-2026</v>
          </cell>
          <cell r="C54590" t="str">
            <v>CLOSED</v>
          </cell>
          <cell r="D54590" t="str">
            <v>Medium</v>
          </cell>
          <cell r="E54590" t="str">
            <v>Chirag Dubal</v>
          </cell>
          <cell r="F54590" t="str">
            <v>Shloka Chakre</v>
          </cell>
          <cell r="G54590">
            <v>46231.759722222225</v>
          </cell>
          <cell r="H54590">
            <v>46234.643055555556</v>
          </cell>
        </row>
        <row r="54591">
          <cell r="A54591" t="str">
            <v>UCW-35130</v>
          </cell>
          <cell r="B54591" t="str">
            <v>Under Armour Listing (128047)-27/07/2026</v>
          </cell>
          <cell r="C54591" t="str">
            <v>CLOSED</v>
          </cell>
          <cell r="D54591" t="str">
            <v>Medium</v>
          </cell>
          <cell r="E54591" t="str">
            <v>Chirag Dubal</v>
          </cell>
          <cell r="F54591" t="str">
            <v>Simi Raichel Zachariah</v>
          </cell>
          <cell r="G54591">
            <v>46231.75277777778</v>
          </cell>
          <cell r="H54591">
            <v>46235.636805555558</v>
          </cell>
        </row>
        <row r="54592">
          <cell r="A54592" t="str">
            <v>UCW-35129</v>
          </cell>
          <cell r="B54592" t="str">
            <v>AW'26 Footwear Templates for Fresh Listing - Onitsuka Tiger ( Lot-1 )</v>
          </cell>
          <cell r="C54592" t="str">
            <v>CLOSED</v>
          </cell>
          <cell r="D54592" t="str">
            <v>Medium</v>
          </cell>
          <cell r="E54592" t="str">
            <v>Chirag Dubal</v>
          </cell>
          <cell r="F54592" t="str">
            <v>Shloka Chakre</v>
          </cell>
          <cell r="G54592">
            <v>46231.752083333333</v>
          </cell>
          <cell r="H54592">
            <v>46238.472222222219</v>
          </cell>
        </row>
        <row r="54593">
          <cell r="A54593" t="str">
            <v>UCW-35126</v>
          </cell>
          <cell r="B54593" t="str">
            <v>CLONE - 65 Request to Expedite Catalog Listing</v>
          </cell>
          <cell r="C54593" t="str">
            <v>CLOSED</v>
          </cell>
          <cell r="D54593" t="str">
            <v>Medium</v>
          </cell>
          <cell r="E54593" t="str">
            <v>Chirag Dubal</v>
          </cell>
          <cell r="F54593" t="str">
            <v>Shraddha Dighe</v>
          </cell>
          <cell r="G54593">
            <v>46231.740277777775</v>
          </cell>
          <cell r="H54593">
            <v>46239.567361111112</v>
          </cell>
        </row>
        <row r="54594">
          <cell r="A54594" t="str">
            <v>UCW-35125</v>
          </cell>
          <cell r="B54594" t="str">
            <v>CLONE - CLONE - Images Update - OOMPH - 18.07.2026 - Fashion Jewellery - TATACLIQ</v>
          </cell>
          <cell r="C54594" t="str">
            <v>CLOSED</v>
          </cell>
          <cell r="D54594" t="str">
            <v>Medium</v>
          </cell>
          <cell r="E54594" t="str">
            <v>Chirag Dubal</v>
          </cell>
          <cell r="F54594" t="str">
            <v>Shraddha Dighe</v>
          </cell>
          <cell r="G54594">
            <v>46231.731944444444</v>
          </cell>
          <cell r="H54594">
            <v>46234.787499999999</v>
          </cell>
        </row>
        <row r="54595">
          <cell r="A54595" t="str">
            <v>UCW-35124</v>
          </cell>
          <cell r="B54595" t="str">
            <v xml:space="preserve"> Varnika Arora - Jewellery - 22/07/2026 - 35 SKUs</v>
          </cell>
          <cell r="C54595" t="str">
            <v>CLOSED</v>
          </cell>
          <cell r="D54595" t="str">
            <v>Medium</v>
          </cell>
          <cell r="E54595" t="str">
            <v>Chirag Dubal</v>
          </cell>
          <cell r="F54595" t="str">
            <v>Simi Raichel Zachariah</v>
          </cell>
          <cell r="G54595">
            <v>46231.727777777778</v>
          </cell>
          <cell r="H54595">
            <v>46235.623611111114</v>
          </cell>
        </row>
        <row r="54596">
          <cell r="A54596" t="str">
            <v>UCW-35123</v>
          </cell>
          <cell r="B54596" t="str">
            <v>CLONE - Giva | Silver Jewellery | 125927 | 23-07-2026 (27SKUs)</v>
          </cell>
          <cell r="C54596" t="str">
            <v>CLOSED</v>
          </cell>
          <cell r="D54596" t="str">
            <v>Medium</v>
          </cell>
          <cell r="E54596" t="str">
            <v>Chirag Dubal</v>
          </cell>
          <cell r="F54596" t="str">
            <v>Shraddha Dighe</v>
          </cell>
          <cell r="G54596">
            <v>46231.724999999999</v>
          </cell>
          <cell r="H54596">
            <v>46235.618750000001</v>
          </cell>
        </row>
        <row r="54597">
          <cell r="A54597" t="str">
            <v>UCW-35115</v>
          </cell>
          <cell r="B54597" t="str">
            <v>New Catalog Women_Biba_17-07-2026</v>
          </cell>
          <cell r="C54597" t="str">
            <v>CLOSED</v>
          </cell>
          <cell r="D54597" t="str">
            <v>Medium</v>
          </cell>
          <cell r="E54597" t="str">
            <v>Chirag Dubal</v>
          </cell>
          <cell r="F54597" t="str">
            <v>Simi Raichel Zachariah</v>
          </cell>
          <cell r="G54597">
            <v>46231.675694444442</v>
          </cell>
          <cell r="H54597">
            <v>46239.563888888886</v>
          </cell>
        </row>
        <row r="54598">
          <cell r="A54598" t="str">
            <v>UCW-35114</v>
          </cell>
          <cell r="B54598" t="str">
            <v>Tata Cliq - Adidas Hyperboost Listing - 28th July 2026</v>
          </cell>
          <cell r="C54598" t="str">
            <v>CLOSED</v>
          </cell>
          <cell r="D54598" t="str">
            <v>Medium</v>
          </cell>
          <cell r="E54598" t="str">
            <v>Chirag Dubal</v>
          </cell>
          <cell r="F54598" t="str">
            <v>Shloka Chakre</v>
          </cell>
          <cell r="G54598">
            <v>46231.662499999999</v>
          </cell>
          <cell r="H54598">
            <v>46233.524305555555</v>
          </cell>
        </row>
        <row r="54599">
          <cell r="A54599" t="str">
            <v>UCW-35112</v>
          </cell>
          <cell r="B54599" t="str">
            <v>CLONE - DAVIDOFF REP - 5 STD - NEW Listing - TATA - 22/7/26</v>
          </cell>
          <cell r="C54599" t="str">
            <v>CLOSED</v>
          </cell>
          <cell r="D54599" t="str">
            <v>Medium</v>
          </cell>
          <cell r="E54599" t="str">
            <v>Chirag Dubal</v>
          </cell>
          <cell r="F54599" t="str">
            <v>Shraddha Dighe</v>
          </cell>
          <cell r="G54599">
            <v>46231.65</v>
          </cell>
          <cell r="H54599">
            <v>46234.630555555559</v>
          </cell>
        </row>
        <row r="54600">
          <cell r="A54600" t="str">
            <v>UCW-35110</v>
          </cell>
          <cell r="B54600" t="str">
            <v>CLONE - MONKSTORY - Footwear - 16/07/2026 - 69 SKUs</v>
          </cell>
          <cell r="C54600" t="str">
            <v>CLOSED</v>
          </cell>
          <cell r="D54600" t="str">
            <v>Medium</v>
          </cell>
          <cell r="E54600" t="str">
            <v>Chirag Dubal</v>
          </cell>
          <cell r="F54600" t="str">
            <v>Shraddha Dighe</v>
          </cell>
          <cell r="G54600">
            <v>46231.648611111108</v>
          </cell>
          <cell r="H54600">
            <v>46234.62222222222</v>
          </cell>
        </row>
        <row r="54601">
          <cell r="A54601" t="str">
            <v>UCW-35106</v>
          </cell>
          <cell r="B54601" t="str">
            <v>JUSTCAVALLI_JEWELLERY_115 Styles_</v>
          </cell>
          <cell r="C54601" t="str">
            <v>CLOSED</v>
          </cell>
          <cell r="D54601" t="str">
            <v>Medium</v>
          </cell>
          <cell r="E54601" t="str">
            <v>Chirag Dubal</v>
          </cell>
          <cell r="F54601" t="str">
            <v>Simi Raichel Zachariah</v>
          </cell>
          <cell r="G54601">
            <v>46231.640972222223</v>
          </cell>
          <cell r="H54601">
            <v>46234.615972222222</v>
          </cell>
        </row>
        <row r="54602">
          <cell r="A54602" t="str">
            <v>UCW-35105</v>
          </cell>
          <cell r="B54602" t="str">
            <v>Tata Cliq-adidas DTC|Apparel| Attributes_27-07-26</v>
          </cell>
          <cell r="C54602" t="str">
            <v>CLOSED</v>
          </cell>
          <cell r="D54602" t="str">
            <v>Medium</v>
          </cell>
          <cell r="E54602" t="str">
            <v>Chirag Dubal</v>
          </cell>
          <cell r="F54602" t="str">
            <v>Shloka Chakre</v>
          </cell>
          <cell r="G54602">
            <v>46231.636111111111</v>
          </cell>
          <cell r="H54602">
            <v>46238.763194444444</v>
          </cell>
        </row>
        <row r="54603">
          <cell r="A54603" t="str">
            <v>UCW-35103</v>
          </cell>
          <cell r="B54603" t="str">
            <v>Lot 58 Latin Quarters 20-07-2026</v>
          </cell>
          <cell r="C54603" t="str">
            <v>CLOSED</v>
          </cell>
          <cell r="D54603" t="str">
            <v>Medium</v>
          </cell>
          <cell r="E54603" t="str">
            <v>Chirag Dubal</v>
          </cell>
          <cell r="F54603" t="str">
            <v>Simi Raichel Zachariah</v>
          </cell>
          <cell r="G54603">
            <v>46231.623611111114</v>
          </cell>
          <cell r="H54603">
            <v>46239.540277777778</v>
          </cell>
        </row>
        <row r="54604">
          <cell r="A54604" t="str">
            <v>UCW-35098</v>
          </cell>
          <cell r="B54604" t="str">
            <v>Charles &amp; Keith_Footwear_125610_27thJuly'26 (Batch 14)</v>
          </cell>
          <cell r="C54604" t="str">
            <v>CLOSED</v>
          </cell>
          <cell r="D54604" t="str">
            <v>Medium</v>
          </cell>
          <cell r="E54604" t="str">
            <v>Chirag Dubal</v>
          </cell>
          <cell r="F54604" t="str">
            <v>Shloka Chakre</v>
          </cell>
          <cell r="G54604">
            <v>46231.570138888892</v>
          </cell>
          <cell r="H54604">
            <v>46233.507638888892</v>
          </cell>
        </row>
        <row r="54605">
          <cell r="A54605" t="str">
            <v>UCW-35093</v>
          </cell>
          <cell r="B54605" t="str">
            <v>CLONE - Autumnlane - 15-07-2026 - 128336 - Casual Wear</v>
          </cell>
          <cell r="C54605" t="str">
            <v>CLOSED</v>
          </cell>
          <cell r="D54605" t="str">
            <v>Medium</v>
          </cell>
          <cell r="E54605" t="str">
            <v>Chirag Dubal</v>
          </cell>
          <cell r="F54605" t="str">
            <v>Shraddha Dighe</v>
          </cell>
          <cell r="G54605">
            <v>46231.54791666667</v>
          </cell>
          <cell r="H54605">
            <v>46246.470833333333</v>
          </cell>
        </row>
        <row r="54606">
          <cell r="A54606" t="str">
            <v>UCW-35088</v>
          </cell>
          <cell r="B54606" t="str">
            <v>CLONE - Mia new Silver coin</v>
          </cell>
          <cell r="C54606" t="str">
            <v>CLOSED</v>
          </cell>
          <cell r="D54606" t="str">
            <v>Medium</v>
          </cell>
          <cell r="E54606" t="str">
            <v>Chirag Dubal</v>
          </cell>
          <cell r="F54606" t="str">
            <v>Shraddha Dighe</v>
          </cell>
          <cell r="G54606">
            <v>46231.517361111109</v>
          </cell>
          <cell r="H54606">
            <v>46233.645833333336</v>
          </cell>
        </row>
        <row r="54607">
          <cell r="A54607" t="str">
            <v>UCW-35082</v>
          </cell>
          <cell r="B54607" t="str">
            <v>CLONE - NEEMANS+FOOTWEAR+ 125173+ 15-07-2026</v>
          </cell>
          <cell r="C54607" t="str">
            <v>CLOSED</v>
          </cell>
          <cell r="D54607" t="str">
            <v>Medium</v>
          </cell>
          <cell r="E54607" t="str">
            <v>netscribes</v>
          </cell>
          <cell r="F54607" t="str">
            <v>Shraddha Dighe</v>
          </cell>
          <cell r="G54607">
            <v>46231.461111111108</v>
          </cell>
          <cell r="H54607">
            <v>46238.717361111114</v>
          </cell>
        </row>
        <row r="54608">
          <cell r="A54608" t="str">
            <v>UCW-35076</v>
          </cell>
          <cell r="B54608" t="str">
            <v>Tata CLiQ listing file for women &amp; Men's 20-07-2026</v>
          </cell>
          <cell r="C54608" t="str">
            <v>CLOSED Due to Inactive/Insufficient Information</v>
          </cell>
          <cell r="D54608" t="str">
            <v>Medium</v>
          </cell>
          <cell r="E54608" t="str">
            <v>Chirag Dubal</v>
          </cell>
          <cell r="F54608" t="str">
            <v>Simi Raichel Zachariah</v>
          </cell>
          <cell r="G54608">
            <v>46230.76666666667</v>
          </cell>
          <cell r="H54608">
            <v>46234.430555555555</v>
          </cell>
        </row>
        <row r="54609">
          <cell r="A54609" t="str">
            <v>UCW-35073</v>
          </cell>
          <cell r="B54609" t="str">
            <v>Changes In The Products - HOUSE OF CDC FASHION PVT LTD</v>
          </cell>
          <cell r="C54609" t="str">
            <v>CLOSED</v>
          </cell>
          <cell r="D54609" t="str">
            <v>Medium</v>
          </cell>
          <cell r="E54609" t="str">
            <v>Chirag Dubal</v>
          </cell>
          <cell r="F54609" t="str">
            <v>Shloka Chakre</v>
          </cell>
          <cell r="G54609">
            <v>46230.756944444445</v>
          </cell>
          <cell r="H54609">
            <v>46255.550694444442</v>
          </cell>
        </row>
        <row r="54610">
          <cell r="A54610" t="str">
            <v>UCW-35068</v>
          </cell>
          <cell r="B54610" t="str">
            <v>CLONE - New Launch Listing - 3 gram rose pendant</v>
          </cell>
          <cell r="C54610" t="str">
            <v>CLOSED</v>
          </cell>
          <cell r="D54610" t="str">
            <v>Medium</v>
          </cell>
          <cell r="E54610" t="str">
            <v>Chirag Dubal</v>
          </cell>
          <cell r="F54610" t="str">
            <v>Shraddha Dighe</v>
          </cell>
          <cell r="G54610">
            <v>46230.746527777781</v>
          </cell>
          <cell r="H54610">
            <v>46234.519444444442</v>
          </cell>
        </row>
        <row r="54611">
          <cell r="A54611" t="str">
            <v>UCW-35065</v>
          </cell>
          <cell r="B54611" t="str">
            <v>Request for New Product Cataloguing_PENDANTS_KISNA (75skus)</v>
          </cell>
          <cell r="C54611" t="str">
            <v>CLOSED Due to Inactive/Insufficient Information</v>
          </cell>
          <cell r="D54611" t="str">
            <v>Medium</v>
          </cell>
          <cell r="E54611" t="str">
            <v>Chirag Dubal</v>
          </cell>
          <cell r="F54611" t="str">
            <v>Shraddha Dighe</v>
          </cell>
          <cell r="G54611">
            <v>46230.741666666669</v>
          </cell>
          <cell r="H54611">
            <v>46231.536111111112</v>
          </cell>
        </row>
        <row r="54612">
          <cell r="A54612" t="str">
            <v>UCW-35063</v>
          </cell>
          <cell r="B54612" t="str">
            <v>New Listings_18 Styles_24.07.2026</v>
          </cell>
          <cell r="C54612" t="str">
            <v>CLOSED</v>
          </cell>
          <cell r="D54612" t="str">
            <v>Medium</v>
          </cell>
          <cell r="E54612" t="str">
            <v>Chirag Dubal</v>
          </cell>
          <cell r="F54612" t="str">
            <v>Shloka Chakre</v>
          </cell>
          <cell r="G54612">
            <v>46230.734027777777</v>
          </cell>
          <cell r="H54612">
            <v>46238.724999999999</v>
          </cell>
        </row>
        <row r="54613">
          <cell r="A54613" t="str">
            <v>UCW-35061</v>
          </cell>
          <cell r="B54613" t="str">
            <v>Campus x Tatacliq ~ New Listing_24.07.2026</v>
          </cell>
          <cell r="C54613" t="str">
            <v>CLOSED Due to Inactive/Insufficient Information</v>
          </cell>
          <cell r="D54613" t="str">
            <v>Medium</v>
          </cell>
          <cell r="E54613" t="str">
            <v>Chirag Dubal</v>
          </cell>
          <cell r="F54613" t="str">
            <v>Shloka Chakre</v>
          </cell>
          <cell r="G54613">
            <v>46230.727777777778</v>
          </cell>
          <cell r="H54613">
            <v>46247.511805555558</v>
          </cell>
        </row>
        <row r="54614">
          <cell r="A54614" t="str">
            <v>UCW-35058</v>
          </cell>
          <cell r="B54614" t="str">
            <v>New Styles Catalogue - SCENTRA</v>
          </cell>
          <cell r="C54614" t="str">
            <v>CLOSED</v>
          </cell>
          <cell r="D54614" t="str">
            <v>Medium</v>
          </cell>
          <cell r="E54614" t="str">
            <v>Chirag Dubal</v>
          </cell>
          <cell r="F54614" t="str">
            <v>Simi Raichel Zachariah</v>
          </cell>
          <cell r="G54614">
            <v>46230.711111111108</v>
          </cell>
          <cell r="H54614">
            <v>46234.714583333334</v>
          </cell>
        </row>
        <row r="54615">
          <cell r="A54615" t="str">
            <v>UCW-35054</v>
          </cell>
          <cell r="B54615" t="str">
            <v>New Listings+Rasasi+Perfumes+126349+TCF+24th July 2026</v>
          </cell>
          <cell r="C54615" t="str">
            <v>CLOSED</v>
          </cell>
          <cell r="D54615" t="str">
            <v>Medium</v>
          </cell>
          <cell r="E54615" t="str">
            <v>Chirag Dubal</v>
          </cell>
          <cell r="F54615" t="str">
            <v>Shraddha Dighe</v>
          </cell>
          <cell r="G54615">
            <v>46230.668749999997</v>
          </cell>
          <cell r="H54615">
            <v>46233.477083333331</v>
          </cell>
        </row>
        <row r="54616">
          <cell r="A54616" t="str">
            <v>UCW-35052</v>
          </cell>
          <cell r="B54616" t="str">
            <v>New Listings+Afnan+Perfumes+126349+TCF+24th July 2026</v>
          </cell>
          <cell r="C54616" t="str">
            <v>CLOSED</v>
          </cell>
          <cell r="D54616" t="str">
            <v>Medium</v>
          </cell>
          <cell r="E54616" t="str">
            <v>Chirag Dubal</v>
          </cell>
          <cell r="F54616" t="str">
            <v>Shraddha Dighe</v>
          </cell>
          <cell r="G54616">
            <v>46230.664583333331</v>
          </cell>
          <cell r="H54616">
            <v>46233.472916666666</v>
          </cell>
        </row>
        <row r="54617">
          <cell r="A54617" t="str">
            <v>UCW-35050</v>
          </cell>
          <cell r="B54617" t="str">
            <v>CLONE - SKU Change Request</v>
          </cell>
          <cell r="C54617" t="str">
            <v>CLOSED</v>
          </cell>
          <cell r="D54617" t="str">
            <v>Medium</v>
          </cell>
          <cell r="E54617" t="str">
            <v>Chirag Dubal</v>
          </cell>
          <cell r="F54617" t="str">
            <v>Shraddha Dighe</v>
          </cell>
          <cell r="G54617">
            <v>46230.658333333333</v>
          </cell>
          <cell r="H54617">
            <v>46235.559027777781</v>
          </cell>
        </row>
        <row r="54618">
          <cell r="A54618" t="str">
            <v>UCW-35034</v>
          </cell>
          <cell r="B54618" t="str">
            <v>CLONE - July 26' Order cycle - Fragrance - Samples + NPLs : TCL</v>
          </cell>
          <cell r="C54618" t="str">
            <v>CLOSED</v>
          </cell>
          <cell r="D54618" t="str">
            <v>Medium</v>
          </cell>
          <cell r="E54618" t="str">
            <v>Chirag Dubal</v>
          </cell>
          <cell r="F54618" t="str">
            <v>Shraddha Dighe</v>
          </cell>
          <cell r="G54618">
            <v>46230.606944444444</v>
          </cell>
          <cell r="H54618">
            <v>46233.468055555553</v>
          </cell>
        </row>
        <row r="54619">
          <cell r="A54619" t="str">
            <v>UCW-35033</v>
          </cell>
          <cell r="B54619" t="str">
            <v>CLONE - TCL- New listing - Bvlgari &amp; Hermès GWP</v>
          </cell>
          <cell r="C54619" t="str">
            <v>CLOSED</v>
          </cell>
          <cell r="D54619" t="str">
            <v>Medium</v>
          </cell>
          <cell r="E54619" t="str">
            <v>Chirag Dubal</v>
          </cell>
          <cell r="F54619" t="str">
            <v>Shraddha Dighe</v>
          </cell>
          <cell r="G54619">
            <v>46230.604861111111</v>
          </cell>
          <cell r="H54619">
            <v>46233.463194444441</v>
          </cell>
        </row>
        <row r="54620">
          <cell r="A54620" t="str">
            <v>UCW-35030</v>
          </cell>
          <cell r="B54620" t="str">
            <v>Tatacliq Footwear Batch 25 (July) _Colehaan_23-07-2026</v>
          </cell>
          <cell r="C54620" t="str">
            <v>CLOSED</v>
          </cell>
          <cell r="D54620" t="str">
            <v>Medium</v>
          </cell>
          <cell r="E54620" t="str">
            <v>Chirag Dubal</v>
          </cell>
          <cell r="F54620" t="str">
            <v>Jaibharathi Jagannathan</v>
          </cell>
          <cell r="G54620">
            <v>46230.598611111112</v>
          </cell>
          <cell r="H54620">
            <v>46233.460416666669</v>
          </cell>
        </row>
        <row r="54621">
          <cell r="A54621" t="str">
            <v>UCW-35018</v>
          </cell>
          <cell r="B54621" t="str">
            <v>Ben Sherman Men Apparel Listing</v>
          </cell>
          <cell r="C54621" t="str">
            <v>CLOSED</v>
          </cell>
          <cell r="D54621" t="str">
            <v>Medium</v>
          </cell>
          <cell r="E54621" t="str">
            <v>Chirag Dubal</v>
          </cell>
          <cell r="F54621" t="str">
            <v>Simi Raichel Zachariah</v>
          </cell>
          <cell r="G54621">
            <v>46230.547222222223</v>
          </cell>
          <cell r="H54621">
            <v>46233.743055555555</v>
          </cell>
        </row>
        <row r="54622">
          <cell r="A54622" t="str">
            <v>UCW-35017</v>
          </cell>
          <cell r="B54622" t="str">
            <v>Benetton Women's Catalog Details 23-7-2026</v>
          </cell>
          <cell r="C54622" t="str">
            <v>CLOSED</v>
          </cell>
          <cell r="D54622" t="str">
            <v>Medium</v>
          </cell>
          <cell r="E54622" t="str">
            <v>Chirag Dubal</v>
          </cell>
          <cell r="F54622" t="str">
            <v>Simi Raichel Zachariah</v>
          </cell>
          <cell r="G54622">
            <v>46230.54583333333</v>
          </cell>
          <cell r="H54622">
            <v>46234.591666666667</v>
          </cell>
        </row>
        <row r="54623">
          <cell r="A54623" t="str">
            <v>UCW-35013</v>
          </cell>
          <cell r="B54623" t="str">
            <v>CLONE - Ben Sherman Footwear Listing</v>
          </cell>
          <cell r="C54623" t="str">
            <v>CLOSED</v>
          </cell>
          <cell r="D54623" t="str">
            <v>Medium</v>
          </cell>
          <cell r="E54623" t="str">
            <v>Chirag Dubal</v>
          </cell>
          <cell r="F54623" t="str">
            <v>Simi Raichel Zachariah</v>
          </cell>
          <cell r="G54623">
            <v>46230.540972222225</v>
          </cell>
          <cell r="H54623">
            <v>46234.708333333336</v>
          </cell>
        </row>
        <row r="54624">
          <cell r="A54624" t="str">
            <v>UCW-35012</v>
          </cell>
          <cell r="B54624" t="str">
            <v>SKU EAN Updates &amp; Stock Activation (Primespot) - L'Occitane (New)</v>
          </cell>
          <cell r="C54624" t="str">
            <v>CLOSED</v>
          </cell>
          <cell r="D54624" t="str">
            <v>Medium</v>
          </cell>
          <cell r="E54624" t="str">
            <v>Chirag Dubal</v>
          </cell>
          <cell r="F54624" t="str">
            <v>Shraddha Dighe</v>
          </cell>
          <cell r="G54624">
            <v>46230.538888888892</v>
          </cell>
          <cell r="H54624">
            <v>46258.576388888891</v>
          </cell>
        </row>
        <row r="54625">
          <cell r="A54625" t="str">
            <v>UCW-35011</v>
          </cell>
          <cell r="B54625" t="str">
            <v xml:space="preserve">Request to Update Jewelry Terminology- Additional Skus </v>
          </cell>
          <cell r="C54625" t="str">
            <v>CLOSED</v>
          </cell>
          <cell r="D54625" t="str">
            <v>Medium</v>
          </cell>
          <cell r="E54625" t="str">
            <v>Chirag Dubal</v>
          </cell>
          <cell r="F54625" t="str">
            <v>Simi Raichel Zachariah</v>
          </cell>
          <cell r="G54625">
            <v>46230.538194444445</v>
          </cell>
          <cell r="H54625">
            <v>46233.473611111112</v>
          </cell>
        </row>
        <row r="54626">
          <cell r="A54626" t="str">
            <v>UCW-35005</v>
          </cell>
          <cell r="B54626" t="str">
            <v>OLAPLEX H1 2026 - Launch Overview &amp; Next Steps</v>
          </cell>
          <cell r="C54626" t="str">
            <v>CLOSED Due to Inactive/Insufficient Information</v>
          </cell>
          <cell r="D54626" t="str">
            <v>Medium</v>
          </cell>
          <cell r="E54626" t="str">
            <v>Chirag Dubal</v>
          </cell>
          <cell r="F54626" t="str">
            <v>Simi Raichel Zachariah</v>
          </cell>
          <cell r="G54626">
            <v>46230.517361111109</v>
          </cell>
          <cell r="H54626">
            <v>46231.713194444441</v>
          </cell>
        </row>
        <row r="54627">
          <cell r="A54627" t="str">
            <v>UCW-35004</v>
          </cell>
          <cell r="B54627" t="str">
            <v>December'25 Order cycle - Fragrance - Samples + NPLs + GWP : TCL</v>
          </cell>
          <cell r="C54627" t="str">
            <v>CLOSED</v>
          </cell>
          <cell r="D54627" t="str">
            <v>Medium</v>
          </cell>
          <cell r="E54627" t="str">
            <v>Chirag Dubal</v>
          </cell>
          <cell r="F54627" t="str">
            <v>Simi Raichel Zachariah</v>
          </cell>
          <cell r="G54627">
            <v>46230.51458333333</v>
          </cell>
          <cell r="H54627">
            <v>46233.414583333331</v>
          </cell>
        </row>
        <row r="54628">
          <cell r="A54628" t="str">
            <v>UCW-34997</v>
          </cell>
          <cell r="B54628" t="str">
            <v>CLONE - Tangerine Jewelry</v>
          </cell>
          <cell r="C54628" t="str">
            <v>CLOSED Due to Inactive/Insufficient Information</v>
          </cell>
          <cell r="D54628" t="str">
            <v>Medium</v>
          </cell>
          <cell r="E54628" t="str">
            <v>Chirag Dubal</v>
          </cell>
          <cell r="F54628" t="str">
            <v>Shraddha Dighe</v>
          </cell>
          <cell r="G54628">
            <v>46230.461805555555</v>
          </cell>
          <cell r="H54628">
            <v>46234.479861111111</v>
          </cell>
        </row>
        <row r="54629">
          <cell r="A54629" t="str">
            <v>UCW-34995</v>
          </cell>
          <cell r="B54629" t="str">
            <v>Cloned-Honasa Updated A+ and E-Commerce Creatives- Tata Cliq (July-1)</v>
          </cell>
          <cell r="C54629" t="str">
            <v>CLOSED</v>
          </cell>
          <cell r="D54629" t="str">
            <v>Medium</v>
          </cell>
          <cell r="E54629" t="str">
            <v>Chirag Dubal</v>
          </cell>
          <cell r="F54629" t="str">
            <v>netscribes</v>
          </cell>
          <cell r="G54629">
            <v>46230.453472222223</v>
          </cell>
          <cell r="H54629">
            <v>46238.612500000003</v>
          </cell>
        </row>
        <row r="54630">
          <cell r="A54630" t="str">
            <v>UCW-34980</v>
          </cell>
          <cell r="B54630" t="str">
            <v xml:space="preserve"> TATA CLIQ IKM BRUSHES LISTING </v>
          </cell>
          <cell r="C54630" t="str">
            <v>CLOSED</v>
          </cell>
          <cell r="D54630" t="str">
            <v>Medium</v>
          </cell>
          <cell r="E54630" t="str">
            <v>Chirag Dubal</v>
          </cell>
          <cell r="F54630" t="str">
            <v>Simi Raichel Zachariah</v>
          </cell>
          <cell r="G54630">
            <v>46229.779861111114</v>
          </cell>
          <cell r="H54630">
            <v>46232.711111111108</v>
          </cell>
        </row>
        <row r="54631">
          <cell r="A54631" t="str">
            <v>UCW-34976</v>
          </cell>
          <cell r="B54631" t="str">
            <v>Scarf Tie - Cataloguing</v>
          </cell>
          <cell r="C54631" t="str">
            <v>CLOSED</v>
          </cell>
          <cell r="D54631" t="str">
            <v>Medium</v>
          </cell>
          <cell r="E54631" t="str">
            <v>Chirag Dubal</v>
          </cell>
          <cell r="F54631" t="str">
            <v>Simi Raichel Zachariah</v>
          </cell>
          <cell r="G54631">
            <v>46229.770138888889</v>
          </cell>
          <cell r="H54631">
            <v>46232.70416666667</v>
          </cell>
        </row>
        <row r="54632">
          <cell r="A54632" t="str">
            <v>UCW-34966</v>
          </cell>
          <cell r="B54632" t="str">
            <v>CLONE - New Listing - Catalog Sheet</v>
          </cell>
          <cell r="C54632" t="str">
            <v>CLOSED</v>
          </cell>
          <cell r="D54632" t="str">
            <v>Medium</v>
          </cell>
          <cell r="E54632" t="str">
            <v>Chirag Dubal</v>
          </cell>
          <cell r="F54632" t="str">
            <v>Shraddha Dighe</v>
          </cell>
          <cell r="G54632">
            <v>46229.51666666667</v>
          </cell>
          <cell r="H54632">
            <v>46232.697916666664</v>
          </cell>
        </row>
        <row r="54633">
          <cell r="A54633" t="str">
            <v>UCW-34965</v>
          </cell>
          <cell r="B54633" t="str">
            <v>Request for for New Product Listing</v>
          </cell>
          <cell r="C54633" t="str">
            <v>CLOSED Due to Inactive/Insufficient Information</v>
          </cell>
          <cell r="D54633" t="str">
            <v>Medium</v>
          </cell>
          <cell r="E54633" t="str">
            <v>Chirag Dubal</v>
          </cell>
          <cell r="F54633" t="str">
            <v>Shraddha Dighe</v>
          </cell>
          <cell r="G54633">
            <v>46229.515277777777</v>
          </cell>
          <cell r="H54633">
            <v>46247.67291666667</v>
          </cell>
        </row>
        <row r="54634">
          <cell r="A54634" t="str">
            <v>UCW-34964</v>
          </cell>
          <cell r="B54634" t="str">
            <v>CLONE - Tata Cliq  - New Listing - BMW and MAX&amp;CO. (New Brand)</v>
          </cell>
          <cell r="C54634" t="str">
            <v>CLOSED</v>
          </cell>
          <cell r="D54634" t="str">
            <v>Medium</v>
          </cell>
          <cell r="E54634" t="str">
            <v>Chirag Dubal</v>
          </cell>
          <cell r="F54634" t="str">
            <v>Shraddha Dighe</v>
          </cell>
          <cell r="G54634">
            <v>46229.512499999997</v>
          </cell>
          <cell r="H54634">
            <v>46232.69027777778</v>
          </cell>
        </row>
        <row r="54635">
          <cell r="A54635" t="str">
            <v>UCW-34956</v>
          </cell>
          <cell r="B54635" t="str">
            <v>Request for SKU Replacement and Image Update</v>
          </cell>
          <cell r="C54635" t="str">
            <v>CLOSED</v>
          </cell>
          <cell r="D54635" t="str">
            <v>Medium</v>
          </cell>
          <cell r="E54635" t="str">
            <v>Chirag Dubal</v>
          </cell>
          <cell r="F54635" t="str">
            <v>Shraddha Dighe</v>
          </cell>
          <cell r="G54635">
            <v>46229.031944444447</v>
          </cell>
          <cell r="H54635">
            <v>46258.575694444444</v>
          </cell>
        </row>
        <row r="54636">
          <cell r="A54636" t="str">
            <v>UCW-34953</v>
          </cell>
          <cell r="B54636" t="str">
            <v>MNY | Sky Tubes - PDP Update | TATACLIQ - Fashion | Seller Code 125928</v>
          </cell>
          <cell r="C54636" t="str">
            <v>CLOSED</v>
          </cell>
          <cell r="D54636" t="str">
            <v>Medium</v>
          </cell>
          <cell r="E54636" t="str">
            <v>Chirag Dubal</v>
          </cell>
          <cell r="F54636" t="str">
            <v>Shraddha Dighe</v>
          </cell>
          <cell r="G54636">
            <v>46229.027777777781</v>
          </cell>
          <cell r="H54636">
            <v>46258.575694444444</v>
          </cell>
        </row>
        <row r="54637">
          <cell r="A54637" t="str">
            <v>UCW-34944</v>
          </cell>
          <cell r="B54637" t="str">
            <v>ALDO Footwear Catalog Submission (TC&amp;TCL) - 16.07.2025</v>
          </cell>
          <cell r="C54637" t="str">
            <v>CLOSED Due to Inactive/Insufficient Information</v>
          </cell>
          <cell r="D54637" t="str">
            <v>Medium</v>
          </cell>
          <cell r="E54637" t="str">
            <v>Mohd Tahir Shaikh</v>
          </cell>
          <cell r="F54637" t="str">
            <v>Shloka Chakre</v>
          </cell>
          <cell r="G54637">
            <v>46228.993750000001</v>
          </cell>
          <cell r="H54637">
            <v>46244.400694444441</v>
          </cell>
        </row>
        <row r="54638">
          <cell r="A54638" t="str">
            <v>UCW-34943</v>
          </cell>
          <cell r="B54638" t="str">
            <v>Tata Lux TT.BAGATT AW25 Lot 1 styles _Footwear_11 options_126492_21/07/2025</v>
          </cell>
          <cell r="C54638" t="str">
            <v>CLOSED</v>
          </cell>
          <cell r="D54638" t="str">
            <v>Medium</v>
          </cell>
          <cell r="E54638" t="str">
            <v>Chirag Dubal</v>
          </cell>
          <cell r="F54638" t="str">
            <v>Shloka Chakre</v>
          </cell>
          <cell r="G54638">
            <v>46228.98541666667</v>
          </cell>
          <cell r="H54638">
            <v>46234.684027777781</v>
          </cell>
        </row>
        <row r="54639">
          <cell r="A54639" t="str">
            <v>UCW-34942</v>
          </cell>
          <cell r="B54639" t="str">
            <v>Tata Cliq TT.BAGATT AW25 Lot 1 styles _Footwear_11 options_124766_21/07/2025</v>
          </cell>
          <cell r="C54639" t="str">
            <v>CLOSED</v>
          </cell>
          <cell r="D54639" t="str">
            <v>Medium</v>
          </cell>
          <cell r="E54639" t="str">
            <v>Chirag Dubal</v>
          </cell>
          <cell r="F54639" t="str">
            <v>Shloka Chakre</v>
          </cell>
          <cell r="G54639">
            <v>46228.980555555558</v>
          </cell>
          <cell r="H54639">
            <v>46235.430555555555</v>
          </cell>
        </row>
        <row r="54640">
          <cell r="A54640" t="str">
            <v>UCW-34920</v>
          </cell>
          <cell r="B54640" t="str">
            <v xml:space="preserve">CH La Bomba Cataloguing  </v>
          </cell>
          <cell r="C54640" t="str">
            <v>CLOSED</v>
          </cell>
          <cell r="D54640" t="str">
            <v>Medium</v>
          </cell>
          <cell r="E54640" t="str">
            <v>Chirag Dubal</v>
          </cell>
          <cell r="F54640" t="str">
            <v>Simi Raichel Zachariah</v>
          </cell>
          <cell r="G54640">
            <v>46228.73333333333</v>
          </cell>
          <cell r="H54640">
            <v>46232.680555555555</v>
          </cell>
        </row>
        <row r="54641">
          <cell r="A54641" t="str">
            <v>UCW-34917</v>
          </cell>
          <cell r="B54641" t="str">
            <v>Fw: Tata Cliq - Gift box Listings</v>
          </cell>
          <cell r="C54641" t="str">
            <v>CLOSED</v>
          </cell>
          <cell r="D54641" t="str">
            <v>Medium</v>
          </cell>
          <cell r="E54641" t="str">
            <v>Chirag Dubal</v>
          </cell>
          <cell r="F54641" t="str">
            <v>Simi Raichel Zachariah</v>
          </cell>
          <cell r="G54641">
            <v>46228.711805555555</v>
          </cell>
          <cell r="H54641">
            <v>46233.40347222222</v>
          </cell>
        </row>
        <row r="54642">
          <cell r="A54642" t="str">
            <v>UCW-34913</v>
          </cell>
          <cell r="B54642" t="str">
            <v>PDP strip remove</v>
          </cell>
          <cell r="C54642" t="str">
            <v>CLOSED</v>
          </cell>
          <cell r="D54642" t="str">
            <v>Medium</v>
          </cell>
          <cell r="E54642" t="str">
            <v>Chirag Dubal</v>
          </cell>
          <cell r="F54642" t="str">
            <v>Shraddha Dighe</v>
          </cell>
          <cell r="G54642">
            <v>46228.70416666667</v>
          </cell>
          <cell r="H54642">
            <v>46234.776388888888</v>
          </cell>
        </row>
        <row r="54643">
          <cell r="A54643" t="str">
            <v>UCW-34904</v>
          </cell>
          <cell r="B54643" t="str">
            <v>Aapno Rajasthan | Fashion Jewellery | 126205 | 22-07-26 (199skus)</v>
          </cell>
          <cell r="C54643" t="str">
            <v>CLOSED</v>
          </cell>
          <cell r="D54643" t="str">
            <v>Medium</v>
          </cell>
          <cell r="E54643" t="str">
            <v>Chirag Dubal</v>
          </cell>
          <cell r="F54643" t="str">
            <v>Simi Raichel Zachariah</v>
          </cell>
          <cell r="G54643">
            <v>46228.672222222223</v>
          </cell>
          <cell r="H54643">
            <v>46233.397916666669</v>
          </cell>
        </row>
        <row r="54644">
          <cell r="A54644" t="str">
            <v>UCW-34900</v>
          </cell>
          <cell r="B54644" t="str">
            <v>Request to Update Product Images &lt;&gt; Tatacliq</v>
          </cell>
          <cell r="C54644" t="str">
            <v>CLOSED</v>
          </cell>
          <cell r="D54644" t="str">
            <v>Medium</v>
          </cell>
          <cell r="E54644" t="str">
            <v>Chirag Dubal</v>
          </cell>
          <cell r="F54644" t="str">
            <v>Simi Raichel Zachariah</v>
          </cell>
          <cell r="G54644">
            <v>46228.665277777778</v>
          </cell>
          <cell r="H54644">
            <v>46234.8</v>
          </cell>
        </row>
        <row r="54645">
          <cell r="A54645" t="str">
            <v>UCW-34891</v>
          </cell>
          <cell r="B54645" t="str">
            <v>Diwali Box| 2733568|TCL</v>
          </cell>
          <cell r="C54645" t="str">
            <v>CLOSED Due to Inactive/Insufficient Information</v>
          </cell>
          <cell r="D54645" t="str">
            <v>Medium</v>
          </cell>
          <cell r="E54645" t="str">
            <v>Chirag Dubal</v>
          </cell>
          <cell r="F54645" t="str">
            <v>Shraddha Dighe</v>
          </cell>
          <cell r="G54645">
            <v>46228.652083333334</v>
          </cell>
          <cell r="H54645">
            <v>46258.535416666666</v>
          </cell>
        </row>
        <row r="54646">
          <cell r="A54646" t="str">
            <v>UCW-34869</v>
          </cell>
          <cell r="B54646" t="str">
            <v>Guess Footwear Men &amp; Women (New) 13 Options 20-07-2026</v>
          </cell>
          <cell r="C54646" t="str">
            <v>CLOSED</v>
          </cell>
          <cell r="D54646" t="str">
            <v>Medium</v>
          </cell>
          <cell r="E54646" t="str">
            <v>Chirag Dubal</v>
          </cell>
          <cell r="F54646" t="str">
            <v>Shloka Chakre</v>
          </cell>
          <cell r="G54646">
            <v>46228.600694444445</v>
          </cell>
          <cell r="H54646">
            <v>46230.588888888888</v>
          </cell>
        </row>
        <row r="54647">
          <cell r="A54647" t="str">
            <v>UCW-34865</v>
          </cell>
          <cell r="B54647" t="str">
            <v>Tata Cliq Lux - FALL'26 Newness Listing Jewellery (Adonis Kommerce - 127636)</v>
          </cell>
          <cell r="C54647" t="str">
            <v>CLOSED</v>
          </cell>
          <cell r="D54647" t="str">
            <v>Medium</v>
          </cell>
          <cell r="E54647" t="str">
            <v>Chirag Dubal</v>
          </cell>
          <cell r="F54647" t="str">
            <v>Simi Raichel Zachariah</v>
          </cell>
          <cell r="G54647">
            <v>46228.527777777781</v>
          </cell>
          <cell r="H54647">
            <v>46234.447916666664</v>
          </cell>
        </row>
        <row r="54648">
          <cell r="A54648" t="str">
            <v>UCW-34862</v>
          </cell>
          <cell r="B54648" t="str">
            <v>Colors Queen || Makeup || 129094 || 21-07-2026</v>
          </cell>
          <cell r="C54648" t="str">
            <v>CLOSED</v>
          </cell>
          <cell r="D54648" t="str">
            <v>Medium</v>
          </cell>
          <cell r="E54648" t="str">
            <v>Chirag Dubal</v>
          </cell>
          <cell r="F54648" t="str">
            <v>Simi Raichel Zachariah</v>
          </cell>
          <cell r="G54648">
            <v>46228.509722222225</v>
          </cell>
          <cell r="H54648">
            <v>46233.670138888891</v>
          </cell>
        </row>
        <row r="54649">
          <cell r="A54649" t="str">
            <v>UCW-34860</v>
          </cell>
          <cell r="B54649" t="str">
            <v>EL GWP 21st July (Local GWP)</v>
          </cell>
          <cell r="C54649" t="str">
            <v>CLOSED</v>
          </cell>
          <cell r="D54649" t="str">
            <v>Medium</v>
          </cell>
          <cell r="E54649" t="str">
            <v>Chirag Dubal</v>
          </cell>
          <cell r="F54649" t="str">
            <v>Simi Raichel Zachariah</v>
          </cell>
          <cell r="G54649">
            <v>46228.504166666666</v>
          </cell>
          <cell r="H54649">
            <v>46230.581250000003</v>
          </cell>
        </row>
        <row r="54650">
          <cell r="A54650" t="str">
            <v>UCW-34856</v>
          </cell>
          <cell r="B54650" t="str">
            <v>Foxtale X Tata Cliq Clarifying Swirl Mask listing</v>
          </cell>
          <cell r="C54650" t="str">
            <v>CLOSED Due to Inactive/Insufficient Information</v>
          </cell>
          <cell r="D54650" t="str">
            <v>Medium</v>
          </cell>
          <cell r="E54650" t="str">
            <v>Chirag Dubal</v>
          </cell>
          <cell r="F54650" t="str">
            <v>Simi Raichel Zachariah</v>
          </cell>
          <cell r="G54650">
            <v>46228.463888888888</v>
          </cell>
          <cell r="H54650">
            <v>46231.462500000001</v>
          </cell>
        </row>
        <row r="54651">
          <cell r="A54651" t="str">
            <v>UCW-34845</v>
          </cell>
          <cell r="B54651" t="str">
            <v>Kitbag listing file (SC:129280</v>
          </cell>
          <cell r="C54651" t="str">
            <v>CLOSED</v>
          </cell>
          <cell r="D54651" t="str">
            <v>Medium</v>
          </cell>
          <cell r="E54651" t="str">
            <v>Chirag Dubal</v>
          </cell>
          <cell r="F54651" t="str">
            <v>Simi Raichel Zachariah</v>
          </cell>
          <cell r="G54651">
            <v>46227.806944444441</v>
          </cell>
          <cell r="H54651">
            <v>46232.645138888889</v>
          </cell>
        </row>
        <row r="54652">
          <cell r="A54652" t="str">
            <v>UCW-34842</v>
          </cell>
          <cell r="B54652" t="str">
            <v>Woodland / Footwear / 196 SKU's / 28 Options / 17-07-26</v>
          </cell>
          <cell r="C54652" t="str">
            <v>CLOSED</v>
          </cell>
          <cell r="D54652" t="str">
            <v>Medium</v>
          </cell>
          <cell r="E54652" t="str">
            <v>Chirag Dubal</v>
          </cell>
          <cell r="F54652" t="str">
            <v>Sneha Nadar</v>
          </cell>
          <cell r="G54652">
            <v>46227.79583333333</v>
          </cell>
          <cell r="H54652">
            <v>46231.556944444441</v>
          </cell>
        </row>
        <row r="54653">
          <cell r="A54653" t="str">
            <v>UCW-34822</v>
          </cell>
          <cell r="B54653" t="str">
            <v>Auraa Trends - Jewelery - 24/06/2026 - 37 SKUs</v>
          </cell>
          <cell r="C54653" t="str">
            <v>CLOSED</v>
          </cell>
          <cell r="D54653" t="str">
            <v>Medium</v>
          </cell>
          <cell r="E54653" t="str">
            <v>Chirag Dubal</v>
          </cell>
          <cell r="F54653" t="str">
            <v>Shloka Chakre</v>
          </cell>
          <cell r="G54653">
            <v>46227.685416666667</v>
          </cell>
          <cell r="H54653">
            <v>46232.623611111114</v>
          </cell>
        </row>
        <row r="54654">
          <cell r="A54654" t="str">
            <v>UCW-34821</v>
          </cell>
          <cell r="B54654" t="str">
            <v>Muthoot New Listing - Seller ID 128830</v>
          </cell>
          <cell r="C54654" t="str">
            <v>CLOSED</v>
          </cell>
          <cell r="D54654" t="str">
            <v>Medium</v>
          </cell>
          <cell r="E54654" t="str">
            <v>Chirag Dubal</v>
          </cell>
          <cell r="F54654" t="str">
            <v>Shraddha Dighe</v>
          </cell>
          <cell r="G54654">
            <v>46227.681250000001</v>
          </cell>
          <cell r="H54654">
            <v>46232.47152777778</v>
          </cell>
        </row>
        <row r="54655">
          <cell r="A54655" t="str">
            <v>UCW-34818</v>
          </cell>
          <cell r="B54655" t="str">
            <v>PNG Jewellers | Silver Rakhi | Code - 124260 | Total SKUs - 108</v>
          </cell>
          <cell r="C54655" t="str">
            <v>CLOSED</v>
          </cell>
          <cell r="D54655" t="str">
            <v>Medium</v>
          </cell>
          <cell r="E54655" t="str">
            <v>Chirag Dubal</v>
          </cell>
          <cell r="F54655" t="str">
            <v>Shraddha Dighe</v>
          </cell>
          <cell r="G54655">
            <v>46227.67083333333</v>
          </cell>
          <cell r="H54655">
            <v>46233.388194444444</v>
          </cell>
        </row>
        <row r="54656">
          <cell r="A54656" t="str">
            <v>UCW-34815</v>
          </cell>
          <cell r="B54656" t="str">
            <v>Request for New Product Cataloguing_PENDANTS_KISNA</v>
          </cell>
          <cell r="C54656" t="str">
            <v>CLOSED</v>
          </cell>
          <cell r="D54656" t="str">
            <v>Medium</v>
          </cell>
          <cell r="E54656" t="str">
            <v>Chirag Dubal</v>
          </cell>
          <cell r="F54656" t="str">
            <v>Shraddha Dighe</v>
          </cell>
          <cell r="G54656">
            <v>46227.661805555559</v>
          </cell>
          <cell r="H54656">
            <v>46240.73541666667</v>
          </cell>
        </row>
        <row r="54657">
          <cell r="A54657" t="str">
            <v>UCW-34813</v>
          </cell>
          <cell r="B54657" t="str">
            <v>Giva | Silver Jewellery | 125927 | 14-07-2026 &amp; 16-07-2026 (22SKUs) | Rakhi collection 2nd slot</v>
          </cell>
          <cell r="C54657" t="str">
            <v>CLOSED</v>
          </cell>
          <cell r="D54657" t="str">
            <v>Medium</v>
          </cell>
          <cell r="E54657" t="str">
            <v>Chirag Dubal</v>
          </cell>
          <cell r="F54657" t="str">
            <v>Shraddha Dighe</v>
          </cell>
          <cell r="G54657">
            <v>46227.65625</v>
          </cell>
          <cell r="H54657">
            <v>46232.456944444442</v>
          </cell>
        </row>
        <row r="54658">
          <cell r="A54658" t="str">
            <v>UCW-34797</v>
          </cell>
          <cell r="B54658" t="str">
            <v>PDP images update Smart Peeling White Jewel Perle</v>
          </cell>
          <cell r="C54658" t="str">
            <v>CLOSED</v>
          </cell>
          <cell r="D54658" t="str">
            <v>Medium</v>
          </cell>
          <cell r="E54658" t="str">
            <v>Chirag Dubal</v>
          </cell>
          <cell r="F54658" t="str">
            <v>Shraddha Dighe</v>
          </cell>
          <cell r="G54658">
            <v>46227.517361111109</v>
          </cell>
          <cell r="H54658">
            <v>46230.587500000001</v>
          </cell>
        </row>
        <row r="54659">
          <cell r="A54659" t="str">
            <v>UCW-34795</v>
          </cell>
          <cell r="B54659" t="str">
            <v>GWP listing July'26</v>
          </cell>
          <cell r="C54659" t="str">
            <v>CLOSED Due to Inactive/Insufficient Information</v>
          </cell>
          <cell r="D54659" t="str">
            <v>Medium</v>
          </cell>
          <cell r="E54659" t="str">
            <v>netscribes</v>
          </cell>
          <cell r="F54659" t="str">
            <v>Shraddha Dighe</v>
          </cell>
          <cell r="G54659">
            <v>46227.490277777775</v>
          </cell>
          <cell r="H54659">
            <v>46237.835416666669</v>
          </cell>
        </row>
        <row r="54660">
          <cell r="A54660" t="str">
            <v>UCW-34794</v>
          </cell>
          <cell r="B54660" t="str">
            <v>JML: EANS TO BE UPDATED July'26</v>
          </cell>
          <cell r="C54660" t="str">
            <v>CLOSED</v>
          </cell>
          <cell r="D54660" t="str">
            <v>Medium</v>
          </cell>
          <cell r="E54660" t="str">
            <v>Chirag Dubal</v>
          </cell>
          <cell r="F54660" t="str">
            <v>Shraddha Dighe</v>
          </cell>
          <cell r="G54660">
            <v>46227.486805555556</v>
          </cell>
          <cell r="H54660">
            <v>46238.622916666667</v>
          </cell>
        </row>
        <row r="54661">
          <cell r="A54661" t="str">
            <v>UCW-34783</v>
          </cell>
          <cell r="B54661" t="str">
            <v>Kiddopanti Image Change Request 18th_July_2026</v>
          </cell>
          <cell r="C54661" t="str">
            <v>CLOSED</v>
          </cell>
          <cell r="D54661" t="str">
            <v>Medium</v>
          </cell>
          <cell r="E54661" t="str">
            <v>Chirag Dubal</v>
          </cell>
          <cell r="F54661" t="str">
            <v>Shraddha Dighe</v>
          </cell>
          <cell r="G54661">
            <v>46226.774305555555</v>
          </cell>
          <cell r="H54661">
            <v>46228.668055555558</v>
          </cell>
        </row>
        <row r="54662">
          <cell r="A54662" t="str">
            <v>UCW-34782</v>
          </cell>
          <cell r="B54662" t="str">
            <v>TataCliq x O3+ New Launch 18-07-2026</v>
          </cell>
          <cell r="C54662" t="str">
            <v>CLOSED</v>
          </cell>
          <cell r="D54662" t="str">
            <v>Medium</v>
          </cell>
          <cell r="E54662" t="str">
            <v>Chirag Dubal</v>
          </cell>
          <cell r="F54662" t="str">
            <v>Shraddha Dighe</v>
          </cell>
          <cell r="G54662">
            <v>46226.772222222222</v>
          </cell>
          <cell r="H54662">
            <v>46228.620833333334</v>
          </cell>
        </row>
        <row r="54663">
          <cell r="A54663" t="str">
            <v>UCW-34768</v>
          </cell>
          <cell r="B54663" t="str">
            <v>FY27 Diwali GWPs - Cataloguing &amp; Local PO Creation - TCL</v>
          </cell>
          <cell r="C54663" t="str">
            <v>CLOSED</v>
          </cell>
          <cell r="D54663" t="str">
            <v>Medium</v>
          </cell>
          <cell r="E54663" t="str">
            <v>Chirag Dubal</v>
          </cell>
          <cell r="F54663" t="str">
            <v>Shraddha Dighe</v>
          </cell>
          <cell r="G54663">
            <v>46226.668749999997</v>
          </cell>
          <cell r="H54663">
            <v>46230.574999999997</v>
          </cell>
        </row>
        <row r="54664">
          <cell r="A54664" t="str">
            <v>UCW-34765</v>
          </cell>
          <cell r="B54664" t="str">
            <v>Cloned-R&amp;B - Apparel - Seller Code 123986 - New Listing - 01-07-2026 (Lot 11 Women))</v>
          </cell>
          <cell r="C54664" t="str">
            <v>CLOSED</v>
          </cell>
          <cell r="D54664" t="str">
            <v>Medium</v>
          </cell>
          <cell r="E54664" t="str">
            <v>Chirag Dubal</v>
          </cell>
          <cell r="F54664" t="str">
            <v>netscribes</v>
          </cell>
          <cell r="G54664">
            <v>46226.65</v>
          </cell>
          <cell r="H54664">
            <v>46230.569444444445</v>
          </cell>
        </row>
        <row r="54665">
          <cell r="A54665" t="str">
            <v>UCW-34757</v>
          </cell>
          <cell r="B54665" t="str">
            <v>CLONE - Images Update - OOMPH - 18.07.2026 - Fashion Jewellery - TATACLIQ</v>
          </cell>
          <cell r="C54665" t="str">
            <v>CLOSED</v>
          </cell>
          <cell r="D54665" t="str">
            <v>Medium</v>
          </cell>
          <cell r="E54665" t="str">
            <v>Chirag Dubal</v>
          </cell>
          <cell r="F54665" t="str">
            <v>Shraddha Dighe</v>
          </cell>
          <cell r="G54665">
            <v>46226.628472222219</v>
          </cell>
          <cell r="H54665">
            <v>46233.728472222225</v>
          </cell>
        </row>
        <row r="54666">
          <cell r="A54666" t="str">
            <v>UCW-34744</v>
          </cell>
          <cell r="B54666" t="str">
            <v>Tata Cliq  - New Listing - Lolita Lempika and Replay (22-07-2026)</v>
          </cell>
          <cell r="C54666" t="str">
            <v>CLOSED</v>
          </cell>
          <cell r="D54666" t="str">
            <v>Medium</v>
          </cell>
          <cell r="E54666" t="str">
            <v>Chirag Dubal</v>
          </cell>
          <cell r="F54666" t="str">
            <v>Shraddha Dighe</v>
          </cell>
          <cell r="G54666">
            <v>46225.741666666669</v>
          </cell>
          <cell r="H54666">
            <v>46230.527777777781</v>
          </cell>
        </row>
        <row r="54667">
          <cell r="A54667" t="str">
            <v>UCW-34722</v>
          </cell>
          <cell r="B54667" t="str">
            <v>CLONE - Fabindia – Apparel &amp; Jewellery– Seller Code-126453 – SKU Count-486 – Style Count-93 – 09-07-2026</v>
          </cell>
          <cell r="C54667" t="str">
            <v>CLOSED</v>
          </cell>
          <cell r="D54667" t="str">
            <v>Medium</v>
          </cell>
          <cell r="E54667" t="str">
            <v>netscribes</v>
          </cell>
          <cell r="F54667" t="str">
            <v>netscribes</v>
          </cell>
          <cell r="G54667">
            <v>46225.513194444444</v>
          </cell>
          <cell r="H54667">
            <v>46225.561111111114</v>
          </cell>
        </row>
        <row r="54668">
          <cell r="A54668" t="str">
            <v>UCW-34714</v>
          </cell>
          <cell r="B54668" t="str">
            <v>New launch cataloguing details of HUGO BOSS(BOSS BOTTLED BEYOND FOR HIM)_Fragrance for TCL_01_July_26</v>
          </cell>
          <cell r="C54668" t="str">
            <v>CLOSED</v>
          </cell>
          <cell r="D54668" t="str">
            <v>Medium</v>
          </cell>
          <cell r="E54668" t="str">
            <v>netscribes</v>
          </cell>
          <cell r="F54668" t="str">
            <v>Shraddha Dighe</v>
          </cell>
          <cell r="G54668">
            <v>46225.466666666667</v>
          </cell>
          <cell r="H54668">
            <v>46228.643055555556</v>
          </cell>
        </row>
        <row r="54669">
          <cell r="A54669" t="str">
            <v>UCW-34711</v>
          </cell>
          <cell r="B54669" t="str">
            <v>JW BRANDS PVT LTD | JEWELRY | 127801 | 20-07-2026(350)</v>
          </cell>
          <cell r="C54669" t="str">
            <v>CLOSED</v>
          </cell>
          <cell r="D54669" t="str">
            <v>Medium</v>
          </cell>
          <cell r="E54669" t="str">
            <v>Chirag Dubal</v>
          </cell>
          <cell r="F54669" t="str">
            <v>Shraddha Dighe</v>
          </cell>
          <cell r="G54669">
            <v>46224.992361111108</v>
          </cell>
          <cell r="H54669">
            <v>46230.520833333336</v>
          </cell>
        </row>
        <row r="54670">
          <cell r="A54670" t="str">
            <v>UCW-34710</v>
          </cell>
          <cell r="B54670" t="str">
            <v>ZAVERI PEARLS | JEWELLERY | SELLER CODE: 124167 | 20-07-2026 | 69 SKU</v>
          </cell>
          <cell r="C54670" t="str">
            <v>CLOSED</v>
          </cell>
          <cell r="D54670" t="str">
            <v>Medium</v>
          </cell>
          <cell r="E54670" t="str">
            <v>Chirag Dubal</v>
          </cell>
          <cell r="F54670" t="str">
            <v>Shraddha Dighe</v>
          </cell>
          <cell r="G54670">
            <v>46224.988194444442</v>
          </cell>
          <cell r="H54670">
            <v>46230.484027777777</v>
          </cell>
        </row>
        <row r="54671">
          <cell r="A54671" t="str">
            <v>UCW-34709</v>
          </cell>
          <cell r="B54671" t="str">
            <v>Foxtale X tata cliq Brightening moisturizer 100 ml listing</v>
          </cell>
          <cell r="C54671" t="str">
            <v>CLOSED</v>
          </cell>
          <cell r="D54671" t="str">
            <v>Medium</v>
          </cell>
          <cell r="E54671" t="str">
            <v>Chirag Dubal</v>
          </cell>
          <cell r="F54671" t="str">
            <v>Shraddha Dighe</v>
          </cell>
          <cell r="G54671">
            <v>46224.98333333333</v>
          </cell>
          <cell r="H54671">
            <v>46233.379861111112</v>
          </cell>
        </row>
        <row r="54672">
          <cell r="A54672" t="str">
            <v>UCW-34697</v>
          </cell>
          <cell r="B54672" t="str">
            <v>Image Replacement 118 options 16.07.2026</v>
          </cell>
          <cell r="C54672" t="str">
            <v>CLOSED</v>
          </cell>
          <cell r="D54672" t="str">
            <v>Medium</v>
          </cell>
          <cell r="E54672" t="str">
            <v>Chirag Dubal</v>
          </cell>
          <cell r="F54672" t="str">
            <v>Shraddha Dighe</v>
          </cell>
          <cell r="G54672">
            <v>46224.784722222219</v>
          </cell>
          <cell r="H54672">
            <v>46232.810416666667</v>
          </cell>
        </row>
        <row r="54673">
          <cell r="A54673" t="str">
            <v>UCW-34694</v>
          </cell>
          <cell r="B54673" t="str">
            <v>Forevermark X126412 - Millemoi Listing</v>
          </cell>
          <cell r="C54673" t="str">
            <v>CLOSED</v>
          </cell>
          <cell r="D54673" t="str">
            <v>Medium</v>
          </cell>
          <cell r="E54673" t="str">
            <v>Stuti Dube</v>
          </cell>
          <cell r="F54673" t="str">
            <v>Simi Raichel Zachariah</v>
          </cell>
          <cell r="G54673">
            <v>46224.767361111109</v>
          </cell>
          <cell r="H54673">
            <v>46227.622916666667</v>
          </cell>
        </row>
        <row r="54674">
          <cell r="A54674" t="str">
            <v>UCW-34672</v>
          </cell>
          <cell r="B54674" t="str">
            <v>Cloned-Tata Cliq Luxury Footwear Catalogue- Asics | 10th July</v>
          </cell>
          <cell r="C54674" t="str">
            <v>CLOSED</v>
          </cell>
          <cell r="D54674" t="str">
            <v>Medium</v>
          </cell>
          <cell r="E54674" t="str">
            <v>Chirag Dubal</v>
          </cell>
          <cell r="F54674" t="str">
            <v>netscribes</v>
          </cell>
          <cell r="G54674">
            <v>46224.665972222225</v>
          </cell>
          <cell r="H54674">
            <v>46225.640277777777</v>
          </cell>
        </row>
        <row r="54675">
          <cell r="A54675" t="str">
            <v>UCW-34667</v>
          </cell>
          <cell r="B54675" t="str">
            <v>Aug NPL - TFB</v>
          </cell>
          <cell r="C54675" t="str">
            <v>CLOSED</v>
          </cell>
          <cell r="D54675" t="str">
            <v>Medium</v>
          </cell>
          <cell r="E54675" t="str">
            <v>netscribes</v>
          </cell>
          <cell r="F54675" t="str">
            <v>Simi Raichel Zachariah</v>
          </cell>
          <cell r="G54675">
            <v>46224.650694444441</v>
          </cell>
          <cell r="H54675">
            <v>46228.646527777775</v>
          </cell>
        </row>
        <row r="54676">
          <cell r="A54676" t="str">
            <v>UCW-34639</v>
          </cell>
          <cell r="B54676" t="str">
            <v>GWP Catalogue Sheet</v>
          </cell>
          <cell r="C54676" t="str">
            <v>CLOSED Due to Inactive/Insufficient Information</v>
          </cell>
          <cell r="D54676" t="str">
            <v>Medium</v>
          </cell>
          <cell r="E54676" t="str">
            <v>Chirag Dubal</v>
          </cell>
          <cell r="F54676" t="str">
            <v>Shraddha Dighe</v>
          </cell>
          <cell r="G54676">
            <v>46223.769444444442</v>
          </cell>
          <cell r="H54676">
            <v>46225.461805555555</v>
          </cell>
        </row>
        <row r="54677">
          <cell r="A54677" t="str">
            <v>UCW-34637</v>
          </cell>
          <cell r="B54677" t="str">
            <v xml:space="preserve">GAR | Acno Fight PDP | TATACLIQ - Fashion | Seller Code 125928 | PRIORITY </v>
          </cell>
          <cell r="C54677" t="str">
            <v>CLOSED</v>
          </cell>
          <cell r="D54677" t="str">
            <v>Medium</v>
          </cell>
          <cell r="E54677" t="str">
            <v>Chirag Dubal</v>
          </cell>
          <cell r="F54677" t="str">
            <v>Shraddha Dighe</v>
          </cell>
          <cell r="G54677">
            <v>46223.763888888891</v>
          </cell>
          <cell r="H54677">
            <v>46236.892361111109</v>
          </cell>
        </row>
        <row r="54678">
          <cell r="A54678" t="str">
            <v>UCW-34633</v>
          </cell>
          <cell r="B54678" t="str">
            <v>Platform Addition Request - &amp;honey , Dr Athlea on Luxury</v>
          </cell>
          <cell r="C54678" t="str">
            <v>CLOSED</v>
          </cell>
          <cell r="D54678" t="str">
            <v>Medium</v>
          </cell>
          <cell r="E54678" t="str">
            <v>Chirag Dubal</v>
          </cell>
          <cell r="F54678" t="str">
            <v>Shraddha Dighe</v>
          </cell>
          <cell r="G54678">
            <v>46223.753472222219</v>
          </cell>
          <cell r="H54678">
            <v>46228.902083333334</v>
          </cell>
        </row>
        <row r="54679">
          <cell r="A54679" t="str">
            <v>UCW-34628</v>
          </cell>
          <cell r="B54679" t="str">
            <v>New listing of iunik</v>
          </cell>
          <cell r="C54679" t="str">
            <v>CLOSED</v>
          </cell>
          <cell r="D54679" t="str">
            <v>Medium</v>
          </cell>
          <cell r="E54679" t="str">
            <v>Chirag Dubal</v>
          </cell>
          <cell r="F54679" t="str">
            <v>Shraddha Dighe</v>
          </cell>
          <cell r="G54679">
            <v>46223.729861111111</v>
          </cell>
          <cell r="H54679">
            <v>46228.611111111109</v>
          </cell>
        </row>
        <row r="54680">
          <cell r="A54680" t="str">
            <v>UCW-34627</v>
          </cell>
          <cell r="B54680" t="str">
            <v>TCL- New listing - Juliette Has A Gun Banana Rush (MDP)</v>
          </cell>
          <cell r="C54680" t="str">
            <v>CLOSED</v>
          </cell>
          <cell r="D54680" t="str">
            <v>Medium</v>
          </cell>
          <cell r="E54680" t="str">
            <v>Chirag Dubal</v>
          </cell>
          <cell r="F54680" t="str">
            <v>Shraddha Dighe</v>
          </cell>
          <cell r="G54680">
            <v>46223.728472222225</v>
          </cell>
          <cell r="H54680">
            <v>46227.618750000001</v>
          </cell>
        </row>
        <row r="54681">
          <cell r="A54681" t="str">
            <v>UCW-34624</v>
          </cell>
          <cell r="B54681" t="str">
            <v>Sept'26 NPL to be ordered in July'26: TCL</v>
          </cell>
          <cell r="C54681" t="str">
            <v>CLOSED</v>
          </cell>
          <cell r="D54681" t="str">
            <v>Medium</v>
          </cell>
          <cell r="E54681" t="str">
            <v>Chirag Dubal</v>
          </cell>
          <cell r="F54681" t="str">
            <v>Shraddha Dighe</v>
          </cell>
          <cell r="G54681">
            <v>46223.71875</v>
          </cell>
          <cell r="H54681">
            <v>46234.627083333333</v>
          </cell>
        </row>
        <row r="54682">
          <cell r="A54682" t="str">
            <v>UCW-34623</v>
          </cell>
          <cell r="B54682" t="str">
            <v>Tata Cliq Luxury  - New listing - Hermès (Ginseng Biloba)</v>
          </cell>
          <cell r="C54682" t="str">
            <v>CLOSED</v>
          </cell>
          <cell r="D54682" t="str">
            <v>Medium</v>
          </cell>
          <cell r="E54682" t="str">
            <v>Chirag Dubal</v>
          </cell>
          <cell r="F54682" t="str">
            <v>Shraddha Dighe</v>
          </cell>
          <cell r="G54682">
            <v>46223.717361111114</v>
          </cell>
          <cell r="H54682">
            <v>46227.587500000001</v>
          </cell>
        </row>
        <row r="54683">
          <cell r="A54683" t="str">
            <v>UCW-34622</v>
          </cell>
          <cell r="B54683" t="str">
            <v>Ormonde Jayne new skus Listing</v>
          </cell>
          <cell r="C54683" t="str">
            <v>CLOSED</v>
          </cell>
          <cell r="D54683" t="str">
            <v>Medium</v>
          </cell>
          <cell r="E54683" t="str">
            <v>Chirag Dubal</v>
          </cell>
          <cell r="F54683" t="str">
            <v>Shraddha Dighe</v>
          </cell>
          <cell r="G54683">
            <v>46223.716666666667</v>
          </cell>
          <cell r="H54683">
            <v>46228.603472222225</v>
          </cell>
        </row>
        <row r="54684">
          <cell r="A54684" t="str">
            <v>UCW-34619</v>
          </cell>
          <cell r="B54684" t="str">
            <v>GWP Recommendation -Tata Cliq</v>
          </cell>
          <cell r="C54684" t="str">
            <v>CLOSED</v>
          </cell>
          <cell r="D54684" t="str">
            <v>Medium</v>
          </cell>
          <cell r="E54684" t="str">
            <v>Chirag Dubal</v>
          </cell>
          <cell r="F54684" t="str">
            <v>Shraddha Dighe</v>
          </cell>
          <cell r="G54684">
            <v>46223.711805555555</v>
          </cell>
          <cell r="H54684">
            <v>46225.620138888888</v>
          </cell>
        </row>
        <row r="54685">
          <cell r="A54685" t="str">
            <v>UCW-34618</v>
          </cell>
          <cell r="B54685" t="str">
            <v>New listing on TataCliq Platforms</v>
          </cell>
          <cell r="C54685" t="str">
            <v>CLOSED</v>
          </cell>
          <cell r="D54685" t="str">
            <v>Medium</v>
          </cell>
          <cell r="E54685" t="str">
            <v>Chirag Dubal</v>
          </cell>
          <cell r="F54685" t="str">
            <v>Shraddha Dighe</v>
          </cell>
          <cell r="G54685">
            <v>46223.710416666669</v>
          </cell>
          <cell r="H54685">
            <v>46227.572222222225</v>
          </cell>
        </row>
        <row r="54686">
          <cell r="A54686" t="str">
            <v>UCW-34614</v>
          </cell>
          <cell r="B54686" t="str">
            <v>L’Oréal Paris | Cushion Foundation Update | TATACLIQ - Fashion | Seller Code 125928</v>
          </cell>
          <cell r="C54686" t="str">
            <v>CLOSED</v>
          </cell>
          <cell r="D54686" t="str">
            <v>Medium</v>
          </cell>
          <cell r="E54686" t="str">
            <v>Chirag Dubal</v>
          </cell>
          <cell r="F54686" t="str">
            <v>Shraddha Dighe</v>
          </cell>
          <cell r="G54686">
            <v>46223.695833333331</v>
          </cell>
          <cell r="H54686">
            <v>46230.560416666667</v>
          </cell>
        </row>
        <row r="54687">
          <cell r="A54687" t="str">
            <v>UCW-34613</v>
          </cell>
          <cell r="B54687" t="str">
            <v>MNY | Super Stay Matte Max Cushion Foundation Listing | TATACLIQ - Fashion | Seller Code 125928</v>
          </cell>
          <cell r="C54687" t="str">
            <v>CLOSED</v>
          </cell>
          <cell r="D54687" t="str">
            <v>Medium</v>
          </cell>
          <cell r="E54687" t="str">
            <v>Chirag Dubal</v>
          </cell>
          <cell r="F54687" t="str">
            <v>Shraddha Dighe</v>
          </cell>
          <cell r="G54687">
            <v>46223.694444444445</v>
          </cell>
          <cell r="H54687">
            <v>46238.609722222223</v>
          </cell>
        </row>
        <row r="54688">
          <cell r="A54688" t="str">
            <v>UCW-34607</v>
          </cell>
          <cell r="B54688" t="str">
            <v>PUMA FOOTWEAR 124130 &amp; 125381 New Listings 17-07-2026</v>
          </cell>
          <cell r="C54688" t="str">
            <v>CLOSED</v>
          </cell>
          <cell r="D54688" t="str">
            <v>Medium</v>
          </cell>
          <cell r="E54688" t="str">
            <v>Chirag Dubal</v>
          </cell>
          <cell r="F54688" t="str">
            <v>Simi Raichel Zachariah</v>
          </cell>
          <cell r="G54688">
            <v>46223.65347222222</v>
          </cell>
          <cell r="H54688">
            <v>46224.676388888889</v>
          </cell>
        </row>
        <row r="54689">
          <cell r="A54689" t="str">
            <v>UCW-34595</v>
          </cell>
          <cell r="B54689" t="str">
            <v>D&amp;G Cataloguing - Makeup &amp; Skincare (P0 Priority)</v>
          </cell>
          <cell r="C54689" t="str">
            <v>CLOSED</v>
          </cell>
          <cell r="D54689" t="str">
            <v>Medium</v>
          </cell>
          <cell r="E54689" t="str">
            <v>Chirag Dubal</v>
          </cell>
          <cell r="F54689" t="str">
            <v>Shraddha Dighe</v>
          </cell>
          <cell r="G54689">
            <v>46223.61041666667</v>
          </cell>
          <cell r="H54689">
            <v>46240.443055555559</v>
          </cell>
        </row>
        <row r="54690">
          <cell r="A54690" t="str">
            <v>UCW-34590</v>
          </cell>
          <cell r="B54690" t="str">
            <v>Aapno Rajasthan | Fashion Jewellery | 126205 | 18-07-26 (162skus)</v>
          </cell>
          <cell r="C54690" t="str">
            <v>CLOSED</v>
          </cell>
          <cell r="D54690" t="str">
            <v>Medium</v>
          </cell>
          <cell r="E54690" t="str">
            <v>Chirag Dubal</v>
          </cell>
          <cell r="F54690" t="str">
            <v>Shraddha Dighe</v>
          </cell>
          <cell r="G54690">
            <v>46223.543749999997</v>
          </cell>
          <cell r="H54690">
            <v>46227.67291666667</v>
          </cell>
        </row>
        <row r="54691">
          <cell r="A54691" t="str">
            <v>UCW-34587</v>
          </cell>
          <cell r="B54691" t="str">
            <v>PNG Jewellers | Gold Jewelry, Litestyle Products, Diamond Jewelry | Code - 124260 | Total SKUs - 1290</v>
          </cell>
          <cell r="C54691" t="str">
            <v>CLOSED</v>
          </cell>
          <cell r="D54691" t="str">
            <v>Medium</v>
          </cell>
          <cell r="E54691" t="str">
            <v>Chirag Dubal</v>
          </cell>
          <cell r="F54691" t="str">
            <v>Shraddha Dighe</v>
          </cell>
          <cell r="G54691">
            <v>46223.540277777778</v>
          </cell>
          <cell r="H54691">
            <v>46226.625694444447</v>
          </cell>
        </row>
        <row r="54692">
          <cell r="A54692" t="str">
            <v>UCW-34584</v>
          </cell>
          <cell r="B54692" t="str">
            <v>CLONE - Mia Rhapsody of colors</v>
          </cell>
          <cell r="C54692" t="str">
            <v>CLOSED</v>
          </cell>
          <cell r="D54692" t="str">
            <v>Medium</v>
          </cell>
          <cell r="E54692" t="str">
            <v>netscribes</v>
          </cell>
          <cell r="F54692" t="str">
            <v>Shraddha Dighe</v>
          </cell>
          <cell r="G54692">
            <v>46223.53125</v>
          </cell>
          <cell r="H54692">
            <v>46258.574999999997</v>
          </cell>
        </row>
        <row r="54693">
          <cell r="A54693" t="str">
            <v>UCW-34579</v>
          </cell>
          <cell r="B54693" t="str">
            <v>Giva | Silver Jewellery | 125927 | 9-07-2026(138SKUs)</v>
          </cell>
          <cell r="C54693" t="str">
            <v>CLOSED</v>
          </cell>
          <cell r="D54693" t="str">
            <v>Medium</v>
          </cell>
          <cell r="E54693" t="str">
            <v>Chirag Dubal</v>
          </cell>
          <cell r="F54693" t="str">
            <v>Shraddha Dighe</v>
          </cell>
          <cell r="G54693">
            <v>46223.517361111109</v>
          </cell>
          <cell r="H54693">
            <v>46227.56527777778</v>
          </cell>
        </row>
        <row r="54694">
          <cell r="A54694" t="str">
            <v>UCW-34573</v>
          </cell>
          <cell r="B54694" t="str">
            <v>Pantaloons/Men Women/Specimen/Non Apparel Footwear/New Listing/SKU 680/Options 166| 15th July'2026</v>
          </cell>
          <cell r="C54694" t="str">
            <v>CLOSED</v>
          </cell>
          <cell r="D54694" t="str">
            <v>Medium</v>
          </cell>
          <cell r="E54694" t="str">
            <v>Chirag Dubal</v>
          </cell>
          <cell r="F54694" t="str">
            <v>Simi Raichel Zachariah</v>
          </cell>
          <cell r="G54694">
            <v>46223.469444444447</v>
          </cell>
          <cell r="H54694">
            <v>46240.740972222222</v>
          </cell>
        </row>
        <row r="54695">
          <cell r="A54695" t="str">
            <v>UCW-34572</v>
          </cell>
          <cell r="B54695" t="str">
            <v>Bhima Jewels New Listing - Gold-37</v>
          </cell>
          <cell r="C54695" t="str">
            <v>CLOSED Due to Inactive/Insufficient Information</v>
          </cell>
          <cell r="D54695" t="str">
            <v>Medium</v>
          </cell>
          <cell r="E54695" t="str">
            <v>Chirag Dubal</v>
          </cell>
          <cell r="F54695" t="str">
            <v>Shraddha Dighe</v>
          </cell>
          <cell r="G54695">
            <v>46223.469444444447</v>
          </cell>
          <cell r="H54695">
            <v>46236.053472222222</v>
          </cell>
        </row>
        <row r="54696">
          <cell r="A54696" t="str">
            <v>UCW-34547</v>
          </cell>
          <cell r="B54696" t="str">
            <v xml:space="preserve"> TCL- New listing - Hermès Barénia Pleine Fleur</v>
          </cell>
          <cell r="C54696" t="str">
            <v>CLOSED</v>
          </cell>
          <cell r="D54696" t="str">
            <v>Medium</v>
          </cell>
          <cell r="E54696" t="str">
            <v>Chirag Dubal</v>
          </cell>
          <cell r="F54696" t="str">
            <v>Shraddha Dighe</v>
          </cell>
          <cell r="G54696">
            <v>46220.777083333334</v>
          </cell>
          <cell r="H54696">
            <v>46221.708333333336</v>
          </cell>
        </row>
        <row r="54697">
          <cell r="A54697" t="str">
            <v>UCW-34544</v>
          </cell>
          <cell r="B54697" t="str">
            <v>Woodland / Footwear / 1298 SKU's / 166 Options / 11-06-26</v>
          </cell>
          <cell r="C54697" t="str">
            <v>CLOSED</v>
          </cell>
          <cell r="D54697" t="str">
            <v>Medium</v>
          </cell>
          <cell r="E54697" t="str">
            <v>Chirag Dubal</v>
          </cell>
          <cell r="F54697" t="str">
            <v>Shloka Chakre</v>
          </cell>
          <cell r="G54697">
            <v>46220.773611111108</v>
          </cell>
          <cell r="H54697">
            <v>46228.746527777781</v>
          </cell>
        </row>
        <row r="54698">
          <cell r="A54698" t="str">
            <v>UCW-34536</v>
          </cell>
          <cell r="B54698" t="str">
            <v>( CHARCHIT/CAVIO ) 30 -New Styles Product data sheet to go live on Tata Cliq</v>
          </cell>
          <cell r="C54698" t="str">
            <v>CLOSED</v>
          </cell>
          <cell r="D54698" t="str">
            <v>Medium</v>
          </cell>
          <cell r="E54698" t="str">
            <v>Stuti Dube</v>
          </cell>
          <cell r="F54698" t="str">
            <v>Mohd Tahir Shaikh</v>
          </cell>
          <cell r="G54698">
            <v>46220.754166666666</v>
          </cell>
          <cell r="H54698">
            <v>46227.546527777777</v>
          </cell>
        </row>
        <row r="54699">
          <cell r="A54699" t="str">
            <v>UCW-34535</v>
          </cell>
          <cell r="B54699" t="str">
            <v>CLONE - New Listing Tata Cliq Brand - La French &amp; Mancode 2nd July'26.</v>
          </cell>
          <cell r="C54699" t="str">
            <v>CLOSED</v>
          </cell>
          <cell r="D54699" t="str">
            <v>Medium</v>
          </cell>
          <cell r="E54699" t="str">
            <v>Chirag Dubal</v>
          </cell>
          <cell r="F54699" t="str">
            <v>Shraddha Dighe</v>
          </cell>
          <cell r="G54699">
            <v>46220.74722222222</v>
          </cell>
          <cell r="H54699">
            <v>46226.670138888891</v>
          </cell>
        </row>
        <row r="54700">
          <cell r="A54700" t="str">
            <v>UCW-34533</v>
          </cell>
          <cell r="B54700" t="str">
            <v>Updated A+ and E-Commerce Creatives- Honasa</v>
          </cell>
          <cell r="C54700" t="str">
            <v>CLOSED</v>
          </cell>
          <cell r="D54700" t="str">
            <v>Medium</v>
          </cell>
          <cell r="E54700" t="str">
            <v>Chirag Dubal</v>
          </cell>
          <cell r="F54700" t="str">
            <v>Shraddha Dighe</v>
          </cell>
          <cell r="G54700">
            <v>46220.742361111108</v>
          </cell>
          <cell r="H54700">
            <v>46246.685416666667</v>
          </cell>
        </row>
        <row r="54701">
          <cell r="A54701" t="str">
            <v>UCW-34527</v>
          </cell>
          <cell r="B54701" t="str">
            <v>New Chain Pendant and Earring Set listing- 6 SKUS</v>
          </cell>
          <cell r="C54701" t="str">
            <v>CLOSED</v>
          </cell>
          <cell r="D54701" t="str">
            <v>Medium</v>
          </cell>
          <cell r="E54701" t="str">
            <v>netscribes</v>
          </cell>
          <cell r="F54701" t="str">
            <v>Mohd Tahir Shaikh</v>
          </cell>
          <cell r="G54701">
            <v>46220.729166666664</v>
          </cell>
          <cell r="H54701">
            <v>46225.632638888892</v>
          </cell>
        </row>
        <row r="54702">
          <cell r="A54702" t="str">
            <v>UCW-34526</v>
          </cell>
          <cell r="B54702" t="str">
            <v>Listing File for New Shades – Draw Me In Lip Marker</v>
          </cell>
          <cell r="C54702" t="str">
            <v>CLOSED</v>
          </cell>
          <cell r="D54702" t="str">
            <v>Medium</v>
          </cell>
          <cell r="E54702" t="str">
            <v>Chirag Dubal</v>
          </cell>
          <cell r="F54702" t="str">
            <v>Shraddha Dighe</v>
          </cell>
          <cell r="G54702">
            <v>46220.726388888892</v>
          </cell>
          <cell r="H54702">
            <v>46221.65347222222</v>
          </cell>
        </row>
        <row r="54703">
          <cell r="A54703" t="str">
            <v>UCW-34524</v>
          </cell>
          <cell r="B54703" t="str">
            <v xml:space="preserve">Aug Cycle GWPs - Cataloguing </v>
          </cell>
          <cell r="C54703" t="str">
            <v>CLOSED</v>
          </cell>
          <cell r="D54703" t="str">
            <v>Medium</v>
          </cell>
          <cell r="E54703" t="str">
            <v>Chirag Dubal</v>
          </cell>
          <cell r="F54703" t="str">
            <v>Shraddha Dighe</v>
          </cell>
          <cell r="G54703">
            <v>46220.724999999999</v>
          </cell>
          <cell r="H54703">
            <v>46228.459027777775</v>
          </cell>
        </row>
        <row r="54704">
          <cell r="A54704" t="str">
            <v>UCW-34522</v>
          </cell>
          <cell r="B54704" t="str">
            <v>Pantaloons /Men's/Kid's/Women's Western/Women's Ethnic apparel/ New Listing/SKU 813/Options 158| 14th Julyl'2026</v>
          </cell>
          <cell r="C54704" t="str">
            <v>CLOSED</v>
          </cell>
          <cell r="D54704" t="str">
            <v>Medium</v>
          </cell>
          <cell r="E54704" t="str">
            <v>Stuti Dube</v>
          </cell>
          <cell r="F54704" t="str">
            <v>Mohd Tahir Shaikh</v>
          </cell>
          <cell r="G54704">
            <v>46220.720138888886</v>
          </cell>
          <cell r="H54704">
            <v>46265.9</v>
          </cell>
        </row>
        <row r="54705">
          <cell r="A54705" t="str">
            <v>UCW-34521</v>
          </cell>
          <cell r="B54705" t="str">
            <v>Tata Image update_14-07-2026 - Perfume</v>
          </cell>
          <cell r="C54705" t="str">
            <v>CLOSED</v>
          </cell>
          <cell r="D54705" t="str">
            <v>Medium</v>
          </cell>
          <cell r="E54705" t="str">
            <v>Chirag Dubal</v>
          </cell>
          <cell r="F54705" t="str">
            <v>Simi Raichel Zachariah</v>
          </cell>
          <cell r="G54705">
            <v>46220.70208333333</v>
          </cell>
          <cell r="H54705">
            <v>46227.581944444442</v>
          </cell>
        </row>
        <row r="54706">
          <cell r="A54706" t="str">
            <v>UCW-34507</v>
          </cell>
          <cell r="B54706" t="str">
            <v>NPI Listing - Tata Cliq&lt;&gt;Mamaearth</v>
          </cell>
          <cell r="C54706" t="str">
            <v>CLOSED</v>
          </cell>
          <cell r="D54706" t="str">
            <v>Medium</v>
          </cell>
          <cell r="E54706" t="str">
            <v>Chirag Dubal</v>
          </cell>
          <cell r="F54706" t="str">
            <v>Simi Raichel Zachariah</v>
          </cell>
          <cell r="G54706">
            <v>46220.614583333336</v>
          </cell>
          <cell r="H54706">
            <v>46221.584722222222</v>
          </cell>
        </row>
        <row r="54707">
          <cell r="A54707" t="str">
            <v>UCW-34503</v>
          </cell>
          <cell r="B54707" t="str">
            <v>Garnier | Oil Clear PDP Update | TATACLIQ - Fashion | Seller Code 125928</v>
          </cell>
          <cell r="C54707" t="str">
            <v>CLOSED</v>
          </cell>
          <cell r="D54707" t="str">
            <v>Medium</v>
          </cell>
          <cell r="E54707" t="str">
            <v>Chirag Dubal</v>
          </cell>
          <cell r="F54707" t="str">
            <v>Simi Raichel Zachariah</v>
          </cell>
          <cell r="G54707">
            <v>46220.584027777775</v>
          </cell>
          <cell r="H54707">
            <v>46230.50277777778</v>
          </cell>
        </row>
        <row r="54708">
          <cell r="A54708" t="str">
            <v>UCW-34461</v>
          </cell>
          <cell r="B54708" t="str">
            <v>Accessorize London X Tata Cliq _Jewellery Catalogue_13-07-2026</v>
          </cell>
          <cell r="C54708" t="str">
            <v>CLOSED</v>
          </cell>
          <cell r="D54708" t="str">
            <v>Medium</v>
          </cell>
          <cell r="E54708" t="str">
            <v>Chirag Dubal</v>
          </cell>
          <cell r="F54708" t="str">
            <v>Shraddha Dighe</v>
          </cell>
          <cell r="G54708">
            <v>46219.765972222223</v>
          </cell>
          <cell r="H54708">
            <v>46226.595138888886</v>
          </cell>
        </row>
        <row r="54709">
          <cell r="A54709" t="str">
            <v>UCW-34451</v>
          </cell>
          <cell r="B54709" t="str">
            <v>D&amp;G Catalogue 9th July</v>
          </cell>
          <cell r="C54709" t="str">
            <v>CLOSED</v>
          </cell>
          <cell r="D54709" t="str">
            <v>Medium</v>
          </cell>
          <cell r="E54709" t="str">
            <v>netscribes</v>
          </cell>
          <cell r="F54709" t="str">
            <v>Shraddha Dighe</v>
          </cell>
          <cell r="G54709">
            <v>46219.727083333331</v>
          </cell>
          <cell r="H54709">
            <v>46221.576388888891</v>
          </cell>
        </row>
        <row r="54710">
          <cell r="A54710" t="str">
            <v>UCW-34448</v>
          </cell>
          <cell r="B54710" t="str">
            <v>Benetton Footwear Catalog Details 13-7-2026</v>
          </cell>
          <cell r="C54710" t="str">
            <v>CLOSED</v>
          </cell>
          <cell r="D54710" t="str">
            <v>Medium</v>
          </cell>
          <cell r="E54710" t="str">
            <v>netscribes</v>
          </cell>
          <cell r="F54710" t="str">
            <v>Mohd Tahir Shaikh</v>
          </cell>
          <cell r="G54710">
            <v>46219.709722222222</v>
          </cell>
          <cell r="H54710">
            <v>46227.636111111111</v>
          </cell>
        </row>
        <row r="54711">
          <cell r="A54711" t="str">
            <v>UCW-34445</v>
          </cell>
          <cell r="B54711" t="str">
            <v>PNG Jewellers | New (214) PNG_Mangalsutra | Code - 124260 | 90 SKUs</v>
          </cell>
          <cell r="C54711" t="str">
            <v>CLOSED</v>
          </cell>
          <cell r="D54711" t="str">
            <v>Medium</v>
          </cell>
          <cell r="E54711" t="str">
            <v>netscribes</v>
          </cell>
          <cell r="F54711" t="str">
            <v>Mohd Tahir Shaikh</v>
          </cell>
          <cell r="G54711">
            <v>46219.702777777777</v>
          </cell>
          <cell r="H54711">
            <v>46223.527083333334</v>
          </cell>
        </row>
        <row r="54712">
          <cell r="A54712" t="str">
            <v>UCW-34441</v>
          </cell>
          <cell r="B54712" t="str">
            <v>Libas Apparel 127532 13-07-2026 (NEW CATALOGUE)</v>
          </cell>
          <cell r="C54712" t="str">
            <v>CLOSED</v>
          </cell>
          <cell r="D54712" t="str">
            <v>Medium</v>
          </cell>
          <cell r="E54712" t="str">
            <v>Chirag Dubal</v>
          </cell>
          <cell r="F54712" t="str">
            <v>Shraddha Dighe</v>
          </cell>
          <cell r="G54712">
            <v>46219.684027777781</v>
          </cell>
          <cell r="H54712">
            <v>46226.588194444441</v>
          </cell>
        </row>
        <row r="54713">
          <cell r="A54713" t="str">
            <v>UCW-34433</v>
          </cell>
          <cell r="B54713" t="str">
            <v>Libas Apparel 127532 06-07-2026 (NEW CATALOGUE)</v>
          </cell>
          <cell r="C54713" t="str">
            <v>CLOSED</v>
          </cell>
          <cell r="D54713" t="str">
            <v>Medium</v>
          </cell>
          <cell r="E54713" t="str">
            <v>Chirag Dubal</v>
          </cell>
          <cell r="F54713" t="str">
            <v>Shraddha Dighe</v>
          </cell>
          <cell r="G54713">
            <v>46219.611111111109</v>
          </cell>
          <cell r="H54713">
            <v>46226.532638888886</v>
          </cell>
        </row>
        <row r="54714">
          <cell r="A54714" t="str">
            <v>UCW-34430</v>
          </cell>
          <cell r="B54714" t="str">
            <v>Request for Catalogue Listing Format File</v>
          </cell>
          <cell r="C54714" t="str">
            <v>CLOSED</v>
          </cell>
          <cell r="D54714" t="str">
            <v>Medium</v>
          </cell>
          <cell r="E54714" t="str">
            <v>Chirag Dubal</v>
          </cell>
          <cell r="F54714" t="str">
            <v>Shraddha Dighe</v>
          </cell>
          <cell r="G54714">
            <v>46219.595138888886</v>
          </cell>
          <cell r="H54714">
            <v>46226.513194444444</v>
          </cell>
        </row>
        <row r="54715">
          <cell r="A54715" t="str">
            <v>UCW-34423</v>
          </cell>
          <cell r="B54715" t="str">
            <v>New Listings_25 Styles_13.07.2026</v>
          </cell>
          <cell r="C54715" t="str">
            <v>CLOSED</v>
          </cell>
          <cell r="D54715" t="str">
            <v>Medium</v>
          </cell>
          <cell r="E54715" t="str">
            <v>netscribes</v>
          </cell>
          <cell r="F54715" t="str">
            <v>Mohd Tahir Shaikh</v>
          </cell>
          <cell r="G54715">
            <v>46219.531944444447</v>
          </cell>
          <cell r="H54715">
            <v>46227.52847222222</v>
          </cell>
        </row>
        <row r="54716">
          <cell r="A54716" t="str">
            <v>UCW-34414</v>
          </cell>
          <cell r="B54716" t="str">
            <v>Rakhi and Core additions collection catalog for Tata Cliq.</v>
          </cell>
          <cell r="C54716" t="str">
            <v>CLOSED</v>
          </cell>
          <cell r="D54716" t="str">
            <v>Medium</v>
          </cell>
          <cell r="E54716" t="str">
            <v>Chirag Dubal</v>
          </cell>
          <cell r="F54716" t="str">
            <v>Shraddha Dighe</v>
          </cell>
          <cell r="G54716">
            <v>46219.452777777777</v>
          </cell>
          <cell r="H54716">
            <v>46221.718055555553</v>
          </cell>
        </row>
        <row r="54717">
          <cell r="A54717" t="str">
            <v>UCW-34413</v>
          </cell>
          <cell r="B54717" t="str">
            <v>Tata Cliq-adidas DTC|Footwear| Attributes_15-07-26</v>
          </cell>
          <cell r="C54717" t="str">
            <v>CLOSED</v>
          </cell>
          <cell r="D54717" t="str">
            <v>Medium</v>
          </cell>
          <cell r="E54717" t="str">
            <v>Chirag Dubal</v>
          </cell>
          <cell r="F54717" t="str">
            <v>Shloka Chakre</v>
          </cell>
          <cell r="G54717">
            <v>46219.45208333333</v>
          </cell>
          <cell r="H54717">
            <v>46225.62222222222</v>
          </cell>
        </row>
        <row r="54718">
          <cell r="A54718" t="str">
            <v>UCW-34412</v>
          </cell>
          <cell r="B54718" t="str">
            <v>Aapno Rajasthan | Fashion Jewellery | 126205 | 08-07-26 (128skus)</v>
          </cell>
          <cell r="C54718" t="str">
            <v>CLOSED</v>
          </cell>
          <cell r="D54718" t="str">
            <v>Medium</v>
          </cell>
          <cell r="E54718" t="str">
            <v>Chirag Dubal</v>
          </cell>
          <cell r="F54718" t="str">
            <v>Shraddha Dighe</v>
          </cell>
          <cell r="G54718">
            <v>46219.451388888891</v>
          </cell>
          <cell r="H54718">
            <v>46221.567361111112</v>
          </cell>
        </row>
        <row r="54719">
          <cell r="A54719" t="str">
            <v>UCW-34409</v>
          </cell>
          <cell r="B54719" t="str">
            <v>Voylla | Fashion Jewelry | 124186 | 15.07.2026 (32 skus)</v>
          </cell>
          <cell r="C54719" t="str">
            <v>CLOSED</v>
          </cell>
          <cell r="D54719" t="str">
            <v>Medium</v>
          </cell>
          <cell r="E54719" t="str">
            <v>Chirag Dubal</v>
          </cell>
          <cell r="F54719" t="str">
            <v>Shraddha Dighe</v>
          </cell>
          <cell r="G54719">
            <v>46219.427777777775</v>
          </cell>
          <cell r="H54719">
            <v>46221.551388888889</v>
          </cell>
        </row>
        <row r="54720">
          <cell r="A54720" t="str">
            <v>UCW-34400</v>
          </cell>
          <cell r="B54720" t="str">
            <v>New Listing Details – Re'equil Gentle Cleanser Range</v>
          </cell>
          <cell r="C54720" t="str">
            <v>CLOSED</v>
          </cell>
          <cell r="D54720" t="str">
            <v>Medium</v>
          </cell>
          <cell r="E54720" t="str">
            <v>Chirag Dubal</v>
          </cell>
          <cell r="F54720" t="str">
            <v>Shraddha Dighe</v>
          </cell>
          <cell r="G54720">
            <v>46218.757638888892</v>
          </cell>
          <cell r="H54720">
            <v>46220.560416666667</v>
          </cell>
        </row>
        <row r="54721">
          <cell r="A54721" t="str">
            <v>UCW-34399</v>
          </cell>
          <cell r="B54721" t="str">
            <v>CLONE - New listings - Care N Class</v>
          </cell>
          <cell r="C54721" t="str">
            <v>CLOSED</v>
          </cell>
          <cell r="D54721" t="str">
            <v>Medium</v>
          </cell>
          <cell r="E54721" t="str">
            <v>netscribes</v>
          </cell>
          <cell r="F54721" t="str">
            <v>netscribes</v>
          </cell>
          <cell r="G54721">
            <v>46218.751388888886</v>
          </cell>
          <cell r="H54721">
            <v>46220.459027777775</v>
          </cell>
        </row>
        <row r="54722">
          <cell r="A54722" t="str">
            <v>UCW-34394</v>
          </cell>
          <cell r="B54722" t="str">
            <v>Giva | Silver Jewellery | 125927 | 25-06-2026 &amp; 2-07-2026(132SKUs)</v>
          </cell>
          <cell r="C54722" t="str">
            <v>CLOSED</v>
          </cell>
          <cell r="D54722" t="str">
            <v>Medium</v>
          </cell>
          <cell r="E54722" t="str">
            <v>Chirag Dubal</v>
          </cell>
          <cell r="F54722" t="str">
            <v>Shraddha Dighe</v>
          </cell>
          <cell r="G54722">
            <v>46218.717361111114</v>
          </cell>
          <cell r="H54722">
            <v>46220.552083333336</v>
          </cell>
        </row>
        <row r="54723">
          <cell r="A54723" t="str">
            <v>UCW-34393</v>
          </cell>
          <cell r="B54723" t="str">
            <v>Clinique Listing July'26</v>
          </cell>
          <cell r="C54723" t="str">
            <v>CLOSED</v>
          </cell>
          <cell r="D54723" t="str">
            <v>Medium</v>
          </cell>
          <cell r="E54723" t="str">
            <v>Chirag Dubal</v>
          </cell>
          <cell r="F54723" t="str">
            <v>Shraddha Dighe</v>
          </cell>
          <cell r="G54723">
            <v>46218.71597222222</v>
          </cell>
          <cell r="H54723">
            <v>46219.762499999997</v>
          </cell>
        </row>
        <row r="54724">
          <cell r="A54724" t="str">
            <v>UCW-34392</v>
          </cell>
          <cell r="B54724" t="str">
            <v>Clinique GWP Listing - Dropship bag</v>
          </cell>
          <cell r="C54724" t="str">
            <v>CLOSED</v>
          </cell>
          <cell r="D54724" t="str">
            <v>Medium</v>
          </cell>
          <cell r="E54724" t="str">
            <v>Chirag Dubal</v>
          </cell>
          <cell r="F54724" t="str">
            <v>Shraddha Dighe</v>
          </cell>
          <cell r="G54724">
            <v>46218.715277777781</v>
          </cell>
          <cell r="H54724">
            <v>46219.73541666667</v>
          </cell>
        </row>
        <row r="54725">
          <cell r="A54725" t="str">
            <v>UCW-34390</v>
          </cell>
          <cell r="B54725" t="str">
            <v>New Sampler Box Listing - Tata</v>
          </cell>
          <cell r="C54725" t="str">
            <v>CLOSED</v>
          </cell>
          <cell r="D54725" t="str">
            <v>Medium</v>
          </cell>
          <cell r="E54725" t="str">
            <v>Chirag Dubal</v>
          </cell>
          <cell r="F54725" t="str">
            <v>Shraddha Dighe</v>
          </cell>
          <cell r="G54725">
            <v>46218.7</v>
          </cell>
          <cell r="H54725">
            <v>46220.45416666667</v>
          </cell>
        </row>
        <row r="54726">
          <cell r="A54726" t="str">
            <v>UCW-34389</v>
          </cell>
          <cell r="B54726" t="str">
            <v>The Magic Wand Festive Collection Linesheet_33 Styles_10.07.2026</v>
          </cell>
          <cell r="C54726" t="str">
            <v>CLOSED</v>
          </cell>
          <cell r="D54726" t="str">
            <v>Medium</v>
          </cell>
          <cell r="E54726" t="str">
            <v>Chirag Dubal</v>
          </cell>
          <cell r="F54726" t="str">
            <v>Shraddha Dighe</v>
          </cell>
          <cell r="G54726">
            <v>46218.696527777778</v>
          </cell>
          <cell r="H54726">
            <v>46225.626388888886</v>
          </cell>
        </row>
        <row r="54727">
          <cell r="A54727" t="str">
            <v>UCW-34385</v>
          </cell>
          <cell r="B54727" t="str">
            <v>Wrong Image of the product</v>
          </cell>
          <cell r="C54727" t="str">
            <v>CLOSED</v>
          </cell>
          <cell r="D54727" t="str">
            <v>Medium</v>
          </cell>
          <cell r="E54727" t="str">
            <v>netscribes</v>
          </cell>
          <cell r="F54727" t="str">
            <v>Shraddha Dighe</v>
          </cell>
          <cell r="G54727">
            <v>46218.68472222222</v>
          </cell>
          <cell r="H54727">
            <v>46238.57708333333</v>
          </cell>
        </row>
        <row r="54728">
          <cell r="A54728" t="str">
            <v>UCW-34380</v>
          </cell>
          <cell r="B54728" t="str">
            <v>Request to Update Toner Information and Product Image LE82 &amp; LE92</v>
          </cell>
          <cell r="C54728" t="str">
            <v>CLOSED</v>
          </cell>
          <cell r="D54728" t="str">
            <v>Medium</v>
          </cell>
          <cell r="E54728" t="str">
            <v>Chirag Dubal</v>
          </cell>
          <cell r="F54728" t="str">
            <v>Shraddha Dighe</v>
          </cell>
          <cell r="G54728">
            <v>46218.642361111109</v>
          </cell>
          <cell r="H54728">
            <v>46225.611805555556</v>
          </cell>
        </row>
        <row r="54729">
          <cell r="A54729" t="str">
            <v>UCW-34378</v>
          </cell>
          <cell r="B54729" t="str">
            <v>TCL- New listing - Memo Paris Cap Camarat (MDP)</v>
          </cell>
          <cell r="C54729" t="str">
            <v>CLOSED</v>
          </cell>
          <cell r="D54729" t="str">
            <v>Medium</v>
          </cell>
          <cell r="E54729" t="str">
            <v>Chirag Dubal</v>
          </cell>
          <cell r="F54729" t="str">
            <v>Shraddha Dighe</v>
          </cell>
          <cell r="G54729">
            <v>46218.614583333336</v>
          </cell>
          <cell r="H54729">
            <v>46225.619444444441</v>
          </cell>
        </row>
        <row r="54730">
          <cell r="A54730" t="str">
            <v>UCW-34370</v>
          </cell>
          <cell r="B54730" t="str">
            <v>TCL- New listing - Memo Paris Palais Bourbon (MDP)</v>
          </cell>
          <cell r="C54730" t="str">
            <v>CLOSED</v>
          </cell>
          <cell r="D54730" t="str">
            <v>Medium</v>
          </cell>
          <cell r="E54730" t="str">
            <v>netscribes</v>
          </cell>
          <cell r="F54730" t="str">
            <v>Mohd Tahir Shaikh</v>
          </cell>
          <cell r="G54730">
            <v>46218.570833333331</v>
          </cell>
          <cell r="H54730">
            <v>46219.729861111111</v>
          </cell>
        </row>
        <row r="54731">
          <cell r="A54731" t="str">
            <v>UCW-34367</v>
          </cell>
          <cell r="B54731" t="str">
            <v>CLONE: footwear catalogue for listing tatacliq</v>
          </cell>
          <cell r="C54731" t="str">
            <v>CLOSED</v>
          </cell>
          <cell r="D54731" t="str">
            <v>Medium</v>
          </cell>
          <cell r="E54731" t="str">
            <v>netscribes</v>
          </cell>
          <cell r="F54731" t="str">
            <v>netscribes</v>
          </cell>
          <cell r="G54731">
            <v>46218.561111111114</v>
          </cell>
          <cell r="H54731">
            <v>46219.704861111109</v>
          </cell>
        </row>
        <row r="54732">
          <cell r="A54732" t="str">
            <v>UCW-34357</v>
          </cell>
          <cell r="B54732" t="str">
            <v>Tata Cliq Luxury Footwear Catalogue- Asics | 10th July</v>
          </cell>
          <cell r="C54732" t="str">
            <v>CLOSED</v>
          </cell>
          <cell r="D54732" t="str">
            <v>Medium</v>
          </cell>
          <cell r="E54732" t="str">
            <v>netscribes</v>
          </cell>
          <cell r="F54732" t="str">
            <v>Mohd Tahir Shaikh</v>
          </cell>
          <cell r="G54732">
            <v>46218.522222222222</v>
          </cell>
          <cell r="H54732">
            <v>46224.542361111111</v>
          </cell>
        </row>
        <row r="54733">
          <cell r="A54733" t="str">
            <v>UCW-34354</v>
          </cell>
          <cell r="B54733" t="str">
            <v>EL DW GWP Listing - July'26</v>
          </cell>
          <cell r="C54733" t="str">
            <v>CLOSED</v>
          </cell>
          <cell r="D54733" t="str">
            <v>Medium</v>
          </cell>
          <cell r="E54733" t="str">
            <v>Chirag Dubal</v>
          </cell>
          <cell r="F54733" t="str">
            <v>Shraddha Dighe</v>
          </cell>
          <cell r="G54733">
            <v>46218.511805555558</v>
          </cell>
          <cell r="H54733">
            <v>46219.688194444447</v>
          </cell>
        </row>
        <row r="54734">
          <cell r="A54734" t="str">
            <v>UCW-34343</v>
          </cell>
          <cell r="B54734" t="str">
            <v>Onewe India - 09-07-2026 - 128951 - Hathfool Collection</v>
          </cell>
          <cell r="C54734" t="str">
            <v>CLOSED</v>
          </cell>
          <cell r="D54734" t="str">
            <v>Medium</v>
          </cell>
          <cell r="E54734" t="str">
            <v>Chirag Dubal</v>
          </cell>
          <cell r="F54734" t="str">
            <v>Shraddha Dighe</v>
          </cell>
          <cell r="G54734">
            <v>46217.776388888888</v>
          </cell>
          <cell r="H54734">
            <v>46227.509027777778</v>
          </cell>
        </row>
        <row r="54735">
          <cell r="A54735" t="str">
            <v>UCW-34339</v>
          </cell>
          <cell r="B54735" t="str">
            <v>TATA CLIQ - Listing Template Submission</v>
          </cell>
          <cell r="C54735" t="str">
            <v>CLOSED</v>
          </cell>
          <cell r="D54735" t="str">
            <v>Medium</v>
          </cell>
          <cell r="E54735" t="str">
            <v>Chirag Dubal</v>
          </cell>
          <cell r="F54735" t="str">
            <v>Shraddha Dighe</v>
          </cell>
          <cell r="G54735">
            <v>46217.765972222223</v>
          </cell>
          <cell r="H54735">
            <v>46225.446527777778</v>
          </cell>
        </row>
        <row r="54736">
          <cell r="A54736" t="str">
            <v>UCW-34336</v>
          </cell>
          <cell r="B54736" t="str">
            <v>NPI- Mamaearth x Tata Cliq | July'26</v>
          </cell>
          <cell r="C54736" t="str">
            <v>CLOSED</v>
          </cell>
          <cell r="D54736" t="str">
            <v>Medium</v>
          </cell>
          <cell r="E54736" t="str">
            <v>netscribes</v>
          </cell>
          <cell r="F54736" t="str">
            <v>Mohd Tahir Shaikh</v>
          </cell>
          <cell r="G54736">
            <v>46217.73333333333</v>
          </cell>
          <cell r="H54736">
            <v>46220.447916666664</v>
          </cell>
        </row>
        <row r="54737">
          <cell r="A54737" t="str">
            <v>UCW-34329</v>
          </cell>
          <cell r="B54737" t="str">
            <v>VANTIER SHOES - Footwear - 10/07/2026 - 200 SKUs</v>
          </cell>
          <cell r="C54737" t="str">
            <v>CLOSED</v>
          </cell>
          <cell r="D54737" t="str">
            <v>Medium</v>
          </cell>
          <cell r="E54737" t="str">
            <v>netscribes</v>
          </cell>
          <cell r="F54737" t="str">
            <v>Mohd Tahir Shaikh</v>
          </cell>
          <cell r="G54737">
            <v>46217.703472222223</v>
          </cell>
          <cell r="H54737">
            <v>46224.563194444447</v>
          </cell>
        </row>
        <row r="54738">
          <cell r="A54738" t="str">
            <v>UCW-34325</v>
          </cell>
          <cell r="B54738" t="str">
            <v>New articles for Lush brand catalogue</v>
          </cell>
          <cell r="C54738" t="str">
            <v>CLOSED</v>
          </cell>
          <cell r="D54738" t="str">
            <v>Medium</v>
          </cell>
          <cell r="E54738" t="str">
            <v>Chirag Dubal</v>
          </cell>
          <cell r="F54738" t="str">
            <v>Shraddha Dighe</v>
          </cell>
          <cell r="G54738">
            <v>46217.6875</v>
          </cell>
          <cell r="H54738">
            <v>46221.428472222222</v>
          </cell>
        </row>
        <row r="54739">
          <cell r="A54739" t="str">
            <v>UCW-34321</v>
          </cell>
          <cell r="B54739" t="str">
            <v>CLONE - TF: Cataloging Information: March</v>
          </cell>
          <cell r="C54739" t="str">
            <v>CLOSED</v>
          </cell>
          <cell r="D54739" t="str">
            <v>Medium</v>
          </cell>
          <cell r="E54739" t="str">
            <v>netscribes</v>
          </cell>
          <cell r="F54739" t="str">
            <v>Shraddha Dighe</v>
          </cell>
          <cell r="G54739">
            <v>46217.661111111112</v>
          </cell>
          <cell r="H54739">
            <v>46221.543055555558</v>
          </cell>
        </row>
        <row r="54740">
          <cell r="A54740" t="str">
            <v>UCW-34314</v>
          </cell>
          <cell r="B54740" t="str">
            <v>Cloned- Mia Silver coin</v>
          </cell>
          <cell r="C54740" t="str">
            <v>CLOSED</v>
          </cell>
          <cell r="D54740" t="str">
            <v>Medium</v>
          </cell>
          <cell r="E54740" t="str">
            <v>Chirag Dubal</v>
          </cell>
          <cell r="F54740" t="str">
            <v>netscribes</v>
          </cell>
          <cell r="G54740">
            <v>46217.590277777781</v>
          </cell>
          <cell r="H54740">
            <v>46220.47152777778</v>
          </cell>
        </row>
        <row r="54741">
          <cell r="A54741" t="str">
            <v>UCW-34305</v>
          </cell>
          <cell r="B54741" t="str">
            <v>Redchief_Sport Shoes_123781_110726</v>
          </cell>
          <cell r="C54741" t="str">
            <v>CLOSED</v>
          </cell>
          <cell r="D54741" t="str">
            <v>Medium</v>
          </cell>
          <cell r="E54741" t="str">
            <v>netscribes</v>
          </cell>
          <cell r="F54741" t="str">
            <v>Mohd Tahir Shaikh</v>
          </cell>
          <cell r="G54741">
            <v>46217.558333333334</v>
          </cell>
          <cell r="H54741">
            <v>46219.663194444445</v>
          </cell>
        </row>
        <row r="54742">
          <cell r="A54742" t="str">
            <v>UCW-34299</v>
          </cell>
          <cell r="B54742" t="str">
            <v>Kiddopanti Size Addition of Missing SKUs and 21 Skus Options 17 of the Products On 9th July 2026</v>
          </cell>
          <cell r="C54742" t="str">
            <v>CLOSED</v>
          </cell>
          <cell r="D54742" t="str">
            <v>Medium</v>
          </cell>
          <cell r="E54742" t="str">
            <v>Chirag Dubal</v>
          </cell>
          <cell r="F54742" t="str">
            <v>Shraddha Dighe</v>
          </cell>
          <cell r="G54742">
            <v>46217.520833333336</v>
          </cell>
          <cell r="H54742">
            <v>46237.71875</v>
          </cell>
        </row>
        <row r="54743">
          <cell r="A54743" t="str">
            <v>UCW-34297</v>
          </cell>
          <cell r="B54743" t="str">
            <v>Fabindia – Apparel &amp; Jewellery– Seller Code-126453 – SKU Count-486 – Style Count-93 – 09-07-2026</v>
          </cell>
          <cell r="C54743" t="str">
            <v>CLOSED</v>
          </cell>
          <cell r="D54743" t="str">
            <v>Medium</v>
          </cell>
          <cell r="E54743" t="str">
            <v>Chirag Dubal</v>
          </cell>
          <cell r="F54743" t="str">
            <v>Shraddha Dighe</v>
          </cell>
          <cell r="G54743">
            <v>46217.51666666667</v>
          </cell>
          <cell r="H54743">
            <v>46225.51458333333</v>
          </cell>
        </row>
        <row r="54744">
          <cell r="A54744" t="str">
            <v>UCW-34293</v>
          </cell>
          <cell r="B54744" t="str">
            <v>CLONE - Tatacliq Lifestyle Catalog Template-Lot -121_11.08.2025</v>
          </cell>
          <cell r="C54744" t="str">
            <v>CLOSED Due to Inactive/Insufficient Information</v>
          </cell>
          <cell r="D54744" t="str">
            <v>Medium</v>
          </cell>
          <cell r="E54744" t="str">
            <v>Chirag Dubal</v>
          </cell>
          <cell r="F54744" t="str">
            <v>Reagan D’souza</v>
          </cell>
          <cell r="G54744">
            <v>46217.497916666667</v>
          </cell>
          <cell r="H54744">
            <v>46222.349305555559</v>
          </cell>
        </row>
        <row r="54745">
          <cell r="A54745" t="str">
            <v>UCW-34292</v>
          </cell>
          <cell r="B54745" t="str">
            <v>Error_Tatacliq Lifestyle Catalog Template-Lot -121_11.08.2025</v>
          </cell>
          <cell r="C54745" t="str">
            <v>CLOSED</v>
          </cell>
          <cell r="D54745" t="str">
            <v>Medium</v>
          </cell>
          <cell r="E54745" t="str">
            <v>netscribes</v>
          </cell>
          <cell r="F54745" t="str">
            <v>Reagan D’souza</v>
          </cell>
          <cell r="G54745">
            <v>46217.497916666667</v>
          </cell>
          <cell r="H54745">
            <v>46222.349305555559</v>
          </cell>
        </row>
        <row r="54746">
          <cell r="A54746" t="str">
            <v>UCW-34285</v>
          </cell>
          <cell r="B54746" t="str">
            <v>CLONE - Airwrap ID New Colorway- Prussian Blue (TCL Listing)</v>
          </cell>
          <cell r="C54746" t="str">
            <v>CLOSED</v>
          </cell>
          <cell r="D54746" t="str">
            <v>Medium</v>
          </cell>
          <cell r="E54746" t="str">
            <v>Chirag Dubal</v>
          </cell>
          <cell r="F54746" t="str">
            <v>Shraddha Dighe</v>
          </cell>
          <cell r="G54746">
            <v>46217.430555555555</v>
          </cell>
          <cell r="H54746">
            <v>46218.714583333334</v>
          </cell>
        </row>
        <row r="54747">
          <cell r="A54747" t="str">
            <v>UCW-34280</v>
          </cell>
          <cell r="B54747" t="str">
            <v>Lotto/Footwear UPTO Lot-37/Seller code- 129247/ 10-07-2026</v>
          </cell>
          <cell r="C54747" t="str">
            <v>CLOSED</v>
          </cell>
          <cell r="D54747" t="str">
            <v>Medium</v>
          </cell>
          <cell r="E54747" t="str">
            <v>netscribes</v>
          </cell>
          <cell r="F54747" t="str">
            <v>Mohd Tahir Shaikh</v>
          </cell>
          <cell r="G54747">
            <v>46216.78402777778</v>
          </cell>
          <cell r="H54747">
            <v>46219.601388888892</v>
          </cell>
        </row>
        <row r="54748">
          <cell r="A54748" t="str">
            <v>UCW-34271</v>
          </cell>
          <cell r="B54748" t="str">
            <v>Jockey Apparel (New Styles)- 100121 - 08-07-2026</v>
          </cell>
          <cell r="C54748" t="str">
            <v>CLOSED</v>
          </cell>
          <cell r="D54748" t="str">
            <v>Medium</v>
          </cell>
          <cell r="E54748" t="str">
            <v>Chirag Dubal</v>
          </cell>
          <cell r="F54748" t="str">
            <v>Shraddha Dighe</v>
          </cell>
          <cell r="G54748">
            <v>46216.727083333331</v>
          </cell>
          <cell r="H54748">
            <v>46227.463888888888</v>
          </cell>
        </row>
        <row r="54749">
          <cell r="A54749" t="str">
            <v>UCW-34270</v>
          </cell>
          <cell r="B54749" t="str">
            <v>Davidoff 2 - New listing - 6 STD - TATA - 6/7/26</v>
          </cell>
          <cell r="C54749" t="str">
            <v>CLOSED</v>
          </cell>
          <cell r="D54749" t="str">
            <v>Medium</v>
          </cell>
          <cell r="E54749" t="str">
            <v>Chirag Dubal</v>
          </cell>
          <cell r="F54749" t="str">
            <v>Shraddha Dighe</v>
          </cell>
          <cell r="G54749">
            <v>46216.723611111112</v>
          </cell>
          <cell r="H54749">
            <v>46220.444444444445</v>
          </cell>
        </row>
        <row r="54750">
          <cell r="A54750" t="str">
            <v>UCW-34254</v>
          </cell>
          <cell r="B54750" t="str">
            <v>House Of CDC Fashion Private Ltd. (Catalogue Ticket)</v>
          </cell>
          <cell r="C54750" t="str">
            <v>CLOSED</v>
          </cell>
          <cell r="D54750" t="str">
            <v>Medium</v>
          </cell>
          <cell r="E54750" t="str">
            <v>Chirag Dubal</v>
          </cell>
          <cell r="F54750" t="str">
            <v>Shloka Chakre</v>
          </cell>
          <cell r="G54750">
            <v>46216.645833333336</v>
          </cell>
          <cell r="H54750">
            <v>46219.583333333336</v>
          </cell>
        </row>
        <row r="54751">
          <cell r="A54751" t="str">
            <v>UCW-34250</v>
          </cell>
          <cell r="B54751" t="str">
            <v>New Catalogue for Rakhi : 08.07.2026</v>
          </cell>
          <cell r="C54751" t="str">
            <v>CLOSED</v>
          </cell>
          <cell r="D54751" t="str">
            <v>Medium</v>
          </cell>
          <cell r="E54751" t="str">
            <v>Chirag Dubal</v>
          </cell>
          <cell r="F54751" t="str">
            <v>Shraddha Dighe</v>
          </cell>
          <cell r="G54751">
            <v>46216.627083333333</v>
          </cell>
          <cell r="H54751">
            <v>46219.572916666664</v>
          </cell>
        </row>
        <row r="54752">
          <cell r="A54752" t="str">
            <v>UCW-34241</v>
          </cell>
          <cell r="B54752" t="str">
            <v>Tata Cliq Partnership for OnnMe</v>
          </cell>
          <cell r="C54752" t="str">
            <v>CLOSED Due to Inactive/Insufficient Information</v>
          </cell>
          <cell r="D54752" t="str">
            <v>Medium</v>
          </cell>
          <cell r="E54752" t="str">
            <v>Chirag Dubal</v>
          </cell>
          <cell r="F54752" t="str">
            <v>Shraddha Dighe</v>
          </cell>
          <cell r="G54752">
            <v>46216.568749999999</v>
          </cell>
          <cell r="H54752">
            <v>46268.506249999999</v>
          </cell>
        </row>
        <row r="54753">
          <cell r="A54753" t="str">
            <v>UCW-34233</v>
          </cell>
          <cell r="B54753" t="str">
            <v>Mia Rhapsody of colors</v>
          </cell>
          <cell r="C54753" t="str">
            <v>CLOSED</v>
          </cell>
          <cell r="D54753" t="str">
            <v>Medium</v>
          </cell>
          <cell r="E54753" t="str">
            <v>Chirag Dubal</v>
          </cell>
          <cell r="F54753" t="str">
            <v>Shraddha Dighe</v>
          </cell>
          <cell r="G54753">
            <v>46216.535416666666</v>
          </cell>
          <cell r="H54753">
            <v>46223.53125</v>
          </cell>
        </row>
        <row r="54754">
          <cell r="A54754" t="str">
            <v>UCW-34232</v>
          </cell>
          <cell r="B54754" t="str">
            <v>Tata Cliq - Adidas Euphoria Listing - 10th July 2026</v>
          </cell>
          <cell r="C54754" t="str">
            <v>CLOSED</v>
          </cell>
          <cell r="D54754" t="str">
            <v>Medium</v>
          </cell>
          <cell r="E54754" t="str">
            <v>netscribes</v>
          </cell>
          <cell r="F54754" t="str">
            <v>Mohd Tahir Shaikh</v>
          </cell>
          <cell r="G54754">
            <v>46216.531944444447</v>
          </cell>
          <cell r="H54754">
            <v>46217.592361111114</v>
          </cell>
        </row>
        <row r="54755">
          <cell r="A54755" t="str">
            <v>UCW-34228</v>
          </cell>
          <cell r="B54755" t="str">
            <v>Need Update Warranty - 181 SKUs</v>
          </cell>
          <cell r="C54755" t="str">
            <v>CLOSED</v>
          </cell>
          <cell r="D54755" t="str">
            <v>Medium</v>
          </cell>
          <cell r="E54755" t="str">
            <v>netscribes</v>
          </cell>
          <cell r="F54755" t="str">
            <v>Mohd Tahir Shaikh</v>
          </cell>
          <cell r="G54755">
            <v>46216.484722222223</v>
          </cell>
          <cell r="H54755">
            <v>46218.724999999999</v>
          </cell>
        </row>
        <row r="54756">
          <cell r="A54756" t="str">
            <v>UCW-34227</v>
          </cell>
          <cell r="B54756" t="str">
            <v>2447482_New &amp; tester listing_TCL</v>
          </cell>
          <cell r="C54756" t="str">
            <v>CLOSED</v>
          </cell>
          <cell r="D54756" t="str">
            <v>Medium</v>
          </cell>
          <cell r="E54756" t="str">
            <v>netscribes</v>
          </cell>
          <cell r="F54756" t="str">
            <v>Mohd Tahir Shaikh</v>
          </cell>
          <cell r="G54756">
            <v>46216.470833333333</v>
          </cell>
          <cell r="H54756">
            <v>46221.536111111112</v>
          </cell>
        </row>
        <row r="54757">
          <cell r="A54757" t="str">
            <v>UCW-34225</v>
          </cell>
          <cell r="B54757" t="str">
            <v>Forever New Apparels -124687- 11 July</v>
          </cell>
          <cell r="C54757" t="str">
            <v>CLOSED</v>
          </cell>
          <cell r="D54757" t="str">
            <v>Medium</v>
          </cell>
          <cell r="E54757" t="str">
            <v>Chirag Dubal</v>
          </cell>
          <cell r="F54757" t="str">
            <v>Shraddha Dighe</v>
          </cell>
          <cell r="G54757">
            <v>46216.442361111112</v>
          </cell>
          <cell r="H54757">
            <v>46225.786805555559</v>
          </cell>
        </row>
        <row r="54758">
          <cell r="A54758" t="str">
            <v>UCW-34219</v>
          </cell>
          <cell r="B54758" t="str">
            <v>CLONE - Anta Footwear S225 127055 &amp; 126934 New listing</v>
          </cell>
          <cell r="C54758" t="str">
            <v>CLOSED</v>
          </cell>
          <cell r="D54758" t="str">
            <v>Medium</v>
          </cell>
          <cell r="E54758" t="str">
            <v>Chirag Dubal</v>
          </cell>
          <cell r="F54758" t="str">
            <v>netscribes</v>
          </cell>
          <cell r="G54758">
            <v>46214.709722222222</v>
          </cell>
          <cell r="H54758">
            <v>46220.63958333333</v>
          </cell>
        </row>
        <row r="54759">
          <cell r="A54759" t="str">
            <v>UCW-34217</v>
          </cell>
          <cell r="B54759" t="str">
            <v>CLONE - Italian Shoe Co | New Brand Launch - Catalogue listing</v>
          </cell>
          <cell r="C54759" t="str">
            <v>CLOSED Due to Inactive/Insufficient Information</v>
          </cell>
          <cell r="D54759" t="str">
            <v>Medium</v>
          </cell>
          <cell r="E54759" t="str">
            <v>netscribes</v>
          </cell>
          <cell r="F54759" t="str">
            <v>netscribes</v>
          </cell>
          <cell r="G54759">
            <v>46214.407638888886</v>
          </cell>
          <cell r="H54759">
            <v>46220.474305555559</v>
          </cell>
        </row>
        <row r="54760">
          <cell r="A54760" t="str">
            <v>UCW-34208</v>
          </cell>
          <cell r="B54760" t="str">
            <v>Libas Apparel 127532 08-07-2026 (SIZE ADDITION)</v>
          </cell>
          <cell r="C54760" t="str">
            <v>CLOSED</v>
          </cell>
          <cell r="D54760" t="str">
            <v>Medium</v>
          </cell>
          <cell r="E54760" t="str">
            <v>Chirag Dubal</v>
          </cell>
          <cell r="F54760" t="str">
            <v>Shraddha Dighe</v>
          </cell>
          <cell r="G54760">
            <v>46213.765972222223</v>
          </cell>
          <cell r="H54760">
            <v>46225.604861111111</v>
          </cell>
        </row>
        <row r="54761">
          <cell r="A54761" t="str">
            <v>UCW-34194</v>
          </cell>
          <cell r="B54761" t="str">
            <v>Piqit Platforms Pvt. Ltd (GAP) Women and Kids Apparels &amp; Accessories, Seller Code: 129312, Size Addition , 60 Styles, 165 Options, 07/07/2026</v>
          </cell>
          <cell r="C54761" t="str">
            <v>CLOSED</v>
          </cell>
          <cell r="D54761" t="str">
            <v>Medium</v>
          </cell>
          <cell r="E54761" t="str">
            <v>netscribes</v>
          </cell>
          <cell r="F54761" t="str">
            <v>Mohd Tahir Shaikh</v>
          </cell>
          <cell r="G54761">
            <v>46213.725694444445</v>
          </cell>
          <cell r="H54761">
            <v>46237.71597222222</v>
          </cell>
        </row>
        <row r="54762">
          <cell r="A54762" t="str">
            <v>UCW-34186</v>
          </cell>
          <cell r="B54762" t="str">
            <v>L'Oreal Paris | Matte Lumi Update  |  TATACLIQ - Fashion | Seller Code 125928</v>
          </cell>
          <cell r="C54762" t="str">
            <v>CLOSED</v>
          </cell>
          <cell r="D54762" t="str">
            <v>Medium</v>
          </cell>
          <cell r="E54762" t="str">
            <v>netscribes</v>
          </cell>
          <cell r="F54762" t="str">
            <v>Mohd Tahir Shaikh</v>
          </cell>
          <cell r="G54762">
            <v>46213.702777777777</v>
          </cell>
          <cell r="H54762">
            <v>46216.447222222225</v>
          </cell>
        </row>
        <row r="54763">
          <cell r="A54763" t="str">
            <v>UCW-34182</v>
          </cell>
          <cell r="B54763" t="str">
            <v>Error_Estee Lauder | Crème/Matte Information Missing on PDP</v>
          </cell>
          <cell r="C54763" t="str">
            <v>CLOSED</v>
          </cell>
          <cell r="D54763" t="str">
            <v>Medium</v>
          </cell>
          <cell r="E54763" t="str">
            <v>Chirag Dubal</v>
          </cell>
          <cell r="F54763" t="str">
            <v>Reagan D’souza</v>
          </cell>
          <cell r="G54763">
            <v>46213.690972222219</v>
          </cell>
          <cell r="H54763">
            <v>46232.808333333334</v>
          </cell>
        </row>
        <row r="54764">
          <cell r="A54764" t="str">
            <v>UCW-34166</v>
          </cell>
          <cell r="B54764" t="str">
            <v>Philip - L4 correction upload</v>
          </cell>
          <cell r="C54764" t="str">
            <v>CLOSED</v>
          </cell>
          <cell r="D54764" t="str">
            <v>Highest</v>
          </cell>
          <cell r="E54764" t="str">
            <v>Chirag Dubal</v>
          </cell>
          <cell r="F54764" t="str">
            <v>Shraddha Dighe</v>
          </cell>
          <cell r="G54764">
            <v>46213.501388888886</v>
          </cell>
          <cell r="H54764">
            <v>46216.536111111112</v>
          </cell>
        </row>
        <row r="54765">
          <cell r="A54765" t="str">
            <v>UCW-34161</v>
          </cell>
          <cell r="B54765" t="str">
            <v>D&amp;G Catalogue 9th July</v>
          </cell>
          <cell r="C54765" t="str">
            <v>CLOSED Due to Inactive/Insufficient Information</v>
          </cell>
          <cell r="D54765" t="str">
            <v>Medium</v>
          </cell>
          <cell r="E54765" t="str">
            <v>netscribes</v>
          </cell>
          <cell r="F54765" t="str">
            <v>Shraddha Dighe</v>
          </cell>
          <cell r="G54765">
            <v>46213.441666666666</v>
          </cell>
          <cell r="H54765">
            <v>46219.727083333331</v>
          </cell>
        </row>
        <row r="54766">
          <cell r="A54766" t="str">
            <v>UCW-34144</v>
          </cell>
          <cell r="B54766" t="str">
            <v>Error_Lotto Cataloguing: Background Removed on 1st Photo</v>
          </cell>
          <cell r="C54766" t="str">
            <v>CLOSED</v>
          </cell>
          <cell r="D54766" t="str">
            <v>Medium</v>
          </cell>
          <cell r="E54766" t="str">
            <v>Chirag Dubal</v>
          </cell>
          <cell r="F54766" t="str">
            <v>Reagan D’souza</v>
          </cell>
          <cell r="G54766">
            <v>46212.692361111112</v>
          </cell>
          <cell r="H54766">
            <v>46220.602777777778</v>
          </cell>
        </row>
        <row r="54767">
          <cell r="A54767" t="str">
            <v>UCW-34139</v>
          </cell>
          <cell r="B54767" t="str">
            <v>Cloned-Tata Cliq Footwear Catalogue | 26-06-2026</v>
          </cell>
          <cell r="C54767" t="str">
            <v>CLOSED</v>
          </cell>
          <cell r="D54767" t="str">
            <v>Medium</v>
          </cell>
          <cell r="E54767" t="str">
            <v>Chirag Dubal</v>
          </cell>
          <cell r="F54767" t="str">
            <v>netscribes</v>
          </cell>
          <cell r="G54767">
            <v>46212.679861111108</v>
          </cell>
          <cell r="H54767">
            <v>46213.78125</v>
          </cell>
        </row>
        <row r="54768">
          <cell r="A54768" t="str">
            <v>UCW-34137</v>
          </cell>
          <cell r="B54768" t="str">
            <v>Product Listing Request – COOLA Clear Skin Mineral Sunscreen SPF30</v>
          </cell>
          <cell r="C54768" t="str">
            <v>CLOSED Due to Inactive/Insufficient Information</v>
          </cell>
          <cell r="D54768" t="str">
            <v>Medium</v>
          </cell>
          <cell r="E54768" t="str">
            <v>Chirag Dubal</v>
          </cell>
          <cell r="F54768" t="str">
            <v>Shraddha Dighe</v>
          </cell>
          <cell r="G54768">
            <v>46212.668055555558</v>
          </cell>
          <cell r="H54768">
            <v>46233.683333333334</v>
          </cell>
        </row>
        <row r="54769">
          <cell r="A54769" t="str">
            <v>UCW-34136</v>
          </cell>
          <cell r="B54769" t="str">
            <v>CLONE - Mamaearth Updated A+ and E-Commerce Creatives- Tata Cliq</v>
          </cell>
          <cell r="C54769" t="str">
            <v>CLOSED Due to Inactive/Insufficient Information</v>
          </cell>
          <cell r="D54769" t="str">
            <v>Medium</v>
          </cell>
          <cell r="E54769" t="str">
            <v>Chirag Dubal</v>
          </cell>
          <cell r="F54769" t="str">
            <v>Shraddha Dighe</v>
          </cell>
          <cell r="G54769">
            <v>46212.665972222225</v>
          </cell>
          <cell r="H54769">
            <v>46217.436805555553</v>
          </cell>
        </row>
        <row r="54770">
          <cell r="A54770" t="str">
            <v>UCW-34134</v>
          </cell>
          <cell r="B54770" t="str">
            <v>Tangerine Jewelry</v>
          </cell>
          <cell r="C54770" t="str">
            <v>CLOSED Due to Inactive/Insufficient Information</v>
          </cell>
          <cell r="D54770" t="str">
            <v>Medium</v>
          </cell>
          <cell r="E54770" t="str">
            <v>Chirag Dubal</v>
          </cell>
          <cell r="F54770" t="str">
            <v>Shraddha Dighe</v>
          </cell>
          <cell r="G54770">
            <v>46212.652083333334</v>
          </cell>
          <cell r="H54770">
            <v>46230.461805555555</v>
          </cell>
        </row>
        <row r="54771">
          <cell r="A54771" t="str">
            <v>UCW-34133</v>
          </cell>
          <cell r="B54771" t="str">
            <v>MAC NPL Listing July'26</v>
          </cell>
          <cell r="C54771" t="str">
            <v>CLOSED Due to Inactive/Insufficient Information</v>
          </cell>
          <cell r="D54771" t="str">
            <v>Medium</v>
          </cell>
          <cell r="E54771" t="str">
            <v>Chirag Dubal</v>
          </cell>
          <cell r="F54771" t="str">
            <v>Shraddha Dighe</v>
          </cell>
          <cell r="G54771">
            <v>46212.651388888888</v>
          </cell>
          <cell r="H54771">
            <v>46258.544444444444</v>
          </cell>
        </row>
        <row r="54772">
          <cell r="A54772" t="str">
            <v>UCW-34128</v>
          </cell>
          <cell r="B54772" t="str">
            <v>Platform Addition Request - Kbeauty on Luxury</v>
          </cell>
          <cell r="C54772" t="str">
            <v>CLOSED</v>
          </cell>
          <cell r="D54772" t="str">
            <v>Medium</v>
          </cell>
          <cell r="E54772" t="str">
            <v>Chirag Dubal</v>
          </cell>
          <cell r="F54772" t="str">
            <v>Shraddha Dighe</v>
          </cell>
          <cell r="G54772">
            <v>46212.613194444442</v>
          </cell>
          <cell r="H54772">
            <v>46222.355555555558</v>
          </cell>
        </row>
        <row r="54773">
          <cell r="A54773" t="str">
            <v>UCW-34126</v>
          </cell>
          <cell r="B54773" t="str">
            <v>TataCliq: AVI-Variants Sole Image Updation</v>
          </cell>
          <cell r="C54773" t="str">
            <v>CLOSED</v>
          </cell>
          <cell r="D54773" t="str">
            <v>Medium</v>
          </cell>
          <cell r="E54773" t="str">
            <v>Mohd Tahir Shaikh</v>
          </cell>
          <cell r="F54773" t="str">
            <v>Shraddha Dighe</v>
          </cell>
          <cell r="G54773">
            <v>46212.609722222223</v>
          </cell>
          <cell r="H54773">
            <v>46222.355555555558</v>
          </cell>
        </row>
        <row r="54774">
          <cell r="A54774" t="str">
            <v>UCW-34121</v>
          </cell>
          <cell r="B54774" t="str">
            <v xml:space="preserve">Clear Men Shampoo Listing </v>
          </cell>
          <cell r="C54774" t="str">
            <v>CLOSED</v>
          </cell>
          <cell r="D54774" t="str">
            <v>Medium</v>
          </cell>
          <cell r="E54774" t="str">
            <v>Chirag Dubal</v>
          </cell>
          <cell r="F54774" t="str">
            <v>Shraddha Dighe</v>
          </cell>
          <cell r="G54774">
            <v>46212.59652777778</v>
          </cell>
          <cell r="H54774">
            <v>46216.430555555555</v>
          </cell>
        </row>
        <row r="54775">
          <cell r="A54775" t="str">
            <v>UCW-34094</v>
          </cell>
          <cell r="B54775" t="str">
            <v>ShimmerTots | Jewellery | 129400 | 07-07-2026 (35)</v>
          </cell>
          <cell r="C54775" t="str">
            <v>CLOSED</v>
          </cell>
          <cell r="D54775" t="str">
            <v>Medium</v>
          </cell>
          <cell r="E54775" t="str">
            <v>Chirag Dubal</v>
          </cell>
          <cell r="F54775" t="str">
            <v>Shraddha Dighe</v>
          </cell>
          <cell r="G54775">
            <v>46211.661805555559</v>
          </cell>
          <cell r="H54775">
            <v>46213.770138888889</v>
          </cell>
        </row>
        <row r="54776">
          <cell r="A54776" t="str">
            <v>UCW-34093</v>
          </cell>
          <cell r="B54776" t="str">
            <v>Giva | Silver Jewellery | 125927 | 07-07-2026 (16SKUs) | Rakhi collection</v>
          </cell>
          <cell r="C54776" t="str">
            <v>CLOSED</v>
          </cell>
          <cell r="D54776" t="str">
            <v>Medium</v>
          </cell>
          <cell r="E54776" t="str">
            <v>Chirag Dubal</v>
          </cell>
          <cell r="F54776" t="str">
            <v>Shraddha Dighe</v>
          </cell>
          <cell r="G54776">
            <v>46211.658333333333</v>
          </cell>
          <cell r="H54776">
            <v>46219.522916666669</v>
          </cell>
        </row>
        <row r="54777">
          <cell r="A54777" t="str">
            <v>UCW-34091</v>
          </cell>
          <cell r="B54777" t="str">
            <v>Voylla | Adhoc | Fashion Jewelry | 124186 | 07.07.2026 (38skus)</v>
          </cell>
          <cell r="C54777" t="str">
            <v>CLOSED</v>
          </cell>
          <cell r="D54777" t="str">
            <v>Medium</v>
          </cell>
          <cell r="E54777" t="str">
            <v>Chirag Dubal</v>
          </cell>
          <cell r="F54777" t="str">
            <v>Shraddha Dighe</v>
          </cell>
          <cell r="G54777">
            <v>46211.655555555553</v>
          </cell>
          <cell r="H54777">
            <v>46214.690972222219</v>
          </cell>
        </row>
        <row r="54778">
          <cell r="A54778" t="str">
            <v>UCW-34086</v>
          </cell>
          <cell r="B54778" t="str">
            <v xml:space="preserve">Clone-Catwalk catalogue </v>
          </cell>
          <cell r="C54778" t="str">
            <v>CLOSED Due to Inactive/Insufficient Information</v>
          </cell>
          <cell r="D54778" t="str">
            <v>Medium</v>
          </cell>
          <cell r="E54778" t="str">
            <v>Chirag Dubal</v>
          </cell>
          <cell r="F54778" t="str">
            <v>netscribes</v>
          </cell>
          <cell r="G54778">
            <v>46211.636805555558</v>
          </cell>
          <cell r="H54778">
            <v>46223.473611111112</v>
          </cell>
        </row>
        <row r="54779">
          <cell r="A54779" t="str">
            <v>UCW-34075</v>
          </cell>
          <cell r="B54779" t="str">
            <v>MONKSTORY - Footwear - 06/07/2026 - 84 SKUs</v>
          </cell>
          <cell r="C54779" t="str">
            <v>CLOSED</v>
          </cell>
          <cell r="D54779" t="str">
            <v>Medium</v>
          </cell>
          <cell r="E54779" t="str">
            <v>Chirag Dubal</v>
          </cell>
          <cell r="F54779" t="str">
            <v>Shraddha Dighe</v>
          </cell>
          <cell r="G54779">
            <v>46211.571527777778</v>
          </cell>
          <cell r="H54779">
            <v>46213.759027777778</v>
          </cell>
        </row>
        <row r="54780">
          <cell r="A54780" t="str">
            <v>UCW-34069</v>
          </cell>
          <cell r="B54780" t="str">
            <v>PDP Images not Reflecting</v>
          </cell>
          <cell r="C54780" t="str">
            <v>CLOSED</v>
          </cell>
          <cell r="D54780" t="str">
            <v>Medium</v>
          </cell>
          <cell r="E54780" t="str">
            <v>netscribes</v>
          </cell>
          <cell r="F54780" t="str">
            <v>Shloka Chakre</v>
          </cell>
          <cell r="G54780">
            <v>46211.544444444444</v>
          </cell>
          <cell r="H54780">
            <v>46212.55</v>
          </cell>
        </row>
        <row r="54781">
          <cell r="A54781" t="str">
            <v>UCW-34059</v>
          </cell>
          <cell r="B54781" t="str">
            <v>MNY | Lifter Gel Update  |  TATACLIQ - Fashion | Seller Code 125928</v>
          </cell>
          <cell r="C54781" t="str">
            <v>CLOSED</v>
          </cell>
          <cell r="D54781" t="str">
            <v>Medium</v>
          </cell>
          <cell r="E54781" t="str">
            <v>Chirag Dubal</v>
          </cell>
          <cell r="F54781" t="str">
            <v>Shraddha Dighe</v>
          </cell>
          <cell r="G54781">
            <v>46210.841666666667</v>
          </cell>
          <cell r="H54781">
            <v>46213.862500000003</v>
          </cell>
        </row>
        <row r="54782">
          <cell r="A54782" t="str">
            <v>UCW-34056</v>
          </cell>
          <cell r="B54782" t="str">
            <v>Sqintalk x Tatacliq : Thank you Farmer New SKUs</v>
          </cell>
          <cell r="C54782" t="str">
            <v>CLOSED</v>
          </cell>
          <cell r="D54782" t="str">
            <v>Medium</v>
          </cell>
          <cell r="E54782" t="str">
            <v>Chirag Dubal</v>
          </cell>
          <cell r="F54782" t="str">
            <v>Shraddha Dighe</v>
          </cell>
          <cell r="G54782">
            <v>46210.830555555556</v>
          </cell>
          <cell r="H54782">
            <v>46213.753472222219</v>
          </cell>
        </row>
        <row r="54783">
          <cell r="A54783" t="str">
            <v>UCW-34037</v>
          </cell>
          <cell r="B54783" t="str">
            <v>CLONE - Tata Cliq  - New Listing - Iceberg / BMW / Trussardi (New Brands)</v>
          </cell>
          <cell r="C54783" t="str">
            <v>CLOSED</v>
          </cell>
          <cell r="D54783" t="str">
            <v>Medium</v>
          </cell>
          <cell r="E54783" t="str">
            <v>Chirag Dubal</v>
          </cell>
          <cell r="F54783" t="str">
            <v>netscribes</v>
          </cell>
          <cell r="G54783">
            <v>46210.744444444441</v>
          </cell>
          <cell r="H54783">
            <v>46212.604861111111</v>
          </cell>
        </row>
        <row r="54784">
          <cell r="A54784" t="str">
            <v>UCW-34020</v>
          </cell>
          <cell r="B54784" t="str">
            <v>Sweet Dreams - Kids Apparel - 01-07-2026</v>
          </cell>
          <cell r="C54784" t="str">
            <v>CLOSED</v>
          </cell>
          <cell r="D54784" t="str">
            <v>Medium</v>
          </cell>
          <cell r="E54784" t="str">
            <v>Chirag Dubal</v>
          </cell>
          <cell r="F54784" t="str">
            <v>Shraddha Dighe</v>
          </cell>
          <cell r="G54784">
            <v>46210.666666666664</v>
          </cell>
          <cell r="H54784">
            <v>46214.665277777778</v>
          </cell>
        </row>
        <row r="54785">
          <cell r="A54785" t="str">
            <v>UCW-34017</v>
          </cell>
          <cell r="B54785" t="str">
            <v>MNY | Shine Stopper Update  |  TATACLIQ - Fashion | Seller Code 125928</v>
          </cell>
          <cell r="C54785" t="str">
            <v>CLOSED</v>
          </cell>
          <cell r="D54785" t="str">
            <v>Medium</v>
          </cell>
          <cell r="E54785" t="str">
            <v>Chirag Dubal</v>
          </cell>
          <cell r="F54785" t="str">
            <v>Shraddha Dighe</v>
          </cell>
          <cell r="G54785">
            <v>46210.65347222222</v>
          </cell>
          <cell r="H54785">
            <v>46222.354861111111</v>
          </cell>
        </row>
        <row r="54786">
          <cell r="A54786" t="str">
            <v>UCW-34012</v>
          </cell>
          <cell r="B54786" t="str">
            <v>Andamen-TCR Summer &amp; Prints 9th July New collection</v>
          </cell>
          <cell r="C54786" t="str">
            <v>CLOSED</v>
          </cell>
          <cell r="D54786" t="str">
            <v>Medium</v>
          </cell>
          <cell r="E54786" t="str">
            <v>Chirag Dubal</v>
          </cell>
          <cell r="F54786" t="str">
            <v>Shraddha Dighe</v>
          </cell>
          <cell r="G54786">
            <v>46210.638194444444</v>
          </cell>
          <cell r="H54786">
            <v>46213.745833333334</v>
          </cell>
        </row>
        <row r="54787">
          <cell r="A54787" t="str">
            <v>UCW-34011</v>
          </cell>
          <cell r="B54787" t="str">
            <v>Skinn|Fastrack X perfume X 125928 X TCF X 11.05.2026 (Pending 3)</v>
          </cell>
          <cell r="C54787" t="str">
            <v>CLOSED</v>
          </cell>
          <cell r="D54787" t="str">
            <v>Medium</v>
          </cell>
          <cell r="E54787" t="str">
            <v>Chirag Dubal</v>
          </cell>
          <cell r="F54787" t="str">
            <v>Shraddha Dighe</v>
          </cell>
          <cell r="G54787">
            <v>46210.633333333331</v>
          </cell>
          <cell r="H54787">
            <v>46211.494444444441</v>
          </cell>
        </row>
        <row r="54788">
          <cell r="A54788" t="str">
            <v>UCW-34010</v>
          </cell>
          <cell r="B54788" t="str">
            <v>Honasa Updated A+ and E-Commerce Creatives- Tata Cliq (July-1)</v>
          </cell>
          <cell r="C54788" t="str">
            <v>CLOSED</v>
          </cell>
          <cell r="D54788" t="str">
            <v>Medium</v>
          </cell>
          <cell r="E54788" t="str">
            <v>Chirag Dubal</v>
          </cell>
          <cell r="F54788" t="str">
            <v>Shraddha Dighe</v>
          </cell>
          <cell r="G54788">
            <v>46210.630555555559</v>
          </cell>
          <cell r="H54788">
            <v>46261.643055555556</v>
          </cell>
        </row>
        <row r="54789">
          <cell r="A54789" t="str">
            <v>UCW-34006</v>
          </cell>
          <cell r="B54789" t="str">
            <v>Cloned- BERRYLICIOUS + Apparel + Annapurna Impex (128094) + 03/05/2026</v>
          </cell>
          <cell r="C54789" t="str">
            <v>CLOSED</v>
          </cell>
          <cell r="D54789" t="str">
            <v>Medium</v>
          </cell>
          <cell r="E54789" t="str">
            <v>Chirag Dubal</v>
          </cell>
          <cell r="F54789" t="str">
            <v>netscribes</v>
          </cell>
          <cell r="G54789">
            <v>46210.623611111114</v>
          </cell>
          <cell r="H54789">
            <v>46214.65347222222</v>
          </cell>
        </row>
        <row r="54790">
          <cell r="A54790" t="str">
            <v>UCW-34005</v>
          </cell>
          <cell r="B54790" t="str">
            <v>Tata Cerruti Cataloguing 3rd July'26</v>
          </cell>
          <cell r="C54790" t="str">
            <v>CLOSED Due to Inactive/Insufficient Information</v>
          </cell>
          <cell r="D54790" t="str">
            <v>Medium</v>
          </cell>
          <cell r="E54790" t="str">
            <v>Chirag Dubal</v>
          </cell>
          <cell r="F54790" t="str">
            <v>Shraddha Dighe</v>
          </cell>
          <cell r="G54790">
            <v>46210.62222222222</v>
          </cell>
          <cell r="H54790">
            <v>46216.407638888886</v>
          </cell>
        </row>
        <row r="54791">
          <cell r="A54791" t="str">
            <v>UCW-34003</v>
          </cell>
          <cell r="B54791" t="str">
            <v>PUREARTH TATA Final Catalogue Update</v>
          </cell>
          <cell r="C54791" t="str">
            <v>CLOSED</v>
          </cell>
          <cell r="D54791" t="str">
            <v>Medium</v>
          </cell>
          <cell r="E54791" t="str">
            <v>Chirag Dubal</v>
          </cell>
          <cell r="F54791" t="str">
            <v>Shraddha Dighe</v>
          </cell>
          <cell r="G54791">
            <v>46210.619444444441</v>
          </cell>
          <cell r="H54791">
            <v>46211.408333333333</v>
          </cell>
        </row>
        <row r="54792">
          <cell r="A54792" t="str">
            <v>UCW-34001</v>
          </cell>
          <cell r="B54792" t="str">
            <v>Ktein - Content Sheet</v>
          </cell>
          <cell r="C54792" t="str">
            <v>CLOSED</v>
          </cell>
          <cell r="D54792" t="str">
            <v>Medium</v>
          </cell>
          <cell r="E54792" t="str">
            <v>Chirag Dubal</v>
          </cell>
          <cell r="F54792" t="str">
            <v>Shraddha Dighe</v>
          </cell>
          <cell r="G54792">
            <v>46210.617361111108</v>
          </cell>
          <cell r="H54792">
            <v>46216.552083333336</v>
          </cell>
        </row>
        <row r="54793">
          <cell r="A54793" t="str">
            <v>UCW-33986</v>
          </cell>
          <cell r="B54793" t="str">
            <v>Colors Queen || Makeup || 129094 || 04-07-2026</v>
          </cell>
          <cell r="C54793" t="str">
            <v>CLOSED</v>
          </cell>
          <cell r="D54793" t="str">
            <v>Medium</v>
          </cell>
          <cell r="E54793" t="str">
            <v>Chirag Dubal</v>
          </cell>
          <cell r="F54793" t="str">
            <v>Shraddha Dighe</v>
          </cell>
          <cell r="G54793">
            <v>46210.552083333336</v>
          </cell>
          <cell r="H54793">
            <v>46212.594444444447</v>
          </cell>
        </row>
        <row r="54794">
          <cell r="A54794" t="str">
            <v>UCW-33977</v>
          </cell>
          <cell r="B54794" t="str">
            <v>Error_PUMA Catalogue : Fashion &amp; Luxury : Adults : 29th October</v>
          </cell>
          <cell r="C54794" t="str">
            <v>CLOSED</v>
          </cell>
          <cell r="D54794" t="str">
            <v>Medium</v>
          </cell>
          <cell r="E54794" t="str">
            <v>Chirag Dubal</v>
          </cell>
          <cell r="F54794" t="str">
            <v>Reagan D’souza</v>
          </cell>
          <cell r="G54794">
            <v>46210.465277777781</v>
          </cell>
          <cell r="H54794">
            <v>46238.792361111111</v>
          </cell>
        </row>
        <row r="54795">
          <cell r="A54795" t="str">
            <v>UCW-33960</v>
          </cell>
          <cell r="B54795" t="str">
            <v>New listings - Care N Class</v>
          </cell>
          <cell r="C54795" t="str">
            <v>CLOSED</v>
          </cell>
          <cell r="D54795" t="str">
            <v>Medium</v>
          </cell>
          <cell r="E54795" t="str">
            <v>Chirag Dubal</v>
          </cell>
          <cell r="F54795" t="str">
            <v>Shraddha Dighe</v>
          </cell>
          <cell r="G54795">
            <v>46209.763888888891</v>
          </cell>
          <cell r="H54795">
            <v>46218.751388888886</v>
          </cell>
        </row>
        <row r="54796">
          <cell r="A54796" t="str">
            <v>UCW-33957</v>
          </cell>
          <cell r="B54796" t="str">
            <v>Amouage Launch | TCL - Cataloguing Details | July 2026</v>
          </cell>
          <cell r="C54796" t="str">
            <v>CLOSED</v>
          </cell>
          <cell r="D54796" t="str">
            <v>Medium</v>
          </cell>
          <cell r="E54796" t="str">
            <v>Chirag Dubal</v>
          </cell>
          <cell r="F54796" t="str">
            <v>Shraddha Dighe</v>
          </cell>
          <cell r="G54796">
            <v>46209.743750000001</v>
          </cell>
          <cell r="H54796">
            <v>46258.68472222222</v>
          </cell>
        </row>
        <row r="54797">
          <cell r="A54797" t="str">
            <v>UCW-33952</v>
          </cell>
          <cell r="B54797" t="str">
            <v>OAP | Collagen Lifter Listing  |  TATACLIQ - Fashion | Seller Code 125928</v>
          </cell>
          <cell r="C54797" t="str">
            <v>CLOSED</v>
          </cell>
          <cell r="D54797" t="str">
            <v>Medium</v>
          </cell>
          <cell r="E54797" t="str">
            <v>Chirag Dubal</v>
          </cell>
          <cell r="F54797" t="str">
            <v>Shraddha Dighe</v>
          </cell>
          <cell r="G54797">
            <v>46209.709027777775</v>
          </cell>
          <cell r="H54797">
            <v>46211.507638888892</v>
          </cell>
        </row>
        <row r="54798">
          <cell r="A54798" t="str">
            <v>UCW-33950</v>
          </cell>
          <cell r="B54798" t="str">
            <v>OAP | Plump Ambition Shade Extension Listing  |  TATACLIQ - Fashion | Seller Code 125928</v>
          </cell>
          <cell r="C54798" t="str">
            <v>CLOSED</v>
          </cell>
          <cell r="D54798" t="str">
            <v>Medium</v>
          </cell>
          <cell r="E54798" t="str">
            <v>Chirag Dubal</v>
          </cell>
          <cell r="F54798" t="str">
            <v>Shraddha Dighe</v>
          </cell>
          <cell r="G54798">
            <v>46209.707638888889</v>
          </cell>
          <cell r="H54798">
            <v>46210.647916666669</v>
          </cell>
        </row>
        <row r="54799">
          <cell r="A54799" t="str">
            <v>UCW-33948</v>
          </cell>
          <cell r="B54799" t="str">
            <v>MNY | Sky Tubes Update  |  TATACLIQ - Fashion | Seller Code 125928</v>
          </cell>
          <cell r="C54799" t="str">
            <v>CLOSED</v>
          </cell>
          <cell r="D54799" t="str">
            <v>Medium</v>
          </cell>
          <cell r="E54799" t="str">
            <v>Chirag Dubal</v>
          </cell>
          <cell r="F54799" t="str">
            <v>Shraddha Dighe</v>
          </cell>
          <cell r="G54799">
            <v>46209.701388888891</v>
          </cell>
          <cell r="H54799">
            <v>46222.354861111111</v>
          </cell>
        </row>
        <row r="54800">
          <cell r="A54800" t="str">
            <v>UCW-33946</v>
          </cell>
          <cell r="B54800" t="str">
            <v>TCL - Memo Paris Images update</v>
          </cell>
          <cell r="C54800" t="str">
            <v>CLOSED</v>
          </cell>
          <cell r="D54800" t="str">
            <v>Medium</v>
          </cell>
          <cell r="E54800" t="str">
            <v>Chirag Dubal</v>
          </cell>
          <cell r="F54800" t="str">
            <v>Shraddha Dighe</v>
          </cell>
          <cell r="G54800">
            <v>46209.694444444445</v>
          </cell>
          <cell r="H54800">
            <v>46218.655555555553</v>
          </cell>
        </row>
        <row r="54801">
          <cell r="A54801" t="str">
            <v>UCW-33933</v>
          </cell>
          <cell r="B54801" t="str">
            <v>TCL X CDC Cataloging Connect</v>
          </cell>
          <cell r="C54801" t="str">
            <v>CLOSED</v>
          </cell>
          <cell r="D54801" t="str">
            <v>Medium</v>
          </cell>
          <cell r="E54801" t="str">
            <v>Chirag Dubal</v>
          </cell>
          <cell r="F54801" t="str">
            <v>Shloka Chakre</v>
          </cell>
          <cell r="G54801">
            <v>46209.637499999997</v>
          </cell>
          <cell r="H54801">
            <v>46217.679166666669</v>
          </cell>
        </row>
        <row r="54802">
          <cell r="A54802" t="str">
            <v>UCW-33927</v>
          </cell>
          <cell r="B54802" t="str">
            <v>USPA_FM_Arrow_MP_90_Batch-4 AW26 &amp; 78 SS26__124848_2-07-2026</v>
          </cell>
          <cell r="C54802" t="str">
            <v>CLOSED</v>
          </cell>
          <cell r="D54802" t="str">
            <v>Medium</v>
          </cell>
          <cell r="E54802" t="str">
            <v>Stuti Dube</v>
          </cell>
          <cell r="F54802" t="str">
            <v>Shraddha Dighe</v>
          </cell>
          <cell r="G54802">
            <v>46209.602777777778</v>
          </cell>
          <cell r="H54802">
            <v>46219.515277777777</v>
          </cell>
        </row>
        <row r="54803">
          <cell r="A54803" t="str">
            <v>UCW-33909</v>
          </cell>
          <cell r="B54803" t="str">
            <v>Roberto Cavalli - TCL - Platform addition</v>
          </cell>
          <cell r="C54803" t="str">
            <v>CLOSED</v>
          </cell>
          <cell r="D54803" t="str">
            <v>Medium</v>
          </cell>
          <cell r="E54803" t="str">
            <v>netscribes</v>
          </cell>
          <cell r="F54803" t="str">
            <v>Shraddha Dighe</v>
          </cell>
          <cell r="G54803">
            <v>46209.469444444447</v>
          </cell>
          <cell r="H54803">
            <v>46225.563888888886</v>
          </cell>
        </row>
        <row r="54804">
          <cell r="A54804" t="str">
            <v>UCW-33908</v>
          </cell>
          <cell r="B54804" t="str">
            <v>NISTRA NEW LISTING FINE JEWELLERY SILVER 129363</v>
          </cell>
          <cell r="C54804" t="str">
            <v>CLOSED</v>
          </cell>
          <cell r="D54804" t="str">
            <v>Medium</v>
          </cell>
          <cell r="E54804" t="str">
            <v>Chirag Dubal</v>
          </cell>
          <cell r="F54804" t="str">
            <v>Shraddha Dighe</v>
          </cell>
          <cell r="G54804">
            <v>46209.464583333334</v>
          </cell>
          <cell r="H54804">
            <v>46213.717361111114</v>
          </cell>
        </row>
        <row r="54805">
          <cell r="A54805" t="str">
            <v>UCW-33887</v>
          </cell>
          <cell r="B54805" t="str">
            <v>Request to Update Images</v>
          </cell>
          <cell r="C54805" t="str">
            <v>CLOSED</v>
          </cell>
          <cell r="D54805" t="str">
            <v>Medium</v>
          </cell>
          <cell r="E54805" t="str">
            <v>Chirag Dubal</v>
          </cell>
          <cell r="F54805" t="str">
            <v>Shraddha Dighe</v>
          </cell>
          <cell r="G54805">
            <v>46206.804166666669</v>
          </cell>
          <cell r="H54805">
            <v>46222.354861111111</v>
          </cell>
        </row>
        <row r="54806">
          <cell r="A54806" t="str">
            <v>UCW-33876</v>
          </cell>
          <cell r="B54806" t="str">
            <v>Tata Cliq Listings 8th June</v>
          </cell>
          <cell r="C54806" t="str">
            <v>CLOSED</v>
          </cell>
          <cell r="D54806" t="str">
            <v>Medium</v>
          </cell>
          <cell r="E54806" t="str">
            <v>Chirag Dubal</v>
          </cell>
          <cell r="F54806" t="str">
            <v>Shraddha Dighe</v>
          </cell>
          <cell r="G54806">
            <v>46206.749305555553</v>
          </cell>
          <cell r="H54806">
            <v>46212.574999999997</v>
          </cell>
        </row>
        <row r="54807">
          <cell r="A54807" t="str">
            <v>UCW-33873</v>
          </cell>
          <cell r="B54807" t="str">
            <v>Kindlife x TataCliq - Inde Wild Cataloguing Input</v>
          </cell>
          <cell r="C54807" t="str">
            <v>CLOSED Due to Inactive/Insufficient Information</v>
          </cell>
          <cell r="D54807" t="str">
            <v>Medium</v>
          </cell>
          <cell r="E54807" t="str">
            <v>Chirag Dubal</v>
          </cell>
          <cell r="F54807" t="str">
            <v>Shraddha Dighe</v>
          </cell>
          <cell r="G54807">
            <v>46206.743750000001</v>
          </cell>
          <cell r="H54807">
            <v>46211.428472222222</v>
          </cell>
        </row>
        <row r="54808">
          <cell r="A54808" t="str">
            <v>UCW-33869</v>
          </cell>
          <cell r="B54808" t="str">
            <v>OAP | GB Serum PDP Update |  TATACLIQ - Fashion | Seller Code 125928</v>
          </cell>
          <cell r="C54808" t="str">
            <v>CLOSED</v>
          </cell>
          <cell r="D54808" t="str">
            <v>Medium</v>
          </cell>
          <cell r="E54808" t="str">
            <v>Chirag Dubal</v>
          </cell>
          <cell r="F54808" t="str">
            <v>Shraddha Dighe</v>
          </cell>
          <cell r="G54808">
            <v>46206.722916666666</v>
          </cell>
          <cell r="H54808">
            <v>46234.558333333334</v>
          </cell>
        </row>
        <row r="54809">
          <cell r="A54809" t="str">
            <v>UCW-33868</v>
          </cell>
          <cell r="B54809" t="str">
            <v>Tatacliq Footwear  Batch 23 (June) _USPA_30-06-2026</v>
          </cell>
          <cell r="C54809" t="str">
            <v>CLOSED</v>
          </cell>
          <cell r="D54809" t="str">
            <v>Medium</v>
          </cell>
          <cell r="E54809" t="str">
            <v>Chirag Dubal</v>
          </cell>
          <cell r="F54809" t="str">
            <v>Shraddha Dighe</v>
          </cell>
          <cell r="G54809">
            <v>46206.722222222219</v>
          </cell>
          <cell r="H54809">
            <v>46210.674305555556</v>
          </cell>
        </row>
        <row r="54810">
          <cell r="A54810" t="str">
            <v>UCW-33865</v>
          </cell>
          <cell r="B54810" t="str">
            <v>Tata Cliq-Multi Brand-Footwear -129236 - 127776 - 01-07-2026</v>
          </cell>
          <cell r="C54810" t="str">
            <v>CLOSED</v>
          </cell>
          <cell r="D54810" t="str">
            <v>Medium</v>
          </cell>
          <cell r="E54810" t="str">
            <v>Chirag Dubal</v>
          </cell>
          <cell r="F54810" t="str">
            <v>Sneha Nadar</v>
          </cell>
          <cell r="G54810">
            <v>46206.706944444442</v>
          </cell>
          <cell r="H54810">
            <v>46210.722222222219</v>
          </cell>
        </row>
        <row r="54811">
          <cell r="A54811" t="str">
            <v>UCW-33857</v>
          </cell>
          <cell r="B54811" t="str">
            <v>PDP Tata X SKP</v>
          </cell>
          <cell r="C54811" t="str">
            <v>CLOSED</v>
          </cell>
          <cell r="D54811" t="str">
            <v>Medium</v>
          </cell>
          <cell r="E54811" t="str">
            <v>Chirag Dubal</v>
          </cell>
          <cell r="F54811" t="str">
            <v>Shraddha Dighe</v>
          </cell>
          <cell r="G54811">
            <v>46206.666666666664</v>
          </cell>
          <cell r="H54811">
            <v>46217.686111111114</v>
          </cell>
        </row>
        <row r="54812">
          <cell r="A54812" t="str">
            <v>UCW-33847</v>
          </cell>
          <cell r="B54812" t="str">
            <v>R&amp;B - Apparel - Seller Code 123986 - New Listing - 01-07-2026 (Lot 11 Women))</v>
          </cell>
          <cell r="C54812" t="str">
            <v>CLOSED</v>
          </cell>
          <cell r="D54812" t="str">
            <v>Medium</v>
          </cell>
          <cell r="E54812" t="str">
            <v>Chirag Dubal</v>
          </cell>
          <cell r="F54812" t="str">
            <v>Shraddha Dighe</v>
          </cell>
          <cell r="G54812">
            <v>46206.554861111108</v>
          </cell>
          <cell r="H54812">
            <v>46226.651388888888</v>
          </cell>
        </row>
        <row r="54813">
          <cell r="A54813" t="str">
            <v>UCW-33830</v>
          </cell>
          <cell r="B54813" t="str">
            <v>New Chain Pendant listing-7 SKUS</v>
          </cell>
          <cell r="C54813" t="str">
            <v>CLOSED</v>
          </cell>
          <cell r="D54813" t="str">
            <v>Medium</v>
          </cell>
          <cell r="E54813" t="str">
            <v>Chirag Dubal</v>
          </cell>
          <cell r="F54813" t="str">
            <v>Shraddha Dighe</v>
          </cell>
          <cell r="G54813">
            <v>46205.86041666667</v>
          </cell>
          <cell r="H54813">
            <v>46207.51458333333</v>
          </cell>
        </row>
        <row r="54814">
          <cell r="A54814" t="str">
            <v>UCW-33829</v>
          </cell>
          <cell r="B54814" t="str">
            <v>H K JEWELS | WOMEN RINGS &amp; RAKHI | 124197 | 02-07-2026</v>
          </cell>
          <cell r="C54814" t="str">
            <v>CLOSED</v>
          </cell>
          <cell r="D54814" t="str">
            <v>Medium</v>
          </cell>
          <cell r="E54814" t="str">
            <v>Chirag Dubal</v>
          </cell>
          <cell r="F54814" t="str">
            <v>Shraddha Dighe</v>
          </cell>
          <cell r="G54814">
            <v>46205.859722222223</v>
          </cell>
          <cell r="H54814">
            <v>46209.597222222219</v>
          </cell>
        </row>
        <row r="54815">
          <cell r="A54815" t="str">
            <v>UCW-33827</v>
          </cell>
          <cell r="B54815" t="str">
            <v>Giva | Silver Jewellery | 125927 | 18-06-2026 (54SKUs)</v>
          </cell>
          <cell r="C54815" t="str">
            <v>CLOSED</v>
          </cell>
          <cell r="D54815" t="str">
            <v>Medium</v>
          </cell>
          <cell r="E54815" t="str">
            <v>Chirag Dubal</v>
          </cell>
          <cell r="F54815" t="str">
            <v>Shraddha Dighe</v>
          </cell>
          <cell r="G54815">
            <v>46205.854861111111</v>
          </cell>
          <cell r="H54815">
            <v>46207.497916666667</v>
          </cell>
        </row>
        <row r="54816">
          <cell r="A54816" t="str">
            <v>UCW-33803</v>
          </cell>
          <cell r="B54816" t="str">
            <v>Sqintalk x Tatacliq : Mixsoon New SKUs</v>
          </cell>
          <cell r="C54816" t="str">
            <v>CLOSED</v>
          </cell>
          <cell r="D54816" t="str">
            <v>Medium</v>
          </cell>
          <cell r="E54816" t="str">
            <v>Chirag Dubal</v>
          </cell>
          <cell r="F54816" t="str">
            <v>Shraddha Dighe</v>
          </cell>
          <cell r="G54816">
            <v>46205.681250000001</v>
          </cell>
          <cell r="H54816">
            <v>46239.52847222222</v>
          </cell>
        </row>
        <row r="54817">
          <cell r="A54817" t="str">
            <v>UCW-33802</v>
          </cell>
          <cell r="B54817" t="str">
            <v>IKONIC ME - NEW LITINGS 30h June '26  - TATA CLIQ</v>
          </cell>
          <cell r="C54817" t="str">
            <v>CLOSED</v>
          </cell>
          <cell r="D54817" t="str">
            <v>Medium</v>
          </cell>
          <cell r="E54817" t="str">
            <v>Chirag Dubal</v>
          </cell>
          <cell r="F54817" t="str">
            <v>Shraddha Dighe</v>
          </cell>
          <cell r="G54817">
            <v>46205.675000000003</v>
          </cell>
          <cell r="H54817">
            <v>46209.575694444444</v>
          </cell>
        </row>
        <row r="54818">
          <cell r="A54818" t="str">
            <v>UCW-33801</v>
          </cell>
          <cell r="B54818" t="str">
            <v>Tata Cliq - New listing - Fragrance &amp; Fragrance Gift Set (30-06-2026)</v>
          </cell>
          <cell r="C54818" t="str">
            <v>CLOSED</v>
          </cell>
          <cell r="D54818" t="str">
            <v>Medium</v>
          </cell>
          <cell r="E54818" t="str">
            <v>Chirag Dubal</v>
          </cell>
          <cell r="F54818" t="str">
            <v>Shraddha Dighe</v>
          </cell>
          <cell r="G54818">
            <v>46205.670138888891</v>
          </cell>
          <cell r="H54818">
            <v>46209.557638888888</v>
          </cell>
        </row>
        <row r="54819">
          <cell r="A54819" t="str">
            <v>UCW-33798</v>
          </cell>
          <cell r="B54819" t="str">
            <v>TC LUX Asics Footwear 129537 | 30-06-2026</v>
          </cell>
          <cell r="C54819" t="str">
            <v>CLOSED</v>
          </cell>
          <cell r="D54819" t="str">
            <v>Medium</v>
          </cell>
          <cell r="E54819" t="str">
            <v>Chirag Dubal</v>
          </cell>
          <cell r="F54819" t="str">
            <v>Shraddha Dighe</v>
          </cell>
          <cell r="G54819">
            <v>46205.662499999999</v>
          </cell>
          <cell r="H54819">
            <v>46207.486805555556</v>
          </cell>
        </row>
        <row r="54820">
          <cell r="A54820" t="str">
            <v>UCW-33795</v>
          </cell>
          <cell r="B54820" t="str">
            <v>TataCliq x O3+ New Launch 30-06-2026</v>
          </cell>
          <cell r="C54820" t="str">
            <v>CLOSED</v>
          </cell>
          <cell r="D54820" t="str">
            <v>Medium</v>
          </cell>
          <cell r="E54820" t="str">
            <v>Chirag Dubal</v>
          </cell>
          <cell r="F54820" t="str">
            <v>Shraddha Dighe</v>
          </cell>
          <cell r="G54820">
            <v>46205.645138888889</v>
          </cell>
          <cell r="H54820">
            <v>46207.477777777778</v>
          </cell>
        </row>
        <row r="54821">
          <cell r="A54821" t="str">
            <v>UCW-33789</v>
          </cell>
          <cell r="B54821" t="str">
            <v>Tata Cliq -  Fragrance Images &amp; Video update</v>
          </cell>
          <cell r="C54821" t="str">
            <v>CLOSED</v>
          </cell>
          <cell r="D54821" t="str">
            <v>Medium</v>
          </cell>
          <cell r="E54821" t="str">
            <v>Chirag Dubal</v>
          </cell>
          <cell r="F54821" t="str">
            <v>Simi Raichel Zachariah</v>
          </cell>
          <cell r="G54821">
            <v>46205.634722222225</v>
          </cell>
          <cell r="H54821">
            <v>46218.654861111114</v>
          </cell>
        </row>
        <row r="54822">
          <cell r="A54822" t="str">
            <v>UCW-33748</v>
          </cell>
          <cell r="B54822" t="str">
            <v>Touch925 - Image Update - Jewellery - 01 July 2026</v>
          </cell>
          <cell r="C54822" t="str">
            <v>CLOSED</v>
          </cell>
          <cell r="D54822" t="str">
            <v>Medium</v>
          </cell>
          <cell r="E54822" t="str">
            <v>Chirag Dubal</v>
          </cell>
          <cell r="F54822" t="str">
            <v>Shraddha Dighe</v>
          </cell>
          <cell r="G54822">
            <v>46204.654861111114</v>
          </cell>
          <cell r="H54822">
            <v>46217.759722222225</v>
          </cell>
        </row>
        <row r="54823">
          <cell r="A54823" t="str">
            <v>UCW-33743</v>
          </cell>
          <cell r="B54823" t="str">
            <v>EAN Update TATA</v>
          </cell>
          <cell r="C54823" t="str">
            <v>CLOSED</v>
          </cell>
          <cell r="D54823" t="str">
            <v>Medium</v>
          </cell>
          <cell r="E54823" t="str">
            <v>Chirag Dubal</v>
          </cell>
          <cell r="F54823" t="str">
            <v>Shraddha Dighe</v>
          </cell>
          <cell r="G54823">
            <v>46204.638888888891</v>
          </cell>
          <cell r="H54823">
            <v>46210.469444444447</v>
          </cell>
        </row>
        <row r="54824">
          <cell r="A54824" t="str">
            <v>UCW-33742</v>
          </cell>
          <cell r="B54824" t="str">
            <v>EAN Update Tata RR Sealed ends</v>
          </cell>
          <cell r="C54824" t="str">
            <v>CLOSED</v>
          </cell>
          <cell r="D54824" t="str">
            <v>Medium</v>
          </cell>
          <cell r="E54824" t="str">
            <v>Chirag Dubal</v>
          </cell>
          <cell r="F54824" t="str">
            <v>Shraddha Dighe</v>
          </cell>
          <cell r="G54824">
            <v>46204.636111111111</v>
          </cell>
          <cell r="H54824">
            <v>46207.513194444444</v>
          </cell>
        </row>
        <row r="54825">
          <cell r="A54825" t="str">
            <v>UCW-33738</v>
          </cell>
          <cell r="B54825" t="str">
            <v>TataCliq: New Lot-2 NIT Category New Articles</v>
          </cell>
          <cell r="C54825" t="str">
            <v>CLOSED</v>
          </cell>
          <cell r="D54825" t="str">
            <v>Medium</v>
          </cell>
          <cell r="E54825" t="str">
            <v>Chirag Dubal</v>
          </cell>
          <cell r="F54825" t="str">
            <v>Shloka Chakre</v>
          </cell>
          <cell r="G54825">
            <v>46204.613194444442</v>
          </cell>
          <cell r="H54825">
            <v>46206.518055555556</v>
          </cell>
        </row>
        <row r="54826">
          <cell r="A54826" t="str">
            <v>UCW-33737</v>
          </cell>
          <cell r="B54826" t="str">
            <v>Isharya-Tata Cliq-High Travel- Line sheet</v>
          </cell>
          <cell r="C54826" t="str">
            <v>CLOSED</v>
          </cell>
          <cell r="D54826" t="str">
            <v>Medium</v>
          </cell>
          <cell r="E54826" t="str">
            <v>Chirag Dubal</v>
          </cell>
          <cell r="F54826" t="str">
            <v>Shraddha Dighe</v>
          </cell>
          <cell r="G54826">
            <v>46204.605555555558</v>
          </cell>
          <cell r="H54826">
            <v>46206.464583333334</v>
          </cell>
        </row>
        <row r="54827">
          <cell r="A54827" t="str">
            <v>UCW-33732</v>
          </cell>
          <cell r="B54827" t="str">
            <v>New 13 Combos List</v>
          </cell>
          <cell r="C54827" t="str">
            <v>CLOSED</v>
          </cell>
          <cell r="D54827" t="str">
            <v>Medium</v>
          </cell>
          <cell r="E54827" t="str">
            <v>Chirag Dubal</v>
          </cell>
          <cell r="F54827" t="str">
            <v>Shraddha Dighe</v>
          </cell>
          <cell r="G54827">
            <v>46204.538888888892</v>
          </cell>
          <cell r="H54827">
            <v>46209.55</v>
          </cell>
        </row>
        <row r="54828">
          <cell r="A54828" t="str">
            <v>UCW-33731</v>
          </cell>
          <cell r="B54828" t="str">
            <v>Plix - Skincare Pending - UCW-29413</v>
          </cell>
          <cell r="C54828" t="str">
            <v>CLOSED</v>
          </cell>
          <cell r="D54828" t="str">
            <v>Medium</v>
          </cell>
          <cell r="E54828" t="str">
            <v>Chirag Dubal</v>
          </cell>
          <cell r="F54828" t="str">
            <v>Shraddha Dighe</v>
          </cell>
          <cell r="G54828">
            <v>46204.527083333334</v>
          </cell>
          <cell r="H54828">
            <v>46205.524305555555</v>
          </cell>
        </row>
        <row r="54829">
          <cell r="A54829" t="str">
            <v>UCW-33730</v>
          </cell>
          <cell r="B54829" t="str">
            <v>New Products Listings - 30.6.26 | CDC - ON Footwear</v>
          </cell>
          <cell r="C54829" t="str">
            <v>CLOSED</v>
          </cell>
          <cell r="D54829" t="str">
            <v>Medium</v>
          </cell>
          <cell r="E54829" t="str">
            <v>netscribes</v>
          </cell>
          <cell r="F54829" t="str">
            <v>Shloka Chakre</v>
          </cell>
          <cell r="G54829">
            <v>46204.509027777778</v>
          </cell>
          <cell r="H54829">
            <v>46205.461805555555</v>
          </cell>
        </row>
        <row r="54830">
          <cell r="A54830" t="str">
            <v>UCW-33729</v>
          </cell>
          <cell r="B54830" t="str">
            <v>Image Revamp (212 SKUs) - Touch925</v>
          </cell>
          <cell r="C54830" t="str">
            <v>CLOSED Due to Inactive/Insufficient Information</v>
          </cell>
          <cell r="D54830" t="str">
            <v>Medium</v>
          </cell>
          <cell r="E54830" t="str">
            <v>Chirag Dubal</v>
          </cell>
          <cell r="F54830" t="str">
            <v>Shraddha Dighe</v>
          </cell>
          <cell r="G54830">
            <v>46204.504166666666</v>
          </cell>
          <cell r="H54830">
            <v>46210.713194444441</v>
          </cell>
        </row>
        <row r="54831">
          <cell r="A54831" t="str">
            <v>UCW-33728</v>
          </cell>
          <cell r="B54831" t="str">
            <v>Palmonas | Fashion Jwellery | 128366 | 30-06-2026 (136 SKUs)</v>
          </cell>
          <cell r="C54831" t="str">
            <v>CLOSED</v>
          </cell>
          <cell r="D54831" t="str">
            <v>Medium</v>
          </cell>
          <cell r="E54831" t="str">
            <v>Chirag Dubal</v>
          </cell>
          <cell r="F54831" t="str">
            <v>Shraddha Dighe</v>
          </cell>
          <cell r="G54831">
            <v>46204.50277777778</v>
          </cell>
          <cell r="H54831">
            <v>46206.438194444447</v>
          </cell>
        </row>
        <row r="54832">
          <cell r="A54832" t="str">
            <v>UCW-33727</v>
          </cell>
          <cell r="B54832" t="str">
            <v>Fabindia – Apparel – Seller Code-126453 – SKU Count-291 – Style Count-50 – 29-06-2026</v>
          </cell>
          <cell r="C54832" t="str">
            <v>CLOSED</v>
          </cell>
          <cell r="D54832" t="str">
            <v>Medium</v>
          </cell>
          <cell r="E54832" t="str">
            <v>Chirag Dubal</v>
          </cell>
          <cell r="F54832" t="str">
            <v>Shraddha Dighe</v>
          </cell>
          <cell r="G54832">
            <v>46204.5</v>
          </cell>
          <cell r="H54832">
            <v>46212.534722222219</v>
          </cell>
        </row>
        <row r="54833">
          <cell r="A54833" t="str">
            <v>UCW-33723</v>
          </cell>
          <cell r="B54833" t="str">
            <v>New Brand Listing Atelier Materi</v>
          </cell>
          <cell r="C54833" t="str">
            <v>CLOSED</v>
          </cell>
          <cell r="D54833" t="str">
            <v>Medium</v>
          </cell>
          <cell r="E54833" t="str">
            <v>Chirag Dubal</v>
          </cell>
          <cell r="F54833" t="str">
            <v>Shraddha Dighe</v>
          </cell>
          <cell r="G54833">
            <v>46204.479861111111</v>
          </cell>
          <cell r="H54833">
            <v>46213.700694444444</v>
          </cell>
        </row>
        <row r="54834">
          <cell r="A54834" t="str">
            <v>UCW-33715</v>
          </cell>
          <cell r="B54834" t="str">
            <v>Reactivation of old SKUs &amp; Image Revamp - Touch925</v>
          </cell>
          <cell r="C54834" t="str">
            <v>CLOSED</v>
          </cell>
          <cell r="D54834" t="str">
            <v>Medium</v>
          </cell>
          <cell r="E54834" t="str">
            <v>Chirag Dubal</v>
          </cell>
          <cell r="F54834" t="str">
            <v>Shraddha Dighe</v>
          </cell>
          <cell r="G54834">
            <v>46203.767361111109</v>
          </cell>
          <cell r="H54834">
            <v>46205.540277777778</v>
          </cell>
        </row>
        <row r="54835">
          <cell r="A54835" t="str">
            <v>UCW-33712</v>
          </cell>
          <cell r="B54835" t="str">
            <v>OAP | Hair Mask Listing | Tata Cliq Fashion |125928</v>
          </cell>
          <cell r="C54835" t="str">
            <v>CLOSED</v>
          </cell>
          <cell r="D54835" t="str">
            <v>Medium</v>
          </cell>
          <cell r="E54835" t="str">
            <v>Chirag Dubal</v>
          </cell>
          <cell r="F54835" t="str">
            <v>Shraddha Dighe</v>
          </cell>
          <cell r="G54835">
            <v>46203.761805555558</v>
          </cell>
          <cell r="H54835">
            <v>46207.473611111112</v>
          </cell>
        </row>
        <row r="54836">
          <cell r="A54836" t="str">
            <v>UCW-33708</v>
          </cell>
          <cell r="B54836" t="str">
            <v>The Souled Store Menswear Apparel 123858 26-06-2026</v>
          </cell>
          <cell r="C54836" t="str">
            <v>CLOSED</v>
          </cell>
          <cell r="D54836" t="str">
            <v>Medium</v>
          </cell>
          <cell r="E54836" t="str">
            <v>Chirag Dubal</v>
          </cell>
          <cell r="F54836" t="str">
            <v>Shraddha Dighe</v>
          </cell>
          <cell r="G54836">
            <v>46203.740277777775</v>
          </cell>
          <cell r="H54836">
            <v>46210.634722222225</v>
          </cell>
        </row>
        <row r="54837">
          <cell r="A54837" t="str">
            <v>UCW-33706</v>
          </cell>
          <cell r="B54837" t="str">
            <v>The Souled Store Womenswear Apparel 123858 26-06-2026</v>
          </cell>
          <cell r="C54837" t="str">
            <v>CLOSED</v>
          </cell>
          <cell r="D54837" t="str">
            <v>Medium</v>
          </cell>
          <cell r="E54837" t="str">
            <v>Chirag Dubal</v>
          </cell>
          <cell r="F54837" t="str">
            <v>Shraddha Dighe</v>
          </cell>
          <cell r="G54837">
            <v>46203.734027777777</v>
          </cell>
          <cell r="H54837">
            <v>46212.51666666667</v>
          </cell>
        </row>
        <row r="54838">
          <cell r="A54838" t="str">
            <v>UCW-33705</v>
          </cell>
          <cell r="B54838" t="str">
            <v>Tata Cliq Listing_03-06-2026 Lavie Luxe Perfume</v>
          </cell>
          <cell r="C54838" t="str">
            <v>CLOSED</v>
          </cell>
          <cell r="D54838" t="str">
            <v>Medium</v>
          </cell>
          <cell r="E54838" t="str">
            <v>Chirag Dubal</v>
          </cell>
          <cell r="F54838" t="str">
            <v>Shraddha Dighe</v>
          </cell>
          <cell r="G54838">
            <v>46203.727777777778</v>
          </cell>
          <cell r="H54838">
            <v>46205.518750000003</v>
          </cell>
        </row>
        <row r="54839">
          <cell r="A54839" t="str">
            <v>UCW-33701</v>
          </cell>
          <cell r="B54839" t="str">
            <v>Ben Sherman Sneakers Listing</v>
          </cell>
          <cell r="C54839" t="str">
            <v>CLOSED</v>
          </cell>
          <cell r="D54839" t="str">
            <v>Medium</v>
          </cell>
          <cell r="E54839" t="str">
            <v>Chirag Dubal</v>
          </cell>
          <cell r="F54839" t="str">
            <v>Simi Raichel Zachariah</v>
          </cell>
          <cell r="G54839">
            <v>46203.720138888886</v>
          </cell>
          <cell r="H54839">
            <v>46207.463194444441</v>
          </cell>
        </row>
        <row r="54840">
          <cell r="A54840" t="str">
            <v>UCW-33694</v>
          </cell>
          <cell r="B54840" t="str">
            <v>Need to Catalogue Updation require</v>
          </cell>
          <cell r="C54840" t="str">
            <v>CLOSED</v>
          </cell>
          <cell r="D54840" t="str">
            <v>Medium</v>
          </cell>
          <cell r="E54840" t="str">
            <v>Chirag Dubal</v>
          </cell>
          <cell r="F54840" t="str">
            <v>Shraddha Dighe</v>
          </cell>
          <cell r="G54840">
            <v>46203.70416666667</v>
          </cell>
          <cell r="H54840">
            <v>46204.574305555558</v>
          </cell>
        </row>
        <row r="54841">
          <cell r="A54841" t="str">
            <v>UCW-33693</v>
          </cell>
          <cell r="B54841" t="str">
            <v>Matiere Premiere one new sku Listing</v>
          </cell>
          <cell r="C54841" t="str">
            <v>CLOSED</v>
          </cell>
          <cell r="D54841" t="str">
            <v>Medium</v>
          </cell>
          <cell r="E54841" t="str">
            <v>Chirag Dubal</v>
          </cell>
          <cell r="F54841" t="str">
            <v>Simi Raichel Zachariah</v>
          </cell>
          <cell r="G54841">
            <v>46203.703472222223</v>
          </cell>
          <cell r="H54841">
            <v>46209.543749999997</v>
          </cell>
        </row>
        <row r="54842">
          <cell r="A54842" t="str">
            <v>UCW-33692</v>
          </cell>
          <cell r="B54842" t="str">
            <v>CLONE - Tata Cliq Luxury - New listing - Natura Bissé (New launch MDB)</v>
          </cell>
          <cell r="C54842" t="str">
            <v>CLOSED</v>
          </cell>
          <cell r="D54842" t="str">
            <v>Medium</v>
          </cell>
          <cell r="E54842" t="str">
            <v>Chirag Dubal</v>
          </cell>
          <cell r="F54842" t="str">
            <v>Shraddha Dighe</v>
          </cell>
          <cell r="G54842">
            <v>46203.699305555558</v>
          </cell>
          <cell r="H54842">
            <v>46209.529166666667</v>
          </cell>
        </row>
        <row r="54843">
          <cell r="A54843" t="str">
            <v>UCW-33689</v>
          </cell>
          <cell r="B54843" t="str">
            <v>Tata Cliq Footwear Catalogue | 27-06-2026</v>
          </cell>
          <cell r="C54843" t="str">
            <v>CLOSED</v>
          </cell>
          <cell r="D54843" t="str">
            <v>Medium</v>
          </cell>
          <cell r="E54843" t="str">
            <v>Chirag Dubal</v>
          </cell>
          <cell r="F54843" t="str">
            <v>Shraddha Dighe</v>
          </cell>
          <cell r="G54843">
            <v>46203.688888888886</v>
          </cell>
          <cell r="H54843">
            <v>46205.487500000003</v>
          </cell>
        </row>
        <row r="54844">
          <cell r="A54844" t="str">
            <v>UCW-33676</v>
          </cell>
          <cell r="B54844" t="str">
            <v>New Catalog Women_Biba_25-06-2026</v>
          </cell>
          <cell r="C54844" t="str">
            <v>CLOSED</v>
          </cell>
          <cell r="D54844" t="str">
            <v>Medium</v>
          </cell>
          <cell r="E54844" t="str">
            <v>Chirag Dubal</v>
          </cell>
          <cell r="F54844" t="str">
            <v>Shraddha Dighe</v>
          </cell>
          <cell r="G54844">
            <v>46203.629166666666</v>
          </cell>
          <cell r="H54844">
            <v>46210.541666666664</v>
          </cell>
        </row>
        <row r="54845">
          <cell r="A54845" t="str">
            <v>UCW-33673</v>
          </cell>
          <cell r="B54845" t="str">
            <v>Dorsay two new skus Listing</v>
          </cell>
          <cell r="C54845" t="str">
            <v>CLOSED</v>
          </cell>
          <cell r="D54845" t="str">
            <v>Medium</v>
          </cell>
          <cell r="E54845" t="str">
            <v>Chirag Dubal</v>
          </cell>
          <cell r="F54845" t="str">
            <v>Simi Raichel Zachariah</v>
          </cell>
          <cell r="G54845">
            <v>46203.624305555553</v>
          </cell>
          <cell r="H54845">
            <v>46205.488888888889</v>
          </cell>
        </row>
        <row r="54846">
          <cell r="A54846" t="str">
            <v>UCW-33664</v>
          </cell>
          <cell r="B54846" t="str">
            <v>Tata Cliq Footwear Catalogue | 26-06-2026</v>
          </cell>
          <cell r="C54846" t="str">
            <v>CLOSED</v>
          </cell>
          <cell r="D54846" t="str">
            <v>Medium</v>
          </cell>
          <cell r="E54846" t="str">
            <v>Chirag Dubal</v>
          </cell>
          <cell r="F54846" t="str">
            <v>Shloka Chakre</v>
          </cell>
          <cell r="G54846">
            <v>46203.524305555555</v>
          </cell>
          <cell r="H54846">
            <v>46213.780555555553</v>
          </cell>
        </row>
        <row r="54847">
          <cell r="A54847" t="str">
            <v>UCW-33660</v>
          </cell>
          <cell r="B54847" t="str">
            <v>Tatacliq Catalog Rakhi Lot</v>
          </cell>
          <cell r="C54847" t="str">
            <v>CLOSED</v>
          </cell>
          <cell r="D54847" t="str">
            <v>Medium</v>
          </cell>
          <cell r="E54847" t="str">
            <v>Chirag Dubal</v>
          </cell>
          <cell r="F54847" t="str">
            <v>Shraddha Dighe</v>
          </cell>
          <cell r="G54847">
            <v>46203.50277777778</v>
          </cell>
          <cell r="H54847">
            <v>46204.589583333334</v>
          </cell>
        </row>
        <row r="54848">
          <cell r="A54848" t="str">
            <v>UCW-33658</v>
          </cell>
          <cell r="B54848" t="str">
            <v>R&amp;B - Apparel - Seller Code 123986 - New Listing - 27-06-2026 (Lot 11)</v>
          </cell>
          <cell r="C54848" t="str">
            <v>CLOSED</v>
          </cell>
          <cell r="D54848" t="str">
            <v>Medium</v>
          </cell>
          <cell r="E54848" t="str">
            <v>Chirag Dubal</v>
          </cell>
          <cell r="F54848" t="str">
            <v>Shraddha Dighe</v>
          </cell>
          <cell r="G54848">
            <v>46203.5</v>
          </cell>
          <cell r="H54848">
            <v>46213.69027777778</v>
          </cell>
        </row>
        <row r="54849">
          <cell r="A54849" t="str">
            <v>UCW-33651</v>
          </cell>
          <cell r="B54849" t="str">
            <v>New GWP Listing (July) - Tata</v>
          </cell>
          <cell r="C54849" t="str">
            <v>CLOSED</v>
          </cell>
          <cell r="D54849" t="str">
            <v>Medium</v>
          </cell>
          <cell r="E54849" t="str">
            <v>Chirag Dubal</v>
          </cell>
          <cell r="F54849" t="str">
            <v>Shraddha Dighe</v>
          </cell>
          <cell r="G54849">
            <v>46203.456250000003</v>
          </cell>
          <cell r="H54849">
            <v>46204.577777777777</v>
          </cell>
        </row>
        <row r="54850">
          <cell r="A54850" t="str">
            <v>UCW-33640</v>
          </cell>
          <cell r="B54850" t="str">
            <v>New Listing - Touch925 - 128759</v>
          </cell>
          <cell r="C54850" t="str">
            <v>CLOSED</v>
          </cell>
          <cell r="D54850" t="str">
            <v>Medium</v>
          </cell>
          <cell r="E54850" t="str">
            <v>Chirag Dubal</v>
          </cell>
          <cell r="F54850" t="str">
            <v>Shraddha Dighe</v>
          </cell>
          <cell r="G54850">
            <v>46202.745833333334</v>
          </cell>
          <cell r="H54850">
            <v>46204.553472222222</v>
          </cell>
        </row>
        <row r="54851">
          <cell r="A54851" t="str">
            <v>UCW-33639</v>
          </cell>
          <cell r="B54851" t="str">
            <v>New Listings+Rayhaan+Perfumes+126349+TCF+26th June 2026</v>
          </cell>
          <cell r="C54851" t="str">
            <v>CLOSED</v>
          </cell>
          <cell r="D54851" t="str">
            <v>Medium</v>
          </cell>
          <cell r="E54851" t="str">
            <v>Chirag Dubal</v>
          </cell>
          <cell r="F54851" t="str">
            <v>Shraddha Dighe</v>
          </cell>
          <cell r="G54851">
            <v>46202.743750000001</v>
          </cell>
          <cell r="H54851">
            <v>46204.54583333333</v>
          </cell>
        </row>
        <row r="54852">
          <cell r="A54852" t="str">
            <v>UCW-33625</v>
          </cell>
          <cell r="B54852" t="str">
            <v>Tata Lux Bugatti SS26 Lot 2 styles _Footwear_22 options _126492 25/06/2025</v>
          </cell>
          <cell r="C54852" t="str">
            <v>CLOSED</v>
          </cell>
          <cell r="D54852" t="str">
            <v>Medium</v>
          </cell>
          <cell r="E54852" t="str">
            <v>Chirag Dubal</v>
          </cell>
          <cell r="F54852" t="str">
            <v>Shloka Chakre</v>
          </cell>
          <cell r="G54852">
            <v>46202.709722222222</v>
          </cell>
          <cell r="H54852">
            <v>46210.481944444444</v>
          </cell>
        </row>
        <row r="54853">
          <cell r="A54853" t="str">
            <v>UCW-33621</v>
          </cell>
          <cell r="B54853" t="str">
            <v>TCL- New listing - Memo Paris Cap Camarat (MDP)</v>
          </cell>
          <cell r="C54853" t="str">
            <v>CLOSED</v>
          </cell>
          <cell r="D54853" t="str">
            <v>Medium</v>
          </cell>
          <cell r="E54853" t="str">
            <v>Chirag Dubal</v>
          </cell>
          <cell r="F54853" t="str">
            <v>Shraddha Dighe</v>
          </cell>
          <cell r="G54853">
            <v>46202.694444444445</v>
          </cell>
          <cell r="H54853">
            <v>46204.53402777778</v>
          </cell>
        </row>
        <row r="54854">
          <cell r="A54854" t="str">
            <v>UCW-33620</v>
          </cell>
          <cell r="B54854" t="str">
            <v>Airwrap ID New Colorway- Prussian Blue (TCL Listing)</v>
          </cell>
          <cell r="C54854" t="str">
            <v>CLOSED Due to Inactive/Insufficient Information</v>
          </cell>
          <cell r="D54854" t="str">
            <v>Medium</v>
          </cell>
          <cell r="E54854" t="str">
            <v>Chirag Dubal</v>
          </cell>
          <cell r="F54854" t="str">
            <v>Shraddha Dighe</v>
          </cell>
          <cell r="G54854">
            <v>46202.692361111112</v>
          </cell>
          <cell r="H54854">
            <v>46217.430555555555</v>
          </cell>
        </row>
        <row r="54855">
          <cell r="A54855" t="str">
            <v>UCW-33617</v>
          </cell>
          <cell r="B54855" t="str">
            <v>Tata JLO Fragrance Cataloguing 25th June'26</v>
          </cell>
          <cell r="C54855" t="str">
            <v>CLOSED Due to Inactive/Insufficient Information</v>
          </cell>
          <cell r="D54855" t="str">
            <v>Medium</v>
          </cell>
          <cell r="E54855" t="str">
            <v>Chirag Dubal</v>
          </cell>
          <cell r="F54855" t="str">
            <v>Shraddha Dighe</v>
          </cell>
          <cell r="G54855">
            <v>46202.678472222222</v>
          </cell>
          <cell r="H54855">
            <v>46204.570138888892</v>
          </cell>
        </row>
        <row r="54856">
          <cell r="A54856" t="str">
            <v>UCW-33616</v>
          </cell>
          <cell r="B54856" t="str">
            <v>Tata LID Fragrance Cataloguing 25th June'26</v>
          </cell>
          <cell r="C54856" t="str">
            <v>CLOSED</v>
          </cell>
          <cell r="D54856" t="str">
            <v>Medium</v>
          </cell>
          <cell r="E54856" t="str">
            <v>Chirag Dubal</v>
          </cell>
          <cell r="F54856" t="str">
            <v>Shraddha Dighe</v>
          </cell>
          <cell r="G54856">
            <v>46202.676388888889</v>
          </cell>
          <cell r="H54856">
            <v>46204.529861111114</v>
          </cell>
        </row>
        <row r="54857">
          <cell r="A54857" t="str">
            <v>UCW-33615</v>
          </cell>
          <cell r="B54857" t="str">
            <v>Libas Apparel 127532 19-06-2026 (NEW CATALOGUE)</v>
          </cell>
          <cell r="C54857" t="str">
            <v>CLOSED</v>
          </cell>
          <cell r="D54857" t="str">
            <v>Medium</v>
          </cell>
          <cell r="E54857" t="str">
            <v>Chirag Dubal</v>
          </cell>
          <cell r="F54857" t="str">
            <v>Shraddha Dighe</v>
          </cell>
          <cell r="G54857">
            <v>46202.67083333333</v>
          </cell>
          <cell r="H54857">
            <v>46205.628472222219</v>
          </cell>
        </row>
        <row r="54858">
          <cell r="A54858" t="str">
            <v>UCW-33611</v>
          </cell>
          <cell r="B54858" t="str">
            <v>cataloguing Information - Baccarose SKUs</v>
          </cell>
          <cell r="C54858" t="str">
            <v>CLOSED</v>
          </cell>
          <cell r="D54858" t="str">
            <v>Medium</v>
          </cell>
          <cell r="E54858" t="str">
            <v>Chirag Dubal</v>
          </cell>
          <cell r="F54858" t="str">
            <v>Shraddha Dighe</v>
          </cell>
          <cell r="G54858">
            <v>46202.65625</v>
          </cell>
          <cell r="H54858">
            <v>46204.521527777775</v>
          </cell>
        </row>
        <row r="54859">
          <cell r="A54859" t="str">
            <v>UCW-33601</v>
          </cell>
          <cell r="B54859" t="str">
            <v>New Catalogue - SCENTRA</v>
          </cell>
          <cell r="C54859" t="str">
            <v>CLOSED</v>
          </cell>
          <cell r="D54859" t="str">
            <v>Medium</v>
          </cell>
          <cell r="E54859" t="str">
            <v>Chirag Dubal</v>
          </cell>
          <cell r="F54859" t="str">
            <v>Shraddha Dighe</v>
          </cell>
          <cell r="G54859">
            <v>46202.631944444445</v>
          </cell>
          <cell r="H54859">
            <v>46204.511111111111</v>
          </cell>
        </row>
        <row r="54860">
          <cell r="A54860" t="str">
            <v>UCW-33585</v>
          </cell>
          <cell r="B54860" t="str">
            <v>CLONE - Belle Organics | Cataloguing</v>
          </cell>
          <cell r="C54860" t="str">
            <v>CLOSED</v>
          </cell>
          <cell r="D54860" t="str">
            <v>Medium</v>
          </cell>
          <cell r="E54860" t="str">
            <v>Chirag Dubal</v>
          </cell>
          <cell r="F54860" t="str">
            <v>netscribes</v>
          </cell>
          <cell r="G54860">
            <v>46202.5625</v>
          </cell>
          <cell r="H54860">
            <v>46203.493055555555</v>
          </cell>
        </row>
        <row r="54861">
          <cell r="A54861" t="str">
            <v>UCW-33576</v>
          </cell>
          <cell r="B54861" t="str">
            <v>Lotto/Footwear UPTO Lot-36/Seller code- 129247/ 24-06-2026</v>
          </cell>
          <cell r="C54861" t="str">
            <v>CLOSED</v>
          </cell>
          <cell r="D54861" t="str">
            <v>Medium</v>
          </cell>
          <cell r="E54861" t="str">
            <v>Chirag Dubal</v>
          </cell>
          <cell r="F54861" t="str">
            <v>Simi Raichel Zachariah</v>
          </cell>
          <cell r="G54861">
            <v>46202.518750000003</v>
          </cell>
          <cell r="H54861">
            <v>46203.477083333331</v>
          </cell>
        </row>
        <row r="54862">
          <cell r="A54862" t="str">
            <v>UCW-33571</v>
          </cell>
          <cell r="B54862" t="str">
            <v>Woodland / Footwear / 247 SKU's / 34 Options / 24-06-26</v>
          </cell>
          <cell r="C54862" t="str">
            <v>CLOSED</v>
          </cell>
          <cell r="D54862" t="str">
            <v>Medium</v>
          </cell>
          <cell r="E54862" t="str">
            <v>Chirag Dubal</v>
          </cell>
          <cell r="F54862" t="str">
            <v>Simi Raichel Zachariah</v>
          </cell>
          <cell r="G54862">
            <v>46202.497916666667</v>
          </cell>
          <cell r="H54862">
            <v>46204.50277777778</v>
          </cell>
        </row>
        <row r="54863">
          <cell r="A54863" t="str">
            <v>UCW-33564</v>
          </cell>
          <cell r="B54863" t="str">
            <v>Error_124246 Luxury New Balance OR Slot 2 listing 10.03.2026</v>
          </cell>
          <cell r="C54863" t="str">
            <v>CLOSED</v>
          </cell>
          <cell r="D54863" t="str">
            <v>Medium</v>
          </cell>
          <cell r="E54863" t="str">
            <v>netscribes</v>
          </cell>
          <cell r="F54863" t="str">
            <v>Reagan D’souza</v>
          </cell>
          <cell r="G54863">
            <v>46202.442361111112</v>
          </cell>
          <cell r="H54863">
            <v>46213.728472222225</v>
          </cell>
        </row>
        <row r="54864">
          <cell r="A54864" t="str">
            <v>UCW-33547</v>
          </cell>
          <cell r="B54864" t="str">
            <v>Platform Addition - Protouch</v>
          </cell>
          <cell r="C54864" t="str">
            <v>CLOSED</v>
          </cell>
          <cell r="D54864" t="str">
            <v>Medium</v>
          </cell>
          <cell r="E54864" t="str">
            <v>Chirag Dubal</v>
          </cell>
          <cell r="F54864" t="str">
            <v>Shraddha Dighe</v>
          </cell>
          <cell r="G54864">
            <v>46199.763194444444</v>
          </cell>
          <cell r="H54864">
            <v>46202.438194444447</v>
          </cell>
        </row>
        <row r="54865">
          <cell r="A54865" t="str">
            <v>UCW-33543</v>
          </cell>
          <cell r="B54865" t="str">
            <v>Sora Dora one new sku Listing</v>
          </cell>
          <cell r="C54865" t="str">
            <v>CLOSED</v>
          </cell>
          <cell r="D54865" t="str">
            <v>Medium</v>
          </cell>
          <cell r="E54865" t="str">
            <v>Chirag Dubal</v>
          </cell>
          <cell r="F54865" t="str">
            <v>Shraddha Dighe</v>
          </cell>
          <cell r="G54865">
            <v>46199.728472222225</v>
          </cell>
          <cell r="H54865">
            <v>46202.547222222223</v>
          </cell>
        </row>
        <row r="54866">
          <cell r="A54866" t="str">
            <v>UCW-33541</v>
          </cell>
          <cell r="B54866" t="str">
            <v>Sparkles Arias by Lara Dutta 34 Styles</v>
          </cell>
          <cell r="C54866" t="str">
            <v>CLOSED</v>
          </cell>
          <cell r="D54866" t="str">
            <v>Medium</v>
          </cell>
          <cell r="E54866" t="str">
            <v>Chirag Dubal</v>
          </cell>
          <cell r="F54866" t="str">
            <v>Shraddha Dighe</v>
          </cell>
          <cell r="G54866">
            <v>46199.715277777781</v>
          </cell>
          <cell r="H54866">
            <v>46203.48333333333</v>
          </cell>
        </row>
        <row r="54867">
          <cell r="A54867" t="str">
            <v>UCW-33540</v>
          </cell>
          <cell r="B54867" t="str">
            <v>New Catalouge- 26.06.2026</v>
          </cell>
          <cell r="C54867" t="str">
            <v>CLOSED</v>
          </cell>
          <cell r="D54867" t="str">
            <v>Medium</v>
          </cell>
          <cell r="E54867" t="str">
            <v>Chirag Dubal</v>
          </cell>
          <cell r="F54867" t="str">
            <v>Shraddha Dighe</v>
          </cell>
          <cell r="G54867">
            <v>46199.712500000001</v>
          </cell>
          <cell r="H54867">
            <v>46202.543749999997</v>
          </cell>
        </row>
        <row r="54868">
          <cell r="A54868" t="str">
            <v>UCW-33536</v>
          </cell>
          <cell r="B54868" t="str">
            <v>New Rakhi Catalogue 2026</v>
          </cell>
          <cell r="C54868" t="str">
            <v>CLOSED</v>
          </cell>
          <cell r="D54868" t="str">
            <v>Medium</v>
          </cell>
          <cell r="E54868" t="str">
            <v>Chirag Dubal</v>
          </cell>
          <cell r="F54868" t="str">
            <v>Shraddha Dighe</v>
          </cell>
          <cell r="G54868">
            <v>46199.707638888889</v>
          </cell>
          <cell r="H54868">
            <v>46202.539583333331</v>
          </cell>
        </row>
        <row r="54869">
          <cell r="A54869" t="str">
            <v>UCW-33527</v>
          </cell>
          <cell r="B54869" t="str">
            <v>The ALTERNATE - Footwear - 22/06/2026 - 64 SKUs</v>
          </cell>
          <cell r="C54869" t="str">
            <v>CLOSED</v>
          </cell>
          <cell r="D54869" t="str">
            <v>Medium</v>
          </cell>
          <cell r="E54869" t="str">
            <v>Chirag Dubal</v>
          </cell>
          <cell r="F54869" t="str">
            <v>Shloka Chakre</v>
          </cell>
          <cell r="G54869">
            <v>46199.62777777778</v>
          </cell>
          <cell r="H54869">
            <v>46204.49722222222</v>
          </cell>
        </row>
        <row r="54870">
          <cell r="A54870" t="str">
            <v>UCW-33526</v>
          </cell>
          <cell r="B54870" t="str">
            <v>Italian Shoe Co | New Brand Launch - Catalogue listing</v>
          </cell>
          <cell r="C54870" t="str">
            <v>CLOSED Due to Inactive/Insufficient Information</v>
          </cell>
          <cell r="D54870" t="str">
            <v>Medium</v>
          </cell>
          <cell r="E54870" t="str">
            <v>Mohd Tahir Shaikh</v>
          </cell>
          <cell r="F54870" t="str">
            <v>Shraddha Dighe</v>
          </cell>
          <cell r="G54870">
            <v>46199.62222222222</v>
          </cell>
          <cell r="H54870">
            <v>46251.731249999997</v>
          </cell>
        </row>
        <row r="54871">
          <cell r="A54871" t="str">
            <v>UCW-33524</v>
          </cell>
          <cell r="B54871" t="str">
            <v>Libas Apparel 127532 23-06-2026 (NEW CATALOGUE)</v>
          </cell>
          <cell r="C54871" t="str">
            <v>CLOSED</v>
          </cell>
          <cell r="D54871" t="str">
            <v>Medium</v>
          </cell>
          <cell r="E54871" t="str">
            <v>Chirag Dubal</v>
          </cell>
          <cell r="F54871" t="str">
            <v>Shraddha Dighe</v>
          </cell>
          <cell r="G54871">
            <v>46199.616666666669</v>
          </cell>
          <cell r="H54871">
            <v>46204.703472222223</v>
          </cell>
        </row>
        <row r="54872">
          <cell r="A54872" t="str">
            <v>UCW-33514</v>
          </cell>
          <cell r="B54872" t="str">
            <v>New Listing - Crepdog Crew (ON RUNNING) | 26-06-2025</v>
          </cell>
          <cell r="C54872" t="str">
            <v>CLOSED</v>
          </cell>
          <cell r="D54872" t="str">
            <v>Medium</v>
          </cell>
          <cell r="E54872" t="str">
            <v>Chirag Dubal</v>
          </cell>
          <cell r="F54872" t="str">
            <v>Shloka Chakre</v>
          </cell>
          <cell r="G54872">
            <v>46199.557638888888</v>
          </cell>
          <cell r="H54872">
            <v>46203.554166666669</v>
          </cell>
        </row>
        <row r="54873">
          <cell r="A54873" t="str">
            <v>UCW-33513</v>
          </cell>
          <cell r="B54873" t="str">
            <v>Tata Cliq ~ New Listings Batch - 28</v>
          </cell>
          <cell r="C54873" t="str">
            <v>CLOSED</v>
          </cell>
          <cell r="D54873" t="str">
            <v>Medium</v>
          </cell>
          <cell r="E54873" t="str">
            <v>Chirag Dubal</v>
          </cell>
          <cell r="F54873" t="str">
            <v>Shraddha Dighe</v>
          </cell>
          <cell r="G54873">
            <v>46199.55</v>
          </cell>
          <cell r="H54873">
            <v>46203.55</v>
          </cell>
        </row>
        <row r="54874">
          <cell r="A54874" t="str">
            <v>UCW-33508</v>
          </cell>
          <cell r="B54874" t="str">
            <v>CLONE: Campus x Tata CliQ ~ New Listings_05.06.2026 Batch-26</v>
          </cell>
          <cell r="C54874" t="str">
            <v>CLOSED</v>
          </cell>
          <cell r="D54874" t="str">
            <v>Medium</v>
          </cell>
          <cell r="E54874" t="str">
            <v>Chirag Dubal</v>
          </cell>
          <cell r="F54874" t="str">
            <v>netscribes</v>
          </cell>
          <cell r="G54874">
            <v>46199.509722222225</v>
          </cell>
          <cell r="H54874">
            <v>46203.547222222223</v>
          </cell>
        </row>
        <row r="54875">
          <cell r="A54875" t="str">
            <v>UCW-33506</v>
          </cell>
          <cell r="B54875" t="str">
            <v>PUREARTH NEW PRODUCT LISTING On TATA CLIQ</v>
          </cell>
          <cell r="C54875" t="str">
            <v>CLOSED Due to Inactive/Insufficient Information</v>
          </cell>
          <cell r="D54875" t="str">
            <v>Medium</v>
          </cell>
          <cell r="E54875" t="str">
            <v>Chirag Dubal</v>
          </cell>
          <cell r="F54875" t="str">
            <v>Simi Raichel Zachariah</v>
          </cell>
          <cell r="G54875">
            <v>46199.499305555553</v>
          </cell>
          <cell r="H54875">
            <v>46202.570833333331</v>
          </cell>
        </row>
        <row r="54876">
          <cell r="A54876" t="str">
            <v>UCW-33502</v>
          </cell>
          <cell r="B54876" t="str">
            <v>TC LUX Asics Footwear 129537 | 23-06-2026</v>
          </cell>
          <cell r="C54876" t="str">
            <v>CLOSED</v>
          </cell>
          <cell r="D54876" t="str">
            <v>Medium</v>
          </cell>
          <cell r="E54876" t="str">
            <v>Chirag Dubal</v>
          </cell>
          <cell r="F54876" t="str">
            <v>Simi Raichel Zachariah</v>
          </cell>
          <cell r="G54876">
            <v>46199.456944444442</v>
          </cell>
          <cell r="H54876">
            <v>46202.643055555556</v>
          </cell>
        </row>
        <row r="54877">
          <cell r="A54877" t="str">
            <v>UCW-33499</v>
          </cell>
          <cell r="B54877" t="str">
            <v>CLONE - Content Sheet</v>
          </cell>
          <cell r="C54877" t="str">
            <v>CLOSED</v>
          </cell>
          <cell r="D54877" t="str">
            <v>Medium</v>
          </cell>
          <cell r="E54877" t="str">
            <v>Chirag Dubal</v>
          </cell>
          <cell r="F54877" t="str">
            <v>Shraddha Dighe</v>
          </cell>
          <cell r="G54877">
            <v>46198.92291666667</v>
          </cell>
          <cell r="H54877">
            <v>46202.493055555555</v>
          </cell>
        </row>
        <row r="54878">
          <cell r="A54878" t="str">
            <v>UCW-33492</v>
          </cell>
          <cell r="B54878" t="str">
            <v>ADIDAS Add now catalogue dated 9th May 2026_NC</v>
          </cell>
          <cell r="C54878" t="str">
            <v>CLOSED</v>
          </cell>
          <cell r="D54878" t="str">
            <v>Medium</v>
          </cell>
          <cell r="E54878" t="str">
            <v>netscribes</v>
          </cell>
          <cell r="F54878" t="str">
            <v>Shloka Chakre</v>
          </cell>
          <cell r="G54878">
            <v>46198.79791666667</v>
          </cell>
          <cell r="H54878">
            <v>46202.406944444447</v>
          </cell>
        </row>
        <row r="54879">
          <cell r="A54879" t="str">
            <v>UCW-33482</v>
          </cell>
          <cell r="B54879" t="str">
            <v>TATA - Interparfum Listed Dump</v>
          </cell>
          <cell r="C54879" t="str">
            <v>CLOSED</v>
          </cell>
          <cell r="D54879" t="str">
            <v>Medium</v>
          </cell>
          <cell r="E54879" t="str">
            <v>Chirag Dubal</v>
          </cell>
          <cell r="F54879" t="str">
            <v>Shraddha Dighe</v>
          </cell>
          <cell r="G54879">
            <v>46198.731944444444</v>
          </cell>
          <cell r="H54879">
            <v>46205.587500000001</v>
          </cell>
        </row>
        <row r="54880">
          <cell r="A54880" t="str">
            <v>UCW-33481</v>
          </cell>
          <cell r="B54880" t="str">
            <v xml:space="preserve">Catwalk catalogue </v>
          </cell>
          <cell r="C54880" t="str">
            <v>CLOSED</v>
          </cell>
          <cell r="D54880" t="str">
            <v>Medium</v>
          </cell>
          <cell r="E54880" t="str">
            <v>netscribes</v>
          </cell>
          <cell r="F54880" t="str">
            <v>Sneha Nadar</v>
          </cell>
          <cell r="G54880">
            <v>46198.729166666664</v>
          </cell>
          <cell r="H54880">
            <v>46214.970833333333</v>
          </cell>
        </row>
        <row r="54881">
          <cell r="A54881" t="str">
            <v>UCW-33476</v>
          </cell>
          <cell r="B54881" t="str">
            <v>July'26 Order cycle - Fragrance - Samples + NPLs + GWP : TCL</v>
          </cell>
          <cell r="C54881" t="str">
            <v>CLOSED</v>
          </cell>
          <cell r="D54881" t="str">
            <v>Medium</v>
          </cell>
          <cell r="E54881" t="str">
            <v>Chirag Dubal</v>
          </cell>
          <cell r="F54881" t="str">
            <v>Shraddha Dighe</v>
          </cell>
          <cell r="G54881">
            <v>46198.722222222219</v>
          </cell>
          <cell r="H54881">
            <v>46205.477083333331</v>
          </cell>
        </row>
        <row r="54882">
          <cell r="A54882" t="str">
            <v>UCW-33468</v>
          </cell>
          <cell r="B54882" t="str">
            <v>New Listings+Lattafa+Perfumes+126349+TCF+23rd June 2026</v>
          </cell>
          <cell r="C54882" t="str">
            <v>CLOSED</v>
          </cell>
          <cell r="D54882" t="str">
            <v>Medium</v>
          </cell>
          <cell r="E54882" t="str">
            <v>Chirag Dubal</v>
          </cell>
          <cell r="F54882" t="str">
            <v>Simi Raichel Zachariah</v>
          </cell>
          <cell r="G54882">
            <v>46198.684027777781</v>
          </cell>
          <cell r="H54882">
            <v>46202.48333333333</v>
          </cell>
        </row>
        <row r="54883">
          <cell r="A54883" t="str">
            <v>UCW-33466</v>
          </cell>
          <cell r="B54883" t="str">
            <v>DMODOT - Footwear - 22/06/2026 - 7 SKUs</v>
          </cell>
          <cell r="C54883" t="str">
            <v>CLOSED</v>
          </cell>
          <cell r="D54883" t="str">
            <v>Medium</v>
          </cell>
          <cell r="E54883" t="str">
            <v>Chirag Dubal</v>
          </cell>
          <cell r="F54883" t="str">
            <v>Shraddha Dighe</v>
          </cell>
          <cell r="G54883">
            <v>46198.678472222222</v>
          </cell>
          <cell r="H54883">
            <v>46203.459027777775</v>
          </cell>
        </row>
        <row r="54884">
          <cell r="A54884" t="str">
            <v>UCW-33457</v>
          </cell>
          <cell r="B54884" t="str">
            <v>ERROR_Tata Cliq Luxury  - New listing - Hermès (02-03-2026)</v>
          </cell>
          <cell r="C54884" t="str">
            <v>CLOSED</v>
          </cell>
          <cell r="D54884" t="str">
            <v>Medium</v>
          </cell>
          <cell r="E54884" t="str">
            <v>netscribes</v>
          </cell>
          <cell r="F54884" t="str">
            <v>Shraddha Dighe</v>
          </cell>
          <cell r="G54884">
            <v>46198.642361111109</v>
          </cell>
          <cell r="H54884">
            <v>46199.487500000003</v>
          </cell>
        </row>
        <row r="54885">
          <cell r="A54885" t="str">
            <v>UCW-33456</v>
          </cell>
          <cell r="B54885" t="str">
            <v>Request to Update New Model Images for Softy Tinty // Tatacliq</v>
          </cell>
          <cell r="C54885" t="str">
            <v>CLOSED</v>
          </cell>
          <cell r="D54885" t="str">
            <v>Medium</v>
          </cell>
          <cell r="E54885" t="str">
            <v>Chirag Dubal</v>
          </cell>
          <cell r="F54885" t="str">
            <v>Shraddha Dighe</v>
          </cell>
          <cell r="G54885">
            <v>46198.640972222223</v>
          </cell>
          <cell r="H54885">
            <v>46199.711111111108</v>
          </cell>
        </row>
        <row r="54886">
          <cell r="A54886" t="str">
            <v>UCW-33454</v>
          </cell>
          <cell r="B54886" t="str">
            <v>2125762 | Hydra zen New listing| TCL</v>
          </cell>
          <cell r="C54886" t="str">
            <v>CLOSED</v>
          </cell>
          <cell r="D54886" t="str">
            <v>Medium</v>
          </cell>
          <cell r="E54886" t="str">
            <v>Chirag Dubal</v>
          </cell>
          <cell r="F54886" t="str">
            <v>Shraddha Dighe</v>
          </cell>
          <cell r="G54886">
            <v>46198.636805555558</v>
          </cell>
          <cell r="H54886">
            <v>46203.472222222219</v>
          </cell>
        </row>
        <row r="54887">
          <cell r="A54887" t="str">
            <v>UCW-33453</v>
          </cell>
          <cell r="B54887" t="str">
            <v>OAP | Glow Powder Primary Image Update |  TATACLIQ - Fashion | Seller Code 125928</v>
          </cell>
          <cell r="C54887" t="str">
            <v>CLOSED</v>
          </cell>
          <cell r="D54887" t="str">
            <v>Medium</v>
          </cell>
          <cell r="E54887" t="str">
            <v>Chirag Dubal</v>
          </cell>
          <cell r="F54887" t="str">
            <v>Shraddha Dighe</v>
          </cell>
          <cell r="G54887">
            <v>46198.633333333331</v>
          </cell>
          <cell r="H54887">
            <v>46199.720138888886</v>
          </cell>
        </row>
        <row r="54888">
          <cell r="A54888" t="str">
            <v>UCW-33452</v>
          </cell>
          <cell r="B54888" t="str">
            <v>PUREARTH NEW PRODUCT LISTING On TATA CLIQ</v>
          </cell>
          <cell r="C54888" t="str">
            <v>CLOSED Due to Inactive/Insufficient Information</v>
          </cell>
          <cell r="D54888" t="str">
            <v>Medium</v>
          </cell>
          <cell r="E54888" t="str">
            <v>Chirag Dubal</v>
          </cell>
          <cell r="F54888" t="str">
            <v>Shraddha Dighe</v>
          </cell>
          <cell r="G54888">
            <v>46198.632638888892</v>
          </cell>
          <cell r="H54888">
            <v>46204.364583333336</v>
          </cell>
        </row>
        <row r="54889">
          <cell r="A54889" t="str">
            <v>UCW-33451</v>
          </cell>
          <cell r="B54889" t="str">
            <v>PUREARTH TATA CLIQ Catalog Update</v>
          </cell>
          <cell r="C54889" t="str">
            <v>CLOSED Due to Inactive/Insufficient Information</v>
          </cell>
          <cell r="D54889" t="str">
            <v>Medium</v>
          </cell>
          <cell r="E54889" t="str">
            <v>Chirag Dubal</v>
          </cell>
          <cell r="F54889" t="str">
            <v>Shraddha Dighe</v>
          </cell>
          <cell r="G54889">
            <v>46198.631249999999</v>
          </cell>
          <cell r="H54889">
            <v>46203.595138888886</v>
          </cell>
        </row>
        <row r="54890">
          <cell r="A54890" t="str">
            <v>UCW-33447</v>
          </cell>
          <cell r="B54890" t="str">
            <v>TQ | Brand: Converse | Catalog Listing | FTWR-FA26.</v>
          </cell>
          <cell r="C54890" t="str">
            <v>CLOSED</v>
          </cell>
          <cell r="D54890" t="str">
            <v>Medium</v>
          </cell>
          <cell r="E54890" t="str">
            <v>Chirag Dubal</v>
          </cell>
          <cell r="F54890" t="str">
            <v>Shloka Chakre</v>
          </cell>
          <cell r="G54890">
            <v>46198.613194444442</v>
          </cell>
          <cell r="H54890">
            <v>46234.995138888888</v>
          </cell>
        </row>
        <row r="54891">
          <cell r="A54891" t="str">
            <v>UCW-33445</v>
          </cell>
          <cell r="B54891" t="str">
            <v>Updated Images for Silver Bars</v>
          </cell>
          <cell r="C54891" t="str">
            <v>CLOSED</v>
          </cell>
          <cell r="D54891" t="str">
            <v>Medium</v>
          </cell>
          <cell r="E54891" t="str">
            <v>Chirag Dubal</v>
          </cell>
          <cell r="F54891" t="str">
            <v>Shraddha Dighe</v>
          </cell>
          <cell r="G54891">
            <v>46198.6</v>
          </cell>
          <cell r="H54891">
            <v>46200.443749999999</v>
          </cell>
        </row>
        <row r="54892">
          <cell r="A54892" t="str">
            <v>UCW-33435</v>
          </cell>
          <cell r="B54892" t="str">
            <v>NEEMANS+FOOTWEAR+ 125173+ 22-06-2026</v>
          </cell>
          <cell r="C54892" t="str">
            <v>CLOSED</v>
          </cell>
          <cell r="D54892" t="str">
            <v>Medium</v>
          </cell>
          <cell r="E54892" t="str">
            <v>Chirag Dubal</v>
          </cell>
          <cell r="F54892" t="str">
            <v>Simi Raichel Zachariah</v>
          </cell>
          <cell r="G54892">
            <v>46198.517361111109</v>
          </cell>
          <cell r="H54892">
            <v>46203.540277777778</v>
          </cell>
        </row>
        <row r="54893">
          <cell r="A54893" t="str">
            <v>UCW-33401</v>
          </cell>
          <cell r="B54893" t="str">
            <v>New Listing - Touch925 (90 SKUs)</v>
          </cell>
          <cell r="C54893" t="str">
            <v>CLOSED</v>
          </cell>
          <cell r="D54893" t="str">
            <v>Medium</v>
          </cell>
          <cell r="E54893" t="str">
            <v>Chirag Dubal</v>
          </cell>
          <cell r="F54893" t="str">
            <v>Shraddha Dighe</v>
          </cell>
          <cell r="G54893">
            <v>46197.822916666664</v>
          </cell>
          <cell r="H54893">
            <v>46205.448611111111</v>
          </cell>
        </row>
        <row r="54894">
          <cell r="A54894" t="str">
            <v>UCW-33388</v>
          </cell>
          <cell r="B54894" t="str">
            <v>New collection-(Jaypore 129240) Apparel/Jewellery 15th June (62 Stylecodes)</v>
          </cell>
          <cell r="C54894" t="str">
            <v>CLOSED</v>
          </cell>
          <cell r="D54894" t="str">
            <v>Medium</v>
          </cell>
          <cell r="E54894" t="str">
            <v>Chirag Dubal</v>
          </cell>
          <cell r="F54894" t="str">
            <v>Shraddha Dighe</v>
          </cell>
          <cell r="G54894">
            <v>46197.765972222223</v>
          </cell>
          <cell r="H54894">
            <v>46205.557638888888</v>
          </cell>
        </row>
        <row r="54895">
          <cell r="A54895" t="str">
            <v>UCW-33373</v>
          </cell>
          <cell r="B54895" t="str">
            <v xml:space="preserve">Gillette Cataloguing - New listings </v>
          </cell>
          <cell r="C54895" t="str">
            <v>CLOSED</v>
          </cell>
          <cell r="D54895" t="str">
            <v>Medium</v>
          </cell>
          <cell r="E54895" t="str">
            <v>Chirag Dubal</v>
          </cell>
          <cell r="F54895" t="str">
            <v>Shraddha Dighe</v>
          </cell>
          <cell r="G54895">
            <v>46197.717361111114</v>
          </cell>
          <cell r="H54895">
            <v>46199.476388888892</v>
          </cell>
        </row>
        <row r="54896">
          <cell r="A54896" t="str">
            <v>UCW-33361</v>
          </cell>
          <cell r="B54896" t="str">
            <v>Diesel + Kenneth Cole + Zegna + EYEWEAR + 126594-OAKOLWH + 19/06/2026</v>
          </cell>
          <cell r="C54896" t="str">
            <v>CLOSED</v>
          </cell>
          <cell r="D54896" t="str">
            <v>Medium</v>
          </cell>
          <cell r="E54896" t="str">
            <v>Chirag Dubal</v>
          </cell>
          <cell r="F54896" t="str">
            <v>Shraddha Dighe</v>
          </cell>
          <cell r="G54896">
            <v>46197.679861111108</v>
          </cell>
          <cell r="H54896">
            <v>46198.527083333334</v>
          </cell>
        </row>
        <row r="54897">
          <cell r="A54897" t="str">
            <v>UCW-33356</v>
          </cell>
          <cell r="B54897" t="str">
            <v>Giva | Silver Jewellery | 125927 | 20-06-2026 (56SKUs)</v>
          </cell>
          <cell r="C54897" t="str">
            <v>CLOSED</v>
          </cell>
          <cell r="D54897" t="str">
            <v>Medium</v>
          </cell>
          <cell r="E54897" t="str">
            <v>Chirag Dubal</v>
          </cell>
          <cell r="F54897" t="str">
            <v>Shraddha Dighe</v>
          </cell>
          <cell r="G54897">
            <v>46197.668055555558</v>
          </cell>
          <cell r="H54897">
            <v>46203.460416666669</v>
          </cell>
        </row>
        <row r="54898">
          <cell r="A54898" t="str">
            <v>UCW-33349</v>
          </cell>
          <cell r="B54898" t="str">
            <v>Elora ll Women_Apparel ll Seller Code :127835-NJSS1 ll 18th June,2026 ll 36 New Styles &amp; Catalogue Sheet for Fresh Listing</v>
          </cell>
          <cell r="C54898" t="str">
            <v>CLOSED</v>
          </cell>
          <cell r="D54898" t="str">
            <v>Medium</v>
          </cell>
          <cell r="E54898" t="str">
            <v>Chirag Dubal</v>
          </cell>
          <cell r="F54898" t="str">
            <v>Shraddha Dighe</v>
          </cell>
          <cell r="G54898">
            <v>46197.643055555556</v>
          </cell>
          <cell r="H54898">
            <v>46202.473611111112</v>
          </cell>
        </row>
        <row r="54899">
          <cell r="A54899" t="str">
            <v>UCW-33330</v>
          </cell>
          <cell r="B54899" t="str">
            <v>Footwear Lot 5 SS26 Skechers -33 SKUs - 13 Style - Marketplace and Luxury - Marketplace seller code - 126948 - Luxury seller code - 128174 - 15.6.2026</v>
          </cell>
          <cell r="C54899" t="str">
            <v>CLOSED</v>
          </cell>
          <cell r="D54899" t="str">
            <v>Medium</v>
          </cell>
          <cell r="E54899" t="str">
            <v>Chirag Dubal</v>
          </cell>
          <cell r="F54899" t="str">
            <v>Shloka Chakre</v>
          </cell>
          <cell r="G54899">
            <v>46197.511111111111</v>
          </cell>
          <cell r="H54899">
            <v>46202.376388888886</v>
          </cell>
        </row>
        <row r="54900">
          <cell r="A54900" t="str">
            <v>UCW-33325</v>
          </cell>
          <cell r="B54900" t="str">
            <v>GK Hair Catalog Required</v>
          </cell>
          <cell r="C54900" t="str">
            <v>CLOSED</v>
          </cell>
          <cell r="D54900" t="str">
            <v>Medium</v>
          </cell>
          <cell r="E54900" t="str">
            <v>Chirag Dubal</v>
          </cell>
          <cell r="F54900" t="str">
            <v>Shraddha Dighe</v>
          </cell>
          <cell r="G54900">
            <v>46197.484027777777</v>
          </cell>
          <cell r="H54900">
            <v>46202.451388888891</v>
          </cell>
        </row>
        <row r="54901">
          <cell r="A54901" t="str">
            <v>UCW-33323</v>
          </cell>
          <cell r="B54901" t="str">
            <v>Tata Interperfum PDP image update</v>
          </cell>
          <cell r="C54901" t="str">
            <v>CLOSED</v>
          </cell>
          <cell r="D54901" t="str">
            <v>Medium</v>
          </cell>
          <cell r="E54901" t="str">
            <v>Chirag Dubal</v>
          </cell>
          <cell r="F54901" t="str">
            <v>Shraddha Dighe</v>
          </cell>
          <cell r="G54901">
            <v>46197.481944444444</v>
          </cell>
          <cell r="H54901">
            <v>46214.969444444447</v>
          </cell>
        </row>
        <row r="54902">
          <cell r="A54902" t="str">
            <v>UCW-33312</v>
          </cell>
          <cell r="B54902" t="str">
            <v>Error_Soch_Apparel_124205-SAS_08/05/2026_340 Styles</v>
          </cell>
          <cell r="C54902" t="str">
            <v>CLOSED</v>
          </cell>
          <cell r="D54902" t="str">
            <v>Medium</v>
          </cell>
          <cell r="E54902" t="str">
            <v>Chirag Dubal</v>
          </cell>
          <cell r="F54902" t="str">
            <v>Reagan D’souza</v>
          </cell>
          <cell r="G54902">
            <v>46196.749305555553</v>
          </cell>
          <cell r="H54902">
            <v>46199.322916666664</v>
          </cell>
        </row>
        <row r="54903">
          <cell r="A54903" t="str">
            <v>UCW-33301</v>
          </cell>
          <cell r="B54903" t="str">
            <v>Content Correction - Moroccanoil - 7290116979489</v>
          </cell>
          <cell r="C54903" t="str">
            <v>CLOSED</v>
          </cell>
          <cell r="D54903" t="str">
            <v>Medium</v>
          </cell>
          <cell r="E54903" t="str">
            <v>Chirag Dubal</v>
          </cell>
          <cell r="F54903" t="str">
            <v>Shraddha Dighe</v>
          </cell>
          <cell r="G54903">
            <v>46196.683333333334</v>
          </cell>
          <cell r="H54903">
            <v>46198.429861111108</v>
          </cell>
        </row>
        <row r="54904">
          <cell r="A54904" t="str">
            <v>UCW-33300</v>
          </cell>
          <cell r="B54904" t="str">
            <v>Request to Update the 1st Image // Tatacliq</v>
          </cell>
          <cell r="C54904" t="str">
            <v>CLOSED</v>
          </cell>
          <cell r="D54904" t="str">
            <v>Medium</v>
          </cell>
          <cell r="E54904" t="str">
            <v>Chirag Dubal</v>
          </cell>
          <cell r="F54904" t="str">
            <v>Shraddha Dighe</v>
          </cell>
          <cell r="G54904">
            <v>46196.679166666669</v>
          </cell>
          <cell r="H54904">
            <v>46198.500694444447</v>
          </cell>
        </row>
        <row r="54905">
          <cell r="A54905" t="str">
            <v>UCW-33297</v>
          </cell>
          <cell r="B54905" t="str">
            <v>Colors Queen || Makeup || 129094 || 19-06-2026</v>
          </cell>
          <cell r="C54905" t="str">
            <v>CLOSED</v>
          </cell>
          <cell r="D54905" t="str">
            <v>Medium</v>
          </cell>
          <cell r="E54905" t="str">
            <v>Chirag Dubal</v>
          </cell>
          <cell r="F54905" t="str">
            <v>Shraddha Dighe</v>
          </cell>
          <cell r="G54905">
            <v>46196.666666666664</v>
          </cell>
          <cell r="H54905">
            <v>46199.600694444445</v>
          </cell>
        </row>
        <row r="54906">
          <cell r="A54906" t="str">
            <v>UCW-33294</v>
          </cell>
          <cell r="B54906" t="str">
            <v>New Listings+Nusuk+Perfumes+126349+TCF+19th June 2026</v>
          </cell>
          <cell r="C54906" t="str">
            <v>CLOSED Due to Inactive/Insufficient Information</v>
          </cell>
          <cell r="D54906" t="str">
            <v>Medium</v>
          </cell>
          <cell r="E54906" t="str">
            <v>Chirag Dubal</v>
          </cell>
          <cell r="F54906" t="str">
            <v>Shraddha Dighe</v>
          </cell>
          <cell r="G54906">
            <v>46196.657638888886</v>
          </cell>
          <cell r="H54906">
            <v>46199.459027777775</v>
          </cell>
        </row>
        <row r="54907">
          <cell r="A54907" t="str">
            <v>UCW-33293</v>
          </cell>
          <cell r="B54907" t="str">
            <v>Tata Cliq - New listing - Fragrance and Bath &amp; Body (20-06-2026)</v>
          </cell>
          <cell r="C54907" t="str">
            <v>CLOSED</v>
          </cell>
          <cell r="D54907" t="str">
            <v>Medium</v>
          </cell>
          <cell r="E54907" t="str">
            <v>Chirag Dubal</v>
          </cell>
          <cell r="F54907" t="str">
            <v>Shraddha Dighe</v>
          </cell>
          <cell r="G54907">
            <v>46196.65625</v>
          </cell>
          <cell r="H54907">
            <v>46198.533333333333</v>
          </cell>
        </row>
        <row r="54908">
          <cell r="A54908" t="str">
            <v>UCW-33291</v>
          </cell>
          <cell r="B54908" t="str">
            <v>Packaging Label Update (Slot 2) - Tata</v>
          </cell>
          <cell r="C54908" t="str">
            <v>CLOSED</v>
          </cell>
          <cell r="D54908" t="str">
            <v>Medium</v>
          </cell>
          <cell r="E54908" t="str">
            <v>Chirag Dubal</v>
          </cell>
          <cell r="F54908" t="str">
            <v>Shraddha Dighe</v>
          </cell>
          <cell r="G54908">
            <v>46196.629166666666</v>
          </cell>
          <cell r="H54908">
            <v>46198.465277777781</v>
          </cell>
        </row>
        <row r="54909">
          <cell r="A54909" t="str">
            <v>UCW-33290</v>
          </cell>
          <cell r="B54909" t="str">
            <v>Onboarding Brand on Tata Cliq_"Rayhaan"</v>
          </cell>
          <cell r="C54909" t="str">
            <v>CLOSED</v>
          </cell>
          <cell r="D54909" t="str">
            <v>Medium</v>
          </cell>
          <cell r="E54909" t="str">
            <v>Chirag Dubal</v>
          </cell>
          <cell r="F54909" t="str">
            <v>Shraddha Dighe</v>
          </cell>
          <cell r="G54909">
            <v>46196.624305555553</v>
          </cell>
          <cell r="H54909">
            <v>46202.373611111114</v>
          </cell>
        </row>
        <row r="54910">
          <cell r="A54910" t="str">
            <v>UCW-33288</v>
          </cell>
          <cell r="B54910" t="str">
            <v>Request for New Product Listing on Tata Cliq</v>
          </cell>
          <cell r="C54910" t="str">
            <v>CLOSED</v>
          </cell>
          <cell r="D54910" t="str">
            <v>Medium</v>
          </cell>
          <cell r="E54910" t="str">
            <v>Chirag Dubal</v>
          </cell>
          <cell r="F54910" t="str">
            <v>Shraddha Dighe</v>
          </cell>
          <cell r="G54910">
            <v>46196.62222222222</v>
          </cell>
          <cell r="H54910">
            <v>46202.374305555553</v>
          </cell>
        </row>
        <row r="54911">
          <cell r="A54911" t="str">
            <v>UCW-33282</v>
          </cell>
          <cell r="B54911" t="str">
            <v>CLONE - New Listing_15th Jan,26_Tatacliq</v>
          </cell>
          <cell r="C54911" t="str">
            <v>CLOSED</v>
          </cell>
          <cell r="D54911" t="str">
            <v>Medium</v>
          </cell>
          <cell r="E54911" t="str">
            <v>netscribes</v>
          </cell>
          <cell r="F54911" t="str">
            <v>netscribes</v>
          </cell>
          <cell r="G54911">
            <v>46196.557638888888</v>
          </cell>
          <cell r="H54911">
            <v>46198.500694444447</v>
          </cell>
        </row>
        <row r="54912">
          <cell r="A54912" t="str">
            <v>UCW-33271</v>
          </cell>
          <cell r="B54912" t="str">
            <v>Fashion Platform Addition - Lux Brand skus</v>
          </cell>
          <cell r="C54912" t="str">
            <v>CLOSED</v>
          </cell>
          <cell r="D54912" t="str">
            <v>Medium</v>
          </cell>
          <cell r="E54912" t="str">
            <v>Chirag Dubal</v>
          </cell>
          <cell r="F54912" t="str">
            <v>Shraddha Dighe</v>
          </cell>
          <cell r="G54912">
            <v>46196.438194444447</v>
          </cell>
          <cell r="H54912">
            <v>46200.719444444447</v>
          </cell>
        </row>
        <row r="54913">
          <cell r="A54913" t="str">
            <v>UCW-33265</v>
          </cell>
          <cell r="B54913" t="str">
            <v>Request to Update Product Details LE51 // Tataliq</v>
          </cell>
          <cell r="C54913" t="str">
            <v>CLOSED</v>
          </cell>
          <cell r="D54913" t="str">
            <v>Medium</v>
          </cell>
          <cell r="E54913" t="str">
            <v>Chirag Dubal</v>
          </cell>
          <cell r="F54913" t="str">
            <v>Shraddha Dighe</v>
          </cell>
          <cell r="G54913">
            <v>46195.798611111109</v>
          </cell>
          <cell r="H54913">
            <v>46197.72152777778</v>
          </cell>
        </row>
        <row r="54914">
          <cell r="A54914" t="str">
            <v>UCW-33263</v>
          </cell>
          <cell r="B54914" t="str">
            <v>127+84+13 Articles || New Articles Listing For INC.5 || TataCliq</v>
          </cell>
          <cell r="C54914" t="str">
            <v>CLOSED</v>
          </cell>
          <cell r="D54914" t="str">
            <v>Medium</v>
          </cell>
          <cell r="E54914" t="str">
            <v>Chirag Dubal</v>
          </cell>
          <cell r="F54914" t="str">
            <v>Shraddha Dighe</v>
          </cell>
          <cell r="G54914">
            <v>46195.796527777777</v>
          </cell>
          <cell r="H54914">
            <v>46198.493055555555</v>
          </cell>
        </row>
        <row r="54915">
          <cell r="A54915" t="str">
            <v>UCW-33262</v>
          </cell>
          <cell r="B54915" t="str">
            <v>New Listings – Request to Make Live</v>
          </cell>
          <cell r="C54915" t="str">
            <v>CLOSED</v>
          </cell>
          <cell r="D54915" t="str">
            <v>Medium</v>
          </cell>
          <cell r="E54915" t="str">
            <v>Chirag Dubal</v>
          </cell>
          <cell r="F54915" t="str">
            <v>Simi Raichel Zachariah</v>
          </cell>
          <cell r="G54915">
            <v>46195.794444444444</v>
          </cell>
          <cell r="H54915">
            <v>46197.552777777775</v>
          </cell>
        </row>
        <row r="54916">
          <cell r="A54916" t="str">
            <v>UCW-33261</v>
          </cell>
          <cell r="B54916" t="str">
            <v>EAN Update - MK Spray conditioner 200ml Tata</v>
          </cell>
          <cell r="C54916" t="str">
            <v>CLOSED</v>
          </cell>
          <cell r="D54916" t="str">
            <v>Medium</v>
          </cell>
          <cell r="E54916" t="str">
            <v>Chirag Dubal</v>
          </cell>
          <cell r="F54916" t="str">
            <v>Shraddha Dighe</v>
          </cell>
          <cell r="G54916">
            <v>46195.788888888892</v>
          </cell>
          <cell r="H54916">
            <v>46199.655555555553</v>
          </cell>
        </row>
        <row r="54917">
          <cell r="A54917" t="str">
            <v>UCW-33260</v>
          </cell>
          <cell r="B54917" t="str">
            <v>TataCliq x O3+ New Launch 17-06-2026</v>
          </cell>
          <cell r="C54917" t="str">
            <v>CLOSED</v>
          </cell>
          <cell r="D54917" t="str">
            <v>Medium</v>
          </cell>
          <cell r="E54917" t="str">
            <v>Chirag Dubal</v>
          </cell>
          <cell r="F54917" t="str">
            <v>Simi Raichel Zachariah</v>
          </cell>
          <cell r="G54917">
            <v>46195.787499999999</v>
          </cell>
          <cell r="H54917">
            <v>46197.548611111109</v>
          </cell>
        </row>
        <row r="54918">
          <cell r="A54918" t="str">
            <v>UCW-33256</v>
          </cell>
          <cell r="B54918" t="str">
            <v>Arrow_USPA_MP_329__124848_17-06-2026</v>
          </cell>
          <cell r="C54918" t="str">
            <v>CLOSED</v>
          </cell>
          <cell r="D54918" t="str">
            <v>Medium</v>
          </cell>
          <cell r="E54918" t="str">
            <v>Chirag Dubal</v>
          </cell>
          <cell r="F54918" t="str">
            <v>Shraddha Dighe</v>
          </cell>
          <cell r="G54918">
            <v>46195.78125</v>
          </cell>
          <cell r="H54918">
            <v>46204.654861111114</v>
          </cell>
        </row>
        <row r="54919">
          <cell r="A54919" t="str">
            <v>UCW-33242</v>
          </cell>
          <cell r="B54919" t="str">
            <v>Tata Cliq Luxury | Brandman Retail | Footwear | 19-06-2026</v>
          </cell>
          <cell r="C54919" t="str">
            <v>CLOSED Due to Inactive/Insufficient Information</v>
          </cell>
          <cell r="D54919" t="str">
            <v>Medium</v>
          </cell>
          <cell r="E54919" t="str">
            <v>Chirag Dubal</v>
          </cell>
          <cell r="F54919" t="str">
            <v>Shloka Chakre</v>
          </cell>
          <cell r="G54919">
            <v>46195.71875</v>
          </cell>
          <cell r="H54919">
            <v>46204.442361111112</v>
          </cell>
        </row>
        <row r="54920">
          <cell r="A54920" t="str">
            <v>UCW-33236</v>
          </cell>
          <cell r="B54920" t="str">
            <v>Asian Footwear Listing 17 Jun 2026</v>
          </cell>
          <cell r="C54920" t="str">
            <v>CLOSED</v>
          </cell>
          <cell r="D54920" t="str">
            <v>Medium</v>
          </cell>
          <cell r="E54920" t="str">
            <v>Chirag Dubal</v>
          </cell>
          <cell r="F54920" t="str">
            <v>Shraddha Dighe</v>
          </cell>
          <cell r="G54920">
            <v>46195.686805555553</v>
          </cell>
          <cell r="H54920">
            <v>46199.615277777775</v>
          </cell>
        </row>
        <row r="54921">
          <cell r="A54921" t="str">
            <v>UCW-33234</v>
          </cell>
          <cell r="B54921" t="str">
            <v>Urban Scottish+ Men Innerwear + 124057-DURATEXMUMBAI+ New Listing + 85+ 17+ 17-06-2026</v>
          </cell>
          <cell r="C54921" t="str">
            <v>CLOSED</v>
          </cell>
          <cell r="D54921" t="str">
            <v>Medium</v>
          </cell>
          <cell r="E54921" t="str">
            <v>Chirag Dubal</v>
          </cell>
          <cell r="F54921" t="str">
            <v>Shraddha Dighe</v>
          </cell>
          <cell r="G54921">
            <v>46195.683333333334</v>
          </cell>
          <cell r="H54921">
            <v>46200.790277777778</v>
          </cell>
        </row>
        <row r="54922">
          <cell r="A54922" t="str">
            <v>UCW-33207</v>
          </cell>
          <cell r="B54922" t="str">
            <v>Sqintalk x Tatacliq : Mediheal Packaging Updates</v>
          </cell>
          <cell r="C54922" t="str">
            <v>CLOSED</v>
          </cell>
          <cell r="D54922" t="str">
            <v>Medium</v>
          </cell>
          <cell r="E54922" t="str">
            <v>Chirag Dubal</v>
          </cell>
          <cell r="F54922" t="str">
            <v>Simi Raichel Zachariah</v>
          </cell>
          <cell r="G54922">
            <v>46193.729166666664</v>
          </cell>
          <cell r="H54922">
            <v>46196.455555555556</v>
          </cell>
        </row>
        <row r="54923">
          <cell r="A54923" t="str">
            <v>UCW-33191</v>
          </cell>
          <cell r="B54923" t="str">
            <v>Tata Cliq Fashion  -  New Image Update - Jacques Bogart (17-06-2026)</v>
          </cell>
          <cell r="C54923" t="str">
            <v>CLOSED</v>
          </cell>
          <cell r="D54923" t="str">
            <v>Medium</v>
          </cell>
          <cell r="E54923" t="str">
            <v>Chirag Dubal</v>
          </cell>
          <cell r="F54923" t="str">
            <v>Simi Raichel Zachariah</v>
          </cell>
          <cell r="G54923">
            <v>46192.750694444447</v>
          </cell>
          <cell r="H54923">
            <v>46200.435416666667</v>
          </cell>
        </row>
        <row r="54924">
          <cell r="A54924" t="str">
            <v>UCW-33186</v>
          </cell>
          <cell r="B54924" t="str">
            <v>Little Surprise Box Kids Gumboots- 128130 - 16-06-2026</v>
          </cell>
          <cell r="C54924" t="str">
            <v>CLOSED Due to Inactive/Insufficient Information</v>
          </cell>
          <cell r="D54924" t="str">
            <v>Medium</v>
          </cell>
          <cell r="E54924" t="str">
            <v>Chirag Dubal</v>
          </cell>
          <cell r="F54924" t="str">
            <v>Simi Raichel Zachariah</v>
          </cell>
          <cell r="G54924">
            <v>46192.740277777775</v>
          </cell>
          <cell r="H54924">
            <v>46197.424305555556</v>
          </cell>
        </row>
        <row r="54925">
          <cell r="A54925" t="str">
            <v>UCW-33181</v>
          </cell>
          <cell r="B54925" t="str">
            <v>CLONE - Tata Cliq Content Sheet - Philips</v>
          </cell>
          <cell r="C54925" t="str">
            <v>CLOSED</v>
          </cell>
          <cell r="D54925" t="str">
            <v>Medium</v>
          </cell>
          <cell r="E54925" t="str">
            <v>netscribes</v>
          </cell>
          <cell r="F54925" t="str">
            <v>netscribes</v>
          </cell>
          <cell r="G54925">
            <v>46192.73333333333</v>
          </cell>
          <cell r="H54925">
            <v>46193.640277777777</v>
          </cell>
        </row>
        <row r="54926">
          <cell r="A54926" t="str">
            <v>UCW-33172</v>
          </cell>
          <cell r="B54926" t="str">
            <v>Skechers Add now catalogue dated 10th June 2026</v>
          </cell>
          <cell r="C54926" t="str">
            <v>CLOSED</v>
          </cell>
          <cell r="D54926" t="str">
            <v>Medium</v>
          </cell>
          <cell r="E54926" t="str">
            <v>Chirag Dubal</v>
          </cell>
          <cell r="F54926" t="str">
            <v>Shloka Chakre</v>
          </cell>
          <cell r="G54926">
            <v>46192.695138888892</v>
          </cell>
          <cell r="H54926">
            <v>46205.734722222223</v>
          </cell>
        </row>
        <row r="54927">
          <cell r="A54927" t="str">
            <v>UCW-33159</v>
          </cell>
          <cell r="B54927" t="str">
            <v>Tata Note Cosmetics PDP Image Update</v>
          </cell>
          <cell r="C54927" t="str">
            <v>CLOSED</v>
          </cell>
          <cell r="D54927" t="str">
            <v>Medium</v>
          </cell>
          <cell r="E54927" t="str">
            <v>Chirag Dubal</v>
          </cell>
          <cell r="F54927" t="str">
            <v>Shraddha Dighe</v>
          </cell>
          <cell r="G54927">
            <v>46192.584722222222</v>
          </cell>
          <cell r="H54927">
            <v>46204.456250000003</v>
          </cell>
        </row>
        <row r="54928">
          <cell r="A54928" t="str">
            <v>UCW-33148</v>
          </cell>
          <cell r="B54928" t="str">
            <v>New Listings+Khadlaj+Perfumes+126349+TCF+15th June 2026</v>
          </cell>
          <cell r="C54928" t="str">
            <v>CLOSED</v>
          </cell>
          <cell r="D54928" t="str">
            <v>Medium</v>
          </cell>
          <cell r="E54928" t="str">
            <v>Chirag Dubal</v>
          </cell>
          <cell r="F54928" t="str">
            <v>Shraddha Dighe</v>
          </cell>
          <cell r="G54928">
            <v>46192.567361111112</v>
          </cell>
          <cell r="H54928">
            <v>46193.643055555556</v>
          </cell>
        </row>
        <row r="54929">
          <cell r="A54929" t="str">
            <v>UCW-33144</v>
          </cell>
          <cell r="B54929" t="str">
            <v>Joules by Radhika - Jewellery - 14/06/26</v>
          </cell>
          <cell r="C54929" t="str">
            <v>CLOSED</v>
          </cell>
          <cell r="D54929" t="str">
            <v>Medium</v>
          </cell>
          <cell r="E54929" t="str">
            <v>Chirag Dubal</v>
          </cell>
          <cell r="F54929" t="str">
            <v>Shloka Chakre</v>
          </cell>
          <cell r="G54929">
            <v>46192.559027777781</v>
          </cell>
          <cell r="H54929">
            <v>46196.561111111114</v>
          </cell>
        </row>
        <row r="54930">
          <cell r="A54930" t="str">
            <v>UCW-33143</v>
          </cell>
          <cell r="B54930" t="str">
            <v>Pitchwai Collection Catalog for Tata Cliq.</v>
          </cell>
          <cell r="C54930" t="str">
            <v>CLOSED</v>
          </cell>
          <cell r="D54930" t="str">
            <v>Medium</v>
          </cell>
          <cell r="E54930" t="str">
            <v>Chirag Dubal</v>
          </cell>
          <cell r="F54930" t="str">
            <v>Shraddha Dighe</v>
          </cell>
          <cell r="G54930">
            <v>46192.558333333334</v>
          </cell>
          <cell r="H54930">
            <v>46195.545138888891</v>
          </cell>
        </row>
        <row r="54931">
          <cell r="A54931" t="str">
            <v>UCW-33141</v>
          </cell>
          <cell r="B54931" t="str">
            <v>Monkstory - FTW - 36 SKUs - 14/06/26</v>
          </cell>
          <cell r="C54931" t="str">
            <v>CLOSED</v>
          </cell>
          <cell r="D54931" t="str">
            <v>Medium</v>
          </cell>
          <cell r="E54931" t="str">
            <v>Chirag Dubal</v>
          </cell>
          <cell r="F54931" t="str">
            <v>Shloka Chakre</v>
          </cell>
          <cell r="G54931">
            <v>46192.551388888889</v>
          </cell>
          <cell r="H54931">
            <v>46195.540972222225</v>
          </cell>
        </row>
        <row r="54932">
          <cell r="A54932" t="str">
            <v>UCW-33129</v>
          </cell>
          <cell r="B54932" t="str">
            <v>Request to Update Images</v>
          </cell>
          <cell r="C54932" t="str">
            <v>CLOSED</v>
          </cell>
          <cell r="D54932" t="str">
            <v>Medium</v>
          </cell>
          <cell r="E54932" t="str">
            <v>Chirag Dubal</v>
          </cell>
          <cell r="F54932" t="str">
            <v>Shraddha Dighe</v>
          </cell>
          <cell r="G54932">
            <v>46192.508333333331</v>
          </cell>
          <cell r="H54932">
            <v>46197.728472222225</v>
          </cell>
        </row>
        <row r="54933">
          <cell r="A54933" t="str">
            <v>UCW-33123</v>
          </cell>
          <cell r="B54933" t="str">
            <v>Colors Queen || Makeup || 129094 || 28-05-2026</v>
          </cell>
          <cell r="C54933" t="str">
            <v>CLOSED</v>
          </cell>
          <cell r="D54933" t="str">
            <v>Medium</v>
          </cell>
          <cell r="E54933" t="str">
            <v>Chirag Dubal</v>
          </cell>
          <cell r="F54933" t="str">
            <v>Shraddha Dighe</v>
          </cell>
          <cell r="G54933">
            <v>46192.489583333336</v>
          </cell>
          <cell r="H54933">
            <v>46193.632638888892</v>
          </cell>
        </row>
        <row r="54934">
          <cell r="A54934" t="str">
            <v>UCW-33122</v>
          </cell>
          <cell r="B54934" t="str">
            <v>Tata Cliq-adidas DTC|Apparel| Attributes_19-06-26</v>
          </cell>
          <cell r="C54934" t="str">
            <v>CLOSED</v>
          </cell>
          <cell r="D54934" t="str">
            <v>Medium</v>
          </cell>
          <cell r="E54934" t="str">
            <v>Chirag Dubal</v>
          </cell>
          <cell r="F54934" t="str">
            <v>Shloka Chakre</v>
          </cell>
          <cell r="G54934">
            <v>46192.431944444441</v>
          </cell>
          <cell r="H54934">
            <v>46205.73333333333</v>
          </cell>
        </row>
        <row r="54935">
          <cell r="A54935" t="str">
            <v>UCW-33117</v>
          </cell>
          <cell r="B54935" t="str">
            <v>TATACLIQ x O3+ Catalog Update 29-05-2026</v>
          </cell>
          <cell r="C54935" t="str">
            <v>CLOSED</v>
          </cell>
          <cell r="D54935" t="str">
            <v>Medium</v>
          </cell>
          <cell r="E54935" t="str">
            <v>Chirag Dubal</v>
          </cell>
          <cell r="F54935" t="str">
            <v>Simi Raichel Zachariah</v>
          </cell>
          <cell r="G54935">
            <v>46191.943749999999</v>
          </cell>
          <cell r="H54935">
            <v>46196.551388888889</v>
          </cell>
        </row>
        <row r="54936">
          <cell r="A54936" t="str">
            <v>UCW-33109</v>
          </cell>
          <cell r="B54936" t="str">
            <v>TataCliq x O3+ New Launch 12-06-2026</v>
          </cell>
          <cell r="C54936" t="str">
            <v>CLOSED</v>
          </cell>
          <cell r="D54936" t="str">
            <v>Medium</v>
          </cell>
          <cell r="E54936" t="str">
            <v>Chirag Dubal</v>
          </cell>
          <cell r="F54936" t="str">
            <v>Simi Raichel Zachariah</v>
          </cell>
          <cell r="G54936">
            <v>46191.916666666664</v>
          </cell>
          <cell r="H54936">
            <v>46193.600694444445</v>
          </cell>
        </row>
        <row r="54937">
          <cell r="A54937" t="str">
            <v>UCW-33106</v>
          </cell>
          <cell r="B54937" t="str">
            <v>ERROR_Catalogue New errors for the Multibrands Agency (Netscribes) 18th June _NC</v>
          </cell>
          <cell r="C54937" t="str">
            <v>CLOSED</v>
          </cell>
          <cell r="D54937" t="str">
            <v>Medium</v>
          </cell>
          <cell r="E54937" t="str">
            <v>netscribes</v>
          </cell>
          <cell r="F54937" t="str">
            <v>Sushma Ram</v>
          </cell>
          <cell r="G54937">
            <v>46191.786111111112</v>
          </cell>
          <cell r="H54937">
            <v>46202.374305555553</v>
          </cell>
        </row>
        <row r="54938">
          <cell r="A54938" t="str">
            <v>UCW-33096</v>
          </cell>
          <cell r="B54938" t="str">
            <v>Tata Cliq Fashion - New listing - Franck Olivier (12-06-2026)</v>
          </cell>
          <cell r="C54938" t="str">
            <v>CLOSED</v>
          </cell>
          <cell r="D54938" t="str">
            <v>Medium</v>
          </cell>
          <cell r="E54938" t="str">
            <v>Chirag Dubal</v>
          </cell>
          <cell r="F54938" t="str">
            <v>Simi Raichel Zachariah</v>
          </cell>
          <cell r="G54938">
            <v>46191.711111111108</v>
          </cell>
          <cell r="H54938">
            <v>46193.540972222225</v>
          </cell>
        </row>
        <row r="54939">
          <cell r="A54939" t="str">
            <v>UCW-33095</v>
          </cell>
          <cell r="B54939" t="str">
            <v>Redchief_Leather Shoes and Open Footwear_123781_120626</v>
          </cell>
          <cell r="C54939" t="str">
            <v>CLOSED</v>
          </cell>
          <cell r="D54939" t="str">
            <v>Medium</v>
          </cell>
          <cell r="E54939" t="str">
            <v>Chirag Dubal</v>
          </cell>
          <cell r="F54939" t="str">
            <v>Shloka Chakre</v>
          </cell>
          <cell r="G54939">
            <v>46191.706944444442</v>
          </cell>
          <cell r="H54939">
            <v>46195.587500000001</v>
          </cell>
        </row>
        <row r="54940">
          <cell r="A54940" t="str">
            <v>UCW-33089</v>
          </cell>
          <cell r="B54940" t="str">
            <v>CLONE - K18 Hair Oil 10ml New Listing</v>
          </cell>
          <cell r="C54940" t="str">
            <v>CLOSED</v>
          </cell>
          <cell r="D54940" t="str">
            <v>Medium</v>
          </cell>
          <cell r="E54940" t="str">
            <v>Chirag Dubal</v>
          </cell>
          <cell r="F54940" t="str">
            <v>Shraddha Dighe</v>
          </cell>
          <cell r="G54940">
            <v>46191.669444444444</v>
          </cell>
          <cell r="H54940">
            <v>46199.590277777781</v>
          </cell>
        </row>
        <row r="54941">
          <cell r="A54941" t="str">
            <v>UCW-33082</v>
          </cell>
          <cell r="B54941" t="str">
            <v>Asics | Footwear | Sell Now Fashion to Luxury | 12-06-2026</v>
          </cell>
          <cell r="C54941" t="str">
            <v>CLOSED</v>
          </cell>
          <cell r="D54941" t="str">
            <v>Medium</v>
          </cell>
          <cell r="E54941" t="str">
            <v>Chirag Dubal</v>
          </cell>
          <cell r="F54941" t="str">
            <v>Shloka Chakre</v>
          </cell>
          <cell r="G54941">
            <v>46191.652083333334</v>
          </cell>
          <cell r="H54941">
            <v>46192.719444444447</v>
          </cell>
        </row>
        <row r="54942">
          <cell r="A54942" t="str">
            <v>UCW-33066</v>
          </cell>
          <cell r="B54942" t="str">
            <v>Palmonas | Fashion Jwellery | 128366 | 17-06-2026 (204 SKUs)</v>
          </cell>
          <cell r="C54942" t="str">
            <v>CLOSED</v>
          </cell>
          <cell r="D54942" t="str">
            <v>Medium</v>
          </cell>
          <cell r="E54942" t="str">
            <v>Chirag Dubal</v>
          </cell>
          <cell r="F54942" t="str">
            <v>Shraddha Dighe</v>
          </cell>
          <cell r="G54942">
            <v>46191.576388888891</v>
          </cell>
          <cell r="H54942">
            <v>46196.556250000001</v>
          </cell>
        </row>
        <row r="54943">
          <cell r="A54943" t="str">
            <v>UCW-33065</v>
          </cell>
          <cell r="B54943" t="str">
            <v>Palmonas | Fashion Jwellery | 128366 | 17-06-2026 (146 SKUs)</v>
          </cell>
          <cell r="C54943" t="str">
            <v>CLOSED</v>
          </cell>
          <cell r="D54943" t="str">
            <v>Medium</v>
          </cell>
          <cell r="E54943" t="str">
            <v>Chirag Dubal</v>
          </cell>
          <cell r="F54943" t="str">
            <v>Shraddha Dighe</v>
          </cell>
          <cell r="G54943">
            <v>46191.574999999997</v>
          </cell>
          <cell r="H54943">
            <v>46196.552083333336</v>
          </cell>
        </row>
        <row r="54944">
          <cell r="A54944" t="str">
            <v>UCW-33063</v>
          </cell>
          <cell r="B54944" t="str">
            <v>Giva | Silver Jewellery | 125927 | 17-06-2026 (113SKUs)</v>
          </cell>
          <cell r="C54944" t="str">
            <v>CLOSED</v>
          </cell>
          <cell r="D54944" t="str">
            <v>Medium</v>
          </cell>
          <cell r="E54944" t="str">
            <v>Chirag Dubal</v>
          </cell>
          <cell r="F54944" t="str">
            <v>Shraddha Dighe</v>
          </cell>
          <cell r="G54944">
            <v>46191.573611111111</v>
          </cell>
          <cell r="H54944">
            <v>46195.501388888886</v>
          </cell>
        </row>
        <row r="54945">
          <cell r="A54945" t="str">
            <v>UCW-33059</v>
          </cell>
          <cell r="B54945" t="str">
            <v>SWEET DREAMS Boys 12-06-2026</v>
          </cell>
          <cell r="C54945" t="str">
            <v>CLOSED</v>
          </cell>
          <cell r="D54945" t="str">
            <v>Medium</v>
          </cell>
          <cell r="E54945" t="str">
            <v>Chirag Dubal</v>
          </cell>
          <cell r="F54945" t="str">
            <v>Shraddha Dighe</v>
          </cell>
          <cell r="G54945">
            <v>46191.564583333333</v>
          </cell>
          <cell r="H54945">
            <v>46193.630555555559</v>
          </cell>
        </row>
        <row r="54946">
          <cell r="A54946" t="str">
            <v>UCW-33058</v>
          </cell>
          <cell r="B54946" t="str">
            <v>SWEET DREAMS Girls 12-06-2026</v>
          </cell>
          <cell r="C54946" t="str">
            <v>CLOSED</v>
          </cell>
          <cell r="D54946" t="str">
            <v>Medium</v>
          </cell>
          <cell r="E54946" t="str">
            <v>Chirag Dubal</v>
          </cell>
          <cell r="F54946" t="str">
            <v>Shraddha Dighe</v>
          </cell>
          <cell r="G54946">
            <v>46191.5625</v>
          </cell>
          <cell r="H54946">
            <v>46193.620138888888</v>
          </cell>
        </row>
        <row r="54947">
          <cell r="A54947" t="str">
            <v>UCW-33057</v>
          </cell>
          <cell r="B54947" t="str">
            <v>SWEET DREAMS Men 12-06-2026</v>
          </cell>
          <cell r="C54947" t="str">
            <v>CLOSED</v>
          </cell>
          <cell r="D54947" t="str">
            <v>Medium</v>
          </cell>
          <cell r="E54947" t="str">
            <v>Chirag Dubal</v>
          </cell>
          <cell r="F54947" t="str">
            <v>Shraddha Dighe</v>
          </cell>
          <cell r="G54947">
            <v>46191.558333333334</v>
          </cell>
          <cell r="H54947">
            <v>46193.614583333336</v>
          </cell>
        </row>
        <row r="54948">
          <cell r="A54948" t="str">
            <v>UCW-33052</v>
          </cell>
          <cell r="B54948" t="str">
            <v xml:space="preserve"> Jeroboam Cataloguing </v>
          </cell>
          <cell r="C54948" t="str">
            <v>CLOSED</v>
          </cell>
          <cell r="D54948" t="str">
            <v>Medium</v>
          </cell>
          <cell r="E54948" t="str">
            <v>Chirag Dubal</v>
          </cell>
          <cell r="F54948" t="str">
            <v>Simi Raichel Zachariah</v>
          </cell>
          <cell r="G54948">
            <v>46191.52847222222</v>
          </cell>
          <cell r="H54948">
            <v>46192.575694444444</v>
          </cell>
        </row>
        <row r="54949">
          <cell r="A54949" t="str">
            <v>UCW-33050</v>
          </cell>
          <cell r="B54949" t="str">
            <v xml:space="preserve">IKONIC - TATA CLIQ  - 8904231015999 - Ultra Light Hair Dryer - Black - IMAGE UPDATE </v>
          </cell>
          <cell r="C54949" t="str">
            <v>CLOSED</v>
          </cell>
          <cell r="D54949" t="str">
            <v>Medium</v>
          </cell>
          <cell r="E54949" t="str">
            <v>Chirag Dubal</v>
          </cell>
          <cell r="F54949" t="str">
            <v>Shraddha Dighe</v>
          </cell>
          <cell r="G54949">
            <v>46191.474305555559</v>
          </cell>
          <cell r="H54949">
            <v>46192.625694444447</v>
          </cell>
        </row>
        <row r="54950">
          <cell r="A54950" t="str">
            <v>UCW-33048</v>
          </cell>
          <cell r="B54950" t="str">
            <v>New listings to create</v>
          </cell>
          <cell r="C54950" t="str">
            <v>CLOSED Due to Inactive/Insufficient Information</v>
          </cell>
          <cell r="D54950" t="str">
            <v>Medium</v>
          </cell>
          <cell r="E54950" t="str">
            <v>Chirag Dubal</v>
          </cell>
          <cell r="F54950" t="str">
            <v>Shraddha Dighe</v>
          </cell>
          <cell r="G54950">
            <v>46191.459027777775</v>
          </cell>
          <cell r="H54950">
            <v>46192.4</v>
          </cell>
        </row>
        <row r="54951">
          <cell r="A54951" t="str">
            <v>UCW-33046</v>
          </cell>
          <cell r="B54951" t="str">
            <v>YSL x Tata Cliq Luxury - New Launch Tracking</v>
          </cell>
          <cell r="C54951" t="str">
            <v>CLOSED</v>
          </cell>
          <cell r="D54951" t="str">
            <v>Medium</v>
          </cell>
          <cell r="E54951" t="str">
            <v>Chirag Dubal</v>
          </cell>
          <cell r="F54951" t="str">
            <v>Shraddha Dighe</v>
          </cell>
          <cell r="G54951">
            <v>46191.455555555556</v>
          </cell>
          <cell r="H54951">
            <v>46192.572222222225</v>
          </cell>
        </row>
        <row r="54952">
          <cell r="A54952" t="str">
            <v>UCW-33043</v>
          </cell>
          <cell r="B54952" t="str">
            <v>Rubans | Jewellery Set , Earings &amp; Bangles | 124272 | SKU :- 184</v>
          </cell>
          <cell r="C54952" t="str">
            <v>CLOSED</v>
          </cell>
          <cell r="D54952" t="str">
            <v>Medium</v>
          </cell>
          <cell r="E54952" t="str">
            <v>Chirag Dubal</v>
          </cell>
          <cell r="F54952" t="str">
            <v>Shraddha Dighe</v>
          </cell>
          <cell r="G54952">
            <v>46191.442361111112</v>
          </cell>
          <cell r="H54952">
            <v>46195.477777777778</v>
          </cell>
        </row>
        <row r="54953">
          <cell r="A54953" t="str">
            <v>UCW-33037</v>
          </cell>
          <cell r="B54953" t="str">
            <v>Puig GWP Cataloguing 09.06.26</v>
          </cell>
          <cell r="C54953" t="str">
            <v>CLOSED</v>
          </cell>
          <cell r="D54953" t="str">
            <v>Medium</v>
          </cell>
          <cell r="E54953" t="str">
            <v>Chirag Dubal</v>
          </cell>
          <cell r="F54953" t="str">
            <v>Simi Raichel Zachariah</v>
          </cell>
          <cell r="G54953">
            <v>46190.76666666667</v>
          </cell>
          <cell r="H54953">
            <v>46192.568749999999</v>
          </cell>
        </row>
        <row r="54954">
          <cell r="A54954" t="str">
            <v>UCW-33035</v>
          </cell>
          <cell r="B54954" t="str">
            <v>2065376_Mist New listing_TCL</v>
          </cell>
          <cell r="C54954" t="str">
            <v>CLOSED</v>
          </cell>
          <cell r="D54954" t="str">
            <v>Medium</v>
          </cell>
          <cell r="E54954" t="str">
            <v>Chirag Dubal</v>
          </cell>
          <cell r="F54954" t="str">
            <v>Shraddha Dighe</v>
          </cell>
          <cell r="G54954">
            <v>46190.756249999999</v>
          </cell>
          <cell r="H54954">
            <v>46195.429861111108</v>
          </cell>
        </row>
        <row r="54955">
          <cell r="A54955" t="str">
            <v>UCW-33028</v>
          </cell>
          <cell r="B54955" t="str">
            <v>Tata Cliq X Sebastian Professional Restage Listings</v>
          </cell>
          <cell r="C54955" t="str">
            <v>CLOSED</v>
          </cell>
          <cell r="D54955" t="str">
            <v>Medium</v>
          </cell>
          <cell r="E54955" t="str">
            <v>Chirag Dubal</v>
          </cell>
          <cell r="F54955" t="str">
            <v>Shraddha Dighe</v>
          </cell>
          <cell r="G54955">
            <v>46190.695833333331</v>
          </cell>
          <cell r="H54955">
            <v>46193.517361111109</v>
          </cell>
        </row>
        <row r="54956">
          <cell r="A54956" t="str">
            <v>UCW-33027</v>
          </cell>
          <cell r="B54956" t="str">
            <v>HA Tint Listing | OAP | Tata Cliq</v>
          </cell>
          <cell r="C54956" t="str">
            <v>CLOSED</v>
          </cell>
          <cell r="D54956" t="str">
            <v>Medium</v>
          </cell>
          <cell r="E54956" t="str">
            <v>Chirag Dubal</v>
          </cell>
          <cell r="F54956" t="str">
            <v>Shraddha Dighe</v>
          </cell>
          <cell r="G54956">
            <v>46190.69027777778</v>
          </cell>
          <cell r="H54956">
            <v>46192.564583333333</v>
          </cell>
        </row>
        <row r="54957">
          <cell r="A54957" t="str">
            <v>UCW-33025</v>
          </cell>
          <cell r="B54957" t="str">
            <v>Ustraa &amp; VLCC - Facial Kit &amp; Hair Serum - 8904223820723 , 8904223818737 , 8907122020201</v>
          </cell>
          <cell r="C54957" t="str">
            <v>CLOSED</v>
          </cell>
          <cell r="D54957" t="str">
            <v>Medium</v>
          </cell>
          <cell r="E54957" t="str">
            <v>Chirag Dubal</v>
          </cell>
          <cell r="F54957" t="str">
            <v>Shraddha Dighe</v>
          </cell>
          <cell r="G54957">
            <v>46190.686111111114</v>
          </cell>
          <cell r="H54957">
            <v>46205.503472222219</v>
          </cell>
        </row>
        <row r="54958">
          <cell r="A54958" t="str">
            <v>UCW-33021</v>
          </cell>
          <cell r="B54958" t="str">
            <v>Tata Cliq  Fashion - New listing - Eze Perfume (New launch)</v>
          </cell>
          <cell r="C54958" t="str">
            <v>CLOSED</v>
          </cell>
          <cell r="D54958" t="str">
            <v>Medium</v>
          </cell>
          <cell r="E54958" t="str">
            <v>Chirag Dubal</v>
          </cell>
          <cell r="F54958" t="str">
            <v>Shraddha Dighe</v>
          </cell>
          <cell r="G54958">
            <v>46190.67291666667</v>
          </cell>
          <cell r="H54958">
            <v>46193.509027777778</v>
          </cell>
        </row>
        <row r="54959">
          <cell r="A54959" t="str">
            <v>UCW-33020</v>
          </cell>
          <cell r="B54959" t="str">
            <v>Tata Cliq Footwear Catalogue | 11-06-2026</v>
          </cell>
          <cell r="C54959" t="str">
            <v>CLOSED</v>
          </cell>
          <cell r="D54959" t="str">
            <v>Medium</v>
          </cell>
          <cell r="E54959" t="str">
            <v>netscribes</v>
          </cell>
          <cell r="F54959" t="str">
            <v>Shraddha Dighe</v>
          </cell>
          <cell r="G54959">
            <v>46190.668055555558</v>
          </cell>
          <cell r="H54959">
            <v>46192.558333333334</v>
          </cell>
        </row>
        <row r="54960">
          <cell r="A54960" t="str">
            <v>UCW-33004</v>
          </cell>
          <cell r="B54960" t="str">
            <v>Silver Rakhi Listing - 11.06.2026</v>
          </cell>
          <cell r="C54960" t="str">
            <v>CLOSED</v>
          </cell>
          <cell r="D54960" t="str">
            <v>Medium</v>
          </cell>
          <cell r="E54960" t="str">
            <v>Chirag Dubal</v>
          </cell>
          <cell r="F54960" t="str">
            <v>Shraddha Dighe</v>
          </cell>
          <cell r="G54960">
            <v>46190.566666666666</v>
          </cell>
          <cell r="H54960">
            <v>46191.583333333336</v>
          </cell>
        </row>
        <row r="54961">
          <cell r="A54961" t="str">
            <v>UCW-33001</v>
          </cell>
          <cell r="B54961" t="str">
            <v>Touch925 | Silver Jewellery | 128759 | 12-06-2026 (37 SKUs)</v>
          </cell>
          <cell r="C54961" t="str">
            <v>CLOSED</v>
          </cell>
          <cell r="D54961" t="str">
            <v>Medium</v>
          </cell>
          <cell r="E54961" t="str">
            <v>Chirag Dubal</v>
          </cell>
          <cell r="F54961" t="str">
            <v>Shraddha Dighe</v>
          </cell>
          <cell r="G54961">
            <v>46190.563888888886</v>
          </cell>
          <cell r="H54961">
            <v>46195.472222222219</v>
          </cell>
        </row>
        <row r="54962">
          <cell r="A54962" t="str">
            <v>UCW-32999</v>
          </cell>
          <cell r="B54962" t="str">
            <v>New Listing for Tata Cliq: Zircon Necklace ( 199 SKUs) – Kushal’s</v>
          </cell>
          <cell r="C54962" t="str">
            <v>CLOSED</v>
          </cell>
          <cell r="D54962" t="str">
            <v>Medium</v>
          </cell>
          <cell r="E54962" t="str">
            <v>Chirag Dubal</v>
          </cell>
          <cell r="F54962" t="str">
            <v>Shraddha Dighe</v>
          </cell>
          <cell r="G54962">
            <v>46190.557638888888</v>
          </cell>
          <cell r="H54962">
            <v>46191.579861111109</v>
          </cell>
        </row>
        <row r="54963">
          <cell r="A54963" t="str">
            <v>UCW-32992</v>
          </cell>
          <cell r="B54963" t="str">
            <v>New Listing | HONASA Lumineve Tata Cliq Luxe</v>
          </cell>
          <cell r="C54963" t="str">
            <v>CLOSED</v>
          </cell>
          <cell r="D54963" t="str">
            <v>Medium</v>
          </cell>
          <cell r="E54963" t="str">
            <v>Chirag Dubal</v>
          </cell>
          <cell r="F54963" t="str">
            <v>Shraddha Dighe</v>
          </cell>
          <cell r="G54963">
            <v>46190.522222222222</v>
          </cell>
          <cell r="H54963">
            <v>46205.484722222223</v>
          </cell>
        </row>
        <row r="54964">
          <cell r="A54964" t="str">
            <v>UCW-32990</v>
          </cell>
          <cell r="B54964" t="str">
            <v>Honasa Updated A+ and E-Commerce Creatives- Tata Cliq</v>
          </cell>
          <cell r="C54964" t="str">
            <v>CLOSED</v>
          </cell>
          <cell r="D54964" t="str">
            <v>Medium</v>
          </cell>
          <cell r="E54964" t="str">
            <v>Chirag Dubal</v>
          </cell>
          <cell r="F54964" t="str">
            <v>Shraddha Dighe</v>
          </cell>
          <cell r="G54964">
            <v>46190.515277777777</v>
          </cell>
          <cell r="H54964">
            <v>46195.512499999997</v>
          </cell>
        </row>
        <row r="54965">
          <cell r="A54965" t="str">
            <v>UCW-32986</v>
          </cell>
          <cell r="B54965" t="str">
            <v>CLONE - CLONE - SOMA ESSENTIAL - Cataloguing</v>
          </cell>
          <cell r="C54965" t="str">
            <v>CLOSED</v>
          </cell>
          <cell r="D54965" t="str">
            <v>Medium</v>
          </cell>
          <cell r="E54965" t="str">
            <v>Chirag Dubal</v>
          </cell>
          <cell r="F54965" t="str">
            <v>Shraddha Dighe</v>
          </cell>
          <cell r="G54965">
            <v>46190.502083333333</v>
          </cell>
          <cell r="H54965">
            <v>46191.567361111112</v>
          </cell>
        </row>
        <row r="54966">
          <cell r="A54966" t="str">
            <v>UCW-32975</v>
          </cell>
          <cell r="B54966" t="str">
            <v>Tata Cliq - New listing - Adidas Vibes &amp; Franck Olivier</v>
          </cell>
          <cell r="C54966" t="str">
            <v>CLOSED</v>
          </cell>
          <cell r="D54966" t="str">
            <v>Medium</v>
          </cell>
          <cell r="E54966" t="str">
            <v>Chirag Dubal</v>
          </cell>
          <cell r="F54966" t="str">
            <v>Shraddha Dighe</v>
          </cell>
          <cell r="G54966">
            <v>46190.481249999997</v>
          </cell>
          <cell r="H54966">
            <v>46192.55</v>
          </cell>
        </row>
        <row r="54967">
          <cell r="A54967" t="str">
            <v>UCW-32973</v>
          </cell>
          <cell r="B54967" t="str">
            <v>Error_FW: Tata Cliq - Cataloguing Templates</v>
          </cell>
          <cell r="C54967" t="str">
            <v>CLOSED</v>
          </cell>
          <cell r="D54967" t="str">
            <v>Medium</v>
          </cell>
          <cell r="E54967" t="str">
            <v>netscribes</v>
          </cell>
          <cell r="F54967" t="str">
            <v>Reagan D’souza</v>
          </cell>
          <cell r="G54967">
            <v>46190.472916666666</v>
          </cell>
          <cell r="H54967">
            <v>46196.461805555555</v>
          </cell>
        </row>
        <row r="54968">
          <cell r="A54968" t="str">
            <v>UCW-32968</v>
          </cell>
          <cell r="B54968" t="str">
            <v>Footwear Lot 6 SS26 Skechers -35 SKUs - 9 Style - Marketplace and Luxury - Marketplace seller code - 126948 - Luxury seller code - 128174 - 16.6.2026</v>
          </cell>
          <cell r="C54968" t="str">
            <v>CLOSED</v>
          </cell>
          <cell r="D54968" t="str">
            <v>Medium</v>
          </cell>
          <cell r="E54968" t="str">
            <v>Chirag Dubal</v>
          </cell>
          <cell r="F54968" t="str">
            <v>Shloka Chakre</v>
          </cell>
          <cell r="G54968">
            <v>46190.447916666664</v>
          </cell>
          <cell r="H54968">
            <v>46191.538888888892</v>
          </cell>
        </row>
        <row r="54969">
          <cell r="A54969" t="str">
            <v>UCW-32965</v>
          </cell>
          <cell r="B54969" t="str">
            <v>Error_Images Not reflecting-Need To re-trigger</v>
          </cell>
          <cell r="C54969" t="str">
            <v>CLOSED</v>
          </cell>
          <cell r="D54969" t="str">
            <v>Medium</v>
          </cell>
          <cell r="E54969" t="str">
            <v>Chirag Dubal</v>
          </cell>
          <cell r="F54969" t="str">
            <v>Reagan D’souza</v>
          </cell>
          <cell r="G54969">
            <v>46190.054861111108</v>
          </cell>
          <cell r="H54969">
            <v>46192.734027777777</v>
          </cell>
        </row>
        <row r="54970">
          <cell r="A54970" t="str">
            <v>UCW-32964</v>
          </cell>
          <cell r="B54970" t="str">
            <v>Error_Styles Migration to Tata Cliq ABFRL Account - 27-05-2026</v>
          </cell>
          <cell r="C54970" t="str">
            <v>CLOSED</v>
          </cell>
          <cell r="D54970" t="str">
            <v>Medium</v>
          </cell>
          <cell r="E54970" t="str">
            <v>netscribes</v>
          </cell>
          <cell r="F54970" t="str">
            <v>Reagan D’souza</v>
          </cell>
          <cell r="G54970">
            <v>46190.034722222219</v>
          </cell>
          <cell r="H54970">
            <v>46198.443055555559</v>
          </cell>
        </row>
        <row r="54971">
          <cell r="A54971" t="str">
            <v>UCW-32963</v>
          </cell>
          <cell r="B54971" t="str">
            <v>ALDO Footwear Catalog Submission (TC&amp;TCL) - 10.06.2025</v>
          </cell>
          <cell r="C54971" t="str">
            <v>CLOSED Due to Inactive/Insufficient Information</v>
          </cell>
          <cell r="D54971" t="str">
            <v>Medium</v>
          </cell>
          <cell r="E54971" t="str">
            <v>Chirag Dubal</v>
          </cell>
          <cell r="F54971" t="str">
            <v>Shloka Chakre</v>
          </cell>
          <cell r="G54971">
            <v>46189.804166666669</v>
          </cell>
          <cell r="H54971">
            <v>46193.37222222222</v>
          </cell>
        </row>
        <row r="54972">
          <cell r="A54972" t="str">
            <v>UCW-32955</v>
          </cell>
          <cell r="B54972" t="str">
            <v>UCW-32178 - Dual listing &amp; sell now - Tata Cliq-adidas DTC|Footwear| Attributes_03-06-26_NC</v>
          </cell>
          <cell r="C54972" t="str">
            <v>CLOSED</v>
          </cell>
          <cell r="D54972" t="str">
            <v>Medium</v>
          </cell>
          <cell r="E54972" t="str">
            <v>Chirag Dubal</v>
          </cell>
          <cell r="F54972" t="str">
            <v>Shloka Chakre</v>
          </cell>
          <cell r="G54972">
            <v>46189.748611111114</v>
          </cell>
          <cell r="H54972">
            <v>46193.893750000003</v>
          </cell>
        </row>
        <row r="54973">
          <cell r="A54973" t="str">
            <v>UCW-32948</v>
          </cell>
          <cell r="B54973" t="str">
            <v>Yufta - New Catalog Link Tatacliq(35 Styles</v>
          </cell>
          <cell r="C54973" t="str">
            <v>CLOSED</v>
          </cell>
          <cell r="D54973" t="str">
            <v>Medium</v>
          </cell>
          <cell r="E54973" t="str">
            <v>Chirag Dubal</v>
          </cell>
          <cell r="F54973" t="str">
            <v>Shraddha Dighe</v>
          </cell>
          <cell r="G54973">
            <v>46189.699305555558</v>
          </cell>
          <cell r="H54973">
            <v>46196.519444444442</v>
          </cell>
        </row>
        <row r="54974">
          <cell r="A54974" t="str">
            <v>UCW-32938</v>
          </cell>
          <cell r="B54974" t="str">
            <v>BERRYLICIOUS + Apparel + Annapurna Impex (128094) + 03/05/2026</v>
          </cell>
          <cell r="C54974" t="str">
            <v>CLOSED Due to Inactive/Insufficient Information</v>
          </cell>
          <cell r="D54974" t="str">
            <v>Medium</v>
          </cell>
          <cell r="E54974" t="str">
            <v>Chirag Dubal</v>
          </cell>
          <cell r="F54974" t="str">
            <v>Shraddha Dighe</v>
          </cell>
          <cell r="G54974">
            <v>46189.663194444445</v>
          </cell>
          <cell r="H54974">
            <v>46212.518750000003</v>
          </cell>
        </row>
        <row r="54975">
          <cell r="A54975" t="str">
            <v>UCW-32933</v>
          </cell>
          <cell r="B54975" t="str">
            <v>Tata Cliq Footwear Catalogue | 12-06-2026</v>
          </cell>
          <cell r="C54975" t="str">
            <v>CLOSED</v>
          </cell>
          <cell r="D54975" t="str">
            <v>Medium</v>
          </cell>
          <cell r="E54975" t="str">
            <v>Chirag Dubal</v>
          </cell>
          <cell r="F54975" t="str">
            <v>Simi Raichel Zachariah</v>
          </cell>
          <cell r="G54975">
            <v>46189.637499999997</v>
          </cell>
          <cell r="H54975">
            <v>46190.673611111109</v>
          </cell>
        </row>
        <row r="54976">
          <cell r="A54976" t="str">
            <v>UCW-32930</v>
          </cell>
          <cell r="B54976" t="str">
            <v>Tinted Serum 7-8 Shade Listing Correction_Infaillible | OAP | Tata Cliq</v>
          </cell>
          <cell r="C54976" t="str">
            <v>CLOSED</v>
          </cell>
          <cell r="D54976" t="str">
            <v>Medium</v>
          </cell>
          <cell r="E54976" t="str">
            <v>Chirag Dubal</v>
          </cell>
          <cell r="F54976" t="str">
            <v>Shraddha Dighe</v>
          </cell>
          <cell r="G54976">
            <v>46189.634722222225</v>
          </cell>
          <cell r="H54976">
            <v>46190.498611111114</v>
          </cell>
        </row>
        <row r="54977">
          <cell r="A54977" t="str">
            <v>UCW-32929</v>
          </cell>
          <cell r="B54977" t="str">
            <v>New Listing for Tata Cliq: Necklaces (231 SKUs) | Kushal’s | 16-06-2026</v>
          </cell>
          <cell r="C54977" t="str">
            <v>CLOSED</v>
          </cell>
          <cell r="D54977" t="str">
            <v>Medium</v>
          </cell>
          <cell r="E54977" t="str">
            <v>Chirag Dubal</v>
          </cell>
          <cell r="F54977" t="str">
            <v>Shraddha Dighe</v>
          </cell>
          <cell r="G54977">
            <v>46189.631249999999</v>
          </cell>
          <cell r="H54977">
            <v>46191.521527777775</v>
          </cell>
        </row>
        <row r="54978">
          <cell r="A54978" t="str">
            <v>UCW-32927</v>
          </cell>
          <cell r="B54978" t="str">
            <v>New Earrings listing-21 SKUS</v>
          </cell>
          <cell r="C54978" t="str">
            <v>CLOSED</v>
          </cell>
          <cell r="D54978" t="str">
            <v>Medium</v>
          </cell>
          <cell r="E54978" t="str">
            <v>Chirag Dubal</v>
          </cell>
          <cell r="F54978" t="str">
            <v>Shraddha Dighe</v>
          </cell>
          <cell r="G54978">
            <v>46189.629166666666</v>
          </cell>
          <cell r="H54978">
            <v>46190.646527777775</v>
          </cell>
        </row>
        <row r="54979">
          <cell r="A54979" t="str">
            <v>UCW-32918</v>
          </cell>
          <cell r="B54979" t="str">
            <v>CLONE - Sora Dora Listing</v>
          </cell>
          <cell r="C54979" t="str">
            <v>CLOSED</v>
          </cell>
          <cell r="D54979" t="str">
            <v>Medium</v>
          </cell>
          <cell r="E54979" t="str">
            <v>Chirag Dubal</v>
          </cell>
          <cell r="F54979" t="str">
            <v>Shraddha Dighe</v>
          </cell>
          <cell r="G54979">
            <v>46189.555555555555</v>
          </cell>
          <cell r="H54979">
            <v>46196.509722222225</v>
          </cell>
        </row>
        <row r="54980">
          <cell r="A54980" t="str">
            <v>UCW-32912</v>
          </cell>
          <cell r="B54980" t="str">
            <v>CLONE-New Listing | Neutrogena UltraSheer Mineral Sunscreen 40 ml</v>
          </cell>
          <cell r="C54980" t="str">
            <v>CLOSED</v>
          </cell>
          <cell r="D54980" t="str">
            <v>Medium</v>
          </cell>
          <cell r="E54980" t="str">
            <v>netscribes</v>
          </cell>
          <cell r="F54980" t="str">
            <v>netscribes</v>
          </cell>
          <cell r="G54980">
            <v>46189.520833333336</v>
          </cell>
          <cell r="H54980">
            <v>46190.642361111109</v>
          </cell>
        </row>
        <row r="54981">
          <cell r="A54981" t="str">
            <v>UCW-32908</v>
          </cell>
          <cell r="B54981" t="str">
            <v>ERROR_Catalogue New errors for the Multibrands Agency (NETSCRIBES) 16th June _NC</v>
          </cell>
          <cell r="C54981" t="str">
            <v>CLOSED</v>
          </cell>
          <cell r="D54981" t="str">
            <v>Medium</v>
          </cell>
          <cell r="E54981" t="str">
            <v>netscribes</v>
          </cell>
          <cell r="F54981" t="str">
            <v>Sushma Ram</v>
          </cell>
          <cell r="G54981">
            <v>46189.490277777775</v>
          </cell>
          <cell r="H54981">
            <v>46193.893750000003</v>
          </cell>
        </row>
        <row r="54982">
          <cell r="A54982" t="str">
            <v>UCW-32907</v>
          </cell>
          <cell r="B54982" t="str">
            <v>Garnier | Color Naturals PDP Update | TATACLIQ</v>
          </cell>
          <cell r="C54982" t="str">
            <v>CLOSED</v>
          </cell>
          <cell r="D54982" t="str">
            <v>Medium</v>
          </cell>
          <cell r="E54982" t="str">
            <v>Chirag Dubal</v>
          </cell>
          <cell r="F54982" t="str">
            <v>Shraddha Dighe</v>
          </cell>
          <cell r="G54982">
            <v>46189.486111111109</v>
          </cell>
          <cell r="H54982">
            <v>46190.496527777781</v>
          </cell>
        </row>
        <row r="54983">
          <cell r="A54983" t="str">
            <v>UCW-32906</v>
          </cell>
          <cell r="B54983" t="str">
            <v>Titan New listings - New EAN</v>
          </cell>
          <cell r="C54983" t="str">
            <v>CLOSED</v>
          </cell>
          <cell r="D54983" t="str">
            <v>Medium</v>
          </cell>
          <cell r="E54983" t="str">
            <v>Chirag Dubal</v>
          </cell>
          <cell r="F54983" t="str">
            <v>Shraddha Dighe</v>
          </cell>
          <cell r="G54983">
            <v>46189.478472222225</v>
          </cell>
          <cell r="H54983">
            <v>46191.477083333331</v>
          </cell>
        </row>
        <row r="54984">
          <cell r="A54984" t="str">
            <v>UCW-32905</v>
          </cell>
          <cell r="B54984" t="str">
            <v xml:space="preserve">Jovoy  Cataloguing </v>
          </cell>
          <cell r="C54984" t="str">
            <v>CLOSED</v>
          </cell>
          <cell r="D54984" t="str">
            <v>Medium</v>
          </cell>
          <cell r="E54984" t="str">
            <v>Chirag Dubal</v>
          </cell>
          <cell r="F54984" t="str">
            <v>Shraddha Dighe</v>
          </cell>
          <cell r="G54984">
            <v>46189.461111111108</v>
          </cell>
          <cell r="H54984">
            <v>46190.636111111111</v>
          </cell>
        </row>
        <row r="54985">
          <cell r="A54985" t="str">
            <v>UCW-32902</v>
          </cell>
          <cell r="B54985" t="str">
            <v>Error_Launch of FEDS Jerseys on 6th Nov’25 – Strict Adherence to Launch Date</v>
          </cell>
          <cell r="C54985" t="str">
            <v>CLOSED Due to Inactive/Insufficient Information</v>
          </cell>
          <cell r="D54985" t="str">
            <v>Medium</v>
          </cell>
          <cell r="E54985" t="str">
            <v>netscribes</v>
          </cell>
          <cell r="F54985" t="str">
            <v>Reagan D’souza</v>
          </cell>
          <cell r="G54985">
            <v>46189.383333333331</v>
          </cell>
          <cell r="H54985">
            <v>46190.386805555558</v>
          </cell>
        </row>
        <row r="54986">
          <cell r="A54986" t="str">
            <v>UCW-32901</v>
          </cell>
          <cell r="B54986" t="str">
            <v>Error_Launch of FEDS Jerseys on 6th Nov’25 – Strict Adherence to Launch Date</v>
          </cell>
          <cell r="C54986" t="str">
            <v>CLOSED</v>
          </cell>
          <cell r="D54986" t="str">
            <v>Highest</v>
          </cell>
          <cell r="E54986" t="str">
            <v>netscribes</v>
          </cell>
          <cell r="F54986" t="str">
            <v>Reagan D’souza</v>
          </cell>
          <cell r="G54986">
            <v>46189.383333333331</v>
          </cell>
          <cell r="H54986">
            <v>46189.634722222225</v>
          </cell>
        </row>
        <row r="54987">
          <cell r="A54987" t="str">
            <v>UCW-32893</v>
          </cell>
          <cell r="B54987" t="str">
            <v xml:space="preserve">Error_NCH_ESC_127776060299901_Wrong product received </v>
          </cell>
          <cell r="C54987" t="str">
            <v>CLOSED</v>
          </cell>
          <cell r="D54987" t="str">
            <v>Medium</v>
          </cell>
          <cell r="E54987" t="str">
            <v>Reagan D’souza</v>
          </cell>
          <cell r="F54987" t="str">
            <v>Reagan D’souza</v>
          </cell>
          <cell r="G54987">
            <v>46188.797222222223</v>
          </cell>
          <cell r="H54987">
            <v>46193.893750000003</v>
          </cell>
        </row>
        <row r="54988">
          <cell r="A54988" t="str">
            <v>UCW-32877</v>
          </cell>
          <cell r="B54988" t="str">
            <v xml:space="preserve">Tatacliq listing </v>
          </cell>
          <cell r="C54988" t="str">
            <v>CLOSED</v>
          </cell>
          <cell r="D54988" t="str">
            <v>Medium</v>
          </cell>
          <cell r="E54988" t="str">
            <v>Chirag Dubal</v>
          </cell>
          <cell r="F54988" t="str">
            <v>Shraddha Dighe</v>
          </cell>
          <cell r="G54988">
            <v>46188.695138888892</v>
          </cell>
          <cell r="H54988">
            <v>46193.607638888891</v>
          </cell>
        </row>
        <row r="54989">
          <cell r="A54989" t="str">
            <v>UCW-32868</v>
          </cell>
          <cell r="B54989" t="str">
            <v>Tinted Serum New Shades Listing_Infaillible | OAP | Tata Cliq</v>
          </cell>
          <cell r="C54989" t="str">
            <v>CLOSED</v>
          </cell>
          <cell r="D54989" t="str">
            <v>Medium</v>
          </cell>
          <cell r="E54989" t="str">
            <v>Chirag Dubal</v>
          </cell>
          <cell r="F54989" t="str">
            <v>Shraddha Dighe</v>
          </cell>
          <cell r="G54989">
            <v>46188.661111111112</v>
          </cell>
          <cell r="H54989">
            <v>46189.538194444445</v>
          </cell>
        </row>
        <row r="54990">
          <cell r="A54990" t="str">
            <v>UCW-32867</v>
          </cell>
          <cell r="B54990" t="str">
            <v>Touch925 | Silver Jewellery | 128759 | 10-06-2026 ( 38 SKUs )</v>
          </cell>
          <cell r="C54990" t="str">
            <v>CLOSED</v>
          </cell>
          <cell r="D54990" t="str">
            <v>Medium</v>
          </cell>
          <cell r="E54990" t="str">
            <v>Chirag Dubal</v>
          </cell>
          <cell r="F54990" t="str">
            <v>Shloka Chakre</v>
          </cell>
          <cell r="G54990">
            <v>46188.660416666666</v>
          </cell>
          <cell r="H54990">
            <v>46189.513888888891</v>
          </cell>
        </row>
        <row r="54991">
          <cell r="A54991" t="str">
            <v>UCW-32860</v>
          </cell>
          <cell r="B54991" t="str">
            <v>Sell now - Tata Cliq-adidas DTC|Footwear| Attributes_03-06-26</v>
          </cell>
          <cell r="C54991" t="str">
            <v>CLOSED</v>
          </cell>
          <cell r="D54991" t="str">
            <v>Medium</v>
          </cell>
          <cell r="E54991" t="str">
            <v>Simi Raichel Zachariah</v>
          </cell>
          <cell r="F54991" t="str">
            <v>netscribes</v>
          </cell>
          <cell r="G54991">
            <v>46188.645138888889</v>
          </cell>
          <cell r="H54991">
            <v>46223.498611111114</v>
          </cell>
        </row>
        <row r="54992">
          <cell r="A54992" t="str">
            <v>UCW-32847</v>
          </cell>
          <cell r="B54992" t="str">
            <v>Bioderma - EAN Code Change</v>
          </cell>
          <cell r="C54992" t="str">
            <v>CLOSED</v>
          </cell>
          <cell r="D54992" t="str">
            <v>Medium</v>
          </cell>
          <cell r="E54992" t="str">
            <v>Chirag Dubal</v>
          </cell>
          <cell r="F54992" t="str">
            <v>Simi Raichel Zachariah</v>
          </cell>
          <cell r="G54992">
            <v>46188.563888888886</v>
          </cell>
          <cell r="H54992">
            <v>46189.449305555558</v>
          </cell>
        </row>
        <row r="54993">
          <cell r="A54993" t="str">
            <v>UCW-32843</v>
          </cell>
          <cell r="B54993" t="str">
            <v>CLONE - 78248680_LANCOME Q2 New Listing_TCL</v>
          </cell>
          <cell r="C54993" t="str">
            <v>CLOSED</v>
          </cell>
          <cell r="D54993" t="str">
            <v>Medium</v>
          </cell>
          <cell r="E54993" t="str">
            <v>netscribes</v>
          </cell>
          <cell r="F54993" t="str">
            <v>netscribes</v>
          </cell>
          <cell r="G54993">
            <v>46188.524305555555</v>
          </cell>
          <cell r="H54993">
            <v>46189.504861111112</v>
          </cell>
        </row>
        <row r="54994">
          <cell r="A54994" t="str">
            <v>UCW-32841</v>
          </cell>
          <cell r="B54994" t="str">
            <v>Pilgrim &lt;&gt; Tata Cliq : New MRP &amp; Image Update</v>
          </cell>
          <cell r="C54994" t="str">
            <v>CLOSED</v>
          </cell>
          <cell r="D54994" t="str">
            <v>Medium</v>
          </cell>
          <cell r="E54994" t="str">
            <v>Chirag Dubal</v>
          </cell>
          <cell r="F54994" t="str">
            <v>Simi Raichel Zachariah</v>
          </cell>
          <cell r="G54994">
            <v>46188.505555555559</v>
          </cell>
          <cell r="H54994">
            <v>46189.442361111112</v>
          </cell>
        </row>
        <row r="54995">
          <cell r="A54995" t="str">
            <v>UCW-32840</v>
          </cell>
          <cell r="B54995" t="str">
            <v xml:space="preserve"> Campus x Tata CliQ ~ New Listings_05.06.2026 Batch-26</v>
          </cell>
          <cell r="C54995" t="str">
            <v>CLOSED Due to Inactive/Insufficient Information</v>
          </cell>
          <cell r="D54995" t="str">
            <v>Medium</v>
          </cell>
          <cell r="E54995" t="str">
            <v>Chirag Dubal</v>
          </cell>
          <cell r="F54995" t="str">
            <v>Simi Raichel Zachariah</v>
          </cell>
          <cell r="G54995">
            <v>46188.502083333333</v>
          </cell>
          <cell r="H54995">
            <v>46199.55972222222</v>
          </cell>
        </row>
        <row r="54996">
          <cell r="A54996" t="str">
            <v>UCW-32826</v>
          </cell>
          <cell r="B54996" t="str">
            <v>E2E - Isharya - Jewellery - 21st May - 28 SKUs</v>
          </cell>
          <cell r="C54996" t="str">
            <v>CLOSED</v>
          </cell>
          <cell r="D54996" t="str">
            <v>Medium</v>
          </cell>
          <cell r="E54996" t="str">
            <v>Chirag Dubal</v>
          </cell>
          <cell r="F54996" t="str">
            <v>Shraddha Dighe</v>
          </cell>
          <cell r="G54996">
            <v>46186.64166666667</v>
          </cell>
          <cell r="H54996">
            <v>46197.662499999999</v>
          </cell>
        </row>
        <row r="54997">
          <cell r="A54997" t="str">
            <v>UCW-32824</v>
          </cell>
          <cell r="B54997" t="str">
            <v>Xtep Footwear 129553, 129560 Listing 156 SKU ( 24 Options ) 10/06/2026.</v>
          </cell>
          <cell r="C54997" t="str">
            <v>CLOSED</v>
          </cell>
          <cell r="D54997" t="str">
            <v>Medium</v>
          </cell>
          <cell r="E54997" t="str">
            <v>Chirag Dubal</v>
          </cell>
          <cell r="F54997" t="str">
            <v>Shraddha Dighe</v>
          </cell>
          <cell r="G54997">
            <v>46186.636111111111</v>
          </cell>
          <cell r="H54997">
            <v>46191.474305555559</v>
          </cell>
        </row>
        <row r="54998">
          <cell r="A54998" t="str">
            <v>UCW-32823</v>
          </cell>
          <cell r="B54998" t="str">
            <v>Sparkles Arias by Lara Dutta 15 Styles</v>
          </cell>
          <cell r="C54998" t="str">
            <v>CLOSED</v>
          </cell>
          <cell r="D54998" t="str">
            <v>Medium</v>
          </cell>
          <cell r="E54998" t="str">
            <v>Chirag Dubal</v>
          </cell>
          <cell r="F54998" t="str">
            <v>Shraddha Dighe</v>
          </cell>
          <cell r="G54998">
            <v>46186.632638888892</v>
          </cell>
          <cell r="H54998">
            <v>46191.445833333331</v>
          </cell>
        </row>
        <row r="54999">
          <cell r="A54999" t="str">
            <v>UCW-32817</v>
          </cell>
          <cell r="B54999" t="str">
            <v>CLONE - Jokerandwitch | Fashion Jewellery | 127801 | 20-05-2026</v>
          </cell>
          <cell r="C54999" t="str">
            <v>CLOSED</v>
          </cell>
          <cell r="D54999" t="str">
            <v>Medium</v>
          </cell>
          <cell r="E54999" t="str">
            <v>netscribes</v>
          </cell>
          <cell r="F54999" t="str">
            <v>netscribes</v>
          </cell>
          <cell r="G54999">
            <v>46186.575694444444</v>
          </cell>
          <cell r="H54999">
            <v>46188.612500000003</v>
          </cell>
        </row>
        <row r="55000">
          <cell r="A55000" t="str">
            <v>UCW-32785</v>
          </cell>
          <cell r="B55000" t="str">
            <v>E2E - Rosso Brunello - FTW - 09/06/26 - 148 SKUs</v>
          </cell>
          <cell r="C55000" t="str">
            <v>CLOSED</v>
          </cell>
          <cell r="D55000" t="str">
            <v>Medium</v>
          </cell>
          <cell r="E55000" t="str">
            <v>Chirag Dubal</v>
          </cell>
          <cell r="F55000" t="str">
            <v>Simi Raichel Zachariah</v>
          </cell>
          <cell r="G55000">
            <v>46185.731249999997</v>
          </cell>
          <cell r="H55000">
            <v>46188.604166666664</v>
          </cell>
        </row>
        <row r="55001">
          <cell r="A55001" t="str">
            <v>UCW-32782</v>
          </cell>
          <cell r="B55001" t="str">
            <v>Anta Footwear S225 127055 &amp; 126934 New listing</v>
          </cell>
          <cell r="C55001" t="str">
            <v>CLOSED</v>
          </cell>
          <cell r="D55001" t="str">
            <v>Medium</v>
          </cell>
          <cell r="E55001" t="str">
            <v>netscribes</v>
          </cell>
          <cell r="F55001" t="str">
            <v>Shraddha Dighe</v>
          </cell>
          <cell r="G55001">
            <v>46185.722222222219</v>
          </cell>
          <cell r="H55001">
            <v>46214.90902777778</v>
          </cell>
        </row>
        <row r="55002">
          <cell r="A55002" t="str">
            <v>UCW-32776</v>
          </cell>
          <cell r="B55002" t="str">
            <v>Accessory+ROWBWH+IDEE+09.06.2026</v>
          </cell>
          <cell r="C55002" t="str">
            <v>CLOSED</v>
          </cell>
          <cell r="D55002" t="str">
            <v>Medium</v>
          </cell>
          <cell r="E55002" t="str">
            <v>Chirag Dubal</v>
          </cell>
          <cell r="F55002" t="str">
            <v>Shraddha Dighe</v>
          </cell>
          <cell r="G55002">
            <v>46185.709027777775</v>
          </cell>
          <cell r="H55002">
            <v>46188.583333333336</v>
          </cell>
        </row>
        <row r="55003">
          <cell r="A55003" t="str">
            <v>UCW-32772</v>
          </cell>
          <cell r="B55003" t="str">
            <v>Tata interperfum cataloguing 1st June'26_pending</v>
          </cell>
          <cell r="C55003" t="str">
            <v>CLOSED</v>
          </cell>
          <cell r="D55003" t="str">
            <v>Medium</v>
          </cell>
          <cell r="E55003" t="str">
            <v>Chirag Dubal</v>
          </cell>
          <cell r="F55003" t="str">
            <v>Shraddha Dighe</v>
          </cell>
          <cell r="G55003">
            <v>46185.702777777777</v>
          </cell>
          <cell r="H55003">
            <v>46190.616666666669</v>
          </cell>
        </row>
        <row r="55004">
          <cell r="A55004" t="str">
            <v>UCW-32759</v>
          </cell>
          <cell r="B55004" t="str">
            <v>Tata Cliq-Multi Brand-Footwear -129236 - 127776 - 09-06-2026</v>
          </cell>
          <cell r="C55004" t="str">
            <v>CLOSED</v>
          </cell>
          <cell r="D55004" t="str">
            <v>Medium</v>
          </cell>
          <cell r="E55004" t="str">
            <v>Chirag Dubal</v>
          </cell>
          <cell r="F55004" t="str">
            <v>Shraddha Dighe</v>
          </cell>
          <cell r="G55004">
            <v>46185.633333333331</v>
          </cell>
          <cell r="H55004">
            <v>46198.591666666667</v>
          </cell>
        </row>
        <row r="55005">
          <cell r="A55005" t="str">
            <v>UCW-32749</v>
          </cell>
          <cell r="B55005" t="str">
            <v>TCL - June Cycle Cataloguing</v>
          </cell>
          <cell r="C55005" t="str">
            <v>CLOSED Due to Inactive/Insufficient Information</v>
          </cell>
          <cell r="D55005" t="str">
            <v>Medium</v>
          </cell>
          <cell r="E55005" t="str">
            <v>netscribes</v>
          </cell>
          <cell r="F55005" t="str">
            <v>Simi Raichel Zachariah</v>
          </cell>
          <cell r="G55005">
            <v>46185.59097222222</v>
          </cell>
          <cell r="H55005">
            <v>46189.84652777778</v>
          </cell>
        </row>
        <row r="55006">
          <cell r="A55006" t="str">
            <v>UCW-32734</v>
          </cell>
          <cell r="B55006" t="str">
            <v>Tata Cliq Luxury - New listing - Juliette has a gun MDP (Powder Love) ( 09-06-2026)</v>
          </cell>
          <cell r="C55006" t="str">
            <v>CLOSED</v>
          </cell>
          <cell r="D55006" t="str">
            <v>Medium</v>
          </cell>
          <cell r="E55006" t="str">
            <v>Chirag Dubal</v>
          </cell>
          <cell r="F55006" t="str">
            <v>Simi Raichel Zachariah</v>
          </cell>
          <cell r="G55006">
            <v>46185.543749999997</v>
          </cell>
          <cell r="H55006">
            <v>46189.486111111109</v>
          </cell>
        </row>
        <row r="55007">
          <cell r="A55007" t="str">
            <v>UCW-32718</v>
          </cell>
          <cell r="B55007" t="str">
            <v>TATA x HUL | Assortment Recommendation</v>
          </cell>
          <cell r="C55007" t="str">
            <v>CLOSED</v>
          </cell>
          <cell r="D55007" t="str">
            <v>Medium</v>
          </cell>
          <cell r="E55007" t="str">
            <v>Chirag Dubal</v>
          </cell>
          <cell r="F55007" t="str">
            <v>Shraddha Dighe</v>
          </cell>
          <cell r="G55007">
            <v>46184.688194444447</v>
          </cell>
          <cell r="H55007">
            <v>46190.561111111114</v>
          </cell>
        </row>
        <row r="55008">
          <cell r="A55008" t="str">
            <v>UCW-32717</v>
          </cell>
          <cell r="B55008" t="str">
            <v>New Listing for Tata Cliq: Earrings ( 266 SKUs) – Kushal’s</v>
          </cell>
          <cell r="C55008" t="str">
            <v>CLOSED</v>
          </cell>
          <cell r="D55008" t="str">
            <v>Medium</v>
          </cell>
          <cell r="E55008" t="str">
            <v>Chirag Dubal</v>
          </cell>
          <cell r="F55008" t="str">
            <v>Shraddha Dighe</v>
          </cell>
          <cell r="G55008">
            <v>46184.681944444441</v>
          </cell>
          <cell r="H55008">
            <v>46186.50277777778</v>
          </cell>
        </row>
        <row r="55009">
          <cell r="A55009" t="str">
            <v>UCW-32716</v>
          </cell>
          <cell r="B55009" t="str">
            <v>Charles &amp; Keith_Footwear_125610_11thJun'26 (Batch 13)</v>
          </cell>
          <cell r="C55009" t="str">
            <v>CLOSED</v>
          </cell>
          <cell r="D55009" t="str">
            <v>Medium</v>
          </cell>
          <cell r="E55009" t="str">
            <v>Chirag Dubal</v>
          </cell>
          <cell r="F55009" t="str">
            <v>Shloka Chakre</v>
          </cell>
          <cell r="G55009">
            <v>46184.679861111108</v>
          </cell>
          <cell r="H55009">
            <v>46188.51458333333</v>
          </cell>
        </row>
        <row r="55010">
          <cell r="A55010" t="str">
            <v>UCW-32702</v>
          </cell>
          <cell r="B55010" t="str">
            <v>Foxtale X Tata Cliq Baked Valina listing</v>
          </cell>
          <cell r="C55010" t="str">
            <v>CLOSED</v>
          </cell>
          <cell r="D55010" t="str">
            <v>Medium</v>
          </cell>
          <cell r="E55010" t="str">
            <v>Chirag Dubal</v>
          </cell>
          <cell r="F55010" t="str">
            <v>Shraddha Dighe</v>
          </cell>
          <cell r="G55010">
            <v>46184.535416666666</v>
          </cell>
          <cell r="H55010">
            <v>46190.556944444441</v>
          </cell>
        </row>
        <row r="55011">
          <cell r="A55011" t="str">
            <v>UCW-32697</v>
          </cell>
          <cell r="B55011" t="str">
            <v>Tata Cliq Content Sheet - Philips</v>
          </cell>
          <cell r="C55011" t="str">
            <v>CLOSED Due to Inactive/Insufficient Information</v>
          </cell>
          <cell r="D55011" t="str">
            <v>Medium</v>
          </cell>
          <cell r="E55011" t="str">
            <v>Chirag Dubal</v>
          </cell>
          <cell r="F55011" t="str">
            <v>Shraddha Dighe</v>
          </cell>
          <cell r="G55011">
            <v>46184.45</v>
          </cell>
          <cell r="H55011">
            <v>46192.782638888886</v>
          </cell>
        </row>
        <row r="55012">
          <cell r="A55012" t="str">
            <v>UCW-32694</v>
          </cell>
          <cell r="B55012" t="str">
            <v>Foxtale X Tatacliq 6 NPI roll-on Listings</v>
          </cell>
          <cell r="C55012" t="str">
            <v>CLOSED</v>
          </cell>
          <cell r="D55012" t="str">
            <v>Medium</v>
          </cell>
          <cell r="E55012" t="str">
            <v>Chirag Dubal</v>
          </cell>
          <cell r="F55012" t="str">
            <v>Shraddha Dighe</v>
          </cell>
          <cell r="G55012">
            <v>46184.441666666666</v>
          </cell>
          <cell r="H55012">
            <v>46190.553472222222</v>
          </cell>
        </row>
        <row r="55013">
          <cell r="A55013" t="str">
            <v>UCW-32687</v>
          </cell>
          <cell r="B55013" t="str">
            <v>CLONE - Clone_Woodland / Footwear / 2714 sku's / 377 Options / 29-04-26</v>
          </cell>
          <cell r="C55013" t="str">
            <v>CLOSED</v>
          </cell>
          <cell r="D55013" t="str">
            <v>Medium</v>
          </cell>
          <cell r="E55013" t="str">
            <v>Chirag Dubal</v>
          </cell>
          <cell r="F55013" t="str">
            <v>netscribes</v>
          </cell>
          <cell r="G55013">
            <v>46183.792361111111</v>
          </cell>
          <cell r="H55013">
            <v>46204.45208333333</v>
          </cell>
        </row>
        <row r="55014">
          <cell r="A55014" t="str">
            <v>UCW-32676</v>
          </cell>
          <cell r="B55014" t="str">
            <v>YSL x Tata Cliq Luxury - New Launch Tracking</v>
          </cell>
          <cell r="C55014" t="str">
            <v>CLOSED Due to Inactive/Insufficient Information</v>
          </cell>
          <cell r="D55014" t="str">
            <v>Medium</v>
          </cell>
          <cell r="E55014" t="str">
            <v>Chirag Dubal</v>
          </cell>
          <cell r="F55014" t="str">
            <v>Shloka Chakre</v>
          </cell>
          <cell r="G55014">
            <v>46183.740972222222</v>
          </cell>
          <cell r="H55014">
            <v>46191.482638888891</v>
          </cell>
        </row>
        <row r="55015">
          <cell r="A55015" t="str">
            <v>UCW-32675</v>
          </cell>
          <cell r="B55015" t="str">
            <v>BIO CODE Range</v>
          </cell>
          <cell r="C55015" t="str">
            <v>CLOSED Due to Inactive/Insufficient Information</v>
          </cell>
          <cell r="D55015" t="str">
            <v>Medium</v>
          </cell>
          <cell r="E55015" t="str">
            <v>Chirag Dubal</v>
          </cell>
          <cell r="F55015" t="str">
            <v>Simi Raichel Zachariah</v>
          </cell>
          <cell r="G55015">
            <v>46183.728472222225</v>
          </cell>
          <cell r="H55015">
            <v>46189.40902777778</v>
          </cell>
        </row>
        <row r="55016">
          <cell r="A55016" t="str">
            <v>UCW-32660</v>
          </cell>
          <cell r="B55016" t="str">
            <v>124246 Luxury New Balance 2000 OR New Listing 10.06.2026</v>
          </cell>
          <cell r="C55016" t="str">
            <v>CLOSED</v>
          </cell>
          <cell r="D55016" t="str">
            <v>Medium</v>
          </cell>
          <cell r="E55016" t="str">
            <v>Chirag Dubal</v>
          </cell>
          <cell r="F55016" t="str">
            <v>Shloka Chakre</v>
          </cell>
          <cell r="G55016">
            <v>46183.568749999999</v>
          </cell>
          <cell r="H55016">
            <v>46184.52847222222</v>
          </cell>
        </row>
        <row r="55017">
          <cell r="A55017" t="str">
            <v>UCW-32654</v>
          </cell>
          <cell r="B55017" t="str">
            <v>CDC - ON Running Listing | 04-06-2026</v>
          </cell>
          <cell r="C55017" t="str">
            <v>CLOSED</v>
          </cell>
          <cell r="D55017" t="str">
            <v>Medium</v>
          </cell>
          <cell r="E55017" t="str">
            <v>Chirag Dubal</v>
          </cell>
          <cell r="F55017" t="str">
            <v>Simi Raichel Zachariah</v>
          </cell>
          <cell r="G55017">
            <v>46183.536805555559</v>
          </cell>
          <cell r="H55017">
            <v>46190.772222222222</v>
          </cell>
        </row>
        <row r="55018">
          <cell r="A55018" t="str">
            <v>UCW-32649</v>
          </cell>
          <cell r="B55018" t="str">
            <v>INSIGHT X TATA : Brand Master : Catalog &amp; Listing</v>
          </cell>
          <cell r="C55018" t="str">
            <v>CLOSED Due to Inactive/Insufficient Information</v>
          </cell>
          <cell r="D55018" t="str">
            <v>Medium</v>
          </cell>
          <cell r="E55018" t="str">
            <v>Chirag Dubal</v>
          </cell>
          <cell r="F55018" t="str">
            <v>Simi Raichel Zachariah</v>
          </cell>
          <cell r="G55018">
            <v>46183.51458333333</v>
          </cell>
          <cell r="H55018">
            <v>46189.394444444442</v>
          </cell>
        </row>
        <row r="55019">
          <cell r="A55019" t="str">
            <v>UCW-32637</v>
          </cell>
          <cell r="B55019" t="str">
            <v>ERROR_Catalogue New errors for the Multibrands Agency (NETSCRIBES) 9th June _NC</v>
          </cell>
          <cell r="C55019" t="str">
            <v>CLOSED</v>
          </cell>
          <cell r="D55019" t="str">
            <v>Medium</v>
          </cell>
          <cell r="E55019" t="str">
            <v>netscribes</v>
          </cell>
          <cell r="F55019" t="str">
            <v>Sushma Ram</v>
          </cell>
          <cell r="G55019">
            <v>46182.986805555556</v>
          </cell>
          <cell r="H55019">
            <v>46184.5</v>
          </cell>
        </row>
        <row r="55020">
          <cell r="A55020" t="str">
            <v>UCW-32614</v>
          </cell>
          <cell r="B55020" t="str">
            <v>Tata Cliq-adidas DTC|Footwear| Attributes_03-06-26</v>
          </cell>
          <cell r="C55020" t="str">
            <v>CLOSED</v>
          </cell>
          <cell r="D55020" t="str">
            <v>Medium</v>
          </cell>
          <cell r="E55020" t="str">
            <v>Chirag Dubal</v>
          </cell>
          <cell r="F55020" t="str">
            <v>Simi Raichel Zachariah</v>
          </cell>
          <cell r="G55020">
            <v>46182.71875</v>
          </cell>
          <cell r="H55020">
            <v>46189.747916666667</v>
          </cell>
        </row>
        <row r="55021">
          <cell r="A55021" t="str">
            <v>UCW-32610</v>
          </cell>
          <cell r="B55021" t="str">
            <v>Red Tape +Footwear+127785+New Listing+956 Skus + 186 Options+ 8 July 2026</v>
          </cell>
          <cell r="C55021" t="str">
            <v>CLOSED</v>
          </cell>
          <cell r="D55021" t="str">
            <v>Medium</v>
          </cell>
          <cell r="E55021" t="str">
            <v>Chirag Dubal</v>
          </cell>
          <cell r="F55021" t="str">
            <v>Simi Raichel Zachariah</v>
          </cell>
          <cell r="G55021">
            <v>46182.668055555558</v>
          </cell>
          <cell r="H55021">
            <v>46184.617361111108</v>
          </cell>
        </row>
        <row r="55022">
          <cell r="A55022" t="str">
            <v>UCW-32606</v>
          </cell>
          <cell r="B55022" t="str">
            <v>Lotto/Footwear UPTO Lot-35/Seller code- 129247/ 05-06-2026</v>
          </cell>
          <cell r="C55022" t="str">
            <v>CLOSED</v>
          </cell>
          <cell r="D55022" t="str">
            <v>Medium</v>
          </cell>
          <cell r="E55022" t="str">
            <v>Chirag Dubal</v>
          </cell>
          <cell r="F55022" t="str">
            <v>Shraddha Dighe</v>
          </cell>
          <cell r="G55022">
            <v>46182.636805555558</v>
          </cell>
          <cell r="H55022">
            <v>46185.801388888889</v>
          </cell>
        </row>
        <row r="55023">
          <cell r="A55023" t="str">
            <v>UCW-32602</v>
          </cell>
          <cell r="B55023" t="str">
            <v>Palmonas | Fashion Jwellery | 128366 | 05-06-2026 (238 SKUs)</v>
          </cell>
          <cell r="C55023" t="str">
            <v>CLOSED</v>
          </cell>
          <cell r="D55023" t="str">
            <v>Medium</v>
          </cell>
          <cell r="E55023" t="str">
            <v>Chirag Dubal</v>
          </cell>
          <cell r="F55023" t="str">
            <v>Shraddha Dighe</v>
          </cell>
          <cell r="G55023">
            <v>46182.554861111108</v>
          </cell>
          <cell r="H55023">
            <v>46191.706250000003</v>
          </cell>
        </row>
        <row r="55024">
          <cell r="A55024" t="str">
            <v>UCW-32600</v>
          </cell>
          <cell r="B55024" t="str">
            <v>Campus x Tata CliQ ~ New Listings_05.06.2026 Batch-25</v>
          </cell>
          <cell r="C55024" t="str">
            <v>CLOSED</v>
          </cell>
          <cell r="D55024" t="str">
            <v>Medium</v>
          </cell>
          <cell r="E55024" t="str">
            <v>Chirag Dubal</v>
          </cell>
          <cell r="F55024" t="str">
            <v>Simi Raichel Zachariah</v>
          </cell>
          <cell r="G55024">
            <v>46182.549305555556</v>
          </cell>
          <cell r="H55024">
            <v>46185.720138888886</v>
          </cell>
        </row>
        <row r="55025">
          <cell r="A55025" t="str">
            <v>UCW-32594</v>
          </cell>
          <cell r="B55025" t="str">
            <v>Tatacliq Footwear  batch 20 (June) _USPA_05-06-2026</v>
          </cell>
          <cell r="C55025" t="str">
            <v>CLOSED</v>
          </cell>
          <cell r="D55025" t="str">
            <v>Medium</v>
          </cell>
          <cell r="E55025" t="str">
            <v>Chirag Dubal</v>
          </cell>
          <cell r="F55025" t="str">
            <v>Simi Raichel Zachariah</v>
          </cell>
          <cell r="G55025">
            <v>46182.542361111111</v>
          </cell>
          <cell r="H55025">
            <v>46184.626388888886</v>
          </cell>
        </row>
        <row r="55026">
          <cell r="A55026" t="str">
            <v>UCW-32579</v>
          </cell>
          <cell r="B55026" t="str">
            <v>Tata Cliq Footwear Catalogue | 01-06-2026</v>
          </cell>
          <cell r="C55026" t="str">
            <v>CLOSED</v>
          </cell>
          <cell r="D55026" t="str">
            <v>Medium</v>
          </cell>
          <cell r="E55026" t="str">
            <v>netscribes</v>
          </cell>
          <cell r="F55026" t="str">
            <v>Mohd Tahir Shaikh</v>
          </cell>
          <cell r="G55026">
            <v>46182.513194444444</v>
          </cell>
          <cell r="H55026">
            <v>46184.568055555559</v>
          </cell>
        </row>
        <row r="55027">
          <cell r="A55027" t="str">
            <v>UCW-32572</v>
          </cell>
          <cell r="B55027" t="str">
            <v>New Catalog For Brand Prolific- Lot-49.</v>
          </cell>
          <cell r="C55027" t="str">
            <v>CLOSED</v>
          </cell>
          <cell r="D55027" t="str">
            <v>Medium</v>
          </cell>
          <cell r="E55027" t="str">
            <v>netscribes</v>
          </cell>
          <cell r="F55027" t="str">
            <v>Mohd Tahir Shaikh</v>
          </cell>
          <cell r="G55027">
            <v>46182.495833333334</v>
          </cell>
          <cell r="H55027">
            <v>46184.552777777775</v>
          </cell>
        </row>
        <row r="55028">
          <cell r="A55028" t="str">
            <v>UCW-32557</v>
          </cell>
          <cell r="B55028" t="str">
            <v>NVR New 196 Style Listing</v>
          </cell>
          <cell r="C55028" t="str">
            <v>CLOSED</v>
          </cell>
          <cell r="D55028" t="str">
            <v>Medium</v>
          </cell>
          <cell r="E55028" t="str">
            <v>Chirag Dubal</v>
          </cell>
          <cell r="F55028" t="str">
            <v>Shraddha Dighe</v>
          </cell>
          <cell r="G55028">
            <v>46181.79583333333</v>
          </cell>
          <cell r="H55028">
            <v>46183.607638888891</v>
          </cell>
        </row>
        <row r="55029">
          <cell r="A55029" t="str">
            <v>UCW-32552</v>
          </cell>
          <cell r="B55029" t="str">
            <v>Data update for existing styles</v>
          </cell>
          <cell r="C55029" t="str">
            <v>CLOSED</v>
          </cell>
          <cell r="D55029" t="str">
            <v>Medium</v>
          </cell>
          <cell r="E55029" t="str">
            <v>Chirag Dubal</v>
          </cell>
          <cell r="F55029" t="str">
            <v>Shraddha Dighe</v>
          </cell>
          <cell r="G55029">
            <v>46181.775000000001</v>
          </cell>
          <cell r="H55029">
            <v>46224.408333333333</v>
          </cell>
        </row>
        <row r="55030">
          <cell r="A55030" t="str">
            <v>UCW-32543</v>
          </cell>
          <cell r="B55030" t="str">
            <v>Giva | Silver Jewellery | 125927 | 06-06-2026 (79Sku)</v>
          </cell>
          <cell r="C55030" t="str">
            <v>CLOSED</v>
          </cell>
          <cell r="D55030" t="str">
            <v>Medium</v>
          </cell>
          <cell r="E55030" t="str">
            <v>Chirag Dubal</v>
          </cell>
          <cell r="F55030" t="str">
            <v>Shraddha Dighe</v>
          </cell>
          <cell r="G55030">
            <v>46181.704861111109</v>
          </cell>
          <cell r="H55030">
            <v>46183.579861111109</v>
          </cell>
        </row>
        <row r="55031">
          <cell r="A55031" t="str">
            <v>UCW-32539</v>
          </cell>
          <cell r="B55031" t="str">
            <v>ZAVERI PEARLS | JEWELLERY | SELLER CODE: 124167 | 06-06-2026 | 53 SKUs</v>
          </cell>
          <cell r="C55031" t="str">
            <v>CLOSED</v>
          </cell>
          <cell r="D55031" t="str">
            <v>Medium</v>
          </cell>
          <cell r="E55031" t="str">
            <v>Chirag Dubal</v>
          </cell>
          <cell r="F55031" t="str">
            <v>Shraddha Dighe</v>
          </cell>
          <cell r="G55031">
            <v>46181.697222222225</v>
          </cell>
          <cell r="H55031">
            <v>46183.56527777778</v>
          </cell>
        </row>
        <row r="55032">
          <cell r="A55032" t="str">
            <v>UCW-32538</v>
          </cell>
          <cell r="B55032" t="str">
            <v>Images Update - OOMPH - 0406.2026 - Fashion Jewellery - TATACLIQ</v>
          </cell>
          <cell r="C55032" t="str">
            <v>CLOSED</v>
          </cell>
          <cell r="D55032" t="str">
            <v>Medium</v>
          </cell>
          <cell r="E55032" t="str">
            <v>Chirag Dubal</v>
          </cell>
          <cell r="F55032" t="str">
            <v>Shraddha Dighe</v>
          </cell>
          <cell r="G55032">
            <v>46181.694444444445</v>
          </cell>
          <cell r="H55032">
            <v>46197.717361111114</v>
          </cell>
        </row>
        <row r="55033">
          <cell r="A55033" t="str">
            <v>UCW-32536</v>
          </cell>
          <cell r="B55033" t="str">
            <v>Sqintalk x Tatacliq : Dr.Reju-All New SKUs</v>
          </cell>
          <cell r="C55033" t="str">
            <v>CLOSED</v>
          </cell>
          <cell r="D55033" t="str">
            <v>Medium</v>
          </cell>
          <cell r="E55033" t="str">
            <v>Chirag Dubal</v>
          </cell>
          <cell r="F55033" t="str">
            <v>Shraddha Dighe</v>
          </cell>
          <cell r="G55033">
            <v>46181.692361111112</v>
          </cell>
          <cell r="H55033">
            <v>46183.55972222222</v>
          </cell>
        </row>
        <row r="55034">
          <cell r="A55034" t="str">
            <v>UCW-32535</v>
          </cell>
          <cell r="B55034" t="str">
            <v>Request to Update Product Images- LE117</v>
          </cell>
          <cell r="C55034" t="str">
            <v>CLOSED</v>
          </cell>
          <cell r="D55034" t="str">
            <v>Medium</v>
          </cell>
          <cell r="E55034" t="str">
            <v>Chirag Dubal</v>
          </cell>
          <cell r="F55034" t="str">
            <v>Shraddha Dighe</v>
          </cell>
          <cell r="G55034">
            <v>46181.689583333333</v>
          </cell>
          <cell r="H55034">
            <v>46183.560416666667</v>
          </cell>
        </row>
        <row r="55035">
          <cell r="A55035" t="str">
            <v>UCW-32534</v>
          </cell>
          <cell r="B55035" t="str">
            <v>Hair &amp; Body Mists listing – Content Sheet Attached: TATA Cliq x HMB</v>
          </cell>
          <cell r="C55035" t="str">
            <v>CLOSED Due to Inactive/Insufficient Information</v>
          </cell>
          <cell r="D55035" t="str">
            <v>Medium</v>
          </cell>
          <cell r="E55035" t="str">
            <v>Chirag Dubal</v>
          </cell>
          <cell r="F55035" t="str">
            <v>Shraddha Dighe</v>
          </cell>
          <cell r="G55035">
            <v>46181.683333333334</v>
          </cell>
          <cell r="H55035">
            <v>46186.421527777777</v>
          </cell>
        </row>
        <row r="55036">
          <cell r="A55036" t="str">
            <v>UCW-32533</v>
          </cell>
          <cell r="B55036" t="str">
            <v xml:space="preserve">Estee Lauder - Listings NPL June'26 </v>
          </cell>
          <cell r="C55036" t="str">
            <v>CLOSED</v>
          </cell>
          <cell r="D55036" t="str">
            <v>Medium</v>
          </cell>
          <cell r="E55036" t="str">
            <v>Chirag Dubal</v>
          </cell>
          <cell r="F55036" t="str">
            <v>Shraddha Dighe</v>
          </cell>
          <cell r="G55036">
            <v>46181.679861111108</v>
          </cell>
          <cell r="H55036">
            <v>46183.537499999999</v>
          </cell>
        </row>
        <row r="55037">
          <cell r="A55037" t="str">
            <v>UCW-32524</v>
          </cell>
          <cell r="B55037" t="str">
            <v>R&amp;B - Apparel - Seller Code 123986 - New Listing - 04-06-2026</v>
          </cell>
          <cell r="C55037" t="str">
            <v>CLOSED</v>
          </cell>
          <cell r="D55037" t="str">
            <v>Medium</v>
          </cell>
          <cell r="E55037" t="str">
            <v>Chirag Dubal</v>
          </cell>
          <cell r="F55037" t="str">
            <v>Shraddha Dighe</v>
          </cell>
          <cell r="G55037">
            <v>46181.631249999999</v>
          </cell>
          <cell r="H55037">
            <v>46188.45416666667</v>
          </cell>
        </row>
        <row r="55038">
          <cell r="A55038" t="str">
            <v>UCW-32523</v>
          </cell>
          <cell r="B55038" t="str">
            <v>Update the new Images on Tata Cliq</v>
          </cell>
          <cell r="C55038" t="str">
            <v>CLOSED</v>
          </cell>
          <cell r="D55038" t="str">
            <v>Medium</v>
          </cell>
          <cell r="E55038" t="str">
            <v>Chirag Dubal</v>
          </cell>
          <cell r="F55038" t="str">
            <v>Simi Raichel Zachariah</v>
          </cell>
          <cell r="G55038">
            <v>46181.629166666666</v>
          </cell>
          <cell r="H55038">
            <v>46193.933333333334</v>
          </cell>
        </row>
        <row r="55039">
          <cell r="A55039" t="str">
            <v>UCW-32517</v>
          </cell>
          <cell r="B55039" t="str">
            <v>Tata Cliq Cataloguing Data (Men Women &amp; Kids)-2nd June'26</v>
          </cell>
          <cell r="C55039" t="str">
            <v>CLOSED</v>
          </cell>
          <cell r="D55039" t="str">
            <v>Medium</v>
          </cell>
          <cell r="E55039" t="str">
            <v>Chirag Dubal</v>
          </cell>
          <cell r="F55039" t="str">
            <v>Simi Raichel Zachariah</v>
          </cell>
          <cell r="G55039">
            <v>46181.546527777777</v>
          </cell>
          <cell r="H55039">
            <v>46188.533333333333</v>
          </cell>
        </row>
        <row r="55040">
          <cell r="A55040" t="str">
            <v>UCW-32504</v>
          </cell>
          <cell r="B55040" t="str">
            <v>Redchief_Sport Shoes_123781_280526</v>
          </cell>
          <cell r="C55040" t="str">
            <v>CLOSED</v>
          </cell>
          <cell r="D55040" t="str">
            <v>Medium</v>
          </cell>
          <cell r="E55040" t="str">
            <v>Chirag Dubal</v>
          </cell>
          <cell r="F55040" t="str">
            <v>Simi Raichel Zachariah</v>
          </cell>
          <cell r="G55040">
            <v>46181.458333333336</v>
          </cell>
          <cell r="H55040">
            <v>46182.615972222222</v>
          </cell>
        </row>
        <row r="55041">
          <cell r="A55041" t="str">
            <v>UCW-32500</v>
          </cell>
          <cell r="B55041" t="str">
            <v>CLONE - Accessorize London X Tata Cliq _Jewellery Catalogue_18_05_2026</v>
          </cell>
          <cell r="C55041" t="str">
            <v>CLOSED</v>
          </cell>
          <cell r="D55041" t="str">
            <v>Medium</v>
          </cell>
          <cell r="E55041" t="str">
            <v>netscribes</v>
          </cell>
          <cell r="F55041" t="str">
            <v>netscribes</v>
          </cell>
          <cell r="G55041">
            <v>46181.409722222219</v>
          </cell>
          <cell r="H55041">
            <v>46182.607638888891</v>
          </cell>
        </row>
        <row r="55042">
          <cell r="A55042" t="str">
            <v>UCW-32499</v>
          </cell>
          <cell r="B55042" t="str">
            <v>CLONE - Accessorize X TataCliq// Women fashion Jewel Catalog_27.01.26</v>
          </cell>
          <cell r="C55042" t="str">
            <v>CLOSED</v>
          </cell>
          <cell r="D55042" t="str">
            <v>Medium</v>
          </cell>
          <cell r="E55042" t="str">
            <v>netscribes</v>
          </cell>
          <cell r="F55042" t="str">
            <v>netscribes</v>
          </cell>
          <cell r="G55042">
            <v>46181.406944444447</v>
          </cell>
          <cell r="H55042">
            <v>46182.728472222225</v>
          </cell>
        </row>
        <row r="55043">
          <cell r="A55043" t="str">
            <v>UCW-32474</v>
          </cell>
          <cell r="B55043" t="str">
            <v>REGAL TATACLIQ TEMPLATE 03.06.2026</v>
          </cell>
          <cell r="C55043" t="str">
            <v>CLOSED</v>
          </cell>
          <cell r="D55043" t="str">
            <v>Medium</v>
          </cell>
          <cell r="E55043" t="str">
            <v>Chirag Dubal</v>
          </cell>
          <cell r="F55043" t="str">
            <v>Shloka Chakre</v>
          </cell>
          <cell r="G55043">
            <v>46179.861111111109</v>
          </cell>
          <cell r="H55043">
            <v>46182.719444444447</v>
          </cell>
        </row>
        <row r="55044">
          <cell r="A55044" t="str">
            <v>UCW-32471</v>
          </cell>
          <cell r="B55044" t="str">
            <v>Tatacliq Footwear  batch 24 (May) _USPA_01-06-2026</v>
          </cell>
          <cell r="C55044" t="str">
            <v>CLOSED</v>
          </cell>
          <cell r="D55044" t="str">
            <v>Medium</v>
          </cell>
          <cell r="E55044" t="str">
            <v>netscribes</v>
          </cell>
          <cell r="F55044" t="str">
            <v>Mohd Tahir Shaikh</v>
          </cell>
          <cell r="G55044">
            <v>46179.595138888886</v>
          </cell>
          <cell r="H55044">
            <v>46186.479166666664</v>
          </cell>
        </row>
        <row r="55045">
          <cell r="A55045" t="str">
            <v>UCW-32468</v>
          </cell>
          <cell r="B55045" t="str">
            <v>Xtep Footwear 129553, 129560 Listing 133 SKU ( 19 Options ) 27/05/2026.</v>
          </cell>
          <cell r="C55045" t="str">
            <v>CLOSED</v>
          </cell>
          <cell r="D55045" t="str">
            <v>Medium</v>
          </cell>
          <cell r="E55045" t="str">
            <v>netscribes</v>
          </cell>
          <cell r="F55045" t="str">
            <v>Mohd Tahir Shaikh</v>
          </cell>
          <cell r="G55045">
            <v>46179.572916666664</v>
          </cell>
          <cell r="H55045">
            <v>46183.522222222222</v>
          </cell>
        </row>
        <row r="55046">
          <cell r="A55046" t="str">
            <v>UCW-32467</v>
          </cell>
          <cell r="B55046" t="str">
            <v>London Rag/Rag &amp; Co + Footwear+ 127227 + New Listing+ 3323+ 7 + 02-06-2026</v>
          </cell>
          <cell r="C55046" t="str">
            <v>CLOSED</v>
          </cell>
          <cell r="D55046" t="str">
            <v>Medium</v>
          </cell>
          <cell r="E55046" t="str">
            <v>netscribes</v>
          </cell>
          <cell r="F55046" t="str">
            <v>Mohd Tahir Shaikh</v>
          </cell>
          <cell r="G55046">
            <v>46179.569444444445</v>
          </cell>
          <cell r="H55046">
            <v>46188.468055555553</v>
          </cell>
        </row>
        <row r="55047">
          <cell r="A55047" t="str">
            <v>UCW-32460</v>
          </cell>
          <cell r="B55047" t="str">
            <v>Tata Cliq Listing_03-06-2026 Lavie Luxe &amp; Lavie Sport Perfume</v>
          </cell>
          <cell r="C55047" t="str">
            <v>CLOSED</v>
          </cell>
          <cell r="D55047" t="str">
            <v>Medium</v>
          </cell>
          <cell r="E55047" t="str">
            <v>Chirag Dubal</v>
          </cell>
          <cell r="F55047" t="str">
            <v>Shraddha Dighe</v>
          </cell>
          <cell r="G55047">
            <v>46178.802777777775</v>
          </cell>
          <cell r="H55047">
            <v>46181.468055555553</v>
          </cell>
        </row>
        <row r="55048">
          <cell r="A55048" t="str">
            <v>UCW-32459</v>
          </cell>
          <cell r="B55048" t="str">
            <v>Regenerating mask 75 ml -PDP update</v>
          </cell>
          <cell r="C55048" t="str">
            <v>CLOSED</v>
          </cell>
          <cell r="D55048" t="str">
            <v>Medium</v>
          </cell>
          <cell r="E55048" t="str">
            <v>Chirag Dubal</v>
          </cell>
          <cell r="F55048" t="str">
            <v>Shraddha Dighe</v>
          </cell>
          <cell r="G55048">
            <v>46178.802083333336</v>
          </cell>
          <cell r="H55048">
            <v>46183.43472222222</v>
          </cell>
        </row>
        <row r="55049">
          <cell r="A55049" t="str">
            <v>UCW-32458</v>
          </cell>
          <cell r="B55049" t="str">
            <v>Giva | Silver Jewellery | 125927 | 04-06-2026 (49Sku)</v>
          </cell>
          <cell r="C55049" t="str">
            <v>CLOSED</v>
          </cell>
          <cell r="D55049" t="str">
            <v>Medium</v>
          </cell>
          <cell r="E55049" t="str">
            <v>Chirag Dubal</v>
          </cell>
          <cell r="F55049" t="str">
            <v>Shraddha Dighe</v>
          </cell>
          <cell r="G55049">
            <v>46178.800694444442</v>
          </cell>
          <cell r="H55049">
            <v>46182.595138888886</v>
          </cell>
        </row>
        <row r="55050">
          <cell r="A55050" t="str">
            <v>UCW-32457</v>
          </cell>
          <cell r="B55050" t="str">
            <v>TQ | Brand: Converse | Catalog Listing | FA26 FTWR Carryover.</v>
          </cell>
          <cell r="C55050" t="str">
            <v>CLOSED</v>
          </cell>
          <cell r="D55050" t="str">
            <v>Medium</v>
          </cell>
          <cell r="E55050" t="str">
            <v>netscribes</v>
          </cell>
          <cell r="F55050" t="str">
            <v>Mohd Tahir Shaikh</v>
          </cell>
          <cell r="G55050">
            <v>46178.797222222223</v>
          </cell>
          <cell r="H55050">
            <v>46182.59097222222</v>
          </cell>
        </row>
        <row r="55051">
          <cell r="A55051" t="str">
            <v>UCW-32448</v>
          </cell>
          <cell r="B55051" t="str">
            <v>New Launch Catalouge format</v>
          </cell>
          <cell r="C55051" t="str">
            <v>CLOSED</v>
          </cell>
          <cell r="D55051" t="str">
            <v>Medium</v>
          </cell>
          <cell r="E55051" t="str">
            <v>Chirag Dubal</v>
          </cell>
          <cell r="F55051" t="str">
            <v>Shraddha Dighe</v>
          </cell>
          <cell r="G55051">
            <v>46178.780555555553</v>
          </cell>
          <cell r="H55051">
            <v>46182.572222222225</v>
          </cell>
        </row>
        <row r="55052">
          <cell r="A55052" t="str">
            <v>UCW-32436</v>
          </cell>
          <cell r="B55052" t="str">
            <v>PDP Update | TATACLIQ</v>
          </cell>
          <cell r="C55052" t="str">
            <v>CLOSED</v>
          </cell>
          <cell r="D55052" t="str">
            <v>Medium</v>
          </cell>
          <cell r="E55052" t="str">
            <v>Chirag Dubal</v>
          </cell>
          <cell r="F55052" t="str">
            <v>Simi Raichel Zachariah</v>
          </cell>
          <cell r="G55052">
            <v>46178.750694444447</v>
          </cell>
          <cell r="H55052">
            <v>46234.642361111109</v>
          </cell>
        </row>
        <row r="55053">
          <cell r="A55053" t="str">
            <v>UCW-32432</v>
          </cell>
          <cell r="B55053" t="str">
            <v>Eego Italy Footwear New Catalog // Tata Cliq Seller Code - 128558 // Dated 01-06-2026</v>
          </cell>
          <cell r="C55053" t="str">
            <v>CLOSED</v>
          </cell>
          <cell r="D55053" t="str">
            <v>Medium</v>
          </cell>
          <cell r="E55053" t="str">
            <v>netscribes</v>
          </cell>
          <cell r="F55053" t="str">
            <v>Mohd Tahir Shaikh</v>
          </cell>
          <cell r="G55053">
            <v>46178.744444444441</v>
          </cell>
          <cell r="H55053">
            <v>46183.470833333333</v>
          </cell>
        </row>
        <row r="55054">
          <cell r="A55054" t="str">
            <v>UCW-32429</v>
          </cell>
          <cell r="B55054" t="str">
            <v>Arata X Tata Cliq - Catalogue Revision - 1 June</v>
          </cell>
          <cell r="C55054" t="str">
            <v>CLOSED</v>
          </cell>
          <cell r="D55054" t="str">
            <v>Medium</v>
          </cell>
          <cell r="E55054" t="str">
            <v>Chirag Dubal</v>
          </cell>
          <cell r="F55054" t="str">
            <v>Shraddha Dighe</v>
          </cell>
          <cell r="G55054">
            <v>46178.739583333336</v>
          </cell>
          <cell r="H55054">
            <v>46190.573611111111</v>
          </cell>
        </row>
        <row r="55055">
          <cell r="A55055" t="str">
            <v>UCW-32428</v>
          </cell>
          <cell r="B55055" t="str">
            <v>IKONIC  - TATA CLIQ  - Black Beauty Hair Straightener Image Update</v>
          </cell>
          <cell r="C55055" t="str">
            <v>CLOSED</v>
          </cell>
          <cell r="D55055" t="str">
            <v>Medium</v>
          </cell>
          <cell r="E55055" t="str">
            <v>Chirag Dubal</v>
          </cell>
          <cell r="F55055" t="str">
            <v>Shraddha Dighe</v>
          </cell>
          <cell r="G55055">
            <v>46178.736805555556</v>
          </cell>
          <cell r="H55055">
            <v>46179.537499999999</v>
          </cell>
        </row>
        <row r="55056">
          <cell r="A55056" t="str">
            <v>UCW-32418</v>
          </cell>
          <cell r="B55056" t="str">
            <v>ALDO Footwear Catalog Submission (TC&amp;TCL) - 01.06.2025</v>
          </cell>
          <cell r="C55056" t="str">
            <v>CLOSED</v>
          </cell>
          <cell r="D55056" t="str">
            <v>Medium</v>
          </cell>
          <cell r="E55056" t="str">
            <v>netscribes</v>
          </cell>
          <cell r="F55056" t="str">
            <v>Mohd Tahir Shaikh</v>
          </cell>
          <cell r="G55056">
            <v>46178.722222222219</v>
          </cell>
          <cell r="H55056">
            <v>46183.44027777778</v>
          </cell>
        </row>
        <row r="55057">
          <cell r="A55057" t="str">
            <v>UCW-32408</v>
          </cell>
          <cell r="B55057" t="str">
            <v>Silvostyle | Multi-category | Seller Code | 06/06/2026 (231)</v>
          </cell>
          <cell r="C55057" t="str">
            <v>CLOSED Due to Inactive/Insufficient Information</v>
          </cell>
          <cell r="D55057" t="str">
            <v>Medium</v>
          </cell>
          <cell r="E55057" t="str">
            <v>Chirag Dubal</v>
          </cell>
          <cell r="F55057" t="str">
            <v>Shraddha Dighe</v>
          </cell>
          <cell r="G55057">
            <v>46178.688888888886</v>
          </cell>
          <cell r="H55057">
            <v>46178.700694444444</v>
          </cell>
        </row>
        <row r="55058">
          <cell r="A55058" t="str">
            <v>UCW-32407</v>
          </cell>
          <cell r="B55058" t="str">
            <v>Libas Apparel 127532 03-06-2026 (SIZE ADDITION)</v>
          </cell>
          <cell r="C55058" t="str">
            <v>CLOSED</v>
          </cell>
          <cell r="D55058" t="str">
            <v>Medium</v>
          </cell>
          <cell r="E55058" t="str">
            <v>Chirag Dubal</v>
          </cell>
          <cell r="F55058" t="str">
            <v>Shraddha Dighe</v>
          </cell>
          <cell r="G55058">
            <v>46178.688194444447</v>
          </cell>
          <cell r="H55058">
            <v>46179.521527777775</v>
          </cell>
        </row>
        <row r="55059">
          <cell r="A55059" t="str">
            <v>UCW-32402</v>
          </cell>
          <cell r="B55059" t="str">
            <v>Tata interperfum cataloguing 1st June'26</v>
          </cell>
          <cell r="C55059" t="str">
            <v>CLOSED</v>
          </cell>
          <cell r="D55059" t="str">
            <v>Medium</v>
          </cell>
          <cell r="E55059" t="str">
            <v>Chirag Dubal</v>
          </cell>
          <cell r="F55059" t="str">
            <v>Shraddha Dighe</v>
          </cell>
          <cell r="G55059">
            <v>46178.674305555556</v>
          </cell>
          <cell r="H55059">
            <v>46185.671527777777</v>
          </cell>
        </row>
        <row r="55060">
          <cell r="A55060" t="str">
            <v>UCW-32398</v>
          </cell>
          <cell r="B55060" t="str">
            <v>Cetaphil - new listings batch 3</v>
          </cell>
          <cell r="C55060" t="str">
            <v>CLOSED Due to Inactive/Insufficient Information</v>
          </cell>
          <cell r="D55060" t="str">
            <v>Medium</v>
          </cell>
          <cell r="E55060" t="str">
            <v>Chirag Dubal</v>
          </cell>
          <cell r="F55060" t="str">
            <v>Shraddha Dighe</v>
          </cell>
          <cell r="G55060">
            <v>46178.667361111111</v>
          </cell>
          <cell r="H55060">
            <v>46183.438888888886</v>
          </cell>
        </row>
        <row r="55061">
          <cell r="A55061" t="str">
            <v>UCW-32392</v>
          </cell>
          <cell r="B55061" t="str">
            <v>Tata Cliq - New Listing - Fragrance GWP (MDP &amp; Bvlgari)</v>
          </cell>
          <cell r="C55061" t="str">
            <v>CLOSED</v>
          </cell>
          <cell r="D55061" t="str">
            <v>Medium</v>
          </cell>
          <cell r="E55061" t="str">
            <v>Chirag Dubal</v>
          </cell>
          <cell r="F55061" t="str">
            <v>Shraddha Dighe</v>
          </cell>
          <cell r="G55061">
            <v>46178.661111111112</v>
          </cell>
          <cell r="H55061">
            <v>46181.453472222223</v>
          </cell>
        </row>
        <row r="55062">
          <cell r="A55062" t="str">
            <v>UCW-32386</v>
          </cell>
          <cell r="B55062" t="str">
            <v>New Listing | Neutrogena UltraSheer Mineral Sunscreen 40 ml</v>
          </cell>
          <cell r="C55062" t="str">
            <v>CLOSED Due to Inactive/Insufficient Information</v>
          </cell>
          <cell r="D55062" t="str">
            <v>Medium</v>
          </cell>
          <cell r="E55062" t="str">
            <v>Chirag Dubal</v>
          </cell>
          <cell r="F55062" t="str">
            <v>Simi Raichel Zachariah</v>
          </cell>
          <cell r="G55062">
            <v>46178.647916666669</v>
          </cell>
          <cell r="H55062">
            <v>46189.520833333336</v>
          </cell>
        </row>
        <row r="55063">
          <cell r="A55063" t="str">
            <v>UCW-32381</v>
          </cell>
          <cell r="B55063" t="str">
            <v>Request to Update the Correct Title &amp; Gm for LH Sindoor RED &lt;&gt; TataCliq</v>
          </cell>
          <cell r="C55063" t="str">
            <v>CLOSED</v>
          </cell>
          <cell r="D55063" t="str">
            <v>Medium</v>
          </cell>
          <cell r="E55063" t="str">
            <v>Chirag Dubal</v>
          </cell>
          <cell r="F55063" t="str">
            <v>Shraddha Dighe</v>
          </cell>
          <cell r="G55063">
            <v>46178.634027777778</v>
          </cell>
          <cell r="H55063">
            <v>46179.477777777778</v>
          </cell>
        </row>
        <row r="55064">
          <cell r="A55064" t="str">
            <v>UCW-32358</v>
          </cell>
          <cell r="B55064" t="str">
            <v xml:space="preserve">Bobbi Brown - VEFB Headband Cataloging |125928 | OR </v>
          </cell>
          <cell r="C55064" t="str">
            <v>CLOSED</v>
          </cell>
          <cell r="D55064" t="str">
            <v>Medium</v>
          </cell>
          <cell r="E55064" t="str">
            <v>Chirag Dubal</v>
          </cell>
          <cell r="F55064" t="str">
            <v>Shraddha Dighe</v>
          </cell>
          <cell r="G55064">
            <v>46178.550694444442</v>
          </cell>
          <cell r="H55064">
            <v>46185.655555555553</v>
          </cell>
        </row>
        <row r="55065">
          <cell r="A55065" t="str">
            <v>UCW-32357</v>
          </cell>
          <cell r="B55065" t="str">
            <v>(Bioderma x TataCliq) Photoderm X Defense Listing - April 2026</v>
          </cell>
          <cell r="C55065" t="str">
            <v>CLOSED</v>
          </cell>
          <cell r="D55065" t="str">
            <v>Medium</v>
          </cell>
          <cell r="E55065" t="str">
            <v>Chirag Dubal</v>
          </cell>
          <cell r="F55065" t="str">
            <v>Shraddha Dighe</v>
          </cell>
          <cell r="G55065">
            <v>46178.549305555556</v>
          </cell>
          <cell r="H55065">
            <v>46179.558333333334</v>
          </cell>
        </row>
        <row r="55066">
          <cell r="A55066" t="str">
            <v>UCW-32355</v>
          </cell>
          <cell r="B55066" t="str">
            <v>New Listing | Neutrogena Ultra Sheer® Body Mist Sunscreen Broad Spectrum SPF 45</v>
          </cell>
          <cell r="C55066" t="str">
            <v>CLOSED</v>
          </cell>
          <cell r="D55066" t="str">
            <v>Medium</v>
          </cell>
          <cell r="E55066" t="str">
            <v>Chirag Dubal</v>
          </cell>
          <cell r="F55066" t="str">
            <v>Shraddha Dighe</v>
          </cell>
          <cell r="G55066">
            <v>46178.547222222223</v>
          </cell>
          <cell r="H55066">
            <v>46181.443055555559</v>
          </cell>
        </row>
        <row r="55067">
          <cell r="A55067" t="str">
            <v>UCW-32352</v>
          </cell>
          <cell r="B55067" t="str">
            <v>PDP images update light oil 150ml</v>
          </cell>
          <cell r="C55067" t="str">
            <v>CLOSED</v>
          </cell>
          <cell r="D55067" t="str">
            <v>Medium</v>
          </cell>
          <cell r="E55067" t="str">
            <v>Chirag Dubal</v>
          </cell>
          <cell r="F55067" t="str">
            <v>Simi Raichel Zachariah</v>
          </cell>
          <cell r="G55067">
            <v>46178.54583333333</v>
          </cell>
          <cell r="H55067">
            <v>46181.461805555555</v>
          </cell>
        </row>
        <row r="55068">
          <cell r="A55068" t="str">
            <v>UCW-32351</v>
          </cell>
          <cell r="B55068" t="str">
            <v xml:space="preserve">SKU EAN Updates &amp; Stock Activation (Primespot) - L'Occitane Almond Range and others </v>
          </cell>
          <cell r="C55068" t="str">
            <v>CLOSED</v>
          </cell>
          <cell r="D55068" t="str">
            <v>Medium</v>
          </cell>
          <cell r="E55068" t="str">
            <v>Chirag Dubal</v>
          </cell>
          <cell r="F55068" t="str">
            <v>Shraddha Dighe</v>
          </cell>
          <cell r="G55068">
            <v>46178.540972222225</v>
          </cell>
          <cell r="H55068">
            <v>46185.79583333333</v>
          </cell>
        </row>
        <row r="55069">
          <cell r="A55069" t="str">
            <v>UCW-32348</v>
          </cell>
          <cell r="B55069" t="str">
            <v>Tata Cliq-Reebok Brand-Footwear -127776 - 02-06-2026</v>
          </cell>
          <cell r="C55069" t="str">
            <v>CLOSED</v>
          </cell>
          <cell r="D55069" t="str">
            <v>Medium</v>
          </cell>
          <cell r="E55069" t="str">
            <v>netscribes</v>
          </cell>
          <cell r="F55069" t="str">
            <v>Mohd Tahir Shaikh</v>
          </cell>
          <cell r="G55069">
            <v>46178.538194444445</v>
          </cell>
          <cell r="H55069">
            <v>46182.566666666666</v>
          </cell>
        </row>
        <row r="55070">
          <cell r="A55070" t="str">
            <v>UCW-32337</v>
          </cell>
          <cell r="B55070" t="str">
            <v>Upload on TataCliq - 117 Styles - Off Limit</v>
          </cell>
          <cell r="C55070" t="str">
            <v>CLOSED</v>
          </cell>
          <cell r="D55070" t="str">
            <v>Medium</v>
          </cell>
          <cell r="E55070" t="str">
            <v>netscribes</v>
          </cell>
          <cell r="F55070" t="str">
            <v>Mohd Tahir Shaikh</v>
          </cell>
          <cell r="G55070">
            <v>46178.497916666667</v>
          </cell>
          <cell r="H55070">
            <v>46179.547222222223</v>
          </cell>
        </row>
        <row r="55071">
          <cell r="A55071" t="str">
            <v>UCW-32333</v>
          </cell>
          <cell r="B55071" t="str">
            <v>CLONE - Woodland / Footwear / 2714 sku's / 377 Options / 29-04-26</v>
          </cell>
          <cell r="C55071" t="str">
            <v>CLOSED</v>
          </cell>
          <cell r="D55071" t="str">
            <v>Medium</v>
          </cell>
          <cell r="E55071" t="str">
            <v>netscribes</v>
          </cell>
          <cell r="F55071" t="str">
            <v>netscribes</v>
          </cell>
          <cell r="G55071">
            <v>46177.913194444445</v>
          </cell>
          <cell r="H55071">
            <v>46183.793055555558</v>
          </cell>
        </row>
        <row r="55072">
          <cell r="A55072" t="str">
            <v>UCW-32316</v>
          </cell>
          <cell r="B55072" t="str">
            <v>New Listing - 18 SKUs - PEDITEQ</v>
          </cell>
          <cell r="C55072" t="str">
            <v>CLOSED</v>
          </cell>
          <cell r="D55072" t="str">
            <v>Medium</v>
          </cell>
          <cell r="E55072" t="str">
            <v>netscribes</v>
          </cell>
          <cell r="F55072" t="str">
            <v>Mohd Tahir Shaikh</v>
          </cell>
          <cell r="G55072">
            <v>46177.762499999997</v>
          </cell>
          <cell r="H55072">
            <v>46179.535416666666</v>
          </cell>
        </row>
        <row r="55073">
          <cell r="A55073" t="str">
            <v>UCW-32302</v>
          </cell>
          <cell r="B55073" t="str">
            <v>CLONE - SOMA ESSENTIAL - Cataloguing</v>
          </cell>
          <cell r="C55073" t="str">
            <v>CLOSED Due to Inactive/Insufficient Information</v>
          </cell>
          <cell r="D55073" t="str">
            <v>Medium</v>
          </cell>
          <cell r="E55073" t="str">
            <v>Chirag Dubal</v>
          </cell>
          <cell r="F55073" t="str">
            <v>Shraddha Dighe</v>
          </cell>
          <cell r="G55073">
            <v>46177.71875</v>
          </cell>
          <cell r="H55073">
            <v>46190.502083333333</v>
          </cell>
        </row>
        <row r="55074">
          <cell r="A55074" t="str">
            <v>UCW-32300</v>
          </cell>
          <cell r="B55074" t="str">
            <v>Belle Organics | Cataloguing</v>
          </cell>
          <cell r="C55074" t="str">
            <v>CLOSED Due to Inactive/Insufficient Information</v>
          </cell>
          <cell r="D55074" t="str">
            <v>Medium</v>
          </cell>
          <cell r="E55074" t="str">
            <v>Chirag Dubal</v>
          </cell>
          <cell r="F55074" t="str">
            <v>Shraddha Dighe</v>
          </cell>
          <cell r="G55074">
            <v>46177.717361111114</v>
          </cell>
          <cell r="H55074">
            <v>46202.585416666669</v>
          </cell>
        </row>
        <row r="55075">
          <cell r="A55075" t="str">
            <v>UCW-32283</v>
          </cell>
          <cell r="B55075" t="str">
            <v>Hoversoul Listing - CS Enterprise  02 Jun 2026 Men Monk Shoe</v>
          </cell>
          <cell r="C55075" t="str">
            <v>CLOSED</v>
          </cell>
          <cell r="D55075" t="str">
            <v>Medium</v>
          </cell>
          <cell r="E55075" t="str">
            <v>netscribes</v>
          </cell>
          <cell r="F55075" t="str">
            <v>Mohd Tahir Shaikh</v>
          </cell>
          <cell r="G55075">
            <v>46177.657638888886</v>
          </cell>
          <cell r="H55075">
            <v>46182.543749999997</v>
          </cell>
        </row>
        <row r="55076">
          <cell r="A55076" t="str">
            <v>UCW-32254</v>
          </cell>
          <cell r="B55076" t="str">
            <v>Saint G - 27-05-2026 - 128537 - Party &amp; Club Wear Men Boots SS26</v>
          </cell>
          <cell r="C55076" t="str">
            <v>CLOSED</v>
          </cell>
          <cell r="D55076" t="str">
            <v>Medium</v>
          </cell>
          <cell r="E55076" t="str">
            <v>netscribes</v>
          </cell>
          <cell r="F55076" t="str">
            <v>Mohd Tahir Shaikh</v>
          </cell>
          <cell r="G55076">
            <v>46177.55</v>
          </cell>
          <cell r="H55076">
            <v>46177.581250000003</v>
          </cell>
        </row>
        <row r="55077">
          <cell r="A55077" t="str">
            <v>UCW-32251</v>
          </cell>
          <cell r="B55077" t="str">
            <v>CLONE - PUMA Footwear 124130 &amp; 125381 New Listing 06-05-2026</v>
          </cell>
          <cell r="C55077" t="str">
            <v>CLOSED</v>
          </cell>
          <cell r="D55077" t="str">
            <v>Medium</v>
          </cell>
          <cell r="E55077" t="str">
            <v>netscribes</v>
          </cell>
          <cell r="F55077" t="str">
            <v>netscribes</v>
          </cell>
          <cell r="G55077">
            <v>46177.532638888886</v>
          </cell>
          <cell r="H55077">
            <v>46178.560416666667</v>
          </cell>
        </row>
        <row r="55078">
          <cell r="A55078" t="str">
            <v>UCW-32248</v>
          </cell>
          <cell r="B55078" t="str">
            <v>Sell now - Tata Cliq-adidas DTC|Footwear| Attributes_03-06-26</v>
          </cell>
          <cell r="C55078" t="str">
            <v>CLOSED</v>
          </cell>
          <cell r="D55078" t="str">
            <v>Medium</v>
          </cell>
          <cell r="E55078" t="str">
            <v>Chirag Dubal</v>
          </cell>
          <cell r="F55078" t="str">
            <v>netscribes</v>
          </cell>
          <cell r="G55078">
            <v>46177.523611111108</v>
          </cell>
          <cell r="H55078">
            <v>46223.498611111114</v>
          </cell>
        </row>
        <row r="55079">
          <cell r="A55079" t="str">
            <v>UCW-32234</v>
          </cell>
          <cell r="B55079" t="str">
            <v>Saint G - 27-05-2026 - 128537 - Party &amp; Club Wear Women Heels</v>
          </cell>
          <cell r="C55079" t="str">
            <v>CLOSED</v>
          </cell>
          <cell r="D55079" t="str">
            <v>Medium</v>
          </cell>
          <cell r="E55079" t="str">
            <v>netscribes</v>
          </cell>
          <cell r="F55079" t="str">
            <v>Mohd Tahir Shaikh</v>
          </cell>
          <cell r="G55079">
            <v>46177.479166666664</v>
          </cell>
          <cell r="H55079">
            <v>46177.541666666664</v>
          </cell>
        </row>
        <row r="55080">
          <cell r="A55080" t="str">
            <v>UCW-32230</v>
          </cell>
          <cell r="B55080" t="str">
            <v>Sell now - Bata KIDs footwear - New listing on Seller code: 100243 and 127887 - 122 SKus_88 Options - 19-05-2026</v>
          </cell>
          <cell r="C55080" t="str">
            <v>CLOSED</v>
          </cell>
          <cell r="D55080" t="str">
            <v>Medium</v>
          </cell>
          <cell r="E55080" t="str">
            <v>netscribes</v>
          </cell>
          <cell r="F55080" t="str">
            <v>netscribes</v>
          </cell>
          <cell r="G55080">
            <v>46177.465277777781</v>
          </cell>
          <cell r="H55080">
            <v>46223.499305555553</v>
          </cell>
        </row>
        <row r="55081">
          <cell r="A55081" t="str">
            <v>UCW-32225</v>
          </cell>
          <cell r="B55081" t="str">
            <v>Palmonas | Fashion Jwellery | 128366 | 02-06-2026 (237 SKUs)</v>
          </cell>
          <cell r="C55081" t="str">
            <v>CLOSED</v>
          </cell>
          <cell r="D55081" t="str">
            <v>Medium</v>
          </cell>
          <cell r="E55081" t="str">
            <v>Chirag Dubal</v>
          </cell>
          <cell r="F55081" t="str">
            <v>Shraddha Dighe</v>
          </cell>
          <cell r="G55081">
            <v>46177.45208333333</v>
          </cell>
          <cell r="H55081">
            <v>46179.525000000001</v>
          </cell>
        </row>
        <row r="55082">
          <cell r="A55082" t="str">
            <v>UCW-32224</v>
          </cell>
          <cell r="B55082" t="str">
            <v>WHP Jewellers | Silver Rakhi | 43 SKU | 126291-WHPJ1 | 28-05-2026</v>
          </cell>
          <cell r="C55082" t="str">
            <v>CLOSED</v>
          </cell>
          <cell r="D55082" t="str">
            <v>Medium</v>
          </cell>
          <cell r="E55082" t="str">
            <v>Chirag Dubal</v>
          </cell>
          <cell r="F55082" t="str">
            <v>Shraddha Dighe</v>
          </cell>
          <cell r="G55082">
            <v>46177.445138888892</v>
          </cell>
          <cell r="H55082">
            <v>46178.551388888889</v>
          </cell>
        </row>
        <row r="55083">
          <cell r="A55083" t="str">
            <v>UCW-32222</v>
          </cell>
          <cell r="B55083" t="str">
            <v>Giva | Silver Jewellery | 125927 | 26-05-2026 (42 Sku)</v>
          </cell>
          <cell r="C55083" t="str">
            <v>CLOSED</v>
          </cell>
          <cell r="D55083" t="str">
            <v>Medium</v>
          </cell>
          <cell r="E55083" t="str">
            <v>Chirag Dubal</v>
          </cell>
          <cell r="F55083" t="str">
            <v>Shraddha Dighe</v>
          </cell>
          <cell r="G55083">
            <v>46177.438888888886</v>
          </cell>
          <cell r="H55083">
            <v>46179.444444444445</v>
          </cell>
        </row>
        <row r="55084">
          <cell r="A55084" t="str">
            <v>UCW-32217</v>
          </cell>
          <cell r="B55084" t="str">
            <v>ERROR_Catalogue New errors for the Multibrands Agency (NETSCRIBES) 3rd June _NC</v>
          </cell>
          <cell r="C55084" t="str">
            <v>CLOSED</v>
          </cell>
          <cell r="D55084" t="str">
            <v>Medium</v>
          </cell>
          <cell r="E55084" t="str">
            <v>netscribes</v>
          </cell>
          <cell r="F55084" t="str">
            <v>Sushma Ram</v>
          </cell>
          <cell r="G55084">
            <v>46176.803472222222</v>
          </cell>
          <cell r="H55084">
            <v>46178.724999999999</v>
          </cell>
        </row>
        <row r="55085">
          <cell r="A55085" t="str">
            <v>UCW-32208</v>
          </cell>
          <cell r="B55085" t="str">
            <v>New Listing Template : - 28-05-2026</v>
          </cell>
          <cell r="C55085" t="str">
            <v>CLOSED</v>
          </cell>
          <cell r="D55085" t="str">
            <v>Medium</v>
          </cell>
          <cell r="E55085" t="str">
            <v>netscribes</v>
          </cell>
          <cell r="F55085" t="str">
            <v>netscribes</v>
          </cell>
          <cell r="G55085">
            <v>46176.686805555553</v>
          </cell>
          <cell r="H55085">
            <v>46178.538888888892</v>
          </cell>
        </row>
        <row r="55086">
          <cell r="A55086" t="str">
            <v>UCW-32206</v>
          </cell>
          <cell r="B55086" t="str">
            <v>Shoe New Listing shared on 26-05-2026</v>
          </cell>
          <cell r="C55086" t="str">
            <v>CLOSED</v>
          </cell>
          <cell r="D55086" t="str">
            <v>Medium</v>
          </cell>
          <cell r="E55086" t="str">
            <v>netscribes</v>
          </cell>
          <cell r="F55086" t="str">
            <v>Mohd Tahir Shaikh</v>
          </cell>
          <cell r="G55086">
            <v>46176.670138888891</v>
          </cell>
          <cell r="H55086">
            <v>46182.522916666669</v>
          </cell>
        </row>
        <row r="55087">
          <cell r="A55087" t="str">
            <v>UCW-32192</v>
          </cell>
          <cell r="B55087" t="str">
            <v>JC - PINK BLUE - 5 STD - TATA - 28/05/26</v>
          </cell>
          <cell r="C55087" t="str">
            <v>CLOSED</v>
          </cell>
          <cell r="D55087" t="str">
            <v>Medium</v>
          </cell>
          <cell r="E55087" t="str">
            <v>Chirag Dubal</v>
          </cell>
          <cell r="F55087" t="str">
            <v>Shraddha Dighe</v>
          </cell>
          <cell r="G55087">
            <v>46176.538888888892</v>
          </cell>
          <cell r="H55087">
            <v>46177.62777777778</v>
          </cell>
        </row>
        <row r="55088">
          <cell r="A55088" t="str">
            <v>UCW-32190</v>
          </cell>
          <cell r="B55088" t="str">
            <v>Request for New Product Listing on Tata Cliq</v>
          </cell>
          <cell r="C55088" t="str">
            <v>CLOSED</v>
          </cell>
          <cell r="D55088" t="str">
            <v>Medium</v>
          </cell>
          <cell r="E55088" t="str">
            <v>Chirag Dubal</v>
          </cell>
          <cell r="F55088" t="str">
            <v>Shraddha Dighe</v>
          </cell>
          <cell r="G55088">
            <v>46176.53402777778</v>
          </cell>
          <cell r="H55088">
            <v>46177.622916666667</v>
          </cell>
        </row>
        <row r="55089">
          <cell r="A55089" t="str">
            <v>UCW-32188</v>
          </cell>
          <cell r="B55089" t="str">
            <v>L'Occi X TataCliq_GWP New Listings</v>
          </cell>
          <cell r="C55089" t="str">
            <v>CLOSED Due to Inactive/Insufficient Information</v>
          </cell>
          <cell r="D55089" t="str">
            <v>Medium</v>
          </cell>
          <cell r="E55089" t="str">
            <v>Chirag Dubal</v>
          </cell>
          <cell r="F55089" t="str">
            <v>Shraddha Dighe</v>
          </cell>
          <cell r="G55089">
            <v>46176.527777777781</v>
          </cell>
          <cell r="H55089">
            <v>46176.560416666667</v>
          </cell>
        </row>
        <row r="55090">
          <cell r="A55090" t="str">
            <v>UCW-32187</v>
          </cell>
          <cell r="B55090" t="str">
            <v xml:space="preserve">Tata Cliq  - New listing - L'Occitane GWP (28-05-2026) </v>
          </cell>
          <cell r="C55090" t="str">
            <v>CLOSED</v>
          </cell>
          <cell r="D55090" t="str">
            <v>Medium</v>
          </cell>
          <cell r="E55090" t="str">
            <v>Chirag Dubal</v>
          </cell>
          <cell r="F55090" t="str">
            <v>Shraddha Dighe</v>
          </cell>
          <cell r="G55090">
            <v>46176.525694444441</v>
          </cell>
          <cell r="H55090">
            <v>46177.59097222222</v>
          </cell>
        </row>
        <row r="55091">
          <cell r="A55091" t="str">
            <v>UCW-32179</v>
          </cell>
          <cell r="B55091" t="str">
            <v>Tata Cliq-adidas DTC|Apparel| Attributes_03-06-26</v>
          </cell>
          <cell r="C55091" t="str">
            <v>CLOSED</v>
          </cell>
          <cell r="D55091" t="str">
            <v>Medium</v>
          </cell>
          <cell r="E55091" t="str">
            <v>netscribes</v>
          </cell>
          <cell r="F55091" t="str">
            <v>Mohd Tahir Shaikh</v>
          </cell>
          <cell r="G55091">
            <v>46176.451388888891</v>
          </cell>
          <cell r="H55091">
            <v>46177.782638888886</v>
          </cell>
        </row>
        <row r="55092">
          <cell r="A55092" t="str">
            <v>UCW-32178</v>
          </cell>
          <cell r="B55092" t="str">
            <v>Tata Cliq-adidas DTC|Footwear| Attributes_03-06-26</v>
          </cell>
          <cell r="C55092" t="str">
            <v>CLOSED</v>
          </cell>
          <cell r="D55092" t="str">
            <v>Medium</v>
          </cell>
          <cell r="E55092" t="str">
            <v>netscribes</v>
          </cell>
          <cell r="F55092" t="str">
            <v>Mohd Tahir Shaikh</v>
          </cell>
          <cell r="G55092">
            <v>46176.446527777778</v>
          </cell>
          <cell r="H55092">
            <v>46196.477777777778</v>
          </cell>
        </row>
        <row r="55093">
          <cell r="A55093" t="str">
            <v>UCW-32171</v>
          </cell>
          <cell r="B55093" t="str">
            <v>Sri Jagdamba Pearls | Fine Jewelry | 124314 | 29-05, 33 SKUs</v>
          </cell>
          <cell r="C55093" t="str">
            <v>CLOSED</v>
          </cell>
          <cell r="D55093" t="str">
            <v>Medium</v>
          </cell>
          <cell r="E55093" t="str">
            <v>Chirag Dubal</v>
          </cell>
          <cell r="F55093" t="str">
            <v>Shraddha Dighe</v>
          </cell>
          <cell r="G55093">
            <v>46175.750694444447</v>
          </cell>
          <cell r="H55093">
            <v>46178.484027777777</v>
          </cell>
        </row>
        <row r="55094">
          <cell r="A55094" t="str">
            <v>UCW-32170</v>
          </cell>
          <cell r="B55094" t="str">
            <v>Migration Request for Newly Generated Listing IDs</v>
          </cell>
          <cell r="C55094" t="str">
            <v>CLOSED</v>
          </cell>
          <cell r="D55094" t="str">
            <v>Medium</v>
          </cell>
          <cell r="E55094" t="str">
            <v>Chirag Dubal</v>
          </cell>
          <cell r="F55094" t="str">
            <v>Shraddha Dighe</v>
          </cell>
          <cell r="G55094">
            <v>46175.74722222222</v>
          </cell>
          <cell r="H55094">
            <v>46178.532638888886</v>
          </cell>
        </row>
        <row r="55095">
          <cell r="A55095" t="str">
            <v>UCW-32163</v>
          </cell>
          <cell r="B55095" t="str">
            <v>Clinique Chubby Duffle &amp; Make-up box - Local GWP | Tatacliq | June cycle GWP</v>
          </cell>
          <cell r="C55095" t="str">
            <v>CLOSED</v>
          </cell>
          <cell r="D55095" t="str">
            <v>Medium</v>
          </cell>
          <cell r="E55095" t="str">
            <v>Chirag Dubal</v>
          </cell>
          <cell r="F55095" t="str">
            <v>Shraddha Dighe</v>
          </cell>
          <cell r="G55095">
            <v>46175.734722222223</v>
          </cell>
          <cell r="H55095">
            <v>46186.427777777775</v>
          </cell>
        </row>
        <row r="55096">
          <cell r="A55096" t="str">
            <v>UCW-32159</v>
          </cell>
          <cell r="B55096" t="str">
            <v>Sell now for seller 129577</v>
          </cell>
          <cell r="C55096" t="str">
            <v>CLOSED</v>
          </cell>
          <cell r="D55096" t="str">
            <v>Medium</v>
          </cell>
          <cell r="E55096" t="str">
            <v>Mohd Tahir Shaikh</v>
          </cell>
          <cell r="F55096" t="str">
            <v>Shraddha Dighe</v>
          </cell>
          <cell r="G55096">
            <v>46175.727777777778</v>
          </cell>
          <cell r="H55096">
            <v>46177.581944444442</v>
          </cell>
        </row>
        <row r="55097">
          <cell r="A55097" t="str">
            <v>UCW-32147</v>
          </cell>
          <cell r="B55097" t="str">
            <v>Rasasi+Listings+Perfumes+126349+TCF+29th May 2026</v>
          </cell>
          <cell r="C55097" t="str">
            <v>CLOSED</v>
          </cell>
          <cell r="D55097" t="str">
            <v>Medium</v>
          </cell>
          <cell r="E55097" t="str">
            <v>Chirag Dubal</v>
          </cell>
          <cell r="F55097" t="str">
            <v>Shraddha Dighe</v>
          </cell>
          <cell r="G55097">
            <v>46175.62222222222</v>
          </cell>
          <cell r="H55097">
            <v>46177.586111111108</v>
          </cell>
        </row>
        <row r="55098">
          <cell r="A55098" t="str">
            <v>UCW-32128</v>
          </cell>
          <cell r="B55098" t="str">
            <v>Need Help To Add SKU on Website</v>
          </cell>
          <cell r="C55098" t="str">
            <v>CLOSED Due to Inactive/Insufficient Information</v>
          </cell>
          <cell r="D55098" t="str">
            <v>Medium</v>
          </cell>
          <cell r="E55098" t="str">
            <v>Chirag Dubal</v>
          </cell>
          <cell r="F55098" t="str">
            <v>Shraddha Dighe</v>
          </cell>
          <cell r="G55098">
            <v>46175.487500000003</v>
          </cell>
          <cell r="H55098">
            <v>46179.759722222225</v>
          </cell>
        </row>
        <row r="55099">
          <cell r="A55099" t="str">
            <v>UCW-32099</v>
          </cell>
          <cell r="B55099" t="str">
            <v>Tata Cliq  -  New Image Update - Giordano (28-05-2026)</v>
          </cell>
          <cell r="C55099" t="str">
            <v>CLOSED</v>
          </cell>
          <cell r="D55099" t="str">
            <v>Medium</v>
          </cell>
          <cell r="E55099" t="str">
            <v>Chirag Dubal</v>
          </cell>
          <cell r="F55099" t="str">
            <v>Shraddha Dighe</v>
          </cell>
          <cell r="G55099">
            <v>46174.806944444441</v>
          </cell>
          <cell r="H55099">
            <v>46175.796527777777</v>
          </cell>
        </row>
        <row r="55100">
          <cell r="A55100" t="str">
            <v>UCW-32096</v>
          </cell>
          <cell r="B55100" t="str">
            <v>F26 Footwear 01-06-2026 Tata Cliq</v>
          </cell>
          <cell r="C55100" t="str">
            <v>CLOSED</v>
          </cell>
          <cell r="D55100" t="str">
            <v>Medium</v>
          </cell>
          <cell r="E55100" t="str">
            <v>netscribes</v>
          </cell>
          <cell r="F55100" t="str">
            <v>Mohd Tahir Shaikh</v>
          </cell>
          <cell r="G55100">
            <v>46174.802083333336</v>
          </cell>
          <cell r="H55100">
            <v>46176.490972222222</v>
          </cell>
        </row>
        <row r="55101">
          <cell r="A55101" t="str">
            <v>UCW-32094</v>
          </cell>
          <cell r="B55101" t="str">
            <v>Palmonas | Fashion Jwellery | 128366 | 27-05-2026 (240 SKUs)</v>
          </cell>
          <cell r="C55101" t="str">
            <v>CLOSED</v>
          </cell>
          <cell r="D55101" t="str">
            <v>Medium</v>
          </cell>
          <cell r="E55101" t="str">
            <v>Chirag Dubal</v>
          </cell>
          <cell r="F55101" t="str">
            <v>Shraddha Dighe</v>
          </cell>
          <cell r="G55101">
            <v>46174.798611111109</v>
          </cell>
          <cell r="H55101">
            <v>46176.479861111111</v>
          </cell>
        </row>
        <row r="55102">
          <cell r="A55102" t="str">
            <v>UCW-32093</v>
          </cell>
          <cell r="B55102" t="str">
            <v>OOMPH | Cataloging | 27.05.2026 | Fashion Jewellery - TATACLIQ</v>
          </cell>
          <cell r="C55102" t="str">
            <v>CLOSED</v>
          </cell>
          <cell r="D55102" t="str">
            <v>Medium</v>
          </cell>
          <cell r="E55102" t="str">
            <v>Chirag Dubal</v>
          </cell>
          <cell r="F55102" t="str">
            <v>Shraddha Dighe</v>
          </cell>
          <cell r="G55102">
            <v>46174.796527777777</v>
          </cell>
          <cell r="H55102">
            <v>46177.56527777778</v>
          </cell>
        </row>
        <row r="55103">
          <cell r="A55103" t="str">
            <v>UCW-32092</v>
          </cell>
          <cell r="B55103" t="str">
            <v>MNY | Sky Tubes Listing | TATACLIQ</v>
          </cell>
          <cell r="C55103" t="str">
            <v>CLOSED</v>
          </cell>
          <cell r="D55103" t="str">
            <v>Medium</v>
          </cell>
          <cell r="E55103" t="str">
            <v>Chirag Dubal</v>
          </cell>
          <cell r="F55103" t="str">
            <v>Shraddha Dighe</v>
          </cell>
          <cell r="G55103">
            <v>46174.793749999997</v>
          </cell>
          <cell r="H55103">
            <v>46176.472222222219</v>
          </cell>
        </row>
        <row r="55104">
          <cell r="A55104" t="str">
            <v>UCW-32090</v>
          </cell>
          <cell r="B55104" t="str">
            <v>Hoversoul Listing - Poplin Full sleeve</v>
          </cell>
          <cell r="C55104" t="str">
            <v>CLOSED</v>
          </cell>
          <cell r="D55104" t="str">
            <v>Medium</v>
          </cell>
          <cell r="E55104" t="str">
            <v>netscribes</v>
          </cell>
          <cell r="F55104" t="str">
            <v>Mohd Tahir Shaikh</v>
          </cell>
          <cell r="G55104">
            <v>46174.789583333331</v>
          </cell>
          <cell r="H55104">
            <v>46177.532638888886</v>
          </cell>
        </row>
        <row r="55105">
          <cell r="A55105" t="str">
            <v>UCW-32088</v>
          </cell>
          <cell r="B55105" t="str">
            <v>Red Tape +Footwear+127785+New Listing+1222 Skus + 230 Options+ 27 May 2026</v>
          </cell>
          <cell r="C55105" t="str">
            <v>CLOSED</v>
          </cell>
          <cell r="D55105" t="str">
            <v>Medium</v>
          </cell>
          <cell r="E55105" t="str">
            <v>netscribes</v>
          </cell>
          <cell r="F55105" t="str">
            <v>Mohd Tahir Shaikh</v>
          </cell>
          <cell r="G55105">
            <v>46174.779861111114</v>
          </cell>
          <cell r="H55105">
            <v>46176.464583333334</v>
          </cell>
        </row>
        <row r="55106">
          <cell r="A55106" t="str">
            <v>UCW-32083</v>
          </cell>
          <cell r="B55106" t="str">
            <v>WHP Jewellers | Anayra Silver Ring, Anayra Silver Pendant Set, Anayra Silver Necklace Set, Anayra Silver Couple Band| 61 SKU | 126291-WHPJ1 | 27-05-2026</v>
          </cell>
          <cell r="C55106" t="str">
            <v>CLOSED</v>
          </cell>
          <cell r="D55106" t="str">
            <v>Medium</v>
          </cell>
          <cell r="E55106" t="str">
            <v>Chirag Dubal</v>
          </cell>
          <cell r="F55106" t="str">
            <v>Shraddha Dighe</v>
          </cell>
          <cell r="G55106">
            <v>46174.748611111114</v>
          </cell>
          <cell r="H55106">
            <v>46177.486111111109</v>
          </cell>
        </row>
        <row r="55107">
          <cell r="A55107" t="str">
            <v>UCW-32036</v>
          </cell>
          <cell r="B55107" t="str">
            <v xml:space="preserve">Footwear Lot 4 SS26 Skechers -422 SKUs - 90 Style - Marketplace and Luxury - Marketplace seller code - 126948 - Luxury seller code - 128174 - 28.5.2026 </v>
          </cell>
          <cell r="C55107" t="str">
            <v>CLOSED</v>
          </cell>
          <cell r="D55107" t="str">
            <v>Medium</v>
          </cell>
          <cell r="E55107" t="str">
            <v>netscribes</v>
          </cell>
          <cell r="F55107" t="str">
            <v>Mohd Tahir Shaikh</v>
          </cell>
          <cell r="G55107">
            <v>46174.463888888888</v>
          </cell>
          <cell r="H55107">
            <v>46196.805555555555</v>
          </cell>
        </row>
        <row r="55108">
          <cell r="A55108" t="str">
            <v>UCW-32016</v>
          </cell>
          <cell r="B55108" t="str">
            <v>Saint G - 26-05-2026 - 128537 - Party &amp; Club Wear Boots SS26</v>
          </cell>
          <cell r="C55108" t="str">
            <v>CLOSED</v>
          </cell>
          <cell r="D55108" t="str">
            <v>Medium</v>
          </cell>
          <cell r="E55108" t="str">
            <v>Chirag Dubal</v>
          </cell>
          <cell r="F55108" t="str">
            <v>Jaibharathi Jagannathan</v>
          </cell>
          <cell r="G55108">
            <v>46172.925694444442</v>
          </cell>
          <cell r="H55108">
            <v>46174.488194444442</v>
          </cell>
        </row>
        <row r="55109">
          <cell r="A55109" t="str">
            <v>UCW-32014</v>
          </cell>
          <cell r="B55109" t="str">
            <v>Bata KIDs footwear - New listing on Seller code: 100243 and 127887 - 122 SKus_88 Options - 19-05-2026</v>
          </cell>
          <cell r="C55109" t="str">
            <v>CLOSED</v>
          </cell>
          <cell r="D55109" t="str">
            <v>Medium</v>
          </cell>
          <cell r="E55109" t="str">
            <v>netscribes</v>
          </cell>
          <cell r="F55109" t="str">
            <v>Mohd Tahir Shaikh</v>
          </cell>
          <cell r="G55109">
            <v>46172.913888888892</v>
          </cell>
          <cell r="H55109">
            <v>46177.463194444441</v>
          </cell>
        </row>
        <row r="55110">
          <cell r="A55110" t="str">
            <v>UCW-32013</v>
          </cell>
          <cell r="B55110" t="str">
            <v>Women Footwear New Styles For Tatacliq (SS'26) - (Styles-20) 26.05.2026</v>
          </cell>
          <cell r="C55110" t="str">
            <v>CLOSED</v>
          </cell>
          <cell r="D55110" t="str">
            <v>Medium</v>
          </cell>
          <cell r="E55110" t="str">
            <v>Chirag Dubal</v>
          </cell>
          <cell r="F55110" t="str">
            <v>Jaibharathi Jagannathan</v>
          </cell>
          <cell r="G55110">
            <v>46172.912499999999</v>
          </cell>
          <cell r="H55110">
            <v>46175.504166666666</v>
          </cell>
        </row>
        <row r="55111">
          <cell r="A55111" t="str">
            <v>UCW-31994</v>
          </cell>
          <cell r="B55111" t="str">
            <v>Nusuk+Listings+Perfumes+126349+TCF+25th May 2026</v>
          </cell>
          <cell r="C55111" t="str">
            <v>CLOSED</v>
          </cell>
          <cell r="D55111" t="str">
            <v>Medium</v>
          </cell>
          <cell r="E55111" t="str">
            <v>netscribes</v>
          </cell>
          <cell r="F55111" t="str">
            <v>Mohd Tahir Shaikh</v>
          </cell>
          <cell r="G55111">
            <v>46172.575694444444</v>
          </cell>
          <cell r="H55111">
            <v>46175.486111111109</v>
          </cell>
        </row>
        <row r="55112">
          <cell r="A55112" t="str">
            <v>UCW-31992</v>
          </cell>
          <cell r="B55112" t="str">
            <v>E2E - Jewellery - Polki Stories by Raniwala - 40 SKUs</v>
          </cell>
          <cell r="C55112" t="str">
            <v>CLOSED</v>
          </cell>
          <cell r="D55112" t="str">
            <v>Medium</v>
          </cell>
          <cell r="E55112" t="str">
            <v>netscribes</v>
          </cell>
          <cell r="F55112" t="str">
            <v>Mohd Tahir Shaikh</v>
          </cell>
          <cell r="G55112">
            <v>46172.552777777775</v>
          </cell>
          <cell r="H55112">
            <v>46176.456944444442</v>
          </cell>
        </row>
        <row r="55113">
          <cell r="A55113" t="str">
            <v>UCW-31981</v>
          </cell>
          <cell r="B55113" t="str">
            <v>E2E - Vanilla Moon - FTW - 19th May - 492 SKUs</v>
          </cell>
          <cell r="C55113" t="str">
            <v>CLOSED</v>
          </cell>
          <cell r="D55113" t="str">
            <v>Medium</v>
          </cell>
          <cell r="E55113" t="str">
            <v>netscribes</v>
          </cell>
          <cell r="F55113" t="str">
            <v>Mohd Tahir Shaikh</v>
          </cell>
          <cell r="G55113">
            <v>46171.724999999999</v>
          </cell>
          <cell r="H55113">
            <v>46177.441666666666</v>
          </cell>
        </row>
        <row r="55114">
          <cell r="A55114" t="str">
            <v>UCW-31980</v>
          </cell>
          <cell r="B55114" t="str">
            <v>CLONE - [External] - Fw: Urgent - Listing Required</v>
          </cell>
          <cell r="C55114" t="str">
            <v>CLOSED</v>
          </cell>
          <cell r="D55114" t="str">
            <v>Medium</v>
          </cell>
          <cell r="E55114" t="str">
            <v>netscribes</v>
          </cell>
          <cell r="F55114" t="str">
            <v>netscribes</v>
          </cell>
          <cell r="G55114">
            <v>46171.708333333336</v>
          </cell>
          <cell r="H55114">
            <v>46172.572222222225</v>
          </cell>
        </row>
        <row r="55115">
          <cell r="A55115" t="str">
            <v>UCW-31978</v>
          </cell>
          <cell r="B55115" t="str">
            <v>Country name addition - FIFA Jersey</v>
          </cell>
          <cell r="C55115" t="str">
            <v>CLOSED</v>
          </cell>
          <cell r="D55115" t="str">
            <v>Medium</v>
          </cell>
          <cell r="E55115" t="str">
            <v>netscribes</v>
          </cell>
          <cell r="F55115" t="str">
            <v>Mohd Tahir Shaikh</v>
          </cell>
          <cell r="G55115">
            <v>46171.681944444441</v>
          </cell>
          <cell r="H55115">
            <v>46174.422222222223</v>
          </cell>
        </row>
        <row r="55116">
          <cell r="A55116" t="str">
            <v>UCW-31962</v>
          </cell>
          <cell r="B55116" t="str">
            <v>Swiss Arabian+Listings+Perfume+126349+TCF+26th May</v>
          </cell>
          <cell r="C55116" t="str">
            <v>CLOSED</v>
          </cell>
          <cell r="D55116" t="str">
            <v>Medium</v>
          </cell>
          <cell r="E55116" t="str">
            <v>Chirag Dubal</v>
          </cell>
          <cell r="F55116" t="str">
            <v>Simi Raichel Zachariah</v>
          </cell>
          <cell r="G55116">
            <v>46170.594444444447</v>
          </cell>
          <cell r="H55116">
            <v>46174.78402777778</v>
          </cell>
        </row>
        <row r="55117">
          <cell r="A55117" t="str">
            <v>UCW-31961</v>
          </cell>
          <cell r="B55117" t="str">
            <v>Vaseline Gluta Hya Lip Serum code creation</v>
          </cell>
          <cell r="C55117" t="str">
            <v>CLOSED</v>
          </cell>
          <cell r="D55117" t="str">
            <v>Medium</v>
          </cell>
          <cell r="E55117" t="str">
            <v>Chirag Dubal</v>
          </cell>
          <cell r="F55117" t="str">
            <v>Simi Raichel Zachariah</v>
          </cell>
          <cell r="G55117">
            <v>46170.590277777781</v>
          </cell>
          <cell r="H55117">
            <v>46172.578472222223</v>
          </cell>
        </row>
        <row r="55118">
          <cell r="A55118" t="str">
            <v>UCW-31960</v>
          </cell>
          <cell r="B55118" t="str">
            <v>CLONE - Foxtale X Tata Cliq Brightening Moisturizer 50ml Listing</v>
          </cell>
          <cell r="C55118" t="str">
            <v>CLOSED</v>
          </cell>
          <cell r="D55118" t="str">
            <v>Medium</v>
          </cell>
          <cell r="E55118" t="str">
            <v>netscribes</v>
          </cell>
          <cell r="F55118" t="str">
            <v>netscribes</v>
          </cell>
          <cell r="G55118">
            <v>46170.571527777778</v>
          </cell>
          <cell r="H55118">
            <v>46171.839583333334</v>
          </cell>
        </row>
        <row r="55119">
          <cell r="A55119" t="str">
            <v>UCW-31941</v>
          </cell>
          <cell r="B55119" t="str">
            <v>ERROR_Fame Forever by Lifestyle Size Missing for Shorts</v>
          </cell>
          <cell r="C55119" t="str">
            <v>CLOSED</v>
          </cell>
          <cell r="D55119" t="str">
            <v>Medium</v>
          </cell>
          <cell r="E55119" t="str">
            <v>netscribes</v>
          </cell>
          <cell r="F55119" t="str">
            <v>Sushma Ram</v>
          </cell>
          <cell r="G55119">
            <v>46169.786805555559</v>
          </cell>
          <cell r="H55119">
            <v>46172.494444444441</v>
          </cell>
        </row>
        <row r="55120">
          <cell r="A55120" t="str">
            <v>UCW-31939</v>
          </cell>
          <cell r="B55120" t="str">
            <v>ERROR_Fame Forever by Lifestyle Size Missing for Joggers.</v>
          </cell>
          <cell r="C55120" t="str">
            <v>CLOSED</v>
          </cell>
          <cell r="D55120" t="str">
            <v>High</v>
          </cell>
          <cell r="E55120" t="str">
            <v>netscribes</v>
          </cell>
          <cell r="F55120" t="str">
            <v>Sushma Ram</v>
          </cell>
          <cell r="G55120">
            <v>46169.769444444442</v>
          </cell>
          <cell r="H55120">
            <v>46172.493750000001</v>
          </cell>
        </row>
        <row r="55121">
          <cell r="A55121" t="str">
            <v>UCW-31931</v>
          </cell>
          <cell r="B55121" t="str">
            <v>CLONE - New Listing / Tata Cliq / 09.04.2026</v>
          </cell>
          <cell r="C55121" t="str">
            <v>CLOSED</v>
          </cell>
          <cell r="D55121" t="str">
            <v>Medium</v>
          </cell>
          <cell r="E55121" t="str">
            <v>netscribes</v>
          </cell>
          <cell r="F55121" t="str">
            <v>netscribes</v>
          </cell>
          <cell r="G55121">
            <v>46169.706250000003</v>
          </cell>
          <cell r="H55121">
            <v>46171.765277777777</v>
          </cell>
        </row>
        <row r="55122">
          <cell r="A55122" t="str">
            <v>UCW-31910</v>
          </cell>
          <cell r="B55122" t="str">
            <v>Clone - PUMA Apparel 124130 &amp; 125381 New Listing 04-02-2026</v>
          </cell>
          <cell r="C55122" t="str">
            <v>CLOSED</v>
          </cell>
          <cell r="D55122" t="str">
            <v>Medium</v>
          </cell>
          <cell r="E55122" t="str">
            <v>Chirag Dubal</v>
          </cell>
          <cell r="F55122" t="str">
            <v>netscribes</v>
          </cell>
          <cell r="G55122">
            <v>46169.553472222222</v>
          </cell>
          <cell r="H55122">
            <v>46183.392361111109</v>
          </cell>
        </row>
        <row r="55123">
          <cell r="A55123" t="str">
            <v>UCW-31902</v>
          </cell>
          <cell r="B55123" t="str">
            <v>CLONE: E2E - Monkstory - FTW - 21st May - 36 SKUs</v>
          </cell>
          <cell r="C55123" t="str">
            <v>CLOSED</v>
          </cell>
          <cell r="D55123" t="str">
            <v>Medium</v>
          </cell>
          <cell r="E55123" t="str">
            <v>netscribes</v>
          </cell>
          <cell r="F55123" t="str">
            <v>netscribes</v>
          </cell>
          <cell r="G55123">
            <v>46169.513194444444</v>
          </cell>
          <cell r="H55123">
            <v>46172.436805555553</v>
          </cell>
        </row>
        <row r="55124">
          <cell r="A55124" t="str">
            <v>UCW-31900</v>
          </cell>
          <cell r="B55124" t="str">
            <v xml:space="preserve"> New catalogue for listing  25.05.2026</v>
          </cell>
          <cell r="C55124" t="str">
            <v>CLOSED</v>
          </cell>
          <cell r="D55124" t="str">
            <v>Medium</v>
          </cell>
          <cell r="E55124" t="str">
            <v>netscribes</v>
          </cell>
          <cell r="F55124" t="str">
            <v>Mohd Tahir Shaikh</v>
          </cell>
          <cell r="G55124">
            <v>46169.509027777778</v>
          </cell>
          <cell r="H55124">
            <v>46176.425694444442</v>
          </cell>
        </row>
        <row r="55125">
          <cell r="A55125" t="str">
            <v>UCW-31892</v>
          </cell>
          <cell r="B55125" t="str">
            <v>CDG Style A09878C, A09870C Migration on Tata Cliq Luxury.</v>
          </cell>
          <cell r="C55125" t="str">
            <v>CLOSED Due to Inactive/Insufficient Information</v>
          </cell>
          <cell r="D55125" t="str">
            <v>Medium</v>
          </cell>
          <cell r="E55125" t="str">
            <v>netscribes</v>
          </cell>
          <cell r="F55125" t="str">
            <v>Mohd Tahir Shaikh</v>
          </cell>
          <cell r="G55125">
            <v>46168.790277777778</v>
          </cell>
          <cell r="H55125">
            <v>46170.488888888889</v>
          </cell>
        </row>
        <row r="55126">
          <cell r="A55126" t="str">
            <v>UCW-31875</v>
          </cell>
          <cell r="B55126" t="str">
            <v>Urgent - Under Armour Footwear (128047)-25/05/2026</v>
          </cell>
          <cell r="C55126" t="str">
            <v>CLOSED</v>
          </cell>
          <cell r="D55126" t="str">
            <v>Medium</v>
          </cell>
          <cell r="E55126" t="str">
            <v>netscribes</v>
          </cell>
          <cell r="F55126" t="str">
            <v>Mohd Tahir Shaikh</v>
          </cell>
          <cell r="G55126">
            <v>46168.728472222225</v>
          </cell>
          <cell r="H55126">
            <v>46175.472916666666</v>
          </cell>
        </row>
        <row r="55127">
          <cell r="A55127" t="str">
            <v>UCW-31872</v>
          </cell>
          <cell r="B55127" t="str">
            <v>CLONE - Hoversoul Listing   - Nityanikar 09 Dec 2025</v>
          </cell>
          <cell r="C55127" t="str">
            <v>CLOSED</v>
          </cell>
          <cell r="D55127" t="str">
            <v>Medium</v>
          </cell>
          <cell r="E55127" t="str">
            <v>netscribes</v>
          </cell>
          <cell r="F55127" t="str">
            <v>netscribes</v>
          </cell>
          <cell r="G55127">
            <v>46168.726388888892</v>
          </cell>
          <cell r="H55127">
            <v>46171.759722222225</v>
          </cell>
        </row>
        <row r="55128">
          <cell r="A55128" t="str">
            <v>UCW-31870</v>
          </cell>
          <cell r="B55128" t="str">
            <v>Asian Footwear Listing 25 May 2026</v>
          </cell>
          <cell r="C55128" t="str">
            <v>CLOSED</v>
          </cell>
          <cell r="D55128" t="str">
            <v>Medium</v>
          </cell>
          <cell r="E55128" t="str">
            <v>netscribes</v>
          </cell>
          <cell r="F55128" t="str">
            <v>Mohd Tahir Shaikh</v>
          </cell>
          <cell r="G55128">
            <v>46168.707638888889</v>
          </cell>
          <cell r="H55128">
            <v>46171.728472222225</v>
          </cell>
        </row>
        <row r="55129">
          <cell r="A55129" t="str">
            <v>UCW-31862</v>
          </cell>
          <cell r="B55129" t="str">
            <v>CLONE - Woodland / Footwear / 2714 sku's / 377 Options / 29-04-26</v>
          </cell>
          <cell r="C55129" t="str">
            <v>CLOSED</v>
          </cell>
          <cell r="D55129" t="str">
            <v>Medium</v>
          </cell>
          <cell r="E55129" t="str">
            <v>netscribes</v>
          </cell>
          <cell r="F55129" t="str">
            <v>netscribes</v>
          </cell>
          <cell r="G55129">
            <v>46168.678472222222</v>
          </cell>
          <cell r="H55129">
            <v>46177.914583333331</v>
          </cell>
        </row>
        <row r="55130">
          <cell r="A55130" t="str">
            <v>UCW-31849</v>
          </cell>
          <cell r="B55130" t="str">
            <v>E2E - Monkstory - FTW - 21st May - 36 SKUs</v>
          </cell>
          <cell r="C55130" t="str">
            <v>CLOSED</v>
          </cell>
          <cell r="D55130" t="str">
            <v>Medium</v>
          </cell>
          <cell r="E55130" t="str">
            <v>Chirag Dubal</v>
          </cell>
          <cell r="F55130" t="str">
            <v>Shloka Chakre</v>
          </cell>
          <cell r="G55130">
            <v>46168.631944444445</v>
          </cell>
          <cell r="H55130">
            <v>46172.5</v>
          </cell>
        </row>
        <row r="55131">
          <cell r="A55131" t="str">
            <v>UCW-31831</v>
          </cell>
          <cell r="B55131" t="str">
            <v>Request to Latch Attached SKUs on TCL - 22.5.2026</v>
          </cell>
          <cell r="C55131" t="str">
            <v>CLOSED</v>
          </cell>
          <cell r="D55131" t="str">
            <v>Medium</v>
          </cell>
          <cell r="E55131" t="str">
            <v>netscribes</v>
          </cell>
          <cell r="F55131" t="str">
            <v>Mohd Tahir Shaikh</v>
          </cell>
          <cell r="G55131">
            <v>46168.493750000001</v>
          </cell>
          <cell r="H55131">
            <v>46178.520833333336</v>
          </cell>
        </row>
        <row r="55132">
          <cell r="A55132" t="str">
            <v>UCW-31820</v>
          </cell>
          <cell r="B55132" t="str">
            <v>ERROR_Catalogue New errors for the Multibrands Agency (NETSCRIBES) 25th MAY_NC</v>
          </cell>
          <cell r="C55132" t="str">
            <v>CLOSED</v>
          </cell>
          <cell r="D55132" t="str">
            <v>Medium</v>
          </cell>
          <cell r="E55132" t="str">
            <v>netscribes</v>
          </cell>
          <cell r="F55132" t="str">
            <v>Sushma Ram</v>
          </cell>
          <cell r="G55132">
            <v>46167.780555555553</v>
          </cell>
          <cell r="H55132">
            <v>46192.470138888886</v>
          </cell>
        </row>
        <row r="55133">
          <cell r="A55133" t="str">
            <v>UCW-31816</v>
          </cell>
          <cell r="B55133" t="str">
            <v>CLONE-Vantier Shoes - 7th April 26 - 129308 - New collection - Luxury</v>
          </cell>
          <cell r="C55133" t="str">
            <v>CLOSED</v>
          </cell>
          <cell r="D55133" t="str">
            <v>Medium</v>
          </cell>
          <cell r="E55133" t="str">
            <v>netscribes</v>
          </cell>
          <cell r="F55133" t="str">
            <v>netscribes</v>
          </cell>
          <cell r="G55133">
            <v>46167.765972222223</v>
          </cell>
          <cell r="H55133">
            <v>46168.526388888888</v>
          </cell>
        </row>
        <row r="55134">
          <cell r="A55134" t="str">
            <v>UCW-31811</v>
          </cell>
          <cell r="B55134" t="str">
            <v>TCL X FLEXNEST - NEW LISTINGS - URGENT</v>
          </cell>
          <cell r="C55134" t="str">
            <v>CLOSED</v>
          </cell>
          <cell r="D55134" t="str">
            <v>Medium</v>
          </cell>
          <cell r="E55134" t="str">
            <v>netscribes</v>
          </cell>
          <cell r="F55134" t="str">
            <v>Mohd Tahir Shaikh</v>
          </cell>
          <cell r="G55134">
            <v>46167.75</v>
          </cell>
          <cell r="H55134">
            <v>46169.505555555559</v>
          </cell>
        </row>
        <row r="55135">
          <cell r="A55135" t="str">
            <v>UCW-31805</v>
          </cell>
          <cell r="B55135" t="str">
            <v>Lattafa+Listing+Perfumes+126349+TCF+21st May 2026</v>
          </cell>
          <cell r="C55135" t="str">
            <v>CLOSED</v>
          </cell>
          <cell r="D55135" t="str">
            <v>Medium</v>
          </cell>
          <cell r="E55135" t="str">
            <v>Chirag Dubal</v>
          </cell>
          <cell r="F55135" t="str">
            <v>Shraddha Dighe</v>
          </cell>
          <cell r="G55135">
            <v>46167.731249999997</v>
          </cell>
          <cell r="H55135">
            <v>46171.716666666667</v>
          </cell>
        </row>
        <row r="55136">
          <cell r="A55136" t="str">
            <v>UCW-31802</v>
          </cell>
          <cell r="B55136" t="str">
            <v>Transition Details | Tata CliQ</v>
          </cell>
          <cell r="C55136" t="str">
            <v>CLOSED Due to Inactive/Insufficient Information</v>
          </cell>
          <cell r="D55136" t="str">
            <v>Medium</v>
          </cell>
          <cell r="E55136" t="str">
            <v>Chirag Dubal</v>
          </cell>
          <cell r="F55136" t="str">
            <v>Shraddha Dighe</v>
          </cell>
          <cell r="G55136">
            <v>46167.716666666667</v>
          </cell>
          <cell r="H55136">
            <v>46171.941666666666</v>
          </cell>
        </row>
        <row r="55137">
          <cell r="A55137" t="str">
            <v>UCW-31799</v>
          </cell>
          <cell r="B55137" t="str">
            <v>Gritti Cataloging</v>
          </cell>
          <cell r="C55137" t="str">
            <v>CLOSED</v>
          </cell>
          <cell r="D55137" t="str">
            <v>Medium</v>
          </cell>
          <cell r="E55137" t="str">
            <v>Chirag Dubal</v>
          </cell>
          <cell r="F55137" t="str">
            <v>Shraddha Dighe</v>
          </cell>
          <cell r="G55137">
            <v>46167.706944444442</v>
          </cell>
          <cell r="H55137">
            <v>46169.497916666667</v>
          </cell>
        </row>
        <row r="55138">
          <cell r="A55138" t="str">
            <v>UCW-31795</v>
          </cell>
          <cell r="B55138" t="str">
            <v>New Listings_Riiffs Parfums</v>
          </cell>
          <cell r="C55138" t="str">
            <v>CLOSED Due to Inactive/Insufficient Information</v>
          </cell>
          <cell r="D55138" t="str">
            <v>Medium</v>
          </cell>
          <cell r="E55138" t="str">
            <v>Chirag Dubal</v>
          </cell>
          <cell r="F55138" t="str">
            <v>Shraddha Dighe</v>
          </cell>
          <cell r="G55138">
            <v>46167.699305555558</v>
          </cell>
          <cell r="H55138">
            <v>46167.8125</v>
          </cell>
        </row>
        <row r="55139">
          <cell r="A55139" t="str">
            <v>UCW-31788</v>
          </cell>
          <cell r="B55139" t="str">
            <v>Woodland / Footwear / 2714 sku's / 377 Options / 29-04-26</v>
          </cell>
          <cell r="C55139" t="str">
            <v>CLOSED</v>
          </cell>
          <cell r="D55139" t="str">
            <v>Medium</v>
          </cell>
          <cell r="E55139" t="str">
            <v>Chirag Dubal</v>
          </cell>
          <cell r="F55139" t="str">
            <v>Shloka Chakre</v>
          </cell>
          <cell r="G55139">
            <v>46167.664583333331</v>
          </cell>
          <cell r="H55139">
            <v>46177.914583333331</v>
          </cell>
        </row>
        <row r="55140">
          <cell r="A55140" t="str">
            <v>UCW-31767</v>
          </cell>
          <cell r="B55140" t="str">
            <v>CLONE - Soulflower x TataCliq Connect</v>
          </cell>
          <cell r="C55140" t="str">
            <v>CLOSED</v>
          </cell>
          <cell r="D55140" t="str">
            <v>Medium</v>
          </cell>
          <cell r="E55140" t="str">
            <v>Chirag Dubal</v>
          </cell>
          <cell r="F55140" t="str">
            <v>Shraddha Dighe</v>
          </cell>
          <cell r="G55140">
            <v>46167.470138888886</v>
          </cell>
          <cell r="H55140">
            <v>46171.45416666667</v>
          </cell>
        </row>
        <row r="55141">
          <cell r="A55141" t="str">
            <v>UCW-31766</v>
          </cell>
          <cell r="B55141" t="str">
            <v>Luxury Platform Addition - Embryolisse</v>
          </cell>
          <cell r="C55141" t="str">
            <v>CLOSED Due to Inactive/Insufficient Information</v>
          </cell>
          <cell r="D55141" t="str">
            <v>Medium</v>
          </cell>
          <cell r="E55141" t="str">
            <v>Chirag Dubal</v>
          </cell>
          <cell r="F55141" t="str">
            <v>Shraddha Dighe</v>
          </cell>
          <cell r="G55141">
            <v>46167.453472222223</v>
          </cell>
          <cell r="H55141">
            <v>46171.84375</v>
          </cell>
        </row>
        <row r="55142">
          <cell r="A55142" t="str">
            <v>UCW-31765</v>
          </cell>
          <cell r="B55142" t="str">
            <v>Embryolisse : Catalog Update</v>
          </cell>
          <cell r="C55142" t="str">
            <v>CLOSED</v>
          </cell>
          <cell r="D55142" t="str">
            <v>Medium</v>
          </cell>
          <cell r="E55142" t="str">
            <v>Mohd Tahir Shaikh</v>
          </cell>
          <cell r="F55142" t="str">
            <v>Shraddha Dighe</v>
          </cell>
          <cell r="G55142">
            <v>46167.450694444444</v>
          </cell>
          <cell r="H55142">
            <v>46171.836805555555</v>
          </cell>
        </row>
        <row r="55143">
          <cell r="A55143" t="str">
            <v>UCW-31760</v>
          </cell>
          <cell r="B55143" t="str">
            <v>Jokerandwitch | Fashion Jewellery | 127801 | 20-05-2026</v>
          </cell>
          <cell r="C55143" t="str">
            <v>CLOSED Due to Inactive/Insufficient Information</v>
          </cell>
          <cell r="D55143" t="str">
            <v>Medium</v>
          </cell>
          <cell r="E55143" t="str">
            <v>Chirag Dubal</v>
          </cell>
          <cell r="F55143" t="str">
            <v>Shraddha Dighe</v>
          </cell>
          <cell r="G55143">
            <v>46166.738194444442</v>
          </cell>
          <cell r="H55143">
            <v>46186.575694444444</v>
          </cell>
        </row>
        <row r="55144">
          <cell r="A55144" t="str">
            <v>UCW-31758</v>
          </cell>
          <cell r="B55144" t="str">
            <v>ERROR_New Listings_Rasasi</v>
          </cell>
          <cell r="C55144" t="str">
            <v>CLOSED</v>
          </cell>
          <cell r="D55144" t="str">
            <v>Medium</v>
          </cell>
          <cell r="E55144" t="str">
            <v>Chirag Dubal</v>
          </cell>
          <cell r="F55144" t="str">
            <v>Shraddha Dighe</v>
          </cell>
          <cell r="G55144">
            <v>46166.732638888891</v>
          </cell>
          <cell r="H55144">
            <v>46171.804861111108</v>
          </cell>
        </row>
        <row r="55145">
          <cell r="A55145" t="str">
            <v>UCW-31757</v>
          </cell>
          <cell r="B55145" t="str">
            <v>Colors Queen || Makeup || 129094 || 22-05-2026</v>
          </cell>
          <cell r="C55145" t="str">
            <v>CLOSED</v>
          </cell>
          <cell r="D55145" t="str">
            <v>Medium</v>
          </cell>
          <cell r="E55145" t="str">
            <v>Chirag Dubal</v>
          </cell>
          <cell r="F55145" t="str">
            <v>Shraddha Dighe</v>
          </cell>
          <cell r="G55145">
            <v>46166.731249999997</v>
          </cell>
          <cell r="H55145">
            <v>46175.502083333333</v>
          </cell>
        </row>
        <row r="55146">
          <cell r="A55146" t="str">
            <v>UCW-31756</v>
          </cell>
          <cell r="B55146" t="str">
            <v>Request for Image Update || 21/05/2026</v>
          </cell>
          <cell r="C55146" t="str">
            <v>CLOSED</v>
          </cell>
          <cell r="D55146" t="str">
            <v>Medium</v>
          </cell>
          <cell r="E55146" t="str">
            <v>Chirag Dubal</v>
          </cell>
          <cell r="F55146" t="str">
            <v>Shraddha Dighe</v>
          </cell>
          <cell r="G55146">
            <v>46166.725694444445</v>
          </cell>
          <cell r="H55146">
            <v>46168.618750000001</v>
          </cell>
        </row>
        <row r="55147">
          <cell r="A55147" t="str">
            <v>UCW-31754</v>
          </cell>
          <cell r="B55147" t="str">
            <v>Image Update On Tatacliq (Brand Name - Globus) (13.10.2025) (Ethnic Wear)</v>
          </cell>
          <cell r="C55147" t="str">
            <v>CLOSED</v>
          </cell>
          <cell r="D55147" t="str">
            <v>Medium</v>
          </cell>
          <cell r="E55147" t="str">
            <v>Chirag Dubal</v>
          </cell>
          <cell r="F55147" t="str">
            <v>Shraddha Dighe</v>
          </cell>
          <cell r="G55147">
            <v>46166.722222222219</v>
          </cell>
          <cell r="H55147">
            <v>46169.559027777781</v>
          </cell>
        </row>
        <row r="55148">
          <cell r="A55148" t="str">
            <v>UCW-31749</v>
          </cell>
          <cell r="B55148" t="str">
            <v>Tata Cliq - Hermès Images update</v>
          </cell>
          <cell r="C55148" t="str">
            <v>CLOSED</v>
          </cell>
          <cell r="D55148" t="str">
            <v>Medium</v>
          </cell>
          <cell r="E55148" t="str">
            <v>Chirag Dubal</v>
          </cell>
          <cell r="F55148" t="str">
            <v>Shraddha Dighe</v>
          </cell>
          <cell r="G55148">
            <v>46166.693055555559</v>
          </cell>
          <cell r="H55148">
            <v>46171.649305555555</v>
          </cell>
        </row>
        <row r="55149">
          <cell r="A55149" t="str">
            <v>UCW-31746</v>
          </cell>
          <cell r="B55149" t="str">
            <v>RC JC - MRP Update</v>
          </cell>
          <cell r="C55149" t="str">
            <v>CLOSED Due to Inactive/Insufficient Information</v>
          </cell>
          <cell r="D55149" t="str">
            <v>Medium</v>
          </cell>
          <cell r="E55149" t="str">
            <v>Chirag Dubal</v>
          </cell>
          <cell r="F55149" t="str">
            <v>Shraddha Dighe</v>
          </cell>
          <cell r="G55149">
            <v>46166.65625</v>
          </cell>
          <cell r="H55149">
            <v>46168.600694444445</v>
          </cell>
        </row>
        <row r="55150">
          <cell r="A55150" t="str">
            <v>UCW-31745</v>
          </cell>
          <cell r="B55150" t="str">
            <v>H K JEWELS | MIX COLLECTION | 124197 | 21-05-2026</v>
          </cell>
          <cell r="C55150" t="str">
            <v>CLOSED</v>
          </cell>
          <cell r="D55150" t="str">
            <v>Medium</v>
          </cell>
          <cell r="E55150" t="str">
            <v>Chirag Dubal</v>
          </cell>
          <cell r="F55150" t="str">
            <v>Shraddha Dighe</v>
          </cell>
          <cell r="G55150">
            <v>46166.651388888888</v>
          </cell>
          <cell r="H55150">
            <v>46169.466666666667</v>
          </cell>
        </row>
        <row r="55151">
          <cell r="A55151" t="str">
            <v>UCW-31739</v>
          </cell>
          <cell r="B55151" t="str">
            <v>Tata Cliq Product Listing</v>
          </cell>
          <cell r="C55151" t="str">
            <v>CLOSED</v>
          </cell>
          <cell r="D55151" t="str">
            <v>Medium</v>
          </cell>
          <cell r="E55151" t="str">
            <v>Chirag Dubal</v>
          </cell>
          <cell r="F55151" t="str">
            <v>Shraddha Dighe</v>
          </cell>
          <cell r="G55151">
            <v>46165.712500000001</v>
          </cell>
          <cell r="H55151">
            <v>46188.714583333334</v>
          </cell>
        </row>
        <row r="55152">
          <cell r="A55152" t="str">
            <v>UCW-31736</v>
          </cell>
          <cell r="B55152" t="str">
            <v>Riffs+Listings+Perfumes+126349+TCF+20th May 2026</v>
          </cell>
          <cell r="C55152" t="str">
            <v>CLOSED</v>
          </cell>
          <cell r="D55152" t="str">
            <v>Medium</v>
          </cell>
          <cell r="E55152" t="str">
            <v>Chirag Dubal</v>
          </cell>
          <cell r="F55152" t="str">
            <v>Shraddha Dighe</v>
          </cell>
          <cell r="G55152">
            <v>46165.7</v>
          </cell>
          <cell r="H55152">
            <v>46168.461111111108</v>
          </cell>
        </row>
        <row r="55153">
          <cell r="A55153" t="str">
            <v>UCW-31734</v>
          </cell>
          <cell r="B55153" t="str">
            <v>Meghante Listing _ Size change_Revised images also shared _Seller ID 128830</v>
          </cell>
          <cell r="C55153" t="str">
            <v>CLOSED</v>
          </cell>
          <cell r="D55153" t="str">
            <v>Medium</v>
          </cell>
          <cell r="E55153" t="str">
            <v>Chirag Dubal</v>
          </cell>
          <cell r="F55153" t="str">
            <v>Shraddha Dighe</v>
          </cell>
          <cell r="G55153">
            <v>46165.696527777778</v>
          </cell>
          <cell r="H55153">
            <v>46169.544444444444</v>
          </cell>
        </row>
        <row r="55154">
          <cell r="A55154" t="str">
            <v>UCW-31732</v>
          </cell>
          <cell r="B55154" t="str">
            <v>Packaging Label Update - Tata</v>
          </cell>
          <cell r="C55154" t="str">
            <v>CLOSED</v>
          </cell>
          <cell r="D55154" t="str">
            <v>Medium</v>
          </cell>
          <cell r="E55154" t="str">
            <v>Chirag Dubal</v>
          </cell>
          <cell r="F55154" t="str">
            <v>Shraddha Dighe</v>
          </cell>
          <cell r="G55154">
            <v>46165.691666666666</v>
          </cell>
          <cell r="H55154">
            <v>46169.537499999999</v>
          </cell>
        </row>
        <row r="55155">
          <cell r="A55155" t="str">
            <v>UCW-31729</v>
          </cell>
          <cell r="B55155" t="str">
            <v>Tata Playboy cataloguing 18th May</v>
          </cell>
          <cell r="C55155" t="str">
            <v>CLOSED</v>
          </cell>
          <cell r="D55155" t="str">
            <v>Medium</v>
          </cell>
          <cell r="E55155" t="str">
            <v>Chirag Dubal</v>
          </cell>
          <cell r="F55155" t="str">
            <v>Shraddha Dighe</v>
          </cell>
          <cell r="G55155">
            <v>46165.677777777775</v>
          </cell>
          <cell r="H55155">
            <v>46167.606249999997</v>
          </cell>
        </row>
        <row r="55156">
          <cell r="A55156" t="str">
            <v>UCW-31728</v>
          </cell>
          <cell r="B55156" t="str">
            <v>Libas Apparel 127532 21-05-2026 (SIZE ADDITION)</v>
          </cell>
          <cell r="C55156" t="str">
            <v>CLOSED</v>
          </cell>
          <cell r="D55156" t="str">
            <v>Medium</v>
          </cell>
          <cell r="E55156" t="str">
            <v>Chirag Dubal</v>
          </cell>
          <cell r="F55156" t="str">
            <v>Shraddha Dighe</v>
          </cell>
          <cell r="G55156">
            <v>46165.675694444442</v>
          </cell>
          <cell r="H55156">
            <v>46168.459027777775</v>
          </cell>
        </row>
        <row r="55157">
          <cell r="A55157" t="str">
            <v>UCW-31714</v>
          </cell>
          <cell r="B55157" t="str">
            <v>BRAND DAALI -DISCRIPTION CHANGE</v>
          </cell>
          <cell r="C55157" t="str">
            <v>CLOSED</v>
          </cell>
          <cell r="D55157" t="str">
            <v>Medium</v>
          </cell>
          <cell r="E55157" t="str">
            <v>netscribes</v>
          </cell>
          <cell r="F55157" t="str">
            <v>Mohd Tahir Shaikh</v>
          </cell>
          <cell r="G55157">
            <v>46164.785416666666</v>
          </cell>
          <cell r="H55157">
            <v>46167.425000000003</v>
          </cell>
        </row>
        <row r="55158">
          <cell r="A55158" t="str">
            <v>UCW-31710</v>
          </cell>
          <cell r="B55158" t="str">
            <v>GNC: New Listing</v>
          </cell>
          <cell r="C55158" t="str">
            <v>CLOSED</v>
          </cell>
          <cell r="D55158" t="str">
            <v>Medium</v>
          </cell>
          <cell r="E55158" t="str">
            <v>netscribes</v>
          </cell>
          <cell r="F55158" t="str">
            <v>Mohd Tahir Shaikh</v>
          </cell>
          <cell r="G55158">
            <v>46164.749305555553</v>
          </cell>
          <cell r="H55158">
            <v>46171.436805555553</v>
          </cell>
        </row>
        <row r="55159">
          <cell r="A55159" t="str">
            <v>UCW-31707</v>
          </cell>
          <cell r="B55159" t="str">
            <v>Nexxus GWP | Listing Details</v>
          </cell>
          <cell r="C55159" t="str">
            <v>CLOSED</v>
          </cell>
          <cell r="D55159" t="str">
            <v>Medium</v>
          </cell>
          <cell r="E55159" t="str">
            <v>Chirag Dubal</v>
          </cell>
          <cell r="F55159" t="str">
            <v>Shraddha Dighe</v>
          </cell>
          <cell r="G55159">
            <v>46164.730555555558</v>
          </cell>
          <cell r="H55159">
            <v>46165.647916666669</v>
          </cell>
        </row>
        <row r="55160">
          <cell r="A55160" t="str">
            <v>UCW-31705</v>
          </cell>
          <cell r="B55160" t="str">
            <v>Lot 1 SS26 Skechers -2080 SKUs - 278 Style - Marketplace and Luxury - Marketplace seller code - 126948 - Luxury seller code - 128174 - Footwear - 19.5.2026</v>
          </cell>
          <cell r="C55160" t="str">
            <v>CLOSED</v>
          </cell>
          <cell r="D55160" t="str">
            <v>Medium</v>
          </cell>
          <cell r="E55160" t="str">
            <v>netscribes</v>
          </cell>
          <cell r="F55160" t="str">
            <v>Mohd Tahir Shaikh</v>
          </cell>
          <cell r="G55160">
            <v>46164.716666666667</v>
          </cell>
          <cell r="H55160">
            <v>46171.561111111114</v>
          </cell>
        </row>
        <row r="55161">
          <cell r="A55161" t="str">
            <v>UCW-31702</v>
          </cell>
          <cell r="B55161" t="str">
            <v>Sell now - Tata Cliq-adidas DTC Apparel  Attributes_18-03-26</v>
          </cell>
          <cell r="C55161" t="str">
            <v>CLOSED</v>
          </cell>
          <cell r="D55161" t="str">
            <v>Medium</v>
          </cell>
          <cell r="E55161" t="str">
            <v>Chirag Dubal</v>
          </cell>
          <cell r="F55161" t="str">
            <v>netscribes</v>
          </cell>
          <cell r="G55161">
            <v>46164.692361111112</v>
          </cell>
          <cell r="H55161">
            <v>46223.501388888886</v>
          </cell>
        </row>
        <row r="55162">
          <cell r="A55162" t="str">
            <v>UCW-31699</v>
          </cell>
          <cell r="B55162" t="str">
            <v>CLONE - New lisitng Tatacliq : TOTAPARI | JEWELLERY | 128997 | 09-MAY-2026( 64 SKU )</v>
          </cell>
          <cell r="C55162" t="str">
            <v>CLOSED</v>
          </cell>
          <cell r="D55162" t="str">
            <v>Medium</v>
          </cell>
          <cell r="E55162" t="str">
            <v>Chirag Dubal</v>
          </cell>
          <cell r="F55162" t="str">
            <v>Shraddha Dighe</v>
          </cell>
          <cell r="G55162">
            <v>46164.683333333334</v>
          </cell>
          <cell r="H55162">
            <v>46165.59652777778</v>
          </cell>
        </row>
        <row r="55163">
          <cell r="A55163" t="str">
            <v>UCW-31695</v>
          </cell>
          <cell r="B55163" t="str">
            <v>Tatacliq listings new batch 22-05</v>
          </cell>
          <cell r="C55163" t="str">
            <v>CLOSED</v>
          </cell>
          <cell r="D55163" t="str">
            <v>Medium</v>
          </cell>
          <cell r="E55163" t="str">
            <v>Chirag Dubal</v>
          </cell>
          <cell r="F55163" t="str">
            <v>Shraddha Dighe</v>
          </cell>
          <cell r="G55163">
            <v>46164.668749999997</v>
          </cell>
          <cell r="H55163">
            <v>46167.586111111108</v>
          </cell>
        </row>
        <row r="55164">
          <cell r="A55164" t="str">
            <v>UCW-31684</v>
          </cell>
          <cell r="B55164" t="str">
            <v>E2E - Rosso Brunello - FTW - 20th May - 242 SKUs</v>
          </cell>
          <cell r="C55164" t="str">
            <v>CLOSED</v>
          </cell>
          <cell r="D55164" t="str">
            <v>Medium</v>
          </cell>
          <cell r="E55164" t="str">
            <v>Chirag Dubal</v>
          </cell>
          <cell r="F55164" t="str">
            <v>Shloka Chakre</v>
          </cell>
          <cell r="G55164">
            <v>46164.556250000001</v>
          </cell>
          <cell r="H55164">
            <v>46167.578472222223</v>
          </cell>
        </row>
        <row r="55165">
          <cell r="A55165" t="str">
            <v>UCW-31683</v>
          </cell>
          <cell r="B55165" t="str">
            <v>Puma + footwear + 124055+ mapping (14-05-2026)</v>
          </cell>
          <cell r="C55165" t="str">
            <v>CLOSED</v>
          </cell>
          <cell r="D55165" t="str">
            <v>Medium</v>
          </cell>
          <cell r="E55165" t="str">
            <v>Chirag Dubal</v>
          </cell>
          <cell r="F55165" t="str">
            <v>netscribes</v>
          </cell>
          <cell r="G55165">
            <v>46164.550694444442</v>
          </cell>
          <cell r="H55165">
            <v>46223.501388888886</v>
          </cell>
        </row>
        <row r="55166">
          <cell r="A55166" t="str">
            <v>UCW-31678</v>
          </cell>
          <cell r="B55166" t="str">
            <v>ERROR_Catalogue New errors for the brand Soch Agency (NETSCRIBES) 22ND MAY_NC</v>
          </cell>
          <cell r="C55166" t="str">
            <v>CLOSED</v>
          </cell>
          <cell r="D55166" t="str">
            <v>Medium</v>
          </cell>
          <cell r="E55166" t="str">
            <v>netscribes</v>
          </cell>
          <cell r="F55166" t="str">
            <v>Sushma Ram</v>
          </cell>
          <cell r="G55166">
            <v>46164.53125</v>
          </cell>
          <cell r="H55166">
            <v>46196.749305555553</v>
          </cell>
        </row>
        <row r="55167">
          <cell r="A55167" t="str">
            <v>UCW-31658</v>
          </cell>
          <cell r="B55167" t="str">
            <v>Clone-Tata lux New latching - 07_05</v>
          </cell>
          <cell r="C55167" t="str">
            <v>CLOSED</v>
          </cell>
          <cell r="D55167" t="str">
            <v>Medium</v>
          </cell>
          <cell r="E55167" t="str">
            <v>Chirag Dubal</v>
          </cell>
          <cell r="F55167" t="str">
            <v>netscribes</v>
          </cell>
          <cell r="G55167">
            <v>46163.780555555553</v>
          </cell>
          <cell r="H55167">
            <v>46172.795138888891</v>
          </cell>
        </row>
        <row r="55168">
          <cell r="A55168" t="str">
            <v>UCW-31642</v>
          </cell>
          <cell r="B55168" t="str">
            <v>Garnier | PDP Serum Cleanser Update | TATACLIQ</v>
          </cell>
          <cell r="C55168" t="str">
            <v>CLOSED</v>
          </cell>
          <cell r="D55168" t="str">
            <v>Medium</v>
          </cell>
          <cell r="E55168" t="str">
            <v>Chirag Dubal</v>
          </cell>
          <cell r="F55168" t="str">
            <v>Shraddha Dighe</v>
          </cell>
          <cell r="G55168">
            <v>46163.707638888889</v>
          </cell>
          <cell r="H55168">
            <v>46165.5625</v>
          </cell>
        </row>
        <row r="55169">
          <cell r="A55169" t="str">
            <v>UCW-31641</v>
          </cell>
          <cell r="B55169" t="str">
            <v>Content Sheet</v>
          </cell>
          <cell r="C55169" t="str">
            <v>CLOSED Due to Inactive/Insufficient Information</v>
          </cell>
          <cell r="D55169" t="str">
            <v>Medium</v>
          </cell>
          <cell r="E55169" t="str">
            <v>Chirag Dubal</v>
          </cell>
          <cell r="F55169" t="str">
            <v>Shraddha Dighe</v>
          </cell>
          <cell r="G55169">
            <v>46163.7</v>
          </cell>
          <cell r="H55169">
            <v>46198.92291666667</v>
          </cell>
        </row>
        <row r="55170">
          <cell r="A55170" t="str">
            <v>UCW-31639</v>
          </cell>
          <cell r="B55170" t="str">
            <v>Colors Queen || Makeup || 129094 || 17-03-2026</v>
          </cell>
          <cell r="C55170" t="str">
            <v>CLOSED</v>
          </cell>
          <cell r="D55170" t="str">
            <v>Medium</v>
          </cell>
          <cell r="E55170" t="str">
            <v>Chirag Dubal</v>
          </cell>
          <cell r="F55170" t="str">
            <v>Shraddha Dighe</v>
          </cell>
          <cell r="G55170">
            <v>46163.695138888892</v>
          </cell>
          <cell r="H55170">
            <v>46165.797222222223</v>
          </cell>
        </row>
        <row r="55171">
          <cell r="A55171" t="str">
            <v>UCW-31604</v>
          </cell>
          <cell r="B55171" t="str">
            <v>Sell Now - Tata Cliq-adidas DTC|Footwear| Attributes_24-03-26</v>
          </cell>
          <cell r="C55171" t="str">
            <v>CLOSED</v>
          </cell>
          <cell r="D55171" t="str">
            <v>Medium</v>
          </cell>
          <cell r="E55171" t="str">
            <v>Chirag Dubal</v>
          </cell>
          <cell r="F55171" t="str">
            <v>netscribes</v>
          </cell>
          <cell r="G55171">
            <v>46162.836805555555</v>
          </cell>
          <cell r="H55171">
            <v>46223.501388888886</v>
          </cell>
        </row>
        <row r="55172">
          <cell r="A55172" t="str">
            <v>UCW-31591</v>
          </cell>
          <cell r="B55172" t="str">
            <v>NPI- Mamaearth x Tata Cliq | May'26</v>
          </cell>
          <cell r="C55172" t="str">
            <v>CLOSED</v>
          </cell>
          <cell r="D55172" t="str">
            <v>Medium</v>
          </cell>
          <cell r="E55172" t="str">
            <v>Chirag Dubal</v>
          </cell>
          <cell r="F55172" t="str">
            <v>Shraddha Dighe</v>
          </cell>
          <cell r="G55172">
            <v>46162.761111111111</v>
          </cell>
          <cell r="H55172">
            <v>46172.504166666666</v>
          </cell>
        </row>
        <row r="55173">
          <cell r="A55173" t="str">
            <v>UCW-31588</v>
          </cell>
          <cell r="B55173" t="str">
            <v>Request to Replace Old Images with New Images</v>
          </cell>
          <cell r="C55173" t="str">
            <v>CLOSED</v>
          </cell>
          <cell r="D55173" t="str">
            <v>Medium</v>
          </cell>
          <cell r="E55173" t="str">
            <v>Chirag Dubal</v>
          </cell>
          <cell r="F55173" t="str">
            <v>Shraddha Dighe</v>
          </cell>
          <cell r="G55173">
            <v>46162.752083333333</v>
          </cell>
          <cell r="H55173">
            <v>46171.534722222219</v>
          </cell>
        </row>
        <row r="55174">
          <cell r="A55174" t="str">
            <v>UCW-31562</v>
          </cell>
          <cell r="B55174" t="str">
            <v>The Souled Store Footwear 123858 18-05-2026</v>
          </cell>
          <cell r="C55174" t="str">
            <v>CLOSED</v>
          </cell>
          <cell r="D55174" t="str">
            <v>Medium</v>
          </cell>
          <cell r="E55174" t="str">
            <v>netscribes</v>
          </cell>
          <cell r="F55174" t="str">
            <v>Mohd Tahir Shaikh</v>
          </cell>
          <cell r="G55174">
            <v>46162.663194444445</v>
          </cell>
          <cell r="H55174">
            <v>46165.509722222225</v>
          </cell>
        </row>
        <row r="55175">
          <cell r="A55175" t="str">
            <v>UCW-31552</v>
          </cell>
          <cell r="B55175" t="str">
            <v>Accessorize London X Tata Cliq _Jewellery Catalogue_18_05_2026</v>
          </cell>
          <cell r="C55175" t="str">
            <v>CLOSED</v>
          </cell>
          <cell r="D55175" t="str">
            <v>Medium</v>
          </cell>
          <cell r="E55175" t="str">
            <v>Chirag Dubal</v>
          </cell>
          <cell r="F55175" t="str">
            <v>Shraddha Dighe</v>
          </cell>
          <cell r="G55175">
            <v>46162.631249999999</v>
          </cell>
          <cell r="H55175">
            <v>46181.409722222219</v>
          </cell>
        </row>
        <row r="55176">
          <cell r="A55176" t="str">
            <v>UCW-31546</v>
          </cell>
          <cell r="B55176" t="str">
            <v>Tata Cliq Footwear Catalogue | 18-05-2026</v>
          </cell>
          <cell r="C55176" t="str">
            <v>CLOSED</v>
          </cell>
          <cell r="D55176" t="str">
            <v>Medium</v>
          </cell>
          <cell r="E55176" t="str">
            <v>netscribes</v>
          </cell>
          <cell r="F55176" t="str">
            <v>Mohd Tahir Shaikh</v>
          </cell>
          <cell r="G55176">
            <v>46162.618750000001</v>
          </cell>
          <cell r="H55176">
            <v>46164.760416666664</v>
          </cell>
        </row>
        <row r="55177">
          <cell r="A55177" t="str">
            <v>UCW-31543</v>
          </cell>
          <cell r="B55177" t="str">
            <v>Lotto/Footwear UPTO Lot-34/Seller code- 129247/ 18-05-2026</v>
          </cell>
          <cell r="C55177" t="str">
            <v>CLOSED</v>
          </cell>
          <cell r="D55177" t="str">
            <v>Medium</v>
          </cell>
          <cell r="E55177" t="str">
            <v>netscribes</v>
          </cell>
          <cell r="F55177" t="str">
            <v>Mohd Tahir Shaikh</v>
          </cell>
          <cell r="G55177">
            <v>46162.581250000003</v>
          </cell>
          <cell r="H55177">
            <v>46165.536805555559</v>
          </cell>
        </row>
        <row r="55178">
          <cell r="A55178" t="str">
            <v>UCW-31542</v>
          </cell>
          <cell r="B55178" t="str">
            <v>Sell Now - MASTER DATA STOCKFOR OFFER</v>
          </cell>
          <cell r="C55178" t="str">
            <v>CLOSED</v>
          </cell>
          <cell r="D55178" t="str">
            <v>Medium</v>
          </cell>
          <cell r="E55178" t="str">
            <v>Chirag Dubal</v>
          </cell>
          <cell r="F55178" t="str">
            <v>netscribes</v>
          </cell>
          <cell r="G55178">
            <v>46162.574305555558</v>
          </cell>
          <cell r="H55178">
            <v>46223.502083333333</v>
          </cell>
        </row>
        <row r="55179">
          <cell r="A55179" t="str">
            <v>UCW-31539</v>
          </cell>
          <cell r="B55179" t="str">
            <v>Ustraa Cologne Images Update on Tata Cliq due to Pacakging Change</v>
          </cell>
          <cell r="C55179" t="str">
            <v>CLOSED</v>
          </cell>
          <cell r="D55179" t="str">
            <v>Medium</v>
          </cell>
          <cell r="E55179" t="str">
            <v>netscribes</v>
          </cell>
          <cell r="F55179" t="str">
            <v>Mohd Tahir Shaikh</v>
          </cell>
          <cell r="G55179">
            <v>46162.568055555559</v>
          </cell>
          <cell r="H55179">
            <v>46164.663888888892</v>
          </cell>
        </row>
        <row r="55180">
          <cell r="A55180" t="str">
            <v>UCW-31533</v>
          </cell>
          <cell r="B55180" t="str">
            <v>CLONE - Tata Cliq-Reebok Brand-Footwear -127776 - 07-05-2026</v>
          </cell>
          <cell r="C55180" t="str">
            <v>CLOSED</v>
          </cell>
          <cell r="D55180" t="str">
            <v>Medium</v>
          </cell>
          <cell r="E55180" t="str">
            <v>Chirag Dubal</v>
          </cell>
          <cell r="F55180" t="str">
            <v>netscribes</v>
          </cell>
          <cell r="G55180">
            <v>46162.520833333336</v>
          </cell>
          <cell r="H55180">
            <v>46172.506249999999</v>
          </cell>
        </row>
        <row r="55181">
          <cell r="A55181" t="str">
            <v>UCW-31527</v>
          </cell>
          <cell r="B55181" t="str">
            <v>WHP Jewellers | Anayra Silver Bracelet, Anayra Silver Earring| 219 SKU | 126291-WHPJ1 | 16-05-2026</v>
          </cell>
          <cell r="C55181" t="str">
            <v>CLOSED</v>
          </cell>
          <cell r="D55181" t="str">
            <v>Medium</v>
          </cell>
          <cell r="E55181" t="str">
            <v>Chirag Dubal</v>
          </cell>
          <cell r="F55181" t="str">
            <v>Shraddha Dighe</v>
          </cell>
          <cell r="G55181">
            <v>46162.504166666666</v>
          </cell>
          <cell r="H55181">
            <v>46167.531944444447</v>
          </cell>
        </row>
        <row r="55182">
          <cell r="A55182" t="str">
            <v>UCW-31526</v>
          </cell>
          <cell r="B55182" t="str">
            <v>ENRICH_Request for Image Update || 16/05/2026</v>
          </cell>
          <cell r="C55182" t="str">
            <v>CLOSED</v>
          </cell>
          <cell r="D55182" t="str">
            <v>Medium</v>
          </cell>
          <cell r="E55182" t="str">
            <v>Chirag Dubal</v>
          </cell>
          <cell r="F55182" t="str">
            <v>Shraddha Dighe</v>
          </cell>
          <cell r="G55182">
            <v>46162.502083333333</v>
          </cell>
          <cell r="H55182">
            <v>46164.656944444447</v>
          </cell>
        </row>
        <row r="55183">
          <cell r="A55183" t="str">
            <v>UCW-31521</v>
          </cell>
          <cell r="B55183" t="str">
            <v>ERROR_Calvin Klein | Size Chart Mismatch | Customer escalation_NC</v>
          </cell>
          <cell r="C55183" t="str">
            <v>CLOSED</v>
          </cell>
          <cell r="D55183" t="str">
            <v>Medium</v>
          </cell>
          <cell r="E55183" t="str">
            <v>netscribes</v>
          </cell>
          <cell r="F55183" t="str">
            <v>Sushma Ram</v>
          </cell>
          <cell r="G55183">
            <v>46162.472916666666</v>
          </cell>
          <cell r="H55183">
            <v>46172.515277777777</v>
          </cell>
        </row>
        <row r="55184">
          <cell r="A55184" t="str">
            <v>UCW-31512</v>
          </cell>
          <cell r="B55184" t="str">
            <v>ENRICH_Libas Apparel 127532 16-05-2026 (IMAGE REPLACE)</v>
          </cell>
          <cell r="C55184" t="str">
            <v>CLOSED</v>
          </cell>
          <cell r="D55184" t="str">
            <v>Medium</v>
          </cell>
          <cell r="E55184" t="str">
            <v>Chirag Dubal</v>
          </cell>
          <cell r="F55184" t="str">
            <v>Shraddha Dighe</v>
          </cell>
          <cell r="G55184">
            <v>46162.436805555553</v>
          </cell>
          <cell r="H55184">
            <v>46165.508333333331</v>
          </cell>
        </row>
        <row r="55185">
          <cell r="A55185" t="str">
            <v>UCW-31506</v>
          </cell>
          <cell r="B55185" t="str">
            <v>Garnier | AFGC PDP Image Update | TATACLIQ</v>
          </cell>
          <cell r="C55185" t="str">
            <v>CLOSED</v>
          </cell>
          <cell r="D55185" t="str">
            <v>Medium</v>
          </cell>
          <cell r="E55185" t="str">
            <v>Chirag Dubal</v>
          </cell>
          <cell r="F55185" t="str">
            <v>Simi Raichel Zachariah</v>
          </cell>
          <cell r="G55185">
            <v>46161.813888888886</v>
          </cell>
          <cell r="H55185">
            <v>46172.506944444445</v>
          </cell>
        </row>
        <row r="55186">
          <cell r="A55186" t="str">
            <v>UCW-31495</v>
          </cell>
          <cell r="B55186" t="str">
            <v>Libas Apparel 127532 16-05-2026 (SIZE ADDITION)</v>
          </cell>
          <cell r="C55186" t="str">
            <v>CLOSED</v>
          </cell>
          <cell r="D55186" t="str">
            <v>Medium</v>
          </cell>
          <cell r="E55186" t="str">
            <v>Chirag Dubal</v>
          </cell>
          <cell r="F55186" t="str">
            <v>Shraddha Dighe</v>
          </cell>
          <cell r="G55186">
            <v>46161.774305555555</v>
          </cell>
          <cell r="H55186">
            <v>46172.507638888892</v>
          </cell>
        </row>
        <row r="55187">
          <cell r="A55187" t="str">
            <v>UCW-31494</v>
          </cell>
          <cell r="B55187" t="str">
            <v>ENRICH_Request to Update the Details Only(22+) | Men | Tata Cliq Fashion | Seller Code - 127381 | 16-05-2026</v>
          </cell>
          <cell r="C55187" t="str">
            <v>CLOSED</v>
          </cell>
          <cell r="D55187" t="str">
            <v>Medium</v>
          </cell>
          <cell r="E55187" t="str">
            <v>Chirag Dubal</v>
          </cell>
          <cell r="F55187" t="str">
            <v>Shraddha Dighe</v>
          </cell>
          <cell r="G55187">
            <v>46161.772222222222</v>
          </cell>
          <cell r="H55187">
            <v>46171.574999999997</v>
          </cell>
        </row>
        <row r="55188">
          <cell r="A55188" t="str">
            <v>UCW-31493</v>
          </cell>
          <cell r="B55188" t="str">
            <v>ENRICH_Request to Update the Images Only(22+) | Women | Tata Cliq Fashion | Seller Code - 127381 | 16-05-2026</v>
          </cell>
          <cell r="C55188" t="str">
            <v>CLOSED</v>
          </cell>
          <cell r="D55188" t="str">
            <v>Medium</v>
          </cell>
          <cell r="E55188" t="str">
            <v>Chirag Dubal</v>
          </cell>
          <cell r="F55188" t="str">
            <v>Shraddha Dighe</v>
          </cell>
          <cell r="G55188">
            <v>46161.770138888889</v>
          </cell>
          <cell r="H55188">
            <v>46164.646527777775</v>
          </cell>
        </row>
        <row r="55189">
          <cell r="A55189" t="str">
            <v>UCW-31491</v>
          </cell>
          <cell r="B55189" t="str">
            <v>ENRICH_Request to Update the Images Only(22+) | Men | Tata Cliq Fashion | Seller Code - 127381 | 16-05-2026</v>
          </cell>
          <cell r="C55189" t="str">
            <v>CLOSED</v>
          </cell>
          <cell r="D55189" t="str">
            <v>Medium</v>
          </cell>
          <cell r="E55189" t="str">
            <v>Chirag Dubal</v>
          </cell>
          <cell r="F55189" t="str">
            <v>Shraddha Dighe</v>
          </cell>
          <cell r="G55189">
            <v>46161.768750000003</v>
          </cell>
          <cell r="H55189">
            <v>46165.526388888888</v>
          </cell>
        </row>
        <row r="55190">
          <cell r="A55190" t="str">
            <v>UCW-31490</v>
          </cell>
          <cell r="B55190" t="str">
            <v>ENRICH_Request to Update the Images Only(22+) | Kids | Tata Cliq Fashion | Seller Code - 127381 | 16-05-2026</v>
          </cell>
          <cell r="C55190" t="str">
            <v>CLOSED</v>
          </cell>
          <cell r="D55190" t="str">
            <v>Medium</v>
          </cell>
          <cell r="E55190" t="str">
            <v>Chirag Dubal</v>
          </cell>
          <cell r="F55190" t="str">
            <v>Shraddha Dighe</v>
          </cell>
          <cell r="G55190">
            <v>46161.767361111109</v>
          </cell>
          <cell r="H55190">
            <v>46164.490972222222</v>
          </cell>
        </row>
        <row r="55191">
          <cell r="A55191" t="str">
            <v>UCW-31485</v>
          </cell>
          <cell r="B55191" t="str">
            <v>CLONE - Tata Cliq-adidas DTC|Footwear| Attributes_24-03-26</v>
          </cell>
          <cell r="C55191" t="str">
            <v>CLOSED</v>
          </cell>
          <cell r="D55191" t="str">
            <v>Medium</v>
          </cell>
          <cell r="E55191" t="str">
            <v>netscribes</v>
          </cell>
          <cell r="F55191" t="str">
            <v>netscribes</v>
          </cell>
          <cell r="G55191">
            <v>46161.743055555555</v>
          </cell>
          <cell r="H55191">
            <v>46172.508333333331</v>
          </cell>
        </row>
        <row r="55192">
          <cell r="A55192" t="str">
            <v>UCW-31482</v>
          </cell>
          <cell r="B55192" t="str">
            <v>Sell Now - Tata Cliq-Multi Brand-Footwear-129236,127776 - 13-05-2026</v>
          </cell>
          <cell r="C55192" t="str">
            <v>CLOSED</v>
          </cell>
          <cell r="D55192" t="str">
            <v>Medium</v>
          </cell>
          <cell r="E55192" t="str">
            <v>Chirag Dubal</v>
          </cell>
          <cell r="F55192" t="str">
            <v>netscribes</v>
          </cell>
          <cell r="G55192">
            <v>46161.738194444442</v>
          </cell>
          <cell r="H55192">
            <v>46228.904166666667</v>
          </cell>
        </row>
        <row r="55193">
          <cell r="A55193" t="str">
            <v>UCW-31469</v>
          </cell>
          <cell r="B55193" t="str">
            <v>Additions Shaya Everyday, Plumes &amp; Nitya Collection Catalog for Tata Cliq.</v>
          </cell>
          <cell r="C55193" t="str">
            <v>CLOSED</v>
          </cell>
          <cell r="D55193" t="str">
            <v>Medium</v>
          </cell>
          <cell r="E55193" t="str">
            <v>Chirag Dubal</v>
          </cell>
          <cell r="F55193" t="str">
            <v>Shraddha Dighe</v>
          </cell>
          <cell r="G55193">
            <v>46161.677083333336</v>
          </cell>
          <cell r="H55193">
            <v>46172.509027777778</v>
          </cell>
        </row>
        <row r="55194">
          <cell r="A55194" t="str">
            <v>UCW-31468</v>
          </cell>
          <cell r="B55194" t="str">
            <v>ZAVERI PEARLS | JEWELLERY | SELLER CODE: 124167 | 15-05-2026 | 135 SKUs</v>
          </cell>
          <cell r="C55194" t="str">
            <v>CLOSED</v>
          </cell>
          <cell r="D55194" t="str">
            <v>Medium</v>
          </cell>
          <cell r="E55194" t="str">
            <v>Chirag Dubal</v>
          </cell>
          <cell r="F55194" t="str">
            <v>Shraddha Dighe</v>
          </cell>
          <cell r="G55194">
            <v>46161.673611111109</v>
          </cell>
          <cell r="H55194">
            <v>46164.746527777781</v>
          </cell>
        </row>
        <row r="55195">
          <cell r="A55195" t="str">
            <v>UCW-31457</v>
          </cell>
          <cell r="B55195" t="str">
            <v xml:space="preserve">Enrich_PDP Update - TCL </v>
          </cell>
          <cell r="C55195" t="str">
            <v>CLOSED</v>
          </cell>
          <cell r="D55195" t="str">
            <v>Medium</v>
          </cell>
          <cell r="E55195" t="str">
            <v>Chirag Dubal</v>
          </cell>
          <cell r="F55195" t="str">
            <v>netscribes</v>
          </cell>
          <cell r="G55195">
            <v>46161.615972222222</v>
          </cell>
          <cell r="H55195">
            <v>46223.506249999999</v>
          </cell>
        </row>
        <row r="55196">
          <cell r="A55196" t="str">
            <v>UCW-31456</v>
          </cell>
          <cell r="B55196" t="str">
            <v>CLONE - CLONE - Tata CLIQ(Fashion+Luxury) |adidas DTC| Footwear Attributes for Listing_28-10-25</v>
          </cell>
          <cell r="C55196" t="str">
            <v>CLOSED Due to Inactive/Insufficient Information</v>
          </cell>
          <cell r="D55196" t="str">
            <v>Medium</v>
          </cell>
          <cell r="E55196" t="str">
            <v>netscribes</v>
          </cell>
          <cell r="F55196" t="str">
            <v>Reagan D’souza</v>
          </cell>
          <cell r="G55196">
            <v>46161.606944444444</v>
          </cell>
          <cell r="H55196">
            <v>46163.638194444444</v>
          </cell>
        </row>
        <row r="55197">
          <cell r="A55197" t="str">
            <v>UCW-31442</v>
          </cell>
          <cell r="B55197" t="str">
            <v>Puig 2026 H1 cataloguing</v>
          </cell>
          <cell r="C55197" t="str">
            <v>CLOSED</v>
          </cell>
          <cell r="D55197" t="str">
            <v>Medium</v>
          </cell>
          <cell r="E55197" t="str">
            <v>Chirag Dubal</v>
          </cell>
          <cell r="F55197" t="str">
            <v>Shraddha Dighe</v>
          </cell>
          <cell r="G55197">
            <v>46161.576388888891</v>
          </cell>
          <cell r="H55197">
            <v>46164.740972222222</v>
          </cell>
        </row>
        <row r="55198">
          <cell r="A55198" t="str">
            <v>UCW-31426</v>
          </cell>
          <cell r="B55198" t="str">
            <v>Catalogue Format</v>
          </cell>
          <cell r="C55198" t="str">
            <v>CLOSED Due to Inactive/Insufficient Information</v>
          </cell>
          <cell r="D55198" t="str">
            <v>Medium</v>
          </cell>
          <cell r="E55198" t="str">
            <v>Chirag Dubal</v>
          </cell>
          <cell r="F55198" t="str">
            <v>Simi Raichel Zachariah</v>
          </cell>
          <cell r="G55198">
            <v>46161.486111111109</v>
          </cell>
          <cell r="H55198">
            <v>46167.818749999999</v>
          </cell>
        </row>
        <row r="55199">
          <cell r="A55199" t="str">
            <v>UCW-31421</v>
          </cell>
          <cell r="B55199" t="str">
            <v>Pending Listing File for Top Performing Product – Sanfe</v>
          </cell>
          <cell r="C55199" t="str">
            <v>CLOSED</v>
          </cell>
          <cell r="D55199" t="str">
            <v>Medium</v>
          </cell>
          <cell r="E55199" t="str">
            <v>Chirag Dubal</v>
          </cell>
          <cell r="F55199" t="str">
            <v>Shraddha Dighe</v>
          </cell>
          <cell r="G55199">
            <v>46161.474305555559</v>
          </cell>
          <cell r="H55199">
            <v>46167.490972222222</v>
          </cell>
        </row>
        <row r="55200">
          <cell r="A55200" t="str">
            <v>UCW-31409</v>
          </cell>
          <cell r="B55200" t="str">
            <v>MASTER DATA STOCKFOR OFFER</v>
          </cell>
          <cell r="C55200" t="str">
            <v>CLOSED</v>
          </cell>
          <cell r="D55200" t="str">
            <v>Medium</v>
          </cell>
          <cell r="E55200" t="str">
            <v>Chirag Dubal</v>
          </cell>
          <cell r="F55200" t="str">
            <v>netscribes</v>
          </cell>
          <cell r="G55200">
            <v>46160.800000000003</v>
          </cell>
          <cell r="H55200">
            <v>46223.506944444445</v>
          </cell>
        </row>
        <row r="55201">
          <cell r="A55201" t="str">
            <v>UCW-31407</v>
          </cell>
          <cell r="B55201" t="str">
            <v>TATACLIQ x O3+ Catalog Update 21-03-2026</v>
          </cell>
          <cell r="C55201" t="str">
            <v>CLOSED</v>
          </cell>
          <cell r="D55201" t="str">
            <v>Medium</v>
          </cell>
          <cell r="E55201" t="str">
            <v>Chirag Dubal</v>
          </cell>
          <cell r="F55201" t="str">
            <v>Simi Raichel Zachariah</v>
          </cell>
          <cell r="G55201">
            <v>46160.784722222219</v>
          </cell>
          <cell r="H55201">
            <v>46164.508333333331</v>
          </cell>
        </row>
        <row r="55202">
          <cell r="A55202" t="str">
            <v>UCW-31401</v>
          </cell>
          <cell r="B55202" t="str">
            <v>MNY &amp; OAP | Glow Powder, Shine Shopper, Tinted Serum, Lifter Gel Lip Oil, Sky High Mascara | TATACLIQ</v>
          </cell>
          <cell r="C55202" t="str">
            <v>CLOSED</v>
          </cell>
          <cell r="D55202" t="str">
            <v>Medium</v>
          </cell>
          <cell r="E55202" t="str">
            <v>Chirag Dubal</v>
          </cell>
          <cell r="F55202" t="str">
            <v>Simi Raichel Zachariah</v>
          </cell>
          <cell r="G55202">
            <v>46160.770138888889</v>
          </cell>
          <cell r="H55202">
            <v>46172.513194444444</v>
          </cell>
        </row>
        <row r="55203">
          <cell r="A55203" t="str">
            <v>UCW-31400</v>
          </cell>
          <cell r="B55203" t="str">
            <v>ENRICH_Biba_size addition_13-05-26</v>
          </cell>
          <cell r="C55203" t="str">
            <v>CLOSED</v>
          </cell>
          <cell r="D55203" t="str">
            <v>Medium</v>
          </cell>
          <cell r="E55203" t="str">
            <v>Chirag Dubal</v>
          </cell>
          <cell r="F55203" t="str">
            <v>Shraddha Dighe</v>
          </cell>
          <cell r="G55203">
            <v>46160.769444444442</v>
          </cell>
          <cell r="H55203">
            <v>46172.51458333333</v>
          </cell>
        </row>
        <row r="55204">
          <cell r="A55204" t="str">
            <v>UCW-31396</v>
          </cell>
          <cell r="B55204" t="str">
            <v>ESGEE SLIDE MASTER DATA &amp; IMAGES for CATALOGING</v>
          </cell>
          <cell r="C55204" t="str">
            <v>CLOSED</v>
          </cell>
          <cell r="D55204" t="str">
            <v>Medium</v>
          </cell>
          <cell r="E55204" t="str">
            <v>Chirag Dubal</v>
          </cell>
          <cell r="F55204" t="str">
            <v>netscribes</v>
          </cell>
          <cell r="G55204">
            <v>46160.75</v>
          </cell>
          <cell r="H55204">
            <v>46223.506944444445</v>
          </cell>
        </row>
        <row r="55205">
          <cell r="A55205" t="str">
            <v>UCW-31393</v>
          </cell>
          <cell r="B55205" t="str">
            <v>Error_U.S. Polo Assn. ( Sizes Uploaded with Alpha numeric code )_NC</v>
          </cell>
          <cell r="C55205" t="str">
            <v>CLOSED</v>
          </cell>
          <cell r="D55205" t="str">
            <v>Medium</v>
          </cell>
          <cell r="E55205" t="str">
            <v>netscribes</v>
          </cell>
          <cell r="F55205" t="str">
            <v>Sushma Ram</v>
          </cell>
          <cell r="G55205">
            <v>46160.679861111108</v>
          </cell>
          <cell r="H55205">
            <v>46172.520138888889</v>
          </cell>
        </row>
        <row r="55206">
          <cell r="A55206" t="str">
            <v>UCW-31386</v>
          </cell>
          <cell r="B55206" t="str">
            <v>Tata CLiq listing file for women &amp; Mens 15-05-2026</v>
          </cell>
          <cell r="C55206" t="str">
            <v>CLOSED</v>
          </cell>
          <cell r="D55206" t="str">
            <v>Medium</v>
          </cell>
          <cell r="E55206" t="str">
            <v>Chirag Dubal</v>
          </cell>
          <cell r="F55206" t="str">
            <v>Simi Raichel Zachariah</v>
          </cell>
          <cell r="G55206">
            <v>46160.624305555553</v>
          </cell>
          <cell r="H55206">
            <v>46163.524305555555</v>
          </cell>
        </row>
        <row r="55207">
          <cell r="A55207" t="str">
            <v>UCW-31376</v>
          </cell>
          <cell r="B55207" t="str">
            <v xml:space="preserve">Tatacliq Lifestyle Catalogue Template-Lot -151_13.05.2026 </v>
          </cell>
          <cell r="C55207" t="str">
            <v>CLOSED</v>
          </cell>
          <cell r="D55207" t="str">
            <v>Medium</v>
          </cell>
          <cell r="E55207" t="str">
            <v>netscribes</v>
          </cell>
          <cell r="F55207" t="str">
            <v>Shraddha Dighe</v>
          </cell>
          <cell r="G55207">
            <v>46160.543749999997</v>
          </cell>
          <cell r="H55207">
            <v>46172.51666666667</v>
          </cell>
        </row>
        <row r="55208">
          <cell r="A55208" t="str">
            <v>UCW-31372</v>
          </cell>
          <cell r="B55208" t="str">
            <v>E2E - Cordwainers - FTW - 14th May'26 - 126 SKUs</v>
          </cell>
          <cell r="C55208" t="str">
            <v>CLOSED</v>
          </cell>
          <cell r="D55208" t="str">
            <v>Medium</v>
          </cell>
          <cell r="E55208" t="str">
            <v>Chirag Dubal</v>
          </cell>
          <cell r="F55208" t="str">
            <v>Shloka Chakre</v>
          </cell>
          <cell r="G55208">
            <v>46160.529166666667</v>
          </cell>
          <cell r="H55208">
            <v>46172.518055555556</v>
          </cell>
        </row>
        <row r="55209">
          <cell r="A55209" t="str">
            <v>UCW-31371</v>
          </cell>
          <cell r="B55209" t="str">
            <v>Sell now request - TUL 125928</v>
          </cell>
          <cell r="C55209" t="str">
            <v>CLOSED</v>
          </cell>
          <cell r="D55209" t="str">
            <v>Medium</v>
          </cell>
          <cell r="E55209" t="str">
            <v>Chirag Dubal</v>
          </cell>
          <cell r="F55209" t="str">
            <v>Shraddha Dighe</v>
          </cell>
          <cell r="G55209">
            <v>46160.525000000001</v>
          </cell>
          <cell r="H55209">
            <v>46162.772916666669</v>
          </cell>
        </row>
        <row r="55210">
          <cell r="A55210" t="str">
            <v>UCW-31357</v>
          </cell>
          <cell r="B55210" t="str">
            <v>Prepack - BIOTOP Listing</v>
          </cell>
          <cell r="C55210" t="str">
            <v>CLOSED</v>
          </cell>
          <cell r="D55210" t="str">
            <v>Medium</v>
          </cell>
          <cell r="E55210" t="str">
            <v>Chirag Dubal</v>
          </cell>
          <cell r="F55210" t="str">
            <v>netscribes</v>
          </cell>
          <cell r="G55210">
            <v>46160.453472222223</v>
          </cell>
          <cell r="H55210">
            <v>46223.508333333331</v>
          </cell>
        </row>
        <row r="55211">
          <cell r="A55211" t="str">
            <v>UCW-31355</v>
          </cell>
          <cell r="B55211" t="str">
            <v>Sell now - Error_Tata Cliq-adidas DTC|Footwear| Attributes_18-02-26_NC</v>
          </cell>
          <cell r="C55211" t="str">
            <v>CLOSED Due to Inactive/Insufficient Information</v>
          </cell>
          <cell r="D55211" t="str">
            <v>Medium</v>
          </cell>
          <cell r="E55211" t="str">
            <v>Chirag Dubal</v>
          </cell>
          <cell r="F55211" t="str">
            <v>netscribes</v>
          </cell>
          <cell r="G55211">
            <v>46159.313888888886</v>
          </cell>
          <cell r="H55211">
            <v>46223.508333333331</v>
          </cell>
        </row>
        <row r="55212">
          <cell r="A55212" t="str">
            <v>UCW-31353</v>
          </cell>
          <cell r="B55212" t="str">
            <v>CLONE- 75 Articles || New Listing For INC.5 || TataCliq</v>
          </cell>
          <cell r="C55212" t="str">
            <v>CLOSED</v>
          </cell>
          <cell r="D55212" t="str">
            <v>Medium</v>
          </cell>
          <cell r="E55212" t="str">
            <v>Chirag Dubal</v>
          </cell>
          <cell r="F55212" t="str">
            <v>netscribes</v>
          </cell>
          <cell r="G55212">
            <v>46158.63958333333</v>
          </cell>
          <cell r="H55212">
            <v>46172.518750000003</v>
          </cell>
        </row>
        <row r="55213">
          <cell r="A55213" t="str">
            <v>UCW-31350</v>
          </cell>
          <cell r="B55213" t="str">
            <v>Women Footwear New Styles For Tatacliq (SS'26) - (Styles-20) 14.05.2026</v>
          </cell>
          <cell r="C55213" t="str">
            <v>CLOSED</v>
          </cell>
          <cell r="D55213" t="str">
            <v>Medium</v>
          </cell>
          <cell r="E55213" t="str">
            <v>netscribes</v>
          </cell>
          <cell r="F55213" t="str">
            <v>Mohd Tahir Shaikh</v>
          </cell>
          <cell r="G55213">
            <v>46158.620138888888</v>
          </cell>
          <cell r="H55213">
            <v>46161.754861111112</v>
          </cell>
        </row>
        <row r="55214">
          <cell r="A55214" t="str">
            <v>UCW-31346</v>
          </cell>
          <cell r="B55214" t="str">
            <v>Puma + footwear + 124055+ mapping (14-05-2026)</v>
          </cell>
          <cell r="C55214" t="str">
            <v>CLOSED</v>
          </cell>
          <cell r="D55214" t="str">
            <v>Medium</v>
          </cell>
          <cell r="E55214" t="str">
            <v>netscribes</v>
          </cell>
          <cell r="F55214" t="str">
            <v>Mohd Tahir Shaikh</v>
          </cell>
          <cell r="G55214">
            <v>46158.593055555553</v>
          </cell>
          <cell r="H55214">
            <v>46168.463194444441</v>
          </cell>
        </row>
        <row r="55215">
          <cell r="A55215" t="str">
            <v>UCW-31345</v>
          </cell>
          <cell r="B55215" t="str">
            <v>CLONE - Asics Footwear- New listing I Seller Code- 128139 I 127 Skus I 20 Options I 24-04-2026</v>
          </cell>
          <cell r="C55215" t="str">
            <v>CLOSED</v>
          </cell>
          <cell r="D55215" t="str">
            <v>Medium</v>
          </cell>
          <cell r="E55215" t="str">
            <v>netscribes</v>
          </cell>
          <cell r="F55215" t="str">
            <v>netscribes</v>
          </cell>
          <cell r="G55215">
            <v>46158.448611111111</v>
          </cell>
          <cell r="H55215">
            <v>46172.520138888889</v>
          </cell>
        </row>
        <row r="55216">
          <cell r="A55216" t="str">
            <v>UCW-31335</v>
          </cell>
          <cell r="B55216" t="str">
            <v>ADIDAS Add now catalogue dated 9th May 2026</v>
          </cell>
          <cell r="C55216" t="str">
            <v>CLOSED</v>
          </cell>
          <cell r="D55216" t="str">
            <v>Medium</v>
          </cell>
          <cell r="E55216" t="str">
            <v>Chirag Dubal</v>
          </cell>
          <cell r="F55216" t="str">
            <v>netscribes</v>
          </cell>
          <cell r="G55216">
            <v>46157.739583333336</v>
          </cell>
          <cell r="H55216">
            <v>46223.508333333331</v>
          </cell>
        </row>
        <row r="55217">
          <cell r="A55217" t="str">
            <v>UCW-31328</v>
          </cell>
          <cell r="B55217" t="str">
            <v>CLONE - CLONE - Tatacliq Footwear MP-62_Arrow_USPA_14-04-2026</v>
          </cell>
          <cell r="C55217" t="str">
            <v>CLOSED</v>
          </cell>
          <cell r="D55217" t="str">
            <v>Medium</v>
          </cell>
          <cell r="E55217" t="str">
            <v>netscribes</v>
          </cell>
          <cell r="F55217" t="str">
            <v>netscribes</v>
          </cell>
          <cell r="G55217">
            <v>46157.71597222222</v>
          </cell>
          <cell r="H55217">
            <v>46172.520833333336</v>
          </cell>
        </row>
        <row r="55218">
          <cell r="A55218" t="str">
            <v>UCW-31319</v>
          </cell>
          <cell r="B55218" t="str">
            <v>CLONE - Footwear New Listing 05-05-2026 ( 288 EANs)</v>
          </cell>
          <cell r="C55218" t="str">
            <v>CLOSED</v>
          </cell>
          <cell r="D55218" t="str">
            <v>Medium</v>
          </cell>
          <cell r="E55218" t="str">
            <v>netscribes</v>
          </cell>
          <cell r="F55218" t="str">
            <v>netscribes</v>
          </cell>
          <cell r="G55218">
            <v>46157.65902777778</v>
          </cell>
          <cell r="H55218">
            <v>46172.489583333336</v>
          </cell>
        </row>
        <row r="55219">
          <cell r="A55219" t="str">
            <v>UCW-31315</v>
          </cell>
          <cell r="B55219" t="str">
            <v>Puma Add now catalogue dated 30th April 2026</v>
          </cell>
          <cell r="C55219" t="str">
            <v>CLOSED</v>
          </cell>
          <cell r="D55219" t="str">
            <v>Medium</v>
          </cell>
          <cell r="E55219" t="str">
            <v>Chirag Dubal</v>
          </cell>
          <cell r="F55219" t="str">
            <v>netscribes</v>
          </cell>
          <cell r="G55219">
            <v>46157.645833333336</v>
          </cell>
          <cell r="H55219">
            <v>46196.46597222222</v>
          </cell>
        </row>
        <row r="55220">
          <cell r="A55220" t="str">
            <v>UCW-31301</v>
          </cell>
          <cell r="B55220" t="str">
            <v>Image Update: Versace Eau Fraiche</v>
          </cell>
          <cell r="C55220" t="str">
            <v>CLOSED</v>
          </cell>
          <cell r="D55220" t="str">
            <v>Medium</v>
          </cell>
          <cell r="E55220" t="str">
            <v>Chirag Dubal</v>
          </cell>
          <cell r="F55220" t="str">
            <v>Simi Raichel Zachariah</v>
          </cell>
          <cell r="G55220">
            <v>46157.486111111109</v>
          </cell>
          <cell r="H55220">
            <v>46161.759027777778</v>
          </cell>
        </row>
        <row r="55221">
          <cell r="A55221" t="str">
            <v>UCW-31292</v>
          </cell>
          <cell r="B55221" t="str">
            <v>New Listing - 12-05-2026</v>
          </cell>
          <cell r="C55221" t="str">
            <v>CLOSED</v>
          </cell>
          <cell r="D55221" t="str">
            <v>Medium</v>
          </cell>
          <cell r="E55221" t="str">
            <v>Chirag Dubal</v>
          </cell>
          <cell r="F55221" t="str">
            <v>Shraddha Dighe</v>
          </cell>
          <cell r="G55221">
            <v>46157.442361111112</v>
          </cell>
          <cell r="H55221">
            <v>46172.538194444445</v>
          </cell>
        </row>
        <row r="55222">
          <cell r="A55222" t="str">
            <v>UCW-31289</v>
          </cell>
          <cell r="B55222" t="str">
            <v>P.C.Chandra Jewellers | Fine Jewellery | 124792 | 9-05-2025 (97 SKUs)</v>
          </cell>
          <cell r="C55222" t="str">
            <v>CLOSED</v>
          </cell>
          <cell r="D55222" t="str">
            <v>Medium</v>
          </cell>
          <cell r="E55222" t="str">
            <v>Chirag Dubal</v>
          </cell>
          <cell r="F55222" t="str">
            <v>Shraddha Dighe</v>
          </cell>
          <cell r="G55222">
            <v>46157.427083333336</v>
          </cell>
          <cell r="H55222">
            <v>46172.490277777775</v>
          </cell>
        </row>
        <row r="55223">
          <cell r="A55223" t="str">
            <v>UCW-31279</v>
          </cell>
          <cell r="B55223" t="str">
            <v>ENRICH_Garnier | Cooling Gel PDP Revamp | TATACLIQ</v>
          </cell>
          <cell r="C55223" t="str">
            <v>CLOSED</v>
          </cell>
          <cell r="D55223" t="str">
            <v>Medium</v>
          </cell>
          <cell r="E55223" t="str">
            <v>Mohd Tahir Shaikh</v>
          </cell>
          <cell r="F55223" t="str">
            <v>Shraddha Dighe</v>
          </cell>
          <cell r="G55223">
            <v>46156.783333333333</v>
          </cell>
          <cell r="H55223">
            <v>46161.754166666666</v>
          </cell>
        </row>
        <row r="55224">
          <cell r="A55224" t="str">
            <v>UCW-31276</v>
          </cell>
          <cell r="B55224" t="str">
            <v>Pantaloons/Kids/Non Apparel Footwear/New Listing/SKU 48/Options 8| 13th April'2026</v>
          </cell>
          <cell r="C55224" t="str">
            <v>CLOSED</v>
          </cell>
          <cell r="D55224" t="str">
            <v>Medium</v>
          </cell>
          <cell r="E55224" t="str">
            <v>Chirag Dubal</v>
          </cell>
          <cell r="F55224" t="str">
            <v>Simi Raichel Zachariah</v>
          </cell>
          <cell r="G55224">
            <v>46156.779861111114</v>
          </cell>
          <cell r="H55224">
            <v>46172.536805555559</v>
          </cell>
        </row>
        <row r="55225">
          <cell r="A55225" t="str">
            <v>UCW-31271</v>
          </cell>
          <cell r="B55225" t="str">
            <v>Vaseline Lip Oil - Tata Cliq</v>
          </cell>
          <cell r="C55225" t="str">
            <v>CLOSED</v>
          </cell>
          <cell r="D55225" t="str">
            <v>Medium</v>
          </cell>
          <cell r="E55225" t="str">
            <v>Chirag Dubal</v>
          </cell>
          <cell r="F55225" t="str">
            <v>Shraddha Dighe</v>
          </cell>
          <cell r="G55225">
            <v>46156.76666666667</v>
          </cell>
          <cell r="H55225">
            <v>46163.498611111114</v>
          </cell>
        </row>
        <row r="55226">
          <cell r="A55226" t="str">
            <v>UCW-31258</v>
          </cell>
          <cell r="B55226" t="str">
            <v xml:space="preserve">Kickers New articles product detail </v>
          </cell>
          <cell r="C55226" t="str">
            <v>CLOSED</v>
          </cell>
          <cell r="D55226" t="str">
            <v>Medium</v>
          </cell>
          <cell r="E55226" t="str">
            <v>netscribes</v>
          </cell>
          <cell r="F55226" t="str">
            <v>Mohd Tahir Shaikh</v>
          </cell>
          <cell r="G55226">
            <v>46156.714583333334</v>
          </cell>
          <cell r="H55226">
            <v>46158.606944444444</v>
          </cell>
        </row>
        <row r="55227">
          <cell r="A55227" t="str">
            <v>UCW-31257</v>
          </cell>
          <cell r="B55227" t="str">
            <v>ENRICH_IMAGE REPLACEMENT - Daali - 1 Style</v>
          </cell>
          <cell r="C55227" t="str">
            <v>CLOSED</v>
          </cell>
          <cell r="D55227" t="str">
            <v>Medium</v>
          </cell>
          <cell r="E55227" t="str">
            <v>netscribes</v>
          </cell>
          <cell r="F55227" t="str">
            <v>Mohd Tahir Shaikh</v>
          </cell>
          <cell r="G55227">
            <v>46156.706250000003</v>
          </cell>
          <cell r="H55227">
            <v>46161.747916666667</v>
          </cell>
        </row>
        <row r="55228">
          <cell r="A55228" t="str">
            <v>UCW-31254</v>
          </cell>
          <cell r="B55228" t="str">
            <v>Tata Cliq-Multi Brand-Footwear-129236,127776 - 13-05-2026</v>
          </cell>
          <cell r="C55228" t="str">
            <v>CLOSED</v>
          </cell>
          <cell r="D55228" t="str">
            <v>Medium</v>
          </cell>
          <cell r="E55228" t="str">
            <v>netscribes</v>
          </cell>
          <cell r="F55228" t="str">
            <v>Mohd Tahir Shaikh</v>
          </cell>
          <cell r="G55228">
            <v>46156.684027777781</v>
          </cell>
          <cell r="H55228">
            <v>46172.536111111112</v>
          </cell>
        </row>
        <row r="55229">
          <cell r="A55229" t="str">
            <v>UCW-31246</v>
          </cell>
          <cell r="B55229" t="str">
            <v>Request for Toner Listing</v>
          </cell>
          <cell r="C55229" t="str">
            <v>CLOSED</v>
          </cell>
          <cell r="D55229" t="str">
            <v>Medium</v>
          </cell>
          <cell r="E55229" t="str">
            <v>Chirag Dubal</v>
          </cell>
          <cell r="F55229" t="str">
            <v>Shraddha Dighe</v>
          </cell>
          <cell r="G55229">
            <v>46156.618750000001</v>
          </cell>
          <cell r="H55229">
            <v>46172.538888888892</v>
          </cell>
        </row>
        <row r="55230">
          <cell r="A55230" t="str">
            <v>UCW-31245</v>
          </cell>
          <cell r="B55230" t="str">
            <v>EAN Update TATA X SKP</v>
          </cell>
          <cell r="C55230" t="str">
            <v>CLOSED</v>
          </cell>
          <cell r="D55230" t="str">
            <v>Medium</v>
          </cell>
          <cell r="E55230" t="str">
            <v>Chirag Dubal</v>
          </cell>
          <cell r="F55230" t="str">
            <v>Shraddha Dighe</v>
          </cell>
          <cell r="G55230">
            <v>46156.617361111108</v>
          </cell>
          <cell r="H55230">
            <v>46172.506249999999</v>
          </cell>
        </row>
        <row r="55231">
          <cell r="A55231" t="str">
            <v>UCW-31244</v>
          </cell>
          <cell r="B55231" t="str">
            <v>Tata lux New latching - 07_05</v>
          </cell>
          <cell r="C55231" t="str">
            <v>CLOSED</v>
          </cell>
          <cell r="D55231" t="str">
            <v>Medium</v>
          </cell>
          <cell r="E55231" t="str">
            <v>netscribes</v>
          </cell>
          <cell r="F55231" t="str">
            <v>Mohd Tahir Shaikh</v>
          </cell>
          <cell r="G55231">
            <v>46156.587500000001</v>
          </cell>
          <cell r="H55231">
            <v>46168.65</v>
          </cell>
        </row>
        <row r="55232">
          <cell r="A55232" t="str">
            <v>UCW-31227</v>
          </cell>
          <cell r="B55232" t="str">
            <v>Lot 3 SS26 Skechers Footwear-7 SKUs 1 options 13.5.2026</v>
          </cell>
          <cell r="C55232" t="str">
            <v>CLOSED</v>
          </cell>
          <cell r="D55232" t="str">
            <v>Medium</v>
          </cell>
          <cell r="E55232" t="str">
            <v>netscribes</v>
          </cell>
          <cell r="F55232" t="str">
            <v>Mohd Tahir Shaikh</v>
          </cell>
          <cell r="G55232">
            <v>46156.539583333331</v>
          </cell>
          <cell r="H55232">
            <v>46172.506944444445</v>
          </cell>
        </row>
        <row r="55233">
          <cell r="A55233" t="str">
            <v>UCW-31218</v>
          </cell>
          <cell r="B55233" t="str">
            <v>CLONE -  Soch_Apparel_124205-SAS_08/05/2026_340 Styles</v>
          </cell>
          <cell r="C55233" t="str">
            <v>CLOSED</v>
          </cell>
          <cell r="D55233" t="str">
            <v>Medium</v>
          </cell>
          <cell r="E55233" t="str">
            <v>netscribes</v>
          </cell>
          <cell r="F55233" t="str">
            <v>netscribes</v>
          </cell>
          <cell r="G55233">
            <v>46156.425000000003</v>
          </cell>
          <cell r="H55233">
            <v>46172.507638888892</v>
          </cell>
        </row>
        <row r="55234">
          <cell r="A55234" t="str">
            <v>UCW-31203</v>
          </cell>
          <cell r="B55234" t="str">
            <v>Tata Cliq Footwear Catalogue | 12-05-2026</v>
          </cell>
          <cell r="C55234" t="str">
            <v>CLOSED</v>
          </cell>
          <cell r="D55234" t="str">
            <v>Medium</v>
          </cell>
          <cell r="E55234" t="str">
            <v>netscribes</v>
          </cell>
          <cell r="F55234" t="str">
            <v>Mohd Tahir Shaikh</v>
          </cell>
          <cell r="G55234">
            <v>46155.760416666664</v>
          </cell>
          <cell r="H55234">
            <v>46172.540277777778</v>
          </cell>
        </row>
        <row r="55235">
          <cell r="A55235" t="str">
            <v>UCW-31197</v>
          </cell>
          <cell r="B55235" t="str">
            <v>Puma New Listing 12-05-2026</v>
          </cell>
          <cell r="C55235" t="str">
            <v>CLOSED Due to Inactive/Insufficient Information</v>
          </cell>
          <cell r="D55235" t="str">
            <v>Medium</v>
          </cell>
          <cell r="E55235" t="str">
            <v>netscribes</v>
          </cell>
          <cell r="F55235" t="str">
            <v>Mohd Tahir Shaikh</v>
          </cell>
          <cell r="G55235">
            <v>46155.750694444447</v>
          </cell>
          <cell r="H55235">
            <v>46161.570138888892</v>
          </cell>
        </row>
        <row r="55236">
          <cell r="A55236" t="str">
            <v>UCW-31195</v>
          </cell>
          <cell r="B55236" t="str">
            <v>Shaya Everyday, Plumes &amp; Nitya Collection Catalog for Tata Cliq.</v>
          </cell>
          <cell r="C55236" t="str">
            <v>CLOSED</v>
          </cell>
          <cell r="D55236" t="str">
            <v>Medium</v>
          </cell>
          <cell r="E55236" t="str">
            <v>Chirag Dubal</v>
          </cell>
          <cell r="F55236" t="str">
            <v>Shraddha Dighe</v>
          </cell>
          <cell r="G55236">
            <v>46155.748611111114</v>
          </cell>
          <cell r="H55236">
            <v>46158.598611111112</v>
          </cell>
        </row>
        <row r="55237">
          <cell r="A55237" t="str">
            <v>UCW-31193</v>
          </cell>
          <cell r="B55237" t="str">
            <v>WHP Jewellers | Dia Bracelet, Dia Earring, Dia Pendant, Dia Ring, Dia Nosepin, Dia Mang Pendant | 126291-WHPJ1 | 12-05-2026</v>
          </cell>
          <cell r="C55237" t="str">
            <v>CLOSED</v>
          </cell>
          <cell r="D55237" t="str">
            <v>Medium</v>
          </cell>
          <cell r="E55237" t="str">
            <v>Chirag Dubal</v>
          </cell>
          <cell r="F55237" t="str">
            <v>Shraddha Dighe</v>
          </cell>
          <cell r="G55237">
            <v>46155.743750000001</v>
          </cell>
          <cell r="H55237">
            <v>46158.582638888889</v>
          </cell>
        </row>
        <row r="55238">
          <cell r="A55238" t="str">
            <v>UCW-31191</v>
          </cell>
          <cell r="B55238" t="str">
            <v>Puma + footwear + 124055+ mapping (12-05-2026)</v>
          </cell>
          <cell r="C55238" t="str">
            <v>CLOSED</v>
          </cell>
          <cell r="D55238" t="str">
            <v>Medium</v>
          </cell>
          <cell r="E55238" t="str">
            <v>netscribes</v>
          </cell>
          <cell r="F55238" t="str">
            <v>Mohd Tahir Shaikh</v>
          </cell>
          <cell r="G55238">
            <v>46155.743750000001</v>
          </cell>
          <cell r="H55238">
            <v>46171.709027777775</v>
          </cell>
        </row>
        <row r="55239">
          <cell r="A55239" t="str">
            <v>UCW-31190</v>
          </cell>
          <cell r="B55239" t="str">
            <v>WHP Jewellers | Bracelet, Chain, Earring, Pendant, Ring | 126291-WHPJ1 | 13-05-2026</v>
          </cell>
          <cell r="C55239" t="str">
            <v>CLOSED</v>
          </cell>
          <cell r="D55239" t="str">
            <v>Medium</v>
          </cell>
          <cell r="E55239" t="str">
            <v>Chirag Dubal</v>
          </cell>
          <cell r="F55239" t="str">
            <v>Shraddha Dighe</v>
          </cell>
          <cell r="G55239">
            <v>46155.740277777775</v>
          </cell>
          <cell r="H55239">
            <v>46158.57916666667</v>
          </cell>
        </row>
        <row r="55240">
          <cell r="A55240" t="str">
            <v>UCW-31168</v>
          </cell>
          <cell r="B55240" t="str">
            <v>ERROR_Cataloging File - Palladium</v>
          </cell>
          <cell r="C55240" t="str">
            <v>CLOSED</v>
          </cell>
          <cell r="D55240" t="str">
            <v>Medium</v>
          </cell>
          <cell r="E55240" t="str">
            <v>netscribes</v>
          </cell>
          <cell r="F55240" t="str">
            <v>Mohd Tahir Shaikh</v>
          </cell>
          <cell r="G55240">
            <v>46155.640277777777</v>
          </cell>
          <cell r="H55240">
            <v>46165.584027777775</v>
          </cell>
        </row>
        <row r="55241">
          <cell r="A55241" t="str">
            <v>UCW-31162</v>
          </cell>
          <cell r="B55241" t="str">
            <v>E2E - Rosso Brunello - FTW - 12th May - 127 SKUs</v>
          </cell>
          <cell r="C55241" t="str">
            <v>CLOSED</v>
          </cell>
          <cell r="D55241" t="str">
            <v>Medium</v>
          </cell>
          <cell r="E55241" t="str">
            <v>netscribes</v>
          </cell>
          <cell r="F55241" t="str">
            <v>Mohd Tahir Shaikh</v>
          </cell>
          <cell r="G55241">
            <v>46155.602083333331</v>
          </cell>
          <cell r="H55241">
            <v>46172.508333333331</v>
          </cell>
        </row>
        <row r="55242">
          <cell r="A55242" t="str">
            <v>UCW-31160</v>
          </cell>
          <cell r="B55242" t="str">
            <v xml:space="preserve"> TC LUX Asics Footwear 129537 | 06-05-2026</v>
          </cell>
          <cell r="C55242" t="str">
            <v>CLOSED</v>
          </cell>
          <cell r="D55242" t="str">
            <v>Medium</v>
          </cell>
          <cell r="E55242" t="str">
            <v>netscribes</v>
          </cell>
          <cell r="F55242" t="str">
            <v>Mohd Tahir Shaikh</v>
          </cell>
          <cell r="G55242">
            <v>46155.552777777775</v>
          </cell>
          <cell r="H55242">
            <v>46158.574999999997</v>
          </cell>
        </row>
        <row r="55243">
          <cell r="A55243" t="str">
            <v>UCW-31158</v>
          </cell>
          <cell r="B55243" t="str">
            <v>Bacca Bucci + Men Footwear + 124878 + New Listing + 77 SKUs + 14 Options + 11-March-2026</v>
          </cell>
          <cell r="C55243" t="str">
            <v>CLOSED</v>
          </cell>
          <cell r="D55243" t="str">
            <v>Medium</v>
          </cell>
          <cell r="E55243" t="str">
            <v>netscribes</v>
          </cell>
          <cell r="F55243" t="str">
            <v>Mohd Tahir Shaikh</v>
          </cell>
          <cell r="G55243">
            <v>46155.543055555558</v>
          </cell>
          <cell r="H55243">
            <v>46172.509027777778</v>
          </cell>
        </row>
        <row r="55244">
          <cell r="A55244" t="str">
            <v>UCW-31153</v>
          </cell>
          <cell r="B55244" t="str">
            <v>Asian Footwear Listing 11 May 2026</v>
          </cell>
          <cell r="C55244" t="str">
            <v>CLOSED</v>
          </cell>
          <cell r="D55244" t="str">
            <v>Medium</v>
          </cell>
          <cell r="E55244" t="str">
            <v>netscribes</v>
          </cell>
          <cell r="F55244" t="str">
            <v>Mohd Tahir Shaikh</v>
          </cell>
          <cell r="G55244">
            <v>46155.525000000001</v>
          </cell>
          <cell r="H55244">
            <v>46172.509027777778</v>
          </cell>
        </row>
        <row r="55245">
          <cell r="A55245" t="str">
            <v>UCW-31141</v>
          </cell>
          <cell r="B55245" t="str">
            <v>GAS SS'26 - Catalogue (73 options)</v>
          </cell>
          <cell r="C55245" t="str">
            <v>CLOSED</v>
          </cell>
          <cell r="D55245" t="str">
            <v>Medium</v>
          </cell>
          <cell r="E55245" t="str">
            <v>netscribes</v>
          </cell>
          <cell r="F55245" t="str">
            <v>Mohd Tahir Shaikh</v>
          </cell>
          <cell r="G55245">
            <v>46155.474999999999</v>
          </cell>
          <cell r="H55245">
            <v>46172.509722222225</v>
          </cell>
        </row>
        <row r="55246">
          <cell r="A55246" t="str">
            <v>UCW-31134</v>
          </cell>
          <cell r="B55246" t="str">
            <v>Foxtale X Tata Cliq Brightening Moisturizer 50ml Listing</v>
          </cell>
          <cell r="C55246" t="str">
            <v>CLOSED Due to Inactive/Insufficient Information</v>
          </cell>
          <cell r="D55246" t="str">
            <v>Medium</v>
          </cell>
          <cell r="E55246" t="str">
            <v>Chirag Dubal</v>
          </cell>
          <cell r="F55246" t="str">
            <v>Shraddha Dighe</v>
          </cell>
          <cell r="G55246">
            <v>46154.811111111114</v>
          </cell>
          <cell r="H55246">
            <v>46170.571527777778</v>
          </cell>
        </row>
        <row r="55247">
          <cell r="A55247" t="str">
            <v>UCW-31132</v>
          </cell>
          <cell r="B55247" t="str">
            <v>New Lot (Carpet and Runner 166) for Listings OBSESSIONS | 128877 | 11-May-2026</v>
          </cell>
          <cell r="C55247" t="str">
            <v>CLOSED</v>
          </cell>
          <cell r="D55247" t="str">
            <v>Medium</v>
          </cell>
          <cell r="E55247" t="str">
            <v>Chirag Dubal</v>
          </cell>
          <cell r="F55247" t="str">
            <v>Shraddha Dighe</v>
          </cell>
          <cell r="G55247">
            <v>46154.807638888888</v>
          </cell>
          <cell r="H55247">
            <v>46172.509722222225</v>
          </cell>
        </row>
        <row r="55248">
          <cell r="A55248" t="str">
            <v>UCW-31131</v>
          </cell>
          <cell r="B55248" t="str">
            <v>Recode+ New request + Beauty + 127931+ 11 May'26</v>
          </cell>
          <cell r="C55248" t="str">
            <v>CLOSED Due to Inactive/Insufficient Information</v>
          </cell>
          <cell r="D55248" t="str">
            <v>Medium</v>
          </cell>
          <cell r="E55248" t="str">
            <v>Chirag Dubal</v>
          </cell>
          <cell r="F55248" t="str">
            <v>Shraddha Dighe</v>
          </cell>
          <cell r="G55248">
            <v>46154.805555555555</v>
          </cell>
          <cell r="H55248">
            <v>46162.54791666667</v>
          </cell>
        </row>
        <row r="55249">
          <cell r="A55249" t="str">
            <v>UCW-31128</v>
          </cell>
          <cell r="B55249" t="str">
            <v>Skinn|Fastrack X perfume X 125928 X TCF X 11.05.2026</v>
          </cell>
          <cell r="C55249" t="str">
            <v>CLOSED</v>
          </cell>
          <cell r="D55249" t="str">
            <v>Medium</v>
          </cell>
          <cell r="E55249" t="str">
            <v>Chirag Dubal</v>
          </cell>
          <cell r="F55249" t="str">
            <v>Shraddha Dighe</v>
          </cell>
          <cell r="G55249">
            <v>46154.798611111109</v>
          </cell>
          <cell r="H55249">
            <v>46172.542361111111</v>
          </cell>
        </row>
        <row r="55250">
          <cell r="A55250" t="str">
            <v>UCW-31127</v>
          </cell>
          <cell r="B55250" t="str">
            <v>Diam Beauty + New Request + Beauty + 128440 + 11 May</v>
          </cell>
          <cell r="C55250" t="str">
            <v>CLOSED</v>
          </cell>
          <cell r="D55250" t="str">
            <v>Medium</v>
          </cell>
          <cell r="E55250" t="str">
            <v>Chirag Dubal</v>
          </cell>
          <cell r="F55250" t="str">
            <v>Simi Raichel Zachariah</v>
          </cell>
          <cell r="G55250">
            <v>46154.798611111109</v>
          </cell>
          <cell r="H55250">
            <v>46172.510416666664</v>
          </cell>
        </row>
        <row r="55251">
          <cell r="A55251" t="str">
            <v>UCW-31119</v>
          </cell>
          <cell r="B55251" t="str">
            <v>Enrich_TCR Image update 11.05.26</v>
          </cell>
          <cell r="C55251" t="str">
            <v>CLOSED</v>
          </cell>
          <cell r="D55251" t="str">
            <v>Medium</v>
          </cell>
          <cell r="E55251" t="str">
            <v>Chirag Dubal</v>
          </cell>
          <cell r="F55251" t="str">
            <v>Simi Raichel Zachariah</v>
          </cell>
          <cell r="G55251">
            <v>46154.779861111114</v>
          </cell>
          <cell r="H55251">
            <v>46193.933333333334</v>
          </cell>
        </row>
        <row r="55252">
          <cell r="A55252" t="str">
            <v>UCW-31115</v>
          </cell>
          <cell r="B55252" t="str">
            <v>New listing Tata Cliq - 11th May</v>
          </cell>
          <cell r="C55252" t="str">
            <v>CLOSED</v>
          </cell>
          <cell r="D55252" t="str">
            <v>Medium</v>
          </cell>
          <cell r="E55252" t="str">
            <v>Chirag Dubal</v>
          </cell>
          <cell r="F55252" t="str">
            <v>Simi Raichel Zachariah</v>
          </cell>
          <cell r="G55252">
            <v>46154.774305555555</v>
          </cell>
          <cell r="H55252">
            <v>46172.543055555558</v>
          </cell>
        </row>
        <row r="55253">
          <cell r="A55253" t="str">
            <v>UCW-31111</v>
          </cell>
          <cell r="B55253" t="str">
            <v>SKU EAN Updates &amp; Stock Activation (Primespot) - L'Occitane Shea Range</v>
          </cell>
          <cell r="C55253" t="str">
            <v>CLOSED</v>
          </cell>
          <cell r="D55253" t="str">
            <v>Medium</v>
          </cell>
          <cell r="E55253" t="str">
            <v>Chirag Dubal</v>
          </cell>
          <cell r="F55253" t="str">
            <v>Shraddha Dighe</v>
          </cell>
          <cell r="G55253">
            <v>46154.750694444447</v>
          </cell>
          <cell r="H55253">
            <v>46172.544444444444</v>
          </cell>
        </row>
        <row r="55254">
          <cell r="A55254" t="str">
            <v>UCW-31092</v>
          </cell>
          <cell r="B55254" t="str">
            <v>Hermès - E-commerce storechecks - Tatacliq</v>
          </cell>
          <cell r="C55254" t="str">
            <v>CLOSED</v>
          </cell>
          <cell r="D55254" t="str">
            <v>Medium</v>
          </cell>
          <cell r="E55254" t="str">
            <v>Chirag Dubal</v>
          </cell>
          <cell r="F55254" t="str">
            <v>Shraddha Dighe</v>
          </cell>
          <cell r="G55254">
            <v>46154.684027777781</v>
          </cell>
          <cell r="H55254">
            <v>46169.750694444447</v>
          </cell>
        </row>
        <row r="55255">
          <cell r="A55255" t="str">
            <v>UCW-31087</v>
          </cell>
          <cell r="B55255" t="str">
            <v>Enrich_78403051_PDP Update_Idole Power | TCL</v>
          </cell>
          <cell r="C55255" t="str">
            <v>CLOSED</v>
          </cell>
          <cell r="D55255" t="str">
            <v>Medium</v>
          </cell>
          <cell r="E55255" t="str">
            <v>Chirag Dubal</v>
          </cell>
          <cell r="F55255" t="str">
            <v>Shraddha Dighe</v>
          </cell>
          <cell r="G55255">
            <v>46154.675000000003</v>
          </cell>
          <cell r="H55255">
            <v>46161.710416666669</v>
          </cell>
        </row>
        <row r="55256">
          <cell r="A55256" t="str">
            <v>UCW-31086</v>
          </cell>
          <cell r="B55256" t="str">
            <v>ENRICH_Tata Cliq Image change Req</v>
          </cell>
          <cell r="C55256" t="str">
            <v>CLOSED</v>
          </cell>
          <cell r="D55256" t="str">
            <v>Medium</v>
          </cell>
          <cell r="E55256" t="str">
            <v>Chirag Dubal</v>
          </cell>
          <cell r="F55256" t="str">
            <v>Shraddha Dighe</v>
          </cell>
          <cell r="G55256">
            <v>46154.67083333333</v>
          </cell>
          <cell r="H55256">
            <v>46162.527083333334</v>
          </cell>
        </row>
        <row r="55257">
          <cell r="A55257" t="str">
            <v>UCW-31083</v>
          </cell>
          <cell r="B55257" t="str">
            <v>ENRICH_Esskay Beauty | Rica Image Update</v>
          </cell>
          <cell r="C55257" t="str">
            <v>CLOSED</v>
          </cell>
          <cell r="D55257" t="str">
            <v>Medium</v>
          </cell>
          <cell r="E55257" t="str">
            <v>Chirag Dubal</v>
          </cell>
          <cell r="F55257" t="str">
            <v>Shraddha Dighe</v>
          </cell>
          <cell r="G55257">
            <v>46154.662499999999</v>
          </cell>
          <cell r="H55257">
            <v>46163.769444444442</v>
          </cell>
        </row>
        <row r="55258">
          <cell r="A55258" t="str">
            <v>UCW-31081</v>
          </cell>
          <cell r="B55258" t="str">
            <v>Request for New Product Listing – Love Earth Liquid Mousse Lipstick 3.0 (Single shade)</v>
          </cell>
          <cell r="C55258" t="str">
            <v>CLOSED</v>
          </cell>
          <cell r="D55258" t="str">
            <v>Medium</v>
          </cell>
          <cell r="E55258" t="str">
            <v>Chirag Dubal</v>
          </cell>
          <cell r="F55258" t="str">
            <v>Shraddha Dighe</v>
          </cell>
          <cell r="G55258">
            <v>46154.656944444447</v>
          </cell>
          <cell r="H55258">
            <v>46172.511805555558</v>
          </cell>
        </row>
        <row r="55259">
          <cell r="A55259" t="str">
            <v>UCW-31080</v>
          </cell>
          <cell r="B55259" t="str">
            <v>Tiny bugs-E2E-Footwear May New Line Sheet 2026-127032</v>
          </cell>
          <cell r="C55259" t="str">
            <v>CLOSED</v>
          </cell>
          <cell r="D55259" t="str">
            <v>Medium</v>
          </cell>
          <cell r="E55259" t="str">
            <v>netscribes</v>
          </cell>
          <cell r="F55259" t="str">
            <v>Mohd Tahir Shaikh</v>
          </cell>
          <cell r="G55259">
            <v>46154.652083333334</v>
          </cell>
          <cell r="H55259">
            <v>46172.54583333333</v>
          </cell>
        </row>
        <row r="55260">
          <cell r="A55260" t="str">
            <v>UCW-31072</v>
          </cell>
          <cell r="B55260" t="str">
            <v>CLONE - Pantaloons/Men Women/Non Apparel Footwear/New Listing/SKU 194/Options 33| 13th Jan'2026</v>
          </cell>
          <cell r="C55260" t="str">
            <v>CLOSED</v>
          </cell>
          <cell r="D55260" t="str">
            <v>Medium</v>
          </cell>
          <cell r="E55260" t="str">
            <v>Chirag Dubal</v>
          </cell>
          <cell r="F55260" t="str">
            <v>netscribes</v>
          </cell>
          <cell r="G55260">
            <v>46154.59652777778</v>
          </cell>
          <cell r="H55260">
            <v>46172.499305555553</v>
          </cell>
        </row>
        <row r="55261">
          <cell r="A55261" t="str">
            <v>UCW-31063</v>
          </cell>
          <cell r="B55261" t="str">
            <v>Aria Nica Kids &amp; Tao Paris Womens Footwear Listing SS-26</v>
          </cell>
          <cell r="C55261" t="str">
            <v>CLOSED</v>
          </cell>
          <cell r="D55261" t="str">
            <v>Medium</v>
          </cell>
          <cell r="E55261" t="str">
            <v>netscribes</v>
          </cell>
          <cell r="F55261" t="str">
            <v>Mohd Tahir Shaikh</v>
          </cell>
          <cell r="G55261">
            <v>46154.540277777778</v>
          </cell>
          <cell r="H55261">
            <v>46172.5</v>
          </cell>
        </row>
        <row r="55262">
          <cell r="A55262" t="str">
            <v>UCW-31054</v>
          </cell>
          <cell r="B55262" t="str">
            <v>Kindlife | Luxury Platform addition</v>
          </cell>
          <cell r="C55262" t="str">
            <v>CLOSED</v>
          </cell>
          <cell r="D55262" t="str">
            <v>Medium</v>
          </cell>
          <cell r="E55262" t="str">
            <v>Chirag Dubal</v>
          </cell>
          <cell r="F55262" t="str">
            <v>Shraddha Dighe</v>
          </cell>
          <cell r="G55262">
            <v>46154.511805555558</v>
          </cell>
          <cell r="H55262">
            <v>46155.706944444442</v>
          </cell>
        </row>
        <row r="55263">
          <cell r="A55263" t="str">
            <v>UCW-31050</v>
          </cell>
          <cell r="B55263" t="str">
            <v>New lisitng Tatacliq : TOTAPARI | JEWELLERY | 128997 | 09-MAY-2026( 64 SKU )</v>
          </cell>
          <cell r="C55263" t="str">
            <v>CLOSED Due to Inactive/Insufficient Information</v>
          </cell>
          <cell r="D55263" t="str">
            <v>Medium</v>
          </cell>
          <cell r="E55263" t="str">
            <v>Chirag Dubal</v>
          </cell>
          <cell r="F55263" t="str">
            <v>Shraddha Dighe</v>
          </cell>
          <cell r="G55263">
            <v>46154.479166666664</v>
          </cell>
          <cell r="H55263">
            <v>46164.770138888889</v>
          </cell>
        </row>
        <row r="55264">
          <cell r="A55264" t="str">
            <v>UCW-31049</v>
          </cell>
          <cell r="B55264" t="str">
            <v>CLONE - New Listing | Globus x TataCliq | 23th Jan 2026</v>
          </cell>
          <cell r="C55264" t="str">
            <v>CLOSED Due to Inactive/Insufficient Information</v>
          </cell>
          <cell r="D55264" t="str">
            <v>Medium</v>
          </cell>
          <cell r="E55264" t="str">
            <v>netscribes</v>
          </cell>
          <cell r="F55264" t="str">
            <v>netscribes</v>
          </cell>
          <cell r="G55264">
            <v>46154.467361111114</v>
          </cell>
          <cell r="H55264">
            <v>46155.673611111109</v>
          </cell>
        </row>
        <row r="55265">
          <cell r="A55265" t="str">
            <v>UCW-31048</v>
          </cell>
          <cell r="B55265" t="str">
            <v>Pending DeDup SKus - UCW-26101</v>
          </cell>
          <cell r="C55265" t="str">
            <v>CLOSED</v>
          </cell>
          <cell r="D55265" t="str">
            <v>Medium</v>
          </cell>
          <cell r="E55265" t="str">
            <v>netscribes</v>
          </cell>
          <cell r="F55265" t="str">
            <v>Simi Raichel Zachariah</v>
          </cell>
          <cell r="G55265">
            <v>46154.465277777781</v>
          </cell>
          <cell r="H55265">
            <v>46163.493055555555</v>
          </cell>
        </row>
        <row r="55266">
          <cell r="A55266" t="str">
            <v>UCW-31044</v>
          </cell>
          <cell r="B55266" t="str">
            <v>CLONE - CLONE - Tata CLIQ(Fashion+Luxury) |adidas DTC| Footwear Attributes for Listing_28-10-25</v>
          </cell>
          <cell r="C55266" t="str">
            <v>CLOSED</v>
          </cell>
          <cell r="D55266" t="str">
            <v>Medium</v>
          </cell>
          <cell r="E55266" t="str">
            <v>netscribes</v>
          </cell>
          <cell r="F55266" t="str">
            <v>Reagan D’souza</v>
          </cell>
          <cell r="G55266">
            <v>46154.448611111111</v>
          </cell>
          <cell r="H55266">
            <v>46158.647916666669</v>
          </cell>
        </row>
        <row r="55267">
          <cell r="A55267" t="str">
            <v>UCW-31043</v>
          </cell>
          <cell r="B55267" t="str">
            <v>Enrichment_Tata CLIQ(Fashion+Luxury) |adidas DTC| Footwear Attributes for Listing_28-10-25</v>
          </cell>
          <cell r="C55267" t="str">
            <v>CLOSED</v>
          </cell>
          <cell r="D55267" t="str">
            <v>Highest</v>
          </cell>
          <cell r="E55267" t="str">
            <v>Ataur Rahman</v>
          </cell>
          <cell r="F55267" t="str">
            <v>Reagan D’souza</v>
          </cell>
          <cell r="G55267">
            <v>46154.448611111111</v>
          </cell>
          <cell r="H55267">
            <v>46161.918749999997</v>
          </cell>
        </row>
        <row r="55268">
          <cell r="A55268" t="str">
            <v>UCW-31042</v>
          </cell>
          <cell r="B55268" t="str">
            <v>Tata Cliq-Reebok Brand-Footwear -127776 - 07-05-2026</v>
          </cell>
          <cell r="C55268" t="str">
            <v>CLOSED Due to Inactive/Insufficient Information</v>
          </cell>
          <cell r="D55268" t="str">
            <v>Medium</v>
          </cell>
          <cell r="E55268" t="str">
            <v>Chirag Dubal</v>
          </cell>
          <cell r="F55268" t="str">
            <v>Simi Raichel Zachariah</v>
          </cell>
          <cell r="G55268">
            <v>46154.44027777778</v>
          </cell>
          <cell r="H55268">
            <v>46162.520833333336</v>
          </cell>
        </row>
        <row r="55269">
          <cell r="A55269" t="str">
            <v>UCW-31027</v>
          </cell>
          <cell r="B55269" t="str">
            <v>ENRICH_milk_shake + Adhoc Image Updation + Beauty - Haircare + Seller Code+ Date.</v>
          </cell>
          <cell r="C55269" t="str">
            <v>CLOSED</v>
          </cell>
          <cell r="D55269" t="str">
            <v>Medium</v>
          </cell>
          <cell r="E55269" t="str">
            <v>Chirag Dubal</v>
          </cell>
          <cell r="F55269" t="str">
            <v>Shraddha Dighe</v>
          </cell>
          <cell r="G55269">
            <v>46153.777777777781</v>
          </cell>
          <cell r="H55269">
            <v>46161.635416666664</v>
          </cell>
        </row>
        <row r="55270">
          <cell r="A55270" t="str">
            <v>UCW-31025</v>
          </cell>
          <cell r="B55270" t="str">
            <v>Enrich_Real Effect London | Purity Concern for Silver Jewellery</v>
          </cell>
          <cell r="C55270" t="str">
            <v>CLOSED</v>
          </cell>
          <cell r="D55270" t="str">
            <v>Medium</v>
          </cell>
          <cell r="E55270" t="str">
            <v>Chirag Dubal</v>
          </cell>
          <cell r="F55270" t="str">
            <v>Shraddha Dighe</v>
          </cell>
          <cell r="G55270">
            <v>46153.775694444441</v>
          </cell>
          <cell r="H55270">
            <v>46168.826388888891</v>
          </cell>
        </row>
        <row r="55271">
          <cell r="A55271" t="str">
            <v>UCW-31020</v>
          </cell>
          <cell r="B55271" t="str">
            <v>ENRICH_Updating Images (milk_shake lifestyling _2 &amp; No Frizz)</v>
          </cell>
          <cell r="C55271" t="str">
            <v>CLOSED</v>
          </cell>
          <cell r="D55271" t="str">
            <v>Medium</v>
          </cell>
          <cell r="E55271" t="str">
            <v>Chirag Dubal</v>
          </cell>
          <cell r="F55271" t="str">
            <v>Shraddha Dighe</v>
          </cell>
          <cell r="G55271">
            <v>46153.762499999997</v>
          </cell>
          <cell r="H55271">
            <v>46161.625694444447</v>
          </cell>
        </row>
        <row r="55272">
          <cell r="A55272" t="str">
            <v>UCW-31011</v>
          </cell>
          <cell r="B55272" t="str">
            <v>ERROR_Catalogue New errors for the Multibrands Agency (NETSCRIBES) 11th MAY_NC</v>
          </cell>
          <cell r="C55272" t="str">
            <v>CLOSED</v>
          </cell>
          <cell r="D55272" t="str">
            <v>Medium</v>
          </cell>
          <cell r="E55272" t="str">
            <v>netscribes</v>
          </cell>
          <cell r="F55272" t="str">
            <v>Sushma Ram</v>
          </cell>
          <cell r="G55272">
            <v>46153.723611111112</v>
          </cell>
          <cell r="H55272">
            <v>46164.755555555559</v>
          </cell>
        </row>
        <row r="55273">
          <cell r="A55273" t="str">
            <v>UCW-31010</v>
          </cell>
          <cell r="B55273" t="str">
            <v>footwear catalogue for listing tatacliq</v>
          </cell>
          <cell r="C55273" t="str">
            <v>CLOSED Due to Inactive/Insufficient Information</v>
          </cell>
          <cell r="D55273" t="str">
            <v>Medium</v>
          </cell>
          <cell r="E55273" t="str">
            <v>Chirag Dubal</v>
          </cell>
          <cell r="F55273" t="str">
            <v>Shloka Chakre</v>
          </cell>
          <cell r="G55273">
            <v>46153.722222222219</v>
          </cell>
          <cell r="H55273">
            <v>46218.561111111114</v>
          </cell>
        </row>
        <row r="55274">
          <cell r="A55274" t="str">
            <v>UCW-30997</v>
          </cell>
          <cell r="B55274" t="str">
            <v>Palladium Footwear 129553, 129560 Listing 16 SKU ( 3 Options ) 05/05/2026.</v>
          </cell>
          <cell r="C55274" t="str">
            <v>CLOSED</v>
          </cell>
          <cell r="D55274" t="str">
            <v>Medium</v>
          </cell>
          <cell r="E55274" t="str">
            <v>netscribes</v>
          </cell>
          <cell r="F55274" t="str">
            <v>Mohd Tahir Shaikh</v>
          </cell>
          <cell r="G55274">
            <v>46153.644444444442</v>
          </cell>
          <cell r="H55274">
            <v>46172.500694444447</v>
          </cell>
        </row>
        <row r="55275">
          <cell r="A55275" t="str">
            <v>UCW-30995</v>
          </cell>
          <cell r="B55275" t="str">
            <v>Inc.5 || New Listing (E2E/Adhoc/Enrich) || 142 Article Footwear || Seller Code :- 100149 || 08-May-2026 || TATACLIQ</v>
          </cell>
          <cell r="C55275" t="str">
            <v>CLOSED</v>
          </cell>
          <cell r="D55275" t="str">
            <v>Medium</v>
          </cell>
          <cell r="E55275" t="str">
            <v>netscribes</v>
          </cell>
          <cell r="F55275" t="str">
            <v>Mohd Tahir Shaikh</v>
          </cell>
          <cell r="G55275">
            <v>46153.638888888891</v>
          </cell>
          <cell r="H55275">
            <v>46172.504166666666</v>
          </cell>
        </row>
        <row r="55276">
          <cell r="A55276" t="str">
            <v>UCW-30993</v>
          </cell>
          <cell r="B55276" t="str">
            <v>Libas Apparel 127532 08-05-2026 (NEW CATALOGUE)</v>
          </cell>
          <cell r="C55276" t="str">
            <v>CLOSED</v>
          </cell>
          <cell r="D55276" t="str">
            <v>Medium</v>
          </cell>
          <cell r="E55276" t="str">
            <v>Chirag Dubal</v>
          </cell>
          <cell r="F55276" t="str">
            <v>Shraddha Dighe</v>
          </cell>
          <cell r="G55276">
            <v>46153.611805555556</v>
          </cell>
          <cell r="H55276">
            <v>46172.50277777778</v>
          </cell>
        </row>
        <row r="55277">
          <cell r="A55277" t="str">
            <v>UCW-30992</v>
          </cell>
          <cell r="B55277" t="str">
            <v>Enrich_Soch Image correction-5 Styles -Tatacliq</v>
          </cell>
          <cell r="C55277" t="str">
            <v>CLOSED</v>
          </cell>
          <cell r="D55277" t="str">
            <v>Medium</v>
          </cell>
          <cell r="E55277" t="str">
            <v>Chirag Dubal</v>
          </cell>
          <cell r="F55277" t="str">
            <v>Shraddha Dighe</v>
          </cell>
          <cell r="G55277">
            <v>46153.604861111111</v>
          </cell>
          <cell r="H55277">
            <v>46161.583333333336</v>
          </cell>
        </row>
        <row r="55278">
          <cell r="A55278" t="str">
            <v>UCW-30991</v>
          </cell>
          <cell r="B55278" t="str">
            <v>ENRICH_Update Required: Ingredients &amp; Product Images</v>
          </cell>
          <cell r="C55278" t="str">
            <v>CLOSED</v>
          </cell>
          <cell r="D55278" t="str">
            <v>Medium</v>
          </cell>
          <cell r="E55278" t="str">
            <v>Chirag Dubal</v>
          </cell>
          <cell r="F55278" t="str">
            <v>Shraddha Dighe</v>
          </cell>
          <cell r="G55278">
            <v>46153.599305555559</v>
          </cell>
          <cell r="H55278">
            <v>46162.756944444445</v>
          </cell>
        </row>
        <row r="55279">
          <cell r="A55279" t="str">
            <v>UCW-30990</v>
          </cell>
          <cell r="B55279" t="str">
            <v xml:space="preserve">ENRICH_Request for Image Update - SKU BGLB502 </v>
          </cell>
          <cell r="C55279" t="str">
            <v>CLOSED</v>
          </cell>
          <cell r="D55279" t="str">
            <v>Medium</v>
          </cell>
          <cell r="E55279" t="str">
            <v>Chirag Dubal</v>
          </cell>
          <cell r="F55279" t="str">
            <v>Shraddha Dighe</v>
          </cell>
          <cell r="G55279">
            <v>46153.592361111114</v>
          </cell>
          <cell r="H55279">
            <v>46161.571527777778</v>
          </cell>
        </row>
        <row r="55280">
          <cell r="A55280" t="str">
            <v>UCW-30985</v>
          </cell>
          <cell r="B55280" t="str">
            <v>CLONE - PUMA Accessories_Footwear_Apparel 124130 &amp; 125381 New Listing 12-02-2026</v>
          </cell>
          <cell r="C55280" t="str">
            <v>CLOSED</v>
          </cell>
          <cell r="D55280" t="str">
            <v>Medium</v>
          </cell>
          <cell r="E55280" t="str">
            <v>Chirag Dubal</v>
          </cell>
          <cell r="F55280" t="str">
            <v>netscribes</v>
          </cell>
          <cell r="G55280">
            <v>46153.563194444447</v>
          </cell>
          <cell r="H55280">
            <v>46172.50277777778</v>
          </cell>
        </row>
        <row r="55281">
          <cell r="A55281" t="str">
            <v>UCW-30983</v>
          </cell>
          <cell r="B55281" t="str">
            <v>ADIDAS Add now catalogue dated 9th May 2026</v>
          </cell>
          <cell r="C55281" t="str">
            <v>CLOSED</v>
          </cell>
          <cell r="D55281" t="str">
            <v>Medium</v>
          </cell>
          <cell r="E55281" t="str">
            <v>netscribes</v>
          </cell>
          <cell r="F55281" t="str">
            <v>Mohd Tahir Shaikh</v>
          </cell>
          <cell r="G55281">
            <v>46153.554166666669</v>
          </cell>
          <cell r="H55281">
            <v>46198.79791666667</v>
          </cell>
        </row>
        <row r="55282">
          <cell r="A55282" t="str">
            <v>UCW-30972</v>
          </cell>
          <cell r="B55282" t="str">
            <v>Request to Update Product Images &amp; Information on Tata Cliq</v>
          </cell>
          <cell r="C55282" t="str">
            <v>CLOSED Due to Inactive/Insufficient Information</v>
          </cell>
          <cell r="D55282" t="str">
            <v>Medium</v>
          </cell>
          <cell r="E55282" t="str">
            <v>Chirag Dubal</v>
          </cell>
          <cell r="F55282" t="str">
            <v>Shraddha Dighe</v>
          </cell>
          <cell r="G55282">
            <v>46153.467361111114</v>
          </cell>
          <cell r="H55282">
            <v>46165.418055555558</v>
          </cell>
        </row>
        <row r="55283">
          <cell r="A55283" t="str">
            <v>UCW-30970</v>
          </cell>
          <cell r="B55283" t="str">
            <v>Clone - PUMA Apparel 124130 &amp; 125381 New Listing 04-02-2026</v>
          </cell>
          <cell r="C55283" t="str">
            <v>CLOSED</v>
          </cell>
          <cell r="D55283" t="str">
            <v>Medium</v>
          </cell>
          <cell r="E55283" t="str">
            <v>netscribes</v>
          </cell>
          <cell r="F55283" t="str">
            <v>netscribes</v>
          </cell>
          <cell r="G55283">
            <v>46153.453472222223</v>
          </cell>
          <cell r="H55283">
            <v>46169.554166666669</v>
          </cell>
        </row>
        <row r="55284">
          <cell r="A55284" t="str">
            <v>UCW-30958</v>
          </cell>
          <cell r="B55284" t="str">
            <v>ENRICH_Wella X Tata Cliq Legal Metrology (CO) Update</v>
          </cell>
          <cell r="C55284" t="str">
            <v>CLOSED</v>
          </cell>
          <cell r="D55284" t="str">
            <v>Medium</v>
          </cell>
          <cell r="E55284" t="str">
            <v>netscribes</v>
          </cell>
          <cell r="F55284" t="str">
            <v>Shraddha Dighe</v>
          </cell>
          <cell r="G55284">
            <v>46152.493055555555</v>
          </cell>
          <cell r="H55284">
            <v>46164.47152777778</v>
          </cell>
        </row>
        <row r="55285">
          <cell r="A55285" t="str">
            <v>UCW-30955</v>
          </cell>
          <cell r="B55285" t="str">
            <v>Clone -The Souled Store Footwear 123858 20-04-2026</v>
          </cell>
          <cell r="C55285" t="str">
            <v>CLOSED</v>
          </cell>
          <cell r="D55285" t="str">
            <v>Medium</v>
          </cell>
          <cell r="E55285" t="str">
            <v>netscribes</v>
          </cell>
          <cell r="F55285" t="str">
            <v>netscribes</v>
          </cell>
          <cell r="G55285">
            <v>46151.602083333331</v>
          </cell>
          <cell r="H55285">
            <v>46153.656944444447</v>
          </cell>
        </row>
        <row r="55286">
          <cell r="A55286" t="str">
            <v>UCW-30951</v>
          </cell>
          <cell r="B55286" t="str">
            <v>ERROR_Tata CLIQ(Fashion+Luxury) |adidas DTC| Footwear Attributes for Listing_28-10-25_NC</v>
          </cell>
          <cell r="C55286" t="str">
            <v>CLOSED</v>
          </cell>
          <cell r="D55286" t="str">
            <v>Highest</v>
          </cell>
          <cell r="E55286" t="str">
            <v>netscribes</v>
          </cell>
          <cell r="F55286" t="str">
            <v>Mohd Tahir Shaikh</v>
          </cell>
          <cell r="G55286">
            <v>46151.525694444441</v>
          </cell>
          <cell r="H55286">
            <v>46157.456250000003</v>
          </cell>
        </row>
        <row r="55287">
          <cell r="A55287" t="str">
            <v>UCW-30936</v>
          </cell>
          <cell r="B55287" t="str">
            <v>Palmonas | Fashion Jewellery | 128366 | 7-05-2026 (251 SKUs)</v>
          </cell>
          <cell r="C55287" t="str">
            <v>CLOSED</v>
          </cell>
          <cell r="D55287" t="str">
            <v>Medium</v>
          </cell>
          <cell r="E55287" t="str">
            <v>Chirag Dubal</v>
          </cell>
          <cell r="F55287" t="str">
            <v>Shraddha Dighe</v>
          </cell>
          <cell r="G55287">
            <v>46150.84097222222</v>
          </cell>
          <cell r="H55287">
            <v>46155.784722222219</v>
          </cell>
        </row>
        <row r="55288">
          <cell r="A55288" t="str">
            <v>UCW-30935</v>
          </cell>
          <cell r="B55288" t="str">
            <v>Palmonas | Fashion Jewellery | 128366 | 7-05-2026 (243 SKUs)</v>
          </cell>
          <cell r="C55288" t="str">
            <v>CLOSED</v>
          </cell>
          <cell r="D55288" t="str">
            <v>Medium</v>
          </cell>
          <cell r="E55288" t="str">
            <v>Chirag Dubal</v>
          </cell>
          <cell r="F55288" t="str">
            <v>Shraddha Dighe</v>
          </cell>
          <cell r="G55288">
            <v>46150.834027777775</v>
          </cell>
          <cell r="H55288">
            <v>46155.777083333334</v>
          </cell>
        </row>
        <row r="55289">
          <cell r="A55289" t="str">
            <v>UCW-30933</v>
          </cell>
          <cell r="B55289" t="str">
            <v>Lotto/Footwear UPTO Lot-33/Seller code- 129247/ 06-05-2026</v>
          </cell>
          <cell r="C55289" t="str">
            <v>CLOSED</v>
          </cell>
          <cell r="D55289" t="str">
            <v>Medium</v>
          </cell>
          <cell r="E55289" t="str">
            <v>netscribes</v>
          </cell>
          <cell r="F55289" t="str">
            <v>Mohd Tahir Shaikh</v>
          </cell>
          <cell r="G55289">
            <v>46150.791666666664</v>
          </cell>
          <cell r="H55289">
            <v>46172.506249999999</v>
          </cell>
        </row>
        <row r="55290">
          <cell r="A55290" t="str">
            <v>UCW-30932</v>
          </cell>
          <cell r="B55290" t="str">
            <v>Tatacliq Footwear  batch 23 (May) _USPA_06-05-2026</v>
          </cell>
          <cell r="C55290" t="str">
            <v>CLOSED</v>
          </cell>
          <cell r="D55290" t="str">
            <v>Medium</v>
          </cell>
          <cell r="E55290" t="str">
            <v>netscribes</v>
          </cell>
          <cell r="F55290" t="str">
            <v>Mohd Tahir Shaikh</v>
          </cell>
          <cell r="G55290">
            <v>46150.770833333336</v>
          </cell>
          <cell r="H55290">
            <v>46172.506249999999</v>
          </cell>
        </row>
        <row r="55291">
          <cell r="A55291" t="str">
            <v>UCW-30931</v>
          </cell>
          <cell r="B55291" t="str">
            <v>Oroh - Footwear - Sneaker - (128691-11) - New Listing 05-06-2026</v>
          </cell>
          <cell r="C55291" t="str">
            <v>CLOSED</v>
          </cell>
          <cell r="D55291" t="str">
            <v>Medium</v>
          </cell>
          <cell r="E55291" t="str">
            <v>netscribes</v>
          </cell>
          <cell r="F55291" t="str">
            <v>Mohd Tahir Shaikh</v>
          </cell>
          <cell r="G55291">
            <v>46150.760416666664</v>
          </cell>
          <cell r="H55291">
            <v>46154.554166666669</v>
          </cell>
        </row>
        <row r="55292">
          <cell r="A55292" t="str">
            <v>UCW-30929</v>
          </cell>
          <cell r="B55292" t="str">
            <v xml:space="preserve"> Soch_Apparel_124205-SAS_08/05/2026_340 Styles</v>
          </cell>
          <cell r="C55292" t="str">
            <v>CLOSED</v>
          </cell>
          <cell r="D55292" t="str">
            <v>Medium</v>
          </cell>
          <cell r="E55292" t="str">
            <v>Chirag Dubal</v>
          </cell>
          <cell r="F55292" t="str">
            <v>Simi Raichel Zachariah</v>
          </cell>
          <cell r="G55292">
            <v>46150.727777777778</v>
          </cell>
          <cell r="H55292">
            <v>46197.46597222222</v>
          </cell>
        </row>
        <row r="55293">
          <cell r="A55293" t="str">
            <v>UCW-30924</v>
          </cell>
          <cell r="B55293" t="str">
            <v>Under Armour Footwear (128047)-06/05/2026</v>
          </cell>
          <cell r="C55293" t="str">
            <v>CLOSED</v>
          </cell>
          <cell r="D55293" t="str">
            <v>Medium</v>
          </cell>
          <cell r="E55293" t="str">
            <v>netscribes</v>
          </cell>
          <cell r="F55293" t="str">
            <v>Mohd Tahir Shaikh</v>
          </cell>
          <cell r="G55293">
            <v>46150.678472222222</v>
          </cell>
          <cell r="H55293">
            <v>46172.510416666664</v>
          </cell>
        </row>
        <row r="55294">
          <cell r="A55294" t="str">
            <v>UCW-30915</v>
          </cell>
          <cell r="B55294" t="str">
            <v>CLONE - Baby Catalog</v>
          </cell>
          <cell r="C55294" t="str">
            <v>CLOSED</v>
          </cell>
          <cell r="D55294" t="str">
            <v>Medium</v>
          </cell>
          <cell r="E55294" t="str">
            <v>netscribes</v>
          </cell>
          <cell r="F55294" t="str">
            <v>netscribes</v>
          </cell>
          <cell r="G55294">
            <v>46150.652083333334</v>
          </cell>
          <cell r="H55294">
            <v>46172.510416666664</v>
          </cell>
        </row>
        <row r="55295">
          <cell r="A55295" t="str">
            <v>UCW-30892</v>
          </cell>
          <cell r="B55295" t="str">
            <v>Enrich_78403051_PDP Update_Idole Power | TCL</v>
          </cell>
          <cell r="C55295" t="str">
            <v>CLOSED</v>
          </cell>
          <cell r="D55295" t="str">
            <v>Medium</v>
          </cell>
          <cell r="E55295" t="str">
            <v>Chirag Dubal</v>
          </cell>
          <cell r="F55295" t="str">
            <v>Simi Raichel Zachariah</v>
          </cell>
          <cell r="G55295">
            <v>46149.806250000001</v>
          </cell>
          <cell r="H55295">
            <v>46156.555555555555</v>
          </cell>
        </row>
        <row r="55296">
          <cell r="A55296" t="str">
            <v>UCW-30886</v>
          </cell>
          <cell r="B55296" t="str">
            <v>ENRICH_TataCliq: LSRG-Category Articles Image Updation</v>
          </cell>
          <cell r="C55296" t="str">
            <v>CLOSED</v>
          </cell>
          <cell r="D55296" t="str">
            <v>Medium</v>
          </cell>
          <cell r="E55296" t="str">
            <v>Chirag Dubal</v>
          </cell>
          <cell r="F55296" t="str">
            <v>Shraddha Dighe</v>
          </cell>
          <cell r="G55296">
            <v>46149.784722222219</v>
          </cell>
          <cell r="H55296">
            <v>46161.572916666664</v>
          </cell>
        </row>
        <row r="55297">
          <cell r="A55297" t="str">
            <v>UCW-30884</v>
          </cell>
          <cell r="B55297" t="str">
            <v>SCL Steelo + Home +Lunch Box + 128907+ 05.05.2026</v>
          </cell>
          <cell r="C55297" t="str">
            <v>CLOSED</v>
          </cell>
          <cell r="D55297" t="str">
            <v>Medium</v>
          </cell>
          <cell r="E55297" t="str">
            <v>Chirag Dubal</v>
          </cell>
          <cell r="F55297" t="str">
            <v>Shraddha Dighe</v>
          </cell>
          <cell r="G55297">
            <v>46149.780555555553</v>
          </cell>
          <cell r="H55297">
            <v>46155.715277777781</v>
          </cell>
        </row>
        <row r="55298">
          <cell r="A55298" t="str">
            <v>UCW-30879</v>
          </cell>
          <cell r="B55298" t="str">
            <v>ENRICH_Yves Saint Laurent &amp; Lancome SKU list | Removal of Authenticity Certificate</v>
          </cell>
          <cell r="C55298" t="str">
            <v>CLOSED</v>
          </cell>
          <cell r="D55298" t="str">
            <v>Medium</v>
          </cell>
          <cell r="E55298" t="str">
            <v>Chirag Dubal</v>
          </cell>
          <cell r="F55298" t="str">
            <v>Shraddha Dighe</v>
          </cell>
          <cell r="G55298">
            <v>46149.765972222223</v>
          </cell>
          <cell r="H55298">
            <v>46171.650694444441</v>
          </cell>
        </row>
        <row r="55299">
          <cell r="A55299" t="str">
            <v>UCW-30876</v>
          </cell>
          <cell r="B55299" t="str">
            <v xml:space="preserve">New Listings : Purearth </v>
          </cell>
          <cell r="C55299" t="str">
            <v>CLOSED Due to Inactive/Insufficient Information</v>
          </cell>
          <cell r="D55299" t="str">
            <v>Medium</v>
          </cell>
          <cell r="E55299" t="str">
            <v>Chirag Dubal</v>
          </cell>
          <cell r="F55299" t="str">
            <v>Simi Raichel Zachariah</v>
          </cell>
          <cell r="G55299">
            <v>46149.745833333334</v>
          </cell>
          <cell r="H55299">
            <v>46176.43472222222</v>
          </cell>
        </row>
        <row r="55300">
          <cell r="A55300" t="str">
            <v>UCW-30874</v>
          </cell>
          <cell r="B55300" t="str">
            <v>Tata Cliq  - New listing - Banderas Seduction In Black (05-05-2026)</v>
          </cell>
          <cell r="C55300" t="str">
            <v>CLOSED</v>
          </cell>
          <cell r="D55300" t="str">
            <v>Medium</v>
          </cell>
          <cell r="E55300" t="str">
            <v>Chirag Dubal</v>
          </cell>
          <cell r="F55300" t="str">
            <v>Shraddha Dighe</v>
          </cell>
          <cell r="G55300">
            <v>46149.742361111108</v>
          </cell>
          <cell r="H55300">
            <v>46172.511805555558</v>
          </cell>
        </row>
        <row r="55301">
          <cell r="A55301" t="str">
            <v>UCW-30872</v>
          </cell>
          <cell r="B55301" t="str">
            <v>Enrich_Tata Cliq  - Image Update - Giordano (06-05-2026)</v>
          </cell>
          <cell r="C55301" t="str">
            <v>CLOSED</v>
          </cell>
          <cell r="D55301" t="str">
            <v>Medium</v>
          </cell>
          <cell r="E55301" t="str">
            <v>Chirag Dubal</v>
          </cell>
          <cell r="F55301" t="str">
            <v>Simi Raichel Zachariah</v>
          </cell>
          <cell r="G55301">
            <v>46149.729166666664</v>
          </cell>
          <cell r="H55301">
            <v>46156.560416666667</v>
          </cell>
        </row>
        <row r="55302">
          <cell r="A55302" t="str">
            <v>UCW-30868</v>
          </cell>
          <cell r="B55302" t="str">
            <v>TUL Omni Catalogue || MBL || 02-May-2026</v>
          </cell>
          <cell r="C55302" t="str">
            <v>CLOSED</v>
          </cell>
          <cell r="D55302" t="str">
            <v>Medium</v>
          </cell>
          <cell r="E55302" t="str">
            <v>netscribes</v>
          </cell>
          <cell r="F55302" t="str">
            <v>Mohd Tahir Shaikh</v>
          </cell>
          <cell r="G55302">
            <v>46149.695138888892</v>
          </cell>
          <cell r="H55302">
            <v>46172.512499999997</v>
          </cell>
        </row>
        <row r="55303">
          <cell r="A55303" t="str">
            <v>UCW-30861</v>
          </cell>
          <cell r="B55303" t="str">
            <v>79057909_Sonam Glow Kit_Lancome | TCL</v>
          </cell>
          <cell r="C55303" t="str">
            <v>CLOSED</v>
          </cell>
          <cell r="D55303" t="str">
            <v>Medium</v>
          </cell>
          <cell r="E55303" t="str">
            <v>Chirag Dubal</v>
          </cell>
          <cell r="F55303" t="str">
            <v>Simi Raichel Zachariah</v>
          </cell>
          <cell r="G55303">
            <v>46149.563194444447</v>
          </cell>
          <cell r="H55303">
            <v>46172.512499999997</v>
          </cell>
        </row>
        <row r="55304">
          <cell r="A55304" t="str">
            <v>UCW-30855</v>
          </cell>
          <cell r="B55304" t="str">
            <v>Glam21+ New request + Beauty + 128383 + 4 May'26</v>
          </cell>
          <cell r="C55304" t="str">
            <v>CLOSED</v>
          </cell>
          <cell r="D55304" t="str">
            <v>Medium</v>
          </cell>
          <cell r="E55304" t="str">
            <v>Chirag Dubal</v>
          </cell>
          <cell r="F55304" t="str">
            <v>Shraddha Dighe</v>
          </cell>
          <cell r="G55304">
            <v>46149.535416666666</v>
          </cell>
          <cell r="H55304">
            <v>46172.513194444444</v>
          </cell>
        </row>
        <row r="55305">
          <cell r="A55305" t="str">
            <v>UCW-30848</v>
          </cell>
          <cell r="B55305" t="str">
            <v>Saree Catalouge 05-May - Meena Bazaar</v>
          </cell>
          <cell r="C55305" t="str">
            <v>CLOSED</v>
          </cell>
          <cell r="D55305" t="str">
            <v>Medium</v>
          </cell>
          <cell r="E55305" t="str">
            <v>Chirag Dubal</v>
          </cell>
          <cell r="F55305" t="str">
            <v>Shraddha Dighe</v>
          </cell>
          <cell r="G55305">
            <v>46149.472916666666</v>
          </cell>
          <cell r="H55305">
            <v>46172.513194444444</v>
          </cell>
        </row>
        <row r="55306">
          <cell r="A55306" t="str">
            <v>UCW-30846</v>
          </cell>
          <cell r="B55306" t="str">
            <v>Unstitched Catalouge- 05-May - Meena Bazaar</v>
          </cell>
          <cell r="C55306" t="str">
            <v>CLOSED</v>
          </cell>
          <cell r="D55306" t="str">
            <v>Medium</v>
          </cell>
          <cell r="E55306" t="str">
            <v>Chirag Dubal</v>
          </cell>
          <cell r="F55306" t="str">
            <v>Shraddha Dighe</v>
          </cell>
          <cell r="G55306">
            <v>46149.470138888886</v>
          </cell>
          <cell r="H55306">
            <v>46172.513888888891</v>
          </cell>
        </row>
        <row r="55307">
          <cell r="A55307" t="str">
            <v>UCW-30841</v>
          </cell>
          <cell r="B55307" t="str">
            <v>Hoversoul Listing - Exo Footwear  06 May 2026</v>
          </cell>
          <cell r="C55307" t="str">
            <v>CLOSED</v>
          </cell>
          <cell r="D55307" t="str">
            <v>Medium</v>
          </cell>
          <cell r="E55307" t="str">
            <v>netscribes</v>
          </cell>
          <cell r="F55307" t="str">
            <v>Mohd Tahir Shaikh</v>
          </cell>
          <cell r="G55307">
            <v>46149.449305555558</v>
          </cell>
          <cell r="H55307">
            <v>46172.51458333333</v>
          </cell>
        </row>
        <row r="55308">
          <cell r="A55308" t="str">
            <v>UCW-30839</v>
          </cell>
          <cell r="B55308" t="str">
            <v>ERROR_Hoversoul - cataloging  Batch -5_NC</v>
          </cell>
          <cell r="C55308" t="str">
            <v>CLOSED</v>
          </cell>
          <cell r="D55308" t="str">
            <v>Medium</v>
          </cell>
          <cell r="E55308" t="str">
            <v>netscribes</v>
          </cell>
          <cell r="F55308" t="str">
            <v>Mohd Tahir Shaikh</v>
          </cell>
          <cell r="G55308">
            <v>46149.444444444445</v>
          </cell>
          <cell r="H55308">
            <v>46172.518055555556</v>
          </cell>
        </row>
        <row r="55309">
          <cell r="A55309" t="str">
            <v>UCW-30836</v>
          </cell>
          <cell r="B55309" t="str">
            <v>PUMA Footwear 124130 &amp; 125381 New Listing 06-05-2026</v>
          </cell>
          <cell r="C55309" t="str">
            <v>CLOSED Due to Inactive/Insufficient Information</v>
          </cell>
          <cell r="D55309" t="str">
            <v>Medium</v>
          </cell>
          <cell r="E55309" t="str">
            <v>netscribes</v>
          </cell>
          <cell r="F55309" t="str">
            <v>Mohd Tahir Shaikh</v>
          </cell>
          <cell r="G55309">
            <v>46148.8125</v>
          </cell>
          <cell r="H55309">
            <v>46177.532638888886</v>
          </cell>
        </row>
        <row r="55310">
          <cell r="A55310" t="str">
            <v>UCW-30830</v>
          </cell>
          <cell r="B55310" t="str">
            <v>Tata - New Listing</v>
          </cell>
          <cell r="C55310" t="str">
            <v>CLOSED</v>
          </cell>
          <cell r="D55310" t="str">
            <v>Medium</v>
          </cell>
          <cell r="E55310" t="str">
            <v>Chirag Dubal</v>
          </cell>
          <cell r="F55310" t="str">
            <v>Shraddha Dighe</v>
          </cell>
          <cell r="G55310">
            <v>46148.783333333333</v>
          </cell>
          <cell r="H55310">
            <v>46172.613888888889</v>
          </cell>
        </row>
        <row r="55311">
          <cell r="A55311" t="str">
            <v>UCW-30829</v>
          </cell>
          <cell r="B55311" t="str">
            <v>MASTER DATA RS SUPERSTAR - Tatacliq</v>
          </cell>
          <cell r="C55311" t="str">
            <v>CLOSED</v>
          </cell>
          <cell r="D55311" t="str">
            <v>Medium</v>
          </cell>
          <cell r="E55311" t="str">
            <v>Chirag Dubal</v>
          </cell>
          <cell r="F55311" t="str">
            <v>Shloka Chakre</v>
          </cell>
          <cell r="G55311">
            <v>46148.77847222222</v>
          </cell>
          <cell r="H55311">
            <v>46172.614583333336</v>
          </cell>
        </row>
        <row r="55312">
          <cell r="A55312" t="str">
            <v>UCW-30828</v>
          </cell>
          <cell r="B55312" t="str">
            <v>ENRICH_Request for Image Update || 04/05/2026</v>
          </cell>
          <cell r="C55312" t="str">
            <v>CLOSED</v>
          </cell>
          <cell r="D55312" t="str">
            <v>Medium</v>
          </cell>
          <cell r="E55312" t="str">
            <v>Chirag Dubal</v>
          </cell>
          <cell r="F55312" t="str">
            <v>Shraddha Dighe</v>
          </cell>
          <cell r="G55312">
            <v>46148.777777777781</v>
          </cell>
          <cell r="H55312">
            <v>46158.561111111114</v>
          </cell>
        </row>
        <row r="55313">
          <cell r="A55313" t="str">
            <v>UCW-30826</v>
          </cell>
          <cell r="B55313" t="str">
            <v>Prepack - BIOTOP Listing</v>
          </cell>
          <cell r="C55313" t="str">
            <v>CLOSED</v>
          </cell>
          <cell r="D55313" t="str">
            <v>Medium</v>
          </cell>
          <cell r="E55313" t="str">
            <v>Chirag Dubal</v>
          </cell>
          <cell r="F55313" t="str">
            <v>Simi Raichel Zachariah</v>
          </cell>
          <cell r="G55313">
            <v>46148.769444444442</v>
          </cell>
          <cell r="H55313">
            <v>46172.614583333336</v>
          </cell>
        </row>
        <row r="55314">
          <cell r="A55314" t="str">
            <v>UCW-30818</v>
          </cell>
          <cell r="B55314" t="str">
            <v>CLONE - Tata CLIQ(Fashion+Luxury) |adidas DTC| Footwear Attributes for Listing_28-10-25</v>
          </cell>
          <cell r="C55314" t="str">
            <v>CLOSED Due to Inactive/Insufficient Information</v>
          </cell>
          <cell r="D55314" t="str">
            <v>Medium</v>
          </cell>
          <cell r="E55314" t="str">
            <v>netscribes</v>
          </cell>
          <cell r="F55314" t="str">
            <v>Reagan D’souza</v>
          </cell>
          <cell r="G55314">
            <v>46148.726388888892</v>
          </cell>
          <cell r="H55314">
            <v>46161.606944444444</v>
          </cell>
        </row>
        <row r="55315">
          <cell r="A55315" t="str">
            <v>UCW-30817</v>
          </cell>
          <cell r="B55315" t="str">
            <v>Error_Tata CLIQ(Fashion+Luxury) |adidas DTC| Footwear Attributes for Listing_28-10-25</v>
          </cell>
          <cell r="C55315" t="str">
            <v>CLOSED</v>
          </cell>
          <cell r="D55315" t="str">
            <v>Highest</v>
          </cell>
          <cell r="E55315" t="str">
            <v>netscribes</v>
          </cell>
          <cell r="F55315" t="str">
            <v>Reagan D’souza</v>
          </cell>
          <cell r="G55315">
            <v>46148.726388888892</v>
          </cell>
          <cell r="H55315">
            <v>46161.606944444444</v>
          </cell>
        </row>
        <row r="55316">
          <cell r="A55316" t="str">
            <v>UCW-30813</v>
          </cell>
          <cell r="B55316" t="str">
            <v>ENRICH_Tata Cliq_Revised Image &amp; Content Update due to packaging change</v>
          </cell>
          <cell r="C55316" t="str">
            <v>CLOSED</v>
          </cell>
          <cell r="D55316" t="str">
            <v>Medium</v>
          </cell>
          <cell r="E55316" t="str">
            <v>Chirag Dubal</v>
          </cell>
          <cell r="F55316" t="str">
            <v>Shraddha Dighe</v>
          </cell>
          <cell r="G55316">
            <v>46148.719444444447</v>
          </cell>
          <cell r="H55316">
            <v>46155.941666666666</v>
          </cell>
        </row>
        <row r="55317">
          <cell r="A55317" t="str">
            <v>UCW-30808</v>
          </cell>
          <cell r="B55317" t="str">
            <v>Footwear New Listing 05-05-2026 ( 288 EANs)</v>
          </cell>
          <cell r="C55317" t="str">
            <v>CLOSED Due to Inactive/Insufficient Information</v>
          </cell>
          <cell r="D55317" t="str">
            <v>Medium</v>
          </cell>
          <cell r="E55317" t="str">
            <v>Chirag Dubal</v>
          </cell>
          <cell r="F55317" t="str">
            <v>Shloka Chakre</v>
          </cell>
          <cell r="G55317">
            <v>46148.700694444444</v>
          </cell>
          <cell r="H55317">
            <v>46157.754861111112</v>
          </cell>
        </row>
        <row r="55318">
          <cell r="A55318" t="str">
            <v>UCW-30798</v>
          </cell>
          <cell r="B55318" t="str">
            <v>MJ Murakami - 4 STD - New Listing - TATA - 05-05-2026</v>
          </cell>
          <cell r="C55318" t="str">
            <v>CLOSED</v>
          </cell>
          <cell r="D55318" t="str">
            <v>Medium</v>
          </cell>
          <cell r="E55318" t="str">
            <v>Chirag Dubal</v>
          </cell>
          <cell r="F55318" t="str">
            <v>Simi Raichel Zachariah</v>
          </cell>
          <cell r="G55318">
            <v>46148.663194444445</v>
          </cell>
          <cell r="H55318">
            <v>46163.48333333333</v>
          </cell>
        </row>
        <row r="55319">
          <cell r="A55319" t="str">
            <v>UCW-30797</v>
          </cell>
          <cell r="B55319" t="str">
            <v>ERROR_Hoversoul Batch -9_NC</v>
          </cell>
          <cell r="C55319" t="str">
            <v>CLOSED</v>
          </cell>
          <cell r="D55319" t="str">
            <v>Medium</v>
          </cell>
          <cell r="E55319" t="str">
            <v>netscribes</v>
          </cell>
          <cell r="F55319" t="str">
            <v>Mohd Tahir Shaikh</v>
          </cell>
          <cell r="G55319">
            <v>46148.662499999999</v>
          </cell>
          <cell r="H55319">
            <v>46155.681250000001</v>
          </cell>
        </row>
        <row r="55320">
          <cell r="A55320" t="str">
            <v>UCW-30783</v>
          </cell>
          <cell r="B55320" t="str">
            <v>Listing details required | Tata CLiQ x O3+ (New Launch)</v>
          </cell>
          <cell r="C55320" t="str">
            <v>CLOSED</v>
          </cell>
          <cell r="D55320" t="str">
            <v>Medium</v>
          </cell>
          <cell r="E55320" t="str">
            <v>Chirag Dubal</v>
          </cell>
          <cell r="F55320" t="str">
            <v>Shraddha Dighe</v>
          </cell>
          <cell r="G55320">
            <v>46148.629166666666</v>
          </cell>
          <cell r="H55320">
            <v>46171.511111111111</v>
          </cell>
        </row>
        <row r="55321">
          <cell r="A55321" t="str">
            <v>UCW-30774</v>
          </cell>
          <cell r="B55321" t="str">
            <v>Tata Cliq Shoes, Caps, Wallet Catalog Dated on 05-05-2026</v>
          </cell>
          <cell r="C55321" t="str">
            <v>CLOSED</v>
          </cell>
          <cell r="D55321" t="str">
            <v>Medium</v>
          </cell>
          <cell r="E55321" t="str">
            <v>netscribes</v>
          </cell>
          <cell r="F55321" t="str">
            <v>Mohd Tahir Shaikh</v>
          </cell>
          <cell r="G55321">
            <v>46148.580555555556</v>
          </cell>
          <cell r="H55321">
            <v>46172.615277777775</v>
          </cell>
        </row>
        <row r="55322">
          <cell r="A55322" t="str">
            <v>UCW-30770</v>
          </cell>
          <cell r="B55322" t="str">
            <v>New Product Listing</v>
          </cell>
          <cell r="C55322" t="str">
            <v>CLOSED</v>
          </cell>
          <cell r="D55322" t="str">
            <v>Medium</v>
          </cell>
          <cell r="E55322" t="str">
            <v>Chirag Dubal</v>
          </cell>
          <cell r="F55322" t="str">
            <v>Shraddha Dighe</v>
          </cell>
          <cell r="G55322">
            <v>46148.5625</v>
          </cell>
          <cell r="H55322">
            <v>46172.615277777775</v>
          </cell>
        </row>
        <row r="55323">
          <cell r="A55323" t="str">
            <v>UCW-30769</v>
          </cell>
          <cell r="B55323" t="str">
            <v>ENRICH_TataCliq: AVI013-JB &amp; LDOF-01 Category Article Image Updation</v>
          </cell>
          <cell r="C55323" t="str">
            <v>CLOSED</v>
          </cell>
          <cell r="D55323" t="str">
            <v>Medium</v>
          </cell>
          <cell r="E55323" t="str">
            <v>netscribes</v>
          </cell>
          <cell r="F55323" t="str">
            <v>Mohd Tahir Shaikh</v>
          </cell>
          <cell r="G55323">
            <v>46148.561111111114</v>
          </cell>
          <cell r="H55323">
            <v>46155.954861111109</v>
          </cell>
        </row>
        <row r="55324">
          <cell r="A55324" t="str">
            <v>UCW-30763</v>
          </cell>
          <cell r="B55324" t="str">
            <v>Mapping listing lux to tata - 13 - Styles - Rockport</v>
          </cell>
          <cell r="C55324" t="str">
            <v>CLOSED</v>
          </cell>
          <cell r="D55324" t="str">
            <v>Medium</v>
          </cell>
          <cell r="E55324" t="str">
            <v>netscribes</v>
          </cell>
          <cell r="F55324" t="str">
            <v>Mohd Tahir Shaikh</v>
          </cell>
          <cell r="G55324">
            <v>46148.523611111108</v>
          </cell>
          <cell r="H55324">
            <v>46160.76666666667</v>
          </cell>
        </row>
        <row r="55325">
          <cell r="A55325" t="str">
            <v>UCW-30762</v>
          </cell>
          <cell r="B55325" t="str">
            <v>Aurelia/W/Folksong/Elleven- 45 Style- Summer-2026- 16th April</v>
          </cell>
          <cell r="C55325" t="str">
            <v>CLOSED</v>
          </cell>
          <cell r="D55325" t="str">
            <v>Medium</v>
          </cell>
          <cell r="E55325" t="str">
            <v>Chirag Dubal</v>
          </cell>
          <cell r="F55325" t="str">
            <v>Shraddha Dighe</v>
          </cell>
          <cell r="G55325">
            <v>46148.518750000003</v>
          </cell>
          <cell r="H55325">
            <v>46158.570833333331</v>
          </cell>
        </row>
        <row r="55326">
          <cell r="A55326" t="str">
            <v>UCW-30759</v>
          </cell>
          <cell r="B55326" t="str">
            <v>New listing seller 129577</v>
          </cell>
          <cell r="C55326" t="str">
            <v>CLOSED</v>
          </cell>
          <cell r="D55326" t="str">
            <v>Medium</v>
          </cell>
          <cell r="E55326" t="str">
            <v>Chirag Dubal</v>
          </cell>
          <cell r="F55326" t="str">
            <v>Shraddha Dighe</v>
          </cell>
          <cell r="G55326">
            <v>46148.50277777778</v>
          </cell>
          <cell r="H55326">
            <v>46172.615972222222</v>
          </cell>
        </row>
        <row r="55327">
          <cell r="A55327" t="str">
            <v>UCW-30754</v>
          </cell>
          <cell r="B55327" t="str">
            <v>ENRICH_Tata Euroitala Hygiene check</v>
          </cell>
          <cell r="C55327" t="str">
            <v>CLOSED</v>
          </cell>
          <cell r="D55327" t="str">
            <v>Medium</v>
          </cell>
          <cell r="E55327" t="str">
            <v>Chirag Dubal</v>
          </cell>
          <cell r="F55327" t="str">
            <v>Shraddha Dighe</v>
          </cell>
          <cell r="G55327">
            <v>46148.475694444445</v>
          </cell>
          <cell r="H55327">
            <v>46172.677777777775</v>
          </cell>
        </row>
        <row r="55328">
          <cell r="A55328" t="str">
            <v>UCW-30752</v>
          </cell>
          <cell r="B55328" t="str">
            <v>Clone-The Souled Store Footwear 123858 20-03-2026</v>
          </cell>
          <cell r="C55328" t="str">
            <v>CLOSED</v>
          </cell>
          <cell r="D55328" t="str">
            <v>Medium</v>
          </cell>
          <cell r="E55328" t="str">
            <v>netscribes</v>
          </cell>
          <cell r="F55328" t="str">
            <v>netscribes</v>
          </cell>
          <cell r="G55328">
            <v>46148.472222222219</v>
          </cell>
          <cell r="H55328">
            <v>46155.734722222223</v>
          </cell>
        </row>
        <row r="55329">
          <cell r="A55329" t="str">
            <v>UCW-30751</v>
          </cell>
          <cell r="B55329" t="str">
            <v>Miarcus -20 Styles-SS 26- 04 May</v>
          </cell>
          <cell r="C55329" t="str">
            <v>CLOSED</v>
          </cell>
          <cell r="D55329" t="str">
            <v>Medium</v>
          </cell>
          <cell r="E55329" t="str">
            <v>netscribes</v>
          </cell>
          <cell r="F55329" t="str">
            <v>Mohd Tahir Shaikh</v>
          </cell>
          <cell r="G55329">
            <v>46148.470833333333</v>
          </cell>
          <cell r="H55329">
            <v>46172.616666666669</v>
          </cell>
        </row>
        <row r="55330">
          <cell r="A55330" t="str">
            <v>UCW-30748</v>
          </cell>
          <cell r="B55330" t="str">
            <v>Miarcus -17 Styles-SS 26- 05 May</v>
          </cell>
          <cell r="C55330" t="str">
            <v>CLOSED</v>
          </cell>
          <cell r="D55330" t="str">
            <v>Medium</v>
          </cell>
          <cell r="E55330" t="str">
            <v>netscribes</v>
          </cell>
          <cell r="F55330" t="str">
            <v>Mohd Tahir Shaikh</v>
          </cell>
          <cell r="G55330">
            <v>46148.467361111114</v>
          </cell>
          <cell r="H55330">
            <v>46154.52847222222</v>
          </cell>
        </row>
        <row r="55331">
          <cell r="A55331" t="str">
            <v>UCW-30746</v>
          </cell>
          <cell r="B55331" t="str">
            <v>Miarcus -15 Styles-SS 26- 05 May</v>
          </cell>
          <cell r="C55331" t="str">
            <v>CLOSED</v>
          </cell>
          <cell r="D55331" t="str">
            <v>Medium</v>
          </cell>
          <cell r="E55331" t="str">
            <v>netscribes</v>
          </cell>
          <cell r="F55331" t="str">
            <v>Mohd Tahir Shaikh</v>
          </cell>
          <cell r="G55331">
            <v>46148.462500000001</v>
          </cell>
          <cell r="H55331">
            <v>46154.50277777778</v>
          </cell>
        </row>
        <row r="55332">
          <cell r="A55332" t="str">
            <v>UCW-30745</v>
          </cell>
          <cell r="B55332" t="str">
            <v>CLONE - NOYRA - 6 Mar 26 - 126542 - New collection - Luxury</v>
          </cell>
          <cell r="C55332" t="str">
            <v>CLOSED</v>
          </cell>
          <cell r="D55332" t="str">
            <v>Medium</v>
          </cell>
          <cell r="E55332" t="str">
            <v>netscribes</v>
          </cell>
          <cell r="F55332" t="str">
            <v>netscribes</v>
          </cell>
          <cell r="G55332">
            <v>46148.456250000003</v>
          </cell>
          <cell r="H55332">
            <v>46149.729166666664</v>
          </cell>
        </row>
        <row r="55333">
          <cell r="A55333" t="str">
            <v>UCW-30744</v>
          </cell>
          <cell r="B55333" t="str">
            <v>NEEMANS+FOOTWEAR+ 125173+ 04-05-2026</v>
          </cell>
          <cell r="C55333" t="str">
            <v>CLOSED</v>
          </cell>
          <cell r="D55333" t="str">
            <v>Medium</v>
          </cell>
          <cell r="E55333" t="str">
            <v>netscribes</v>
          </cell>
          <cell r="F55333" t="str">
            <v>Mohd Tahir Shaikh</v>
          </cell>
          <cell r="G55333">
            <v>46148.454861111109</v>
          </cell>
          <cell r="H55333">
            <v>46172.616666666669</v>
          </cell>
        </row>
        <row r="55334">
          <cell r="A55334" t="str">
            <v>UCW-30733</v>
          </cell>
          <cell r="B55334" t="str">
            <v>Tata Versace GWP Cataloguing 17th Apr</v>
          </cell>
          <cell r="C55334" t="str">
            <v>CLOSED</v>
          </cell>
          <cell r="D55334" t="str">
            <v>Medium</v>
          </cell>
          <cell r="E55334" t="str">
            <v>Chirag Dubal</v>
          </cell>
          <cell r="F55334" t="str">
            <v>Simi Raichel Zachariah</v>
          </cell>
          <cell r="G55334">
            <v>46147.794444444444</v>
          </cell>
          <cell r="H55334">
            <v>46154.679166666669</v>
          </cell>
        </row>
        <row r="55335">
          <cell r="A55335" t="str">
            <v>UCW-30729</v>
          </cell>
          <cell r="B55335" t="str">
            <v>ENRICH_Kiddopanti Image Change Request 4th_May_2026</v>
          </cell>
          <cell r="C55335" t="str">
            <v>CLOSED</v>
          </cell>
          <cell r="D55335" t="str">
            <v>Medium</v>
          </cell>
          <cell r="E55335" t="str">
            <v>netscribes</v>
          </cell>
          <cell r="F55335" t="str">
            <v>Mohd Tahir Shaikh</v>
          </cell>
          <cell r="G55335">
            <v>46147.785416666666</v>
          </cell>
          <cell r="H55335">
            <v>46153.427777777775</v>
          </cell>
        </row>
        <row r="55336">
          <cell r="A55336" t="str">
            <v>UCW-30723</v>
          </cell>
          <cell r="B55336" t="str">
            <v>YSL Fragrance Listing</v>
          </cell>
          <cell r="C55336" t="str">
            <v>CLOSED</v>
          </cell>
          <cell r="D55336" t="str">
            <v>Medium</v>
          </cell>
          <cell r="E55336" t="str">
            <v>Chirag Dubal</v>
          </cell>
          <cell r="F55336" t="str">
            <v>Simi Raichel Zachariah</v>
          </cell>
          <cell r="G55336">
            <v>46147.760416666664</v>
          </cell>
          <cell r="H55336">
            <v>46163.463888888888</v>
          </cell>
        </row>
        <row r="55337">
          <cell r="A55337" t="str">
            <v>UCW-30719</v>
          </cell>
          <cell r="B55337" t="str">
            <v>New Listings_Khadlaj</v>
          </cell>
          <cell r="C55337" t="str">
            <v>CLOSED</v>
          </cell>
          <cell r="D55337" t="str">
            <v>Medium</v>
          </cell>
          <cell r="E55337" t="str">
            <v>Chirag Dubal</v>
          </cell>
          <cell r="F55337" t="str">
            <v>Simi Raichel Zachariah</v>
          </cell>
          <cell r="G55337">
            <v>46147.74722222222</v>
          </cell>
          <cell r="H55337">
            <v>46231.692361111112</v>
          </cell>
        </row>
        <row r="55338">
          <cell r="A55338" t="str">
            <v>UCW-30698</v>
          </cell>
          <cell r="B55338" t="str">
            <v>Rosso Brunello - FTW - 1/05/26 - 77 SKUs</v>
          </cell>
          <cell r="C55338" t="str">
            <v>CLOSED</v>
          </cell>
          <cell r="D55338" t="str">
            <v>Medium</v>
          </cell>
          <cell r="E55338" t="str">
            <v>netscribes</v>
          </cell>
          <cell r="F55338" t="str">
            <v>Mohd Tahir Shaikh</v>
          </cell>
          <cell r="G55338">
            <v>46147.69027777778</v>
          </cell>
          <cell r="H55338">
            <v>46149.70208333333</v>
          </cell>
        </row>
        <row r="55339">
          <cell r="A55339" t="str">
            <v>UCW-30696</v>
          </cell>
          <cell r="B55339" t="str">
            <v>Guess Footwear Men &amp; Women (New) 31 Options 02-05-2026</v>
          </cell>
          <cell r="C55339" t="str">
            <v>CLOSED</v>
          </cell>
          <cell r="D55339" t="str">
            <v>Medium</v>
          </cell>
          <cell r="E55339" t="str">
            <v>Chirag Dubal</v>
          </cell>
          <cell r="F55339" t="str">
            <v>Shloka Chakre</v>
          </cell>
          <cell r="G55339">
            <v>46147.6875</v>
          </cell>
          <cell r="H55339">
            <v>46155.73541666667</v>
          </cell>
        </row>
        <row r="55340">
          <cell r="A55340" t="str">
            <v>UCW-30690</v>
          </cell>
          <cell r="B55340" t="str">
            <v>Cordwainers - FTW - 01/05/26 - 120 SKUs</v>
          </cell>
          <cell r="C55340" t="str">
            <v>CLOSED</v>
          </cell>
          <cell r="D55340" t="str">
            <v>Medium</v>
          </cell>
          <cell r="E55340" t="str">
            <v>netscribes</v>
          </cell>
          <cell r="F55340" t="str">
            <v>Mohd Tahir Shaikh</v>
          </cell>
          <cell r="G55340">
            <v>46147.680555555555</v>
          </cell>
          <cell r="H55340">
            <v>46172.617361111108</v>
          </cell>
        </row>
        <row r="55341">
          <cell r="A55341" t="str">
            <v>UCW-30686</v>
          </cell>
          <cell r="B55341" t="str">
            <v>CLONE - New Brand Listing - Oteria</v>
          </cell>
          <cell r="C55341" t="str">
            <v>CLOSED</v>
          </cell>
          <cell r="D55341" t="str">
            <v>Medium</v>
          </cell>
          <cell r="E55341" t="str">
            <v>netscribes</v>
          </cell>
          <cell r="F55341" t="str">
            <v>Shraddha Dighe</v>
          </cell>
          <cell r="G55341">
            <v>46147.669444444444</v>
          </cell>
          <cell r="H55341">
            <v>46172.618750000001</v>
          </cell>
        </row>
        <row r="55342">
          <cell r="A55342" t="str">
            <v>UCW-30685</v>
          </cell>
          <cell r="B55342" t="str">
            <v>Puma Add now catalogue dated 30th April 2026</v>
          </cell>
          <cell r="C55342" t="str">
            <v>CLOSED</v>
          </cell>
          <cell r="D55342" t="str">
            <v>Medium</v>
          </cell>
          <cell r="E55342" t="str">
            <v>netscribes</v>
          </cell>
          <cell r="F55342" t="str">
            <v>Mohd Tahir Shaikh</v>
          </cell>
          <cell r="G55342">
            <v>46147.665277777778</v>
          </cell>
          <cell r="H55342">
            <v>46172.618750000001</v>
          </cell>
        </row>
        <row r="55343">
          <cell r="A55343" t="str">
            <v>UCW-30684</v>
          </cell>
          <cell r="B55343" t="str">
            <v>Limese x Tata CLiQ | MOM</v>
          </cell>
          <cell r="C55343" t="str">
            <v>CLOSED</v>
          </cell>
          <cell r="D55343" t="str">
            <v>Medium</v>
          </cell>
          <cell r="E55343" t="str">
            <v>Chirag Dubal</v>
          </cell>
          <cell r="F55343" t="str">
            <v>Shraddha Dighe</v>
          </cell>
          <cell r="G55343">
            <v>46147.664583333331</v>
          </cell>
          <cell r="H55343">
            <v>46172.620138888888</v>
          </cell>
        </row>
        <row r="55344">
          <cell r="A55344" t="str">
            <v>UCW-30678</v>
          </cell>
          <cell r="B55344" t="str">
            <v>Sub task - Tatacliq Footwear MP-62_Arrow_USPA_14-04-2026</v>
          </cell>
          <cell r="C55344" t="str">
            <v>CLOSED</v>
          </cell>
          <cell r="D55344" t="str">
            <v>Medium</v>
          </cell>
          <cell r="E55344" t="str">
            <v>netscribes</v>
          </cell>
          <cell r="F55344" t="str">
            <v>netscribes</v>
          </cell>
          <cell r="G55344">
            <v>46147.601388888892</v>
          </cell>
          <cell r="H55344">
            <v>46172.62222222222</v>
          </cell>
        </row>
        <row r="55345">
          <cell r="A55345" t="str">
            <v>UCW-30677</v>
          </cell>
          <cell r="B55345" t="str">
            <v>CLONE - New Listings @TataCliq_25.04.2026</v>
          </cell>
          <cell r="C55345" t="str">
            <v>CLOSED</v>
          </cell>
          <cell r="D55345" t="str">
            <v>Medium</v>
          </cell>
          <cell r="E55345" t="str">
            <v>netscribes</v>
          </cell>
          <cell r="F55345" t="str">
            <v>netscribes</v>
          </cell>
          <cell r="G55345">
            <v>46147.595138888886</v>
          </cell>
          <cell r="H55345">
            <v>46172.623611111114</v>
          </cell>
        </row>
        <row r="55346">
          <cell r="A55346" t="str">
            <v>UCW-30673</v>
          </cell>
          <cell r="B55346" t="str">
            <v>Colors Queen || Makeup || 129094 || 31-03-2026</v>
          </cell>
          <cell r="C55346" t="str">
            <v>CLOSED</v>
          </cell>
          <cell r="D55346" t="str">
            <v>Medium</v>
          </cell>
          <cell r="E55346" t="str">
            <v>Chirag Dubal</v>
          </cell>
          <cell r="F55346" t="str">
            <v>Shraddha Dighe</v>
          </cell>
          <cell r="G55346">
            <v>46147.56527777778</v>
          </cell>
          <cell r="H55346">
            <v>46172.623611111114</v>
          </cell>
        </row>
        <row r="55347">
          <cell r="A55347" t="str">
            <v>UCW-30670</v>
          </cell>
          <cell r="B55347" t="str">
            <v>Plix - Skincare Pending - UCW-29413</v>
          </cell>
          <cell r="C55347" t="str">
            <v>CLOSED Due to Inactive/Insufficient Information</v>
          </cell>
          <cell r="D55347" t="str">
            <v>Medium</v>
          </cell>
          <cell r="E55347" t="str">
            <v>Chirag Dubal</v>
          </cell>
          <cell r="F55347" t="str">
            <v>Shraddha Dighe</v>
          </cell>
          <cell r="G55347">
            <v>46147.529166666667</v>
          </cell>
          <cell r="H55347">
            <v>46204.527083333334</v>
          </cell>
        </row>
        <row r="55348">
          <cell r="A55348" t="str">
            <v>UCW-30669</v>
          </cell>
          <cell r="B55348" t="str">
            <v>ENRICH_ Update Catalog images of Nutrabay &lt;&gt; TataCliq</v>
          </cell>
          <cell r="C55348" t="str">
            <v>CLOSED</v>
          </cell>
          <cell r="D55348" t="str">
            <v>Medium</v>
          </cell>
          <cell r="E55348" t="str">
            <v>netscribes</v>
          </cell>
          <cell r="F55348" t="str">
            <v>Mohd Tahir Shaikh</v>
          </cell>
          <cell r="G55348">
            <v>46147.52847222222</v>
          </cell>
          <cell r="H55348">
            <v>46153.560416666667</v>
          </cell>
        </row>
        <row r="55349">
          <cell r="A55349" t="str">
            <v>UCW-30661</v>
          </cell>
          <cell r="B55349" t="str">
            <v>ENRICH_ Images Update | Kids Iron Strip | Tata Cliq | Miduty</v>
          </cell>
          <cell r="C55349" t="str">
            <v>CLOSED</v>
          </cell>
          <cell r="D55349" t="str">
            <v>Medium</v>
          </cell>
          <cell r="E55349" t="str">
            <v>netscribes</v>
          </cell>
          <cell r="F55349" t="str">
            <v>Mohd Tahir Shaikh</v>
          </cell>
          <cell r="G55349">
            <v>46147.477083333331</v>
          </cell>
          <cell r="H55349">
            <v>46151.771527777775</v>
          </cell>
        </row>
        <row r="55350">
          <cell r="A55350" t="str">
            <v>UCW-30657</v>
          </cell>
          <cell r="B55350" t="str">
            <v>Bobbi Brown - GWP April'26</v>
          </cell>
          <cell r="C55350" t="str">
            <v>CLOSED</v>
          </cell>
          <cell r="D55350" t="str">
            <v>Medium</v>
          </cell>
          <cell r="E55350" t="str">
            <v>Chirag Dubal</v>
          </cell>
          <cell r="F55350" t="str">
            <v>Shraddha Dighe</v>
          </cell>
          <cell r="G55350">
            <v>46147.470138888886</v>
          </cell>
          <cell r="H55350">
            <v>46172.624305555553</v>
          </cell>
        </row>
        <row r="55351">
          <cell r="A55351" t="str">
            <v>UCW-30656</v>
          </cell>
          <cell r="B55351" t="str">
            <v>ENRICH_PDP Tata X SKP</v>
          </cell>
          <cell r="C55351" t="str">
            <v>CLOSED</v>
          </cell>
          <cell r="D55351" t="str">
            <v>Medium</v>
          </cell>
          <cell r="E55351" t="str">
            <v>Chirag Dubal</v>
          </cell>
          <cell r="F55351" t="str">
            <v>Shraddha Dighe</v>
          </cell>
          <cell r="G55351">
            <v>46147.459027777775</v>
          </cell>
          <cell r="H55351">
            <v>46151.768750000003</v>
          </cell>
        </row>
        <row r="55352">
          <cell r="A55352" t="str">
            <v>UCW-30646</v>
          </cell>
          <cell r="B55352" t="str">
            <v>Charles &amp; Keith_Footwear_125610_30thApr'26 (Batch 12)</v>
          </cell>
          <cell r="C55352" t="str">
            <v>CLOSED</v>
          </cell>
          <cell r="D55352" t="str">
            <v>Medium</v>
          </cell>
          <cell r="E55352" t="str">
            <v>Chirag Dubal</v>
          </cell>
          <cell r="F55352" t="str">
            <v>Shloka Chakre</v>
          </cell>
          <cell r="G55352">
            <v>46146.8</v>
          </cell>
          <cell r="H55352">
            <v>46155.736111111109</v>
          </cell>
        </row>
        <row r="55353">
          <cell r="A55353" t="str">
            <v>UCW-30644</v>
          </cell>
          <cell r="B55353" t="str">
            <v>REGAL TATACLIQ TEMPLATE 21.03.2026</v>
          </cell>
          <cell r="C55353" t="str">
            <v>CLOSED</v>
          </cell>
          <cell r="D55353" t="str">
            <v>Medium</v>
          </cell>
          <cell r="E55353" t="str">
            <v>netscribes</v>
          </cell>
          <cell r="F55353" t="str">
            <v>catalogue_repo</v>
          </cell>
          <cell r="G55353">
            <v>46146.79791666667</v>
          </cell>
          <cell r="H55353">
            <v>46149.769444444442</v>
          </cell>
        </row>
        <row r="55354">
          <cell r="A55354" t="str">
            <v>UCW-30634</v>
          </cell>
          <cell r="B55354" t="str">
            <v>FE x 22162 x GWP (Night Cream Gotu Kola)</v>
          </cell>
          <cell r="C55354" t="str">
            <v>CLOSED</v>
          </cell>
          <cell r="D55354" t="str">
            <v>Medium</v>
          </cell>
          <cell r="E55354" t="str">
            <v>Chirag Dubal</v>
          </cell>
          <cell r="F55354" t="str">
            <v>Simi Raichel Zachariah</v>
          </cell>
          <cell r="G55354">
            <v>46146.75277777778</v>
          </cell>
          <cell r="H55354">
            <v>46172.624305555553</v>
          </cell>
        </row>
        <row r="55355">
          <cell r="A55355" t="str">
            <v>UCW-30631</v>
          </cell>
          <cell r="B55355" t="str">
            <v>Enrich_Updated Product Cards – Ultra Matte Dry Touch Sunscreen 20g</v>
          </cell>
          <cell r="C55355" t="str">
            <v>CLOSED</v>
          </cell>
          <cell r="D55355" t="str">
            <v>Medium</v>
          </cell>
          <cell r="E55355" t="str">
            <v>Chirag Dubal</v>
          </cell>
          <cell r="F55355" t="str">
            <v>Shraddha Dighe</v>
          </cell>
          <cell r="G55355">
            <v>46146.746527777781</v>
          </cell>
          <cell r="H55355">
            <v>46151.763888888891</v>
          </cell>
        </row>
        <row r="55356">
          <cell r="A55356" t="str">
            <v>UCW-30630</v>
          </cell>
          <cell r="B55356" t="str">
            <v>Tata Cliq - April New Listings</v>
          </cell>
          <cell r="C55356" t="str">
            <v>CLOSED</v>
          </cell>
          <cell r="D55356" t="str">
            <v>Medium</v>
          </cell>
          <cell r="E55356" t="str">
            <v>Chirag Dubal</v>
          </cell>
          <cell r="F55356" t="str">
            <v>Shraddha Dighe</v>
          </cell>
          <cell r="G55356">
            <v>46146.745138888888</v>
          </cell>
          <cell r="H55356">
            <v>46154.51458333333</v>
          </cell>
        </row>
        <row r="55357">
          <cell r="A55357" t="str">
            <v>UCW-30629</v>
          </cell>
          <cell r="B55357" t="str">
            <v>New Chapter Series 10ML</v>
          </cell>
          <cell r="C55357" t="str">
            <v>CLOSED</v>
          </cell>
          <cell r="D55357" t="str">
            <v>Medium</v>
          </cell>
          <cell r="E55357" t="str">
            <v>Chirag Dubal</v>
          </cell>
          <cell r="F55357" t="str">
            <v>Shraddha Dighe</v>
          </cell>
          <cell r="G55357">
            <v>46146.740277777775</v>
          </cell>
          <cell r="H55357">
            <v>46155.701388888891</v>
          </cell>
        </row>
        <row r="55358">
          <cell r="A55358" t="str">
            <v>UCW-30622</v>
          </cell>
          <cell r="B55358" t="str">
            <v>CLONE - ENRICH_Arata 3.0 Catalogue Revision - 14 April</v>
          </cell>
          <cell r="C55358" t="str">
            <v>CLOSED</v>
          </cell>
          <cell r="D55358" t="str">
            <v>Medium</v>
          </cell>
          <cell r="E55358" t="str">
            <v>Chirag Dubal</v>
          </cell>
          <cell r="F55358" t="str">
            <v>Shraddha Dighe</v>
          </cell>
          <cell r="G55358">
            <v>46146.701388888891</v>
          </cell>
          <cell r="H55358">
            <v>46178.80972222222</v>
          </cell>
        </row>
        <row r="55359">
          <cell r="A55359" t="str">
            <v>UCW-30619</v>
          </cell>
          <cell r="B55359" t="str">
            <v>Lancome Fragrance Duo Kit_TCL</v>
          </cell>
          <cell r="C55359" t="str">
            <v>CLOSED Due to Inactive/Insufficient Information</v>
          </cell>
          <cell r="D55359" t="str">
            <v>Medium</v>
          </cell>
          <cell r="E55359" t="str">
            <v>Chirag Dubal</v>
          </cell>
          <cell r="F55359" t="str">
            <v>Shraddha Dighe</v>
          </cell>
          <cell r="G55359">
            <v>46146.689583333333</v>
          </cell>
          <cell r="H55359">
            <v>46155.736111111109</v>
          </cell>
        </row>
        <row r="55360">
          <cell r="A55360" t="str">
            <v>UCW-30617</v>
          </cell>
          <cell r="B55360" t="str">
            <v>ENRICH_IMAGE UPDATE.</v>
          </cell>
          <cell r="C55360" t="str">
            <v>CLOSED</v>
          </cell>
          <cell r="D55360" t="str">
            <v>Medium</v>
          </cell>
          <cell r="E55360" t="str">
            <v>Chirag Dubal</v>
          </cell>
          <cell r="F55360" t="str">
            <v>Shraddha Dighe</v>
          </cell>
          <cell r="G55360">
            <v>46146.685416666667</v>
          </cell>
          <cell r="H55360">
            <v>46155.944444444445</v>
          </cell>
        </row>
        <row r="55361">
          <cell r="A55361" t="str">
            <v>UCW-30612</v>
          </cell>
          <cell r="B55361" t="str">
            <v>CLONE - Vantier Shoes - 7th April 26 - 129308 - New collection - Luxury</v>
          </cell>
          <cell r="C55361" t="str">
            <v>CLOSED Due to Inactive/Insufficient Information</v>
          </cell>
          <cell r="D55361" t="str">
            <v>Medium</v>
          </cell>
          <cell r="E55361" t="str">
            <v>netscribes</v>
          </cell>
          <cell r="F55361" t="str">
            <v>netscribes</v>
          </cell>
          <cell r="G55361">
            <v>46146.647916666669</v>
          </cell>
          <cell r="H55361">
            <v>46167.76666666667</v>
          </cell>
        </row>
        <row r="55362">
          <cell r="A55362" t="str">
            <v>UCW-30610</v>
          </cell>
          <cell r="B55362" t="str">
            <v>ERROR_Image update Required 30.04.2026</v>
          </cell>
          <cell r="C55362" t="str">
            <v>CLOSED</v>
          </cell>
          <cell r="D55362" t="str">
            <v>Medium</v>
          </cell>
          <cell r="E55362" t="str">
            <v>Chirag Dubal</v>
          </cell>
          <cell r="F55362" t="str">
            <v>catalogue_repo</v>
          </cell>
          <cell r="G55362">
            <v>46146.645833333336</v>
          </cell>
          <cell r="H55362">
            <v>46162.520138888889</v>
          </cell>
        </row>
        <row r="55363">
          <cell r="A55363" t="str">
            <v>UCW-30609</v>
          </cell>
          <cell r="B55363" t="str">
            <v>Soulflower x TataCliq Connect</v>
          </cell>
          <cell r="C55363" t="str">
            <v>CLOSED Due to Inactive/Insufficient Information</v>
          </cell>
          <cell r="D55363" t="str">
            <v>Medium</v>
          </cell>
          <cell r="E55363" t="str">
            <v>Chirag Dubal</v>
          </cell>
          <cell r="F55363" t="str">
            <v>Shraddha Dighe</v>
          </cell>
          <cell r="G55363">
            <v>46146.632638888892</v>
          </cell>
          <cell r="H55363">
            <v>46167.470138888886</v>
          </cell>
        </row>
        <row r="55364">
          <cell r="A55364" t="str">
            <v>UCW-30607</v>
          </cell>
          <cell r="B55364" t="str">
            <v>ENRICH_The Sleep Company + Mattresses (/Home/Bed/Pillow &amp; Mattresses/Mattresses)+ 127275+ 15th April 2026</v>
          </cell>
          <cell r="C55364" t="str">
            <v>CLOSED</v>
          </cell>
          <cell r="D55364" t="str">
            <v>Medium</v>
          </cell>
          <cell r="E55364" t="str">
            <v>Chirag Dubal</v>
          </cell>
          <cell r="F55364" t="str">
            <v>Shraddha Dighe</v>
          </cell>
          <cell r="G55364">
            <v>46146.627083333333</v>
          </cell>
          <cell r="H55364">
            <v>46151.652083333334</v>
          </cell>
        </row>
        <row r="55365">
          <cell r="A55365" t="str">
            <v>UCW-30605</v>
          </cell>
          <cell r="B55365" t="str">
            <v>ENRICH_The Sleep Company + Furniture (Home /Home / Furniture / Chairs)+127275 -  30th April 2026</v>
          </cell>
          <cell r="C55365" t="str">
            <v>CLOSED</v>
          </cell>
          <cell r="D55365" t="str">
            <v>Medium</v>
          </cell>
          <cell r="E55365" t="str">
            <v>Chirag Dubal</v>
          </cell>
          <cell r="F55365" t="str">
            <v>Shraddha Dighe</v>
          </cell>
          <cell r="G55365">
            <v>46146.624305555553</v>
          </cell>
          <cell r="H55365">
            <v>46151.634027777778</v>
          </cell>
        </row>
        <row r="55366">
          <cell r="A55366" t="str">
            <v>UCW-30603</v>
          </cell>
          <cell r="B55366" t="str">
            <v>3rd Batch for Cataloguing 45 products</v>
          </cell>
          <cell r="C55366" t="str">
            <v>CLOSED</v>
          </cell>
          <cell r="D55366" t="str">
            <v>Medium</v>
          </cell>
          <cell r="E55366" t="str">
            <v>Chirag Dubal</v>
          </cell>
          <cell r="F55366" t="str">
            <v>Shraddha Dighe</v>
          </cell>
          <cell r="G55366">
            <v>46146.618750000001</v>
          </cell>
          <cell r="H55366">
            <v>46172.625</v>
          </cell>
        </row>
        <row r="55367">
          <cell r="A55367" t="str">
            <v>UCW-30602</v>
          </cell>
          <cell r="B55367" t="str">
            <v>Foxtale x Tatacliq Hula Hoop rollon Flora New Listings</v>
          </cell>
          <cell r="C55367" t="str">
            <v>CLOSED</v>
          </cell>
          <cell r="D55367" t="str">
            <v>Medium</v>
          </cell>
          <cell r="E55367" t="str">
            <v>Chirag Dubal</v>
          </cell>
          <cell r="F55367" t="str">
            <v>Shraddha Dighe</v>
          </cell>
          <cell r="G55367">
            <v>46146.616666666669</v>
          </cell>
          <cell r="H55367">
            <v>46164.769444444442</v>
          </cell>
        </row>
        <row r="55368">
          <cell r="A55368" t="str">
            <v>UCW-30599</v>
          </cell>
          <cell r="B55368" t="str">
            <v>ERROR_PUMA Accessories_Footwear_Apparel 124130 &amp; 125381 New Listing 12-02-2026_NC</v>
          </cell>
          <cell r="C55368" t="str">
            <v>CLOSED</v>
          </cell>
          <cell r="D55368" t="str">
            <v>Medium</v>
          </cell>
          <cell r="E55368" t="str">
            <v>netscribes</v>
          </cell>
          <cell r="F55368" t="str">
            <v>netscribes</v>
          </cell>
          <cell r="G55368">
            <v>46146.588888888888</v>
          </cell>
          <cell r="H55368">
            <v>46174.586805555555</v>
          </cell>
        </row>
        <row r="55369">
          <cell r="A55369" t="str">
            <v>UCW-30574</v>
          </cell>
          <cell r="B55369" t="str">
            <v>New Listing | CareVeda x TataCliq | 15th April 2026</v>
          </cell>
          <cell r="C55369" t="str">
            <v>CLOSED</v>
          </cell>
          <cell r="D55369" t="str">
            <v>Medium</v>
          </cell>
          <cell r="E55369" t="str">
            <v>Chirag Dubal</v>
          </cell>
          <cell r="F55369" t="str">
            <v>Shraddha Dighe</v>
          </cell>
          <cell r="G55369">
            <v>46146.53402777778</v>
          </cell>
          <cell r="H55369">
            <v>46172.626388888886</v>
          </cell>
        </row>
        <row r="55370">
          <cell r="A55370" t="str">
            <v>UCW-30557</v>
          </cell>
          <cell r="B55370" t="str">
            <v>Tata Cliq Luxury  - New listing - Fragrance MDP (GWP) 02-05-2026</v>
          </cell>
          <cell r="C55370" t="str">
            <v>CLOSED</v>
          </cell>
          <cell r="D55370" t="str">
            <v>Medium</v>
          </cell>
          <cell r="E55370" t="str">
            <v>Chirag Dubal</v>
          </cell>
          <cell r="F55370" t="str">
            <v>Shraddha Dighe</v>
          </cell>
          <cell r="G55370">
            <v>46146.480555555558</v>
          </cell>
          <cell r="H55370">
            <v>46172.626388888886</v>
          </cell>
        </row>
        <row r="55371">
          <cell r="A55371" t="str">
            <v>UCW-30555</v>
          </cell>
          <cell r="B55371" t="str">
            <v>Error_Andon Cord | Thrice Wrong Product Delivered | Allen Cooper</v>
          </cell>
          <cell r="C55371" t="str">
            <v>CLOSED</v>
          </cell>
          <cell r="D55371" t="str">
            <v>Medium</v>
          </cell>
          <cell r="E55371" t="str">
            <v>Chirag Dubal</v>
          </cell>
          <cell r="F55371" t="str">
            <v>Reagan D’souza</v>
          </cell>
          <cell r="G55371">
            <v>46146.476388888892</v>
          </cell>
          <cell r="H55371">
            <v>46158.538194444445</v>
          </cell>
        </row>
        <row r="55372">
          <cell r="A55372" t="str">
            <v>UCW-30550</v>
          </cell>
          <cell r="B55372" t="str">
            <v>Skechers Add now catalogue dated 15th April 2026</v>
          </cell>
          <cell r="C55372" t="str">
            <v>CLOSED</v>
          </cell>
          <cell r="D55372" t="str">
            <v>Medium</v>
          </cell>
          <cell r="E55372" t="str">
            <v>Chirag Dubal</v>
          </cell>
          <cell r="F55372" t="str">
            <v>netscribes</v>
          </cell>
          <cell r="G55372">
            <v>46144.630555555559</v>
          </cell>
          <cell r="H55372">
            <v>46172.638888888891</v>
          </cell>
        </row>
        <row r="55373">
          <cell r="A55373" t="str">
            <v>UCW-30544</v>
          </cell>
          <cell r="B55373" t="str">
            <v>Error_Hoversoul Batch -9_NC</v>
          </cell>
          <cell r="C55373" t="str">
            <v>CLOSED</v>
          </cell>
          <cell r="D55373" t="str">
            <v>Medium</v>
          </cell>
          <cell r="E55373" t="str">
            <v>Chirag Dubal</v>
          </cell>
          <cell r="F55373" t="str">
            <v>Reagan D’souza</v>
          </cell>
          <cell r="G55373">
            <v>46144.609722222223</v>
          </cell>
          <cell r="H55373">
            <v>46155.662499999999</v>
          </cell>
        </row>
        <row r="55374">
          <cell r="A55374" t="str">
            <v>UCW-30543</v>
          </cell>
          <cell r="B55374" t="str">
            <v>Enrichment_Tata Cliq  - Image Update - Banderas (29-04-2026)</v>
          </cell>
          <cell r="C55374" t="str">
            <v>CLOSED</v>
          </cell>
          <cell r="D55374" t="str">
            <v>Medium</v>
          </cell>
          <cell r="E55374" t="str">
            <v>Chirag Dubal</v>
          </cell>
          <cell r="F55374" t="str">
            <v>Reagan D’souza</v>
          </cell>
          <cell r="G55374">
            <v>46144.603472222225</v>
          </cell>
          <cell r="H55374">
            <v>46161.7</v>
          </cell>
        </row>
        <row r="55375">
          <cell r="A55375" t="str">
            <v>UCW-30537</v>
          </cell>
          <cell r="B55375" t="str">
            <v>ENRICH_Image Update: Charcoal Peel Off Mask // Tatacliq</v>
          </cell>
          <cell r="C55375" t="str">
            <v>CLOSED</v>
          </cell>
          <cell r="D55375" t="str">
            <v>Medium</v>
          </cell>
          <cell r="E55375" t="str">
            <v>Chirag Dubal</v>
          </cell>
          <cell r="F55375" t="str">
            <v>Shraddha Dighe</v>
          </cell>
          <cell r="G55375">
            <v>46143.98333333333</v>
          </cell>
          <cell r="H55375">
            <v>46145.745138888888</v>
          </cell>
        </row>
        <row r="55376">
          <cell r="A55376" t="str">
            <v>UCW-30536</v>
          </cell>
          <cell r="B55376" t="str">
            <v>K18 Hair Oil 10ml New Listing</v>
          </cell>
          <cell r="C55376" t="str">
            <v>CLOSED</v>
          </cell>
          <cell r="D55376" t="str">
            <v>Medium</v>
          </cell>
          <cell r="E55376" t="str">
            <v>Chirag Dubal</v>
          </cell>
          <cell r="F55376" t="str">
            <v>Shraddha Dighe</v>
          </cell>
          <cell r="G55376">
            <v>46143.980555555558</v>
          </cell>
          <cell r="H55376">
            <v>46191.669444444444</v>
          </cell>
        </row>
        <row r="55377">
          <cell r="A55377" t="str">
            <v>UCW-30535</v>
          </cell>
          <cell r="B55377" t="str">
            <v>Globus Women's Wear Apparels -  22 Styles - Batch 132 (Brand - Globus Stores Pvt Ltd) (Ethnic Wear) (27.04.2026)</v>
          </cell>
          <cell r="C55377" t="str">
            <v>CLOSED</v>
          </cell>
          <cell r="D55377" t="str">
            <v>Medium</v>
          </cell>
          <cell r="E55377" t="str">
            <v>Chirag Dubal</v>
          </cell>
          <cell r="F55377" t="str">
            <v>Shraddha Dighe</v>
          </cell>
          <cell r="G55377">
            <v>46143.972916666666</v>
          </cell>
          <cell r="H55377">
            <v>46155.737500000003</v>
          </cell>
        </row>
        <row r="55378">
          <cell r="A55378" t="str">
            <v>UCW-30534</v>
          </cell>
          <cell r="B55378" t="str">
            <v>Support Required for Bulk Category-wise Listing Upload - Rajnandini</v>
          </cell>
          <cell r="C55378" t="str">
            <v>CLOSED</v>
          </cell>
          <cell r="D55378" t="str">
            <v>Medium</v>
          </cell>
          <cell r="E55378" t="str">
            <v>Chirag Dubal</v>
          </cell>
          <cell r="F55378" t="str">
            <v>Shraddha Dighe</v>
          </cell>
          <cell r="G55378">
            <v>46143.969444444447</v>
          </cell>
          <cell r="H55378">
            <v>46150.598611111112</v>
          </cell>
        </row>
        <row r="55379">
          <cell r="A55379" t="str">
            <v>UCW-30533</v>
          </cell>
          <cell r="B55379" t="str">
            <v>22 Pro Listing File ( SS26)</v>
          </cell>
          <cell r="C55379" t="str">
            <v>CLOSED</v>
          </cell>
          <cell r="D55379" t="str">
            <v>Medium</v>
          </cell>
          <cell r="E55379" t="str">
            <v>Chirag Dubal</v>
          </cell>
          <cell r="F55379" t="str">
            <v>Shraddha Dighe</v>
          </cell>
          <cell r="G55379">
            <v>46143.946527777778</v>
          </cell>
          <cell r="H55379">
            <v>46155.737500000003</v>
          </cell>
        </row>
        <row r="55380">
          <cell r="A55380" t="str">
            <v>UCW-30531</v>
          </cell>
          <cell r="B55380" t="str">
            <v>Libas Apparel 127532 29-04-2026 (NEW CATALOGUE)</v>
          </cell>
          <cell r="C55380" t="str">
            <v>CLOSED</v>
          </cell>
          <cell r="D55380" t="str">
            <v>Medium</v>
          </cell>
          <cell r="E55380" t="str">
            <v>Chirag Dubal</v>
          </cell>
          <cell r="F55380" t="str">
            <v>Shraddha Dighe</v>
          </cell>
          <cell r="G55380">
            <v>46143.898611111108</v>
          </cell>
          <cell r="H55380">
            <v>46172.506944444445</v>
          </cell>
        </row>
        <row r="55381">
          <cell r="A55381" t="str">
            <v>UCW-30530</v>
          </cell>
          <cell r="B55381" t="str">
            <v>Inventory Report : Titan || Tata Cliq</v>
          </cell>
          <cell r="C55381" t="str">
            <v>CLOSED</v>
          </cell>
          <cell r="D55381" t="str">
            <v>Medium</v>
          </cell>
          <cell r="E55381" t="str">
            <v>netscribes</v>
          </cell>
          <cell r="F55381" t="str">
            <v>Shraddha Dighe</v>
          </cell>
          <cell r="G55381">
            <v>46143.864583333336</v>
          </cell>
          <cell r="H55381">
            <v>46155.737500000003</v>
          </cell>
        </row>
        <row r="55382">
          <cell r="A55382" t="str">
            <v>UCW-30523</v>
          </cell>
          <cell r="B55382" t="str">
            <v>TQ | Brand: Converse | Catalog Listing | SP26 Elevation Style.</v>
          </cell>
          <cell r="C55382" t="str">
            <v>CLOSED</v>
          </cell>
          <cell r="D55382" t="str">
            <v>Medium</v>
          </cell>
          <cell r="E55382" t="str">
            <v>Chirag Dubal</v>
          </cell>
          <cell r="F55382" t="str">
            <v>Shloka Chakre</v>
          </cell>
          <cell r="G55382">
            <v>46143.80972222222</v>
          </cell>
          <cell r="H55382">
            <v>46147.779861111114</v>
          </cell>
        </row>
        <row r="55383">
          <cell r="A55383" t="str">
            <v>UCW-30497</v>
          </cell>
          <cell r="B55383" t="str">
            <v>Brand Name: SaintG, Category: Footwear, Seller Code: 128447/128537, Listing Type: New Listing, No of SKus:468 No of Options:78 Date:15.04.2026</v>
          </cell>
          <cell r="C55383" t="str">
            <v>CLOSED</v>
          </cell>
          <cell r="D55383" t="str">
            <v>Medium</v>
          </cell>
          <cell r="E55383" t="str">
            <v>netscribes</v>
          </cell>
          <cell r="F55383" t="str">
            <v>Sushma Ram</v>
          </cell>
          <cell r="G55383">
            <v>46143.657638888886</v>
          </cell>
          <cell r="H55383">
            <v>46155.713194444441</v>
          </cell>
        </row>
        <row r="55384">
          <cell r="A55384" t="str">
            <v>UCW-30488</v>
          </cell>
          <cell r="B55384" t="str">
            <v>New Listings For Gold (21/04/2026)</v>
          </cell>
          <cell r="C55384" t="str">
            <v>CLOSED</v>
          </cell>
          <cell r="D55384" t="str">
            <v>Medium</v>
          </cell>
          <cell r="E55384" t="str">
            <v>netscribes</v>
          </cell>
          <cell r="F55384" t="str">
            <v>Sushma Ram</v>
          </cell>
          <cell r="G55384">
            <v>46143.584722222222</v>
          </cell>
          <cell r="H55384">
            <v>46155.713194444441</v>
          </cell>
        </row>
        <row r="55385">
          <cell r="A55385" t="str">
            <v>UCW-30480</v>
          </cell>
          <cell r="B55385" t="str">
            <v>Enrich_Request for Product Image Update</v>
          </cell>
          <cell r="C55385" t="str">
            <v>CLOSED</v>
          </cell>
          <cell r="D55385" t="str">
            <v>Medium</v>
          </cell>
          <cell r="E55385" t="str">
            <v>Chirag Dubal</v>
          </cell>
          <cell r="F55385" t="str">
            <v>Simi Raichel Zachariah</v>
          </cell>
          <cell r="G55385">
            <v>46143.498611111114</v>
          </cell>
          <cell r="H55385">
            <v>46158.65</v>
          </cell>
        </row>
        <row r="55386">
          <cell r="A55386" t="str">
            <v>UCW-30472</v>
          </cell>
          <cell r="B55386" t="str">
            <v>ENRICH_Request for Product Image Update</v>
          </cell>
          <cell r="C55386" t="str">
            <v>CLOSED Due to Inactive/Insufficient Information</v>
          </cell>
          <cell r="D55386" t="str">
            <v>Medium</v>
          </cell>
          <cell r="E55386" t="str">
            <v>netscribes</v>
          </cell>
          <cell r="F55386" t="str">
            <v>Sushma Ram</v>
          </cell>
          <cell r="G55386">
            <v>46143.140972222223</v>
          </cell>
          <cell r="H55386">
            <v>46155.545138888891</v>
          </cell>
        </row>
        <row r="55387">
          <cell r="A55387" t="str">
            <v>UCW-30466</v>
          </cell>
          <cell r="B55387" t="str">
            <v>Necklace category file for Listing in TATA CLIQ</v>
          </cell>
          <cell r="C55387" t="str">
            <v>CLOSED</v>
          </cell>
          <cell r="D55387" t="str">
            <v>Medium</v>
          </cell>
          <cell r="E55387" t="str">
            <v>Sushma Ram</v>
          </cell>
          <cell r="F55387" t="str">
            <v>Sushma Ram</v>
          </cell>
          <cell r="G55387">
            <v>46143.041666666664</v>
          </cell>
          <cell r="H55387">
            <v>46155.713888888888</v>
          </cell>
        </row>
        <row r="55388">
          <cell r="A55388" t="str">
            <v>UCW-30457</v>
          </cell>
          <cell r="B55388" t="str">
            <v>Dyson GWP Listing - May Sale'26</v>
          </cell>
          <cell r="C55388" t="str">
            <v>CLOSED</v>
          </cell>
          <cell r="D55388" t="str">
            <v>Medium</v>
          </cell>
          <cell r="E55388" t="str">
            <v>Chirag Dubal</v>
          </cell>
          <cell r="F55388" t="str">
            <v>Shloka Chakre</v>
          </cell>
          <cell r="G55388">
            <v>46142.795138888891</v>
          </cell>
          <cell r="H55388">
            <v>46155.714583333334</v>
          </cell>
        </row>
        <row r="55389">
          <cell r="A55389" t="str">
            <v>UCW-30456</v>
          </cell>
          <cell r="B55389" t="str">
            <v>CLONE - April New Line Sheet</v>
          </cell>
          <cell r="C55389" t="str">
            <v>CLOSED</v>
          </cell>
          <cell r="D55389" t="str">
            <v>Medium</v>
          </cell>
          <cell r="E55389" t="str">
            <v>netscribes</v>
          </cell>
          <cell r="F55389" t="str">
            <v>Sushma Ram</v>
          </cell>
          <cell r="G55389">
            <v>46142.788194444445</v>
          </cell>
          <cell r="H55389">
            <v>46149.65902777778</v>
          </cell>
        </row>
        <row r="55390">
          <cell r="A55390" t="str">
            <v>UCW-30454</v>
          </cell>
          <cell r="B55390" t="str">
            <v>75 Articles || New Listing For INC.5 || TataCliq</v>
          </cell>
          <cell r="C55390" t="str">
            <v>CLOSED Due to Inactive/Insufficient Information</v>
          </cell>
          <cell r="D55390" t="str">
            <v>Medium</v>
          </cell>
          <cell r="E55390" t="str">
            <v>netscribes</v>
          </cell>
          <cell r="F55390" t="str">
            <v>Sushma Ram</v>
          </cell>
          <cell r="G55390">
            <v>46142.775694444441</v>
          </cell>
          <cell r="H55390">
            <v>46158.63958333333</v>
          </cell>
        </row>
        <row r="55391">
          <cell r="A55391" t="str">
            <v>UCW-30452</v>
          </cell>
          <cell r="B55391" t="str">
            <v>Error_Old Listing – Images Not Reflecting</v>
          </cell>
          <cell r="C55391" t="str">
            <v>CLOSED</v>
          </cell>
          <cell r="D55391" t="str">
            <v>Medium</v>
          </cell>
          <cell r="E55391" t="str">
            <v>Chirag Dubal</v>
          </cell>
          <cell r="F55391" t="str">
            <v>Reagan D’souza</v>
          </cell>
          <cell r="G55391">
            <v>46142.754861111112</v>
          </cell>
          <cell r="H55391">
            <v>46155.683333333334</v>
          </cell>
        </row>
        <row r="55392">
          <cell r="A55392" t="str">
            <v>UCW-30447</v>
          </cell>
          <cell r="B55392" t="str">
            <v>Pantaloons/Men Women/Kids/Non Apparel Footwear/New Listing/SKU 136/Options 23| 28th April'2026</v>
          </cell>
          <cell r="C55392" t="str">
            <v>CLOSED</v>
          </cell>
          <cell r="D55392" t="str">
            <v>Medium</v>
          </cell>
          <cell r="E55392" t="str">
            <v>Chirag Dubal</v>
          </cell>
          <cell r="F55392" t="str">
            <v>Simi Raichel Zachariah</v>
          </cell>
          <cell r="G55392">
            <v>46142.734027777777</v>
          </cell>
          <cell r="H55392">
            <v>46155.71597222222</v>
          </cell>
        </row>
        <row r="55393">
          <cell r="A55393" t="str">
            <v>UCW-30441</v>
          </cell>
          <cell r="B55393" t="str">
            <v>The Souled Store Footwear 123858 20-04-2026</v>
          </cell>
          <cell r="C55393" t="str">
            <v>CLOSED Due to Inactive/Insufficient Information</v>
          </cell>
          <cell r="D55393" t="str">
            <v>Medium</v>
          </cell>
          <cell r="E55393" t="str">
            <v>Chirag Dubal</v>
          </cell>
          <cell r="F55393" t="str">
            <v>Reagan D’souza</v>
          </cell>
          <cell r="G55393">
            <v>46142.67291666667</v>
          </cell>
          <cell r="H55393">
            <v>46151.602083333331</v>
          </cell>
        </row>
        <row r="55394">
          <cell r="A55394" t="str">
            <v>UCW-30438</v>
          </cell>
          <cell r="B55394" t="str">
            <v>Woodland / Footwear / 129 sku's / 19 Options / 29-04-26</v>
          </cell>
          <cell r="C55394" t="str">
            <v>CLOSED</v>
          </cell>
          <cell r="D55394" t="str">
            <v>Medium</v>
          </cell>
          <cell r="E55394" t="str">
            <v>Chirag Dubal</v>
          </cell>
          <cell r="F55394" t="str">
            <v>Reagan D’souza</v>
          </cell>
          <cell r="G55394">
            <v>46142.615277777775</v>
          </cell>
          <cell r="H55394">
            <v>46155.716666666667</v>
          </cell>
        </row>
        <row r="55395">
          <cell r="A55395" t="str">
            <v>UCW-30432</v>
          </cell>
          <cell r="B55395" t="str">
            <v>Tata Cliq New Listing - Sebamed 400 ml shampoo</v>
          </cell>
          <cell r="C55395" t="str">
            <v>CLOSED Due to Inactive/Insufficient Information</v>
          </cell>
          <cell r="D55395" t="str">
            <v>Medium</v>
          </cell>
          <cell r="E55395" t="str">
            <v>Chirag Dubal</v>
          </cell>
          <cell r="F55395" t="str">
            <v>Simi Raichel Zachariah</v>
          </cell>
          <cell r="G55395">
            <v>46142.54791666667</v>
          </cell>
          <cell r="H55395">
            <v>46148.498611111114</v>
          </cell>
        </row>
        <row r="55396">
          <cell r="A55396" t="str">
            <v>UCW-30425</v>
          </cell>
          <cell r="B55396" t="str">
            <v>Enrich_MNY | Cloudtopia Spell Update | TATACLIQ</v>
          </cell>
          <cell r="C55396" t="str">
            <v>CLOSED</v>
          </cell>
          <cell r="D55396" t="str">
            <v>Medium</v>
          </cell>
          <cell r="E55396" t="str">
            <v>Chirag Dubal</v>
          </cell>
          <cell r="F55396" t="str">
            <v>Simi Raichel Zachariah</v>
          </cell>
          <cell r="G55396">
            <v>46142.492361111108</v>
          </cell>
          <cell r="H55396">
            <v>46145.743055555555</v>
          </cell>
        </row>
        <row r="55397">
          <cell r="A55397" t="str">
            <v>UCW-30420</v>
          </cell>
          <cell r="B55397" t="str">
            <v xml:space="preserve">Versace - Platform Addition </v>
          </cell>
          <cell r="C55397" t="str">
            <v>CLOSED</v>
          </cell>
          <cell r="D55397" t="str">
            <v>Medium</v>
          </cell>
          <cell r="E55397" t="str">
            <v>Chirag Dubal</v>
          </cell>
          <cell r="F55397" t="str">
            <v>Simi Raichel Zachariah</v>
          </cell>
          <cell r="G55397">
            <v>46142.427083333336</v>
          </cell>
          <cell r="H55397">
            <v>46155.718055555553</v>
          </cell>
        </row>
        <row r="55398">
          <cell r="A55398" t="str">
            <v>UCW-30418</v>
          </cell>
          <cell r="B55398" t="str">
            <v>CLONE - Footwear Input format - 81 Options - Zeesh</v>
          </cell>
          <cell r="C55398" t="str">
            <v>CLOSED</v>
          </cell>
          <cell r="D55398" t="str">
            <v>Medium</v>
          </cell>
          <cell r="E55398" t="str">
            <v>Chirag Dubal</v>
          </cell>
          <cell r="F55398" t="str">
            <v>netscribes</v>
          </cell>
          <cell r="G55398">
            <v>46142.385416666664</v>
          </cell>
          <cell r="H55398">
            <v>46149.613888888889</v>
          </cell>
        </row>
        <row r="55399">
          <cell r="A55399" t="str">
            <v>UCW-30410</v>
          </cell>
          <cell r="B55399" t="str">
            <v>Tatacliq Footwear  batch 17 (April) _USPA_28-04-2026</v>
          </cell>
          <cell r="C55399" t="str">
            <v>CLOSED</v>
          </cell>
          <cell r="D55399" t="str">
            <v>Medium</v>
          </cell>
          <cell r="E55399" t="str">
            <v>Chirag Dubal</v>
          </cell>
          <cell r="F55399" t="str">
            <v>Reagan D’souza</v>
          </cell>
          <cell r="G55399">
            <v>46141.864583333336</v>
          </cell>
          <cell r="H55399">
            <v>46148.70208333333</v>
          </cell>
        </row>
        <row r="55400">
          <cell r="A55400" t="str">
            <v>UCW-30399</v>
          </cell>
          <cell r="B55400" t="str">
            <v>New Listings @TataCliq_25.04.2026</v>
          </cell>
          <cell r="C55400" t="str">
            <v>CLOSED Due to Inactive/Insufficient Information</v>
          </cell>
          <cell r="D55400" t="str">
            <v>Medium</v>
          </cell>
          <cell r="E55400" t="str">
            <v>Chirag Dubal</v>
          </cell>
          <cell r="F55400" t="str">
            <v>Reagan D’souza</v>
          </cell>
          <cell r="G55400">
            <v>46141.765277777777</v>
          </cell>
          <cell r="H55400">
            <v>46157.616666666669</v>
          </cell>
        </row>
        <row r="55401">
          <cell r="A55401" t="str">
            <v>UCW-30376</v>
          </cell>
          <cell r="B55401" t="str">
            <v>ENRICH_PDP model images to be removed - ABH Luminous Foundation</v>
          </cell>
          <cell r="C55401" t="str">
            <v>CLOSED</v>
          </cell>
          <cell r="D55401" t="str">
            <v>Medium</v>
          </cell>
          <cell r="E55401" t="str">
            <v>Chirag Dubal</v>
          </cell>
          <cell r="F55401" t="str">
            <v>netscribes</v>
          </cell>
          <cell r="G55401">
            <v>46141.68472222222</v>
          </cell>
          <cell r="H55401">
            <v>46145.738194444442</v>
          </cell>
        </row>
        <row r="55402">
          <cell r="A55402" t="str">
            <v>UCW-30366</v>
          </cell>
          <cell r="B55402" t="str">
            <v>UCW-29715 - Skechers Add now catalogue dated 15th April 2026</v>
          </cell>
          <cell r="C55402" t="str">
            <v>CLOSED</v>
          </cell>
          <cell r="D55402" t="str">
            <v>Medium</v>
          </cell>
          <cell r="E55402" t="str">
            <v>Chirag Dubal</v>
          </cell>
          <cell r="F55402" t="str">
            <v>netscribes</v>
          </cell>
          <cell r="G55402">
            <v>46141.633333333331</v>
          </cell>
          <cell r="H55402">
            <v>46228.90347222222</v>
          </cell>
        </row>
        <row r="55403">
          <cell r="A55403" t="str">
            <v>UCW-30365</v>
          </cell>
          <cell r="B55403" t="str">
            <v xml:space="preserve"> Tata Cliq-Reebok Brand-Footwear -127776 - 29-04-2026</v>
          </cell>
          <cell r="C55403" t="str">
            <v>CLOSED</v>
          </cell>
          <cell r="D55403" t="str">
            <v>Medium</v>
          </cell>
          <cell r="E55403" t="str">
            <v>Chirag Dubal</v>
          </cell>
          <cell r="F55403" t="str">
            <v>Simi Raichel Zachariah</v>
          </cell>
          <cell r="G55403">
            <v>46141.629861111112</v>
          </cell>
          <cell r="H55403">
            <v>46172.505555555559</v>
          </cell>
        </row>
        <row r="55404">
          <cell r="A55404" t="str">
            <v>UCW-30359</v>
          </cell>
          <cell r="B55404" t="str">
            <v>CK One Night Essence - 3 STD - New listing - TATA - 28/4/26</v>
          </cell>
          <cell r="C55404" t="str">
            <v>CLOSED</v>
          </cell>
          <cell r="D55404" t="str">
            <v>Medium</v>
          </cell>
          <cell r="E55404" t="str">
            <v>Chirag Dubal</v>
          </cell>
          <cell r="F55404" t="str">
            <v>Simi Raichel Zachariah</v>
          </cell>
          <cell r="G55404">
            <v>46141.574305555558</v>
          </cell>
          <cell r="H55404">
            <v>46155.737500000003</v>
          </cell>
        </row>
        <row r="55405">
          <cell r="A55405" t="str">
            <v>UCW-30328</v>
          </cell>
          <cell r="B55405" t="str">
            <v>( CHARCHIT/CAVIO ) 48 -New Styles Product data sheet and the Google Drive link for the Product images to go live on Tata Cliq</v>
          </cell>
          <cell r="C55405" t="str">
            <v>CLOSED</v>
          </cell>
          <cell r="D55405" t="str">
            <v>Medium</v>
          </cell>
          <cell r="E55405" t="str">
            <v>Chirag Dubal</v>
          </cell>
          <cell r="F55405" t="str">
            <v>Reagan D’souza</v>
          </cell>
          <cell r="G55405">
            <v>46140.919444444444</v>
          </cell>
          <cell r="H55405">
            <v>46147.745138888888</v>
          </cell>
        </row>
        <row r="55406">
          <cell r="A55406" t="str">
            <v>UCW-30324</v>
          </cell>
          <cell r="B55406" t="str">
            <v>Tata Cliq Footwear Catalogue- Asics | 27th April</v>
          </cell>
          <cell r="C55406" t="str">
            <v>CLOSED</v>
          </cell>
          <cell r="D55406" t="str">
            <v>Medium</v>
          </cell>
          <cell r="E55406" t="str">
            <v>Chirag Dubal</v>
          </cell>
          <cell r="F55406" t="str">
            <v>Reagan D’souza</v>
          </cell>
          <cell r="G55406">
            <v>46140.89166666667</v>
          </cell>
          <cell r="H55406">
            <v>46148.634027777778</v>
          </cell>
        </row>
        <row r="55407">
          <cell r="A55407" t="str">
            <v>UCW-30323</v>
          </cell>
          <cell r="B55407" t="str">
            <v>TATA Cliq Fashion - Migration pending</v>
          </cell>
          <cell r="C55407" t="str">
            <v>CLOSED</v>
          </cell>
          <cell r="D55407" t="str">
            <v>Medium</v>
          </cell>
          <cell r="E55407" t="str">
            <v>Chirag Dubal</v>
          </cell>
          <cell r="F55407" t="str">
            <v>Reagan D’souza</v>
          </cell>
          <cell r="G55407">
            <v>46140.882638888892</v>
          </cell>
          <cell r="H55407">
            <v>46155.576388888891</v>
          </cell>
        </row>
        <row r="55408">
          <cell r="A55408" t="str">
            <v>UCW-30315</v>
          </cell>
          <cell r="B55408" t="str">
            <v>Error_Need to update Correct Brand Name - DIESEL</v>
          </cell>
          <cell r="C55408" t="str">
            <v>CLOSED</v>
          </cell>
          <cell r="D55408" t="str">
            <v>Medium</v>
          </cell>
          <cell r="E55408" t="str">
            <v>netscribes</v>
          </cell>
          <cell r="F55408" t="str">
            <v>Sushma Ram</v>
          </cell>
          <cell r="G55408">
            <v>46140.848611111112</v>
          </cell>
          <cell r="H55408">
            <v>46174.777777777781</v>
          </cell>
        </row>
        <row r="55409">
          <cell r="A55409" t="str">
            <v>UCW-30313</v>
          </cell>
          <cell r="B55409" t="str">
            <v>New Balance Men Apparel 127055 &amp; 126934 New listing 26-04-2026</v>
          </cell>
          <cell r="C55409" t="str">
            <v>CLOSED</v>
          </cell>
          <cell r="D55409" t="str">
            <v>Medium</v>
          </cell>
          <cell r="E55409" t="str">
            <v>Chirag Dubal</v>
          </cell>
          <cell r="F55409" t="str">
            <v>Shloka Chakre</v>
          </cell>
          <cell r="G55409">
            <v>46140.845138888886</v>
          </cell>
          <cell r="H55409">
            <v>46177.480555555558</v>
          </cell>
        </row>
        <row r="55410">
          <cell r="A55410" t="str">
            <v>UCW-30310</v>
          </cell>
          <cell r="B55410" t="str">
            <v>New Balance Cricket FTW 127055 &amp; 126934 New listing 27-04-2026</v>
          </cell>
          <cell r="C55410" t="str">
            <v>CLOSED</v>
          </cell>
          <cell r="D55410" t="str">
            <v>Medium</v>
          </cell>
          <cell r="E55410" t="str">
            <v>Chirag Dubal</v>
          </cell>
          <cell r="F55410" t="str">
            <v>Shloka Chakre</v>
          </cell>
          <cell r="G55410">
            <v>46140.833333333336</v>
          </cell>
          <cell r="H55410">
            <v>46155.816666666666</v>
          </cell>
        </row>
        <row r="55411">
          <cell r="A55411" t="str">
            <v>UCW-30304</v>
          </cell>
          <cell r="B55411" t="str">
            <v>RHE Cosmetics and MAKEUP by Siti + New Listing (Adhoc) + Beauty + 129212 + 28 April</v>
          </cell>
          <cell r="C55411" t="str">
            <v>CLOSED Due to Inactive/Insufficient Information</v>
          </cell>
          <cell r="D55411" t="str">
            <v>Medium</v>
          </cell>
          <cell r="E55411" t="str">
            <v>Chirag Dubal</v>
          </cell>
          <cell r="F55411" t="str">
            <v>Simi Raichel Zachariah</v>
          </cell>
          <cell r="G55411">
            <v>46140.818749999999</v>
          </cell>
          <cell r="H55411">
            <v>46155.816666666666</v>
          </cell>
        </row>
        <row r="55412">
          <cell r="A55412" t="str">
            <v>UCW-30302</v>
          </cell>
          <cell r="B55412" t="str">
            <v>Redchief_Sport Shoes_123781_270426</v>
          </cell>
          <cell r="C55412" t="str">
            <v>CLOSED</v>
          </cell>
          <cell r="D55412" t="str">
            <v>Medium</v>
          </cell>
          <cell r="E55412" t="str">
            <v>Chirag Dubal</v>
          </cell>
          <cell r="F55412" t="str">
            <v>Reagan D’souza</v>
          </cell>
          <cell r="G55412">
            <v>46140.814583333333</v>
          </cell>
          <cell r="H55412">
            <v>46172.505555555559</v>
          </cell>
        </row>
        <row r="55413">
          <cell r="A55413" t="str">
            <v>UCW-30299</v>
          </cell>
          <cell r="B55413" t="str">
            <v>Tata Cliq Listing_20-04-2026 Lavie Luxe &amp; Lavie Sport Perfume</v>
          </cell>
          <cell r="C55413" t="str">
            <v>CLOSED</v>
          </cell>
          <cell r="D55413" t="str">
            <v>Medium</v>
          </cell>
          <cell r="E55413" t="str">
            <v>Chirag Dubal</v>
          </cell>
          <cell r="F55413" t="str">
            <v>Simi Raichel Zachariah</v>
          </cell>
          <cell r="G55413">
            <v>46140.801388888889</v>
          </cell>
          <cell r="H55413">
            <v>46149.55972222222</v>
          </cell>
        </row>
        <row r="55414">
          <cell r="A55414" t="str">
            <v>UCW-30295</v>
          </cell>
          <cell r="B55414" t="str">
            <v>Platform Addition - Fashion : Brand- Naturica</v>
          </cell>
          <cell r="C55414" t="str">
            <v>CLOSED</v>
          </cell>
          <cell r="D55414" t="str">
            <v>Medium</v>
          </cell>
          <cell r="E55414" t="str">
            <v>Chirag Dubal</v>
          </cell>
          <cell r="F55414" t="str">
            <v>netscribes</v>
          </cell>
          <cell r="G55414">
            <v>46140.78402777778</v>
          </cell>
          <cell r="H55414">
            <v>46155.672222222223</v>
          </cell>
        </row>
        <row r="55415">
          <cell r="A55415" t="str">
            <v>UCW-30291</v>
          </cell>
          <cell r="B55415" t="str">
            <v>Tata Cliq  - New listing - Elie Saab and Nautica (27-04-2026)</v>
          </cell>
          <cell r="C55415" t="str">
            <v>CLOSED</v>
          </cell>
          <cell r="D55415" t="str">
            <v>Medium</v>
          </cell>
          <cell r="E55415" t="str">
            <v>Chirag Dubal</v>
          </cell>
          <cell r="F55415" t="str">
            <v>Simi Raichel Zachariah</v>
          </cell>
          <cell r="G55415">
            <v>46140.765277777777</v>
          </cell>
          <cell r="H55415">
            <v>46155.817361111112</v>
          </cell>
        </row>
        <row r="55416">
          <cell r="A55416" t="str">
            <v>UCW-30288</v>
          </cell>
          <cell r="B55416" t="str">
            <v>Lot 2 SS26 Skechers Footwear-1242 SKUs 263 options 7.4.2026</v>
          </cell>
          <cell r="C55416" t="str">
            <v>CLOSED</v>
          </cell>
          <cell r="D55416" t="str">
            <v>Medium</v>
          </cell>
          <cell r="E55416" t="str">
            <v>Chirag Dubal</v>
          </cell>
          <cell r="F55416" t="str">
            <v>Reagan D’souza</v>
          </cell>
          <cell r="G55416">
            <v>46140.745138888888</v>
          </cell>
          <cell r="H55416">
            <v>46164.794444444444</v>
          </cell>
        </row>
        <row r="55417">
          <cell r="A55417" t="str">
            <v>UCW-30287</v>
          </cell>
          <cell r="B55417" t="str">
            <v>Hoversoul Listing - CS Enterprise  28 Apr 2026 Men Cork Sandal</v>
          </cell>
          <cell r="C55417" t="str">
            <v>CLOSED</v>
          </cell>
          <cell r="D55417" t="str">
            <v>Medium</v>
          </cell>
          <cell r="E55417" t="str">
            <v>Chirag Dubal</v>
          </cell>
          <cell r="F55417" t="str">
            <v>Reagan D’souza</v>
          </cell>
          <cell r="G55417">
            <v>46140.731944444444</v>
          </cell>
          <cell r="H55417">
            <v>46155.817361111112</v>
          </cell>
        </row>
        <row r="55418">
          <cell r="A55418" t="str">
            <v>UCW-30286</v>
          </cell>
          <cell r="B55418" t="str">
            <v>K18 Hair Oil 10ml New Listing</v>
          </cell>
          <cell r="C55418" t="str">
            <v>CLOSED Due to Inactive/Insufficient Information</v>
          </cell>
          <cell r="D55418" t="str">
            <v>Medium</v>
          </cell>
          <cell r="E55418" t="str">
            <v>Chirag Dubal</v>
          </cell>
          <cell r="F55418" t="str">
            <v>Simi Raichel Zachariah</v>
          </cell>
          <cell r="G55418">
            <v>46140.731249999997</v>
          </cell>
          <cell r="H55418">
            <v>46155.818055555559</v>
          </cell>
        </row>
        <row r="55419">
          <cell r="A55419" t="str">
            <v>UCW-30282</v>
          </cell>
          <cell r="B55419" t="str">
            <v>Pantaloons/Men's wear/Women's Western/Women's Ethnic apparel/New Listing/SKU 807/Options 155| 27th April'2026</v>
          </cell>
          <cell r="C55419" t="str">
            <v>CLOSED</v>
          </cell>
          <cell r="D55419" t="str">
            <v>Medium</v>
          </cell>
          <cell r="E55419" t="str">
            <v>Chirag Dubal</v>
          </cell>
          <cell r="F55419" t="str">
            <v>Simi Raichel Zachariah</v>
          </cell>
          <cell r="G55419">
            <v>46140.724305555559</v>
          </cell>
          <cell r="H55419">
            <v>46155.818749999999</v>
          </cell>
        </row>
        <row r="55420">
          <cell r="A55420" t="str">
            <v>UCW-30275</v>
          </cell>
          <cell r="B55420" t="str">
            <v>New Listings_Ahmed Al Maghribi</v>
          </cell>
          <cell r="C55420" t="str">
            <v>CLOSED</v>
          </cell>
          <cell r="D55420" t="str">
            <v>Medium</v>
          </cell>
          <cell r="E55420" t="str">
            <v>Chirag Dubal</v>
          </cell>
          <cell r="F55420" t="str">
            <v>Simi Raichel Zachariah</v>
          </cell>
          <cell r="G55420">
            <v>46140.706250000003</v>
          </cell>
          <cell r="H55420">
            <v>46147.737500000003</v>
          </cell>
        </row>
        <row r="55421">
          <cell r="A55421" t="str">
            <v>UCW-30272</v>
          </cell>
          <cell r="B55421" t="str">
            <v>New Listings | Moisturizers Freebie</v>
          </cell>
          <cell r="C55421" t="str">
            <v>CLOSED</v>
          </cell>
          <cell r="D55421" t="str">
            <v>Medium</v>
          </cell>
          <cell r="E55421" t="str">
            <v>Chirag Dubal</v>
          </cell>
          <cell r="F55421" t="str">
            <v>Simi Raichel Zachariah</v>
          </cell>
          <cell r="G55421">
            <v>46140.699305555558</v>
          </cell>
          <cell r="H55421">
            <v>46154.667361111111</v>
          </cell>
        </row>
        <row r="55422">
          <cell r="A55422" t="str">
            <v>UCW-30269</v>
          </cell>
          <cell r="B55422" t="str">
            <v>MASTER DATA STOCKFOR OFFER</v>
          </cell>
          <cell r="C55422" t="str">
            <v>CLOSED</v>
          </cell>
          <cell r="D55422" t="str">
            <v>Medium</v>
          </cell>
          <cell r="E55422" t="str">
            <v>Chirag Dubal</v>
          </cell>
          <cell r="F55422" t="str">
            <v>netscribes</v>
          </cell>
          <cell r="G55422">
            <v>46140.693055555559</v>
          </cell>
          <cell r="H55422">
            <v>46162.581944444442</v>
          </cell>
        </row>
        <row r="55423">
          <cell r="A55423" t="str">
            <v>UCW-30252</v>
          </cell>
          <cell r="B55423" t="str">
            <v>Braun New Listing  - Tata CLiq</v>
          </cell>
          <cell r="C55423" t="str">
            <v>CLOSED Due to Inactive/Insufficient Information</v>
          </cell>
          <cell r="D55423" t="str">
            <v>Medium</v>
          </cell>
          <cell r="E55423" t="str">
            <v>Chirag Dubal</v>
          </cell>
          <cell r="F55423" t="str">
            <v>Simi Raichel Zachariah</v>
          </cell>
          <cell r="G55423">
            <v>46140.638194444444</v>
          </cell>
          <cell r="H55423">
            <v>46153.436111111114</v>
          </cell>
        </row>
        <row r="55424">
          <cell r="A55424" t="str">
            <v>UCW-30247</v>
          </cell>
          <cell r="B55424" t="str">
            <v>Re: Campus x Tata CliQ ~ New Listings_25.04.2026 Batch-23</v>
          </cell>
          <cell r="C55424" t="str">
            <v>CLOSED</v>
          </cell>
          <cell r="D55424" t="str">
            <v>Medium</v>
          </cell>
          <cell r="E55424" t="str">
            <v>Chirag Dubal</v>
          </cell>
          <cell r="F55424" t="str">
            <v>Reagan D’souza</v>
          </cell>
          <cell r="G55424">
            <v>46140.616666666669</v>
          </cell>
          <cell r="H55424">
            <v>46155.995833333334</v>
          </cell>
        </row>
        <row r="55425">
          <cell r="A55425" t="str">
            <v>UCW-30245</v>
          </cell>
          <cell r="B55425" t="str">
            <v>bugatti  new listings &lt;&gt; TCL - 25-41-2026</v>
          </cell>
          <cell r="C55425" t="str">
            <v>CLOSED</v>
          </cell>
          <cell r="D55425" t="str">
            <v>Medium</v>
          </cell>
          <cell r="E55425" t="str">
            <v>Chirag Dubal</v>
          </cell>
          <cell r="F55425" t="str">
            <v>Reagan D’souza</v>
          </cell>
          <cell r="G55425">
            <v>46140.607638888891</v>
          </cell>
          <cell r="H55425">
            <v>46155.997916666667</v>
          </cell>
        </row>
        <row r="55426">
          <cell r="A55426" t="str">
            <v>UCW-30243</v>
          </cell>
          <cell r="B55426" t="str">
            <v>Enrich_Request to Update Images and Composition</v>
          </cell>
          <cell r="C55426" t="str">
            <v>CLOSED</v>
          </cell>
          <cell r="D55426" t="str">
            <v>Medium</v>
          </cell>
          <cell r="E55426" t="str">
            <v>Chirag Dubal</v>
          </cell>
          <cell r="F55426" t="str">
            <v>Simi Raichel Zachariah</v>
          </cell>
          <cell r="G55426">
            <v>46140.595833333333</v>
          </cell>
          <cell r="H55426">
            <v>46145.690972222219</v>
          </cell>
        </row>
        <row r="55427">
          <cell r="A55427" t="str">
            <v>UCW-30242</v>
          </cell>
          <cell r="B55427" t="str">
            <v>Woodland / Footwear / 91 sku's / 13 Options / 27-04-26</v>
          </cell>
          <cell r="C55427" t="str">
            <v>CLOSED</v>
          </cell>
          <cell r="D55427" t="str">
            <v>Medium</v>
          </cell>
          <cell r="E55427" t="str">
            <v>Chirag Dubal</v>
          </cell>
          <cell r="F55427" t="str">
            <v>Reagan D’souza</v>
          </cell>
          <cell r="G55427">
            <v>46140.589583333334</v>
          </cell>
          <cell r="H55427">
            <v>46155.998611111114</v>
          </cell>
        </row>
        <row r="55428">
          <cell r="A55428" t="str">
            <v>UCW-30238</v>
          </cell>
          <cell r="B55428" t="str">
            <v>Tatacliq Footwear  batch 22 (April) _USPA_24-04-2026</v>
          </cell>
          <cell r="C55428" t="str">
            <v>CLOSED</v>
          </cell>
          <cell r="D55428" t="str">
            <v>Medium</v>
          </cell>
          <cell r="E55428" t="str">
            <v>Chirag Dubal</v>
          </cell>
          <cell r="F55428" t="str">
            <v>Reagan D’souza</v>
          </cell>
          <cell r="G55428">
            <v>46140.527083333334</v>
          </cell>
          <cell r="H55428">
            <v>46155.672222222223</v>
          </cell>
        </row>
        <row r="55429">
          <cell r="A55429" t="str">
            <v>UCW-30230</v>
          </cell>
          <cell r="B55429" t="str">
            <v>NEEMANS+FOOTWEAR+ 125173+ 22-04-2026</v>
          </cell>
          <cell r="C55429" t="str">
            <v>CLOSED</v>
          </cell>
          <cell r="D55429" t="str">
            <v>Medium</v>
          </cell>
          <cell r="E55429" t="str">
            <v>Chirag Dubal</v>
          </cell>
          <cell r="F55429" t="str">
            <v>Shloka Chakre</v>
          </cell>
          <cell r="G55429">
            <v>46140.48333333333</v>
          </cell>
          <cell r="H55429">
            <v>46143.468055555553</v>
          </cell>
        </row>
        <row r="55430">
          <cell r="A55430" t="str">
            <v>UCW-30229</v>
          </cell>
          <cell r="B55430" t="str">
            <v>Tata Cliq  - New listing - DKNY  ( 24/7 ) 24-04-2026</v>
          </cell>
          <cell r="C55430" t="str">
            <v>CLOSED</v>
          </cell>
          <cell r="D55430" t="str">
            <v>Medium</v>
          </cell>
          <cell r="E55430" t="str">
            <v>Chirag Dubal</v>
          </cell>
          <cell r="F55430" t="str">
            <v>Simi Raichel Zachariah</v>
          </cell>
          <cell r="G55430">
            <v>46140.472222222219</v>
          </cell>
          <cell r="H55430">
            <v>46172.504861111112</v>
          </cell>
        </row>
        <row r="55431">
          <cell r="A55431" t="str">
            <v>UCW-30221</v>
          </cell>
          <cell r="B55431" t="str">
            <v>Enrich_Updated EAN Codes and Packaging Changes for Lador - Tatacliq</v>
          </cell>
          <cell r="C55431" t="str">
            <v>CLOSED</v>
          </cell>
          <cell r="D55431" t="str">
            <v>Medium</v>
          </cell>
          <cell r="E55431" t="str">
            <v>Chirag Dubal</v>
          </cell>
          <cell r="F55431" t="str">
            <v>Simi Raichel Zachariah</v>
          </cell>
          <cell r="G55431">
            <v>46140.429861111108</v>
          </cell>
          <cell r="H55431">
            <v>46161.502083333333</v>
          </cell>
        </row>
        <row r="55432">
          <cell r="A55432" t="str">
            <v>UCW-30217</v>
          </cell>
          <cell r="B55432" t="str">
            <v xml:space="preserve">Enrich_PDP Update - TCL </v>
          </cell>
          <cell r="C55432" t="str">
            <v>CLOSED</v>
          </cell>
          <cell r="D55432" t="str">
            <v>Medium</v>
          </cell>
          <cell r="E55432" t="str">
            <v>Chirag Dubal</v>
          </cell>
          <cell r="F55432" t="str">
            <v>Simi Raichel Zachariah</v>
          </cell>
          <cell r="G55432">
            <v>46139.8</v>
          </cell>
          <cell r="H55432">
            <v>46161.738194444442</v>
          </cell>
        </row>
        <row r="55433">
          <cell r="A55433" t="str">
            <v>UCW-30213</v>
          </cell>
          <cell r="B55433" t="str">
            <v>New Listing Template :- 14-04-2026</v>
          </cell>
          <cell r="C55433" t="str">
            <v>CLOSED</v>
          </cell>
          <cell r="D55433" t="str">
            <v>Medium</v>
          </cell>
          <cell r="E55433" t="str">
            <v>Chirag Dubal</v>
          </cell>
          <cell r="F55433" t="str">
            <v>Shloka Chakre</v>
          </cell>
          <cell r="G55433">
            <v>46139.779166666667</v>
          </cell>
          <cell r="H55433">
            <v>46153.459027777775</v>
          </cell>
        </row>
        <row r="55434">
          <cell r="A55434" t="str">
            <v>UCW-30210</v>
          </cell>
          <cell r="B55434" t="str">
            <v>Tata CLiq listing file for women &amp; Mens 21-04-2026</v>
          </cell>
          <cell r="C55434" t="str">
            <v>CLOSED</v>
          </cell>
          <cell r="D55434" t="str">
            <v>Medium</v>
          </cell>
          <cell r="E55434" t="str">
            <v>Chirag Dubal</v>
          </cell>
          <cell r="F55434" t="str">
            <v>Jaibharathi Jagannathan</v>
          </cell>
          <cell r="G55434">
            <v>46139.76666666667</v>
          </cell>
          <cell r="H55434">
            <v>46156.018055555556</v>
          </cell>
        </row>
        <row r="55435">
          <cell r="A55435" t="str">
            <v>UCW-30209</v>
          </cell>
          <cell r="B55435" t="str">
            <v>New Catalogue Sheet - 127573 (22 April 2026)</v>
          </cell>
          <cell r="C55435" t="str">
            <v>CLOSED</v>
          </cell>
          <cell r="D55435" t="str">
            <v>Medium</v>
          </cell>
          <cell r="E55435" t="str">
            <v>Chirag Dubal</v>
          </cell>
          <cell r="F55435" t="str">
            <v>Jaibharathi Jagannathan</v>
          </cell>
          <cell r="G55435">
            <v>46139.759027777778</v>
          </cell>
          <cell r="H55435">
            <v>46172.503472222219</v>
          </cell>
        </row>
        <row r="55436">
          <cell r="A55436" t="str">
            <v>UCW-30202</v>
          </cell>
          <cell r="B55436" t="str">
            <v>New Listings_Afnan Gift Sets</v>
          </cell>
          <cell r="C55436" t="str">
            <v>CLOSED Due to Inactive/Insufficient Information</v>
          </cell>
          <cell r="D55436" t="str">
            <v>Medium</v>
          </cell>
          <cell r="E55436" t="str">
            <v>Chirag Dubal</v>
          </cell>
          <cell r="F55436" t="str">
            <v>Simi Raichel Zachariah</v>
          </cell>
          <cell r="G55436">
            <v>46139.745833333334</v>
          </cell>
          <cell r="H55436">
            <v>46153.435416666667</v>
          </cell>
        </row>
        <row r="55437">
          <cell r="A55437" t="str">
            <v>UCW-30201</v>
          </cell>
          <cell r="B55437" t="str">
            <v xml:space="preserve"> ERROR_Catalogue New errors for the Multibrands Agency (NETSCRIBES) 27th APRIL_NC</v>
          </cell>
          <cell r="C55437" t="str">
            <v>CLOSED</v>
          </cell>
          <cell r="D55437" t="str">
            <v>Highest</v>
          </cell>
          <cell r="E55437" t="str">
            <v>netscribes</v>
          </cell>
          <cell r="F55437" t="str">
            <v>Sushma Ram</v>
          </cell>
          <cell r="G55437">
            <v>46139.744444444441</v>
          </cell>
          <cell r="H55437">
            <v>46172.655555555553</v>
          </cell>
        </row>
        <row r="55438">
          <cell r="A55438" t="str">
            <v>UCW-30197</v>
          </cell>
          <cell r="B55438" t="str">
            <v>Convertable cargo - Listing</v>
          </cell>
          <cell r="C55438" t="str">
            <v>CLOSED</v>
          </cell>
          <cell r="D55438" t="str">
            <v>Medium</v>
          </cell>
          <cell r="E55438" t="str">
            <v>Chirag Dubal</v>
          </cell>
          <cell r="F55438" t="str">
            <v>Simi Raichel Zachariah</v>
          </cell>
          <cell r="G55438">
            <v>46139.73541666667</v>
          </cell>
          <cell r="H55438">
            <v>46172.502083333333</v>
          </cell>
        </row>
        <row r="55439">
          <cell r="A55439" t="str">
            <v>UCW-30194</v>
          </cell>
          <cell r="B55439" t="str">
            <v>Kama Ayurveda GWP Dummy Ean Code Creation</v>
          </cell>
          <cell r="C55439" t="str">
            <v>CLOSED</v>
          </cell>
          <cell r="D55439" t="str">
            <v>Medium</v>
          </cell>
          <cell r="E55439" t="str">
            <v>Chirag Dubal</v>
          </cell>
          <cell r="F55439" t="str">
            <v>Simi Raichel Zachariah</v>
          </cell>
          <cell r="G55439">
            <v>46139.705555555556</v>
          </cell>
          <cell r="H55439">
            <v>46156.020138888889</v>
          </cell>
        </row>
        <row r="55440">
          <cell r="A55440" t="str">
            <v>UCW-30172</v>
          </cell>
          <cell r="B55440" t="str">
            <v>Giva | Silver Jewellery | 125927 | 23-4-2026 (89 Skus)</v>
          </cell>
          <cell r="C55440" t="str">
            <v>CLOSED</v>
          </cell>
          <cell r="D55440" t="str">
            <v>Medium</v>
          </cell>
          <cell r="E55440" t="str">
            <v>Chirag Dubal</v>
          </cell>
          <cell r="F55440" t="str">
            <v>Simi Raichel Zachariah</v>
          </cell>
          <cell r="G55440">
            <v>46139.561111111114</v>
          </cell>
          <cell r="H55440">
            <v>46156.450694444444</v>
          </cell>
        </row>
        <row r="55441">
          <cell r="A55441" t="str">
            <v>UCW-30157</v>
          </cell>
          <cell r="B55441" t="str">
            <v>New Listing / Tata Cliq / 09.04.2026</v>
          </cell>
          <cell r="C55441" t="str">
            <v>CLOSED Due to Inactive/Insufficient Information</v>
          </cell>
          <cell r="D55441" t="str">
            <v>Medium</v>
          </cell>
          <cell r="E55441" t="str">
            <v>Chirag Dubal</v>
          </cell>
          <cell r="F55441" t="str">
            <v>Shraddha Dighe</v>
          </cell>
          <cell r="G55441">
            <v>46138.931944444441</v>
          </cell>
          <cell r="H55441">
            <v>46169.761111111111</v>
          </cell>
        </row>
        <row r="55442">
          <cell r="A55442" t="str">
            <v>UCW-30149</v>
          </cell>
          <cell r="B55442" t="str">
            <v>New Listing Request ( Saint g )</v>
          </cell>
          <cell r="C55442" t="str">
            <v>CLOSED Due to Inactive/Insufficient Information</v>
          </cell>
          <cell r="D55442" t="str">
            <v>Medium</v>
          </cell>
          <cell r="E55442" t="str">
            <v>Chirag Dubal</v>
          </cell>
          <cell r="F55442" t="str">
            <v>Shloka Chakre</v>
          </cell>
          <cell r="G55442">
            <v>46137.932638888888</v>
          </cell>
          <cell r="H55442">
            <v>46155.709722222222</v>
          </cell>
        </row>
        <row r="55443">
          <cell r="A55443" t="str">
            <v>UCW-30144</v>
          </cell>
          <cell r="B55443" t="str">
            <v>My Embrace Bangles Listing</v>
          </cell>
          <cell r="C55443" t="str">
            <v>CLOSED</v>
          </cell>
          <cell r="D55443" t="str">
            <v>Medium</v>
          </cell>
          <cell r="E55443" t="str">
            <v>Chirag Dubal</v>
          </cell>
          <cell r="F55443" t="str">
            <v>Shloka Chakre</v>
          </cell>
          <cell r="G55443">
            <v>46137.90347222222</v>
          </cell>
          <cell r="H55443">
            <v>46172.501388888886</v>
          </cell>
        </row>
        <row r="55444">
          <cell r="A55444" t="str">
            <v>UCW-30139</v>
          </cell>
          <cell r="B55444" t="str">
            <v>Tatacliq New Listing 17-04-2026</v>
          </cell>
          <cell r="C55444" t="str">
            <v>CLOSED</v>
          </cell>
          <cell r="D55444" t="str">
            <v>Medium</v>
          </cell>
          <cell r="E55444" t="str">
            <v>Chirag Dubal</v>
          </cell>
          <cell r="F55444" t="str">
            <v>Shraddha Dighe</v>
          </cell>
          <cell r="G55444">
            <v>46137.87777777778</v>
          </cell>
          <cell r="H55444">
            <v>46172.5</v>
          </cell>
        </row>
        <row r="55445">
          <cell r="A55445" t="str">
            <v>UCW-30133</v>
          </cell>
          <cell r="B55445" t="str">
            <v>Libas Apparel 127532 16-04-2026 (NEW CATALOGUE)</v>
          </cell>
          <cell r="C55445" t="str">
            <v>CLOSED</v>
          </cell>
          <cell r="D55445" t="str">
            <v>Medium</v>
          </cell>
          <cell r="E55445" t="str">
            <v>Chirag Dubal</v>
          </cell>
          <cell r="F55445" t="str">
            <v>Shraddha Dighe</v>
          </cell>
          <cell r="G55445">
            <v>46137.828472222223</v>
          </cell>
          <cell r="H55445">
            <v>46172.499305555553</v>
          </cell>
        </row>
        <row r="55446">
          <cell r="A55446" t="str">
            <v>UCW-30132</v>
          </cell>
          <cell r="B55446" t="str">
            <v>Asics Footwear- New listing I Seller Code- 128139 I 127 Skus I 20 Options I 24-04-2026</v>
          </cell>
          <cell r="C55446" t="str">
            <v>CLOSED Due to Inactive/Insufficient Information</v>
          </cell>
          <cell r="D55446" t="str">
            <v>High</v>
          </cell>
          <cell r="E55446" t="str">
            <v>netscribes</v>
          </cell>
          <cell r="F55446" t="str">
            <v>Sushma Ram</v>
          </cell>
          <cell r="G55446">
            <v>46137.823611111111</v>
          </cell>
          <cell r="H55446">
            <v>46158.448611111111</v>
          </cell>
        </row>
        <row r="55447">
          <cell r="A55447" t="str">
            <v>UCW-30129</v>
          </cell>
          <cell r="B55447" t="str">
            <v>CLONE - Tatacliq Footwear MP-62_Arrow_USPA_14-04-2026</v>
          </cell>
          <cell r="C55447" t="str">
            <v>CLOSED</v>
          </cell>
          <cell r="D55447" t="str">
            <v>Medium</v>
          </cell>
          <cell r="E55447" t="str">
            <v>netscribes</v>
          </cell>
          <cell r="F55447" t="str">
            <v>Sushma Ram</v>
          </cell>
          <cell r="G55447">
            <v>46137.795138888891</v>
          </cell>
          <cell r="H55447">
            <v>46157.71597222222</v>
          </cell>
        </row>
        <row r="55448">
          <cell r="A55448" t="str">
            <v>UCW-30126</v>
          </cell>
          <cell r="B55448" t="str">
            <v>ENRICH_Request for Image Update || 22/04/2026</v>
          </cell>
          <cell r="C55448" t="str">
            <v>CLOSED</v>
          </cell>
          <cell r="D55448" t="str">
            <v>Medium</v>
          </cell>
          <cell r="E55448" t="str">
            <v>Chirag Dubal</v>
          </cell>
          <cell r="F55448" t="str">
            <v>Shraddha Dighe</v>
          </cell>
          <cell r="G55448">
            <v>46137.788194444445</v>
          </cell>
          <cell r="H55448">
            <v>46154.464583333334</v>
          </cell>
        </row>
        <row r="55449">
          <cell r="A55449" t="str">
            <v>UCW-30114</v>
          </cell>
          <cell r="B55449" t="str">
            <v>Tata Cliq Lux - SU'26 Newness Listing Jewellery (Adonis Kommerce - 127636)</v>
          </cell>
          <cell r="C55449" t="str">
            <v>CLOSED</v>
          </cell>
          <cell r="D55449" t="str">
            <v>Medium</v>
          </cell>
          <cell r="E55449" t="str">
            <v>Chirag Dubal</v>
          </cell>
          <cell r="F55449" t="str">
            <v>Shloka Chakre</v>
          </cell>
          <cell r="G55449">
            <v>46137.723611111112</v>
          </cell>
          <cell r="H55449">
            <v>46155.743055555555</v>
          </cell>
        </row>
        <row r="55450">
          <cell r="A55450" t="str">
            <v>UCW-30110</v>
          </cell>
          <cell r="B55450" t="str">
            <v>Tata Cliq-Reebok Brand-Footwear -127776 - 24-04-2026</v>
          </cell>
          <cell r="C55450" t="str">
            <v>CLOSED</v>
          </cell>
          <cell r="D55450" t="str">
            <v>Medium</v>
          </cell>
          <cell r="E55450" t="str">
            <v>Chirag Dubal</v>
          </cell>
          <cell r="F55450" t="str">
            <v>Simi Raichel Zachariah</v>
          </cell>
          <cell r="G55450">
            <v>46137.702777777777</v>
          </cell>
          <cell r="H55450">
            <v>46155.743750000001</v>
          </cell>
        </row>
        <row r="55451">
          <cell r="A55451" t="str">
            <v>UCW-30091</v>
          </cell>
          <cell r="B55451" t="str">
            <v>Tata Cliq  - New listing - Fragrance and Beauty GWP (22-04-2026)</v>
          </cell>
          <cell r="C55451" t="str">
            <v>CLOSED</v>
          </cell>
          <cell r="D55451" t="str">
            <v>Medium</v>
          </cell>
          <cell r="E55451" t="str">
            <v>Chirag Dubal</v>
          </cell>
          <cell r="F55451" t="str">
            <v>Shraddha Dighe</v>
          </cell>
          <cell r="G55451">
            <v>46137.654861111114</v>
          </cell>
          <cell r="H55451">
            <v>46155.75</v>
          </cell>
        </row>
        <row r="55452">
          <cell r="A55452" t="str">
            <v>UCW-30077</v>
          </cell>
          <cell r="B55452" t="str">
            <v>CLONE - ENRICH_PDP model images to be removed - ABH Luminous Foundation</v>
          </cell>
          <cell r="C55452" t="str">
            <v>CLOSED Due to Inactive/Insufficient Information</v>
          </cell>
          <cell r="D55452" t="str">
            <v>Medium</v>
          </cell>
          <cell r="E55452" t="str">
            <v>Chirag Dubal</v>
          </cell>
          <cell r="F55452" t="str">
            <v>Shraddha Dighe</v>
          </cell>
          <cell r="G55452">
            <v>46137.59652777778</v>
          </cell>
          <cell r="H55452">
            <v>46140.468055555553</v>
          </cell>
        </row>
        <row r="55453">
          <cell r="A55453" t="str">
            <v>UCW-30072</v>
          </cell>
          <cell r="B55453" t="str">
            <v>Tata Cliq New Listing | Sebamed GFC new</v>
          </cell>
          <cell r="C55453" t="str">
            <v>CLOSED</v>
          </cell>
          <cell r="D55453" t="str">
            <v>Medium</v>
          </cell>
          <cell r="E55453" t="str">
            <v>Chirag Dubal</v>
          </cell>
          <cell r="F55453" t="str">
            <v>Shraddha Dighe</v>
          </cell>
          <cell r="G55453">
            <v>46137.56527777778</v>
          </cell>
          <cell r="H55453">
            <v>46172.498611111114</v>
          </cell>
        </row>
        <row r="55454">
          <cell r="A55454" t="str">
            <v>UCW-30071</v>
          </cell>
          <cell r="B55454" t="str">
            <v>Tata Cliq  - New listing - Giordano (Gift Set) 21-04-2026</v>
          </cell>
          <cell r="C55454" t="str">
            <v>CLOSED</v>
          </cell>
          <cell r="D55454" t="str">
            <v>Medium</v>
          </cell>
          <cell r="E55454" t="str">
            <v>Chirag Dubal</v>
          </cell>
          <cell r="F55454" t="str">
            <v>Shraddha Dighe</v>
          </cell>
          <cell r="G55454">
            <v>46137.561805555553</v>
          </cell>
          <cell r="H55454">
            <v>46155.750694444447</v>
          </cell>
        </row>
        <row r="55455">
          <cell r="A55455" t="str">
            <v>UCW-30069</v>
          </cell>
          <cell r="B55455" t="str">
            <v>SOMA ESSENTIAL - Cataloguing</v>
          </cell>
          <cell r="C55455" t="str">
            <v>CLOSED Due to Inactive/Insufficient Information</v>
          </cell>
          <cell r="D55455" t="str">
            <v>Medium</v>
          </cell>
          <cell r="E55455" t="str">
            <v>Chirag Dubal</v>
          </cell>
          <cell r="F55455" t="str">
            <v>Shraddha Dighe</v>
          </cell>
          <cell r="G55455">
            <v>46137.560416666667</v>
          </cell>
          <cell r="H55455">
            <v>46177.71875</v>
          </cell>
        </row>
        <row r="55456">
          <cell r="A55456" t="str">
            <v>UCW-30068</v>
          </cell>
          <cell r="B55456" t="str">
            <v>RWB Sunscreen Listing details</v>
          </cell>
          <cell r="C55456" t="str">
            <v>CLOSED</v>
          </cell>
          <cell r="D55456" t="str">
            <v>Medium</v>
          </cell>
          <cell r="E55456" t="str">
            <v>Chirag Dubal</v>
          </cell>
          <cell r="F55456" t="str">
            <v>Shraddha Dighe</v>
          </cell>
          <cell r="G55456">
            <v>46137.558333333334</v>
          </cell>
          <cell r="H55456">
            <v>46148.490972222222</v>
          </cell>
        </row>
        <row r="55457">
          <cell r="A55457" t="str">
            <v>UCW-30067</v>
          </cell>
          <cell r="B55457" t="str">
            <v xml:space="preserve">NPL - JML PRE PACKS </v>
          </cell>
          <cell r="C55457" t="str">
            <v>CLOSED</v>
          </cell>
          <cell r="D55457" t="str">
            <v>Medium</v>
          </cell>
          <cell r="E55457" t="str">
            <v>Chirag Dubal</v>
          </cell>
          <cell r="F55457" t="str">
            <v>Shraddha Dighe</v>
          </cell>
          <cell r="G55457">
            <v>46137.555555555555</v>
          </cell>
          <cell r="H55457">
            <v>46142.785416666666</v>
          </cell>
        </row>
        <row r="55458">
          <cell r="A55458" t="str">
            <v>UCW-30065</v>
          </cell>
          <cell r="B55458" t="str">
            <v>Mediheal Listings | Sqintalk x Tata CLiQ</v>
          </cell>
          <cell r="C55458" t="str">
            <v>CLOSED</v>
          </cell>
          <cell r="D55458" t="str">
            <v>Medium</v>
          </cell>
          <cell r="E55458" t="str">
            <v>Chirag Dubal</v>
          </cell>
          <cell r="F55458" t="str">
            <v>Shraddha Dighe</v>
          </cell>
          <cell r="G55458">
            <v>46137.543749999997</v>
          </cell>
          <cell r="H55458">
            <v>46150.506249999999</v>
          </cell>
        </row>
        <row r="55459">
          <cell r="A55459" t="str">
            <v>UCW-30061</v>
          </cell>
          <cell r="B55459" t="str">
            <v>CLONE - ENRICH_Product image update request.</v>
          </cell>
          <cell r="C55459" t="str">
            <v>CLOSED</v>
          </cell>
          <cell r="D55459" t="str">
            <v>Medium</v>
          </cell>
          <cell r="E55459" t="str">
            <v>Chirag Dubal</v>
          </cell>
          <cell r="F55459" t="str">
            <v>Shraddha Dighe</v>
          </cell>
          <cell r="G55459">
            <v>46137.527083333334</v>
          </cell>
          <cell r="H55459">
            <v>46145.664583333331</v>
          </cell>
        </row>
        <row r="55460">
          <cell r="A55460" t="str">
            <v>UCW-30059</v>
          </cell>
          <cell r="B55460" t="str">
            <v>New SKU Launch - Tata</v>
          </cell>
          <cell r="C55460" t="str">
            <v>CLOSED</v>
          </cell>
          <cell r="D55460" t="str">
            <v>Medium</v>
          </cell>
          <cell r="E55460" t="str">
            <v>Chirag Dubal</v>
          </cell>
          <cell r="F55460" t="str">
            <v>Shraddha Dighe</v>
          </cell>
          <cell r="G55460">
            <v>46137.517361111109</v>
          </cell>
          <cell r="H55460">
            <v>46155.751388888886</v>
          </cell>
        </row>
        <row r="55461">
          <cell r="A55461" t="str">
            <v>UCW-30050</v>
          </cell>
          <cell r="B55461" t="str">
            <v>Error_GWP - Retrigger_NC</v>
          </cell>
          <cell r="C55461" t="str">
            <v>CLOSED</v>
          </cell>
          <cell r="D55461" t="str">
            <v>Medium</v>
          </cell>
          <cell r="E55461" t="str">
            <v>Chirag Dubal</v>
          </cell>
          <cell r="F55461" t="str">
            <v>Simi Raichel Zachariah</v>
          </cell>
          <cell r="G55461">
            <v>46136.793055555558</v>
          </cell>
          <cell r="H55461">
            <v>46154.468055555553</v>
          </cell>
        </row>
        <row r="55462">
          <cell r="A55462" t="str">
            <v>UCW-30042</v>
          </cell>
          <cell r="B55462" t="str">
            <v>CIS SS26 Footwear Catalog Submission (TC) - 23.04.2026</v>
          </cell>
          <cell r="C55462" t="str">
            <v>CLOSED</v>
          </cell>
          <cell r="D55462" t="str">
            <v>High</v>
          </cell>
          <cell r="E55462" t="str">
            <v>netscribes</v>
          </cell>
          <cell r="F55462" t="str">
            <v>Sushma Ram</v>
          </cell>
          <cell r="G55462">
            <v>46136.743750000001</v>
          </cell>
          <cell r="H55462">
            <v>46172.507638888892</v>
          </cell>
        </row>
        <row r="55463">
          <cell r="A55463" t="str">
            <v>UCW-30041</v>
          </cell>
          <cell r="B55463" t="str">
            <v>CLONE - ENRICH_Esskay Beauty | Product Title &amp; Images Update for The Brand Naturica 0604</v>
          </cell>
          <cell r="C55463" t="str">
            <v>CLOSED</v>
          </cell>
          <cell r="D55463" t="str">
            <v>Medium</v>
          </cell>
          <cell r="E55463" t="str">
            <v>netscribes</v>
          </cell>
          <cell r="F55463" t="str">
            <v>Shraddha Dighe</v>
          </cell>
          <cell r="G55463">
            <v>46136.738888888889</v>
          </cell>
          <cell r="H55463">
            <v>46142.555555555555</v>
          </cell>
        </row>
        <row r="55464">
          <cell r="A55464" t="str">
            <v>UCW-30040</v>
          </cell>
          <cell r="B55464" t="str">
            <v>Guess Footwear Men &amp; Women (New) 14 Options 17-04-2026</v>
          </cell>
          <cell r="C55464" t="str">
            <v>CLOSED</v>
          </cell>
          <cell r="D55464" t="str">
            <v>Medium</v>
          </cell>
          <cell r="E55464" t="str">
            <v>Chirag Dubal</v>
          </cell>
          <cell r="F55464" t="str">
            <v>Reagan D’souza</v>
          </cell>
          <cell r="G55464">
            <v>46136.736805555556</v>
          </cell>
          <cell r="H55464">
            <v>46155.753472222219</v>
          </cell>
        </row>
        <row r="55465">
          <cell r="A55465" t="str">
            <v>UCW-30025</v>
          </cell>
          <cell r="B55465" t="str">
            <v>Palladium Footwear 129560 New Listing 36 SKU ( 6 Options ) 15/04/2026.</v>
          </cell>
          <cell r="C55465" t="str">
            <v>CLOSED</v>
          </cell>
          <cell r="D55465" t="str">
            <v>Medium</v>
          </cell>
          <cell r="E55465" t="str">
            <v>Chirag Dubal</v>
          </cell>
          <cell r="F55465" t="str">
            <v>Shloka Chakre</v>
          </cell>
          <cell r="G55465">
            <v>46136.521527777775</v>
          </cell>
          <cell r="H55465">
            <v>46172.508333333331</v>
          </cell>
        </row>
        <row r="55466">
          <cell r="A55466" t="str">
            <v>UCW-29996</v>
          </cell>
          <cell r="B55466" t="str">
            <v>Hoversoul Listing - Handworks Reatail  23 Apr 2026 Women Footwear</v>
          </cell>
          <cell r="C55466" t="str">
            <v>CLOSED</v>
          </cell>
          <cell r="D55466" t="str">
            <v>Medium</v>
          </cell>
          <cell r="E55466" t="str">
            <v>Chirag Dubal</v>
          </cell>
          <cell r="F55466" t="str">
            <v>Shraddha Dighe</v>
          </cell>
          <cell r="G55466">
            <v>46135.689583333333</v>
          </cell>
          <cell r="H55466">
            <v>46155.756944444445</v>
          </cell>
        </row>
        <row r="55467">
          <cell r="A55467" t="str">
            <v>UCW-29991</v>
          </cell>
          <cell r="B55467" t="str">
            <v>Bata Kids footwear new listing on Seller code: 100243 and 127887 - 416 SKus_140 Options - 18-03-2026</v>
          </cell>
          <cell r="C55467" t="str">
            <v>CLOSED</v>
          </cell>
          <cell r="D55467" t="str">
            <v>Medium</v>
          </cell>
          <cell r="E55467" t="str">
            <v>Chirag Dubal</v>
          </cell>
          <cell r="F55467" t="str">
            <v>netscribes</v>
          </cell>
          <cell r="G55467">
            <v>46135.644444444442</v>
          </cell>
          <cell r="H55467">
            <v>46209.769444444442</v>
          </cell>
        </row>
        <row r="55468">
          <cell r="A55468" t="str">
            <v>UCW-29987</v>
          </cell>
          <cell r="B55468" t="str">
            <v xml:space="preserve">CLONE - Hoversoul Batch -8 one style </v>
          </cell>
          <cell r="C55468" t="str">
            <v>CLOSED</v>
          </cell>
          <cell r="D55468" t="str">
            <v>Medium</v>
          </cell>
          <cell r="E55468" t="str">
            <v>netscribes</v>
          </cell>
          <cell r="F55468" t="str">
            <v>netscribes</v>
          </cell>
          <cell r="G55468">
            <v>46135.574999999997</v>
          </cell>
          <cell r="H55468">
            <v>46172.509027777778</v>
          </cell>
        </row>
        <row r="55469">
          <cell r="A55469" t="str">
            <v>UCW-29971</v>
          </cell>
          <cell r="B55469" t="str">
            <v xml:space="preserve">New Listings_Lattafa Pride </v>
          </cell>
          <cell r="C55469" t="str">
            <v>CLOSED</v>
          </cell>
          <cell r="D55469" t="str">
            <v>Medium</v>
          </cell>
          <cell r="E55469" t="str">
            <v>Chirag Dubal</v>
          </cell>
          <cell r="F55469" t="str">
            <v>Shraddha Dighe</v>
          </cell>
          <cell r="G55469">
            <v>46135.451388888891</v>
          </cell>
          <cell r="H55469">
            <v>46147.544444444444</v>
          </cell>
        </row>
        <row r="55470">
          <cell r="A55470" t="str">
            <v>UCW-29966</v>
          </cell>
          <cell r="B55470" t="str">
            <v>New Listing combo coins &amp; Bar</v>
          </cell>
          <cell r="C55470" t="str">
            <v>CLOSED</v>
          </cell>
          <cell r="D55470" t="str">
            <v>Medium</v>
          </cell>
          <cell r="E55470" t="str">
            <v>Chirag Dubal</v>
          </cell>
          <cell r="F55470" t="str">
            <v>Shraddha Dighe</v>
          </cell>
          <cell r="G55470">
            <v>46134.90902777778</v>
          </cell>
          <cell r="H55470">
            <v>46155.759722222225</v>
          </cell>
        </row>
        <row r="55471">
          <cell r="A55471" t="str">
            <v>UCW-29965</v>
          </cell>
          <cell r="B55471" t="str">
            <v>ENRICH_Request for Image Update || 21/04/2026</v>
          </cell>
          <cell r="C55471" t="str">
            <v>CLOSED</v>
          </cell>
          <cell r="D55471" t="str">
            <v>Medium</v>
          </cell>
          <cell r="E55471" t="str">
            <v>Chirag Dubal</v>
          </cell>
          <cell r="F55471" t="str">
            <v>Shraddha Dighe</v>
          </cell>
          <cell r="G55471">
            <v>46134.896527777775</v>
          </cell>
          <cell r="H55471">
            <v>46150.806944444441</v>
          </cell>
        </row>
        <row r="55472">
          <cell r="A55472" t="str">
            <v>UCW-29954</v>
          </cell>
          <cell r="B55472" t="str">
            <v>ENRICH_Libas Apparel 127532 06-04-2026 (INFLUENCER IMAGE ADDITION)</v>
          </cell>
          <cell r="C55472" t="str">
            <v>CLOSED</v>
          </cell>
          <cell r="D55472" t="str">
            <v>Medium</v>
          </cell>
          <cell r="E55472" t="str">
            <v>Chirag Dubal</v>
          </cell>
          <cell r="F55472" t="str">
            <v>Shraddha Dighe</v>
          </cell>
          <cell r="G55472">
            <v>46134.771527777775</v>
          </cell>
          <cell r="H55472">
            <v>46150.808333333334</v>
          </cell>
        </row>
        <row r="55473">
          <cell r="A55473" t="str">
            <v>UCW-29953</v>
          </cell>
          <cell r="B55473" t="str">
            <v>ENRICH_Libas Apparel 127532 15-04-2026 (CAMPAIGN IMAGE ADDITION)</v>
          </cell>
          <cell r="C55473" t="str">
            <v>CLOSED</v>
          </cell>
          <cell r="D55473" t="str">
            <v>Medium</v>
          </cell>
          <cell r="E55473" t="str">
            <v>Chirag Dubal</v>
          </cell>
          <cell r="F55473" t="str">
            <v>Shraddha Dighe</v>
          </cell>
          <cell r="G55473">
            <v>46134.769444444442</v>
          </cell>
          <cell r="H55473">
            <v>46136.65347222222</v>
          </cell>
        </row>
        <row r="55474">
          <cell r="A55474" t="str">
            <v>UCW-29952</v>
          </cell>
          <cell r="B55474" t="str">
            <v>ENRICH_Tatacliq Image Replace 17-04-2026</v>
          </cell>
          <cell r="C55474" t="str">
            <v>CLOSED</v>
          </cell>
          <cell r="D55474" t="str">
            <v>Medium</v>
          </cell>
          <cell r="E55474" t="str">
            <v>Chirag Dubal</v>
          </cell>
          <cell r="F55474" t="str">
            <v>Shraddha Dighe</v>
          </cell>
          <cell r="G55474">
            <v>46134.76666666667</v>
          </cell>
          <cell r="H55474">
            <v>46155.495138888888</v>
          </cell>
        </row>
        <row r="55475">
          <cell r="A55475" t="str">
            <v>UCW-29950</v>
          </cell>
          <cell r="B55475" t="str">
            <v>ENRICH_Libas Apparel 127532 20-4-26 (IMAGE REPLACE)</v>
          </cell>
          <cell r="C55475" t="str">
            <v>CLOSED</v>
          </cell>
          <cell r="D55475" t="str">
            <v>Medium</v>
          </cell>
          <cell r="E55475" t="str">
            <v>Chirag Dubal</v>
          </cell>
          <cell r="F55475" t="str">
            <v>Shraddha Dighe</v>
          </cell>
          <cell r="G55475">
            <v>46134.762499999997</v>
          </cell>
          <cell r="H55475">
            <v>46154.583333333336</v>
          </cell>
        </row>
        <row r="55476">
          <cell r="A55476" t="str">
            <v>UCW-29947</v>
          </cell>
          <cell r="B55476" t="str">
            <v>Sell now - Aurelia/W/Folksong/Elleven/Wishful- 102 Style- Summer-2026- 08th April</v>
          </cell>
          <cell r="C55476" t="str">
            <v>CLOSED</v>
          </cell>
          <cell r="D55476" t="str">
            <v>Medium</v>
          </cell>
          <cell r="E55476" t="str">
            <v>netscribes</v>
          </cell>
          <cell r="F55476" t="str">
            <v>Shraddha Dighe</v>
          </cell>
          <cell r="G55476">
            <v>46134.754861111112</v>
          </cell>
          <cell r="H55476">
            <v>46156.831250000003</v>
          </cell>
        </row>
        <row r="55477">
          <cell r="A55477" t="str">
            <v>UCW-29933</v>
          </cell>
          <cell r="B55477" t="str">
            <v>ERROR_Aurelia/W/Folksong- 43 Style- Summer-2026- 31st March</v>
          </cell>
          <cell r="C55477" t="str">
            <v>CLOSED Due to Inactive/Insufficient Information</v>
          </cell>
          <cell r="D55477" t="str">
            <v>Medium</v>
          </cell>
          <cell r="E55477" t="str">
            <v>netscribes</v>
          </cell>
          <cell r="F55477" t="str">
            <v>Shraddha Dighe</v>
          </cell>
          <cell r="G55477">
            <v>46134.702777777777</v>
          </cell>
          <cell r="H55477">
            <v>46155.688888888886</v>
          </cell>
        </row>
        <row r="55478">
          <cell r="A55478" t="str">
            <v>UCW-29932</v>
          </cell>
          <cell r="B55478" t="str">
            <v>Enrich_Palladium Footwear 129560 Image Update/Change 210 SKU ( 38 Options ) 21/04/2026.</v>
          </cell>
          <cell r="C55478" t="str">
            <v>CLOSED</v>
          </cell>
          <cell r="D55478" t="str">
            <v>Medium</v>
          </cell>
          <cell r="E55478" t="str">
            <v>Chirag Dubal</v>
          </cell>
          <cell r="F55478" t="str">
            <v>Simi Raichel Zachariah</v>
          </cell>
          <cell r="G55478">
            <v>46134.696527777778</v>
          </cell>
          <cell r="H55478">
            <v>46165.561805555553</v>
          </cell>
        </row>
        <row r="55479">
          <cell r="A55479" t="str">
            <v>UCW-29930</v>
          </cell>
          <cell r="B55479" t="str">
            <v>Tata Cliq - New listing- Fragrance 21st April, 2026</v>
          </cell>
          <cell r="C55479" t="str">
            <v>CLOSED</v>
          </cell>
          <cell r="D55479" t="str">
            <v>Medium</v>
          </cell>
          <cell r="E55479" t="str">
            <v>Chirag Dubal</v>
          </cell>
          <cell r="F55479" t="str">
            <v>Shraddha Dighe</v>
          </cell>
          <cell r="G55479">
            <v>46134.693055555559</v>
          </cell>
          <cell r="H55479">
            <v>46172.509722222225</v>
          </cell>
        </row>
        <row r="55480">
          <cell r="A55480" t="str">
            <v>UCW-29929</v>
          </cell>
          <cell r="B55480" t="str">
            <v>79694905_April Listing FG's_Lancome | TCL</v>
          </cell>
          <cell r="C55480" t="str">
            <v>CLOSED Due to Inactive/Insufficient Information</v>
          </cell>
          <cell r="D55480" t="str">
            <v>Medium</v>
          </cell>
          <cell r="E55480" t="str">
            <v>Chirag Dubal</v>
          </cell>
          <cell r="F55480" t="str">
            <v>Shraddha Dighe</v>
          </cell>
          <cell r="G55480">
            <v>46134.689583333333</v>
          </cell>
          <cell r="H55480">
            <v>46167.755555555559</v>
          </cell>
        </row>
        <row r="55481">
          <cell r="A55481" t="str">
            <v>UCW-29928</v>
          </cell>
          <cell r="B55481" t="str">
            <v>Tata Cliq Cataloguing</v>
          </cell>
          <cell r="C55481" t="str">
            <v>CLOSED</v>
          </cell>
          <cell r="D55481" t="str">
            <v>Medium</v>
          </cell>
          <cell r="E55481" t="str">
            <v>Chirag Dubal</v>
          </cell>
          <cell r="F55481" t="str">
            <v>Shraddha Dighe</v>
          </cell>
          <cell r="G55481">
            <v>46134.686805555553</v>
          </cell>
          <cell r="H55481">
            <v>46149.49722222222</v>
          </cell>
        </row>
        <row r="55482">
          <cell r="A55482" t="str">
            <v>UCW-29927</v>
          </cell>
          <cell r="B55482" t="str">
            <v>Error_Tata Cliq-adidas DTC|Footwear| Attributes_18-02-26_NC</v>
          </cell>
          <cell r="C55482" t="str">
            <v>CLOSED</v>
          </cell>
          <cell r="D55482" t="str">
            <v>Medium</v>
          </cell>
          <cell r="E55482" t="str">
            <v>netscribes</v>
          </cell>
          <cell r="F55482" t="str">
            <v>Reagan D’souza</v>
          </cell>
          <cell r="G55482">
            <v>46134.681250000001</v>
          </cell>
          <cell r="H55482">
            <v>46172.643750000003</v>
          </cell>
        </row>
        <row r="55483">
          <cell r="A55483" t="str">
            <v>UCW-29926</v>
          </cell>
          <cell r="B55483" t="str">
            <v>SQ'25 DQ'25 MQ'25 | Pending New Launches Cataloging Details</v>
          </cell>
          <cell r="C55483" t="str">
            <v>CLOSED</v>
          </cell>
          <cell r="D55483" t="str">
            <v>Medium</v>
          </cell>
          <cell r="E55483" t="str">
            <v>Chirag Dubal</v>
          </cell>
          <cell r="F55483" t="str">
            <v>Shraddha Dighe</v>
          </cell>
          <cell r="G55483">
            <v>46134.675000000003</v>
          </cell>
          <cell r="H55483">
            <v>46153.429166666669</v>
          </cell>
        </row>
        <row r="55484">
          <cell r="A55484" t="str">
            <v>UCW-29921</v>
          </cell>
          <cell r="B55484" t="str">
            <v>CLONE - 77354547_New GWP Listing_TCL</v>
          </cell>
          <cell r="C55484" t="str">
            <v>CLOSED</v>
          </cell>
          <cell r="D55484" t="str">
            <v>Medium</v>
          </cell>
          <cell r="E55484" t="str">
            <v>netscribes</v>
          </cell>
          <cell r="F55484" t="str">
            <v>Shraddha Dighe</v>
          </cell>
          <cell r="G55484">
            <v>46134.604861111111</v>
          </cell>
          <cell r="H55484">
            <v>46140.748611111114</v>
          </cell>
        </row>
        <row r="55485">
          <cell r="A55485" t="str">
            <v>UCW-29910</v>
          </cell>
          <cell r="B55485" t="str">
            <v>Error_Miss Chase-441 Styles-SS'25-27-12-2024_NC</v>
          </cell>
          <cell r="C55485" t="str">
            <v>CLOSED</v>
          </cell>
          <cell r="D55485" t="str">
            <v>Medium</v>
          </cell>
          <cell r="E55485" t="str">
            <v>netscribes</v>
          </cell>
          <cell r="F55485" t="str">
            <v>Reagan D’souza</v>
          </cell>
          <cell r="G55485">
            <v>46134.489583333336</v>
          </cell>
          <cell r="H55485">
            <v>46155.718055555553</v>
          </cell>
        </row>
        <row r="55486">
          <cell r="A55486" t="str">
            <v>UCW-29909</v>
          </cell>
          <cell r="B55486" t="str">
            <v>ENRICH_MNY | BB Cream PDP and A+ Update | TATACLIQ</v>
          </cell>
          <cell r="C55486" t="str">
            <v>CLOSED</v>
          </cell>
          <cell r="D55486" t="str">
            <v>Medium</v>
          </cell>
          <cell r="E55486" t="str">
            <v>Chirag Dubal</v>
          </cell>
          <cell r="F55486" t="str">
            <v>Shraddha Dighe</v>
          </cell>
          <cell r="G55486">
            <v>46134.470833333333</v>
          </cell>
          <cell r="H55486">
            <v>46140.555555555555</v>
          </cell>
        </row>
        <row r="55487">
          <cell r="A55487" t="str">
            <v>UCW-29907</v>
          </cell>
          <cell r="B55487" t="str">
            <v>ENRICH_MNY | SSLM Tube Kiara PDP Update | TATACLIQ</v>
          </cell>
          <cell r="C55487" t="str">
            <v>CLOSED</v>
          </cell>
          <cell r="D55487" t="str">
            <v>Medium</v>
          </cell>
          <cell r="E55487" t="str">
            <v>Chirag Dubal</v>
          </cell>
          <cell r="F55487" t="str">
            <v>Shraddha Dighe</v>
          </cell>
          <cell r="G55487">
            <v>46134.436805555553</v>
          </cell>
          <cell r="H55487">
            <v>46141.744444444441</v>
          </cell>
        </row>
        <row r="55488">
          <cell r="A55488" t="str">
            <v>UCW-29906</v>
          </cell>
          <cell r="B55488" t="str">
            <v>Estee Lauder - GWP Listings April'26</v>
          </cell>
          <cell r="C55488" t="str">
            <v>CLOSED</v>
          </cell>
          <cell r="D55488" t="str">
            <v>Medium</v>
          </cell>
          <cell r="E55488" t="str">
            <v>Chirag Dubal</v>
          </cell>
          <cell r="F55488" t="str">
            <v>Shraddha Dighe</v>
          </cell>
          <cell r="G55488">
            <v>46134.433333333334</v>
          </cell>
          <cell r="H55488">
            <v>46172.511111111111</v>
          </cell>
        </row>
        <row r="55489">
          <cell r="A55489" t="str">
            <v>UCW-29905</v>
          </cell>
          <cell r="B55489" t="str">
            <v>GWP Platform Addition - Forest Essentials</v>
          </cell>
          <cell r="C55489" t="str">
            <v>CLOSED</v>
          </cell>
          <cell r="D55489" t="str">
            <v>Medium</v>
          </cell>
          <cell r="E55489" t="str">
            <v>Chirag Dubal</v>
          </cell>
          <cell r="F55489" t="str">
            <v>Shraddha Dighe</v>
          </cell>
          <cell r="G55489">
            <v>46134.430555555555</v>
          </cell>
          <cell r="H55489">
            <v>46156.834722222222</v>
          </cell>
        </row>
        <row r="55490">
          <cell r="A55490" t="str">
            <v>UCW-29903</v>
          </cell>
          <cell r="B55490" t="str">
            <v>Error_Woodland Catalogue-580 Styles_NC</v>
          </cell>
          <cell r="C55490" t="str">
            <v>CLOSED Due to Inactive/Insufficient Information</v>
          </cell>
          <cell r="D55490" t="str">
            <v>Medium</v>
          </cell>
          <cell r="E55490" t="str">
            <v>netscribes</v>
          </cell>
          <cell r="F55490" t="str">
            <v>Reagan D’souza</v>
          </cell>
          <cell r="G55490">
            <v>46133.999305555553</v>
          </cell>
          <cell r="H55490">
            <v>46155.668055555558</v>
          </cell>
        </row>
        <row r="55491">
          <cell r="A55491" t="str">
            <v>UCW-29889</v>
          </cell>
          <cell r="B55491" t="str">
            <v>Label Rtiu Kumar SS-26 2nd Drop Cataloging</v>
          </cell>
          <cell r="C55491" t="str">
            <v>CLOSED</v>
          </cell>
          <cell r="D55491" t="str">
            <v>Medium</v>
          </cell>
          <cell r="E55491" t="str">
            <v>Chirag Dubal</v>
          </cell>
          <cell r="F55491" t="str">
            <v>Shloka Chakre</v>
          </cell>
          <cell r="G55491">
            <v>46133.793055555558</v>
          </cell>
          <cell r="H55491">
            <v>46172.511805555558</v>
          </cell>
        </row>
        <row r="55492">
          <cell r="A55492" t="str">
            <v>UCW-29879</v>
          </cell>
          <cell r="B55492" t="str">
            <v>Hoversoul Batch -9</v>
          </cell>
          <cell r="C55492" t="str">
            <v>CLOSED</v>
          </cell>
          <cell r="D55492" t="str">
            <v>Medium</v>
          </cell>
          <cell r="E55492" t="str">
            <v>Chirag Dubal</v>
          </cell>
          <cell r="F55492" t="str">
            <v>Simi Raichel Zachariah</v>
          </cell>
          <cell r="G55492">
            <v>46133.753472222219</v>
          </cell>
          <cell r="H55492">
            <v>46172.512499999997</v>
          </cell>
        </row>
        <row r="55493">
          <cell r="A55493" t="str">
            <v>UCW-29871</v>
          </cell>
          <cell r="B55493" t="str">
            <v>CLONE - 78248680_LANCOME Q2 New Listing_TCL</v>
          </cell>
          <cell r="C55493" t="str">
            <v>CLOSED Due to Inactive/Insufficient Information</v>
          </cell>
          <cell r="D55493" t="str">
            <v>Medium</v>
          </cell>
          <cell r="E55493" t="str">
            <v>netscribes</v>
          </cell>
          <cell r="F55493" t="str">
            <v>Shraddha Dighe</v>
          </cell>
          <cell r="G55493">
            <v>46133.699305555558</v>
          </cell>
          <cell r="H55493">
            <v>46146.397222222222</v>
          </cell>
        </row>
        <row r="55494">
          <cell r="A55494" t="str">
            <v>UCW-29827</v>
          </cell>
          <cell r="B55494" t="str">
            <v>Subtask - Hoversoul - cataloging  Batch -5</v>
          </cell>
          <cell r="C55494" t="str">
            <v>CLOSED</v>
          </cell>
          <cell r="D55494" t="str">
            <v>Medium</v>
          </cell>
          <cell r="E55494" t="str">
            <v>Chirag Dubal</v>
          </cell>
          <cell r="F55494" t="str">
            <v>netscribes</v>
          </cell>
          <cell r="G55494">
            <v>46133.365972222222</v>
          </cell>
          <cell r="H55494">
            <v>46157.564583333333</v>
          </cell>
        </row>
        <row r="55495">
          <cell r="A55495" t="str">
            <v>UCW-29818</v>
          </cell>
          <cell r="B55495" t="str">
            <v>Assortment Gap - Luxury Beauty | Mar'26</v>
          </cell>
          <cell r="C55495" t="str">
            <v>CLOSED Due to Inactive/Insufficient Information</v>
          </cell>
          <cell r="D55495" t="str">
            <v>Medium</v>
          </cell>
          <cell r="E55495" t="str">
            <v>Chirag Dubal</v>
          </cell>
          <cell r="F55495" t="str">
            <v>Shraddha Dighe</v>
          </cell>
          <cell r="G55495">
            <v>46132.759027777778</v>
          </cell>
          <cell r="H55495">
            <v>46196.625694444447</v>
          </cell>
        </row>
        <row r="55496">
          <cell r="A55496" t="str">
            <v>UCW-29814</v>
          </cell>
          <cell r="B55496" t="str">
            <v>Monkstory - 2Mar 26 - 125608 - New collection - Luxury</v>
          </cell>
          <cell r="C55496" t="str">
            <v>CLOSED</v>
          </cell>
          <cell r="D55496" t="str">
            <v>Medium</v>
          </cell>
          <cell r="E55496" t="str">
            <v>Chirag Dubal</v>
          </cell>
          <cell r="F55496" t="str">
            <v>netscribes</v>
          </cell>
          <cell r="G55496">
            <v>46132.74722222222</v>
          </cell>
          <cell r="H55496">
            <v>46155.774305555555</v>
          </cell>
        </row>
        <row r="55497">
          <cell r="A55497" t="str">
            <v>UCW-29811</v>
          </cell>
          <cell r="B55497" t="str">
            <v>CLONE - Enrich_Sohnaa - Jewellery - 129045 - 20022026 - Zoomed Images Correction</v>
          </cell>
          <cell r="C55497" t="str">
            <v>CLOSED</v>
          </cell>
          <cell r="D55497" t="str">
            <v>Medium</v>
          </cell>
          <cell r="E55497" t="str">
            <v>Chirag Dubal</v>
          </cell>
          <cell r="F55497" t="str">
            <v>Shraddha Dighe</v>
          </cell>
          <cell r="G55497">
            <v>46132.71875</v>
          </cell>
          <cell r="H55497">
            <v>46141.728472222225</v>
          </cell>
        </row>
        <row r="55498">
          <cell r="A55498" t="str">
            <v>UCW-29785</v>
          </cell>
          <cell r="B55498" t="str">
            <v>Subtask - Aurelia/W/Folksong- 43 Style- Summer-2026- 31st March</v>
          </cell>
          <cell r="C55498" t="str">
            <v>CLOSED</v>
          </cell>
          <cell r="D55498" t="str">
            <v>Medium</v>
          </cell>
          <cell r="E55498" t="str">
            <v>netscribes</v>
          </cell>
          <cell r="F55498" t="str">
            <v>netscribes</v>
          </cell>
          <cell r="G55498">
            <v>46132.644444444442</v>
          </cell>
          <cell r="H55498">
            <v>46156.816666666666</v>
          </cell>
        </row>
        <row r="55499">
          <cell r="A55499" t="str">
            <v>UCW-29765</v>
          </cell>
          <cell r="B55499" t="str">
            <v>ENRICH_Colors Queen || Makeup || 129094 || 16-04-2026</v>
          </cell>
          <cell r="C55499" t="str">
            <v>CLOSED</v>
          </cell>
          <cell r="D55499" t="str">
            <v>Medium</v>
          </cell>
          <cell r="E55499" t="str">
            <v>Chirag Dubal</v>
          </cell>
          <cell r="F55499" t="str">
            <v>Shraddha Dighe</v>
          </cell>
          <cell r="G55499">
            <v>46132.45416666667</v>
          </cell>
          <cell r="H55499">
            <v>46141.686111111114</v>
          </cell>
        </row>
        <row r="55500">
          <cell r="A55500" t="str">
            <v>UCW-29757</v>
          </cell>
          <cell r="B55500" t="str">
            <v>Pantaloons/Men Women/Non Apparel Footwear/New Listing/SKU 64/Options 11| 16th April'2026</v>
          </cell>
          <cell r="C55500" t="str">
            <v>CLOSED</v>
          </cell>
          <cell r="D55500" t="str">
            <v>Medium</v>
          </cell>
          <cell r="E55500" t="str">
            <v>Chirag Dubal</v>
          </cell>
          <cell r="F55500" t="str">
            <v>Simi Raichel Zachariah</v>
          </cell>
          <cell r="G55500">
            <v>46132.008333333331</v>
          </cell>
          <cell r="H55500">
            <v>46172.513194444444</v>
          </cell>
        </row>
        <row r="55501">
          <cell r="A55501" t="str">
            <v>UCW-29753</v>
          </cell>
          <cell r="B55501" t="str">
            <v>Tata Cliq (April) - New Product Listing - (18-04-2026)</v>
          </cell>
          <cell r="C55501" t="str">
            <v>CLOSED</v>
          </cell>
          <cell r="D55501" t="str">
            <v>Medium</v>
          </cell>
          <cell r="E55501" t="str">
            <v>Chirag Dubal</v>
          </cell>
          <cell r="F55501" t="str">
            <v>Shraddha Dighe</v>
          </cell>
          <cell r="G55501">
            <v>46131.964583333334</v>
          </cell>
          <cell r="H55501">
            <v>46172.507638888892</v>
          </cell>
        </row>
        <row r="55502">
          <cell r="A55502" t="str">
            <v>UCW-29752</v>
          </cell>
          <cell r="B55502" t="str">
            <v>Giva | Silver Jewellery | 125927 | 18-4-2026 (87 Skus)</v>
          </cell>
          <cell r="C55502" t="str">
            <v>CLOSED</v>
          </cell>
          <cell r="D55502" t="str">
            <v>Medium</v>
          </cell>
          <cell r="E55502" t="str">
            <v>Chirag Dubal</v>
          </cell>
          <cell r="F55502" t="str">
            <v>Shraddha Dighe</v>
          </cell>
          <cell r="G55502">
            <v>46131.961111111108</v>
          </cell>
          <cell r="H55502">
            <v>46172.508333333331</v>
          </cell>
        </row>
        <row r="55503">
          <cell r="A55503" t="str">
            <v>UCW-29751</v>
          </cell>
          <cell r="B55503" t="str">
            <v>ENRICH_OAP | Infallible Concealer - Grammage Change + PDP Image Change | TATACLIQ</v>
          </cell>
          <cell r="C55503" t="str">
            <v>CLOSED</v>
          </cell>
          <cell r="D55503" t="str">
            <v>Medium</v>
          </cell>
          <cell r="E55503" t="str">
            <v>Chirag Dubal</v>
          </cell>
          <cell r="F55503" t="str">
            <v>Shraddha Dighe</v>
          </cell>
          <cell r="G55503">
            <v>46131.959027777775</v>
          </cell>
          <cell r="H55503">
            <v>46139.745138888888</v>
          </cell>
        </row>
        <row r="55504">
          <cell r="A55504" t="str">
            <v>UCW-29740</v>
          </cell>
          <cell r="B55504" t="str">
            <v>New Balance Listing For OR (Tatacliq Luxury) | LOT 2</v>
          </cell>
          <cell r="C55504" t="str">
            <v>CLOSED</v>
          </cell>
          <cell r="D55504" t="str">
            <v>Medium</v>
          </cell>
          <cell r="E55504" t="str">
            <v>netscribes</v>
          </cell>
          <cell r="F55504" t="str">
            <v>Mohd Tahir Shaikh</v>
          </cell>
          <cell r="G55504">
            <v>46131.935416666667</v>
          </cell>
          <cell r="H55504">
            <v>46155.787499999999</v>
          </cell>
        </row>
        <row r="55505">
          <cell r="A55505" t="str">
            <v>UCW-29739</v>
          </cell>
          <cell r="B55505" t="str">
            <v>RC JC - 6 STD - New Listing - TATA - 7-4-26</v>
          </cell>
          <cell r="C55505" t="str">
            <v>CLOSED</v>
          </cell>
          <cell r="D55505" t="str">
            <v>Medium</v>
          </cell>
          <cell r="E55505" t="str">
            <v>Chirag Dubal</v>
          </cell>
          <cell r="F55505" t="str">
            <v>Shraddha Dighe</v>
          </cell>
          <cell r="G55505">
            <v>46131.934027777781</v>
          </cell>
          <cell r="H55505">
            <v>46172.508333333331</v>
          </cell>
        </row>
        <row r="55506">
          <cell r="A55506" t="str">
            <v>UCW-29738</v>
          </cell>
          <cell r="B55506" t="str">
            <v>ABH New launch: Feb'26</v>
          </cell>
          <cell r="C55506" t="str">
            <v>CLOSED</v>
          </cell>
          <cell r="D55506" t="str">
            <v>Medium</v>
          </cell>
          <cell r="E55506" t="str">
            <v>Chirag Dubal</v>
          </cell>
          <cell r="F55506" t="str">
            <v>Shraddha Dighe</v>
          </cell>
          <cell r="G55506">
            <v>46131.932638888888</v>
          </cell>
          <cell r="H55506">
            <v>46141.534722222219</v>
          </cell>
        </row>
        <row r="55507">
          <cell r="A55507" t="str">
            <v>UCW-29735</v>
          </cell>
          <cell r="B55507" t="str">
            <v>Cataloguing details for Vials</v>
          </cell>
          <cell r="C55507" t="str">
            <v>CLOSED</v>
          </cell>
          <cell r="D55507" t="str">
            <v>Medium</v>
          </cell>
          <cell r="E55507" t="str">
            <v>Chirag Dubal</v>
          </cell>
          <cell r="F55507" t="str">
            <v>Shraddha Dighe</v>
          </cell>
          <cell r="G55507">
            <v>46131.909722222219</v>
          </cell>
          <cell r="H55507">
            <v>46172.508333333331</v>
          </cell>
        </row>
        <row r="55508">
          <cell r="A55508" t="str">
            <v>UCW-29734</v>
          </cell>
          <cell r="B55508" t="str">
            <v>New listings 125g Conditioners</v>
          </cell>
          <cell r="C55508" t="str">
            <v>CLOSED</v>
          </cell>
          <cell r="D55508" t="str">
            <v>Medium</v>
          </cell>
          <cell r="E55508" t="str">
            <v>Chirag Dubal</v>
          </cell>
          <cell r="F55508" t="str">
            <v>Shraddha Dighe</v>
          </cell>
          <cell r="G55508">
            <v>46131.906944444447</v>
          </cell>
          <cell r="H55508">
            <v>46141.540277777778</v>
          </cell>
        </row>
        <row r="55509">
          <cell r="A55509" t="str">
            <v>UCW-29733</v>
          </cell>
          <cell r="B55509" t="str">
            <v>Body Mist Cataloging - ajmal &amp; sons</v>
          </cell>
          <cell r="C55509" t="str">
            <v>CLOSED</v>
          </cell>
          <cell r="D55509" t="str">
            <v>Medium</v>
          </cell>
          <cell r="E55509" t="str">
            <v>Chirag Dubal</v>
          </cell>
          <cell r="F55509" t="str">
            <v>Shraddha Dighe</v>
          </cell>
          <cell r="G55509">
            <v>46131.905555555553</v>
          </cell>
          <cell r="H55509">
            <v>46172.509027777778</v>
          </cell>
        </row>
        <row r="55510">
          <cell r="A55510" t="str">
            <v>UCW-29732</v>
          </cell>
          <cell r="B55510" t="str">
            <v>New Listings_Rasasi</v>
          </cell>
          <cell r="C55510" t="str">
            <v>CLOSED</v>
          </cell>
          <cell r="D55510" t="str">
            <v>Medium</v>
          </cell>
          <cell r="E55510" t="str">
            <v>Chirag Dubal</v>
          </cell>
          <cell r="F55510" t="str">
            <v>Shraddha Dighe</v>
          </cell>
          <cell r="G55510">
            <v>46131.763194444444</v>
          </cell>
          <cell r="H55510">
            <v>46166.732638888891</v>
          </cell>
        </row>
        <row r="55511">
          <cell r="A55511" t="str">
            <v>UCW-29731</v>
          </cell>
          <cell r="B55511" t="str">
            <v>ENRICH_Arata 3.0 Catalogue Revision - 14 April</v>
          </cell>
          <cell r="C55511" t="str">
            <v>CLOSED Due to Inactive/Insufficient Information</v>
          </cell>
          <cell r="D55511" t="str">
            <v>Medium</v>
          </cell>
          <cell r="E55511" t="str">
            <v>Chirag Dubal</v>
          </cell>
          <cell r="F55511" t="str">
            <v>Shraddha Dighe</v>
          </cell>
          <cell r="G55511">
            <v>46131.761111111111</v>
          </cell>
          <cell r="H55511">
            <v>46146.701388888891</v>
          </cell>
        </row>
        <row r="55512">
          <cell r="A55512" t="str">
            <v>UCW-29729</v>
          </cell>
          <cell r="B55512" t="str">
            <v>Olay Arya | New Listing | Tata Cliq</v>
          </cell>
          <cell r="C55512" t="str">
            <v>CLOSED</v>
          </cell>
          <cell r="D55512" t="str">
            <v>Medium</v>
          </cell>
          <cell r="E55512" t="str">
            <v>Chirag Dubal</v>
          </cell>
          <cell r="F55512" t="str">
            <v>Shraddha Dighe</v>
          </cell>
          <cell r="G55512">
            <v>46131.745138888888</v>
          </cell>
          <cell r="H55512">
            <v>46172.509027777778</v>
          </cell>
        </row>
        <row r="55513">
          <cell r="A55513" t="str">
            <v>UCW-29728</v>
          </cell>
          <cell r="B55513" t="str">
            <v>Plum x Tata CLiQ | New Launches - Lip Balm</v>
          </cell>
          <cell r="C55513" t="str">
            <v>CLOSED Due to Inactive/Insufficient Information</v>
          </cell>
          <cell r="D55513" t="str">
            <v>Medium</v>
          </cell>
          <cell r="E55513" t="str">
            <v>Chirag Dubal</v>
          </cell>
          <cell r="F55513" t="str">
            <v>Shraddha Dighe</v>
          </cell>
          <cell r="G55513">
            <v>46131.742361111108</v>
          </cell>
          <cell r="H55513">
            <v>46155.788194444445</v>
          </cell>
        </row>
        <row r="55514">
          <cell r="A55514" t="str">
            <v>UCW-29727</v>
          </cell>
          <cell r="B55514" t="str">
            <v>TCL - May Cataloguing 2nd Lot</v>
          </cell>
          <cell r="C55514" t="str">
            <v>CLOSED</v>
          </cell>
          <cell r="D55514" t="str">
            <v>Medium</v>
          </cell>
          <cell r="E55514" t="str">
            <v>Chirag Dubal</v>
          </cell>
          <cell r="F55514" t="str">
            <v>Shraddha Dighe</v>
          </cell>
          <cell r="G55514">
            <v>46131.739583333336</v>
          </cell>
          <cell r="H55514">
            <v>46172.509027777778</v>
          </cell>
        </row>
        <row r="55515">
          <cell r="A55515" t="str">
            <v>UCW-29726</v>
          </cell>
          <cell r="B55515" t="str">
            <v>New Listings - Embryolisse &amp; Temptu ( NPD)</v>
          </cell>
          <cell r="C55515" t="str">
            <v>CLOSED</v>
          </cell>
          <cell r="D55515" t="str">
            <v>Medium</v>
          </cell>
          <cell r="E55515" t="str">
            <v>Chirag Dubal</v>
          </cell>
          <cell r="F55515" t="str">
            <v>Shraddha Dighe</v>
          </cell>
          <cell r="G55515">
            <v>46131.737500000003</v>
          </cell>
          <cell r="H55515">
            <v>46155.788888888892</v>
          </cell>
        </row>
        <row r="55516">
          <cell r="A55516" t="str">
            <v>UCW-29724</v>
          </cell>
          <cell r="B55516" t="str">
            <v>Tata Cliq - New listing- Giordano (20ml)</v>
          </cell>
          <cell r="C55516" t="str">
            <v>CLOSED</v>
          </cell>
          <cell r="D55516" t="str">
            <v>Medium</v>
          </cell>
          <cell r="E55516" t="str">
            <v>Chirag Dubal</v>
          </cell>
          <cell r="F55516" t="str">
            <v>Shraddha Dighe</v>
          </cell>
          <cell r="G55516">
            <v>46131.730555555558</v>
          </cell>
          <cell r="H55516">
            <v>46172.509722222225</v>
          </cell>
        </row>
        <row r="55517">
          <cell r="A55517" t="str">
            <v>UCW-29723</v>
          </cell>
          <cell r="B55517" t="str">
            <v>Tata Cliq  - New listing -  Fragrance and Fragrance Gift Set (14-04-2026)</v>
          </cell>
          <cell r="C55517" t="str">
            <v>CLOSED</v>
          </cell>
          <cell r="D55517" t="str">
            <v>Medium</v>
          </cell>
          <cell r="E55517" t="str">
            <v>Chirag Dubal</v>
          </cell>
          <cell r="F55517" t="str">
            <v>Shraddha Dighe</v>
          </cell>
          <cell r="G55517">
            <v>46131.729166666664</v>
          </cell>
          <cell r="H55517">
            <v>46155.790972222225</v>
          </cell>
        </row>
        <row r="55518">
          <cell r="A55518" t="str">
            <v>UCW-29722</v>
          </cell>
          <cell r="B55518" t="str">
            <v>New listing - 126397</v>
          </cell>
          <cell r="C55518" t="str">
            <v>CLOSED</v>
          </cell>
          <cell r="D55518" t="str">
            <v>Medium</v>
          </cell>
          <cell r="E55518" t="str">
            <v>Chirag Dubal</v>
          </cell>
          <cell r="F55518" t="str">
            <v>Shraddha Dighe</v>
          </cell>
          <cell r="G55518">
            <v>46131.727083333331</v>
          </cell>
          <cell r="H55518">
            <v>46172.509722222225</v>
          </cell>
        </row>
        <row r="55519">
          <cell r="A55519" t="str">
            <v>UCW-29715</v>
          </cell>
          <cell r="B55519" t="str">
            <v>Skechers Add now catalogue dated 15th April 2026</v>
          </cell>
          <cell r="C55519" t="str">
            <v>CLOSED</v>
          </cell>
          <cell r="D55519" t="str">
            <v>Medium</v>
          </cell>
          <cell r="E55519" t="str">
            <v>netscribes</v>
          </cell>
          <cell r="F55519" t="str">
            <v>Mohd Tahir Shaikh</v>
          </cell>
          <cell r="G55519">
            <v>46131.036111111112</v>
          </cell>
          <cell r="H55519">
            <v>46155.791666666664</v>
          </cell>
        </row>
        <row r="55520">
          <cell r="A55520" t="str">
            <v>UCW-29707</v>
          </cell>
          <cell r="B55520" t="str">
            <v>ALDO SS26 Footwear Catalog Submission (TC&amp;TCL) - 15.04.2026</v>
          </cell>
          <cell r="C55520" t="str">
            <v>CLOSED</v>
          </cell>
          <cell r="D55520" t="str">
            <v>Medium</v>
          </cell>
          <cell r="E55520" t="str">
            <v>netscribes</v>
          </cell>
          <cell r="F55520" t="str">
            <v>Mohd Tahir Shaikh</v>
          </cell>
          <cell r="G55520">
            <v>46131.018750000003</v>
          </cell>
          <cell r="H55520">
            <v>46172.506944444445</v>
          </cell>
        </row>
        <row r="55521">
          <cell r="A55521" t="str">
            <v>UCW-29700</v>
          </cell>
          <cell r="B55521" t="str">
            <v>ENRICH_USPA x Tata Cliq Moodshot (Batch-3)</v>
          </cell>
          <cell r="C55521" t="str">
            <v>CLOSED</v>
          </cell>
          <cell r="D55521" t="str">
            <v>Medium</v>
          </cell>
          <cell r="E55521" t="str">
            <v>netscribes</v>
          </cell>
          <cell r="F55521" t="str">
            <v>Mohd Tahir Shaikh</v>
          </cell>
          <cell r="G55521">
            <v>46130.635416666664</v>
          </cell>
          <cell r="H55521">
            <v>46141.665972222225</v>
          </cell>
        </row>
        <row r="55522">
          <cell r="A55522" t="str">
            <v>UCW-29692</v>
          </cell>
          <cell r="B55522" t="str">
            <v>ALDO SS26 Footwear Catalog Submission (TC&amp;TCL) - 14.04.2025`</v>
          </cell>
          <cell r="C55522" t="str">
            <v>CLOSED</v>
          </cell>
          <cell r="D55522" t="str">
            <v>Medium</v>
          </cell>
          <cell r="E55522" t="str">
            <v>netscribes</v>
          </cell>
          <cell r="F55522" t="str">
            <v>Mohd Tahir Shaikh</v>
          </cell>
          <cell r="G55522">
            <v>46130.604166666664</v>
          </cell>
          <cell r="H55522">
            <v>46172.507638888892</v>
          </cell>
        </row>
        <row r="55523">
          <cell r="A55523" t="str">
            <v>UCW-29689</v>
          </cell>
          <cell r="B55523" t="str">
            <v>New Listings 14/04/2026</v>
          </cell>
          <cell r="C55523" t="str">
            <v>CLOSED</v>
          </cell>
          <cell r="D55523" t="str">
            <v>Medium</v>
          </cell>
          <cell r="E55523" t="str">
            <v>netscribes</v>
          </cell>
          <cell r="F55523" t="str">
            <v>Mohd Tahir Shaikh</v>
          </cell>
          <cell r="G55523">
            <v>46130.584027777775</v>
          </cell>
          <cell r="H55523">
            <v>46146.840277777781</v>
          </cell>
        </row>
        <row r="55524">
          <cell r="A55524" t="str">
            <v>UCW-29688</v>
          </cell>
          <cell r="B55524" t="str">
            <v>Red Tape Tata CLiQ Footwear Catalog</v>
          </cell>
          <cell r="C55524" t="str">
            <v>CLOSED</v>
          </cell>
          <cell r="D55524" t="str">
            <v>Medium</v>
          </cell>
          <cell r="E55524" t="str">
            <v>netscribes</v>
          </cell>
          <cell r="F55524" t="str">
            <v>Mohd Tahir Shaikh</v>
          </cell>
          <cell r="G55524">
            <v>46130.578472222223</v>
          </cell>
          <cell r="H55524">
            <v>46172.506944444445</v>
          </cell>
        </row>
        <row r="55525">
          <cell r="A55525" t="str">
            <v>UCW-29686</v>
          </cell>
          <cell r="B55525" t="str">
            <v>Tata Cliq | USPA | Footwear Listing</v>
          </cell>
          <cell r="C55525" t="str">
            <v>CLOSED</v>
          </cell>
          <cell r="D55525" t="str">
            <v>Medium</v>
          </cell>
          <cell r="E55525" t="str">
            <v>netscribes</v>
          </cell>
          <cell r="F55525" t="str">
            <v>Mohd Tahir Shaikh</v>
          </cell>
          <cell r="G55525">
            <v>46130.567361111112</v>
          </cell>
          <cell r="H55525">
            <v>46172.510416666664</v>
          </cell>
        </row>
        <row r="55526">
          <cell r="A55526" t="str">
            <v>UCW-29684</v>
          </cell>
          <cell r="B55526" t="str">
            <v>ERROR_PUMA Apparel 124130 &amp; 125381 New Listing 12-03-2026</v>
          </cell>
          <cell r="C55526" t="str">
            <v>CLOSED</v>
          </cell>
          <cell r="D55526" t="str">
            <v>Medium</v>
          </cell>
          <cell r="E55526" t="str">
            <v>netscribes</v>
          </cell>
          <cell r="F55526" t="str">
            <v>Mohd Tahir Shaikh</v>
          </cell>
          <cell r="G55526">
            <v>46130.51666666667</v>
          </cell>
          <cell r="H55526">
            <v>46175.592361111114</v>
          </cell>
        </row>
        <row r="55527">
          <cell r="A55527" t="str">
            <v>UCW-29680</v>
          </cell>
          <cell r="B55527" t="str">
            <v>Bacca Bucci + Women Footwear + 124878 + New Listing + 318 SKUs + 53 Options + 10-April-2026</v>
          </cell>
          <cell r="C55527" t="str">
            <v>CLOSED Due to Inactive/Insufficient Information</v>
          </cell>
          <cell r="D55527" t="str">
            <v>Medium</v>
          </cell>
          <cell r="E55527" t="str">
            <v>netscribes</v>
          </cell>
          <cell r="F55527" t="str">
            <v>Mohd Tahir Shaikh</v>
          </cell>
          <cell r="G55527">
            <v>46129.719444444447</v>
          </cell>
          <cell r="H55527">
            <v>46141.775694444441</v>
          </cell>
        </row>
        <row r="55528">
          <cell r="A55528" t="str">
            <v>UCW-29679</v>
          </cell>
          <cell r="B55528" t="str">
            <v xml:space="preserve"> Pantaloons/Kids/Non Apparel Footwear/New Listing/SKU 108/Options 18| 16th April'2026</v>
          </cell>
          <cell r="C55528" t="str">
            <v>CLOSED</v>
          </cell>
          <cell r="D55528" t="str">
            <v>Medium</v>
          </cell>
          <cell r="E55528" t="str">
            <v>Chirag Dubal</v>
          </cell>
          <cell r="F55528" t="str">
            <v>Simi Raichel Zachariah</v>
          </cell>
          <cell r="G55528">
            <v>46129.711111111108</v>
          </cell>
          <cell r="H55528">
            <v>46172.511111111111</v>
          </cell>
        </row>
        <row r="55529">
          <cell r="A55529" t="str">
            <v>UCW-29673</v>
          </cell>
          <cell r="B55529" t="str">
            <v>Tata Cliq (April) - New Product Listing - (13-04-2026)</v>
          </cell>
          <cell r="C55529" t="str">
            <v>CLOSED</v>
          </cell>
          <cell r="D55529" t="str">
            <v>Medium</v>
          </cell>
          <cell r="E55529" t="str">
            <v>Chirag Dubal</v>
          </cell>
          <cell r="F55529" t="str">
            <v>Shraddha Dighe</v>
          </cell>
          <cell r="G55529">
            <v>46129.690972222219</v>
          </cell>
          <cell r="H55529">
            <v>46156.454861111109</v>
          </cell>
        </row>
        <row r="55530">
          <cell r="A55530" t="str">
            <v>UCW-29669</v>
          </cell>
          <cell r="B55530" t="str">
            <v>ENRICH_OAP | PDP Update Shade 4.25 | TATACLIQ</v>
          </cell>
          <cell r="C55530" t="str">
            <v>CLOSED</v>
          </cell>
          <cell r="D55530" t="str">
            <v>Medium</v>
          </cell>
          <cell r="E55530" t="str">
            <v>Chirag Dubal</v>
          </cell>
          <cell r="F55530" t="str">
            <v>Shraddha Dighe</v>
          </cell>
          <cell r="G55530">
            <v>46129.672222222223</v>
          </cell>
          <cell r="H55530">
            <v>46156.567361111112</v>
          </cell>
        </row>
        <row r="55531">
          <cell r="A55531" t="str">
            <v>UCW-29667</v>
          </cell>
          <cell r="B55531" t="str">
            <v>May Cataloguing - TCL</v>
          </cell>
          <cell r="C55531" t="str">
            <v>CLOSED</v>
          </cell>
          <cell r="D55531" t="str">
            <v>Medium</v>
          </cell>
          <cell r="E55531" t="str">
            <v>Chirag Dubal</v>
          </cell>
          <cell r="F55531" t="str">
            <v>Shraddha Dighe</v>
          </cell>
          <cell r="G55531">
            <v>46129.667361111111</v>
          </cell>
          <cell r="H55531">
            <v>46172.511805555558</v>
          </cell>
        </row>
        <row r="55532">
          <cell r="A55532" t="str">
            <v>UCW-29665</v>
          </cell>
          <cell r="B55532" t="str">
            <v>Bobbi Brown NPL Listing - 13th April</v>
          </cell>
          <cell r="C55532" t="str">
            <v>CLOSED</v>
          </cell>
          <cell r="D55532" t="str">
            <v>Medium</v>
          </cell>
          <cell r="E55532" t="str">
            <v>Chirag Dubal</v>
          </cell>
          <cell r="F55532" t="str">
            <v>Shraddha Dighe</v>
          </cell>
          <cell r="G55532">
            <v>46129.665972222225</v>
          </cell>
          <cell r="H55532">
            <v>46172.513888888891</v>
          </cell>
        </row>
        <row r="55533">
          <cell r="A55533" t="str">
            <v>UCW-29653</v>
          </cell>
          <cell r="B55533" t="str">
            <v>ENRICH_Wrong product Images - Himalaya</v>
          </cell>
          <cell r="C55533" t="str">
            <v>CLOSED</v>
          </cell>
          <cell r="D55533" t="str">
            <v>Medium</v>
          </cell>
          <cell r="E55533" t="str">
            <v>netscribes</v>
          </cell>
          <cell r="F55533" t="str">
            <v>Shraddha Dighe</v>
          </cell>
          <cell r="G55533">
            <v>46129.565972222219</v>
          </cell>
          <cell r="H55533">
            <v>46140.493750000001</v>
          </cell>
        </row>
        <row r="55534">
          <cell r="A55534" t="str">
            <v>UCW-29650</v>
          </cell>
          <cell r="B55534" t="str">
            <v>New Brand Listing - Oteria</v>
          </cell>
          <cell r="C55534" t="str">
            <v>CLOSED Due to Inactive/Insufficient Information</v>
          </cell>
          <cell r="D55534" t="str">
            <v>Medium</v>
          </cell>
          <cell r="E55534" t="str">
            <v>netscribes</v>
          </cell>
          <cell r="F55534" t="str">
            <v>Shraddha Dighe</v>
          </cell>
          <cell r="G55534">
            <v>46129.5625</v>
          </cell>
          <cell r="H55534">
            <v>46147.669444444444</v>
          </cell>
        </row>
        <row r="55535">
          <cell r="A55535" t="str">
            <v>UCW-29647</v>
          </cell>
          <cell r="B55535" t="str">
            <v>ERROR_Escalation: Incorrect Image Uploaded Without QC and Validation_NC</v>
          </cell>
          <cell r="C55535" t="str">
            <v>CLOSED Due to Inactive/Insufficient Information</v>
          </cell>
          <cell r="D55535" t="str">
            <v>Highest</v>
          </cell>
          <cell r="E55535" t="str">
            <v>netscribes</v>
          </cell>
          <cell r="F55535" t="str">
            <v>Sushma Ram</v>
          </cell>
          <cell r="G55535">
            <v>46129.54791666667</v>
          </cell>
          <cell r="H55535">
            <v>46130.452777777777</v>
          </cell>
        </row>
        <row r="55536">
          <cell r="A55536" t="str">
            <v>UCW-29636</v>
          </cell>
          <cell r="B55536" t="str">
            <v>PUMA Apparel 124130 &amp; 125381 New Listing 15-04-2026</v>
          </cell>
          <cell r="C55536" t="str">
            <v>CLOSED</v>
          </cell>
          <cell r="D55536" t="str">
            <v>Medium</v>
          </cell>
          <cell r="E55536" t="str">
            <v>netscribes</v>
          </cell>
          <cell r="F55536" t="str">
            <v>Mohd Tahir Shaikh</v>
          </cell>
          <cell r="G55536">
            <v>46129.490972222222</v>
          </cell>
          <cell r="H55536">
            <v>46172.51458333333</v>
          </cell>
        </row>
        <row r="55537">
          <cell r="A55537" t="str">
            <v>UCW-29634</v>
          </cell>
          <cell r="B55537" t="str">
            <v>Sell now - Tata Cliq Footwear Catalogue- Asics | 11-Feb</v>
          </cell>
          <cell r="C55537" t="str">
            <v>CLOSED</v>
          </cell>
          <cell r="D55537" t="str">
            <v>Medium</v>
          </cell>
          <cell r="E55537" t="str">
            <v>Chirag Dubal</v>
          </cell>
          <cell r="F55537" t="str">
            <v>netscribes</v>
          </cell>
          <cell r="G55537">
            <v>46129.48333333333</v>
          </cell>
          <cell r="H55537">
            <v>46156.817361111112</v>
          </cell>
        </row>
        <row r="55538">
          <cell r="A55538" t="str">
            <v>UCW-29619</v>
          </cell>
          <cell r="B55538" t="str">
            <v>ERROR_Catalogue New errors for the Multibrands Agency (NETSCRIBES) 16TH APRIL_NC</v>
          </cell>
          <cell r="C55538" t="str">
            <v>CLOSED</v>
          </cell>
          <cell r="D55538" t="str">
            <v>Highest</v>
          </cell>
          <cell r="E55538" t="str">
            <v>netscribes</v>
          </cell>
          <cell r="F55538" t="str">
            <v>Sushma Ram</v>
          </cell>
          <cell r="G55538">
            <v>46128.777777777781</v>
          </cell>
          <cell r="H55538">
            <v>46175.604861111111</v>
          </cell>
        </row>
        <row r="55539">
          <cell r="A55539" t="str">
            <v>UCW-29603</v>
          </cell>
          <cell r="B55539" t="str">
            <v>Monkstory - 9th April 26 - 125608 - New collection - Luxury</v>
          </cell>
          <cell r="C55539" t="str">
            <v>CLOSED</v>
          </cell>
          <cell r="D55539" t="str">
            <v>Medium</v>
          </cell>
          <cell r="E55539" t="str">
            <v>Chirag Dubal</v>
          </cell>
          <cell r="F55539" t="str">
            <v>Shloka Chakre</v>
          </cell>
          <cell r="G55539">
            <v>46128.748611111114</v>
          </cell>
          <cell r="H55539">
            <v>46172.515277777777</v>
          </cell>
        </row>
        <row r="55540">
          <cell r="A55540" t="str">
            <v>UCW-29574</v>
          </cell>
          <cell r="B55540" t="str">
            <v>Error_Dual listiing for Ronal Optiks on TCF_NC</v>
          </cell>
          <cell r="C55540" t="str">
            <v>CLOSED</v>
          </cell>
          <cell r="D55540" t="str">
            <v>Medium</v>
          </cell>
          <cell r="E55540" t="str">
            <v>Chirag Dubal</v>
          </cell>
          <cell r="F55540" t="str">
            <v>Reagan D’souza</v>
          </cell>
          <cell r="G55540">
            <v>46128.594444444447</v>
          </cell>
          <cell r="H55540">
            <v>46155.694444444445</v>
          </cell>
        </row>
        <row r="55541">
          <cell r="A55541" t="str">
            <v>UCW-29573</v>
          </cell>
          <cell r="B55541" t="str">
            <v>MASTER DATA STOCKFOR OFFER</v>
          </cell>
          <cell r="C55541" t="str">
            <v>CLOSED</v>
          </cell>
          <cell r="D55541" t="str">
            <v>Medium</v>
          </cell>
          <cell r="E55541" t="str">
            <v>netscribes</v>
          </cell>
          <cell r="F55541" t="str">
            <v>Mohd Tahir Shaikh</v>
          </cell>
          <cell r="G55541">
            <v>46128.581250000003</v>
          </cell>
          <cell r="H55541">
            <v>46172.51666666667</v>
          </cell>
        </row>
        <row r="55542">
          <cell r="A55542" t="str">
            <v>UCW-29570</v>
          </cell>
          <cell r="B55542" t="str">
            <v>[External] - Fw: Urgent - Listing Required</v>
          </cell>
          <cell r="C55542" t="str">
            <v>CLOSED Due to Inactive/Insufficient Information</v>
          </cell>
          <cell r="D55542" t="str">
            <v>Medium</v>
          </cell>
          <cell r="E55542" t="str">
            <v>netscribes</v>
          </cell>
          <cell r="F55542" t="str">
            <v>Shraddha Dighe</v>
          </cell>
          <cell r="G55542">
            <v>46128.572916666664</v>
          </cell>
          <cell r="H55542">
            <v>46171.722916666666</v>
          </cell>
        </row>
        <row r="55543">
          <cell r="A55543" t="str">
            <v>UCW-29563</v>
          </cell>
          <cell r="B55543" t="str">
            <v xml:space="preserve">Hoversoul Batch -8 one style </v>
          </cell>
          <cell r="C55543" t="str">
            <v>CLOSED Due to Inactive/Insufficient Information</v>
          </cell>
          <cell r="D55543" t="str">
            <v>Medium</v>
          </cell>
          <cell r="E55543" t="str">
            <v>netscribes</v>
          </cell>
          <cell r="F55543" t="str">
            <v>Mohd Tahir Shaikh</v>
          </cell>
          <cell r="G55543">
            <v>46128.540277777778</v>
          </cell>
          <cell r="H55543">
            <v>46156.454861111109</v>
          </cell>
        </row>
        <row r="55544">
          <cell r="A55544" t="str">
            <v>UCW-29536</v>
          </cell>
          <cell r="B55544" t="str">
            <v>Vantier Shoes - 7th April 26 - 129308 - New collection - Luxury</v>
          </cell>
          <cell r="C55544" t="str">
            <v>CLOSED Due to Inactive/Insufficient Information</v>
          </cell>
          <cell r="D55544" t="str">
            <v>Medium</v>
          </cell>
          <cell r="E55544" t="str">
            <v>Chirag Dubal</v>
          </cell>
          <cell r="F55544" t="str">
            <v>Shloka Chakre</v>
          </cell>
          <cell r="G55544">
            <v>46127.811111111114</v>
          </cell>
          <cell r="H55544">
            <v>46146.647916666669</v>
          </cell>
        </row>
        <row r="55545">
          <cell r="A55545" t="str">
            <v>UCW-29523</v>
          </cell>
          <cell r="B55545" t="str">
            <v>Request for Listing – Love Earth Softy Tinty Lipstick // Tatacliq</v>
          </cell>
          <cell r="C55545" t="str">
            <v>CLOSED</v>
          </cell>
          <cell r="D55545" t="str">
            <v>Medium</v>
          </cell>
          <cell r="E55545" t="str">
            <v>netscribes</v>
          </cell>
          <cell r="F55545" t="str">
            <v>Shraddha Dighe</v>
          </cell>
          <cell r="G55545">
            <v>46127.773611111108</v>
          </cell>
          <cell r="H55545">
            <v>46172.529166666667</v>
          </cell>
        </row>
        <row r="55546">
          <cell r="A55546" t="str">
            <v>UCW-29513</v>
          </cell>
          <cell r="B55546" t="str">
            <v>Pending DeDup SKus - UCW-26101</v>
          </cell>
          <cell r="C55546" t="str">
            <v>CLOSED Due to Inactive/Insufficient Information</v>
          </cell>
          <cell r="D55546" t="str">
            <v>Medium</v>
          </cell>
          <cell r="E55546" t="str">
            <v>netscribes</v>
          </cell>
          <cell r="F55546" t="str">
            <v>Shraddha Dighe</v>
          </cell>
          <cell r="G55546">
            <v>46127.674305555556</v>
          </cell>
          <cell r="H55546">
            <v>46156.818055555559</v>
          </cell>
        </row>
        <row r="55547">
          <cell r="A55547" t="str">
            <v>UCW-29511</v>
          </cell>
          <cell r="B55547" t="str">
            <v>ENRICH_Updated First Card Images for Sunscreens</v>
          </cell>
          <cell r="C55547" t="str">
            <v>CLOSED</v>
          </cell>
          <cell r="D55547" t="str">
            <v>Medium</v>
          </cell>
          <cell r="E55547" t="str">
            <v>Chirag Dubal</v>
          </cell>
          <cell r="F55547" t="str">
            <v>Shraddha Dighe</v>
          </cell>
          <cell r="G55547">
            <v>46127.662499999999</v>
          </cell>
          <cell r="H55547">
            <v>46133.682638888888</v>
          </cell>
        </row>
        <row r="55548">
          <cell r="A55548" t="str">
            <v>UCW-29506</v>
          </cell>
          <cell r="B55548" t="str">
            <v>New SKU Listing File</v>
          </cell>
          <cell r="C55548" t="str">
            <v>CLOSED</v>
          </cell>
          <cell r="D55548" t="str">
            <v>Medium</v>
          </cell>
          <cell r="E55548" t="str">
            <v>Chirag Dubal</v>
          </cell>
          <cell r="F55548" t="str">
            <v>Shraddha Dighe</v>
          </cell>
          <cell r="G55548">
            <v>46127.609027777777</v>
          </cell>
          <cell r="H55548">
            <v>46172.529861111114</v>
          </cell>
        </row>
        <row r="55549">
          <cell r="A55549" t="str">
            <v>UCW-29505</v>
          </cell>
          <cell r="B55549" t="str">
            <v>Guidance Required for Listing Product Without EAN/UPC on Tata Cliq</v>
          </cell>
          <cell r="C55549" t="str">
            <v>CLOSED</v>
          </cell>
          <cell r="D55549" t="str">
            <v>Medium</v>
          </cell>
          <cell r="E55549" t="str">
            <v>Chirag Dubal</v>
          </cell>
          <cell r="F55549" t="str">
            <v>Shraddha Dighe</v>
          </cell>
          <cell r="G55549">
            <v>46127.609027777777</v>
          </cell>
          <cell r="H55549">
            <v>46172.530555555553</v>
          </cell>
        </row>
        <row r="55550">
          <cell r="A55550" t="str">
            <v>UCW-29502</v>
          </cell>
          <cell r="B55550" t="str">
            <v>OAP | EAN Update | TATACLIQ</v>
          </cell>
          <cell r="C55550" t="str">
            <v>CLOSED</v>
          </cell>
          <cell r="D55550" t="str">
            <v>Medium</v>
          </cell>
          <cell r="E55550" t="str">
            <v>netscribes</v>
          </cell>
          <cell r="F55550" t="str">
            <v>Shraddha Dighe</v>
          </cell>
          <cell r="G55550">
            <v>46127.599305555559</v>
          </cell>
          <cell r="H55550">
            <v>46156.440972222219</v>
          </cell>
        </row>
        <row r="55551">
          <cell r="A55551" t="str">
            <v>UCW-29501</v>
          </cell>
          <cell r="B55551" t="str">
            <v>79057909_Sonam Glow Kit_Lancome | Tata Cliq Luxury</v>
          </cell>
          <cell r="C55551" t="str">
            <v>CLOSED Due to Inactive/Insufficient Information</v>
          </cell>
          <cell r="D55551" t="str">
            <v>Medium</v>
          </cell>
          <cell r="E55551" t="str">
            <v>Chirag Dubal</v>
          </cell>
          <cell r="F55551" t="str">
            <v>Shraddha Dighe</v>
          </cell>
          <cell r="G55551">
            <v>46127.597916666666</v>
          </cell>
          <cell r="H55551">
            <v>46156.440972222219</v>
          </cell>
        </row>
        <row r="55552">
          <cell r="A55552" t="str">
            <v>UCW-29499</v>
          </cell>
          <cell r="B55552" t="str">
            <v>ENRICH_OAP | EXCELLENCE Reno PDP UPDATE | TATACLIQ</v>
          </cell>
          <cell r="C55552" t="str">
            <v>CLOSED</v>
          </cell>
          <cell r="D55552" t="str">
            <v>Medium</v>
          </cell>
          <cell r="E55552" t="str">
            <v>Chirag Dubal</v>
          </cell>
          <cell r="F55552" t="str">
            <v>Shraddha Dighe</v>
          </cell>
          <cell r="G55552">
            <v>46127.584722222222</v>
          </cell>
          <cell r="H55552">
            <v>46133.666666666664</v>
          </cell>
        </row>
        <row r="55553">
          <cell r="A55553" t="str">
            <v>UCW-29498</v>
          </cell>
          <cell r="B55553" t="str">
            <v>OAP | NEW LISTING EXCELLENCE | TATACLIQ</v>
          </cell>
          <cell r="C55553" t="str">
            <v>CLOSED</v>
          </cell>
          <cell r="D55553" t="str">
            <v>Medium</v>
          </cell>
          <cell r="E55553" t="str">
            <v>Chirag Dubal</v>
          </cell>
          <cell r="F55553" t="str">
            <v>Shraddha Dighe</v>
          </cell>
          <cell r="G55553">
            <v>46127.579861111109</v>
          </cell>
          <cell r="H55553">
            <v>46156.440972222219</v>
          </cell>
        </row>
        <row r="55554">
          <cell r="A55554" t="str">
            <v>UCW-29494</v>
          </cell>
          <cell r="B55554" t="str">
            <v xml:space="preserve">Be BodyWise Cataloguing </v>
          </cell>
          <cell r="C55554" t="str">
            <v>CLOSED Due to Inactive/Insufficient Information</v>
          </cell>
          <cell r="D55554" t="str">
            <v>Medium</v>
          </cell>
          <cell r="E55554" t="str">
            <v>netscribes</v>
          </cell>
          <cell r="F55554" t="str">
            <v>Shraddha Dighe</v>
          </cell>
          <cell r="G55554">
            <v>46127.566666666666</v>
          </cell>
          <cell r="H55554">
            <v>46156.440972222219</v>
          </cell>
        </row>
        <row r="55555">
          <cell r="A55555" t="str">
            <v>UCW-29493</v>
          </cell>
          <cell r="B55555" t="str">
            <v>New Virtual Bundles Listing | WishCare</v>
          </cell>
          <cell r="C55555" t="str">
            <v>CLOSED</v>
          </cell>
          <cell r="D55555" t="str">
            <v>Medium</v>
          </cell>
          <cell r="E55555" t="str">
            <v>Chirag Dubal</v>
          </cell>
          <cell r="F55555" t="str">
            <v>Shraddha Dighe</v>
          </cell>
          <cell r="G55555">
            <v>46127.564583333333</v>
          </cell>
          <cell r="H55555">
            <v>46156.440972222219</v>
          </cell>
        </row>
        <row r="55556">
          <cell r="A55556" t="str">
            <v>UCW-29490</v>
          </cell>
          <cell r="B55556" t="str">
            <v>Baby Catalog</v>
          </cell>
          <cell r="C55556" t="str">
            <v>CLOSED Due to Inactive/Insufficient Information</v>
          </cell>
          <cell r="D55556" t="str">
            <v>Medium</v>
          </cell>
          <cell r="E55556" t="str">
            <v>netscribes</v>
          </cell>
          <cell r="F55556" t="str">
            <v>Shraddha Dighe</v>
          </cell>
          <cell r="G55556">
            <v>46127.556944444441</v>
          </cell>
          <cell r="H55556">
            <v>46150.652083333334</v>
          </cell>
        </row>
        <row r="55557">
          <cell r="A55557" t="str">
            <v>UCW-29489</v>
          </cell>
          <cell r="B55557" t="str">
            <v>Fabindia | Apparel &amp; Footwear | 126453 | 10-03-2026</v>
          </cell>
          <cell r="C55557" t="str">
            <v>CLOSED</v>
          </cell>
          <cell r="D55557" t="str">
            <v>Medium</v>
          </cell>
          <cell r="E55557" t="str">
            <v>Chirag Dubal</v>
          </cell>
          <cell r="F55557" t="str">
            <v>Simi Raichel Zachariah</v>
          </cell>
          <cell r="G55557">
            <v>46127.556250000001</v>
          </cell>
          <cell r="H55557">
            <v>46172.53402777778</v>
          </cell>
        </row>
        <row r="55558">
          <cell r="A55558" t="str">
            <v>UCW-29487</v>
          </cell>
          <cell r="B55558" t="str">
            <v>Fabindia | Apparel_Jewellery_Footwear | 126453 | 16-03-2026</v>
          </cell>
          <cell r="C55558" t="str">
            <v>CLOSED</v>
          </cell>
          <cell r="D55558" t="str">
            <v>Medium</v>
          </cell>
          <cell r="E55558" t="str">
            <v>Chirag Dubal</v>
          </cell>
          <cell r="F55558" t="str">
            <v>Simi Raichel Zachariah</v>
          </cell>
          <cell r="G55558">
            <v>46127.552777777775</v>
          </cell>
          <cell r="H55558">
            <v>46172.645833333336</v>
          </cell>
        </row>
        <row r="55559">
          <cell r="A55559" t="str">
            <v>UCW-29482</v>
          </cell>
          <cell r="B55559" t="str">
            <v>The Alternate - 6th April 26 - 127631 - New collection - Luxury</v>
          </cell>
          <cell r="C55559" t="str">
            <v>CLOSED</v>
          </cell>
          <cell r="D55559" t="str">
            <v>Medium</v>
          </cell>
          <cell r="E55559" t="str">
            <v>Chirag Dubal</v>
          </cell>
          <cell r="F55559" t="str">
            <v>Shloka Chakre</v>
          </cell>
          <cell r="G55559">
            <v>46127.544444444444</v>
          </cell>
          <cell r="H55559">
            <v>46172.5625</v>
          </cell>
        </row>
        <row r="55560">
          <cell r="A55560" t="str">
            <v>UCW-29481</v>
          </cell>
          <cell r="B55560" t="str">
            <v>Cosa Nostraa - New Brooch Collection - 21-02-26</v>
          </cell>
          <cell r="C55560" t="str">
            <v>CLOSED</v>
          </cell>
          <cell r="D55560" t="str">
            <v>Medium</v>
          </cell>
          <cell r="E55560" t="str">
            <v>Chirag Dubal</v>
          </cell>
          <cell r="F55560" t="str">
            <v>Shloka Chakre</v>
          </cell>
          <cell r="G55560">
            <v>46127.532638888886</v>
          </cell>
          <cell r="H55560">
            <v>46139.788194444445</v>
          </cell>
        </row>
        <row r="55561">
          <cell r="A55561" t="str">
            <v>UCW-29471</v>
          </cell>
          <cell r="B55561" t="str">
            <v>ENRICH_Pilgrim - Image Update | Bulk Upload - 15.04.2026</v>
          </cell>
          <cell r="C55561" t="str">
            <v>CLOSED</v>
          </cell>
          <cell r="D55561" t="str">
            <v>Medium</v>
          </cell>
          <cell r="E55561" t="str">
            <v>netscribes</v>
          </cell>
          <cell r="F55561" t="str">
            <v>Shraddha Dighe</v>
          </cell>
          <cell r="G55561">
            <v>46127.503472222219</v>
          </cell>
          <cell r="H55561">
            <v>46137.577777777777</v>
          </cell>
        </row>
        <row r="55562">
          <cell r="A55562" t="str">
            <v>UCW-29465</v>
          </cell>
          <cell r="B55562" t="str">
            <v>ENRICH_Esskay Beauty | Images Update for The SKU CN25 | Brand Mr. Barber</v>
          </cell>
          <cell r="C55562" t="str">
            <v>CLOSED Due to Inactive/Insufficient Information</v>
          </cell>
          <cell r="D55562" t="str">
            <v>Medium</v>
          </cell>
          <cell r="E55562" t="str">
            <v>netscribes</v>
          </cell>
          <cell r="F55562" t="str">
            <v>Shraddha Dighe</v>
          </cell>
          <cell r="G55562">
            <v>46127.486805555556</v>
          </cell>
          <cell r="H55562">
            <v>46137.363888888889</v>
          </cell>
        </row>
        <row r="55563">
          <cell r="A55563" t="str">
            <v>UCW-29464</v>
          </cell>
          <cell r="B55563" t="str">
            <v>ENRICH_Tata Cliq | O.P.I RapiDry Image Update</v>
          </cell>
          <cell r="C55563" t="str">
            <v>CLOSED</v>
          </cell>
          <cell r="D55563" t="str">
            <v>Medium</v>
          </cell>
          <cell r="E55563" t="str">
            <v>netscribes</v>
          </cell>
          <cell r="F55563" t="str">
            <v>Shraddha Dighe</v>
          </cell>
          <cell r="G55563">
            <v>46127.484722222223</v>
          </cell>
          <cell r="H55563">
            <v>46172.646527777775</v>
          </cell>
        </row>
        <row r="55564">
          <cell r="A55564" t="str">
            <v>UCW-29462</v>
          </cell>
          <cell r="B55564" t="str">
            <v>New Listings | Hair Mask &amp; Hair Growth Serum (60 ml)</v>
          </cell>
          <cell r="C55564" t="str">
            <v>CLOSED</v>
          </cell>
          <cell r="D55564" t="str">
            <v>Medium</v>
          </cell>
          <cell r="E55564" t="str">
            <v>Chirag Dubal</v>
          </cell>
          <cell r="F55564" t="str">
            <v>Shraddha Dighe</v>
          </cell>
          <cell r="G55564">
            <v>46127.481249999997</v>
          </cell>
          <cell r="H55564">
            <v>46172.564583333333</v>
          </cell>
        </row>
        <row r="55565">
          <cell r="A55565" t="str">
            <v>UCW-29461</v>
          </cell>
          <cell r="B55565" t="str">
            <v>Benetton apparel-TataCliq LID's details for mapping</v>
          </cell>
          <cell r="C55565" t="str">
            <v>CLOSED</v>
          </cell>
          <cell r="D55565" t="str">
            <v>Medium</v>
          </cell>
          <cell r="E55565" t="str">
            <v>netscribes</v>
          </cell>
          <cell r="F55565" t="str">
            <v>Mohd Tahir Shaikh</v>
          </cell>
          <cell r="G55565">
            <v>46127.479166666664</v>
          </cell>
          <cell r="H55565">
            <v>46156.454861111109</v>
          </cell>
        </row>
        <row r="55566">
          <cell r="A55566" t="str">
            <v>UCW-29453</v>
          </cell>
          <cell r="B55566" t="str">
            <v>Netscribes_CK MP Seller Code Interchange Between Lux and Mall</v>
          </cell>
          <cell r="C55566" t="str">
            <v>CLOSED</v>
          </cell>
          <cell r="D55566" t="str">
            <v>Medium</v>
          </cell>
          <cell r="E55566" t="str">
            <v>Chirag Dubal</v>
          </cell>
          <cell r="F55566" t="str">
            <v>Shloka Chakre</v>
          </cell>
          <cell r="G55566">
            <v>46126.960416666669</v>
          </cell>
          <cell r="H55566">
            <v>46156.454861111109</v>
          </cell>
        </row>
        <row r="55567">
          <cell r="A55567" t="str">
            <v>UCW-29447</v>
          </cell>
          <cell r="B55567" t="str">
            <v>Guess Footwear Men (New) 31 Options 06-04-2026</v>
          </cell>
          <cell r="C55567" t="str">
            <v>CLOSED</v>
          </cell>
          <cell r="D55567" t="str">
            <v>Medium</v>
          </cell>
          <cell r="E55567" t="str">
            <v>Chirag Dubal</v>
          </cell>
          <cell r="F55567" t="str">
            <v>Shloka Chakre</v>
          </cell>
          <cell r="G55567">
            <v>46126.927777777775</v>
          </cell>
          <cell r="H55567">
            <v>46172.565972222219</v>
          </cell>
        </row>
        <row r="55568">
          <cell r="A55568" t="str">
            <v>UCW-29446</v>
          </cell>
          <cell r="B55568" t="str">
            <v>ESGEE SLIDE MASTER DATA &amp; IMAGES for CATALOGING</v>
          </cell>
          <cell r="C55568" t="str">
            <v>CLOSED</v>
          </cell>
          <cell r="D55568" t="str">
            <v>Medium</v>
          </cell>
          <cell r="E55568" t="str">
            <v>Chirag Dubal</v>
          </cell>
          <cell r="F55568" t="str">
            <v>Shloka Chakre</v>
          </cell>
          <cell r="G55568">
            <v>46126.90902777778</v>
          </cell>
          <cell r="H55568">
            <v>46162.593055555553</v>
          </cell>
        </row>
        <row r="55569">
          <cell r="A55569" t="str">
            <v>UCW-29438</v>
          </cell>
          <cell r="B55569" t="str">
            <v>CLONE - Beauty - 129323 - E2E - Cosderma - 117SKUS - 11 Nov</v>
          </cell>
          <cell r="C55569" t="str">
            <v>CLOSED</v>
          </cell>
          <cell r="D55569" t="str">
            <v>Medium</v>
          </cell>
          <cell r="E55569" t="str">
            <v>netscribes</v>
          </cell>
          <cell r="F55569" t="str">
            <v>Shraddha Dighe</v>
          </cell>
          <cell r="G55569">
            <v>46126.867361111108</v>
          </cell>
          <cell r="H55569">
            <v>46172.567361111112</v>
          </cell>
        </row>
        <row r="55570">
          <cell r="A55570" t="str">
            <v>UCW-29429</v>
          </cell>
          <cell r="B55570" t="str">
            <v>Sell now - MASTER DATA Non-BIS Footwear Inventory</v>
          </cell>
          <cell r="C55570" t="str">
            <v>CLOSED Due to Inactive/Insufficient Information</v>
          </cell>
          <cell r="D55570" t="str">
            <v>Medium</v>
          </cell>
          <cell r="E55570" t="str">
            <v>Chirag Dubal</v>
          </cell>
          <cell r="F55570" t="str">
            <v>netscribes</v>
          </cell>
          <cell r="G55570">
            <v>46126.756249999999</v>
          </cell>
          <cell r="H55570">
            <v>46156.818749999999</v>
          </cell>
        </row>
        <row r="55571">
          <cell r="A55571" t="str">
            <v>UCW-29427</v>
          </cell>
          <cell r="B55571" t="str">
            <v>Bata Men's footwear new listing on Seller code: 100243 and 127887 - 556 SKus_86 Options - 18-03-2026</v>
          </cell>
          <cell r="C55571" t="str">
            <v>CLOSED</v>
          </cell>
          <cell r="D55571" t="str">
            <v>Medium</v>
          </cell>
          <cell r="E55571" t="str">
            <v>netscribes</v>
          </cell>
          <cell r="F55571" t="str">
            <v>netscribes</v>
          </cell>
          <cell r="G55571">
            <v>46126.720138888886</v>
          </cell>
          <cell r="H55571">
            <v>46156.819444444445</v>
          </cell>
        </row>
        <row r="55572">
          <cell r="A55572" t="str">
            <v>UCW-29426</v>
          </cell>
          <cell r="B55572" t="str">
            <v>Tata Miu Miu GWP Cataloguing 4th Apr'26</v>
          </cell>
          <cell r="C55572" t="str">
            <v>CLOSED</v>
          </cell>
          <cell r="D55572" t="str">
            <v>Medium</v>
          </cell>
          <cell r="E55572" t="str">
            <v>Chirag Dubal</v>
          </cell>
          <cell r="F55572" t="str">
            <v>Shraddha Dighe</v>
          </cell>
          <cell r="G55572">
            <v>46126.713888888888</v>
          </cell>
          <cell r="H55572">
            <v>46133.636111111111</v>
          </cell>
        </row>
        <row r="55573">
          <cell r="A55573" t="str">
            <v>UCW-29425</v>
          </cell>
          <cell r="B55573" t="str">
            <v xml:space="preserve">Enrich_Need to change images </v>
          </cell>
          <cell r="C55573" t="str">
            <v>CLOSED</v>
          </cell>
          <cell r="D55573" t="str">
            <v>Medium</v>
          </cell>
          <cell r="E55573" t="str">
            <v>Chirag Dubal</v>
          </cell>
          <cell r="F55573" t="str">
            <v>Simi Raichel Zachariah</v>
          </cell>
          <cell r="G55573">
            <v>46126.706944444442</v>
          </cell>
          <cell r="H55573">
            <v>46130.517361111109</v>
          </cell>
        </row>
        <row r="55574">
          <cell r="A55574" t="str">
            <v>UCW-29422</v>
          </cell>
          <cell r="B55574" t="str">
            <v>Bata Women's footwear new listing on Seller code: 100243 and 127887 - 77 SKus_470 Options - 18-03-2026</v>
          </cell>
          <cell r="C55574" t="str">
            <v>CLOSED</v>
          </cell>
          <cell r="D55574" t="str">
            <v>Medium</v>
          </cell>
          <cell r="E55574" t="str">
            <v>netscribes</v>
          </cell>
          <cell r="F55574" t="str">
            <v>netscribes</v>
          </cell>
          <cell r="G55574">
            <v>46126.697916666664</v>
          </cell>
          <cell r="H55574">
            <v>46156.820138888892</v>
          </cell>
        </row>
        <row r="55575">
          <cell r="A55575" t="str">
            <v>UCW-29421</v>
          </cell>
          <cell r="B55575" t="str">
            <v>ENRICH_PUMA Apparel Title Update</v>
          </cell>
          <cell r="C55575" t="str">
            <v>CLOSED</v>
          </cell>
          <cell r="D55575" t="str">
            <v>Medium</v>
          </cell>
          <cell r="E55575" t="str">
            <v>netscribes</v>
          </cell>
          <cell r="F55575" t="str">
            <v>Mohd Tahir Shaikh</v>
          </cell>
          <cell r="G55575">
            <v>46126.696527777778</v>
          </cell>
          <cell r="H55575">
            <v>46172.569444444445</v>
          </cell>
        </row>
        <row r="55576">
          <cell r="A55576" t="str">
            <v>UCW-29419</v>
          </cell>
          <cell r="B55576" t="str">
            <v>Styli Men Footwear | Lot-55 | 08-04-2026</v>
          </cell>
          <cell r="C55576" t="str">
            <v>CLOSED</v>
          </cell>
          <cell r="D55576" t="str">
            <v>Medium</v>
          </cell>
          <cell r="E55576" t="str">
            <v>netscribes</v>
          </cell>
          <cell r="F55576" t="str">
            <v>Mohd Tahir Shaikh</v>
          </cell>
          <cell r="G55576">
            <v>46126.689583333333</v>
          </cell>
          <cell r="H55576">
            <v>46172.576388888891</v>
          </cell>
        </row>
        <row r="55577">
          <cell r="A55577" t="str">
            <v>UCW-29418</v>
          </cell>
          <cell r="B55577" t="str">
            <v xml:space="preserve">Tatacliq Overall Pending InProgress Options List(Lifestyle X Tata Catalogue )_3rd April </v>
          </cell>
          <cell r="C55577" t="str">
            <v>CLOSED</v>
          </cell>
          <cell r="D55577" t="str">
            <v>Medium</v>
          </cell>
          <cell r="E55577" t="str">
            <v>Chirag Dubal</v>
          </cell>
          <cell r="F55577" t="str">
            <v>Simi Raichel Zachariah</v>
          </cell>
          <cell r="G55577">
            <v>46126.67291666667</v>
          </cell>
          <cell r="H55577">
            <v>46172.648611111108</v>
          </cell>
        </row>
        <row r="55578">
          <cell r="A55578" t="str">
            <v>UCW-29417</v>
          </cell>
          <cell r="B55578" t="str">
            <v>ENRICH_Tata Cliq : Image Update</v>
          </cell>
          <cell r="C55578" t="str">
            <v>CLOSED</v>
          </cell>
          <cell r="D55578" t="str">
            <v>Medium</v>
          </cell>
          <cell r="E55578" t="str">
            <v>Chirag Dubal</v>
          </cell>
          <cell r="F55578" t="str">
            <v>Shraddha Dighe</v>
          </cell>
          <cell r="G55578">
            <v>46126.665277777778</v>
          </cell>
          <cell r="H55578">
            <v>46129.356944444444</v>
          </cell>
        </row>
        <row r="55579">
          <cell r="A55579" t="str">
            <v>UCW-29413</v>
          </cell>
          <cell r="B55579" t="str">
            <v>Plix Cataloguing | Skin &amp; Hair New Listings</v>
          </cell>
          <cell r="C55579" t="str">
            <v>CLOSED</v>
          </cell>
          <cell r="D55579" t="str">
            <v>Medium</v>
          </cell>
          <cell r="E55579" t="str">
            <v>netscribes</v>
          </cell>
          <cell r="F55579" t="str">
            <v>Shraddha Dighe</v>
          </cell>
          <cell r="G55579">
            <v>46126.65625</v>
          </cell>
          <cell r="H55579">
            <v>46172.61041666667</v>
          </cell>
        </row>
        <row r="55580">
          <cell r="A55580" t="str">
            <v>UCW-29412</v>
          </cell>
          <cell r="B55580" t="str">
            <v>Sell Now HANDWORKS RETAIL (129573) Hoversoul</v>
          </cell>
          <cell r="C55580" t="str">
            <v>CLOSED</v>
          </cell>
          <cell r="D55580" t="str">
            <v>Medium</v>
          </cell>
          <cell r="E55580" t="str">
            <v>netscribes</v>
          </cell>
          <cell r="F55580" t="str">
            <v>Mohd Tahir Shaikh</v>
          </cell>
          <cell r="G55580">
            <v>46126.654861111114</v>
          </cell>
          <cell r="H55580">
            <v>46156.466666666667</v>
          </cell>
        </row>
        <row r="55581">
          <cell r="A55581" t="str">
            <v>UCW-29411</v>
          </cell>
          <cell r="B55581" t="str">
            <v>OAP | NEW LISTING EXCELLENCE MINI | TATACLIQ</v>
          </cell>
          <cell r="C55581" t="str">
            <v>CLOSED</v>
          </cell>
          <cell r="D55581" t="str">
            <v>Medium</v>
          </cell>
          <cell r="E55581" t="str">
            <v>netscribes</v>
          </cell>
          <cell r="F55581" t="str">
            <v>Shraddha Dighe</v>
          </cell>
          <cell r="G55581">
            <v>46126.654861111114</v>
          </cell>
          <cell r="H55581">
            <v>46156.466666666667</v>
          </cell>
        </row>
        <row r="55582">
          <cell r="A55582" t="str">
            <v>UCW-29406</v>
          </cell>
          <cell r="B55582" t="str">
            <v>Sell now - Tata Cliq-Multi Brand-Footwear-129236,127776 - 12-03-202</v>
          </cell>
          <cell r="C55582" t="str">
            <v>CLOSED</v>
          </cell>
          <cell r="D55582" t="str">
            <v>Medium</v>
          </cell>
          <cell r="E55582" t="str">
            <v>netscribes</v>
          </cell>
          <cell r="F55582" t="str">
            <v>netscribes</v>
          </cell>
          <cell r="G55582">
            <v>46126.620138888888</v>
          </cell>
          <cell r="H55582">
            <v>46169.679166666669</v>
          </cell>
        </row>
        <row r="55583">
          <cell r="A55583" t="str">
            <v>UCW-29398</v>
          </cell>
          <cell r="B55583" t="str">
            <v>78402067_GENIFIQUE 7ML GWP LISTING_TCL| Lancome</v>
          </cell>
          <cell r="C55583" t="str">
            <v>CLOSED</v>
          </cell>
          <cell r="D55583" t="str">
            <v>Medium</v>
          </cell>
          <cell r="E55583" t="str">
            <v>Rubick.ai</v>
          </cell>
          <cell r="F55583" t="str">
            <v>Shraddha Dighe</v>
          </cell>
          <cell r="G55583">
            <v>46126.574305555558</v>
          </cell>
          <cell r="H55583">
            <v>46136.581250000003</v>
          </cell>
        </row>
        <row r="55584">
          <cell r="A55584" t="str">
            <v>UCW-29390</v>
          </cell>
          <cell r="B55584" t="str">
            <v xml:space="preserve"> Club York Men Catalogue 9th April</v>
          </cell>
          <cell r="C55584" t="str">
            <v>CLOSED</v>
          </cell>
          <cell r="D55584" t="str">
            <v>Medium</v>
          </cell>
          <cell r="E55584" t="str">
            <v>Chirag Dubal</v>
          </cell>
          <cell r="F55584" t="str">
            <v>Simi Raichel Zachariah</v>
          </cell>
          <cell r="G55584">
            <v>46126.548611111109</v>
          </cell>
          <cell r="H55584">
            <v>46139.629861111112</v>
          </cell>
        </row>
        <row r="55585">
          <cell r="A55585" t="str">
            <v>UCW-29389</v>
          </cell>
          <cell r="B55585" t="str">
            <v>TATACLIQ - LISTING FILE- 11042026</v>
          </cell>
          <cell r="C55585" t="str">
            <v>CLOSED</v>
          </cell>
          <cell r="D55585" t="str">
            <v>Medium</v>
          </cell>
          <cell r="E55585" t="str">
            <v>Chirag Dubal</v>
          </cell>
          <cell r="F55585" t="str">
            <v>Simi Raichel Zachariah</v>
          </cell>
          <cell r="G55585">
            <v>46126.546527777777</v>
          </cell>
          <cell r="H55585">
            <v>46156.463194444441</v>
          </cell>
        </row>
        <row r="55586">
          <cell r="A55586" t="str">
            <v>UCW-29388</v>
          </cell>
          <cell r="B55586" t="str">
            <v>Kids Footwear New Styles For Tatacliq (SS-26) - (Styles-07) 10.04.2026</v>
          </cell>
          <cell r="C55586" t="str">
            <v>CLOSED</v>
          </cell>
          <cell r="D55586" t="str">
            <v>Medium</v>
          </cell>
          <cell r="E55586" t="str">
            <v>netscribes</v>
          </cell>
          <cell r="F55586" t="str">
            <v>Mohd Tahir Shaikh</v>
          </cell>
          <cell r="G55586">
            <v>46126.544444444444</v>
          </cell>
          <cell r="H55586">
            <v>46172.631944444445</v>
          </cell>
        </row>
        <row r="55587">
          <cell r="A55587" t="str">
            <v>UCW-29382</v>
          </cell>
          <cell r="B55587" t="str">
            <v>Women Footwear New Styles For Tatacliq (SS'26) - (Styles-24) 04.04.2026</v>
          </cell>
          <cell r="C55587" t="str">
            <v>CLOSED</v>
          </cell>
          <cell r="D55587" t="str">
            <v>Medium</v>
          </cell>
          <cell r="E55587" t="str">
            <v>netscribes</v>
          </cell>
          <cell r="F55587" t="str">
            <v>Mohd Tahir Shaikh</v>
          </cell>
          <cell r="G55587">
            <v>46126.525694444441</v>
          </cell>
          <cell r="H55587">
            <v>46132.700694444444</v>
          </cell>
        </row>
        <row r="55588">
          <cell r="A55588" t="str">
            <v>UCW-29378</v>
          </cell>
          <cell r="B55588" t="str">
            <v>Hoversoul Listing - Exo Footwear 02 Dec 2025 Ballerinas</v>
          </cell>
          <cell r="C55588" t="str">
            <v>CLOSED</v>
          </cell>
          <cell r="D55588" t="str">
            <v>Medium</v>
          </cell>
          <cell r="E55588" t="str">
            <v>netscribes</v>
          </cell>
          <cell r="F55588" t="str">
            <v>Mohd Tahir Shaikh</v>
          </cell>
          <cell r="G55588">
            <v>46126.515972222223</v>
          </cell>
          <cell r="H55588">
            <v>46172.649305555555</v>
          </cell>
        </row>
        <row r="55589">
          <cell r="A55589" t="str">
            <v>UCW-29376</v>
          </cell>
          <cell r="B55589" t="str">
            <v>Netscribes_CK MP Seller Code Interchange Between Lux and Mall</v>
          </cell>
          <cell r="C55589" t="str">
            <v>CLOSED Due to Inactive/Insufficient Information</v>
          </cell>
          <cell r="D55589" t="str">
            <v>Medium</v>
          </cell>
          <cell r="E55589" t="str">
            <v>Chirag Dubal</v>
          </cell>
          <cell r="F55589" t="str">
            <v>Shloka Chakre</v>
          </cell>
          <cell r="G55589">
            <v>46126.504861111112</v>
          </cell>
          <cell r="H55589">
            <v>46156.463888888888</v>
          </cell>
        </row>
        <row r="55590">
          <cell r="A55590" t="str">
            <v>UCW-29369</v>
          </cell>
          <cell r="B55590" t="str">
            <v>GAS SS'26 - Catalogue (19 options)</v>
          </cell>
          <cell r="C55590" t="str">
            <v>CLOSED</v>
          </cell>
          <cell r="D55590" t="str">
            <v>Medium</v>
          </cell>
          <cell r="E55590" t="str">
            <v>netscribes</v>
          </cell>
          <cell r="F55590" t="str">
            <v>Mohd Tahir Shaikh</v>
          </cell>
          <cell r="G55590">
            <v>46126.478472222225</v>
          </cell>
          <cell r="H55590">
            <v>46162.51666666667</v>
          </cell>
        </row>
        <row r="55591">
          <cell r="A55591" t="str">
            <v>UCW-29367</v>
          </cell>
          <cell r="B55591" t="str">
            <v>LUSH - Cataloguing Thread Batch-2_97 products</v>
          </cell>
          <cell r="C55591" t="str">
            <v>CLOSED</v>
          </cell>
          <cell r="D55591" t="str">
            <v>Medium</v>
          </cell>
          <cell r="E55591" t="str">
            <v>netscribes</v>
          </cell>
          <cell r="F55591" t="str">
            <v>Shraddha Dighe</v>
          </cell>
          <cell r="G55591">
            <v>46126.474305555559</v>
          </cell>
          <cell r="H55591">
            <v>46172.649305555555</v>
          </cell>
        </row>
        <row r="55592">
          <cell r="A55592" t="str">
            <v>UCW-29358</v>
          </cell>
          <cell r="B55592" t="str">
            <v>CLONE - LUSH - Cataloguing Thread Feb'26</v>
          </cell>
          <cell r="C55592" t="str">
            <v>CLOSED</v>
          </cell>
          <cell r="D55592" t="str">
            <v>Medium</v>
          </cell>
          <cell r="E55592" t="str">
            <v>netscribes</v>
          </cell>
          <cell r="F55592" t="str">
            <v>Shraddha Dighe</v>
          </cell>
          <cell r="G55592">
            <v>46126.429166666669</v>
          </cell>
          <cell r="H55592">
            <v>46172.602777777778</v>
          </cell>
        </row>
        <row r="55593">
          <cell r="A55593" t="str">
            <v>UCW-29349</v>
          </cell>
          <cell r="B55593" t="str">
            <v>ERROR_Hoversoul Listing - Exo Footwear 02 Dec 2025 Ballerinas_NC</v>
          </cell>
          <cell r="C55593" t="str">
            <v>CLOSED</v>
          </cell>
          <cell r="D55593" t="str">
            <v>Medium</v>
          </cell>
          <cell r="E55593" t="str">
            <v>netscribes</v>
          </cell>
          <cell r="F55593" t="str">
            <v>Mohd Tahir Shaikh</v>
          </cell>
          <cell r="G55593">
            <v>46125.818055555559</v>
          </cell>
          <cell r="H55593">
            <v>46156.820833333331</v>
          </cell>
        </row>
        <row r="55594">
          <cell r="A55594" t="str">
            <v>UCW-29348</v>
          </cell>
          <cell r="B55594" t="str">
            <v>Hidesign LUMA Freebie - Tatacliq - 10-04-2026  </v>
          </cell>
          <cell r="C55594" t="str">
            <v>CLOSED</v>
          </cell>
          <cell r="D55594" t="str">
            <v>Medium</v>
          </cell>
          <cell r="E55594" t="str">
            <v>netscribes</v>
          </cell>
          <cell r="F55594" t="str">
            <v>Mohd Tahir Shaikh</v>
          </cell>
          <cell r="G55594">
            <v>46125.761805555558</v>
          </cell>
          <cell r="H55594">
            <v>46172.595138888886</v>
          </cell>
        </row>
        <row r="55595">
          <cell r="A55595" t="str">
            <v>UCW-29345</v>
          </cell>
          <cell r="B55595" t="str">
            <v>Request to List 35 New Launch Styles</v>
          </cell>
          <cell r="C55595" t="str">
            <v>CLOSED</v>
          </cell>
          <cell r="D55595" t="str">
            <v>Medium</v>
          </cell>
          <cell r="E55595" t="str">
            <v>netscribes</v>
          </cell>
          <cell r="F55595" t="str">
            <v>Shraddha Dighe</v>
          </cell>
          <cell r="G55595">
            <v>46125.750694444447</v>
          </cell>
          <cell r="H55595">
            <v>46134.892361111109</v>
          </cell>
        </row>
        <row r="55596">
          <cell r="A55596" t="str">
            <v>UCW-29338</v>
          </cell>
          <cell r="B55596" t="str">
            <v>ENRICH_Libas Apparel 127532 10-04-2026 (IMAGE REPLACE)</v>
          </cell>
          <cell r="C55596" t="str">
            <v>CLOSED</v>
          </cell>
          <cell r="D55596" t="str">
            <v>Medium</v>
          </cell>
          <cell r="E55596" t="str">
            <v>netscribes</v>
          </cell>
          <cell r="F55596" t="str">
            <v>Shraddha Dighe</v>
          </cell>
          <cell r="G55596">
            <v>46125.726388888892</v>
          </cell>
          <cell r="H55596">
            <v>46137.546527777777</v>
          </cell>
        </row>
        <row r="55597">
          <cell r="A55597" t="str">
            <v>UCW-29337</v>
          </cell>
          <cell r="B55597" t="str">
            <v>New Balance catalog file</v>
          </cell>
          <cell r="C55597" t="str">
            <v>CLOSED</v>
          </cell>
          <cell r="D55597" t="str">
            <v>Medium</v>
          </cell>
          <cell r="E55597" t="str">
            <v>netscribes</v>
          </cell>
          <cell r="F55597" t="str">
            <v>netscribes</v>
          </cell>
          <cell r="G55597">
            <v>46125.71875</v>
          </cell>
          <cell r="H55597">
            <v>46156.821527777778</v>
          </cell>
        </row>
        <row r="55598">
          <cell r="A55598" t="str">
            <v>UCW-29324</v>
          </cell>
          <cell r="B55598" t="str">
            <v>New Listing for Tata Cliq Cataloguing (50 SKUs) - Kushal's</v>
          </cell>
          <cell r="C55598" t="str">
            <v>CLOSED</v>
          </cell>
          <cell r="D55598" t="str">
            <v>Medium</v>
          </cell>
          <cell r="E55598" t="str">
            <v>netscribes</v>
          </cell>
          <cell r="F55598" t="str">
            <v>Shraddha Dighe</v>
          </cell>
          <cell r="G55598">
            <v>46125.657638888886</v>
          </cell>
          <cell r="H55598">
            <v>46128.741666666669</v>
          </cell>
        </row>
        <row r="55599">
          <cell r="A55599" t="str">
            <v>UCW-29320</v>
          </cell>
          <cell r="B55599" t="str">
            <v>ENRICH_TataCliq LID details for AI image addtion</v>
          </cell>
          <cell r="C55599" t="str">
            <v>CLOSED</v>
          </cell>
          <cell r="D55599" t="str">
            <v>Medium</v>
          </cell>
          <cell r="E55599" t="str">
            <v>netscribes</v>
          </cell>
          <cell r="F55599" t="str">
            <v>Mohd Tahir Shaikh</v>
          </cell>
          <cell r="G55599">
            <v>46125.632638888892</v>
          </cell>
          <cell r="H55599">
            <v>46151.654861111114</v>
          </cell>
        </row>
        <row r="55600">
          <cell r="A55600" t="str">
            <v>UCW-29315</v>
          </cell>
          <cell r="B55600" t="str">
            <v>Campus x Tata CliQ ~ New Listings_10.04.2026 Batch-22</v>
          </cell>
          <cell r="C55600" t="str">
            <v>CLOSED</v>
          </cell>
          <cell r="D55600" t="str">
            <v>Medium</v>
          </cell>
          <cell r="E55600" t="str">
            <v>netscribes</v>
          </cell>
          <cell r="F55600" t="str">
            <v>Mohd Tahir Shaikh</v>
          </cell>
          <cell r="G55600">
            <v>46125.533333333333</v>
          </cell>
          <cell r="H55600">
            <v>46172.535416666666</v>
          </cell>
        </row>
        <row r="55601">
          <cell r="A55601" t="str">
            <v>UCW-29312</v>
          </cell>
          <cell r="B55601" t="str">
            <v>PUMA Apparel 124130 &amp; 125381 New Listing 09-04-2026</v>
          </cell>
          <cell r="C55601" t="str">
            <v>CLOSED</v>
          </cell>
          <cell r="D55601" t="str">
            <v>Medium</v>
          </cell>
          <cell r="E55601" t="str">
            <v>netscribes</v>
          </cell>
          <cell r="F55601" t="str">
            <v>Mohd Tahir Shaikh</v>
          </cell>
          <cell r="G55601">
            <v>46125.501388888886</v>
          </cell>
          <cell r="H55601">
            <v>46172.589583333334</v>
          </cell>
        </row>
        <row r="55602">
          <cell r="A55602" t="str">
            <v>UCW-29307</v>
          </cell>
          <cell r="B55602" t="str">
            <v>Woodland / Footwear / 1688 sku's / 235 Options / 07-02-26</v>
          </cell>
          <cell r="C55602" t="str">
            <v>CLOSED</v>
          </cell>
          <cell r="D55602" t="str">
            <v>Medium</v>
          </cell>
          <cell r="E55602" t="str">
            <v>netscribes</v>
          </cell>
          <cell r="F55602" t="str">
            <v>Mohd Tahir Shaikh</v>
          </cell>
          <cell r="G55602">
            <v>46125.488888888889</v>
          </cell>
          <cell r="H55602">
            <v>46172.543749999997</v>
          </cell>
        </row>
        <row r="55603">
          <cell r="A55603" t="str">
            <v>UCW-29305</v>
          </cell>
          <cell r="B55603" t="str">
            <v>Hoversoul Cataloging - Batch -7</v>
          </cell>
          <cell r="C55603" t="str">
            <v>CLOSED</v>
          </cell>
          <cell r="D55603" t="str">
            <v>Medium</v>
          </cell>
          <cell r="E55603" t="str">
            <v>netscribes</v>
          </cell>
          <cell r="F55603" t="str">
            <v>Mohd Tahir Shaikh</v>
          </cell>
          <cell r="G55603">
            <v>46125.479861111111</v>
          </cell>
          <cell r="H55603">
            <v>46156.470833333333</v>
          </cell>
        </row>
        <row r="55604">
          <cell r="A55604" t="str">
            <v>UCW-29302</v>
          </cell>
          <cell r="B55604" t="str">
            <v>Sugar Cosmetics Cataloguing Request | 227677</v>
          </cell>
          <cell r="C55604" t="str">
            <v>CLOSED</v>
          </cell>
          <cell r="D55604" t="str">
            <v>Medium</v>
          </cell>
          <cell r="E55604" t="str">
            <v>netscribes</v>
          </cell>
          <cell r="F55604" t="str">
            <v>Shraddha Dighe</v>
          </cell>
          <cell r="G55604">
            <v>46125.443055555559</v>
          </cell>
          <cell r="H55604">
            <v>46139.615277777775</v>
          </cell>
        </row>
        <row r="55605">
          <cell r="A55605" t="str">
            <v>UCW-29299</v>
          </cell>
          <cell r="B55605" t="str">
            <v>ERROR_Catalogue New errors for the Multibrands Agency (NETSCRIBES) 12TH APRIL_NC</v>
          </cell>
          <cell r="C55605" t="str">
            <v>CLOSED</v>
          </cell>
          <cell r="D55605" t="str">
            <v>Highest</v>
          </cell>
          <cell r="E55605" t="str">
            <v>netscribes</v>
          </cell>
          <cell r="F55605" t="str">
            <v>Sushma Ram</v>
          </cell>
          <cell r="G55605">
            <v>46124.974305555559</v>
          </cell>
          <cell r="H55605">
            <v>46128.487500000003</v>
          </cell>
        </row>
        <row r="55606">
          <cell r="A55606" t="str">
            <v>UCW-29282</v>
          </cell>
          <cell r="B55606" t="str">
            <v>Miarcus -14 Styles-SS 26- 2 April</v>
          </cell>
          <cell r="C55606" t="str">
            <v>CLOSED</v>
          </cell>
          <cell r="D55606" t="str">
            <v>Medium</v>
          </cell>
          <cell r="E55606" t="str">
            <v>netscribes</v>
          </cell>
          <cell r="F55606" t="str">
            <v>Mohd Tahir Shaikh</v>
          </cell>
          <cell r="G55606">
            <v>46123.788888888892</v>
          </cell>
          <cell r="H55606">
            <v>46165.484722222223</v>
          </cell>
        </row>
        <row r="55607">
          <cell r="A55607" t="str">
            <v>UCW-29278</v>
          </cell>
          <cell r="B55607" t="str">
            <v>Tata Cliq (March) - New Product Listing - (13-03-2026) - Pending 1</v>
          </cell>
          <cell r="C55607" t="str">
            <v>CLOSED Due to Inactive/Insufficient Information</v>
          </cell>
          <cell r="D55607" t="str">
            <v>Medium</v>
          </cell>
          <cell r="E55607" t="str">
            <v>netscribes</v>
          </cell>
          <cell r="F55607" t="str">
            <v>Shraddha Dighe</v>
          </cell>
          <cell r="G55607">
            <v>46123.723611111112</v>
          </cell>
          <cell r="H55607">
            <v>46156.822222222225</v>
          </cell>
        </row>
        <row r="55608">
          <cell r="A55608" t="str">
            <v>UCW-29277</v>
          </cell>
          <cell r="B55608" t="str">
            <v>Enrich_Seller- 127394-Titan-My Embrace Product Image Updation- 10-04-2026</v>
          </cell>
          <cell r="C55608" t="str">
            <v>CLOSED</v>
          </cell>
          <cell r="D55608" t="str">
            <v>Medium</v>
          </cell>
          <cell r="E55608" t="str">
            <v>netscribes</v>
          </cell>
          <cell r="F55608" t="str">
            <v>Simi Raichel Zachariah</v>
          </cell>
          <cell r="G55608">
            <v>46123.57916666667</v>
          </cell>
          <cell r="H55608">
            <v>46129.35833333333</v>
          </cell>
        </row>
        <row r="55609">
          <cell r="A55609" t="str">
            <v>UCW-29273</v>
          </cell>
          <cell r="B55609" t="str">
            <v>CIS SS26 Footwear Catalog Submission (TC) - 02.04.2025</v>
          </cell>
          <cell r="C55609" t="str">
            <v>CLOSED</v>
          </cell>
          <cell r="D55609" t="str">
            <v>Medium</v>
          </cell>
          <cell r="E55609" t="str">
            <v>netscribes</v>
          </cell>
          <cell r="F55609" t="str">
            <v>Mohd Tahir Shaikh</v>
          </cell>
          <cell r="G55609">
            <v>46123.475694444445</v>
          </cell>
          <cell r="H55609">
            <v>46134.864583333336</v>
          </cell>
        </row>
        <row r="55610">
          <cell r="A55610" t="str">
            <v>UCW-29272</v>
          </cell>
          <cell r="B55610" t="str">
            <v xml:space="preserve">New Catalogue for Men's Footwear category " Metro Brands " </v>
          </cell>
          <cell r="C55610" t="str">
            <v>CLOSED</v>
          </cell>
          <cell r="D55610" t="str">
            <v>Medium</v>
          </cell>
          <cell r="E55610" t="str">
            <v>netscribes</v>
          </cell>
          <cell r="F55610" t="str">
            <v>Mohd Tahir Shaikh</v>
          </cell>
          <cell r="G55610">
            <v>46123.462500000001</v>
          </cell>
          <cell r="H55610">
            <v>46172.54583333333</v>
          </cell>
        </row>
        <row r="55611">
          <cell r="A55611" t="str">
            <v>UCW-29271</v>
          </cell>
          <cell r="B55611" t="str">
            <v xml:space="preserve">New Catalogue for Women's Footwear category " Metro Brands " </v>
          </cell>
          <cell r="C55611" t="str">
            <v>CLOSED</v>
          </cell>
          <cell r="D55611" t="str">
            <v>Medium</v>
          </cell>
          <cell r="E55611" t="str">
            <v>netscribes</v>
          </cell>
          <cell r="F55611" t="str">
            <v>Mohd Tahir Shaikh</v>
          </cell>
          <cell r="G55611">
            <v>46123.459722222222</v>
          </cell>
          <cell r="H55611">
            <v>46176.563194444447</v>
          </cell>
        </row>
        <row r="55612">
          <cell r="A55612" t="str">
            <v>UCW-29260</v>
          </cell>
          <cell r="B55612" t="str">
            <v>TATACLIQ_Indilux | VIVIBLU-129191 | NEW CATALOG - Footwear - 24-03-26</v>
          </cell>
          <cell r="C55612" t="str">
            <v>CLOSED</v>
          </cell>
          <cell r="D55612" t="str">
            <v>Medium</v>
          </cell>
          <cell r="E55612" t="str">
            <v>Chirag Dubal</v>
          </cell>
          <cell r="F55612" t="str">
            <v>Shloka Chakre</v>
          </cell>
          <cell r="G55612">
            <v>46122.981944444444</v>
          </cell>
          <cell r="H55612">
            <v>46132.695138888892</v>
          </cell>
        </row>
        <row r="55613">
          <cell r="A55613" t="str">
            <v>UCW-29256</v>
          </cell>
          <cell r="B55613" t="str">
            <v>TATACLIQ_Indilux | VIVIBLU-128537 | NEW CATALOG - Footwear - 24-03-26</v>
          </cell>
          <cell r="C55613" t="str">
            <v>CLOSED</v>
          </cell>
          <cell r="D55613" t="str">
            <v>Medium</v>
          </cell>
          <cell r="E55613" t="str">
            <v>Chirag Dubal</v>
          </cell>
          <cell r="F55613" t="str">
            <v>Shloka Chakre</v>
          </cell>
          <cell r="G55613">
            <v>46122.952777777777</v>
          </cell>
          <cell r="H55613">
            <v>46156.472916666666</v>
          </cell>
        </row>
        <row r="55614">
          <cell r="A55614" t="str">
            <v>UCW-29246</v>
          </cell>
          <cell r="B55614" t="str">
            <v>Pantaloons/Specimen/Non Apparel/New Listing/SKU 37/Options 32| 8th April'2026</v>
          </cell>
          <cell r="C55614" t="str">
            <v>CLOSED</v>
          </cell>
          <cell r="D55614" t="str">
            <v>Medium</v>
          </cell>
          <cell r="E55614" t="str">
            <v>Chirag Dubal</v>
          </cell>
          <cell r="F55614" t="str">
            <v>Simi Raichel Zachariah</v>
          </cell>
          <cell r="G55614">
            <v>46122.881944444445</v>
          </cell>
          <cell r="H55614">
            <v>46156.473611111112</v>
          </cell>
        </row>
        <row r="55615">
          <cell r="A55615" t="str">
            <v>UCW-29242</v>
          </cell>
          <cell r="B55615" t="str">
            <v>New Listing File ( 71 Items )</v>
          </cell>
          <cell r="C55615" t="str">
            <v>CLOSED</v>
          </cell>
          <cell r="D55615" t="str">
            <v>Medium</v>
          </cell>
          <cell r="E55615" t="str">
            <v>netscribes</v>
          </cell>
          <cell r="F55615" t="str">
            <v>Shraddha Dighe</v>
          </cell>
          <cell r="G55615">
            <v>46122.775694444441</v>
          </cell>
          <cell r="H55615">
            <v>46126.798611111109</v>
          </cell>
        </row>
        <row r="55616">
          <cell r="A55616" t="str">
            <v>UCW-29237</v>
          </cell>
          <cell r="B55616" t="str">
            <v>ENRICH_Images Update - OOMPH - 03.04.2026 - Fashion Jewellery - TATACLIQ</v>
          </cell>
          <cell r="C55616" t="str">
            <v>CLOSED</v>
          </cell>
          <cell r="D55616" t="str">
            <v>Medium</v>
          </cell>
          <cell r="E55616" t="str">
            <v>netscribes</v>
          </cell>
          <cell r="F55616" t="str">
            <v>Shraddha Dighe</v>
          </cell>
          <cell r="G55616">
            <v>46122.743055555555</v>
          </cell>
          <cell r="H55616">
            <v>46142.465277777781</v>
          </cell>
        </row>
        <row r="55617">
          <cell r="A55617" t="str">
            <v>UCW-29236</v>
          </cell>
          <cell r="B55617" t="str">
            <v>ENRICH_Images Update - OOMPH - 27.03.2026 - Fashion Jewellery - TATACLIQ</v>
          </cell>
          <cell r="C55617" t="str">
            <v>CLOSED</v>
          </cell>
          <cell r="D55617" t="str">
            <v>Medium</v>
          </cell>
          <cell r="E55617" t="str">
            <v>netscribes</v>
          </cell>
          <cell r="F55617" t="str">
            <v>Shraddha Dighe</v>
          </cell>
          <cell r="G55617">
            <v>46122.740972222222</v>
          </cell>
          <cell r="H55617">
            <v>46141.590277777781</v>
          </cell>
        </row>
        <row r="55618">
          <cell r="A55618" t="str">
            <v>UCW-29230</v>
          </cell>
          <cell r="B55618" t="str">
            <v>&lt;Urgent&gt; Mia Sunkissed Collections (Akshaya tritiya)</v>
          </cell>
          <cell r="C55618" t="str">
            <v>CLOSED</v>
          </cell>
          <cell r="D55618" t="str">
            <v>Medium</v>
          </cell>
          <cell r="E55618" t="str">
            <v>netscribes</v>
          </cell>
          <cell r="F55618" t="str">
            <v>Shraddha Dighe</v>
          </cell>
          <cell r="G55618">
            <v>46122.669444444444</v>
          </cell>
          <cell r="H55618">
            <v>46156.474999999999</v>
          </cell>
        </row>
        <row r="55619">
          <cell r="A55619" t="str">
            <v>UCW-29227</v>
          </cell>
          <cell r="B55619" t="str">
            <v>Tata Cliq Footwear Catalogue | 07-04-2026</v>
          </cell>
          <cell r="C55619" t="str">
            <v>CLOSED</v>
          </cell>
          <cell r="D55619" t="str">
            <v>Medium</v>
          </cell>
          <cell r="E55619" t="str">
            <v>netscribes</v>
          </cell>
          <cell r="F55619" t="str">
            <v>Mohd Tahir Shaikh</v>
          </cell>
          <cell r="G55619">
            <v>46122.659722222219</v>
          </cell>
          <cell r="H55619">
            <v>46172.554861111108</v>
          </cell>
        </row>
        <row r="55620">
          <cell r="A55620" t="str">
            <v>UCW-29220</v>
          </cell>
          <cell r="B55620" t="str">
            <v>3DM Lifestyle - 26th March 26 - 128011 - New collection - Luxury</v>
          </cell>
          <cell r="C55620" t="str">
            <v>CLOSED</v>
          </cell>
          <cell r="D55620" t="str">
            <v>Medium</v>
          </cell>
          <cell r="E55620" t="str">
            <v>Chirag Dubal</v>
          </cell>
          <cell r="F55620" t="str">
            <v>Shloka Chakre</v>
          </cell>
          <cell r="G55620">
            <v>46122.619444444441</v>
          </cell>
          <cell r="H55620">
            <v>46133.573611111111</v>
          </cell>
        </row>
        <row r="55621">
          <cell r="A55621" t="str">
            <v>UCW-29216</v>
          </cell>
          <cell r="B55621" t="str">
            <v>Tangerine - 26th March 26 - 128268 - New collection - Luxury</v>
          </cell>
          <cell r="C55621" t="str">
            <v>CLOSED Due to Inactive/Insufficient Information</v>
          </cell>
          <cell r="D55621" t="str">
            <v>Medium</v>
          </cell>
          <cell r="E55621" t="str">
            <v>Chirag Dubal</v>
          </cell>
          <cell r="F55621" t="str">
            <v>Shloka Chakre</v>
          </cell>
          <cell r="G55621">
            <v>46122.605555555558</v>
          </cell>
          <cell r="H55621">
            <v>46134.904861111114</v>
          </cell>
        </row>
        <row r="55622">
          <cell r="A55622" t="str">
            <v>UCW-29210</v>
          </cell>
          <cell r="B55622" t="str">
            <v>Subtask - Pantaloons/Kids wear/apparel/New Listing/SKU 1510/Options 285| 16th Feb'2026</v>
          </cell>
          <cell r="C55622" t="str">
            <v>CLOSED</v>
          </cell>
          <cell r="D55622" t="str">
            <v>Medium</v>
          </cell>
          <cell r="E55622" t="str">
            <v>Chirag Dubal</v>
          </cell>
          <cell r="F55622" t="str">
            <v>netscribes</v>
          </cell>
          <cell r="G55622">
            <v>46122.581250000003</v>
          </cell>
          <cell r="H55622">
            <v>46172.558333333334</v>
          </cell>
        </row>
        <row r="55623">
          <cell r="A55623" t="str">
            <v>UCW-29209</v>
          </cell>
          <cell r="B55623" t="str">
            <v>Subtask - Pantaloons/Men's wear/apparel/New Listing/SKU 1022/Options 199| 16th Feb'2026</v>
          </cell>
          <cell r="C55623" t="str">
            <v>CLOSED</v>
          </cell>
          <cell r="D55623" t="str">
            <v>Medium</v>
          </cell>
          <cell r="E55623" t="str">
            <v>Chirag Dubal</v>
          </cell>
          <cell r="F55623" t="str">
            <v>netscribes</v>
          </cell>
          <cell r="G55623">
            <v>46122.579861111109</v>
          </cell>
          <cell r="H55623">
            <v>46172.582638888889</v>
          </cell>
        </row>
        <row r="55624">
          <cell r="A55624" t="str">
            <v>UCW-29186</v>
          </cell>
          <cell r="B55624" t="str">
            <v>Error_Bluesky Listing Tatacliq</v>
          </cell>
          <cell r="C55624" t="str">
            <v>CLOSED</v>
          </cell>
          <cell r="D55624" t="str">
            <v>Medium</v>
          </cell>
          <cell r="E55624" t="str">
            <v>netscribes</v>
          </cell>
          <cell r="F55624" t="str">
            <v>Reagan D’souza</v>
          </cell>
          <cell r="G55624">
            <v>46121.834027777775</v>
          </cell>
          <cell r="H55624">
            <v>46155.668055555558</v>
          </cell>
        </row>
        <row r="55625">
          <cell r="A55625" t="str">
            <v>UCW-29182</v>
          </cell>
          <cell r="B55625" t="str">
            <v>Footwear Input format - 81 Options - Zeesh</v>
          </cell>
          <cell r="C55625" t="str">
            <v>CLOSED</v>
          </cell>
          <cell r="D55625" t="str">
            <v>Medium</v>
          </cell>
          <cell r="E55625" t="str">
            <v>netscribes</v>
          </cell>
          <cell r="F55625" t="str">
            <v>Mohd Tahir Shaikh</v>
          </cell>
          <cell r="G55625">
            <v>46121.801388888889</v>
          </cell>
          <cell r="H55625">
            <v>46142.385416666664</v>
          </cell>
        </row>
        <row r="55626">
          <cell r="A55626" t="str">
            <v>UCW-29164</v>
          </cell>
          <cell r="B55626" t="str">
            <v xml:space="preserve"> ERROR_Catalogue New errors for the Multibrands Agency (NETSCRIBES) 9TH APRIL_NC</v>
          </cell>
          <cell r="C55626" t="str">
            <v>CLOSED</v>
          </cell>
          <cell r="D55626" t="str">
            <v>Highest</v>
          </cell>
          <cell r="E55626" t="str">
            <v>netscribes</v>
          </cell>
          <cell r="F55626" t="str">
            <v>Sushma Ram</v>
          </cell>
          <cell r="G55626">
            <v>46121.736111111109</v>
          </cell>
          <cell r="H55626">
            <v>46175.600694444445</v>
          </cell>
        </row>
        <row r="55627">
          <cell r="A55627" t="str">
            <v>UCW-29163</v>
          </cell>
          <cell r="B55627" t="str">
            <v>New Catalog 57 Women_Rangriti_08-04-2026</v>
          </cell>
          <cell r="C55627" t="str">
            <v>CLOSED</v>
          </cell>
          <cell r="D55627" t="str">
            <v>Medium</v>
          </cell>
          <cell r="E55627" t="str">
            <v>netscribes</v>
          </cell>
          <cell r="F55627" t="str">
            <v>Shraddha Dighe</v>
          </cell>
          <cell r="G55627">
            <v>46121.73541666667</v>
          </cell>
          <cell r="H55627">
            <v>46164.527777777781</v>
          </cell>
        </row>
        <row r="55628">
          <cell r="A55628" t="str">
            <v>UCW-29159</v>
          </cell>
          <cell r="B55628" t="str">
            <v>Aurelia/W/Folksong/Elleven/Wishful- 102 Style- Summer-2026- 08th April</v>
          </cell>
          <cell r="C55628" t="str">
            <v>CLOSED</v>
          </cell>
          <cell r="D55628" t="str">
            <v>Medium</v>
          </cell>
          <cell r="E55628" t="str">
            <v>netscribes</v>
          </cell>
          <cell r="F55628" t="str">
            <v>Shraddha Dighe</v>
          </cell>
          <cell r="G55628">
            <v>46121.723611111112</v>
          </cell>
          <cell r="H55628">
            <v>46172.57708333333</v>
          </cell>
        </row>
        <row r="55629">
          <cell r="A55629" t="str">
            <v>UCW-29158</v>
          </cell>
          <cell r="B55629" t="str">
            <v>Tatacliq issue - Stylo Bug - 878 Styles</v>
          </cell>
          <cell r="C55629" t="str">
            <v>CLOSED</v>
          </cell>
          <cell r="D55629" t="str">
            <v>Medium</v>
          </cell>
          <cell r="E55629" t="str">
            <v>netscribes</v>
          </cell>
          <cell r="F55629" t="str">
            <v>Mohd Tahir Shaikh</v>
          </cell>
          <cell r="G55629">
            <v>46121.722916666666</v>
          </cell>
          <cell r="H55629">
            <v>46125.443055555559</v>
          </cell>
        </row>
        <row r="55630">
          <cell r="A55630" t="str">
            <v>UCW-29152</v>
          </cell>
          <cell r="B55630" t="str">
            <v>94 Articles || New Listing For INC5 || TataCliq</v>
          </cell>
          <cell r="C55630" t="str">
            <v>CLOSED</v>
          </cell>
          <cell r="D55630" t="str">
            <v>Medium</v>
          </cell>
          <cell r="E55630" t="str">
            <v>netscribes</v>
          </cell>
          <cell r="F55630" t="str">
            <v>Mohd Tahir Shaikh</v>
          </cell>
          <cell r="G55630">
            <v>46121.706944444442</v>
          </cell>
          <cell r="H55630">
            <v>46156.463194444441</v>
          </cell>
        </row>
        <row r="55631">
          <cell r="A55631" t="str">
            <v>UCW-29143</v>
          </cell>
          <cell r="B55631" t="str">
            <v>VLCC - Sunscreen - 8907122017034, 8907122018635, 8907122018659, 8907122018673 - 12 March 2026</v>
          </cell>
          <cell r="C55631" t="str">
            <v>CLOSED</v>
          </cell>
          <cell r="D55631" t="str">
            <v>Medium</v>
          </cell>
          <cell r="E55631" t="str">
            <v>netscribes</v>
          </cell>
          <cell r="F55631" t="str">
            <v>Shraddha Dighe</v>
          </cell>
          <cell r="G55631">
            <v>46121.645833333336</v>
          </cell>
          <cell r="H55631">
            <v>46127.75</v>
          </cell>
        </row>
        <row r="55632">
          <cell r="A55632" t="str">
            <v>UCW-29138</v>
          </cell>
          <cell r="B55632" t="str">
            <v>Tata Cliq | New OPICons (Spring 26 Collection) Listing</v>
          </cell>
          <cell r="C55632" t="str">
            <v>CLOSED</v>
          </cell>
          <cell r="D55632" t="str">
            <v>Medium</v>
          </cell>
          <cell r="E55632" t="str">
            <v>netscribes</v>
          </cell>
          <cell r="F55632" t="str">
            <v>Shraddha Dighe</v>
          </cell>
          <cell r="G55632">
            <v>46121.624305555553</v>
          </cell>
          <cell r="H55632">
            <v>46127.729861111111</v>
          </cell>
        </row>
        <row r="55633">
          <cell r="A55633" t="str">
            <v>UCW-29127</v>
          </cell>
          <cell r="B55633" t="str">
            <v>ENRICH_Pilgrim&lt;&gt;Tata Cliq: Image Update</v>
          </cell>
          <cell r="C55633" t="str">
            <v>CLOSED</v>
          </cell>
          <cell r="D55633" t="str">
            <v>Medium</v>
          </cell>
          <cell r="E55633" t="str">
            <v>netscribes</v>
          </cell>
          <cell r="F55633" t="str">
            <v>Shraddha Dighe</v>
          </cell>
          <cell r="G55633">
            <v>46121.568055555559</v>
          </cell>
          <cell r="H55633">
            <v>46123.582638888889</v>
          </cell>
        </row>
        <row r="55634">
          <cell r="A55634" t="str">
            <v>UCW-29118</v>
          </cell>
          <cell r="B55634" t="str">
            <v>NEW 110 SKUS FOR UPLOADING.</v>
          </cell>
          <cell r="C55634" t="str">
            <v>CLOSED</v>
          </cell>
          <cell r="D55634" t="str">
            <v>Medium</v>
          </cell>
          <cell r="E55634" t="str">
            <v>netscribes</v>
          </cell>
          <cell r="F55634" t="str">
            <v>Shraddha Dighe</v>
          </cell>
          <cell r="G55634">
            <v>46121.49722222222</v>
          </cell>
          <cell r="H55634">
            <v>46156.464583333334</v>
          </cell>
        </row>
        <row r="55635">
          <cell r="A55635" t="str">
            <v>UCW-29111</v>
          </cell>
          <cell r="B55635" t="str">
            <v>ENRICH_Kimirica Image Update - Tata Cliq</v>
          </cell>
          <cell r="C55635" t="str">
            <v>CLOSED</v>
          </cell>
          <cell r="D55635" t="str">
            <v>Medium</v>
          </cell>
          <cell r="E55635" t="str">
            <v>netscribes</v>
          </cell>
          <cell r="F55635" t="str">
            <v>Shraddha Dighe</v>
          </cell>
          <cell r="G55635">
            <v>46121.472916666666</v>
          </cell>
          <cell r="H55635">
            <v>46123.52847222222</v>
          </cell>
        </row>
        <row r="55636">
          <cell r="A55636" t="str">
            <v>UCW-29109</v>
          </cell>
          <cell r="B55636" t="str">
            <v>78974572_10 ML IDOLE LISTING_Tata Cliq Luxury</v>
          </cell>
          <cell r="C55636" t="str">
            <v>CLOSED Due to Inactive/Insufficient Information</v>
          </cell>
          <cell r="D55636" t="str">
            <v>Medium</v>
          </cell>
          <cell r="E55636" t="str">
            <v>netscribes</v>
          </cell>
          <cell r="F55636" t="str">
            <v>Shraddha Dighe</v>
          </cell>
          <cell r="G55636">
            <v>46121.46597222222</v>
          </cell>
          <cell r="H55636">
            <v>46126.48333333333</v>
          </cell>
        </row>
        <row r="55637">
          <cell r="A55637" t="str">
            <v>UCW-29107</v>
          </cell>
          <cell r="B55637" t="str">
            <v>Moroccanoil GWP Listing Request</v>
          </cell>
          <cell r="C55637" t="str">
            <v>CLOSED</v>
          </cell>
          <cell r="D55637" t="str">
            <v>Medium</v>
          </cell>
          <cell r="E55637" t="str">
            <v>netscribes</v>
          </cell>
          <cell r="F55637" t="str">
            <v>Shraddha Dighe</v>
          </cell>
          <cell r="G55637">
            <v>46121.454861111109</v>
          </cell>
          <cell r="H55637">
            <v>46125.794444444444</v>
          </cell>
        </row>
        <row r="55638">
          <cell r="A55638" t="str">
            <v>UCW-29102</v>
          </cell>
          <cell r="B55638" t="str">
            <v>ENRICH_Model Image - Guess - IDEE - 243 SKUs</v>
          </cell>
          <cell r="C55638" t="str">
            <v>CLOSED</v>
          </cell>
          <cell r="D55638" t="str">
            <v>Medium</v>
          </cell>
          <cell r="E55638" t="str">
            <v>netscribes</v>
          </cell>
          <cell r="F55638" t="str">
            <v>Mohd Tahir Shaikh</v>
          </cell>
          <cell r="G55638">
            <v>46121.43472222222</v>
          </cell>
          <cell r="H55638">
            <v>46135.690972222219</v>
          </cell>
        </row>
        <row r="55639">
          <cell r="A55639" t="str">
            <v>UCW-29089</v>
          </cell>
          <cell r="B55639" t="str">
            <v>ERROR_UCW-28013 (Pending)</v>
          </cell>
          <cell r="C55639" t="str">
            <v>CLOSED</v>
          </cell>
          <cell r="D55639" t="str">
            <v>Medium</v>
          </cell>
          <cell r="E55639" t="str">
            <v>netscribes</v>
          </cell>
          <cell r="F55639" t="str">
            <v>Shraddha Dighe</v>
          </cell>
          <cell r="G55639">
            <v>46120.959027777775</v>
          </cell>
          <cell r="H55639">
            <v>46156.823611111111</v>
          </cell>
        </row>
        <row r="55640">
          <cell r="A55640" t="str">
            <v>UCW-29086</v>
          </cell>
          <cell r="B55640" t="str">
            <v>ENRICH_MNY | Sunkisser Highlighter + Blush PDP Updation | TATACLIQ</v>
          </cell>
          <cell r="C55640" t="str">
            <v>CLOSED</v>
          </cell>
          <cell r="D55640" t="str">
            <v>Medium</v>
          </cell>
          <cell r="E55640" t="str">
            <v>netscribes</v>
          </cell>
          <cell r="F55640" t="str">
            <v>Shraddha Dighe</v>
          </cell>
          <cell r="G55640">
            <v>46120.945138888892</v>
          </cell>
          <cell r="H55640">
            <v>46125.444444444445</v>
          </cell>
        </row>
        <row r="55641">
          <cell r="A55641" t="str">
            <v>UCW-29081</v>
          </cell>
          <cell r="B55641" t="str">
            <v>ENRICH_Esskay Beauty | Product Title &amp; Images Update for The Brand Naturica 0604</v>
          </cell>
          <cell r="C55641" t="str">
            <v>CLOSED</v>
          </cell>
          <cell r="D55641" t="str">
            <v>Medium</v>
          </cell>
          <cell r="E55641" t="str">
            <v>netscribes</v>
          </cell>
          <cell r="F55641" t="str">
            <v>Shraddha Dighe</v>
          </cell>
          <cell r="G55641">
            <v>46120.914583333331</v>
          </cell>
          <cell r="H55641">
            <v>46136.738888888889</v>
          </cell>
        </row>
        <row r="55642">
          <cell r="A55642" t="str">
            <v>UCW-29080</v>
          </cell>
          <cell r="B55642" t="str">
            <v>Pantaloons/Kids/Non Apparel Footwear/New Listing/SKU 144/Options 24| 18th Feb'2026</v>
          </cell>
          <cell r="C55642" t="str">
            <v>CLOSED</v>
          </cell>
          <cell r="D55642" t="str">
            <v>Medium</v>
          </cell>
          <cell r="E55642" t="str">
            <v>Chirag Dubal</v>
          </cell>
          <cell r="F55642" t="str">
            <v>netscribes</v>
          </cell>
          <cell r="G55642">
            <v>46120.840277777781</v>
          </cell>
          <cell r="H55642">
            <v>46172.59097222222</v>
          </cell>
        </row>
        <row r="55643">
          <cell r="A55643" t="str">
            <v>UCW-29062</v>
          </cell>
          <cell r="B55643" t="str">
            <v>Error_New FW Sku addition Tata - 106 articles</v>
          </cell>
          <cell r="C55643" t="str">
            <v>CLOSED</v>
          </cell>
          <cell r="D55643" t="str">
            <v>Medium</v>
          </cell>
          <cell r="E55643" t="str">
            <v>netscribes</v>
          </cell>
          <cell r="F55643" t="str">
            <v>Reagan D’souza</v>
          </cell>
          <cell r="G55643">
            <v>46120.765277777777</v>
          </cell>
          <cell r="H55643">
            <v>46155.661111111112</v>
          </cell>
        </row>
        <row r="55644">
          <cell r="A55644" t="str">
            <v>UCW-29054</v>
          </cell>
          <cell r="B55644" t="str">
            <v>Pantaloons/Kids/Non Apparel Footwear/New Listing/SKU 36/Options 6| 1st April'2026</v>
          </cell>
          <cell r="C55644" t="str">
            <v>CLOSED</v>
          </cell>
          <cell r="D55644" t="str">
            <v>Medium</v>
          </cell>
          <cell r="E55644" t="str">
            <v>Chirag Dubal</v>
          </cell>
          <cell r="F55644" t="str">
            <v>Simi Raichel Zachariah</v>
          </cell>
          <cell r="G55644">
            <v>46120.745138888888</v>
          </cell>
          <cell r="H55644">
            <v>46155.775694444441</v>
          </cell>
        </row>
        <row r="55645">
          <cell r="A55645" t="str">
            <v>UCW-29051</v>
          </cell>
          <cell r="B55645" t="str">
            <v>Bluesky Weekly Polish - Listing Tatacliq</v>
          </cell>
          <cell r="C55645" t="str">
            <v>CLOSED</v>
          </cell>
          <cell r="D55645" t="str">
            <v>Medium</v>
          </cell>
          <cell r="E55645" t="str">
            <v>netscribes</v>
          </cell>
          <cell r="F55645" t="str">
            <v>Shraddha Dighe</v>
          </cell>
          <cell r="G55645">
            <v>46120.729861111111</v>
          </cell>
          <cell r="H55645">
            <v>46125.756249999999</v>
          </cell>
        </row>
        <row r="55646">
          <cell r="A55646" t="str">
            <v>UCW-29046</v>
          </cell>
          <cell r="B55646" t="str">
            <v>Rosso Brunello - 7th April 26 - 128418 - New collection - Luxury</v>
          </cell>
          <cell r="C55646" t="str">
            <v>CLOSED</v>
          </cell>
          <cell r="D55646" t="str">
            <v>Medium</v>
          </cell>
          <cell r="E55646" t="str">
            <v>Chirag Dubal</v>
          </cell>
          <cell r="F55646" t="str">
            <v>Shloka Chakre</v>
          </cell>
          <cell r="G55646">
            <v>46120.725694444445</v>
          </cell>
          <cell r="H55646">
            <v>46155.776388888888</v>
          </cell>
        </row>
        <row r="55647">
          <cell r="A55647" t="str">
            <v>UCW-29041</v>
          </cell>
          <cell r="B55647" t="str">
            <v>Rosso Brunello - 24th March 26 - 128418 - New collection - Luxury</v>
          </cell>
          <cell r="C55647" t="str">
            <v>CLOSED</v>
          </cell>
          <cell r="D55647" t="str">
            <v>Medium</v>
          </cell>
          <cell r="E55647" t="str">
            <v>Chirag Dubal</v>
          </cell>
          <cell r="F55647" t="str">
            <v>Shloka Chakre</v>
          </cell>
          <cell r="G55647">
            <v>46120.698611111111</v>
          </cell>
          <cell r="H55647">
            <v>46155.776388888888</v>
          </cell>
        </row>
        <row r="55648">
          <cell r="A55648" t="str">
            <v>UCW-29028</v>
          </cell>
          <cell r="B55648" t="str">
            <v>Enrich_Sohnaa - Jewellery - 129045 - 20022026 - Zoomed Images Correction</v>
          </cell>
          <cell r="C55648" t="str">
            <v>CLOSED Due to Inactive/Insufficient Information</v>
          </cell>
          <cell r="D55648" t="str">
            <v>Medium</v>
          </cell>
          <cell r="E55648" t="str">
            <v>Chirag Dubal</v>
          </cell>
          <cell r="F55648" t="str">
            <v>Shloka Chakre</v>
          </cell>
          <cell r="G55648">
            <v>46120.638888888891</v>
          </cell>
          <cell r="H55648">
            <v>46132.71875</v>
          </cell>
        </row>
        <row r="55649">
          <cell r="A55649" t="str">
            <v>UCW-29026</v>
          </cell>
          <cell r="B55649" t="str">
            <v>[External] - New Listings - Unilever International</v>
          </cell>
          <cell r="C55649" t="str">
            <v>CLOSED Due to Inactive/Insufficient Information</v>
          </cell>
          <cell r="D55649" t="str">
            <v>Medium</v>
          </cell>
          <cell r="E55649" t="str">
            <v>netscribes</v>
          </cell>
          <cell r="F55649" t="str">
            <v>Shraddha Dighe</v>
          </cell>
          <cell r="G55649">
            <v>46120.585416666669</v>
          </cell>
          <cell r="H55649">
            <v>46155.776388888888</v>
          </cell>
        </row>
        <row r="55650">
          <cell r="A55650" t="str">
            <v>UCW-29000</v>
          </cell>
          <cell r="B55650" t="str">
            <v>New Content Sheet (March 26)</v>
          </cell>
          <cell r="C55650" t="str">
            <v>CLOSED</v>
          </cell>
          <cell r="D55650" t="str">
            <v>Medium</v>
          </cell>
          <cell r="E55650" t="str">
            <v>netscribes</v>
          </cell>
          <cell r="F55650" t="str">
            <v>Mohd Tahir Shaikh</v>
          </cell>
          <cell r="G55650">
            <v>46120.472222222219</v>
          </cell>
          <cell r="H55650">
            <v>46129.741666666669</v>
          </cell>
        </row>
        <row r="55651">
          <cell r="A55651" t="str">
            <v>UCW-28996</v>
          </cell>
          <cell r="B55651" t="str">
            <v>CLONE - Sqintalk x Tatacliq : New Brand Onboarding Request</v>
          </cell>
          <cell r="C55651" t="str">
            <v>CLOSED</v>
          </cell>
          <cell r="D55651" t="str">
            <v>Medium</v>
          </cell>
          <cell r="E55651" t="str">
            <v>netscribes</v>
          </cell>
          <cell r="F55651" t="str">
            <v>Shraddha Dighe</v>
          </cell>
          <cell r="G55651">
            <v>46120.461111111108</v>
          </cell>
          <cell r="H55651">
            <v>46155.677777777775</v>
          </cell>
        </row>
        <row r="55652">
          <cell r="A55652" t="str">
            <v>UCW-28985</v>
          </cell>
          <cell r="B55652" t="str">
            <v>ENRICH_Tatcliq Uploadings</v>
          </cell>
          <cell r="C55652" t="str">
            <v>CLOSED</v>
          </cell>
          <cell r="D55652" t="str">
            <v>Medium</v>
          </cell>
          <cell r="E55652" t="str">
            <v>netscribes</v>
          </cell>
          <cell r="F55652" t="str">
            <v>Shraddha Dighe</v>
          </cell>
          <cell r="G55652">
            <v>46119.784722222219</v>
          </cell>
          <cell r="H55652">
            <v>46130.658333333333</v>
          </cell>
        </row>
        <row r="55653">
          <cell r="A55653" t="str">
            <v>UCW-28982</v>
          </cell>
          <cell r="B55653" t="str">
            <v>Tata Cliq (April) - New Product Listing - (07-04-2026)</v>
          </cell>
          <cell r="C55653" t="str">
            <v>CLOSED</v>
          </cell>
          <cell r="D55653" t="str">
            <v>Medium</v>
          </cell>
          <cell r="E55653" t="str">
            <v>netscribes</v>
          </cell>
          <cell r="F55653" t="str">
            <v>Shraddha Dighe</v>
          </cell>
          <cell r="G55653">
            <v>46119.78125</v>
          </cell>
          <cell r="H55653">
            <v>46172.594444444447</v>
          </cell>
        </row>
        <row r="55654">
          <cell r="A55654" t="str">
            <v>UCW-28978</v>
          </cell>
          <cell r="B55654" t="str">
            <v>ENRICH_Images Replace : 07-04-2026</v>
          </cell>
          <cell r="C55654" t="str">
            <v>CLOSED</v>
          </cell>
          <cell r="D55654" t="str">
            <v>Medium</v>
          </cell>
          <cell r="E55654" t="str">
            <v>netscribes</v>
          </cell>
          <cell r="F55654" t="str">
            <v>Shraddha Dighe</v>
          </cell>
          <cell r="G55654">
            <v>46119.771527777775</v>
          </cell>
          <cell r="H55654">
            <v>46127.561111111114</v>
          </cell>
        </row>
        <row r="55655">
          <cell r="A55655" t="str">
            <v>UCW-28972</v>
          </cell>
          <cell r="B55655" t="str">
            <v xml:space="preserve"> PEPE KIDS LATCHING TATA CLIQ LOT 1 (MOHALI ACCOUNT)</v>
          </cell>
          <cell r="C55655" t="str">
            <v>CLOSED Due to Inactive/Insufficient Information</v>
          </cell>
          <cell r="D55655" t="str">
            <v>Medium</v>
          </cell>
          <cell r="E55655" t="str">
            <v>netscribes</v>
          </cell>
          <cell r="F55655" t="str">
            <v>Mohd Tahir Shaikh</v>
          </cell>
          <cell r="G55655">
            <v>46119.75</v>
          </cell>
          <cell r="H55655">
            <v>46139.552777777775</v>
          </cell>
        </row>
        <row r="55656">
          <cell r="A55656" t="str">
            <v>UCW-28956</v>
          </cell>
          <cell r="B55656" t="str">
            <v>Libas Apparel 127532 06-04-2026 (NEW CATALOGUE)</v>
          </cell>
          <cell r="C55656" t="str">
            <v>CLOSED</v>
          </cell>
          <cell r="D55656" t="str">
            <v>Medium</v>
          </cell>
          <cell r="E55656" t="str">
            <v>netscribes</v>
          </cell>
          <cell r="F55656" t="str">
            <v>Shraddha Dighe</v>
          </cell>
          <cell r="G55656">
            <v>46119.67083333333</v>
          </cell>
          <cell r="H55656">
            <v>46155.783333333333</v>
          </cell>
        </row>
        <row r="55657">
          <cell r="A55657" t="str">
            <v>UCW-28953</v>
          </cell>
          <cell r="B55657" t="str">
            <v>Pantaloons/Men Women/Non Apparel Footwear/New Listing/SKU 172/Options 29| 1st April'2026</v>
          </cell>
          <cell r="C55657" t="str">
            <v>CLOSED</v>
          </cell>
          <cell r="D55657" t="str">
            <v>Medium</v>
          </cell>
          <cell r="E55657" t="str">
            <v>netscribes</v>
          </cell>
          <cell r="F55657" t="str">
            <v>Mohd Tahir Shaikh</v>
          </cell>
          <cell r="G55657">
            <v>46119.650694444441</v>
          </cell>
          <cell r="H55657">
            <v>46155.78402777778</v>
          </cell>
        </row>
        <row r="55658">
          <cell r="A55658" t="str">
            <v>UCW-28939</v>
          </cell>
          <cell r="B55658" t="str">
            <v>Footwear Listing - Pepe jeans - 6 option</v>
          </cell>
          <cell r="C55658" t="str">
            <v>CLOSED</v>
          </cell>
          <cell r="D55658" t="str">
            <v>Medium</v>
          </cell>
          <cell r="E55658" t="str">
            <v>netscribes</v>
          </cell>
          <cell r="F55658" t="str">
            <v>Mohd Tahir Shaikh</v>
          </cell>
          <cell r="G55658">
            <v>46119.496527777781</v>
          </cell>
          <cell r="H55658">
            <v>46128.600694444445</v>
          </cell>
        </row>
        <row r="55659">
          <cell r="A55659" t="str">
            <v>UCW-28892</v>
          </cell>
          <cell r="B55659" t="str">
            <v>Tata Cliq-Reebok Brand-Footwear -127776 - 03-04-2026</v>
          </cell>
          <cell r="C55659" t="str">
            <v>CLOSED</v>
          </cell>
          <cell r="D55659" t="str">
            <v>Medium</v>
          </cell>
          <cell r="E55659" t="str">
            <v>netscribes</v>
          </cell>
          <cell r="F55659" t="str">
            <v>Mohd Tahir Shaikh</v>
          </cell>
          <cell r="G55659">
            <v>46118.726388888892</v>
          </cell>
          <cell r="H55659">
            <v>46174.777777777781</v>
          </cell>
        </row>
        <row r="55660">
          <cell r="A55660" t="str">
            <v>UCW-28882</v>
          </cell>
          <cell r="B55660" t="str">
            <v>Enrich_Colour Grouping Required_26th March(on Priority)</v>
          </cell>
          <cell r="C55660" t="str">
            <v>CLOSED Due to Inactive/Insufficient Information</v>
          </cell>
          <cell r="D55660" t="str">
            <v>Medium</v>
          </cell>
          <cell r="E55660" t="str">
            <v>Chirag Dubal</v>
          </cell>
          <cell r="F55660" t="str">
            <v>Simi Raichel Zachariah</v>
          </cell>
          <cell r="G55660">
            <v>46118.675694444442</v>
          </cell>
          <cell r="H55660">
            <v>46126.425000000003</v>
          </cell>
        </row>
        <row r="55661">
          <cell r="A55661" t="str">
            <v>UCW-28881</v>
          </cell>
          <cell r="B55661" t="str">
            <v>Puma + footwear + 125056+ mapping</v>
          </cell>
          <cell r="C55661" t="str">
            <v>CLOSED</v>
          </cell>
          <cell r="D55661" t="str">
            <v>Medium</v>
          </cell>
          <cell r="E55661" t="str">
            <v>netscribes</v>
          </cell>
          <cell r="F55661" t="str">
            <v>Mohd Tahir Shaikh</v>
          </cell>
          <cell r="G55661">
            <v>46118.675000000003</v>
          </cell>
          <cell r="H55661">
            <v>46155.710416666669</v>
          </cell>
        </row>
        <row r="55662">
          <cell r="A55662" t="str">
            <v>UCW-28879</v>
          </cell>
          <cell r="B55662" t="str">
            <v>Sell now - Hoversoul Listing - Exo Footwear 02 Dec 2025 Ballerinas</v>
          </cell>
          <cell r="C55662" t="str">
            <v>CLOSED</v>
          </cell>
          <cell r="D55662" t="str">
            <v>Medium</v>
          </cell>
          <cell r="E55662" t="str">
            <v>Chirag Dubal</v>
          </cell>
          <cell r="F55662" t="str">
            <v>netscribes</v>
          </cell>
          <cell r="G55662">
            <v>46118.63958333333</v>
          </cell>
          <cell r="H55662">
            <v>46156.824999999997</v>
          </cell>
        </row>
        <row r="55663">
          <cell r="A55663" t="str">
            <v>UCW-28870</v>
          </cell>
          <cell r="B55663" t="str">
            <v>MASTER DATA Non-BIS Footwear Inventory</v>
          </cell>
          <cell r="C55663" t="str">
            <v>CLOSED</v>
          </cell>
          <cell r="D55663" t="str">
            <v>Medium</v>
          </cell>
          <cell r="E55663" t="str">
            <v>Chirag Dubal</v>
          </cell>
          <cell r="F55663" t="str">
            <v>Shloka Chakre</v>
          </cell>
          <cell r="G55663">
            <v>46118.552083333336</v>
          </cell>
          <cell r="H55663">
            <v>46161.601388888892</v>
          </cell>
        </row>
        <row r="55664">
          <cell r="A55664" t="str">
            <v>UCW-28845</v>
          </cell>
          <cell r="B55664" t="str">
            <v>Tiesta - 30th March 26 - 127762 - New collection - Luxury</v>
          </cell>
          <cell r="C55664" t="str">
            <v>CLOSED Due to Inactive/Insufficient Information</v>
          </cell>
          <cell r="D55664" t="str">
            <v>Medium</v>
          </cell>
          <cell r="E55664" t="str">
            <v>Chirag Dubal</v>
          </cell>
          <cell r="F55664" t="str">
            <v>Jaibharathi Jagannathan</v>
          </cell>
          <cell r="G55664">
            <v>46118.086111111108</v>
          </cell>
          <cell r="H55664">
            <v>46133.873611111114</v>
          </cell>
        </row>
        <row r="55665">
          <cell r="A55665" t="str">
            <v>UCW-28843</v>
          </cell>
          <cell r="B55665" t="str">
            <v>Mamaearth Scraping Batch</v>
          </cell>
          <cell r="C55665" t="str">
            <v>CLOSED Due to Inactive/Insufficient Information</v>
          </cell>
          <cell r="D55665" t="str">
            <v>Medium</v>
          </cell>
          <cell r="E55665" t="str">
            <v>netscribes</v>
          </cell>
          <cell r="F55665" t="str">
            <v>Shraddha Dighe</v>
          </cell>
          <cell r="G55665">
            <v>46117.963194444441</v>
          </cell>
          <cell r="H55665">
            <v>46146.786805555559</v>
          </cell>
        </row>
        <row r="55666">
          <cell r="A55666" t="str">
            <v>UCW-28841</v>
          </cell>
          <cell r="B55666" t="str">
            <v>ALDO SS26 Footwear Catalog Submission (TC&amp;TCL) - 30.03.2025</v>
          </cell>
          <cell r="C55666" t="str">
            <v>CLOSED</v>
          </cell>
          <cell r="D55666" t="str">
            <v>Medium</v>
          </cell>
          <cell r="E55666" t="str">
            <v>Chirag Dubal</v>
          </cell>
          <cell r="F55666" t="str">
            <v>Jaibharathi Jagannathan</v>
          </cell>
          <cell r="G55666">
            <v>46117.722916666666</v>
          </cell>
          <cell r="H55666">
            <v>46172.594444444447</v>
          </cell>
        </row>
        <row r="55667">
          <cell r="A55667" t="str">
            <v>UCW-28829</v>
          </cell>
          <cell r="B55667" t="str">
            <v>Error_Asics Footwear Catalogue 125349 30th Dec</v>
          </cell>
          <cell r="C55667" t="str">
            <v>CLOSED Due to Inactive/Insufficient Information</v>
          </cell>
          <cell r="D55667" t="str">
            <v>Medium</v>
          </cell>
          <cell r="E55667" t="str">
            <v>netscribes</v>
          </cell>
          <cell r="F55667" t="str">
            <v>Reagan D’souza</v>
          </cell>
          <cell r="G55667">
            <v>46117.614583333336</v>
          </cell>
          <cell r="H55667">
            <v>46155.668749999997</v>
          </cell>
        </row>
        <row r="55668">
          <cell r="A55668" t="str">
            <v>UCW-28827</v>
          </cell>
          <cell r="B55668" t="str">
            <v>Error_Critical Issue: Incorrect Size Charts Uploaded Across Lacoste Categories</v>
          </cell>
          <cell r="C55668" t="str">
            <v>CLOSED</v>
          </cell>
          <cell r="D55668" t="str">
            <v>Medium</v>
          </cell>
          <cell r="E55668" t="str">
            <v>netscribes</v>
          </cell>
          <cell r="F55668" t="str">
            <v>Reagan D’souza</v>
          </cell>
          <cell r="G55668">
            <v>46117.553472222222</v>
          </cell>
          <cell r="H55668">
            <v>46155.669444444444</v>
          </cell>
        </row>
        <row r="55669">
          <cell r="A55669" t="str">
            <v>UCW-28824</v>
          </cell>
          <cell r="B55669" t="str">
            <v>ENRICH_Davidoff ELIXIR - Image and Video Update - 2 STD - TATA - 2-4-26</v>
          </cell>
          <cell r="C55669" t="str">
            <v>CLOSED</v>
          </cell>
          <cell r="D55669" t="str">
            <v>Medium</v>
          </cell>
          <cell r="E55669" t="str">
            <v>netscribes</v>
          </cell>
          <cell r="F55669" t="str">
            <v>Shraddha Dighe</v>
          </cell>
          <cell r="G55669">
            <v>46117.070138888892</v>
          </cell>
          <cell r="H55669">
            <v>46121.643750000003</v>
          </cell>
        </row>
        <row r="55670">
          <cell r="A55670" t="str">
            <v>UCW-28823</v>
          </cell>
          <cell r="B55670" t="str">
            <v>New launch cataloguing details of HUGO BOSS(The Scent Elixir)_Fragrance for TCL_02_April_26.</v>
          </cell>
          <cell r="C55670" t="str">
            <v>CLOSED</v>
          </cell>
          <cell r="D55670" t="str">
            <v>Medium</v>
          </cell>
          <cell r="E55670" t="str">
            <v>netscribes</v>
          </cell>
          <cell r="F55670" t="str">
            <v>Shraddha Dighe</v>
          </cell>
          <cell r="G55670">
            <v>46117.068055555559</v>
          </cell>
          <cell r="H55670">
            <v>46120.511805555558</v>
          </cell>
        </row>
        <row r="55671">
          <cell r="A55671" t="str">
            <v>UCW-28822</v>
          </cell>
          <cell r="B55671" t="str">
            <v>ENRICH_MNY | Sunkisser Hazy Matte PDP Updation | TATACLIQ</v>
          </cell>
          <cell r="C55671" t="str">
            <v>CLOSED</v>
          </cell>
          <cell r="D55671" t="str">
            <v>Medium</v>
          </cell>
          <cell r="E55671" t="str">
            <v>netscribes</v>
          </cell>
          <cell r="F55671" t="str">
            <v>Shraddha Dighe</v>
          </cell>
          <cell r="G55671">
            <v>46117.064583333333</v>
          </cell>
          <cell r="H55671">
            <v>46121.637499999997</v>
          </cell>
        </row>
        <row r="55672">
          <cell r="A55672" t="str">
            <v>UCW-28821</v>
          </cell>
          <cell r="B55672" t="str">
            <v>Tata Cliq  - New listing -  Fragrance (02-04-2026)</v>
          </cell>
          <cell r="C55672" t="str">
            <v>CLOSED</v>
          </cell>
          <cell r="D55672" t="str">
            <v>Medium</v>
          </cell>
          <cell r="E55672" t="str">
            <v>netscribes</v>
          </cell>
          <cell r="F55672" t="str">
            <v>Shraddha Dighe</v>
          </cell>
          <cell r="G55672">
            <v>46117.061111111114</v>
          </cell>
          <cell r="H55672">
            <v>46123.781944444447</v>
          </cell>
        </row>
        <row r="55673">
          <cell r="A55673" t="str">
            <v>UCW-28816</v>
          </cell>
          <cell r="B55673" t="str">
            <v>Aurelia/W/Folksong- 43 Style- Summer-2026- 31st March</v>
          </cell>
          <cell r="C55673" t="str">
            <v>CLOSED</v>
          </cell>
          <cell r="D55673" t="str">
            <v>Medium</v>
          </cell>
          <cell r="E55673" t="str">
            <v>netscribes</v>
          </cell>
          <cell r="F55673" t="str">
            <v>Shraddha Dighe</v>
          </cell>
          <cell r="G55673">
            <v>46117.031944444447</v>
          </cell>
          <cell r="H55673">
            <v>46134.702777777777</v>
          </cell>
        </row>
        <row r="55674">
          <cell r="A55674" t="str">
            <v>UCW-28815</v>
          </cell>
          <cell r="B55674" t="str">
            <v>Biba LOT 6 - Apparels &amp; Unstitched Suit Set</v>
          </cell>
          <cell r="C55674" t="str">
            <v>CLOSED</v>
          </cell>
          <cell r="D55674" t="str">
            <v>Medium</v>
          </cell>
          <cell r="E55674" t="str">
            <v>netscribes</v>
          </cell>
          <cell r="F55674" t="str">
            <v>Shraddha Dighe</v>
          </cell>
          <cell r="G55674">
            <v>46116.999305555553</v>
          </cell>
          <cell r="H55674">
            <v>46172.619444444441</v>
          </cell>
        </row>
        <row r="55675">
          <cell r="A55675" t="str">
            <v>UCW-28814</v>
          </cell>
          <cell r="B55675" t="str">
            <v>New Launch – 652 Dropped SKU,s Shared for Listing</v>
          </cell>
          <cell r="C55675" t="str">
            <v>CLOSED Due to Inactive/Insufficient Information</v>
          </cell>
          <cell r="D55675" t="str">
            <v>Medium</v>
          </cell>
          <cell r="E55675" t="str">
            <v>netscribes</v>
          </cell>
          <cell r="F55675" t="str">
            <v>Shraddha Dighe</v>
          </cell>
          <cell r="G55675">
            <v>46116.994444444441</v>
          </cell>
          <cell r="H55675">
            <v>46139.518750000003</v>
          </cell>
        </row>
        <row r="55676">
          <cell r="A55676" t="str">
            <v>UCW-28810</v>
          </cell>
          <cell r="B55676" t="str">
            <v>Error_Cataloging File - Palladium</v>
          </cell>
          <cell r="C55676" t="str">
            <v>CLOSED</v>
          </cell>
          <cell r="D55676" t="str">
            <v>Medium</v>
          </cell>
          <cell r="E55676" t="str">
            <v>netscribes</v>
          </cell>
          <cell r="F55676" t="str">
            <v>Reagan D’souza</v>
          </cell>
          <cell r="G55676">
            <v>46116.620138888888</v>
          </cell>
          <cell r="H55676">
            <v>46172.620833333334</v>
          </cell>
        </row>
        <row r="55677">
          <cell r="A55677" t="str">
            <v>UCW-28800</v>
          </cell>
          <cell r="B55677" t="str">
            <v>TT.BAGATT new listings &lt;&gt; TATA CLIQFASHION  - 9-03-2026</v>
          </cell>
          <cell r="C55677" t="str">
            <v>CLOSED</v>
          </cell>
          <cell r="D55677" t="str">
            <v>Medium</v>
          </cell>
          <cell r="E55677" t="str">
            <v>netscribes</v>
          </cell>
          <cell r="F55677" t="str">
            <v>Mohd Tahir Shaikh</v>
          </cell>
          <cell r="G55677">
            <v>46115.806250000001</v>
          </cell>
          <cell r="H55677">
            <v>46155.674305555556</v>
          </cell>
        </row>
        <row r="55678">
          <cell r="A55678" t="str">
            <v>UCW-28798</v>
          </cell>
          <cell r="B55678" t="str">
            <v>Tata Cliq-Reebok-Kid's Footwear-127776 - 17-03-2026</v>
          </cell>
          <cell r="C55678" t="str">
            <v>CLOSED Due to Inactive/Insufficient Information</v>
          </cell>
          <cell r="D55678" t="str">
            <v>Medium</v>
          </cell>
          <cell r="E55678" t="str">
            <v>netscribes</v>
          </cell>
          <cell r="F55678" t="str">
            <v>Mohd Tahir Shaikh</v>
          </cell>
          <cell r="G55678">
            <v>46115.799305555556</v>
          </cell>
          <cell r="H55678">
            <v>46155.675000000003</v>
          </cell>
        </row>
        <row r="55679">
          <cell r="A55679" t="str">
            <v>UCW-28797</v>
          </cell>
          <cell r="B55679" t="str">
            <v>Asics+ footwear + 125056+ mapping</v>
          </cell>
          <cell r="C55679" t="str">
            <v>CLOSED</v>
          </cell>
          <cell r="D55679" t="str">
            <v>Medium</v>
          </cell>
          <cell r="E55679" t="str">
            <v>netscribes</v>
          </cell>
          <cell r="F55679" t="str">
            <v>Mohd Tahir Shaikh</v>
          </cell>
          <cell r="G55679">
            <v>46115.795138888891</v>
          </cell>
          <cell r="H55679">
            <v>46155.675694444442</v>
          </cell>
        </row>
        <row r="55680">
          <cell r="A55680" t="str">
            <v>UCW-28786</v>
          </cell>
          <cell r="B55680" t="str">
            <v>New Listings</v>
          </cell>
          <cell r="C55680" t="str">
            <v>CLOSED</v>
          </cell>
          <cell r="D55680" t="str">
            <v>Medium</v>
          </cell>
          <cell r="E55680" t="str">
            <v>netscribes</v>
          </cell>
          <cell r="F55680" t="str">
            <v>Shraddha Dighe</v>
          </cell>
          <cell r="G55680">
            <v>46114.799305555556</v>
          </cell>
          <cell r="H55680">
            <v>46128.582638888889</v>
          </cell>
        </row>
        <row r="55681">
          <cell r="A55681" t="str">
            <v>UCW-28785</v>
          </cell>
          <cell r="B55681" t="str">
            <v>ENRICH_MNY | Fit Me PDP Updation | TATACLIQ</v>
          </cell>
          <cell r="C55681" t="str">
            <v>CLOSED</v>
          </cell>
          <cell r="D55681" t="str">
            <v>Medium</v>
          </cell>
          <cell r="E55681" t="str">
            <v>netscribes</v>
          </cell>
          <cell r="F55681" t="str">
            <v>Shraddha Dighe</v>
          </cell>
          <cell r="G55681">
            <v>46114.79791666667</v>
          </cell>
          <cell r="H55681">
            <v>46125.448611111111</v>
          </cell>
        </row>
        <row r="55682">
          <cell r="A55682" t="str">
            <v>UCW-28784</v>
          </cell>
          <cell r="B55682" t="str">
            <v>New Line Sheet November 2025</v>
          </cell>
          <cell r="C55682" t="str">
            <v>CLOSED</v>
          </cell>
          <cell r="D55682" t="str">
            <v>Medium</v>
          </cell>
          <cell r="E55682" t="str">
            <v>netscribes</v>
          </cell>
          <cell r="F55682" t="str">
            <v>Mohd Tahir Shaikh</v>
          </cell>
          <cell r="G55682">
            <v>46114.796527777777</v>
          </cell>
          <cell r="H55682">
            <v>46172.62222222222</v>
          </cell>
        </row>
        <row r="55683">
          <cell r="A55683" t="str">
            <v>UCW-28783</v>
          </cell>
          <cell r="B55683" t="str">
            <v xml:space="preserve">Renee - Make up category listing. </v>
          </cell>
          <cell r="C55683" t="str">
            <v>CLOSED</v>
          </cell>
          <cell r="D55683" t="str">
            <v>Medium</v>
          </cell>
          <cell r="E55683" t="str">
            <v>netscribes</v>
          </cell>
          <cell r="F55683" t="str">
            <v>Shraddha Dighe</v>
          </cell>
          <cell r="G55683">
            <v>46114.794444444444</v>
          </cell>
          <cell r="H55683">
            <v>46121.613194444442</v>
          </cell>
        </row>
        <row r="55684">
          <cell r="A55684" t="str">
            <v>UCW-28781</v>
          </cell>
          <cell r="B55684" t="str">
            <v xml:space="preserve">ENRICH_Catalogue update - Renee </v>
          </cell>
          <cell r="C55684" t="str">
            <v>CLOSED</v>
          </cell>
          <cell r="D55684" t="str">
            <v>Medium</v>
          </cell>
          <cell r="E55684" t="str">
            <v>netscribes</v>
          </cell>
          <cell r="F55684" t="str">
            <v>Shraddha Dighe</v>
          </cell>
          <cell r="G55684">
            <v>46114.791666666664</v>
          </cell>
          <cell r="H55684">
            <v>46127.656944444447</v>
          </cell>
        </row>
        <row r="55685">
          <cell r="A55685" t="str">
            <v>UCW-28780</v>
          </cell>
          <cell r="B55685" t="str">
            <v>CLONE - Plum | New Launches Request</v>
          </cell>
          <cell r="C55685" t="str">
            <v>CLOSED</v>
          </cell>
          <cell r="D55685" t="str">
            <v>Medium</v>
          </cell>
          <cell r="E55685" t="str">
            <v>netscribes</v>
          </cell>
          <cell r="F55685" t="str">
            <v>Shraddha Dighe</v>
          </cell>
          <cell r="G55685">
            <v>46114.788194444445</v>
          </cell>
          <cell r="H55685">
            <v>46155.677083333336</v>
          </cell>
        </row>
        <row r="55686">
          <cell r="A55686" t="str">
            <v>UCW-28778</v>
          </cell>
          <cell r="B55686" t="str">
            <v>77354547_New GWP Listing_TCL</v>
          </cell>
          <cell r="C55686" t="str">
            <v>CLOSED Due to Inactive/Insufficient Information</v>
          </cell>
          <cell r="D55686" t="str">
            <v>Medium</v>
          </cell>
          <cell r="E55686" t="str">
            <v>netscribes</v>
          </cell>
          <cell r="F55686" t="str">
            <v>Shraddha Dighe</v>
          </cell>
          <cell r="G55686">
            <v>46114.784722222219</v>
          </cell>
          <cell r="H55686">
            <v>46134.604861111111</v>
          </cell>
        </row>
        <row r="55687">
          <cell r="A55687" t="str">
            <v>UCW-28776</v>
          </cell>
          <cell r="B55687" t="str">
            <v>78293231_Q2 Tester listing_Lancome | TCL Luxury</v>
          </cell>
          <cell r="C55687" t="str">
            <v>CLOSED Due to Inactive/Insufficient Information</v>
          </cell>
          <cell r="D55687" t="str">
            <v>Medium</v>
          </cell>
          <cell r="E55687" t="str">
            <v>netscribes</v>
          </cell>
          <cell r="F55687" t="str">
            <v>Shraddha Dighe</v>
          </cell>
          <cell r="G55687">
            <v>46114.780555555553</v>
          </cell>
          <cell r="H55687">
            <v>46126.460416666669</v>
          </cell>
        </row>
        <row r="55688">
          <cell r="A55688" t="str">
            <v>UCW-28775</v>
          </cell>
          <cell r="B55688" t="str">
            <v>Tata Cliq Footwear Catalogue | 31-03-2026</v>
          </cell>
          <cell r="C55688" t="str">
            <v>CLOSED</v>
          </cell>
          <cell r="D55688" t="str">
            <v>Medium</v>
          </cell>
          <cell r="E55688" t="str">
            <v>netscribes</v>
          </cell>
          <cell r="F55688" t="str">
            <v>Mohd Tahir Shaikh</v>
          </cell>
          <cell r="G55688">
            <v>46114.779861111114</v>
          </cell>
          <cell r="H55688">
            <v>46155.677083333336</v>
          </cell>
        </row>
        <row r="55689">
          <cell r="A55689" t="str">
            <v>UCW-28773</v>
          </cell>
          <cell r="B55689" t="str">
            <v>78248680_LANCOME Q2 New Listing_TCL</v>
          </cell>
          <cell r="C55689" t="str">
            <v>CLOSED Due to Inactive/Insufficient Information</v>
          </cell>
          <cell r="D55689" t="str">
            <v>Medium</v>
          </cell>
          <cell r="E55689" t="str">
            <v>netscribes</v>
          </cell>
          <cell r="F55689" t="str">
            <v>Shraddha Dighe</v>
          </cell>
          <cell r="G55689">
            <v>46114.775000000001</v>
          </cell>
          <cell r="H55689">
            <v>46188.524305555555</v>
          </cell>
        </row>
        <row r="55690">
          <cell r="A55690" t="str">
            <v>UCW-28772</v>
          </cell>
          <cell r="B55690" t="str">
            <v>K18 and Moroccanoil - New Product Listing Request</v>
          </cell>
          <cell r="C55690" t="str">
            <v>CLOSED</v>
          </cell>
          <cell r="D55690" t="str">
            <v>Medium</v>
          </cell>
          <cell r="E55690" t="str">
            <v>netscribes</v>
          </cell>
          <cell r="F55690" t="str">
            <v>Shraddha Dighe</v>
          </cell>
          <cell r="G55690">
            <v>46114.773611111108</v>
          </cell>
          <cell r="H55690">
            <v>46127.5625</v>
          </cell>
        </row>
        <row r="55691">
          <cell r="A55691" t="str">
            <v>UCW-28766</v>
          </cell>
          <cell r="B55691" t="str">
            <v>Urgent- BB Article Sell Now and New Listing Required</v>
          </cell>
          <cell r="C55691" t="str">
            <v>CLOSED Due to Inactive/Insufficient Information</v>
          </cell>
          <cell r="D55691" t="str">
            <v>Medium</v>
          </cell>
          <cell r="E55691" t="str">
            <v>Chirag Dubal</v>
          </cell>
          <cell r="F55691" t="str">
            <v>netscribes</v>
          </cell>
          <cell r="G55691">
            <v>46114.75277777778</v>
          </cell>
          <cell r="H55691">
            <v>46171.606249999997</v>
          </cell>
        </row>
        <row r="55692">
          <cell r="A55692" t="str">
            <v>UCW-28762</v>
          </cell>
          <cell r="B55692" t="str">
            <v>Enrich_Images change</v>
          </cell>
          <cell r="C55692" t="str">
            <v>CLOSED</v>
          </cell>
          <cell r="D55692" t="str">
            <v>Medium</v>
          </cell>
          <cell r="E55692" t="str">
            <v>Chirag Dubal</v>
          </cell>
          <cell r="F55692" t="str">
            <v>Simi Raichel Zachariah</v>
          </cell>
          <cell r="G55692">
            <v>46114.743055555555</v>
          </cell>
          <cell r="H55692">
            <v>46128.542361111111</v>
          </cell>
        </row>
        <row r="55693">
          <cell r="A55693" t="str">
            <v>UCW-28746</v>
          </cell>
          <cell r="B55693" t="str">
            <v>Libas Apparel 127532 27-03-2026 (NEW CATALOGUE)</v>
          </cell>
          <cell r="C55693" t="str">
            <v>CLOSED</v>
          </cell>
          <cell r="D55693" t="str">
            <v>Medium</v>
          </cell>
          <cell r="E55693" t="str">
            <v>netscribes</v>
          </cell>
          <cell r="F55693" t="str">
            <v>Shraddha Dighe</v>
          </cell>
          <cell r="G55693">
            <v>46114.693055555559</v>
          </cell>
          <cell r="H55693">
            <v>46155.678472222222</v>
          </cell>
        </row>
        <row r="55694">
          <cell r="A55694" t="str">
            <v>UCW-28736</v>
          </cell>
          <cell r="B55694" t="str">
            <v>Tata Cliq-Reebok Brand-Footwear -127776 - 02-04-2026</v>
          </cell>
          <cell r="C55694" t="str">
            <v>CLOSED</v>
          </cell>
          <cell r="D55694" t="str">
            <v>Medium</v>
          </cell>
          <cell r="E55694" t="str">
            <v>netscribes</v>
          </cell>
          <cell r="F55694" t="str">
            <v>Mohd Tahir Shaikh</v>
          </cell>
          <cell r="G55694">
            <v>46114.636805555558</v>
          </cell>
          <cell r="H55694">
            <v>46155.679166666669</v>
          </cell>
        </row>
        <row r="55695">
          <cell r="A55695" t="str">
            <v>UCW-28735</v>
          </cell>
          <cell r="B55695" t="str">
            <v>ERROR_Catalogue New errors for the Multibrands Agency (NETSCRIBES) 2nd APRIL_NC</v>
          </cell>
          <cell r="C55695" t="str">
            <v>CLOSED</v>
          </cell>
          <cell r="D55695" t="str">
            <v>Highest</v>
          </cell>
          <cell r="E55695" t="str">
            <v>netscribes</v>
          </cell>
          <cell r="F55695" t="str">
            <v>Sushma Ram</v>
          </cell>
          <cell r="G55695">
            <v>46114.62777777778</v>
          </cell>
          <cell r="H55695">
            <v>46175.595833333333</v>
          </cell>
        </row>
        <row r="55696">
          <cell r="A55696" t="str">
            <v>UCW-28722</v>
          </cell>
          <cell r="B55696" t="str">
            <v>Sangeeta Boochra - 20th March - 126356 - New collection - Luxury</v>
          </cell>
          <cell r="C55696" t="str">
            <v>CLOSED</v>
          </cell>
          <cell r="D55696" t="str">
            <v>Medium</v>
          </cell>
          <cell r="E55696" t="str">
            <v>Chirag Dubal</v>
          </cell>
          <cell r="F55696" t="str">
            <v>Shloka Chakre</v>
          </cell>
          <cell r="G55696">
            <v>46114.484722222223</v>
          </cell>
          <cell r="H55696">
            <v>46125.745138888888</v>
          </cell>
        </row>
        <row r="55697">
          <cell r="A55697" t="str">
            <v>UCW-28718</v>
          </cell>
          <cell r="B55697" t="str">
            <v>Tata Cliq | GK Hair: New Listing</v>
          </cell>
          <cell r="C55697" t="str">
            <v>CLOSED</v>
          </cell>
          <cell r="D55697" t="str">
            <v>Medium</v>
          </cell>
          <cell r="E55697" t="str">
            <v>netscribes</v>
          </cell>
          <cell r="F55697" t="str">
            <v>Shraddha Dighe</v>
          </cell>
          <cell r="G55697">
            <v>46114.481944444444</v>
          </cell>
          <cell r="H55697">
            <v>46134.841666666667</v>
          </cell>
        </row>
        <row r="55698">
          <cell r="A55698" t="str">
            <v>UCW-28713</v>
          </cell>
          <cell r="B55698" t="str">
            <v>NOYRA - 6 Mar 26 - 126542 - New collection - Luxury</v>
          </cell>
          <cell r="C55698" t="str">
            <v>CLOSED</v>
          </cell>
          <cell r="D55698" t="str">
            <v>Medium</v>
          </cell>
          <cell r="E55698" t="str">
            <v>Chirag Dubal</v>
          </cell>
          <cell r="F55698" t="str">
            <v>Shloka Chakre</v>
          </cell>
          <cell r="G55698">
            <v>46114.470833333333</v>
          </cell>
          <cell r="H55698">
            <v>46148.765972222223</v>
          </cell>
        </row>
        <row r="55699">
          <cell r="A55699" t="str">
            <v>UCW-28708</v>
          </cell>
          <cell r="B55699" t="str">
            <v>Asian Footwear listing 27 Mar 2026</v>
          </cell>
          <cell r="C55699" t="str">
            <v>CLOSED</v>
          </cell>
          <cell r="D55699" t="str">
            <v>Medium</v>
          </cell>
          <cell r="E55699" t="str">
            <v>netscribes</v>
          </cell>
          <cell r="F55699" t="str">
            <v>Mohd Tahir Shaikh</v>
          </cell>
          <cell r="G55699">
            <v>46114.459027777775</v>
          </cell>
          <cell r="H55699">
            <v>46126.769444444442</v>
          </cell>
        </row>
        <row r="55700">
          <cell r="A55700" t="str">
            <v>UCW-28706</v>
          </cell>
          <cell r="B55700" t="str">
            <v>Fast Moving Styles on Tata Clique X Metro Brands.</v>
          </cell>
          <cell r="C55700" t="str">
            <v>CLOSED</v>
          </cell>
          <cell r="D55700" t="str">
            <v>Medium</v>
          </cell>
          <cell r="E55700" t="str">
            <v>netscribes</v>
          </cell>
          <cell r="F55700" t="str">
            <v>Mohd Tahir Shaikh</v>
          </cell>
          <cell r="G55700">
            <v>46113.799305555556</v>
          </cell>
          <cell r="H55700">
            <v>46155.680555555555</v>
          </cell>
        </row>
        <row r="55701">
          <cell r="A55701" t="str">
            <v>UCW-28702</v>
          </cell>
          <cell r="B55701" t="str">
            <v>Campus x Tata CliQ ~ New Listings_11.03.2026 Batch-21</v>
          </cell>
          <cell r="C55701" t="str">
            <v>CLOSED</v>
          </cell>
          <cell r="D55701" t="str">
            <v>Medium</v>
          </cell>
          <cell r="E55701" t="str">
            <v>netscribes</v>
          </cell>
          <cell r="F55701" t="str">
            <v>Mohd Tahir Shaikh</v>
          </cell>
          <cell r="G55701">
            <v>46113.779861111114</v>
          </cell>
          <cell r="H55701">
            <v>46132.601388888892</v>
          </cell>
        </row>
        <row r="55702">
          <cell r="A55702" t="str">
            <v>UCW-28699</v>
          </cell>
          <cell r="B55702" t="str">
            <v>Migration to Fashion &amp; Luxury - 25-03-2026</v>
          </cell>
          <cell r="C55702" t="str">
            <v>CLOSED</v>
          </cell>
          <cell r="D55702" t="str">
            <v>Medium</v>
          </cell>
          <cell r="E55702" t="str">
            <v>netscribes</v>
          </cell>
          <cell r="F55702" t="str">
            <v>Mohd Tahir Shaikh</v>
          </cell>
          <cell r="G55702">
            <v>46113.753472222219</v>
          </cell>
          <cell r="H55702">
            <v>46155.680555555555</v>
          </cell>
        </row>
        <row r="55703">
          <cell r="A55703" t="str">
            <v>UCW-28698</v>
          </cell>
          <cell r="B55703" t="str">
            <v>New brand product listing Mutant</v>
          </cell>
          <cell r="C55703" t="str">
            <v>CLOSED</v>
          </cell>
          <cell r="D55703" t="str">
            <v>Medium</v>
          </cell>
          <cell r="E55703" t="str">
            <v>netscribes</v>
          </cell>
          <cell r="F55703" t="str">
            <v>Shraddha Dighe</v>
          </cell>
          <cell r="G55703">
            <v>46113.738888888889</v>
          </cell>
          <cell r="H55703">
            <v>46120.473611111112</v>
          </cell>
        </row>
        <row r="55704">
          <cell r="A55704" t="str">
            <v>UCW-28697</v>
          </cell>
          <cell r="B55704" t="str">
            <v>PUMA Footwear 124130 &amp; 125381 New Listing 30-03-2026</v>
          </cell>
          <cell r="C55704" t="str">
            <v>CLOSED</v>
          </cell>
          <cell r="D55704" t="str">
            <v>Medium</v>
          </cell>
          <cell r="E55704" t="str">
            <v>netscribes</v>
          </cell>
          <cell r="F55704" t="str">
            <v>Mohd Tahir Shaikh</v>
          </cell>
          <cell r="G55704">
            <v>46113.736111111109</v>
          </cell>
          <cell r="H55704">
            <v>46155.680555555555</v>
          </cell>
        </row>
        <row r="55705">
          <cell r="A55705" t="str">
            <v>UCW-28695</v>
          </cell>
          <cell r="B55705" t="str">
            <v>PUMA Accessory, Apparel &amp; Footwear Migration of Articles from Seller 124130 to 125381 (24th Feb 2026)</v>
          </cell>
          <cell r="C55705" t="str">
            <v>CLOSED</v>
          </cell>
          <cell r="D55705" t="str">
            <v>Medium</v>
          </cell>
          <cell r="E55705" t="str">
            <v>Chirag Dubal</v>
          </cell>
          <cell r="F55705" t="str">
            <v>netscribes</v>
          </cell>
          <cell r="G55705">
            <v>46113.731944444444</v>
          </cell>
          <cell r="H55705">
            <v>46156.82708333333</v>
          </cell>
        </row>
        <row r="55706">
          <cell r="A55706" t="str">
            <v>UCW-28693</v>
          </cell>
          <cell r="B55706" t="str">
            <v>PUMA Footwear 124130 &amp; 125381 New Listing 31-03-2026</v>
          </cell>
          <cell r="C55706" t="str">
            <v>CLOSED</v>
          </cell>
          <cell r="D55706" t="str">
            <v>Medium</v>
          </cell>
          <cell r="E55706" t="str">
            <v>netscribes</v>
          </cell>
          <cell r="F55706" t="str">
            <v>Mohd Tahir Shaikh</v>
          </cell>
          <cell r="G55706">
            <v>46113.726388888892</v>
          </cell>
          <cell r="H55706">
            <v>46168.415277777778</v>
          </cell>
        </row>
        <row r="55707">
          <cell r="A55707" t="str">
            <v>UCW-28691</v>
          </cell>
          <cell r="B55707" t="str">
            <v>PUMA Footwear 124130 New Listing 27-03-2026</v>
          </cell>
          <cell r="C55707" t="str">
            <v>CLOSED</v>
          </cell>
          <cell r="D55707" t="str">
            <v>Medium</v>
          </cell>
          <cell r="E55707" t="str">
            <v>netscribes</v>
          </cell>
          <cell r="F55707" t="str">
            <v>Mohd Tahir Shaikh</v>
          </cell>
          <cell r="G55707">
            <v>46113.718055555553</v>
          </cell>
          <cell r="H55707">
            <v>46155.681250000001</v>
          </cell>
        </row>
        <row r="55708">
          <cell r="A55708" t="str">
            <v>UCW-28686</v>
          </cell>
          <cell r="B55708" t="str">
            <v>Tata Cliq (Feb) - New Product Listing - (27-02-2026)</v>
          </cell>
          <cell r="C55708" t="str">
            <v>CLOSED</v>
          </cell>
          <cell r="D55708" t="str">
            <v>Medium</v>
          </cell>
          <cell r="E55708" t="str">
            <v>netscribes</v>
          </cell>
          <cell r="F55708" t="str">
            <v>Shraddha Dighe</v>
          </cell>
          <cell r="G55708">
            <v>46113.67083333333</v>
          </cell>
          <cell r="H55708">
            <v>46175.513194444444</v>
          </cell>
        </row>
        <row r="55709">
          <cell r="A55709" t="str">
            <v>UCW-28679</v>
          </cell>
          <cell r="B55709" t="str">
            <v>Benetton Footwear new catalog kids apparel details 26-3-2026</v>
          </cell>
          <cell r="C55709" t="str">
            <v>CLOSED</v>
          </cell>
          <cell r="D55709" t="str">
            <v>Medium</v>
          </cell>
          <cell r="E55709" t="str">
            <v>netscribes</v>
          </cell>
          <cell r="F55709" t="str">
            <v>Mohd Tahir Shaikh</v>
          </cell>
          <cell r="G55709">
            <v>46113.588888888888</v>
          </cell>
          <cell r="H55709">
            <v>46155.681944444441</v>
          </cell>
        </row>
        <row r="55710">
          <cell r="A55710" t="str">
            <v>UCW-28635</v>
          </cell>
          <cell r="B55710" t="str">
            <v>Hoversoul Listing - Exo Footwear 02 Dec 2025 Ballerinas</v>
          </cell>
          <cell r="C55710" t="str">
            <v>CLOSED</v>
          </cell>
          <cell r="D55710" t="str">
            <v>Medium</v>
          </cell>
          <cell r="E55710" t="str">
            <v>Chirag Dubal</v>
          </cell>
          <cell r="F55710" t="str">
            <v>netscribes</v>
          </cell>
          <cell r="G55710">
            <v>46112.768750000003</v>
          </cell>
          <cell r="H55710">
            <v>46172.630555555559</v>
          </cell>
        </row>
        <row r="55711">
          <cell r="A55711" t="str">
            <v>UCW-28634</v>
          </cell>
          <cell r="B55711" t="str">
            <v>ERROR_STREAX - NEW LISITNG FILE FOR TATA CLIQ (04-03-26)_NC</v>
          </cell>
          <cell r="C55711" t="str">
            <v>CLOSED</v>
          </cell>
          <cell r="D55711" t="str">
            <v>Medium</v>
          </cell>
          <cell r="E55711" t="str">
            <v>netscribes</v>
          </cell>
          <cell r="F55711" t="str">
            <v>Shraddha Dighe</v>
          </cell>
          <cell r="G55711">
            <v>46112.767361111109</v>
          </cell>
          <cell r="H55711">
            <v>46147.532638888886</v>
          </cell>
        </row>
        <row r="55712">
          <cell r="A55712" t="str">
            <v>UCW-28631</v>
          </cell>
          <cell r="B55712" t="str">
            <v>New Footwear Line Sheet March 2026</v>
          </cell>
          <cell r="C55712" t="str">
            <v>CLOSED</v>
          </cell>
          <cell r="D55712" t="str">
            <v>Medium</v>
          </cell>
          <cell r="E55712" t="str">
            <v>netscribes</v>
          </cell>
          <cell r="F55712" t="str">
            <v>Mohd Tahir Shaikh</v>
          </cell>
          <cell r="G55712">
            <v>46112.743750000001</v>
          </cell>
          <cell r="H55712">
            <v>46172.624305555553</v>
          </cell>
        </row>
        <row r="55713">
          <cell r="A55713" t="str">
            <v>UCW-28626</v>
          </cell>
          <cell r="B55713" t="str">
            <v>Renee makeup category - 126397</v>
          </cell>
          <cell r="C55713" t="str">
            <v>CLOSED</v>
          </cell>
          <cell r="D55713" t="str">
            <v>Medium</v>
          </cell>
          <cell r="E55713" t="str">
            <v>netscribes</v>
          </cell>
          <cell r="F55713" t="str">
            <v>Shraddha Dighe</v>
          </cell>
          <cell r="G55713">
            <v>46112.710416666669</v>
          </cell>
          <cell r="H55713">
            <v>46123.763888888891</v>
          </cell>
        </row>
        <row r="55714">
          <cell r="A55714" t="str">
            <v>UCW-28622</v>
          </cell>
          <cell r="B55714" t="str">
            <v>ERROR_ENRICH_M&amp;S Size Chart Updation_NC</v>
          </cell>
          <cell r="C55714" t="str">
            <v>CLOSED</v>
          </cell>
          <cell r="D55714" t="str">
            <v>Medium</v>
          </cell>
          <cell r="E55714" t="str">
            <v>netscribes</v>
          </cell>
          <cell r="F55714" t="str">
            <v>Shraddha Dighe</v>
          </cell>
          <cell r="G55714">
            <v>46112.695138888892</v>
          </cell>
          <cell r="H55714">
            <v>46116.392361111109</v>
          </cell>
        </row>
        <row r="55715">
          <cell r="A55715" t="str">
            <v>UCW-28618</v>
          </cell>
          <cell r="B55715" t="str">
            <v xml:space="preserve"> TataCliq: 26 Articles Listings</v>
          </cell>
          <cell r="C55715" t="str">
            <v>CLOSED</v>
          </cell>
          <cell r="D55715" t="str">
            <v>Medium</v>
          </cell>
          <cell r="E55715" t="str">
            <v>netscribes</v>
          </cell>
          <cell r="F55715" t="str">
            <v>Mohd Tahir Shaikh</v>
          </cell>
          <cell r="G55715">
            <v>46112.68472222222</v>
          </cell>
          <cell r="H55715">
            <v>46126.740277777775</v>
          </cell>
        </row>
        <row r="55716">
          <cell r="A55716" t="str">
            <v>UCW-28616</v>
          </cell>
          <cell r="B55716" t="str">
            <v>Puig GWP Cataloguing 20.03.26</v>
          </cell>
          <cell r="C55716" t="str">
            <v>CLOSED</v>
          </cell>
          <cell r="D55716" t="str">
            <v>Medium</v>
          </cell>
          <cell r="E55716" t="str">
            <v>netscribes</v>
          </cell>
          <cell r="F55716" t="str">
            <v>Shraddha Dighe</v>
          </cell>
          <cell r="G55716">
            <v>46112.681250000001</v>
          </cell>
          <cell r="H55716">
            <v>46119.627083333333</v>
          </cell>
        </row>
        <row r="55717">
          <cell r="A55717" t="str">
            <v>UCW-28580</v>
          </cell>
          <cell r="B55717" t="str">
            <v>Request for Listing Discounted Catalogue Styles - Onitsuka Tiger</v>
          </cell>
          <cell r="C55717" t="str">
            <v>CLOSED</v>
          </cell>
          <cell r="D55717" t="str">
            <v>Medium</v>
          </cell>
          <cell r="E55717" t="str">
            <v>Chirag Dubal</v>
          </cell>
          <cell r="F55717" t="str">
            <v>Shloka Chakre</v>
          </cell>
          <cell r="G55717">
            <v>46112.495833333334</v>
          </cell>
          <cell r="H55717">
            <v>46114.474305555559</v>
          </cell>
        </row>
        <row r="55718">
          <cell r="A55718" t="str">
            <v>UCW-28578</v>
          </cell>
          <cell r="B55718" t="str">
            <v>ENRICH_Pilgrim&lt;&gt;Tata Cliq: Image Update &amp; Product Title Change</v>
          </cell>
          <cell r="C55718" t="str">
            <v>CLOSED</v>
          </cell>
          <cell r="D55718" t="str">
            <v>Medium</v>
          </cell>
          <cell r="E55718" t="str">
            <v>netscribes</v>
          </cell>
          <cell r="F55718" t="str">
            <v>Shraddha Dighe</v>
          </cell>
          <cell r="G55718">
            <v>46112.495138888888</v>
          </cell>
          <cell r="H55718">
            <v>46116.567361111112</v>
          </cell>
        </row>
        <row r="55719">
          <cell r="A55719" t="str">
            <v>UCW-28573</v>
          </cell>
          <cell r="B55719" t="str">
            <v>Error_124246 Luxury New Balance OR Slot 2 listing 10.03.2026</v>
          </cell>
          <cell r="C55719" t="str">
            <v>CLOSED</v>
          </cell>
          <cell r="D55719" t="str">
            <v>Medium</v>
          </cell>
          <cell r="E55719" t="str">
            <v>netscribes</v>
          </cell>
          <cell r="F55719" t="str">
            <v>Shloka Chakre</v>
          </cell>
          <cell r="G55719">
            <v>46112.482638888891</v>
          </cell>
          <cell r="H55719">
            <v>46202.442361111112</v>
          </cell>
        </row>
        <row r="55720">
          <cell r="A55720" t="str">
            <v>UCW-28568</v>
          </cell>
          <cell r="B55720" t="str">
            <v>New Listing | Neutrogena Hydro Boost water gel  13g</v>
          </cell>
          <cell r="C55720" t="str">
            <v>CLOSED</v>
          </cell>
          <cell r="D55720" t="str">
            <v>Medium</v>
          </cell>
          <cell r="E55720" t="str">
            <v>netscribes</v>
          </cell>
          <cell r="F55720" t="str">
            <v>Shraddha Dighe</v>
          </cell>
          <cell r="G55720">
            <v>46112.46597222222</v>
          </cell>
          <cell r="H55720">
            <v>46120.65</v>
          </cell>
        </row>
        <row r="55721">
          <cell r="A55721" t="str">
            <v>UCW-28566</v>
          </cell>
          <cell r="B55721" t="str">
            <v>NPI- Mamaearth x Tata Cliq | March'26</v>
          </cell>
          <cell r="C55721" t="str">
            <v>CLOSED</v>
          </cell>
          <cell r="D55721" t="str">
            <v>Medium</v>
          </cell>
          <cell r="E55721" t="str">
            <v>netscribes</v>
          </cell>
          <cell r="F55721" t="str">
            <v>Shraddha Dighe</v>
          </cell>
          <cell r="G55721">
            <v>46112.460416666669</v>
          </cell>
          <cell r="H55721">
            <v>46121.606944444444</v>
          </cell>
        </row>
        <row r="55722">
          <cell r="A55722" t="str">
            <v>UCW-28563</v>
          </cell>
          <cell r="B55722" t="str">
            <v>ENRICH_ABH model image expiry - remove from PDP</v>
          </cell>
          <cell r="C55722" t="str">
            <v>CLOSED</v>
          </cell>
          <cell r="D55722" t="str">
            <v>Medium</v>
          </cell>
          <cell r="E55722" t="str">
            <v>netscribes</v>
          </cell>
          <cell r="F55722" t="str">
            <v>Shraddha Dighe</v>
          </cell>
          <cell r="G55722">
            <v>46112.451388888891</v>
          </cell>
          <cell r="H55722">
            <v>46113.554861111108</v>
          </cell>
        </row>
        <row r="55723">
          <cell r="A55723" t="str">
            <v>UCW-28562</v>
          </cell>
          <cell r="B55723" t="str">
            <v>Renee makeup category - 126397</v>
          </cell>
          <cell r="C55723" t="str">
            <v>CLOSED</v>
          </cell>
          <cell r="D55723" t="str">
            <v>Medium</v>
          </cell>
          <cell r="E55723" t="str">
            <v>netscribes</v>
          </cell>
          <cell r="F55723" t="str">
            <v>Shraddha Dighe</v>
          </cell>
          <cell r="G55723">
            <v>46112.450694444444</v>
          </cell>
          <cell r="H55723">
            <v>46121.599999999999</v>
          </cell>
        </row>
        <row r="55724">
          <cell r="A55724" t="str">
            <v>UCW-28560</v>
          </cell>
          <cell r="B55724" t="str">
            <v>Regarding New listings - BOBI</v>
          </cell>
          <cell r="C55724" t="str">
            <v>CLOSED</v>
          </cell>
          <cell r="D55724" t="str">
            <v>Medium</v>
          </cell>
          <cell r="E55724" t="str">
            <v>netscribes</v>
          </cell>
          <cell r="F55724" t="str">
            <v>Shraddha Dighe</v>
          </cell>
          <cell r="G55724">
            <v>46112.447222222225</v>
          </cell>
          <cell r="H55724">
            <v>46119.615277777775</v>
          </cell>
        </row>
        <row r="55725">
          <cell r="A55725" t="str">
            <v>UCW-28548</v>
          </cell>
          <cell r="B55725" t="str">
            <v>ERROR_Catalogue New errors for the Multibrands Agency (NETSCRIBES) 30TH MARCH_NC</v>
          </cell>
          <cell r="C55725" t="str">
            <v>CLOSED</v>
          </cell>
          <cell r="D55725" t="str">
            <v>Medium</v>
          </cell>
          <cell r="E55725" t="str">
            <v>netscribes</v>
          </cell>
          <cell r="F55725" t="str">
            <v>Sushma Ram</v>
          </cell>
          <cell r="G55725">
            <v>46111.791666666664</v>
          </cell>
          <cell r="H55725">
            <v>46125.488194444442</v>
          </cell>
        </row>
        <row r="55726">
          <cell r="A55726" t="str">
            <v>UCW-28546</v>
          </cell>
          <cell r="B55726" t="str">
            <v>Tata Cliq-adidas DTC|Footwear| Attributes_24-03-26</v>
          </cell>
          <cell r="C55726" t="str">
            <v>CLOSED Due to Inactive/Insufficient Information</v>
          </cell>
          <cell r="D55726" t="str">
            <v>Medium</v>
          </cell>
          <cell r="E55726" t="str">
            <v>Chirag Dubal</v>
          </cell>
          <cell r="F55726" t="str">
            <v>Shloka Chakre</v>
          </cell>
          <cell r="G55726">
            <v>46111.785416666666</v>
          </cell>
          <cell r="H55726">
            <v>46161.743055555555</v>
          </cell>
        </row>
        <row r="55727">
          <cell r="A55727" t="str">
            <v>UCW-28545</v>
          </cell>
          <cell r="B55727" t="str">
            <v>Redchief_Sport Shoes_123781_300326</v>
          </cell>
          <cell r="C55727" t="str">
            <v>CLOSED</v>
          </cell>
          <cell r="D55727" t="str">
            <v>Medium</v>
          </cell>
          <cell r="E55727" t="str">
            <v>netscribes</v>
          </cell>
          <cell r="F55727" t="str">
            <v>Mohd Tahir Shaikh</v>
          </cell>
          <cell r="G55727">
            <v>46111.784722222219</v>
          </cell>
          <cell r="H55727">
            <v>46127.505555555559</v>
          </cell>
        </row>
        <row r="55728">
          <cell r="A55728" t="str">
            <v>UCW-28540</v>
          </cell>
          <cell r="B55728" t="str">
            <v>Enrich_Tata Cliq // REDTAPE + T-Shirt+ 4 Sku ( 1 Article ) + Image Change Request // 28-03-2026</v>
          </cell>
          <cell r="C55728" t="str">
            <v>CLOSED</v>
          </cell>
          <cell r="D55728" t="str">
            <v>Medium</v>
          </cell>
          <cell r="E55728" t="str">
            <v>Chirag Dubal</v>
          </cell>
          <cell r="F55728" t="str">
            <v>Simi Raichel Zachariah</v>
          </cell>
          <cell r="G55728">
            <v>46111.777777777781</v>
          </cell>
          <cell r="H55728">
            <v>46113.545138888891</v>
          </cell>
        </row>
        <row r="55729">
          <cell r="A55729" t="str">
            <v>UCW-28534</v>
          </cell>
          <cell r="B55729" t="str">
            <v>Gillette Trimmers &amp; Razor New Listings - Tata Cliq</v>
          </cell>
          <cell r="C55729" t="str">
            <v>CLOSED</v>
          </cell>
          <cell r="D55729" t="str">
            <v>Medium</v>
          </cell>
          <cell r="E55729" t="str">
            <v>netscribes</v>
          </cell>
          <cell r="F55729" t="str">
            <v>Shraddha Dighe</v>
          </cell>
          <cell r="G55729">
            <v>46111.763194444444</v>
          </cell>
          <cell r="H55729">
            <v>46120.65625</v>
          </cell>
        </row>
        <row r="55730">
          <cell r="A55730" t="str">
            <v>UCW-28531</v>
          </cell>
          <cell r="B55730" t="str">
            <v>Oroh - Footwear - (128691-11) - New Listing 30-03-2026</v>
          </cell>
          <cell r="C55730" t="str">
            <v>CLOSED</v>
          </cell>
          <cell r="D55730" t="str">
            <v>Medium</v>
          </cell>
          <cell r="E55730" t="str">
            <v>Chirag Dubal</v>
          </cell>
          <cell r="F55730" t="str">
            <v>Shloka Chakre</v>
          </cell>
          <cell r="G55730">
            <v>46111.753472222219</v>
          </cell>
          <cell r="H55730">
            <v>46121.5</v>
          </cell>
        </row>
        <row r="55731">
          <cell r="A55731" t="str">
            <v>UCW-28529</v>
          </cell>
          <cell r="B55731" t="str">
            <v>OAP | Powder Foundation &amp; Faux Brow Listing | TATACLIQ</v>
          </cell>
          <cell r="C55731" t="str">
            <v>CLOSED</v>
          </cell>
          <cell r="D55731" t="str">
            <v>Medium</v>
          </cell>
          <cell r="E55731" t="str">
            <v>netscribes</v>
          </cell>
          <cell r="F55731" t="str">
            <v>Shraddha Dighe</v>
          </cell>
          <cell r="G55731">
            <v>46111.747916666667</v>
          </cell>
          <cell r="H55731">
            <v>46116.604861111111</v>
          </cell>
        </row>
        <row r="55732">
          <cell r="A55732" t="str">
            <v>UCW-28527</v>
          </cell>
          <cell r="B55732" t="str">
            <v>Product Refills Listing – Content Sheet Attached: TATA Cliq x HMB</v>
          </cell>
          <cell r="C55732" t="str">
            <v>CLOSED</v>
          </cell>
          <cell r="D55732" t="str">
            <v>Medium</v>
          </cell>
          <cell r="E55732" t="str">
            <v>netscribes</v>
          </cell>
          <cell r="F55732" t="str">
            <v>Shraddha Dighe</v>
          </cell>
          <cell r="G55732">
            <v>46111.744444444441</v>
          </cell>
          <cell r="H55732">
            <v>46119.604166666664</v>
          </cell>
        </row>
        <row r="55733">
          <cell r="A55733" t="str">
            <v>UCW-28514</v>
          </cell>
          <cell r="B55733" t="str">
            <v>CLONE - Hoversoul Listing - Exo Footwear 12 Feb 2026 Ballerinas</v>
          </cell>
          <cell r="C55733" t="str">
            <v>CLOSED</v>
          </cell>
          <cell r="D55733" t="str">
            <v>Medium</v>
          </cell>
          <cell r="E55733" t="str">
            <v>netscribes</v>
          </cell>
          <cell r="F55733" t="str">
            <v>Mohd Tahir Shaikh</v>
          </cell>
          <cell r="G55733">
            <v>46111.699305555558</v>
          </cell>
          <cell r="H55733">
            <v>46151.535416666666</v>
          </cell>
        </row>
        <row r="55734">
          <cell r="A55734" t="str">
            <v>UCW-28511</v>
          </cell>
          <cell r="B55734" t="str">
            <v>CLONE - OAP | Category &amp; Sub Category Update | TATACLIQ</v>
          </cell>
          <cell r="C55734" t="str">
            <v>CLOSED</v>
          </cell>
          <cell r="D55734" t="str">
            <v>Medium</v>
          </cell>
          <cell r="E55734" t="str">
            <v>netscribes</v>
          </cell>
          <cell r="F55734" t="str">
            <v>Shraddha Dighe</v>
          </cell>
          <cell r="G55734">
            <v>46111.685416666667</v>
          </cell>
          <cell r="H55734">
            <v>46172.629861111112</v>
          </cell>
        </row>
        <row r="55735">
          <cell r="A55735" t="str">
            <v>UCW-28508</v>
          </cell>
          <cell r="B55735" t="str">
            <v>Enrich_Request to Update the Images(68) | Men | Tata Cliq | 05-03-2026</v>
          </cell>
          <cell r="C55735" t="str">
            <v>CLOSED</v>
          </cell>
          <cell r="D55735" t="str">
            <v>Medium</v>
          </cell>
          <cell r="E55735" t="str">
            <v>Chirag Dubal</v>
          </cell>
          <cell r="F55735" t="str">
            <v>Simi Raichel Zachariah</v>
          </cell>
          <cell r="G55735">
            <v>46111.677083333336</v>
          </cell>
          <cell r="H55735">
            <v>46114.512499999997</v>
          </cell>
        </row>
        <row r="55736">
          <cell r="A55736" t="str">
            <v>UCW-28505</v>
          </cell>
          <cell r="B55736" t="str">
            <v>Skechers + Footwear + 124055 + 19-03-2026</v>
          </cell>
          <cell r="C55736" t="str">
            <v>CLOSED</v>
          </cell>
          <cell r="D55736" t="str">
            <v>Medium</v>
          </cell>
          <cell r="E55736" t="str">
            <v>netscribes</v>
          </cell>
          <cell r="F55736" t="str">
            <v>Mohd Tahir Shaikh</v>
          </cell>
          <cell r="G55736">
            <v>46111.650694444441</v>
          </cell>
          <cell r="H55736">
            <v>46122.715277777781</v>
          </cell>
        </row>
        <row r="55737">
          <cell r="A55737" t="str">
            <v>UCW-28500</v>
          </cell>
          <cell r="B55737" t="str">
            <v>ERROR_Skechers Sell now file dated 26th FEB2025</v>
          </cell>
          <cell r="C55737" t="str">
            <v>CLOSED</v>
          </cell>
          <cell r="D55737" t="str">
            <v>Medium</v>
          </cell>
          <cell r="E55737" t="str">
            <v>netscribes</v>
          </cell>
          <cell r="F55737" t="str">
            <v>Mohd Tahir Shaikh</v>
          </cell>
          <cell r="G55737">
            <v>46111.628472222219</v>
          </cell>
          <cell r="H55737">
            <v>46178.808333333334</v>
          </cell>
        </row>
        <row r="55738">
          <cell r="A55738" t="str">
            <v>UCW-28484</v>
          </cell>
          <cell r="B55738" t="str">
            <v>CLONE - La Prairie x TCL - GWP Catalog</v>
          </cell>
          <cell r="C55738" t="str">
            <v>CLOSED</v>
          </cell>
          <cell r="D55738" t="str">
            <v>Medium</v>
          </cell>
          <cell r="E55738" t="str">
            <v>netscribes</v>
          </cell>
          <cell r="F55738" t="str">
            <v>Shraddha Dighe</v>
          </cell>
          <cell r="G55738">
            <v>46111.522222222222</v>
          </cell>
          <cell r="H55738">
            <v>46114.551388888889</v>
          </cell>
        </row>
        <row r="55739">
          <cell r="A55739" t="str">
            <v>UCW-28482</v>
          </cell>
          <cell r="B55739" t="str">
            <v>SS'26 Footwear Templates for Fresh Listing - Onitsuka Tiger</v>
          </cell>
          <cell r="C55739" t="str">
            <v>CLOSED</v>
          </cell>
          <cell r="D55739" t="str">
            <v>Medium</v>
          </cell>
          <cell r="E55739" t="str">
            <v>Chirag Dubal</v>
          </cell>
          <cell r="F55739" t="str">
            <v>Shloka Chakre</v>
          </cell>
          <cell r="G55739">
            <v>46111.487500000003</v>
          </cell>
          <cell r="H55739">
            <v>46118.629861111112</v>
          </cell>
        </row>
        <row r="55740">
          <cell r="A55740" t="str">
            <v>UCW-28479</v>
          </cell>
          <cell r="B55740" t="str">
            <v>CLONE_Ageing report   Unlisted skus</v>
          </cell>
          <cell r="C55740" t="str">
            <v>CLOSED</v>
          </cell>
          <cell r="D55740" t="str">
            <v>Medium</v>
          </cell>
          <cell r="E55740" t="str">
            <v>netscribes</v>
          </cell>
          <cell r="F55740" t="str">
            <v>Shraddha Dighe</v>
          </cell>
          <cell r="G55740">
            <v>46111.466666666667</v>
          </cell>
          <cell r="H55740">
            <v>46136.511111111111</v>
          </cell>
        </row>
        <row r="55741">
          <cell r="A55741" t="str">
            <v>UCW-28478</v>
          </cell>
          <cell r="B55741" t="str">
            <v xml:space="preserve">Enrich_Need to Update AE Images - 26th march </v>
          </cell>
          <cell r="C55741" t="str">
            <v>CLOSED</v>
          </cell>
          <cell r="D55741" t="str">
            <v>Medium</v>
          </cell>
          <cell r="E55741" t="str">
            <v>Chirag Dubal</v>
          </cell>
          <cell r="F55741" t="str">
            <v>Simi Raichel Zachariah</v>
          </cell>
          <cell r="G55741">
            <v>46111.46597222222</v>
          </cell>
          <cell r="H55741">
            <v>46172.504166666666</v>
          </cell>
        </row>
        <row r="55742">
          <cell r="A55742" t="str">
            <v>UCW-28460</v>
          </cell>
          <cell r="B55742" t="str">
            <v xml:space="preserve">Neeman’s Cloud Flex Women Slip On Shoes </v>
          </cell>
          <cell r="C55742" t="str">
            <v>CLOSED</v>
          </cell>
          <cell r="D55742" t="str">
            <v>Medium</v>
          </cell>
          <cell r="E55742" t="str">
            <v>netscribes</v>
          </cell>
          <cell r="F55742" t="str">
            <v>Mohd Tahir Shaikh</v>
          </cell>
          <cell r="G55742">
            <v>46109.565972222219</v>
          </cell>
          <cell r="H55742">
            <v>46125.731249999997</v>
          </cell>
        </row>
        <row r="55743">
          <cell r="A55743" t="str">
            <v>UCW-28443</v>
          </cell>
          <cell r="B55743" t="str">
            <v>Enrich_IMP : Tatacliq X Chase Labs - Color Grouping</v>
          </cell>
          <cell r="C55743" t="str">
            <v>CLOSED</v>
          </cell>
          <cell r="D55743" t="str">
            <v>Medium</v>
          </cell>
          <cell r="E55743" t="str">
            <v>Chirag Dubal</v>
          </cell>
          <cell r="F55743" t="str">
            <v>Simi Raichel Zachariah</v>
          </cell>
          <cell r="G55743">
            <v>46109.48541666667</v>
          </cell>
          <cell r="H55743">
            <v>46122.716666666667</v>
          </cell>
        </row>
        <row r="55744">
          <cell r="A55744" t="str">
            <v>UCW-28432</v>
          </cell>
          <cell r="B55744" t="str">
            <v>ERROR_PUMA Accessories_Footwear_Apparel 124130 &amp; 125381 New Listing 12-02-2026_NC</v>
          </cell>
          <cell r="C55744" t="str">
            <v>CLOSED Due to Inactive/Insufficient Information</v>
          </cell>
          <cell r="D55744" t="str">
            <v>Medium</v>
          </cell>
          <cell r="E55744" t="str">
            <v>netscribes</v>
          </cell>
          <cell r="F55744" t="str">
            <v>netscribes</v>
          </cell>
          <cell r="G55744">
            <v>46108.789583333331</v>
          </cell>
          <cell r="H55744">
            <v>46151.672222222223</v>
          </cell>
        </row>
        <row r="55745">
          <cell r="A55745" t="str">
            <v>UCW-28425</v>
          </cell>
          <cell r="B55745" t="str">
            <v>ENRICH_Request to Update Images</v>
          </cell>
          <cell r="C55745" t="str">
            <v>CLOSED</v>
          </cell>
          <cell r="D55745" t="str">
            <v>Medium</v>
          </cell>
          <cell r="E55745" t="str">
            <v>netscribes</v>
          </cell>
          <cell r="F55745" t="str">
            <v>Shraddha Dighe</v>
          </cell>
          <cell r="G55745">
            <v>46108.762499999997</v>
          </cell>
          <cell r="H55745">
            <v>46113.536111111112</v>
          </cell>
        </row>
        <row r="55746">
          <cell r="A55746" t="str">
            <v>UCW-28411</v>
          </cell>
          <cell r="B55746" t="str">
            <v>ENRICH_Request for Main Image Update – SKU LLGM18</v>
          </cell>
          <cell r="C55746" t="str">
            <v>CLOSED</v>
          </cell>
          <cell r="D55746" t="str">
            <v>Medium</v>
          </cell>
          <cell r="E55746" t="str">
            <v>netscribes</v>
          </cell>
          <cell r="F55746" t="str">
            <v>Shraddha Dighe</v>
          </cell>
          <cell r="G55746">
            <v>46108.730555555558</v>
          </cell>
          <cell r="H55746">
            <v>46116.494444444441</v>
          </cell>
        </row>
        <row r="55747">
          <cell r="A55747" t="str">
            <v>UCW-28406</v>
          </cell>
          <cell r="B55747" t="str">
            <v>New Listings – Re’equil Retinol Night Cream Range</v>
          </cell>
          <cell r="C55747" t="str">
            <v>CLOSED</v>
          </cell>
          <cell r="D55747" t="str">
            <v>Medium</v>
          </cell>
          <cell r="E55747" t="str">
            <v>netscribes</v>
          </cell>
          <cell r="F55747" t="str">
            <v>Shraddha Dighe</v>
          </cell>
          <cell r="G55747">
            <v>46108.709722222222</v>
          </cell>
          <cell r="H55747">
            <v>46172.506249999999</v>
          </cell>
        </row>
        <row r="55748">
          <cell r="A55748" t="str">
            <v>UCW-28402</v>
          </cell>
          <cell r="B55748" t="str">
            <v>New Balance catalog file</v>
          </cell>
          <cell r="C55748" t="str">
            <v>CLOSED</v>
          </cell>
          <cell r="D55748" t="str">
            <v>Medium</v>
          </cell>
          <cell r="E55748" t="str">
            <v>netscribes</v>
          </cell>
          <cell r="F55748" t="str">
            <v>Mohd Tahir Shaikh</v>
          </cell>
          <cell r="G55748">
            <v>46108.697222222225</v>
          </cell>
          <cell r="H55748">
            <v>46156.821527777778</v>
          </cell>
        </row>
        <row r="55749">
          <cell r="A55749" t="str">
            <v>UCW-28387</v>
          </cell>
          <cell r="B55749" t="str">
            <v>Tata Cliq Cataloguing Data (Men Women &amp; Kids)-18th March</v>
          </cell>
          <cell r="C55749" t="str">
            <v>CLOSED</v>
          </cell>
          <cell r="D55749" t="str">
            <v>Medium</v>
          </cell>
          <cell r="E55749" t="str">
            <v>netscribes</v>
          </cell>
          <cell r="F55749" t="str">
            <v>Mohd Tahir Shaikh</v>
          </cell>
          <cell r="G55749">
            <v>46108.592361111114</v>
          </cell>
          <cell r="H55749">
            <v>46122.635416666664</v>
          </cell>
        </row>
        <row r="55750">
          <cell r="A55750" t="str">
            <v>UCW-28385</v>
          </cell>
          <cell r="B55750" t="str">
            <v>ERROR_Customer Escalation – Logo Color Mismatch | Image Verification Required | Puma</v>
          </cell>
          <cell r="C55750" t="str">
            <v>CLOSED</v>
          </cell>
          <cell r="D55750" t="str">
            <v>Highest</v>
          </cell>
          <cell r="E55750" t="str">
            <v>netscribes</v>
          </cell>
          <cell r="F55750" t="str">
            <v>Sushma Ram</v>
          </cell>
          <cell r="G55750">
            <v>46108.571527777778</v>
          </cell>
          <cell r="H55750">
            <v>46109.4</v>
          </cell>
        </row>
        <row r="55751">
          <cell r="A55751" t="str">
            <v>UCW-28383</v>
          </cell>
          <cell r="B55751" t="str">
            <v>ENRICH_Top Contributing Transition Packs | Details</v>
          </cell>
          <cell r="C55751" t="str">
            <v>CLOSED</v>
          </cell>
          <cell r="D55751" t="str">
            <v>Medium</v>
          </cell>
          <cell r="E55751" t="str">
            <v>netscribes</v>
          </cell>
          <cell r="F55751" t="str">
            <v>Shraddha Dighe</v>
          </cell>
          <cell r="G55751">
            <v>46108.540972222225</v>
          </cell>
          <cell r="H55751">
            <v>46151.706250000003</v>
          </cell>
        </row>
        <row r="55752">
          <cell r="A55752" t="str">
            <v>UCW-28371</v>
          </cell>
          <cell r="B55752" t="str">
            <v>March New Line Sheet - Summer Collection</v>
          </cell>
          <cell r="C55752" t="str">
            <v>CLOSED</v>
          </cell>
          <cell r="D55752" t="str">
            <v>Medium</v>
          </cell>
          <cell r="E55752" t="str">
            <v>netscribes</v>
          </cell>
          <cell r="F55752" t="str">
            <v>Mohd Tahir Shaikh</v>
          </cell>
          <cell r="G55752">
            <v>46108.481944444444</v>
          </cell>
          <cell r="H55752">
            <v>46172.508333333331</v>
          </cell>
        </row>
        <row r="55753">
          <cell r="A55753" t="str">
            <v>UCW-28367</v>
          </cell>
          <cell r="B55753" t="str">
            <v>Error_[External]Partial order fulfillment - Intact Box=260317-043-956039</v>
          </cell>
          <cell r="C55753" t="str">
            <v>CLOSED</v>
          </cell>
          <cell r="D55753" t="str">
            <v>Medium</v>
          </cell>
          <cell r="E55753" t="str">
            <v>Chirag Dubal</v>
          </cell>
          <cell r="F55753" t="str">
            <v>Reagan D’souza</v>
          </cell>
          <cell r="G55753">
            <v>46108.469444444447</v>
          </cell>
          <cell r="H55753">
            <v>46112.336111111108</v>
          </cell>
        </row>
        <row r="55754">
          <cell r="A55754" t="str">
            <v>UCW-28365</v>
          </cell>
          <cell r="B55754" t="str">
            <v>New Listing Data Sheet - 48 SKUs - Footwear</v>
          </cell>
          <cell r="C55754" t="str">
            <v>CLOSED</v>
          </cell>
          <cell r="D55754" t="str">
            <v>Medium</v>
          </cell>
          <cell r="E55754" t="str">
            <v>netscribes</v>
          </cell>
          <cell r="F55754" t="str">
            <v>Mohd Tahir Shaikh</v>
          </cell>
          <cell r="G55754">
            <v>46108.460416666669</v>
          </cell>
          <cell r="H55754">
            <v>46128.495138888888</v>
          </cell>
        </row>
        <row r="55755">
          <cell r="A55755" t="str">
            <v>UCW-28362</v>
          </cell>
          <cell r="B55755" t="str">
            <v xml:space="preserve"> Lotto/Footwear upto Lot-28/Seller code- 129247/18-03-2026</v>
          </cell>
          <cell r="C55755" t="str">
            <v>CLOSED</v>
          </cell>
          <cell r="D55755" t="str">
            <v>Medium</v>
          </cell>
          <cell r="E55755" t="str">
            <v>netscribes</v>
          </cell>
          <cell r="F55755" t="str">
            <v>Mohd Tahir Shaikh</v>
          </cell>
          <cell r="G55755">
            <v>46108.45208333333</v>
          </cell>
          <cell r="H55755">
            <v>46133.544444444444</v>
          </cell>
        </row>
        <row r="55756">
          <cell r="A55756" t="str">
            <v>UCW-28360</v>
          </cell>
          <cell r="B55756" t="str">
            <v>Tatacliq New Listings 13/03/26</v>
          </cell>
          <cell r="C55756" t="str">
            <v>CLOSED</v>
          </cell>
          <cell r="D55756" t="str">
            <v>Medium</v>
          </cell>
          <cell r="E55756" t="str">
            <v>netscribes</v>
          </cell>
          <cell r="F55756" t="str">
            <v>Mohd Tahir Shaikh</v>
          </cell>
          <cell r="G55756">
            <v>46108.443749999999</v>
          </cell>
          <cell r="H55756">
            <v>46125.634027777778</v>
          </cell>
        </row>
        <row r="55757">
          <cell r="A55757" t="str">
            <v>UCW-28355</v>
          </cell>
          <cell r="B55757" t="str">
            <v>PUMA Footwear 124130 &amp; 125381 New Listing 25-02-2026</v>
          </cell>
          <cell r="C55757" t="str">
            <v>CLOSED</v>
          </cell>
          <cell r="D55757" t="str">
            <v>Medium</v>
          </cell>
          <cell r="E55757" t="str">
            <v>Chirag Dubal</v>
          </cell>
          <cell r="F55757" t="str">
            <v>netscribes</v>
          </cell>
          <cell r="G55757">
            <v>46108.39166666667</v>
          </cell>
          <cell r="H55757">
            <v>46209.768750000003</v>
          </cell>
        </row>
        <row r="55758">
          <cell r="A55758" t="str">
            <v>UCW-28354</v>
          </cell>
          <cell r="B55758" t="str">
            <v>PUMA Accessories_Footwear_Apparel 124130 &amp; 125381 New Listing 12-02-2026</v>
          </cell>
          <cell r="C55758" t="str">
            <v>CLOSED</v>
          </cell>
          <cell r="D55758" t="str">
            <v>Medium</v>
          </cell>
          <cell r="E55758" t="str">
            <v>Chirag Dubal</v>
          </cell>
          <cell r="F55758" t="str">
            <v>netscribes</v>
          </cell>
          <cell r="G55758">
            <v>46108.388194444444</v>
          </cell>
          <cell r="H55758">
            <v>46111.634722222225</v>
          </cell>
        </row>
        <row r="55759">
          <cell r="A55759" t="str">
            <v>UCW-28353</v>
          </cell>
          <cell r="B55759" t="str">
            <v>Clone - PUMA Apparel 124130 &amp; 125381 New Listing 04-02-2026</v>
          </cell>
          <cell r="C55759" t="str">
            <v>CLOSED</v>
          </cell>
          <cell r="D55759" t="str">
            <v>Medium</v>
          </cell>
          <cell r="E55759" t="str">
            <v>Chirag Dubal</v>
          </cell>
          <cell r="F55759" t="str">
            <v>netscribes</v>
          </cell>
          <cell r="G55759">
            <v>46108.384027777778</v>
          </cell>
          <cell r="H55759">
            <v>46172.628472222219</v>
          </cell>
        </row>
        <row r="55760">
          <cell r="A55760" t="str">
            <v>UCW-28349</v>
          </cell>
          <cell r="B55760" t="str">
            <v>The Souled Store Footwear 123858 20-03-2026</v>
          </cell>
          <cell r="C55760" t="str">
            <v>CLOSED Due to Inactive/Insufficient Information</v>
          </cell>
          <cell r="D55760" t="str">
            <v>Medium</v>
          </cell>
          <cell r="E55760" t="str">
            <v>netscribes</v>
          </cell>
          <cell r="F55760" t="str">
            <v>Mohd Tahir Shaikh</v>
          </cell>
          <cell r="G55760">
            <v>46108.022222222222</v>
          </cell>
          <cell r="H55760">
            <v>46148.472222222219</v>
          </cell>
        </row>
        <row r="55761">
          <cell r="A55761" t="str">
            <v>UCW-28336</v>
          </cell>
          <cell r="B55761" t="str">
            <v>Listing details for 5ml Sample Pack</v>
          </cell>
          <cell r="C55761" t="str">
            <v>CLOSED</v>
          </cell>
          <cell r="D55761" t="str">
            <v>Medium</v>
          </cell>
          <cell r="E55761" t="str">
            <v>netscribes</v>
          </cell>
          <cell r="F55761" t="str">
            <v>Shraddha Dighe</v>
          </cell>
          <cell r="G55761">
            <v>46107.777083333334</v>
          </cell>
          <cell r="H55761">
            <v>46114.561805555553</v>
          </cell>
        </row>
        <row r="55762">
          <cell r="A55762" t="str">
            <v>UCW-28333</v>
          </cell>
          <cell r="B55762" t="str">
            <v>ERROR_ENRICH_Wella X Tata Cliq Product Details Update - Top 30</v>
          </cell>
          <cell r="C55762" t="str">
            <v>CLOSED</v>
          </cell>
          <cell r="D55762" t="str">
            <v>Medium</v>
          </cell>
          <cell r="E55762" t="str">
            <v>netscribes</v>
          </cell>
          <cell r="F55762" t="str">
            <v>Shraddha Dighe</v>
          </cell>
          <cell r="G55762">
            <v>46107.774305555555</v>
          </cell>
          <cell r="H55762">
            <v>46112.447222222225</v>
          </cell>
        </row>
        <row r="55763">
          <cell r="A55763" t="str">
            <v>UCW-28331</v>
          </cell>
          <cell r="B55763" t="str">
            <v>Enrich_Image Update Require: Vastramay</v>
          </cell>
          <cell r="C55763" t="str">
            <v>CLOSED</v>
          </cell>
          <cell r="D55763" t="str">
            <v>Medium</v>
          </cell>
          <cell r="E55763" t="str">
            <v>Chirag Dubal</v>
          </cell>
          <cell r="F55763" t="str">
            <v>Simi Raichel Zachariah</v>
          </cell>
          <cell r="G55763">
            <v>46107.76666666667</v>
          </cell>
          <cell r="H55763">
            <v>46112.595138888886</v>
          </cell>
        </row>
        <row r="55764">
          <cell r="A55764" t="str">
            <v>UCW-28330</v>
          </cell>
          <cell r="B55764" t="str">
            <v>Platform Addition - Fashion : Brand- Naturica</v>
          </cell>
          <cell r="C55764" t="str">
            <v>CLOSED Due to Inactive/Insufficient Information</v>
          </cell>
          <cell r="D55764" t="str">
            <v>Medium</v>
          </cell>
          <cell r="E55764" t="str">
            <v>netscribes</v>
          </cell>
          <cell r="F55764" t="str">
            <v>Shraddha Dighe</v>
          </cell>
          <cell r="G55764">
            <v>46107.757638888892</v>
          </cell>
          <cell r="H55764">
            <v>46140.784722222219</v>
          </cell>
        </row>
        <row r="55765">
          <cell r="A55765" t="str">
            <v>UCW-28329</v>
          </cell>
          <cell r="B55765" t="str">
            <v>JC EAN FLORALE - 3 STD - New Listing - TATA - 10/03/26</v>
          </cell>
          <cell r="C55765" t="str">
            <v>CLOSED</v>
          </cell>
          <cell r="D55765" t="str">
            <v>Medium</v>
          </cell>
          <cell r="E55765" t="str">
            <v>netscribes</v>
          </cell>
          <cell r="F55765" t="str">
            <v>Shraddha Dighe</v>
          </cell>
          <cell r="G55765">
            <v>46107.754166666666</v>
          </cell>
          <cell r="H55765">
            <v>46116.559027777781</v>
          </cell>
        </row>
        <row r="55766">
          <cell r="A55766" t="str">
            <v>UCW-28328</v>
          </cell>
          <cell r="B55766" t="str">
            <v>Essential parfum - New listings.</v>
          </cell>
          <cell r="C55766" t="str">
            <v>CLOSED</v>
          </cell>
          <cell r="D55766" t="str">
            <v>Medium</v>
          </cell>
          <cell r="E55766" t="str">
            <v>netscribes</v>
          </cell>
          <cell r="F55766" t="str">
            <v>Shraddha Dighe</v>
          </cell>
          <cell r="G55766">
            <v>46107.75</v>
          </cell>
          <cell r="H55766">
            <v>46125.62777777778</v>
          </cell>
        </row>
        <row r="55767">
          <cell r="A55767" t="str">
            <v>UCW-28324</v>
          </cell>
          <cell r="B55767" t="str">
            <v>New Catalog Format - Skininspired</v>
          </cell>
          <cell r="C55767" t="str">
            <v>CLOSED</v>
          </cell>
          <cell r="D55767" t="str">
            <v>Medium</v>
          </cell>
          <cell r="E55767" t="str">
            <v>netscribes</v>
          </cell>
          <cell r="F55767" t="str">
            <v>Shraddha Dighe</v>
          </cell>
          <cell r="G55767">
            <v>46107.738888888889</v>
          </cell>
          <cell r="H55767">
            <v>46125.611805555556</v>
          </cell>
        </row>
        <row r="55768">
          <cell r="A55768" t="str">
            <v>UCW-28322</v>
          </cell>
          <cell r="B55768" t="str">
            <v>(Bioderma x Tatacliq) Atoderm and Sebium Range Listing - March 2026</v>
          </cell>
          <cell r="C55768" t="str">
            <v>CLOSED</v>
          </cell>
          <cell r="D55768" t="str">
            <v>Medium</v>
          </cell>
          <cell r="E55768" t="str">
            <v>netscribes</v>
          </cell>
          <cell r="F55768" t="str">
            <v>Shraddha Dighe</v>
          </cell>
          <cell r="G55768">
            <v>46107.73541666667</v>
          </cell>
          <cell r="H55768">
            <v>46114.582638888889</v>
          </cell>
        </row>
        <row r="55769">
          <cell r="A55769" t="str">
            <v>UCW-28315</v>
          </cell>
          <cell r="B55769" t="str">
            <v>Product Listing Request – NEESH Perfumes</v>
          </cell>
          <cell r="C55769" t="str">
            <v>CLOSED</v>
          </cell>
          <cell r="D55769" t="str">
            <v>Medium</v>
          </cell>
          <cell r="E55769" t="str">
            <v>netscribes</v>
          </cell>
          <cell r="F55769" t="str">
            <v>Shraddha Dighe</v>
          </cell>
          <cell r="G55769">
            <v>46107.71597222222</v>
          </cell>
          <cell r="H55769">
            <v>46120.663194444445</v>
          </cell>
        </row>
        <row r="55770">
          <cell r="A55770" t="str">
            <v>UCW-28277</v>
          </cell>
          <cell r="B55770" t="str">
            <v>Error_Tata Cliq Footwear Catalogue- Asics | 11-Feb_NC</v>
          </cell>
          <cell r="C55770" t="str">
            <v>CLOSED Due to Inactive/Insufficient Information</v>
          </cell>
          <cell r="D55770" t="str">
            <v>Medium</v>
          </cell>
          <cell r="E55770" t="str">
            <v>netscribes</v>
          </cell>
          <cell r="F55770" t="str">
            <v>Mohd Tahir Shaikh</v>
          </cell>
          <cell r="G55770">
            <v>46107.496527777781</v>
          </cell>
          <cell r="H55770">
            <v>46113.461111111108</v>
          </cell>
        </row>
        <row r="55771">
          <cell r="A55771" t="str">
            <v>UCW-28274</v>
          </cell>
          <cell r="B55771" t="str">
            <v>CLONE - ENRICH_Wella X Tata Cliq Title Update - Top 30</v>
          </cell>
          <cell r="C55771" t="str">
            <v>CLOSED</v>
          </cell>
          <cell r="D55771" t="str">
            <v>Medium</v>
          </cell>
          <cell r="E55771" t="str">
            <v>netscribes</v>
          </cell>
          <cell r="F55771" t="str">
            <v>Shraddha Dighe</v>
          </cell>
          <cell r="G55771">
            <v>46107.474305555559</v>
          </cell>
          <cell r="H55771">
            <v>46108.518750000003</v>
          </cell>
        </row>
        <row r="55772">
          <cell r="A55772" t="str">
            <v>UCW-28262</v>
          </cell>
          <cell r="B55772" t="str">
            <v>Viviblu | Footwear | 129386 | 24-03-2026</v>
          </cell>
          <cell r="C55772" t="str">
            <v>CLOSED</v>
          </cell>
          <cell r="D55772" t="str">
            <v>Medium</v>
          </cell>
          <cell r="E55772" t="str">
            <v>netscribes</v>
          </cell>
          <cell r="F55772" t="str">
            <v>Mohd Tahir Shaikh</v>
          </cell>
          <cell r="G55772">
            <v>46107.431944444441</v>
          </cell>
          <cell r="H55772">
            <v>46133.538194444445</v>
          </cell>
        </row>
        <row r="55773">
          <cell r="A55773" t="str">
            <v>UCW-28259</v>
          </cell>
          <cell r="B55773" t="str">
            <v>Hoversoul  cataloging  Batch -6</v>
          </cell>
          <cell r="C55773" t="str">
            <v>CLOSED</v>
          </cell>
          <cell r="D55773" t="str">
            <v>Medium</v>
          </cell>
          <cell r="E55773" t="str">
            <v>netscribes</v>
          </cell>
          <cell r="F55773" t="str">
            <v>Mohd Tahir Shaikh</v>
          </cell>
          <cell r="G55773">
            <v>46106.807638888888</v>
          </cell>
          <cell r="H55773">
            <v>46114.745833333334</v>
          </cell>
        </row>
        <row r="55774">
          <cell r="A55774" t="str">
            <v>UCW-28234</v>
          </cell>
          <cell r="B55774" t="str">
            <v>Pantaloons/Kids/Non Apparel Footwear/New Listing/SKU 126/Options 21| 18th Mar'2026</v>
          </cell>
          <cell r="C55774" t="str">
            <v>CLOSED</v>
          </cell>
          <cell r="D55774" t="str">
            <v>Medium</v>
          </cell>
          <cell r="E55774" t="str">
            <v>netscribes</v>
          </cell>
          <cell r="F55774" t="str">
            <v>Mohd Tahir Shaikh</v>
          </cell>
          <cell r="G55774">
            <v>46106.499305555553</v>
          </cell>
          <cell r="H55774">
            <v>46127.498611111114</v>
          </cell>
        </row>
        <row r="55775">
          <cell r="A55775" t="str">
            <v>UCW-28231</v>
          </cell>
          <cell r="B55775" t="str">
            <v>Tata Cliq-Allen Solly Brand-Kids Apparel 19-02-2026</v>
          </cell>
          <cell r="C55775" t="str">
            <v>CLOSED</v>
          </cell>
          <cell r="D55775" t="str">
            <v>Medium</v>
          </cell>
          <cell r="E55775" t="str">
            <v>Chirag Dubal</v>
          </cell>
          <cell r="F55775" t="str">
            <v>netscribes</v>
          </cell>
          <cell r="G55775">
            <v>46106.494444444441</v>
          </cell>
          <cell r="H55775">
            <v>46107.488888888889</v>
          </cell>
        </row>
        <row r="55776">
          <cell r="A55776" t="str">
            <v>UCW-28228</v>
          </cell>
          <cell r="B55776" t="str">
            <v>Enrich_Need to update images_24-03-2026</v>
          </cell>
          <cell r="C55776" t="str">
            <v>CLOSED</v>
          </cell>
          <cell r="D55776" t="str">
            <v>Medium</v>
          </cell>
          <cell r="E55776" t="str">
            <v>Chirag Dubal</v>
          </cell>
          <cell r="F55776" t="str">
            <v>Simi Raichel Zachariah</v>
          </cell>
          <cell r="G55776">
            <v>46106.482638888891</v>
          </cell>
          <cell r="H55776">
            <v>46127.572222222225</v>
          </cell>
        </row>
        <row r="55777">
          <cell r="A55777" t="str">
            <v>UCW-28227</v>
          </cell>
          <cell r="B55777" t="str">
            <v>Bata Kids footwear new listing on Seller code: 100243 and 127887 - 416 SKus_140 Options - 18-03-2026</v>
          </cell>
          <cell r="C55777" t="str">
            <v>CLOSED</v>
          </cell>
          <cell r="D55777" t="str">
            <v>Medium</v>
          </cell>
          <cell r="E55777" t="str">
            <v>netscribes</v>
          </cell>
          <cell r="F55777" t="str">
            <v>Mohd Tahir Shaikh</v>
          </cell>
          <cell r="G55777">
            <v>46106.480555555558</v>
          </cell>
          <cell r="H55777">
            <v>46172.509722222225</v>
          </cell>
        </row>
        <row r="55778">
          <cell r="A55778" t="str">
            <v>UCW-28225</v>
          </cell>
          <cell r="B55778" t="str">
            <v>Bata Men's footwear new listing on Seller code: 100243 and 127887 - 556 SKus_86 Options - 18-03-2026</v>
          </cell>
          <cell r="C55778" t="str">
            <v>CLOSED</v>
          </cell>
          <cell r="D55778" t="str">
            <v>Medium</v>
          </cell>
          <cell r="E55778" t="str">
            <v>netscribes</v>
          </cell>
          <cell r="F55778" t="str">
            <v>Mohd Tahir Shaikh</v>
          </cell>
          <cell r="G55778">
            <v>46106.46597222222</v>
          </cell>
          <cell r="H55778">
            <v>46164.517361111109</v>
          </cell>
        </row>
        <row r="55779">
          <cell r="A55779" t="str">
            <v>UCW-28224</v>
          </cell>
          <cell r="B55779" t="str">
            <v>Bata Women's footwear new listing on Seller code: 100243 and 127887 - 77 SKus_470 Options - 18-03-2026</v>
          </cell>
          <cell r="C55779" t="str">
            <v>CLOSED</v>
          </cell>
          <cell r="D55779" t="str">
            <v>Medium</v>
          </cell>
          <cell r="E55779" t="str">
            <v>netscribes</v>
          </cell>
          <cell r="F55779" t="str">
            <v>Mohd Tahir Shaikh</v>
          </cell>
          <cell r="G55779">
            <v>46106.456944444442</v>
          </cell>
          <cell r="H55779">
            <v>46156.819444444445</v>
          </cell>
        </row>
        <row r="55780">
          <cell r="A55780" t="str">
            <v>UCW-28211</v>
          </cell>
          <cell r="B55780" t="str">
            <v>Onboarding Brand on Tata Cliq_AZHA PERFUMES</v>
          </cell>
          <cell r="C55780" t="str">
            <v>CLOSED</v>
          </cell>
          <cell r="D55780" t="str">
            <v>Medium</v>
          </cell>
          <cell r="E55780" t="str">
            <v>netscribes</v>
          </cell>
          <cell r="F55780" t="str">
            <v>Shraddha Dighe</v>
          </cell>
          <cell r="G55780">
            <v>46106.411805555559</v>
          </cell>
          <cell r="H55780">
            <v>46114.598611111112</v>
          </cell>
        </row>
        <row r="55781">
          <cell r="A55781" t="str">
            <v>UCW-28197</v>
          </cell>
          <cell r="B55781" t="str">
            <v>ENRICH_Image Update</v>
          </cell>
          <cell r="C55781" t="str">
            <v>CLOSED</v>
          </cell>
          <cell r="D55781" t="str">
            <v>Medium</v>
          </cell>
          <cell r="E55781" t="str">
            <v>netscribes</v>
          </cell>
          <cell r="F55781" t="str">
            <v>Shraddha Dighe</v>
          </cell>
          <cell r="G55781">
            <v>46105.740277777775</v>
          </cell>
          <cell r="H55781">
            <v>46108.493055555555</v>
          </cell>
        </row>
        <row r="55782">
          <cell r="A55782" t="str">
            <v>UCW-28191</v>
          </cell>
          <cell r="B55782" t="str">
            <v>Clinique NPL Listing - 125928</v>
          </cell>
          <cell r="C55782" t="str">
            <v>CLOSED</v>
          </cell>
          <cell r="D55782" t="str">
            <v>Medium</v>
          </cell>
          <cell r="E55782" t="str">
            <v>netscribes</v>
          </cell>
          <cell r="F55782" t="str">
            <v>Shraddha Dighe</v>
          </cell>
          <cell r="G55782">
            <v>46105.679166666669</v>
          </cell>
          <cell r="H55782">
            <v>46116.553472222222</v>
          </cell>
        </row>
        <row r="55783">
          <cell r="A55783" t="str">
            <v>UCW-28187</v>
          </cell>
          <cell r="B55783" t="str">
            <v>Revised Listing File for Body Scrubs – SKU Code Update</v>
          </cell>
          <cell r="C55783" t="str">
            <v>CLOSED</v>
          </cell>
          <cell r="D55783" t="str">
            <v>Medium</v>
          </cell>
          <cell r="E55783" t="str">
            <v>netscribes</v>
          </cell>
          <cell r="F55783" t="str">
            <v>Shraddha Dighe</v>
          </cell>
          <cell r="G55783">
            <v>46105.660416666666</v>
          </cell>
          <cell r="H55783">
            <v>46114.609722222223</v>
          </cell>
        </row>
        <row r="55784">
          <cell r="A55784" t="str">
            <v>UCW-28184</v>
          </cell>
          <cell r="B55784" t="str">
            <v>New Product Cataloguing</v>
          </cell>
          <cell r="C55784" t="str">
            <v>CLOSED</v>
          </cell>
          <cell r="D55784" t="str">
            <v>Medium</v>
          </cell>
          <cell r="E55784" t="str">
            <v>Chirag Dubal</v>
          </cell>
          <cell r="F55784" t="str">
            <v>Shloka Chakre</v>
          </cell>
          <cell r="G55784">
            <v>46105.637499999997</v>
          </cell>
          <cell r="H55784">
            <v>46120.46875</v>
          </cell>
        </row>
        <row r="55785">
          <cell r="A55785" t="str">
            <v>UCW-28183</v>
          </cell>
          <cell r="B55785" t="str">
            <v>OAP | Category &amp; Sub Category Update | TATACLIQ</v>
          </cell>
          <cell r="C55785" t="str">
            <v>CLOSED</v>
          </cell>
          <cell r="D55785" t="str">
            <v>Medium</v>
          </cell>
          <cell r="E55785" t="str">
            <v>netscribes</v>
          </cell>
          <cell r="F55785" t="str">
            <v>Shraddha Dighe</v>
          </cell>
          <cell r="G55785">
            <v>46105.631249999999</v>
          </cell>
          <cell r="H55785">
            <v>46172.629861111112</v>
          </cell>
        </row>
        <row r="55786">
          <cell r="A55786" t="str">
            <v>UCW-28156</v>
          </cell>
          <cell r="B55786" t="str">
            <v>Adidas Sell now file dated 12th March 2026</v>
          </cell>
          <cell r="C55786" t="str">
            <v>CLOSED</v>
          </cell>
          <cell r="D55786" t="str">
            <v>Medium</v>
          </cell>
          <cell r="E55786" t="str">
            <v>netscribes</v>
          </cell>
          <cell r="F55786" t="str">
            <v>Mohd Tahir Shaikh</v>
          </cell>
          <cell r="G55786">
            <v>46105.457638888889</v>
          </cell>
          <cell r="H55786">
            <v>46165.73541666667</v>
          </cell>
        </row>
        <row r="55787">
          <cell r="A55787" t="str">
            <v>UCW-28149</v>
          </cell>
          <cell r="B55787" t="str">
            <v>PUMA Apparel 124130 &amp; 125381 New Listing 18-03-2026</v>
          </cell>
          <cell r="C55787" t="str">
            <v>CLOSED</v>
          </cell>
          <cell r="D55787" t="str">
            <v>Medium</v>
          </cell>
          <cell r="E55787" t="str">
            <v>netscribes</v>
          </cell>
          <cell r="F55787" t="str">
            <v>Mohd Tahir Shaikh</v>
          </cell>
          <cell r="G55787">
            <v>46105.43472222222</v>
          </cell>
          <cell r="H55787">
            <v>46129.509722222225</v>
          </cell>
        </row>
        <row r="55788">
          <cell r="A55788" t="str">
            <v>UCW-28124</v>
          </cell>
          <cell r="B55788" t="str">
            <v xml:space="preserve">ENRICH_M&amp;S Size Chart Updation </v>
          </cell>
          <cell r="C55788" t="str">
            <v>CLOSED</v>
          </cell>
          <cell r="D55788" t="str">
            <v>Medium</v>
          </cell>
          <cell r="E55788" t="str">
            <v>Chirag Dubal</v>
          </cell>
          <cell r="F55788" t="str">
            <v>Simi Raichel Zachariah</v>
          </cell>
          <cell r="G55788">
            <v>46104.850694444445</v>
          </cell>
          <cell r="H55788">
            <v>46112.695138888892</v>
          </cell>
        </row>
        <row r="55789">
          <cell r="A55789" t="str">
            <v>UCW-28113</v>
          </cell>
          <cell r="B55789" t="str">
            <v xml:space="preserve"> Error_Catalog Template</v>
          </cell>
          <cell r="C55789" t="str">
            <v>CLOSED</v>
          </cell>
          <cell r="D55789" t="str">
            <v>Medium</v>
          </cell>
          <cell r="E55789" t="str">
            <v>netscribes</v>
          </cell>
          <cell r="F55789" t="str">
            <v>Reagan D’souza</v>
          </cell>
          <cell r="G55789">
            <v>46104.800694444442</v>
          </cell>
          <cell r="H55789">
            <v>46106.397916666669</v>
          </cell>
        </row>
        <row r="55790">
          <cell r="A55790" t="str">
            <v>UCW-28109</v>
          </cell>
          <cell r="B55790" t="str">
            <v>ENRICH_Colors Queen || Makeup || 129094 || 17-03-2026</v>
          </cell>
          <cell r="C55790" t="str">
            <v>CLOSED</v>
          </cell>
          <cell r="D55790" t="str">
            <v>Medium</v>
          </cell>
          <cell r="E55790" t="str">
            <v>netscribes</v>
          </cell>
          <cell r="F55790" t="str">
            <v>Shraddha Dighe</v>
          </cell>
          <cell r="G55790">
            <v>46104.734722222223</v>
          </cell>
          <cell r="H55790">
            <v>46112.427777777775</v>
          </cell>
        </row>
        <row r="55791">
          <cell r="A55791" t="str">
            <v>UCW-28108</v>
          </cell>
          <cell r="B55791" t="str">
            <v>TUL_Beauty_19th March_19Options</v>
          </cell>
          <cell r="C55791" t="str">
            <v>CLOSED</v>
          </cell>
          <cell r="D55791" t="str">
            <v>Medium</v>
          </cell>
          <cell r="E55791" t="str">
            <v>netscribes</v>
          </cell>
          <cell r="F55791" t="str">
            <v>Shraddha Dighe</v>
          </cell>
          <cell r="G55791">
            <v>46104.728472222225</v>
          </cell>
          <cell r="H55791">
            <v>46109.501388888886</v>
          </cell>
        </row>
        <row r="55792">
          <cell r="A55792" t="str">
            <v>UCW-28106</v>
          </cell>
          <cell r="B55792" t="str">
            <v>ENRICH_Request for SKU Name Correction_AFNAN</v>
          </cell>
          <cell r="C55792" t="str">
            <v>CLOSED</v>
          </cell>
          <cell r="D55792" t="str">
            <v>Medium</v>
          </cell>
          <cell r="E55792" t="str">
            <v>netscribes</v>
          </cell>
          <cell r="F55792" t="str">
            <v>Shraddha Dighe</v>
          </cell>
          <cell r="G55792">
            <v>46104.71875</v>
          </cell>
          <cell r="H55792">
            <v>46107.713888888888</v>
          </cell>
        </row>
        <row r="55793">
          <cell r="A55793" t="str">
            <v>UCW-28105</v>
          </cell>
          <cell r="B55793" t="str">
            <v>Kama Ayurveda | Aroma Care | Cataloguing</v>
          </cell>
          <cell r="C55793" t="str">
            <v>CLOSED</v>
          </cell>
          <cell r="D55793" t="str">
            <v>Medium</v>
          </cell>
          <cell r="E55793" t="str">
            <v>netscribes</v>
          </cell>
          <cell r="F55793" t="str">
            <v>Shraddha Dighe</v>
          </cell>
          <cell r="G55793">
            <v>46104.717361111114</v>
          </cell>
          <cell r="H55793">
            <v>46114.713194444441</v>
          </cell>
        </row>
        <row r="55794">
          <cell r="A55794" t="str">
            <v>UCW-28104</v>
          </cell>
          <cell r="B55794" t="str">
            <v>CLONE - New Listings - Embryolisse &amp; Temptu</v>
          </cell>
          <cell r="C55794" t="str">
            <v>CLOSED</v>
          </cell>
          <cell r="D55794" t="str">
            <v>Medium</v>
          </cell>
          <cell r="E55794" t="str">
            <v>netscribes</v>
          </cell>
          <cell r="F55794" t="str">
            <v>Shraddha Dighe</v>
          </cell>
          <cell r="G55794">
            <v>46104.715277777781</v>
          </cell>
          <cell r="H55794">
            <v>46114.758333333331</v>
          </cell>
        </row>
        <row r="55795">
          <cell r="A55795" t="str">
            <v>UCW-28103</v>
          </cell>
          <cell r="B55795" t="str">
            <v>Kama Ayurveda | Sandanya &amp; Floral Waters | Cataloguing</v>
          </cell>
          <cell r="C55795" t="str">
            <v>CLOSED</v>
          </cell>
          <cell r="D55795" t="str">
            <v>Medium</v>
          </cell>
          <cell r="E55795" t="str">
            <v>netscribes</v>
          </cell>
          <cell r="F55795" t="str">
            <v>Shraddha Dighe</v>
          </cell>
          <cell r="G55795">
            <v>46104.714583333334</v>
          </cell>
          <cell r="H55795">
            <v>46114.777083333334</v>
          </cell>
        </row>
        <row r="55796">
          <cell r="A55796" t="str">
            <v>UCW-28101</v>
          </cell>
          <cell r="B55796" t="str">
            <v>CLONE - Tata Cliq  - New listing - PASCAL MORABITO (16-03-2026)</v>
          </cell>
          <cell r="C55796" t="str">
            <v>CLOSED</v>
          </cell>
          <cell r="D55796" t="str">
            <v>Medium</v>
          </cell>
          <cell r="E55796" t="str">
            <v>netscribes</v>
          </cell>
          <cell r="F55796" t="str">
            <v>Shraddha Dighe</v>
          </cell>
          <cell r="G55796">
            <v>46104.705555555556</v>
          </cell>
          <cell r="H55796">
            <v>46116.572222222225</v>
          </cell>
        </row>
        <row r="55797">
          <cell r="A55797" t="str">
            <v>UCW-28085</v>
          </cell>
          <cell r="B55797" t="str">
            <v>Error_Tatacliq Men Content template_11-07-25_NC</v>
          </cell>
          <cell r="C55797" t="str">
            <v>CLOSED</v>
          </cell>
          <cell r="D55797" t="str">
            <v>Medium</v>
          </cell>
          <cell r="E55797" t="str">
            <v>netscribes</v>
          </cell>
          <cell r="F55797" t="str">
            <v>Reagan D’souza</v>
          </cell>
          <cell r="G55797">
            <v>46104.613194444442</v>
          </cell>
          <cell r="H55797">
            <v>46104.666666666664</v>
          </cell>
        </row>
        <row r="55798">
          <cell r="A55798" t="str">
            <v>UCW-28062</v>
          </cell>
          <cell r="B55798" t="str">
            <v>Error_New listing</v>
          </cell>
          <cell r="C55798" t="str">
            <v>CLOSED</v>
          </cell>
          <cell r="D55798" t="str">
            <v>Medium</v>
          </cell>
          <cell r="E55798" t="str">
            <v>netscribes</v>
          </cell>
          <cell r="F55798" t="str">
            <v>Reagan D’souza</v>
          </cell>
          <cell r="G55798">
            <v>46103.820138888892</v>
          </cell>
          <cell r="H55798">
            <v>46106.454861111109</v>
          </cell>
        </row>
        <row r="55799">
          <cell r="A55799" t="str">
            <v>UCW-28032</v>
          </cell>
          <cell r="B55799" t="str">
            <v>ENRICH_Image update_16-03-2026_Lavie Luxe</v>
          </cell>
          <cell r="C55799" t="str">
            <v>CLOSED</v>
          </cell>
          <cell r="D55799" t="str">
            <v>Medium</v>
          </cell>
          <cell r="E55799" t="str">
            <v>netscribes</v>
          </cell>
          <cell r="F55799" t="str">
            <v>Mohd Tahir Shaikh</v>
          </cell>
          <cell r="G55799">
            <v>46103.561805555553</v>
          </cell>
          <cell r="H55799">
            <v>46105.572916666664</v>
          </cell>
        </row>
        <row r="55800">
          <cell r="A55800" t="str">
            <v>UCW-28018</v>
          </cell>
          <cell r="B55800" t="str">
            <v>ENRICH_MNY | BB Nude Glow BB Cream - PDP Update | TATACLIQ</v>
          </cell>
          <cell r="C55800" t="str">
            <v>CLOSED</v>
          </cell>
          <cell r="D55800" t="str">
            <v>Medium</v>
          </cell>
          <cell r="E55800" t="str">
            <v>netscribes</v>
          </cell>
          <cell r="F55800" t="str">
            <v>Shraddha Dighe</v>
          </cell>
          <cell r="G55800">
            <v>46102.665277777778</v>
          </cell>
          <cell r="H55800">
            <v>46104.599305555559</v>
          </cell>
        </row>
        <row r="55801">
          <cell r="A55801" t="str">
            <v>UCW-28017</v>
          </cell>
          <cell r="B55801" t="str">
            <v>ENRICH_Tata CLiQ Product image change for thalgo products</v>
          </cell>
          <cell r="C55801" t="str">
            <v>CLOSED</v>
          </cell>
          <cell r="D55801" t="str">
            <v>Medium</v>
          </cell>
          <cell r="E55801" t="str">
            <v>netscribes</v>
          </cell>
          <cell r="F55801" t="str">
            <v>Shraddha Dighe</v>
          </cell>
          <cell r="G55801">
            <v>46102.663194444445</v>
          </cell>
          <cell r="H55801">
            <v>46106.561111111114</v>
          </cell>
        </row>
        <row r="55802">
          <cell r="A55802" t="str">
            <v>UCW-28016</v>
          </cell>
          <cell r="B55802" t="str">
            <v xml:space="preserve">Renee Makeup listing 126397  </v>
          </cell>
          <cell r="C55802" t="str">
            <v>CLOSED</v>
          </cell>
          <cell r="D55802" t="str">
            <v>Medium</v>
          </cell>
          <cell r="E55802" t="str">
            <v>netscribes</v>
          </cell>
          <cell r="F55802" t="str">
            <v>Shraddha Dighe</v>
          </cell>
          <cell r="G55802">
            <v>46102.658333333333</v>
          </cell>
          <cell r="H55802">
            <v>46116.546527777777</v>
          </cell>
        </row>
        <row r="55803">
          <cell r="A55803" t="str">
            <v>UCW-28015</v>
          </cell>
          <cell r="B55803" t="str">
            <v>CLONE - CLONE - Beauty - E2E - 125928 - Skinn 24Seven ombre &amp; Sacrlet - 2 skus - 11th Nov</v>
          </cell>
          <cell r="C55803" t="str">
            <v>CLOSED</v>
          </cell>
          <cell r="D55803" t="str">
            <v>Medium</v>
          </cell>
          <cell r="E55803" t="str">
            <v>netscribes</v>
          </cell>
          <cell r="F55803" t="str">
            <v>Shraddha Dighe</v>
          </cell>
          <cell r="G55803">
            <v>46102.65347222222</v>
          </cell>
          <cell r="H55803">
            <v>46105.441666666666</v>
          </cell>
        </row>
        <row r="55804">
          <cell r="A55804" t="str">
            <v>UCW-28013</v>
          </cell>
          <cell r="B55804" t="str">
            <v xml:space="preserve">New Product Listings - SPA CEYLON </v>
          </cell>
          <cell r="C55804" t="str">
            <v>CLOSED</v>
          </cell>
          <cell r="D55804" t="str">
            <v>Medium</v>
          </cell>
          <cell r="E55804" t="str">
            <v>netscribes</v>
          </cell>
          <cell r="F55804" t="str">
            <v>Shraddha Dighe</v>
          </cell>
          <cell r="G55804">
            <v>46102.635416666664</v>
          </cell>
          <cell r="H55804">
            <v>46146.847222222219</v>
          </cell>
        </row>
        <row r="55805">
          <cell r="A55805" t="str">
            <v>UCW-28012</v>
          </cell>
          <cell r="B55805" t="str">
            <v>TCL - New listing- Hermessence (Body cream)</v>
          </cell>
          <cell r="C55805" t="str">
            <v>CLOSED</v>
          </cell>
          <cell r="D55805" t="str">
            <v>Medium</v>
          </cell>
          <cell r="E55805" t="str">
            <v>netscribes</v>
          </cell>
          <cell r="F55805" t="str">
            <v>Shraddha Dighe</v>
          </cell>
          <cell r="G55805">
            <v>46102.631249999999</v>
          </cell>
          <cell r="H55805">
            <v>46109.488888888889</v>
          </cell>
        </row>
        <row r="55806">
          <cell r="A55806" t="str">
            <v>UCW-28011</v>
          </cell>
          <cell r="B55806" t="str">
            <v>ENRICH_OAP | HA PURE PDP TILE UPDATE | TATACLIQ</v>
          </cell>
          <cell r="C55806" t="str">
            <v>CLOSED</v>
          </cell>
          <cell r="D55806" t="str">
            <v>Medium</v>
          </cell>
          <cell r="E55806" t="str">
            <v>netscribes</v>
          </cell>
          <cell r="F55806" t="str">
            <v>Shraddha Dighe</v>
          </cell>
          <cell r="G55806">
            <v>46102.629861111112</v>
          </cell>
          <cell r="H55806">
            <v>46104.609722222223</v>
          </cell>
        </row>
        <row r="55807">
          <cell r="A55807" t="str">
            <v>UCW-28009</v>
          </cell>
          <cell r="B55807" t="str">
            <v>Swiss Beauty + Makeup + 125928+ 17 Feb</v>
          </cell>
          <cell r="C55807" t="str">
            <v>CLOSED</v>
          </cell>
          <cell r="D55807" t="str">
            <v>Medium</v>
          </cell>
          <cell r="E55807" t="str">
            <v>netscribes</v>
          </cell>
          <cell r="F55807" t="str">
            <v>Shraddha Dighe</v>
          </cell>
          <cell r="G55807">
            <v>46102.609722222223</v>
          </cell>
          <cell r="H55807">
            <v>46119.566666666666</v>
          </cell>
        </row>
        <row r="55808">
          <cell r="A55808" t="str">
            <v>UCW-28008</v>
          </cell>
          <cell r="B55808" t="str">
            <v>Renee makeup category - 126397</v>
          </cell>
          <cell r="C55808" t="str">
            <v>CLOSED Due to Inactive/Insufficient Information</v>
          </cell>
          <cell r="D55808" t="str">
            <v>Medium</v>
          </cell>
          <cell r="E55808" t="str">
            <v>netscribes</v>
          </cell>
          <cell r="F55808" t="str">
            <v>Shraddha Dighe</v>
          </cell>
          <cell r="G55808">
            <v>46102.606944444444</v>
          </cell>
          <cell r="H55808">
            <v>46102.752083333333</v>
          </cell>
        </row>
        <row r="55809">
          <cell r="A55809" t="str">
            <v>UCW-28007</v>
          </cell>
          <cell r="B55809" t="str">
            <v>ENRICH_Request to Update Images</v>
          </cell>
          <cell r="C55809" t="str">
            <v>CLOSED</v>
          </cell>
          <cell r="D55809" t="str">
            <v>Medium</v>
          </cell>
          <cell r="E55809" t="str">
            <v>netscribes</v>
          </cell>
          <cell r="F55809" t="str">
            <v>Shraddha Dighe</v>
          </cell>
          <cell r="G55809">
            <v>46102.598611111112</v>
          </cell>
          <cell r="H55809">
            <v>46105.542361111111</v>
          </cell>
        </row>
        <row r="55810">
          <cell r="A55810" t="str">
            <v>UCW-28005</v>
          </cell>
          <cell r="B55810" t="str">
            <v>Listing New Launch Lynked_AFNAN</v>
          </cell>
          <cell r="C55810" t="str">
            <v>CLOSED</v>
          </cell>
          <cell r="D55810" t="str">
            <v>Medium</v>
          </cell>
          <cell r="E55810" t="str">
            <v>netscribes</v>
          </cell>
          <cell r="F55810" t="str">
            <v>Shraddha Dighe</v>
          </cell>
          <cell r="G55810">
            <v>46102.589583333334</v>
          </cell>
          <cell r="H55810">
            <v>46108.633333333331</v>
          </cell>
        </row>
        <row r="55811">
          <cell r="A55811" t="str">
            <v>UCW-27996</v>
          </cell>
          <cell r="B55811" t="str">
            <v>ENRICH_Aristocrat Product Video Update | Vortex Plus-Combat | Tatacliq</v>
          </cell>
          <cell r="C55811" t="str">
            <v>CLOSED Due to Inactive/Insufficient Information</v>
          </cell>
          <cell r="D55811" t="str">
            <v>Medium</v>
          </cell>
          <cell r="E55811" t="str">
            <v>netscribes</v>
          </cell>
          <cell r="F55811" t="str">
            <v>Mohd Tahir Shaikh</v>
          </cell>
          <cell r="G55811">
            <v>46101.865277777775</v>
          </cell>
          <cell r="H55811">
            <v>46107.415277777778</v>
          </cell>
        </row>
        <row r="55812">
          <cell r="A55812" t="str">
            <v>UCW-27995</v>
          </cell>
          <cell r="B55812" t="str">
            <v>ENRICH_Atlas Image Sequance Update | Aristocrat | Tatacliq</v>
          </cell>
          <cell r="C55812" t="str">
            <v>CLOSED</v>
          </cell>
          <cell r="D55812" t="str">
            <v>Medium</v>
          </cell>
          <cell r="E55812" t="str">
            <v>netscribes</v>
          </cell>
          <cell r="F55812" t="str">
            <v>Mohd Tahir Shaikh</v>
          </cell>
          <cell r="G55812">
            <v>46101.862500000003</v>
          </cell>
          <cell r="H55812">
            <v>46104.481249999997</v>
          </cell>
        </row>
        <row r="55813">
          <cell r="A55813" t="str">
            <v>UCW-27991</v>
          </cell>
          <cell r="B55813" t="str">
            <v>CLONE - STREAX - NEW LISITNG FILE FOR TATA CLIQ (04-03-26)</v>
          </cell>
          <cell r="C55813" t="str">
            <v>CLOSED</v>
          </cell>
          <cell r="D55813" t="str">
            <v>Medium</v>
          </cell>
          <cell r="E55813" t="str">
            <v>Chirag Dubal</v>
          </cell>
          <cell r="F55813" t="str">
            <v>Shraddha Dighe</v>
          </cell>
          <cell r="G55813">
            <v>46101.768055555556</v>
          </cell>
          <cell r="H55813">
            <v>46112.767361111109</v>
          </cell>
        </row>
        <row r="55814">
          <cell r="A55814" t="str">
            <v>UCW-27981</v>
          </cell>
          <cell r="B55814" t="str">
            <v>CLONE - ENRICH_Image removal - Ajmal</v>
          </cell>
          <cell r="C55814" t="str">
            <v>CLOSED</v>
          </cell>
          <cell r="D55814" t="str">
            <v>Medium</v>
          </cell>
          <cell r="E55814" t="str">
            <v>netscribes</v>
          </cell>
          <cell r="F55814" t="str">
            <v>Shraddha Dighe</v>
          </cell>
          <cell r="G55814">
            <v>46101.713888888888</v>
          </cell>
          <cell r="H55814">
            <v>46102.441666666666</v>
          </cell>
        </row>
        <row r="55815">
          <cell r="A55815" t="str">
            <v>UCW-27957</v>
          </cell>
          <cell r="B55815" t="str">
            <v>ERROR_Tatacliq Women Ethnic Wear Template | 29th Sep'2025_NC</v>
          </cell>
          <cell r="C55815" t="str">
            <v>CLOSED</v>
          </cell>
          <cell r="D55815" t="str">
            <v>Medium</v>
          </cell>
          <cell r="E55815" t="str">
            <v>netscribes</v>
          </cell>
          <cell r="F55815" t="str">
            <v>Sushma Ram</v>
          </cell>
          <cell r="G55815">
            <v>46101.501388888886</v>
          </cell>
          <cell r="H55815">
            <v>46120.505555555559</v>
          </cell>
        </row>
        <row r="55816">
          <cell r="A55816" t="str">
            <v>UCW-27938</v>
          </cell>
          <cell r="B55816" t="str">
            <v>Tata Cliq-Multi Brand-Footwear-129236,127776 - 12-03-202</v>
          </cell>
          <cell r="C55816" t="str">
            <v>CLOSED</v>
          </cell>
          <cell r="D55816" t="str">
            <v>Medium</v>
          </cell>
          <cell r="E55816" t="str">
            <v>netscribes</v>
          </cell>
          <cell r="F55816" t="str">
            <v>Mohd Tahir Shaikh</v>
          </cell>
          <cell r="G55816">
            <v>46100.946527777778</v>
          </cell>
          <cell r="H55816">
            <v>46126.618750000001</v>
          </cell>
        </row>
        <row r="55817">
          <cell r="A55817" t="str">
            <v>UCW-27924</v>
          </cell>
          <cell r="B55817" t="str">
            <v>Tata Cliq-Reebok Brand-Footwear -127776 - 17-03-2026</v>
          </cell>
          <cell r="C55817" t="str">
            <v>CLOSED</v>
          </cell>
          <cell r="D55817" t="str">
            <v>Medium</v>
          </cell>
          <cell r="E55817" t="str">
            <v>netscribes</v>
          </cell>
          <cell r="F55817" t="str">
            <v>Mohd Tahir Shaikh</v>
          </cell>
          <cell r="G55817">
            <v>46100.511111111111</v>
          </cell>
          <cell r="H55817">
            <v>46154.79583333333</v>
          </cell>
        </row>
        <row r="55818">
          <cell r="A55818" t="str">
            <v>UCW-27923</v>
          </cell>
          <cell r="B55818" t="str">
            <v>Tata Cliq-adidas DTC Apparel  Attributes_18-03-26</v>
          </cell>
          <cell r="C55818" t="str">
            <v>CLOSED</v>
          </cell>
          <cell r="D55818" t="str">
            <v>Medium</v>
          </cell>
          <cell r="E55818" t="str">
            <v>Chirag Dubal</v>
          </cell>
          <cell r="F55818" t="str">
            <v>Jaibharathi Jagannathan</v>
          </cell>
          <cell r="G55818">
            <v>46100.508333333331</v>
          </cell>
          <cell r="H55818">
            <v>46172.630555555559</v>
          </cell>
        </row>
        <row r="55819">
          <cell r="A55819" t="str">
            <v>UCW-27918</v>
          </cell>
          <cell r="B55819" t="str">
            <v>CLONE - Listing Template</v>
          </cell>
          <cell r="C55819" t="str">
            <v>CLOSED Due to Inactive/Insufficient Information</v>
          </cell>
          <cell r="D55819" t="str">
            <v>Medium</v>
          </cell>
          <cell r="E55819" t="str">
            <v>netscribes</v>
          </cell>
          <cell r="F55819" t="str">
            <v>netscribes</v>
          </cell>
          <cell r="G55819">
            <v>46100.425694444442</v>
          </cell>
          <cell r="H55819">
            <v>46122.987500000003</v>
          </cell>
        </row>
        <row r="55820">
          <cell r="A55820" t="str">
            <v>UCW-27903</v>
          </cell>
          <cell r="B55820" t="str">
            <v xml:space="preserve">Enrich_Need to update images_16th March </v>
          </cell>
          <cell r="C55820" t="str">
            <v>CLOSED</v>
          </cell>
          <cell r="D55820" t="str">
            <v>Medium</v>
          </cell>
          <cell r="E55820" t="str">
            <v>Chirag Dubal</v>
          </cell>
          <cell r="F55820" t="str">
            <v>Simi Raichel Zachariah</v>
          </cell>
          <cell r="G55820">
            <v>46099.632638888892</v>
          </cell>
          <cell r="H55820">
            <v>46127.572916666664</v>
          </cell>
        </row>
        <row r="55821">
          <cell r="A55821" t="str">
            <v>UCW-27901</v>
          </cell>
          <cell r="B55821" t="str">
            <v>CDC On Running Footwear 129561 New Listing 17.03.2026</v>
          </cell>
          <cell r="C55821" t="str">
            <v>CLOSED</v>
          </cell>
          <cell r="D55821" t="str">
            <v>Medium</v>
          </cell>
          <cell r="E55821" t="str">
            <v>Chirag Dubal</v>
          </cell>
          <cell r="F55821" t="str">
            <v>Shloka Chakre</v>
          </cell>
          <cell r="G55821">
            <v>46099.627083333333</v>
          </cell>
          <cell r="H55821">
            <v>46106.484722222223</v>
          </cell>
        </row>
        <row r="55822">
          <cell r="A55822" t="str">
            <v>UCW-27898</v>
          </cell>
          <cell r="B55822" t="str">
            <v>ENRICH_Request for Update</v>
          </cell>
          <cell r="C55822" t="str">
            <v>CLOSED</v>
          </cell>
          <cell r="D55822" t="str">
            <v>Medium</v>
          </cell>
          <cell r="E55822" t="str">
            <v>netscribes</v>
          </cell>
          <cell r="F55822" t="str">
            <v>Mohd Tahir Shaikh</v>
          </cell>
          <cell r="G55822">
            <v>46099.584722222222</v>
          </cell>
          <cell r="H55822">
            <v>46101.59097222222</v>
          </cell>
        </row>
        <row r="55823">
          <cell r="A55823" t="str">
            <v>UCW-27896</v>
          </cell>
          <cell r="B55823" t="str">
            <v>ENRICH_New Catalog Image Assets - RCB Articles</v>
          </cell>
          <cell r="C55823" t="str">
            <v>CLOSED</v>
          </cell>
          <cell r="D55823" t="str">
            <v>Medium</v>
          </cell>
          <cell r="E55823" t="str">
            <v>netscribes</v>
          </cell>
          <cell r="F55823" t="str">
            <v>Mohd Tahir Shaikh</v>
          </cell>
          <cell r="G55823">
            <v>46099.579861111109</v>
          </cell>
          <cell r="H55823">
            <v>46100.53125</v>
          </cell>
        </row>
        <row r="55824">
          <cell r="A55824" t="str">
            <v>UCW-27890</v>
          </cell>
          <cell r="B55824" t="str">
            <v>ERROR_Catalogue errors for the Multibrands Agency (NETSCRIBES) 18TH MARCH_NC</v>
          </cell>
          <cell r="C55824" t="str">
            <v>CLOSED</v>
          </cell>
          <cell r="D55824" t="str">
            <v>Medium</v>
          </cell>
          <cell r="E55824" t="str">
            <v>netscribes</v>
          </cell>
          <cell r="F55824" t="str">
            <v>Sushma Ram</v>
          </cell>
          <cell r="G55824">
            <v>46099.522222222222</v>
          </cell>
          <cell r="H55824">
            <v>46104.51458333333</v>
          </cell>
        </row>
        <row r="55825">
          <cell r="A55825" t="str">
            <v>UCW-27880</v>
          </cell>
          <cell r="B55825" t="str">
            <v>SAY - New Catalogue Files – Request to Make Styles Live</v>
          </cell>
          <cell r="C55825" t="str">
            <v>CLOSED</v>
          </cell>
          <cell r="D55825" t="str">
            <v>Medium</v>
          </cell>
          <cell r="E55825" t="str">
            <v>netscribes</v>
          </cell>
          <cell r="F55825" t="str">
            <v>Simi Raichel Zachariah</v>
          </cell>
          <cell r="G55825">
            <v>46099.431250000001</v>
          </cell>
          <cell r="H55825">
            <v>46133.513194444444</v>
          </cell>
        </row>
        <row r="55826">
          <cell r="A55826" t="str">
            <v>UCW-27877</v>
          </cell>
          <cell r="B55826" t="str">
            <v>Globus Women's Wear Apparels -  21 Styles - Batch 128 (Brand - Globus Stores Pvt Ltd) (Ethnic Wear) (12.03.2026)</v>
          </cell>
          <cell r="C55826" t="str">
            <v>CLOSED</v>
          </cell>
          <cell r="D55826" t="str">
            <v>Medium</v>
          </cell>
          <cell r="E55826" t="str">
            <v>netscribes</v>
          </cell>
          <cell r="F55826" t="str">
            <v>Shraddha Dighe</v>
          </cell>
          <cell r="G55826">
            <v>46098.816666666666</v>
          </cell>
          <cell r="H55826">
            <v>46126.571527777778</v>
          </cell>
        </row>
        <row r="55827">
          <cell r="A55827" t="str">
            <v>UCW-27868</v>
          </cell>
          <cell r="B55827" t="str">
            <v>Plum | New Launches Request</v>
          </cell>
          <cell r="C55827" t="str">
            <v>CLOSED Due to Inactive/Insufficient Information</v>
          </cell>
          <cell r="D55827" t="str">
            <v>Medium</v>
          </cell>
          <cell r="E55827" t="str">
            <v>Chirag Dubal</v>
          </cell>
          <cell r="F55827" t="str">
            <v>Shraddha Dighe</v>
          </cell>
          <cell r="G55827">
            <v>46098.732638888891</v>
          </cell>
          <cell r="H55827">
            <v>46114.788194444445</v>
          </cell>
        </row>
        <row r="55828">
          <cell r="A55828" t="str">
            <v>UCW-27867</v>
          </cell>
          <cell r="B55828" t="str">
            <v>Create New Listings-Batch_(124)_(115)_DNosepin</v>
          </cell>
          <cell r="C55828" t="str">
            <v>CLOSED Due to Inactive/Insufficient Information</v>
          </cell>
          <cell r="D55828" t="str">
            <v>Medium</v>
          </cell>
          <cell r="E55828" t="str">
            <v>Chirag Dubal</v>
          </cell>
          <cell r="F55828" t="str">
            <v>Shraddha Dighe</v>
          </cell>
          <cell r="G55828">
            <v>46098.705555555556</v>
          </cell>
          <cell r="H55828">
            <v>46104.509027777778</v>
          </cell>
        </row>
        <row r="55829">
          <cell r="A55829" t="str">
            <v>UCW-27856</v>
          </cell>
          <cell r="B55829" t="str">
            <v>ENRICH_Wella X Tata Cliq Product Details Update - Top 30</v>
          </cell>
          <cell r="C55829" t="str">
            <v>CLOSED</v>
          </cell>
          <cell r="D55829" t="str">
            <v>Medium</v>
          </cell>
          <cell r="E55829" t="str">
            <v>netscribes</v>
          </cell>
          <cell r="F55829" t="str">
            <v>Shraddha Dighe</v>
          </cell>
          <cell r="G55829">
            <v>46098.544444444444</v>
          </cell>
          <cell r="H55829">
            <v>46107.774305555555</v>
          </cell>
        </row>
        <row r="55830">
          <cell r="A55830" t="str">
            <v>UCW-27855</v>
          </cell>
          <cell r="B55830" t="str">
            <v>STREAX - NEW LISITNG FILE FOR TATA CLIQ (04-03-26)</v>
          </cell>
          <cell r="C55830" t="str">
            <v>CLOSED</v>
          </cell>
          <cell r="D55830" t="str">
            <v>Medium</v>
          </cell>
          <cell r="E55830" t="str">
            <v>Chirag Dubal</v>
          </cell>
          <cell r="F55830" t="str">
            <v>Shraddha Dighe</v>
          </cell>
          <cell r="G55830">
            <v>46098.537499999999</v>
          </cell>
          <cell r="H55830">
            <v>46101.768055555556</v>
          </cell>
        </row>
        <row r="55831">
          <cell r="A55831" t="str">
            <v>UCW-27841</v>
          </cell>
          <cell r="B55831" t="str">
            <v>TCL - New listing- Nasomatto Sadonaso (MDP)</v>
          </cell>
          <cell r="C55831" t="str">
            <v>CLOSED</v>
          </cell>
          <cell r="D55831" t="str">
            <v>Medium</v>
          </cell>
          <cell r="E55831" t="str">
            <v>Chirag Dubal</v>
          </cell>
          <cell r="F55831" t="str">
            <v>Shraddha Dighe</v>
          </cell>
          <cell r="G55831">
            <v>46097.981249999997</v>
          </cell>
          <cell r="H55831">
            <v>46107.636805555558</v>
          </cell>
        </row>
        <row r="55832">
          <cell r="A55832" t="str">
            <v>UCW-27839</v>
          </cell>
          <cell r="B55832" t="str">
            <v>ENRICH_Pilgrim&lt;&gt;Tata Cliq: Image Update | 13th March</v>
          </cell>
          <cell r="C55832" t="str">
            <v>CLOSED</v>
          </cell>
          <cell r="D55832" t="str">
            <v>Medium</v>
          </cell>
          <cell r="E55832" t="str">
            <v>Chirag Dubal</v>
          </cell>
          <cell r="F55832" t="str">
            <v>Shraddha Dighe</v>
          </cell>
          <cell r="G55832">
            <v>46097.975694444445</v>
          </cell>
          <cell r="H55832">
            <v>46102.444444444445</v>
          </cell>
        </row>
        <row r="55833">
          <cell r="A55833" t="str">
            <v>UCW-27838</v>
          </cell>
          <cell r="B55833" t="str">
            <v>Friday Launch_Studiowest_39Options</v>
          </cell>
          <cell r="C55833" t="str">
            <v>CLOSED</v>
          </cell>
          <cell r="D55833" t="str">
            <v>Medium</v>
          </cell>
          <cell r="E55833" t="str">
            <v>netscribes</v>
          </cell>
          <cell r="F55833" t="str">
            <v>Shraddha Dighe</v>
          </cell>
          <cell r="G55833">
            <v>46097.97152777778</v>
          </cell>
          <cell r="H55833">
            <v>46108.561111111114</v>
          </cell>
        </row>
        <row r="55834">
          <cell r="A55834" t="str">
            <v>UCW-27837</v>
          </cell>
          <cell r="B55834" t="str">
            <v xml:space="preserve">Cetaphil | New listings batch -2 </v>
          </cell>
          <cell r="C55834" t="str">
            <v>CLOSED</v>
          </cell>
          <cell r="D55834" t="str">
            <v>Medium</v>
          </cell>
          <cell r="E55834" t="str">
            <v>Chirag Dubal</v>
          </cell>
          <cell r="F55834" t="str">
            <v>Shraddha Dighe</v>
          </cell>
          <cell r="G55834">
            <v>46097.967361111114</v>
          </cell>
          <cell r="H55834">
            <v>46108.613888888889</v>
          </cell>
        </row>
        <row r="55835">
          <cell r="A55835" t="str">
            <v>UCW-27835</v>
          </cell>
          <cell r="B55835" t="str">
            <v>Foxtale x Tatacliq New Listings</v>
          </cell>
          <cell r="C55835" t="str">
            <v>CLOSED</v>
          </cell>
          <cell r="D55835" t="str">
            <v>Medium</v>
          </cell>
          <cell r="E55835" t="str">
            <v>netscribes</v>
          </cell>
          <cell r="F55835" t="str">
            <v>Shraddha Dighe</v>
          </cell>
          <cell r="G55835">
            <v>46097.948611111111</v>
          </cell>
          <cell r="H55835">
            <v>46105.424305555556</v>
          </cell>
        </row>
        <row r="55836">
          <cell r="A55836" t="str">
            <v>UCW-27832</v>
          </cell>
          <cell r="B55836" t="str">
            <v>Tata Cliq (March) - New Product Listing - (13-03-2026)</v>
          </cell>
          <cell r="C55836" t="str">
            <v>CLOSED</v>
          </cell>
          <cell r="D55836" t="str">
            <v>Medium</v>
          </cell>
          <cell r="E55836" t="str">
            <v>netscribes</v>
          </cell>
          <cell r="F55836" t="str">
            <v>Shraddha Dighe</v>
          </cell>
          <cell r="G55836">
            <v>46097.93472222222</v>
          </cell>
          <cell r="H55836">
            <v>46156.822222222225</v>
          </cell>
        </row>
        <row r="55837">
          <cell r="A55837" t="str">
            <v>UCW-27826</v>
          </cell>
          <cell r="B55837" t="str">
            <v>Error_Size Chart Mismatch for Trousers Category (381 SKUs Impacted) | TOMMY HILFIGER</v>
          </cell>
          <cell r="C55837" t="str">
            <v>CLOSED</v>
          </cell>
          <cell r="D55837" t="str">
            <v>Medium</v>
          </cell>
          <cell r="E55837" t="str">
            <v>Jaibharathi Jagannathan</v>
          </cell>
          <cell r="F55837" t="str">
            <v>Reagan D’souza</v>
          </cell>
          <cell r="G55837">
            <v>46097.75277777778</v>
          </cell>
          <cell r="H55837">
            <v>46150.711805555555</v>
          </cell>
        </row>
        <row r="55838">
          <cell r="A55838" t="str">
            <v>UCW-27815</v>
          </cell>
          <cell r="B55838" t="str">
            <v>ERROR_Catalogue errors for the Multibrands Agency (NETSCRIBES) 16TH MARCH_NC</v>
          </cell>
          <cell r="C55838" t="str">
            <v>CLOSED</v>
          </cell>
          <cell r="D55838" t="str">
            <v>Medium</v>
          </cell>
          <cell r="E55838" t="str">
            <v>netscribes</v>
          </cell>
          <cell r="F55838" t="str">
            <v>Sushma Ram</v>
          </cell>
          <cell r="G55838">
            <v>46097.695833333331</v>
          </cell>
          <cell r="H55838">
            <v>46172.630555555559</v>
          </cell>
        </row>
        <row r="55839">
          <cell r="A55839" t="str">
            <v>UCW-27813</v>
          </cell>
          <cell r="B55839" t="str">
            <v>New brand Cataloguing - Contraband</v>
          </cell>
          <cell r="C55839" t="str">
            <v>CLOSED Due to Inactive/Insufficient Information</v>
          </cell>
          <cell r="D55839" t="str">
            <v>Medium</v>
          </cell>
          <cell r="E55839" t="str">
            <v>netscribes</v>
          </cell>
          <cell r="F55839" t="str">
            <v>Shraddha Dighe</v>
          </cell>
          <cell r="G55839">
            <v>46097.689583333333</v>
          </cell>
          <cell r="H55839">
            <v>46102.71597222222</v>
          </cell>
        </row>
        <row r="55840">
          <cell r="A55840" t="str">
            <v>UCW-27811</v>
          </cell>
          <cell r="B55840" t="str">
            <v>New Cataloguing - Scent smith</v>
          </cell>
          <cell r="C55840" t="str">
            <v>CLOSED</v>
          </cell>
          <cell r="D55840" t="str">
            <v>Medium</v>
          </cell>
          <cell r="E55840" t="str">
            <v>netscribes</v>
          </cell>
          <cell r="F55840" t="str">
            <v>Shraddha Dighe</v>
          </cell>
          <cell r="G55840">
            <v>46097.67083333333</v>
          </cell>
          <cell r="H55840">
            <v>46108.553472222222</v>
          </cell>
        </row>
        <row r="55841">
          <cell r="A55841" t="str">
            <v>UCW-27810</v>
          </cell>
          <cell r="B55841" t="str">
            <v>TEMPLATE FOR NEW LISTING Brand (DNINE)</v>
          </cell>
          <cell r="C55841" t="str">
            <v>CLOSED</v>
          </cell>
          <cell r="D55841" t="str">
            <v>Medium</v>
          </cell>
          <cell r="E55841" t="str">
            <v>netscribes</v>
          </cell>
          <cell r="F55841" t="str">
            <v>Mohd Tahir Shaikh</v>
          </cell>
          <cell r="G55841">
            <v>46097.65902777778</v>
          </cell>
          <cell r="H55841">
            <v>46122.613888888889</v>
          </cell>
        </row>
        <row r="55842">
          <cell r="A55842" t="str">
            <v>UCW-27802</v>
          </cell>
          <cell r="B55842" t="str">
            <v>Zoya-127394- 13-03-2026</v>
          </cell>
          <cell r="C55842" t="str">
            <v>CLOSED</v>
          </cell>
          <cell r="D55842" t="str">
            <v>Medium</v>
          </cell>
          <cell r="E55842" t="str">
            <v>Chirag Dubal</v>
          </cell>
          <cell r="F55842" t="str">
            <v>Shloka Chakre</v>
          </cell>
          <cell r="G55842">
            <v>46097.522916666669</v>
          </cell>
          <cell r="H55842">
            <v>46114.738888888889</v>
          </cell>
        </row>
        <row r="55843">
          <cell r="A55843" t="str">
            <v>UCW-27796</v>
          </cell>
          <cell r="B55843" t="str">
            <v>Clone-PUMA Apparel 124130 &amp; 125381 New Listing 12-03-2026</v>
          </cell>
          <cell r="C55843" t="str">
            <v>CLOSED</v>
          </cell>
          <cell r="D55843" t="str">
            <v>Medium</v>
          </cell>
          <cell r="E55843" t="str">
            <v>Chirag Dubal</v>
          </cell>
          <cell r="F55843" t="str">
            <v>netscribes</v>
          </cell>
          <cell r="G55843">
            <v>46097.459722222222</v>
          </cell>
          <cell r="H55843">
            <v>46139.576388888891</v>
          </cell>
        </row>
        <row r="55844">
          <cell r="A55844" t="str">
            <v>UCW-27790</v>
          </cell>
          <cell r="B55844" t="str">
            <v>Rockport Shoes 127055 &amp; 126934 New listing 09-031-2026</v>
          </cell>
          <cell r="C55844" t="str">
            <v>CLOSED</v>
          </cell>
          <cell r="D55844" t="str">
            <v>Medium</v>
          </cell>
          <cell r="E55844" t="str">
            <v>Chirag Dubal</v>
          </cell>
          <cell r="F55844" t="str">
            <v>Shloka Chakre</v>
          </cell>
          <cell r="G55844">
            <v>46096.920138888891</v>
          </cell>
          <cell r="H55844">
            <v>46111.698611111111</v>
          </cell>
        </row>
        <row r="55845">
          <cell r="A55845" t="str">
            <v>UCW-27781</v>
          </cell>
          <cell r="B55845" t="str">
            <v>Error_QC Error Identified – Request for Correction (Netscribes Agency)</v>
          </cell>
          <cell r="C55845" t="str">
            <v>CLOSED</v>
          </cell>
          <cell r="D55845" t="str">
            <v>Medium</v>
          </cell>
          <cell r="E55845" t="str">
            <v>Chirag Dubal</v>
          </cell>
          <cell r="F55845" t="str">
            <v>Reagan D’souza</v>
          </cell>
          <cell r="G55845">
            <v>46096.76458333333</v>
          </cell>
          <cell r="H55845">
            <v>46101.584027777775</v>
          </cell>
        </row>
        <row r="55846">
          <cell r="A55846" t="str">
            <v>UCW-27758</v>
          </cell>
          <cell r="B55846" t="str">
            <v>ENRICH_Kiddopanti Image Change Request 11th_March_2026</v>
          </cell>
          <cell r="C55846" t="str">
            <v>CLOSED</v>
          </cell>
          <cell r="D55846" t="str">
            <v>Medium</v>
          </cell>
          <cell r="E55846" t="str">
            <v>netscribes</v>
          </cell>
          <cell r="F55846" t="str">
            <v>Mohd Tahir Shaikh</v>
          </cell>
          <cell r="G55846">
            <v>46096.55</v>
          </cell>
          <cell r="H55846">
            <v>46100.445138888892</v>
          </cell>
        </row>
        <row r="55847">
          <cell r="A55847" t="str">
            <v>UCW-27753</v>
          </cell>
          <cell r="B55847" t="str">
            <v>Rosso Brunello - FTW - 10/03/26</v>
          </cell>
          <cell r="C55847" t="str">
            <v>CLOSED</v>
          </cell>
          <cell r="D55847" t="str">
            <v>Medium</v>
          </cell>
          <cell r="E55847" t="str">
            <v>Chirag Dubal</v>
          </cell>
          <cell r="F55847" t="str">
            <v>Shloka Chakre</v>
          </cell>
          <cell r="G55847">
            <v>46096.531944444447</v>
          </cell>
          <cell r="H55847">
            <v>46113.552777777775</v>
          </cell>
        </row>
        <row r="55848">
          <cell r="A55848" t="str">
            <v>UCW-27746</v>
          </cell>
          <cell r="B55848" t="str">
            <v>TT.BAGATT new listings &lt;&gt; TCL - 9-03-2026</v>
          </cell>
          <cell r="C55848" t="str">
            <v>CLOSED</v>
          </cell>
          <cell r="D55848" t="str">
            <v>Medium</v>
          </cell>
          <cell r="E55848" t="str">
            <v>Chirag Dubal</v>
          </cell>
          <cell r="F55848" t="str">
            <v>Shloka Chakre</v>
          </cell>
          <cell r="G55848">
            <v>46096.481249999997</v>
          </cell>
          <cell r="H55848">
            <v>46107.567361111112</v>
          </cell>
        </row>
        <row r="55849">
          <cell r="A55849" t="str">
            <v>UCW-27735</v>
          </cell>
          <cell r="B55849" t="str">
            <v>Cataloging File - Palladium</v>
          </cell>
          <cell r="C55849" t="str">
            <v>CLOSED</v>
          </cell>
          <cell r="D55849" t="str">
            <v>Medium</v>
          </cell>
          <cell r="E55849" t="str">
            <v>netscribes</v>
          </cell>
          <cell r="F55849" t="str">
            <v>Mohd Tahir Shaikh</v>
          </cell>
          <cell r="G55849">
            <v>46095.984027777777</v>
          </cell>
          <cell r="H55849">
            <v>46155.640277777777</v>
          </cell>
        </row>
        <row r="55850">
          <cell r="A55850" t="str">
            <v>UCW-27732</v>
          </cell>
          <cell r="B55850" t="str">
            <v>RE: MACK JONNEY Mens Apparel SHORT &amp; CAPRI -126600 09-MAR-26</v>
          </cell>
          <cell r="C55850" t="str">
            <v>CLOSED Due to Inactive/Insufficient Information</v>
          </cell>
          <cell r="D55850" t="str">
            <v>Medium</v>
          </cell>
          <cell r="E55850" t="str">
            <v>netscribes</v>
          </cell>
          <cell r="F55850" t="str">
            <v>Simi Raichel Zachariah</v>
          </cell>
          <cell r="G55850">
            <v>46095.890972222223</v>
          </cell>
          <cell r="H55850">
            <v>46122.976388888892</v>
          </cell>
        </row>
        <row r="55851">
          <cell r="A55851" t="str">
            <v>UCW-27729</v>
          </cell>
          <cell r="B55851" t="str">
            <v>RE: MACK JONNEY Mens Apparel Trackpant -126600 05-MAR-26</v>
          </cell>
          <cell r="C55851" t="str">
            <v>CLOSED Due to Inactive/Insufficient Information</v>
          </cell>
          <cell r="D55851" t="str">
            <v>Medium</v>
          </cell>
          <cell r="E55851" t="str">
            <v>netscribes</v>
          </cell>
          <cell r="F55851" t="str">
            <v>Simi Raichel Zachariah</v>
          </cell>
          <cell r="G55851">
            <v>46095.875694444447</v>
          </cell>
          <cell r="H55851">
            <v>46122.976388888892</v>
          </cell>
        </row>
        <row r="55852">
          <cell r="A55852" t="str">
            <v>UCW-27728</v>
          </cell>
          <cell r="B55852" t="str">
            <v>Tata Cliq-Reebok Brand-Footwear-127776 - 12-03-2026</v>
          </cell>
          <cell r="C55852" t="str">
            <v>CLOSED</v>
          </cell>
          <cell r="D55852" t="str">
            <v>Medium</v>
          </cell>
          <cell r="E55852" t="str">
            <v>netscribes</v>
          </cell>
          <cell r="F55852" t="str">
            <v>Mohd Tahir Shaikh</v>
          </cell>
          <cell r="G55852">
            <v>46095.770833333336</v>
          </cell>
          <cell r="H55852">
            <v>46125.525694444441</v>
          </cell>
        </row>
        <row r="55853">
          <cell r="A55853" t="str">
            <v>UCW-27727</v>
          </cell>
          <cell r="B55853" t="str">
            <v>Tata Cliq Footwear Catalogue- Asics | 12-Mar</v>
          </cell>
          <cell r="C55853" t="str">
            <v>CLOSED</v>
          </cell>
          <cell r="D55853" t="str">
            <v>Medium</v>
          </cell>
          <cell r="E55853" t="str">
            <v>netscribes</v>
          </cell>
          <cell r="F55853" t="str">
            <v>Mohd Tahir Shaikh</v>
          </cell>
          <cell r="G55853">
            <v>46095.761805555558</v>
          </cell>
          <cell r="H55853">
            <v>46106.613194444442</v>
          </cell>
        </row>
        <row r="55854">
          <cell r="A55854" t="str">
            <v>UCW-27722</v>
          </cell>
          <cell r="B55854" t="str">
            <v>ENRICH_OAP | PDP IMAGE UPDATE | TATACLIQ</v>
          </cell>
          <cell r="C55854" t="str">
            <v>CLOSED</v>
          </cell>
          <cell r="D55854" t="str">
            <v>Medium</v>
          </cell>
          <cell r="E55854" t="str">
            <v>netscribes</v>
          </cell>
          <cell r="F55854" t="str">
            <v>Shraddha Dighe</v>
          </cell>
          <cell r="G55854">
            <v>46095.520833333336</v>
          </cell>
          <cell r="H55854">
            <v>46097.620138888888</v>
          </cell>
        </row>
        <row r="55855">
          <cell r="A55855" t="str">
            <v>UCW-27719</v>
          </cell>
          <cell r="B55855" t="str">
            <v>Enrich_Alignment on PDP Image Guidelines–Jewellery Category</v>
          </cell>
          <cell r="C55855" t="str">
            <v>CLOSED</v>
          </cell>
          <cell r="D55855" t="str">
            <v>Medium</v>
          </cell>
          <cell r="E55855" t="str">
            <v>netscribes</v>
          </cell>
          <cell r="F55855" t="str">
            <v>Shloka Chakre</v>
          </cell>
          <cell r="G55855">
            <v>46094.790277777778</v>
          </cell>
          <cell r="H55855">
            <v>46099.452777777777</v>
          </cell>
        </row>
        <row r="55856">
          <cell r="A55856" t="str">
            <v>UCW-27718</v>
          </cell>
          <cell r="B55856" t="str">
            <v>RE: Jockey - Apparel Womens Listings  - 100121 - 20.2.2026</v>
          </cell>
          <cell r="C55856" t="str">
            <v>CLOSED</v>
          </cell>
          <cell r="D55856" t="str">
            <v>Medium</v>
          </cell>
          <cell r="E55856" t="str">
            <v>netscribes</v>
          </cell>
          <cell r="F55856" t="str">
            <v>Simi Raichel Zachariah</v>
          </cell>
          <cell r="G55856">
            <v>46094.786805555559</v>
          </cell>
          <cell r="H55856">
            <v>46113.524305555555</v>
          </cell>
        </row>
        <row r="55857">
          <cell r="A55857" t="str">
            <v>UCW-27710</v>
          </cell>
          <cell r="B55857" t="str">
            <v xml:space="preserve"> London Rag + Footwear(Women/Footwear/Sandal) + 127227 + New Listing + 186 + 10-03-2026</v>
          </cell>
          <cell r="C55857" t="str">
            <v>CLOSED</v>
          </cell>
          <cell r="D55857" t="str">
            <v>Medium</v>
          </cell>
          <cell r="E55857" t="str">
            <v>netscribes</v>
          </cell>
          <cell r="F55857" t="str">
            <v>Mohd Tahir Shaikh</v>
          </cell>
          <cell r="G55857">
            <v>46094.729861111111</v>
          </cell>
          <cell r="H55857">
            <v>46126.517361111109</v>
          </cell>
        </row>
        <row r="55858">
          <cell r="A55858" t="str">
            <v>UCW-27697</v>
          </cell>
          <cell r="B55858" t="str">
            <v>Redchief_Sport Shoes_123781_100326</v>
          </cell>
          <cell r="C55858" t="str">
            <v>CLOSED</v>
          </cell>
          <cell r="D55858" t="str">
            <v>Medium</v>
          </cell>
          <cell r="E55858" t="str">
            <v>netscribes</v>
          </cell>
          <cell r="F55858" t="str">
            <v>Mohd Tahir Shaikh</v>
          </cell>
          <cell r="G55858">
            <v>46094.665277777778</v>
          </cell>
          <cell r="H55858">
            <v>46123.736111111109</v>
          </cell>
        </row>
        <row r="55859">
          <cell r="A55859" t="str">
            <v>UCW-27686</v>
          </cell>
          <cell r="B55859" t="str">
            <v>don't be basic-204-SS26-26/02/2026</v>
          </cell>
          <cell r="C55859" t="str">
            <v>CLOSED</v>
          </cell>
          <cell r="D55859" t="str">
            <v>Medium</v>
          </cell>
          <cell r="E55859" t="str">
            <v>netscribes</v>
          </cell>
          <cell r="F55859" t="str">
            <v>Simi Raichel Zachariah</v>
          </cell>
          <cell r="G55859">
            <v>46094.553472222222</v>
          </cell>
          <cell r="H55859">
            <v>46129.707638888889</v>
          </cell>
        </row>
        <row r="55860">
          <cell r="A55860" t="str">
            <v>UCW-27680</v>
          </cell>
          <cell r="B55860" t="str">
            <v>Giva | Silver Jewellery | 125927 | 19-02-2026 (120 Skus) - High Priority</v>
          </cell>
          <cell r="C55860" t="str">
            <v>CLOSED</v>
          </cell>
          <cell r="D55860" t="str">
            <v>Medium</v>
          </cell>
          <cell r="E55860" t="str">
            <v>netscribes</v>
          </cell>
          <cell r="F55860" t="str">
            <v>Shraddha Dighe</v>
          </cell>
          <cell r="G55860">
            <v>46094.472222222219</v>
          </cell>
          <cell r="H55860">
            <v>46100.61041666667</v>
          </cell>
        </row>
        <row r="55861">
          <cell r="A55861" t="str">
            <v>UCW-27679</v>
          </cell>
          <cell r="B55861" t="str">
            <v>CLONE - 124246 Luxury New Balance OR Slot 2 listing 10.03.2026</v>
          </cell>
          <cell r="C55861" t="str">
            <v>CLOSED</v>
          </cell>
          <cell r="D55861" t="str">
            <v>Medium</v>
          </cell>
          <cell r="E55861" t="str">
            <v>netscribes</v>
          </cell>
          <cell r="F55861" t="str">
            <v>netscribes</v>
          </cell>
          <cell r="G55861">
            <v>46094.470138888886</v>
          </cell>
          <cell r="H55861">
            <v>46100.623611111114</v>
          </cell>
        </row>
        <row r="55862">
          <cell r="A55862" t="str">
            <v>UCW-27678</v>
          </cell>
          <cell r="B55862" t="str">
            <v>OOMPH | Cataloging | 02.03.2026 | Fashion Jewellery - TATACLIQ</v>
          </cell>
          <cell r="C55862" t="str">
            <v>CLOSED</v>
          </cell>
          <cell r="D55862" t="str">
            <v>Medium</v>
          </cell>
          <cell r="E55862" t="str">
            <v>netscribes</v>
          </cell>
          <cell r="F55862" t="str">
            <v>Shraddha Dighe</v>
          </cell>
          <cell r="G55862">
            <v>46094.469444444447</v>
          </cell>
          <cell r="H55862">
            <v>46107.561805555553</v>
          </cell>
        </row>
        <row r="55863">
          <cell r="A55863" t="str">
            <v>UCW-27676</v>
          </cell>
          <cell r="B55863" t="str">
            <v>ENRICH_Tata Cliq - Product Image update - 12-03-26</v>
          </cell>
          <cell r="C55863" t="str">
            <v>CLOSED</v>
          </cell>
          <cell r="D55863" t="str">
            <v>Medium</v>
          </cell>
          <cell r="E55863" t="str">
            <v>netscribes</v>
          </cell>
          <cell r="F55863" t="str">
            <v>Shraddha Dighe</v>
          </cell>
          <cell r="G55863">
            <v>46094.458333333336</v>
          </cell>
          <cell r="H55863">
            <v>46099.532638888886</v>
          </cell>
        </row>
        <row r="55864">
          <cell r="A55864" t="str">
            <v>UCW-27674</v>
          </cell>
          <cell r="B55864" t="str">
            <v>RE: Tata Cliq-Reebok Brand-Men's Apparel-127776 - 12-03-2026</v>
          </cell>
          <cell r="C55864" t="str">
            <v>CLOSED</v>
          </cell>
          <cell r="D55864" t="str">
            <v>Medium</v>
          </cell>
          <cell r="E55864" t="str">
            <v>netscribes</v>
          </cell>
          <cell r="F55864" t="str">
            <v>Simi Raichel Zachariah</v>
          </cell>
          <cell r="G55864">
            <v>46094.447222222225</v>
          </cell>
          <cell r="H55864">
            <v>46164.505555555559</v>
          </cell>
        </row>
        <row r="55865">
          <cell r="A55865" t="str">
            <v>UCW-27673</v>
          </cell>
          <cell r="B55865" t="str">
            <v>RE: Tata Cliq-Reebok Brand-Women's Apparel-127776 - 12-03-2026</v>
          </cell>
          <cell r="C55865" t="str">
            <v>CLOSED</v>
          </cell>
          <cell r="D55865" t="str">
            <v>Medium</v>
          </cell>
          <cell r="E55865" t="str">
            <v>netscribes</v>
          </cell>
          <cell r="F55865" t="str">
            <v>Simi Raichel Zachariah</v>
          </cell>
          <cell r="G55865">
            <v>46094.441666666666</v>
          </cell>
          <cell r="H55865">
            <v>46127.46597222222</v>
          </cell>
        </row>
        <row r="55866">
          <cell r="A55866" t="str">
            <v>UCW-27672</v>
          </cell>
          <cell r="B55866" t="str">
            <v>ERROR_image change - Hoversoul - 60 SKUs</v>
          </cell>
          <cell r="C55866" t="str">
            <v>CLOSED</v>
          </cell>
          <cell r="D55866" t="str">
            <v>Medium</v>
          </cell>
          <cell r="E55866" t="str">
            <v>netscribes</v>
          </cell>
          <cell r="F55866" t="str">
            <v>Mohd Tahir Shaikh</v>
          </cell>
          <cell r="G55866">
            <v>46094.440972222219</v>
          </cell>
          <cell r="H55866">
            <v>46099.504861111112</v>
          </cell>
        </row>
        <row r="55867">
          <cell r="A55867" t="str">
            <v>UCW-27669</v>
          </cell>
          <cell r="B55867" t="str">
            <v>PUMA Apparel 124130 &amp; 125381 New Listing 12-03-2026</v>
          </cell>
          <cell r="C55867" t="str">
            <v>CLOSED</v>
          </cell>
          <cell r="D55867" t="str">
            <v>Medium</v>
          </cell>
          <cell r="E55867" t="str">
            <v>Chirag Dubal</v>
          </cell>
          <cell r="F55867" t="str">
            <v>Jaibharathi Jagannathan</v>
          </cell>
          <cell r="G55867">
            <v>46093.808333333334</v>
          </cell>
          <cell r="H55867">
            <v>46139.945833333331</v>
          </cell>
        </row>
        <row r="55868">
          <cell r="A55868" t="str">
            <v>UCW-27665</v>
          </cell>
          <cell r="B55868" t="str">
            <v>ERROR_Estee Lauder - 1901 -_NC</v>
          </cell>
          <cell r="C55868" t="str">
            <v>CLOSED</v>
          </cell>
          <cell r="D55868" t="str">
            <v>Medium</v>
          </cell>
          <cell r="E55868" t="str">
            <v>netscribes</v>
          </cell>
          <cell r="F55868" t="str">
            <v>Shraddha Dighe</v>
          </cell>
          <cell r="G55868">
            <v>46093.77847222222</v>
          </cell>
          <cell r="H55868">
            <v>46120.427777777775</v>
          </cell>
        </row>
        <row r="55869">
          <cell r="A55869" t="str">
            <v>UCW-27659</v>
          </cell>
          <cell r="B55869" t="str">
            <v xml:space="preserve">Tata Cliq New Listing | Sebamed GFC new </v>
          </cell>
          <cell r="C55869" t="str">
            <v>CLOSED</v>
          </cell>
          <cell r="D55869" t="str">
            <v>Medium</v>
          </cell>
          <cell r="E55869" t="str">
            <v>netscribes</v>
          </cell>
          <cell r="F55869" t="str">
            <v>Shraddha Dighe</v>
          </cell>
          <cell r="G55869">
            <v>46093.759722222225</v>
          </cell>
          <cell r="H55869">
            <v>46097.55972222222</v>
          </cell>
        </row>
        <row r="55870">
          <cell r="A55870" t="str">
            <v>UCW-27658</v>
          </cell>
          <cell r="B55870" t="str">
            <v>ENRICH_PDP Image Update | WishCare</v>
          </cell>
          <cell r="C55870" t="str">
            <v>CLOSED</v>
          </cell>
          <cell r="D55870" t="str">
            <v>Medium</v>
          </cell>
          <cell r="E55870" t="str">
            <v>netscribes</v>
          </cell>
          <cell r="F55870" t="str">
            <v>Shraddha Dighe</v>
          </cell>
          <cell r="G55870">
            <v>46093.756249999999</v>
          </cell>
          <cell r="H55870">
            <v>46095.604861111111</v>
          </cell>
        </row>
        <row r="55871">
          <cell r="A55871" t="str">
            <v>UCW-27657</v>
          </cell>
          <cell r="B55871" t="str">
            <v>Request for New Product Listing – Love Earth Liquid Mousse Lipstick 3.0 Matte Finish Pack of 9-( Tatacliq)</v>
          </cell>
          <cell r="C55871" t="str">
            <v>CLOSED</v>
          </cell>
          <cell r="D55871" t="str">
            <v>Medium</v>
          </cell>
          <cell r="E55871" t="str">
            <v>netscribes</v>
          </cell>
          <cell r="F55871" t="str">
            <v>Shraddha Dighe</v>
          </cell>
          <cell r="G55871">
            <v>46093.742361111108</v>
          </cell>
          <cell r="H55871">
            <v>46172.512499999997</v>
          </cell>
        </row>
        <row r="55872">
          <cell r="A55872" t="str">
            <v>UCW-27656</v>
          </cell>
          <cell r="B55872" t="str">
            <v>New Catalog for Tata CliQ (New Styles )_ Hvnly by Shoetopia</v>
          </cell>
          <cell r="C55872" t="str">
            <v>CLOSED</v>
          </cell>
          <cell r="D55872" t="str">
            <v>Medium</v>
          </cell>
          <cell r="E55872" t="str">
            <v>netscribes</v>
          </cell>
          <cell r="F55872" t="str">
            <v>Mohd Tahir Shaikh</v>
          </cell>
          <cell r="G55872">
            <v>46093.738888888889</v>
          </cell>
          <cell r="H55872">
            <v>46150.787499999999</v>
          </cell>
        </row>
        <row r="55873">
          <cell r="A55873" t="str">
            <v>UCW-27655</v>
          </cell>
          <cell r="B55873" t="str">
            <v>Combos Listings | WishCare</v>
          </cell>
          <cell r="C55873" t="str">
            <v>CLOSED</v>
          </cell>
          <cell r="D55873" t="str">
            <v>Medium</v>
          </cell>
          <cell r="E55873" t="str">
            <v>netscribes</v>
          </cell>
          <cell r="F55873" t="str">
            <v>Shraddha Dighe</v>
          </cell>
          <cell r="G55873">
            <v>46093.737500000003</v>
          </cell>
          <cell r="H55873">
            <v>46104.580555555556</v>
          </cell>
        </row>
        <row r="55874">
          <cell r="A55874" t="str">
            <v>UCW-27654</v>
          </cell>
          <cell r="B55874" t="str">
            <v>Renee (126397) Makeup new listing 12/3/26.</v>
          </cell>
          <cell r="C55874" t="str">
            <v>CLOSED</v>
          </cell>
          <cell r="D55874" t="str">
            <v>Medium</v>
          </cell>
          <cell r="E55874" t="str">
            <v>netscribes</v>
          </cell>
          <cell r="F55874" t="str">
            <v>Shraddha Dighe</v>
          </cell>
          <cell r="G55874">
            <v>46093.732638888891</v>
          </cell>
          <cell r="H55874">
            <v>46097.551388888889</v>
          </cell>
        </row>
        <row r="55875">
          <cell r="A55875" t="str">
            <v>UCW-27653</v>
          </cell>
          <cell r="B55875" t="str">
            <v>New Listing Template :- 27-02-2026</v>
          </cell>
          <cell r="C55875" t="str">
            <v>CLOSED</v>
          </cell>
          <cell r="D55875" t="str">
            <v>Medium</v>
          </cell>
          <cell r="E55875" t="str">
            <v>netscribes</v>
          </cell>
          <cell r="F55875" t="str">
            <v>Mohd Tahir Shaikh</v>
          </cell>
          <cell r="G55875">
            <v>46093.732638888891</v>
          </cell>
          <cell r="H55875">
            <v>46162.634027777778</v>
          </cell>
        </row>
        <row r="55876">
          <cell r="A55876" t="str">
            <v>UCW-27652</v>
          </cell>
          <cell r="B55876" t="str">
            <v>Tata Cliq - New listing- Tiziana Terenzi (MDP)</v>
          </cell>
          <cell r="C55876" t="str">
            <v>CLOSED</v>
          </cell>
          <cell r="D55876" t="str">
            <v>Medium</v>
          </cell>
          <cell r="E55876" t="str">
            <v>netscribes</v>
          </cell>
          <cell r="F55876" t="str">
            <v>Shraddha Dighe</v>
          </cell>
          <cell r="G55876">
            <v>46093.729166666664</v>
          </cell>
          <cell r="H55876">
            <v>46099.488194444442</v>
          </cell>
        </row>
        <row r="55877">
          <cell r="A55877" t="str">
            <v>UCW-27651</v>
          </cell>
          <cell r="B55877" t="str">
            <v>ENRICH_GARNIER | PDP Image Update | TATACLIQ</v>
          </cell>
          <cell r="C55877" t="str">
            <v>CLOSED</v>
          </cell>
          <cell r="D55877" t="str">
            <v>Medium</v>
          </cell>
          <cell r="E55877" t="str">
            <v>netscribes</v>
          </cell>
          <cell r="F55877" t="str">
            <v>Shraddha Dighe</v>
          </cell>
          <cell r="G55877">
            <v>46093.725694444445</v>
          </cell>
          <cell r="H55877">
            <v>46095.609722222223</v>
          </cell>
        </row>
        <row r="55878">
          <cell r="A55878" t="str">
            <v>UCW-27649</v>
          </cell>
          <cell r="B55878" t="str">
            <v>Label Rtiu Kumar Left Over style For Cataloging</v>
          </cell>
          <cell r="C55878" t="str">
            <v>CLOSED</v>
          </cell>
          <cell r="D55878" t="str">
            <v>Medium</v>
          </cell>
          <cell r="E55878" t="str">
            <v>netscribes</v>
          </cell>
          <cell r="F55878" t="str">
            <v>Simi Raichel Zachariah</v>
          </cell>
          <cell r="G55878">
            <v>46093.71597222222</v>
          </cell>
          <cell r="H55878">
            <v>46120.709027777775</v>
          </cell>
        </row>
        <row r="55879">
          <cell r="A55879" t="str">
            <v>UCW-27648</v>
          </cell>
          <cell r="B55879" t="str">
            <v>NEEMANS+FOOTWEAR+ 125173+ 07-03-2026</v>
          </cell>
          <cell r="C55879" t="str">
            <v>CLOSED</v>
          </cell>
          <cell r="D55879" t="str">
            <v>Medium</v>
          </cell>
          <cell r="E55879" t="str">
            <v>netscribes</v>
          </cell>
          <cell r="F55879" t="str">
            <v>Mohd Tahir Shaikh</v>
          </cell>
          <cell r="G55879">
            <v>46093.690972222219</v>
          </cell>
          <cell r="H55879">
            <v>46123.67083333333</v>
          </cell>
        </row>
        <row r="55880">
          <cell r="A55880" t="str">
            <v>UCW-27647</v>
          </cell>
          <cell r="B55880" t="str">
            <v>New SKU Listing File</v>
          </cell>
          <cell r="C55880" t="str">
            <v>CLOSED</v>
          </cell>
          <cell r="D55880" t="str">
            <v>Medium</v>
          </cell>
          <cell r="E55880" t="str">
            <v>netscribes</v>
          </cell>
          <cell r="F55880" t="str">
            <v>Shraddha Dighe</v>
          </cell>
          <cell r="G55880">
            <v>46093.689583333333</v>
          </cell>
          <cell r="H55880">
            <v>46097.541666666664</v>
          </cell>
        </row>
        <row r="55881">
          <cell r="A55881" t="str">
            <v>UCW-27646</v>
          </cell>
          <cell r="B55881" t="str">
            <v>ENRICH_Change Images for SKUs</v>
          </cell>
          <cell r="C55881" t="str">
            <v>CLOSED</v>
          </cell>
          <cell r="D55881" t="str">
            <v>Medium</v>
          </cell>
          <cell r="E55881" t="str">
            <v>netscribes</v>
          </cell>
          <cell r="F55881" t="str">
            <v>Shraddha Dighe</v>
          </cell>
          <cell r="G55881">
            <v>46093.686111111114</v>
          </cell>
          <cell r="H55881">
            <v>46105.49722222222</v>
          </cell>
        </row>
        <row r="55882">
          <cell r="A55882" t="str">
            <v>UCW-27641</v>
          </cell>
          <cell r="B55882" t="str">
            <v>Submission of New Listings – Tata Cliq (Mangalsutra &amp; Necklace)</v>
          </cell>
          <cell r="C55882" t="str">
            <v>CLOSED</v>
          </cell>
          <cell r="D55882" t="str">
            <v>Medium</v>
          </cell>
          <cell r="E55882" t="str">
            <v>netscribes</v>
          </cell>
          <cell r="F55882" t="str">
            <v>Shraddha Dighe</v>
          </cell>
          <cell r="G55882">
            <v>46093.67291666667</v>
          </cell>
          <cell r="H55882">
            <v>46098.497916666667</v>
          </cell>
        </row>
        <row r="55883">
          <cell r="A55883" t="str">
            <v>UCW-27637</v>
          </cell>
          <cell r="B55883" t="str">
            <v>New cataloging requests for Feb</v>
          </cell>
          <cell r="C55883" t="str">
            <v>CLOSED</v>
          </cell>
          <cell r="D55883" t="str">
            <v>Medium</v>
          </cell>
          <cell r="E55883" t="str">
            <v>netscribes</v>
          </cell>
          <cell r="F55883" t="str">
            <v>Shraddha Dighe</v>
          </cell>
          <cell r="G55883">
            <v>46093.665972222225</v>
          </cell>
          <cell r="H55883">
            <v>46100.601388888892</v>
          </cell>
        </row>
        <row r="55884">
          <cell r="A55884" t="str">
            <v>UCW-27636</v>
          </cell>
          <cell r="B55884" t="str">
            <v>Skechers Sell now file dated 26th FEB2025</v>
          </cell>
          <cell r="C55884" t="str">
            <v>CLOSED</v>
          </cell>
          <cell r="D55884" t="str">
            <v>Medium</v>
          </cell>
          <cell r="E55884" t="str">
            <v>netscribes</v>
          </cell>
          <cell r="F55884" t="str">
            <v>Mohd Tahir Shaikh</v>
          </cell>
          <cell r="G55884">
            <v>46093.665277777778</v>
          </cell>
          <cell r="H55884">
            <v>46120.506249999999</v>
          </cell>
        </row>
        <row r="55885">
          <cell r="A55885" t="str">
            <v>UCW-27633</v>
          </cell>
          <cell r="B55885" t="str">
            <v>ERROR_Catalogue errors for the Multibrands Agency (NETSCRIBES) 12TH MARCH_NC</v>
          </cell>
          <cell r="C55885" t="str">
            <v>CLOSED</v>
          </cell>
          <cell r="D55885" t="str">
            <v>Highest</v>
          </cell>
          <cell r="E55885" t="str">
            <v>netscribes</v>
          </cell>
          <cell r="F55885" t="str">
            <v>Sushma Ram</v>
          </cell>
          <cell r="G55885">
            <v>46093.660416666666</v>
          </cell>
          <cell r="H55885">
            <v>46101.738194444442</v>
          </cell>
        </row>
        <row r="55886">
          <cell r="A55886" t="str">
            <v>UCW-27632</v>
          </cell>
          <cell r="B55886" t="str">
            <v>Earrings category file for Listing in TATA CLIQ</v>
          </cell>
          <cell r="C55886" t="str">
            <v>CLOSED</v>
          </cell>
          <cell r="D55886" t="str">
            <v>Medium</v>
          </cell>
          <cell r="E55886" t="str">
            <v>netscribes</v>
          </cell>
          <cell r="F55886" t="str">
            <v>Shraddha Dighe</v>
          </cell>
          <cell r="G55886">
            <v>46093.659722222219</v>
          </cell>
          <cell r="H55886">
            <v>46097.565972222219</v>
          </cell>
        </row>
        <row r="55887">
          <cell r="A55887" t="str">
            <v>UCW-27628</v>
          </cell>
          <cell r="B55887" t="str">
            <v>Tata Cliq New Collection File | Anklets | CLARA | 02-01-2026</v>
          </cell>
          <cell r="C55887" t="str">
            <v>CLOSED</v>
          </cell>
          <cell r="D55887" t="str">
            <v>Medium</v>
          </cell>
          <cell r="E55887" t="str">
            <v>netscribes</v>
          </cell>
          <cell r="F55887" t="str">
            <v>Shraddha Dighe</v>
          </cell>
          <cell r="G55887">
            <v>46093.64166666667</v>
          </cell>
          <cell r="H55887">
            <v>46107.545138888891</v>
          </cell>
        </row>
        <row r="55888">
          <cell r="A55888" t="str">
            <v>UCW-27627</v>
          </cell>
          <cell r="B55888" t="str">
            <v>CLONE - US_All_New_Launch_Tata Cliq || Urban Space || Seller Code : 125800</v>
          </cell>
          <cell r="C55888" t="str">
            <v>CLOSED</v>
          </cell>
          <cell r="D55888" t="str">
            <v>Medium</v>
          </cell>
          <cell r="E55888" t="str">
            <v>netscribes</v>
          </cell>
          <cell r="F55888" t="str">
            <v>Juilee Jadhav</v>
          </cell>
          <cell r="G55888">
            <v>46093.635416666664</v>
          </cell>
          <cell r="H55888">
            <v>46100.594444444447</v>
          </cell>
        </row>
        <row r="55889">
          <cell r="A55889" t="str">
            <v>UCW-27623</v>
          </cell>
          <cell r="B55889" t="str">
            <v>US.Polo.Assn - Batch 12</v>
          </cell>
          <cell r="C55889" t="str">
            <v>CLOSED</v>
          </cell>
          <cell r="D55889" t="str">
            <v>Medium</v>
          </cell>
          <cell r="E55889" t="str">
            <v>netscribes</v>
          </cell>
          <cell r="F55889" t="str">
            <v>Mohd Tahir Shaikh</v>
          </cell>
          <cell r="G55889">
            <v>46093.61041666667</v>
          </cell>
          <cell r="H55889">
            <v>46154.788888888892</v>
          </cell>
        </row>
        <row r="55890">
          <cell r="A55890" t="str">
            <v>UCW-27617</v>
          </cell>
          <cell r="B55890" t="str">
            <v>ENRICH_Wella X Tata Cliq Title Update - Top 30</v>
          </cell>
          <cell r="C55890" t="str">
            <v>CLOSED</v>
          </cell>
          <cell r="D55890" t="str">
            <v>Medium</v>
          </cell>
          <cell r="E55890" t="str">
            <v>netscribes</v>
          </cell>
          <cell r="F55890" t="str">
            <v>Shraddha Dighe</v>
          </cell>
          <cell r="G55890">
            <v>46093.551388888889</v>
          </cell>
          <cell r="H55890">
            <v>46107.474305555559</v>
          </cell>
        </row>
        <row r="55891">
          <cell r="A55891" t="str">
            <v>UCW-27615</v>
          </cell>
          <cell r="B55891" t="str">
            <v>RE: JadeBlue || Category (Apparel) || Seller Code 123862 || Date - 03.03.2026 || Tatacliq || Lot - 252 to 261 || 531 style</v>
          </cell>
          <cell r="C55891" t="str">
            <v>CLOSED</v>
          </cell>
          <cell r="D55891" t="str">
            <v>Medium</v>
          </cell>
          <cell r="E55891" t="str">
            <v>netscribes</v>
          </cell>
          <cell r="F55891" t="str">
            <v>Simi Raichel Zachariah</v>
          </cell>
          <cell r="G55891">
            <v>46093.547222222223</v>
          </cell>
          <cell r="H55891">
            <v>46126.470833333333</v>
          </cell>
        </row>
        <row r="55892">
          <cell r="A55892" t="str">
            <v>UCW-27613</v>
          </cell>
          <cell r="B55892" t="str">
            <v>ENRICH_Shade Images for Tinted Sunscreen</v>
          </cell>
          <cell r="C55892" t="str">
            <v>CLOSED</v>
          </cell>
          <cell r="D55892" t="str">
            <v>Medium</v>
          </cell>
          <cell r="E55892" t="str">
            <v>netscribes</v>
          </cell>
          <cell r="F55892" t="str">
            <v>Shraddha Dighe</v>
          </cell>
          <cell r="G55892">
            <v>46093.543749999997</v>
          </cell>
          <cell r="H55892">
            <v>46101.738888888889</v>
          </cell>
        </row>
        <row r="55893">
          <cell r="A55893" t="str">
            <v>UCW-27611</v>
          </cell>
          <cell r="B55893" t="str">
            <v>New Cataloge File Women's Footwear ( Brand TRYME )</v>
          </cell>
          <cell r="C55893" t="str">
            <v>CLOSED</v>
          </cell>
          <cell r="D55893" t="str">
            <v>Medium</v>
          </cell>
          <cell r="E55893" t="str">
            <v>netscribes</v>
          </cell>
          <cell r="F55893" t="str">
            <v>Mohd Tahir Shaikh</v>
          </cell>
          <cell r="G55893">
            <v>46093.532638888886</v>
          </cell>
          <cell r="H55893">
            <v>46128.461805555555</v>
          </cell>
        </row>
        <row r="55894">
          <cell r="A55894" t="str">
            <v>UCW-27610</v>
          </cell>
          <cell r="B55894" t="str">
            <v>RE: TATACLIQ - LISTING FILE- 11032026</v>
          </cell>
          <cell r="C55894" t="str">
            <v>CLOSED</v>
          </cell>
          <cell r="D55894" t="str">
            <v>Medium</v>
          </cell>
          <cell r="E55894" t="str">
            <v>netscribes</v>
          </cell>
          <cell r="F55894" t="str">
            <v>Simi Raichel Zachariah</v>
          </cell>
          <cell r="G55894">
            <v>46093.50277777778</v>
          </cell>
          <cell r="H55894">
            <v>46129.7</v>
          </cell>
        </row>
        <row r="55895">
          <cell r="A55895" t="str">
            <v>UCW-27606</v>
          </cell>
          <cell r="B55895" t="str">
            <v>Error_Tata Cliq-adidas DTC|Footwear| Attributes_18-02-26</v>
          </cell>
          <cell r="C55895" t="str">
            <v>CLOSED Due to Inactive/Insufficient Information</v>
          </cell>
          <cell r="D55895" t="str">
            <v>Medium</v>
          </cell>
          <cell r="E55895" t="str">
            <v>netscribes</v>
          </cell>
          <cell r="F55895" t="str">
            <v>Reagan D’souza</v>
          </cell>
          <cell r="G55895">
            <v>46093.476388888892</v>
          </cell>
          <cell r="H55895">
            <v>46159.311805555553</v>
          </cell>
        </row>
        <row r="55896">
          <cell r="A55896" t="str">
            <v>UCW-27605</v>
          </cell>
          <cell r="B55896" t="str">
            <v xml:space="preserve"> United colors of benetton | Apparels | 100301 | Tata Cliq | 1306537525 | 10/03/2026</v>
          </cell>
          <cell r="C55896" t="str">
            <v>CLOSED</v>
          </cell>
          <cell r="D55896" t="str">
            <v>Medium</v>
          </cell>
          <cell r="E55896" t="str">
            <v>netscribes</v>
          </cell>
          <cell r="F55896" t="str">
            <v>Simi Raichel Zachariah</v>
          </cell>
          <cell r="G55896">
            <v>46093.460416666669</v>
          </cell>
          <cell r="H55896">
            <v>46133.469444444447</v>
          </cell>
        </row>
        <row r="55897">
          <cell r="A55897" t="str">
            <v>UCW-27604</v>
          </cell>
          <cell r="B55897" t="str">
            <v>Tata Cliq Luxury  - New listing - Hermès (02-03-2026)</v>
          </cell>
          <cell r="C55897" t="str">
            <v>CLOSED</v>
          </cell>
          <cell r="D55897" t="str">
            <v>Medium</v>
          </cell>
          <cell r="E55897" t="str">
            <v>netscribes</v>
          </cell>
          <cell r="F55897" t="str">
            <v>Shraddha Dighe</v>
          </cell>
          <cell r="G55897">
            <v>46093.456944444442</v>
          </cell>
          <cell r="H55897">
            <v>46198.642361111109</v>
          </cell>
        </row>
        <row r="55898">
          <cell r="A55898" t="str">
            <v>UCW-27603</v>
          </cell>
          <cell r="B55898" t="str">
            <v>Marc Jacobs - 2 GS - New Listing - TATA - 02/02/2026</v>
          </cell>
          <cell r="C55898" t="str">
            <v>CLOSED</v>
          </cell>
          <cell r="D55898" t="str">
            <v>Medium</v>
          </cell>
          <cell r="E55898" t="str">
            <v>netscribes</v>
          </cell>
          <cell r="F55898" t="str">
            <v>Shraddha Dighe</v>
          </cell>
          <cell r="G55898">
            <v>46093.45416666667</v>
          </cell>
          <cell r="H55898">
            <v>46099.482638888891</v>
          </cell>
        </row>
        <row r="55899">
          <cell r="A55899" t="str">
            <v>UCW-27602</v>
          </cell>
          <cell r="B55899" t="str">
            <v>RE: Being Human | Apparels | 125508 | Tata Cliq | 1303768440 | 27/02/2026</v>
          </cell>
          <cell r="C55899" t="str">
            <v>CLOSED</v>
          </cell>
          <cell r="D55899" t="str">
            <v>Medium</v>
          </cell>
          <cell r="E55899" t="str">
            <v>netscribes</v>
          </cell>
          <cell r="F55899" t="str">
            <v>Simi Raichel Zachariah</v>
          </cell>
          <cell r="G55899">
            <v>46093.453472222223</v>
          </cell>
          <cell r="H55899">
            <v>46123.658333333333</v>
          </cell>
        </row>
        <row r="55900">
          <cell r="A55900" t="str">
            <v>UCW-27601</v>
          </cell>
          <cell r="B55900" t="str">
            <v>Enrich_Libas Apparel 127532 11-03-2026 (IMAGE ADDITION - CAMPAIGN)</v>
          </cell>
          <cell r="C55900" t="str">
            <v>CLOSED</v>
          </cell>
          <cell r="D55900" t="str">
            <v>Medium</v>
          </cell>
          <cell r="E55900" t="str">
            <v>netscribes</v>
          </cell>
          <cell r="F55900" t="str">
            <v>Simi Raichel Zachariah</v>
          </cell>
          <cell r="G55900">
            <v>46093.446527777778</v>
          </cell>
          <cell r="H55900">
            <v>46101.523611111108</v>
          </cell>
        </row>
        <row r="55901">
          <cell r="A55901" t="str">
            <v>UCW-27599</v>
          </cell>
          <cell r="B55901" t="str">
            <v>RE: Tatacliq Lifestyle Catalogue Template-Lot -148_11.03.2026</v>
          </cell>
          <cell r="C55901" t="str">
            <v>CLOSED</v>
          </cell>
          <cell r="D55901" t="str">
            <v>Medium</v>
          </cell>
          <cell r="E55901" t="str">
            <v>netscribes</v>
          </cell>
          <cell r="F55901" t="str">
            <v>Simi Raichel Zachariah</v>
          </cell>
          <cell r="G55901">
            <v>46093.435416666667</v>
          </cell>
          <cell r="H55901">
            <v>46172.515972222223</v>
          </cell>
        </row>
        <row r="55902">
          <cell r="A55902" t="str">
            <v>UCW-27598</v>
          </cell>
          <cell r="B55902" t="str">
            <v>ENRICH_HugoBoss Image updation_06_March_26</v>
          </cell>
          <cell r="C55902" t="str">
            <v>CLOSED</v>
          </cell>
          <cell r="D55902" t="str">
            <v>Medium</v>
          </cell>
          <cell r="E55902" t="str">
            <v>netscribes</v>
          </cell>
          <cell r="F55902" t="str">
            <v>Shraddha Dighe</v>
          </cell>
          <cell r="G55902">
            <v>46093.427777777775</v>
          </cell>
          <cell r="H55902">
            <v>46105.752083333333</v>
          </cell>
        </row>
        <row r="55903">
          <cell r="A55903" t="str">
            <v>UCW-27595</v>
          </cell>
          <cell r="B55903" t="str">
            <v>Dmodot - 2 Mar 26 - 129205 - New collection - Luxury</v>
          </cell>
          <cell r="C55903" t="str">
            <v>CLOSED</v>
          </cell>
          <cell r="D55903" t="str">
            <v>Medium</v>
          </cell>
          <cell r="E55903" t="str">
            <v>Chirag Dubal</v>
          </cell>
          <cell r="F55903" t="str">
            <v>Jaibharathi Jagannathan</v>
          </cell>
          <cell r="G55903">
            <v>46093.406944444447</v>
          </cell>
          <cell r="H55903">
            <v>46134.661805555559</v>
          </cell>
        </row>
        <row r="55904">
          <cell r="A55904" t="str">
            <v>UCW-27594</v>
          </cell>
          <cell r="B55904" t="str">
            <v>Monkstory - 2Mar 26 - 125608 - New collection - Luxury</v>
          </cell>
          <cell r="C55904" t="str">
            <v>CLOSED Due to Inactive/Insufficient Information</v>
          </cell>
          <cell r="D55904" t="str">
            <v>Medium</v>
          </cell>
          <cell r="E55904" t="str">
            <v>Chirag Dubal</v>
          </cell>
          <cell r="F55904" t="str">
            <v>Jaibharathi Jagannathan</v>
          </cell>
          <cell r="G55904">
            <v>46093.404166666667</v>
          </cell>
          <cell r="H55904">
            <v>46132.74722222222</v>
          </cell>
        </row>
        <row r="55905">
          <cell r="A55905" t="str">
            <v>UCW-27590</v>
          </cell>
          <cell r="B55905" t="str">
            <v>Around Always - 27th Feb 26 - 128005 - New collection - Luxury</v>
          </cell>
          <cell r="C55905" t="str">
            <v>CLOSED Due to Inactive/Insufficient Information</v>
          </cell>
          <cell r="D55905" t="str">
            <v>Medium</v>
          </cell>
          <cell r="E55905" t="str">
            <v>Chirag Dubal</v>
          </cell>
          <cell r="F55905" t="str">
            <v>Jaibharathi Jagannathan</v>
          </cell>
          <cell r="G55905">
            <v>46093.38958333333</v>
          </cell>
          <cell r="H55905">
            <v>46133.818749999999</v>
          </cell>
        </row>
        <row r="55906">
          <cell r="A55906" t="str">
            <v>UCW-27588</v>
          </cell>
          <cell r="B55906" t="str">
            <v>S&amp;N Shantanu and Nikhil - 27th feb 26- 127002 - New collection - Luxury</v>
          </cell>
          <cell r="C55906" t="str">
            <v>CLOSED</v>
          </cell>
          <cell r="D55906" t="str">
            <v>Medium</v>
          </cell>
          <cell r="E55906" t="str">
            <v>Chirag Dubal</v>
          </cell>
          <cell r="F55906" t="str">
            <v>Jaibharathi Jagannathan</v>
          </cell>
          <cell r="G55906">
            <v>46093.06527777778</v>
          </cell>
          <cell r="H55906">
            <v>46162.600694444445</v>
          </cell>
        </row>
        <row r="55907">
          <cell r="A55907" t="str">
            <v>UCW-27555</v>
          </cell>
          <cell r="B55907" t="str">
            <v>MNY | Nano Sculpt Pen Listing | TATACLIQ</v>
          </cell>
          <cell r="C55907" t="str">
            <v>CLOSED</v>
          </cell>
          <cell r="D55907" t="str">
            <v>Medium</v>
          </cell>
          <cell r="E55907" t="str">
            <v>netscribes</v>
          </cell>
          <cell r="F55907" t="str">
            <v>Shraddha Dighe</v>
          </cell>
          <cell r="G55907">
            <v>46092.734027777777</v>
          </cell>
          <cell r="H55907">
            <v>46097.531944444447</v>
          </cell>
        </row>
        <row r="55908">
          <cell r="A55908" t="str">
            <v>UCW-27554</v>
          </cell>
          <cell r="B55908" t="str">
            <v>Catalogue Metro Brands / Women's Category</v>
          </cell>
          <cell r="C55908" t="str">
            <v>CLOSED</v>
          </cell>
          <cell r="D55908" t="str">
            <v>Medium</v>
          </cell>
          <cell r="E55908" t="str">
            <v>Chirag Dubal</v>
          </cell>
          <cell r="F55908" t="str">
            <v>netscribes</v>
          </cell>
          <cell r="G55908">
            <v>46092.734027777777</v>
          </cell>
          <cell r="H55908">
            <v>46172.631944444445</v>
          </cell>
        </row>
        <row r="55909">
          <cell r="A55909" t="str">
            <v>UCW-27551</v>
          </cell>
          <cell r="B55909" t="str">
            <v>ECCO - SS26 Catalogue</v>
          </cell>
          <cell r="C55909" t="str">
            <v>CLOSED</v>
          </cell>
          <cell r="D55909" t="str">
            <v>Medium</v>
          </cell>
          <cell r="E55909" t="str">
            <v>Chirag Dubal</v>
          </cell>
          <cell r="F55909" t="str">
            <v>Shloka Chakre</v>
          </cell>
          <cell r="G55909">
            <v>46092.724999999999</v>
          </cell>
          <cell r="H55909">
            <v>46117.675000000003</v>
          </cell>
        </row>
        <row r="55910">
          <cell r="A55910" t="str">
            <v>UCW-27549</v>
          </cell>
          <cell r="B55910" t="str">
            <v>Tata cliq cataloguing process</v>
          </cell>
          <cell r="C55910" t="str">
            <v>CLOSED</v>
          </cell>
          <cell r="D55910" t="str">
            <v>Medium</v>
          </cell>
          <cell r="E55910" t="str">
            <v>netscribes</v>
          </cell>
          <cell r="F55910" t="str">
            <v>Shraddha Dighe</v>
          </cell>
          <cell r="G55910">
            <v>46092.717361111114</v>
          </cell>
          <cell r="H55910">
            <v>46107.529861111114</v>
          </cell>
        </row>
        <row r="55911">
          <cell r="A55911" t="str">
            <v>UCW-27536</v>
          </cell>
          <cell r="B55911" t="str">
            <v>ERROR_Update to "Use Before" Policy</v>
          </cell>
          <cell r="C55911" t="str">
            <v>CLOSED</v>
          </cell>
          <cell r="D55911" t="str">
            <v>Medium</v>
          </cell>
          <cell r="E55911" t="str">
            <v>netscribes</v>
          </cell>
          <cell r="F55911" t="str">
            <v>Shraddha Dighe</v>
          </cell>
          <cell r="G55911">
            <v>46092.679861111108</v>
          </cell>
          <cell r="H55911">
            <v>46113.462500000001</v>
          </cell>
        </row>
        <row r="55912">
          <cell r="A55912" t="str">
            <v>UCW-27534</v>
          </cell>
          <cell r="B55912" t="str">
            <v>Eego Italy Footwear New Catalog // Seller Code - 128558 // Dated 05-03-2026</v>
          </cell>
          <cell r="C55912" t="str">
            <v>CLOSED</v>
          </cell>
          <cell r="D55912" t="str">
            <v>Medium</v>
          </cell>
          <cell r="E55912" t="str">
            <v>netscribes</v>
          </cell>
          <cell r="F55912" t="str">
            <v>Mohd Tahir Shaikh</v>
          </cell>
          <cell r="G55912">
            <v>46092.671527777777</v>
          </cell>
          <cell r="H55912">
            <v>46100.574999999997</v>
          </cell>
        </row>
        <row r="55913">
          <cell r="A55913" t="str">
            <v>UCW-27523</v>
          </cell>
          <cell r="B55913" t="str">
            <v>PUMA Apparel &amp; Accessories 124130 &amp; 125381 New Listing 05-03-2026</v>
          </cell>
          <cell r="C55913" t="str">
            <v>CLOSED</v>
          </cell>
          <cell r="D55913" t="str">
            <v>Medium</v>
          </cell>
          <cell r="E55913" t="str">
            <v>netscribes</v>
          </cell>
          <cell r="F55913" t="str">
            <v>Mohd Tahir Shaikh</v>
          </cell>
          <cell r="G55913">
            <v>46092.620138888888</v>
          </cell>
          <cell r="H55913">
            <v>46150.80972222222</v>
          </cell>
        </row>
        <row r="55914">
          <cell r="A55914" t="str">
            <v>UCW-27517</v>
          </cell>
          <cell r="B55914" t="str">
            <v>Women-417 New Styles for Listing</v>
          </cell>
          <cell r="C55914" t="str">
            <v>CLOSED</v>
          </cell>
          <cell r="D55914" t="str">
            <v>Medium</v>
          </cell>
          <cell r="E55914" t="str">
            <v>netscribes</v>
          </cell>
          <cell r="F55914" t="str">
            <v>Simi Raichel Zachariah</v>
          </cell>
          <cell r="G55914">
            <v>46092.578472222223</v>
          </cell>
          <cell r="H55914">
            <v>46111.45416666667</v>
          </cell>
        </row>
        <row r="55915">
          <cell r="A55915" t="str">
            <v>UCW-27514</v>
          </cell>
          <cell r="B55915" t="str">
            <v>124246 Luxury New Balance OR Slot 2 listing 10.03.2026</v>
          </cell>
          <cell r="C55915" t="str">
            <v>CLOSED</v>
          </cell>
          <cell r="D55915" t="str">
            <v>Medium</v>
          </cell>
          <cell r="E55915" t="str">
            <v>netscribes</v>
          </cell>
          <cell r="F55915" t="str">
            <v>Shloka Chakre</v>
          </cell>
          <cell r="G55915">
            <v>46092.552083333336</v>
          </cell>
          <cell r="H55915">
            <v>46112.482638888891</v>
          </cell>
        </row>
        <row r="55916">
          <cell r="A55916" t="str">
            <v>UCW-27513</v>
          </cell>
          <cell r="B55916" t="str">
            <v>TATACLIQ - LISTING FILE- 10032026</v>
          </cell>
          <cell r="C55916" t="str">
            <v>CLOSED</v>
          </cell>
          <cell r="D55916" t="str">
            <v>Medium</v>
          </cell>
          <cell r="E55916" t="str">
            <v>netscribes</v>
          </cell>
          <cell r="F55916" t="str">
            <v>Simi Raichel Zachariah</v>
          </cell>
          <cell r="G55916">
            <v>46092.536805555559</v>
          </cell>
          <cell r="H55916">
            <v>46153.683333333334</v>
          </cell>
        </row>
        <row r="55917">
          <cell r="A55917" t="str">
            <v>UCW-27511</v>
          </cell>
          <cell r="B55917" t="str">
            <v>PILOT - 1st Image Change - 1MG - 11.03.2026</v>
          </cell>
          <cell r="C55917" t="str">
            <v>CLOSED</v>
          </cell>
          <cell r="D55917" t="str">
            <v>Highest</v>
          </cell>
          <cell r="E55917" t="str">
            <v>netscribes</v>
          </cell>
          <cell r="F55917" t="str">
            <v>Disha Bhanushali</v>
          </cell>
          <cell r="G55917">
            <v>46092.506944444445</v>
          </cell>
          <cell r="H55917">
            <v>46172.632638888892</v>
          </cell>
        </row>
        <row r="55918">
          <cell r="A55918" t="str">
            <v>UCW-27506</v>
          </cell>
          <cell r="B55918" t="str">
            <v>RE: 62 Request to Expedite Catalog Listing</v>
          </cell>
          <cell r="C55918" t="str">
            <v>CLOSED</v>
          </cell>
          <cell r="D55918" t="str">
            <v>Medium</v>
          </cell>
          <cell r="E55918" t="str">
            <v>netscribes</v>
          </cell>
          <cell r="F55918" t="str">
            <v>Simi Raichel Zachariah</v>
          </cell>
          <cell r="G55918">
            <v>46092.479861111111</v>
          </cell>
          <cell r="H55918">
            <v>46100.566666666666</v>
          </cell>
        </row>
        <row r="55919">
          <cell r="A55919" t="str">
            <v>UCW-27496</v>
          </cell>
          <cell r="B55919" t="str">
            <v>RE: TataCliq X Bewakoof II Womenswestern Wear II 09-03-2026</v>
          </cell>
          <cell r="C55919" t="str">
            <v>CLOSED</v>
          </cell>
          <cell r="D55919" t="str">
            <v>Medium</v>
          </cell>
          <cell r="E55919" t="str">
            <v>netscribes</v>
          </cell>
          <cell r="F55919" t="str">
            <v>Simi Raichel Zachariah</v>
          </cell>
          <cell r="G55919">
            <v>46092.429861111108</v>
          </cell>
          <cell r="H55919">
            <v>46172.525694444441</v>
          </cell>
        </row>
        <row r="55920">
          <cell r="A55920" t="str">
            <v>UCW-27494</v>
          </cell>
          <cell r="B55920" t="str">
            <v>New listing</v>
          </cell>
          <cell r="C55920" t="str">
            <v>CLOSED</v>
          </cell>
          <cell r="D55920" t="str">
            <v>Medium</v>
          </cell>
          <cell r="E55920" t="str">
            <v>netscribes</v>
          </cell>
          <cell r="F55920" t="str">
            <v>Shraddha Dighe</v>
          </cell>
          <cell r="G55920">
            <v>46092.424305555556</v>
          </cell>
          <cell r="H55920">
            <v>46094.427777777775</v>
          </cell>
        </row>
        <row r="55921">
          <cell r="A55921" t="str">
            <v>UCW-27493</v>
          </cell>
          <cell r="B55921" t="str">
            <v>ENRICH_BRAND DAALI -BOTTOM IMAGE REPLACE</v>
          </cell>
          <cell r="C55921" t="str">
            <v>CLOSED</v>
          </cell>
          <cell r="D55921" t="str">
            <v>Medium</v>
          </cell>
          <cell r="E55921" t="str">
            <v>netscribes</v>
          </cell>
          <cell r="F55921" t="str">
            <v>Shraddha Dighe</v>
          </cell>
          <cell r="G55921">
            <v>46092.406944444447</v>
          </cell>
          <cell r="H55921">
            <v>46093.428472222222</v>
          </cell>
        </row>
        <row r="55922">
          <cell r="A55922" t="str">
            <v>UCW-27492</v>
          </cell>
          <cell r="B55922" t="str">
            <v>ENRICH_Transition Image for Aloo Neem Packaging Change- Forest Essentials</v>
          </cell>
          <cell r="C55922" t="str">
            <v>CLOSED</v>
          </cell>
          <cell r="D55922" t="str">
            <v>Medium</v>
          </cell>
          <cell r="E55922" t="str">
            <v>netscribes</v>
          </cell>
          <cell r="F55922" t="str">
            <v>Shraddha Dighe</v>
          </cell>
          <cell r="G55922">
            <v>46092.4</v>
          </cell>
          <cell r="H55922">
            <v>46093.436805555553</v>
          </cell>
        </row>
        <row r="55923">
          <cell r="A55923" t="str">
            <v>UCW-27489</v>
          </cell>
          <cell r="B55923" t="str">
            <v>RE: New Balance Women Apparel 127055 &amp; 126934 New listing 09-031-2026</v>
          </cell>
          <cell r="C55923" t="str">
            <v>CLOSED</v>
          </cell>
          <cell r="D55923" t="str">
            <v>Medium</v>
          </cell>
          <cell r="E55923" t="str">
            <v>netscribes</v>
          </cell>
          <cell r="F55923" t="str">
            <v>Simi Raichel Zachariah</v>
          </cell>
          <cell r="G55923">
            <v>46091.813888888886</v>
          </cell>
          <cell r="H55923">
            <v>46172.633333333331</v>
          </cell>
        </row>
        <row r="55924">
          <cell r="A55924" t="str">
            <v>UCW-27485</v>
          </cell>
          <cell r="B55924" t="str">
            <v>Listing Template</v>
          </cell>
          <cell r="C55924" t="str">
            <v>CLOSED Due to Inactive/Insufficient Information</v>
          </cell>
          <cell r="D55924" t="str">
            <v>Medium</v>
          </cell>
          <cell r="E55924" t="str">
            <v>netscribes</v>
          </cell>
          <cell r="F55924" t="str">
            <v>Shraddha Dighe</v>
          </cell>
          <cell r="G55924">
            <v>46091.772916666669</v>
          </cell>
          <cell r="H55924">
            <v>46100.425694444442</v>
          </cell>
        </row>
        <row r="55925">
          <cell r="A55925" t="str">
            <v>UCW-27480</v>
          </cell>
          <cell r="B55925" t="str">
            <v>Listing request | Shopaarel</v>
          </cell>
          <cell r="C55925" t="str">
            <v>CLOSED</v>
          </cell>
          <cell r="D55925" t="str">
            <v>Medium</v>
          </cell>
          <cell r="E55925" t="str">
            <v>netscribes</v>
          </cell>
          <cell r="F55925" t="str">
            <v>Shraddha Dighe</v>
          </cell>
          <cell r="G55925">
            <v>46091.738194444442</v>
          </cell>
          <cell r="H55925">
            <v>46093.381944444445</v>
          </cell>
        </row>
        <row r="55926">
          <cell r="A55926" t="str">
            <v>UCW-27479</v>
          </cell>
          <cell r="B55926" t="str">
            <v>Lip oil &amp; Lip Plumer New SKU listing</v>
          </cell>
          <cell r="C55926" t="str">
            <v>CLOSED</v>
          </cell>
          <cell r="D55926" t="str">
            <v>Medium</v>
          </cell>
          <cell r="E55926" t="str">
            <v>netscribes</v>
          </cell>
          <cell r="F55926" t="str">
            <v>Shraddha Dighe</v>
          </cell>
          <cell r="G55926">
            <v>46091.734722222223</v>
          </cell>
          <cell r="H55926">
            <v>46172.527777777781</v>
          </cell>
        </row>
        <row r="55927">
          <cell r="A55927" t="str">
            <v>UCW-27477</v>
          </cell>
          <cell r="B55927" t="str">
            <v>New Listing</v>
          </cell>
          <cell r="C55927" t="str">
            <v>CLOSED</v>
          </cell>
          <cell r="D55927" t="str">
            <v>Medium</v>
          </cell>
          <cell r="E55927" t="str">
            <v>netscribes</v>
          </cell>
          <cell r="F55927" t="str">
            <v>Shraddha Dighe</v>
          </cell>
          <cell r="G55927">
            <v>46091.724305555559</v>
          </cell>
          <cell r="H55927">
            <v>46154.781944444447</v>
          </cell>
        </row>
        <row r="55928">
          <cell r="A55928" t="str">
            <v>UCW-27475</v>
          </cell>
          <cell r="B55928" t="str">
            <v>New listing</v>
          </cell>
          <cell r="C55928" t="str">
            <v>CLOSED</v>
          </cell>
          <cell r="D55928" t="str">
            <v>Medium</v>
          </cell>
          <cell r="E55928" t="str">
            <v>netscribes</v>
          </cell>
          <cell r="F55928" t="str">
            <v>Shraddha Dighe</v>
          </cell>
          <cell r="G55928">
            <v>46091.719444444447</v>
          </cell>
          <cell r="H55928">
            <v>46103.820138888892</v>
          </cell>
        </row>
        <row r="55929">
          <cell r="A55929" t="str">
            <v>UCW-27473</v>
          </cell>
          <cell r="B55929" t="str">
            <v>Bluesky Listing Tatacliq</v>
          </cell>
          <cell r="C55929" t="str">
            <v>CLOSED</v>
          </cell>
          <cell r="D55929" t="str">
            <v>Medium</v>
          </cell>
          <cell r="E55929" t="str">
            <v>netscribes</v>
          </cell>
          <cell r="F55929" t="str">
            <v>Shraddha Dighe</v>
          </cell>
          <cell r="G55929">
            <v>46091.711805555555</v>
          </cell>
          <cell r="H55929">
            <v>46121.834027777775</v>
          </cell>
        </row>
        <row r="55930">
          <cell r="A55930" t="str">
            <v>UCW-27471</v>
          </cell>
          <cell r="B55930" t="str">
            <v>Kama Ayurveda | Amsuman | Cataloguing</v>
          </cell>
          <cell r="C55930" t="str">
            <v>CLOSED</v>
          </cell>
          <cell r="D55930" t="str">
            <v>Medium</v>
          </cell>
          <cell r="E55930" t="str">
            <v>netscribes</v>
          </cell>
          <cell r="F55930" t="str">
            <v>Shraddha Dighe</v>
          </cell>
          <cell r="G55930">
            <v>46091.70208333333</v>
          </cell>
          <cell r="H55930">
            <v>46093.387499999997</v>
          </cell>
        </row>
        <row r="55931">
          <cell r="A55931" t="str">
            <v>UCW-27444</v>
          </cell>
          <cell r="B55931" t="str">
            <v>Super You (Pending Styles)</v>
          </cell>
          <cell r="C55931" t="str">
            <v>CLOSED</v>
          </cell>
          <cell r="D55931" t="str">
            <v>Medium</v>
          </cell>
          <cell r="E55931" t="str">
            <v>netscribes</v>
          </cell>
          <cell r="F55931" t="str">
            <v>Shraddha Dighe</v>
          </cell>
          <cell r="G55931">
            <v>46091.445833333331</v>
          </cell>
          <cell r="H55931">
            <v>46172.633333333331</v>
          </cell>
        </row>
        <row r="55932">
          <cell r="A55932" t="str">
            <v>UCW-27442</v>
          </cell>
          <cell r="B55932" t="str">
            <v>ENRICH_TF - Ombre Leather Cataloguing details required</v>
          </cell>
          <cell r="C55932" t="str">
            <v>CLOSED</v>
          </cell>
          <cell r="D55932" t="str">
            <v>Medium</v>
          </cell>
          <cell r="E55932" t="str">
            <v>netscribes</v>
          </cell>
          <cell r="F55932" t="str">
            <v>Shraddha Dighe</v>
          </cell>
          <cell r="G55932">
            <v>46091.421527777777</v>
          </cell>
          <cell r="H55932">
            <v>46092.693749999999</v>
          </cell>
        </row>
        <row r="55933">
          <cell r="A55933" t="str">
            <v>UCW-27441</v>
          </cell>
          <cell r="B55933" t="str">
            <v>CLONE - CLONE - Beauty - New brand cataloguing - Forest Hill - 1 Aug</v>
          </cell>
          <cell r="C55933" t="str">
            <v>CLOSED Due to Inactive/Insufficient Information</v>
          </cell>
          <cell r="D55933" t="str">
            <v>High</v>
          </cell>
          <cell r="E55933" t="str">
            <v>netscribes</v>
          </cell>
          <cell r="F55933" t="str">
            <v>Shraddha Dighe</v>
          </cell>
          <cell r="G55933">
            <v>46091.416666666664</v>
          </cell>
          <cell r="H55933">
            <v>46243.544444444444</v>
          </cell>
        </row>
        <row r="55934">
          <cell r="A55934" t="str">
            <v>UCW-27440</v>
          </cell>
          <cell r="B55934" t="str">
            <v>MNY | Bubble Washable Listing | TATACLIQ</v>
          </cell>
          <cell r="C55934" t="str">
            <v>CLOSED</v>
          </cell>
          <cell r="D55934" t="str">
            <v>Medium</v>
          </cell>
          <cell r="E55934" t="str">
            <v>netscribes</v>
          </cell>
          <cell r="F55934" t="str">
            <v>Shraddha Dighe</v>
          </cell>
          <cell r="G55934">
            <v>46091.411111111112</v>
          </cell>
          <cell r="H55934">
            <v>46092.443055555559</v>
          </cell>
        </row>
        <row r="55935">
          <cell r="A55935" t="str">
            <v>UCW-27433</v>
          </cell>
          <cell r="B55935" t="str">
            <v>ERROR_Catalogue errors for the Multibrands Agency (NETSCRIBES) 9TH MARCH_NC</v>
          </cell>
          <cell r="C55935" t="str">
            <v>CLOSED</v>
          </cell>
          <cell r="D55935" t="str">
            <v>Highest</v>
          </cell>
          <cell r="E55935" t="str">
            <v>netscribes</v>
          </cell>
          <cell r="F55935" t="str">
            <v>Sushma Ram</v>
          </cell>
          <cell r="G55935">
            <v>46090.982638888891</v>
          </cell>
          <cell r="H55935">
            <v>46095.652777777781</v>
          </cell>
        </row>
        <row r="55936">
          <cell r="A55936" t="str">
            <v>UCW-27431</v>
          </cell>
          <cell r="B55936" t="str">
            <v>CLONE - TataCliq | 30 Jan 2024 | Cataloguing-SS25 | Adults &amp; Kids Apparel | 199 (Adults) 16 (Kids)</v>
          </cell>
          <cell r="C55936" t="str">
            <v>CLOSED Due to Inactive/Insufficient Information</v>
          </cell>
          <cell r="D55936" t="str">
            <v>Medium</v>
          </cell>
          <cell r="E55936" t="str">
            <v>Chirag Dubal</v>
          </cell>
          <cell r="F55936" t="str">
            <v>Reagan D’souza</v>
          </cell>
          <cell r="G55936">
            <v>46090.821527777778</v>
          </cell>
          <cell r="H55936">
            <v>46091.627083333333</v>
          </cell>
        </row>
        <row r="55937">
          <cell r="A55937" t="str">
            <v>UCW-27430</v>
          </cell>
          <cell r="B55937" t="str">
            <v>Error_ TataCliq | 30 Jan 2024 | Cataloguing-SS25 | Adults &amp; Kids Apparel | 199 (Adults) 16 (Kids)</v>
          </cell>
          <cell r="C55937" t="str">
            <v>CLOSED</v>
          </cell>
          <cell r="D55937" t="str">
            <v>High</v>
          </cell>
          <cell r="E55937" t="str">
            <v>netscribes</v>
          </cell>
          <cell r="F55937" t="str">
            <v>Reagan D’souza</v>
          </cell>
          <cell r="G55937">
            <v>46090.821527777778</v>
          </cell>
          <cell r="H55937">
            <v>46113.679861111108</v>
          </cell>
        </row>
        <row r="55938">
          <cell r="A55938" t="str">
            <v>UCW-27427</v>
          </cell>
          <cell r="B55938" t="str">
            <v>OAP | Foundation Shade Extension | TATACLIQ</v>
          </cell>
          <cell r="C55938" t="str">
            <v>CLOSED</v>
          </cell>
          <cell r="D55938" t="str">
            <v>Medium</v>
          </cell>
          <cell r="E55938" t="str">
            <v>netscribes</v>
          </cell>
          <cell r="F55938" t="str">
            <v>Shraddha Dighe</v>
          </cell>
          <cell r="G55938">
            <v>46090.774305555555</v>
          </cell>
          <cell r="H55938">
            <v>46092.454861111109</v>
          </cell>
        </row>
        <row r="55939">
          <cell r="A55939" t="str">
            <v>UCW-27410</v>
          </cell>
          <cell r="B55939" t="str">
            <v>Tata Cliq Luxury  - New listing - Hermès (Musc Pallida) 03-02-2026</v>
          </cell>
          <cell r="C55939" t="str">
            <v>CLOSED</v>
          </cell>
          <cell r="D55939" t="str">
            <v>Medium</v>
          </cell>
          <cell r="E55939" t="str">
            <v>netscribes</v>
          </cell>
          <cell r="F55939" t="str">
            <v>Shraddha Dighe</v>
          </cell>
          <cell r="G55939">
            <v>46090.655555555553</v>
          </cell>
          <cell r="H55939">
            <v>46092.461111111108</v>
          </cell>
        </row>
        <row r="55940">
          <cell r="A55940" t="str">
            <v>UCW-27404</v>
          </cell>
          <cell r="B55940" t="str">
            <v>OAP | Concealer Shade Extension | TATACLIQ</v>
          </cell>
          <cell r="C55940" t="str">
            <v>CLOSED</v>
          </cell>
          <cell r="D55940" t="str">
            <v>Medium</v>
          </cell>
          <cell r="E55940" t="str">
            <v>netscribes</v>
          </cell>
          <cell r="F55940" t="str">
            <v>Shraddha Dighe</v>
          </cell>
          <cell r="G55940">
            <v>46090.631249999999</v>
          </cell>
          <cell r="H55940">
            <v>46092.643750000003</v>
          </cell>
        </row>
        <row r="55941">
          <cell r="A55941" t="str">
            <v>UCW-27403</v>
          </cell>
          <cell r="B55941" t="str">
            <v>MNY | Vinyl Racing Listing | TATACLIQ</v>
          </cell>
          <cell r="C55941" t="str">
            <v>CLOSED</v>
          </cell>
          <cell r="D55941" t="str">
            <v>Medium</v>
          </cell>
          <cell r="E55941" t="str">
            <v>Chirag Dubal</v>
          </cell>
          <cell r="F55941" t="str">
            <v>Shraddha Dighe</v>
          </cell>
          <cell r="G55941">
            <v>46090.625694444447</v>
          </cell>
          <cell r="H55941">
            <v>46092.473611111112</v>
          </cell>
        </row>
        <row r="55942">
          <cell r="A55942" t="str">
            <v>UCW-27390</v>
          </cell>
          <cell r="B55942" t="str">
            <v>Error_Request for Product Listings and Brand Certificate Image - Super You</v>
          </cell>
          <cell r="C55942" t="str">
            <v>CLOSED</v>
          </cell>
          <cell r="D55942" t="str">
            <v>Medium</v>
          </cell>
          <cell r="E55942" t="str">
            <v>netscribes</v>
          </cell>
          <cell r="F55942" t="str">
            <v>Reagan D’souza</v>
          </cell>
          <cell r="G55942">
            <v>46090.45416666667</v>
          </cell>
          <cell r="H55942">
            <v>46090.621527777781</v>
          </cell>
        </row>
        <row r="55943">
          <cell r="A55943" t="str">
            <v>UCW-27385</v>
          </cell>
          <cell r="B55943" t="str">
            <v>Hoversoul - cataloging  Batch -5</v>
          </cell>
          <cell r="C55943" t="str">
            <v>CLOSED Due to Inactive/Insufficient Information</v>
          </cell>
          <cell r="D55943" t="str">
            <v>Medium</v>
          </cell>
          <cell r="E55943" t="str">
            <v>netscribes</v>
          </cell>
          <cell r="F55943" t="str">
            <v>Mohd Tahir Shaikh</v>
          </cell>
          <cell r="G55943">
            <v>46089.873611111114</v>
          </cell>
          <cell r="H55943">
            <v>46156.815972222219</v>
          </cell>
        </row>
        <row r="55944">
          <cell r="A55944" t="str">
            <v>UCW-27369</v>
          </cell>
          <cell r="B55944" t="str">
            <v>ENRICH_Need to update image - 18.2.2026</v>
          </cell>
          <cell r="C55944" t="str">
            <v>CLOSED</v>
          </cell>
          <cell r="D55944" t="str">
            <v>Medium</v>
          </cell>
          <cell r="E55944" t="str">
            <v>netscribes</v>
          </cell>
          <cell r="F55944" t="str">
            <v>Mohd Tahir Shaikh</v>
          </cell>
          <cell r="G55944">
            <v>46089.011111111111</v>
          </cell>
          <cell r="H55944">
            <v>46092.646527777775</v>
          </cell>
        </row>
        <row r="55945">
          <cell r="A55945" t="str">
            <v>UCW-27361</v>
          </cell>
          <cell r="B55945" t="str">
            <v>Error_RE: Lifestyle x Tatacliq- Catalogue in Progress- 16th Jan- Priority</v>
          </cell>
          <cell r="C55945" t="str">
            <v>CLOSED</v>
          </cell>
          <cell r="D55945" t="str">
            <v>Medium</v>
          </cell>
          <cell r="E55945" t="str">
            <v>netscribes</v>
          </cell>
          <cell r="F55945" t="str">
            <v>Reagan D’souza</v>
          </cell>
          <cell r="G55945">
            <v>46088.77847222222</v>
          </cell>
          <cell r="H55945">
            <v>46091.87222222222</v>
          </cell>
        </row>
        <row r="55946">
          <cell r="A55946" t="str">
            <v>UCW-27345</v>
          </cell>
          <cell r="B55946" t="str">
            <v>MNY | Cloudtopia Listing | TATACLIQ</v>
          </cell>
          <cell r="C55946" t="str">
            <v>CLOSED</v>
          </cell>
          <cell r="D55946" t="str">
            <v>Medium</v>
          </cell>
          <cell r="E55946" t="str">
            <v>netscribes</v>
          </cell>
          <cell r="F55946" t="str">
            <v>Shraddha Dighe</v>
          </cell>
          <cell r="G55946">
            <v>46087.768055555556</v>
          </cell>
          <cell r="H55946">
            <v>46090.465277777781</v>
          </cell>
        </row>
        <row r="55947">
          <cell r="A55947" t="str">
            <v>UCW-27344</v>
          </cell>
          <cell r="B55947" t="str">
            <v>ENRICH_MNY | Bubble WTP Update | TATACLIQ</v>
          </cell>
          <cell r="C55947" t="str">
            <v>CLOSED</v>
          </cell>
          <cell r="D55947" t="str">
            <v>Medium</v>
          </cell>
          <cell r="E55947" t="str">
            <v>netscribes</v>
          </cell>
          <cell r="F55947" t="str">
            <v>Shraddha Dighe</v>
          </cell>
          <cell r="G55947">
            <v>46087.763888888891</v>
          </cell>
          <cell r="H55947">
            <v>46090.467361111114</v>
          </cell>
        </row>
        <row r="55948">
          <cell r="A55948" t="str">
            <v>UCW-27343</v>
          </cell>
          <cell r="B55948" t="str">
            <v>ENRICH_OAP | Cushion Foundation PDP Update | TATACLIQ</v>
          </cell>
          <cell r="C55948" t="str">
            <v>CLOSED</v>
          </cell>
          <cell r="D55948" t="str">
            <v>Medium</v>
          </cell>
          <cell r="E55948" t="str">
            <v>netscribes</v>
          </cell>
          <cell r="F55948" t="str">
            <v>Shraddha Dighe</v>
          </cell>
          <cell r="G55948">
            <v>46087.761805555558</v>
          </cell>
          <cell r="H55948">
            <v>46090.503472222219</v>
          </cell>
        </row>
        <row r="55949">
          <cell r="A55949" t="str">
            <v>UCW-27342</v>
          </cell>
          <cell r="B55949" t="str">
            <v>TCL - GWP Cataloguing March</v>
          </cell>
          <cell r="C55949" t="str">
            <v>CLOSED</v>
          </cell>
          <cell r="D55949" t="str">
            <v>Medium</v>
          </cell>
          <cell r="E55949" t="str">
            <v>netscribes</v>
          </cell>
          <cell r="F55949" t="str">
            <v>Shraddha Dighe</v>
          </cell>
          <cell r="G55949">
            <v>46087.756249999999</v>
          </cell>
          <cell r="H55949">
            <v>46090.477083333331</v>
          </cell>
        </row>
        <row r="55950">
          <cell r="A55950" t="str">
            <v>UCW-27340</v>
          </cell>
          <cell r="B55950" t="str">
            <v>TCL - March Cataloguing</v>
          </cell>
          <cell r="C55950" t="str">
            <v>CLOSED</v>
          </cell>
          <cell r="D55950" t="str">
            <v>Medium</v>
          </cell>
          <cell r="E55950" t="str">
            <v>netscribes</v>
          </cell>
          <cell r="F55950" t="str">
            <v>Shraddha Dighe</v>
          </cell>
          <cell r="G55950">
            <v>46087.753472222219</v>
          </cell>
          <cell r="H55950">
            <v>46093.52847222222</v>
          </cell>
        </row>
        <row r="55951">
          <cell r="A55951" t="str">
            <v>UCW-27337</v>
          </cell>
          <cell r="B55951" t="str">
            <v>Cetaphil ( BS Marketing ) - EAN change SKU's Cataloguing</v>
          </cell>
          <cell r="C55951" t="str">
            <v>CLOSED</v>
          </cell>
          <cell r="D55951" t="str">
            <v>Medium</v>
          </cell>
          <cell r="E55951" t="str">
            <v>netscribes</v>
          </cell>
          <cell r="F55951" t="str">
            <v>Shraddha Dighe</v>
          </cell>
          <cell r="G55951">
            <v>46087.736111111109</v>
          </cell>
          <cell r="H55951">
            <v>46091.432638888888</v>
          </cell>
        </row>
        <row r="55952">
          <cell r="A55952" t="str">
            <v>UCW-27334</v>
          </cell>
          <cell r="B55952" t="str">
            <v>ENRICH_SKU List_Swiss Arabian</v>
          </cell>
          <cell r="C55952" t="str">
            <v>CLOSED</v>
          </cell>
          <cell r="D55952" t="str">
            <v>Medium</v>
          </cell>
          <cell r="E55952" t="str">
            <v>netscribes</v>
          </cell>
          <cell r="F55952" t="str">
            <v>Shraddha Dighe</v>
          </cell>
          <cell r="G55952">
            <v>46087.727083333331</v>
          </cell>
          <cell r="H55952">
            <v>46090.61041666667</v>
          </cell>
        </row>
        <row r="55953">
          <cell r="A55953" t="str">
            <v>UCW-27330</v>
          </cell>
          <cell r="B55953" t="str">
            <v>New Listings - Hugo Boss</v>
          </cell>
          <cell r="C55953" t="str">
            <v>CLOSED</v>
          </cell>
          <cell r="D55953" t="str">
            <v>Medium</v>
          </cell>
          <cell r="E55953" t="str">
            <v>netscribes</v>
          </cell>
          <cell r="F55953" t="str">
            <v>Shraddha Dighe</v>
          </cell>
          <cell r="G55953">
            <v>46087.693749999999</v>
          </cell>
          <cell r="H55953">
            <v>46107.479861111111</v>
          </cell>
        </row>
        <row r="55954">
          <cell r="A55954" t="str">
            <v>UCW-27328</v>
          </cell>
          <cell r="B55954" t="str">
            <v>ERROR_PUMA Accessories_Footwear_Apparel 124130 &amp; 125381 New Listing 12-02-2026_NC</v>
          </cell>
          <cell r="C55954" t="str">
            <v>CLOSED Due to Inactive/Insufficient Information</v>
          </cell>
          <cell r="D55954" t="str">
            <v>Medium</v>
          </cell>
          <cell r="E55954" t="str">
            <v>netscribes</v>
          </cell>
          <cell r="F55954" t="str">
            <v>Mohd Tahir Shaikh</v>
          </cell>
          <cell r="G55954">
            <v>46087.69027777778</v>
          </cell>
          <cell r="H55954">
            <v>46109.390972222223</v>
          </cell>
        </row>
        <row r="55955">
          <cell r="A55955" t="str">
            <v>UCW-27327</v>
          </cell>
          <cell r="B55955" t="str">
            <v>ENRICH_Title Update: Creed Inspiration Kit</v>
          </cell>
          <cell r="C55955" t="str">
            <v>CLOSED</v>
          </cell>
          <cell r="D55955" t="str">
            <v>Medium</v>
          </cell>
          <cell r="E55955" t="str">
            <v>netscribes</v>
          </cell>
          <cell r="F55955" t="str">
            <v>Shraddha Dighe</v>
          </cell>
          <cell r="G55955">
            <v>46087.6875</v>
          </cell>
          <cell r="H55955">
            <v>46088.429861111108</v>
          </cell>
        </row>
        <row r="55956">
          <cell r="A55956" t="str">
            <v>UCW-27324</v>
          </cell>
          <cell r="B55956" t="str">
            <v>Tata Cliq-adidas DTC|Footwear| Attributes_18-02-26</v>
          </cell>
          <cell r="C55956" t="str">
            <v>CLOSED</v>
          </cell>
          <cell r="D55956" t="str">
            <v>Medium</v>
          </cell>
          <cell r="E55956" t="str">
            <v>netscribes</v>
          </cell>
          <cell r="F55956" t="str">
            <v>netscribes</v>
          </cell>
          <cell r="G55956">
            <v>46087.677777777775</v>
          </cell>
          <cell r="H55956">
            <v>46093.535416666666</v>
          </cell>
        </row>
        <row r="55957">
          <cell r="A55957" t="str">
            <v>UCW-27323</v>
          </cell>
          <cell r="B55957" t="str">
            <v>MM, Azzaro &amp; Versace – GWP Cataloguing – 24 Feb</v>
          </cell>
          <cell r="C55957" t="str">
            <v>CLOSED</v>
          </cell>
          <cell r="D55957" t="str">
            <v>Medium</v>
          </cell>
          <cell r="E55957" t="str">
            <v>netscribes</v>
          </cell>
          <cell r="F55957" t="str">
            <v>Shraddha Dighe</v>
          </cell>
          <cell r="G55957">
            <v>46087.677083333336</v>
          </cell>
          <cell r="H55957">
            <v>46090.486111111109</v>
          </cell>
        </row>
        <row r="55958">
          <cell r="A55958" t="str">
            <v>UCW-27321</v>
          </cell>
          <cell r="B55958" t="str">
            <v>ENRICH_HOVERSOUL - PRODUCT TITLE UPDATION</v>
          </cell>
          <cell r="C55958" t="str">
            <v>CLOSED</v>
          </cell>
          <cell r="D55958" t="str">
            <v>Medium</v>
          </cell>
          <cell r="E55958" t="str">
            <v>netscribes</v>
          </cell>
          <cell r="F55958" t="str">
            <v>Mohd Tahir Shaikh</v>
          </cell>
          <cell r="G55958">
            <v>46087.647916666669</v>
          </cell>
          <cell r="H55958">
            <v>46092.632638888892</v>
          </cell>
        </row>
        <row r="55959">
          <cell r="A55959" t="str">
            <v>UCW-27318</v>
          </cell>
          <cell r="B55959" t="str">
            <v>Introducing GODDESS — A Professional haircare brand from USA with Biotech Innovation</v>
          </cell>
          <cell r="C55959" t="str">
            <v>CLOSED</v>
          </cell>
          <cell r="D55959" t="str">
            <v>Medium</v>
          </cell>
          <cell r="E55959" t="str">
            <v>netscribes</v>
          </cell>
          <cell r="F55959" t="str">
            <v>Shraddha Dighe</v>
          </cell>
          <cell r="G55959">
            <v>46087.490972222222</v>
          </cell>
          <cell r="H55959">
            <v>46094.431944444441</v>
          </cell>
        </row>
        <row r="55960">
          <cell r="A55960" t="str">
            <v>UCW-27317</v>
          </cell>
          <cell r="B55960" t="str">
            <v>ENRICH_76089790_PDP changes - idole, lvb, juicy_TCL</v>
          </cell>
          <cell r="C55960" t="str">
            <v>CLOSED</v>
          </cell>
          <cell r="D55960" t="str">
            <v>Medium</v>
          </cell>
          <cell r="E55960" t="str">
            <v>netscribes</v>
          </cell>
          <cell r="F55960" t="str">
            <v>Shraddha Dighe</v>
          </cell>
          <cell r="G55960">
            <v>46087.480555555558</v>
          </cell>
          <cell r="H55960">
            <v>46091.487500000003</v>
          </cell>
        </row>
        <row r="55961">
          <cell r="A55961" t="str">
            <v>UCW-27316</v>
          </cell>
          <cell r="B55961" t="str">
            <v>Artisanal Soaps listing – Content Sheet Attached: TATA Cliq x HMB</v>
          </cell>
          <cell r="C55961" t="str">
            <v>CLOSED</v>
          </cell>
          <cell r="D55961" t="str">
            <v>Medium</v>
          </cell>
          <cell r="E55961" t="str">
            <v>netscribes</v>
          </cell>
          <cell r="F55961" t="str">
            <v>Shraddha Dighe</v>
          </cell>
          <cell r="G55961">
            <v>46087.477083333331</v>
          </cell>
          <cell r="H55961">
            <v>46091.636805555558</v>
          </cell>
        </row>
        <row r="55962">
          <cell r="A55962" t="str">
            <v>UCW-27315</v>
          </cell>
          <cell r="B55962" t="str">
            <v xml:space="preserve">ENRICH_Clinique - Image Update - 125928 - TCL &amp; TCF Feb'26 </v>
          </cell>
          <cell r="C55962" t="str">
            <v>CLOSED</v>
          </cell>
          <cell r="D55962" t="str">
            <v>Medium</v>
          </cell>
          <cell r="E55962" t="str">
            <v>netscribes</v>
          </cell>
          <cell r="F55962" t="str">
            <v>Shraddha Dighe</v>
          </cell>
          <cell r="G55962">
            <v>46087.47152777778</v>
          </cell>
          <cell r="H55962">
            <v>46092.57708333333</v>
          </cell>
        </row>
        <row r="55963">
          <cell r="A55963" t="str">
            <v>UCW-27311</v>
          </cell>
          <cell r="B55963" t="str">
            <v>CLONE - Colors Queen || Makeup || 129094 || 09-02-2026</v>
          </cell>
          <cell r="C55963" t="str">
            <v>CLOSED</v>
          </cell>
          <cell r="D55963" t="str">
            <v>Medium</v>
          </cell>
          <cell r="E55963" t="str">
            <v>netscribes</v>
          </cell>
          <cell r="F55963" t="str">
            <v>Shraddha Dighe</v>
          </cell>
          <cell r="G55963">
            <v>46087.444444444445</v>
          </cell>
          <cell r="H55963">
            <v>46092.495138888888</v>
          </cell>
        </row>
        <row r="55964">
          <cell r="A55964" t="str">
            <v>UCW-27296</v>
          </cell>
          <cell r="B55964" t="str">
            <v>New launch cataloguing details of Kenzo_Fragrance for TCL_20_Jan_26.</v>
          </cell>
          <cell r="C55964" t="str">
            <v>CLOSED</v>
          </cell>
          <cell r="D55964" t="str">
            <v>Medium</v>
          </cell>
          <cell r="E55964" t="str">
            <v>netscribes</v>
          </cell>
          <cell r="F55964" t="str">
            <v>Shraddha Dighe</v>
          </cell>
          <cell r="G55964">
            <v>46086.790277777778</v>
          </cell>
          <cell r="H55964">
            <v>46090.493750000001</v>
          </cell>
        </row>
        <row r="55965">
          <cell r="A55965" t="str">
            <v>UCW-27289</v>
          </cell>
          <cell r="B55965" t="str">
            <v>New NPI Listing / Tata Cliq / 24.02.2026</v>
          </cell>
          <cell r="C55965" t="str">
            <v>CLOSED</v>
          </cell>
          <cell r="D55965" t="str">
            <v>Medium</v>
          </cell>
          <cell r="E55965" t="str">
            <v>netscribes</v>
          </cell>
          <cell r="F55965" t="str">
            <v>Shraddha Dighe</v>
          </cell>
          <cell r="G55965">
            <v>46086.747916666667</v>
          </cell>
          <cell r="H55965">
            <v>46090.507638888892</v>
          </cell>
        </row>
        <row r="55966">
          <cell r="A55966" t="str">
            <v>UCW-27280</v>
          </cell>
          <cell r="B55966" t="str">
            <v xml:space="preserve">ENRICH_USPA Women's Footwear Moodshot Updation </v>
          </cell>
          <cell r="C55966" t="str">
            <v>CLOSED</v>
          </cell>
          <cell r="D55966" t="str">
            <v>Medium</v>
          </cell>
          <cell r="E55966" t="str">
            <v>netscribes</v>
          </cell>
          <cell r="F55966" t="str">
            <v>Mohd Tahir Shaikh</v>
          </cell>
          <cell r="G55966">
            <v>46086.674305555556</v>
          </cell>
          <cell r="H55966">
            <v>46091.642361111109</v>
          </cell>
        </row>
        <row r="55967">
          <cell r="A55967" t="str">
            <v>UCW-27278</v>
          </cell>
          <cell r="B55967" t="str">
            <v>ENRICH_Tatacliq New Thumbnails update</v>
          </cell>
          <cell r="C55967" t="str">
            <v>CLOSED</v>
          </cell>
          <cell r="D55967" t="str">
            <v>Medium</v>
          </cell>
          <cell r="E55967" t="str">
            <v>netscribes</v>
          </cell>
          <cell r="F55967" t="str">
            <v>Shraddha Dighe</v>
          </cell>
          <cell r="G55967">
            <v>46086.660416666666</v>
          </cell>
          <cell r="H55967">
            <v>46091.665277777778</v>
          </cell>
        </row>
        <row r="55968">
          <cell r="A55968" t="str">
            <v>UCW-27275</v>
          </cell>
          <cell r="B55968" t="str">
            <v>NPI: New Airwrap ID Ceramic Pink Rose Gold (Tata Cliq)</v>
          </cell>
          <cell r="C55968" t="str">
            <v>CLOSED</v>
          </cell>
          <cell r="D55968" t="str">
            <v>Medium</v>
          </cell>
          <cell r="E55968" t="str">
            <v>netscribes</v>
          </cell>
          <cell r="F55968" t="str">
            <v>Shraddha Dighe</v>
          </cell>
          <cell r="G55968">
            <v>46086.595138888886</v>
          </cell>
          <cell r="H55968">
            <v>46088.645833333336</v>
          </cell>
        </row>
        <row r="55969">
          <cell r="A55969" t="str">
            <v>UCW-27261</v>
          </cell>
          <cell r="B55969" t="str">
            <v>CLONE - 120 Articles || New Listing For INC5 || TataCliq</v>
          </cell>
          <cell r="C55969" t="str">
            <v>CLOSED</v>
          </cell>
          <cell r="D55969" t="str">
            <v>Medium</v>
          </cell>
          <cell r="E55969" t="str">
            <v>Chirag Dubal</v>
          </cell>
          <cell r="F55969" t="str">
            <v>netscribes</v>
          </cell>
          <cell r="G55969">
            <v>46086.455555555556</v>
          </cell>
          <cell r="H55969">
            <v>46095.612500000003</v>
          </cell>
        </row>
        <row r="55970">
          <cell r="A55970" t="str">
            <v>UCW-27258</v>
          </cell>
          <cell r="B55970" t="str">
            <v>RE: Tata Cliq-Multi Brand-Men's Apparel 25-02-2026</v>
          </cell>
          <cell r="C55970" t="str">
            <v>CLOSED</v>
          </cell>
          <cell r="D55970" t="str">
            <v>Medium</v>
          </cell>
          <cell r="E55970" t="str">
            <v>netscribes</v>
          </cell>
          <cell r="F55970" t="str">
            <v>netscribes</v>
          </cell>
          <cell r="G55970">
            <v>46086.432638888888</v>
          </cell>
          <cell r="H55970">
            <v>46088.4375</v>
          </cell>
        </row>
        <row r="55971">
          <cell r="A55971" t="str">
            <v>UCW-27257</v>
          </cell>
          <cell r="B55971" t="str">
            <v>ERROR_FW: TRIAL CATALOGUE TEMPLATES_NC</v>
          </cell>
          <cell r="C55971" t="str">
            <v>CLOSED</v>
          </cell>
          <cell r="D55971" t="str">
            <v>Medium</v>
          </cell>
          <cell r="E55971" t="str">
            <v>netscribes</v>
          </cell>
          <cell r="F55971" t="str">
            <v>Mohd Tahir Shaikh</v>
          </cell>
          <cell r="G55971">
            <v>46086.423611111109</v>
          </cell>
          <cell r="H55971">
            <v>46111.635416666664</v>
          </cell>
        </row>
        <row r="55972">
          <cell r="A55972" t="str">
            <v>UCW-27256</v>
          </cell>
          <cell r="B55972" t="str">
            <v>CLONE - CLONE - LA PRAIRIE X TCL - Cataloguing Details</v>
          </cell>
          <cell r="C55972" t="str">
            <v>CLOSED</v>
          </cell>
          <cell r="D55972" t="str">
            <v>Medium</v>
          </cell>
          <cell r="E55972" t="str">
            <v>netscribes</v>
          </cell>
          <cell r="F55972" t="str">
            <v>netscribes</v>
          </cell>
          <cell r="G55972">
            <v>46086.423611111109</v>
          </cell>
          <cell r="H55972">
            <v>46088.588194444441</v>
          </cell>
        </row>
        <row r="55973">
          <cell r="A55973" t="str">
            <v>UCW-27247</v>
          </cell>
          <cell r="B55973" t="str">
            <v>ENRICH_WishCare | PDP Images to be Updated</v>
          </cell>
          <cell r="C55973" t="str">
            <v>CLOSED</v>
          </cell>
          <cell r="D55973" t="str">
            <v>Medium</v>
          </cell>
          <cell r="E55973" t="str">
            <v>netscribes</v>
          </cell>
          <cell r="F55973" t="str">
            <v>Shraddha Dighe</v>
          </cell>
          <cell r="G55973">
            <v>46085.792361111111</v>
          </cell>
          <cell r="H55973">
            <v>46088.557638888888</v>
          </cell>
        </row>
        <row r="55974">
          <cell r="A55974" t="str">
            <v>UCW-27241</v>
          </cell>
          <cell r="B55974" t="str">
            <v>Clone - PUMA Apparel 124130 &amp; 125381 New Listing 04-02-2026</v>
          </cell>
          <cell r="C55974" t="str">
            <v>CLOSED</v>
          </cell>
          <cell r="D55974" t="str">
            <v>Medium</v>
          </cell>
          <cell r="E55974" t="str">
            <v>netscribes</v>
          </cell>
          <cell r="F55974" t="str">
            <v>netscribes</v>
          </cell>
          <cell r="G55974">
            <v>46085.631249999999</v>
          </cell>
          <cell r="H55974">
            <v>46153.453472222223</v>
          </cell>
        </row>
        <row r="55975">
          <cell r="A55975" t="str">
            <v>UCW-27239</v>
          </cell>
          <cell r="B55975" t="str">
            <v>[External]RE: VLCC - Sunscreen - 8907122020171 - 19 Feb 2026</v>
          </cell>
          <cell r="C55975" t="str">
            <v>CLOSED</v>
          </cell>
          <cell r="D55975" t="str">
            <v>Medium</v>
          </cell>
          <cell r="E55975" t="str">
            <v>netscribes</v>
          </cell>
          <cell r="F55975" t="str">
            <v>Shraddha Dighe</v>
          </cell>
          <cell r="G55975">
            <v>46085.582638888889</v>
          </cell>
          <cell r="H55975">
            <v>46088.601388888892</v>
          </cell>
        </row>
        <row r="55976">
          <cell r="A55976" t="str">
            <v>UCW-27238</v>
          </cell>
          <cell r="B55976" t="str">
            <v>ERROR_RE: Elora ll Women_Apparel ll Seller Code :127835-NJSS1 ll 17th Feb,2026 ll 206 New</v>
          </cell>
          <cell r="C55976" t="str">
            <v>CLOSED</v>
          </cell>
          <cell r="D55976" t="str">
            <v>Medium</v>
          </cell>
          <cell r="E55976" t="str">
            <v>netscribes</v>
          </cell>
          <cell r="F55976" t="str">
            <v>Shraddha Dighe</v>
          </cell>
          <cell r="G55976">
            <v>46085.549305555556</v>
          </cell>
          <cell r="H55976">
            <v>46113.667361111111</v>
          </cell>
        </row>
        <row r="55977">
          <cell r="A55977" t="str">
            <v>UCW-27237</v>
          </cell>
          <cell r="B55977" t="str">
            <v>CLONE - RE: Tatacliq Lifestyle Catalogue Template-Lot -146_20.02.2026</v>
          </cell>
          <cell r="C55977" t="str">
            <v>CLOSED Due to Inactive/Insufficient Information</v>
          </cell>
          <cell r="D55977" t="str">
            <v>Medium</v>
          </cell>
          <cell r="E55977" t="str">
            <v>netscribes</v>
          </cell>
          <cell r="F55977" t="str">
            <v>Shraddha Dighe</v>
          </cell>
          <cell r="G55977">
            <v>46085.544444444444</v>
          </cell>
          <cell r="H55977">
            <v>46085.549305555556</v>
          </cell>
        </row>
        <row r="55978">
          <cell r="A55978" t="str">
            <v>UCW-27236</v>
          </cell>
          <cell r="B55978" t="str">
            <v>Forest Essentials - Facial Cleanser - MHLR 7ml - GWP</v>
          </cell>
          <cell r="C55978" t="str">
            <v>CLOSED</v>
          </cell>
          <cell r="D55978" t="str">
            <v>Medium</v>
          </cell>
          <cell r="E55978" t="str">
            <v>netscribes</v>
          </cell>
          <cell r="F55978" t="str">
            <v>Shraddha Dighe</v>
          </cell>
          <cell r="G55978">
            <v>46085.535416666666</v>
          </cell>
          <cell r="H55978">
            <v>46087.559027777781</v>
          </cell>
        </row>
        <row r="55979">
          <cell r="A55979" t="str">
            <v>UCW-27233</v>
          </cell>
          <cell r="B55979" t="str">
            <v>Versace_Mapping_19_02_2026</v>
          </cell>
          <cell r="C55979" t="str">
            <v>CLOSED</v>
          </cell>
          <cell r="D55979" t="str">
            <v>Medium</v>
          </cell>
          <cell r="E55979" t="str">
            <v>Shloka Chakre</v>
          </cell>
          <cell r="F55979" t="str">
            <v>Shloka Chakre</v>
          </cell>
          <cell r="G55979">
            <v>46085.510416666664</v>
          </cell>
          <cell r="H55979">
            <v>46093.537499999999</v>
          </cell>
        </row>
        <row r="55980">
          <cell r="A55980" t="str">
            <v>UCW-27232</v>
          </cell>
          <cell r="B55980" t="str">
            <v>TATACLiQ Listing // ISDIN // 8429420274730</v>
          </cell>
          <cell r="C55980" t="str">
            <v>CLOSED</v>
          </cell>
          <cell r="D55980" t="str">
            <v>Highest</v>
          </cell>
          <cell r="E55980" t="str">
            <v>netscribes</v>
          </cell>
          <cell r="F55980" t="str">
            <v>Shraddha Dighe</v>
          </cell>
          <cell r="G55980">
            <v>46085.504861111112</v>
          </cell>
          <cell r="H55980">
            <v>46087.579861111109</v>
          </cell>
        </row>
        <row r="55981">
          <cell r="A55981" t="str">
            <v>UCW-27230</v>
          </cell>
          <cell r="B55981" t="str">
            <v>CLONE - Under Armour Footwear (128047)-13/02/2026</v>
          </cell>
          <cell r="C55981" t="str">
            <v>CLOSED</v>
          </cell>
          <cell r="D55981" t="str">
            <v>Medium</v>
          </cell>
          <cell r="E55981" t="str">
            <v>netscribes</v>
          </cell>
          <cell r="F55981" t="str">
            <v>netscribes</v>
          </cell>
          <cell r="G55981">
            <v>46085.495138888888</v>
          </cell>
          <cell r="H55981">
            <v>46093.538888888892</v>
          </cell>
        </row>
        <row r="55982">
          <cell r="A55982" t="str">
            <v>UCW-27229</v>
          </cell>
          <cell r="B55982" t="str">
            <v>Tata Cliq - New listing - Giordano Gift Set</v>
          </cell>
          <cell r="C55982" t="str">
            <v>CLOSED</v>
          </cell>
          <cell r="D55982" t="str">
            <v>Medium</v>
          </cell>
          <cell r="E55982" t="str">
            <v>netscribes</v>
          </cell>
          <cell r="F55982" t="str">
            <v>Shraddha Dighe</v>
          </cell>
          <cell r="G55982">
            <v>46085.493750000001</v>
          </cell>
          <cell r="H55982">
            <v>46087.573611111111</v>
          </cell>
        </row>
        <row r="55983">
          <cell r="A55983" t="str">
            <v>UCW-27225</v>
          </cell>
          <cell r="B55983" t="str">
            <v>ENRICH_(Bioderma x TataCliq) Images Revamp - Feb 2026 - Set 1</v>
          </cell>
          <cell r="C55983" t="str">
            <v>CLOSED</v>
          </cell>
          <cell r="D55983" t="str">
            <v>Highest</v>
          </cell>
          <cell r="E55983" t="str">
            <v>netscribes</v>
          </cell>
          <cell r="F55983" t="str">
            <v>Shraddha Dighe</v>
          </cell>
          <cell r="G55983">
            <v>46085.484722222223</v>
          </cell>
          <cell r="H55983">
            <v>46091.570138888892</v>
          </cell>
        </row>
        <row r="55984">
          <cell r="A55984" t="str">
            <v>UCW-27224</v>
          </cell>
          <cell r="B55984" t="str">
            <v>Listing New Launch_Lattafa</v>
          </cell>
          <cell r="C55984" t="str">
            <v>CLOSED</v>
          </cell>
          <cell r="D55984" t="str">
            <v>Highest</v>
          </cell>
          <cell r="E55984" t="str">
            <v>netscribes</v>
          </cell>
          <cell r="F55984" t="str">
            <v>Shraddha Dighe</v>
          </cell>
          <cell r="G55984">
            <v>46085.480555555558</v>
          </cell>
          <cell r="H55984">
            <v>46087.568749999999</v>
          </cell>
        </row>
        <row r="55985">
          <cell r="A55985" t="str">
            <v>UCW-27223</v>
          </cell>
          <cell r="B55985" t="str">
            <v>Yardley &amp; Enchanteur - New listings</v>
          </cell>
          <cell r="C55985" t="str">
            <v>CLOSED Due to Inactive/Insufficient Information</v>
          </cell>
          <cell r="D55985" t="str">
            <v>Medium</v>
          </cell>
          <cell r="E55985" t="str">
            <v>netscribes</v>
          </cell>
          <cell r="F55985" t="str">
            <v>Shraddha Dighe</v>
          </cell>
          <cell r="G55985">
            <v>46085.477083333331</v>
          </cell>
          <cell r="H55985">
            <v>46093.849305555559</v>
          </cell>
        </row>
        <row r="55986">
          <cell r="A55986" t="str">
            <v>UCW-27222</v>
          </cell>
          <cell r="B55986" t="str">
            <v>Tatacliq New Products Listing Excel</v>
          </cell>
          <cell r="C55986" t="str">
            <v>CLOSED</v>
          </cell>
          <cell r="D55986" t="str">
            <v>Medium</v>
          </cell>
          <cell r="E55986" t="str">
            <v>netscribes</v>
          </cell>
          <cell r="F55986" t="str">
            <v>Shraddha Dighe</v>
          </cell>
          <cell r="G55986">
            <v>46085.456250000003</v>
          </cell>
          <cell r="H55986">
            <v>46095.427083333336</v>
          </cell>
        </row>
        <row r="55987">
          <cell r="A55987" t="str">
            <v>UCW-27219</v>
          </cell>
          <cell r="B55987" t="str">
            <v xml:space="preserve"> Puma New sheet for mapping-02-03-2026</v>
          </cell>
          <cell r="C55987" t="str">
            <v>CLOSED</v>
          </cell>
          <cell r="D55987" t="str">
            <v>Medium</v>
          </cell>
          <cell r="E55987" t="str">
            <v>Chirag Dubal</v>
          </cell>
          <cell r="F55987" t="str">
            <v>Mohd Tahir Shaikh</v>
          </cell>
          <cell r="G55987">
            <v>46085.424305555556</v>
          </cell>
          <cell r="H55987">
            <v>46089.775694444441</v>
          </cell>
        </row>
        <row r="55988">
          <cell r="A55988" t="str">
            <v>UCW-27218</v>
          </cell>
          <cell r="B55988" t="str">
            <v>CLONE - Tata Cliq-adidas DTC|Footwear| Attributes_18-02-26</v>
          </cell>
          <cell r="C55988" t="str">
            <v>CLOSED</v>
          </cell>
          <cell r="D55988" t="str">
            <v>Medium</v>
          </cell>
          <cell r="E55988" t="str">
            <v>netscribes</v>
          </cell>
          <cell r="F55988" t="str">
            <v>netscribes</v>
          </cell>
          <cell r="G55988">
            <v>46085.418055555558</v>
          </cell>
          <cell r="H55988">
            <v>46134.681250000001</v>
          </cell>
        </row>
        <row r="55989">
          <cell r="A55989" t="str">
            <v>UCW-27216</v>
          </cell>
          <cell r="B55989" t="str">
            <v>New Catalog Kids Backpacks - 18 SKU's - Little Surprise Box</v>
          </cell>
          <cell r="C55989" t="str">
            <v>CLOSED</v>
          </cell>
          <cell r="D55989" t="str">
            <v>Medium</v>
          </cell>
          <cell r="E55989" t="str">
            <v>netscribes</v>
          </cell>
          <cell r="F55989" t="str">
            <v>Mohd Tahir Shaikh</v>
          </cell>
          <cell r="G55989">
            <v>46084.486805555556</v>
          </cell>
          <cell r="H55989">
            <v>46093.54583333333</v>
          </cell>
        </row>
        <row r="55990">
          <cell r="A55990" t="str">
            <v>UCW-27209</v>
          </cell>
          <cell r="B55990" t="str">
            <v>Tata Versace Crystal Emerald cataloguing 2nd Mar</v>
          </cell>
          <cell r="C55990" t="str">
            <v>CLOSED</v>
          </cell>
          <cell r="D55990" t="str">
            <v>Medium</v>
          </cell>
          <cell r="E55990" t="str">
            <v>netscribes</v>
          </cell>
          <cell r="F55990" t="str">
            <v>Shraddha Dighe</v>
          </cell>
          <cell r="G55990">
            <v>46083.751388888886</v>
          </cell>
          <cell r="H55990">
            <v>46087.563888888886</v>
          </cell>
        </row>
        <row r="55991">
          <cell r="A55991" t="str">
            <v>UCW-27204</v>
          </cell>
          <cell r="B55991" t="str">
            <v>Hoversoul - Batch -4 for cataloging</v>
          </cell>
          <cell r="C55991" t="str">
            <v>CLOSED</v>
          </cell>
          <cell r="D55991" t="str">
            <v>Medium</v>
          </cell>
          <cell r="E55991" t="str">
            <v>netscribes</v>
          </cell>
          <cell r="F55991" t="str">
            <v>Mohd Tahir Shaikh</v>
          </cell>
          <cell r="G55991">
            <v>46083.737500000003</v>
          </cell>
          <cell r="H55991">
            <v>46090.572916666664</v>
          </cell>
        </row>
        <row r="55992">
          <cell r="A55992" t="str">
            <v>UCW-27198</v>
          </cell>
          <cell r="B55992" t="str">
            <v>New Listings - Embryolisse &amp; Temptu</v>
          </cell>
          <cell r="C55992" t="str">
            <v>CLOSED Due to Inactive/Insufficient Information</v>
          </cell>
          <cell r="D55992" t="str">
            <v>Medium</v>
          </cell>
          <cell r="E55992" t="str">
            <v>netscribes</v>
          </cell>
          <cell r="F55992" t="str">
            <v>Shraddha Dighe</v>
          </cell>
          <cell r="G55992">
            <v>46083.697916666664</v>
          </cell>
          <cell r="H55992">
            <v>46104.71597222222</v>
          </cell>
        </row>
        <row r="55993">
          <cell r="A55993" t="str">
            <v>UCW-27194</v>
          </cell>
          <cell r="B55993" t="str">
            <v>Tata Cliq (Feb) - New Product Listing - (21-02-2026)</v>
          </cell>
          <cell r="C55993" t="str">
            <v>CLOSED</v>
          </cell>
          <cell r="D55993" t="str">
            <v>Medium</v>
          </cell>
          <cell r="E55993" t="str">
            <v>netscribes</v>
          </cell>
          <cell r="F55993" t="str">
            <v>Shraddha Dighe</v>
          </cell>
          <cell r="G55993">
            <v>46083.674305555556</v>
          </cell>
          <cell r="H55993">
            <v>46090.579861111109</v>
          </cell>
        </row>
        <row r="55994">
          <cell r="A55994" t="str">
            <v>UCW-27189</v>
          </cell>
          <cell r="B55994" t="str">
            <v>PNG Jewellers_New Batch of Diamond Rings_270</v>
          </cell>
          <cell r="C55994" t="str">
            <v>CLOSED</v>
          </cell>
          <cell r="D55994" t="str">
            <v>Medium</v>
          </cell>
          <cell r="E55994" t="str">
            <v>Chirag Dubal</v>
          </cell>
          <cell r="F55994" t="str">
            <v>Shraddha Dighe</v>
          </cell>
          <cell r="G55994">
            <v>46083.654166666667</v>
          </cell>
          <cell r="H55994">
            <v>46087.546527777777</v>
          </cell>
        </row>
        <row r="55995">
          <cell r="A55995" t="str">
            <v>UCW-27182</v>
          </cell>
          <cell r="B55995" t="str">
            <v>Sqintalk x Tatacliq : New Brand Onboarding Request</v>
          </cell>
          <cell r="C55995" t="str">
            <v>CLOSED Due to Inactive/Insufficient Information</v>
          </cell>
          <cell r="D55995" t="str">
            <v>Medium</v>
          </cell>
          <cell r="E55995" t="str">
            <v>Chirag Dubal</v>
          </cell>
          <cell r="F55995" t="str">
            <v>Shraddha Dighe</v>
          </cell>
          <cell r="G55995">
            <v>46083.628472222219</v>
          </cell>
          <cell r="H55995">
            <v>46120.461111111108</v>
          </cell>
        </row>
        <row r="55996">
          <cell r="A55996" t="str">
            <v>UCW-27169</v>
          </cell>
          <cell r="B55996" t="str">
            <v>RE: Pantaloons/Specimen/Non Apparel/New Listing/SKU 99/Options 81| 27th Feb'2026</v>
          </cell>
          <cell r="C55996" t="str">
            <v>CLOSED</v>
          </cell>
          <cell r="D55996" t="str">
            <v>Medium</v>
          </cell>
          <cell r="E55996" t="str">
            <v>netscribes</v>
          </cell>
          <cell r="F55996" t="str">
            <v>Simi Raichel Zachariah</v>
          </cell>
          <cell r="G55996">
            <v>46083.433333333334</v>
          </cell>
          <cell r="H55996">
            <v>46090.586805555555</v>
          </cell>
        </row>
        <row r="55997">
          <cell r="A55997" t="str">
            <v>UCW-27168</v>
          </cell>
          <cell r="B55997" t="str">
            <v>RE: Pantaloons/Kids wear/apparel/New Listing/SKU 1140/Options 211| 27th Feb'2026</v>
          </cell>
          <cell r="C55997" t="str">
            <v>CLOSED</v>
          </cell>
          <cell r="D55997" t="str">
            <v>Medium</v>
          </cell>
          <cell r="E55997" t="str">
            <v>netscribes</v>
          </cell>
          <cell r="F55997" t="str">
            <v>Simi Raichel Zachariah</v>
          </cell>
          <cell r="G55997">
            <v>46083.429861111108</v>
          </cell>
          <cell r="H55997">
            <v>46095.525000000001</v>
          </cell>
        </row>
        <row r="55998">
          <cell r="A55998" t="str">
            <v>UCW-27161</v>
          </cell>
          <cell r="B55998" t="str">
            <v xml:space="preserve"> WOODLAND FOOTWEAR CUT SIZES NOT GOING LIVE</v>
          </cell>
          <cell r="C55998" t="str">
            <v>CLOSED</v>
          </cell>
          <cell r="D55998" t="str">
            <v>Medium</v>
          </cell>
          <cell r="E55998" t="str">
            <v>netscribes</v>
          </cell>
          <cell r="F55998" t="str">
            <v>Mohd Tahir Shaikh</v>
          </cell>
          <cell r="G55998">
            <v>46082.527083333334</v>
          </cell>
          <cell r="H55998">
            <v>46094.728472222225</v>
          </cell>
        </row>
        <row r="55999">
          <cell r="A55999" t="str">
            <v>UCW-27160</v>
          </cell>
          <cell r="B55999" t="str">
            <v>ENRICH_Yourhappylife- Details updation</v>
          </cell>
          <cell r="C55999" t="str">
            <v>CLOSED</v>
          </cell>
          <cell r="D55999" t="str">
            <v>Medium</v>
          </cell>
          <cell r="E55999" t="str">
            <v>netscribes</v>
          </cell>
          <cell r="F55999" t="str">
            <v>Shraddha Dighe</v>
          </cell>
          <cell r="G55999">
            <v>46082.01666666667</v>
          </cell>
          <cell r="H55999">
            <v>46118.50277777778</v>
          </cell>
        </row>
        <row r="56000">
          <cell r="A56000" t="str">
            <v>UCW-27158</v>
          </cell>
          <cell r="B56000" t="str">
            <v xml:space="preserve"> Tata Cliq Footwear Catalogue- Asics | 26-Feb</v>
          </cell>
          <cell r="C56000" t="str">
            <v>CLOSED</v>
          </cell>
          <cell r="D56000" t="str">
            <v>Medium</v>
          </cell>
          <cell r="E56000" t="str">
            <v>netscribes</v>
          </cell>
          <cell r="F56000" t="str">
            <v>Mohd Tahir Shaikh</v>
          </cell>
          <cell r="G56000">
            <v>46082.009027777778</v>
          </cell>
          <cell r="H56000">
            <v>46091.628472222219</v>
          </cell>
        </row>
        <row r="56001">
          <cell r="A56001" t="str">
            <v>UCW-27156</v>
          </cell>
          <cell r="B56001" t="str">
            <v>Campus x Tata CliQ ~ New Listings_26.02.2026 Batch-17</v>
          </cell>
          <cell r="C56001" t="str">
            <v>CLOSED</v>
          </cell>
          <cell r="D56001" t="str">
            <v>Medium</v>
          </cell>
          <cell r="E56001" t="str">
            <v>netscribes</v>
          </cell>
          <cell r="F56001" t="str">
            <v>Mohd Tahir Shaikh</v>
          </cell>
          <cell r="G56001">
            <v>46081.996527777781</v>
          </cell>
          <cell r="H56001">
            <v>46153.645138888889</v>
          </cell>
        </row>
        <row r="56002">
          <cell r="A56002" t="str">
            <v>UCW-27155</v>
          </cell>
          <cell r="B56002" t="str">
            <v>New SS26 Catalog 192 Jewellery_Biba_19-02-2026</v>
          </cell>
          <cell r="C56002" t="str">
            <v>CLOSED</v>
          </cell>
          <cell r="D56002" t="str">
            <v>Medium</v>
          </cell>
          <cell r="E56002" t="str">
            <v>netscribes</v>
          </cell>
          <cell r="F56002" t="str">
            <v>Shraddha Dighe</v>
          </cell>
          <cell r="G56002">
            <v>46081.993750000001</v>
          </cell>
          <cell r="H56002">
            <v>46087.536111111112</v>
          </cell>
        </row>
        <row r="56003">
          <cell r="A56003" t="str">
            <v>UCW-27153</v>
          </cell>
          <cell r="B56003" t="str">
            <v>ERROR_Catalogue errors for the Multibrands Agency (NETSCRIBES) 28TH FEB_NC</v>
          </cell>
          <cell r="C56003" t="str">
            <v>CLOSED</v>
          </cell>
          <cell r="D56003" t="str">
            <v>Medium</v>
          </cell>
          <cell r="E56003" t="str">
            <v>netscribes</v>
          </cell>
          <cell r="F56003" t="str">
            <v>Sushma Ram</v>
          </cell>
          <cell r="G56003">
            <v>46081.98541666667</v>
          </cell>
          <cell r="H56003">
            <v>46087.557638888888</v>
          </cell>
        </row>
        <row r="56004">
          <cell r="A56004" t="str">
            <v>UCW-27141</v>
          </cell>
          <cell r="B56004" t="str">
            <v>24 Mens Articles || New Listing For ATESBER || TataCliq</v>
          </cell>
          <cell r="C56004" t="str">
            <v>CLOSED</v>
          </cell>
          <cell r="D56004" t="str">
            <v>Medium</v>
          </cell>
          <cell r="E56004" t="str">
            <v>netscribes</v>
          </cell>
          <cell r="F56004" t="str">
            <v>Mohd Tahir Shaikh</v>
          </cell>
          <cell r="G56004">
            <v>46081.57916666667</v>
          </cell>
          <cell r="H56004">
            <v>46092.51458333333</v>
          </cell>
        </row>
        <row r="56005">
          <cell r="A56005" t="str">
            <v>UCW-27139</v>
          </cell>
          <cell r="B56005" t="str">
            <v>Gulabo &amp; Arihant (Everyday) Collection Catalog for Tata Cliq.</v>
          </cell>
          <cell r="C56005" t="str">
            <v>CLOSED</v>
          </cell>
          <cell r="D56005" t="str">
            <v>Medium</v>
          </cell>
          <cell r="E56005" t="str">
            <v>netscribes</v>
          </cell>
          <cell r="F56005" t="str">
            <v>Shraddha Dighe</v>
          </cell>
          <cell r="G56005">
            <v>46081.520138888889</v>
          </cell>
          <cell r="H56005">
            <v>46086.494444444441</v>
          </cell>
        </row>
        <row r="56006">
          <cell r="A56006" t="str">
            <v>UCW-27138</v>
          </cell>
          <cell r="B56006" t="str">
            <v>CLONE - TATACLIQ NEW LISTING OUD NIRVANA AND OUD ON THE ROCKS</v>
          </cell>
          <cell r="C56006" t="str">
            <v>CLOSED</v>
          </cell>
          <cell r="D56006" t="str">
            <v>Medium</v>
          </cell>
          <cell r="F56006" t="str">
            <v>Shraddha Dighe</v>
          </cell>
          <cell r="G56006">
            <v>46081.500694444447</v>
          </cell>
          <cell r="H56006">
            <v>46083.520138888889</v>
          </cell>
        </row>
        <row r="56007">
          <cell r="A56007" t="str">
            <v>UCW-27137</v>
          </cell>
          <cell r="B56007" t="str">
            <v>Forest Essentials- SNC 45gm- Tata</v>
          </cell>
          <cell r="C56007" t="str">
            <v>CLOSED</v>
          </cell>
          <cell r="D56007" t="str">
            <v>Medium</v>
          </cell>
          <cell r="E56007" t="str">
            <v>netscribes</v>
          </cell>
          <cell r="F56007" t="str">
            <v>Shraddha Dighe</v>
          </cell>
          <cell r="G56007">
            <v>46081.463888888888</v>
          </cell>
          <cell r="H56007">
            <v>46083.49722222222</v>
          </cell>
        </row>
        <row r="56008">
          <cell r="A56008" t="str">
            <v>UCW-27136</v>
          </cell>
          <cell r="B56008" t="str">
            <v>ENRICH_Creative Update - Tata</v>
          </cell>
          <cell r="C56008" t="str">
            <v>CLOSED</v>
          </cell>
          <cell r="D56008" t="str">
            <v>Medium</v>
          </cell>
          <cell r="E56008" t="str">
            <v>netscribes</v>
          </cell>
          <cell r="F56008" t="str">
            <v>Shraddha Dighe</v>
          </cell>
          <cell r="G56008">
            <v>46081.461805555555</v>
          </cell>
          <cell r="H56008">
            <v>46083.525694444441</v>
          </cell>
        </row>
        <row r="56009">
          <cell r="A56009" t="str">
            <v>UCW-27135</v>
          </cell>
          <cell r="B56009" t="str">
            <v>ENRICH_Soundarya PDP update - Tata</v>
          </cell>
          <cell r="C56009" t="str">
            <v>CLOSED</v>
          </cell>
          <cell r="D56009" t="str">
            <v>Medium</v>
          </cell>
          <cell r="E56009" t="str">
            <v>netscribes</v>
          </cell>
          <cell r="F56009" t="str">
            <v>Shraddha Dighe</v>
          </cell>
          <cell r="G56009">
            <v>46081.460416666669</v>
          </cell>
          <cell r="H56009">
            <v>46083.452777777777</v>
          </cell>
        </row>
        <row r="56010">
          <cell r="A56010" t="str">
            <v>UCW-27131</v>
          </cell>
          <cell r="B56010" t="str">
            <v>RE: Pantaloons/Kids/Non Apparel Footwear/New Listing/SKU 42/Options 7| 27th Feb'2026</v>
          </cell>
          <cell r="C56010" t="str">
            <v>CLOSED</v>
          </cell>
          <cell r="D56010" t="str">
            <v>Medium</v>
          </cell>
          <cell r="E56010" t="str">
            <v>netscribes</v>
          </cell>
          <cell r="F56010" t="str">
            <v>Simi Raichel Zachariah</v>
          </cell>
          <cell r="G56010">
            <v>46080.79791666667</v>
          </cell>
          <cell r="H56010">
            <v>46086.493750000001</v>
          </cell>
        </row>
        <row r="56011">
          <cell r="A56011" t="str">
            <v>UCW-27127</v>
          </cell>
          <cell r="B56011" t="str">
            <v>RE: Pantaloons/Men Women/Non Apparel Footwear/New Listing/SKU 155/Options 27| 27th Feb'2026</v>
          </cell>
          <cell r="C56011" t="str">
            <v>CLOSED</v>
          </cell>
          <cell r="D56011" t="str">
            <v>Medium</v>
          </cell>
          <cell r="E56011" t="str">
            <v>netscribes</v>
          </cell>
          <cell r="F56011" t="str">
            <v>Simi Raichel Zachariah</v>
          </cell>
          <cell r="G56011">
            <v>46080.763888888891</v>
          </cell>
          <cell r="H56011">
            <v>46087.53125</v>
          </cell>
        </row>
        <row r="56012">
          <cell r="A56012" t="str">
            <v>UCW-27123</v>
          </cell>
          <cell r="B56012" t="str">
            <v>PUMA Footwear 124130 &amp; 125381 New Listing 25-02-2026</v>
          </cell>
          <cell r="C56012" t="str">
            <v>CLOSED</v>
          </cell>
          <cell r="D56012" t="str">
            <v>Medium</v>
          </cell>
          <cell r="E56012" t="str">
            <v>netscribes</v>
          </cell>
          <cell r="F56012" t="str">
            <v>Mohd Tahir Shaikh</v>
          </cell>
          <cell r="G56012">
            <v>46080.676388888889</v>
          </cell>
          <cell r="H56012">
            <v>46108.616666666669</v>
          </cell>
        </row>
        <row r="56013">
          <cell r="A56013" t="str">
            <v>UCW-27121</v>
          </cell>
          <cell r="B56013" t="str">
            <v>Hoversoul - Batch -3 for cataloging</v>
          </cell>
          <cell r="C56013" t="str">
            <v>CLOSED</v>
          </cell>
          <cell r="D56013" t="str">
            <v>Medium</v>
          </cell>
          <cell r="E56013" t="str">
            <v>netscribes</v>
          </cell>
          <cell r="F56013" t="str">
            <v>Mohd Tahir Shaikh</v>
          </cell>
          <cell r="G56013">
            <v>46080.642361111109</v>
          </cell>
          <cell r="H56013">
            <v>46085.61041666667</v>
          </cell>
        </row>
        <row r="56014">
          <cell r="A56014" t="str">
            <v>UCW-27120</v>
          </cell>
          <cell r="B56014" t="str">
            <v>Kidsville-New Catalog-25-FEB-2026- Slave Id -126520-GGN</v>
          </cell>
          <cell r="C56014" t="str">
            <v>CLOSED</v>
          </cell>
          <cell r="D56014" t="str">
            <v>Medium</v>
          </cell>
          <cell r="E56014" t="str">
            <v>netscribes</v>
          </cell>
          <cell r="F56014" t="str">
            <v>Mohd Tahir Shaikh</v>
          </cell>
          <cell r="G56014">
            <v>46080.632638888892</v>
          </cell>
          <cell r="H56014">
            <v>46085.606944444444</v>
          </cell>
        </row>
        <row r="56015">
          <cell r="A56015" t="str">
            <v>UCW-27111</v>
          </cell>
          <cell r="B56015" t="str">
            <v>Axe RO Listing</v>
          </cell>
          <cell r="C56015" t="str">
            <v>CLOSED Due to Inactive/Insufficient Information</v>
          </cell>
          <cell r="D56015" t="str">
            <v>Medium</v>
          </cell>
          <cell r="E56015" t="str">
            <v>netscribes</v>
          </cell>
          <cell r="F56015" t="str">
            <v>Shraddha Dighe</v>
          </cell>
          <cell r="G56015">
            <v>46080.6</v>
          </cell>
          <cell r="H56015">
            <v>46093.547222222223</v>
          </cell>
        </row>
        <row r="56016">
          <cell r="A56016" t="str">
            <v>UCW-27109</v>
          </cell>
          <cell r="B56016" t="str">
            <v>Colors Queen || Makeup || 129094 || 09-02-2026</v>
          </cell>
          <cell r="C56016" t="str">
            <v>CLOSED Due to Inactive/Insufficient Information</v>
          </cell>
          <cell r="D56016" t="str">
            <v>Medium</v>
          </cell>
          <cell r="E56016" t="str">
            <v>netscribes</v>
          </cell>
          <cell r="F56016" t="str">
            <v>Shraddha Dighe</v>
          </cell>
          <cell r="G56016">
            <v>46080.595833333333</v>
          </cell>
          <cell r="H56016">
            <v>46093.548611111109</v>
          </cell>
        </row>
        <row r="56017">
          <cell r="A56017" t="str">
            <v>UCW-27108</v>
          </cell>
          <cell r="B56017" t="str">
            <v xml:space="preserve">Hoversoul Batch -2 </v>
          </cell>
          <cell r="C56017" t="str">
            <v>CLOSED</v>
          </cell>
          <cell r="D56017" t="str">
            <v>Medium</v>
          </cell>
          <cell r="E56017" t="str">
            <v>netscribes</v>
          </cell>
          <cell r="F56017" t="str">
            <v>Mohd Tahir Shaikh</v>
          </cell>
          <cell r="G56017">
            <v>46080.571527777778</v>
          </cell>
          <cell r="H56017">
            <v>46085.592361111114</v>
          </cell>
        </row>
        <row r="56018">
          <cell r="A56018" t="str">
            <v>UCW-27106</v>
          </cell>
          <cell r="B56018" t="str">
            <v>CLONE - Request to Add New Listings; Tata CLiQ</v>
          </cell>
          <cell r="C56018" t="str">
            <v>CLOSED</v>
          </cell>
          <cell r="D56018" t="str">
            <v>Medium</v>
          </cell>
          <cell r="E56018" t="str">
            <v>netscribes</v>
          </cell>
          <cell r="F56018" t="str">
            <v>netscribes</v>
          </cell>
          <cell r="G56018">
            <v>46080.547222222223</v>
          </cell>
          <cell r="H56018">
            <v>46087.59097222222</v>
          </cell>
        </row>
        <row r="56019">
          <cell r="A56019" t="str">
            <v>UCW-27084</v>
          </cell>
          <cell r="B56019" t="str">
            <v>Enrich_RE: MNY | PDP Image Updates 2 | TATACLIQ</v>
          </cell>
          <cell r="C56019" t="str">
            <v>CLOSED</v>
          </cell>
          <cell r="D56019" t="str">
            <v>Medium</v>
          </cell>
          <cell r="E56019" t="str">
            <v>netscribes</v>
          </cell>
          <cell r="F56019" t="str">
            <v>Simi Raichel Zachariah</v>
          </cell>
          <cell r="G56019">
            <v>46080.419444444444</v>
          </cell>
          <cell r="H56019">
            <v>46085.488888888889</v>
          </cell>
        </row>
        <row r="56020">
          <cell r="A56020" t="str">
            <v>UCW-27083</v>
          </cell>
          <cell r="B56020" t="str">
            <v>RE: MNY Lips | Lifter Honey Listing | TATACLIQ</v>
          </cell>
          <cell r="C56020" t="str">
            <v>CLOSED</v>
          </cell>
          <cell r="D56020" t="str">
            <v>Medium</v>
          </cell>
          <cell r="E56020" t="str">
            <v>netscribes</v>
          </cell>
          <cell r="F56020" t="str">
            <v>Simi Raichel Zachariah</v>
          </cell>
          <cell r="G56020">
            <v>46080.001388888886</v>
          </cell>
          <cell r="H56020">
            <v>46086.642361111109</v>
          </cell>
        </row>
        <row r="56021">
          <cell r="A56021" t="str">
            <v>UCW-27081</v>
          </cell>
          <cell r="B56021" t="str">
            <v>RE: Styles Migration to Tata Cliq WB Account - 18-02-2026</v>
          </cell>
          <cell r="C56021" t="str">
            <v>CLOSED</v>
          </cell>
          <cell r="D56021" t="str">
            <v>Medium</v>
          </cell>
          <cell r="E56021" t="str">
            <v>netscribes</v>
          </cell>
          <cell r="F56021" t="str">
            <v>Simi Raichel Zachariah</v>
          </cell>
          <cell r="G56021">
            <v>46079.995833333334</v>
          </cell>
          <cell r="H56021">
            <v>46127.586111111108</v>
          </cell>
        </row>
        <row r="56022">
          <cell r="A56022" t="str">
            <v>UCW-27077</v>
          </cell>
          <cell r="B56022" t="str">
            <v>Enrich_Re: Libas Apparel 127532 25-02-2026 (IMAGE ADDITION)</v>
          </cell>
          <cell r="C56022" t="str">
            <v>CLOSED</v>
          </cell>
          <cell r="D56022" t="str">
            <v>Medium</v>
          </cell>
          <cell r="E56022" t="str">
            <v>netscribes</v>
          </cell>
          <cell r="F56022" t="str">
            <v>Juilee Jadhav</v>
          </cell>
          <cell r="G56022">
            <v>46079.799305555556</v>
          </cell>
          <cell r="H56022">
            <v>46085.436805555553</v>
          </cell>
        </row>
        <row r="56023">
          <cell r="A56023" t="str">
            <v>UCW-27075</v>
          </cell>
          <cell r="B56023" t="str">
            <v>Tata Cliq-adidas DTC|Footwear| Attributes_29-01-26</v>
          </cell>
          <cell r="C56023" t="str">
            <v>CLOSED</v>
          </cell>
          <cell r="D56023" t="str">
            <v>Medium</v>
          </cell>
          <cell r="E56023" t="str">
            <v>netscribes</v>
          </cell>
          <cell r="F56023" t="str">
            <v>netscribes</v>
          </cell>
          <cell r="G56023">
            <v>46079.786805555559</v>
          </cell>
          <cell r="H56023">
            <v>46093.549305555556</v>
          </cell>
        </row>
        <row r="56024">
          <cell r="A56024" t="str">
            <v>UCW-27063</v>
          </cell>
          <cell r="B56024" t="str">
            <v>ERROR_Catalogue errors for the Multibrands Agency (NETSCRIBE) 26TH FEB_NC</v>
          </cell>
          <cell r="C56024" t="str">
            <v>CLOSED</v>
          </cell>
          <cell r="D56024" t="str">
            <v>Medium</v>
          </cell>
          <cell r="E56024" t="str">
            <v>netscribes</v>
          </cell>
          <cell r="F56024" t="str">
            <v>Sushma Ram</v>
          </cell>
          <cell r="G56024">
            <v>46079.711111111108</v>
          </cell>
          <cell r="H56024">
            <v>46085.579861111109</v>
          </cell>
        </row>
        <row r="56025">
          <cell r="A56025" t="str">
            <v>UCW-27059</v>
          </cell>
          <cell r="B56025" t="str">
            <v>Giva | Silver Jewellery | 125927 | 11-02-2026 (71 Skus) - High Priority</v>
          </cell>
          <cell r="C56025" t="str">
            <v>CLOSED</v>
          </cell>
          <cell r="D56025" t="str">
            <v>Medium</v>
          </cell>
          <cell r="E56025" t="str">
            <v>netscribes</v>
          </cell>
          <cell r="F56025" t="str">
            <v>Shraddha Dighe</v>
          </cell>
          <cell r="G56025">
            <v>46079.67291666667</v>
          </cell>
          <cell r="H56025">
            <v>46085.583333333336</v>
          </cell>
        </row>
        <row r="56026">
          <cell r="A56026" t="str">
            <v>UCW-27052</v>
          </cell>
          <cell r="B56026" t="str">
            <v>Kitbag listing file (SC:129280)</v>
          </cell>
          <cell r="C56026" t="str">
            <v>CLOSED</v>
          </cell>
          <cell r="D56026" t="str">
            <v>Medium</v>
          </cell>
          <cell r="E56026" t="str">
            <v>netscribes</v>
          </cell>
          <cell r="F56026" t="str">
            <v>Mohd Tahir Shaikh</v>
          </cell>
          <cell r="G56026">
            <v>46079.604861111111</v>
          </cell>
          <cell r="H56026">
            <v>46085.565972222219</v>
          </cell>
        </row>
        <row r="56027">
          <cell r="A56027" t="str">
            <v>UCW-27050</v>
          </cell>
          <cell r="B56027" t="str">
            <v>CLONE - TataCliq New listings 07/02/26</v>
          </cell>
          <cell r="C56027" t="str">
            <v>CLOSED</v>
          </cell>
          <cell r="D56027" t="str">
            <v>Medium</v>
          </cell>
          <cell r="E56027" t="str">
            <v>netscribes</v>
          </cell>
          <cell r="F56027" t="str">
            <v>netscribes</v>
          </cell>
          <cell r="G56027">
            <v>46079.599305555559</v>
          </cell>
          <cell r="H56027">
            <v>46083.561805555553</v>
          </cell>
        </row>
        <row r="56028">
          <cell r="A56028" t="str">
            <v>UCW-27043</v>
          </cell>
          <cell r="B56028" t="str">
            <v>Enrich_Axis Set of 3 Luggage Image Update | Tatacliq</v>
          </cell>
          <cell r="C56028" t="str">
            <v>CLOSED</v>
          </cell>
          <cell r="D56028" t="str">
            <v>Medium</v>
          </cell>
          <cell r="E56028" t="str">
            <v>netscribes</v>
          </cell>
          <cell r="F56028" t="str">
            <v>Juilee Jadhav</v>
          </cell>
          <cell r="G56028">
            <v>46079.543749999997</v>
          </cell>
          <cell r="H56028">
            <v>46083.544444444444</v>
          </cell>
        </row>
        <row r="56029">
          <cell r="A56029" t="str">
            <v>UCW-27039</v>
          </cell>
          <cell r="B56029" t="str">
            <v>PUMA Accessory, Apparel &amp; Footwear Migration of Articles from Seller 124130 to 125381 (24th Feb 2026)</v>
          </cell>
          <cell r="C56029" t="str">
            <v>CLOSED</v>
          </cell>
          <cell r="D56029" t="str">
            <v>Medium</v>
          </cell>
          <cell r="E56029" t="str">
            <v>netscribes</v>
          </cell>
          <cell r="F56029" t="str">
            <v>Mohd Tahir Shaikh</v>
          </cell>
          <cell r="G56029">
            <v>46079.494444444441</v>
          </cell>
          <cell r="H56029">
            <v>46156.826388888891</v>
          </cell>
        </row>
        <row r="56030">
          <cell r="A56030" t="str">
            <v>UCW-27025</v>
          </cell>
          <cell r="B56030" t="str">
            <v>ENRICH_Updated Photos For Jhablas</v>
          </cell>
          <cell r="C56030" t="str">
            <v>CLOSED</v>
          </cell>
          <cell r="D56030" t="str">
            <v>Medium</v>
          </cell>
          <cell r="E56030" t="str">
            <v>netscribes</v>
          </cell>
          <cell r="F56030" t="str">
            <v>Mohd Tahir Shaikh</v>
          </cell>
          <cell r="G56030">
            <v>46079.42083333333</v>
          </cell>
          <cell r="H56030">
            <v>46087.585416666669</v>
          </cell>
        </row>
        <row r="56031">
          <cell r="A56031" t="str">
            <v>UCW-27023</v>
          </cell>
          <cell r="B56031" t="str">
            <v>MINIKLUB NON-APPAREL LOT-1 11.02.26 - Kids Accessories</v>
          </cell>
          <cell r="C56031" t="str">
            <v>CLOSED</v>
          </cell>
          <cell r="D56031" t="str">
            <v>Medium</v>
          </cell>
          <cell r="E56031" t="str">
            <v>netscribes</v>
          </cell>
          <cell r="F56031" t="str">
            <v>Mohd Tahir Shaikh</v>
          </cell>
          <cell r="G56031">
            <v>46079.414583333331</v>
          </cell>
          <cell r="H56031">
            <v>46087.519444444442</v>
          </cell>
        </row>
        <row r="56032">
          <cell r="A56032" t="str">
            <v>UCW-27021</v>
          </cell>
          <cell r="B56032" t="str">
            <v>MINIKLUB NON-APPAREL (LOT-3) 12.02.26 - Kids Toy</v>
          </cell>
          <cell r="C56032" t="str">
            <v>CLOSED</v>
          </cell>
          <cell r="D56032" t="str">
            <v>Medium</v>
          </cell>
          <cell r="E56032" t="str">
            <v>netscribes</v>
          </cell>
          <cell r="F56032" t="str">
            <v>Mohd Tahir Shaikh</v>
          </cell>
          <cell r="G56032">
            <v>46079.410416666666</v>
          </cell>
          <cell r="H56032">
            <v>46111.43472222222</v>
          </cell>
        </row>
        <row r="56033">
          <cell r="A56033" t="str">
            <v>UCW-27019</v>
          </cell>
          <cell r="B56033" t="str">
            <v>CLONE - CLONE - Beauty - New brand cataloguing - Forest Hill - 1 Aug</v>
          </cell>
          <cell r="C56033" t="str">
            <v>CLOSED Due to Inactive/Insufficient Information</v>
          </cell>
          <cell r="D56033" t="str">
            <v>Medium</v>
          </cell>
          <cell r="E56033" t="str">
            <v>netscribes</v>
          </cell>
          <cell r="F56033" t="str">
            <v>netscribes</v>
          </cell>
          <cell r="G56033">
            <v>46079.393750000003</v>
          </cell>
          <cell r="H56033">
            <v>46093.55</v>
          </cell>
        </row>
        <row r="56034">
          <cell r="A56034" t="str">
            <v>UCW-27017</v>
          </cell>
          <cell r="B56034" t="str">
            <v>CLONE - Skechers Add now file for listing</v>
          </cell>
          <cell r="C56034" t="str">
            <v>CLOSED Due to Inactive/Insufficient Information</v>
          </cell>
          <cell r="D56034" t="str">
            <v>Medium</v>
          </cell>
          <cell r="E56034" t="str">
            <v>netscribes</v>
          </cell>
          <cell r="F56034" t="str">
            <v>Reagan D’souza</v>
          </cell>
          <cell r="G56034">
            <v>46078.837500000001</v>
          </cell>
          <cell r="H56034">
            <v>46079.47152777778</v>
          </cell>
        </row>
        <row r="56035">
          <cell r="A56035" t="str">
            <v>UCW-27016</v>
          </cell>
          <cell r="B56035" t="str">
            <v>Error_Skechers Add now file for listing</v>
          </cell>
          <cell r="C56035" t="str">
            <v>CLOSED</v>
          </cell>
          <cell r="D56035" t="str">
            <v>Medium</v>
          </cell>
          <cell r="E56035" t="str">
            <v>netscribes</v>
          </cell>
          <cell r="F56035" t="str">
            <v>Reagan D’souza</v>
          </cell>
          <cell r="G56035">
            <v>46078.837500000001</v>
          </cell>
          <cell r="H56035">
            <v>46084.588888888888</v>
          </cell>
        </row>
        <row r="56036">
          <cell r="A56036" t="str">
            <v>UCW-27015</v>
          </cell>
          <cell r="B56036" t="str">
            <v>Eego Italy Footwear New Catalog // Tata Cliq Seller Code - 128558 // Dated 06-02-2026</v>
          </cell>
          <cell r="C56036" t="str">
            <v>CLOSED Due to Inactive/Insufficient Information</v>
          </cell>
          <cell r="D56036" t="str">
            <v>Medium</v>
          </cell>
          <cell r="E56036" t="str">
            <v>netscribes</v>
          </cell>
          <cell r="F56036" t="str">
            <v>netscribes</v>
          </cell>
          <cell r="G56036">
            <v>46078.824999999997</v>
          </cell>
          <cell r="H56036">
            <v>46093.550694444442</v>
          </cell>
        </row>
        <row r="56037">
          <cell r="A56037" t="str">
            <v>UCW-27013</v>
          </cell>
          <cell r="B56037" t="str">
            <v>LUSH - Cataloguing Thread Feb'26</v>
          </cell>
          <cell r="C56037" t="str">
            <v>CLOSED Due to Inactive/Insufficient Information</v>
          </cell>
          <cell r="D56037" t="str">
            <v>Medium</v>
          </cell>
          <cell r="E56037" t="str">
            <v>netscribes</v>
          </cell>
          <cell r="F56037" t="str">
            <v>Shraddha Dighe</v>
          </cell>
          <cell r="G56037">
            <v>46078.818749999999</v>
          </cell>
          <cell r="H56037">
            <v>46137.868055555555</v>
          </cell>
        </row>
        <row r="56038">
          <cell r="A56038" t="str">
            <v>UCW-27012</v>
          </cell>
          <cell r="B56038" t="str">
            <v>ENRICH_Images Update- 25th Feb</v>
          </cell>
          <cell r="C56038" t="str">
            <v>CLOSED</v>
          </cell>
          <cell r="D56038" t="str">
            <v>Medium</v>
          </cell>
          <cell r="E56038" t="str">
            <v>netscribes</v>
          </cell>
          <cell r="F56038" t="str">
            <v>Shraddha Dighe</v>
          </cell>
          <cell r="G56038">
            <v>46078.8125</v>
          </cell>
          <cell r="H56038">
            <v>46080.474305555559</v>
          </cell>
        </row>
        <row r="56039">
          <cell r="A56039" t="str">
            <v>UCW-27011</v>
          </cell>
          <cell r="B56039" t="str">
            <v>Tata Cliq-Multi Brand-Men's Apparel 13-02-2026</v>
          </cell>
          <cell r="C56039" t="str">
            <v>CLOSED</v>
          </cell>
          <cell r="D56039" t="str">
            <v>Medium</v>
          </cell>
          <cell r="E56039" t="str">
            <v>netscribes</v>
          </cell>
          <cell r="F56039" t="str">
            <v>netscribes</v>
          </cell>
          <cell r="G56039">
            <v>46078.809027777781</v>
          </cell>
          <cell r="H56039">
            <v>46093.551388888889</v>
          </cell>
        </row>
        <row r="56040">
          <cell r="A56040" t="str">
            <v>UCW-27008</v>
          </cell>
          <cell r="B56040" t="str">
            <v>Error_Adidas Sell now_NC</v>
          </cell>
          <cell r="C56040" t="str">
            <v>CLOSED</v>
          </cell>
          <cell r="D56040" t="str">
            <v>Medium</v>
          </cell>
          <cell r="E56040" t="str">
            <v>netscribes</v>
          </cell>
          <cell r="F56040" t="str">
            <v>Reagan D’souza</v>
          </cell>
          <cell r="G56040">
            <v>46078.770833333336</v>
          </cell>
          <cell r="H56040">
            <v>46079.580555555556</v>
          </cell>
        </row>
        <row r="56041">
          <cell r="A56041" t="str">
            <v>UCW-27005</v>
          </cell>
          <cell r="B56041" t="str">
            <v>Tata Cliq-Multi Brand-Men's Apparel 25-02-2026</v>
          </cell>
          <cell r="C56041" t="str">
            <v>CLOSED</v>
          </cell>
          <cell r="D56041" t="str">
            <v>Medium</v>
          </cell>
          <cell r="E56041" t="str">
            <v>netscribes</v>
          </cell>
          <cell r="F56041" t="str">
            <v>Simi Raichel Zachariah</v>
          </cell>
          <cell r="G56041">
            <v>46078.757638888892</v>
          </cell>
          <cell r="H56041">
            <v>46085.556944444441</v>
          </cell>
        </row>
        <row r="56042">
          <cell r="A56042" t="str">
            <v>UCW-27003</v>
          </cell>
          <cell r="B56042" t="str">
            <v>Enrich_Allo + Tope + 128104 + 23 Feb, 2026</v>
          </cell>
          <cell r="C56042" t="str">
            <v>CLOSED</v>
          </cell>
          <cell r="D56042" t="str">
            <v>Medium</v>
          </cell>
          <cell r="E56042" t="str">
            <v>netscribes</v>
          </cell>
          <cell r="F56042" t="str">
            <v>Juilee Jadhav</v>
          </cell>
          <cell r="G56042">
            <v>46078.736111111109</v>
          </cell>
          <cell r="H56042">
            <v>46080.578472222223</v>
          </cell>
        </row>
        <row r="56043">
          <cell r="A56043" t="str">
            <v>UCW-26994</v>
          </cell>
          <cell r="B56043" t="str">
            <v>Enrich_Flex Chair Catalogue Revision</v>
          </cell>
          <cell r="C56043" t="str">
            <v>CLOSED</v>
          </cell>
          <cell r="D56043" t="str">
            <v>Medium</v>
          </cell>
          <cell r="E56043" t="str">
            <v>netscribes</v>
          </cell>
          <cell r="F56043" t="str">
            <v>Juilee Jadhav</v>
          </cell>
          <cell r="G56043">
            <v>46078.695833333331</v>
          </cell>
          <cell r="H56043">
            <v>46080.565972222219</v>
          </cell>
        </row>
        <row r="56044">
          <cell r="A56044" t="str">
            <v>UCW-26992</v>
          </cell>
          <cell r="B56044" t="str">
            <v>ENRICH_Expired Assets - JML Festive Campaign</v>
          </cell>
          <cell r="C56044" t="str">
            <v>CLOSED</v>
          </cell>
          <cell r="D56044" t="str">
            <v>Medium</v>
          </cell>
          <cell r="E56044" t="str">
            <v>netscribes</v>
          </cell>
          <cell r="F56044" t="str">
            <v>Shraddha Dighe</v>
          </cell>
          <cell r="G56044">
            <v>46078.689583333333</v>
          </cell>
          <cell r="H56044">
            <v>46079.668055555558</v>
          </cell>
        </row>
        <row r="56045">
          <cell r="A56045" t="str">
            <v>UCW-26984</v>
          </cell>
          <cell r="B56045" t="str">
            <v>Tata Cliq-Reebok Brand-Footwear Men &amp; Women 22-01-2026 - 838 Options</v>
          </cell>
          <cell r="C56045" t="str">
            <v>CLOSED</v>
          </cell>
          <cell r="D56045" t="str">
            <v>Medium</v>
          </cell>
          <cell r="E56045" t="str">
            <v>netscribes</v>
          </cell>
          <cell r="F56045" t="str">
            <v>Mohd Tahir Shaikh</v>
          </cell>
          <cell r="G56045">
            <v>46078.660416666666</v>
          </cell>
          <cell r="H56045">
            <v>46090.739583333336</v>
          </cell>
        </row>
        <row r="56046">
          <cell r="A56046" t="str">
            <v>UCW-26976</v>
          </cell>
          <cell r="B56046" t="str">
            <v>Little Bansi_Category - Apparel_Seller Code - 127012_20th Feb'26</v>
          </cell>
          <cell r="C56046" t="str">
            <v>CLOSED</v>
          </cell>
          <cell r="D56046" t="str">
            <v>Medium</v>
          </cell>
          <cell r="E56046" t="str">
            <v>netscribes</v>
          </cell>
          <cell r="F56046" t="str">
            <v>Mohd Tahir Shaikh</v>
          </cell>
          <cell r="G56046">
            <v>46078.612500000003</v>
          </cell>
          <cell r="H56046">
            <v>46083.511805555558</v>
          </cell>
        </row>
        <row r="56047">
          <cell r="A56047" t="str">
            <v>UCW-26965</v>
          </cell>
          <cell r="B56047" t="str">
            <v>Kids Water Bottles-79 SKU's- Little Surprise Box</v>
          </cell>
          <cell r="C56047" t="str">
            <v>CLOSED Due to Inactive/Insufficient Information</v>
          </cell>
          <cell r="D56047" t="str">
            <v>Medium</v>
          </cell>
          <cell r="E56047" t="str">
            <v>netscribes</v>
          </cell>
          <cell r="F56047" t="str">
            <v>netscribes</v>
          </cell>
          <cell r="G56047">
            <v>46078.561805555553</v>
          </cell>
          <cell r="H56047">
            <v>46093.552083333336</v>
          </cell>
        </row>
        <row r="56048">
          <cell r="A56048" t="str">
            <v>UCW-26964</v>
          </cell>
          <cell r="B56048" t="str">
            <v xml:space="preserve">ENRICH_Tata Updated Content &amp;  PDP images for Top Hair SKUs </v>
          </cell>
          <cell r="C56048" t="str">
            <v>CLOSED</v>
          </cell>
          <cell r="D56048" t="str">
            <v>Medium</v>
          </cell>
          <cell r="E56048" t="str">
            <v>netscribes</v>
          </cell>
          <cell r="F56048" t="str">
            <v>Shraddha Dighe</v>
          </cell>
          <cell r="G56048">
            <v>46078.550694444442</v>
          </cell>
          <cell r="H56048">
            <v>46079.65625</v>
          </cell>
        </row>
        <row r="56049">
          <cell r="A56049" t="str">
            <v>UCW-26960</v>
          </cell>
          <cell r="B56049" t="str">
            <v>Clone - Pantaloons/Specimen/Non Apparel/New Listing/SKU 30/Options 24| 13th Jan'2026</v>
          </cell>
          <cell r="C56049" t="str">
            <v>CLOSED</v>
          </cell>
          <cell r="D56049" t="str">
            <v>Medium</v>
          </cell>
          <cell r="E56049" t="str">
            <v>netscribes</v>
          </cell>
          <cell r="F56049" t="str">
            <v>netscribes</v>
          </cell>
          <cell r="G56049">
            <v>46078.524305555555</v>
          </cell>
          <cell r="H56049">
            <v>46079.618055555555</v>
          </cell>
        </row>
        <row r="56050">
          <cell r="A56050" t="str">
            <v>UCW-26952</v>
          </cell>
          <cell r="B56050" t="str">
            <v>Earrings category file for Listing in TATA CLIQ</v>
          </cell>
          <cell r="C56050" t="str">
            <v>CLOSED</v>
          </cell>
          <cell r="D56050" t="str">
            <v>Medium</v>
          </cell>
          <cell r="E56050" t="str">
            <v>netscribes</v>
          </cell>
          <cell r="F56050" t="str">
            <v>Shraddha Dighe</v>
          </cell>
          <cell r="G56050">
            <v>46078.486111111109</v>
          </cell>
          <cell r="H56050">
            <v>46083.511805555558</v>
          </cell>
        </row>
        <row r="56051">
          <cell r="A56051" t="str">
            <v>UCW-26940</v>
          </cell>
          <cell r="B56051" t="str">
            <v>Clone - Request for Addition of 22 SKUs (Total 270 Barcodes) on Tata CLiQ Portal</v>
          </cell>
          <cell r="C56051" t="str">
            <v>CLOSED</v>
          </cell>
          <cell r="D56051" t="str">
            <v>Medium</v>
          </cell>
          <cell r="E56051" t="str">
            <v>netscribes</v>
          </cell>
          <cell r="F56051" t="str">
            <v>netscribes</v>
          </cell>
          <cell r="G56051">
            <v>46077.829861111109</v>
          </cell>
          <cell r="H56051">
            <v>46085.536805555559</v>
          </cell>
        </row>
        <row r="56052">
          <cell r="A56052" t="str">
            <v>UCW-26935</v>
          </cell>
          <cell r="B56052" t="str">
            <v>Error_Incorrect Product Dispatched | Daily Life Forever52</v>
          </cell>
          <cell r="C56052" t="str">
            <v>CLOSED</v>
          </cell>
          <cell r="D56052" t="str">
            <v>Medium</v>
          </cell>
          <cell r="E56052" t="str">
            <v>netscribes</v>
          </cell>
          <cell r="F56052" t="str">
            <v>Reagan D’souza</v>
          </cell>
          <cell r="G56052">
            <v>46077.763888888891</v>
          </cell>
          <cell r="H56052">
            <v>46080.793055555558</v>
          </cell>
        </row>
        <row r="56053">
          <cell r="A56053" t="str">
            <v>UCW-26932</v>
          </cell>
          <cell r="B56053" t="str">
            <v>realme | Gadgets | 125489 | 23rd Feb- Sell Now</v>
          </cell>
          <cell r="C56053" t="str">
            <v>CLOSED</v>
          </cell>
          <cell r="D56053" t="str">
            <v>Medium</v>
          </cell>
          <cell r="E56053" t="str">
            <v>netscribes</v>
          </cell>
          <cell r="F56053" t="str">
            <v>Juilee Jadhav</v>
          </cell>
          <cell r="G56053">
            <v>46077.759027777778</v>
          </cell>
          <cell r="H56053">
            <v>46078.536111111112</v>
          </cell>
        </row>
        <row r="56054">
          <cell r="A56054" t="str">
            <v>UCW-26930</v>
          </cell>
          <cell r="B56054" t="str">
            <v>Enrich_RE: MNY | PDP Image Updates | TATACLIQ</v>
          </cell>
          <cell r="C56054" t="str">
            <v>CLOSED</v>
          </cell>
          <cell r="D56054" t="str">
            <v>Medium</v>
          </cell>
          <cell r="E56054" t="str">
            <v>netscribes</v>
          </cell>
          <cell r="F56054" t="str">
            <v>Simi Raichel Zachariah</v>
          </cell>
          <cell r="G56054">
            <v>46077.750694444447</v>
          </cell>
          <cell r="H56054">
            <v>46080.785416666666</v>
          </cell>
        </row>
        <row r="56055">
          <cell r="A56055" t="str">
            <v>UCW-26923</v>
          </cell>
          <cell r="B56055" t="str">
            <v>RE: Tata Cliq-Multi Brand-Women's Apparel 20-02-2026</v>
          </cell>
          <cell r="C56055" t="str">
            <v>CLOSED</v>
          </cell>
          <cell r="D56055" t="str">
            <v>Medium</v>
          </cell>
          <cell r="E56055" t="str">
            <v>netscribes</v>
          </cell>
          <cell r="F56055" t="str">
            <v>netscribes</v>
          </cell>
          <cell r="G56055">
            <v>46077.734027777777</v>
          </cell>
          <cell r="H56055">
            <v>46078.615972222222</v>
          </cell>
        </row>
        <row r="56056">
          <cell r="A56056" t="str">
            <v>UCW-26919</v>
          </cell>
          <cell r="B56056" t="str">
            <v>RE: Pilgrim&lt;&gt;Tata Cliq: New Listing</v>
          </cell>
          <cell r="C56056" t="str">
            <v>CLOSED</v>
          </cell>
          <cell r="D56056" t="str">
            <v>Medium</v>
          </cell>
          <cell r="E56056" t="str">
            <v>netscribes</v>
          </cell>
          <cell r="F56056" t="str">
            <v>Simi Raichel Zachariah</v>
          </cell>
          <cell r="G56056">
            <v>46077.711805555555</v>
          </cell>
          <cell r="H56056">
            <v>46079.59097222222</v>
          </cell>
        </row>
        <row r="56057">
          <cell r="A56057" t="str">
            <v>UCW-26906</v>
          </cell>
          <cell r="B56057" t="str">
            <v>Enrich_Re: Tatacliq Partial Updates : 23.02.2026</v>
          </cell>
          <cell r="C56057" t="str">
            <v>CLOSED</v>
          </cell>
          <cell r="D56057" t="str">
            <v>Medium</v>
          </cell>
          <cell r="E56057" t="str">
            <v>netscribes</v>
          </cell>
          <cell r="F56057" t="str">
            <v>Juilee Jadhav</v>
          </cell>
          <cell r="G56057">
            <v>46077.65902777778</v>
          </cell>
          <cell r="H56057">
            <v>46080.78402777778</v>
          </cell>
        </row>
        <row r="56058">
          <cell r="A56058" t="str">
            <v>UCW-26900</v>
          </cell>
          <cell r="B56058" t="str">
            <v>210 Articles || New Listing For INC5 || TataCliq</v>
          </cell>
          <cell r="C56058" t="str">
            <v>CLOSED</v>
          </cell>
          <cell r="D56058" t="str">
            <v>Medium</v>
          </cell>
          <cell r="E56058" t="str">
            <v>netscribes</v>
          </cell>
          <cell r="F56058" t="str">
            <v>Mohd Tahir Shaikh</v>
          </cell>
          <cell r="G56058">
            <v>46077.632638888892</v>
          </cell>
          <cell r="H56058">
            <v>46086.75</v>
          </cell>
        </row>
        <row r="56059">
          <cell r="A56059" t="str">
            <v>UCW-26897</v>
          </cell>
          <cell r="B56059" t="str">
            <v>120 Articles || New Listing For INC5 || TataCliq</v>
          </cell>
          <cell r="C56059" t="str">
            <v>CLOSED Due to Inactive/Insufficient Information</v>
          </cell>
          <cell r="D56059" t="str">
            <v>Medium</v>
          </cell>
          <cell r="E56059" t="str">
            <v>netscribes</v>
          </cell>
          <cell r="F56059" t="str">
            <v>Mohd Tahir Shaikh</v>
          </cell>
          <cell r="G56059">
            <v>46077.618750000001</v>
          </cell>
          <cell r="H56059">
            <v>46093.552777777775</v>
          </cell>
        </row>
        <row r="56060">
          <cell r="A56060" t="str">
            <v>UCW-26888</v>
          </cell>
          <cell r="B56060" t="str">
            <v>Enrich_Aristocrat Atlas Image Change | Luggage | Tatacliq - Seller Code : 123790</v>
          </cell>
          <cell r="C56060" t="str">
            <v>CLOSED</v>
          </cell>
          <cell r="D56060" t="str">
            <v>Medium</v>
          </cell>
          <cell r="E56060" t="str">
            <v>netscribes</v>
          </cell>
          <cell r="F56060" t="str">
            <v>Juilee Jadhav</v>
          </cell>
          <cell r="G56060">
            <v>46077.537499999999</v>
          </cell>
          <cell r="H56060">
            <v>46083.618750000001</v>
          </cell>
        </row>
        <row r="56061">
          <cell r="A56061" t="str">
            <v>UCW-26879</v>
          </cell>
          <cell r="B56061" t="str">
            <v>Error_RE: Pantaloons/Women Ethnic wear/Apparel/New Listing/SKU 776/Options 147| 22nd Jan'2026_NC</v>
          </cell>
          <cell r="C56061" t="str">
            <v>CLOSED</v>
          </cell>
          <cell r="D56061" t="str">
            <v>Medium</v>
          </cell>
          <cell r="E56061" t="str">
            <v>netscribes</v>
          </cell>
          <cell r="F56061" t="str">
            <v>Reagan D’souza</v>
          </cell>
          <cell r="G56061">
            <v>46077.454861111109</v>
          </cell>
          <cell r="H56061">
            <v>46077.683333333334</v>
          </cell>
        </row>
        <row r="56062">
          <cell r="A56062" t="str">
            <v>UCW-26876</v>
          </cell>
          <cell r="B56062" t="str">
            <v>RE: MNY | Fit Me Spot Rescue Listing | TATACLIQ</v>
          </cell>
          <cell r="C56062" t="str">
            <v>CLOSED</v>
          </cell>
          <cell r="D56062" t="str">
            <v>Medium</v>
          </cell>
          <cell r="E56062" t="str">
            <v>netscribes</v>
          </cell>
          <cell r="F56062" t="str">
            <v>Simi Raichel Zachariah</v>
          </cell>
          <cell r="G56062">
            <v>46077.446527777778</v>
          </cell>
          <cell r="H56062">
            <v>46081.543749999997</v>
          </cell>
        </row>
        <row r="56063">
          <cell r="A56063" t="str">
            <v>UCW-26874</v>
          </cell>
          <cell r="B56063" t="str">
            <v>RE: Garnier | Fresh &amp; Bright Listing - 90g | TATACLIQ</v>
          </cell>
          <cell r="C56063" t="str">
            <v>CLOSED</v>
          </cell>
          <cell r="D56063" t="str">
            <v>Medium</v>
          </cell>
          <cell r="E56063" t="str">
            <v>netscribes</v>
          </cell>
          <cell r="F56063" t="str">
            <v>Simi Raichel Zachariah</v>
          </cell>
          <cell r="G56063">
            <v>46077.443749999999</v>
          </cell>
          <cell r="H56063">
            <v>46079.586111111108</v>
          </cell>
        </row>
        <row r="56064">
          <cell r="A56064" t="str">
            <v>UCW-26873</v>
          </cell>
          <cell r="B56064" t="str">
            <v>Enrich_RE: Garnier | Serum Cleanser PDP Revamp | TATACLIQ</v>
          </cell>
          <cell r="C56064" t="str">
            <v>CLOSED</v>
          </cell>
          <cell r="D56064" t="str">
            <v>Medium</v>
          </cell>
          <cell r="E56064" t="str">
            <v>netscribes</v>
          </cell>
          <cell r="F56064" t="str">
            <v>Simi Raichel Zachariah</v>
          </cell>
          <cell r="G56064">
            <v>46077.430555555555</v>
          </cell>
          <cell r="H56064">
            <v>46083.538194444445</v>
          </cell>
        </row>
        <row r="56065">
          <cell r="A56065" t="str">
            <v>UCW-26869</v>
          </cell>
          <cell r="B56065" t="str">
            <v>RE: Indo Era :- New Arrivals for listing 918</v>
          </cell>
          <cell r="C56065" t="str">
            <v>CLOSED</v>
          </cell>
          <cell r="D56065" t="str">
            <v>Medium</v>
          </cell>
          <cell r="E56065" t="str">
            <v>netscribes</v>
          </cell>
          <cell r="F56065" t="str">
            <v>Simi Raichel Zachariah</v>
          </cell>
          <cell r="G56065">
            <v>46077.404166666667</v>
          </cell>
          <cell r="H56065">
            <v>46093.554166666669</v>
          </cell>
        </row>
        <row r="56066">
          <cell r="A56066" t="str">
            <v>UCW-26846</v>
          </cell>
          <cell r="B56066" t="str">
            <v xml:space="preserve">RE: Elora ll Women_Apparel ll Seller Code :127835-NJSS1 ll 17th Feb,2026 ll 206 New </v>
          </cell>
          <cell r="C56066" t="str">
            <v>CLOSED</v>
          </cell>
          <cell r="D56066" t="str">
            <v>Medium</v>
          </cell>
          <cell r="E56066" t="str">
            <v>netscribes</v>
          </cell>
          <cell r="F56066" t="str">
            <v>Simi Raichel Zachariah</v>
          </cell>
          <cell r="G56066">
            <v>46076.772222222222</v>
          </cell>
          <cell r="H56066">
            <v>46086.427777777775</v>
          </cell>
        </row>
        <row r="56067">
          <cell r="A56067" t="str">
            <v>UCW-26844</v>
          </cell>
          <cell r="B56067" t="str">
            <v>Enrich_Title Update | CYMRYMDFUS</v>
          </cell>
          <cell r="C56067" t="str">
            <v>CLOSED</v>
          </cell>
          <cell r="D56067" t="str">
            <v>Medium</v>
          </cell>
          <cell r="E56067" t="str">
            <v>netscribes</v>
          </cell>
          <cell r="F56067" t="str">
            <v>Juilee Jadhav</v>
          </cell>
          <cell r="G56067">
            <v>46076.768750000003</v>
          </cell>
          <cell r="H56067">
            <v>46078.543055555558</v>
          </cell>
        </row>
        <row r="56068">
          <cell r="A56068" t="str">
            <v>UCW-26837</v>
          </cell>
          <cell r="B56068" t="str">
            <v>RE: Miss Chase A+ - Apparel - 124024-BEN1 - 23022026 - 39 Styles</v>
          </cell>
          <cell r="C56068" t="str">
            <v>CLOSED</v>
          </cell>
          <cell r="D56068" t="str">
            <v>Medium</v>
          </cell>
          <cell r="E56068" t="str">
            <v>netscribes</v>
          </cell>
          <cell r="F56068" t="str">
            <v>Simi Raichel Zachariah</v>
          </cell>
          <cell r="G56068">
            <v>46076.719444444447</v>
          </cell>
          <cell r="H56068">
            <v>46085.643750000003</v>
          </cell>
        </row>
        <row r="56069">
          <cell r="A56069" t="str">
            <v>UCW-26836</v>
          </cell>
          <cell r="B56069" t="str">
            <v>RE: Miss Chase - Apparel - 124024-BEN1 - 23022026 - 24 Styles</v>
          </cell>
          <cell r="C56069" t="str">
            <v>CLOSED</v>
          </cell>
          <cell r="D56069" t="str">
            <v>Medium</v>
          </cell>
          <cell r="E56069" t="str">
            <v>netscribes</v>
          </cell>
          <cell r="F56069" t="str">
            <v>Simi Raichel Zachariah</v>
          </cell>
          <cell r="G56069">
            <v>46076.707638888889</v>
          </cell>
          <cell r="H56069">
            <v>46081.61041666667</v>
          </cell>
        </row>
        <row r="56070">
          <cell r="A56070" t="str">
            <v>UCW-26830</v>
          </cell>
          <cell r="B56070" t="str">
            <v>Tata Cliq-Allen Solly Brand-Kids Apparel 19-02-2026</v>
          </cell>
          <cell r="C56070" t="str">
            <v>CLOSED</v>
          </cell>
          <cell r="D56070" t="str">
            <v>Medium</v>
          </cell>
          <cell r="E56070" t="str">
            <v>netscribes</v>
          </cell>
          <cell r="F56070" t="str">
            <v>Mohd Tahir Shaikh</v>
          </cell>
          <cell r="G56070">
            <v>46076.680555555555</v>
          </cell>
          <cell r="H56070">
            <v>46085.631944444445</v>
          </cell>
        </row>
        <row r="56071">
          <cell r="A56071" t="str">
            <v>UCW-26825</v>
          </cell>
          <cell r="B56071" t="str">
            <v>CLONE - Renee X Tatacliq</v>
          </cell>
          <cell r="C56071" t="str">
            <v>CLOSED</v>
          </cell>
          <cell r="D56071" t="str">
            <v>Medium</v>
          </cell>
          <cell r="E56071" t="str">
            <v>netscribes</v>
          </cell>
          <cell r="F56071" t="str">
            <v>netscribes</v>
          </cell>
          <cell r="G56071">
            <v>46076.640277777777</v>
          </cell>
          <cell r="H56071">
            <v>46077.479861111111</v>
          </cell>
        </row>
        <row r="56072">
          <cell r="A56072" t="str">
            <v>UCW-26824</v>
          </cell>
          <cell r="B56072" t="str">
            <v>Migration request for styles, Brand Name : SaintG</v>
          </cell>
          <cell r="C56072" t="str">
            <v>CLOSED</v>
          </cell>
          <cell r="D56072" t="str">
            <v>Medium</v>
          </cell>
          <cell r="E56072" t="str">
            <v>netscribes</v>
          </cell>
          <cell r="F56072" t="str">
            <v>Mohd Tahir Shaikh</v>
          </cell>
          <cell r="G56072">
            <v>46076.638194444444</v>
          </cell>
          <cell r="H56072">
            <v>46079.595138888886</v>
          </cell>
        </row>
        <row r="56073">
          <cell r="A56073" t="str">
            <v>UCW-26821</v>
          </cell>
          <cell r="B56073" t="str">
            <v>New listing - D'LORZERI - 47 SKUs</v>
          </cell>
          <cell r="C56073" t="str">
            <v>CLOSED</v>
          </cell>
          <cell r="D56073" t="str">
            <v>Medium</v>
          </cell>
          <cell r="E56073" t="str">
            <v>netscribes</v>
          </cell>
          <cell r="F56073" t="str">
            <v>Mohd Tahir Shaikh</v>
          </cell>
          <cell r="G56073">
            <v>46076.61041666667</v>
          </cell>
          <cell r="H56073">
            <v>46083.48541666667</v>
          </cell>
        </row>
        <row r="56074">
          <cell r="A56074" t="str">
            <v>UCW-26818</v>
          </cell>
          <cell r="B56074" t="str">
            <v>Woonie-New Catalog Casual Dress</v>
          </cell>
          <cell r="C56074" t="str">
            <v>CLOSED</v>
          </cell>
          <cell r="D56074" t="str">
            <v>Medium</v>
          </cell>
          <cell r="E56074" t="str">
            <v>netscribes</v>
          </cell>
          <cell r="F56074" t="str">
            <v>Mohd Tahir Shaikh</v>
          </cell>
          <cell r="G56074">
            <v>46076.597222222219</v>
          </cell>
          <cell r="H56074">
            <v>46078.54791666667</v>
          </cell>
        </row>
        <row r="56075">
          <cell r="A56075" t="str">
            <v>UCW-26808</v>
          </cell>
          <cell r="B56075" t="str">
            <v>ENRICH_Title Update on TATA CLiQ</v>
          </cell>
          <cell r="C56075" t="str">
            <v>CLOSED</v>
          </cell>
          <cell r="D56075" t="str">
            <v>Medium</v>
          </cell>
          <cell r="E56075" t="str">
            <v>netscribes</v>
          </cell>
          <cell r="F56075" t="str">
            <v>Shraddha Dighe</v>
          </cell>
          <cell r="G56075">
            <v>46076.539583333331</v>
          </cell>
          <cell r="H56075">
            <v>46078.390972222223</v>
          </cell>
        </row>
        <row r="56076">
          <cell r="A56076" t="str">
            <v>UCW-26806</v>
          </cell>
          <cell r="B56076" t="str">
            <v>RE: Tatacliq Lifestyle Catalogue Template-Lot -146_20.02.2026</v>
          </cell>
          <cell r="C56076" t="str">
            <v>CLOSED</v>
          </cell>
          <cell r="D56076" t="str">
            <v>Medium</v>
          </cell>
          <cell r="E56076" t="str">
            <v>netscribes</v>
          </cell>
          <cell r="F56076" t="str">
            <v>Simi Raichel Zachariah</v>
          </cell>
          <cell r="G56076">
            <v>46076.525694444441</v>
          </cell>
          <cell r="H56076">
            <v>46085.549305555556</v>
          </cell>
        </row>
        <row r="56077">
          <cell r="A56077" t="str">
            <v>UCW-26805</v>
          </cell>
          <cell r="B56077" t="str">
            <v>ERROR_TataCliq Fashion Listing File For Anna by Anuschka_NC</v>
          </cell>
          <cell r="C56077" t="str">
            <v>CLOSED</v>
          </cell>
          <cell r="D56077" t="str">
            <v>Medium</v>
          </cell>
          <cell r="E56077" t="str">
            <v>netscribes</v>
          </cell>
          <cell r="F56077" t="str">
            <v>Mohd Tahir Shaikh</v>
          </cell>
          <cell r="G56077">
            <v>46076.524305555555</v>
          </cell>
          <cell r="H56077">
            <v>46077.45208333333</v>
          </cell>
        </row>
        <row r="56078">
          <cell r="A56078" t="str">
            <v>UCW-26799</v>
          </cell>
          <cell r="B56078" t="str">
            <v>RE: Raymonds Batch 8_Tata cliq</v>
          </cell>
          <cell r="C56078" t="str">
            <v>CLOSED</v>
          </cell>
          <cell r="D56078" t="str">
            <v>Medium</v>
          </cell>
          <cell r="E56078" t="str">
            <v>netscribes</v>
          </cell>
          <cell r="F56078" t="str">
            <v>Simi Raichel Zachariah</v>
          </cell>
          <cell r="G56078">
            <v>46076.496527777781</v>
          </cell>
          <cell r="H56078">
            <v>46086.442361111112</v>
          </cell>
        </row>
        <row r="56079">
          <cell r="A56079" t="str">
            <v>UCW-26798</v>
          </cell>
          <cell r="B56079" t="str">
            <v>Unilever x Tata | Lakme New Listing</v>
          </cell>
          <cell r="C56079" t="str">
            <v>CLOSED</v>
          </cell>
          <cell r="D56079" t="str">
            <v>Medium</v>
          </cell>
          <cell r="E56079" t="str">
            <v>netscribes</v>
          </cell>
          <cell r="F56079" t="str">
            <v>Shraddha Dighe</v>
          </cell>
          <cell r="G56079">
            <v>46076.490972222222</v>
          </cell>
          <cell r="H56079">
            <v>46080.475694444445</v>
          </cell>
        </row>
        <row r="56080">
          <cell r="A56080" t="str">
            <v>UCW-26790</v>
          </cell>
          <cell r="B56080" t="str">
            <v xml:space="preserve">Hoversoul SS-26 Apparel Catalogue - Drop-1 </v>
          </cell>
          <cell r="C56080" t="str">
            <v>CLOSED</v>
          </cell>
          <cell r="D56080" t="str">
            <v>Medium</v>
          </cell>
          <cell r="E56080" t="str">
            <v>netscribes</v>
          </cell>
          <cell r="F56080" t="str">
            <v>Mohd Tahir Shaikh</v>
          </cell>
          <cell r="G56080">
            <v>46076.395833333336</v>
          </cell>
          <cell r="H56080">
            <v>46077.504166666666</v>
          </cell>
        </row>
        <row r="56081">
          <cell r="A56081" t="str">
            <v>UCW-26787</v>
          </cell>
          <cell r="B56081" t="str">
            <v>Tata Cliq-adidas DTC|Footwear| Attributes_18-02-26</v>
          </cell>
          <cell r="C56081" t="str">
            <v>CLOSED Due to Inactive/Insufficient Information</v>
          </cell>
          <cell r="D56081" t="str">
            <v>Medium</v>
          </cell>
          <cell r="E56081" t="str">
            <v>netscribes</v>
          </cell>
          <cell r="F56081" t="str">
            <v>Mohd Tahir Shaikh</v>
          </cell>
          <cell r="G56081">
            <v>46075.984027777777</v>
          </cell>
          <cell r="H56081">
            <v>46159.311805555553</v>
          </cell>
        </row>
        <row r="56082">
          <cell r="A56082" t="str">
            <v>UCW-26775</v>
          </cell>
          <cell r="B56082" t="str">
            <v>SS26 Skechers Footwear-44 SKUs 8 options 17.2.2026</v>
          </cell>
          <cell r="C56082" t="str">
            <v>CLOSED</v>
          </cell>
          <cell r="D56082" t="str">
            <v>Medium</v>
          </cell>
          <cell r="E56082" t="str">
            <v>netscribes</v>
          </cell>
          <cell r="F56082" t="str">
            <v>Mohd Tahir Shaikh</v>
          </cell>
          <cell r="G56082">
            <v>46074.5625</v>
          </cell>
          <cell r="H56082">
            <v>46085.607638888891</v>
          </cell>
        </row>
        <row r="56083">
          <cell r="A56083" t="str">
            <v>UCW-26774</v>
          </cell>
          <cell r="B56083" t="str">
            <v>Skechers + Footwear + 124055 + 16-02-2026</v>
          </cell>
          <cell r="C56083" t="str">
            <v>CLOSED</v>
          </cell>
          <cell r="D56083" t="str">
            <v>Medium</v>
          </cell>
          <cell r="E56083" t="str">
            <v>netscribes</v>
          </cell>
          <cell r="F56083" t="str">
            <v>Mohd Tahir Shaikh</v>
          </cell>
          <cell r="G56083">
            <v>46074.551388888889</v>
          </cell>
          <cell r="H56083">
            <v>46088.504861111112</v>
          </cell>
        </row>
        <row r="56084">
          <cell r="A56084" t="str">
            <v>UCW-26770</v>
          </cell>
          <cell r="B56084" t="str">
            <v>RE: Pantaloons/Women Ethnic wear/Apparel/New Listing/SKU 161/Options 32| 20th Feb'2026</v>
          </cell>
          <cell r="C56084" t="str">
            <v>CLOSED</v>
          </cell>
          <cell r="D56084" t="str">
            <v>Medium</v>
          </cell>
          <cell r="E56084" t="str">
            <v>netscribes</v>
          </cell>
          <cell r="F56084" t="str">
            <v>Simi Raichel Zachariah</v>
          </cell>
          <cell r="G56084">
            <v>46073.875</v>
          </cell>
          <cell r="H56084">
            <v>46077.499305555553</v>
          </cell>
        </row>
        <row r="56085">
          <cell r="A56085" t="str">
            <v>UCW-26765</v>
          </cell>
          <cell r="B56085" t="str">
            <v>RE: Tata Cliq-Multi Brand-Women's Apparel 20-02-2026</v>
          </cell>
          <cell r="C56085" t="str">
            <v>CLOSED</v>
          </cell>
          <cell r="D56085" t="str">
            <v>Medium</v>
          </cell>
          <cell r="E56085" t="str">
            <v>netscribes</v>
          </cell>
          <cell r="F56085" t="str">
            <v>Simi Raichel Zachariah</v>
          </cell>
          <cell r="G56085">
            <v>46073.825694444444</v>
          </cell>
          <cell r="H56085">
            <v>46127.586111111108</v>
          </cell>
        </row>
        <row r="56086">
          <cell r="A56086" t="str">
            <v>UCW-26761</v>
          </cell>
          <cell r="B56086" t="str">
            <v>RE: New SS26 Catalog 24 Kids_Biba_19-02-2026</v>
          </cell>
          <cell r="C56086" t="str">
            <v>CLOSED</v>
          </cell>
          <cell r="D56086" t="str">
            <v>Medium</v>
          </cell>
          <cell r="E56086" t="str">
            <v>netscribes</v>
          </cell>
          <cell r="F56086" t="str">
            <v>Simi Raichel Zachariah</v>
          </cell>
          <cell r="G56086">
            <v>46073.805555555555</v>
          </cell>
          <cell r="H56086">
            <v>46083.527083333334</v>
          </cell>
        </row>
        <row r="56087">
          <cell r="A56087" t="str">
            <v>UCW-26758</v>
          </cell>
          <cell r="B56087" t="str">
            <v>Fresh_TC Calcutta Red Styles Catalogue Sheet</v>
          </cell>
          <cell r="C56087" t="str">
            <v>CLOSED</v>
          </cell>
          <cell r="D56087" t="str">
            <v>Medium</v>
          </cell>
          <cell r="E56087" t="str">
            <v>Chirag Dubal</v>
          </cell>
          <cell r="F56087" t="str">
            <v>Shloka Chakre</v>
          </cell>
          <cell r="G56087">
            <v>46073.799305555556</v>
          </cell>
          <cell r="H56087">
            <v>46093.558333333334</v>
          </cell>
        </row>
        <row r="56088">
          <cell r="A56088" t="str">
            <v>UCW-26755</v>
          </cell>
          <cell r="B56088" t="str">
            <v>RE: Ritu Kumar SS-26 and AW-25 Pending Option Catalogue - 9-Feb-26</v>
          </cell>
          <cell r="C56088" t="str">
            <v>CLOSED</v>
          </cell>
          <cell r="D56088" t="str">
            <v>Medium</v>
          </cell>
          <cell r="E56088" t="str">
            <v>netscribes</v>
          </cell>
          <cell r="F56088" t="str">
            <v>Simi Raichel Zachariah</v>
          </cell>
          <cell r="G56088">
            <v>46073.78125</v>
          </cell>
          <cell r="H56088">
            <v>46085.599305555559</v>
          </cell>
        </row>
        <row r="56089">
          <cell r="A56089" t="str">
            <v>UCW-26749</v>
          </cell>
          <cell r="B56089" t="str">
            <v>Label Ritu Kumar SS-26 Catalogue Sheet</v>
          </cell>
          <cell r="C56089" t="str">
            <v>CLOSED</v>
          </cell>
          <cell r="D56089" t="str">
            <v>Medium</v>
          </cell>
          <cell r="E56089" t="str">
            <v>netscribes</v>
          </cell>
          <cell r="F56089" t="str">
            <v>Simi Raichel Zachariah</v>
          </cell>
          <cell r="G56089">
            <v>46073.765277777777</v>
          </cell>
          <cell r="H56089">
            <v>46076.543055555558</v>
          </cell>
        </row>
        <row r="56090">
          <cell r="A56090" t="str">
            <v>UCW-26746</v>
          </cell>
          <cell r="B56090" t="str">
            <v>Allure - Sell now | 129547</v>
          </cell>
          <cell r="C56090" t="str">
            <v>CLOSED</v>
          </cell>
          <cell r="D56090" t="str">
            <v>Medium</v>
          </cell>
          <cell r="E56090" t="str">
            <v>netscribes</v>
          </cell>
          <cell r="F56090" t="str">
            <v>Shraddha Dighe</v>
          </cell>
          <cell r="G56090">
            <v>46073.745138888888</v>
          </cell>
          <cell r="H56090">
            <v>46085.695833333331</v>
          </cell>
        </row>
        <row r="56091">
          <cell r="A56091" t="str">
            <v>UCW-26740</v>
          </cell>
          <cell r="B56091" t="str">
            <v>OFF-WHITE + EYEWEAR + 125414-KOL + 126594-OAKOLWH + 19/02/2026</v>
          </cell>
          <cell r="C56091" t="str">
            <v>CLOSED</v>
          </cell>
          <cell r="D56091" t="str">
            <v>Medium</v>
          </cell>
          <cell r="E56091" t="str">
            <v>netscribes</v>
          </cell>
          <cell r="F56091" t="str">
            <v>Juilee Jadhav</v>
          </cell>
          <cell r="G56091">
            <v>46073.697916666664</v>
          </cell>
          <cell r="H56091">
            <v>46080.513888888891</v>
          </cell>
        </row>
        <row r="56092">
          <cell r="A56092" t="str">
            <v>UCW-26738</v>
          </cell>
          <cell r="B56092" t="str">
            <v>ENRICH_Request to update image for a Product</v>
          </cell>
          <cell r="C56092" t="str">
            <v>CLOSED</v>
          </cell>
          <cell r="D56092" t="str">
            <v>Medium</v>
          </cell>
          <cell r="E56092" t="str">
            <v>netscribes</v>
          </cell>
          <cell r="F56092" t="str">
            <v>Mohd Tahir Shaikh</v>
          </cell>
          <cell r="G56092">
            <v>46073.695138888892</v>
          </cell>
          <cell r="H56092">
            <v>46077.790277777778</v>
          </cell>
        </row>
        <row r="56093">
          <cell r="A56093" t="str">
            <v>UCW-26734</v>
          </cell>
          <cell r="B56093" t="str">
            <v>Touch Stone Jewellery Sell Now</v>
          </cell>
          <cell r="C56093" t="str">
            <v>CLOSED</v>
          </cell>
          <cell r="D56093" t="str">
            <v>Medium</v>
          </cell>
          <cell r="E56093" t="str">
            <v>netscribes</v>
          </cell>
          <cell r="F56093" t="str">
            <v>Shloka Chakre</v>
          </cell>
          <cell r="G56093">
            <v>46073.680555555555</v>
          </cell>
          <cell r="H56093">
            <v>46076.409722222219</v>
          </cell>
        </row>
        <row r="56094">
          <cell r="A56094" t="str">
            <v>UCW-26723</v>
          </cell>
          <cell r="B56094" t="str">
            <v>Tata Cliq-Multi Brand-Men's Apparel 13-02-2026</v>
          </cell>
          <cell r="C56094" t="str">
            <v>CLOSED</v>
          </cell>
          <cell r="D56094" t="str">
            <v>Medium</v>
          </cell>
          <cell r="E56094" t="str">
            <v>netscribes</v>
          </cell>
          <cell r="F56094" t="str">
            <v>Mohd Tahir Shaikh</v>
          </cell>
          <cell r="G56094">
            <v>46073.500694444447</v>
          </cell>
          <cell r="H56094">
            <v>46085.592361111114</v>
          </cell>
        </row>
        <row r="56095">
          <cell r="A56095" t="str">
            <v>UCW-26717</v>
          </cell>
          <cell r="B56095" t="str">
            <v>RE: Need to Add Size Against Style Code (Size Addition) (Western Wear) (19.02.2025) (Brand - Globus Stores Pvt Ltd)</v>
          </cell>
          <cell r="C56095" t="str">
            <v>CLOSED</v>
          </cell>
          <cell r="D56095" t="str">
            <v>Medium</v>
          </cell>
          <cell r="E56095" t="str">
            <v>netscribes</v>
          </cell>
          <cell r="F56095" t="str">
            <v>Simi Raichel Zachariah</v>
          </cell>
          <cell r="G56095">
            <v>46073.487500000003</v>
          </cell>
          <cell r="H56095">
            <v>46076.47152777778</v>
          </cell>
        </row>
        <row r="56096">
          <cell r="A56096" t="str">
            <v>UCW-26713</v>
          </cell>
          <cell r="B56096" t="str">
            <v>New Listing File ( 48 Item )</v>
          </cell>
          <cell r="C56096" t="str">
            <v>CLOSED</v>
          </cell>
          <cell r="D56096" t="str">
            <v>Medium</v>
          </cell>
          <cell r="E56096" t="str">
            <v>netscribes</v>
          </cell>
          <cell r="F56096" t="str">
            <v>Shraddha Dighe</v>
          </cell>
          <cell r="G56096">
            <v>46073.004166666666</v>
          </cell>
          <cell r="H56096">
            <v>46093.559027777781</v>
          </cell>
        </row>
        <row r="56097">
          <cell r="A56097" t="str">
            <v>UCW-26711</v>
          </cell>
          <cell r="B56097" t="str">
            <v>Accessorize X TataCliq// Women fashion Jewel Catalog_27.01.26</v>
          </cell>
          <cell r="C56097" t="str">
            <v>CLOSED Due to Inactive/Insufficient Information</v>
          </cell>
          <cell r="D56097" t="str">
            <v>Medium</v>
          </cell>
          <cell r="E56097" t="str">
            <v>netscribes</v>
          </cell>
          <cell r="F56097" t="str">
            <v>Shraddha Dighe</v>
          </cell>
          <cell r="G56097">
            <v>46072.990972222222</v>
          </cell>
          <cell r="H56097">
            <v>46181.406944444447</v>
          </cell>
        </row>
        <row r="56098">
          <cell r="A56098" t="str">
            <v>UCW-26710</v>
          </cell>
          <cell r="B56098" t="str">
            <v>ToniQ New catalog-TRBL(tatacliq) - Hats &amp; Fida Earrings</v>
          </cell>
          <cell r="C56098" t="str">
            <v>CLOSED</v>
          </cell>
          <cell r="D56098" t="str">
            <v>Medium</v>
          </cell>
          <cell r="E56098" t="str">
            <v>netscribes</v>
          </cell>
          <cell r="F56098" t="str">
            <v>Shraddha Dighe</v>
          </cell>
          <cell r="G56098">
            <v>46072.981944444444</v>
          </cell>
          <cell r="H56098">
            <v>46077.745138888888</v>
          </cell>
        </row>
        <row r="56099">
          <cell r="A56099" t="str">
            <v>UCW-26703</v>
          </cell>
          <cell r="B56099" t="str">
            <v xml:space="preserve"> ERROR_Catalogue errors for the Multibrands Agency (NETSCRIBES) 19TH FEB_NC</v>
          </cell>
          <cell r="C56099" t="str">
            <v>CLOSED</v>
          </cell>
          <cell r="D56099" t="str">
            <v>Medium</v>
          </cell>
          <cell r="E56099" t="str">
            <v>netscribes</v>
          </cell>
          <cell r="F56099" t="str">
            <v>Sushma Ram</v>
          </cell>
          <cell r="G56099">
            <v>46072.770138888889</v>
          </cell>
          <cell r="H56099">
            <v>46104.515277777777</v>
          </cell>
        </row>
        <row r="56100">
          <cell r="A56100" t="str">
            <v>UCW-26694</v>
          </cell>
          <cell r="B56100" t="str">
            <v>Error_Soie: Product listing</v>
          </cell>
          <cell r="C56100" t="str">
            <v>CLOSED</v>
          </cell>
          <cell r="D56100" t="str">
            <v>Medium</v>
          </cell>
          <cell r="E56100" t="str">
            <v>netscribes</v>
          </cell>
          <cell r="F56100" t="str">
            <v>Reagan D’souza</v>
          </cell>
          <cell r="G56100">
            <v>46072.722222222219</v>
          </cell>
          <cell r="H56100">
            <v>46079.48333333333</v>
          </cell>
        </row>
        <row r="56101">
          <cell r="A56101" t="str">
            <v>UCW-26691</v>
          </cell>
          <cell r="B56101" t="str">
            <v>Request to Add New Listings; Tata CLiQ</v>
          </cell>
          <cell r="C56101" t="str">
            <v>CLOSED Due to Inactive/Insufficient Information</v>
          </cell>
          <cell r="D56101" t="str">
            <v>Medium</v>
          </cell>
          <cell r="E56101" t="str">
            <v>netscribes</v>
          </cell>
          <cell r="F56101" t="str">
            <v>Shraddha Dighe</v>
          </cell>
          <cell r="G56101">
            <v>46072.70416666667</v>
          </cell>
          <cell r="H56101">
            <v>46093.560416666667</v>
          </cell>
        </row>
        <row r="56102">
          <cell r="A56102" t="str">
            <v>UCW-26689</v>
          </cell>
          <cell r="B56102" t="str">
            <v>Listing New Launch_AFNAN</v>
          </cell>
          <cell r="C56102" t="str">
            <v>CLOSED</v>
          </cell>
          <cell r="D56102" t="str">
            <v>Medium</v>
          </cell>
          <cell r="E56102" t="str">
            <v>netscribes</v>
          </cell>
          <cell r="F56102" t="str">
            <v>Shraddha Dighe</v>
          </cell>
          <cell r="G56102">
            <v>46072.697916666664</v>
          </cell>
          <cell r="H56102">
            <v>46074.479166666664</v>
          </cell>
        </row>
        <row r="56103">
          <cell r="A56103" t="str">
            <v>UCW-26680</v>
          </cell>
          <cell r="B56103" t="str">
            <v>Catalogue Metro Brands / Women's Category</v>
          </cell>
          <cell r="C56103" t="str">
            <v>CLOSED</v>
          </cell>
          <cell r="D56103" t="str">
            <v>Medium</v>
          </cell>
          <cell r="E56103" t="str">
            <v>netscribes</v>
          </cell>
          <cell r="F56103" t="str">
            <v>Mohd Tahir Shaikh</v>
          </cell>
          <cell r="G56103">
            <v>46072.648611111108</v>
          </cell>
          <cell r="H56103">
            <v>46085.552083333336</v>
          </cell>
        </row>
        <row r="56104">
          <cell r="A56104" t="str">
            <v>UCW-26670</v>
          </cell>
          <cell r="B56104" t="str">
            <v>Kiro - New Listing</v>
          </cell>
          <cell r="C56104" t="str">
            <v>CLOSED</v>
          </cell>
          <cell r="D56104" t="str">
            <v>Medium</v>
          </cell>
          <cell r="E56104" t="str">
            <v>netscribes</v>
          </cell>
          <cell r="F56104" t="str">
            <v>Shraddha Dighe</v>
          </cell>
          <cell r="G56104">
            <v>46072.57708333333</v>
          </cell>
          <cell r="H56104">
            <v>46078.767361111109</v>
          </cell>
        </row>
        <row r="56105">
          <cell r="A56105" t="str">
            <v>UCW-26668</v>
          </cell>
          <cell r="B56105" t="str">
            <v>New Listing Submission for Sindoor Category - TataCliQ</v>
          </cell>
          <cell r="C56105" t="str">
            <v>CLOSED</v>
          </cell>
          <cell r="D56105" t="str">
            <v>Medium</v>
          </cell>
          <cell r="E56105" t="str">
            <v>netscribes</v>
          </cell>
          <cell r="F56105" t="str">
            <v>Shraddha Dighe</v>
          </cell>
          <cell r="G56105">
            <v>46072.573611111111</v>
          </cell>
          <cell r="H56105">
            <v>46076.548611111109</v>
          </cell>
        </row>
        <row r="56106">
          <cell r="A56106" t="str">
            <v>UCW-26663</v>
          </cell>
          <cell r="B56106" t="str">
            <v>RE: Pantaloons/Kids/Non Apparel Footwear/New Listing/SKU 144/Options 24| 18th Feb'2026</v>
          </cell>
          <cell r="C56106" t="str">
            <v>CLOSED</v>
          </cell>
          <cell r="D56106" t="str">
            <v>Medium</v>
          </cell>
          <cell r="E56106" t="str">
            <v>netscribes</v>
          </cell>
          <cell r="F56106" t="str">
            <v>Simi Raichel Zachariah</v>
          </cell>
          <cell r="G56106">
            <v>46072.544444444444</v>
          </cell>
          <cell r="H56106">
            <v>46156.824305555558</v>
          </cell>
        </row>
        <row r="56107">
          <cell r="A56107" t="str">
            <v>UCW-26662</v>
          </cell>
          <cell r="B56107" t="str">
            <v>RE: Pantaloons/Men Women/Non Apparel Footwear/New Listing/SKU 241/Options 41| 18th Feb'2026</v>
          </cell>
          <cell r="C56107" t="str">
            <v>CLOSED</v>
          </cell>
          <cell r="D56107" t="str">
            <v>Medium</v>
          </cell>
          <cell r="E56107" t="str">
            <v>netscribes</v>
          </cell>
          <cell r="F56107" t="str">
            <v>Simi Raichel Zachariah</v>
          </cell>
          <cell r="G56107">
            <v>46072.541666666664</v>
          </cell>
          <cell r="H56107">
            <v>46080.630555555559</v>
          </cell>
        </row>
        <row r="56108">
          <cell r="A56108" t="str">
            <v>UCW-26661</v>
          </cell>
          <cell r="B56108" t="str">
            <v>RE: Pantaloons/Kids wear/apparel/New Listing/SKU 208/Options 41| 17th Feb'2026</v>
          </cell>
          <cell r="C56108" t="str">
            <v>CLOSED</v>
          </cell>
          <cell r="D56108" t="str">
            <v>Medium</v>
          </cell>
          <cell r="E56108" t="str">
            <v>netscribes</v>
          </cell>
          <cell r="F56108" t="str">
            <v>Simi Raichel Zachariah</v>
          </cell>
          <cell r="G56108">
            <v>46072.524305555555</v>
          </cell>
          <cell r="H56108">
            <v>46077.584722222222</v>
          </cell>
        </row>
        <row r="56109">
          <cell r="A56109" t="str">
            <v>UCW-26659</v>
          </cell>
          <cell r="B56109" t="str">
            <v xml:space="preserve"> Error_Request for Correction of Size Chart – Boys &amp; Girls Footwear Listings | Fame Forever by Lifestyle.</v>
          </cell>
          <cell r="C56109" t="str">
            <v>CLOSED Due to Inactive/Insufficient Information</v>
          </cell>
          <cell r="D56109" t="str">
            <v>Medium</v>
          </cell>
          <cell r="E56109" t="str">
            <v>netscribes</v>
          </cell>
          <cell r="F56109" t="str">
            <v>Reagan D’souza</v>
          </cell>
          <cell r="G56109">
            <v>46072.509027777778</v>
          </cell>
          <cell r="H56109">
            <v>46093.561111111114</v>
          </cell>
        </row>
        <row r="56110">
          <cell r="A56110" t="str">
            <v>UCW-26653</v>
          </cell>
          <cell r="B56110" t="str">
            <v>RE: Pantaloons/Women Ethnic wear/Apparel/New Listing/SKU 238/Options 46| 17th Feb'2026</v>
          </cell>
          <cell r="C56110" t="str">
            <v>CLOSED</v>
          </cell>
          <cell r="D56110" t="str">
            <v>Medium</v>
          </cell>
          <cell r="E56110" t="str">
            <v>netscribes</v>
          </cell>
          <cell r="F56110" t="str">
            <v>Simi Raichel Zachariah</v>
          </cell>
          <cell r="G56110">
            <v>46071.895138888889</v>
          </cell>
          <cell r="H56110">
            <v>46074.586111111108</v>
          </cell>
        </row>
        <row r="56111">
          <cell r="A56111" t="str">
            <v>UCW-26650</v>
          </cell>
          <cell r="B56111" t="str">
            <v>Pantaloons/Women Western Wear/Apparel/New Listing/SKU 376/Options 71| 17th Feb'2026</v>
          </cell>
          <cell r="C56111" t="str">
            <v>CLOSED</v>
          </cell>
          <cell r="D56111" t="str">
            <v>Medium</v>
          </cell>
          <cell r="E56111" t="str">
            <v>netscribes</v>
          </cell>
          <cell r="F56111" t="str">
            <v>Simi Raichel Zachariah</v>
          </cell>
          <cell r="G56111">
            <v>46071.868055555555</v>
          </cell>
          <cell r="H56111">
            <v>46074.582638888889</v>
          </cell>
        </row>
        <row r="56112">
          <cell r="A56112" t="str">
            <v>UCW-26644</v>
          </cell>
          <cell r="B56112" t="str">
            <v>CLONE - LA PRAIRIE X TCL - Cataloguing Details</v>
          </cell>
          <cell r="C56112" t="str">
            <v>CLOSED Due to Inactive/Insufficient Information</v>
          </cell>
          <cell r="D56112" t="str">
            <v>Medium</v>
          </cell>
          <cell r="E56112" t="str">
            <v>netscribes</v>
          </cell>
          <cell r="F56112" t="str">
            <v>netscribes</v>
          </cell>
          <cell r="G56112">
            <v>46071.786111111112</v>
          </cell>
          <cell r="H56112">
            <v>46093.561805555553</v>
          </cell>
        </row>
        <row r="56113">
          <cell r="A56113" t="str">
            <v>UCW-26637</v>
          </cell>
          <cell r="B56113" t="str">
            <v>SS26 FTW catalog - Lot 1</v>
          </cell>
          <cell r="C56113" t="str">
            <v>CLOSED</v>
          </cell>
          <cell r="D56113" t="str">
            <v>Medium</v>
          </cell>
          <cell r="E56113" t="str">
            <v>netscribes</v>
          </cell>
          <cell r="F56113" t="str">
            <v>netscribes</v>
          </cell>
          <cell r="G56113">
            <v>46071.722916666666</v>
          </cell>
          <cell r="H56113">
            <v>46093.5625</v>
          </cell>
        </row>
        <row r="56114">
          <cell r="A56114" t="str">
            <v>UCW-26630</v>
          </cell>
          <cell r="B56114" t="str">
            <v>MINIKLUB NON-APPAREL (LOT-4) 12.02.26</v>
          </cell>
          <cell r="C56114" t="str">
            <v>CLOSED</v>
          </cell>
          <cell r="D56114" t="str">
            <v>Medium</v>
          </cell>
          <cell r="E56114" t="str">
            <v>netscribes</v>
          </cell>
          <cell r="F56114" t="str">
            <v>Mohd Tahir Shaikh</v>
          </cell>
          <cell r="G56114">
            <v>46071.640277777777</v>
          </cell>
          <cell r="H56114">
            <v>46081.586111111108</v>
          </cell>
        </row>
        <row r="56115">
          <cell r="A56115" t="str">
            <v>UCW-26623</v>
          </cell>
          <cell r="B56115" t="str">
            <v>ENRICH_Kiddopanti Image Change Request 12th_February_2026</v>
          </cell>
          <cell r="C56115" t="str">
            <v>CLOSED</v>
          </cell>
          <cell r="D56115" t="str">
            <v>Medium</v>
          </cell>
          <cell r="E56115" t="str">
            <v>netscribes</v>
          </cell>
          <cell r="F56115" t="str">
            <v>Mohd Tahir Shaikh</v>
          </cell>
          <cell r="G56115">
            <v>46071.611805555556</v>
          </cell>
          <cell r="H56115">
            <v>46073.529861111114</v>
          </cell>
        </row>
        <row r="56116">
          <cell r="A56116" t="str">
            <v>UCW-26620</v>
          </cell>
          <cell r="B56116" t="str">
            <v>RE: Pantaloons/Specimen/Non Apparel/New Listing/SKU 71/Options 71| 16th Feb'2026</v>
          </cell>
          <cell r="C56116" t="str">
            <v>CLOSED</v>
          </cell>
          <cell r="D56116" t="str">
            <v>Medium</v>
          </cell>
          <cell r="E56116" t="str">
            <v>netscribes</v>
          </cell>
          <cell r="F56116" t="str">
            <v>Simi Raichel Zachariah</v>
          </cell>
          <cell r="G56116">
            <v>46071.552777777775</v>
          </cell>
          <cell r="H56116">
            <v>46093.563194444447</v>
          </cell>
        </row>
        <row r="56117">
          <cell r="A56117" t="str">
            <v>UCW-26613</v>
          </cell>
          <cell r="B56117" t="str">
            <v>Tata Cliq Bugatti SS26 Lot 1 styles _Footwear_6 options_124766_09/02/2025</v>
          </cell>
          <cell r="C56117" t="str">
            <v>CLOSED</v>
          </cell>
          <cell r="D56117" t="str">
            <v>Medium</v>
          </cell>
          <cell r="E56117" t="str">
            <v>netscribes</v>
          </cell>
          <cell r="F56117" t="str">
            <v>Mohd Tahir Shaikh</v>
          </cell>
          <cell r="G56117">
            <v>46071.482638888891</v>
          </cell>
          <cell r="H56117">
            <v>46077.60833333333</v>
          </cell>
        </row>
        <row r="56118">
          <cell r="A56118" t="str">
            <v>UCW-26602</v>
          </cell>
          <cell r="B56118" t="str">
            <v>RE: Levi's All Seasons Pendency - Tatacliq</v>
          </cell>
          <cell r="C56118" t="str">
            <v>CLOSED</v>
          </cell>
          <cell r="D56118" t="str">
            <v>Medium</v>
          </cell>
          <cell r="E56118" t="str">
            <v>netscribes</v>
          </cell>
          <cell r="F56118" t="str">
            <v>Simi Raichel Zachariah</v>
          </cell>
          <cell r="G56118">
            <v>46070.811805555553</v>
          </cell>
          <cell r="H56118">
            <v>46076.56527777778</v>
          </cell>
        </row>
        <row r="56119">
          <cell r="A56119" t="str">
            <v>UCW-26598</v>
          </cell>
          <cell r="B56119" t="str">
            <v>Clone - Tatacliq Footwear Content template_Colehaan_19-01-26</v>
          </cell>
          <cell r="C56119" t="str">
            <v>CLOSED</v>
          </cell>
          <cell r="D56119" t="str">
            <v>Medium</v>
          </cell>
          <cell r="E56119" t="str">
            <v>netscribes</v>
          </cell>
          <cell r="F56119" t="str">
            <v>netscribes</v>
          </cell>
          <cell r="G56119">
            <v>46070.790972222225</v>
          </cell>
          <cell r="H56119">
            <v>46083.859027777777</v>
          </cell>
        </row>
        <row r="56120">
          <cell r="A56120" t="str">
            <v>UCW-26596</v>
          </cell>
          <cell r="B56120" t="str">
            <v>ERROR_Catalogue errors for the Multibrands Agency (NETSCRIBE) 17TH FEB_NC</v>
          </cell>
          <cell r="C56120" t="str">
            <v>CLOSED</v>
          </cell>
          <cell r="D56120" t="str">
            <v>Medium</v>
          </cell>
          <cell r="E56120" t="str">
            <v>netscribes</v>
          </cell>
          <cell r="F56120" t="str">
            <v>Sushma Ram</v>
          </cell>
          <cell r="G56120">
            <v>46070.788888888892</v>
          </cell>
          <cell r="H56120">
            <v>46090.620138888888</v>
          </cell>
        </row>
        <row r="56121">
          <cell r="A56121" t="str">
            <v>UCW-26591</v>
          </cell>
          <cell r="B56121" t="str">
            <v>ERROR_QUECHUA By Decathlon | Size Selection &amp; Wrong Size Delivered Issue</v>
          </cell>
          <cell r="C56121" t="str">
            <v>CLOSED Due to Inactive/Insufficient Information</v>
          </cell>
          <cell r="D56121" t="str">
            <v>Medium</v>
          </cell>
          <cell r="E56121" t="str">
            <v>netscribes</v>
          </cell>
          <cell r="F56121" t="str">
            <v>Sushma Ram</v>
          </cell>
          <cell r="G56121">
            <v>46070.759722222225</v>
          </cell>
          <cell r="H56121">
            <v>46093.565972222219</v>
          </cell>
        </row>
        <row r="56122">
          <cell r="A56122" t="str">
            <v>UCW-26588</v>
          </cell>
          <cell r="B56122" t="str">
            <v>Fila Footwear-Pending Catalogue 10-02-2026</v>
          </cell>
          <cell r="C56122" t="str">
            <v>CLOSED</v>
          </cell>
          <cell r="D56122" t="str">
            <v>Medium</v>
          </cell>
          <cell r="E56122" t="str">
            <v>netscribes</v>
          </cell>
          <cell r="F56122" t="str">
            <v>Mohd Tahir Shaikh</v>
          </cell>
          <cell r="G56122">
            <v>46070.745833333334</v>
          </cell>
          <cell r="H56122">
            <v>46078.535416666666</v>
          </cell>
        </row>
        <row r="56123">
          <cell r="A56123" t="str">
            <v>UCW-26586</v>
          </cell>
          <cell r="B56123" t="str">
            <v>ENRICH_FAUSTO Image Change on TATA Cliq - 12-Feb-2026</v>
          </cell>
          <cell r="C56123" t="str">
            <v>CLOSED</v>
          </cell>
          <cell r="D56123" t="str">
            <v>Medium</v>
          </cell>
          <cell r="E56123" t="str">
            <v>netscribes</v>
          </cell>
          <cell r="F56123" t="str">
            <v>Mohd Tahir Shaikh</v>
          </cell>
          <cell r="G56123">
            <v>46070.71597222222</v>
          </cell>
          <cell r="H56123">
            <v>46073.55</v>
          </cell>
        </row>
        <row r="56124">
          <cell r="A56124" t="str">
            <v>UCW-26585</v>
          </cell>
          <cell r="B56124" t="str">
            <v>New listing Tata</v>
          </cell>
          <cell r="C56124" t="str">
            <v>CLOSED</v>
          </cell>
          <cell r="D56124" t="str">
            <v>Medium</v>
          </cell>
          <cell r="E56124" t="str">
            <v>netscribes</v>
          </cell>
          <cell r="F56124" t="str">
            <v>Shraddha Dighe</v>
          </cell>
          <cell r="G56124">
            <v>46070.711111111108</v>
          </cell>
          <cell r="H56124">
            <v>46080.589583333334</v>
          </cell>
        </row>
        <row r="56125">
          <cell r="A56125" t="str">
            <v>UCW-26584</v>
          </cell>
          <cell r="B56125" t="str">
            <v>Renee X Tatacliq</v>
          </cell>
          <cell r="C56125" t="str">
            <v>CLOSED Due to Inactive/Insufficient Information</v>
          </cell>
          <cell r="D56125" t="str">
            <v>Medium</v>
          </cell>
          <cell r="E56125" t="str">
            <v>netscribes</v>
          </cell>
          <cell r="F56125" t="str">
            <v>Shraddha Dighe</v>
          </cell>
          <cell r="G56125">
            <v>46070.707638888889</v>
          </cell>
          <cell r="H56125">
            <v>46093.567361111112</v>
          </cell>
        </row>
        <row r="56126">
          <cell r="A56126" t="str">
            <v>UCW-26583</v>
          </cell>
          <cell r="B56126" t="str">
            <v>Hoversoul Listing - Exo Footwear 12 Feb 2026 Ballerinas</v>
          </cell>
          <cell r="C56126" t="str">
            <v>CLOSED Due to Inactive/Insufficient Information</v>
          </cell>
          <cell r="D56126" t="str">
            <v>Medium</v>
          </cell>
          <cell r="E56126" t="str">
            <v>netscribes</v>
          </cell>
          <cell r="F56126" t="str">
            <v>Mohd Tahir Shaikh</v>
          </cell>
          <cell r="G56126">
            <v>46070.697916666664</v>
          </cell>
          <cell r="H56126">
            <v>46118.510416666664</v>
          </cell>
        </row>
        <row r="56127">
          <cell r="A56127" t="str">
            <v>UCW-26581</v>
          </cell>
          <cell r="B56127" t="str">
            <v>Iris Cosmetics- Template for the new product listing</v>
          </cell>
          <cell r="C56127" t="str">
            <v>CLOSED</v>
          </cell>
          <cell r="D56127" t="str">
            <v>Medium</v>
          </cell>
          <cell r="E56127" t="str">
            <v>netscribes</v>
          </cell>
          <cell r="F56127" t="str">
            <v>Shraddha Dighe</v>
          </cell>
          <cell r="G56127">
            <v>46070.692361111112</v>
          </cell>
          <cell r="H56127">
            <v>46076.518055555556</v>
          </cell>
        </row>
        <row r="56128">
          <cell r="A56128" t="str">
            <v>UCW-26580</v>
          </cell>
          <cell r="B56128" t="str">
            <v>Tata Cliq Footwear Catalogue- Asics | 11-Feb</v>
          </cell>
          <cell r="C56128" t="str">
            <v>CLOSED</v>
          </cell>
          <cell r="D56128" t="str">
            <v>Medium</v>
          </cell>
          <cell r="E56128" t="str">
            <v>netscribes</v>
          </cell>
          <cell r="F56128" t="str">
            <v>Mohd Tahir Shaikh</v>
          </cell>
          <cell r="G56128">
            <v>46070.692361111112</v>
          </cell>
          <cell r="H56128">
            <v>46156.817361111112</v>
          </cell>
        </row>
        <row r="56129">
          <cell r="A56129" t="str">
            <v>UCW-26578</v>
          </cell>
          <cell r="B56129" t="str">
            <v>Listing file for The Airbrush Angled Blush Brush</v>
          </cell>
          <cell r="C56129" t="str">
            <v>CLOSED</v>
          </cell>
          <cell r="D56129" t="str">
            <v>Medium</v>
          </cell>
          <cell r="E56129" t="str">
            <v>netscribes</v>
          </cell>
          <cell r="F56129" t="str">
            <v>Shraddha Dighe</v>
          </cell>
          <cell r="G56129">
            <v>46070.686805555553</v>
          </cell>
          <cell r="H56129">
            <v>46093.568055555559</v>
          </cell>
        </row>
        <row r="56130">
          <cell r="A56130" t="str">
            <v>UCW-26574</v>
          </cell>
          <cell r="B56130" t="str">
            <v>Soch_Apparel_12405-SAS_11/Feb/2026_(Lot4_5)</v>
          </cell>
          <cell r="C56130" t="str">
            <v>CLOSED</v>
          </cell>
          <cell r="D56130" t="str">
            <v>Medium</v>
          </cell>
          <cell r="E56130" t="str">
            <v>netscribes</v>
          </cell>
          <cell r="F56130" t="str">
            <v>netscribes</v>
          </cell>
          <cell r="G56130">
            <v>46070.622916666667</v>
          </cell>
          <cell r="H56130">
            <v>46093.574305555558</v>
          </cell>
        </row>
        <row r="56131">
          <cell r="A56131" t="str">
            <v>UCW-26569</v>
          </cell>
          <cell r="B56131" t="str">
            <v>TCL- New listing - Memo Paris ZANTE (MDP)</v>
          </cell>
          <cell r="C56131" t="str">
            <v>CLOSED</v>
          </cell>
          <cell r="D56131" t="str">
            <v>Medium</v>
          </cell>
          <cell r="E56131" t="str">
            <v>netscribes</v>
          </cell>
          <cell r="F56131" t="str">
            <v>Shraddha Dighe</v>
          </cell>
          <cell r="G56131">
            <v>46070.554166666669</v>
          </cell>
          <cell r="H56131">
            <v>46076.495833333334</v>
          </cell>
        </row>
        <row r="56132">
          <cell r="A56132" t="str">
            <v>UCW-26566</v>
          </cell>
          <cell r="B56132" t="str">
            <v>Swiss Arabian - Sell Now - 126349</v>
          </cell>
          <cell r="C56132" t="str">
            <v>CLOSED</v>
          </cell>
          <cell r="D56132" t="str">
            <v>Medium</v>
          </cell>
          <cell r="E56132" t="str">
            <v>netscribes</v>
          </cell>
          <cell r="F56132" t="str">
            <v>Shraddha Dighe</v>
          </cell>
          <cell r="G56132">
            <v>46070.549305555556</v>
          </cell>
          <cell r="H56132">
            <v>46073.563888888886</v>
          </cell>
        </row>
        <row r="56133">
          <cell r="A56133" t="str">
            <v>UCW-26561</v>
          </cell>
          <cell r="B56133" t="str">
            <v>RE: Pantaloons/Women Ethnic wear/Apparel/New Listing/SKU 305/Options 60| 16th Feb'2026</v>
          </cell>
          <cell r="C56133" t="str">
            <v>CLOSED</v>
          </cell>
          <cell r="D56133" t="str">
            <v>Medium</v>
          </cell>
          <cell r="E56133" t="str">
            <v>netscribes</v>
          </cell>
          <cell r="F56133" t="str">
            <v>Simi Raichel Zachariah</v>
          </cell>
          <cell r="G56133">
            <v>46070.525000000001</v>
          </cell>
          <cell r="H56133">
            <v>46074.521527777775</v>
          </cell>
        </row>
        <row r="56134">
          <cell r="A56134" t="str">
            <v>UCW-26559</v>
          </cell>
          <cell r="B56134" t="str">
            <v>Tata Cliq - New listing - Fragrance (26th,Dec)</v>
          </cell>
          <cell r="C56134" t="str">
            <v>CLOSED</v>
          </cell>
          <cell r="D56134" t="str">
            <v>Medium</v>
          </cell>
          <cell r="E56134" t="str">
            <v>netscribes</v>
          </cell>
          <cell r="F56134" t="str">
            <v>Shraddha Dighe</v>
          </cell>
          <cell r="G56134">
            <v>46070.504861111112</v>
          </cell>
          <cell r="H56134">
            <v>46076.491666666669</v>
          </cell>
        </row>
        <row r="56135">
          <cell r="A56135" t="str">
            <v>UCW-26556</v>
          </cell>
          <cell r="B56135" t="str">
            <v xml:space="preserve">ENRICH_Clinique - Kits Image update 13th Feb </v>
          </cell>
          <cell r="C56135" t="str">
            <v>CLOSED Due to Inactive/Insufficient Information</v>
          </cell>
          <cell r="D56135" t="str">
            <v>Medium</v>
          </cell>
          <cell r="E56135" t="str">
            <v>netscribes</v>
          </cell>
          <cell r="F56135" t="str">
            <v>Shraddha Dighe</v>
          </cell>
          <cell r="G56135">
            <v>46070.493055555555</v>
          </cell>
          <cell r="H56135">
            <v>46093.598611111112</v>
          </cell>
        </row>
        <row r="56136">
          <cell r="A56136" t="str">
            <v>UCW-26554</v>
          </cell>
          <cell r="B56136" t="str">
            <v>Footwear Category Tatacliq ~ New Listing_12.02.2026 Batch-16</v>
          </cell>
          <cell r="C56136" t="str">
            <v>CLOSED</v>
          </cell>
          <cell r="D56136" t="str">
            <v>Medium</v>
          </cell>
          <cell r="E56136" t="str">
            <v>netscribes</v>
          </cell>
          <cell r="F56136" t="str">
            <v>Mohd Tahir Shaikh</v>
          </cell>
          <cell r="G56136">
            <v>46070.484027777777</v>
          </cell>
          <cell r="H56136">
            <v>46079.525000000001</v>
          </cell>
        </row>
        <row r="56137">
          <cell r="A56137" t="str">
            <v>UCW-26551</v>
          </cell>
          <cell r="B56137" t="str">
            <v>New Listing details 12 02 2026</v>
          </cell>
          <cell r="C56137" t="str">
            <v>CLOSED</v>
          </cell>
          <cell r="D56137" t="str">
            <v>Medium</v>
          </cell>
          <cell r="E56137" t="str">
            <v>netscribes</v>
          </cell>
          <cell r="F56137" t="str">
            <v>Shraddha Dighe</v>
          </cell>
          <cell r="G56137">
            <v>46070.461111111108</v>
          </cell>
          <cell r="H56137">
            <v>46073.555555555555</v>
          </cell>
        </row>
        <row r="56138">
          <cell r="A56138" t="str">
            <v>UCW-26550</v>
          </cell>
          <cell r="B56138" t="str">
            <v>RE: Aurelia/W/Folksong- 29 Style- Summer-2026- 12th Feb</v>
          </cell>
          <cell r="C56138" t="str">
            <v>CLOSED</v>
          </cell>
          <cell r="D56138" t="str">
            <v>Medium</v>
          </cell>
          <cell r="E56138" t="str">
            <v>netscribes</v>
          </cell>
          <cell r="F56138" t="str">
            <v>netscribes</v>
          </cell>
          <cell r="G56138">
            <v>46070.459722222222</v>
          </cell>
          <cell r="H56138">
            <v>46093.599999999999</v>
          </cell>
        </row>
        <row r="56139">
          <cell r="A56139" t="str">
            <v>UCW-26549</v>
          </cell>
          <cell r="B56139" t="str">
            <v>TATACLIQ NEW LISTING OUD NIRVANA AND OUD ON THE ROCKS</v>
          </cell>
          <cell r="C56139" t="str">
            <v>CLOSED Due to Inactive/Insufficient Information</v>
          </cell>
          <cell r="D56139" t="str">
            <v>Medium</v>
          </cell>
          <cell r="E56139" t="str">
            <v>netscribes</v>
          </cell>
          <cell r="F56139" t="str">
            <v>Shraddha Dighe</v>
          </cell>
          <cell r="G56139">
            <v>46070.458333333336</v>
          </cell>
          <cell r="H56139">
            <v>46093.602777777778</v>
          </cell>
        </row>
        <row r="56140">
          <cell r="A56140" t="str">
            <v>UCW-26546</v>
          </cell>
          <cell r="B56140" t="str">
            <v>CLONE - Tatacliq - Bluesky Product Listing</v>
          </cell>
          <cell r="C56140" t="str">
            <v>CLOSED</v>
          </cell>
          <cell r="D56140" t="str">
            <v>Medium</v>
          </cell>
          <cell r="E56140" t="str">
            <v>netscribes</v>
          </cell>
          <cell r="F56140" t="str">
            <v>netscribes</v>
          </cell>
          <cell r="G56140">
            <v>46070.446527777778</v>
          </cell>
          <cell r="H56140">
            <v>46078.377083333333</v>
          </cell>
        </row>
        <row r="56141">
          <cell r="A56141" t="str">
            <v>UCW-26544</v>
          </cell>
          <cell r="B56141" t="str">
            <v>Tata Ralph and Azzaro GWP cataloguing 11th Feb'26</v>
          </cell>
          <cell r="C56141" t="str">
            <v>CLOSED</v>
          </cell>
          <cell r="D56141" t="str">
            <v>Medium</v>
          </cell>
          <cell r="E56141" t="str">
            <v>netscribes</v>
          </cell>
          <cell r="F56141" t="str">
            <v>Shraddha Dighe</v>
          </cell>
          <cell r="G56141">
            <v>46070.431944444441</v>
          </cell>
          <cell r="H56141">
            <v>46076.470138888886</v>
          </cell>
        </row>
        <row r="56142">
          <cell r="A56142" t="str">
            <v>UCW-26543</v>
          </cell>
          <cell r="B56142" t="str">
            <v>DAV - 2 STD - GS - New Listing - TATA - 10/02/2024</v>
          </cell>
          <cell r="C56142" t="str">
            <v>CLOSED</v>
          </cell>
          <cell r="D56142" t="str">
            <v>Medium</v>
          </cell>
          <cell r="E56142" t="str">
            <v>netscribes</v>
          </cell>
          <cell r="F56142" t="str">
            <v>Shraddha Dighe</v>
          </cell>
          <cell r="G56142">
            <v>46070.42291666667</v>
          </cell>
          <cell r="H56142">
            <v>46071.581944444442</v>
          </cell>
        </row>
        <row r="56143">
          <cell r="A56143" t="str">
            <v>UCW-26541</v>
          </cell>
          <cell r="B56143" t="str">
            <v>ENRICH_Request for an Image Update - Tata Cliq</v>
          </cell>
          <cell r="C56143" t="str">
            <v>CLOSED</v>
          </cell>
          <cell r="D56143" t="str">
            <v>Medium</v>
          </cell>
          <cell r="E56143" t="str">
            <v>netscribes</v>
          </cell>
          <cell r="F56143" t="str">
            <v>Mohd Tahir Shaikh</v>
          </cell>
          <cell r="G56143">
            <v>46069.821527777778</v>
          </cell>
          <cell r="H56143">
            <v>46073.841666666667</v>
          </cell>
        </row>
        <row r="56144">
          <cell r="A56144" t="str">
            <v>UCW-26537</v>
          </cell>
          <cell r="B56144" t="str">
            <v>ERROR_Catalogue errors for the Multibrands Agency (NETSCRIBE) 16TH FEB_NC</v>
          </cell>
          <cell r="C56144" t="str">
            <v>CLOSED</v>
          </cell>
          <cell r="D56144" t="str">
            <v>Medium</v>
          </cell>
          <cell r="E56144" t="str">
            <v>netscribes</v>
          </cell>
          <cell r="F56144" t="str">
            <v>Sushma Ram</v>
          </cell>
          <cell r="G56144">
            <v>46069.806250000001</v>
          </cell>
          <cell r="H56144">
            <v>46113.493750000001</v>
          </cell>
        </row>
        <row r="56145">
          <cell r="A56145" t="str">
            <v>UCW-26534</v>
          </cell>
          <cell r="B56145" t="str">
            <v>PUMA Accessories_Footwear_Apparel 124130 &amp; 125381 New Listing 12-02-2026</v>
          </cell>
          <cell r="C56145" t="str">
            <v>CLOSED</v>
          </cell>
          <cell r="D56145" t="str">
            <v>Medium</v>
          </cell>
          <cell r="E56145" t="str">
            <v>netscribes</v>
          </cell>
          <cell r="F56145" t="str">
            <v>Mohd Tahir Shaikh</v>
          </cell>
          <cell r="G56145">
            <v>46069.775000000001</v>
          </cell>
          <cell r="H56145">
            <v>46153.563194444447</v>
          </cell>
        </row>
        <row r="56146">
          <cell r="A56146" t="str">
            <v>UCW-26531</v>
          </cell>
          <cell r="B56146" t="str">
            <v>Sqintalk x Tatacliq : New Brand Onboarding Request</v>
          </cell>
          <cell r="C56146" t="str">
            <v>CLOSED</v>
          </cell>
          <cell r="D56146" t="str">
            <v>Medium</v>
          </cell>
          <cell r="E56146" t="str">
            <v>netscribes</v>
          </cell>
          <cell r="F56146" t="str">
            <v>Shraddha Dighe</v>
          </cell>
          <cell r="G56146">
            <v>46069.763888888891</v>
          </cell>
          <cell r="H56146">
            <v>46076.672222222223</v>
          </cell>
        </row>
        <row r="56147">
          <cell r="A56147" t="str">
            <v>UCW-26528</v>
          </cell>
          <cell r="B56147" t="str">
            <v>Tata Versace and Michael Kors New Launch cataloguing 11th Feb'26</v>
          </cell>
          <cell r="C56147" t="str">
            <v>CLOSED</v>
          </cell>
          <cell r="D56147" t="str">
            <v>Medium</v>
          </cell>
          <cell r="E56147" t="str">
            <v>netscribes</v>
          </cell>
          <cell r="F56147" t="str">
            <v>Shraddha Dighe</v>
          </cell>
          <cell r="G56147">
            <v>46069.752083333333</v>
          </cell>
          <cell r="H56147">
            <v>46074.498611111114</v>
          </cell>
        </row>
        <row r="56148">
          <cell r="A56148" t="str">
            <v>UCW-26526</v>
          </cell>
          <cell r="B56148" t="str">
            <v>CLONE - I'm from, Rom&amp;nd &amp; Others + Skincare &amp; Makeup + 125928 + 10 Jan'26 (Pending Brands)</v>
          </cell>
          <cell r="C56148" t="str">
            <v>CLOSED</v>
          </cell>
          <cell r="D56148" t="str">
            <v>Medium</v>
          </cell>
          <cell r="E56148" t="str">
            <v>netscribes</v>
          </cell>
          <cell r="F56148" t="str">
            <v>Shraddha Dighe</v>
          </cell>
          <cell r="G56148">
            <v>46069.749305555553</v>
          </cell>
          <cell r="H56148">
            <v>46071.509722222225</v>
          </cell>
        </row>
        <row r="56149">
          <cell r="A56149" t="str">
            <v>UCW-26525</v>
          </cell>
          <cell r="B56149" t="str">
            <v>Onboarding Brand on Tata Cliq_RiiFS</v>
          </cell>
          <cell r="C56149" t="str">
            <v>CLOSED</v>
          </cell>
          <cell r="D56149" t="str">
            <v>Medium</v>
          </cell>
          <cell r="E56149" t="str">
            <v>netscribes</v>
          </cell>
          <cell r="F56149" t="str">
            <v>Shraddha Dighe</v>
          </cell>
          <cell r="G56149">
            <v>46069.746527777781</v>
          </cell>
          <cell r="H56149">
            <v>46076.458333333336</v>
          </cell>
        </row>
        <row r="56150">
          <cell r="A56150" t="str">
            <v>UCW-26522</v>
          </cell>
          <cell r="B56150" t="str">
            <v>ENRICH_Pilgrim&lt;&gt;Tata Cliq: Image Update</v>
          </cell>
          <cell r="C56150" t="str">
            <v>CLOSED</v>
          </cell>
          <cell r="D56150" t="str">
            <v>Medium</v>
          </cell>
          <cell r="E56150" t="str">
            <v>netscribes</v>
          </cell>
          <cell r="F56150" t="str">
            <v>Shraddha Dighe</v>
          </cell>
          <cell r="G56150">
            <v>46069.717361111114</v>
          </cell>
          <cell r="H56150">
            <v>46070.446527777778</v>
          </cell>
        </row>
        <row r="56151">
          <cell r="A56151" t="str">
            <v>UCW-26521</v>
          </cell>
          <cell r="B56151" t="str">
            <v>Pantaloons/Kids wear/apparel/New Listing/SKU 1510/Options 285| 16th Feb'2026</v>
          </cell>
          <cell r="C56151" t="str">
            <v>CLOSED</v>
          </cell>
          <cell r="D56151" t="str">
            <v>Medium</v>
          </cell>
          <cell r="E56151" t="str">
            <v>netscribes</v>
          </cell>
          <cell r="F56151" t="str">
            <v>Simi Raichel Zachariah</v>
          </cell>
          <cell r="G56151">
            <v>46069.711111111108</v>
          </cell>
          <cell r="H56151">
            <v>46156.822916666664</v>
          </cell>
        </row>
        <row r="56152">
          <cell r="A56152" t="str">
            <v>UCW-26520</v>
          </cell>
          <cell r="B56152" t="str">
            <v>Pantaloons/Men's wear/apparel/New Listing/SKU 1022/Options 199| 16th Feb'2026</v>
          </cell>
          <cell r="C56152" t="str">
            <v>CLOSED</v>
          </cell>
          <cell r="D56152" t="str">
            <v>Medium</v>
          </cell>
          <cell r="E56152" t="str">
            <v>netscribes</v>
          </cell>
          <cell r="F56152" t="str">
            <v>Simi Raichel Zachariah</v>
          </cell>
          <cell r="G56152">
            <v>46069.709027777775</v>
          </cell>
          <cell r="H56152">
            <v>46156.822916666664</v>
          </cell>
        </row>
        <row r="56153">
          <cell r="A56153" t="str">
            <v>UCW-26519</v>
          </cell>
          <cell r="B56153" t="str">
            <v>RE: Pantaloons/Women Western Wear/Apparel/New Listing/SKU 774/Options 144| 16th Feb'2026</v>
          </cell>
          <cell r="C56153" t="str">
            <v>CLOSED</v>
          </cell>
          <cell r="D56153" t="str">
            <v>Medium</v>
          </cell>
          <cell r="E56153" t="str">
            <v>netscribes</v>
          </cell>
          <cell r="F56153" t="str">
            <v>Simi Raichel Zachariah</v>
          </cell>
          <cell r="G56153">
            <v>46069.70416666667</v>
          </cell>
          <cell r="H56153">
            <v>46093.60833333333</v>
          </cell>
        </row>
        <row r="56154">
          <cell r="A56154" t="str">
            <v>UCW-26518</v>
          </cell>
          <cell r="B56154" t="str">
            <v xml:space="preserve">ENRICH_Requesting to replace reshoot images </v>
          </cell>
          <cell r="C56154" t="str">
            <v>CLOSED</v>
          </cell>
          <cell r="D56154" t="str">
            <v>Medium</v>
          </cell>
          <cell r="E56154" t="str">
            <v>netscribes</v>
          </cell>
          <cell r="F56154" t="str">
            <v>Shraddha Dighe</v>
          </cell>
          <cell r="G56154">
            <v>46069.697222222225</v>
          </cell>
          <cell r="H56154">
            <v>46077.494444444441</v>
          </cell>
        </row>
        <row r="56155">
          <cell r="A56155" t="str">
            <v>UCW-26512</v>
          </cell>
          <cell r="B56155" t="str">
            <v>ENRICH_Image Replacement 39 | 29th Jan'26</v>
          </cell>
          <cell r="C56155" t="str">
            <v>CLOSED</v>
          </cell>
          <cell r="D56155" t="str">
            <v>Medium</v>
          </cell>
          <cell r="E56155" t="str">
            <v>netscribes</v>
          </cell>
          <cell r="F56155" t="str">
            <v>Shraddha Dighe</v>
          </cell>
          <cell r="G56155">
            <v>46069.67083333333</v>
          </cell>
          <cell r="H56155">
            <v>46077.683333333334</v>
          </cell>
        </row>
        <row r="56156">
          <cell r="A56156" t="str">
            <v>UCW-26501</v>
          </cell>
          <cell r="B56156" t="str">
            <v>ENRICH_Fw: Update Catalog images of Nutrabay &lt;&gt; TataCliq</v>
          </cell>
          <cell r="C56156" t="str">
            <v>CLOSED</v>
          </cell>
          <cell r="D56156" t="str">
            <v>Medium</v>
          </cell>
          <cell r="E56156" t="str">
            <v>netscribes</v>
          </cell>
          <cell r="F56156" t="str">
            <v>Shraddha Dighe</v>
          </cell>
          <cell r="G56156">
            <v>46069.631249999999</v>
          </cell>
          <cell r="H56156">
            <v>46071.60833333333</v>
          </cell>
        </row>
        <row r="56157">
          <cell r="A56157" t="str">
            <v>UCW-26478</v>
          </cell>
          <cell r="B56157" t="str">
            <v>CLONE - WishCare | New Listings</v>
          </cell>
          <cell r="C56157" t="str">
            <v>CLOSED</v>
          </cell>
          <cell r="D56157" t="str">
            <v>Medium</v>
          </cell>
          <cell r="E56157" t="str">
            <v>netscribes</v>
          </cell>
          <cell r="F56157" t="str">
            <v>netscribes</v>
          </cell>
          <cell r="G56157">
            <v>46069.497916666667</v>
          </cell>
          <cell r="H56157">
            <v>46070.457638888889</v>
          </cell>
        </row>
        <row r="56158">
          <cell r="A56158" t="str">
            <v>UCW-26474</v>
          </cell>
          <cell r="B56158" t="str">
            <v>CLONE - Styles Migration to Tata Cliq ABFRL Account - 09-01-2026</v>
          </cell>
          <cell r="C56158" t="str">
            <v>CLOSED</v>
          </cell>
          <cell r="D56158" t="str">
            <v>Medium</v>
          </cell>
          <cell r="E56158" t="str">
            <v>netscribes</v>
          </cell>
          <cell r="F56158" t="str">
            <v>Shraddha Dighe</v>
          </cell>
          <cell r="G56158">
            <v>46069.463888888888</v>
          </cell>
          <cell r="H56158">
            <v>46076.402777777781</v>
          </cell>
        </row>
        <row r="56159">
          <cell r="A56159" t="str">
            <v>UCW-26472</v>
          </cell>
          <cell r="B56159" t="str">
            <v>ENRICH_Add Assorted in the product title</v>
          </cell>
          <cell r="C56159" t="str">
            <v>CLOSED</v>
          </cell>
          <cell r="D56159" t="str">
            <v>Medium</v>
          </cell>
          <cell r="E56159" t="str">
            <v>netscribes</v>
          </cell>
          <cell r="F56159" t="str">
            <v>Shraddha Dighe</v>
          </cell>
          <cell r="G56159">
            <v>46069.457638888889</v>
          </cell>
          <cell r="H56159">
            <v>46070.477777777778</v>
          </cell>
        </row>
        <row r="56160">
          <cell r="A56160" t="str">
            <v>UCW-26461</v>
          </cell>
          <cell r="B56160" t="str">
            <v>RE: PrettyCat New Lingerie Set Catalog File (125718-PCWH) 10-02-2026</v>
          </cell>
          <cell r="C56160" t="str">
            <v>CLOSED</v>
          </cell>
          <cell r="D56160" t="str">
            <v>Medium</v>
          </cell>
          <cell r="E56160" t="str">
            <v>netscribes</v>
          </cell>
          <cell r="F56160" t="str">
            <v>Simi Raichel Zachariah</v>
          </cell>
          <cell r="G56160">
            <v>46068.974999999999</v>
          </cell>
          <cell r="H56160">
            <v>46071.586111111108</v>
          </cell>
        </row>
        <row r="56161">
          <cell r="A56161" t="str">
            <v>UCW-26455</v>
          </cell>
          <cell r="B56161" t="str">
            <v>ERROR_Rare Ones - ListingFile</v>
          </cell>
          <cell r="C56161" t="str">
            <v>CLOSED</v>
          </cell>
          <cell r="D56161" t="str">
            <v>Medium</v>
          </cell>
          <cell r="E56161" t="str">
            <v>netscribes</v>
          </cell>
          <cell r="F56161" t="str">
            <v>Mohd Tahir Shaikh</v>
          </cell>
          <cell r="G56161">
            <v>46068.521527777775</v>
          </cell>
          <cell r="H56161">
            <v>46074.578472222223</v>
          </cell>
        </row>
        <row r="56162">
          <cell r="A56162" t="str">
            <v>UCW-26454</v>
          </cell>
          <cell r="B56162" t="str">
            <v>U.S. Polo Assn., U.S. Polo Assn. Kids_Apparel_124848_02-02-2026</v>
          </cell>
          <cell r="C56162" t="str">
            <v>CLOSED</v>
          </cell>
          <cell r="D56162" t="str">
            <v>Medium</v>
          </cell>
          <cell r="E56162" t="str">
            <v>netscribes</v>
          </cell>
          <cell r="F56162" t="str">
            <v>Mohd Tahir Shaikh</v>
          </cell>
          <cell r="G56162">
            <v>46068.517361111109</v>
          </cell>
          <cell r="H56162">
            <v>46074.509722222225</v>
          </cell>
        </row>
        <row r="56163">
          <cell r="A56163" t="str">
            <v>UCW-26421</v>
          </cell>
          <cell r="B56163" t="str">
            <v>RE: Spykar - Tatacliq - New Catalogue  - Underjeans By Spykar - Bundle - 12th Feb</v>
          </cell>
          <cell r="C56163" t="str">
            <v>CLOSED</v>
          </cell>
          <cell r="D56163" t="str">
            <v>Medium</v>
          </cell>
          <cell r="E56163" t="str">
            <v>netscribes</v>
          </cell>
          <cell r="F56163" t="str">
            <v>Simi Raichel Zachariah</v>
          </cell>
          <cell r="G56163">
            <v>46066.847916666666</v>
          </cell>
          <cell r="H56163">
            <v>46070.633333333331</v>
          </cell>
        </row>
        <row r="56164">
          <cell r="A56164" t="str">
            <v>UCW-26419</v>
          </cell>
          <cell r="B56164" t="str">
            <v>Error_Tata cliq New Listing_Fitted Sheet &amp; Napkins_01-09-2025 || Seller Code : 125194</v>
          </cell>
          <cell r="C56164" t="str">
            <v>CLOSED</v>
          </cell>
          <cell r="D56164" t="str">
            <v>Medium</v>
          </cell>
          <cell r="E56164" t="str">
            <v>netscribes</v>
          </cell>
          <cell r="F56164" t="str">
            <v>Reagan D’souza</v>
          </cell>
          <cell r="G56164">
            <v>46066.787499999999</v>
          </cell>
          <cell r="H56164">
            <v>46070.706944444442</v>
          </cell>
        </row>
        <row r="56165">
          <cell r="A56165" t="str">
            <v>UCW-26415</v>
          </cell>
          <cell r="B56165" t="str">
            <v>RE: Aurelia/W/Folksong- 29 Style- Summer-2026- 12th Feb</v>
          </cell>
          <cell r="C56165" t="str">
            <v>CLOSED</v>
          </cell>
          <cell r="D56165" t="str">
            <v>Medium</v>
          </cell>
          <cell r="E56165" t="str">
            <v>netscribes</v>
          </cell>
          <cell r="F56165" t="str">
            <v>Simi Raichel Zachariah</v>
          </cell>
          <cell r="G56165">
            <v>46066.768750000003</v>
          </cell>
          <cell r="H56165">
            <v>46070.546527777777</v>
          </cell>
        </row>
        <row r="56166">
          <cell r="A56166" t="str">
            <v>UCW-26409</v>
          </cell>
          <cell r="B56166" t="str">
            <v>New GWP Listing (AMJ) - Tata</v>
          </cell>
          <cell r="C56166" t="str">
            <v>CLOSED</v>
          </cell>
          <cell r="D56166" t="str">
            <v>Medium</v>
          </cell>
          <cell r="E56166" t="str">
            <v>netscribes</v>
          </cell>
          <cell r="F56166" t="str">
            <v>Juilee Jadhav</v>
          </cell>
          <cell r="G56166">
            <v>46066.753472222219</v>
          </cell>
          <cell r="H56166">
            <v>46071.57708333333</v>
          </cell>
        </row>
        <row r="56167">
          <cell r="A56167" t="str">
            <v>UCW-26406</v>
          </cell>
          <cell r="B56167" t="str">
            <v>Error_Cataloguing Issue | The Body Shop</v>
          </cell>
          <cell r="C56167" t="str">
            <v>CLOSED</v>
          </cell>
          <cell r="D56167" t="str">
            <v>Medium</v>
          </cell>
          <cell r="E56167" t="str">
            <v>Chirag Dubal</v>
          </cell>
          <cell r="F56167" t="str">
            <v>Reagan D’souza</v>
          </cell>
          <cell r="G56167">
            <v>46066.746527777781</v>
          </cell>
          <cell r="H56167">
            <v>46113.46597222222</v>
          </cell>
        </row>
        <row r="56168">
          <cell r="A56168" t="str">
            <v>UCW-26405</v>
          </cell>
          <cell r="B56168" t="str">
            <v>RE: Sell Now - W - 129195 to 129545</v>
          </cell>
          <cell r="C56168" t="str">
            <v>CLOSED</v>
          </cell>
          <cell r="D56168" t="str">
            <v>Medium</v>
          </cell>
          <cell r="E56168" t="str">
            <v>netscribes</v>
          </cell>
          <cell r="F56168" t="str">
            <v>Simi Raichel Zachariah</v>
          </cell>
          <cell r="G56168">
            <v>46066.742361111108</v>
          </cell>
          <cell r="H56168">
            <v>46073.615972222222</v>
          </cell>
        </row>
        <row r="56169">
          <cell r="A56169" t="str">
            <v>UCW-26403</v>
          </cell>
          <cell r="B56169" t="str">
            <v>Error_United Colors Of Benetton | Size Chart Issue &amp; Wrong Product Dispatched Twice_NC</v>
          </cell>
          <cell r="C56169" t="str">
            <v>CLOSED</v>
          </cell>
          <cell r="D56169" t="str">
            <v>Medium</v>
          </cell>
          <cell r="E56169" t="str">
            <v>netscribes</v>
          </cell>
          <cell r="F56169" t="str">
            <v>Reagan D’souza</v>
          </cell>
          <cell r="G56169">
            <v>46066.729166666664</v>
          </cell>
          <cell r="H56169">
            <v>46172.634027777778</v>
          </cell>
        </row>
        <row r="56170">
          <cell r="A56170" t="str">
            <v>UCW-26388</v>
          </cell>
          <cell r="B56170" t="str">
            <v>MNY | SSLM Shade Ext | TATACLIQ</v>
          </cell>
          <cell r="C56170" t="str">
            <v>CLOSED</v>
          </cell>
          <cell r="D56170" t="str">
            <v>Medium</v>
          </cell>
          <cell r="E56170" t="str">
            <v>netscribes</v>
          </cell>
          <cell r="F56170" t="str">
            <v>Juilee Jadhav</v>
          </cell>
          <cell r="G56170">
            <v>46066.655555555553</v>
          </cell>
          <cell r="H56170">
            <v>46069.572222222225</v>
          </cell>
        </row>
        <row r="56171">
          <cell r="A56171" t="str">
            <v>UCW-26380</v>
          </cell>
          <cell r="B56171" t="str">
            <v xml:space="preserve"> BRAND DAALI -DROP 8 -BOTOMS</v>
          </cell>
          <cell r="C56171" t="str">
            <v>CLOSED</v>
          </cell>
          <cell r="D56171" t="str">
            <v>Medium</v>
          </cell>
          <cell r="E56171" t="str">
            <v>Chirag Dubal</v>
          </cell>
          <cell r="F56171" t="str">
            <v>Shraddha Dighe</v>
          </cell>
          <cell r="G56171">
            <v>46066.565972222219</v>
          </cell>
          <cell r="H56171">
            <v>46069.693055555559</v>
          </cell>
        </row>
        <row r="56172">
          <cell r="A56172" t="str">
            <v>UCW-26378</v>
          </cell>
          <cell r="B56172" t="str">
            <v>Under Armour Footwear (128047)-13/02/2026</v>
          </cell>
          <cell r="C56172" t="str">
            <v>CLOSED Due to Inactive/Insufficient Information</v>
          </cell>
          <cell r="D56172" t="str">
            <v>Medium</v>
          </cell>
          <cell r="E56172" t="str">
            <v>netscribes</v>
          </cell>
          <cell r="F56172" t="str">
            <v>Jaibharathi Jagannathan</v>
          </cell>
          <cell r="G56172">
            <v>46066.559027777781</v>
          </cell>
          <cell r="H56172">
            <v>46093.612500000003</v>
          </cell>
        </row>
        <row r="56173">
          <cell r="A56173" t="str">
            <v>UCW-26365</v>
          </cell>
          <cell r="B56173" t="str">
            <v>CLONE - CLONE - VLCC &amp; Ustraa New Listing on Tata Cliq</v>
          </cell>
          <cell r="C56173" t="str">
            <v>CLOSED</v>
          </cell>
          <cell r="D56173" t="str">
            <v>Medium</v>
          </cell>
          <cell r="E56173" t="str">
            <v>netscribes</v>
          </cell>
          <cell r="F56173" t="str">
            <v>netscribes</v>
          </cell>
          <cell r="G56173">
            <v>46066.394444444442</v>
          </cell>
          <cell r="H56173">
            <v>46067.572222222225</v>
          </cell>
        </row>
        <row r="56174">
          <cell r="A56174" t="str">
            <v>UCW-26364</v>
          </cell>
          <cell r="B56174" t="str">
            <v>CLONE - Gillette New Listing Tata Cliq</v>
          </cell>
          <cell r="C56174" t="str">
            <v>CLOSED</v>
          </cell>
          <cell r="D56174" t="str">
            <v>Medium</v>
          </cell>
          <cell r="E56174" t="str">
            <v>netscribes</v>
          </cell>
          <cell r="F56174" t="str">
            <v>netscribes</v>
          </cell>
          <cell r="G56174">
            <v>46066.382638888892</v>
          </cell>
          <cell r="H56174">
            <v>46067.580555555556</v>
          </cell>
        </row>
        <row r="56175">
          <cell r="A56175" t="str">
            <v>UCW-26359</v>
          </cell>
          <cell r="B56175" t="str">
            <v>CLONE - Eteenz Tatacliq Catalog Sheet Hit-1</v>
          </cell>
          <cell r="C56175" t="str">
            <v>CLOSED</v>
          </cell>
          <cell r="D56175" t="str">
            <v>Medium</v>
          </cell>
          <cell r="E56175" t="str">
            <v>netscribes</v>
          </cell>
          <cell r="F56175" t="str">
            <v>Mohd Tahir Shaikh</v>
          </cell>
          <cell r="G56175">
            <v>46065.804861111108</v>
          </cell>
          <cell r="H56175">
            <v>46069.619444444441</v>
          </cell>
        </row>
        <row r="56176">
          <cell r="A56176" t="str">
            <v>UCW-26353</v>
          </cell>
          <cell r="B56176" t="str">
            <v>RE: : RE: Apparel SS26 Lot- 3 II Tata Cliq</v>
          </cell>
          <cell r="C56176" t="str">
            <v>CLOSED</v>
          </cell>
          <cell r="D56176" t="str">
            <v>Medium</v>
          </cell>
          <cell r="E56176" t="str">
            <v>netscribes</v>
          </cell>
          <cell r="F56176" t="str">
            <v>Simi Raichel Zachariah</v>
          </cell>
          <cell r="G56176">
            <v>46065.772222222222</v>
          </cell>
          <cell r="H56176">
            <v>46069.678472222222</v>
          </cell>
        </row>
        <row r="56177">
          <cell r="A56177" t="str">
            <v>UCW-26344</v>
          </cell>
          <cell r="B56177" t="str">
            <v>Tatacliq Footwear Content template_Colehaan_19-01-26</v>
          </cell>
          <cell r="C56177" t="str">
            <v>CLOSED</v>
          </cell>
          <cell r="D56177" t="str">
            <v>Medium</v>
          </cell>
          <cell r="E56177" t="str">
            <v>netscribes</v>
          </cell>
          <cell r="F56177" t="str">
            <v>netscribes</v>
          </cell>
          <cell r="G56177">
            <v>46065.715277777781</v>
          </cell>
          <cell r="H56177">
            <v>46093.614583333336</v>
          </cell>
        </row>
        <row r="56178">
          <cell r="A56178" t="str">
            <v>UCW-26333</v>
          </cell>
          <cell r="B56178" t="str">
            <v>Error_Size Chart Missing (New Listings) - House of Chikankari_NC</v>
          </cell>
          <cell r="C56178" t="str">
            <v>CLOSED</v>
          </cell>
          <cell r="D56178" t="str">
            <v>Medium</v>
          </cell>
          <cell r="E56178" t="str">
            <v>Chirag Dubal</v>
          </cell>
          <cell r="F56178" t="str">
            <v>Reagan D’souza</v>
          </cell>
          <cell r="G56178">
            <v>46065.650694444441</v>
          </cell>
          <cell r="H56178">
            <v>46090.627083333333</v>
          </cell>
        </row>
        <row r="56179">
          <cell r="A56179" t="str">
            <v>UCW-26325</v>
          </cell>
          <cell r="B56179" t="str">
            <v>Enrich_Image Update_Lavie_10-02-2026</v>
          </cell>
          <cell r="C56179" t="str">
            <v>CLOSED</v>
          </cell>
          <cell r="D56179" t="str">
            <v>Medium</v>
          </cell>
          <cell r="E56179" t="str">
            <v>netscribes</v>
          </cell>
          <cell r="F56179" t="str">
            <v>Juilee Jadhav</v>
          </cell>
          <cell r="G56179">
            <v>46065.534722222219</v>
          </cell>
          <cell r="H56179">
            <v>46073.729861111111</v>
          </cell>
        </row>
        <row r="56180">
          <cell r="A56180" t="str">
            <v>UCW-26318</v>
          </cell>
          <cell r="B56180" t="str">
            <v>ERROR_Catalogue errors for the Multibrands Agency (NETSCRIBE) 12TH FEB_NC</v>
          </cell>
          <cell r="C56180" t="str">
            <v>CLOSED</v>
          </cell>
          <cell r="D56180" t="str">
            <v>Medium</v>
          </cell>
          <cell r="E56180" t="str">
            <v>netscribes</v>
          </cell>
          <cell r="F56180" t="str">
            <v>Sushma Ram</v>
          </cell>
          <cell r="G56180">
            <v>46065.067361111112</v>
          </cell>
          <cell r="H56180">
            <v>46070.443055555559</v>
          </cell>
        </row>
        <row r="56181">
          <cell r="A56181" t="str">
            <v>UCW-26292</v>
          </cell>
          <cell r="B56181" t="str">
            <v>Lot-29 template sheet</v>
          </cell>
          <cell r="C56181" t="str">
            <v>CLOSED</v>
          </cell>
          <cell r="D56181" t="str">
            <v>Medium</v>
          </cell>
          <cell r="E56181" t="str">
            <v>netscribes</v>
          </cell>
          <cell r="F56181" t="str">
            <v>Mohd Tahir Shaikh</v>
          </cell>
          <cell r="G56181">
            <v>46064.776388888888</v>
          </cell>
          <cell r="H56181">
            <v>46074.584722222222</v>
          </cell>
        </row>
        <row r="56182">
          <cell r="A56182" t="str">
            <v>UCW-26288</v>
          </cell>
          <cell r="B56182" t="str">
            <v>TataCliq New listings 07/02/26</v>
          </cell>
          <cell r="C56182" t="str">
            <v>CLOSED</v>
          </cell>
          <cell r="D56182" t="str">
            <v>Medium</v>
          </cell>
          <cell r="E56182" t="str">
            <v>netscribes</v>
          </cell>
          <cell r="F56182" t="str">
            <v>Mohd Tahir Shaikh</v>
          </cell>
          <cell r="G56182">
            <v>46064.759027777778</v>
          </cell>
          <cell r="H56182">
            <v>46080.502083333333</v>
          </cell>
        </row>
        <row r="56183">
          <cell r="A56183" t="str">
            <v>UCW-26284</v>
          </cell>
          <cell r="B56183" t="str">
            <v>ENRICH_Soleil Neige - PDP update Tata CLiQ</v>
          </cell>
          <cell r="C56183" t="str">
            <v>CLOSED</v>
          </cell>
          <cell r="D56183" t="str">
            <v>Medium</v>
          </cell>
          <cell r="E56183" t="str">
            <v>netscribes</v>
          </cell>
          <cell r="F56183" t="str">
            <v>Shraddha Dighe</v>
          </cell>
          <cell r="G56183">
            <v>46064.744444444441</v>
          </cell>
          <cell r="H56183">
            <v>46067.508333333331</v>
          </cell>
        </row>
        <row r="56184">
          <cell r="A56184" t="str">
            <v>UCW-26282</v>
          </cell>
          <cell r="B56184" t="str">
            <v>CK - 2 STD - GS - New Listing - TATA - 09/02/2024</v>
          </cell>
          <cell r="C56184" t="str">
            <v>CLOSED</v>
          </cell>
          <cell r="D56184" t="str">
            <v>Medium</v>
          </cell>
          <cell r="E56184" t="str">
            <v>netscribes</v>
          </cell>
          <cell r="F56184" t="str">
            <v>Shraddha Dighe</v>
          </cell>
          <cell r="G56184">
            <v>46064.729861111111</v>
          </cell>
          <cell r="H56184">
            <v>46069.572222222225</v>
          </cell>
        </row>
        <row r="56185">
          <cell r="A56185" t="str">
            <v>UCW-26281</v>
          </cell>
          <cell r="B56185" t="str">
            <v>NEESH : New Fragrances Listing Request</v>
          </cell>
          <cell r="C56185" t="str">
            <v>CLOSED</v>
          </cell>
          <cell r="D56185" t="str">
            <v>Medium</v>
          </cell>
          <cell r="E56185" t="str">
            <v>netscribes</v>
          </cell>
          <cell r="F56185" t="str">
            <v>Shraddha Dighe</v>
          </cell>
          <cell r="G56185">
            <v>46064.727083333331</v>
          </cell>
          <cell r="H56185">
            <v>46070.453472222223</v>
          </cell>
        </row>
        <row r="56186">
          <cell r="A56186" t="str">
            <v>UCW-26279</v>
          </cell>
          <cell r="B56186" t="str">
            <v>d'you X Tata Cliq | Mini Listing</v>
          </cell>
          <cell r="C56186" t="str">
            <v>CLOSED</v>
          </cell>
          <cell r="D56186" t="str">
            <v>Medium</v>
          </cell>
          <cell r="E56186" t="str">
            <v>netscribes</v>
          </cell>
          <cell r="F56186" t="str">
            <v>Shraddha Dighe</v>
          </cell>
          <cell r="G56186">
            <v>46064.711805555555</v>
          </cell>
          <cell r="H56186">
            <v>46071.572916666664</v>
          </cell>
        </row>
        <row r="56187">
          <cell r="A56187" t="str">
            <v>UCW-26277</v>
          </cell>
          <cell r="B56187" t="str">
            <v>Body Lotion Listing – Content Sheet Attached: TATA Cliq x HMB</v>
          </cell>
          <cell r="C56187" t="str">
            <v>CLOSED</v>
          </cell>
          <cell r="D56187" t="str">
            <v>Medium</v>
          </cell>
          <cell r="E56187" t="str">
            <v>netscribes</v>
          </cell>
          <cell r="F56187" t="str">
            <v>Shraddha Dighe</v>
          </cell>
          <cell r="G56187">
            <v>46064.706250000003</v>
          </cell>
          <cell r="H56187">
            <v>46069.500694444447</v>
          </cell>
        </row>
        <row r="56188">
          <cell r="A56188" t="str">
            <v>UCW-26276</v>
          </cell>
          <cell r="B56188" t="str">
            <v>Listing Details, SOH, and Content Sheet for New Listings - RAS X MOODY</v>
          </cell>
          <cell r="C56188" t="str">
            <v>CLOSED</v>
          </cell>
          <cell r="D56188" t="str">
            <v>Medium</v>
          </cell>
          <cell r="E56188" t="str">
            <v>netscribes</v>
          </cell>
          <cell r="F56188" t="str">
            <v>Shraddha Dighe</v>
          </cell>
          <cell r="G56188">
            <v>46064.70208333333</v>
          </cell>
          <cell r="H56188">
            <v>46076.668055555558</v>
          </cell>
        </row>
        <row r="56189">
          <cell r="A56189" t="str">
            <v>UCW-26271</v>
          </cell>
          <cell r="B56189" t="str">
            <v>ENRICH_Libas Apparel 127532 11-2-26 (AI IMAGE REPLACE)</v>
          </cell>
          <cell r="C56189" t="str">
            <v>CLOSED</v>
          </cell>
          <cell r="D56189" t="str">
            <v>Medium</v>
          </cell>
          <cell r="E56189" t="str">
            <v>netscribes</v>
          </cell>
          <cell r="F56189" t="str">
            <v>Shraddha Dighe</v>
          </cell>
          <cell r="G56189">
            <v>46064.670138888891</v>
          </cell>
          <cell r="H56189">
            <v>46066.582638888889</v>
          </cell>
        </row>
        <row r="56190">
          <cell r="A56190" t="str">
            <v>UCW-26268</v>
          </cell>
          <cell r="B56190" t="str">
            <v>Soch_Apparel_12405-SAS_11/Feb/2026_(Lot4_5)</v>
          </cell>
          <cell r="C56190" t="str">
            <v>CLOSED</v>
          </cell>
          <cell r="D56190" t="str">
            <v>Medium</v>
          </cell>
          <cell r="E56190" t="str">
            <v>netscribes</v>
          </cell>
          <cell r="F56190" t="str">
            <v>Shraddha Dighe</v>
          </cell>
          <cell r="G56190">
            <v>46064.660416666666</v>
          </cell>
          <cell r="H56190">
            <v>46069.781944444447</v>
          </cell>
        </row>
        <row r="56191">
          <cell r="A56191" t="str">
            <v>UCW-26266</v>
          </cell>
          <cell r="B56191" t="str">
            <v>Libas Apparel 127532 09-02-2026 (NEW CATALOGUE)</v>
          </cell>
          <cell r="C56191" t="str">
            <v>CLOSED</v>
          </cell>
          <cell r="D56191" t="str">
            <v>Medium</v>
          </cell>
          <cell r="E56191" t="str">
            <v>netscribes</v>
          </cell>
          <cell r="F56191" t="str">
            <v>Shraddha Dighe</v>
          </cell>
          <cell r="G56191">
            <v>46064.647916666669</v>
          </cell>
          <cell r="H56191">
            <v>46066.73541666667</v>
          </cell>
        </row>
        <row r="56192">
          <cell r="A56192" t="str">
            <v>UCW-26261</v>
          </cell>
          <cell r="B56192" t="str">
            <v>Kickers New articles Catalogue sheet</v>
          </cell>
          <cell r="C56192" t="str">
            <v>CLOSED</v>
          </cell>
          <cell r="D56192" t="str">
            <v>Medium</v>
          </cell>
          <cell r="E56192" t="str">
            <v>netscribes</v>
          </cell>
          <cell r="F56192" t="str">
            <v>Mohd Tahir Shaikh</v>
          </cell>
          <cell r="G56192">
            <v>46064.513888888891</v>
          </cell>
          <cell r="H56192">
            <v>46070.643055555556</v>
          </cell>
        </row>
        <row r="56193">
          <cell r="A56193" t="str">
            <v>UCW-26252</v>
          </cell>
          <cell r="B56193" t="str">
            <v>CLONE - RE: Tata Cliq-Multi Brand-Women's Apparel 29-01-2026</v>
          </cell>
          <cell r="C56193" t="str">
            <v>CLOSED Due to Inactive/Insufficient Information</v>
          </cell>
          <cell r="D56193" t="str">
            <v>Medium</v>
          </cell>
          <cell r="E56193" t="str">
            <v>netscribes</v>
          </cell>
          <cell r="F56193" t="str">
            <v>Reagan D’souza</v>
          </cell>
          <cell r="G56193">
            <v>46064.424305555556</v>
          </cell>
          <cell r="H56193">
            <v>46064.474999999999</v>
          </cell>
        </row>
        <row r="56194">
          <cell r="A56194" t="str">
            <v>UCW-26251</v>
          </cell>
          <cell r="B56194" t="str">
            <v>Error_RE: Tata Cliq-Multi Brand-Women's Apparel 29-01-2026_NC</v>
          </cell>
          <cell r="C56194" t="str">
            <v>CLOSED</v>
          </cell>
          <cell r="D56194" t="str">
            <v>Medium</v>
          </cell>
          <cell r="E56194" t="str">
            <v>netscribes</v>
          </cell>
          <cell r="F56194" t="str">
            <v>Reagan D’souza</v>
          </cell>
          <cell r="G56194">
            <v>46064.424305555556</v>
          </cell>
          <cell r="H56194">
            <v>46113.678472222222</v>
          </cell>
        </row>
        <row r="56195">
          <cell r="A56195" t="str">
            <v>UCW-26248</v>
          </cell>
          <cell r="B56195" t="str">
            <v>RE: U.S.Polo Assn Innerwear Size addition</v>
          </cell>
          <cell r="C56195" t="str">
            <v>CLOSED</v>
          </cell>
          <cell r="D56195" t="str">
            <v>Medium</v>
          </cell>
          <cell r="E56195" t="str">
            <v>netscribes</v>
          </cell>
          <cell r="F56195" t="str">
            <v>Simi Raichel Zachariah</v>
          </cell>
          <cell r="G56195">
            <v>46064.008333333331</v>
          </cell>
          <cell r="H56195">
            <v>46080.574999999997</v>
          </cell>
        </row>
        <row r="56196">
          <cell r="A56196" t="str">
            <v>UCW-26246</v>
          </cell>
          <cell r="B56196" t="str">
            <v>Enrich_Enamor Grouping</v>
          </cell>
          <cell r="C56196" t="str">
            <v>CLOSED</v>
          </cell>
          <cell r="D56196" t="str">
            <v>Medium</v>
          </cell>
          <cell r="E56196" t="str">
            <v>netscribes</v>
          </cell>
          <cell r="F56196" t="str">
            <v>Simi Raichel Zachariah</v>
          </cell>
          <cell r="G56196">
            <v>46063.999305555553</v>
          </cell>
          <cell r="H56196">
            <v>46086.532638888886</v>
          </cell>
        </row>
        <row r="56197">
          <cell r="A56197" t="str">
            <v>UCW-26244</v>
          </cell>
          <cell r="B56197" t="str">
            <v>RE: Pantaloons/Kids wear/apparel/New Listing/SKU 1348/Options 250| 22nd Jan'2026</v>
          </cell>
          <cell r="C56197" t="str">
            <v>CLOSED</v>
          </cell>
          <cell r="D56197" t="str">
            <v>Medium</v>
          </cell>
          <cell r="E56197" t="str">
            <v>netscribes</v>
          </cell>
          <cell r="F56197" t="str">
            <v>Simi Raichel Zachariah</v>
          </cell>
          <cell r="G56197">
            <v>46063.987500000003</v>
          </cell>
          <cell r="H56197">
            <v>46067.635416666664</v>
          </cell>
        </row>
        <row r="56198">
          <cell r="A56198" t="str">
            <v>UCW-26238</v>
          </cell>
          <cell r="B56198" t="str">
            <v>ERROR_Catalogue errors for the Multibrands Agency (NETSCRIBE) 10TH FEB_NC</v>
          </cell>
          <cell r="C56198" t="str">
            <v>CLOSED</v>
          </cell>
          <cell r="D56198" t="str">
            <v>Medium</v>
          </cell>
          <cell r="E56198" t="str">
            <v>netscribes</v>
          </cell>
          <cell r="F56198" t="str">
            <v>Sushma Ram</v>
          </cell>
          <cell r="G56198">
            <v>46063.813194444447</v>
          </cell>
          <cell r="H56198">
            <v>46074.433333333334</v>
          </cell>
        </row>
        <row r="56199">
          <cell r="A56199" t="str">
            <v>UCW-26237</v>
          </cell>
          <cell r="B56199" t="str">
            <v>RE: Pantaloons/Specimen/Non Apparel/New Listing/SKU 57/Options 48| 4th Feb'2026</v>
          </cell>
          <cell r="C56199" t="str">
            <v>CLOSED</v>
          </cell>
          <cell r="D56199" t="str">
            <v>Medium</v>
          </cell>
          <cell r="E56199" t="str">
            <v>netscribes</v>
          </cell>
          <cell r="F56199" t="str">
            <v>Simi Raichel Zachariah</v>
          </cell>
          <cell r="G56199">
            <v>46063.811805555553</v>
          </cell>
          <cell r="H56199">
            <v>46067.647916666669</v>
          </cell>
        </row>
        <row r="56200">
          <cell r="A56200" t="str">
            <v>UCW-26231</v>
          </cell>
          <cell r="B56200" t="str">
            <v>Enrich_Recliner Revised Catalogue Images</v>
          </cell>
          <cell r="C56200" t="str">
            <v>CLOSED</v>
          </cell>
          <cell r="D56200" t="str">
            <v>Medium</v>
          </cell>
          <cell r="E56200" t="str">
            <v>netscribes</v>
          </cell>
          <cell r="F56200" t="str">
            <v>Juilee Jadhav</v>
          </cell>
          <cell r="G56200">
            <v>46063.786805555559</v>
          </cell>
          <cell r="H56200">
            <v>46065.746527777781</v>
          </cell>
        </row>
        <row r="56201">
          <cell r="A56201" t="str">
            <v>UCW-26224</v>
          </cell>
          <cell r="B56201" t="str">
            <v>Tramontina Sell Now_Home_128883_14.01.2026</v>
          </cell>
          <cell r="C56201" t="str">
            <v>CLOSED</v>
          </cell>
          <cell r="D56201" t="str">
            <v>Medium</v>
          </cell>
          <cell r="E56201" t="str">
            <v>netscribes</v>
          </cell>
          <cell r="F56201" t="str">
            <v>Juilee Jadhav</v>
          </cell>
          <cell r="G56201">
            <v>46063.73541666667</v>
          </cell>
          <cell r="H56201">
            <v>46077.722916666666</v>
          </cell>
        </row>
        <row r="56202">
          <cell r="A56202" t="str">
            <v>UCW-26221</v>
          </cell>
          <cell r="B56202" t="str">
            <v>LA PRAIRIE X TCL - Cataloguing Details</v>
          </cell>
          <cell r="C56202" t="str">
            <v>CLOSED Due to Inactive/Insufficient Information</v>
          </cell>
          <cell r="D56202" t="str">
            <v>Medium</v>
          </cell>
          <cell r="E56202" t="str">
            <v>netscribes</v>
          </cell>
          <cell r="F56202" t="str">
            <v>Shraddha Dighe</v>
          </cell>
          <cell r="G56202">
            <v>46063.710416666669</v>
          </cell>
          <cell r="H56202">
            <v>46093.617361111108</v>
          </cell>
        </row>
        <row r="56203">
          <cell r="A56203" t="str">
            <v>UCW-26220</v>
          </cell>
          <cell r="B56203" t="str">
            <v>Tatacliq - Bluesky Product Listing</v>
          </cell>
          <cell r="C56203" t="str">
            <v>CLOSED Due to Inactive/Insufficient Information</v>
          </cell>
          <cell r="D56203" t="str">
            <v>Medium</v>
          </cell>
          <cell r="E56203" t="str">
            <v>netscribes</v>
          </cell>
          <cell r="F56203" t="str">
            <v>Shraddha Dighe</v>
          </cell>
          <cell r="G56203">
            <v>46063.706944444442</v>
          </cell>
          <cell r="H56203">
            <v>46093.617361111108</v>
          </cell>
        </row>
        <row r="56204">
          <cell r="A56204" t="str">
            <v>UCW-26218</v>
          </cell>
          <cell r="B56204" t="str">
            <v>CLONE - Beauty - New brand cataloguing - Forest Hill - 1 Aug</v>
          </cell>
          <cell r="C56204" t="str">
            <v>CLOSED Due to Inactive/Insufficient Information</v>
          </cell>
          <cell r="D56204" t="str">
            <v>High</v>
          </cell>
          <cell r="E56204" t="str">
            <v>netscribes</v>
          </cell>
          <cell r="F56204" t="str">
            <v>Shraddha Dighe</v>
          </cell>
          <cell r="G56204">
            <v>46063.701388888891</v>
          </cell>
          <cell r="H56204">
            <v>46093.618750000001</v>
          </cell>
        </row>
        <row r="56205">
          <cell r="A56205" t="str">
            <v>UCW-26217</v>
          </cell>
          <cell r="B56205" t="str">
            <v>Kidsville-New Catalog-23-JAN-2026- Slave Id -126520-GGN</v>
          </cell>
          <cell r="C56205" t="str">
            <v>CLOSED</v>
          </cell>
          <cell r="D56205" t="str">
            <v>Medium</v>
          </cell>
          <cell r="E56205" t="str">
            <v>netscribes</v>
          </cell>
          <cell r="F56205" t="str">
            <v>Mohd Tahir Shaikh</v>
          </cell>
          <cell r="G56205">
            <v>46063.701388888891</v>
          </cell>
          <cell r="H56205">
            <v>46065.750694444447</v>
          </cell>
        </row>
        <row r="56206">
          <cell r="A56206" t="str">
            <v>UCW-26216</v>
          </cell>
          <cell r="B56206" t="str">
            <v>I'm from, Rom&amp;nd &amp; Others + Skincare &amp; Makeup + 125928 + 10 Jan'26 (Pending Brands)</v>
          </cell>
          <cell r="C56206" t="str">
            <v>CLOSED</v>
          </cell>
          <cell r="D56206" t="str">
            <v>Medium</v>
          </cell>
          <cell r="E56206" t="str">
            <v>netscribes</v>
          </cell>
          <cell r="F56206" t="str">
            <v>Shraddha Dighe</v>
          </cell>
          <cell r="G56206">
            <v>46063.696527777778</v>
          </cell>
          <cell r="H56206">
            <v>46069.749305555553</v>
          </cell>
        </row>
        <row r="56207">
          <cell r="A56207" t="str">
            <v>UCW-26203</v>
          </cell>
          <cell r="B56207" t="str">
            <v>Hoversoul Listing  Gur Overseas 10 Feb 2026</v>
          </cell>
          <cell r="C56207" t="str">
            <v>CLOSED</v>
          </cell>
          <cell r="D56207" t="str">
            <v>Medium</v>
          </cell>
          <cell r="E56207" t="str">
            <v>netscribes</v>
          </cell>
          <cell r="F56207" t="str">
            <v>Mohd Tahir Shaikh</v>
          </cell>
          <cell r="G56207">
            <v>46063.609722222223</v>
          </cell>
          <cell r="H56207">
            <v>46079.70208333333</v>
          </cell>
        </row>
        <row r="56208">
          <cell r="A56208" t="str">
            <v>UCW-26202</v>
          </cell>
          <cell r="B56208" t="str">
            <v>WishCare | New Listings</v>
          </cell>
          <cell r="C56208" t="str">
            <v>CLOSED Due to Inactive/Insufficient Information</v>
          </cell>
          <cell r="D56208" t="str">
            <v>Medium</v>
          </cell>
          <cell r="E56208" t="str">
            <v>netscribes</v>
          </cell>
          <cell r="F56208" t="str">
            <v>Shraddha Dighe</v>
          </cell>
          <cell r="G56208">
            <v>46063.604166666664</v>
          </cell>
          <cell r="H56208">
            <v>46093.619444444441</v>
          </cell>
        </row>
        <row r="56209">
          <cell r="A56209" t="str">
            <v>UCW-26200</v>
          </cell>
          <cell r="B56209" t="str">
            <v>Enrich_Presto || Home - Living || Title correction || 09-02-2026</v>
          </cell>
          <cell r="C56209" t="str">
            <v>CLOSED</v>
          </cell>
          <cell r="D56209" t="str">
            <v>Medium</v>
          </cell>
          <cell r="E56209" t="str">
            <v>netscribes</v>
          </cell>
          <cell r="F56209" t="str">
            <v>Juilee Jadhav</v>
          </cell>
          <cell r="G56209">
            <v>46063.595833333333</v>
          </cell>
          <cell r="H56209">
            <v>46065.738194444442</v>
          </cell>
        </row>
        <row r="56210">
          <cell r="A56210" t="str">
            <v>UCW-26192</v>
          </cell>
          <cell r="B56210" t="str">
            <v>Sqintalk x Tatacliq : Dr.Reju-All Onboarding</v>
          </cell>
          <cell r="C56210" t="str">
            <v>CLOSED</v>
          </cell>
          <cell r="D56210" t="str">
            <v>Medium</v>
          </cell>
          <cell r="E56210" t="str">
            <v>netscribes</v>
          </cell>
          <cell r="F56210" t="str">
            <v>Shraddha Dighe</v>
          </cell>
          <cell r="G56210">
            <v>46063.529166666667</v>
          </cell>
          <cell r="H56210">
            <v>46067.550694444442</v>
          </cell>
        </row>
        <row r="56211">
          <cell r="A56211" t="str">
            <v>UCW-26191</v>
          </cell>
          <cell r="B56211" t="str">
            <v>Onboarding Brand on Tata Cliq_KHADLAJ</v>
          </cell>
          <cell r="C56211" t="str">
            <v>CLOSED</v>
          </cell>
          <cell r="D56211" t="str">
            <v>Medium</v>
          </cell>
          <cell r="E56211" t="str">
            <v>netscribes</v>
          </cell>
          <cell r="F56211" t="str">
            <v>Shraddha Dighe</v>
          </cell>
          <cell r="G56211">
            <v>46063.522222222222</v>
          </cell>
          <cell r="H56211">
            <v>46066.728472222225</v>
          </cell>
        </row>
        <row r="56212">
          <cell r="A56212" t="str">
            <v>UCW-26185</v>
          </cell>
          <cell r="B56212" t="str">
            <v>RE: Tata Cliq-Multi Brand-Men's Apparel 03-02-2026</v>
          </cell>
          <cell r="C56212" t="str">
            <v>CLOSED</v>
          </cell>
          <cell r="D56212" t="str">
            <v>Medium</v>
          </cell>
          <cell r="E56212" t="str">
            <v>netscribes</v>
          </cell>
          <cell r="F56212" t="str">
            <v>netscribes</v>
          </cell>
          <cell r="G56212">
            <v>46063.48333333333</v>
          </cell>
          <cell r="H56212">
            <v>46093.620833333334</v>
          </cell>
        </row>
        <row r="56213">
          <cell r="A56213" t="str">
            <v>UCW-26183</v>
          </cell>
          <cell r="B56213" t="str">
            <v>Kids Water Bottles-79 SKU's- Little Surprise Box</v>
          </cell>
          <cell r="C56213" t="str">
            <v>CLOSED</v>
          </cell>
          <cell r="D56213" t="str">
            <v>Medium</v>
          </cell>
          <cell r="E56213" t="str">
            <v>netscribes</v>
          </cell>
          <cell r="F56213" t="str">
            <v>Mohd Tahir Shaikh</v>
          </cell>
          <cell r="G56213">
            <v>46063.474999999999</v>
          </cell>
          <cell r="H56213">
            <v>46064.622916666667</v>
          </cell>
        </row>
        <row r="56214">
          <cell r="A56214" t="str">
            <v>UCW-26180</v>
          </cell>
          <cell r="B56214" t="str">
            <v>Regarding for Brand Launch Collaboration</v>
          </cell>
          <cell r="C56214" t="str">
            <v>CLOSED</v>
          </cell>
          <cell r="D56214" t="str">
            <v>Medium</v>
          </cell>
          <cell r="E56214" t="str">
            <v>netscribes</v>
          </cell>
          <cell r="F56214" t="str">
            <v>Shraddha Dighe</v>
          </cell>
          <cell r="G56214">
            <v>46063.447222222225</v>
          </cell>
          <cell r="H56214">
            <v>46067.535416666666</v>
          </cell>
        </row>
        <row r="56215">
          <cell r="A56215" t="str">
            <v>UCW-26179</v>
          </cell>
          <cell r="B56215" t="str">
            <v>ENRICH_New images for Tata CLiQ products</v>
          </cell>
          <cell r="C56215" t="str">
            <v>CLOSED</v>
          </cell>
          <cell r="D56215" t="str">
            <v>Medium</v>
          </cell>
          <cell r="E56215" t="str">
            <v>netscribes</v>
          </cell>
          <cell r="F56215" t="str">
            <v>Shraddha Dighe</v>
          </cell>
          <cell r="G56215">
            <v>46063.436805555553</v>
          </cell>
          <cell r="H56215">
            <v>46065.711805555555</v>
          </cell>
        </row>
        <row r="56216">
          <cell r="A56216" t="str">
            <v>UCW-26175</v>
          </cell>
          <cell r="B56216" t="str">
            <v>CLONE - NEEMANS+FOOTWEAR+ 125173+ 15-01-2026</v>
          </cell>
          <cell r="C56216" t="str">
            <v>CLOSED</v>
          </cell>
          <cell r="D56216" t="str">
            <v>Medium</v>
          </cell>
          <cell r="E56216" t="str">
            <v>netscribes</v>
          </cell>
          <cell r="F56216" t="str">
            <v>Mohd Tahir Shaikh</v>
          </cell>
          <cell r="G56216">
            <v>46062.759027777778</v>
          </cell>
          <cell r="H56216">
            <v>46071.618055555555</v>
          </cell>
        </row>
        <row r="56217">
          <cell r="A56217" t="str">
            <v>UCW-26173</v>
          </cell>
          <cell r="B56217" t="str">
            <v>RE: DILLINGER-Mens-166-Summer (23-01-2026)</v>
          </cell>
          <cell r="C56217" t="str">
            <v>CLOSED</v>
          </cell>
          <cell r="D56217" t="str">
            <v>Medium</v>
          </cell>
          <cell r="E56217" t="str">
            <v>netscribes</v>
          </cell>
          <cell r="F56217" t="str">
            <v>Simi Raichel Zachariah</v>
          </cell>
          <cell r="G56217">
            <v>46062.749305555553</v>
          </cell>
          <cell r="H56217">
            <v>46065.745833333334</v>
          </cell>
        </row>
        <row r="56218">
          <cell r="A56218" t="str">
            <v>UCW-26169</v>
          </cell>
          <cell r="B56218" t="str">
            <v>ENRICH_Image update Aloe vera &amp; neem range - Tata</v>
          </cell>
          <cell r="C56218" t="str">
            <v>CLOSED</v>
          </cell>
          <cell r="D56218" t="str">
            <v>Medium</v>
          </cell>
          <cell r="E56218" t="str">
            <v>netscribes</v>
          </cell>
          <cell r="F56218" t="str">
            <v>Shraddha Dighe</v>
          </cell>
          <cell r="G56218">
            <v>46062.706250000003</v>
          </cell>
          <cell r="H56218">
            <v>46065.519444444442</v>
          </cell>
        </row>
        <row r="56219">
          <cell r="A56219" t="str">
            <v>UCW-26168</v>
          </cell>
          <cell r="B56219" t="str">
            <v>RE: Difference Of Opinion-Mens-230-Summer (23-01-2026)</v>
          </cell>
          <cell r="C56219" t="str">
            <v>CLOSED</v>
          </cell>
          <cell r="D56219" t="str">
            <v>Medium</v>
          </cell>
          <cell r="E56219" t="str">
            <v>netscribes</v>
          </cell>
          <cell r="F56219" t="str">
            <v>Simi Raichel Zachariah</v>
          </cell>
          <cell r="G56219">
            <v>46062.701388888891</v>
          </cell>
          <cell r="H56219">
            <v>46064.613888888889</v>
          </cell>
        </row>
        <row r="56220">
          <cell r="A56220" t="str">
            <v>UCW-26165</v>
          </cell>
          <cell r="B56220" t="str">
            <v>CLONE - SS26 FTW catalog - Lot 1</v>
          </cell>
          <cell r="C56220" t="str">
            <v>CLOSED</v>
          </cell>
          <cell r="D56220" t="str">
            <v>Medium</v>
          </cell>
          <cell r="E56220" t="str">
            <v>netscribes</v>
          </cell>
          <cell r="F56220" t="str">
            <v>Mohd Tahir Shaikh</v>
          </cell>
          <cell r="G56220">
            <v>46062.686111111114</v>
          </cell>
          <cell r="H56220">
            <v>46071.715277777781</v>
          </cell>
        </row>
        <row r="56221">
          <cell r="A56221" t="str">
            <v>UCW-26163</v>
          </cell>
          <cell r="B56221" t="str">
            <v>Update the Barcode</v>
          </cell>
          <cell r="C56221" t="str">
            <v>CLOSED</v>
          </cell>
          <cell r="D56221" t="str">
            <v>Medium</v>
          </cell>
          <cell r="E56221" t="str">
            <v>netscribes</v>
          </cell>
          <cell r="F56221" t="str">
            <v>Shraddha Dighe</v>
          </cell>
          <cell r="G56221">
            <v>46062.678472222222</v>
          </cell>
          <cell r="H56221">
            <v>46107.480555555558</v>
          </cell>
        </row>
        <row r="56222">
          <cell r="A56222" t="str">
            <v>UCW-26154</v>
          </cell>
          <cell r="B56222" t="str">
            <v>New Listing_15th Jan,26_Tatacliq</v>
          </cell>
          <cell r="C56222" t="str">
            <v>CLOSED Due to Inactive/Insufficient Information</v>
          </cell>
          <cell r="D56222" t="str">
            <v>Medium</v>
          </cell>
          <cell r="E56222" t="str">
            <v>netscribes</v>
          </cell>
          <cell r="F56222" t="str">
            <v>Shraddha Dighe</v>
          </cell>
          <cell r="G56222">
            <v>46062.601388888892</v>
          </cell>
          <cell r="H56222">
            <v>46198.500694444447</v>
          </cell>
        </row>
        <row r="56223">
          <cell r="A56223" t="str">
            <v>UCW-26152</v>
          </cell>
          <cell r="B56223" t="str">
            <v>Clone - TataCliQ &lt;&gt; New Listing WesternWear Dress - RAZY (053-056),RAZY (057-060), (MAXI-080),MAXI-049-053 ,MAXI-054-057, MAXI-058-061, MAXI-062-065</v>
          </cell>
          <cell r="C56223" t="str">
            <v>CLOSED</v>
          </cell>
          <cell r="D56223" t="str">
            <v>Medium</v>
          </cell>
          <cell r="E56223" t="str">
            <v>netscribes</v>
          </cell>
          <cell r="F56223" t="str">
            <v>netscribes</v>
          </cell>
          <cell r="G56223">
            <v>46062.572916666664</v>
          </cell>
          <cell r="H56223">
            <v>46062.804166666669</v>
          </cell>
        </row>
        <row r="56224">
          <cell r="A56224" t="str">
            <v>UCW-26148</v>
          </cell>
          <cell r="B56224" t="str">
            <v>Tatacliq Footwear Content template_USPA_02-02-2026</v>
          </cell>
          <cell r="C56224" t="str">
            <v>CLOSED</v>
          </cell>
          <cell r="D56224" t="str">
            <v>Medium</v>
          </cell>
          <cell r="E56224" t="str">
            <v>netscribes</v>
          </cell>
          <cell r="F56224" t="str">
            <v>Mohd Tahir Shaikh</v>
          </cell>
          <cell r="G56224">
            <v>46062.557638888888</v>
          </cell>
          <cell r="H56224">
            <v>46074.543055555558</v>
          </cell>
        </row>
        <row r="56225">
          <cell r="A56225" t="str">
            <v>UCW-26146</v>
          </cell>
          <cell r="B56225" t="str">
            <v>BRAND DAALI -DROP 8 -7 FEB</v>
          </cell>
          <cell r="C56225" t="str">
            <v>CLOSED</v>
          </cell>
          <cell r="D56225" t="str">
            <v>Medium</v>
          </cell>
          <cell r="E56225" t="str">
            <v>netscribes</v>
          </cell>
          <cell r="F56225" t="str">
            <v>Shraddha Dighe</v>
          </cell>
          <cell r="G56225">
            <v>46062.55</v>
          </cell>
          <cell r="H56225">
            <v>46063.496527777781</v>
          </cell>
        </row>
        <row r="56226">
          <cell r="A56226" t="str">
            <v>UCW-26141</v>
          </cell>
          <cell r="B56226" t="str">
            <v>Eego Italy Footwear New Catalog // Tata Cliq Seller Code - 128558 // Dated 06-02-2026</v>
          </cell>
          <cell r="C56226" t="str">
            <v>CLOSED</v>
          </cell>
          <cell r="D56226" t="str">
            <v>Medium</v>
          </cell>
          <cell r="E56226" t="str">
            <v>netscribes</v>
          </cell>
          <cell r="F56226" t="str">
            <v>Mohd Tahir Shaikh</v>
          </cell>
          <cell r="G56226">
            <v>46062.515277777777</v>
          </cell>
          <cell r="H56226">
            <v>46093.42291666667</v>
          </cell>
        </row>
        <row r="56227">
          <cell r="A56227" t="str">
            <v>UCW-26136</v>
          </cell>
          <cell r="B56227" t="str">
            <v>Tata Cliq-Multi Brand-Men's Apparel 04-02-2026</v>
          </cell>
          <cell r="C56227" t="str">
            <v>CLOSED</v>
          </cell>
          <cell r="D56227" t="str">
            <v>Medium</v>
          </cell>
          <cell r="E56227" t="str">
            <v>netscribes</v>
          </cell>
          <cell r="F56227" t="str">
            <v>netscribes</v>
          </cell>
          <cell r="G56227">
            <v>46062.462500000001</v>
          </cell>
          <cell r="H56227">
            <v>46063.472916666666</v>
          </cell>
        </row>
        <row r="56228">
          <cell r="A56228" t="str">
            <v>UCW-26132</v>
          </cell>
          <cell r="B56228" t="str">
            <v>CLONE - CLONE - Cataloguing Details | TATA X Minimalist ( New Listings)</v>
          </cell>
          <cell r="C56228" t="str">
            <v>CLOSED</v>
          </cell>
          <cell r="D56228" t="str">
            <v>Medium</v>
          </cell>
          <cell r="E56228" t="str">
            <v>netscribes</v>
          </cell>
          <cell r="F56228" t="str">
            <v>netscribes</v>
          </cell>
          <cell r="G56228">
            <v>46062.431250000001</v>
          </cell>
          <cell r="H56228">
            <v>46063.617361111108</v>
          </cell>
        </row>
        <row r="56229">
          <cell r="A56229" t="str">
            <v>UCW-26118</v>
          </cell>
          <cell r="B56229" t="str">
            <v>ERROR_ For Multibrand agency (Netscribe)_NC</v>
          </cell>
          <cell r="C56229" t="str">
            <v>CLOSED</v>
          </cell>
          <cell r="D56229" t="str">
            <v>Medium</v>
          </cell>
          <cell r="E56229" t="str">
            <v>netscribes</v>
          </cell>
          <cell r="F56229" t="str">
            <v>Sushma Ram</v>
          </cell>
          <cell r="G56229">
            <v>46061.973611111112</v>
          </cell>
          <cell r="H56229">
            <v>46072.615277777775</v>
          </cell>
        </row>
        <row r="56230">
          <cell r="A56230" t="str">
            <v>UCW-26107</v>
          </cell>
          <cell r="B56230" t="str">
            <v>Friday Launch_23rd &amp; 29th Jan_Studiowest_11Options</v>
          </cell>
          <cell r="C56230" t="str">
            <v>CLOSED</v>
          </cell>
          <cell r="D56230" t="str">
            <v>Medium</v>
          </cell>
          <cell r="E56230" t="str">
            <v>netscribes</v>
          </cell>
          <cell r="F56230" t="str">
            <v>Shraddha Dighe</v>
          </cell>
          <cell r="G56230">
            <v>46060.65</v>
          </cell>
          <cell r="H56230">
            <v>46062.713194444441</v>
          </cell>
        </row>
        <row r="56231">
          <cell r="A56231" t="str">
            <v>UCW-26106</v>
          </cell>
          <cell r="B56231" t="str">
            <v>Friday Launch_26th Dec_Studiowest_35Options (Pending)</v>
          </cell>
          <cell r="C56231" t="str">
            <v>CLOSED</v>
          </cell>
          <cell r="D56231" t="str">
            <v>Medium</v>
          </cell>
          <cell r="E56231" t="str">
            <v>netscribes</v>
          </cell>
          <cell r="F56231" t="str">
            <v>Shraddha Dighe</v>
          </cell>
          <cell r="G56231">
            <v>46060.647222222222</v>
          </cell>
          <cell r="H56231">
            <v>46093.627083333333</v>
          </cell>
        </row>
        <row r="56232">
          <cell r="A56232" t="str">
            <v>UCW-26105</v>
          </cell>
          <cell r="B56232" t="str">
            <v>Tata Armaf Bling cataloguing 5th Feb</v>
          </cell>
          <cell r="C56232" t="str">
            <v>CLOSED</v>
          </cell>
          <cell r="D56232" t="str">
            <v>Medium</v>
          </cell>
          <cell r="E56232" t="str">
            <v>netscribes</v>
          </cell>
          <cell r="F56232" t="str">
            <v>Shraddha Dighe</v>
          </cell>
          <cell r="G56232">
            <v>46060.645138888889</v>
          </cell>
          <cell r="H56232">
            <v>46063.578472222223</v>
          </cell>
        </row>
        <row r="56233">
          <cell r="A56233" t="str">
            <v>UCW-26104</v>
          </cell>
          <cell r="B56233" t="str">
            <v>k-beauty | Luxury Platform addition</v>
          </cell>
          <cell r="C56233" t="str">
            <v>CLOSED</v>
          </cell>
          <cell r="D56233" t="str">
            <v>Medium</v>
          </cell>
          <cell r="E56233" t="str">
            <v>netscribes</v>
          </cell>
          <cell r="F56233" t="str">
            <v>Shraddha Dighe</v>
          </cell>
          <cell r="G56233">
            <v>46060.637499999997</v>
          </cell>
          <cell r="H56233">
            <v>46063.55</v>
          </cell>
        </row>
        <row r="56234">
          <cell r="A56234" t="str">
            <v>UCW-26103</v>
          </cell>
          <cell r="B56234" t="str">
            <v>Tata Cliq  - New listing - L'Occitane (Gift Set) (05-02-2026)</v>
          </cell>
          <cell r="C56234" t="str">
            <v>CLOSED</v>
          </cell>
          <cell r="D56234" t="str">
            <v>Medium</v>
          </cell>
          <cell r="E56234" t="str">
            <v>netscribes</v>
          </cell>
          <cell r="F56234" t="str">
            <v>Shraddha Dighe</v>
          </cell>
          <cell r="G56234">
            <v>46060.634027777778</v>
          </cell>
          <cell r="H56234">
            <v>46062.709027777775</v>
          </cell>
        </row>
        <row r="56235">
          <cell r="A56235" t="str">
            <v>UCW-26101</v>
          </cell>
          <cell r="B56235" t="str">
            <v>New Listing | Globus x TataCliq | 23th Jan 2026</v>
          </cell>
          <cell r="C56235" t="str">
            <v>CLOSED</v>
          </cell>
          <cell r="D56235" t="str">
            <v>Medium</v>
          </cell>
          <cell r="E56235" t="str">
            <v>netscribes</v>
          </cell>
          <cell r="F56235" t="str">
            <v>Shraddha Dighe</v>
          </cell>
          <cell r="G56235">
            <v>46060.444444444445</v>
          </cell>
          <cell r="H56235">
            <v>46156.806250000001</v>
          </cell>
        </row>
        <row r="56236">
          <cell r="A56236" t="str">
            <v>UCW-26100</v>
          </cell>
          <cell r="B56236" t="str">
            <v>Onboarding Brand on Tata Cliq_NUSUK (Part 1)</v>
          </cell>
          <cell r="C56236" t="str">
            <v>CLOSED</v>
          </cell>
          <cell r="D56236" t="str">
            <v>Medium</v>
          </cell>
          <cell r="E56236" t="str">
            <v>netscribes</v>
          </cell>
          <cell r="F56236" t="str">
            <v>Shraddha Dighe</v>
          </cell>
          <cell r="G56236">
            <v>46060.440972222219</v>
          </cell>
          <cell r="H56236">
            <v>46064.513888888891</v>
          </cell>
        </row>
        <row r="56237">
          <cell r="A56237" t="str">
            <v>UCW-26094</v>
          </cell>
          <cell r="B56237" t="str">
            <v>BAGATT - Bugatti TATA Lux Migration - AW25 styles ( Lot 3 )</v>
          </cell>
          <cell r="C56237" t="str">
            <v>CLOSED</v>
          </cell>
          <cell r="D56237" t="str">
            <v>Medium</v>
          </cell>
          <cell r="E56237" t="str">
            <v>Chirag Dubal</v>
          </cell>
          <cell r="F56237" t="str">
            <v>Shloka Chakre</v>
          </cell>
          <cell r="G56237">
            <v>46059.763888888891</v>
          </cell>
          <cell r="H56237">
            <v>46062.577777777777</v>
          </cell>
        </row>
        <row r="56238">
          <cell r="A56238" t="str">
            <v>UCW-26093</v>
          </cell>
          <cell r="B56238" t="str">
            <v>Tata Cliq | O.P.I Nature Strong LE New Feb 2026</v>
          </cell>
          <cell r="C56238" t="str">
            <v>CLOSED</v>
          </cell>
          <cell r="D56238" t="str">
            <v>Medium</v>
          </cell>
          <cell r="E56238" t="str">
            <v>netscribes</v>
          </cell>
          <cell r="F56238" t="str">
            <v>Shraddha Dighe</v>
          </cell>
          <cell r="G56238">
            <v>46059.743055555555</v>
          </cell>
          <cell r="H56238">
            <v>46062.518055555556</v>
          </cell>
        </row>
        <row r="56239">
          <cell r="A56239" t="str">
            <v>UCW-26091</v>
          </cell>
          <cell r="B56239" t="str">
            <v>ENRICH_Tata cliq  -  L'Occitane - Need to update (Title and Image)</v>
          </cell>
          <cell r="C56239" t="str">
            <v>CLOSED</v>
          </cell>
          <cell r="D56239" t="str">
            <v>Medium</v>
          </cell>
          <cell r="E56239" t="str">
            <v>netscribes</v>
          </cell>
          <cell r="F56239" t="str">
            <v>Shraddha Dighe</v>
          </cell>
          <cell r="G56239">
            <v>46059.737500000003</v>
          </cell>
          <cell r="H56239">
            <v>46093.62777777778</v>
          </cell>
        </row>
        <row r="56240">
          <cell r="A56240" t="str">
            <v>UCW-26088</v>
          </cell>
          <cell r="B56240" t="str">
            <v>ENRICH_Request for Image Update || 06/02/2026</v>
          </cell>
          <cell r="C56240" t="str">
            <v>CLOSED</v>
          </cell>
          <cell r="D56240" t="str">
            <v>Medium</v>
          </cell>
          <cell r="E56240" t="str">
            <v>netscribes</v>
          </cell>
          <cell r="F56240" t="str">
            <v>Shraddha Dighe</v>
          </cell>
          <cell r="G56240">
            <v>46059.729166666664</v>
          </cell>
          <cell r="H56240">
            <v>46066.472916666666</v>
          </cell>
        </row>
        <row r="56241">
          <cell r="A56241" t="str">
            <v>UCW-26067</v>
          </cell>
          <cell r="B56241" t="str">
            <v>Vday Kit Listing details</v>
          </cell>
          <cell r="C56241" t="str">
            <v>CLOSED</v>
          </cell>
          <cell r="D56241" t="str">
            <v>Medium</v>
          </cell>
          <cell r="E56241" t="str">
            <v>netscribes</v>
          </cell>
          <cell r="F56241" t="str">
            <v>Shraddha Dighe</v>
          </cell>
          <cell r="G56241">
            <v>46059.619444444441</v>
          </cell>
          <cell r="H56241">
            <v>46062.705555555556</v>
          </cell>
        </row>
        <row r="56242">
          <cell r="A56242" t="str">
            <v>UCW-26065</v>
          </cell>
          <cell r="B56242" t="str">
            <v>TED Baker - Catalogue on TATA cliq</v>
          </cell>
          <cell r="C56242" t="str">
            <v>CLOSED</v>
          </cell>
          <cell r="D56242" t="str">
            <v>Medium</v>
          </cell>
          <cell r="E56242" t="str">
            <v>netscribes</v>
          </cell>
          <cell r="F56242" t="str">
            <v>Juilee Jadhav</v>
          </cell>
          <cell r="G56242">
            <v>46059.606944444444</v>
          </cell>
          <cell r="H56242">
            <v>46065.690972222219</v>
          </cell>
        </row>
        <row r="56243">
          <cell r="A56243" t="str">
            <v>UCW-26062</v>
          </cell>
          <cell r="B56243" t="str">
            <v>Enrich_Tata Cliq PDP Update</v>
          </cell>
          <cell r="C56243" t="str">
            <v>CLOSED</v>
          </cell>
          <cell r="D56243" t="str">
            <v>Medium</v>
          </cell>
          <cell r="E56243" t="str">
            <v>netscribes</v>
          </cell>
          <cell r="F56243" t="str">
            <v>Juilee Jadhav</v>
          </cell>
          <cell r="G56243">
            <v>46059.597916666666</v>
          </cell>
          <cell r="H56243">
            <v>46067.484027777777</v>
          </cell>
        </row>
        <row r="56244">
          <cell r="A56244" t="str">
            <v>UCW-26053</v>
          </cell>
          <cell r="B56244" t="str">
            <v xml:space="preserve">ERROR_Color Issue (Andon Cord) - Adidas _NC                                     </v>
          </cell>
          <cell r="C56244" t="str">
            <v>CLOSED</v>
          </cell>
          <cell r="D56244" t="str">
            <v>Medium</v>
          </cell>
          <cell r="E56244" t="str">
            <v>netscribes</v>
          </cell>
          <cell r="F56244" t="str">
            <v>Sushma Ram</v>
          </cell>
          <cell r="G56244">
            <v>46059.521527777775</v>
          </cell>
          <cell r="H56244">
            <v>46060.430555555555</v>
          </cell>
        </row>
        <row r="56245">
          <cell r="A56245" t="str">
            <v>UCW-26049</v>
          </cell>
          <cell r="B56245" t="str">
            <v>TT.BAGATT new listings &lt;&gt; TCL - 05-02-2025</v>
          </cell>
          <cell r="C56245" t="str">
            <v>CLOSED</v>
          </cell>
          <cell r="D56245" t="str">
            <v>Medium</v>
          </cell>
          <cell r="E56245" t="str">
            <v>Chirag Dubal</v>
          </cell>
          <cell r="F56245" t="str">
            <v>Shloka Chakre</v>
          </cell>
          <cell r="G56245">
            <v>46059.487500000003</v>
          </cell>
          <cell r="H56245">
            <v>46070.643750000003</v>
          </cell>
        </row>
        <row r="56246">
          <cell r="A56246" t="str">
            <v>UCW-26047</v>
          </cell>
          <cell r="B56246" t="str">
            <v>Saucony Men Footwear S26 127055 &amp; 126934 New listing 04-02-2026</v>
          </cell>
          <cell r="C56246" t="str">
            <v>CLOSED</v>
          </cell>
          <cell r="D56246" t="str">
            <v>Medium</v>
          </cell>
          <cell r="E56246" t="str">
            <v>Chirag Dubal</v>
          </cell>
          <cell r="F56246" t="str">
            <v>Shloka Chakre</v>
          </cell>
          <cell r="G56246">
            <v>46059.472222222219</v>
          </cell>
          <cell r="H56246">
            <v>46070.515972222223</v>
          </cell>
        </row>
        <row r="56247">
          <cell r="A56247" t="str">
            <v>UCW-26046</v>
          </cell>
          <cell r="B56247" t="str">
            <v>RE: Priority Listing_Enamor_Lingerie_68 Skus_14 Styles_05-02-2026</v>
          </cell>
          <cell r="C56247" t="str">
            <v>CLOSED</v>
          </cell>
          <cell r="D56247" t="str">
            <v>Medium</v>
          </cell>
          <cell r="E56247" t="str">
            <v>netscribes</v>
          </cell>
          <cell r="F56247" t="str">
            <v>Simi Raichel Zachariah</v>
          </cell>
          <cell r="G56247">
            <v>46059.470138888886</v>
          </cell>
          <cell r="H56247">
            <v>46093.630555555559</v>
          </cell>
        </row>
        <row r="56248">
          <cell r="A56248" t="str">
            <v>UCW-26045</v>
          </cell>
          <cell r="B56248" t="str">
            <v>PUMA Apparel 124130 &amp; 125381 New Listing 04-02-2026</v>
          </cell>
          <cell r="C56248" t="str">
            <v>CLOSED</v>
          </cell>
          <cell r="D56248" t="str">
            <v>Medium</v>
          </cell>
          <cell r="E56248" t="str">
            <v>netscribes</v>
          </cell>
          <cell r="F56248" t="str">
            <v>Shloka Chakre</v>
          </cell>
          <cell r="G56248">
            <v>46059.465277777781</v>
          </cell>
          <cell r="H56248">
            <v>46170.425694444442</v>
          </cell>
        </row>
        <row r="56249">
          <cell r="A56249" t="str">
            <v>UCW-26041</v>
          </cell>
          <cell r="B56249" t="str">
            <v xml:space="preserve">BRAND DAALI -DROP 8 </v>
          </cell>
          <cell r="C56249" t="str">
            <v>CLOSED</v>
          </cell>
          <cell r="D56249" t="str">
            <v>Medium</v>
          </cell>
          <cell r="E56249" t="str">
            <v>netscribes</v>
          </cell>
          <cell r="F56249" t="str">
            <v>Shraddha Dighe</v>
          </cell>
          <cell r="G56249">
            <v>46059.45416666667</v>
          </cell>
          <cell r="H56249">
            <v>46060.524305555555</v>
          </cell>
        </row>
        <row r="56250">
          <cell r="A56250" t="str">
            <v>UCW-26039</v>
          </cell>
          <cell r="B56250" t="str">
            <v>I'm from, Rom&amp;nd &amp; Others + Skincare &amp; Makeup + 125928 + 10 Jan'26</v>
          </cell>
          <cell r="C56250" t="str">
            <v>CLOSED</v>
          </cell>
          <cell r="D56250" t="str">
            <v>Medium</v>
          </cell>
          <cell r="E56250" t="str">
            <v>netscribes</v>
          </cell>
          <cell r="F56250" t="str">
            <v>netscribes</v>
          </cell>
          <cell r="G56250">
            <v>46058.854166666664</v>
          </cell>
          <cell r="H56250">
            <v>46093.631944444445</v>
          </cell>
        </row>
        <row r="56251">
          <cell r="A56251" t="str">
            <v>UCW-26035</v>
          </cell>
          <cell r="B56251" t="str">
            <v>New Cataloging for Valentine Gift Set -Ajmal</v>
          </cell>
          <cell r="C56251" t="str">
            <v>CLOSED</v>
          </cell>
          <cell r="D56251" t="str">
            <v>Medium</v>
          </cell>
          <cell r="E56251" t="str">
            <v>netscribes</v>
          </cell>
          <cell r="F56251" t="str">
            <v>Shraddha Dighe</v>
          </cell>
          <cell r="G56251">
            <v>46058.770138888889</v>
          </cell>
          <cell r="H56251">
            <v>46062.513888888891</v>
          </cell>
        </row>
        <row r="56252">
          <cell r="A56252" t="str">
            <v>UCW-26033</v>
          </cell>
          <cell r="B56252" t="str">
            <v>ENRICH_MNY | PDP Image Update | TATACLIQ</v>
          </cell>
          <cell r="C56252" t="str">
            <v>CLOSED</v>
          </cell>
          <cell r="D56252" t="str">
            <v>Medium</v>
          </cell>
          <cell r="E56252" t="str">
            <v>netscribes</v>
          </cell>
          <cell r="F56252" t="str">
            <v>Shraddha Dighe</v>
          </cell>
          <cell r="G56252">
            <v>46058.765277777777</v>
          </cell>
          <cell r="H56252">
            <v>46062.567361111112</v>
          </cell>
        </row>
        <row r="56253">
          <cell r="A56253" t="str">
            <v>UCW-26030</v>
          </cell>
          <cell r="B56253" t="str">
            <v>Gillette New Listing Tata Cliq</v>
          </cell>
          <cell r="C56253" t="str">
            <v>CLOSED Due to Inactive/Insufficient Information</v>
          </cell>
          <cell r="D56253" t="str">
            <v>Medium</v>
          </cell>
          <cell r="E56253" t="str">
            <v>netscribes</v>
          </cell>
          <cell r="F56253" t="str">
            <v>Shraddha Dighe</v>
          </cell>
          <cell r="G56253">
            <v>46058.754861111112</v>
          </cell>
          <cell r="H56253">
            <v>46093.633333333331</v>
          </cell>
        </row>
        <row r="56254">
          <cell r="A56254" t="str">
            <v>UCW-26029</v>
          </cell>
          <cell r="B56254" t="str">
            <v>Tata Cliq - New listing- Ellie Saab &amp; Mercedes-Benz LSA</v>
          </cell>
          <cell r="C56254" t="str">
            <v>CLOSED</v>
          </cell>
          <cell r="D56254" t="str">
            <v>Medium</v>
          </cell>
          <cell r="E56254" t="str">
            <v>netscribes</v>
          </cell>
          <cell r="F56254" t="str">
            <v>Shraddha Dighe</v>
          </cell>
          <cell r="G56254">
            <v>46058.747916666667</v>
          </cell>
          <cell r="H56254">
            <v>46093.636805555558</v>
          </cell>
        </row>
        <row r="56255">
          <cell r="A56255" t="str">
            <v>UCW-26028</v>
          </cell>
          <cell r="B56255" t="str">
            <v>ENRICH_Updated Strobe PDP Assets</v>
          </cell>
          <cell r="C56255" t="str">
            <v>CLOSED</v>
          </cell>
          <cell r="D56255" t="str">
            <v>Medium</v>
          </cell>
          <cell r="E56255" t="str">
            <v>netscribes</v>
          </cell>
          <cell r="F56255" t="str">
            <v>Shraddha Dighe</v>
          </cell>
          <cell r="G56255">
            <v>46058.73333333333</v>
          </cell>
          <cell r="H56255">
            <v>46071.582638888889</v>
          </cell>
        </row>
        <row r="56256">
          <cell r="A56256" t="str">
            <v>UCW-26027</v>
          </cell>
          <cell r="B56256" t="str">
            <v>Tata Cliq X TMC New Listings_Jan'26</v>
          </cell>
          <cell r="C56256" t="str">
            <v>CLOSED</v>
          </cell>
          <cell r="D56256" t="str">
            <v>Medium</v>
          </cell>
          <cell r="E56256" t="str">
            <v>netscribes</v>
          </cell>
          <cell r="F56256" t="str">
            <v>Shraddha Dighe</v>
          </cell>
          <cell r="G56256">
            <v>46058.71875</v>
          </cell>
          <cell r="H56256">
            <v>46064.509722222225</v>
          </cell>
        </row>
        <row r="56257">
          <cell r="A56257" t="str">
            <v>UCW-26022</v>
          </cell>
          <cell r="B56257" t="str">
            <v>CLONE - Cetaphil x TATA CLIQ | New Listings_Valentine</v>
          </cell>
          <cell r="C56257" t="str">
            <v>CLOSED Due to Inactive/Insufficient Information</v>
          </cell>
          <cell r="D56257" t="str">
            <v>Medium</v>
          </cell>
          <cell r="E56257" t="str">
            <v>netscribes</v>
          </cell>
          <cell r="F56257" t="str">
            <v>Shraddha Dighe</v>
          </cell>
          <cell r="G56257">
            <v>46058.697222222225</v>
          </cell>
          <cell r="H56257">
            <v>46058.772222222222</v>
          </cell>
        </row>
        <row r="56258">
          <cell r="A56258" t="str">
            <v>UCW-26020</v>
          </cell>
          <cell r="B56258" t="str">
            <v>NEW LISTING SKU SHEET</v>
          </cell>
          <cell r="C56258" t="str">
            <v>CLOSED</v>
          </cell>
          <cell r="D56258" t="str">
            <v>Medium</v>
          </cell>
          <cell r="E56258" t="str">
            <v>netscribes</v>
          </cell>
          <cell r="F56258" t="str">
            <v>Juilee Jadhav</v>
          </cell>
          <cell r="G56258">
            <v>46058.695833333331</v>
          </cell>
          <cell r="H56258">
            <v>46093.638888888891</v>
          </cell>
        </row>
        <row r="56259">
          <cell r="A56259" t="str">
            <v>UCW-26019</v>
          </cell>
          <cell r="B56259" t="str">
            <v>ENRICH_GNC Listing Update: MP000000028805014</v>
          </cell>
          <cell r="C56259" t="str">
            <v>CLOSED</v>
          </cell>
          <cell r="D56259" t="str">
            <v>Medium</v>
          </cell>
          <cell r="E56259" t="str">
            <v>netscribes</v>
          </cell>
          <cell r="F56259" t="str">
            <v>Shraddha Dighe</v>
          </cell>
          <cell r="G56259">
            <v>46058.694444444445</v>
          </cell>
          <cell r="H56259">
            <v>46060.525000000001</v>
          </cell>
        </row>
        <row r="56260">
          <cell r="A56260" t="str">
            <v>UCW-26014</v>
          </cell>
          <cell r="B56260" t="str">
            <v>Tata Cliq - New listing - L'Occitane (GWP) (02-02-2026)</v>
          </cell>
          <cell r="C56260" t="str">
            <v>CLOSED</v>
          </cell>
          <cell r="D56260" t="str">
            <v>Medium</v>
          </cell>
          <cell r="E56260" t="str">
            <v>netscribes</v>
          </cell>
          <cell r="F56260" t="str">
            <v>Shraddha Dighe</v>
          </cell>
          <cell r="G56260">
            <v>46058.665972222225</v>
          </cell>
          <cell r="H56260">
            <v>46093.63958333333</v>
          </cell>
        </row>
        <row r="56261">
          <cell r="A56261" t="str">
            <v>UCW-26012</v>
          </cell>
          <cell r="B56261" t="str">
            <v>Request for listing template Tatacliq ( Spa Ceylon )</v>
          </cell>
          <cell r="C56261" t="str">
            <v>CLOSED</v>
          </cell>
          <cell r="D56261" t="str">
            <v>Medium</v>
          </cell>
          <cell r="E56261" t="str">
            <v>netscribes</v>
          </cell>
          <cell r="F56261" t="str">
            <v>Shraddha Dighe</v>
          </cell>
          <cell r="G56261">
            <v>46058.663194444445</v>
          </cell>
          <cell r="H56261">
            <v>46065.663888888892</v>
          </cell>
        </row>
        <row r="56262">
          <cell r="A56262" t="str">
            <v>UCW-26011</v>
          </cell>
          <cell r="B56262" t="str">
            <v>Clone - TH/CK Omni-77 Lot</v>
          </cell>
          <cell r="C56262" t="str">
            <v>CLOSED</v>
          </cell>
          <cell r="D56262" t="str">
            <v>Medium</v>
          </cell>
          <cell r="E56262" t="str">
            <v>netscribes</v>
          </cell>
          <cell r="F56262" t="str">
            <v>netscribes</v>
          </cell>
          <cell r="G56262">
            <v>46058.659722222219</v>
          </cell>
          <cell r="H56262">
            <v>46107.479861111111</v>
          </cell>
        </row>
        <row r="56263">
          <cell r="A56263" t="str">
            <v>UCW-26010</v>
          </cell>
          <cell r="B56263" t="str">
            <v>Tata Cliq  - New listing - L'Occitane (GWP) (02-02-2026)</v>
          </cell>
          <cell r="C56263" t="str">
            <v>CLOSED Due to Inactive/Insufficient Information</v>
          </cell>
          <cell r="D56263" t="str">
            <v>Medium</v>
          </cell>
          <cell r="E56263" t="str">
            <v>netscribes</v>
          </cell>
          <cell r="F56263" t="str">
            <v>Shraddha Dighe</v>
          </cell>
          <cell r="G56263">
            <v>46058.656944444447</v>
          </cell>
          <cell r="H56263">
            <v>46093.640277777777</v>
          </cell>
        </row>
        <row r="56264">
          <cell r="A56264" t="str">
            <v>UCW-26008</v>
          </cell>
          <cell r="B56264" t="str">
            <v>ENRICH_Product Image Change - MP000000027473411</v>
          </cell>
          <cell r="C56264" t="str">
            <v>CLOSED</v>
          </cell>
          <cell r="D56264" t="str">
            <v>Medium</v>
          </cell>
          <cell r="E56264" t="str">
            <v>netscribes</v>
          </cell>
          <cell r="F56264" t="str">
            <v>Shraddha Dighe</v>
          </cell>
          <cell r="G56264">
            <v>46058.640972222223</v>
          </cell>
          <cell r="H56264">
            <v>46060.614583333336</v>
          </cell>
        </row>
        <row r="56265">
          <cell r="A56265" t="str">
            <v>UCW-26005</v>
          </cell>
          <cell r="B56265" t="str">
            <v>Styles For Latching</v>
          </cell>
          <cell r="C56265" t="str">
            <v>CLOSED</v>
          </cell>
          <cell r="D56265" t="str">
            <v>Medium</v>
          </cell>
          <cell r="E56265" t="str">
            <v>netscribes</v>
          </cell>
          <cell r="F56265" t="str">
            <v>Juilee Jadhav</v>
          </cell>
          <cell r="G56265">
            <v>46058.626388888886</v>
          </cell>
          <cell r="H56265">
            <v>46071.529166666667</v>
          </cell>
        </row>
        <row r="56266">
          <cell r="A56266" t="str">
            <v>UCW-26001</v>
          </cell>
          <cell r="B56266" t="str">
            <v>Enrich_Content Error | Cello</v>
          </cell>
          <cell r="C56266" t="str">
            <v>CLOSED Due to Inactive/Insufficient Information</v>
          </cell>
          <cell r="D56266" t="str">
            <v>Medium</v>
          </cell>
          <cell r="E56266" t="str">
            <v>netscribes</v>
          </cell>
          <cell r="F56266" t="str">
            <v>Juilee Jadhav</v>
          </cell>
          <cell r="G56266">
            <v>46058.604861111111</v>
          </cell>
          <cell r="H56266">
            <v>46093.642361111109</v>
          </cell>
        </row>
        <row r="56267">
          <cell r="A56267" t="str">
            <v>UCW-25986</v>
          </cell>
          <cell r="B56267" t="str">
            <v>Error_NIKE+CATEGORY(FOOTWEAR)+129515+27-01-2026</v>
          </cell>
          <cell r="C56267" t="str">
            <v>CLOSED</v>
          </cell>
          <cell r="D56267" t="str">
            <v>Medium</v>
          </cell>
          <cell r="E56267" t="str">
            <v>netscribes</v>
          </cell>
          <cell r="F56267" t="str">
            <v>Reagan D’souza</v>
          </cell>
          <cell r="G56267">
            <v>46058.475694444445</v>
          </cell>
          <cell r="H56267">
            <v>46107.575694444444</v>
          </cell>
        </row>
        <row r="56268">
          <cell r="A56268" t="str">
            <v>UCW-25985</v>
          </cell>
          <cell r="B56268" t="str">
            <v>Hidesign - ICON 2026 - Tatacliq (100353) - 03-02-2026</v>
          </cell>
          <cell r="C56268" t="str">
            <v>CLOSED</v>
          </cell>
          <cell r="D56268" t="str">
            <v>Medium</v>
          </cell>
          <cell r="E56268" t="str">
            <v>netscribes</v>
          </cell>
          <cell r="F56268" t="str">
            <v>Juilee Jadhav</v>
          </cell>
          <cell r="G56268">
            <v>46058.467361111114</v>
          </cell>
          <cell r="H56268">
            <v>46060.677777777775</v>
          </cell>
        </row>
        <row r="56269">
          <cell r="A56269" t="str">
            <v>UCW-25984</v>
          </cell>
          <cell r="B56269" t="str">
            <v>RE: Pantaloons/Women Ethnic wear/Apparel/New Listing/SKU 156/Options 29| 4th Feb'2026</v>
          </cell>
          <cell r="C56269" t="str">
            <v>CLOSED</v>
          </cell>
          <cell r="D56269" t="str">
            <v>Medium</v>
          </cell>
          <cell r="E56269" t="str">
            <v>netscribes</v>
          </cell>
          <cell r="F56269" t="str">
            <v>Simi Raichel Zachariah</v>
          </cell>
          <cell r="G56269">
            <v>46058.46597222222</v>
          </cell>
          <cell r="H56269">
            <v>46062.594444444447</v>
          </cell>
        </row>
        <row r="56270">
          <cell r="A56270" t="str">
            <v>UCW-25983</v>
          </cell>
          <cell r="B56270" t="str">
            <v>Hidesign - Atelier 2026 - Tatacliq(100353) - 03-02-2026</v>
          </cell>
          <cell r="C56270" t="str">
            <v>CLOSED</v>
          </cell>
          <cell r="D56270" t="str">
            <v>Medium</v>
          </cell>
          <cell r="E56270" t="str">
            <v>netscribes</v>
          </cell>
          <cell r="F56270" t="str">
            <v>Juilee Jadhav</v>
          </cell>
          <cell r="G56270">
            <v>46058.463194444441</v>
          </cell>
          <cell r="H56270">
            <v>46060.683333333334</v>
          </cell>
        </row>
        <row r="56271">
          <cell r="A56271" t="str">
            <v>UCW-25982</v>
          </cell>
          <cell r="B56271" t="str">
            <v>RE: Pantaloons/Kids wear/apparel/New Listing/SKU 885/Options 172| 4th Feb'2026</v>
          </cell>
          <cell r="C56271" t="str">
            <v>CLOSED</v>
          </cell>
          <cell r="D56271" t="str">
            <v>Medium</v>
          </cell>
          <cell r="E56271" t="str">
            <v>netscribes</v>
          </cell>
          <cell r="F56271" t="str">
            <v>Simi Raichel Zachariah</v>
          </cell>
          <cell r="G56271">
            <v>46058.461111111108</v>
          </cell>
          <cell r="H56271">
            <v>46060.67291666667</v>
          </cell>
        </row>
        <row r="56272">
          <cell r="A56272" t="str">
            <v>UCW-25981</v>
          </cell>
          <cell r="B56272" t="str">
            <v>RE: Pantaloons/Women Western Wear/Apparel/New Listing/SKU 701/Options 127| 4th Feb'2026</v>
          </cell>
          <cell r="C56272" t="str">
            <v>CLOSED</v>
          </cell>
          <cell r="D56272" t="str">
            <v>Medium</v>
          </cell>
          <cell r="E56272" t="str">
            <v>netscribes</v>
          </cell>
          <cell r="F56272" t="str">
            <v>Simi Raichel Zachariah</v>
          </cell>
          <cell r="G56272">
            <v>46058.458333333336</v>
          </cell>
          <cell r="H56272">
            <v>46065.69027777778</v>
          </cell>
        </row>
        <row r="56273">
          <cell r="A56273" t="str">
            <v>UCW-25980</v>
          </cell>
          <cell r="B56273" t="str">
            <v>RE: Pantaloons/Men's wear/apparel/New Listing/SKU 524/Options 101| 4th Feb'2026</v>
          </cell>
          <cell r="C56273" t="str">
            <v>CLOSED</v>
          </cell>
          <cell r="D56273" t="str">
            <v>Medium</v>
          </cell>
          <cell r="E56273" t="str">
            <v>netscribes</v>
          </cell>
          <cell r="F56273" t="str">
            <v>Simi Raichel Zachariah</v>
          </cell>
          <cell r="G56273">
            <v>46058.455555555556</v>
          </cell>
          <cell r="H56273">
            <v>46060.65902777778</v>
          </cell>
        </row>
        <row r="56274">
          <cell r="A56274" t="str">
            <v>UCW-25977</v>
          </cell>
          <cell r="B56274" t="str">
            <v>Tata Cliq-adidas DTC|Footwear| Attributes_29-01-26</v>
          </cell>
          <cell r="C56274" t="str">
            <v>CLOSED</v>
          </cell>
          <cell r="D56274" t="str">
            <v>Medium</v>
          </cell>
          <cell r="E56274" t="str">
            <v>netscribes</v>
          </cell>
          <cell r="F56274" t="str">
            <v>Mohd Tahir Shaikh</v>
          </cell>
          <cell r="G56274">
            <v>46057.992361111108</v>
          </cell>
          <cell r="H56274">
            <v>46091.494444444441</v>
          </cell>
        </row>
        <row r="56275">
          <cell r="A56275" t="str">
            <v>UCW-25968</v>
          </cell>
          <cell r="B56275" t="str">
            <v>RE: Pantaloons/Kids/Non Apparel Footwear/New Listing/SKU 96/Options 16| 4th Feb'2026</v>
          </cell>
          <cell r="C56275" t="str">
            <v>CLOSED</v>
          </cell>
          <cell r="D56275" t="str">
            <v>Medium</v>
          </cell>
          <cell r="E56275" t="str">
            <v>netscribes</v>
          </cell>
          <cell r="F56275" t="str">
            <v>Simi Raichel Zachariah</v>
          </cell>
          <cell r="G56275">
            <v>46057.793055555558</v>
          </cell>
          <cell r="H56275">
            <v>46065.708333333336</v>
          </cell>
        </row>
        <row r="56276">
          <cell r="A56276" t="str">
            <v>UCW-25966</v>
          </cell>
          <cell r="B56276" t="str">
            <v>Pantaloons/Men Women/Non Apparel Footwear/New Listing/SKU 158/Options 27| 4th Feb'2026</v>
          </cell>
          <cell r="C56276" t="str">
            <v>CLOSED</v>
          </cell>
          <cell r="D56276" t="str">
            <v>Medium</v>
          </cell>
          <cell r="E56276" t="str">
            <v>netscribes</v>
          </cell>
          <cell r="F56276" t="str">
            <v>Simi Raichel Zachariah</v>
          </cell>
          <cell r="G56276">
            <v>46057.782638888886</v>
          </cell>
          <cell r="H56276">
            <v>46067.604166666664</v>
          </cell>
        </row>
        <row r="56277">
          <cell r="A56277" t="str">
            <v>UCW-25964</v>
          </cell>
          <cell r="B56277" t="str">
            <v>RE: Sands of India pending listing</v>
          </cell>
          <cell r="C56277" t="str">
            <v>CLOSED</v>
          </cell>
          <cell r="D56277" t="str">
            <v>Medium</v>
          </cell>
          <cell r="E56277" t="str">
            <v>netscribes</v>
          </cell>
          <cell r="F56277" t="str">
            <v>Simi Raichel Zachariah</v>
          </cell>
          <cell r="G56277">
            <v>46057.770833333336</v>
          </cell>
          <cell r="H56277">
            <v>46062.524305555555</v>
          </cell>
        </row>
        <row r="56278">
          <cell r="A56278" t="str">
            <v>UCW-25963</v>
          </cell>
          <cell r="B56278" t="str">
            <v>Tatacliq - Bluesky Product Listing</v>
          </cell>
          <cell r="C56278" t="str">
            <v>CLOSED Due to Inactive/Insufficient Information</v>
          </cell>
          <cell r="D56278" t="str">
            <v>Medium</v>
          </cell>
          <cell r="E56278" t="str">
            <v>netscribes</v>
          </cell>
          <cell r="F56278" t="str">
            <v>Shraddha Dighe</v>
          </cell>
          <cell r="G56278">
            <v>46057.767361111109</v>
          </cell>
          <cell r="H56278">
            <v>46093.645833333336</v>
          </cell>
        </row>
        <row r="56279">
          <cell r="A56279" t="str">
            <v>UCW-25961</v>
          </cell>
          <cell r="B56279" t="str">
            <v>ENRICH_Plum | Jan'26 Calendar - Tata CLiQ</v>
          </cell>
          <cell r="C56279" t="str">
            <v>CLOSED</v>
          </cell>
          <cell r="D56279" t="str">
            <v>Medium</v>
          </cell>
          <cell r="E56279" t="str">
            <v>netscribes</v>
          </cell>
          <cell r="F56279" t="str">
            <v>Shraddha Dighe</v>
          </cell>
          <cell r="G56279">
            <v>46057.761111111111</v>
          </cell>
          <cell r="H56279">
            <v>46059.574999999997</v>
          </cell>
        </row>
        <row r="56280">
          <cell r="A56280" t="str">
            <v>UCW-25960</v>
          </cell>
          <cell r="B56280" t="str">
            <v>RE: New Master Content Sheet with Image Link</v>
          </cell>
          <cell r="C56280" t="str">
            <v>CLOSED</v>
          </cell>
          <cell r="D56280" t="str">
            <v>Medium</v>
          </cell>
          <cell r="E56280" t="str">
            <v>netscribes</v>
          </cell>
          <cell r="F56280" t="str">
            <v>Simi Raichel Zachariah</v>
          </cell>
          <cell r="G56280">
            <v>46057.759722222225</v>
          </cell>
          <cell r="H56280">
            <v>46062.557638888888</v>
          </cell>
        </row>
        <row r="56281">
          <cell r="A56281" t="str">
            <v>UCW-25959</v>
          </cell>
          <cell r="B56281" t="str">
            <v>RE: Tata Cliq-Multi Brand-Women's Apparel 29-01-2026</v>
          </cell>
          <cell r="C56281" t="str">
            <v>CLOSED</v>
          </cell>
          <cell r="D56281" t="str">
            <v>Medium</v>
          </cell>
          <cell r="E56281" t="str">
            <v>netscribes</v>
          </cell>
          <cell r="F56281" t="str">
            <v>netscribes</v>
          </cell>
          <cell r="G56281">
            <v>46057.756249999999</v>
          </cell>
          <cell r="H56281">
            <v>46093.646527777775</v>
          </cell>
        </row>
        <row r="56282">
          <cell r="A56282" t="str">
            <v>UCW-25957</v>
          </cell>
          <cell r="B56282" t="str">
            <v>Tata cliq luxury - New listing - Juliette Has A Gun ( Miami Shake Gift Set) MDP</v>
          </cell>
          <cell r="C56282" t="str">
            <v>CLOSED</v>
          </cell>
          <cell r="D56282" t="str">
            <v>Medium</v>
          </cell>
          <cell r="E56282" t="str">
            <v>netscribes</v>
          </cell>
          <cell r="F56282" t="str">
            <v>Shraddha Dighe</v>
          </cell>
          <cell r="G56282">
            <v>46057.744444444441</v>
          </cell>
          <cell r="H56282">
            <v>46060.557638888888</v>
          </cell>
        </row>
        <row r="56283">
          <cell r="A56283" t="str">
            <v>UCW-25955</v>
          </cell>
          <cell r="B56283" t="str">
            <v>Kaftanize - 4th Feb 2026- 128340 - New collection - Fashion</v>
          </cell>
          <cell r="C56283" t="str">
            <v>CLOSED</v>
          </cell>
          <cell r="D56283" t="str">
            <v>Medium</v>
          </cell>
          <cell r="E56283" t="str">
            <v>netscribes</v>
          </cell>
          <cell r="F56283" t="str">
            <v>Simi Raichel Zachariah</v>
          </cell>
          <cell r="G56283">
            <v>46057.739583333336</v>
          </cell>
          <cell r="H56283">
            <v>46062.517361111109</v>
          </cell>
        </row>
        <row r="56284">
          <cell r="A56284" t="str">
            <v>UCW-25954</v>
          </cell>
          <cell r="B56284" t="str">
            <v>TATA - New Listing - 5 STD - Elizabeth Arden HPR - 30-01-26</v>
          </cell>
          <cell r="C56284" t="str">
            <v>CLOSED</v>
          </cell>
          <cell r="D56284" t="str">
            <v>Medium</v>
          </cell>
          <cell r="E56284" t="str">
            <v>netscribes</v>
          </cell>
          <cell r="F56284" t="str">
            <v>Shraddha Dighe</v>
          </cell>
          <cell r="G56284">
            <v>46057.738194444442</v>
          </cell>
          <cell r="H56284">
            <v>46060.53402777778</v>
          </cell>
        </row>
        <row r="56285">
          <cell r="A56285" t="str">
            <v>UCW-25953</v>
          </cell>
          <cell r="B56285" t="str">
            <v>Foxtale x Tatacliq Valentine Kit Listing</v>
          </cell>
          <cell r="C56285" t="str">
            <v>CLOSED</v>
          </cell>
          <cell r="D56285" t="str">
            <v>Medium</v>
          </cell>
          <cell r="E56285" t="str">
            <v>netscribes</v>
          </cell>
          <cell r="F56285" t="str">
            <v>Shraddha Dighe</v>
          </cell>
          <cell r="G56285">
            <v>46057.734722222223</v>
          </cell>
          <cell r="H56285">
            <v>46059.8125</v>
          </cell>
        </row>
        <row r="56286">
          <cell r="A56286" t="str">
            <v>UCW-25952</v>
          </cell>
          <cell r="B56286" t="str">
            <v>ENRICH_Image Update</v>
          </cell>
          <cell r="C56286" t="str">
            <v>CLOSED</v>
          </cell>
          <cell r="D56286" t="str">
            <v>Medium</v>
          </cell>
          <cell r="E56286" t="str">
            <v>netscribes</v>
          </cell>
          <cell r="F56286" t="str">
            <v>Shraddha Dighe</v>
          </cell>
          <cell r="G56286">
            <v>46057.73333333333</v>
          </cell>
          <cell r="H56286">
            <v>46069.418055555558</v>
          </cell>
        </row>
        <row r="56287">
          <cell r="A56287" t="str">
            <v>UCW-25944</v>
          </cell>
          <cell r="B56287" t="str">
            <v xml:space="preserve">Tatacliq Catalogue Pendency List_2nd February </v>
          </cell>
          <cell r="C56287" t="str">
            <v>CLOSED</v>
          </cell>
          <cell r="D56287" t="str">
            <v>Medium</v>
          </cell>
          <cell r="E56287" t="str">
            <v>netscribes</v>
          </cell>
          <cell r="F56287" t="str">
            <v>Simi Raichel Zachariah</v>
          </cell>
          <cell r="G56287">
            <v>46057.710416666669</v>
          </cell>
          <cell r="H56287">
            <v>46067.727083333331</v>
          </cell>
        </row>
        <row r="56288">
          <cell r="A56288" t="str">
            <v>UCW-25942</v>
          </cell>
          <cell r="B56288" t="str">
            <v>Tata Cliq-Multi Brand-Men's Apparel 04-02-2026</v>
          </cell>
          <cell r="C56288" t="str">
            <v>CLOSED</v>
          </cell>
          <cell r="D56288" t="str">
            <v>Medium</v>
          </cell>
          <cell r="E56288" t="str">
            <v>netscribes</v>
          </cell>
          <cell r="F56288" t="str">
            <v>Shraddha Dighe</v>
          </cell>
          <cell r="G56288">
            <v>46057.701388888891</v>
          </cell>
          <cell r="H56288">
            <v>46060.694444444445</v>
          </cell>
        </row>
        <row r="56289">
          <cell r="A56289" t="str">
            <v>UCW-25936</v>
          </cell>
          <cell r="B56289" t="str">
            <v>CLONE - Cataloguing Details | TATA X Minimalist ( New Listings)</v>
          </cell>
          <cell r="C56289" t="str">
            <v>CLOSED Due to Inactive/Insufficient Information</v>
          </cell>
          <cell r="D56289" t="str">
            <v>Medium</v>
          </cell>
          <cell r="E56289" t="str">
            <v>netscribes</v>
          </cell>
          <cell r="F56289" t="str">
            <v>netscribes</v>
          </cell>
          <cell r="G56289">
            <v>46057.683333333334</v>
          </cell>
          <cell r="H56289">
            <v>46093.648611111108</v>
          </cell>
        </row>
        <row r="56290">
          <cell r="A56290" t="str">
            <v>UCW-25928</v>
          </cell>
          <cell r="B56290" t="str">
            <v>Giva | Silver Jewellery | 125927 | 03-02-2026 (70 Skus) - High Priority</v>
          </cell>
          <cell r="C56290" t="str">
            <v>CLOSED</v>
          </cell>
          <cell r="D56290" t="str">
            <v>Medium</v>
          </cell>
          <cell r="E56290" t="str">
            <v>netscribes</v>
          </cell>
          <cell r="F56290" t="str">
            <v>Shraddha Dighe</v>
          </cell>
          <cell r="G56290">
            <v>46057.625694444447</v>
          </cell>
          <cell r="H56290">
            <v>46066.671527777777</v>
          </cell>
        </row>
        <row r="56291">
          <cell r="A56291" t="str">
            <v>UCW-25920</v>
          </cell>
          <cell r="B56291" t="str">
            <v>SS'26 Footwear Templates for Fresh Listing - Onitsuka Tiger</v>
          </cell>
          <cell r="C56291" t="str">
            <v>CLOSED</v>
          </cell>
          <cell r="D56291" t="str">
            <v>Medium</v>
          </cell>
          <cell r="E56291" t="str">
            <v>netscribes</v>
          </cell>
          <cell r="F56291" t="str">
            <v>Shloka Chakre</v>
          </cell>
          <cell r="G56291">
            <v>46057.581944444442</v>
          </cell>
          <cell r="H56291">
            <v>46058.526388888888</v>
          </cell>
        </row>
        <row r="56292">
          <cell r="A56292" t="str">
            <v>UCW-25918</v>
          </cell>
          <cell r="B56292" t="str">
            <v>ENRICH_Herbaria Modern Botanicals: Updated Product Packaging Images &amp; Body Scrub Details</v>
          </cell>
          <cell r="C56292" t="str">
            <v>CLOSED</v>
          </cell>
          <cell r="D56292" t="str">
            <v>Medium</v>
          </cell>
          <cell r="E56292" t="str">
            <v>netscribes</v>
          </cell>
          <cell r="F56292" t="str">
            <v>Shraddha Dighe</v>
          </cell>
          <cell r="G56292">
            <v>46057.568055555559</v>
          </cell>
          <cell r="H56292">
            <v>46060.571527777778</v>
          </cell>
        </row>
        <row r="56293">
          <cell r="A56293" t="str">
            <v>UCW-25916</v>
          </cell>
          <cell r="B56293" t="str">
            <v>Error_Larah by Borosil_New Title Update for Cups &amp; Mugs Category</v>
          </cell>
          <cell r="C56293" t="str">
            <v>CLOSED</v>
          </cell>
          <cell r="D56293" t="str">
            <v>Medium</v>
          </cell>
          <cell r="E56293" t="str">
            <v>netscribes</v>
          </cell>
          <cell r="F56293" t="str">
            <v>Juilee Jadhav</v>
          </cell>
          <cell r="G56293">
            <v>46057.550694444442</v>
          </cell>
          <cell r="H56293">
            <v>46059.87222222222</v>
          </cell>
        </row>
        <row r="56294">
          <cell r="A56294" t="str">
            <v>UCW-25905</v>
          </cell>
          <cell r="B56294" t="str">
            <v>Error_QC Error Identified – Request for Correction (Netscribes Agency)</v>
          </cell>
          <cell r="C56294" t="str">
            <v>CLOSED</v>
          </cell>
          <cell r="D56294" t="str">
            <v>Medium</v>
          </cell>
          <cell r="E56294" t="str">
            <v>Chirag Dubal</v>
          </cell>
          <cell r="F56294" t="str">
            <v>Reagan D’souza</v>
          </cell>
          <cell r="G56294">
            <v>46057.48333333333</v>
          </cell>
          <cell r="H56294">
            <v>46066.728472222225</v>
          </cell>
        </row>
        <row r="56295">
          <cell r="A56295" t="str">
            <v>UCW-25903</v>
          </cell>
          <cell r="B56295" t="str">
            <v>RE: Tata Cliq-Multi Brand-Men's Apparel 03-02-2026</v>
          </cell>
          <cell r="C56295" t="str">
            <v>CLOSED</v>
          </cell>
          <cell r="D56295" t="str">
            <v>Medium</v>
          </cell>
          <cell r="E56295" t="str">
            <v>netscribes</v>
          </cell>
          <cell r="F56295" t="str">
            <v>Simi Raichel Zachariah</v>
          </cell>
          <cell r="G56295">
            <v>46057.461805555555</v>
          </cell>
          <cell r="H56295">
            <v>46127.587500000001</v>
          </cell>
        </row>
        <row r="56296">
          <cell r="A56296" t="str">
            <v>UCW-25887</v>
          </cell>
          <cell r="B56296" t="str">
            <v>Ecco Sell Now - From 126492 &amp;127320 to 129529</v>
          </cell>
          <cell r="C56296" t="str">
            <v>CLOSED Due to Inactive/Insufficient Information</v>
          </cell>
          <cell r="D56296" t="str">
            <v>Medium</v>
          </cell>
          <cell r="E56296" t="str">
            <v>Chirag Dubal</v>
          </cell>
          <cell r="F56296" t="str">
            <v>Shloka Chakre</v>
          </cell>
          <cell r="G56296">
            <v>46056.722916666666</v>
          </cell>
          <cell r="H56296">
            <v>46093.649305555555</v>
          </cell>
        </row>
        <row r="56297">
          <cell r="A56297" t="str">
            <v>UCW-25886</v>
          </cell>
          <cell r="B56297" t="str">
            <v>Metro Footwear Men's Catalogue</v>
          </cell>
          <cell r="C56297" t="str">
            <v>CLOSED</v>
          </cell>
          <cell r="D56297" t="str">
            <v>Medium</v>
          </cell>
          <cell r="E56297" t="str">
            <v>netscribes</v>
          </cell>
          <cell r="F56297" t="str">
            <v>Mohd Tahir Shaikh</v>
          </cell>
          <cell r="G56297">
            <v>46056.709722222222</v>
          </cell>
          <cell r="H56297">
            <v>46079.491666666669</v>
          </cell>
        </row>
        <row r="56298">
          <cell r="A56298" t="str">
            <v>UCW-25878</v>
          </cell>
          <cell r="B56298" t="str">
            <v>Tatacliq.com-New Listing_Timex_ SKU's -55</v>
          </cell>
          <cell r="C56298" t="str">
            <v>CLOSED</v>
          </cell>
          <cell r="D56298" t="str">
            <v>Medium</v>
          </cell>
          <cell r="E56298" t="str">
            <v>netscribes</v>
          </cell>
          <cell r="F56298" t="str">
            <v>Juilee Jadhav</v>
          </cell>
          <cell r="G56298">
            <v>46056.657638888886</v>
          </cell>
          <cell r="H56298">
            <v>46060.700694444444</v>
          </cell>
        </row>
        <row r="56299">
          <cell r="A56299" t="str">
            <v>UCW-25877</v>
          </cell>
          <cell r="B56299" t="str">
            <v>RE: Arrow_USPA MP-66 Batch 10 SS26__124848_03-02-2026</v>
          </cell>
          <cell r="C56299" t="str">
            <v>CLOSED</v>
          </cell>
          <cell r="D56299" t="str">
            <v>Medium</v>
          </cell>
          <cell r="E56299" t="str">
            <v>netscribes</v>
          </cell>
          <cell r="F56299" t="str">
            <v>Simi Raichel Zachariah</v>
          </cell>
          <cell r="G56299">
            <v>46056.656944444447</v>
          </cell>
          <cell r="H56299">
            <v>46059.727777777778</v>
          </cell>
        </row>
        <row r="56300">
          <cell r="A56300" t="str">
            <v>UCW-25872</v>
          </cell>
          <cell r="B56300" t="str">
            <v>CLONE - Listing template | Tata CLiQ x Foxtale</v>
          </cell>
          <cell r="C56300" t="str">
            <v>CLOSED</v>
          </cell>
          <cell r="D56300" t="str">
            <v>Medium</v>
          </cell>
          <cell r="E56300" t="str">
            <v>netscribes</v>
          </cell>
          <cell r="F56300" t="str">
            <v>netscribes</v>
          </cell>
          <cell r="G56300">
            <v>46056.623611111114</v>
          </cell>
          <cell r="H56300">
            <v>46058.712500000001</v>
          </cell>
        </row>
        <row r="56301">
          <cell r="A56301" t="str">
            <v>UCW-25870</v>
          </cell>
          <cell r="B56301" t="str">
            <v>CLONE - Request for Listing Template - Tata Cliq Luxe</v>
          </cell>
          <cell r="C56301" t="str">
            <v>CLOSED</v>
          </cell>
          <cell r="D56301" t="str">
            <v>Medium</v>
          </cell>
          <cell r="E56301" t="str">
            <v>netscribes</v>
          </cell>
          <cell r="F56301" t="str">
            <v>netscribes</v>
          </cell>
          <cell r="G56301">
            <v>46056.617361111108</v>
          </cell>
          <cell r="H56301">
            <v>46058.708333333336</v>
          </cell>
        </row>
        <row r="56302">
          <cell r="A56302" t="str">
            <v>UCW-25869</v>
          </cell>
          <cell r="B56302" t="str">
            <v>CLONE - Cetaphil x TATA CLIQ | New Listings_Valentine</v>
          </cell>
          <cell r="C56302" t="str">
            <v>CLOSED</v>
          </cell>
          <cell r="D56302" t="str">
            <v>Medium</v>
          </cell>
          <cell r="E56302" t="str">
            <v>netscribes</v>
          </cell>
          <cell r="F56302" t="str">
            <v>netscribes</v>
          </cell>
          <cell r="G56302">
            <v>46056.613194444442</v>
          </cell>
          <cell r="H56302">
            <v>46058.772222222222</v>
          </cell>
        </row>
        <row r="56303">
          <cell r="A56303" t="str">
            <v>UCW-25868</v>
          </cell>
          <cell r="B56303" t="str">
            <v>ENRICH_OAP | MAGIC RETOUCH PDP and Video REFRESH | TATACLIQ</v>
          </cell>
          <cell r="C56303" t="str">
            <v>CLOSED</v>
          </cell>
          <cell r="D56303" t="str">
            <v>Medium</v>
          </cell>
          <cell r="E56303" t="str">
            <v>netscribes</v>
          </cell>
          <cell r="F56303" t="str">
            <v>Shraddha Dighe</v>
          </cell>
          <cell r="G56303">
            <v>46056.595138888886</v>
          </cell>
          <cell r="H56303">
            <v>46058.534722222219</v>
          </cell>
        </row>
        <row r="56304">
          <cell r="A56304" t="str">
            <v>UCW-25867</v>
          </cell>
          <cell r="B56304" t="str">
            <v xml:space="preserve">Listings for RASASI Pending SKU's </v>
          </cell>
          <cell r="C56304" t="str">
            <v>CLOSED</v>
          </cell>
          <cell r="D56304" t="str">
            <v>Medium</v>
          </cell>
          <cell r="E56304" t="str">
            <v>netscribes</v>
          </cell>
          <cell r="F56304" t="str">
            <v>Shraddha Dighe</v>
          </cell>
          <cell r="G56304">
            <v>46056.593055555553</v>
          </cell>
          <cell r="H56304">
            <v>46059.805555555555</v>
          </cell>
        </row>
        <row r="56305">
          <cell r="A56305" t="str">
            <v>UCW-25862</v>
          </cell>
          <cell r="B56305" t="str">
            <v>ERROR_Footwear New Listing-17 Options (99 SKUs)</v>
          </cell>
          <cell r="C56305" t="str">
            <v>CLOSED</v>
          </cell>
          <cell r="D56305" t="str">
            <v>Medium</v>
          </cell>
          <cell r="E56305" t="str">
            <v>netscribes</v>
          </cell>
          <cell r="F56305" t="str">
            <v>Mohd Tahir Shaikh</v>
          </cell>
          <cell r="G56305">
            <v>46056.553472222222</v>
          </cell>
          <cell r="H56305">
            <v>46113.644444444442</v>
          </cell>
        </row>
        <row r="56306">
          <cell r="A56306" t="str">
            <v>UCW-25856</v>
          </cell>
          <cell r="B56306" t="str">
            <v>CLONE - Tatacliq Listing Template - ISDIN</v>
          </cell>
          <cell r="C56306" t="str">
            <v>CLOSED</v>
          </cell>
          <cell r="D56306" t="str">
            <v>Medium</v>
          </cell>
          <cell r="E56306" t="str">
            <v>netscribes</v>
          </cell>
          <cell r="F56306" t="str">
            <v>Shraddha Dighe</v>
          </cell>
          <cell r="G56306">
            <v>46056.526388888888</v>
          </cell>
          <cell r="H56306">
            <v>46057.560416666667</v>
          </cell>
        </row>
        <row r="56307">
          <cell r="A56307" t="str">
            <v>UCW-25841</v>
          </cell>
          <cell r="B56307" t="str">
            <v>RE: DROP 6 - DAALI-30 april + 1 ST APRIL</v>
          </cell>
          <cell r="C56307" t="str">
            <v>CLOSED</v>
          </cell>
          <cell r="D56307" t="str">
            <v>Medium</v>
          </cell>
          <cell r="E56307" t="str">
            <v>netscribes</v>
          </cell>
          <cell r="F56307" t="str">
            <v>Simi Raichel Zachariah</v>
          </cell>
          <cell r="G56307">
            <v>46055.839583333334</v>
          </cell>
          <cell r="H56307">
            <v>46058.529861111114</v>
          </cell>
        </row>
        <row r="56308">
          <cell r="A56308" t="str">
            <v>UCW-25833</v>
          </cell>
          <cell r="B56308" t="str">
            <v>Enrich_Request to Update Incorrect 5th Image as per Drive Link for LID - MP000000019454447 &amp; MP000000023998603</v>
          </cell>
          <cell r="C56308" t="str">
            <v>CLOSED</v>
          </cell>
          <cell r="D56308" t="str">
            <v>Medium</v>
          </cell>
          <cell r="E56308" t="str">
            <v>netscribes</v>
          </cell>
          <cell r="F56308" t="str">
            <v>Juilee Jadhav</v>
          </cell>
          <cell r="G56308">
            <v>46055.756249999999</v>
          </cell>
          <cell r="H56308">
            <v>46057.713194444441</v>
          </cell>
        </row>
        <row r="56309">
          <cell r="A56309" t="str">
            <v>UCW-25831</v>
          </cell>
          <cell r="B56309" t="str">
            <v>LOT 112 &amp; 113</v>
          </cell>
          <cell r="C56309" t="str">
            <v>CLOSED</v>
          </cell>
          <cell r="D56309" t="str">
            <v>Medium</v>
          </cell>
          <cell r="E56309" t="str">
            <v>netscribes</v>
          </cell>
          <cell r="F56309" t="str">
            <v>Juilee Jadhav</v>
          </cell>
          <cell r="G56309">
            <v>46055.748611111114</v>
          </cell>
          <cell r="H56309">
            <v>46062.493750000001</v>
          </cell>
        </row>
        <row r="56310">
          <cell r="A56310" t="str">
            <v>UCW-25821</v>
          </cell>
          <cell r="B56310" t="str">
            <v>Enrich_Request to Update Listing Images as per Shared Drive</v>
          </cell>
          <cell r="C56310" t="str">
            <v>CLOSED</v>
          </cell>
          <cell r="D56310" t="str">
            <v>Medium</v>
          </cell>
          <cell r="E56310" t="str">
            <v>netscribes</v>
          </cell>
          <cell r="F56310" t="str">
            <v>Juilee Jadhav</v>
          </cell>
          <cell r="G56310">
            <v>46055.693749999999</v>
          </cell>
          <cell r="H56310">
            <v>46057.70416666667</v>
          </cell>
        </row>
        <row r="56311">
          <cell r="A56311" t="str">
            <v>UCW-25818</v>
          </cell>
          <cell r="B56311" t="str">
            <v xml:space="preserve">Tata cliq - L'Occitane - Need to update New seller sku code and New ean code.  </v>
          </cell>
          <cell r="C56311" t="str">
            <v>CLOSED</v>
          </cell>
          <cell r="D56311" t="str">
            <v>Medium</v>
          </cell>
          <cell r="E56311" t="str">
            <v>netscribes</v>
          </cell>
          <cell r="F56311" t="str">
            <v>Shraddha Dighe</v>
          </cell>
          <cell r="G56311">
            <v>46055.670138888891</v>
          </cell>
          <cell r="H56311">
            <v>46107.480555555558</v>
          </cell>
        </row>
        <row r="56312">
          <cell r="A56312" t="str">
            <v>UCW-25814</v>
          </cell>
          <cell r="B56312" t="str">
            <v>Urgent-Asics Sell Now</v>
          </cell>
          <cell r="C56312" t="str">
            <v>CLOSED</v>
          </cell>
          <cell r="D56312" t="str">
            <v>Medium</v>
          </cell>
          <cell r="E56312" t="str">
            <v>netscribes</v>
          </cell>
          <cell r="F56312" t="str">
            <v>Mohd Tahir Shaikh</v>
          </cell>
          <cell r="G56312">
            <v>46055.634027777778</v>
          </cell>
          <cell r="H56312">
            <v>46074.542361111111</v>
          </cell>
        </row>
        <row r="56313">
          <cell r="A56313" t="str">
            <v>UCW-25811</v>
          </cell>
          <cell r="B56313" t="str">
            <v>CLONE - TataCliq: Cork Open Footwear Category (LOT-2)</v>
          </cell>
          <cell r="C56313" t="str">
            <v>CLOSED</v>
          </cell>
          <cell r="D56313" t="str">
            <v>Medium</v>
          </cell>
          <cell r="E56313" t="str">
            <v>Chirag Dubal</v>
          </cell>
          <cell r="F56313" t="str">
            <v>Reagan D’souza</v>
          </cell>
          <cell r="G56313">
            <v>46055.578472222223</v>
          </cell>
          <cell r="H56313">
            <v>46060.538194444445</v>
          </cell>
        </row>
        <row r="56314">
          <cell r="A56314" t="str">
            <v>UCW-25810</v>
          </cell>
          <cell r="B56314" t="str">
            <v>Error_TataCliq: Cork Open Footwear Category (LOT-2)_NC</v>
          </cell>
          <cell r="C56314" t="str">
            <v>CLOSED Due to Inactive/Insufficient Information</v>
          </cell>
          <cell r="D56314" t="str">
            <v>Medium</v>
          </cell>
          <cell r="E56314" t="str">
            <v>netscribes</v>
          </cell>
          <cell r="F56314" t="str">
            <v>Reagan D’souza</v>
          </cell>
          <cell r="G56314">
            <v>46055.578472222223</v>
          </cell>
          <cell r="H56314">
            <v>46093.65</v>
          </cell>
        </row>
        <row r="56315">
          <cell r="A56315" t="str">
            <v>UCW-25804</v>
          </cell>
          <cell r="B56315" t="str">
            <v>RE: Tata Cliq-Multi Brand-Women's Apparel 27-01-2026</v>
          </cell>
          <cell r="C56315" t="str">
            <v>CLOSED</v>
          </cell>
          <cell r="D56315" t="str">
            <v>Medium</v>
          </cell>
          <cell r="E56315" t="str">
            <v>netscribes</v>
          </cell>
          <cell r="F56315" t="str">
            <v>netscribes</v>
          </cell>
          <cell r="G56315">
            <v>46055.554166666669</v>
          </cell>
          <cell r="H56315">
            <v>46093.650694444441</v>
          </cell>
        </row>
        <row r="56316">
          <cell r="A56316" t="str">
            <v>UCW-25789</v>
          </cell>
          <cell r="B56316" t="str">
            <v>Red Tape Men Apparel // 127785 // Dated 30-01-2026 Tata Cliq New Catalog</v>
          </cell>
          <cell r="C56316" t="str">
            <v>CLOSED</v>
          </cell>
          <cell r="D56316" t="str">
            <v>Medium</v>
          </cell>
          <cell r="E56316" t="str">
            <v>netscribes</v>
          </cell>
          <cell r="F56316" t="str">
            <v>Simi Raichel Zachariah</v>
          </cell>
          <cell r="G56316">
            <v>46055.463194444441</v>
          </cell>
          <cell r="H56316">
            <v>46058.938194444447</v>
          </cell>
        </row>
        <row r="56317">
          <cell r="A56317" t="str">
            <v>UCW-25787</v>
          </cell>
          <cell r="B56317" t="str">
            <v>Pantaloons/Women Ethnic wear/Apparel/New Listing/SKU 214/Options 38| 29th Jan'2026</v>
          </cell>
          <cell r="C56317" t="str">
            <v>CLOSED</v>
          </cell>
          <cell r="D56317" t="str">
            <v>Medium</v>
          </cell>
          <cell r="E56317" t="str">
            <v>netscribes</v>
          </cell>
          <cell r="F56317" t="str">
            <v>Simi Raichel Zachariah</v>
          </cell>
          <cell r="G56317">
            <v>46055.415972222225</v>
          </cell>
          <cell r="H56317">
            <v>46058.947916666664</v>
          </cell>
        </row>
        <row r="56318">
          <cell r="A56318" t="str">
            <v>UCW-25786</v>
          </cell>
          <cell r="B56318" t="str">
            <v>Manyavar Listing 27.01.26</v>
          </cell>
          <cell r="C56318" t="str">
            <v>CLOSED</v>
          </cell>
          <cell r="D56318" t="str">
            <v>Medium</v>
          </cell>
          <cell r="E56318" t="str">
            <v>netscribes</v>
          </cell>
          <cell r="F56318" t="str">
            <v>Simi Raichel Zachariah</v>
          </cell>
          <cell r="G56318">
            <v>46055.412499999999</v>
          </cell>
          <cell r="H56318">
            <v>46058.768750000003</v>
          </cell>
        </row>
        <row r="56319">
          <cell r="A56319" t="str">
            <v>UCW-25785</v>
          </cell>
          <cell r="B56319" t="str">
            <v>Enrich_Need to update images_30th Jan</v>
          </cell>
          <cell r="C56319" t="str">
            <v>CLOSED</v>
          </cell>
          <cell r="D56319" t="str">
            <v>Medium</v>
          </cell>
          <cell r="E56319" t="str">
            <v>netscribes</v>
          </cell>
          <cell r="F56319" t="str">
            <v>Simi Raichel Zachariah</v>
          </cell>
          <cell r="G56319">
            <v>46055.408333333333</v>
          </cell>
          <cell r="H56319">
            <v>46069.549305555556</v>
          </cell>
        </row>
        <row r="56320">
          <cell r="A56320" t="str">
            <v>UCW-25779</v>
          </cell>
          <cell r="B56320" t="str">
            <v>CLONE - DMODOT - Footwear - 9/01</v>
          </cell>
          <cell r="C56320" t="str">
            <v>CLOSED</v>
          </cell>
          <cell r="D56320" t="str">
            <v>Medium</v>
          </cell>
          <cell r="E56320" t="str">
            <v>netscribes</v>
          </cell>
          <cell r="F56320" t="str">
            <v>Mohd Tahir Shaikh</v>
          </cell>
          <cell r="G56320">
            <v>46054.577777777777</v>
          </cell>
          <cell r="H56320">
            <v>46074.59097222222</v>
          </cell>
        </row>
        <row r="56321">
          <cell r="A56321" t="str">
            <v>UCW-25778</v>
          </cell>
          <cell r="B56321" t="str">
            <v>Fw: Kimirica Inventory Status Review + Catalogue Request for New Listings</v>
          </cell>
          <cell r="C56321" t="str">
            <v>CLOSED</v>
          </cell>
          <cell r="D56321" t="str">
            <v>Medium</v>
          </cell>
          <cell r="E56321" t="str">
            <v>netscribes</v>
          </cell>
          <cell r="F56321" t="str">
            <v>Shraddha Dighe</v>
          </cell>
          <cell r="G56321">
            <v>46054.554861111108</v>
          </cell>
          <cell r="H56321">
            <v>46059.739583333336</v>
          </cell>
        </row>
        <row r="56322">
          <cell r="A56322" t="str">
            <v>UCW-25777</v>
          </cell>
          <cell r="B56322" t="str">
            <v>Tata Cliq - Kimirica Bridgerton Listing - Mayfair soiree.</v>
          </cell>
          <cell r="C56322" t="str">
            <v>CLOSED</v>
          </cell>
          <cell r="D56322" t="str">
            <v>Medium</v>
          </cell>
          <cell r="E56322" t="str">
            <v>netscribes</v>
          </cell>
          <cell r="F56322" t="str">
            <v>Shraddha Dighe</v>
          </cell>
          <cell r="G56322">
            <v>46054.54791666667</v>
          </cell>
          <cell r="H56322">
            <v>46058.681250000001</v>
          </cell>
        </row>
        <row r="56323">
          <cell r="A56323" t="str">
            <v>UCW-25776</v>
          </cell>
          <cell r="B56323" t="str">
            <v>Tata Cliq - Kimirica Bridgerton Listing - Lady In Silver</v>
          </cell>
          <cell r="C56323" t="str">
            <v>CLOSED</v>
          </cell>
          <cell r="D56323" t="str">
            <v>Medium</v>
          </cell>
          <cell r="E56323" t="str">
            <v>netscribes</v>
          </cell>
          <cell r="F56323" t="str">
            <v>Shraddha Dighe</v>
          </cell>
          <cell r="G56323">
            <v>46054.538888888892</v>
          </cell>
          <cell r="H56323">
            <v>46060.477777777778</v>
          </cell>
        </row>
        <row r="56324">
          <cell r="A56324" t="str">
            <v>UCW-25775</v>
          </cell>
          <cell r="B56324" t="str">
            <v>Error_Vastramyaa New Catalog sheet_22-Feb-25_NC</v>
          </cell>
          <cell r="C56324" t="str">
            <v>CLOSED</v>
          </cell>
          <cell r="D56324" t="str">
            <v>Medium</v>
          </cell>
          <cell r="E56324" t="str">
            <v>netscribes</v>
          </cell>
          <cell r="F56324" t="str">
            <v>Reagan D’souza</v>
          </cell>
          <cell r="G56324">
            <v>46054.511805555558</v>
          </cell>
          <cell r="H56324">
            <v>46070.553472222222</v>
          </cell>
        </row>
        <row r="56325">
          <cell r="A56325" t="str">
            <v>UCW-25760</v>
          </cell>
          <cell r="B56325" t="str">
            <v>RE: Tata Cliq-Multi Brand-Men's Apparel 27-01-2026</v>
          </cell>
          <cell r="C56325" t="str">
            <v>CLOSED</v>
          </cell>
          <cell r="D56325" t="str">
            <v>Medium</v>
          </cell>
          <cell r="E56325" t="str">
            <v>netscribes</v>
          </cell>
          <cell r="F56325" t="str">
            <v>netscribes</v>
          </cell>
          <cell r="G56325">
            <v>46053.789583333331</v>
          </cell>
          <cell r="H56325">
            <v>46057.645833333336</v>
          </cell>
        </row>
        <row r="56326">
          <cell r="A56326" t="str">
            <v>UCW-25754</v>
          </cell>
          <cell r="B56326" t="str">
            <v>Error_Listing of Kids Bathrobe_NC</v>
          </cell>
          <cell r="C56326" t="str">
            <v>CLOSED</v>
          </cell>
          <cell r="D56326" t="str">
            <v>Medium</v>
          </cell>
          <cell r="E56326" t="str">
            <v>netscribes</v>
          </cell>
          <cell r="F56326" t="str">
            <v>Reagan D’souza</v>
          </cell>
          <cell r="G56326">
            <v>46053.570138888892</v>
          </cell>
          <cell r="H56326">
            <v>46090.640277777777</v>
          </cell>
        </row>
        <row r="56327">
          <cell r="A56327" t="str">
            <v>UCW-25752</v>
          </cell>
          <cell r="B56327" t="str">
            <v>CLONE - Tata cliq  - New listing - Fragrance (17-01-2025)</v>
          </cell>
          <cell r="C56327" t="str">
            <v>CLOSED</v>
          </cell>
          <cell r="D56327" t="str">
            <v>Medium</v>
          </cell>
          <cell r="E56327" t="str">
            <v>netscribes</v>
          </cell>
          <cell r="F56327" t="str">
            <v>netscribes</v>
          </cell>
          <cell r="G56327">
            <v>46053.486111111109</v>
          </cell>
          <cell r="H56327">
            <v>46058.71875</v>
          </cell>
        </row>
        <row r="56328">
          <cell r="A56328" t="str">
            <v>UCW-25749</v>
          </cell>
          <cell r="B56328" t="str">
            <v>Friday Launch_09th &amp; 16th Jan_Studiowest_38Options</v>
          </cell>
          <cell r="C56328" t="str">
            <v>CLOSED</v>
          </cell>
          <cell r="D56328" t="str">
            <v>Medium</v>
          </cell>
          <cell r="E56328" t="str">
            <v>netscribes</v>
          </cell>
          <cell r="F56328" t="str">
            <v>Shraddha Dighe</v>
          </cell>
          <cell r="G56328">
            <v>46053.440972222219</v>
          </cell>
          <cell r="H56328">
            <v>46057.547222222223</v>
          </cell>
        </row>
        <row r="56329">
          <cell r="A56329" t="str">
            <v>UCW-25740</v>
          </cell>
          <cell r="B56329" t="str">
            <v>ERROR_New Sku Listing - Nuna (Aarete Marketing LLP 128412-AAR001) - 29 Dec 26_NC</v>
          </cell>
          <cell r="C56329" t="str">
            <v>CLOSED</v>
          </cell>
          <cell r="D56329" t="str">
            <v>Medium</v>
          </cell>
          <cell r="E56329" t="str">
            <v>netscribes</v>
          </cell>
          <cell r="F56329" t="str">
            <v>Mohd Tahir Shaikh</v>
          </cell>
          <cell r="G56329">
            <v>46052.813888888886</v>
          </cell>
          <cell r="H56329">
            <v>46063.558333333334</v>
          </cell>
        </row>
        <row r="56330">
          <cell r="A56330" t="str">
            <v>UCW-25739</v>
          </cell>
          <cell r="B56330" t="str">
            <v>RE: Sell Now - 124221 to 129195- W</v>
          </cell>
          <cell r="C56330" t="str">
            <v>CLOSED</v>
          </cell>
          <cell r="D56330" t="str">
            <v>Medium</v>
          </cell>
          <cell r="E56330" t="str">
            <v>netscribes</v>
          </cell>
          <cell r="F56330" t="str">
            <v>Simi Raichel Zachariah</v>
          </cell>
          <cell r="G56330">
            <v>46052.811805555553</v>
          </cell>
          <cell r="H56330">
            <v>46057.506944444445</v>
          </cell>
        </row>
        <row r="56331">
          <cell r="A56331" t="str">
            <v>UCW-25738</v>
          </cell>
          <cell r="B56331" t="str">
            <v>Diwas By Manyavar Listing- 14.01.26</v>
          </cell>
          <cell r="C56331" t="str">
            <v>CLOSED</v>
          </cell>
          <cell r="D56331" t="str">
            <v>Medium</v>
          </cell>
          <cell r="E56331" t="str">
            <v>netscribes</v>
          </cell>
          <cell r="F56331" t="str">
            <v>Simi Raichel Zachariah</v>
          </cell>
          <cell r="G56331">
            <v>46052.807638888888</v>
          </cell>
          <cell r="H56331">
            <v>46058.765277777777</v>
          </cell>
        </row>
        <row r="56332">
          <cell r="A56332" t="str">
            <v>UCW-25735</v>
          </cell>
          <cell r="B56332" t="str">
            <v>ERROR_FW: TRIAL CATALOGUE TEMPLATES</v>
          </cell>
          <cell r="C56332" t="str">
            <v>CLOSED</v>
          </cell>
          <cell r="D56332" t="str">
            <v>Medium</v>
          </cell>
          <cell r="E56332" t="str">
            <v>netscribes</v>
          </cell>
          <cell r="F56332" t="str">
            <v>Mohd Tahir Shaikh</v>
          </cell>
          <cell r="G56332">
            <v>46052.796527777777</v>
          </cell>
          <cell r="H56332">
            <v>46060.432638888888</v>
          </cell>
        </row>
        <row r="56333">
          <cell r="A56333" t="str">
            <v>UCW-25732</v>
          </cell>
          <cell r="B56333" t="str">
            <v>RE: Tata Cliq (New Listing 25 Styles)- Varanga-29-01-2026</v>
          </cell>
          <cell r="C56333" t="str">
            <v>CLOSED</v>
          </cell>
          <cell r="D56333" t="str">
            <v>Medium</v>
          </cell>
          <cell r="E56333" t="str">
            <v>netscribes</v>
          </cell>
          <cell r="F56333" t="str">
            <v>Simi Raichel Zachariah</v>
          </cell>
          <cell r="G56333">
            <v>46052.789583333331</v>
          </cell>
          <cell r="H56333">
            <v>46058.736805555556</v>
          </cell>
        </row>
        <row r="56334">
          <cell r="A56334" t="str">
            <v>UCW-25724</v>
          </cell>
          <cell r="B56334" t="str">
            <v>Tata Cliq  Luxury - New listing - Bvlgari (Man Wood Essence)</v>
          </cell>
          <cell r="C56334" t="str">
            <v>CLOSED</v>
          </cell>
          <cell r="D56334" t="str">
            <v>Medium</v>
          </cell>
          <cell r="E56334" t="str">
            <v>netscribes</v>
          </cell>
          <cell r="F56334" t="str">
            <v>Shraddha Dighe</v>
          </cell>
          <cell r="G56334">
            <v>46052.712500000001</v>
          </cell>
          <cell r="H56334">
            <v>46057.543055555558</v>
          </cell>
        </row>
        <row r="56335">
          <cell r="A56335" t="str">
            <v>UCW-25723</v>
          </cell>
          <cell r="B56335" t="str">
            <v>WishCare x TATA Cliq || New Listings</v>
          </cell>
          <cell r="C56335" t="str">
            <v>CLOSED</v>
          </cell>
          <cell r="D56335" t="str">
            <v>Medium</v>
          </cell>
          <cell r="E56335" t="str">
            <v>netscribes</v>
          </cell>
          <cell r="F56335" t="str">
            <v>Shraddha Dighe</v>
          </cell>
          <cell r="G56335">
            <v>46052.709027777775</v>
          </cell>
          <cell r="H56335">
            <v>46058.722916666666</v>
          </cell>
        </row>
        <row r="56336">
          <cell r="A56336" t="str">
            <v>UCW-25721</v>
          </cell>
          <cell r="B56336" t="str">
            <v>Clone - Rosso Brunello - New catalog 180 sku 06-jan-26</v>
          </cell>
          <cell r="C56336" t="str">
            <v>CLOSED</v>
          </cell>
          <cell r="D56336" t="str">
            <v>Medium</v>
          </cell>
          <cell r="E56336" t="str">
            <v>netscribes</v>
          </cell>
          <cell r="F56336" t="str">
            <v>netscribes</v>
          </cell>
          <cell r="G56336">
            <v>46052.689583333333</v>
          </cell>
          <cell r="H56336">
            <v>46058.576388888891</v>
          </cell>
        </row>
        <row r="56337">
          <cell r="A56337" t="str">
            <v>UCW-25720</v>
          </cell>
          <cell r="B56337" t="str">
            <v>ERROR_CLONE - Apparel Catalogue 108 SKUs for Upload</v>
          </cell>
          <cell r="C56337" t="str">
            <v>CLOSED</v>
          </cell>
          <cell r="D56337" t="str">
            <v>Medium</v>
          </cell>
          <cell r="E56337" t="str">
            <v>netscribes</v>
          </cell>
          <cell r="F56337" t="str">
            <v>Simi Raichel Zachariah</v>
          </cell>
          <cell r="G56337">
            <v>46052.677083333336</v>
          </cell>
          <cell r="H56337">
            <v>46127.577777777777</v>
          </cell>
        </row>
        <row r="56338">
          <cell r="A56338" t="str">
            <v>UCW-25719</v>
          </cell>
          <cell r="B56338" t="str">
            <v>NIKE+CATEGORY(ACCESSORIES)+30-01-2026</v>
          </cell>
          <cell r="C56338" t="str">
            <v>CLOSED</v>
          </cell>
          <cell r="D56338" t="str">
            <v>Medium</v>
          </cell>
          <cell r="E56338" t="str">
            <v>netscribes</v>
          </cell>
          <cell r="F56338" t="str">
            <v>Mohd Tahir Shaikh</v>
          </cell>
          <cell r="G56338">
            <v>46052.670138888891</v>
          </cell>
          <cell r="H56338">
            <v>46056.540972222225</v>
          </cell>
        </row>
        <row r="56339">
          <cell r="A56339" t="str">
            <v>UCW-25714</v>
          </cell>
          <cell r="B56339" t="str">
            <v>NIKE+CATEGORY(APPARELS/ WOMEN LINGERIE)+29-01-2026</v>
          </cell>
          <cell r="C56339" t="str">
            <v>CLOSED</v>
          </cell>
          <cell r="D56339" t="str">
            <v>Medium</v>
          </cell>
          <cell r="E56339" t="str">
            <v>netscribes</v>
          </cell>
          <cell r="F56339" t="str">
            <v>Mohd Tahir Shaikh</v>
          </cell>
          <cell r="G56339">
            <v>46052.65</v>
          </cell>
          <cell r="H56339">
            <v>46093.65347222222</v>
          </cell>
        </row>
        <row r="56340">
          <cell r="A56340" t="str">
            <v>UCW-25708</v>
          </cell>
          <cell r="B56340" t="str">
            <v>RE: New catalog SS26-1</v>
          </cell>
          <cell r="C56340" t="str">
            <v>CLOSED</v>
          </cell>
          <cell r="D56340" t="str">
            <v>Medium</v>
          </cell>
          <cell r="E56340" t="str">
            <v>netscribes</v>
          </cell>
          <cell r="F56340" t="str">
            <v>Simi Raichel Zachariah</v>
          </cell>
          <cell r="G56340">
            <v>46052.616666666669</v>
          </cell>
          <cell r="H56340">
            <v>46127.588194444441</v>
          </cell>
        </row>
        <row r="56341">
          <cell r="A56341" t="str">
            <v>UCW-25707</v>
          </cell>
          <cell r="B56341" t="str">
            <v>RE: United colors of benetton | Apparels | 100301 | Tata Cliq | 1280056557 | 14/01/2026</v>
          </cell>
          <cell r="C56341" t="str">
            <v>CLOSED</v>
          </cell>
          <cell r="D56341" t="str">
            <v>Medium</v>
          </cell>
          <cell r="E56341" t="str">
            <v>netscribes</v>
          </cell>
          <cell r="F56341" t="str">
            <v>Simi Raichel Zachariah</v>
          </cell>
          <cell r="G56341">
            <v>46052.612500000003</v>
          </cell>
          <cell r="H56341">
            <v>46098.555555555555</v>
          </cell>
        </row>
        <row r="56342">
          <cell r="A56342" t="str">
            <v>UCW-25704</v>
          </cell>
          <cell r="B56342" t="str">
            <v>OAP | Extensionist Mascara New Listing | TATACLIQ</v>
          </cell>
          <cell r="C56342" t="str">
            <v>CLOSED</v>
          </cell>
          <cell r="D56342" t="str">
            <v>Medium</v>
          </cell>
          <cell r="E56342" t="str">
            <v>netscribes</v>
          </cell>
          <cell r="F56342" t="str">
            <v>Shraddha Dighe</v>
          </cell>
          <cell r="G56342">
            <v>46052.597222222219</v>
          </cell>
          <cell r="H56342">
            <v>46057.538194444445</v>
          </cell>
        </row>
        <row r="56343">
          <cell r="A56343" t="str">
            <v>UCW-25697</v>
          </cell>
          <cell r="B56343" t="str">
            <v>Error_QC Error Identified – Request for Correction (Netscribes Agency)</v>
          </cell>
          <cell r="C56343" t="str">
            <v>CLOSED</v>
          </cell>
          <cell r="D56343" t="str">
            <v>Medium</v>
          </cell>
          <cell r="E56343" t="str">
            <v>Chirag Dubal</v>
          </cell>
          <cell r="F56343" t="str">
            <v>Reagan D’souza</v>
          </cell>
          <cell r="G56343">
            <v>46052.581250000003</v>
          </cell>
          <cell r="H56343">
            <v>46071.581944444442</v>
          </cell>
        </row>
        <row r="56344">
          <cell r="A56344" t="str">
            <v>UCW-25695</v>
          </cell>
          <cell r="B56344" t="str">
            <v xml:space="preserve">Clone - Hoversoul Listing - CS. Enterprises 13 Jan 2026 </v>
          </cell>
          <cell r="C56344" t="str">
            <v>CLOSED</v>
          </cell>
          <cell r="D56344" t="str">
            <v>Medium</v>
          </cell>
          <cell r="E56344" t="str">
            <v>netscribes</v>
          </cell>
          <cell r="F56344" t="str">
            <v>netscribes</v>
          </cell>
          <cell r="G56344">
            <v>46052.558333333334</v>
          </cell>
          <cell r="H56344">
            <v>46057.581250000003</v>
          </cell>
        </row>
        <row r="56345">
          <cell r="A56345" t="str">
            <v>UCW-25694</v>
          </cell>
          <cell r="B56345" t="str">
            <v>CK Seller Migration : Tata Lux-MP(128438) to Kapson Pvt Ltd(129472)</v>
          </cell>
          <cell r="C56345" t="str">
            <v>CLOSED Due to Inactive/Insufficient Information</v>
          </cell>
          <cell r="D56345" t="str">
            <v>Medium</v>
          </cell>
          <cell r="E56345" t="str">
            <v>Chirag Dubal</v>
          </cell>
          <cell r="F56345" t="str">
            <v>Shloka Chakre</v>
          </cell>
          <cell r="G56345">
            <v>46052.549305555556</v>
          </cell>
          <cell r="H56345">
            <v>46093.65347222222</v>
          </cell>
        </row>
        <row r="56346">
          <cell r="A56346" t="str">
            <v>UCW-25689</v>
          </cell>
          <cell r="B56346" t="str">
            <v>CK Seller Migration : Miraya-Tata Lux(129174) to Marda-Tata Lux(129432)</v>
          </cell>
          <cell r="C56346" t="str">
            <v>CLOSED</v>
          </cell>
          <cell r="D56346" t="str">
            <v>Medium</v>
          </cell>
          <cell r="E56346" t="str">
            <v>Chirag Dubal</v>
          </cell>
          <cell r="F56346" t="str">
            <v>Shloka Chakre</v>
          </cell>
          <cell r="G56346">
            <v>46052.523611111108</v>
          </cell>
          <cell r="H56346">
            <v>46053.509722222225</v>
          </cell>
        </row>
        <row r="56347">
          <cell r="A56347" t="str">
            <v>UCW-25688</v>
          </cell>
          <cell r="B56347" t="str">
            <v>Western wear Madame/M SECRET 29-01-2026</v>
          </cell>
          <cell r="C56347" t="str">
            <v>CLOSED</v>
          </cell>
          <cell r="D56347" t="str">
            <v>Medium</v>
          </cell>
          <cell r="E56347" t="str">
            <v>netscribes</v>
          </cell>
          <cell r="F56347" t="str">
            <v>Simi Raichel Zachariah</v>
          </cell>
          <cell r="G56347">
            <v>46052.522916666669</v>
          </cell>
          <cell r="H56347">
            <v>46058.734027777777</v>
          </cell>
        </row>
        <row r="56348">
          <cell r="A56348" t="str">
            <v>UCW-25687</v>
          </cell>
          <cell r="B56348" t="str">
            <v>CK Seller Migration : Miraya-Tata Lux(129174) to Kapson Pvt Ltd(129472)</v>
          </cell>
          <cell r="C56348" t="str">
            <v>CLOSED</v>
          </cell>
          <cell r="D56348" t="str">
            <v>Medium</v>
          </cell>
          <cell r="E56348" t="str">
            <v>Chirag Dubal</v>
          </cell>
          <cell r="F56348" t="str">
            <v>Shloka Chakre</v>
          </cell>
          <cell r="G56348">
            <v>46052.517361111109</v>
          </cell>
          <cell r="H56348">
            <v>46053.500694444447</v>
          </cell>
        </row>
        <row r="56349">
          <cell r="A56349" t="str">
            <v>UCW-25686</v>
          </cell>
          <cell r="B56349" t="str">
            <v>CK Seller Migration : Tata Lux-MP(128438) to Kapson Pvt Ltd(129472)</v>
          </cell>
          <cell r="C56349" t="str">
            <v>CLOSED</v>
          </cell>
          <cell r="D56349" t="str">
            <v>Medium</v>
          </cell>
          <cell r="E56349" t="str">
            <v>Chirag Dubal</v>
          </cell>
          <cell r="F56349" t="str">
            <v>Shloka Chakre</v>
          </cell>
          <cell r="G56349">
            <v>46052.511805555558</v>
          </cell>
          <cell r="H56349">
            <v>46053.490972222222</v>
          </cell>
        </row>
        <row r="56350">
          <cell r="A56350" t="str">
            <v>UCW-25685</v>
          </cell>
          <cell r="B56350" t="str">
            <v>CK Seller Migration : Miraya Tata Lux : 129174</v>
          </cell>
          <cell r="C56350" t="str">
            <v>CLOSED</v>
          </cell>
          <cell r="D56350" t="str">
            <v>Medium</v>
          </cell>
          <cell r="E56350" t="str">
            <v>Chirag Dubal</v>
          </cell>
          <cell r="F56350" t="str">
            <v>Shloka Chakre</v>
          </cell>
          <cell r="G56350">
            <v>46052.49722222222</v>
          </cell>
          <cell r="H56350">
            <v>46053.481249999997</v>
          </cell>
        </row>
        <row r="56351">
          <cell r="A56351" t="str">
            <v>UCW-25682</v>
          </cell>
          <cell r="B56351" t="str">
            <v>RE: Tata Cliq-Multi Brand-Women's Apparel 29-01-2026</v>
          </cell>
          <cell r="C56351" t="str">
            <v>CLOSED</v>
          </cell>
          <cell r="D56351" t="str">
            <v>Medium</v>
          </cell>
          <cell r="E56351" t="str">
            <v>netscribes</v>
          </cell>
          <cell r="F56351" t="str">
            <v>Simi Raichel Zachariah</v>
          </cell>
          <cell r="G56351">
            <v>46052.455555555556</v>
          </cell>
          <cell r="H56351">
            <v>46064.424305555556</v>
          </cell>
        </row>
        <row r="56352">
          <cell r="A56352" t="str">
            <v>UCW-25681</v>
          </cell>
          <cell r="B56352" t="str">
            <v>RE: New Catalog</v>
          </cell>
          <cell r="C56352" t="str">
            <v>CLOSED</v>
          </cell>
          <cell r="D56352" t="str">
            <v>Medium</v>
          </cell>
          <cell r="E56352" t="str">
            <v>netscribes</v>
          </cell>
          <cell r="F56352" t="str">
            <v>Simi Raichel Zachariah</v>
          </cell>
          <cell r="G56352">
            <v>46052.448611111111</v>
          </cell>
          <cell r="H56352">
            <v>46058.725694444445</v>
          </cell>
        </row>
        <row r="56353">
          <cell r="A56353" t="str">
            <v>UCW-25679</v>
          </cell>
          <cell r="B56353" t="str">
            <v>CLONE - IKONIC -  New Sku Listing - TATA CLIQ</v>
          </cell>
          <cell r="C56353" t="str">
            <v>CLOSED</v>
          </cell>
          <cell r="D56353" t="str">
            <v>Medium</v>
          </cell>
          <cell r="E56353" t="str">
            <v>netscribes</v>
          </cell>
          <cell r="F56353" t="str">
            <v>Shraddha Dighe</v>
          </cell>
          <cell r="G56353">
            <v>46052.428472222222</v>
          </cell>
          <cell r="H56353">
            <v>46089.900694444441</v>
          </cell>
        </row>
        <row r="56354">
          <cell r="A56354" t="str">
            <v>UCW-25677</v>
          </cell>
          <cell r="B56354" t="str">
            <v>ENRICH_OAP | HA Cream PDP Update | TATACLIQ</v>
          </cell>
          <cell r="C56354" t="str">
            <v>CLOSED</v>
          </cell>
          <cell r="D56354" t="str">
            <v>Medium</v>
          </cell>
          <cell r="E56354" t="str">
            <v>netscribes</v>
          </cell>
          <cell r="F56354" t="str">
            <v>Shraddha Dighe</v>
          </cell>
          <cell r="G56354">
            <v>46051.957638888889</v>
          </cell>
          <cell r="H56354">
            <v>46053.626388888886</v>
          </cell>
        </row>
        <row r="56355">
          <cell r="A56355" t="str">
            <v>UCW-25676</v>
          </cell>
          <cell r="B56355" t="str">
            <v>Cetaphil x TATA CLIQ | New Listings_Valentine</v>
          </cell>
          <cell r="C56355" t="str">
            <v>CLOSED Due to Inactive/Insufficient Information</v>
          </cell>
          <cell r="D56355" t="str">
            <v>Medium</v>
          </cell>
          <cell r="E56355" t="str">
            <v>netscribes</v>
          </cell>
          <cell r="F56355" t="str">
            <v>Shraddha Dighe</v>
          </cell>
          <cell r="G56355">
            <v>46051.95416666667</v>
          </cell>
          <cell r="H56355">
            <v>46093.654166666667</v>
          </cell>
        </row>
        <row r="56356">
          <cell r="A56356" t="str">
            <v>UCW-25675</v>
          </cell>
          <cell r="B56356" t="str">
            <v>ENRICH_74658681_PDP GNF Ultimate Image Update_TCL</v>
          </cell>
          <cell r="C56356" t="str">
            <v>CLOSED</v>
          </cell>
          <cell r="D56356" t="str">
            <v>Medium</v>
          </cell>
          <cell r="E56356" t="str">
            <v>netscribes</v>
          </cell>
          <cell r="F56356" t="str">
            <v>Shraddha Dighe</v>
          </cell>
          <cell r="G56356">
            <v>46051.95208333333</v>
          </cell>
          <cell r="H56356">
            <v>46053.620833333334</v>
          </cell>
        </row>
        <row r="56357">
          <cell r="A56357" t="str">
            <v>UCW-25674</v>
          </cell>
          <cell r="B56357" t="str">
            <v>Request for Listing Template - Tata Cliq Luxe</v>
          </cell>
          <cell r="C56357" t="str">
            <v>CLOSED Due to Inactive/Insufficient Information</v>
          </cell>
          <cell r="D56357" t="str">
            <v>Medium</v>
          </cell>
          <cell r="E56357" t="str">
            <v>netscribes</v>
          </cell>
          <cell r="F56357" t="str">
            <v>Shraddha Dighe</v>
          </cell>
          <cell r="G56357">
            <v>46051.948611111111</v>
          </cell>
          <cell r="H56357">
            <v>46093.654861111114</v>
          </cell>
        </row>
        <row r="56358">
          <cell r="A56358" t="str">
            <v>UCW-25673</v>
          </cell>
          <cell r="B56358" t="str">
            <v>New Listing || TATA CLIQ || JAN</v>
          </cell>
          <cell r="C56358" t="str">
            <v>CLOSED</v>
          </cell>
          <cell r="D56358" t="str">
            <v>Medium</v>
          </cell>
          <cell r="E56358" t="str">
            <v>netscribes</v>
          </cell>
          <cell r="F56358" t="str">
            <v>Shraddha Dighe</v>
          </cell>
          <cell r="G56358">
            <v>46051.945833333331</v>
          </cell>
          <cell r="H56358">
            <v>46057.511805555558</v>
          </cell>
        </row>
        <row r="56359">
          <cell r="A56359" t="str">
            <v>UCW-25672</v>
          </cell>
          <cell r="B56359" t="str">
            <v>ENRICH_OAP | Cushion Foundation - PDP Update | TATACLIQ</v>
          </cell>
          <cell r="C56359" t="str">
            <v>CLOSED</v>
          </cell>
          <cell r="D56359" t="str">
            <v>Medium</v>
          </cell>
          <cell r="E56359" t="str">
            <v>netscribes</v>
          </cell>
          <cell r="F56359" t="str">
            <v>Shraddha Dighe</v>
          </cell>
          <cell r="G56359">
            <v>46051.940972222219</v>
          </cell>
          <cell r="H56359">
            <v>46055.440972222219</v>
          </cell>
        </row>
        <row r="56360">
          <cell r="A56360" t="str">
            <v>UCW-25671</v>
          </cell>
          <cell r="B56360" t="str">
            <v>EL - GWP Pump 29th Jan</v>
          </cell>
          <cell r="C56360" t="str">
            <v>CLOSED</v>
          </cell>
          <cell r="D56360" t="str">
            <v>Medium</v>
          </cell>
          <cell r="E56360" t="str">
            <v>netscribes</v>
          </cell>
          <cell r="F56360" t="str">
            <v>Shraddha Dighe</v>
          </cell>
          <cell r="G56360">
            <v>46051.938888888886</v>
          </cell>
          <cell r="H56360">
            <v>46053.702777777777</v>
          </cell>
        </row>
        <row r="56361">
          <cell r="A56361" t="str">
            <v>UCW-25668</v>
          </cell>
          <cell r="B56361" t="str">
            <v>RE: Pantaloons/Specimen/Non Apparel/New Listing/SKU 34/Options 26| 29th Jan'2026</v>
          </cell>
          <cell r="C56361" t="str">
            <v>CLOSED</v>
          </cell>
          <cell r="D56361" t="str">
            <v>Medium</v>
          </cell>
          <cell r="E56361" t="str">
            <v>netscribes</v>
          </cell>
          <cell r="F56361" t="str">
            <v>Simi Raichel Zachariah</v>
          </cell>
          <cell r="G56361">
            <v>46051.81527777778</v>
          </cell>
          <cell r="H56361">
            <v>46057.727777777778</v>
          </cell>
        </row>
        <row r="56362">
          <cell r="A56362" t="str">
            <v>UCW-25667</v>
          </cell>
          <cell r="B56362" t="str">
            <v>RE: [External] Re: Women's Innerwear, Activewear &amp; Nightwear – “Clovia” – 30 Dec , 2025 - Tatacliq Catalog</v>
          </cell>
          <cell r="C56362" t="str">
            <v>CLOSED</v>
          </cell>
          <cell r="D56362" t="str">
            <v>Medium</v>
          </cell>
          <cell r="E56362" t="str">
            <v>netscribes</v>
          </cell>
          <cell r="F56362" t="str">
            <v>Simi Raichel Zachariah</v>
          </cell>
          <cell r="G56362">
            <v>46051.809027777781</v>
          </cell>
          <cell r="H56362">
            <v>46058.761111111111</v>
          </cell>
        </row>
        <row r="56363">
          <cell r="A56363" t="str">
            <v>UCW-25660</v>
          </cell>
          <cell r="B56363" t="str">
            <v>RE: SKYLEE Listing file 15-01-2026</v>
          </cell>
          <cell r="C56363" t="str">
            <v>CLOSED</v>
          </cell>
          <cell r="D56363" t="str">
            <v>Medium</v>
          </cell>
          <cell r="E56363" t="str">
            <v>netscribes</v>
          </cell>
          <cell r="F56363" t="str">
            <v>Simi Raichel Zachariah</v>
          </cell>
          <cell r="G56363">
            <v>46051.783333333333</v>
          </cell>
          <cell r="H56363">
            <v>46058.710416666669</v>
          </cell>
        </row>
        <row r="56364">
          <cell r="A56364" t="str">
            <v>UCW-25644</v>
          </cell>
          <cell r="B56364" t="str">
            <v>RE: Jack &amp; Jones SS26 (LOT-1) (TATA CLIQ Template)</v>
          </cell>
          <cell r="C56364" t="str">
            <v>CLOSED</v>
          </cell>
          <cell r="D56364" t="str">
            <v>Medium</v>
          </cell>
          <cell r="E56364" t="str">
            <v>netscribes</v>
          </cell>
          <cell r="F56364" t="str">
            <v>Simi Raichel Zachariah</v>
          </cell>
          <cell r="G56364">
            <v>46051.719444444447</v>
          </cell>
          <cell r="H56364">
            <v>46057.720833333333</v>
          </cell>
        </row>
        <row r="56365">
          <cell r="A56365" t="str">
            <v>UCW-25643</v>
          </cell>
          <cell r="B56365" t="str">
            <v>Women's Lingerie Accessories – “Clovia” – 28 Jan , 2025 - Tatacliq Catalog</v>
          </cell>
          <cell r="C56365" t="str">
            <v>CLOSED Due to Inactive/Insufficient Information</v>
          </cell>
          <cell r="D56365" t="str">
            <v>Medium</v>
          </cell>
          <cell r="E56365" t="str">
            <v>netscribes</v>
          </cell>
          <cell r="F56365" t="str">
            <v>Simi Raichel Zachariah</v>
          </cell>
          <cell r="G56365">
            <v>46051.690972222219</v>
          </cell>
          <cell r="H56365">
            <v>46093.655555555553</v>
          </cell>
        </row>
        <row r="56366">
          <cell r="A56366" t="str">
            <v>UCW-25641</v>
          </cell>
          <cell r="B56366" t="str">
            <v>Enrich_Durfi    29-01-2025    Home - Bed    Title update_Orthoflex_Durfi_Tatacliq</v>
          </cell>
          <cell r="C56366" t="str">
            <v>CLOSED</v>
          </cell>
          <cell r="D56366" t="str">
            <v>Medium</v>
          </cell>
          <cell r="E56366" t="str">
            <v>netscribes</v>
          </cell>
          <cell r="F56366" t="str">
            <v>Juilee Jadhav</v>
          </cell>
          <cell r="G56366">
            <v>46051.685416666667</v>
          </cell>
          <cell r="H56366">
            <v>46053.611111111109</v>
          </cell>
        </row>
        <row r="56367">
          <cell r="A56367" t="str">
            <v>UCW-25640</v>
          </cell>
          <cell r="B56367" t="str">
            <v>RE: Levi's H1 26 NSM Batch 7 &amp; 8 - Tatacliq</v>
          </cell>
          <cell r="C56367" t="str">
            <v>CLOSED</v>
          </cell>
          <cell r="D56367" t="str">
            <v>Medium</v>
          </cell>
          <cell r="E56367" t="str">
            <v>netscribes</v>
          </cell>
          <cell r="F56367" t="str">
            <v>Simi Raichel Zachariah</v>
          </cell>
          <cell r="G56367">
            <v>46051.682638888888</v>
          </cell>
          <cell r="H56367">
            <v>46062.543055555558</v>
          </cell>
        </row>
        <row r="56368">
          <cell r="A56368" t="str">
            <v>UCW-25637</v>
          </cell>
          <cell r="B56368" t="str">
            <v>RE: Tata Cliq Listing Files - STRCH</v>
          </cell>
          <cell r="C56368" t="str">
            <v>CLOSED</v>
          </cell>
          <cell r="D56368" t="str">
            <v>Medium</v>
          </cell>
          <cell r="E56368" t="str">
            <v>netscribes</v>
          </cell>
          <cell r="F56368" t="str">
            <v>Simi Raichel Zachariah</v>
          </cell>
          <cell r="G56368">
            <v>46051.675694444442</v>
          </cell>
          <cell r="H56368">
            <v>46059.559027777781</v>
          </cell>
        </row>
        <row r="56369">
          <cell r="A56369" t="str">
            <v>UCW-25634</v>
          </cell>
          <cell r="B56369" t="str">
            <v>RE: Miss Chase A+ - 36 Styles - SS26 - 15012026</v>
          </cell>
          <cell r="C56369" t="str">
            <v>CLOSED</v>
          </cell>
          <cell r="D56369" t="str">
            <v>Medium</v>
          </cell>
          <cell r="E56369" t="str">
            <v>netscribes</v>
          </cell>
          <cell r="F56369" t="str">
            <v>Simi Raichel Zachariah</v>
          </cell>
          <cell r="G56369">
            <v>46051.665972222225</v>
          </cell>
          <cell r="H56369">
            <v>46104.477083333331</v>
          </cell>
        </row>
        <row r="56370">
          <cell r="A56370" t="str">
            <v>UCW-25633</v>
          </cell>
          <cell r="B56370" t="str">
            <v>CLONE -  Request for Product Listings and Brand Certificate Image - Super You</v>
          </cell>
          <cell r="C56370" t="str">
            <v>CLOSED</v>
          </cell>
          <cell r="D56370" t="str">
            <v>Medium</v>
          </cell>
          <cell r="E56370" t="str">
            <v>netscribes</v>
          </cell>
          <cell r="F56370" t="str">
            <v>Shraddha Dighe</v>
          </cell>
          <cell r="G56370">
            <v>46051.65902777778</v>
          </cell>
          <cell r="H56370">
            <v>46093.469444444447</v>
          </cell>
        </row>
        <row r="56371">
          <cell r="A56371" t="str">
            <v>UCW-25631</v>
          </cell>
          <cell r="B56371" t="str">
            <v>Estee Lauder - Beauty Blender 28th Jan</v>
          </cell>
          <cell r="C56371" t="str">
            <v>CLOSED</v>
          </cell>
          <cell r="D56371" t="str">
            <v>Medium</v>
          </cell>
          <cell r="E56371" t="str">
            <v>netscribes</v>
          </cell>
          <cell r="F56371" t="str">
            <v>Shraddha Dighe</v>
          </cell>
          <cell r="G56371">
            <v>46051.591666666667</v>
          </cell>
          <cell r="H56371">
            <v>46052.550694444442</v>
          </cell>
        </row>
        <row r="56372">
          <cell r="A56372" t="str">
            <v>UCW-25629</v>
          </cell>
          <cell r="B56372" t="str">
            <v>Welspun ||  Home - Bed || 27-01-2025 ||  Tatacliq Zera Single Quilt Catalogue</v>
          </cell>
          <cell r="C56372" t="str">
            <v>CLOSED</v>
          </cell>
          <cell r="D56372" t="str">
            <v>Medium</v>
          </cell>
          <cell r="E56372" t="str">
            <v>netscribes</v>
          </cell>
          <cell r="F56372" t="str">
            <v>Juilee Jadhav</v>
          </cell>
          <cell r="G56372">
            <v>46051.583333333336</v>
          </cell>
          <cell r="H56372">
            <v>46057.457638888889</v>
          </cell>
        </row>
        <row r="56373">
          <cell r="A56373" t="str">
            <v>UCW-25628</v>
          </cell>
          <cell r="B56373" t="str">
            <v>NIKE+CATEGORY(FOOTWEAR)+129515+27-01-2026</v>
          </cell>
          <cell r="C56373" t="str">
            <v>CLOSED</v>
          </cell>
          <cell r="D56373" t="str">
            <v>Medium</v>
          </cell>
          <cell r="E56373" t="str">
            <v>netscribes</v>
          </cell>
          <cell r="F56373" t="str">
            <v>Mohd Tahir Shaikh</v>
          </cell>
          <cell r="G56373">
            <v>46051.581250000003</v>
          </cell>
          <cell r="H56373">
            <v>46058.475694444445</v>
          </cell>
        </row>
        <row r="56374">
          <cell r="A56374" t="str">
            <v>UCW-25627</v>
          </cell>
          <cell r="B56374" t="str">
            <v>Cataloguing Format - Neesh</v>
          </cell>
          <cell r="C56374" t="str">
            <v>CLOSED</v>
          </cell>
          <cell r="D56374" t="str">
            <v>Medium</v>
          </cell>
          <cell r="E56374" t="str">
            <v>netscribes</v>
          </cell>
          <cell r="F56374" t="str">
            <v>Shraddha Dighe</v>
          </cell>
          <cell r="G56374">
            <v>46051.579861111109</v>
          </cell>
          <cell r="H56374">
            <v>46053.697916666664</v>
          </cell>
        </row>
        <row r="56375">
          <cell r="A56375" t="str">
            <v>UCW-25618</v>
          </cell>
          <cell r="B56375" t="str">
            <v>Error_Cataloguing Issue (Andon Cord) - Puma</v>
          </cell>
          <cell r="C56375" t="str">
            <v>CLOSED</v>
          </cell>
          <cell r="D56375" t="str">
            <v>Medium</v>
          </cell>
          <cell r="E56375" t="str">
            <v>Chirag Dubal</v>
          </cell>
          <cell r="F56375" t="str">
            <v>Reagan D’souza</v>
          </cell>
          <cell r="G56375">
            <v>46051.523611111108</v>
          </cell>
          <cell r="H56375">
            <v>46052.707638888889</v>
          </cell>
        </row>
        <row r="56376">
          <cell r="A56376" t="str">
            <v>UCW-25617</v>
          </cell>
          <cell r="B56376" t="str">
            <v>RE: Tata Cliq-Multi Brand-Men's Apparel 21-01-2026</v>
          </cell>
          <cell r="C56376" t="str">
            <v>CLOSED</v>
          </cell>
          <cell r="D56376" t="str">
            <v>Medium</v>
          </cell>
          <cell r="E56376" t="str">
            <v>netscribes</v>
          </cell>
          <cell r="F56376" t="str">
            <v>netscribes</v>
          </cell>
          <cell r="G56376">
            <v>46051.484722222223</v>
          </cell>
          <cell r="H56376">
            <v>46053.587500000001</v>
          </cell>
        </row>
        <row r="56377">
          <cell r="A56377" t="str">
            <v>UCW-25614</v>
          </cell>
          <cell r="B56377" t="str">
            <v>Error_CIR Efficiency - Watches - Timex Brand - Wrong Product Deliveries</v>
          </cell>
          <cell r="C56377" t="str">
            <v>CLOSED</v>
          </cell>
          <cell r="D56377" t="str">
            <v>Medium</v>
          </cell>
          <cell r="E56377" t="str">
            <v>Chirag Dubal</v>
          </cell>
          <cell r="F56377" t="str">
            <v>Reagan D’souza</v>
          </cell>
          <cell r="G56377">
            <v>46050.973611111112</v>
          </cell>
          <cell r="H56377">
            <v>46063.431944444441</v>
          </cell>
        </row>
        <row r="56378">
          <cell r="A56378" t="str">
            <v>UCW-25613</v>
          </cell>
          <cell r="B56378" t="str">
            <v>Enrich_Onyx Chair Catalogue</v>
          </cell>
          <cell r="C56378" t="str">
            <v>CLOSED</v>
          </cell>
          <cell r="D56378" t="str">
            <v>Medium</v>
          </cell>
          <cell r="E56378" t="str">
            <v>netscribes</v>
          </cell>
          <cell r="F56378" t="str">
            <v>Juilee Jadhav</v>
          </cell>
          <cell r="G56378">
            <v>46050.90902777778</v>
          </cell>
          <cell r="H56378">
            <v>46052.728472222225</v>
          </cell>
        </row>
        <row r="56379">
          <cell r="A56379" t="str">
            <v>UCW-25608</v>
          </cell>
          <cell r="B56379" t="str">
            <v>Error_Partial order fulfillment - Intact Box 260106-042-885499</v>
          </cell>
          <cell r="C56379" t="str">
            <v>CLOSED</v>
          </cell>
          <cell r="D56379" t="str">
            <v>Medium</v>
          </cell>
          <cell r="E56379" t="str">
            <v>netscribes</v>
          </cell>
          <cell r="F56379" t="str">
            <v>Juilee Jadhav</v>
          </cell>
          <cell r="G56379">
            <v>46050.790277777778</v>
          </cell>
          <cell r="H56379">
            <v>46052.526388888888</v>
          </cell>
        </row>
        <row r="56380">
          <cell r="A56380" t="str">
            <v>UCW-25604</v>
          </cell>
          <cell r="B56380" t="str">
            <v>Listing template | Tata CLiQ x Foxtale</v>
          </cell>
          <cell r="C56380" t="str">
            <v>CLOSED Due to Inactive/Insufficient Information</v>
          </cell>
          <cell r="D56380" t="str">
            <v>Medium</v>
          </cell>
          <cell r="E56380" t="str">
            <v>netscribes</v>
          </cell>
          <cell r="F56380" t="str">
            <v>Shraddha Dighe</v>
          </cell>
          <cell r="G56380">
            <v>46050.772222222222</v>
          </cell>
          <cell r="H56380">
            <v>46093.656944444447</v>
          </cell>
        </row>
        <row r="56381">
          <cell r="A56381" t="str">
            <v>UCW-25602</v>
          </cell>
          <cell r="B56381" t="str">
            <v>Tata Cliq  -New listing - Nautica (VC) (14-01-2026)</v>
          </cell>
          <cell r="C56381" t="str">
            <v>CLOSED</v>
          </cell>
          <cell r="D56381" t="str">
            <v>Medium</v>
          </cell>
          <cell r="E56381" t="str">
            <v>netscribes</v>
          </cell>
          <cell r="F56381" t="str">
            <v>Shraddha Dighe</v>
          </cell>
          <cell r="G56381">
            <v>46050.763888888891</v>
          </cell>
          <cell r="H56381">
            <v>46052.543749999997</v>
          </cell>
        </row>
        <row r="56382">
          <cell r="A56382" t="str">
            <v>UCW-25579</v>
          </cell>
          <cell r="B56382" t="str">
            <v>TataCliQ &lt;&gt; New Listing WesternWear Dress - RAZY (053-056),RAZY (057-060), (MAXI-080),MAXI-049-053 ,MAXI-054-057, MAXI-058-061, MAXI-062-065</v>
          </cell>
          <cell r="C56382" t="str">
            <v>CLOSED</v>
          </cell>
          <cell r="D56382" t="str">
            <v>Medium</v>
          </cell>
          <cell r="E56382" t="str">
            <v>netscribes</v>
          </cell>
          <cell r="F56382" t="str">
            <v>Shraddha Dighe</v>
          </cell>
          <cell r="G56382">
            <v>46050.643750000003</v>
          </cell>
          <cell r="H56382">
            <v>46093.657638888886</v>
          </cell>
        </row>
        <row r="56383">
          <cell r="A56383" t="str">
            <v>UCW-25574</v>
          </cell>
          <cell r="B56383" t="str">
            <v>CLONE - Enrich_Updation of title</v>
          </cell>
          <cell r="C56383" t="str">
            <v>CLOSED</v>
          </cell>
          <cell r="D56383" t="str">
            <v>Medium</v>
          </cell>
          <cell r="E56383" t="str">
            <v>netscribes</v>
          </cell>
          <cell r="F56383" t="str">
            <v>Shraddha Dighe</v>
          </cell>
          <cell r="G56383">
            <v>46050.626388888886</v>
          </cell>
          <cell r="H56383">
            <v>46052.511111111111</v>
          </cell>
        </row>
        <row r="56384">
          <cell r="A56384" t="str">
            <v>UCW-25553</v>
          </cell>
          <cell r="B56384" t="str">
            <v>Error_New Balance S25 Socks listing</v>
          </cell>
          <cell r="C56384" t="str">
            <v>CLOSED</v>
          </cell>
          <cell r="D56384" t="str">
            <v>Medium</v>
          </cell>
          <cell r="E56384" t="str">
            <v>netscribes</v>
          </cell>
          <cell r="F56384" t="str">
            <v>Reagan D’souza</v>
          </cell>
          <cell r="G56384">
            <v>46050.5</v>
          </cell>
          <cell r="H56384">
            <v>46050.731249999997</v>
          </cell>
        </row>
        <row r="56385">
          <cell r="A56385" t="str">
            <v>UCW-25552</v>
          </cell>
          <cell r="B56385" t="str">
            <v>RE: Tata Cliq-Multi Brand-Women's Apparel 27-01-2026</v>
          </cell>
          <cell r="C56385" t="str">
            <v>CLOSED</v>
          </cell>
          <cell r="D56385" t="str">
            <v>Medium</v>
          </cell>
          <cell r="E56385" t="str">
            <v>netscribes</v>
          </cell>
          <cell r="F56385" t="str">
            <v>Simi Raichel Zachariah</v>
          </cell>
          <cell r="G56385">
            <v>46050.498611111114</v>
          </cell>
          <cell r="H56385">
            <v>46128.533333333333</v>
          </cell>
        </row>
        <row r="56386">
          <cell r="A56386" t="str">
            <v>UCW-25548</v>
          </cell>
          <cell r="B56386" t="str">
            <v>RE: Tata Cliq-Multi Brand-Men's Apparel 27-01-2026</v>
          </cell>
          <cell r="C56386" t="str">
            <v>CLOSED</v>
          </cell>
          <cell r="D56386" t="str">
            <v>Medium</v>
          </cell>
          <cell r="E56386" t="str">
            <v>netscribes</v>
          </cell>
          <cell r="F56386" t="str">
            <v>Simi Raichel Zachariah</v>
          </cell>
          <cell r="G56386">
            <v>46050.486805555556</v>
          </cell>
          <cell r="H56386">
            <v>46128.52847222222</v>
          </cell>
        </row>
        <row r="56387">
          <cell r="A56387" t="str">
            <v>UCW-25541</v>
          </cell>
          <cell r="B56387" t="str">
            <v>Kids/Toddlers Backpack- 12 SKU's- Little Surprise Box</v>
          </cell>
          <cell r="C56387" t="str">
            <v>CLOSED</v>
          </cell>
          <cell r="D56387" t="str">
            <v>Medium</v>
          </cell>
          <cell r="E56387" t="str">
            <v>netscribes</v>
          </cell>
          <cell r="F56387" t="str">
            <v>Mohd Tahir Shaikh</v>
          </cell>
          <cell r="G56387">
            <v>46050.473611111112</v>
          </cell>
          <cell r="H56387">
            <v>46052.720833333333</v>
          </cell>
        </row>
        <row r="56388">
          <cell r="A56388" t="str">
            <v>UCW-25539</v>
          </cell>
          <cell r="B56388" t="str">
            <v>RE: Pantaloons/Men's wear/apparel/New Listing/SKU 198/Options 38| 26th Jan'2026</v>
          </cell>
          <cell r="C56388" t="str">
            <v>CLOSED</v>
          </cell>
          <cell r="D56388" t="str">
            <v>Medium</v>
          </cell>
          <cell r="E56388" t="str">
            <v>netscribes</v>
          </cell>
          <cell r="F56388" t="str">
            <v>Simi Raichel Zachariah</v>
          </cell>
          <cell r="G56388">
            <v>46050.472222222219</v>
          </cell>
          <cell r="H56388">
            <v>46055.777777777781</v>
          </cell>
        </row>
        <row r="56389">
          <cell r="A56389" t="str">
            <v>UCW-25535</v>
          </cell>
          <cell r="B56389" t="str">
            <v>CLONE - VLCC &amp; Ustraa New Listing on Tata Cliq</v>
          </cell>
          <cell r="C56389" t="str">
            <v>CLOSED Due to Inactive/Insufficient Information</v>
          </cell>
          <cell r="D56389" t="str">
            <v>Medium</v>
          </cell>
          <cell r="E56389" t="str">
            <v>netscribes</v>
          </cell>
          <cell r="F56389" t="str">
            <v>netscribes</v>
          </cell>
          <cell r="G56389">
            <v>46050.435416666667</v>
          </cell>
          <cell r="H56389">
            <v>46093.658333333333</v>
          </cell>
        </row>
        <row r="56390">
          <cell r="A56390" t="str">
            <v>UCW-25533</v>
          </cell>
          <cell r="B56390" t="str">
            <v xml:space="preserve">CLONE - Cataloging of Colorbar SKU 8904052471394 </v>
          </cell>
          <cell r="C56390" t="str">
            <v>CLOSED</v>
          </cell>
          <cell r="D56390" t="str">
            <v>Medium</v>
          </cell>
          <cell r="E56390" t="str">
            <v>netscribes</v>
          </cell>
          <cell r="F56390" t="str">
            <v>netscribes</v>
          </cell>
          <cell r="G56390">
            <v>46050.427777777775</v>
          </cell>
          <cell r="H56390">
            <v>46066.530555555553</v>
          </cell>
        </row>
        <row r="56391">
          <cell r="A56391" t="str">
            <v>UCW-25529</v>
          </cell>
          <cell r="B56391" t="str">
            <v>Debelle | Nail polish wipe listings</v>
          </cell>
          <cell r="C56391" t="str">
            <v>CLOSED</v>
          </cell>
          <cell r="D56391" t="str">
            <v>Medium</v>
          </cell>
          <cell r="E56391" t="str">
            <v>netscribes</v>
          </cell>
          <cell r="F56391" t="str">
            <v>Shraddha Dighe</v>
          </cell>
          <cell r="G56391">
            <v>46049.919444444444</v>
          </cell>
          <cell r="H56391">
            <v>46077.473611111112</v>
          </cell>
        </row>
        <row r="56392">
          <cell r="A56392" t="str">
            <v>UCW-25528</v>
          </cell>
          <cell r="B56392" t="str">
            <v>Cataloguing Details | TATA X Minimalist ( New Listings)</v>
          </cell>
          <cell r="C56392" t="str">
            <v>CLOSED Due to Inactive/Insufficient Information</v>
          </cell>
          <cell r="D56392" t="str">
            <v>Medium</v>
          </cell>
          <cell r="E56392" t="str">
            <v>netscribes</v>
          </cell>
          <cell r="F56392" t="str">
            <v>Shraddha Dighe</v>
          </cell>
          <cell r="G56392">
            <v>46049.915972222225</v>
          </cell>
          <cell r="H56392">
            <v>46093.659722222219</v>
          </cell>
        </row>
        <row r="56393">
          <cell r="A56393" t="str">
            <v>UCW-25526</v>
          </cell>
          <cell r="B56393" t="str">
            <v>ENRICH_MNY | BB Nude Glow BB Cream PDP Update | Part 2 | TATACLIQ</v>
          </cell>
          <cell r="C56393" t="str">
            <v>CLOSED</v>
          </cell>
          <cell r="D56393" t="str">
            <v>Medium</v>
          </cell>
          <cell r="E56393" t="str">
            <v>netscribes</v>
          </cell>
          <cell r="F56393" t="str">
            <v>Shraddha Dighe</v>
          </cell>
          <cell r="G56393">
            <v>46049.863194444442</v>
          </cell>
          <cell r="H56393">
            <v>46051.470833333333</v>
          </cell>
        </row>
        <row r="56394">
          <cell r="A56394" t="str">
            <v>UCW-25524</v>
          </cell>
          <cell r="B56394" t="str">
            <v>ENRICH_PDP images update</v>
          </cell>
          <cell r="C56394" t="str">
            <v>CLOSED</v>
          </cell>
          <cell r="D56394" t="str">
            <v>Medium</v>
          </cell>
          <cell r="E56394" t="str">
            <v>netscribes</v>
          </cell>
          <cell r="F56394" t="str">
            <v>Shraddha Dighe</v>
          </cell>
          <cell r="G56394">
            <v>46049.844444444447</v>
          </cell>
          <cell r="H56394">
            <v>46051.446527777778</v>
          </cell>
        </row>
        <row r="56395">
          <cell r="A56395" t="str">
            <v>UCW-25519</v>
          </cell>
          <cell r="B56395" t="str">
            <v>Woodland / Footwear / 1226 sku's / 350 Options / 24-01-26</v>
          </cell>
          <cell r="C56395" t="str">
            <v>CLOSED</v>
          </cell>
          <cell r="D56395" t="str">
            <v>Medium</v>
          </cell>
          <cell r="E56395" t="str">
            <v>netscribes</v>
          </cell>
          <cell r="F56395" t="str">
            <v>Mohd Tahir Shaikh</v>
          </cell>
          <cell r="G56395">
            <v>46049.813888888886</v>
          </cell>
          <cell r="H56395">
            <v>46067.852083333331</v>
          </cell>
        </row>
        <row r="56396">
          <cell r="A56396" t="str">
            <v>UCW-25505</v>
          </cell>
          <cell r="B56396" t="str">
            <v>Error_Catalogue files for listings :: SS2025 :: Lot 2</v>
          </cell>
          <cell r="C56396" t="str">
            <v>CLOSED</v>
          </cell>
          <cell r="D56396" t="str">
            <v>Medium</v>
          </cell>
          <cell r="E56396" t="str">
            <v>Chirag Dubal</v>
          </cell>
          <cell r="F56396" t="str">
            <v>Reagan D’souza</v>
          </cell>
          <cell r="G56396">
            <v>46049.704861111109</v>
          </cell>
          <cell r="H56396">
            <v>46076.677083333336</v>
          </cell>
        </row>
        <row r="56397">
          <cell r="A56397" t="str">
            <v>UCW-25499</v>
          </cell>
          <cell r="B56397" t="str">
            <v>MIA New Valentine Catalogue collections for Tatacliq</v>
          </cell>
          <cell r="C56397" t="str">
            <v>CLOSED</v>
          </cell>
          <cell r="D56397" t="str">
            <v>Medium</v>
          </cell>
          <cell r="E56397" t="str">
            <v>netscribes</v>
          </cell>
          <cell r="F56397" t="str">
            <v>Shraddha Dighe</v>
          </cell>
          <cell r="G56397">
            <v>46049.636805555558</v>
          </cell>
          <cell r="H56397">
            <v>46052.683333333334</v>
          </cell>
        </row>
        <row r="56398">
          <cell r="A56398" t="str">
            <v>UCW-25489</v>
          </cell>
          <cell r="B56398" t="str">
            <v>I'm from, Rom&amp;nd &amp; Others + Skincare &amp; Makeup + 125928 + 10 Jan'26</v>
          </cell>
          <cell r="C56398" t="str">
            <v>CLOSED</v>
          </cell>
          <cell r="D56398" t="str">
            <v>Medium</v>
          </cell>
          <cell r="E56398" t="str">
            <v>netscribes</v>
          </cell>
          <cell r="F56398" t="str">
            <v>Shraddha Dighe</v>
          </cell>
          <cell r="G56398">
            <v>46049.565972222219</v>
          </cell>
          <cell r="H56398">
            <v>46058.856249999997</v>
          </cell>
        </row>
        <row r="56399">
          <cell r="A56399" t="str">
            <v>UCW-25474</v>
          </cell>
          <cell r="B56399" t="str">
            <v>CLONE - CLONE - NPD Listing- Unilever International</v>
          </cell>
          <cell r="C56399" t="str">
            <v>CLOSED</v>
          </cell>
          <cell r="D56399" t="str">
            <v>Medium</v>
          </cell>
          <cell r="E56399" t="str">
            <v>netscribes</v>
          </cell>
          <cell r="F56399" t="str">
            <v>Shraddha Dighe</v>
          </cell>
          <cell r="G56399">
            <v>46049.484027777777</v>
          </cell>
          <cell r="H56399">
            <v>46050.458333333336</v>
          </cell>
        </row>
        <row r="56400">
          <cell r="A56400" t="str">
            <v>UCW-25469</v>
          </cell>
          <cell r="B56400" t="str">
            <v>RE: Pantaloons/Women Western Wear/Apparel/New Listing/SKU 292/Options 55| 26th Jan'2026</v>
          </cell>
          <cell r="C56400" t="str">
            <v>CLOSED</v>
          </cell>
          <cell r="D56400" t="str">
            <v>Medium</v>
          </cell>
          <cell r="E56400" t="str">
            <v>netscribes</v>
          </cell>
          <cell r="F56400" t="str">
            <v>Simi Raichel Zachariah</v>
          </cell>
          <cell r="G56400">
            <v>46049.441666666666</v>
          </cell>
          <cell r="H56400">
            <v>46055.763888888891</v>
          </cell>
        </row>
        <row r="56401">
          <cell r="A56401" t="str">
            <v>UCW-25462</v>
          </cell>
          <cell r="B56401" t="str">
            <v>New SS26 Kids Catalog 17 Styles_Biba_23-01-2026</v>
          </cell>
          <cell r="C56401" t="str">
            <v>CLOSED</v>
          </cell>
          <cell r="D56401" t="str">
            <v>Medium</v>
          </cell>
          <cell r="E56401" t="str">
            <v>netscribes</v>
          </cell>
          <cell r="F56401" t="str">
            <v>Mohd Tahir Shaikh</v>
          </cell>
          <cell r="G56401">
            <v>46048.580555555556</v>
          </cell>
          <cell r="H56401">
            <v>46050.763194444444</v>
          </cell>
        </row>
        <row r="56402">
          <cell r="A56402" t="str">
            <v>UCW-25459</v>
          </cell>
          <cell r="B56402" t="str">
            <v>ENRICH_TataCliq: LSSXSUPL Image Updation</v>
          </cell>
          <cell r="C56402" t="str">
            <v>CLOSED</v>
          </cell>
          <cell r="D56402" t="str">
            <v>Medium</v>
          </cell>
          <cell r="E56402" t="str">
            <v>netscribes</v>
          </cell>
          <cell r="F56402" t="str">
            <v>Mohd Tahir Shaikh</v>
          </cell>
          <cell r="G56402">
            <v>46048.527083333334</v>
          </cell>
          <cell r="H56402">
            <v>46057.648611111108</v>
          </cell>
        </row>
        <row r="56403">
          <cell r="A56403" t="str">
            <v>UCW-25457</v>
          </cell>
          <cell r="B56403" t="str">
            <v>ENRICH_Need To Update/Change The Images</v>
          </cell>
          <cell r="C56403" t="str">
            <v>CLOSED</v>
          </cell>
          <cell r="D56403" t="str">
            <v>Medium</v>
          </cell>
          <cell r="E56403" t="str">
            <v>netscribes</v>
          </cell>
          <cell r="F56403" t="str">
            <v>Mohd Tahir Shaikh</v>
          </cell>
          <cell r="G56403">
            <v>46048.499305555553</v>
          </cell>
          <cell r="H56403">
            <v>46052.520138888889</v>
          </cell>
        </row>
        <row r="56404">
          <cell r="A56404" t="str">
            <v>UCW-25456</v>
          </cell>
          <cell r="B56404" t="str">
            <v>NIKE FOOTWEAR LISTING FILE FOR TATA CLIQ</v>
          </cell>
          <cell r="C56404" t="str">
            <v>CLOSED</v>
          </cell>
          <cell r="D56404" t="str">
            <v>Medium</v>
          </cell>
          <cell r="E56404" t="str">
            <v>netscribes</v>
          </cell>
          <cell r="F56404" t="str">
            <v>Mohd Tahir Shaikh</v>
          </cell>
          <cell r="G56404">
            <v>46048.492361111108</v>
          </cell>
          <cell r="H56404">
            <v>46063.467361111114</v>
          </cell>
        </row>
        <row r="56405">
          <cell r="A56405" t="str">
            <v>UCW-25455</v>
          </cell>
          <cell r="B56405" t="str">
            <v>Enrich_RE: [External]RE: Image Url &amp; Color Variation- Tata Cliq*Clovia</v>
          </cell>
          <cell r="C56405" t="str">
            <v>CLOSED</v>
          </cell>
          <cell r="D56405" t="str">
            <v>Medium</v>
          </cell>
          <cell r="E56405" t="str">
            <v>netscribes</v>
          </cell>
          <cell r="F56405" t="str">
            <v>Simi Raichel Zachariah</v>
          </cell>
          <cell r="G56405">
            <v>46047.961805555555</v>
          </cell>
          <cell r="H56405">
            <v>46078.599305555559</v>
          </cell>
        </row>
        <row r="56406">
          <cell r="A56406" t="str">
            <v>UCW-25453</v>
          </cell>
          <cell r="B56406" t="str">
            <v>Cordwainers - FTW - 29/12/25</v>
          </cell>
          <cell r="C56406" t="str">
            <v>CLOSED</v>
          </cell>
          <cell r="D56406" t="str">
            <v>Medium</v>
          </cell>
          <cell r="E56406" t="str">
            <v>netscribes</v>
          </cell>
          <cell r="F56406" t="str">
            <v>Juilee Jadhav</v>
          </cell>
          <cell r="G56406">
            <v>46047.704861111109</v>
          </cell>
          <cell r="H56406">
            <v>46067.759722222225</v>
          </cell>
        </row>
        <row r="56407">
          <cell r="A56407" t="str">
            <v>UCW-25451</v>
          </cell>
          <cell r="B56407" t="str">
            <v>New collection - (Jaypore 129240) Home/Jewellery/Apparel 19th Jan (29 stylecodes)</v>
          </cell>
          <cell r="C56407" t="str">
            <v>CLOSED</v>
          </cell>
          <cell r="D56407" t="str">
            <v>Medium</v>
          </cell>
          <cell r="E56407" t="str">
            <v>netscribes</v>
          </cell>
          <cell r="F56407" t="str">
            <v>Juilee Jadhav</v>
          </cell>
          <cell r="G56407">
            <v>46047.667361111111</v>
          </cell>
          <cell r="H56407">
            <v>46093.661111111112</v>
          </cell>
        </row>
        <row r="56408">
          <cell r="A56408" t="str">
            <v>UCW-25440</v>
          </cell>
          <cell r="B56408" t="str">
            <v>ERROR_Club York | Wrong Size Dispatched Twice | Andon Cord_NC</v>
          </cell>
          <cell r="C56408" t="str">
            <v>CLOSED Due to Inactive/Insufficient Information</v>
          </cell>
          <cell r="D56408" t="str">
            <v>Medium</v>
          </cell>
          <cell r="E56408" t="str">
            <v>netscribes</v>
          </cell>
          <cell r="F56408" t="str">
            <v>Sushma Ram</v>
          </cell>
          <cell r="G56408">
            <v>46047.423611111109</v>
          </cell>
          <cell r="H56408">
            <v>46093.661805555559</v>
          </cell>
        </row>
        <row r="56409">
          <cell r="A56409" t="str">
            <v>UCW-25436</v>
          </cell>
          <cell r="B56409" t="str">
            <v>Catalog to be uploaded - 27</v>
          </cell>
          <cell r="C56409" t="str">
            <v>CLOSED</v>
          </cell>
          <cell r="D56409" t="str">
            <v>Medium</v>
          </cell>
          <cell r="E56409" t="str">
            <v>netscribes</v>
          </cell>
          <cell r="F56409" t="str">
            <v>Juilee Jadhav</v>
          </cell>
          <cell r="G56409">
            <v>46046.938888888886</v>
          </cell>
          <cell r="H56409">
            <v>46055.518750000003</v>
          </cell>
        </row>
        <row r="56410">
          <cell r="A56410" t="str">
            <v>UCW-25423</v>
          </cell>
          <cell r="B56410" t="str">
            <v>RE: Libas Apparel 127532 22-01-2026 (SIZE ADDITION)</v>
          </cell>
          <cell r="C56410" t="str">
            <v>CLOSED</v>
          </cell>
          <cell r="D56410" t="str">
            <v>Medium</v>
          </cell>
          <cell r="E56410" t="str">
            <v>netscribes</v>
          </cell>
          <cell r="F56410" t="str">
            <v>Simi Raichel Zachariah</v>
          </cell>
          <cell r="G56410">
            <v>46046.543749999997</v>
          </cell>
          <cell r="H56410">
            <v>46050.558333333334</v>
          </cell>
        </row>
        <row r="56411">
          <cell r="A56411" t="str">
            <v>UCW-25419</v>
          </cell>
          <cell r="B56411" t="str">
            <v>W/Aurelia products to be dual listed in new seller code - 129504</v>
          </cell>
          <cell r="C56411" t="str">
            <v>CLOSED</v>
          </cell>
          <cell r="D56411" t="str">
            <v>Medium</v>
          </cell>
          <cell r="E56411" t="str">
            <v>netscribes</v>
          </cell>
          <cell r="F56411" t="str">
            <v>netscribes</v>
          </cell>
          <cell r="G56411">
            <v>46046.490277777775</v>
          </cell>
          <cell r="H56411">
            <v>46093.662499999999</v>
          </cell>
        </row>
        <row r="56412">
          <cell r="A56412" t="str">
            <v>UCW-25416</v>
          </cell>
          <cell r="B56412" t="str">
            <v>RE: Red Tape Women Apparel // 127785 // Dated 14-01-2026 Tata Cliq New Catalog</v>
          </cell>
          <cell r="C56412" t="str">
            <v>CLOSED</v>
          </cell>
          <cell r="D56412" t="str">
            <v>Medium</v>
          </cell>
          <cell r="E56412" t="str">
            <v>netscribes</v>
          </cell>
          <cell r="F56412" t="str">
            <v>Simi Raichel Zachariah</v>
          </cell>
          <cell r="G56412">
            <v>46045.794444444444</v>
          </cell>
          <cell r="H56412">
            <v>46055.684027777781</v>
          </cell>
        </row>
        <row r="56413">
          <cell r="A56413" t="str">
            <v>UCW-25409</v>
          </cell>
          <cell r="B56413" t="str">
            <v>Crocs + Footwear +125056+ mapping</v>
          </cell>
          <cell r="C56413" t="str">
            <v>CLOSED</v>
          </cell>
          <cell r="D56413" t="str">
            <v>Medium</v>
          </cell>
          <cell r="E56413" t="str">
            <v>netscribes</v>
          </cell>
          <cell r="F56413" t="str">
            <v>Mohd Tahir Shaikh</v>
          </cell>
          <cell r="G56413">
            <v>46045.772222222222</v>
          </cell>
          <cell r="H56413">
            <v>46051.59375</v>
          </cell>
        </row>
        <row r="56414">
          <cell r="A56414" t="str">
            <v>UCW-25404</v>
          </cell>
          <cell r="B56414" t="str">
            <v>RE: Pantaloons/Women Ethnic wear/Apparel/New Listing/SKU 776/Options 147| 22nd Jan'2026</v>
          </cell>
          <cell r="C56414" t="str">
            <v>CLOSED</v>
          </cell>
          <cell r="D56414" t="str">
            <v>Medium</v>
          </cell>
          <cell r="E56414" t="str">
            <v>netscribes</v>
          </cell>
          <cell r="F56414" t="str">
            <v>Simi Raichel Zachariah</v>
          </cell>
          <cell r="G56414">
            <v>46045.734027777777</v>
          </cell>
          <cell r="H56414">
            <v>46077.454861111109</v>
          </cell>
        </row>
        <row r="56415">
          <cell r="A56415" t="str">
            <v>UCW-25403</v>
          </cell>
          <cell r="B56415" t="str">
            <v>Versace Tata Cataloguing 3rd Sep'25</v>
          </cell>
          <cell r="C56415" t="str">
            <v>CLOSED</v>
          </cell>
          <cell r="D56415" t="str">
            <v>Medium</v>
          </cell>
          <cell r="E56415" t="str">
            <v>netscribes</v>
          </cell>
          <cell r="F56415" t="str">
            <v>Shraddha Dighe</v>
          </cell>
          <cell r="G56415">
            <v>46045.734027777777</v>
          </cell>
          <cell r="H56415">
            <v>46050.546527777777</v>
          </cell>
        </row>
        <row r="56416">
          <cell r="A56416" t="str">
            <v>UCW-25400</v>
          </cell>
          <cell r="B56416" t="str">
            <v>Create New Listings: (135)Silver Article_2201</v>
          </cell>
          <cell r="C56416" t="str">
            <v>CLOSED</v>
          </cell>
          <cell r="D56416" t="str">
            <v>Medium</v>
          </cell>
          <cell r="E56416" t="str">
            <v>netscribes</v>
          </cell>
          <cell r="F56416" t="str">
            <v>Shraddha Dighe</v>
          </cell>
          <cell r="G56416">
            <v>46045.71875</v>
          </cell>
          <cell r="H56416">
            <v>46052.675694444442</v>
          </cell>
        </row>
        <row r="56417">
          <cell r="A56417" t="str">
            <v>UCW-25396</v>
          </cell>
          <cell r="B56417" t="str">
            <v>RE: Pantaloons/Women Western Wear/Apparel/New Listing/SKU 1151/Options 205| 22nd Jan'2026</v>
          </cell>
          <cell r="C56417" t="str">
            <v>CLOSED</v>
          </cell>
          <cell r="D56417" t="str">
            <v>Medium</v>
          </cell>
          <cell r="E56417" t="str">
            <v>netscribes</v>
          </cell>
          <cell r="F56417" t="str">
            <v>Simi Raichel Zachariah</v>
          </cell>
          <cell r="G56417">
            <v>46045.70208333333</v>
          </cell>
          <cell r="H56417">
            <v>46127.573611111111</v>
          </cell>
        </row>
        <row r="56418">
          <cell r="A56418" t="str">
            <v>UCW-25392</v>
          </cell>
          <cell r="B56418" t="str">
            <v>RE: Pantaloons/Men's wear/apparel/New Listing/SKU 1069/Options 210| 22nd Jan'2026</v>
          </cell>
          <cell r="C56418" t="str">
            <v>CLOSED</v>
          </cell>
          <cell r="D56418" t="str">
            <v>Medium</v>
          </cell>
          <cell r="E56418" t="str">
            <v>netscribes</v>
          </cell>
          <cell r="F56418" t="str">
            <v>Simi Raichel Zachariah</v>
          </cell>
          <cell r="G56418">
            <v>46045.676388888889</v>
          </cell>
          <cell r="H56418">
            <v>46051.568749999999</v>
          </cell>
        </row>
        <row r="56419">
          <cell r="A56419" t="str">
            <v>UCW-25387</v>
          </cell>
          <cell r="B56419" t="str">
            <v>Jockey + Apparel Womens Listings  + 100121 - 22.1.2026</v>
          </cell>
          <cell r="C56419" t="str">
            <v>CLOSED</v>
          </cell>
          <cell r="D56419" t="str">
            <v>Medium</v>
          </cell>
          <cell r="E56419" t="str">
            <v>netscribes</v>
          </cell>
          <cell r="F56419" t="str">
            <v>Simi Raichel Zachariah</v>
          </cell>
          <cell r="G56419">
            <v>46045.654166666667</v>
          </cell>
          <cell r="H56419">
            <v>46053.670138888891</v>
          </cell>
        </row>
        <row r="56420">
          <cell r="A56420" t="str">
            <v>UCW-25386</v>
          </cell>
          <cell r="B56420" t="str">
            <v>ENRICH_GARNIER | Fresh &amp; Bright - IMAGE Update | TATACLIQ</v>
          </cell>
          <cell r="C56420" t="str">
            <v>CLOSED</v>
          </cell>
          <cell r="D56420" t="str">
            <v>Medium</v>
          </cell>
          <cell r="E56420" t="str">
            <v>netscribes</v>
          </cell>
          <cell r="F56420" t="str">
            <v>Shraddha Dighe</v>
          </cell>
          <cell r="G56420">
            <v>46045.647222222222</v>
          </cell>
          <cell r="H56420">
            <v>46055.759722222225</v>
          </cell>
        </row>
        <row r="56421">
          <cell r="A56421" t="str">
            <v>UCW-25385</v>
          </cell>
          <cell r="B56421" t="str">
            <v xml:space="preserve">Enrich_RE: Need to update images_13th Jan </v>
          </cell>
          <cell r="C56421" t="str">
            <v>CLOSED</v>
          </cell>
          <cell r="D56421" t="str">
            <v>Medium</v>
          </cell>
          <cell r="E56421" t="str">
            <v>netscribes</v>
          </cell>
          <cell r="F56421" t="str">
            <v>Simi Raichel Zachariah</v>
          </cell>
          <cell r="G56421">
            <v>46045.640972222223</v>
          </cell>
          <cell r="H56421">
            <v>46053.479166666664</v>
          </cell>
        </row>
        <row r="56422">
          <cell r="A56422" t="str">
            <v>UCW-25381</v>
          </cell>
          <cell r="B56422" t="str">
            <v xml:space="preserve">IKONIC -  New Sku Listing - TATA CLIQ </v>
          </cell>
          <cell r="C56422" t="str">
            <v>CLOSED Due to Inactive/Insufficient Information</v>
          </cell>
          <cell r="D56422" t="str">
            <v>Medium</v>
          </cell>
          <cell r="E56422" t="str">
            <v>netscribes</v>
          </cell>
          <cell r="F56422" t="str">
            <v>Shraddha Dighe</v>
          </cell>
          <cell r="G56422">
            <v>46045.59097222222</v>
          </cell>
          <cell r="H56422">
            <v>46093.663194444445</v>
          </cell>
        </row>
        <row r="56423">
          <cell r="A56423" t="str">
            <v>UCW-25380</v>
          </cell>
          <cell r="B56423" t="str">
            <v>New launch cataloguing details of HUGO BOSS(Alive Intense)_Fragrance for TCL_21_Jan_26.</v>
          </cell>
          <cell r="C56423" t="str">
            <v>CLOSED</v>
          </cell>
          <cell r="D56423" t="str">
            <v>Medium</v>
          </cell>
          <cell r="E56423" t="str">
            <v>netscribes</v>
          </cell>
          <cell r="F56423" t="str">
            <v>Shraddha Dighe</v>
          </cell>
          <cell r="G56423">
            <v>46045.586805555555</v>
          </cell>
          <cell r="H56423">
            <v>46051.504861111112</v>
          </cell>
        </row>
        <row r="56424">
          <cell r="A56424" t="str">
            <v>UCW-25379</v>
          </cell>
          <cell r="B56424" t="str">
            <v>ENRICH_TATA Euroitalia Importer Address Update</v>
          </cell>
          <cell r="C56424" t="str">
            <v>CLOSED</v>
          </cell>
          <cell r="D56424" t="str">
            <v>Medium</v>
          </cell>
          <cell r="E56424" t="str">
            <v>netscribes</v>
          </cell>
          <cell r="F56424" t="str">
            <v>Shraddha Dighe</v>
          </cell>
          <cell r="G56424">
            <v>46045.57916666667</v>
          </cell>
          <cell r="H56424">
            <v>46067.57708333333</v>
          </cell>
        </row>
        <row r="56425">
          <cell r="A56425" t="str">
            <v>UCW-25378</v>
          </cell>
          <cell r="B56425" t="str">
            <v>RE: Jockey + Apparel Mens + 100121 +21.1.2025</v>
          </cell>
          <cell r="C56425" t="str">
            <v>CLOSED</v>
          </cell>
          <cell r="D56425" t="str">
            <v>Medium</v>
          </cell>
          <cell r="E56425" t="str">
            <v>netscribes</v>
          </cell>
          <cell r="F56425" t="str">
            <v>Simi Raichel Zachariah</v>
          </cell>
          <cell r="G56425">
            <v>46045.57916666667</v>
          </cell>
          <cell r="H56425">
            <v>46128.53402777778</v>
          </cell>
        </row>
        <row r="56426">
          <cell r="A56426" t="str">
            <v>UCW-25376</v>
          </cell>
          <cell r="B56426" t="str">
            <v>RE: Jockey + Apparel Mens + 100121 +19.1.2025</v>
          </cell>
          <cell r="C56426" t="str">
            <v>CLOSED Due to Inactive/Insufficient Information</v>
          </cell>
          <cell r="D56426" t="str">
            <v>Medium</v>
          </cell>
          <cell r="E56426" t="str">
            <v>netscribes</v>
          </cell>
          <cell r="F56426" t="str">
            <v>Simi Raichel Zachariah</v>
          </cell>
          <cell r="G56426">
            <v>46045.561111111114</v>
          </cell>
          <cell r="H56426">
            <v>46093.663888888892</v>
          </cell>
        </row>
        <row r="56427">
          <cell r="A56427" t="str">
            <v>UCW-25375</v>
          </cell>
          <cell r="B56427" t="str">
            <v xml:space="preserve">ENRICH_Taif Rose - PDP update </v>
          </cell>
          <cell r="C56427" t="str">
            <v>CLOSED</v>
          </cell>
          <cell r="D56427" t="str">
            <v>Medium</v>
          </cell>
          <cell r="E56427" t="str">
            <v>netscribes</v>
          </cell>
          <cell r="F56427" t="str">
            <v>Shraddha Dighe</v>
          </cell>
          <cell r="G56427">
            <v>46045.560416666667</v>
          </cell>
          <cell r="H56427">
            <v>46049.509027777778</v>
          </cell>
        </row>
        <row r="56428">
          <cell r="A56428" t="str">
            <v>UCW-25374</v>
          </cell>
          <cell r="B56428" t="str">
            <v>Giva | Silver Jewellery | 125927 | 21-01-2026 (105 Skus) - High Priority</v>
          </cell>
          <cell r="C56428" t="str">
            <v>CLOSED</v>
          </cell>
          <cell r="D56428" t="str">
            <v>Medium</v>
          </cell>
          <cell r="E56428" t="str">
            <v>netscribes</v>
          </cell>
          <cell r="F56428" t="str">
            <v>Shraddha Dighe</v>
          </cell>
          <cell r="G56428">
            <v>46045.52847222222</v>
          </cell>
          <cell r="H56428">
            <v>46052.80972222222</v>
          </cell>
        </row>
        <row r="56429">
          <cell r="A56429" t="str">
            <v>UCW-25368</v>
          </cell>
          <cell r="B56429" t="str">
            <v>ENRICH_Add Images - OOMPH - 22.01.2026 - Fashion Jewellery - TATACLIQ</v>
          </cell>
          <cell r="C56429" t="str">
            <v>CLOSED</v>
          </cell>
          <cell r="D56429" t="str">
            <v>Medium</v>
          </cell>
          <cell r="E56429" t="str">
            <v>netscribes</v>
          </cell>
          <cell r="F56429" t="str">
            <v>Shraddha Dighe</v>
          </cell>
          <cell r="G56429">
            <v>46045.464583333334</v>
          </cell>
          <cell r="H56429">
            <v>46055.759722222225</v>
          </cell>
        </row>
        <row r="56430">
          <cell r="A56430" t="str">
            <v>UCW-25365</v>
          </cell>
          <cell r="B56430" t="str">
            <v>Asian Footwear listing 21 Jan 2026</v>
          </cell>
          <cell r="C56430" t="str">
            <v>CLOSED</v>
          </cell>
          <cell r="D56430" t="str">
            <v>Medium</v>
          </cell>
          <cell r="E56430" t="str">
            <v>netscribes</v>
          </cell>
          <cell r="F56430" t="str">
            <v>Mohd Tahir Shaikh</v>
          </cell>
          <cell r="G56430">
            <v>46044.813888888886</v>
          </cell>
          <cell r="H56430">
            <v>46069.59375</v>
          </cell>
        </row>
        <row r="56431">
          <cell r="A56431" t="str">
            <v>UCW-25364</v>
          </cell>
          <cell r="B56431" t="str">
            <v>ERROR_Pantaloons/Women Western Wear/Apparel/New Listing/SKU 429/Options 80| 12th Jan'2026_NC</v>
          </cell>
          <cell r="C56431" t="str">
            <v>CLOSED</v>
          </cell>
          <cell r="D56431" t="str">
            <v>Medium</v>
          </cell>
          <cell r="E56431" t="str">
            <v>netscribes</v>
          </cell>
          <cell r="F56431" t="str">
            <v>Sushma Ram</v>
          </cell>
          <cell r="G56431">
            <v>46044.800694444442</v>
          </cell>
          <cell r="H56431">
            <v>46052.51666666667</v>
          </cell>
        </row>
        <row r="56432">
          <cell r="A56432" t="str">
            <v>UCW-25363</v>
          </cell>
          <cell r="B56432" t="str">
            <v>RE: Tata Cliq-Multi Brand-Men's Apparel 21-01-2026</v>
          </cell>
          <cell r="C56432" t="str">
            <v>CLOSED</v>
          </cell>
          <cell r="D56432" t="str">
            <v>Medium</v>
          </cell>
          <cell r="E56432" t="str">
            <v>netscribes</v>
          </cell>
          <cell r="F56432" t="str">
            <v>Simi Raichel Zachariah</v>
          </cell>
          <cell r="G56432">
            <v>46044.799305555556</v>
          </cell>
          <cell r="H56432">
            <v>46127.588888888888</v>
          </cell>
        </row>
        <row r="56433">
          <cell r="A56433" t="str">
            <v>UCW-25349</v>
          </cell>
          <cell r="B56433" t="str">
            <v>Tata Cliq-Allen Solly Brand-Kids Apparel 15-01-2026</v>
          </cell>
          <cell r="C56433" t="str">
            <v>CLOSED</v>
          </cell>
          <cell r="D56433" t="str">
            <v>Medium</v>
          </cell>
          <cell r="E56433" t="str">
            <v>netscribes</v>
          </cell>
          <cell r="F56433" t="str">
            <v>netscribes</v>
          </cell>
          <cell r="G56433">
            <v>46044.658333333333</v>
          </cell>
          <cell r="H56433">
            <v>46049.418749999997</v>
          </cell>
        </row>
        <row r="56434">
          <cell r="A56434" t="str">
            <v>UCW-25348</v>
          </cell>
          <cell r="B56434" t="str">
            <v>Tata Cliq-Multi Brand-Women's Apparel 15-01-2026</v>
          </cell>
          <cell r="C56434" t="str">
            <v>CLOSED</v>
          </cell>
          <cell r="D56434" t="str">
            <v>Medium</v>
          </cell>
          <cell r="E56434" t="str">
            <v>netscribes</v>
          </cell>
          <cell r="F56434" t="str">
            <v>netscribes</v>
          </cell>
          <cell r="G56434">
            <v>46044.65347222222</v>
          </cell>
          <cell r="H56434">
            <v>46047.450694444444</v>
          </cell>
        </row>
        <row r="56435">
          <cell r="A56435" t="str">
            <v>UCW-25347</v>
          </cell>
          <cell r="B56435" t="str">
            <v>RE: Lifestyle x Tatacliq- Catalogue in Progress- 16th Jan- Priority</v>
          </cell>
          <cell r="C56435" t="str">
            <v>CLOSED</v>
          </cell>
          <cell r="D56435" t="str">
            <v>Medium</v>
          </cell>
          <cell r="E56435" t="str">
            <v>netscribes</v>
          </cell>
          <cell r="F56435" t="str">
            <v>Simi Raichel Zachariah</v>
          </cell>
          <cell r="G56435">
            <v>46044.623611111114</v>
          </cell>
          <cell r="H56435">
            <v>46088.77847222222</v>
          </cell>
        </row>
        <row r="56436">
          <cell r="A56436" t="str">
            <v>UCW-25344</v>
          </cell>
          <cell r="B56436" t="str">
            <v>CLONE - NPD Listing- Unilever International</v>
          </cell>
          <cell r="C56436" t="str">
            <v>CLOSED</v>
          </cell>
          <cell r="D56436" t="str">
            <v>Medium</v>
          </cell>
          <cell r="E56436" t="str">
            <v>netscribes</v>
          </cell>
          <cell r="F56436" t="str">
            <v>netscribes</v>
          </cell>
          <cell r="G56436">
            <v>46044.531944444447</v>
          </cell>
          <cell r="H56436">
            <v>46049.698611111111</v>
          </cell>
        </row>
        <row r="56437">
          <cell r="A56437" t="str">
            <v>UCW-25336</v>
          </cell>
          <cell r="B56437" t="str">
            <v>Women-300 New Styles for Listing</v>
          </cell>
          <cell r="C56437" t="str">
            <v>CLOSED</v>
          </cell>
          <cell r="D56437" t="str">
            <v>Medium</v>
          </cell>
          <cell r="E56437" t="str">
            <v>netscribes</v>
          </cell>
          <cell r="F56437" t="str">
            <v>Simi Raichel Zachariah</v>
          </cell>
          <cell r="G56437">
            <v>46044.493750000001</v>
          </cell>
          <cell r="H56437">
            <v>46055.518055555556</v>
          </cell>
        </row>
        <row r="56438">
          <cell r="A56438" t="str">
            <v>UCW-25321</v>
          </cell>
          <cell r="B56438" t="str">
            <v xml:space="preserve">Globus Women's Wear Apparels - 11 Styles - Batch 125 (Brand - Globus Stores Pvt Ltd) (Western Wear) (19.01.2026) </v>
          </cell>
          <cell r="C56438" t="str">
            <v>CLOSED</v>
          </cell>
          <cell r="D56438" t="str">
            <v>Medium</v>
          </cell>
          <cell r="E56438" t="str">
            <v>netscribes</v>
          </cell>
          <cell r="F56438" t="str">
            <v>Simi Raichel Zachariah</v>
          </cell>
          <cell r="G56438">
            <v>46043.772916666669</v>
          </cell>
          <cell r="H56438">
            <v>46046.644444444442</v>
          </cell>
        </row>
        <row r="56439">
          <cell r="A56439" t="str">
            <v>UCW-25315</v>
          </cell>
          <cell r="B56439" t="str">
            <v>Enrich_Libas Apparel 127532 20-1-26 (IMAGE REPLACE)</v>
          </cell>
          <cell r="C56439" t="str">
            <v>CLOSED</v>
          </cell>
          <cell r="D56439" t="str">
            <v>Medium</v>
          </cell>
          <cell r="E56439" t="str">
            <v>netscribes</v>
          </cell>
          <cell r="F56439" t="str">
            <v>Simi Raichel Zachariah</v>
          </cell>
          <cell r="G56439">
            <v>46043.745833333334</v>
          </cell>
          <cell r="H56439">
            <v>46046.469444444447</v>
          </cell>
        </row>
        <row r="56440">
          <cell r="A56440" t="str">
            <v>UCW-25314</v>
          </cell>
          <cell r="B56440" t="str">
            <v>ERROR_Hoversoul Listing - CS. Enterprises Women Heel &amp; Long boots 13 Oct 2025_NC</v>
          </cell>
          <cell r="C56440" t="str">
            <v>CLOSED</v>
          </cell>
          <cell r="D56440" t="str">
            <v>Medium</v>
          </cell>
          <cell r="E56440" t="str">
            <v>netscribes</v>
          </cell>
          <cell r="F56440" t="str">
            <v>Mohd Tahir Shaikh</v>
          </cell>
          <cell r="G56440">
            <v>46043.745138888888</v>
          </cell>
          <cell r="H56440">
            <v>46046.525000000001</v>
          </cell>
        </row>
        <row r="56441">
          <cell r="A56441" t="str">
            <v>UCW-25313</v>
          </cell>
          <cell r="B56441" t="str">
            <v>Footwear Listing SS-26 - 20-01-2026</v>
          </cell>
          <cell r="C56441" t="str">
            <v>CLOSED</v>
          </cell>
          <cell r="D56441" t="str">
            <v>Medium</v>
          </cell>
          <cell r="E56441" t="str">
            <v>netscribes</v>
          </cell>
          <cell r="F56441" t="str">
            <v>Mohd Tahir Shaikh</v>
          </cell>
          <cell r="G56441">
            <v>46043.740277777775</v>
          </cell>
          <cell r="H56441">
            <v>46063.570833333331</v>
          </cell>
        </row>
        <row r="56442">
          <cell r="A56442" t="str">
            <v>UCW-25309</v>
          </cell>
          <cell r="B56442" t="str">
            <v>Request for Addition of 22 SKUs (Total 270 Barcodes) on Tata CLiQ Portal</v>
          </cell>
          <cell r="C56442" t="str">
            <v>CLOSED</v>
          </cell>
          <cell r="D56442" t="str">
            <v>Medium</v>
          </cell>
          <cell r="E56442" t="str">
            <v>netscribes</v>
          </cell>
          <cell r="F56442" t="str">
            <v>Mohd Tahir Shaikh</v>
          </cell>
          <cell r="G56442">
            <v>46043.713888888888</v>
          </cell>
          <cell r="H56442">
            <v>46077.829861111109</v>
          </cell>
        </row>
        <row r="56443">
          <cell r="A56443" t="str">
            <v>UCW-25303</v>
          </cell>
          <cell r="B56443" t="str">
            <v>ERROR_Tata Cliq (Dec) - New Product Listing - Valentine Hampers</v>
          </cell>
          <cell r="C56443" t="str">
            <v>CLOSED</v>
          </cell>
          <cell r="D56443" t="str">
            <v>Medium</v>
          </cell>
          <cell r="E56443" t="str">
            <v>netscribes</v>
          </cell>
          <cell r="F56443" t="str">
            <v>Shraddha Dighe</v>
          </cell>
          <cell r="G56443">
            <v>46043.693055555559</v>
          </cell>
          <cell r="H56443">
            <v>46044.482638888891</v>
          </cell>
        </row>
        <row r="56444">
          <cell r="A56444" t="str">
            <v>UCW-25299</v>
          </cell>
          <cell r="B56444" t="str">
            <v xml:space="preserve">Hoversoul Listing - CS. Enterprises 13 Jan 2026 </v>
          </cell>
          <cell r="C56444" t="str">
            <v>CLOSED Due to Inactive/Insufficient Information</v>
          </cell>
          <cell r="D56444" t="str">
            <v>Medium</v>
          </cell>
          <cell r="E56444" t="str">
            <v>netscribes</v>
          </cell>
          <cell r="F56444" t="str">
            <v>Mohd Tahir Shaikh</v>
          </cell>
          <cell r="G56444">
            <v>46043.681250000001</v>
          </cell>
          <cell r="H56444">
            <v>46093.665277777778</v>
          </cell>
        </row>
        <row r="56445">
          <cell r="A56445" t="str">
            <v>UCW-25295</v>
          </cell>
          <cell r="B56445" t="str">
            <v>Tata Cliq-Multi Brand-Men's Apparel 15-01-2026</v>
          </cell>
          <cell r="C56445" t="str">
            <v>CLOSED</v>
          </cell>
          <cell r="D56445" t="str">
            <v>Medium</v>
          </cell>
          <cell r="E56445" t="str">
            <v>netscribes</v>
          </cell>
          <cell r="F56445" t="str">
            <v>netscribes</v>
          </cell>
          <cell r="G56445">
            <v>46043.662499999999</v>
          </cell>
          <cell r="H56445">
            <v>46162.000694444447</v>
          </cell>
        </row>
        <row r="56446">
          <cell r="A56446" t="str">
            <v>UCW-25294</v>
          </cell>
          <cell r="B56446" t="str">
            <v>ENRICH_MNY Lips | Teddy Tint Ext listing | TATACLIQ</v>
          </cell>
          <cell r="C56446" t="str">
            <v>CLOSED</v>
          </cell>
          <cell r="D56446" t="str">
            <v>Medium</v>
          </cell>
          <cell r="E56446" t="str">
            <v>netscribes</v>
          </cell>
          <cell r="F56446" t="str">
            <v>Shraddha Dighe</v>
          </cell>
          <cell r="G56446">
            <v>46043.660416666666</v>
          </cell>
          <cell r="H56446">
            <v>46052.541666666664</v>
          </cell>
        </row>
        <row r="56447">
          <cell r="A56447" t="str">
            <v>UCW-25289</v>
          </cell>
          <cell r="B56447" t="str">
            <v>Tatacliq Footwear Content template_Colehaan_19-01-26</v>
          </cell>
          <cell r="C56447" t="str">
            <v>CLOSED</v>
          </cell>
          <cell r="D56447" t="str">
            <v>Medium</v>
          </cell>
          <cell r="E56447" t="str">
            <v>netscribes</v>
          </cell>
          <cell r="F56447" t="str">
            <v>Mohd Tahir Shaikh</v>
          </cell>
          <cell r="G56447">
            <v>46043.642361111109</v>
          </cell>
          <cell r="H56447">
            <v>46070.790972222225</v>
          </cell>
        </row>
        <row r="56448">
          <cell r="A56448" t="str">
            <v>UCW-25287</v>
          </cell>
          <cell r="B56448" t="str">
            <v>RE: Men-59 New Styles for Listing</v>
          </cell>
          <cell r="C56448" t="str">
            <v>CLOSED</v>
          </cell>
          <cell r="D56448" t="str">
            <v>Medium</v>
          </cell>
          <cell r="E56448" t="str">
            <v>netscribes</v>
          </cell>
          <cell r="F56448" t="str">
            <v>Simi Raichel Zachariah</v>
          </cell>
          <cell r="G56448">
            <v>46043.598611111112</v>
          </cell>
          <cell r="H56448">
            <v>46049.706944444442</v>
          </cell>
        </row>
        <row r="56449">
          <cell r="A56449" t="str">
            <v>UCW-25286</v>
          </cell>
          <cell r="B56449" t="str">
            <v>Tata Miu Miu Fragrance cataloguing Jan'26</v>
          </cell>
          <cell r="C56449" t="str">
            <v>CLOSED</v>
          </cell>
          <cell r="D56449" t="str">
            <v>Medium</v>
          </cell>
          <cell r="E56449" t="str">
            <v>netscribes</v>
          </cell>
          <cell r="F56449" t="str">
            <v>Shraddha Dighe</v>
          </cell>
          <cell r="G56449">
            <v>46043.595833333333</v>
          </cell>
          <cell r="H56449">
            <v>46049.569444444445</v>
          </cell>
        </row>
        <row r="56450">
          <cell r="A56450" t="str">
            <v>UCW-25281</v>
          </cell>
          <cell r="B56450" t="str">
            <v>MAC - GWP 20th Jan - 125928</v>
          </cell>
          <cell r="C56450" t="str">
            <v>CLOSED</v>
          </cell>
          <cell r="D56450" t="str">
            <v>Medium</v>
          </cell>
          <cell r="E56450" t="str">
            <v>netscribes</v>
          </cell>
          <cell r="F56450" t="str">
            <v>Shraddha Dighe</v>
          </cell>
          <cell r="G56450">
            <v>46043.576388888891</v>
          </cell>
          <cell r="H56450">
            <v>46046.611805555556</v>
          </cell>
        </row>
        <row r="56451">
          <cell r="A56451" t="str">
            <v>UCW-25280</v>
          </cell>
          <cell r="B56451" t="str">
            <v>Bella Vita Luxury x Tata CLiQ</v>
          </cell>
          <cell r="C56451" t="str">
            <v>CLOSED</v>
          </cell>
          <cell r="D56451" t="str">
            <v>Medium</v>
          </cell>
          <cell r="E56451" t="str">
            <v>netscribes</v>
          </cell>
          <cell r="F56451" t="str">
            <v>Shraddha Dighe</v>
          </cell>
          <cell r="G56451">
            <v>46043.569444444445</v>
          </cell>
          <cell r="H56451">
            <v>46046.622916666667</v>
          </cell>
        </row>
        <row r="56452">
          <cell r="A56452" t="str">
            <v>UCW-25279</v>
          </cell>
          <cell r="B56452" t="str">
            <v>CLONE - CLINIQUE | NPL Listing | 10th Jan</v>
          </cell>
          <cell r="C56452" t="str">
            <v>CLOSED</v>
          </cell>
          <cell r="D56452" t="str">
            <v>Medium</v>
          </cell>
          <cell r="E56452" t="str">
            <v>netscribes</v>
          </cell>
          <cell r="F56452" t="str">
            <v>Shraddha Dighe</v>
          </cell>
          <cell r="G56452">
            <v>46043.565972222219</v>
          </cell>
          <cell r="H56452">
            <v>46049.486111111109</v>
          </cell>
        </row>
        <row r="56453">
          <cell r="A56453" t="str">
            <v>UCW-25271</v>
          </cell>
          <cell r="B56453" t="str">
            <v>Rosso Brunello - New catalog 180 sku 06-jan-26</v>
          </cell>
          <cell r="C56453" t="str">
            <v>CLOSED Due to Inactive/Insufficient Information</v>
          </cell>
          <cell r="D56453" t="str">
            <v>Medium</v>
          </cell>
          <cell r="E56453" t="str">
            <v>netscribes</v>
          </cell>
          <cell r="F56453" t="str">
            <v>Juilee Jadhav</v>
          </cell>
          <cell r="G56453">
            <v>46043.515277777777</v>
          </cell>
          <cell r="H56453">
            <v>46093.665972222225</v>
          </cell>
        </row>
        <row r="56454">
          <cell r="A56454" t="str">
            <v>UCW-25266</v>
          </cell>
          <cell r="B56454" t="str">
            <v>ERROR_Crocs Kids size guide update</v>
          </cell>
          <cell r="C56454" t="str">
            <v>CLOSED Due to Inactive/Insufficient Information</v>
          </cell>
          <cell r="D56454" t="str">
            <v>Medium</v>
          </cell>
          <cell r="E56454" t="str">
            <v>netscribes</v>
          </cell>
          <cell r="F56454" t="str">
            <v>netscribes</v>
          </cell>
          <cell r="G56454">
            <v>46043.443749999999</v>
          </cell>
          <cell r="H56454">
            <v>46093.666666666664</v>
          </cell>
        </row>
        <row r="56455">
          <cell r="A56455" t="str">
            <v>UCW-25257</v>
          </cell>
          <cell r="B56455" t="str">
            <v>Tata Cliq-Multi Brand-Bag Accessories Men &amp; Women 15-01-2026</v>
          </cell>
          <cell r="C56455" t="str">
            <v>CLOSED</v>
          </cell>
          <cell r="D56455" t="str">
            <v>Medium</v>
          </cell>
          <cell r="E56455" t="str">
            <v>netscribes</v>
          </cell>
          <cell r="F56455" t="str">
            <v>netscribes</v>
          </cell>
          <cell r="G56455">
            <v>46042.724999999999</v>
          </cell>
          <cell r="H56455">
            <v>46046.552083333336</v>
          </cell>
        </row>
        <row r="56456">
          <cell r="A56456" t="str">
            <v>UCW-25256</v>
          </cell>
          <cell r="B56456" t="str">
            <v xml:space="preserve">Estee Lauder - 1901 - </v>
          </cell>
          <cell r="C56456" t="str">
            <v>CLOSED</v>
          </cell>
          <cell r="D56456" t="str">
            <v>Medium</v>
          </cell>
          <cell r="E56456" t="str">
            <v>netscribes</v>
          </cell>
          <cell r="F56456" t="str">
            <v>Shraddha Dighe</v>
          </cell>
          <cell r="G56456">
            <v>46042.724305555559</v>
          </cell>
          <cell r="H56456">
            <v>46093.77847222222</v>
          </cell>
        </row>
        <row r="56457">
          <cell r="A56457" t="str">
            <v>UCW-25254</v>
          </cell>
          <cell r="B56457" t="str">
            <v>ERROR_Request to Update Product Title – Pack of 3</v>
          </cell>
          <cell r="C56457" t="str">
            <v>CLOSED</v>
          </cell>
          <cell r="D56457" t="str">
            <v>Medium</v>
          </cell>
          <cell r="E56457" t="str">
            <v>netscribes</v>
          </cell>
          <cell r="F56457" t="str">
            <v>Shraddha Dighe</v>
          </cell>
          <cell r="G56457">
            <v>46042.720833333333</v>
          </cell>
          <cell r="H56457">
            <v>46043.500694444447</v>
          </cell>
        </row>
        <row r="56458">
          <cell r="A56458" t="str">
            <v>UCW-25251</v>
          </cell>
          <cell r="B56458" t="str">
            <v>ENRICH_PDP Images To Be Updated</v>
          </cell>
          <cell r="C56458" t="str">
            <v>CLOSED</v>
          </cell>
          <cell r="D56458" t="str">
            <v>Medium</v>
          </cell>
          <cell r="E56458" t="str">
            <v>netscribes</v>
          </cell>
          <cell r="F56458" t="str">
            <v>Shraddha Dighe</v>
          </cell>
          <cell r="G56458">
            <v>46042.708333333336</v>
          </cell>
          <cell r="H56458">
            <v>46044.465277777781</v>
          </cell>
        </row>
        <row r="56459">
          <cell r="A56459" t="str">
            <v>UCW-25249</v>
          </cell>
          <cell r="B56459" t="str">
            <v>MNY | Lifter Liner listing | TATACLIQ</v>
          </cell>
          <cell r="C56459" t="str">
            <v>CLOSED</v>
          </cell>
          <cell r="D56459" t="str">
            <v>Medium</v>
          </cell>
          <cell r="E56459" t="str">
            <v>netscribes</v>
          </cell>
          <cell r="F56459" t="str">
            <v>Shraddha Dighe</v>
          </cell>
          <cell r="G56459">
            <v>46042.702777777777</v>
          </cell>
          <cell r="H56459">
            <v>46044.532638888886</v>
          </cell>
        </row>
        <row r="56460">
          <cell r="A56460" t="str">
            <v>UCW-25243</v>
          </cell>
          <cell r="B56460" t="str">
            <v>RE: Enamor_Lingerie_114 Skus_21 Styles_14-01-2026</v>
          </cell>
          <cell r="C56460" t="str">
            <v>CLOSED</v>
          </cell>
          <cell r="D56460" t="str">
            <v>Medium</v>
          </cell>
          <cell r="E56460" t="str">
            <v>netscribes</v>
          </cell>
          <cell r="F56460" t="str">
            <v>Simi Raichel Zachariah</v>
          </cell>
          <cell r="G56460">
            <v>46042.67083333333</v>
          </cell>
          <cell r="H56460">
            <v>46044.70416666667</v>
          </cell>
        </row>
        <row r="56461">
          <cell r="A56461" t="str">
            <v>UCW-25234</v>
          </cell>
          <cell r="B56461" t="str">
            <v>Error_RE: Guess Jeans | Size Chart Issue | New Listings</v>
          </cell>
          <cell r="C56461" t="str">
            <v>CLOSED</v>
          </cell>
          <cell r="D56461" t="str">
            <v>Medium</v>
          </cell>
          <cell r="E56461" t="str">
            <v>netscribes</v>
          </cell>
          <cell r="F56461" t="str">
            <v>Simi Raichel Zachariah</v>
          </cell>
          <cell r="G56461">
            <v>46042.63958333333</v>
          </cell>
          <cell r="H56461">
            <v>46056.461111111108</v>
          </cell>
        </row>
        <row r="56462">
          <cell r="A56462" t="str">
            <v>UCW-25229</v>
          </cell>
          <cell r="B56462" t="str">
            <v>Tata Cliq (Jan) - New Product Listing - Lot 4</v>
          </cell>
          <cell r="C56462" t="str">
            <v>CLOSED</v>
          </cell>
          <cell r="D56462" t="str">
            <v>Medium</v>
          </cell>
          <cell r="E56462" t="str">
            <v>netscribes</v>
          </cell>
          <cell r="F56462" t="str">
            <v>Shraddha Dighe</v>
          </cell>
          <cell r="G56462">
            <v>46042.618055555555</v>
          </cell>
          <cell r="H56462">
            <v>46049.724999999999</v>
          </cell>
        </row>
        <row r="56463">
          <cell r="A56463" t="str">
            <v>UCW-25225</v>
          </cell>
          <cell r="B56463" t="str">
            <v>ENRICH_TATA CLIQ - IKONIC _ Request to Update Product Title</v>
          </cell>
          <cell r="C56463" t="str">
            <v>CLOSED</v>
          </cell>
          <cell r="D56463" t="str">
            <v>Medium</v>
          </cell>
          <cell r="E56463" t="str">
            <v>netscribes</v>
          </cell>
          <cell r="F56463" t="str">
            <v>Shraddha Dighe</v>
          </cell>
          <cell r="G56463">
            <v>46042.601388888892</v>
          </cell>
          <cell r="H56463">
            <v>46043.440972222219</v>
          </cell>
        </row>
        <row r="56464">
          <cell r="A56464" t="str">
            <v>UCW-25223</v>
          </cell>
          <cell r="B56464" t="str">
            <v xml:space="preserve">Error_Need to update Title_19th Jan </v>
          </cell>
          <cell r="C56464" t="str">
            <v>CLOSED</v>
          </cell>
          <cell r="D56464" t="str">
            <v>Medium</v>
          </cell>
          <cell r="E56464" t="str">
            <v>netscribes</v>
          </cell>
          <cell r="F56464" t="str">
            <v>Simi Raichel Zachariah</v>
          </cell>
          <cell r="G56464">
            <v>46042.600694444445</v>
          </cell>
          <cell r="H56464">
            <v>46044.537499999999</v>
          </cell>
        </row>
        <row r="56465">
          <cell r="A56465" t="str">
            <v>UCW-25217</v>
          </cell>
          <cell r="B56465" t="str">
            <v>SS26 FTW catalog - Lot 1</v>
          </cell>
          <cell r="C56465" t="str">
            <v>CLOSED Due to Inactive/Insufficient Information</v>
          </cell>
          <cell r="D56465" t="str">
            <v>Medium</v>
          </cell>
          <cell r="E56465" t="str">
            <v>netscribes</v>
          </cell>
          <cell r="F56465" t="str">
            <v>Mohd Tahir Shaikh</v>
          </cell>
          <cell r="G56465">
            <v>46042.54791666667</v>
          </cell>
          <cell r="H56465">
            <v>46093.668055555558</v>
          </cell>
        </row>
        <row r="56466">
          <cell r="A56466" t="str">
            <v>UCW-25216</v>
          </cell>
          <cell r="B56466" t="str">
            <v>ERROR_Possible Higher Escalation | Thrice Wrong Product Dispatched | Jack &amp; Jones_NC</v>
          </cell>
          <cell r="C56466" t="str">
            <v>CLOSED</v>
          </cell>
          <cell r="D56466" t="str">
            <v>Medium</v>
          </cell>
          <cell r="E56466" t="str">
            <v>netscribes</v>
          </cell>
          <cell r="F56466" t="str">
            <v>Sushma Ram</v>
          </cell>
          <cell r="G56466">
            <v>46042.491666666669</v>
          </cell>
          <cell r="H56466">
            <v>46044.459722222222</v>
          </cell>
        </row>
        <row r="56467">
          <cell r="A56467" t="str">
            <v>UCW-25205</v>
          </cell>
          <cell r="B56467" t="str">
            <v>Tata cliq  - New listing - Fragrance (17-01-2025)</v>
          </cell>
          <cell r="C56467" t="str">
            <v>CLOSED Due to Inactive/Insufficient Information</v>
          </cell>
          <cell r="D56467" t="str">
            <v>Medium</v>
          </cell>
          <cell r="E56467" t="str">
            <v>netscribes</v>
          </cell>
          <cell r="F56467" t="str">
            <v>Shraddha Dighe</v>
          </cell>
          <cell r="G56467">
            <v>46041.78402777778</v>
          </cell>
          <cell r="H56467">
            <v>46053.486111111109</v>
          </cell>
        </row>
        <row r="56468">
          <cell r="A56468" t="str">
            <v>UCW-25201</v>
          </cell>
          <cell r="B56468" t="str">
            <v>Miarcus -10 Styles-SS 26- 09 January</v>
          </cell>
          <cell r="C56468" t="str">
            <v>CLOSED</v>
          </cell>
          <cell r="D56468" t="str">
            <v>Medium</v>
          </cell>
          <cell r="E56468" t="str">
            <v>netscribes</v>
          </cell>
          <cell r="F56468" t="str">
            <v>Mohd Tahir Shaikh</v>
          </cell>
          <cell r="G56468">
            <v>46041.76666666667</v>
          </cell>
          <cell r="H56468">
            <v>46055.491666666669</v>
          </cell>
        </row>
        <row r="56469">
          <cell r="A56469" t="str">
            <v>UCW-25200</v>
          </cell>
          <cell r="B56469" t="str">
            <v>ENRICH_Bhima Jewels - 117 SKU- Request to Replace Images for Listed SKUs</v>
          </cell>
          <cell r="C56469" t="str">
            <v>CLOSED</v>
          </cell>
          <cell r="D56469" t="str">
            <v>Medium</v>
          </cell>
          <cell r="E56469" t="str">
            <v>netscribes</v>
          </cell>
          <cell r="F56469" t="str">
            <v>Shraddha Dighe</v>
          </cell>
          <cell r="G56469">
            <v>46041.765277777777</v>
          </cell>
          <cell r="H56469">
            <v>46044.532638888886</v>
          </cell>
        </row>
        <row r="56470">
          <cell r="A56470" t="str">
            <v>UCW-25197</v>
          </cell>
          <cell r="B56470" t="str">
            <v>CLONE - CLONE - Outzidr-10189-All Season-6th Oct</v>
          </cell>
          <cell r="C56470" t="str">
            <v>CLOSED</v>
          </cell>
          <cell r="D56470" t="str">
            <v>Medium</v>
          </cell>
          <cell r="E56470" t="str">
            <v>netscribes</v>
          </cell>
          <cell r="F56470" t="str">
            <v>Simi Raichel Zachariah</v>
          </cell>
          <cell r="G56470">
            <v>46041.756944444445</v>
          </cell>
          <cell r="H56470">
            <v>46044.65347222222</v>
          </cell>
        </row>
        <row r="56471">
          <cell r="A56471" t="str">
            <v>UCW-25196</v>
          </cell>
          <cell r="B56471" t="str">
            <v>New Sku Listing - Nuna (Aarete Marketing LLP 128412-AAR001) - 29 Dec 26</v>
          </cell>
          <cell r="C56471" t="str">
            <v>CLOSED</v>
          </cell>
          <cell r="D56471" t="str">
            <v>Medium</v>
          </cell>
          <cell r="E56471" t="str">
            <v>netscribes</v>
          </cell>
          <cell r="F56471" t="str">
            <v>Mohd Tahir Shaikh</v>
          </cell>
          <cell r="G56471">
            <v>46041.754861111112</v>
          </cell>
          <cell r="H56471">
            <v>46052.813888888886</v>
          </cell>
        </row>
        <row r="56472">
          <cell r="A56472" t="str">
            <v>UCW-25193</v>
          </cell>
          <cell r="B56472" t="str">
            <v>Noite Luxe Catlogue</v>
          </cell>
          <cell r="C56472" t="str">
            <v>CLOSED</v>
          </cell>
          <cell r="D56472" t="str">
            <v>Medium</v>
          </cell>
          <cell r="E56472" t="str">
            <v>netscribes</v>
          </cell>
          <cell r="F56472" t="str">
            <v>Juilee Jadhav</v>
          </cell>
          <cell r="G56472">
            <v>46041.740972222222</v>
          </cell>
          <cell r="H56472">
            <v>46057.484027777777</v>
          </cell>
        </row>
        <row r="56473">
          <cell r="A56473" t="str">
            <v>UCW-25185</v>
          </cell>
          <cell r="B56473" t="str">
            <v>Re: New Dress Material Catalouge- Meena Bazaar</v>
          </cell>
          <cell r="C56473" t="str">
            <v>CLOSED</v>
          </cell>
          <cell r="D56473" t="str">
            <v>Medium</v>
          </cell>
          <cell r="E56473" t="str">
            <v>netscribes</v>
          </cell>
          <cell r="F56473" t="str">
            <v>Simi Raichel Zachariah</v>
          </cell>
          <cell r="G56473">
            <v>46041.702777777777</v>
          </cell>
          <cell r="H56473">
            <v>46052.576388888891</v>
          </cell>
        </row>
        <row r="56474">
          <cell r="A56474" t="str">
            <v>UCW-25183</v>
          </cell>
          <cell r="B56474" t="str">
            <v>Asics + Footwear +125056+ mapping</v>
          </cell>
          <cell r="C56474" t="str">
            <v>CLOSED</v>
          </cell>
          <cell r="D56474" t="str">
            <v>Medium</v>
          </cell>
          <cell r="E56474" t="str">
            <v>netscribes</v>
          </cell>
          <cell r="F56474" t="str">
            <v>Mohd Tahir Shaikh</v>
          </cell>
          <cell r="G56474">
            <v>46041.686805555553</v>
          </cell>
          <cell r="H56474">
            <v>46042.571527777778</v>
          </cell>
        </row>
        <row r="56475">
          <cell r="A56475" t="str">
            <v>UCW-25178</v>
          </cell>
          <cell r="B56475" t="str">
            <v>Request for Product Listings and Brand Certificate Image - FreshLuxe</v>
          </cell>
          <cell r="C56475" t="str">
            <v>CLOSED</v>
          </cell>
          <cell r="D56475" t="str">
            <v>Medium</v>
          </cell>
          <cell r="E56475" t="str">
            <v>netscribes</v>
          </cell>
          <cell r="F56475" t="str">
            <v>Shraddha Dighe</v>
          </cell>
          <cell r="G56475">
            <v>46041.65625</v>
          </cell>
          <cell r="H56475">
            <v>46063.48333333333</v>
          </cell>
        </row>
        <row r="56476">
          <cell r="A56476" t="str">
            <v>UCW-25176</v>
          </cell>
          <cell r="B56476" t="str">
            <v>Tata Cliq | O.P.I Nature Strong LE- Jan 2026</v>
          </cell>
          <cell r="C56476" t="str">
            <v>CLOSED Due to Inactive/Insufficient Information</v>
          </cell>
          <cell r="D56476" t="str">
            <v>Medium</v>
          </cell>
          <cell r="E56476" t="str">
            <v>netscribes</v>
          </cell>
          <cell r="F56476" t="str">
            <v>Juilee Jadhav</v>
          </cell>
          <cell r="G56476">
            <v>46041.645138888889</v>
          </cell>
          <cell r="H56476">
            <v>46042.759722222225</v>
          </cell>
        </row>
        <row r="56477">
          <cell r="A56477" t="str">
            <v>UCW-25170</v>
          </cell>
          <cell r="B56477" t="str">
            <v xml:space="preserve"> Request for Product Listings and Brand Certificate Image - Super You</v>
          </cell>
          <cell r="C56477" t="str">
            <v>CLOSED Due to Inactive/Insufficient Information</v>
          </cell>
          <cell r="D56477" t="str">
            <v>Medium</v>
          </cell>
          <cell r="E56477" t="str">
            <v>netscribes</v>
          </cell>
          <cell r="F56477" t="str">
            <v>Simi Raichel Zachariah</v>
          </cell>
          <cell r="G56477">
            <v>46041.581944444442</v>
          </cell>
          <cell r="H56477">
            <v>46090.45416666667</v>
          </cell>
        </row>
        <row r="56478">
          <cell r="A56478" t="str">
            <v>UCW-25167</v>
          </cell>
          <cell r="B56478" t="str">
            <v>New Listing Details – Oil Control Face Wash 150 ml</v>
          </cell>
          <cell r="C56478" t="str">
            <v>CLOSED</v>
          </cell>
          <cell r="D56478" t="str">
            <v>Medium</v>
          </cell>
          <cell r="E56478" t="str">
            <v>netscribes</v>
          </cell>
          <cell r="F56478" t="str">
            <v>Mohd Tahir Shaikh</v>
          </cell>
          <cell r="G56478">
            <v>46041.47152777778</v>
          </cell>
          <cell r="H56478">
            <v>46044.529166666667</v>
          </cell>
        </row>
        <row r="56479">
          <cell r="A56479" t="str">
            <v>UCW-25165</v>
          </cell>
          <cell r="B56479" t="str">
            <v>ENRICH_Tata cliq  - Solinotes - Image Update</v>
          </cell>
          <cell r="C56479" t="str">
            <v>CLOSED</v>
          </cell>
          <cell r="D56479" t="str">
            <v>Medium</v>
          </cell>
          <cell r="E56479" t="str">
            <v>netscribes</v>
          </cell>
          <cell r="F56479" t="str">
            <v>Mohd Tahir Shaikh</v>
          </cell>
          <cell r="G56479">
            <v>46041.464583333334</v>
          </cell>
          <cell r="H56479">
            <v>46042.446527777778</v>
          </cell>
        </row>
        <row r="56480">
          <cell r="A56480" t="str">
            <v>UCW-25154</v>
          </cell>
          <cell r="B56480" t="str">
            <v>Enrich_Recliner Revised PDP</v>
          </cell>
          <cell r="C56480" t="str">
            <v>CLOSED</v>
          </cell>
          <cell r="D56480" t="str">
            <v>Medium</v>
          </cell>
          <cell r="E56480" t="str">
            <v>netscribes</v>
          </cell>
          <cell r="F56480" t="str">
            <v>Shraddha Dighe</v>
          </cell>
          <cell r="G56480">
            <v>46040.904166666667</v>
          </cell>
          <cell r="H56480">
            <v>46042.568055555559</v>
          </cell>
        </row>
        <row r="56481">
          <cell r="A56481" t="str">
            <v>UCW-25150</v>
          </cell>
          <cell r="B56481" t="str">
            <v>Tata Cliq-Multi Brand-Men's Apparel 15-01-2026</v>
          </cell>
          <cell r="C56481" t="str">
            <v>CLOSED</v>
          </cell>
          <cell r="D56481" t="str">
            <v>Medium</v>
          </cell>
          <cell r="E56481" t="str">
            <v>netscribes</v>
          </cell>
          <cell r="F56481" t="str">
            <v>Juilee Jadhav</v>
          </cell>
          <cell r="G56481">
            <v>46040.893055555556</v>
          </cell>
          <cell r="H56481">
            <v>46162.000694444447</v>
          </cell>
        </row>
        <row r="56482">
          <cell r="A56482" t="str">
            <v>UCW-25148</v>
          </cell>
          <cell r="B56482" t="str">
            <v>ENRICH_Need Image Change</v>
          </cell>
          <cell r="C56482" t="str">
            <v>CLOSED</v>
          </cell>
          <cell r="D56482" t="str">
            <v>Medium</v>
          </cell>
          <cell r="E56482" t="str">
            <v>netscribes</v>
          </cell>
          <cell r="F56482" t="str">
            <v>Mohd Tahir Shaikh</v>
          </cell>
          <cell r="G56482">
            <v>46040.873611111114</v>
          </cell>
          <cell r="H56482">
            <v>46043.469444444447</v>
          </cell>
        </row>
        <row r="56483">
          <cell r="A56483" t="str">
            <v>UCW-25142</v>
          </cell>
          <cell r="B56483" t="str">
            <v>Pantaloons/Men Women/Non Apparel Footwear/New Listing/SKU 194/Options 33| 13th Jan'2026</v>
          </cell>
          <cell r="C56483" t="str">
            <v>CLOSED</v>
          </cell>
          <cell r="D56483" t="str">
            <v>Medium</v>
          </cell>
          <cell r="E56483" t="str">
            <v>netscribes</v>
          </cell>
          <cell r="F56483" t="str">
            <v>Mohd Tahir Shaikh</v>
          </cell>
          <cell r="G56483">
            <v>46040.854166666664</v>
          </cell>
          <cell r="H56483">
            <v>46154.59652777778</v>
          </cell>
        </row>
        <row r="56484">
          <cell r="A56484" t="str">
            <v>UCW-25137</v>
          </cell>
          <cell r="B56484" t="str">
            <v>DMODOT - Footwear - 9/01</v>
          </cell>
          <cell r="C56484" t="str">
            <v>CLOSED Due to Inactive/Insufficient Information</v>
          </cell>
          <cell r="D56484" t="str">
            <v>Medium</v>
          </cell>
          <cell r="E56484" t="str">
            <v>netscribes</v>
          </cell>
          <cell r="F56484" t="str">
            <v>Mohd Tahir Shaikh</v>
          </cell>
          <cell r="G56484">
            <v>46040.840277777781</v>
          </cell>
          <cell r="H56484">
            <v>46093.668749999997</v>
          </cell>
        </row>
        <row r="56485">
          <cell r="A56485" t="str">
            <v>UCW-25136</v>
          </cell>
          <cell r="B56485" t="str">
            <v>Pantaloons/Specimen/Non Apparel/New Listing/SKU 30/Options 24| 13th Jan'2026</v>
          </cell>
          <cell r="C56485" t="str">
            <v>CLOSED Due to Inactive/Insufficient Information</v>
          </cell>
          <cell r="D56485" t="str">
            <v>Medium</v>
          </cell>
          <cell r="E56485" t="str">
            <v>netscribes</v>
          </cell>
          <cell r="F56485" t="str">
            <v>Shraddha Dighe</v>
          </cell>
          <cell r="G56485">
            <v>46040.836805555555</v>
          </cell>
          <cell r="H56485">
            <v>46078.524305555555</v>
          </cell>
        </row>
        <row r="56486">
          <cell r="A56486" t="str">
            <v>UCW-25135</v>
          </cell>
          <cell r="B56486" t="str">
            <v>New Premium Launch Proposal – Fogg F20 Fragrance Range for Tata CLiQ</v>
          </cell>
          <cell r="C56486" t="str">
            <v>CLOSED</v>
          </cell>
          <cell r="D56486" t="str">
            <v>Medium</v>
          </cell>
          <cell r="E56486" t="str">
            <v>netscribes</v>
          </cell>
          <cell r="F56486" t="str">
            <v>Juilee Jadhav</v>
          </cell>
          <cell r="G56486">
            <v>46040.836111111108</v>
          </cell>
          <cell r="H56486">
            <v>46046.605555555558</v>
          </cell>
        </row>
        <row r="56487">
          <cell r="A56487" t="str">
            <v>UCW-25132</v>
          </cell>
          <cell r="B56487" t="str">
            <v>Listing Request: Hydratint Beaded Blush</v>
          </cell>
          <cell r="C56487" t="str">
            <v>CLOSED</v>
          </cell>
          <cell r="D56487" t="str">
            <v>Medium</v>
          </cell>
          <cell r="E56487" t="str">
            <v>netscribes</v>
          </cell>
          <cell r="F56487" t="str">
            <v>Shraddha Dighe</v>
          </cell>
          <cell r="G56487">
            <v>46040.820138888892</v>
          </cell>
          <cell r="H56487">
            <v>46044.525000000001</v>
          </cell>
        </row>
        <row r="56488">
          <cell r="A56488" t="str">
            <v>UCW-25131</v>
          </cell>
          <cell r="B56488" t="str">
            <v>Tata Cliq-Multi Brand-Women's Apparel 15-01-2026</v>
          </cell>
          <cell r="C56488" t="str">
            <v>CLOSED</v>
          </cell>
          <cell r="D56488" t="str">
            <v>Medium</v>
          </cell>
          <cell r="E56488" t="str">
            <v>netscribes</v>
          </cell>
          <cell r="F56488" t="str">
            <v>Juilee Jadhav</v>
          </cell>
          <cell r="G56488">
            <v>46040.818055555559</v>
          </cell>
          <cell r="H56488">
            <v>46044.697916666664</v>
          </cell>
        </row>
        <row r="56489">
          <cell r="A56489" t="str">
            <v>UCW-25129</v>
          </cell>
          <cell r="B56489" t="str">
            <v>Asian Footwear listing 18 Jan 2026</v>
          </cell>
          <cell r="C56489" t="str">
            <v>CLOSED</v>
          </cell>
          <cell r="D56489" t="str">
            <v>Medium</v>
          </cell>
          <cell r="E56489" t="str">
            <v>Chirag Dubal</v>
          </cell>
          <cell r="F56489" t="str">
            <v>Jaibharathi Jagannathan</v>
          </cell>
          <cell r="G56489">
            <v>46040.772916666669</v>
          </cell>
          <cell r="H56489">
            <v>46052.559027777781</v>
          </cell>
        </row>
        <row r="56490">
          <cell r="A56490" t="str">
            <v>UCW-25124</v>
          </cell>
          <cell r="B56490" t="str">
            <v>Request to New List on Tatacliq _San Frissco Lot-25</v>
          </cell>
          <cell r="C56490" t="str">
            <v>CLOSED</v>
          </cell>
          <cell r="D56490" t="str">
            <v>Medium</v>
          </cell>
          <cell r="E56490" t="str">
            <v>netscribes</v>
          </cell>
          <cell r="F56490" t="str">
            <v>Shraddha Dighe</v>
          </cell>
          <cell r="G56490">
            <v>46040.736805555556</v>
          </cell>
          <cell r="H56490">
            <v>46050.876388888886</v>
          </cell>
        </row>
        <row r="56491">
          <cell r="A56491" t="str">
            <v>UCW-25123</v>
          </cell>
          <cell r="B56491" t="str">
            <v>Pantaloons/Men's wear/apparel/New Listing/SKU 169/Options 33| 13th Jan'2026</v>
          </cell>
          <cell r="C56491" t="str">
            <v>CLOSED</v>
          </cell>
          <cell r="D56491" t="str">
            <v>Medium</v>
          </cell>
          <cell r="E56491" t="str">
            <v>netscribes</v>
          </cell>
          <cell r="F56491" t="str">
            <v>Shraddha Dighe</v>
          </cell>
          <cell r="G56491">
            <v>46040.731249999997</v>
          </cell>
          <cell r="H56491">
            <v>46044.693055555559</v>
          </cell>
        </row>
        <row r="56492">
          <cell r="A56492" t="str">
            <v>UCW-25119</v>
          </cell>
          <cell r="B56492" t="str">
            <v>NEEMANS+FOOTWEAR+ 125173+ 15-01-2026</v>
          </cell>
          <cell r="C56492" t="str">
            <v>CLOSED Due to Inactive/Insufficient Information</v>
          </cell>
          <cell r="D56492" t="str">
            <v>Medium</v>
          </cell>
          <cell r="E56492" t="str">
            <v>netscribes</v>
          </cell>
          <cell r="F56492" t="str">
            <v>Juilee Jadhav</v>
          </cell>
          <cell r="G56492">
            <v>46040.711805555555</v>
          </cell>
          <cell r="H56492">
            <v>46093.668749999997</v>
          </cell>
        </row>
        <row r="56493">
          <cell r="A56493" t="str">
            <v>UCW-25118</v>
          </cell>
          <cell r="B56493" t="str">
            <v>Tata Cliq: Sandals &amp; Clogs_150126</v>
          </cell>
          <cell r="C56493" t="str">
            <v>CLOSED</v>
          </cell>
          <cell r="D56493" t="str">
            <v>Medium</v>
          </cell>
          <cell r="E56493" t="str">
            <v>netscribes</v>
          </cell>
          <cell r="F56493" t="str">
            <v>Juilee Jadhav</v>
          </cell>
          <cell r="G56493">
            <v>46040.70416666667</v>
          </cell>
          <cell r="H56493">
            <v>46044.595833333333</v>
          </cell>
        </row>
        <row r="56494">
          <cell r="A56494" t="str">
            <v>UCW-25117</v>
          </cell>
          <cell r="B56494" t="str">
            <v>Tatacliq Listing Template - ISDIN</v>
          </cell>
          <cell r="C56494" t="str">
            <v>CLOSED Due to Inactive/Insufficient Information</v>
          </cell>
          <cell r="D56494" t="str">
            <v>Medium</v>
          </cell>
          <cell r="E56494" t="str">
            <v>netscribes</v>
          </cell>
          <cell r="F56494" t="str">
            <v>Shraddha Dighe</v>
          </cell>
          <cell r="G56494">
            <v>46040.696527777778</v>
          </cell>
          <cell r="H56494">
            <v>46056.526388888888</v>
          </cell>
        </row>
        <row r="56495">
          <cell r="A56495" t="str">
            <v>UCW-25116</v>
          </cell>
          <cell r="B56495" t="str">
            <v>Tata Cliq-Allen Solly Brand-Kids Apparel 15-01-2026</v>
          </cell>
          <cell r="C56495" t="str">
            <v>CLOSED</v>
          </cell>
          <cell r="D56495" t="str">
            <v>Medium</v>
          </cell>
          <cell r="E56495" t="str">
            <v>netscribes</v>
          </cell>
          <cell r="F56495" t="str">
            <v>Juilee Jadhav</v>
          </cell>
          <cell r="G56495">
            <v>46040.689583333333</v>
          </cell>
          <cell r="H56495">
            <v>46046.758333333331</v>
          </cell>
        </row>
        <row r="56496">
          <cell r="A56496" t="str">
            <v>UCW-25115</v>
          </cell>
          <cell r="B56496" t="str">
            <v>Giva | Silver Jewellery | 125927 | 6-01-2026 (GLOW IN MOTION -105 Skus)</v>
          </cell>
          <cell r="C56496" t="str">
            <v>CLOSED</v>
          </cell>
          <cell r="D56496" t="str">
            <v>Medium</v>
          </cell>
          <cell r="E56496" t="str">
            <v>netscribes</v>
          </cell>
          <cell r="F56496" t="str">
            <v>Shraddha Dighe</v>
          </cell>
          <cell r="G56496">
            <v>46040.688888888886</v>
          </cell>
          <cell r="H56496">
            <v>46049.551388888889</v>
          </cell>
        </row>
        <row r="56497">
          <cell r="A56497" t="str">
            <v>UCW-25110</v>
          </cell>
          <cell r="B56497" t="str">
            <v>Tata Cliq-Multi Brand-Bag Accessories Men &amp; Women 15-01-2026</v>
          </cell>
          <cell r="C56497" t="str">
            <v>CLOSED</v>
          </cell>
          <cell r="D56497" t="str">
            <v>Medium</v>
          </cell>
          <cell r="E56497" t="str">
            <v>netscribes</v>
          </cell>
          <cell r="F56497" t="str">
            <v>Juilee Jadhav</v>
          </cell>
          <cell r="G56497">
            <v>46040.618055555555</v>
          </cell>
          <cell r="H56497">
            <v>46042.724999999999</v>
          </cell>
        </row>
        <row r="56498">
          <cell r="A56498" t="str">
            <v>UCW-25108</v>
          </cell>
          <cell r="B56498" t="str">
            <v>Enrich_Request to Update Images – All Over You Multistick Category</v>
          </cell>
          <cell r="C56498" t="str">
            <v>CLOSED</v>
          </cell>
          <cell r="D56498" t="str">
            <v>Medium</v>
          </cell>
          <cell r="E56498" t="str">
            <v>netscribes</v>
          </cell>
          <cell r="F56498" t="str">
            <v>Juilee Jadhav</v>
          </cell>
          <cell r="G56498">
            <v>46040.59652777778</v>
          </cell>
          <cell r="H56498">
            <v>46043.484722222223</v>
          </cell>
        </row>
        <row r="56499">
          <cell r="A56499" t="str">
            <v>UCW-25081</v>
          </cell>
          <cell r="B56499" t="str">
            <v>Styles Migration to Tata Cliq ABFRL Account - 09-01-2026</v>
          </cell>
          <cell r="C56499" t="str">
            <v>CLOSED Due to Inactive/Insufficient Information</v>
          </cell>
          <cell r="D56499" t="str">
            <v>Medium</v>
          </cell>
          <cell r="E56499" t="str">
            <v>Chirag Dubal</v>
          </cell>
          <cell r="F56499" t="str">
            <v>Shloka Chakre</v>
          </cell>
          <cell r="G56499">
            <v>46039.770138888889</v>
          </cell>
          <cell r="H56499">
            <v>46069.463888888888</v>
          </cell>
        </row>
        <row r="56500">
          <cell r="A56500" t="str">
            <v>UCW-25079</v>
          </cell>
          <cell r="B56500" t="str">
            <v>Pantaloons/Women Ethnic wear/Apparel/New Listing/SKU 145/Options 26| 13th Jan'2026</v>
          </cell>
          <cell r="C56500" t="str">
            <v>CLOSED</v>
          </cell>
          <cell r="D56500" t="str">
            <v>Medium</v>
          </cell>
          <cell r="E56500" t="str">
            <v>netscribes</v>
          </cell>
          <cell r="F56500" t="str">
            <v>Simi Raichel Zachariah</v>
          </cell>
          <cell r="G56500">
            <v>46039.75277777778</v>
          </cell>
          <cell r="H56500">
            <v>46042.704861111109</v>
          </cell>
        </row>
        <row r="56501">
          <cell r="A56501" t="str">
            <v>UCW-25072</v>
          </cell>
          <cell r="B56501" t="str">
            <v>TH Seller Migration : PVH -Tata Mall : 129329</v>
          </cell>
          <cell r="C56501" t="str">
            <v>CLOSED</v>
          </cell>
          <cell r="D56501" t="str">
            <v>Medium</v>
          </cell>
          <cell r="E56501" t="str">
            <v>Chirag Dubal</v>
          </cell>
          <cell r="F56501" t="str">
            <v>Shloka Chakre</v>
          </cell>
          <cell r="G56501">
            <v>46039.695138888892</v>
          </cell>
          <cell r="H56501">
            <v>46042.552777777775</v>
          </cell>
        </row>
        <row r="56502">
          <cell r="A56502" t="str">
            <v>UCW-25071</v>
          </cell>
          <cell r="B56502" t="str">
            <v>Lotus | Jan'26 | EAN update</v>
          </cell>
          <cell r="C56502" t="str">
            <v>CLOSED</v>
          </cell>
          <cell r="D56502" t="str">
            <v>Medium</v>
          </cell>
          <cell r="E56502" t="str">
            <v>netscribes</v>
          </cell>
          <cell r="F56502" t="str">
            <v>Simi Raichel Zachariah</v>
          </cell>
          <cell r="G56502">
            <v>46039.693055555559</v>
          </cell>
          <cell r="H56502">
            <v>46042.431944444441</v>
          </cell>
        </row>
        <row r="56503">
          <cell r="A56503" t="str">
            <v>UCW-25070</v>
          </cell>
          <cell r="B56503" t="str">
            <v>CK Seller Migration : Miraya Tata Lux : 129174</v>
          </cell>
          <cell r="C56503" t="str">
            <v>CLOSED</v>
          </cell>
          <cell r="D56503" t="str">
            <v>Medium</v>
          </cell>
          <cell r="E56503" t="str">
            <v>Chirag Dubal</v>
          </cell>
          <cell r="F56503" t="str">
            <v>Shloka Chakre</v>
          </cell>
          <cell r="G56503">
            <v>46039.682638888888</v>
          </cell>
          <cell r="H56503">
            <v>46041.881944444445</v>
          </cell>
        </row>
        <row r="56504">
          <cell r="A56504" t="str">
            <v>UCW-25048</v>
          </cell>
          <cell r="B56504" t="str">
            <v>Tata Cliq - Art Street Brand, 30-SKU's Listings Photo frames and Flowers</v>
          </cell>
          <cell r="C56504" t="str">
            <v>CLOSED</v>
          </cell>
          <cell r="D56504" t="str">
            <v>Medium</v>
          </cell>
          <cell r="E56504" t="str">
            <v>netscribes</v>
          </cell>
          <cell r="F56504" t="str">
            <v>Mohd Tahir Shaikh</v>
          </cell>
          <cell r="G56504">
            <v>46039.494444444441</v>
          </cell>
          <cell r="H56504">
            <v>46042.686805555553</v>
          </cell>
        </row>
        <row r="56505">
          <cell r="A56505" t="str">
            <v>UCW-25045</v>
          </cell>
          <cell r="B56505" t="str">
            <v>Pantaloons/Women Western Wear/Apparel/New Listing/SKU 429/Options 80| 12th Jan'2026</v>
          </cell>
          <cell r="C56505" t="str">
            <v>CLOSED</v>
          </cell>
          <cell r="D56505" t="str">
            <v>Medium</v>
          </cell>
          <cell r="E56505" t="str">
            <v>netscribes</v>
          </cell>
          <cell r="F56505" t="str">
            <v>Simi Raichel Zachariah</v>
          </cell>
          <cell r="G56505">
            <v>46039.488194444442</v>
          </cell>
          <cell r="H56505">
            <v>46044.800694444442</v>
          </cell>
        </row>
        <row r="56506">
          <cell r="A56506" t="str">
            <v>UCW-25040</v>
          </cell>
          <cell r="B56506" t="str">
            <v>Asian Footwear listing 16 Jan 2026</v>
          </cell>
          <cell r="C56506" t="str">
            <v>CLOSED</v>
          </cell>
          <cell r="D56506" t="str">
            <v>Medium</v>
          </cell>
          <cell r="E56506" t="str">
            <v>netscribes</v>
          </cell>
          <cell r="F56506" t="str">
            <v>Mohd Tahir Shaikh</v>
          </cell>
          <cell r="G56506">
            <v>46038.8125</v>
          </cell>
          <cell r="H56506">
            <v>46043.640972222223</v>
          </cell>
        </row>
        <row r="56507">
          <cell r="A56507" t="str">
            <v>UCW-25035</v>
          </cell>
          <cell r="B56507" t="str">
            <v>NPD Listing- Unilever International</v>
          </cell>
          <cell r="C56507" t="str">
            <v>CLOSED Due to Inactive/Insufficient Information</v>
          </cell>
          <cell r="D56507" t="str">
            <v>Medium</v>
          </cell>
          <cell r="E56507" t="str">
            <v>netscribes</v>
          </cell>
          <cell r="F56507" t="str">
            <v>Shraddha Dighe</v>
          </cell>
          <cell r="G56507">
            <v>46038.763194444444</v>
          </cell>
          <cell r="H56507">
            <v>46049.511111111111</v>
          </cell>
        </row>
        <row r="56508">
          <cell r="A56508" t="str">
            <v>UCW-25034</v>
          </cell>
          <cell r="B56508" t="str">
            <v>Apparel Catalogue 108 SKUs for Upload</v>
          </cell>
          <cell r="C56508" t="str">
            <v>CLOSED</v>
          </cell>
          <cell r="D56508" t="str">
            <v>Medium</v>
          </cell>
          <cell r="E56508" t="str">
            <v>netscribes</v>
          </cell>
          <cell r="F56508" t="str">
            <v>Mohd Tahir Shaikh</v>
          </cell>
          <cell r="G56508">
            <v>46038.761805555558</v>
          </cell>
          <cell r="H56508">
            <v>46052.677083333336</v>
          </cell>
        </row>
        <row r="56509">
          <cell r="A56509" t="str">
            <v>UCW-25032</v>
          </cell>
          <cell r="B56509" t="str">
            <v>Enrich_MNY | Sky High Q1'26 PDP Refresh 2 | TATACLIQ</v>
          </cell>
          <cell r="C56509" t="str">
            <v>CLOSED</v>
          </cell>
          <cell r="D56509" t="str">
            <v>Medium</v>
          </cell>
          <cell r="E56509" t="str">
            <v>netscribes</v>
          </cell>
          <cell r="F56509" t="str">
            <v>Shraddha Dighe</v>
          </cell>
          <cell r="G56509">
            <v>46038.759027777778</v>
          </cell>
          <cell r="H56509">
            <v>46041.478472222225</v>
          </cell>
        </row>
        <row r="56510">
          <cell r="A56510" t="str">
            <v>UCW-25030</v>
          </cell>
          <cell r="B56510" t="str">
            <v>MNY Lips | Teddy Tint Ext listing | TATACLIQ</v>
          </cell>
          <cell r="C56510" t="str">
            <v>CLOSED</v>
          </cell>
          <cell r="D56510" t="str">
            <v>Medium</v>
          </cell>
          <cell r="E56510" t="str">
            <v>netscribes</v>
          </cell>
          <cell r="F56510" t="str">
            <v>Shraddha Dighe</v>
          </cell>
          <cell r="G56510">
            <v>46038.756249999999</v>
          </cell>
          <cell r="H56510">
            <v>46043.660416666666</v>
          </cell>
        </row>
        <row r="56511">
          <cell r="A56511" t="str">
            <v>UCW-25027</v>
          </cell>
          <cell r="B56511" t="str">
            <v>Clinique NPL UV - 16th Jan</v>
          </cell>
          <cell r="C56511" t="str">
            <v>CLOSED</v>
          </cell>
          <cell r="D56511" t="str">
            <v>Medium</v>
          </cell>
          <cell r="E56511" t="str">
            <v>netscribes</v>
          </cell>
          <cell r="F56511" t="str">
            <v>Shraddha Dighe</v>
          </cell>
          <cell r="G56511">
            <v>46038.731249999997</v>
          </cell>
          <cell r="H56511">
            <v>46042.57708333333</v>
          </cell>
        </row>
        <row r="56512">
          <cell r="A56512" t="str">
            <v>UCW-25026</v>
          </cell>
          <cell r="B56512" t="str">
            <v>ENRICH_Aston Martin- Videos _NC</v>
          </cell>
          <cell r="C56512" t="str">
            <v>CLOSED</v>
          </cell>
          <cell r="D56512" t="str">
            <v>Medium</v>
          </cell>
          <cell r="E56512" t="str">
            <v>netscribes</v>
          </cell>
          <cell r="F56512" t="str">
            <v>Mohd Tahir Shaikh</v>
          </cell>
          <cell r="G56512">
            <v>46038.731249999997</v>
          </cell>
          <cell r="H56512">
            <v>46039.709722222222</v>
          </cell>
        </row>
        <row r="56513">
          <cell r="A56513" t="str">
            <v>UCW-25025</v>
          </cell>
          <cell r="B56513" t="str">
            <v>TCL NPL Cataloguing - Feb'26 Cycle</v>
          </cell>
          <cell r="C56513" t="str">
            <v>CLOSED Due to Inactive/Insufficient Information</v>
          </cell>
          <cell r="D56513" t="str">
            <v>Medium</v>
          </cell>
          <cell r="E56513" t="str">
            <v>netscribes</v>
          </cell>
          <cell r="F56513" t="str">
            <v>Shraddha Dighe</v>
          </cell>
          <cell r="G56513">
            <v>46038.726388888892</v>
          </cell>
          <cell r="H56513">
            <v>46041.443749999999</v>
          </cell>
        </row>
        <row r="56514">
          <cell r="A56514" t="str">
            <v>UCW-25020</v>
          </cell>
          <cell r="B56514" t="str">
            <v>Footwear Catalogue 26 SKUs for Upload</v>
          </cell>
          <cell r="C56514" t="str">
            <v>CLOSED</v>
          </cell>
          <cell r="D56514" t="str">
            <v>Medium</v>
          </cell>
          <cell r="E56514" t="str">
            <v>netscribes</v>
          </cell>
          <cell r="F56514" t="str">
            <v>Mohd Tahir Shaikh</v>
          </cell>
          <cell r="G56514">
            <v>46038.713194444441</v>
          </cell>
          <cell r="H56514">
            <v>46049.773611111108</v>
          </cell>
        </row>
        <row r="56515">
          <cell r="A56515" t="str">
            <v>UCW-25019</v>
          </cell>
          <cell r="B56515" t="str">
            <v>Libas Apparel 127532 09-01-2026 (NEW CATALOGUE)</v>
          </cell>
          <cell r="C56515" t="str">
            <v>CLOSED</v>
          </cell>
          <cell r="D56515" t="str">
            <v>Medium</v>
          </cell>
          <cell r="E56515" t="str">
            <v>netscribes</v>
          </cell>
          <cell r="F56515" t="str">
            <v>Juilee Jadhav</v>
          </cell>
          <cell r="G56515">
            <v>46038.707638888889</v>
          </cell>
          <cell r="H56515">
            <v>46042.677083333336</v>
          </cell>
        </row>
        <row r="56516">
          <cell r="A56516" t="str">
            <v>UCW-25018</v>
          </cell>
          <cell r="B56516" t="str">
            <v>Error_Incorrect Color Dispatched Twice (Andon Cord) - United Colors of Benetton</v>
          </cell>
          <cell r="C56516" t="str">
            <v>CLOSED</v>
          </cell>
          <cell r="D56516" t="str">
            <v>Medium</v>
          </cell>
          <cell r="E56516" t="str">
            <v>Chirag Dubal</v>
          </cell>
          <cell r="F56516" t="str">
            <v>Reagan D’souza</v>
          </cell>
          <cell r="G56516">
            <v>46038.705555555556</v>
          </cell>
          <cell r="H56516">
            <v>46057.533333333333</v>
          </cell>
        </row>
        <row r="56517">
          <cell r="A56517" t="str">
            <v>UCW-25017</v>
          </cell>
          <cell r="B56517" t="str">
            <v>Apparel Catalogue 40 SKUs for Upload</v>
          </cell>
          <cell r="C56517" t="str">
            <v>CLOSED</v>
          </cell>
          <cell r="D56517" t="str">
            <v>Medium</v>
          </cell>
          <cell r="E56517" t="str">
            <v>netscribes</v>
          </cell>
          <cell r="F56517" t="str">
            <v>Mohd Tahir Shaikh</v>
          </cell>
          <cell r="G56517">
            <v>46038.705555555556</v>
          </cell>
          <cell r="H56517">
            <v>46046.597222222219</v>
          </cell>
        </row>
        <row r="56518">
          <cell r="A56518" t="str">
            <v>UCW-25016</v>
          </cell>
          <cell r="B56518" t="str">
            <v>Enrich_Request for Attribute Update || 16/01/2026</v>
          </cell>
          <cell r="C56518" t="str">
            <v>CLOSED</v>
          </cell>
          <cell r="D56518" t="str">
            <v>Medium</v>
          </cell>
          <cell r="E56518" t="str">
            <v>netscribes</v>
          </cell>
          <cell r="F56518" t="str">
            <v>Juilee Jadhav</v>
          </cell>
          <cell r="G56518">
            <v>46038.697916666664</v>
          </cell>
          <cell r="H56518">
            <v>46042.453472222223</v>
          </cell>
        </row>
        <row r="56519">
          <cell r="A56519" t="str">
            <v>UCW-25015</v>
          </cell>
          <cell r="B56519" t="str">
            <v>Enrich_Request to Update Images</v>
          </cell>
          <cell r="C56519" t="str">
            <v>CLOSED</v>
          </cell>
          <cell r="D56519" t="str">
            <v>Medium</v>
          </cell>
          <cell r="E56519" t="str">
            <v>netscribes</v>
          </cell>
          <cell r="F56519" t="str">
            <v>Shraddha Dighe</v>
          </cell>
          <cell r="G56519">
            <v>46038.695833333331</v>
          </cell>
          <cell r="H56519">
            <v>46039.708333333336</v>
          </cell>
        </row>
        <row r="56520">
          <cell r="A56520" t="str">
            <v>UCW-25013</v>
          </cell>
          <cell r="B56520" t="str">
            <v xml:space="preserve">Estee Lauder - NPL - Jelly Cleanser 16th Jan </v>
          </cell>
          <cell r="C56520" t="str">
            <v>CLOSED</v>
          </cell>
          <cell r="D56520" t="str">
            <v>Medium</v>
          </cell>
          <cell r="E56520" t="str">
            <v>netscribes</v>
          </cell>
          <cell r="F56520" t="str">
            <v>Shraddha Dighe</v>
          </cell>
          <cell r="G56520">
            <v>46038.69027777778</v>
          </cell>
          <cell r="H56520">
            <v>46042.570833333331</v>
          </cell>
        </row>
        <row r="56521">
          <cell r="A56521" t="str">
            <v>UCW-25009</v>
          </cell>
          <cell r="B56521" t="str">
            <v>W/Aurelia products to be dual listed in new seller code - 129504</v>
          </cell>
          <cell r="C56521" t="str">
            <v>CLOSED</v>
          </cell>
          <cell r="D56521" t="str">
            <v>Medium</v>
          </cell>
          <cell r="E56521" t="str">
            <v>netscribes</v>
          </cell>
          <cell r="F56521" t="str">
            <v>Simi Raichel Zachariah</v>
          </cell>
          <cell r="G56521">
            <v>46038.656944444447</v>
          </cell>
          <cell r="H56521">
            <v>46046.492361111108</v>
          </cell>
        </row>
        <row r="56522">
          <cell r="A56522" t="str">
            <v>UCW-25007</v>
          </cell>
          <cell r="B56522" t="str">
            <v>FW: TRIAL CATALOGUE TEMPLATES</v>
          </cell>
          <cell r="C56522" t="str">
            <v>CLOSED</v>
          </cell>
          <cell r="D56522" t="str">
            <v>Medium</v>
          </cell>
          <cell r="E56522" t="str">
            <v>netscribes</v>
          </cell>
          <cell r="F56522" t="str">
            <v>Mohd Tahir Shaikh</v>
          </cell>
          <cell r="G56522">
            <v>46038.65347222222</v>
          </cell>
          <cell r="H56522">
            <v>46086.423611111109</v>
          </cell>
        </row>
        <row r="56523">
          <cell r="A56523" t="str">
            <v>UCW-25000</v>
          </cell>
          <cell r="B56523" t="str">
            <v>Shiseido Skincare and Makeup</v>
          </cell>
          <cell r="C56523" t="str">
            <v>CLOSED</v>
          </cell>
          <cell r="D56523" t="str">
            <v>Medium</v>
          </cell>
          <cell r="E56523" t="str">
            <v>netscribes</v>
          </cell>
          <cell r="F56523" t="str">
            <v>Shraddha Dighe</v>
          </cell>
          <cell r="G56523">
            <v>46038.611111111109</v>
          </cell>
          <cell r="H56523">
            <v>46043.520833333336</v>
          </cell>
        </row>
        <row r="56524">
          <cell r="A56524" t="str">
            <v>UCW-24996</v>
          </cell>
          <cell r="B56524" t="str">
            <v xml:space="preserve">Enrich_Updation of title </v>
          </cell>
          <cell r="C56524" t="str">
            <v>CLOSED Due to Inactive/Insufficient Information</v>
          </cell>
          <cell r="D56524" t="str">
            <v>Medium</v>
          </cell>
          <cell r="E56524" t="str">
            <v>netscribes</v>
          </cell>
          <cell r="F56524" t="str">
            <v>Shraddha Dighe</v>
          </cell>
          <cell r="G56524">
            <v>46038.582638888889</v>
          </cell>
          <cell r="H56524">
            <v>46050.626388888886</v>
          </cell>
        </row>
        <row r="56525">
          <cell r="A56525" t="str">
            <v>UCW-24995</v>
          </cell>
          <cell r="B56525" t="str">
            <v>Jo Malone - NPL - TCL Listing 13th Jan</v>
          </cell>
          <cell r="C56525" t="str">
            <v>CLOSED</v>
          </cell>
          <cell r="D56525" t="str">
            <v>Medium</v>
          </cell>
          <cell r="E56525" t="str">
            <v>netscribes</v>
          </cell>
          <cell r="F56525" t="str">
            <v>Shraddha Dighe</v>
          </cell>
          <cell r="G56525">
            <v>46038.578472222223</v>
          </cell>
          <cell r="H56525">
            <v>46042.542361111111</v>
          </cell>
        </row>
        <row r="56526">
          <cell r="A56526" t="str">
            <v>UCW-24994</v>
          </cell>
          <cell r="B56526" t="str">
            <v xml:space="preserve">Enrich_Update Listing Name </v>
          </cell>
          <cell r="C56526" t="str">
            <v>CLOSED</v>
          </cell>
          <cell r="D56526" t="str">
            <v>Medium</v>
          </cell>
          <cell r="E56526" t="str">
            <v>netscribes</v>
          </cell>
          <cell r="F56526" t="str">
            <v>Shraddha Dighe</v>
          </cell>
          <cell r="G56526">
            <v>46038.569444444445</v>
          </cell>
          <cell r="H56526">
            <v>46041.709722222222</v>
          </cell>
        </row>
        <row r="56527">
          <cell r="A56527" t="str">
            <v>UCW-24989</v>
          </cell>
          <cell r="B56527" t="str">
            <v>ERROR_Tatacliq Lifestyle Catalogue Template-Lot -131_22.10.2025_NC</v>
          </cell>
          <cell r="C56527" t="str">
            <v>CLOSED</v>
          </cell>
          <cell r="D56527" t="str">
            <v>Medium</v>
          </cell>
          <cell r="E56527" t="str">
            <v>netscribes</v>
          </cell>
          <cell r="F56527" t="str">
            <v>Mohd Tahir Shaikh</v>
          </cell>
          <cell r="G56527">
            <v>46038.539583333331</v>
          </cell>
          <cell r="H56527">
            <v>46041.474999999999</v>
          </cell>
        </row>
        <row r="56528">
          <cell r="A56528" t="str">
            <v>UCW-24967</v>
          </cell>
          <cell r="B56528" t="str">
            <v>Enrich_Re: [EXT] Re: New BC Content Update Big sizes</v>
          </cell>
          <cell r="C56528" t="str">
            <v>CLOSED</v>
          </cell>
          <cell r="D56528" t="str">
            <v>Medium</v>
          </cell>
          <cell r="E56528" t="str">
            <v>netscribes</v>
          </cell>
          <cell r="F56528" t="str">
            <v>Simi Raichel Zachariah</v>
          </cell>
          <cell r="G56528">
            <v>46036.842361111114</v>
          </cell>
          <cell r="H56528">
            <v>46042.438888888886</v>
          </cell>
        </row>
        <row r="56529">
          <cell r="A56529" t="str">
            <v>UCW-24965</v>
          </cell>
          <cell r="B56529" t="str">
            <v>CLONE - Outzidr-10189-All Season-6th Oct</v>
          </cell>
          <cell r="C56529" t="str">
            <v>CLOSED Due to Inactive/Insufficient Information</v>
          </cell>
          <cell r="D56529" t="str">
            <v>Medium</v>
          </cell>
          <cell r="E56529" t="str">
            <v>netscribes</v>
          </cell>
          <cell r="F56529" t="str">
            <v>Mohd Tahir Shaikh</v>
          </cell>
          <cell r="G56529">
            <v>46036.813194444447</v>
          </cell>
          <cell r="H56529">
            <v>46041.756944444445</v>
          </cell>
        </row>
        <row r="56530">
          <cell r="A56530" t="str">
            <v>UCW-24964</v>
          </cell>
          <cell r="B56530" t="str">
            <v xml:space="preserve"> Cataloging of Colorbar SKU 8904052471394 </v>
          </cell>
          <cell r="C56530" t="str">
            <v>CLOSED Due to Inactive/Insufficient Information</v>
          </cell>
          <cell r="D56530" t="str">
            <v>Medium</v>
          </cell>
          <cell r="E56530" t="str">
            <v>netscribes</v>
          </cell>
          <cell r="F56530" t="str">
            <v>Simi Raichel Zachariah</v>
          </cell>
          <cell r="G56530">
            <v>46036.794444444444</v>
          </cell>
          <cell r="H56530">
            <v>46050.427777777775</v>
          </cell>
        </row>
        <row r="56531">
          <cell r="A56531" t="str">
            <v>UCW-24963</v>
          </cell>
          <cell r="B56531" t="str">
            <v>Error_LoveChild Masaba Nazar Na Lage Kajal Coal Black - Grammage Change</v>
          </cell>
          <cell r="C56531" t="str">
            <v>CLOSED</v>
          </cell>
          <cell r="D56531" t="str">
            <v>Medium</v>
          </cell>
          <cell r="E56531" t="str">
            <v>netscribes</v>
          </cell>
          <cell r="F56531" t="str">
            <v>Simi Raichel Zachariah</v>
          </cell>
          <cell r="G56531">
            <v>46036.786805555559</v>
          </cell>
          <cell r="H56531">
            <v>46042.438888888886</v>
          </cell>
        </row>
        <row r="56532">
          <cell r="A56532" t="str">
            <v>UCW-24960</v>
          </cell>
          <cell r="B56532" t="str">
            <v>Onboarding Brand on Tata Cliq_RASASI</v>
          </cell>
          <cell r="C56532" t="str">
            <v>CLOSED</v>
          </cell>
          <cell r="D56532" t="str">
            <v>Medium</v>
          </cell>
          <cell r="E56532" t="str">
            <v>netscribes</v>
          </cell>
          <cell r="F56532" t="str">
            <v>Simi Raichel Zachariah</v>
          </cell>
          <cell r="G56532">
            <v>46036.773611111108</v>
          </cell>
          <cell r="H56532">
            <v>46043.510416666664</v>
          </cell>
        </row>
        <row r="56533">
          <cell r="A56533" t="str">
            <v>UCW-24959</v>
          </cell>
          <cell r="B56533" t="str">
            <v>ENRICH_Request to Update Listing Images</v>
          </cell>
          <cell r="C56533" t="str">
            <v>CLOSED</v>
          </cell>
          <cell r="D56533" t="str">
            <v>Medium</v>
          </cell>
          <cell r="E56533" t="str">
            <v>netscribes</v>
          </cell>
          <cell r="F56533" t="str">
            <v>Mohd Tahir Shaikh</v>
          </cell>
          <cell r="G56533">
            <v>46036.767361111109</v>
          </cell>
          <cell r="H56533">
            <v>46044.435416666667</v>
          </cell>
        </row>
        <row r="56534">
          <cell r="A56534" t="str">
            <v>UCW-24956</v>
          </cell>
          <cell r="B56534" t="str">
            <v>Dual Listing | Enable Sell Now - Request for BB stock</v>
          </cell>
          <cell r="C56534" t="str">
            <v>CLOSED</v>
          </cell>
          <cell r="D56534" t="str">
            <v>Medium</v>
          </cell>
          <cell r="E56534" t="str">
            <v>netscribes</v>
          </cell>
          <cell r="F56534" t="str">
            <v>Shraddha Dighe</v>
          </cell>
          <cell r="G56534">
            <v>46036.757638888892</v>
          </cell>
          <cell r="H56534">
            <v>46043.51458333333</v>
          </cell>
        </row>
        <row r="56535">
          <cell r="A56535" t="str">
            <v>UCW-24930</v>
          </cell>
          <cell r="B56535" t="str">
            <v xml:space="preserve">Enrich_Update listing images </v>
          </cell>
          <cell r="C56535" t="str">
            <v>CLOSED</v>
          </cell>
          <cell r="D56535" t="str">
            <v>Medium</v>
          </cell>
          <cell r="E56535" t="str">
            <v>netscribes</v>
          </cell>
          <cell r="F56535" t="str">
            <v>Shraddha Dighe</v>
          </cell>
          <cell r="G56535">
            <v>46036.640972222223</v>
          </cell>
          <cell r="H56535">
            <v>46041.71875</v>
          </cell>
        </row>
        <row r="56536">
          <cell r="A56536" t="str">
            <v>UCW-24928</v>
          </cell>
          <cell r="B56536" t="str">
            <v>CLINIQUE | NPL Listing | 10th Jan</v>
          </cell>
          <cell r="C56536" t="str">
            <v>CLOSED Due to Inactive/Insufficient Information</v>
          </cell>
          <cell r="D56536" t="str">
            <v>Medium</v>
          </cell>
          <cell r="E56536" t="str">
            <v>netscribes</v>
          </cell>
          <cell r="F56536" t="str">
            <v>Shraddha Dighe</v>
          </cell>
          <cell r="G56536">
            <v>46036.636111111111</v>
          </cell>
          <cell r="H56536">
            <v>46049.484722222223</v>
          </cell>
        </row>
        <row r="56537">
          <cell r="A56537" t="str">
            <v>UCW-24924</v>
          </cell>
          <cell r="B56537" t="str">
            <v>Estee Lauder - OR - 12th Jan</v>
          </cell>
          <cell r="C56537" t="str">
            <v>CLOSED</v>
          </cell>
          <cell r="D56537" t="str">
            <v>Medium</v>
          </cell>
          <cell r="E56537" t="str">
            <v>netscribes</v>
          </cell>
          <cell r="F56537" t="str">
            <v>Shraddha Dighe</v>
          </cell>
          <cell r="G56537">
            <v>46036.627083333333</v>
          </cell>
          <cell r="H56537">
            <v>46039.686805555553</v>
          </cell>
        </row>
        <row r="56538">
          <cell r="A56538" t="str">
            <v>UCW-24906</v>
          </cell>
          <cell r="B56538" t="str">
            <v>Spring Soul - 129014 - Velvet Collection - 5th January'26</v>
          </cell>
          <cell r="C56538" t="str">
            <v>CLOSED</v>
          </cell>
          <cell r="D56538" t="str">
            <v>Medium</v>
          </cell>
          <cell r="E56538" t="str">
            <v>netscribes</v>
          </cell>
          <cell r="F56538" t="str">
            <v>Shraddha Dighe</v>
          </cell>
          <cell r="G56538">
            <v>46036.539583333331</v>
          </cell>
          <cell r="H56538">
            <v>46037.599999999999</v>
          </cell>
        </row>
        <row r="56539">
          <cell r="A56539" t="str">
            <v>UCW-24892</v>
          </cell>
          <cell r="B56539" t="str">
            <v>ERROR_125196-SINOIDAWH_Hugo Boss_Watches_02 options_03rd Jan 2026_NC</v>
          </cell>
          <cell r="C56539" t="str">
            <v>CLOSED</v>
          </cell>
          <cell r="D56539" t="str">
            <v>Medium</v>
          </cell>
          <cell r="E56539" t="str">
            <v>netscribes</v>
          </cell>
          <cell r="F56539" t="str">
            <v>Sushma Ram</v>
          </cell>
          <cell r="G56539">
            <v>46035.827777777777</v>
          </cell>
          <cell r="H56539">
            <v>46039.489583333336</v>
          </cell>
        </row>
        <row r="56540">
          <cell r="A56540" t="str">
            <v>UCW-24861</v>
          </cell>
          <cell r="B56540" t="str">
            <v>Error_Lead Image Issue (New Listings) - FAE Beauty</v>
          </cell>
          <cell r="C56540" t="str">
            <v>CLOSED</v>
          </cell>
          <cell r="D56540" t="str">
            <v>Medium</v>
          </cell>
          <cell r="E56540" t="str">
            <v>netscribes</v>
          </cell>
          <cell r="F56540" t="str">
            <v>Reagan D’souza</v>
          </cell>
          <cell r="G56540">
            <v>46035.615972222222</v>
          </cell>
          <cell r="H56540">
            <v>46041.444444444445</v>
          </cell>
        </row>
        <row r="56541">
          <cell r="A56541" t="str">
            <v>UCW-24858</v>
          </cell>
          <cell r="B56541" t="str">
            <v>Chopraa  naviin sent you L TEX D'LORZERI 6 via WeTransfer</v>
          </cell>
          <cell r="C56541" t="str">
            <v>CLOSED</v>
          </cell>
          <cell r="D56541" t="str">
            <v>Medium</v>
          </cell>
          <cell r="E56541" t="str">
            <v>netscribes</v>
          </cell>
          <cell r="F56541" t="str">
            <v>netscribes</v>
          </cell>
          <cell r="G56541">
            <v>46035.607638888891</v>
          </cell>
          <cell r="H56541">
            <v>46093.670138888891</v>
          </cell>
        </row>
        <row r="56542">
          <cell r="A56542" t="str">
            <v>UCW-24856</v>
          </cell>
          <cell r="B56542" t="str">
            <v>Error_Listing of Kids Bathrobe_NC</v>
          </cell>
          <cell r="C56542" t="str">
            <v>CLOSED</v>
          </cell>
          <cell r="D56542" t="str">
            <v>Medium</v>
          </cell>
          <cell r="E56542" t="str">
            <v>netscribes</v>
          </cell>
          <cell r="F56542" t="str">
            <v>Reagan D’souza</v>
          </cell>
          <cell r="G56542">
            <v>46035.581250000003</v>
          </cell>
          <cell r="H56542">
            <v>46053.570138888892</v>
          </cell>
        </row>
        <row r="56543">
          <cell r="A56543" t="str">
            <v>UCW-24835</v>
          </cell>
          <cell r="B56543" t="str">
            <v>Partnership Opportunity: Featuring Manetain — India’s Leading Curly Hair Care Brand on TATACLIQ.COM</v>
          </cell>
          <cell r="C56543" t="str">
            <v>CLOSED</v>
          </cell>
          <cell r="D56543" t="str">
            <v>Medium</v>
          </cell>
          <cell r="E56543" t="str">
            <v>netscribes</v>
          </cell>
          <cell r="F56543" t="str">
            <v>Shraddha Dighe</v>
          </cell>
          <cell r="G56543">
            <v>46034.716666666667</v>
          </cell>
          <cell r="H56543">
            <v>46039.70208333333</v>
          </cell>
        </row>
        <row r="56544">
          <cell r="A56544" t="str">
            <v>UCW-24834</v>
          </cell>
          <cell r="B56544" t="str">
            <v>Enrich_Pilgrim&lt;&gt;Tata Cliq: Image Update</v>
          </cell>
          <cell r="C56544" t="str">
            <v>CLOSED</v>
          </cell>
          <cell r="D56544" t="str">
            <v>Medium</v>
          </cell>
          <cell r="E56544" t="str">
            <v>netscribes</v>
          </cell>
          <cell r="F56544" t="str">
            <v>Shraddha Dighe</v>
          </cell>
          <cell r="G56544">
            <v>46034.710416666669</v>
          </cell>
          <cell r="H56544">
            <v>46055.759722222225</v>
          </cell>
        </row>
        <row r="56545">
          <cell r="A56545" t="str">
            <v>UCW-24831</v>
          </cell>
          <cell r="B56545" t="str">
            <v>CLONE - ABH - NPL 1812</v>
          </cell>
          <cell r="C56545" t="str">
            <v>CLOSED</v>
          </cell>
          <cell r="D56545" t="str">
            <v>Medium</v>
          </cell>
          <cell r="E56545" t="str">
            <v>netscribes</v>
          </cell>
          <cell r="F56545" t="str">
            <v>Shraddha Dighe</v>
          </cell>
          <cell r="G56545">
            <v>46034.690972222219</v>
          </cell>
          <cell r="H56545">
            <v>46036.527777777781</v>
          </cell>
        </row>
        <row r="56546">
          <cell r="A56546" t="str">
            <v>UCW-24828</v>
          </cell>
          <cell r="B56546" t="str">
            <v>Enrich_MNY | Serum Lipstick listing | TATACLIQ</v>
          </cell>
          <cell r="C56546" t="str">
            <v>CLOSED</v>
          </cell>
          <cell r="D56546" t="str">
            <v>Medium</v>
          </cell>
          <cell r="E56546" t="str">
            <v>netscribes</v>
          </cell>
          <cell r="F56546" t="str">
            <v>Shraddha Dighe</v>
          </cell>
          <cell r="G56546">
            <v>46034.67083333333</v>
          </cell>
          <cell r="H56546">
            <v>46035.467361111114</v>
          </cell>
        </row>
        <row r="56547">
          <cell r="A56547" t="str">
            <v>UCW-24825</v>
          </cell>
          <cell r="B56547" t="str">
            <v>Libas Apparel 127532 02-01-2026 (SIZE ADDITION)</v>
          </cell>
          <cell r="C56547" t="str">
            <v>CLOSED</v>
          </cell>
          <cell r="D56547" t="str">
            <v>Medium</v>
          </cell>
          <cell r="E56547" t="str">
            <v>netscribes</v>
          </cell>
          <cell r="F56547" t="str">
            <v>netscribes</v>
          </cell>
          <cell r="G56547">
            <v>46034.652083333334</v>
          </cell>
          <cell r="H56547">
            <v>46093.67083333333</v>
          </cell>
        </row>
        <row r="56548">
          <cell r="A56548" t="str">
            <v>UCW-24821</v>
          </cell>
          <cell r="B56548" t="str">
            <v>Need to update images_29th Dec</v>
          </cell>
          <cell r="C56548" t="str">
            <v>CLOSED Due to Inactive/Insufficient Information</v>
          </cell>
          <cell r="D56548" t="str">
            <v>Medium</v>
          </cell>
          <cell r="E56548" t="str">
            <v>netscribes</v>
          </cell>
          <cell r="F56548" t="str">
            <v>netscribes</v>
          </cell>
          <cell r="G56548">
            <v>46034.631944444445</v>
          </cell>
          <cell r="H56548">
            <v>46093.671527777777</v>
          </cell>
        </row>
        <row r="56549">
          <cell r="A56549" t="str">
            <v>UCW-24818</v>
          </cell>
          <cell r="B56549" t="str">
            <v>Puma New mapping sheet (Jan-2026)</v>
          </cell>
          <cell r="C56549" t="str">
            <v>CLOSED Due to Inactive/Insufficient Information</v>
          </cell>
          <cell r="D56549" t="str">
            <v>Medium</v>
          </cell>
          <cell r="E56549" t="str">
            <v>netscribes</v>
          </cell>
          <cell r="F56549" t="str">
            <v>netscribes</v>
          </cell>
          <cell r="G56549">
            <v>46034.578472222223</v>
          </cell>
          <cell r="H56549">
            <v>46093.672222222223</v>
          </cell>
        </row>
        <row r="56550">
          <cell r="A56550" t="str">
            <v>UCW-24817</v>
          </cell>
          <cell r="B56550" t="str">
            <v>Content Sheet and Image Link | Royal Enfield | 14 products | Tata Cliq | 1257587047</v>
          </cell>
          <cell r="C56550" t="str">
            <v>CLOSED</v>
          </cell>
          <cell r="D56550" t="str">
            <v>Medium</v>
          </cell>
          <cell r="E56550" t="str">
            <v>netscribes</v>
          </cell>
          <cell r="F56550" t="str">
            <v>netscribes</v>
          </cell>
          <cell r="G56550">
            <v>46034.570833333331</v>
          </cell>
          <cell r="H56550">
            <v>46093.67291666667</v>
          </cell>
        </row>
        <row r="56551">
          <cell r="A56551" t="str">
            <v>UCW-24812</v>
          </cell>
          <cell r="B56551" t="str">
            <v>CLONE - Clone - Tata Cliq Luxury - New listing - Evelom Cleansing Oil (MDB)</v>
          </cell>
          <cell r="C56551" t="str">
            <v>CLOSED</v>
          </cell>
          <cell r="D56551" t="str">
            <v>Medium</v>
          </cell>
          <cell r="E56551" t="str">
            <v>netscribes</v>
          </cell>
          <cell r="F56551" t="str">
            <v>Shraddha Dighe</v>
          </cell>
          <cell r="G56551">
            <v>46034.52847222222</v>
          </cell>
          <cell r="H56551">
            <v>46039.544444444444</v>
          </cell>
        </row>
        <row r="56552">
          <cell r="A56552" t="str">
            <v>UCW-24811</v>
          </cell>
          <cell r="B56552" t="str">
            <v>Error_TataCliq New Listings 26/12/2025_NC</v>
          </cell>
          <cell r="C56552" t="str">
            <v>CLOSED</v>
          </cell>
          <cell r="D56552" t="str">
            <v>Medium</v>
          </cell>
          <cell r="E56552" t="str">
            <v>netscribes</v>
          </cell>
          <cell r="F56552" t="str">
            <v>Mohd Tahir Shaikh</v>
          </cell>
          <cell r="G56552">
            <v>46034.526388888888</v>
          </cell>
          <cell r="H56552">
            <v>46049.519444444442</v>
          </cell>
        </row>
        <row r="56553">
          <cell r="A56553" t="str">
            <v>UCW-24809</v>
          </cell>
          <cell r="B56553" t="str">
            <v>Content Sheet and Image Link | Navyasa by liva | 24 products | Tata Cliq | 1260252903</v>
          </cell>
          <cell r="C56553" t="str">
            <v>CLOSED</v>
          </cell>
          <cell r="D56553" t="str">
            <v>Medium</v>
          </cell>
          <cell r="E56553" t="str">
            <v>netscribes</v>
          </cell>
          <cell r="F56553" t="str">
            <v>Mohd Tahir Shaikh</v>
          </cell>
          <cell r="G56553">
            <v>46034.506944444445</v>
          </cell>
          <cell r="H56553">
            <v>46039.544444444444</v>
          </cell>
        </row>
        <row r="56554">
          <cell r="A56554" t="str">
            <v>UCW-24807</v>
          </cell>
          <cell r="B56554" t="str">
            <v>Kids Nighsuits &amp; Winter Jackets- Little Surprise Box</v>
          </cell>
          <cell r="C56554" t="str">
            <v>CLOSED</v>
          </cell>
          <cell r="D56554" t="str">
            <v>Medium</v>
          </cell>
          <cell r="E56554" t="str">
            <v>netscribes</v>
          </cell>
          <cell r="F56554" t="str">
            <v>Mohd Tahir Shaikh</v>
          </cell>
          <cell r="G56554">
            <v>46034.499305555553</v>
          </cell>
          <cell r="H56554">
            <v>46036.61041666667</v>
          </cell>
        </row>
        <row r="56555">
          <cell r="A56555" t="str">
            <v>UCW-24804</v>
          </cell>
          <cell r="B56555" t="str">
            <v>Lela - Cataloging</v>
          </cell>
          <cell r="C56555" t="str">
            <v>CLOSED</v>
          </cell>
          <cell r="D56555" t="str">
            <v>Medium</v>
          </cell>
          <cell r="E56555" t="str">
            <v>netscribes</v>
          </cell>
          <cell r="F56555" t="str">
            <v>Mohd Tahir Shaikh</v>
          </cell>
          <cell r="G56555">
            <v>46034.482638888891</v>
          </cell>
          <cell r="H56555">
            <v>46039.546527777777</v>
          </cell>
        </row>
        <row r="56556">
          <cell r="A56556" t="str">
            <v>UCW-24787</v>
          </cell>
          <cell r="B56556" t="str">
            <v>Tata Cliq-Multi Brand-Men's Apparel 31-12-2025</v>
          </cell>
          <cell r="C56556" t="str">
            <v>CLOSED</v>
          </cell>
          <cell r="D56556" t="str">
            <v>Medium</v>
          </cell>
          <cell r="E56556" t="str">
            <v>netscribes</v>
          </cell>
          <cell r="F56556" t="str">
            <v>netscribes</v>
          </cell>
          <cell r="G56556">
            <v>46032.759722222225</v>
          </cell>
          <cell r="H56556">
            <v>46039.699305555558</v>
          </cell>
        </row>
        <row r="56557">
          <cell r="A56557" t="str">
            <v>UCW-24784</v>
          </cell>
          <cell r="B56557" t="str">
            <v>ENRICH_Request To Image Change - Reshoot 2 styles</v>
          </cell>
          <cell r="C56557" t="str">
            <v>CLOSED</v>
          </cell>
          <cell r="D56557" t="str">
            <v>Medium</v>
          </cell>
          <cell r="E56557" t="str">
            <v>netscribes</v>
          </cell>
          <cell r="F56557" t="str">
            <v>Mohd Tahir Shaikh</v>
          </cell>
          <cell r="G56557">
            <v>46031.818055555559</v>
          </cell>
          <cell r="H56557">
            <v>46039.698611111111</v>
          </cell>
        </row>
        <row r="56558">
          <cell r="A56558" t="str">
            <v>UCW-24783</v>
          </cell>
          <cell r="B56558" t="str">
            <v>Libas Apparel 127532 02-01-2026 (SIZE ADDITION)</v>
          </cell>
          <cell r="C56558" t="str">
            <v>CLOSED</v>
          </cell>
          <cell r="D56558" t="str">
            <v>Medium</v>
          </cell>
          <cell r="E56558" t="str">
            <v>netscribes</v>
          </cell>
          <cell r="F56558" t="str">
            <v>Mohd Tahir Shaikh</v>
          </cell>
          <cell r="G56558">
            <v>46031.813888888886</v>
          </cell>
          <cell r="H56558">
            <v>46034.604166666664</v>
          </cell>
        </row>
        <row r="56559">
          <cell r="A56559" t="str">
            <v>UCW-24778</v>
          </cell>
          <cell r="B56559" t="str">
            <v>CLONE - Tatacliq Home Templates-29-09-2025</v>
          </cell>
          <cell r="C56559" t="str">
            <v>CLOSED</v>
          </cell>
          <cell r="D56559" t="str">
            <v>Medium</v>
          </cell>
          <cell r="E56559" t="str">
            <v>netscribes</v>
          </cell>
          <cell r="F56559" t="str">
            <v>Mohd Tahir Shaikh</v>
          </cell>
          <cell r="G56559">
            <v>46031.790277777778</v>
          </cell>
          <cell r="H56559">
            <v>46034.579861111109</v>
          </cell>
        </row>
        <row r="56560">
          <cell r="A56560" t="str">
            <v>UCW-24776</v>
          </cell>
          <cell r="B56560" t="str">
            <v>ENRICH_Urgent- 2 Article Image Update- Addias</v>
          </cell>
          <cell r="C56560" t="str">
            <v>CLOSED</v>
          </cell>
          <cell r="D56560" t="str">
            <v>Medium</v>
          </cell>
          <cell r="E56560" t="str">
            <v>netscribes</v>
          </cell>
          <cell r="F56560" t="str">
            <v>Mohd Tahir Shaikh</v>
          </cell>
          <cell r="G56560">
            <v>46031.782638888886</v>
          </cell>
          <cell r="H56560">
            <v>46039.698611111111</v>
          </cell>
        </row>
        <row r="56561">
          <cell r="A56561" t="str">
            <v>UCW-24775</v>
          </cell>
          <cell r="B56561" t="str">
            <v>22319_Bestseller Box - Tata</v>
          </cell>
          <cell r="C56561" t="str">
            <v>CLOSED</v>
          </cell>
          <cell r="D56561" t="str">
            <v>Medium</v>
          </cell>
          <cell r="E56561" t="str">
            <v>netscribes</v>
          </cell>
          <cell r="F56561" t="str">
            <v>Shraddha Dighe</v>
          </cell>
          <cell r="G56561">
            <v>46031.77847222222</v>
          </cell>
          <cell r="H56561">
            <v>46039.546527777777</v>
          </cell>
        </row>
        <row r="56562">
          <cell r="A56562" t="str">
            <v>UCW-24769</v>
          </cell>
          <cell r="B56562" t="str">
            <v>New listing_Tatacliq</v>
          </cell>
          <cell r="C56562" t="str">
            <v>CLOSED</v>
          </cell>
          <cell r="D56562" t="str">
            <v>Medium</v>
          </cell>
          <cell r="E56562" t="str">
            <v>netscribes</v>
          </cell>
          <cell r="F56562" t="str">
            <v>Shraddha Dighe</v>
          </cell>
          <cell r="G56562">
            <v>46031.761805555558</v>
          </cell>
          <cell r="H56562">
            <v>46037.535416666666</v>
          </cell>
        </row>
        <row r="56563">
          <cell r="A56563" t="str">
            <v>UCW-24752</v>
          </cell>
          <cell r="B56563" t="str">
            <v>Bobbi Brown - Platform Addition - 6th Jan</v>
          </cell>
          <cell r="C56563" t="str">
            <v>CLOSED</v>
          </cell>
          <cell r="D56563" t="str">
            <v>Medium</v>
          </cell>
          <cell r="E56563" t="str">
            <v>netscribes</v>
          </cell>
          <cell r="F56563" t="str">
            <v>Shraddha Dighe</v>
          </cell>
          <cell r="G56563">
            <v>46031.636111111111</v>
          </cell>
          <cell r="H56563">
            <v>46049.512499999997</v>
          </cell>
        </row>
        <row r="56564">
          <cell r="A56564" t="str">
            <v>UCW-24749</v>
          </cell>
          <cell r="B56564" t="str">
            <v>Enrich_Title Update Request for Attars – Ajmal &amp; Sons</v>
          </cell>
          <cell r="C56564" t="str">
            <v>CLOSED</v>
          </cell>
          <cell r="D56564" t="str">
            <v>Medium</v>
          </cell>
          <cell r="E56564" t="str">
            <v>netscribes</v>
          </cell>
          <cell r="F56564" t="str">
            <v>Shraddha Dighe</v>
          </cell>
          <cell r="G56564">
            <v>46031.591666666667</v>
          </cell>
          <cell r="H56564">
            <v>46039.697916666664</v>
          </cell>
        </row>
        <row r="56565">
          <cell r="A56565" t="str">
            <v>UCW-24744</v>
          </cell>
          <cell r="B56565" t="str">
            <v>ERROR_ENRICH_M&amp;S Size to be added (Pending 1)_NC</v>
          </cell>
          <cell r="C56565" t="str">
            <v>CLOSED</v>
          </cell>
          <cell r="D56565" t="str">
            <v>Medium</v>
          </cell>
          <cell r="E56565" t="str">
            <v>netscribes</v>
          </cell>
          <cell r="F56565" t="str">
            <v>Shraddha Dighe</v>
          </cell>
          <cell r="G56565">
            <v>46031.585416666669</v>
          </cell>
          <cell r="H56565">
            <v>46093.673611111109</v>
          </cell>
        </row>
        <row r="56566">
          <cell r="A56566" t="str">
            <v>UCW-24739</v>
          </cell>
          <cell r="B56566" t="str">
            <v>Tata Cliq (Dec) - New Product Listing - Slot 3 Jan</v>
          </cell>
          <cell r="C56566" t="str">
            <v>CLOSED</v>
          </cell>
          <cell r="D56566" t="str">
            <v>Medium</v>
          </cell>
          <cell r="E56566" t="str">
            <v>netscribes</v>
          </cell>
          <cell r="F56566" t="str">
            <v>Shraddha Dighe</v>
          </cell>
          <cell r="G56566">
            <v>46031.532638888886</v>
          </cell>
          <cell r="H56566">
            <v>46038.57916666667</v>
          </cell>
        </row>
        <row r="56567">
          <cell r="A56567" t="str">
            <v>UCW-24721</v>
          </cell>
          <cell r="B56567" t="str">
            <v>Pantaloons/Men's wear/apparel/New Listing/SKU 973/Options 189| 7th Jan'2026</v>
          </cell>
          <cell r="C56567" t="str">
            <v>CLOSED</v>
          </cell>
          <cell r="D56567" t="str">
            <v>Medium</v>
          </cell>
          <cell r="E56567" t="str">
            <v>netscribes</v>
          </cell>
          <cell r="F56567" t="str">
            <v>Simi Raichel Zachariah</v>
          </cell>
          <cell r="G56567">
            <v>46031.469444444447</v>
          </cell>
          <cell r="H56567">
            <v>46104.477777777778</v>
          </cell>
        </row>
        <row r="56568">
          <cell r="A56568" t="str">
            <v>UCW-24720</v>
          </cell>
          <cell r="B56568" t="str">
            <v>CK DAV MJ - 6 STD - New Listing - TATA - 22/12/25</v>
          </cell>
          <cell r="C56568" t="str">
            <v>CLOSED</v>
          </cell>
          <cell r="D56568" t="str">
            <v>Medium</v>
          </cell>
          <cell r="E56568" t="str">
            <v>netscribes</v>
          </cell>
          <cell r="F56568" t="str">
            <v>Shraddha Dighe</v>
          </cell>
          <cell r="G56568">
            <v>46031.465277777781</v>
          </cell>
          <cell r="H56568">
            <v>46039.684027777781</v>
          </cell>
        </row>
        <row r="56569">
          <cell r="A56569" t="str">
            <v>UCW-24717</v>
          </cell>
          <cell r="B56569" t="str">
            <v>Request for Upload of 176 Articles Shared via Excel Sheet</v>
          </cell>
          <cell r="C56569" t="str">
            <v>CLOSED</v>
          </cell>
          <cell r="D56569" t="str">
            <v>Medium</v>
          </cell>
          <cell r="E56569" t="str">
            <v>netscribes</v>
          </cell>
          <cell r="F56569" t="str">
            <v>Mohd Tahir Shaikh</v>
          </cell>
          <cell r="G56569">
            <v>46031.459027777775</v>
          </cell>
          <cell r="H56569">
            <v>46050.488194444442</v>
          </cell>
        </row>
        <row r="56570">
          <cell r="A56570" t="str">
            <v>UCW-24710</v>
          </cell>
          <cell r="B56570" t="str">
            <v>Enrich_Titan x Tatacliq Skinn Gift pack Image Update</v>
          </cell>
          <cell r="C56570" t="str">
            <v>CLOSED</v>
          </cell>
          <cell r="D56570" t="str">
            <v>Medium</v>
          </cell>
          <cell r="E56570" t="str">
            <v>netscribes</v>
          </cell>
          <cell r="F56570" t="str">
            <v>Shraddha Dighe</v>
          </cell>
          <cell r="G56570">
            <v>46030.760416666664</v>
          </cell>
          <cell r="H56570">
            <v>46039.697222222225</v>
          </cell>
        </row>
        <row r="56571">
          <cell r="A56571" t="str">
            <v>UCW-24707</v>
          </cell>
          <cell r="B56571" t="str">
            <v>White seed new ranges listing details</v>
          </cell>
          <cell r="C56571" t="str">
            <v>CLOSED</v>
          </cell>
          <cell r="D56571" t="str">
            <v>Medium</v>
          </cell>
          <cell r="E56571" t="str">
            <v>netscribes</v>
          </cell>
          <cell r="F56571" t="str">
            <v>Shraddha Dighe</v>
          </cell>
          <cell r="G56571">
            <v>46030.755555555559</v>
          </cell>
          <cell r="H56571">
            <v>46034.54583333333</v>
          </cell>
        </row>
        <row r="56572">
          <cell r="A56572" t="str">
            <v>UCW-24706</v>
          </cell>
          <cell r="B56572" t="str">
            <v>WishCare || New Listings Data</v>
          </cell>
          <cell r="C56572" t="str">
            <v>CLOSED</v>
          </cell>
          <cell r="D56572" t="str">
            <v>Medium</v>
          </cell>
          <cell r="E56572" t="str">
            <v>netscribes</v>
          </cell>
          <cell r="F56572" t="str">
            <v>Shraddha Dighe</v>
          </cell>
          <cell r="G56572">
            <v>46030.748611111114</v>
          </cell>
          <cell r="H56572">
            <v>46039.549305555556</v>
          </cell>
        </row>
        <row r="56573">
          <cell r="A56573" t="str">
            <v>UCW-24705</v>
          </cell>
          <cell r="B56573" t="str">
            <v>ERROR_Pediteq – New Brand – Catalogue listing_NC</v>
          </cell>
          <cell r="C56573" t="str">
            <v>CLOSED</v>
          </cell>
          <cell r="D56573" t="str">
            <v>Medium</v>
          </cell>
          <cell r="E56573" t="str">
            <v>netscribes</v>
          </cell>
          <cell r="F56573" t="str">
            <v>Mohd Tahir Shaikh</v>
          </cell>
          <cell r="G56573">
            <v>46030.746527777781</v>
          </cell>
          <cell r="H56573">
            <v>46039.697222222225</v>
          </cell>
        </row>
        <row r="56574">
          <cell r="A56574" t="str">
            <v>UCW-24704</v>
          </cell>
          <cell r="B56574" t="str">
            <v>22180_Soap_Sandalwood &amp; Turmeric - GWP (Tata)</v>
          </cell>
          <cell r="C56574" t="str">
            <v>CLOSED</v>
          </cell>
          <cell r="D56574" t="str">
            <v>Medium</v>
          </cell>
          <cell r="E56574" t="str">
            <v>netscribes</v>
          </cell>
          <cell r="F56574" t="str">
            <v>Shraddha Dighe</v>
          </cell>
          <cell r="G56574">
            <v>46030.745138888888</v>
          </cell>
          <cell r="H56574">
            <v>46035.566666666666</v>
          </cell>
        </row>
        <row r="56575">
          <cell r="A56575" t="str">
            <v>UCW-24703</v>
          </cell>
          <cell r="B56575" t="str">
            <v>Jockey + Apparel Kids + 100121</v>
          </cell>
          <cell r="C56575" t="str">
            <v>CLOSED</v>
          </cell>
          <cell r="D56575" t="str">
            <v>Medium</v>
          </cell>
          <cell r="E56575" t="str">
            <v>netscribes</v>
          </cell>
          <cell r="F56575" t="str">
            <v>Mohd Tahir Shaikh</v>
          </cell>
          <cell r="G56575">
            <v>46030.741666666669</v>
          </cell>
          <cell r="H56575">
            <v>46032.680555555555</v>
          </cell>
        </row>
        <row r="56576">
          <cell r="A56576" t="str">
            <v>UCW-24702</v>
          </cell>
          <cell r="B56576" t="str">
            <v>Error_Kipsta by Decathlon - Twice Wrong Product Dispatched - Andon Cord_NC</v>
          </cell>
          <cell r="C56576" t="str">
            <v>CLOSED</v>
          </cell>
          <cell r="D56576" t="str">
            <v>Medium</v>
          </cell>
          <cell r="E56576" t="str">
            <v>Chirag Dubal</v>
          </cell>
          <cell r="F56576" t="str">
            <v>Reagan D’souza</v>
          </cell>
          <cell r="G56576">
            <v>46030.734027777777</v>
          </cell>
          <cell r="H56576">
            <v>46031.473611111112</v>
          </cell>
        </row>
        <row r="56577">
          <cell r="A56577" t="str">
            <v>UCW-24701</v>
          </cell>
          <cell r="B56577" t="str">
            <v>M&amp;S missing sizes 2nd lot</v>
          </cell>
          <cell r="C56577" t="str">
            <v>CLOSED</v>
          </cell>
          <cell r="D56577" t="str">
            <v>Medium</v>
          </cell>
          <cell r="E56577" t="str">
            <v>netscribes</v>
          </cell>
          <cell r="F56577" t="str">
            <v>Mohd Tahir Shaikh</v>
          </cell>
          <cell r="G56577">
            <v>46030.730555555558</v>
          </cell>
          <cell r="H56577">
            <v>46039.695833333331</v>
          </cell>
        </row>
        <row r="56578">
          <cell r="A56578" t="str">
            <v>UCW-24700</v>
          </cell>
          <cell r="B56578" t="str">
            <v>Error_Quechua by Decathlon - Wrong Product - Andon Cord_NC</v>
          </cell>
          <cell r="C56578" t="str">
            <v>CLOSED</v>
          </cell>
          <cell r="D56578" t="str">
            <v>Medium</v>
          </cell>
          <cell r="E56578" t="str">
            <v>Chirag Dubal</v>
          </cell>
          <cell r="F56578" t="str">
            <v>Reagan D’souza</v>
          </cell>
          <cell r="G56578">
            <v>46030.729861111111</v>
          </cell>
          <cell r="H56578">
            <v>46031.48333333333</v>
          </cell>
        </row>
        <row r="56579">
          <cell r="A56579" t="str">
            <v>UCW-24698</v>
          </cell>
          <cell r="B56579" t="str">
            <v>Enrich_PDP images update</v>
          </cell>
          <cell r="C56579" t="str">
            <v>CLOSED</v>
          </cell>
          <cell r="D56579" t="str">
            <v>Medium</v>
          </cell>
          <cell r="E56579" t="str">
            <v>netscribes</v>
          </cell>
          <cell r="F56579" t="str">
            <v>Shraddha Dighe</v>
          </cell>
          <cell r="G56579">
            <v>46030.710416666669</v>
          </cell>
          <cell r="H56579">
            <v>46039.695138888892</v>
          </cell>
        </row>
        <row r="56580">
          <cell r="A56580" t="str">
            <v>UCW-24696</v>
          </cell>
          <cell r="B56580" t="str">
            <v>Error_TataCliq X Bewakoof II Mens Wear II 10-October-2025_NC</v>
          </cell>
          <cell r="C56580" t="str">
            <v>CLOSED</v>
          </cell>
          <cell r="D56580" t="str">
            <v>Medium</v>
          </cell>
          <cell r="E56580" t="str">
            <v>netscribes</v>
          </cell>
          <cell r="F56580" t="str">
            <v>Reagan D’souza</v>
          </cell>
          <cell r="G56580">
            <v>46030.70416666667</v>
          </cell>
          <cell r="H56580">
            <v>46035.724305555559</v>
          </cell>
        </row>
        <row r="56581">
          <cell r="A56581" t="str">
            <v>UCW-24692</v>
          </cell>
          <cell r="B56581" t="str">
            <v>CLONE - Kindlife x Tata CLiQ | Biore Listing details required</v>
          </cell>
          <cell r="C56581" t="str">
            <v>CLOSED Due to Inactive/Insufficient Information</v>
          </cell>
          <cell r="D56581" t="str">
            <v>Medium</v>
          </cell>
          <cell r="E56581" t="str">
            <v>netscribes</v>
          </cell>
          <cell r="F56581" t="str">
            <v>Shraddha Dighe</v>
          </cell>
          <cell r="G56581">
            <v>46030.694444444445</v>
          </cell>
          <cell r="H56581">
            <v>46030.701388888891</v>
          </cell>
        </row>
        <row r="56582">
          <cell r="A56582" t="str">
            <v>UCW-24691</v>
          </cell>
          <cell r="B56582" t="str">
            <v>Clone - Kindlife x Tata CLiQ | Biore Listing details required</v>
          </cell>
          <cell r="C56582" t="str">
            <v>CLOSED</v>
          </cell>
          <cell r="D56582" t="str">
            <v>Medium</v>
          </cell>
          <cell r="E56582" t="str">
            <v>netscribes</v>
          </cell>
          <cell r="F56582" t="str">
            <v>netscribes</v>
          </cell>
          <cell r="G56582">
            <v>46030.689583333333</v>
          </cell>
          <cell r="H56582">
            <v>46034.533333333333</v>
          </cell>
        </row>
        <row r="56583">
          <cell r="A56583" t="str">
            <v>UCW-24690</v>
          </cell>
          <cell r="B56583" t="str">
            <v>CLONE - TATA LID New Launch Jan'26</v>
          </cell>
          <cell r="C56583" t="str">
            <v>CLOSED</v>
          </cell>
          <cell r="D56583" t="str">
            <v>Medium</v>
          </cell>
          <cell r="E56583" t="str">
            <v>netscribes</v>
          </cell>
          <cell r="F56583" t="str">
            <v>netscribes</v>
          </cell>
          <cell r="G56583">
            <v>46030.68472222222</v>
          </cell>
          <cell r="H56583">
            <v>46057.569444444445</v>
          </cell>
        </row>
        <row r="56584">
          <cell r="A56584" t="str">
            <v>UCW-24686</v>
          </cell>
          <cell r="B56584" t="str">
            <v>Tata Cliq-Multi Brand-Men's Apparel 31-12-2025</v>
          </cell>
          <cell r="C56584" t="str">
            <v>CLOSED</v>
          </cell>
          <cell r="D56584" t="str">
            <v>Medium</v>
          </cell>
          <cell r="E56584" t="str">
            <v>netscribes</v>
          </cell>
          <cell r="F56584" t="str">
            <v>Juilee Jadhav</v>
          </cell>
          <cell r="G56584">
            <v>46030.664583333331</v>
          </cell>
          <cell r="H56584">
            <v>46032.675000000003</v>
          </cell>
        </row>
        <row r="56585">
          <cell r="A56585" t="str">
            <v>UCW-24683</v>
          </cell>
          <cell r="B56585" t="str">
            <v>ERROR_Kids Apparel 29-10-2025_NC</v>
          </cell>
          <cell r="C56585" t="str">
            <v>CLOSED</v>
          </cell>
          <cell r="D56585" t="str">
            <v>Medium</v>
          </cell>
          <cell r="E56585" t="str">
            <v>netscribes</v>
          </cell>
          <cell r="F56585" t="str">
            <v>Sushma Ram</v>
          </cell>
          <cell r="G56585">
            <v>46030.652083333334</v>
          </cell>
          <cell r="H56585">
            <v>46059.505555555559</v>
          </cell>
        </row>
        <row r="56586">
          <cell r="A56586" t="str">
            <v>UCW-24682</v>
          </cell>
          <cell r="B56586" t="str">
            <v>OAP | GB Matte Lumi Cream Listing | TATCLIQ</v>
          </cell>
          <cell r="C56586" t="str">
            <v>CLOSED</v>
          </cell>
          <cell r="D56586" t="str">
            <v>Medium</v>
          </cell>
          <cell r="E56586" t="str">
            <v>netscribes</v>
          </cell>
          <cell r="F56586" t="str">
            <v>Shraddha Dighe</v>
          </cell>
          <cell r="G56586">
            <v>46030.651388888888</v>
          </cell>
          <cell r="H56586">
            <v>46039.554166666669</v>
          </cell>
        </row>
        <row r="56587">
          <cell r="A56587" t="str">
            <v>UCW-24678</v>
          </cell>
          <cell r="B56587" t="str">
            <v>ERROR_Hoversoul Content &amp; Image Change 08 Jan 2026</v>
          </cell>
          <cell r="C56587" t="str">
            <v>CLOSED</v>
          </cell>
          <cell r="D56587" t="str">
            <v>Medium</v>
          </cell>
          <cell r="E56587" t="str">
            <v>netscribes</v>
          </cell>
          <cell r="F56587" t="str">
            <v>Mohd Tahir Shaikh</v>
          </cell>
          <cell r="G56587">
            <v>46030.637499999997</v>
          </cell>
          <cell r="H56587">
            <v>46057.48541666667</v>
          </cell>
        </row>
        <row r="56588">
          <cell r="A56588" t="str">
            <v>UCW-24670</v>
          </cell>
          <cell r="B56588" t="str">
            <v>ENRICH_Libas Apparel 127532 07-01-26 (IMAGE REPLACE)</v>
          </cell>
          <cell r="C56588" t="str">
            <v>CLOSED</v>
          </cell>
          <cell r="D56588" t="str">
            <v>Medium</v>
          </cell>
          <cell r="E56588" t="str">
            <v>netscribes</v>
          </cell>
          <cell r="F56588" t="str">
            <v>Mohd Tahir Shaikh</v>
          </cell>
          <cell r="G56588">
            <v>46030.564583333333</v>
          </cell>
          <cell r="H56588">
            <v>46039.693749999999</v>
          </cell>
        </row>
        <row r="56589">
          <cell r="A56589" t="str">
            <v>UCW-24668</v>
          </cell>
          <cell r="B56589" t="str">
            <v xml:space="preserve">Titan x Tata Cliq New Product Listing - Discovery Kit </v>
          </cell>
          <cell r="C56589" t="str">
            <v>CLOSED</v>
          </cell>
          <cell r="D56589" t="str">
            <v>Medium</v>
          </cell>
          <cell r="E56589" t="str">
            <v>netscribes</v>
          </cell>
          <cell r="F56589" t="str">
            <v>Shraddha Dighe</v>
          </cell>
          <cell r="G56589">
            <v>46030.543055555558</v>
          </cell>
          <cell r="H56589">
            <v>46039.700694444444</v>
          </cell>
        </row>
        <row r="56590">
          <cell r="A56590" t="str">
            <v>UCW-24664</v>
          </cell>
          <cell r="B56590" t="str">
            <v>Clone - Beauty - 127348 - E2E - Protouch - 1 Sku - 8 JAN</v>
          </cell>
          <cell r="C56590" t="str">
            <v>CLOSED</v>
          </cell>
          <cell r="D56590" t="str">
            <v>Medium</v>
          </cell>
          <cell r="E56590" t="str">
            <v>netscribes</v>
          </cell>
          <cell r="F56590" t="str">
            <v>netscribes</v>
          </cell>
          <cell r="G56590">
            <v>46030.502083333333</v>
          </cell>
          <cell r="H56590">
            <v>46057.542361111111</v>
          </cell>
        </row>
        <row r="56591">
          <cell r="A56591" t="str">
            <v>UCW-24660</v>
          </cell>
          <cell r="B56591" t="str">
            <v>Clone - Tata Cliq Luxury - New listing - Evelom Cleansing Oil (MDB)</v>
          </cell>
          <cell r="C56591" t="str">
            <v>CLOSED Due to Inactive/Insufficient Information</v>
          </cell>
          <cell r="D56591" t="str">
            <v>Medium</v>
          </cell>
          <cell r="E56591" t="str">
            <v>netscribes</v>
          </cell>
          <cell r="F56591" t="str">
            <v>netscribes</v>
          </cell>
          <cell r="G56591">
            <v>46030.493750000001</v>
          </cell>
          <cell r="H56591">
            <v>46042.761111111111</v>
          </cell>
        </row>
        <row r="56592">
          <cell r="A56592" t="str">
            <v>UCW-24653</v>
          </cell>
          <cell r="B56592" t="str">
            <v>Error_TH - MP - Lot 258_NC</v>
          </cell>
          <cell r="C56592" t="str">
            <v>CLOSED</v>
          </cell>
          <cell r="D56592" t="str">
            <v>Medium</v>
          </cell>
          <cell r="E56592" t="str">
            <v>netscribes</v>
          </cell>
          <cell r="F56592" t="str">
            <v>Reagan D’souza</v>
          </cell>
          <cell r="G56592">
            <v>46030.473611111112</v>
          </cell>
          <cell r="H56592">
            <v>46056.478472222225</v>
          </cell>
        </row>
        <row r="56593">
          <cell r="A56593" t="str">
            <v>UCW-24651</v>
          </cell>
          <cell r="B56593" t="str">
            <v>Error_S&amp;N - Midnight Access : 2nd Dec 25_NC</v>
          </cell>
          <cell r="C56593" t="str">
            <v>CLOSED</v>
          </cell>
          <cell r="D56593" t="str">
            <v>Medium</v>
          </cell>
          <cell r="E56593" t="str">
            <v>Chirag Dubal</v>
          </cell>
          <cell r="F56593" t="str">
            <v>Reagan D’souza</v>
          </cell>
          <cell r="G56593">
            <v>46030.468055555553</v>
          </cell>
          <cell r="H56593">
            <v>46056.677777777775</v>
          </cell>
        </row>
        <row r="56594">
          <cell r="A56594" t="str">
            <v>UCW-24631</v>
          </cell>
          <cell r="B56594" t="str">
            <v>TATA Prada Paradigme 10 ml cataloguing Jan'26</v>
          </cell>
          <cell r="C56594" t="str">
            <v>CLOSED</v>
          </cell>
          <cell r="D56594" t="str">
            <v>Medium</v>
          </cell>
          <cell r="E56594" t="str">
            <v>netscribes</v>
          </cell>
          <cell r="F56594" t="str">
            <v>Shraddha Dighe</v>
          </cell>
          <cell r="G56594">
            <v>46029.772222222222</v>
          </cell>
          <cell r="H56594">
            <v>46031.534722222219</v>
          </cell>
        </row>
        <row r="56595">
          <cell r="A56595" t="str">
            <v>UCW-24630</v>
          </cell>
          <cell r="B56595" t="str">
            <v>Mia Aspire Collections</v>
          </cell>
          <cell r="C56595" t="str">
            <v>CLOSED</v>
          </cell>
          <cell r="D56595" t="str">
            <v>Medium</v>
          </cell>
          <cell r="E56595" t="str">
            <v>netscribes</v>
          </cell>
          <cell r="F56595" t="str">
            <v>Shraddha Dighe</v>
          </cell>
          <cell r="G56595">
            <v>46029.767361111109</v>
          </cell>
          <cell r="H56595">
            <v>46039.563194444447</v>
          </cell>
        </row>
        <row r="56596">
          <cell r="A56596" t="str">
            <v>UCW-24628</v>
          </cell>
          <cell r="B56596" t="str">
            <v>Tata Cliq (Dec) - New Product Listing - Valentine Hampers</v>
          </cell>
          <cell r="C56596" t="str">
            <v>CLOSED</v>
          </cell>
          <cell r="D56596" t="str">
            <v>Medium</v>
          </cell>
          <cell r="E56596" t="str">
            <v>netscribes</v>
          </cell>
          <cell r="F56596" t="str">
            <v>Shraddha Dighe</v>
          </cell>
          <cell r="G56596">
            <v>46029.751388888886</v>
          </cell>
          <cell r="H56596">
            <v>46043.693055555559</v>
          </cell>
        </row>
        <row r="56597">
          <cell r="A56597" t="str">
            <v>UCW-24621</v>
          </cell>
          <cell r="B56597" t="str">
            <v>Enrich_TATACLIQ x O3+ PDP Update 05-01-2026</v>
          </cell>
          <cell r="C56597" t="str">
            <v>CLOSED</v>
          </cell>
          <cell r="D56597" t="str">
            <v>Medium</v>
          </cell>
          <cell r="E56597" t="str">
            <v>netscribes</v>
          </cell>
          <cell r="F56597" t="str">
            <v>Shraddha Dighe</v>
          </cell>
          <cell r="G56597">
            <v>46029.70208333333</v>
          </cell>
          <cell r="H56597">
            <v>46039.693055555559</v>
          </cell>
        </row>
        <row r="56598">
          <cell r="A56598" t="str">
            <v>UCW-24614</v>
          </cell>
          <cell r="B56598" t="str">
            <v>ERROR_Tatacliq.com Image Correction : 6 sku</v>
          </cell>
          <cell r="C56598" t="str">
            <v>CLOSED</v>
          </cell>
          <cell r="D56598" t="str">
            <v>Medium</v>
          </cell>
          <cell r="E56598" t="str">
            <v>netscribes</v>
          </cell>
          <cell r="F56598" t="str">
            <v>Mohd Tahir Shaikh</v>
          </cell>
          <cell r="G56598">
            <v>46029.67291666667</v>
          </cell>
          <cell r="H56598">
            <v>46039.710416666669</v>
          </cell>
        </row>
        <row r="56599">
          <cell r="A56599" t="str">
            <v>UCW-24612</v>
          </cell>
          <cell r="B56599" t="str">
            <v>Friday Launch_26th Dec_Studiowest_35Options</v>
          </cell>
          <cell r="C56599" t="str">
            <v>CLOSED</v>
          </cell>
          <cell r="D56599" t="str">
            <v>Medium</v>
          </cell>
          <cell r="E56599" t="str">
            <v>netscribes</v>
          </cell>
          <cell r="F56599" t="str">
            <v>Shraddha Dighe</v>
          </cell>
          <cell r="G56599">
            <v>46029.65902777778</v>
          </cell>
          <cell r="H56599">
            <v>46039.556944444441</v>
          </cell>
        </row>
        <row r="56600">
          <cell r="A56600" t="str">
            <v>UCW-24610</v>
          </cell>
          <cell r="B56600" t="str">
            <v>Error_Size Chart Missing (New Listings) - House of Chikankari</v>
          </cell>
          <cell r="C56600" t="str">
            <v>CLOSED</v>
          </cell>
          <cell r="D56600" t="str">
            <v>Medium</v>
          </cell>
          <cell r="E56600" t="str">
            <v>Chirag Dubal</v>
          </cell>
          <cell r="F56600" t="str">
            <v>Reagan D’souza</v>
          </cell>
          <cell r="G56600">
            <v>46029.640277777777</v>
          </cell>
          <cell r="H56600">
            <v>46030.478472222225</v>
          </cell>
        </row>
        <row r="56601">
          <cell r="A56601" t="str">
            <v>UCW-24597</v>
          </cell>
          <cell r="B56601" t="str">
            <v>Tatacliq Women Western Wear Template | 4th Nov'2025</v>
          </cell>
          <cell r="C56601" t="str">
            <v>CLOSED</v>
          </cell>
          <cell r="D56601" t="str">
            <v>Medium</v>
          </cell>
          <cell r="E56601" t="str">
            <v>netscribes</v>
          </cell>
          <cell r="F56601" t="str">
            <v>Juilee Jadhav</v>
          </cell>
          <cell r="G56601">
            <v>46029.538194444445</v>
          </cell>
          <cell r="H56601">
            <v>46039.556250000001</v>
          </cell>
        </row>
        <row r="56602">
          <cell r="A56602" t="str">
            <v>UCW-24592</v>
          </cell>
          <cell r="B56602" t="str">
            <v>Tata Cliq Dump file with EAN code for it luggage, JUMP &amp; FT</v>
          </cell>
          <cell r="C56602" t="str">
            <v>CLOSED</v>
          </cell>
          <cell r="D56602" t="str">
            <v>Medium</v>
          </cell>
          <cell r="E56602" t="str">
            <v>netscribes</v>
          </cell>
          <cell r="F56602" t="str">
            <v>Mohd Tahir Shaikh</v>
          </cell>
          <cell r="G56602">
            <v>46029.513888888891</v>
          </cell>
          <cell r="H56602">
            <v>46032.54583333333</v>
          </cell>
        </row>
        <row r="56603">
          <cell r="A56603" t="str">
            <v>UCW-24585</v>
          </cell>
          <cell r="B56603" t="str">
            <v>The Real effect London Catalogue- Dec'25</v>
          </cell>
          <cell r="C56603" t="str">
            <v>CLOSED</v>
          </cell>
          <cell r="D56603" t="str">
            <v>Medium</v>
          </cell>
          <cell r="E56603" t="str">
            <v>netscribes</v>
          </cell>
          <cell r="F56603" t="str">
            <v>Shraddha Dighe</v>
          </cell>
          <cell r="G56603">
            <v>46029.475694444445</v>
          </cell>
          <cell r="H56603">
            <v>46039.699305555558</v>
          </cell>
        </row>
        <row r="56604">
          <cell r="A56604" t="str">
            <v>UCW-24576</v>
          </cell>
          <cell r="B56604" t="str">
            <v>ENRICH_Libas Apparel 127532 02-01-2026 (SIZE CHART IMAGE ADDITION)</v>
          </cell>
          <cell r="C56604" t="str">
            <v>CLOSED Due to Inactive/Insufficient Information</v>
          </cell>
          <cell r="D56604" t="str">
            <v>Medium</v>
          </cell>
          <cell r="E56604" t="str">
            <v>netscribes</v>
          </cell>
          <cell r="F56604" t="str">
            <v>Mohd Tahir Shaikh</v>
          </cell>
          <cell r="G56604">
            <v>46029.438888888886</v>
          </cell>
          <cell r="H56604">
            <v>46042.806944444441</v>
          </cell>
        </row>
        <row r="56605">
          <cell r="A56605" t="str">
            <v>UCW-24570</v>
          </cell>
          <cell r="B56605" t="str">
            <v>Error_FW: Tata Cliq - Cataloguing Templates_NC</v>
          </cell>
          <cell r="C56605" t="str">
            <v>CLOSED</v>
          </cell>
          <cell r="D56605" t="str">
            <v>Medium</v>
          </cell>
          <cell r="E56605" t="str">
            <v>netscribes</v>
          </cell>
          <cell r="F56605" t="str">
            <v>Reagan D’souza</v>
          </cell>
          <cell r="G56605">
            <v>46028.857638888891</v>
          </cell>
          <cell r="H56605">
            <v>46029.583333333336</v>
          </cell>
        </row>
        <row r="56606">
          <cell r="A56606" t="str">
            <v>UCW-24549</v>
          </cell>
          <cell r="B56606" t="str">
            <v>Tata Cliq (Dec) - New Product Listing - 4</v>
          </cell>
          <cell r="C56606" t="str">
            <v>CLOSED</v>
          </cell>
          <cell r="D56606" t="str">
            <v>Medium</v>
          </cell>
          <cell r="E56606" t="str">
            <v>Contexio</v>
          </cell>
          <cell r="F56606" t="str">
            <v>Shraddha Dighe</v>
          </cell>
          <cell r="G56606">
            <v>46028.7</v>
          </cell>
          <cell r="H56606">
            <v>46036.629166666666</v>
          </cell>
        </row>
        <row r="56607">
          <cell r="A56607" t="str">
            <v>UCW-24540</v>
          </cell>
          <cell r="B56607" t="str">
            <v>ERROR_Image Issue (Review Moderation) - PUMA_NC</v>
          </cell>
          <cell r="C56607" t="str">
            <v>CLOSED</v>
          </cell>
          <cell r="D56607" t="str">
            <v>Medium</v>
          </cell>
          <cell r="E56607" t="str">
            <v>netscribes</v>
          </cell>
          <cell r="F56607" t="str">
            <v>Sushma Ram</v>
          </cell>
          <cell r="G56607">
            <v>46028.670138888891</v>
          </cell>
          <cell r="H56607">
            <v>46043.501388888886</v>
          </cell>
        </row>
        <row r="56608">
          <cell r="A56608" t="str">
            <v>UCW-24536</v>
          </cell>
          <cell r="B56608" t="str">
            <v>Clone- New Listing _ Gold Plain &amp; Studded Jewellery_4234</v>
          </cell>
          <cell r="C56608" t="str">
            <v>CLOSED Due to Inactive/Insufficient Information</v>
          </cell>
          <cell r="D56608" t="str">
            <v>Medium</v>
          </cell>
          <cell r="E56608" t="str">
            <v>Chirag Dubal</v>
          </cell>
          <cell r="F56608" t="str">
            <v>Reagan D’souza</v>
          </cell>
          <cell r="G56608">
            <v>46028.636111111111</v>
          </cell>
          <cell r="H56608">
            <v>46028.652777777781</v>
          </cell>
        </row>
        <row r="56609">
          <cell r="A56609" t="str">
            <v>UCW-24535</v>
          </cell>
          <cell r="B56609" t="str">
            <v>Error - New Listing _ Gold Plain &amp; Studded Jewellery_4234</v>
          </cell>
          <cell r="C56609" t="str">
            <v>CLOSED Due to Inactive/Insufficient Information</v>
          </cell>
          <cell r="D56609" t="str">
            <v>Medium</v>
          </cell>
          <cell r="E56609" t="str">
            <v>netscribes</v>
          </cell>
          <cell r="F56609" t="str">
            <v>Reagan D’souza</v>
          </cell>
          <cell r="G56609">
            <v>46028.636111111111</v>
          </cell>
          <cell r="H56609">
            <v>46049.513194444444</v>
          </cell>
        </row>
        <row r="56610">
          <cell r="A56610" t="str">
            <v>UCW-24534</v>
          </cell>
          <cell r="B56610" t="str">
            <v>ERROR_Image Issue - Quechua by Decathlon</v>
          </cell>
          <cell r="C56610" t="str">
            <v>CLOSED</v>
          </cell>
          <cell r="D56610" t="str">
            <v>Medium</v>
          </cell>
          <cell r="E56610" t="str">
            <v>netscribes</v>
          </cell>
          <cell r="F56610" t="str">
            <v>Sushma Ram</v>
          </cell>
          <cell r="G56610">
            <v>46028.633333333331</v>
          </cell>
          <cell r="H56610">
            <v>46039.667361111111</v>
          </cell>
        </row>
        <row r="56611">
          <cell r="A56611" t="str">
            <v>UCW-24533</v>
          </cell>
          <cell r="B56611" t="str">
            <v>Error - New Listing</v>
          </cell>
          <cell r="C56611" t="str">
            <v>CLOSED</v>
          </cell>
          <cell r="D56611" t="str">
            <v>Medium</v>
          </cell>
          <cell r="E56611" t="str">
            <v>netscribes</v>
          </cell>
          <cell r="F56611" t="str">
            <v>Reagan D’souza</v>
          </cell>
          <cell r="G56611">
            <v>46028.630555555559</v>
          </cell>
          <cell r="H56611">
            <v>46029.447916666664</v>
          </cell>
        </row>
        <row r="56612">
          <cell r="A56612" t="str">
            <v>UCW-24520</v>
          </cell>
          <cell r="B56612" t="str">
            <v>Error - New Balance S25 Socks listing</v>
          </cell>
          <cell r="C56612" t="str">
            <v>CLOSED Due to Inactive/Insufficient Information</v>
          </cell>
          <cell r="D56612" t="str">
            <v>Medium</v>
          </cell>
          <cell r="E56612" t="str">
            <v>netscribes</v>
          </cell>
          <cell r="F56612" t="str">
            <v>Reagan D’souza</v>
          </cell>
          <cell r="G56612">
            <v>46028.595833333333</v>
          </cell>
          <cell r="H56612">
            <v>46050.5</v>
          </cell>
        </row>
        <row r="56613">
          <cell r="A56613" t="str">
            <v>UCW-24518</v>
          </cell>
          <cell r="B56613" t="str">
            <v>Error- LIBAS X TATACLIQ NEW CATALOGUE 18-11-2025</v>
          </cell>
          <cell r="C56613" t="str">
            <v>CLOSED</v>
          </cell>
          <cell r="D56613" t="str">
            <v>Medium</v>
          </cell>
          <cell r="E56613" t="str">
            <v>netscribes</v>
          </cell>
          <cell r="F56613" t="str">
            <v>Reagan D’souza</v>
          </cell>
          <cell r="G56613">
            <v>46028.59097222222</v>
          </cell>
          <cell r="H56613">
            <v>46028.591666666667</v>
          </cell>
        </row>
        <row r="56614">
          <cell r="A56614" t="str">
            <v>UCW-24515</v>
          </cell>
          <cell r="B56614" t="str">
            <v>Error - MAFADEMY - CATALOGUING</v>
          </cell>
          <cell r="C56614" t="str">
            <v>CLOSED</v>
          </cell>
          <cell r="D56614" t="str">
            <v>Medium</v>
          </cell>
          <cell r="E56614" t="str">
            <v>netscribes</v>
          </cell>
          <cell r="F56614" t="str">
            <v>Reagan D’souza</v>
          </cell>
          <cell r="G56614">
            <v>46028.586111111108</v>
          </cell>
          <cell r="H56614">
            <v>46172.634027777778</v>
          </cell>
        </row>
        <row r="56615">
          <cell r="A56615" t="str">
            <v>UCW-24513</v>
          </cell>
          <cell r="B56615" t="str">
            <v>Error - US_All_New_Launch_Tata Cliq || Urban Space || Seller Code : 125800</v>
          </cell>
          <cell r="C56615" t="str">
            <v>CLOSED</v>
          </cell>
          <cell r="D56615" t="str">
            <v>Medium</v>
          </cell>
          <cell r="E56615" t="str">
            <v>netscribes</v>
          </cell>
          <cell r="F56615" t="str">
            <v>Reagan D’souza</v>
          </cell>
          <cell r="G56615">
            <v>46028.583333333336</v>
          </cell>
          <cell r="H56615">
            <v>46172.53125</v>
          </cell>
        </row>
        <row r="56616">
          <cell r="A56616" t="str">
            <v>UCW-24499</v>
          </cell>
          <cell r="B56616" t="str">
            <v>CLONE - Catalogue Upload Feed || Metro-Mochi</v>
          </cell>
          <cell r="C56616" t="str">
            <v>CLOSED</v>
          </cell>
          <cell r="D56616" t="str">
            <v>Medium</v>
          </cell>
          <cell r="E56616" t="str">
            <v>netscribes</v>
          </cell>
          <cell r="F56616" t="str">
            <v>Reagan D’souza</v>
          </cell>
          <cell r="G56616">
            <v>46028.555555555555</v>
          </cell>
          <cell r="H56616">
            <v>46093.674305555556</v>
          </cell>
        </row>
        <row r="56617">
          <cell r="A56617" t="str">
            <v>UCW-24498</v>
          </cell>
          <cell r="B56617" t="str">
            <v>Error_Catalogue Upload Feed || Metro-Mochi_NC</v>
          </cell>
          <cell r="C56617" t="str">
            <v>CLOSED</v>
          </cell>
          <cell r="D56617" t="str">
            <v>Medium</v>
          </cell>
          <cell r="E56617" t="str">
            <v>netscribes</v>
          </cell>
          <cell r="F56617" t="str">
            <v>Reagan D’souza</v>
          </cell>
          <cell r="G56617">
            <v>46028.555555555555</v>
          </cell>
          <cell r="H56617">
            <v>46029.59652777778</v>
          </cell>
        </row>
        <row r="56618">
          <cell r="A56618" t="str">
            <v>UCW-24497</v>
          </cell>
          <cell r="B56618" t="str">
            <v>Monte Carlo+Apparel+125152+03/01/2026</v>
          </cell>
          <cell r="C56618" t="str">
            <v>CLOSED</v>
          </cell>
          <cell r="D56618" t="str">
            <v>Medium</v>
          </cell>
          <cell r="E56618" t="str">
            <v>netscribes</v>
          </cell>
          <cell r="F56618" t="str">
            <v>Juilee Jadhav</v>
          </cell>
          <cell r="G56618">
            <v>46028.553472222222</v>
          </cell>
          <cell r="H56618">
            <v>46031.696527777778</v>
          </cell>
        </row>
        <row r="56619">
          <cell r="A56619" t="str">
            <v>UCW-24494</v>
          </cell>
          <cell r="B56619" t="str">
            <v>Hugo Boss</v>
          </cell>
          <cell r="C56619" t="str">
            <v>CLOSED</v>
          </cell>
          <cell r="D56619" t="str">
            <v>Medium</v>
          </cell>
          <cell r="E56619" t="str">
            <v>netscribes</v>
          </cell>
          <cell r="F56619" t="str">
            <v>Juilee Jadhav</v>
          </cell>
          <cell r="G56619">
            <v>46028.53125</v>
          </cell>
          <cell r="H56619">
            <v>46032.65625</v>
          </cell>
        </row>
        <row r="56620">
          <cell r="A56620" t="str">
            <v>UCW-24477</v>
          </cell>
          <cell r="B56620" t="str">
            <v>125196-SINOIDAWH_Hugo Boss_Watches_02 options_03rd Jan 2026</v>
          </cell>
          <cell r="C56620" t="str">
            <v>CLOSED</v>
          </cell>
          <cell r="D56620" t="str">
            <v>Medium</v>
          </cell>
          <cell r="E56620" t="str">
            <v>netscribes</v>
          </cell>
          <cell r="F56620" t="str">
            <v>Shraddha Dighe</v>
          </cell>
          <cell r="G56620">
            <v>46027.777083333334</v>
          </cell>
          <cell r="H56620">
            <v>46035.827777777777</v>
          </cell>
        </row>
        <row r="56621">
          <cell r="A56621" t="str">
            <v>UCW-24471</v>
          </cell>
          <cell r="B56621" t="str">
            <v>Urgent- BB Article Sell Now and New Listing Required</v>
          </cell>
          <cell r="C56621" t="str">
            <v>CLOSED</v>
          </cell>
          <cell r="D56621" t="str">
            <v>Medium</v>
          </cell>
          <cell r="E56621" t="str">
            <v>netscribes</v>
          </cell>
          <cell r="F56621" t="str">
            <v>netscribes</v>
          </cell>
          <cell r="G56621">
            <v>46027.679166666669</v>
          </cell>
          <cell r="H56621">
            <v>46030.45416666667</v>
          </cell>
        </row>
        <row r="56622">
          <cell r="A56622" t="str">
            <v>UCW-24467</v>
          </cell>
          <cell r="B56622" t="str">
            <v>Brand onboarding on Tata Cliq for Afnan</v>
          </cell>
          <cell r="C56622" t="str">
            <v>CLOSED</v>
          </cell>
          <cell r="D56622" t="str">
            <v>Medium</v>
          </cell>
          <cell r="E56622" t="str">
            <v>netscribes</v>
          </cell>
          <cell r="F56622" t="str">
            <v>Shraddha Dighe</v>
          </cell>
          <cell r="G56622">
            <v>46027.649305555555</v>
          </cell>
          <cell r="H56622">
            <v>46032.595833333333</v>
          </cell>
        </row>
        <row r="56623">
          <cell r="A56623" t="str">
            <v>UCW-24461</v>
          </cell>
          <cell r="B56623" t="str">
            <v>Error_Tatacliq Lifestyle Catalogue Template-Lot -138_08.12.2025_NC</v>
          </cell>
          <cell r="C56623" t="str">
            <v>CLOSED Due to Inactive/Insufficient Information</v>
          </cell>
          <cell r="D56623" t="str">
            <v>Medium</v>
          </cell>
          <cell r="E56623" t="str">
            <v>netscribes</v>
          </cell>
          <cell r="F56623" t="str">
            <v>Reagan D’souza</v>
          </cell>
          <cell r="G56623">
            <v>46027.5625</v>
          </cell>
          <cell r="H56623">
            <v>46028.869444444441</v>
          </cell>
        </row>
        <row r="56624">
          <cell r="A56624" t="str">
            <v>UCW-24458</v>
          </cell>
          <cell r="B56624" t="str">
            <v>Urgent- BB Article Sell Now and New Listing Required</v>
          </cell>
          <cell r="C56624" t="str">
            <v>CLOSED</v>
          </cell>
          <cell r="D56624" t="str">
            <v>Medium</v>
          </cell>
          <cell r="E56624" t="str">
            <v>netscribes</v>
          </cell>
          <cell r="F56624" t="str">
            <v>Mohd Tahir Shaikh</v>
          </cell>
          <cell r="G56624">
            <v>46027.52847222222</v>
          </cell>
          <cell r="H56624">
            <v>46171.606249999997</v>
          </cell>
        </row>
        <row r="56625">
          <cell r="A56625" t="str">
            <v>UCW-24455</v>
          </cell>
          <cell r="B56625" t="str">
            <v>Priority - BB-New Article Listing Nike</v>
          </cell>
          <cell r="C56625" t="str">
            <v>CLOSED Due to Inactive/Insufficient Information</v>
          </cell>
          <cell r="D56625" t="str">
            <v>Medium</v>
          </cell>
          <cell r="E56625" t="str">
            <v>netscribes</v>
          </cell>
          <cell r="F56625" t="str">
            <v>Mohd Tahir Shaikh</v>
          </cell>
          <cell r="G56625">
            <v>46027.518055555556</v>
          </cell>
          <cell r="H56625">
            <v>46034.636805555558</v>
          </cell>
        </row>
        <row r="56626">
          <cell r="A56626" t="str">
            <v>UCW-24452</v>
          </cell>
          <cell r="B56626" t="str">
            <v>Error_Tatacliq Men Content template_16-01-25</v>
          </cell>
          <cell r="C56626" t="str">
            <v>CLOSED Due to Inactive/Insufficient Information</v>
          </cell>
          <cell r="D56626" t="str">
            <v>Medium</v>
          </cell>
          <cell r="E56626" t="str">
            <v>netscribes</v>
          </cell>
          <cell r="F56626" t="str">
            <v>Reagan D’souza</v>
          </cell>
          <cell r="G56626">
            <v>46027.497916666667</v>
          </cell>
          <cell r="H56626">
            <v>46034.650694444441</v>
          </cell>
        </row>
        <row r="56627">
          <cell r="A56627" t="str">
            <v>UCW-24448</v>
          </cell>
          <cell r="B56627" t="str">
            <v>Enrich_MNY | Sky High Q1'26 PDP Refresh | TATACLIQ</v>
          </cell>
          <cell r="C56627" t="str">
            <v>CLOSED</v>
          </cell>
          <cell r="D56627" t="str">
            <v>Medium</v>
          </cell>
          <cell r="E56627" t="str">
            <v>netscribes</v>
          </cell>
          <cell r="F56627" t="str">
            <v>Shraddha Dighe</v>
          </cell>
          <cell r="G56627">
            <v>46027.458333333336</v>
          </cell>
          <cell r="H56627">
            <v>46039.556250000001</v>
          </cell>
        </row>
        <row r="56628">
          <cell r="A56628" t="str">
            <v>UCW-24447</v>
          </cell>
          <cell r="B56628" t="str">
            <v>Request to List 50ml SKUs on Platform</v>
          </cell>
          <cell r="C56628" t="str">
            <v>CLOSED</v>
          </cell>
          <cell r="D56628" t="str">
            <v>Medium</v>
          </cell>
          <cell r="E56628" t="str">
            <v>netscribes</v>
          </cell>
          <cell r="F56628" t="str">
            <v>Shraddha Dighe</v>
          </cell>
          <cell r="G56628">
            <v>46027.447916666664</v>
          </cell>
          <cell r="H56628">
            <v>46057.541666666664</v>
          </cell>
        </row>
        <row r="56629">
          <cell r="A56629" t="str">
            <v>UCW-24446</v>
          </cell>
          <cell r="B56629" t="str">
            <v>ENRICH_UPDATE NEW IMAGE</v>
          </cell>
          <cell r="C56629" t="str">
            <v>CLOSED</v>
          </cell>
          <cell r="D56629" t="str">
            <v>Medium</v>
          </cell>
          <cell r="E56629" t="str">
            <v>netscribes</v>
          </cell>
          <cell r="F56629" t="str">
            <v>Mohd Tahir Shaikh</v>
          </cell>
          <cell r="G56629">
            <v>46026.802083333336</v>
          </cell>
          <cell r="H56629">
            <v>46039.556250000001</v>
          </cell>
        </row>
        <row r="56630">
          <cell r="A56630" t="str">
            <v>UCW-24443</v>
          </cell>
          <cell r="B56630" t="str">
            <v>Puma New mapping sheet (Jan-2026)</v>
          </cell>
          <cell r="C56630" t="str">
            <v>CLOSED</v>
          </cell>
          <cell r="D56630" t="str">
            <v>Medium</v>
          </cell>
          <cell r="E56630" t="str">
            <v>netscribes</v>
          </cell>
          <cell r="F56630" t="str">
            <v>Mohd Tahir Shaikh</v>
          </cell>
          <cell r="G56630">
            <v>46026.780555555553</v>
          </cell>
          <cell r="H56630">
            <v>46039.554861111108</v>
          </cell>
        </row>
        <row r="56631">
          <cell r="A56631" t="str">
            <v>UCW-24441</v>
          </cell>
          <cell r="B56631" t="str">
            <v>TataCliq: New LDCF-010 &amp; 012 Women Ballerina Category Articles</v>
          </cell>
          <cell r="C56631" t="str">
            <v>CLOSED</v>
          </cell>
          <cell r="D56631" t="str">
            <v>Medium</v>
          </cell>
          <cell r="E56631" t="str">
            <v>netscribes</v>
          </cell>
          <cell r="F56631" t="str">
            <v>Juilee Jadhav</v>
          </cell>
          <cell r="G56631">
            <v>46026.668055555558</v>
          </cell>
          <cell r="H56631">
            <v>46039.552777777775</v>
          </cell>
        </row>
        <row r="56632">
          <cell r="A56632" t="str">
            <v>UCW-24439</v>
          </cell>
          <cell r="B56632" t="str">
            <v>TataCliq: New NRGPDMCB &amp; NRGCL Category Articles@</v>
          </cell>
          <cell r="C56632" t="str">
            <v>CLOSED</v>
          </cell>
          <cell r="D56632" t="str">
            <v>Medium</v>
          </cell>
          <cell r="E56632" t="str">
            <v>netscribes</v>
          </cell>
          <cell r="F56632" t="str">
            <v>Juilee Jadhav</v>
          </cell>
          <cell r="G56632">
            <v>46026.65</v>
          </cell>
          <cell r="H56632">
            <v>46030.646527777775</v>
          </cell>
        </row>
        <row r="56633">
          <cell r="A56633" t="str">
            <v>UCW-24437</v>
          </cell>
          <cell r="B56633" t="str">
            <v>Skechers + Footwear + 124055 + 01-01-2026</v>
          </cell>
          <cell r="C56633" t="str">
            <v>CLOSED</v>
          </cell>
          <cell r="D56633" t="str">
            <v>Medium</v>
          </cell>
          <cell r="E56633" t="str">
            <v>netscribes</v>
          </cell>
          <cell r="F56633" t="str">
            <v>Juilee Jadhav</v>
          </cell>
          <cell r="G56633">
            <v>46026.636805555558</v>
          </cell>
          <cell r="H56633">
            <v>46039.552083333336</v>
          </cell>
        </row>
        <row r="56634">
          <cell r="A56634" t="str">
            <v>UCW-24435</v>
          </cell>
          <cell r="B56634" t="str">
            <v>Womens New Listings 31.12.2025</v>
          </cell>
          <cell r="C56634" t="str">
            <v>CLOSED Due to Inactive/Insufficient Information</v>
          </cell>
          <cell r="D56634" t="str">
            <v>Medium</v>
          </cell>
          <cell r="E56634" t="str">
            <v>netscribes</v>
          </cell>
          <cell r="F56634" t="str">
            <v>Juilee Jadhav</v>
          </cell>
          <cell r="G56634">
            <v>46026.552777777775</v>
          </cell>
          <cell r="H56634">
            <v>46029.743750000001</v>
          </cell>
        </row>
        <row r="56635">
          <cell r="A56635" t="str">
            <v>UCW-24431</v>
          </cell>
          <cell r="B56635" t="str">
            <v>United colors of benetton | Apparels | 100301 | Tata Cliq | 1272378821 | 31/12/2025</v>
          </cell>
          <cell r="C56635" t="str">
            <v>CLOSED</v>
          </cell>
          <cell r="D56635" t="str">
            <v>Medium</v>
          </cell>
          <cell r="E56635" t="str">
            <v>netscribes</v>
          </cell>
          <cell r="F56635" t="str">
            <v>Juilee Jadhav</v>
          </cell>
          <cell r="G56635">
            <v>46026.53125</v>
          </cell>
          <cell r="H56635">
            <v>46030.631249999999</v>
          </cell>
        </row>
        <row r="56636">
          <cell r="A56636" t="str">
            <v>UCW-24427</v>
          </cell>
          <cell r="B56636" t="str">
            <v>CK-Apparel and Accessories-128438 -New Listing-31-12-25</v>
          </cell>
          <cell r="C56636" t="str">
            <v>CLOSED</v>
          </cell>
          <cell r="D56636" t="str">
            <v>Medium</v>
          </cell>
          <cell r="E56636" t="str">
            <v>netscribes</v>
          </cell>
          <cell r="F56636" t="str">
            <v>Juilee Jadhav</v>
          </cell>
          <cell r="G56636">
            <v>46026.506249999999</v>
          </cell>
          <cell r="H56636">
            <v>46030.655555555553</v>
          </cell>
        </row>
        <row r="56637">
          <cell r="A56637" t="str">
            <v>UCW-24424</v>
          </cell>
          <cell r="B56637" t="str">
            <v>Asics Accessories (Socks &amp; Cap/Hat) Catalogue 125349 1st Jan</v>
          </cell>
          <cell r="C56637" t="str">
            <v>CLOSED</v>
          </cell>
          <cell r="D56637" t="str">
            <v>Medium</v>
          </cell>
          <cell r="E56637" t="str">
            <v>netscribes</v>
          </cell>
          <cell r="F56637" t="str">
            <v>Shraddha Dighe</v>
          </cell>
          <cell r="G56637">
            <v>46026.009027777778</v>
          </cell>
          <cell r="H56637">
            <v>46039.55</v>
          </cell>
        </row>
        <row r="56638">
          <cell r="A56638" t="str">
            <v>UCW-24422</v>
          </cell>
          <cell r="B56638" t="str">
            <v>New launch : Re'equil Oil Free Mattifying Moisturising Gel 75 gm</v>
          </cell>
          <cell r="C56638" t="str">
            <v>CLOSED</v>
          </cell>
          <cell r="D56638" t="str">
            <v>Medium</v>
          </cell>
          <cell r="E56638" t="str">
            <v>netscribes</v>
          </cell>
          <cell r="F56638" t="str">
            <v>Shraddha Dighe</v>
          </cell>
          <cell r="G56638">
            <v>46025.993750000001</v>
          </cell>
          <cell r="H56638">
            <v>46029.500694444447</v>
          </cell>
        </row>
        <row r="56639">
          <cell r="A56639" t="str">
            <v>UCW-24421</v>
          </cell>
          <cell r="B56639" t="str">
            <v>MNY | BB Nude Glow BB Cream - Listing | TATCLIQ</v>
          </cell>
          <cell r="C56639" t="str">
            <v>CLOSED</v>
          </cell>
          <cell r="D56639" t="str">
            <v>Medium</v>
          </cell>
          <cell r="E56639" t="str">
            <v>netscribes</v>
          </cell>
          <cell r="F56639" t="str">
            <v>Shraddha Dighe</v>
          </cell>
          <cell r="G56639">
            <v>46025.989583333336</v>
          </cell>
          <cell r="H56639">
            <v>46029.496527777781</v>
          </cell>
        </row>
        <row r="56640">
          <cell r="A56640" t="str">
            <v>UCW-24420</v>
          </cell>
          <cell r="B56640" t="str">
            <v>Enrich_Tata Note Cosmetics PDP Image Update</v>
          </cell>
          <cell r="C56640" t="str">
            <v>CLOSED</v>
          </cell>
          <cell r="D56640" t="str">
            <v>Medium</v>
          </cell>
          <cell r="E56640" t="str">
            <v>netscribes</v>
          </cell>
          <cell r="F56640" t="str">
            <v>Shraddha Dighe</v>
          </cell>
          <cell r="G56640">
            <v>46025.986805555556</v>
          </cell>
          <cell r="H56640">
            <v>46039.554861111108</v>
          </cell>
        </row>
        <row r="56641">
          <cell r="A56641" t="str">
            <v>UCW-24403</v>
          </cell>
          <cell r="B56641" t="str">
            <v xml:space="preserve">RENEE X TATACLIQ </v>
          </cell>
          <cell r="C56641" t="str">
            <v>CLOSED</v>
          </cell>
          <cell r="D56641" t="str">
            <v>Medium</v>
          </cell>
          <cell r="E56641" t="str">
            <v>netscribes</v>
          </cell>
          <cell r="F56641" t="str">
            <v>Juilee Jadhav</v>
          </cell>
          <cell r="G56641">
            <v>46025.693749999999</v>
          </cell>
          <cell r="H56641">
            <v>46039.673611111109</v>
          </cell>
        </row>
        <row r="56642">
          <cell r="A56642" t="str">
            <v>UCW-24393</v>
          </cell>
          <cell r="B56642" t="str">
            <v>Morning Nectar GWP</v>
          </cell>
          <cell r="C56642" t="str">
            <v>CLOSED</v>
          </cell>
          <cell r="D56642" t="str">
            <v>Medium</v>
          </cell>
          <cell r="E56642" t="str">
            <v>netscribes</v>
          </cell>
          <cell r="F56642" t="str">
            <v>Shraddha Dighe</v>
          </cell>
          <cell r="G56642">
            <v>46025.606944444444</v>
          </cell>
          <cell r="H56642">
            <v>46039.673611111109</v>
          </cell>
        </row>
        <row r="56643">
          <cell r="A56643" t="str">
            <v>UCW-24386</v>
          </cell>
          <cell r="B56643" t="str">
            <v>Asics Footwear Catalogue 125349 30th Dec</v>
          </cell>
          <cell r="C56643" t="str">
            <v>CLOSED Due to Inactive/Insufficient Information</v>
          </cell>
          <cell r="D56643" t="str">
            <v>Medium</v>
          </cell>
          <cell r="E56643" t="str">
            <v>netscribes</v>
          </cell>
          <cell r="F56643" t="str">
            <v>Shraddha Dighe</v>
          </cell>
          <cell r="G56643">
            <v>46025.556944444441</v>
          </cell>
          <cell r="H56643">
            <v>46117.614583333336</v>
          </cell>
        </row>
        <row r="56644">
          <cell r="A56644" t="str">
            <v>UCW-24379</v>
          </cell>
          <cell r="B56644" t="str">
            <v>TATA LID New Launch Jan'26</v>
          </cell>
          <cell r="C56644" t="str">
            <v>CLOSED</v>
          </cell>
          <cell r="D56644" t="str">
            <v>Medium</v>
          </cell>
          <cell r="E56644" t="str">
            <v>netscribes</v>
          </cell>
          <cell r="F56644" t="str">
            <v>Shraddha Dighe</v>
          </cell>
          <cell r="G56644">
            <v>46024.806250000001</v>
          </cell>
          <cell r="H56644">
            <v>46029.490277777775</v>
          </cell>
        </row>
        <row r="56645">
          <cell r="A56645" t="str">
            <v>UCW-24378</v>
          </cell>
          <cell r="B56645" t="str">
            <v>Urgent-BB New Article for Listing 2 Article</v>
          </cell>
          <cell r="C56645" t="str">
            <v>CLOSED</v>
          </cell>
          <cell r="D56645" t="str">
            <v>Medium</v>
          </cell>
          <cell r="E56645" t="str">
            <v>netscribes</v>
          </cell>
          <cell r="F56645" t="str">
            <v>Mohd Tahir Shaikh</v>
          </cell>
          <cell r="G56645">
            <v>46024.800000000003</v>
          </cell>
          <cell r="H56645">
            <v>46025.491666666669</v>
          </cell>
        </row>
        <row r="56646">
          <cell r="A56646" t="str">
            <v>UCW-24377</v>
          </cell>
          <cell r="B56646" t="str">
            <v>Tata cliq new Listing ( belif Holiday kit Listing).xlsm</v>
          </cell>
          <cell r="C56646" t="str">
            <v>CLOSED</v>
          </cell>
          <cell r="D56646" t="str">
            <v>Medium</v>
          </cell>
          <cell r="E56646" t="str">
            <v>netscribes</v>
          </cell>
          <cell r="F56646" t="str">
            <v>Shraddha Dighe</v>
          </cell>
          <cell r="G56646">
            <v>46024.788194444445</v>
          </cell>
          <cell r="H56646">
            <v>46050.547222222223</v>
          </cell>
        </row>
        <row r="56647">
          <cell r="A56647" t="str">
            <v>UCW-24375</v>
          </cell>
          <cell r="B56647" t="str">
            <v>ABH - NPL 1812</v>
          </cell>
          <cell r="C56647" t="str">
            <v>CLOSED Due to Inactive/Insufficient Information</v>
          </cell>
          <cell r="D56647" t="str">
            <v>Medium</v>
          </cell>
          <cell r="E56647" t="str">
            <v>netscribes</v>
          </cell>
          <cell r="F56647" t="str">
            <v>Shraddha Dighe</v>
          </cell>
          <cell r="G56647">
            <v>46024.781944444447</v>
          </cell>
          <cell r="H56647">
            <v>46034.690972222219</v>
          </cell>
        </row>
        <row r="56648">
          <cell r="A56648" t="str">
            <v>UCW-24369</v>
          </cell>
          <cell r="B56648" t="str">
            <v>Sqintalk x Tatacliq : House of Hur New SKUs</v>
          </cell>
          <cell r="C56648" t="str">
            <v>CLOSED</v>
          </cell>
          <cell r="D56648" t="str">
            <v>Medium</v>
          </cell>
          <cell r="E56648" t="str">
            <v>netscribes</v>
          </cell>
          <cell r="F56648" t="str">
            <v>Shraddha Dighe</v>
          </cell>
          <cell r="G56648">
            <v>46024.759027777778</v>
          </cell>
          <cell r="H56648">
            <v>46029.464583333334</v>
          </cell>
        </row>
        <row r="56649">
          <cell r="A56649" t="str">
            <v>UCW-24368</v>
          </cell>
          <cell r="B56649" t="str">
            <v>ENRICH_Kiddopanti Image Change Request 31st_December_2025</v>
          </cell>
          <cell r="C56649" t="str">
            <v>CLOSED</v>
          </cell>
          <cell r="D56649" t="str">
            <v>Medium</v>
          </cell>
          <cell r="E56649" t="str">
            <v>netscribes</v>
          </cell>
          <cell r="F56649" t="str">
            <v>Mohd Tahir Shaikh</v>
          </cell>
          <cell r="G56649">
            <v>46024.758333333331</v>
          </cell>
          <cell r="H56649">
            <v>46039.554166666669</v>
          </cell>
        </row>
        <row r="56650">
          <cell r="A56650" t="str">
            <v>UCW-24361</v>
          </cell>
          <cell r="B56650" t="str">
            <v>Enrich_TQ laptop Size Update_Lot 2_6 SKUs</v>
          </cell>
          <cell r="C56650" t="str">
            <v>CLOSED</v>
          </cell>
          <cell r="D56650" t="str">
            <v>Medium</v>
          </cell>
          <cell r="E56650" t="str">
            <v>netscribes</v>
          </cell>
          <cell r="F56650" t="str">
            <v>Shraddha Dighe</v>
          </cell>
          <cell r="G56650">
            <v>46024.724305555559</v>
          </cell>
          <cell r="H56650">
            <v>46039.520833333336</v>
          </cell>
        </row>
        <row r="56651">
          <cell r="A56651" t="str">
            <v>UCW-24355</v>
          </cell>
          <cell r="B56651" t="str">
            <v>Enrich_Lavie Luxe Bag_124537 Image update_24-12-2025</v>
          </cell>
          <cell r="C56651" t="str">
            <v>CLOSED</v>
          </cell>
          <cell r="D56651" t="str">
            <v>Medium</v>
          </cell>
          <cell r="E56651" t="str">
            <v>netscribes</v>
          </cell>
          <cell r="F56651" t="str">
            <v>Shraddha Dighe</v>
          </cell>
          <cell r="G56651">
            <v>46024.697222222225</v>
          </cell>
          <cell r="H56651">
            <v>46039.522222222222</v>
          </cell>
        </row>
        <row r="56652">
          <cell r="A56652" t="str">
            <v>UCW-24354</v>
          </cell>
          <cell r="B56652" t="str">
            <v>GAS - Catalogue (15 options)</v>
          </cell>
          <cell r="C56652" t="str">
            <v>CLOSED</v>
          </cell>
          <cell r="D56652" t="str">
            <v>Medium</v>
          </cell>
          <cell r="E56652" t="str">
            <v>netscribes</v>
          </cell>
          <cell r="F56652" t="str">
            <v>Shraddha Dighe</v>
          </cell>
          <cell r="G56652">
            <v>46024.686805555553</v>
          </cell>
          <cell r="H56652">
            <v>46039.67291666667</v>
          </cell>
        </row>
        <row r="56653">
          <cell r="A56653" t="str">
            <v>UCW-24346</v>
          </cell>
          <cell r="B56653" t="str">
            <v>ERROR_Image Update Request for 91 SKUs (Brand- SILVIANO)</v>
          </cell>
          <cell r="C56653" t="str">
            <v>CLOSED</v>
          </cell>
          <cell r="D56653" t="str">
            <v>Medium</v>
          </cell>
          <cell r="E56653" t="str">
            <v>netscribes</v>
          </cell>
          <cell r="F56653" t="str">
            <v>Mohd Tahir Shaikh</v>
          </cell>
          <cell r="G56653">
            <v>46024.579861111109</v>
          </cell>
          <cell r="H56653">
            <v>46039.519444444442</v>
          </cell>
        </row>
        <row r="56654">
          <cell r="A56654" t="str">
            <v>UCW-24339</v>
          </cell>
          <cell r="B56654" t="str">
            <v>Enrich_Need to update images_29th Dec</v>
          </cell>
          <cell r="C56654" t="str">
            <v>CLOSED</v>
          </cell>
          <cell r="D56654" t="str">
            <v>Medium</v>
          </cell>
          <cell r="E56654" t="str">
            <v>netscribes</v>
          </cell>
          <cell r="F56654" t="str">
            <v>Shraddha Dighe</v>
          </cell>
          <cell r="G56654">
            <v>46024.510416666664</v>
          </cell>
          <cell r="H56654">
            <v>46039.517361111109</v>
          </cell>
        </row>
        <row r="56655">
          <cell r="A56655" t="str">
            <v>UCW-24311</v>
          </cell>
          <cell r="B56655" t="str">
            <v>Enrich_Request to Update Product Images 27 Dec || Seller Code : 125800</v>
          </cell>
          <cell r="C56655" t="str">
            <v>CLOSED</v>
          </cell>
          <cell r="D56655" t="str">
            <v>Medium</v>
          </cell>
          <cell r="E56655" t="str">
            <v>netscribes</v>
          </cell>
          <cell r="F56655" t="str">
            <v>Shraddha Dighe</v>
          </cell>
          <cell r="G56655">
            <v>46022.679861111108</v>
          </cell>
          <cell r="H56655">
            <v>46039.515277777777</v>
          </cell>
        </row>
        <row r="56656">
          <cell r="A56656" t="str">
            <v>UCW-24301</v>
          </cell>
          <cell r="B56656" t="str">
            <v>CLONE - Enrich_Request for Instructions to Update Product Image on Tata Cliq</v>
          </cell>
          <cell r="C56656" t="str">
            <v>CLOSED</v>
          </cell>
          <cell r="D56656" t="str">
            <v>Medium</v>
          </cell>
          <cell r="E56656" t="str">
            <v>netscribes</v>
          </cell>
          <cell r="F56656" t="str">
            <v>Juilee Jadhav</v>
          </cell>
          <cell r="G56656">
            <v>46022.617361111108</v>
          </cell>
          <cell r="H56656">
            <v>46025.5</v>
          </cell>
        </row>
        <row r="56657">
          <cell r="A56657" t="str">
            <v>UCW-24300</v>
          </cell>
          <cell r="B56657" t="str">
            <v>CLONE - Beauty - 128484 - E2E - Hair Pure - 29 SKUs - 11 Dec</v>
          </cell>
          <cell r="C56657" t="str">
            <v>CLOSED</v>
          </cell>
          <cell r="D56657" t="str">
            <v>Medium</v>
          </cell>
          <cell r="E56657" t="str">
            <v>netscribes</v>
          </cell>
          <cell r="F56657" t="str">
            <v>Shraddha Dighe</v>
          </cell>
          <cell r="G56657">
            <v>46022.611111111109</v>
          </cell>
          <cell r="H56657">
            <v>46024.527083333334</v>
          </cell>
        </row>
        <row r="56658">
          <cell r="A56658" t="str">
            <v>UCW-24269</v>
          </cell>
          <cell r="B56658" t="str">
            <v>ENRICH_M&amp;S Size to be added (Pending 1)</v>
          </cell>
          <cell r="C56658" t="str">
            <v>CLOSED</v>
          </cell>
          <cell r="D56658" t="str">
            <v>Medium</v>
          </cell>
          <cell r="E56658" t="str">
            <v>netscribes</v>
          </cell>
          <cell r="F56658" t="str">
            <v>Shraddha Dighe</v>
          </cell>
          <cell r="G56658">
            <v>46021.76666666667</v>
          </cell>
          <cell r="H56658">
            <v>46031.585416666669</v>
          </cell>
        </row>
        <row r="56659">
          <cell r="A56659" t="str">
            <v>UCW-24264</v>
          </cell>
          <cell r="B56659" t="str">
            <v>Enrich_Product Title update - 23-12-2025</v>
          </cell>
          <cell r="C56659" t="str">
            <v>CLOSED</v>
          </cell>
          <cell r="D56659" t="str">
            <v>Medium</v>
          </cell>
          <cell r="E56659" t="str">
            <v>netscribes</v>
          </cell>
          <cell r="F56659" t="str">
            <v>Shraddha Dighe</v>
          </cell>
          <cell r="G56659">
            <v>46021.737500000003</v>
          </cell>
          <cell r="H56659">
            <v>46036.686111111114</v>
          </cell>
        </row>
        <row r="56660">
          <cell r="A56660" t="str">
            <v>UCW-24262</v>
          </cell>
          <cell r="B56660" t="str">
            <v>ENRICH_Image update for AW25 styles</v>
          </cell>
          <cell r="C56660" t="str">
            <v>CLOSED</v>
          </cell>
          <cell r="D56660" t="str">
            <v>Medium</v>
          </cell>
          <cell r="E56660" t="str">
            <v>netscribes</v>
          </cell>
          <cell r="F56660" t="str">
            <v>Mohd Tahir Shaikh</v>
          </cell>
          <cell r="G56660">
            <v>46021.731249999997</v>
          </cell>
          <cell r="H56660">
            <v>46036.686111111114</v>
          </cell>
        </row>
        <row r="56661">
          <cell r="A56661" t="str">
            <v>UCW-24256</v>
          </cell>
          <cell r="B56661" t="str">
            <v>ERROR_Levis - Tatacliq NSM pending_NC</v>
          </cell>
          <cell r="C56661" t="str">
            <v>CLOSED</v>
          </cell>
          <cell r="D56661" t="str">
            <v>Medium</v>
          </cell>
          <cell r="E56661" t="str">
            <v>netscribes</v>
          </cell>
          <cell r="F56661" t="str">
            <v>Sushma Ram</v>
          </cell>
          <cell r="G56661">
            <v>46021.698611111111</v>
          </cell>
          <cell r="H56661">
            <v>46034.728472222225</v>
          </cell>
        </row>
        <row r="56662">
          <cell r="A56662" t="str">
            <v>UCW-24254</v>
          </cell>
          <cell r="B56662" t="str">
            <v>Error_Crocs Sell now file dated 5th Dec2025_NC</v>
          </cell>
          <cell r="C56662" t="str">
            <v>CLOSED</v>
          </cell>
          <cell r="D56662" t="str">
            <v>Medium</v>
          </cell>
          <cell r="E56662" t="str">
            <v>netscribes</v>
          </cell>
          <cell r="F56662" t="str">
            <v>Shraddha Dighe</v>
          </cell>
          <cell r="G56662">
            <v>46021.696527777778</v>
          </cell>
          <cell r="H56662">
            <v>46039.713194444441</v>
          </cell>
        </row>
        <row r="56663">
          <cell r="A56663" t="str">
            <v>UCW-24252</v>
          </cell>
          <cell r="B56663" t="str">
            <v>Miarcus -10 Styles-SS 26- 12 December</v>
          </cell>
          <cell r="C56663" t="str">
            <v>CLOSED</v>
          </cell>
          <cell r="D56663" t="str">
            <v>Medium</v>
          </cell>
          <cell r="E56663" t="str">
            <v>netscribes</v>
          </cell>
          <cell r="F56663" t="str">
            <v>Shraddha Dighe</v>
          </cell>
          <cell r="G56663">
            <v>46021.686111111114</v>
          </cell>
          <cell r="H56663">
            <v>46031.547222222223</v>
          </cell>
        </row>
        <row r="56664">
          <cell r="A56664" t="str">
            <v>UCW-24243</v>
          </cell>
          <cell r="B56664" t="str">
            <v>Kindlife x Tata CLiQ | Biore Listing details required</v>
          </cell>
          <cell r="C56664" t="str">
            <v>CLOSED Due to Inactive/Insufficient Information</v>
          </cell>
          <cell r="D56664" t="str">
            <v>Medium</v>
          </cell>
          <cell r="E56664" t="str">
            <v>netscribes</v>
          </cell>
          <cell r="F56664" t="str">
            <v>Shraddha Dighe</v>
          </cell>
          <cell r="G56664">
            <v>46021.593055555553</v>
          </cell>
          <cell r="H56664">
            <v>46034.536111111112</v>
          </cell>
        </row>
        <row r="56665">
          <cell r="A56665" t="str">
            <v>UCW-24239</v>
          </cell>
          <cell r="B56665" t="str">
            <v>ENRICH_Required Images Change - 24-12-2025</v>
          </cell>
          <cell r="C56665" t="str">
            <v>CLOSED</v>
          </cell>
          <cell r="D56665" t="str">
            <v>Medium</v>
          </cell>
          <cell r="E56665" t="str">
            <v>netscribes</v>
          </cell>
          <cell r="F56665" t="str">
            <v>Mohd Tahir Shaikh</v>
          </cell>
          <cell r="G56665">
            <v>46021.517361111109</v>
          </cell>
          <cell r="H56665">
            <v>46036.685416666667</v>
          </cell>
        </row>
        <row r="56666">
          <cell r="A56666" t="str">
            <v>UCW-24236</v>
          </cell>
          <cell r="B56666" t="str">
            <v>NPI 2026: Airwrap Origin (Tata Unistore)</v>
          </cell>
          <cell r="C56666" t="str">
            <v>CLOSED</v>
          </cell>
          <cell r="D56666" t="str">
            <v>Medium</v>
          </cell>
          <cell r="E56666" t="str">
            <v>netscribes</v>
          </cell>
          <cell r="F56666" t="str">
            <v>Shraddha Dighe</v>
          </cell>
          <cell r="G56666">
            <v>46021.506944444445</v>
          </cell>
          <cell r="H56666">
            <v>46024.522916666669</v>
          </cell>
        </row>
        <row r="56667">
          <cell r="A56667" t="str">
            <v>UCW-24235</v>
          </cell>
          <cell r="B56667" t="str">
            <v>VLCC &amp; Ustraa New Listing on Tata Cliq</v>
          </cell>
          <cell r="C56667" t="str">
            <v>CLOSED Due to Inactive/Insufficient Information</v>
          </cell>
          <cell r="D56667" t="str">
            <v>Medium</v>
          </cell>
          <cell r="E56667" t="str">
            <v>netscribes</v>
          </cell>
          <cell r="F56667" t="str">
            <v>Shraddha Dighe</v>
          </cell>
          <cell r="G56667">
            <v>46021.504166666666</v>
          </cell>
          <cell r="H56667">
            <v>46050.435416666667</v>
          </cell>
        </row>
        <row r="56668">
          <cell r="A56668" t="str">
            <v>UCW-24229</v>
          </cell>
          <cell r="B56668" t="str">
            <v>ENRICH_Tata Images</v>
          </cell>
          <cell r="C56668" t="str">
            <v>CLOSED</v>
          </cell>
          <cell r="D56668" t="str">
            <v>Medium</v>
          </cell>
          <cell r="E56668" t="str">
            <v>netscribes</v>
          </cell>
          <cell r="F56668" t="str">
            <v>Mohd Tahir Shaikh</v>
          </cell>
          <cell r="G56668">
            <v>46021.480555555558</v>
          </cell>
          <cell r="H56668">
            <v>46025.738888888889</v>
          </cell>
        </row>
        <row r="56669">
          <cell r="A56669" t="str">
            <v>UCW-24226</v>
          </cell>
          <cell r="B56669" t="str">
            <v>ERROR_TataCliq | Fashion - Luxury | 13 Oct 2025 | Cataloguing-AW25 | Adults and Kids Apparel | 124 (Adults) 19 (Kids)</v>
          </cell>
          <cell r="C56669" t="str">
            <v>CLOSED</v>
          </cell>
          <cell r="D56669" t="str">
            <v>Medium</v>
          </cell>
          <cell r="E56669" t="str">
            <v>netscribes</v>
          </cell>
          <cell r="F56669" t="str">
            <v>Mohd Tahir Shaikh</v>
          </cell>
          <cell r="G56669">
            <v>46021.46597222222</v>
          </cell>
          <cell r="H56669">
            <v>46039.507638888892</v>
          </cell>
        </row>
        <row r="56670">
          <cell r="A56670" t="str">
            <v>UCW-24224</v>
          </cell>
          <cell r="B56670" t="str">
            <v>Limese x Tata Cliq - List of Existing Listings to Be Cloned to SOR</v>
          </cell>
          <cell r="C56670" t="str">
            <v>CLOSED</v>
          </cell>
          <cell r="D56670" t="str">
            <v>Medium</v>
          </cell>
          <cell r="E56670" t="str">
            <v>netscribes</v>
          </cell>
          <cell r="F56670" t="str">
            <v>Shraddha Dighe</v>
          </cell>
          <cell r="G56670">
            <v>46021.456250000003</v>
          </cell>
          <cell r="H56670">
            <v>46025.508333333331</v>
          </cell>
        </row>
        <row r="56671">
          <cell r="A56671" t="str">
            <v>UCW-24222</v>
          </cell>
          <cell r="B56671" t="str">
            <v>OAP | Masks &amp; Peels | New Listing | 29/12/2025 | TATCLIQ</v>
          </cell>
          <cell r="C56671" t="str">
            <v>CLOSED</v>
          </cell>
          <cell r="D56671" t="str">
            <v>Medium</v>
          </cell>
          <cell r="E56671" t="str">
            <v>netscribes</v>
          </cell>
          <cell r="F56671" t="str">
            <v>Shraddha Dighe</v>
          </cell>
          <cell r="G56671">
            <v>46021.439583333333</v>
          </cell>
          <cell r="H56671">
            <v>46036.556944444441</v>
          </cell>
        </row>
        <row r="56672">
          <cell r="A56672" t="str">
            <v>UCW-24221</v>
          </cell>
          <cell r="B56672" t="str">
            <v>Enrich_OAP | Color Riche Lipstick - Grammages Update | Tatacliq</v>
          </cell>
          <cell r="C56672" t="str">
            <v>CLOSED</v>
          </cell>
          <cell r="D56672" t="str">
            <v>Medium</v>
          </cell>
          <cell r="E56672" t="str">
            <v>netscribes</v>
          </cell>
          <cell r="F56672" t="str">
            <v>Shraddha Dighe</v>
          </cell>
          <cell r="G56672">
            <v>46021.434027777781</v>
          </cell>
          <cell r="H56672">
            <v>46036.566666666666</v>
          </cell>
        </row>
        <row r="56673">
          <cell r="A56673" t="str">
            <v>UCW-24220</v>
          </cell>
          <cell r="B56673" t="str">
            <v>Garnier | Fresh &amp; Bright Moisturizers - Listing | TATACLIQ</v>
          </cell>
          <cell r="C56673" t="str">
            <v>CLOSED</v>
          </cell>
          <cell r="D56673" t="str">
            <v>Medium</v>
          </cell>
          <cell r="E56673" t="str">
            <v>netscribes</v>
          </cell>
          <cell r="F56673" t="str">
            <v>Shraddha Dighe</v>
          </cell>
          <cell r="G56673">
            <v>46021.425694444442</v>
          </cell>
          <cell r="H56673">
            <v>46022.55</v>
          </cell>
        </row>
        <row r="56674">
          <cell r="A56674" t="str">
            <v>UCW-24214</v>
          </cell>
          <cell r="B56674" t="str">
            <v>ENRICH_LIBAS X TATACLIQ SIZE CHART IMAGE ADDITION : 24-12-2025</v>
          </cell>
          <cell r="C56674" t="str">
            <v>CLOSED</v>
          </cell>
          <cell r="D56674" t="str">
            <v>Medium</v>
          </cell>
          <cell r="E56674" t="str">
            <v>netscribes</v>
          </cell>
          <cell r="F56674" t="str">
            <v>Mohd Tahir Shaikh</v>
          </cell>
          <cell r="G56674">
            <v>46020.79583333333</v>
          </cell>
          <cell r="H56674">
            <v>46036.685416666667</v>
          </cell>
        </row>
        <row r="56675">
          <cell r="A56675" t="str">
            <v>UCW-24200</v>
          </cell>
          <cell r="B56675" t="str">
            <v>TataCliq New Listings 26/12/2025</v>
          </cell>
          <cell r="C56675" t="str">
            <v>CLOSED</v>
          </cell>
          <cell r="D56675" t="str">
            <v>Medium</v>
          </cell>
          <cell r="E56675" t="str">
            <v>netscribes</v>
          </cell>
          <cell r="F56675" t="str">
            <v>Mohd Tahir Shaikh</v>
          </cell>
          <cell r="G56675">
            <v>46020.718055555553</v>
          </cell>
          <cell r="H56675">
            <v>46039.672222222223</v>
          </cell>
        </row>
        <row r="56676">
          <cell r="A56676" t="str">
            <v>UCW-24199</v>
          </cell>
          <cell r="B56676" t="str">
            <v>ENRICH_Tatacliq_Enamor Thermal Image upload</v>
          </cell>
          <cell r="C56676" t="str">
            <v>CLOSED</v>
          </cell>
          <cell r="D56676" t="str">
            <v>Medium</v>
          </cell>
          <cell r="E56676" t="str">
            <v>netscribes</v>
          </cell>
          <cell r="F56676" t="str">
            <v>Mohd Tahir Shaikh</v>
          </cell>
          <cell r="G56676">
            <v>46020.706250000003</v>
          </cell>
          <cell r="H56676">
            <v>46036.68472222222</v>
          </cell>
        </row>
        <row r="56677">
          <cell r="A56677" t="str">
            <v>UCW-24185</v>
          </cell>
          <cell r="B56677" t="str">
            <v>REGAL &amp; ROCIA TATACLIQ TEMPLATE 25.12.2025</v>
          </cell>
          <cell r="C56677" t="str">
            <v>CLOSED</v>
          </cell>
          <cell r="D56677" t="str">
            <v>Medium</v>
          </cell>
          <cell r="E56677" t="str">
            <v>netscribes</v>
          </cell>
          <cell r="F56677" t="str">
            <v>Mohd Tahir Shaikh</v>
          </cell>
          <cell r="G56677">
            <v>46020.595138888886</v>
          </cell>
          <cell r="H56677">
            <v>46039.671527777777</v>
          </cell>
        </row>
        <row r="56678">
          <cell r="A56678" t="str">
            <v>UCW-24180</v>
          </cell>
          <cell r="B56678" t="str">
            <v>CLONE - Chopraa  naviin sent you L TEX D'LORZERI 6 via WeTransfer</v>
          </cell>
          <cell r="C56678" t="str">
            <v>CLOSED</v>
          </cell>
          <cell r="D56678" t="str">
            <v>Medium</v>
          </cell>
          <cell r="E56678" t="str">
            <v>netscribes</v>
          </cell>
          <cell r="F56678" t="str">
            <v>Mohd Tahir Shaikh</v>
          </cell>
          <cell r="G56678">
            <v>46020.561805555553</v>
          </cell>
          <cell r="H56678">
            <v>46029.597916666666</v>
          </cell>
        </row>
        <row r="56679">
          <cell r="A56679" t="str">
            <v>UCW-24175</v>
          </cell>
          <cell r="B56679" t="str">
            <v>TH - MP - Lot 258</v>
          </cell>
          <cell r="C56679" t="str">
            <v>CLOSED</v>
          </cell>
          <cell r="D56679" t="str">
            <v>Medium</v>
          </cell>
          <cell r="E56679" t="str">
            <v>netscribes</v>
          </cell>
          <cell r="F56679" t="str">
            <v>Juilee Jadhav</v>
          </cell>
          <cell r="G56679">
            <v>46020.536111111112</v>
          </cell>
          <cell r="H56679">
            <v>46039.668749999997</v>
          </cell>
        </row>
        <row r="56680">
          <cell r="A56680" t="str">
            <v>UCW-24172</v>
          </cell>
          <cell r="B56680" t="str">
            <v>ENRICH_Images Replace - 25-12-2025</v>
          </cell>
          <cell r="C56680" t="str">
            <v>CLOSED</v>
          </cell>
          <cell r="D56680" t="str">
            <v>Medium</v>
          </cell>
          <cell r="E56680" t="str">
            <v>netscribes</v>
          </cell>
          <cell r="F56680" t="str">
            <v>Mohd Tahir Shaikh</v>
          </cell>
          <cell r="G56680">
            <v>46020.470138888886</v>
          </cell>
          <cell r="H56680">
            <v>46036.68472222222</v>
          </cell>
        </row>
        <row r="56681">
          <cell r="A56681" t="str">
            <v>UCW-24166</v>
          </cell>
          <cell r="B56681" t="str">
            <v>CLONE - BAGATT - Bugatti Tata Cliq SS25-  Pending listings</v>
          </cell>
          <cell r="C56681" t="str">
            <v>CLOSED</v>
          </cell>
          <cell r="D56681" t="str">
            <v>Medium</v>
          </cell>
          <cell r="E56681" t="str">
            <v>netscribes</v>
          </cell>
          <cell r="F56681" t="str">
            <v>Shraddha Dighe</v>
          </cell>
          <cell r="G56681">
            <v>46018.640972222223</v>
          </cell>
          <cell r="H56681">
            <v>46035.715277777781</v>
          </cell>
        </row>
        <row r="56682">
          <cell r="A56682" t="str">
            <v>UCW-24165</v>
          </cell>
          <cell r="B56682" t="str">
            <v>Enrich_Retriger need to done (Pending 1 SKU)</v>
          </cell>
          <cell r="C56682" t="str">
            <v>CLOSED</v>
          </cell>
          <cell r="D56682" t="str">
            <v>Medium</v>
          </cell>
          <cell r="E56682" t="str">
            <v>netscribes</v>
          </cell>
          <cell r="F56682" t="str">
            <v>Shraddha Dighe</v>
          </cell>
          <cell r="G56682">
            <v>46018.632638888892</v>
          </cell>
          <cell r="H56682">
            <v>46036.566666666666</v>
          </cell>
        </row>
        <row r="56683">
          <cell r="A56683" t="str">
            <v>UCW-24164</v>
          </cell>
          <cell r="B56683" t="str">
            <v>CLONE - Vinci Botanicals- Pending SKU listing on Tata CLiQ</v>
          </cell>
          <cell r="C56683" t="str">
            <v>CLOSED</v>
          </cell>
          <cell r="D56683" t="str">
            <v>Medium</v>
          </cell>
          <cell r="E56683" t="str">
            <v>netscribes</v>
          </cell>
          <cell r="F56683" t="str">
            <v>Shraddha Dighe</v>
          </cell>
          <cell r="G56683">
            <v>46018.629166666666</v>
          </cell>
          <cell r="H56683">
            <v>46036.555555555555</v>
          </cell>
        </row>
        <row r="56684">
          <cell r="A56684" t="str">
            <v>UCW-24163</v>
          </cell>
          <cell r="B56684" t="str">
            <v>RC JC - 19 STD - New Listing - TATA - 12/12/2025</v>
          </cell>
          <cell r="C56684" t="str">
            <v>CLOSED</v>
          </cell>
          <cell r="D56684" t="str">
            <v>Medium</v>
          </cell>
          <cell r="E56684" t="str">
            <v>netscribes</v>
          </cell>
          <cell r="F56684" t="str">
            <v>Shraddha Dighe</v>
          </cell>
          <cell r="G56684">
            <v>46018.615277777775</v>
          </cell>
          <cell r="H56684">
            <v>46021.631249999999</v>
          </cell>
        </row>
        <row r="56685">
          <cell r="A56685" t="str">
            <v>UCW-24156</v>
          </cell>
          <cell r="B56685" t="str">
            <v>Styles Migration to Tata Cliq Westbury Account - 23-12-2025</v>
          </cell>
          <cell r="C56685" t="str">
            <v>CLOSED Due to Inactive/Insufficient Information</v>
          </cell>
          <cell r="D56685" t="str">
            <v>Medium</v>
          </cell>
          <cell r="E56685" t="str">
            <v>netscribes</v>
          </cell>
          <cell r="F56685" t="str">
            <v>Mohd Tahir Shaikh</v>
          </cell>
          <cell r="G56685">
            <v>46017.820138888892</v>
          </cell>
          <cell r="H56685">
            <v>46029.731944444444</v>
          </cell>
        </row>
        <row r="56686">
          <cell r="A56686" t="str">
            <v>UCW-24143</v>
          </cell>
          <cell r="B56686" t="str">
            <v>TQF : 129357 | Brand-Converse | Footwear Catalog Template File</v>
          </cell>
          <cell r="C56686" t="str">
            <v>CLOSED</v>
          </cell>
          <cell r="D56686" t="str">
            <v>Medium</v>
          </cell>
          <cell r="E56686" t="str">
            <v>netscribes</v>
          </cell>
          <cell r="F56686" t="str">
            <v>Mohd Tahir Shaikh</v>
          </cell>
          <cell r="G56686">
            <v>46017.774305555555</v>
          </cell>
          <cell r="H56686">
            <v>46029.714583333334</v>
          </cell>
        </row>
        <row r="56687">
          <cell r="A56687" t="str">
            <v>UCW-24129</v>
          </cell>
          <cell r="B56687" t="str">
            <v>Tata Cliq - Samples Order Jan'26 Cycle</v>
          </cell>
          <cell r="C56687" t="str">
            <v>CLOSED</v>
          </cell>
          <cell r="D56687" t="str">
            <v>Medium</v>
          </cell>
          <cell r="E56687" t="str">
            <v>netscribes</v>
          </cell>
          <cell r="F56687" t="str">
            <v>Shraddha Dighe</v>
          </cell>
          <cell r="G56687">
            <v>46017.698611111111</v>
          </cell>
          <cell r="H56687">
            <v>46022.574305555558</v>
          </cell>
        </row>
        <row r="56688">
          <cell r="A56688" t="str">
            <v>UCW-24116</v>
          </cell>
          <cell r="B56688" t="str">
            <v>OAP | HA Oil Control Listing | TATACLIQ</v>
          </cell>
          <cell r="C56688" t="str">
            <v>CLOSED</v>
          </cell>
          <cell r="D56688" t="str">
            <v>Medium</v>
          </cell>
          <cell r="E56688" t="str">
            <v>netscribes</v>
          </cell>
          <cell r="F56688" t="str">
            <v>Shraddha Dighe</v>
          </cell>
          <cell r="G56688">
            <v>46017.632638888892</v>
          </cell>
          <cell r="H56688">
            <v>46020.51666666667</v>
          </cell>
        </row>
        <row r="56689">
          <cell r="A56689" t="str">
            <v>UCW-24106</v>
          </cell>
          <cell r="B56689" t="str">
            <v>ERROR_Crocs Kids size guide update</v>
          </cell>
          <cell r="C56689" t="str">
            <v>CLOSED</v>
          </cell>
          <cell r="D56689" t="str">
            <v>Medium</v>
          </cell>
          <cell r="E56689" t="str">
            <v>netscribes</v>
          </cell>
          <cell r="F56689" t="str">
            <v>Sushma Ram</v>
          </cell>
          <cell r="G56689">
            <v>46017.54791666667</v>
          </cell>
          <cell r="H56689">
            <v>46043.441666666666</v>
          </cell>
        </row>
        <row r="56690">
          <cell r="A56690" t="str">
            <v>UCW-24103</v>
          </cell>
          <cell r="B56690" t="str">
            <v>ENRICH_Lotto/Image Update/Seller code- 129247/24-12-2025</v>
          </cell>
          <cell r="C56690" t="str">
            <v>CLOSED</v>
          </cell>
          <cell r="D56690" t="str">
            <v>Medium</v>
          </cell>
          <cell r="E56690" t="str">
            <v>netscribes</v>
          </cell>
          <cell r="F56690" t="str">
            <v>Mohd Tahir Shaikh</v>
          </cell>
          <cell r="G56690">
            <v>46017.537499999999</v>
          </cell>
          <cell r="H56690">
            <v>46021.661805555559</v>
          </cell>
        </row>
        <row r="56691">
          <cell r="A56691" t="str">
            <v>UCW-24102</v>
          </cell>
          <cell r="B56691" t="str">
            <v>ENRICH_Size Chart- Globus</v>
          </cell>
          <cell r="C56691" t="str">
            <v>CLOSED</v>
          </cell>
          <cell r="D56691" t="str">
            <v>Medium</v>
          </cell>
          <cell r="E56691" t="str">
            <v>netscribes</v>
          </cell>
          <cell r="F56691" t="str">
            <v>Mohd Tahir Shaikh</v>
          </cell>
          <cell r="G56691">
            <v>46017.524305555555</v>
          </cell>
          <cell r="H56691">
            <v>46036.681944444441</v>
          </cell>
        </row>
        <row r="56692">
          <cell r="A56692" t="str">
            <v>UCW-24091</v>
          </cell>
          <cell r="B56692" t="str">
            <v>Hugo Boss Revamp EAN Change</v>
          </cell>
          <cell r="C56692" t="str">
            <v>CLOSED</v>
          </cell>
          <cell r="D56692" t="str">
            <v>Medium</v>
          </cell>
          <cell r="E56692" t="str">
            <v>netscribes</v>
          </cell>
          <cell r="F56692" t="str">
            <v>Shraddha Dighe</v>
          </cell>
          <cell r="G56692">
            <v>46017.456250000003</v>
          </cell>
          <cell r="H56692">
            <v>46036.565972222219</v>
          </cell>
        </row>
        <row r="56693">
          <cell r="A56693" t="str">
            <v>UCW-24076</v>
          </cell>
          <cell r="B56693" t="str">
            <v>Request for New Product Listing on Tata Cliq</v>
          </cell>
          <cell r="C56693" t="str">
            <v>CLOSED</v>
          </cell>
          <cell r="D56693" t="str">
            <v>Medium</v>
          </cell>
          <cell r="E56693" t="str">
            <v>netscribes</v>
          </cell>
          <cell r="F56693" t="str">
            <v>Shraddha Dighe</v>
          </cell>
          <cell r="G56693">
            <v>46015.684027777781</v>
          </cell>
          <cell r="H56693">
            <v>46036.554861111108</v>
          </cell>
        </row>
        <row r="56694">
          <cell r="A56694" t="str">
            <v>UCW-24075</v>
          </cell>
          <cell r="B56694" t="str">
            <v>Yardley &amp; Enchanteur - New listings</v>
          </cell>
          <cell r="C56694" t="str">
            <v>CLOSED Due to Inactive/Insufficient Information</v>
          </cell>
          <cell r="D56694" t="str">
            <v>Medium</v>
          </cell>
          <cell r="E56694" t="str">
            <v>netscribes</v>
          </cell>
          <cell r="F56694" t="str">
            <v>Shraddha Dighe</v>
          </cell>
          <cell r="G56694">
            <v>46015.679861111108</v>
          </cell>
          <cell r="H56694">
            <v>46029.731944444444</v>
          </cell>
        </row>
        <row r="56695">
          <cell r="A56695" t="str">
            <v>UCW-24073</v>
          </cell>
          <cell r="B56695" t="str">
            <v>Error_Tatacliq Catalogue InProgress Option List_23rd December</v>
          </cell>
          <cell r="C56695" t="str">
            <v>CLOSED Due to Inactive/Insufficient Information</v>
          </cell>
          <cell r="D56695" t="str">
            <v>Medium</v>
          </cell>
          <cell r="E56695" t="str">
            <v>Chirag Dubal</v>
          </cell>
          <cell r="F56695" t="str">
            <v>Shloka Chakre</v>
          </cell>
          <cell r="G56695">
            <v>46015.665972222225</v>
          </cell>
          <cell r="H56695">
            <v>46043.50277777778</v>
          </cell>
        </row>
        <row r="56696">
          <cell r="A56696" t="str">
            <v>UCW-24066</v>
          </cell>
          <cell r="B56696" t="str">
            <v>MNY | Serum Lipstick listing | TATACLIQ</v>
          </cell>
          <cell r="C56696" t="str">
            <v>CLOSED</v>
          </cell>
          <cell r="D56696" t="str">
            <v>Medium</v>
          </cell>
          <cell r="E56696" t="str">
            <v>netscribes</v>
          </cell>
          <cell r="F56696" t="str">
            <v>Shraddha Dighe</v>
          </cell>
          <cell r="G56696">
            <v>46015.583333333336</v>
          </cell>
          <cell r="H56696">
            <v>46034.67083333333</v>
          </cell>
        </row>
        <row r="56697">
          <cell r="A56697" t="str">
            <v>UCW-24060</v>
          </cell>
          <cell r="B56697" t="str">
            <v>CLONE - Hoversoul Listing   - Nityanikar 09 Dec 2025</v>
          </cell>
          <cell r="C56697" t="str">
            <v>CLOSED Due to Inactive/Insufficient Information</v>
          </cell>
          <cell r="D56697" t="str">
            <v>Medium</v>
          </cell>
          <cell r="E56697" t="str">
            <v>netscribes</v>
          </cell>
          <cell r="F56697" t="str">
            <v>Shraddha Dighe</v>
          </cell>
          <cell r="G56697">
            <v>46015.538194444445</v>
          </cell>
          <cell r="H56697">
            <v>46029.731944444444</v>
          </cell>
        </row>
        <row r="56698">
          <cell r="A56698" t="str">
            <v>UCW-24058</v>
          </cell>
          <cell r="B56698" t="str">
            <v>ENRICH_BRAND NAME CHANGE LIBAS X TATACLIQ 26-11-2025</v>
          </cell>
          <cell r="C56698" t="str">
            <v>CLOSED</v>
          </cell>
          <cell r="D56698" t="str">
            <v>Medium</v>
          </cell>
          <cell r="E56698" t="str">
            <v>netscribes</v>
          </cell>
          <cell r="F56698" t="str">
            <v>Sushma Ram</v>
          </cell>
          <cell r="G56698">
            <v>46015.532638888886</v>
          </cell>
          <cell r="H56698">
            <v>46036.681250000001</v>
          </cell>
        </row>
        <row r="56699">
          <cell r="A56699" t="str">
            <v>UCW-24043</v>
          </cell>
          <cell r="B56699" t="str">
            <v xml:space="preserve">Hoversoul Listing - CS. Enterprises 20 Dec 2025 </v>
          </cell>
          <cell r="C56699" t="str">
            <v>CLOSED</v>
          </cell>
          <cell r="D56699" t="str">
            <v>Medium</v>
          </cell>
          <cell r="E56699" t="str">
            <v>netscribes</v>
          </cell>
          <cell r="F56699" t="str">
            <v>Juilee Jadhav</v>
          </cell>
          <cell r="G56699">
            <v>46014.894444444442</v>
          </cell>
          <cell r="H56699">
            <v>46020.665972222225</v>
          </cell>
        </row>
        <row r="56700">
          <cell r="A56700" t="str">
            <v>UCW-24035</v>
          </cell>
          <cell r="B56700" t="str">
            <v>Enrich_Tata Cliq - Juliette has a gun - Video update</v>
          </cell>
          <cell r="C56700" t="str">
            <v>CLOSED Due to Inactive/Insufficient Information</v>
          </cell>
          <cell r="D56700" t="str">
            <v>Medium</v>
          </cell>
          <cell r="E56700" t="str">
            <v>netscribes</v>
          </cell>
          <cell r="F56700" t="str">
            <v>Shraddha Dighe</v>
          </cell>
          <cell r="G56700">
            <v>46014.770138888889</v>
          </cell>
          <cell r="H56700">
            <v>46050.706250000003</v>
          </cell>
        </row>
        <row r="56701">
          <cell r="A56701" t="str">
            <v>UCW-24034</v>
          </cell>
          <cell r="B56701" t="str">
            <v xml:space="preserve">TCL : GWP cataloguing Jan Cycle </v>
          </cell>
          <cell r="C56701" t="str">
            <v>CLOSED</v>
          </cell>
          <cell r="D56701" t="str">
            <v>Medium</v>
          </cell>
          <cell r="E56701" t="str">
            <v>netscribes</v>
          </cell>
          <cell r="F56701" t="str">
            <v>Shraddha Dighe</v>
          </cell>
          <cell r="G56701">
            <v>46014.746527777781</v>
          </cell>
          <cell r="H56701">
            <v>46017.663888888892</v>
          </cell>
        </row>
        <row r="56702">
          <cell r="A56702" t="str">
            <v>UCW-24033</v>
          </cell>
          <cell r="B56702" t="str">
            <v>ENRICH_Timberland Grouping</v>
          </cell>
          <cell r="C56702" t="str">
            <v>CLOSED</v>
          </cell>
          <cell r="D56702" t="str">
            <v>Medium</v>
          </cell>
          <cell r="E56702" t="str">
            <v>Chirag Dubal</v>
          </cell>
          <cell r="F56702" t="str">
            <v>Shloka Chakre</v>
          </cell>
          <cell r="G56702">
            <v>46014.734027777777</v>
          </cell>
          <cell r="H56702">
            <v>46018.613888888889</v>
          </cell>
        </row>
        <row r="56703">
          <cell r="A56703" t="str">
            <v>UCW-24026</v>
          </cell>
          <cell r="B56703" t="str">
            <v>Multi Brand EAN Change | Beauty | 125928 | 22nd Dec'25</v>
          </cell>
          <cell r="C56703" t="str">
            <v>CLOSED</v>
          </cell>
          <cell r="D56703" t="str">
            <v>Medium</v>
          </cell>
          <cell r="E56703" t="str">
            <v>netscribes</v>
          </cell>
          <cell r="F56703" t="str">
            <v>Juilee Jadhav</v>
          </cell>
          <cell r="G56703">
            <v>46014.617361111108</v>
          </cell>
          <cell r="H56703">
            <v>46022.741666666669</v>
          </cell>
        </row>
        <row r="56704">
          <cell r="A56704" t="str">
            <v>UCW-24023</v>
          </cell>
          <cell r="B56704" t="str">
            <v>CLONE - TATA Armaf Beauty Cataloguing</v>
          </cell>
          <cell r="C56704" t="str">
            <v>CLOSED</v>
          </cell>
          <cell r="D56704" t="str">
            <v>Medium</v>
          </cell>
          <cell r="E56704" t="str">
            <v>netscribes</v>
          </cell>
          <cell r="F56704" t="str">
            <v>Shraddha Dighe</v>
          </cell>
          <cell r="G56704">
            <v>46014.604166666664</v>
          </cell>
          <cell r="H56704">
            <v>46018.561111111114</v>
          </cell>
        </row>
        <row r="56705">
          <cell r="A56705" t="str">
            <v>UCW-24022</v>
          </cell>
          <cell r="B56705" t="str">
            <v>Error- New Balance Footwear 126934 30-June-25 (S125)</v>
          </cell>
          <cell r="C56705" t="str">
            <v>CLOSED</v>
          </cell>
          <cell r="D56705" t="str">
            <v>Medium</v>
          </cell>
          <cell r="E56705" t="str">
            <v>netscribes</v>
          </cell>
          <cell r="F56705" t="str">
            <v>Reagan D’souza</v>
          </cell>
          <cell r="G56705">
            <v>46014.580555555556</v>
          </cell>
          <cell r="H56705">
            <v>46036.680555555555</v>
          </cell>
        </row>
        <row r="56706">
          <cell r="A56706" t="str">
            <v>UCW-24016</v>
          </cell>
          <cell r="B56706" t="str">
            <v>Enrich_Request for Instructions to Update Product Image on Tata Cliq</v>
          </cell>
          <cell r="C56706" t="str">
            <v>CLOSED Due to Inactive/Insufficient Information</v>
          </cell>
          <cell r="D56706" t="str">
            <v>Medium</v>
          </cell>
          <cell r="E56706" t="str">
            <v>netscribes</v>
          </cell>
          <cell r="F56706" t="str">
            <v>Juilee Jadhav</v>
          </cell>
          <cell r="G56706">
            <v>46014.489583333336</v>
          </cell>
          <cell r="H56706">
            <v>46029.732638888891</v>
          </cell>
        </row>
        <row r="56707">
          <cell r="A56707" t="str">
            <v>UCW-24015</v>
          </cell>
          <cell r="B56707" t="str">
            <v>Error - Tatacliq Men's Apparels Templates | 5th Dec'2025</v>
          </cell>
          <cell r="C56707" t="str">
            <v>CLOSED</v>
          </cell>
          <cell r="D56707" t="str">
            <v>Medium</v>
          </cell>
          <cell r="E56707" t="str">
            <v>netscribes</v>
          </cell>
          <cell r="F56707" t="str">
            <v>Reagan D’souza</v>
          </cell>
          <cell r="G56707">
            <v>46014.473611111112</v>
          </cell>
          <cell r="H56707">
            <v>46036.680555555555</v>
          </cell>
        </row>
        <row r="56708">
          <cell r="A56708" t="str">
            <v>UCW-24011</v>
          </cell>
          <cell r="B56708" t="str">
            <v>Error- Catalogue files for listings :: SS2025 :: Lot 2</v>
          </cell>
          <cell r="C56708" t="str">
            <v>CLOSED</v>
          </cell>
          <cell r="D56708" t="str">
            <v>Medium</v>
          </cell>
          <cell r="E56708" t="str">
            <v>Chirag Dubal</v>
          </cell>
          <cell r="F56708" t="str">
            <v>Reagan D’souza</v>
          </cell>
          <cell r="G56708">
            <v>46013.813194444447</v>
          </cell>
          <cell r="H56708">
            <v>46049.704861111109</v>
          </cell>
        </row>
        <row r="56709">
          <cell r="A56709" t="str">
            <v>UCW-24010</v>
          </cell>
          <cell r="B56709" t="str">
            <v>Timberland Mapping</v>
          </cell>
          <cell r="C56709" t="str">
            <v>CLOSED</v>
          </cell>
          <cell r="D56709" t="str">
            <v>Medium</v>
          </cell>
          <cell r="E56709" t="str">
            <v>netscribes</v>
          </cell>
          <cell r="F56709" t="str">
            <v>Simi Raichel Zachariah</v>
          </cell>
          <cell r="G56709">
            <v>46013.798611111109</v>
          </cell>
          <cell r="H56709">
            <v>46036.679861111108</v>
          </cell>
        </row>
        <row r="56710">
          <cell r="A56710" t="str">
            <v>UCW-24007</v>
          </cell>
          <cell r="B56710" t="str">
            <v>Images Update_Biba_18-12-25</v>
          </cell>
          <cell r="C56710" t="str">
            <v>CLOSED</v>
          </cell>
          <cell r="D56710" t="str">
            <v>Medium</v>
          </cell>
          <cell r="E56710" t="str">
            <v>netscribes</v>
          </cell>
          <cell r="F56710" t="str">
            <v>Simi Raichel Zachariah</v>
          </cell>
          <cell r="G56710">
            <v>46013.762499999997</v>
          </cell>
          <cell r="H56710">
            <v>46036.679861111108</v>
          </cell>
        </row>
        <row r="56711">
          <cell r="A56711" t="str">
            <v>UCW-24001</v>
          </cell>
          <cell r="B56711" t="str">
            <v>WOMEN SWEET DREAMS 17-12-2025</v>
          </cell>
          <cell r="C56711" t="str">
            <v>CLOSED</v>
          </cell>
          <cell r="D56711" t="str">
            <v>Medium</v>
          </cell>
          <cell r="E56711" t="str">
            <v>netscribes</v>
          </cell>
          <cell r="F56711" t="str">
            <v>Shraddha Dighe</v>
          </cell>
          <cell r="G56711">
            <v>46013.723611111112</v>
          </cell>
          <cell r="H56711">
            <v>46015.60833333333</v>
          </cell>
        </row>
        <row r="56712">
          <cell r="A56712" t="str">
            <v>UCW-23991</v>
          </cell>
          <cell r="B56712" t="str">
            <v>Dual listing- Simon Carter</v>
          </cell>
          <cell r="C56712" t="str">
            <v>CLOSED</v>
          </cell>
          <cell r="D56712" t="str">
            <v>Medium</v>
          </cell>
          <cell r="E56712" t="str">
            <v>Chirag Dubal</v>
          </cell>
          <cell r="F56712" t="str">
            <v>Shloka Chakre</v>
          </cell>
          <cell r="G56712">
            <v>46013.659722222219</v>
          </cell>
          <cell r="H56712">
            <v>46022.734027777777</v>
          </cell>
        </row>
        <row r="56713">
          <cell r="A56713" t="str">
            <v>UCW-23989</v>
          </cell>
          <cell r="B56713" t="str">
            <v>Request to Expedite Kapsons Seller Migration</v>
          </cell>
          <cell r="C56713" t="str">
            <v>CLOSED</v>
          </cell>
          <cell r="D56713" t="str">
            <v>Medium</v>
          </cell>
          <cell r="E56713" t="str">
            <v>Chirag Dubal</v>
          </cell>
          <cell r="F56713" t="str">
            <v>Shloka Chakre</v>
          </cell>
          <cell r="G56713">
            <v>46013.647916666669</v>
          </cell>
          <cell r="H56713">
            <v>46036.678472222222</v>
          </cell>
        </row>
        <row r="56714">
          <cell r="A56714" t="str">
            <v>UCW-23985</v>
          </cell>
          <cell r="B56714" t="str">
            <v>New launch cataloguing details of Kenzo(Ikebana &amp; Homme Indigo &amp; LA RECOLTE PARISIENNE)_Fragrance for TCL_20_Nov_25</v>
          </cell>
          <cell r="C56714" t="str">
            <v>CLOSED Due to Inactive/Insufficient Information</v>
          </cell>
          <cell r="D56714" t="str">
            <v>Medium</v>
          </cell>
          <cell r="E56714" t="str">
            <v>netscribes</v>
          </cell>
          <cell r="F56714" t="str">
            <v>Simi Raichel Zachariah</v>
          </cell>
          <cell r="G56714">
            <v>46013.622916666667</v>
          </cell>
          <cell r="H56714">
            <v>46029.732638888891</v>
          </cell>
        </row>
        <row r="56715">
          <cell r="A56715" t="str">
            <v>UCW-23983</v>
          </cell>
          <cell r="B56715" t="str">
            <v>TH/CK-OMNI-Lot 76</v>
          </cell>
          <cell r="C56715" t="str">
            <v>CLOSED</v>
          </cell>
          <cell r="D56715" t="str">
            <v>Medium</v>
          </cell>
          <cell r="E56715" t="str">
            <v>netscribes</v>
          </cell>
          <cell r="F56715" t="str">
            <v>Shraddha Dighe</v>
          </cell>
          <cell r="G56715">
            <v>46013.567361111112</v>
          </cell>
          <cell r="H56715">
            <v>46025.511111111111</v>
          </cell>
        </row>
        <row r="56716">
          <cell r="A56716" t="str">
            <v>UCW-23974</v>
          </cell>
          <cell r="B56716" t="str">
            <v>ENRICH_Tata Cliq Luxury - Memo Paris &amp; JHAG - Grouping</v>
          </cell>
          <cell r="C56716" t="str">
            <v>CLOSED</v>
          </cell>
          <cell r="D56716" t="str">
            <v>Medium</v>
          </cell>
          <cell r="E56716" t="str">
            <v>netscribes</v>
          </cell>
          <cell r="F56716" t="str">
            <v>Sushma Ram</v>
          </cell>
          <cell r="G56716">
            <v>46013.481249999997</v>
          </cell>
          <cell r="H56716">
            <v>46022.729861111111</v>
          </cell>
        </row>
        <row r="56717">
          <cell r="A56717" t="str">
            <v>UCW-23967</v>
          </cell>
          <cell r="B56717" t="str">
            <v>SKP - EAN Change</v>
          </cell>
          <cell r="C56717" t="str">
            <v>CLOSED</v>
          </cell>
          <cell r="D56717" t="str">
            <v>Medium</v>
          </cell>
          <cell r="E56717" t="str">
            <v>netscribes</v>
          </cell>
          <cell r="F56717" t="str">
            <v>Simi Raichel Zachariah</v>
          </cell>
          <cell r="G56717">
            <v>46012.550694444442</v>
          </cell>
          <cell r="H56717">
            <v>46014.479166666664</v>
          </cell>
        </row>
        <row r="56718">
          <cell r="A56718" t="str">
            <v>UCW-23966</v>
          </cell>
          <cell r="B56718" t="str">
            <v>Request to Latch and List 275 SKUs on TCF</v>
          </cell>
          <cell r="C56718" t="str">
            <v>CLOSED</v>
          </cell>
          <cell r="D56718" t="str">
            <v>Medium</v>
          </cell>
          <cell r="E56718" t="str">
            <v>netscribes</v>
          </cell>
          <cell r="F56718" t="str">
            <v>Simi Raichel Zachariah</v>
          </cell>
          <cell r="G56718">
            <v>46012.529861111114</v>
          </cell>
          <cell r="H56718">
            <v>46021.57916666667</v>
          </cell>
        </row>
        <row r="56719">
          <cell r="A56719" t="str">
            <v>UCW-23965</v>
          </cell>
          <cell r="B56719" t="str">
            <v>Skus - Sell now Under 125913 * Biotop</v>
          </cell>
          <cell r="C56719" t="str">
            <v>CLOSED</v>
          </cell>
          <cell r="D56719" t="str">
            <v>Medium</v>
          </cell>
          <cell r="E56719" t="str">
            <v>netscribes</v>
          </cell>
          <cell r="F56719" t="str">
            <v>Simi Raichel Zachariah</v>
          </cell>
          <cell r="G56719">
            <v>46012.455555555556</v>
          </cell>
          <cell r="H56719">
            <v>46036.56527777778</v>
          </cell>
        </row>
        <row r="56720">
          <cell r="A56720" t="str">
            <v>UCW-23964</v>
          </cell>
          <cell r="B56720" t="str">
            <v>CK-MP-Lot 139</v>
          </cell>
          <cell r="C56720" t="str">
            <v>CLOSED</v>
          </cell>
          <cell r="D56720" t="str">
            <v>Medium</v>
          </cell>
          <cell r="E56720" t="str">
            <v>netscribes</v>
          </cell>
          <cell r="F56720" t="str">
            <v>Shraddha Dighe</v>
          </cell>
          <cell r="G56720">
            <v>46011.741666666669</v>
          </cell>
          <cell r="H56720">
            <v>46017.671527777777</v>
          </cell>
        </row>
        <row r="56721">
          <cell r="A56721" t="str">
            <v>UCW-23957</v>
          </cell>
          <cell r="B56721" t="str">
            <v>Vinci Botanicals- Pending SKU listing on Tata CLiQ</v>
          </cell>
          <cell r="C56721" t="str">
            <v>CLOSED Due to Inactive/Insufficient Information</v>
          </cell>
          <cell r="D56721" t="str">
            <v>Medium</v>
          </cell>
          <cell r="E56721" t="str">
            <v>netscribes</v>
          </cell>
          <cell r="F56721" t="str">
            <v>Shraddha Dighe</v>
          </cell>
          <cell r="G56721">
            <v>46011.63958333333</v>
          </cell>
          <cell r="H56721">
            <v>46029.73333333333</v>
          </cell>
        </row>
        <row r="56722">
          <cell r="A56722" t="str">
            <v>UCW-23954</v>
          </cell>
          <cell r="B56722" t="str">
            <v>Olaplex- NPL DEC'25</v>
          </cell>
          <cell r="C56722" t="str">
            <v>CLOSED</v>
          </cell>
          <cell r="D56722" t="str">
            <v>Medium</v>
          </cell>
          <cell r="E56722" t="str">
            <v>netscribes</v>
          </cell>
          <cell r="F56722" t="str">
            <v>Shraddha Dighe</v>
          </cell>
          <cell r="G56722">
            <v>46011.635416666664</v>
          </cell>
          <cell r="H56722">
            <v>46014.503472222219</v>
          </cell>
        </row>
        <row r="56723">
          <cell r="A56723" t="str">
            <v>UCW-23950</v>
          </cell>
          <cell r="B56723" t="str">
            <v>Tata Cliq Luxury - New listing - Evelom Cleansing Oil (MDB)</v>
          </cell>
          <cell r="C56723" t="str">
            <v>CLOSED Due to Inactive/Insufficient Information</v>
          </cell>
          <cell r="D56723" t="str">
            <v>Medium</v>
          </cell>
          <cell r="E56723" t="str">
            <v>netscribes</v>
          </cell>
          <cell r="F56723" t="str">
            <v>Shraddha Dighe</v>
          </cell>
          <cell r="G56723">
            <v>46011.598611111112</v>
          </cell>
          <cell r="H56723">
            <v>46034.535416666666</v>
          </cell>
        </row>
        <row r="56724">
          <cell r="A56724" t="str">
            <v>UCW-23949</v>
          </cell>
          <cell r="B56724" t="str">
            <v>TCL - New listing - Bvlgari Omnia &amp; Omnia Crystalline Mini Collection (Combo)</v>
          </cell>
          <cell r="C56724" t="str">
            <v>CLOSED</v>
          </cell>
          <cell r="D56724" t="str">
            <v>Medium</v>
          </cell>
          <cell r="E56724" t="str">
            <v>netscribes</v>
          </cell>
          <cell r="F56724" t="str">
            <v>Shraddha Dighe</v>
          </cell>
          <cell r="G56724">
            <v>46011.595833333333</v>
          </cell>
          <cell r="H56724">
            <v>46017.631249999999</v>
          </cell>
        </row>
        <row r="56725">
          <cell r="A56725" t="str">
            <v>UCW-23936</v>
          </cell>
          <cell r="B56725" t="str">
            <v>ENRICH_Updated Size Guide</v>
          </cell>
          <cell r="C56725" t="str">
            <v>CLOSED</v>
          </cell>
          <cell r="D56725" t="str">
            <v>Medium</v>
          </cell>
          <cell r="E56725" t="str">
            <v>netscribes</v>
          </cell>
          <cell r="F56725" t="str">
            <v>Simi Raichel Zachariah</v>
          </cell>
          <cell r="G56725">
            <v>46010.772222222222</v>
          </cell>
          <cell r="H56725">
            <v>46039.50277777778</v>
          </cell>
        </row>
        <row r="56726">
          <cell r="A56726" t="str">
            <v>UCW-23927</v>
          </cell>
          <cell r="B56726" t="str">
            <v>TCL NPL Cataloguing - Jan'26 Cycle</v>
          </cell>
          <cell r="C56726" t="str">
            <v>CLOSED</v>
          </cell>
          <cell r="D56726" t="str">
            <v>Medium</v>
          </cell>
          <cell r="E56726" t="str">
            <v>netscribes</v>
          </cell>
          <cell r="F56726" t="str">
            <v>Shraddha Dighe</v>
          </cell>
          <cell r="G56726">
            <v>46010.736111111109</v>
          </cell>
          <cell r="H56726">
            <v>46014.499305555553</v>
          </cell>
        </row>
        <row r="56727">
          <cell r="A56727" t="str">
            <v>UCW-23924</v>
          </cell>
          <cell r="B56727" t="str">
            <v>ENRICH_Images need to update</v>
          </cell>
          <cell r="C56727" t="str">
            <v>CLOSED</v>
          </cell>
          <cell r="D56727" t="str">
            <v>Medium</v>
          </cell>
          <cell r="E56727" t="str">
            <v>netscribes</v>
          </cell>
          <cell r="F56727" t="str">
            <v>Sushma Ram</v>
          </cell>
          <cell r="G56727">
            <v>46010.694444444445</v>
          </cell>
          <cell r="H56727">
            <v>46036.677083333336</v>
          </cell>
        </row>
        <row r="56728">
          <cell r="A56728" t="str">
            <v>UCW-23923</v>
          </cell>
          <cell r="B56728" t="str">
            <v>MNY | Instant Anti-Age Eraser Color Correcting Concealer | TATACLIQ</v>
          </cell>
          <cell r="C56728" t="str">
            <v>CLOSED</v>
          </cell>
          <cell r="D56728" t="str">
            <v>Medium</v>
          </cell>
          <cell r="E56728" t="str">
            <v>netscribes</v>
          </cell>
          <cell r="F56728" t="str">
            <v>Shraddha Dighe</v>
          </cell>
          <cell r="G56728">
            <v>46010.686111111114</v>
          </cell>
          <cell r="H56728">
            <v>46014.490972222222</v>
          </cell>
        </row>
        <row r="56729">
          <cell r="A56729" t="str">
            <v>UCW-23922</v>
          </cell>
          <cell r="B56729" t="str">
            <v>ENRICH_Crimsoune Club | Women | 132 SKUs | 22 Styles | Tata Cliq- Fashion | 18-12-2025</v>
          </cell>
          <cell r="C56729" t="str">
            <v>CLOSED</v>
          </cell>
          <cell r="D56729" t="str">
            <v>Medium</v>
          </cell>
          <cell r="E56729" t="str">
            <v>netscribes</v>
          </cell>
          <cell r="F56729" t="str">
            <v>Simi Raichel Zachariah</v>
          </cell>
          <cell r="G56729">
            <v>46010.681250000001</v>
          </cell>
          <cell r="H56729">
            <v>46036.681944444441</v>
          </cell>
        </row>
        <row r="56730">
          <cell r="A56730" t="str">
            <v>UCW-23917</v>
          </cell>
          <cell r="B56730" t="str">
            <v>Request to Update New Listing – Love Earth Cream Pop Blush-( Tatacliq)</v>
          </cell>
          <cell r="C56730" t="str">
            <v>CLOSED</v>
          </cell>
          <cell r="D56730" t="str">
            <v>Medium</v>
          </cell>
          <cell r="E56730" t="str">
            <v>netscribes</v>
          </cell>
          <cell r="F56730" t="str">
            <v>Shraddha Dighe</v>
          </cell>
          <cell r="G56730">
            <v>46010.662499999999</v>
          </cell>
          <cell r="H56730">
            <v>46013.579861111109</v>
          </cell>
        </row>
        <row r="56731">
          <cell r="A56731" t="str">
            <v>UCW-23916</v>
          </cell>
          <cell r="B56731" t="str">
            <v>CLONE - Beauty - 126109 - E2E - Brillare - 14 SKUs - 12 Dec</v>
          </cell>
          <cell r="C56731" t="str">
            <v>CLOSED Due to Inactive/Insufficient Information</v>
          </cell>
          <cell r="D56731" t="str">
            <v>Medium</v>
          </cell>
          <cell r="E56731" t="str">
            <v>netscribes</v>
          </cell>
          <cell r="F56731" t="str">
            <v>Shraddha Dighe</v>
          </cell>
          <cell r="G56731">
            <v>46010.654166666667</v>
          </cell>
          <cell r="H56731">
            <v>46029.734027777777</v>
          </cell>
        </row>
        <row r="56732">
          <cell r="A56732" t="str">
            <v>UCW-23901</v>
          </cell>
          <cell r="B56732" t="str">
            <v>Bhima Jewels Silver 92 (18-12-2025)</v>
          </cell>
          <cell r="C56732" t="str">
            <v>CLOSED</v>
          </cell>
          <cell r="D56732" t="str">
            <v>Medium</v>
          </cell>
          <cell r="E56732" t="str">
            <v>netscribes</v>
          </cell>
          <cell r="F56732" t="str">
            <v>Shraddha Dighe</v>
          </cell>
          <cell r="G56732">
            <v>46010.563194444447</v>
          </cell>
          <cell r="H56732">
            <v>46024.788888888892</v>
          </cell>
        </row>
        <row r="56733">
          <cell r="A56733" t="str">
            <v>UCW-23899</v>
          </cell>
          <cell r="B56733" t="str">
            <v>Enrich_Garnier Hairlighter PDP Update | TATACLIQ</v>
          </cell>
          <cell r="C56733" t="str">
            <v>CLOSED</v>
          </cell>
          <cell r="D56733" t="str">
            <v>Medium</v>
          </cell>
          <cell r="E56733" t="str">
            <v>netscribes</v>
          </cell>
          <cell r="F56733" t="str">
            <v>Shraddha Dighe</v>
          </cell>
          <cell r="G56733">
            <v>46010.550694444442</v>
          </cell>
          <cell r="H56733">
            <v>46036.56527777778</v>
          </cell>
        </row>
        <row r="56734">
          <cell r="A56734" t="str">
            <v>UCW-23892</v>
          </cell>
          <cell r="B56734" t="str">
            <v>Error- Catalogue files for listings :: SS2025 :: Lot 2</v>
          </cell>
          <cell r="C56734" t="str">
            <v>CLOSED</v>
          </cell>
          <cell r="D56734" t="str">
            <v>Medium</v>
          </cell>
          <cell r="E56734" t="str">
            <v>Chirag Dubal</v>
          </cell>
          <cell r="F56734" t="str">
            <v>Reagan D’souza</v>
          </cell>
          <cell r="G56734">
            <v>46010.515972222223</v>
          </cell>
          <cell r="H56734">
            <v>46036.591666666667</v>
          </cell>
        </row>
        <row r="56735">
          <cell r="A56735" t="str">
            <v>UCW-23885</v>
          </cell>
          <cell r="B56735" t="str">
            <v>Pending 10 option for women apparel - Fila Apparels Listing-SS25</v>
          </cell>
          <cell r="C56735" t="str">
            <v>CLOSED</v>
          </cell>
          <cell r="D56735" t="str">
            <v>Medium</v>
          </cell>
          <cell r="E56735" t="str">
            <v>netscribes</v>
          </cell>
          <cell r="F56735" t="str">
            <v>Mohd Tahir Shaikh</v>
          </cell>
          <cell r="G56735">
            <v>46010.495833333334</v>
          </cell>
          <cell r="H56735">
            <v>46029.750694444447</v>
          </cell>
        </row>
        <row r="56736">
          <cell r="A56736" t="str">
            <v>UCW-23878</v>
          </cell>
          <cell r="B56736" t="str">
            <v>Decathlon &lt;&gt; Tata Cliq AW'25 Cataloging - Phase 3</v>
          </cell>
          <cell r="C56736" t="str">
            <v>CLOSED</v>
          </cell>
          <cell r="D56736" t="str">
            <v>Medium</v>
          </cell>
          <cell r="E56736" t="str">
            <v>netscribes</v>
          </cell>
          <cell r="F56736" t="str">
            <v>Mohd Tahir Shaikh</v>
          </cell>
          <cell r="G56736">
            <v>46010.459027777775</v>
          </cell>
          <cell r="H56736">
            <v>46036.698611111111</v>
          </cell>
        </row>
        <row r="56737">
          <cell r="A56737" t="str">
            <v>UCW-23873</v>
          </cell>
          <cell r="B56737" t="str">
            <v>Error- Crocs Listing Phase 4</v>
          </cell>
          <cell r="C56737" t="str">
            <v>CLOSED</v>
          </cell>
          <cell r="D56737" t="str">
            <v>Medium</v>
          </cell>
          <cell r="E56737" t="str">
            <v>Jaibharathi Jagannathan</v>
          </cell>
          <cell r="F56737" t="str">
            <v>Sushma Ram</v>
          </cell>
          <cell r="G56737">
            <v>46009.787499999999</v>
          </cell>
          <cell r="H56737">
            <v>46057.791666666664</v>
          </cell>
        </row>
        <row r="56738">
          <cell r="A56738" t="str">
            <v>UCW-23871</v>
          </cell>
          <cell r="B56738" t="str">
            <v>CLONE - Shyam Enterprise - Appliances Listing P0</v>
          </cell>
          <cell r="C56738" t="str">
            <v>CLOSED</v>
          </cell>
          <cell r="D56738" t="str">
            <v>Medium</v>
          </cell>
          <cell r="E56738" t="str">
            <v>netscribes</v>
          </cell>
          <cell r="F56738" t="str">
            <v>Juilee Jadhav</v>
          </cell>
          <cell r="G56738">
            <v>46009.776388888888</v>
          </cell>
          <cell r="H56738">
            <v>46172.490277777775</v>
          </cell>
        </row>
        <row r="56739">
          <cell r="A56739" t="str">
            <v>UCW-23870</v>
          </cell>
          <cell r="B56739" t="str">
            <v>CLONE - Shyam Enterprise - Appliances Listing P0</v>
          </cell>
          <cell r="C56739" t="str">
            <v>CLOSED</v>
          </cell>
          <cell r="D56739" t="str">
            <v>Medium</v>
          </cell>
          <cell r="E56739" t="str">
            <v>netscribes</v>
          </cell>
          <cell r="F56739" t="str">
            <v>Juilee Jadhav</v>
          </cell>
          <cell r="G56739">
            <v>46009.776388888888</v>
          </cell>
          <cell r="H56739">
            <v>46172.486805555556</v>
          </cell>
        </row>
        <row r="56740">
          <cell r="A56740" t="str">
            <v>UCW-23866</v>
          </cell>
          <cell r="B56740" t="str">
            <v>ENRICH_Request to Images Update | TATA CLIQ_16-12-2025</v>
          </cell>
          <cell r="C56740" t="str">
            <v>CLOSED</v>
          </cell>
          <cell r="D56740" t="str">
            <v>Medium</v>
          </cell>
          <cell r="E56740" t="str">
            <v>netscribes</v>
          </cell>
          <cell r="F56740" t="str">
            <v>Sushma Ram</v>
          </cell>
          <cell r="G56740">
            <v>46009.75277777778</v>
          </cell>
          <cell r="H56740">
            <v>46036.590277777781</v>
          </cell>
        </row>
        <row r="56741">
          <cell r="A56741" t="str">
            <v>UCW-23863</v>
          </cell>
          <cell r="B56741" t="str">
            <v>Tata Cliq Files B2C &amp; Nov-Inventory Sheet Articles</v>
          </cell>
          <cell r="C56741" t="str">
            <v>CLOSED</v>
          </cell>
          <cell r="D56741" t="str">
            <v>Medium</v>
          </cell>
          <cell r="E56741" t="str">
            <v>netscribes</v>
          </cell>
          <cell r="F56741" t="str">
            <v>netscribes</v>
          </cell>
          <cell r="G56741">
            <v>46009.727777777778</v>
          </cell>
          <cell r="H56741">
            <v>46036.588194444441</v>
          </cell>
        </row>
        <row r="56742">
          <cell r="A56742" t="str">
            <v>UCW-23862</v>
          </cell>
          <cell r="B56742" t="str">
            <v>ENRICH_IMAGE ADDITION &amp; REPLACE LIBAS X TATACLIQ 16-12-2025</v>
          </cell>
          <cell r="C56742" t="str">
            <v>CLOSED</v>
          </cell>
          <cell r="D56742" t="str">
            <v>Medium</v>
          </cell>
          <cell r="E56742" t="str">
            <v>netscribes</v>
          </cell>
          <cell r="F56742" t="str">
            <v>Sushma Ram</v>
          </cell>
          <cell r="G56742">
            <v>46009.727083333331</v>
          </cell>
          <cell r="H56742">
            <v>46036.589583333334</v>
          </cell>
        </row>
        <row r="56743">
          <cell r="A56743" t="str">
            <v>UCW-23861</v>
          </cell>
          <cell r="B56743" t="str">
            <v>Footwear New Listing-17 Options (99 SKUs)</v>
          </cell>
          <cell r="C56743" t="str">
            <v>CLOSED</v>
          </cell>
          <cell r="D56743" t="str">
            <v>Medium</v>
          </cell>
          <cell r="E56743" t="str">
            <v>netscribes</v>
          </cell>
          <cell r="F56743" t="str">
            <v>Mohd Tahir Shaikh</v>
          </cell>
          <cell r="G56743">
            <v>46009.720138888886</v>
          </cell>
          <cell r="H56743">
            <v>46172.486805555556</v>
          </cell>
        </row>
        <row r="56744">
          <cell r="A56744" t="str">
            <v>UCW-23857</v>
          </cell>
          <cell r="B56744" t="str">
            <v>ENRICH_Request to Refresh Images for 35 Styles (A+ Content)- Tata Cliq</v>
          </cell>
          <cell r="C56744" t="str">
            <v>CLOSED</v>
          </cell>
          <cell r="D56744" t="str">
            <v>Medium</v>
          </cell>
          <cell r="E56744" t="str">
            <v>netscribes</v>
          </cell>
          <cell r="F56744" t="str">
            <v>Sushma Ram</v>
          </cell>
          <cell r="G56744">
            <v>46009.705555555556</v>
          </cell>
          <cell r="H56744">
            <v>46036.587500000001</v>
          </cell>
        </row>
        <row r="56745">
          <cell r="A56745" t="str">
            <v>UCW-23854</v>
          </cell>
          <cell r="B56745" t="str">
            <v>ENRICH_For Image Update</v>
          </cell>
          <cell r="C56745" t="str">
            <v>CLOSED</v>
          </cell>
          <cell r="D56745" t="str">
            <v>Medium</v>
          </cell>
          <cell r="E56745" t="str">
            <v>netscribes</v>
          </cell>
          <cell r="F56745" t="str">
            <v>Sushma Ram</v>
          </cell>
          <cell r="G56745">
            <v>46009.694444444445</v>
          </cell>
          <cell r="H56745">
            <v>46036.587500000001</v>
          </cell>
        </row>
        <row r="56746">
          <cell r="A56746" t="str">
            <v>UCW-23852</v>
          </cell>
          <cell r="B56746" t="str">
            <v>TH/CK-MP-Lot 105</v>
          </cell>
          <cell r="C56746" t="str">
            <v>CLOSED</v>
          </cell>
          <cell r="D56746" t="str">
            <v>Medium</v>
          </cell>
          <cell r="E56746" t="str">
            <v>netscribes</v>
          </cell>
          <cell r="F56746" t="str">
            <v>Mohd Tahir Shaikh</v>
          </cell>
          <cell r="G56746">
            <v>46009.688888888886</v>
          </cell>
          <cell r="H56746">
            <v>46036.695833333331</v>
          </cell>
        </row>
        <row r="56747">
          <cell r="A56747" t="str">
            <v>UCW-23850</v>
          </cell>
          <cell r="B56747" t="str">
            <v>TH/CK Omni-64 Lot</v>
          </cell>
          <cell r="C56747" t="str">
            <v>CLOSED</v>
          </cell>
          <cell r="D56747" t="str">
            <v>Medium</v>
          </cell>
          <cell r="E56747" t="str">
            <v>netscribes</v>
          </cell>
          <cell r="F56747" t="str">
            <v>Mohd Tahir Shaikh</v>
          </cell>
          <cell r="G56747">
            <v>46009.681250000001</v>
          </cell>
          <cell r="H56747">
            <v>46014.720138888886</v>
          </cell>
        </row>
        <row r="56748">
          <cell r="A56748" t="str">
            <v>UCW-23849</v>
          </cell>
          <cell r="B56748" t="str">
            <v>ENRICH_TataCliq: LSAX-Packaging Removal Image Updation</v>
          </cell>
          <cell r="C56748" t="str">
            <v>CLOSED</v>
          </cell>
          <cell r="D56748" t="str">
            <v>Medium</v>
          </cell>
          <cell r="E56748" t="str">
            <v>netscribes</v>
          </cell>
          <cell r="F56748" t="str">
            <v>Sushma Ram</v>
          </cell>
          <cell r="G56748">
            <v>46009.680555555555</v>
          </cell>
          <cell r="H56748">
            <v>46036.587500000001</v>
          </cell>
        </row>
        <row r="56749">
          <cell r="A56749" t="str">
            <v>UCW-23847</v>
          </cell>
          <cell r="B56749" t="str">
            <v>ENRICH_TataCliq: LSAX-Safiano &amp; AXNGDT Image Updation</v>
          </cell>
          <cell r="C56749" t="str">
            <v>CLOSED</v>
          </cell>
          <cell r="D56749" t="str">
            <v>Medium</v>
          </cell>
          <cell r="E56749" t="str">
            <v>netscribes</v>
          </cell>
          <cell r="F56749" t="str">
            <v>Sushma Ram</v>
          </cell>
          <cell r="G56749">
            <v>46009.674305555556</v>
          </cell>
          <cell r="H56749">
            <v>46036.586805555555</v>
          </cell>
        </row>
        <row r="56750">
          <cell r="A56750" t="str">
            <v>UCW-23833</v>
          </cell>
          <cell r="B56750" t="str">
            <v>CLONE - Beauty - 126109 - E2E - Brillare - 14 SKUs - 12 Dec</v>
          </cell>
          <cell r="C56750" t="str">
            <v>CLOSED</v>
          </cell>
          <cell r="D56750" t="str">
            <v>Medium</v>
          </cell>
          <cell r="E56750" t="str">
            <v>netscribes</v>
          </cell>
          <cell r="F56750" t="str">
            <v>Shraddha Dighe</v>
          </cell>
          <cell r="G56750">
            <v>46009.49722222222</v>
          </cell>
          <cell r="H56750">
            <v>46014.698611111111</v>
          </cell>
        </row>
        <row r="56751">
          <cell r="A56751" t="str">
            <v>UCW-23827</v>
          </cell>
          <cell r="B56751" t="str">
            <v>Enrich_Rolex Detail Update (16th Dec)</v>
          </cell>
          <cell r="C56751" t="str">
            <v>CLOSED</v>
          </cell>
          <cell r="D56751" t="str">
            <v>Medium</v>
          </cell>
          <cell r="E56751" t="str">
            <v>netscribes</v>
          </cell>
          <cell r="F56751" t="str">
            <v>Juilee Jadhav</v>
          </cell>
          <cell r="G56751">
            <v>46009.454861111109</v>
          </cell>
          <cell r="H56751">
            <v>46036.586805555555</v>
          </cell>
        </row>
        <row r="56752">
          <cell r="A56752" t="str">
            <v>UCW-23823</v>
          </cell>
          <cell r="B56752" t="str">
            <v>CLONE - Beauty - 125908 - E2E - Milkshake - 4 Skus - 13 Dec</v>
          </cell>
          <cell r="C56752" t="str">
            <v>CLOSED</v>
          </cell>
          <cell r="D56752" t="str">
            <v>Medium</v>
          </cell>
          <cell r="E56752" t="str">
            <v>netscribes</v>
          </cell>
          <cell r="F56752" t="str">
            <v>Shraddha Dighe</v>
          </cell>
          <cell r="G56752">
            <v>46009.425000000003</v>
          </cell>
          <cell r="H56752">
            <v>46010.477083333331</v>
          </cell>
        </row>
        <row r="56753">
          <cell r="A56753" t="str">
            <v>UCW-23822</v>
          </cell>
          <cell r="B56753" t="str">
            <v>CLONE - Beauty - E2E - 129094 - Color Queen - 2 skus - 10th dec</v>
          </cell>
          <cell r="C56753" t="str">
            <v>CLOSED</v>
          </cell>
          <cell r="D56753" t="str">
            <v>Medium</v>
          </cell>
          <cell r="E56753" t="str">
            <v>netscribes</v>
          </cell>
          <cell r="F56753" t="str">
            <v>Shraddha Dighe</v>
          </cell>
          <cell r="G56753">
            <v>46009.419444444444</v>
          </cell>
          <cell r="H56753">
            <v>46024.759722222225</v>
          </cell>
        </row>
        <row r="56754">
          <cell r="A56754" t="str">
            <v>UCW-23821</v>
          </cell>
          <cell r="B56754" t="str">
            <v>CLONE - New Listing Products || TATA CLIQ || DEC</v>
          </cell>
          <cell r="C56754" t="str">
            <v>CLOSED</v>
          </cell>
          <cell r="D56754" t="str">
            <v>Medium</v>
          </cell>
          <cell r="E56754" t="str">
            <v>netscribes</v>
          </cell>
          <cell r="F56754" t="str">
            <v>Shraddha Dighe</v>
          </cell>
          <cell r="G56754">
            <v>46009.415277777778</v>
          </cell>
          <cell r="H56754">
            <v>46013.518055555556</v>
          </cell>
        </row>
        <row r="56755">
          <cell r="A56755" t="str">
            <v>UCW-23813</v>
          </cell>
          <cell r="B56755" t="str">
            <v xml:space="preserve">ANR 7ML - Image update &amp; Platform addition </v>
          </cell>
          <cell r="C56755" t="str">
            <v>CLOSED</v>
          </cell>
          <cell r="D56755" t="str">
            <v>Medium</v>
          </cell>
          <cell r="E56755" t="str">
            <v>netscribes</v>
          </cell>
          <cell r="F56755" t="str">
            <v>Shraddha Dighe</v>
          </cell>
          <cell r="G56755">
            <v>46008.805555555555</v>
          </cell>
          <cell r="H56755">
            <v>46036.564583333333</v>
          </cell>
        </row>
        <row r="56756">
          <cell r="A56756" t="str">
            <v>UCW-23812</v>
          </cell>
          <cell r="B56756" t="str">
            <v>GWP listing | TFS lip mask</v>
          </cell>
          <cell r="C56756" t="str">
            <v>CLOSED</v>
          </cell>
          <cell r="D56756" t="str">
            <v>Medium</v>
          </cell>
          <cell r="E56756" t="str">
            <v>netscribes</v>
          </cell>
          <cell r="F56756" t="str">
            <v>Shraddha Dighe</v>
          </cell>
          <cell r="G56756">
            <v>46008.801388888889</v>
          </cell>
          <cell r="H56756">
            <v>46036.564583333333</v>
          </cell>
        </row>
        <row r="56757">
          <cell r="A56757" t="str">
            <v>UCW-23811</v>
          </cell>
          <cell r="B56757" t="str">
            <v>CLONE - Beauty - 125928 - E2E - Bronson Professional - 18 SKUS - 1 Dec</v>
          </cell>
          <cell r="C56757" t="str">
            <v>CLOSED</v>
          </cell>
          <cell r="D56757" t="str">
            <v>Highest</v>
          </cell>
          <cell r="E56757" t="str">
            <v>netscribes</v>
          </cell>
          <cell r="F56757" t="str">
            <v>Shraddha Dighe</v>
          </cell>
          <cell r="G56757">
            <v>46008.794444444444</v>
          </cell>
          <cell r="H56757">
            <v>46027.70416666667</v>
          </cell>
        </row>
        <row r="56758">
          <cell r="A56758" t="str">
            <v>UCW-23802</v>
          </cell>
          <cell r="B56758" t="str">
            <v>Request for Image Sequence Change</v>
          </cell>
          <cell r="C56758" t="str">
            <v>CLOSED</v>
          </cell>
          <cell r="D56758" t="str">
            <v>Medium</v>
          </cell>
          <cell r="E56758" t="str">
            <v>netscribes</v>
          </cell>
          <cell r="F56758" t="str">
            <v>netscribes</v>
          </cell>
          <cell r="G56758">
            <v>46008.665972222225</v>
          </cell>
          <cell r="H56758">
            <v>46008.669444444444</v>
          </cell>
        </row>
        <row r="56759">
          <cell r="A56759" t="str">
            <v>UCW-23797</v>
          </cell>
          <cell r="B56759" t="str">
            <v>ENRICH_M&amp;S Size to be added</v>
          </cell>
          <cell r="C56759" t="str">
            <v>CLOSED</v>
          </cell>
          <cell r="D56759" t="str">
            <v>Medium</v>
          </cell>
          <cell r="E56759" t="str">
            <v>netscribes</v>
          </cell>
          <cell r="F56759" t="str">
            <v>Mohd Tahir Shaikh</v>
          </cell>
          <cell r="G56759">
            <v>46008.631944444445</v>
          </cell>
          <cell r="H56759">
            <v>46031.585416666669</v>
          </cell>
        </row>
        <row r="56760">
          <cell r="A56760" t="str">
            <v>UCW-23788</v>
          </cell>
          <cell r="B56760" t="str">
            <v>Enrich_Beautiful India - Listing ( Fragrances &amp; Home )</v>
          </cell>
          <cell r="C56760" t="str">
            <v>CLOSED</v>
          </cell>
          <cell r="D56760" t="str">
            <v>Medium</v>
          </cell>
          <cell r="E56760" t="str">
            <v>netscribes</v>
          </cell>
          <cell r="F56760" t="str">
            <v>Shraddha Dighe</v>
          </cell>
          <cell r="G56760">
            <v>46008.461111111108</v>
          </cell>
          <cell r="H56760">
            <v>46036.563888888886</v>
          </cell>
        </row>
        <row r="56761">
          <cell r="A56761" t="str">
            <v>UCW-23786</v>
          </cell>
          <cell r="B56761" t="str">
            <v>Error- TH/CK Omni-55 Lot</v>
          </cell>
          <cell r="C56761" t="str">
            <v>CLOSED</v>
          </cell>
          <cell r="D56761" t="str">
            <v>Medium</v>
          </cell>
          <cell r="E56761" t="str">
            <v>netscribes</v>
          </cell>
          <cell r="F56761" t="str">
            <v>Reagan D’souza</v>
          </cell>
          <cell r="G56761">
            <v>46008.4375</v>
          </cell>
          <cell r="H56761">
            <v>46036.581944444442</v>
          </cell>
        </row>
        <row r="56762">
          <cell r="A56762" t="str">
            <v>UCW-23771</v>
          </cell>
          <cell r="B56762" t="str">
            <v>Enrich_Retriger need to done</v>
          </cell>
          <cell r="C56762" t="str">
            <v>CLOSED</v>
          </cell>
          <cell r="D56762" t="str">
            <v>Medium</v>
          </cell>
          <cell r="E56762" t="str">
            <v>netscribes</v>
          </cell>
          <cell r="F56762" t="str">
            <v>Shraddha Dighe</v>
          </cell>
          <cell r="G56762">
            <v>46007.734027777777</v>
          </cell>
          <cell r="H56762">
            <v>46009.513888888891</v>
          </cell>
        </row>
        <row r="56763">
          <cell r="A56763" t="str">
            <v>UCW-23770</v>
          </cell>
          <cell r="B56763" t="str">
            <v>Error_Corduroy trouser for listing</v>
          </cell>
          <cell r="C56763" t="str">
            <v>CLOSED</v>
          </cell>
          <cell r="D56763" t="str">
            <v>Medium</v>
          </cell>
          <cell r="E56763" t="str">
            <v>netscribes</v>
          </cell>
          <cell r="F56763" t="str">
            <v>Mohd Tahir Shaikh</v>
          </cell>
          <cell r="G56763">
            <v>46007.725694444445</v>
          </cell>
          <cell r="H56763">
            <v>46036.581250000003</v>
          </cell>
        </row>
        <row r="56764">
          <cell r="A56764" t="str">
            <v>UCW-23767</v>
          </cell>
          <cell r="B56764" t="str">
            <v>TATA Armaf Beauty Cataloguing</v>
          </cell>
          <cell r="C56764" t="str">
            <v>CLOSED Due to Inactive/Insufficient Information</v>
          </cell>
          <cell r="D56764" t="str">
            <v>Medium</v>
          </cell>
          <cell r="E56764" t="str">
            <v>netscribes</v>
          </cell>
          <cell r="F56764" t="str">
            <v>Simi Raichel Zachariah</v>
          </cell>
          <cell r="G56764">
            <v>46007.710416666669</v>
          </cell>
          <cell r="H56764">
            <v>46029.734027777777</v>
          </cell>
        </row>
        <row r="56765">
          <cell r="A56765" t="str">
            <v>UCW-23763</v>
          </cell>
          <cell r="B56765" t="str">
            <v>Outzidr-10189-All Season-6th Oct</v>
          </cell>
          <cell r="C56765" t="str">
            <v>CLOSED Due to Inactive/Insufficient Information</v>
          </cell>
          <cell r="D56765" t="str">
            <v>Medium</v>
          </cell>
          <cell r="E56765" t="str">
            <v>netscribes</v>
          </cell>
          <cell r="F56765" t="str">
            <v>Simi Raichel Zachariah</v>
          </cell>
          <cell r="G56765">
            <v>46007.668055555558</v>
          </cell>
          <cell r="H56765">
            <v>46039.833333333336</v>
          </cell>
        </row>
        <row r="56766">
          <cell r="A56766" t="str">
            <v>UCW-23761</v>
          </cell>
          <cell r="B56766" t="str">
            <v>Enrich_Tata cliq  - Guess- Video Update</v>
          </cell>
          <cell r="C56766" t="str">
            <v>CLOSED</v>
          </cell>
          <cell r="D56766" t="str">
            <v>Medium</v>
          </cell>
          <cell r="E56766" t="str">
            <v>Shraddha Dighe</v>
          </cell>
          <cell r="F56766" t="str">
            <v>Shraddha Dighe</v>
          </cell>
          <cell r="G56766">
            <v>46007.656944444447</v>
          </cell>
          <cell r="H56766">
            <v>46036.563888888886</v>
          </cell>
        </row>
        <row r="56767">
          <cell r="A56767" t="str">
            <v>UCW-23752</v>
          </cell>
          <cell r="B56767" t="str">
            <v>Beauty - 125928 - E2E - Fastrack and SKINN - 5 Skus - 16 Dec</v>
          </cell>
          <cell r="C56767" t="str">
            <v>CLOSED</v>
          </cell>
          <cell r="D56767" t="str">
            <v>Medium</v>
          </cell>
          <cell r="E56767" t="str">
            <v>netscribes</v>
          </cell>
          <cell r="F56767" t="str">
            <v>Shraddha Dighe</v>
          </cell>
          <cell r="G56767">
            <v>46007.538888888892</v>
          </cell>
          <cell r="H56767">
            <v>46010.465277777781</v>
          </cell>
        </row>
        <row r="56768">
          <cell r="A56768" t="str">
            <v>UCW-23750</v>
          </cell>
          <cell r="B56768" t="str">
            <v>Hoversoul Listing - Grace Lifestyle 19 Dec 2025 Men Shoes &amp; Slides</v>
          </cell>
          <cell r="C56768" t="str">
            <v>CLOSED</v>
          </cell>
          <cell r="D56768" t="str">
            <v>Medium</v>
          </cell>
          <cell r="E56768" t="str">
            <v>netscribes</v>
          </cell>
          <cell r="F56768" t="str">
            <v>Mohd Tahir Shaikh</v>
          </cell>
          <cell r="G56768">
            <v>46007.537499999999</v>
          </cell>
          <cell r="H56768">
            <v>46024.797222222223</v>
          </cell>
        </row>
        <row r="56769">
          <cell r="A56769" t="str">
            <v>UCW-23749</v>
          </cell>
          <cell r="B56769" t="str">
            <v>TH/CK Omni-184 Lot</v>
          </cell>
          <cell r="C56769" t="str">
            <v>CLOSED</v>
          </cell>
          <cell r="D56769" t="str">
            <v>Medium</v>
          </cell>
          <cell r="E56769" t="str">
            <v>netscribes</v>
          </cell>
          <cell r="F56769" t="str">
            <v>Simi Raichel Zachariah</v>
          </cell>
          <cell r="G56769">
            <v>46007.536805555559</v>
          </cell>
          <cell r="H56769">
            <v>46036.694444444445</v>
          </cell>
        </row>
        <row r="56770">
          <cell r="A56770" t="str">
            <v>UCW-23742</v>
          </cell>
          <cell r="B56770" t="str">
            <v xml:space="preserve">ENRICH_M&amp;S - mp000000029348782 change the title </v>
          </cell>
          <cell r="C56770" t="str">
            <v>CLOSED</v>
          </cell>
          <cell r="D56770" t="str">
            <v>Medium</v>
          </cell>
          <cell r="E56770" t="str">
            <v>netscribes</v>
          </cell>
          <cell r="F56770" t="str">
            <v>Simi Raichel Zachariah</v>
          </cell>
          <cell r="G56770">
            <v>46006.793055555558</v>
          </cell>
          <cell r="H56770">
            <v>46036.580555555556</v>
          </cell>
        </row>
        <row r="56771">
          <cell r="A56771" t="str">
            <v>UCW-23735</v>
          </cell>
          <cell r="B56771" t="str">
            <v>Enrich_Tata cliq Luxury - Memo Paris - Title Update</v>
          </cell>
          <cell r="C56771" t="str">
            <v>CLOSED</v>
          </cell>
          <cell r="D56771" t="str">
            <v>Medium</v>
          </cell>
          <cell r="E56771" t="str">
            <v>netscribes</v>
          </cell>
          <cell r="F56771" t="str">
            <v>Shraddha Dighe</v>
          </cell>
          <cell r="G56771">
            <v>46006.765277777777</v>
          </cell>
          <cell r="H56771">
            <v>46036.563194444447</v>
          </cell>
        </row>
        <row r="56772">
          <cell r="A56772" t="str">
            <v>UCW-23732</v>
          </cell>
          <cell r="B56772" t="str">
            <v>Error_Product confirmation - 4987176300485'</v>
          </cell>
          <cell r="C56772" t="str">
            <v>CLOSED Due to Inactive/Insufficient Information</v>
          </cell>
          <cell r="D56772" t="str">
            <v>Medium</v>
          </cell>
          <cell r="E56772" t="str">
            <v>netscribes</v>
          </cell>
          <cell r="F56772" t="str">
            <v>Shraddha Dighe</v>
          </cell>
          <cell r="G56772">
            <v>46006.758333333331</v>
          </cell>
          <cell r="H56772">
            <v>46029.734722222223</v>
          </cell>
        </row>
        <row r="56773">
          <cell r="A56773" t="str">
            <v>UCW-23729</v>
          </cell>
          <cell r="B56773" t="str">
            <v>ENRICH_Add Images - OOMPH - 15.12.2025 - Fashion Jewellery - TATACLIQ</v>
          </cell>
          <cell r="C56773" t="str">
            <v>CLOSED</v>
          </cell>
          <cell r="D56773" t="str">
            <v>Medium</v>
          </cell>
          <cell r="E56773" t="str">
            <v>netscribes</v>
          </cell>
          <cell r="F56773" t="str">
            <v>Mohd Tahir Shaikh</v>
          </cell>
          <cell r="G56773">
            <v>46006.729861111111</v>
          </cell>
          <cell r="H56773">
            <v>46036.579861111109</v>
          </cell>
        </row>
        <row r="56774">
          <cell r="A56774" t="str">
            <v>UCW-23725</v>
          </cell>
          <cell r="B56774" t="str">
            <v>ENRICH_Request for Colour Grouping</v>
          </cell>
          <cell r="C56774" t="str">
            <v>CLOSED</v>
          </cell>
          <cell r="D56774" t="str">
            <v>Medium</v>
          </cell>
          <cell r="E56774" t="str">
            <v>netscribes</v>
          </cell>
          <cell r="F56774" t="str">
            <v>Mohd Tahir Shaikh</v>
          </cell>
          <cell r="G56774">
            <v>46006.713194444441</v>
          </cell>
          <cell r="H56774">
            <v>46010.665277777778</v>
          </cell>
        </row>
        <row r="56775">
          <cell r="A56775" t="str">
            <v>UCW-23721</v>
          </cell>
          <cell r="B56775" t="str">
            <v>BAGATT - Bugatti Tata Cliq SS25-  Pending listings</v>
          </cell>
          <cell r="C56775" t="str">
            <v>CLOSED Due to Inactive/Insufficient Information</v>
          </cell>
          <cell r="D56775" t="str">
            <v>Medium</v>
          </cell>
          <cell r="E56775" t="str">
            <v>netscribes</v>
          </cell>
          <cell r="F56775" t="str">
            <v>Mohd Tahir Shaikh</v>
          </cell>
          <cell r="G56775">
            <v>46006.695833333331</v>
          </cell>
          <cell r="H56775">
            <v>46029.734722222223</v>
          </cell>
        </row>
        <row r="56776">
          <cell r="A56776" t="str">
            <v>UCW-23718</v>
          </cell>
          <cell r="B56776" t="str">
            <v>ERROR_Size Guide Details</v>
          </cell>
          <cell r="C56776" t="str">
            <v>CLOSED</v>
          </cell>
          <cell r="D56776" t="str">
            <v>Medium</v>
          </cell>
          <cell r="E56776" t="str">
            <v>Addrita Mukherjee</v>
          </cell>
          <cell r="F56776" t="str">
            <v>Mohd Tahir Shaikh</v>
          </cell>
          <cell r="G56776">
            <v>46006.650694444441</v>
          </cell>
          <cell r="H56776">
            <v>46027.680555555555</v>
          </cell>
        </row>
        <row r="56777">
          <cell r="A56777" t="str">
            <v>UCW-23712</v>
          </cell>
          <cell r="B56777" t="str">
            <v>New Balance Sell now file dated 13th Dec2025</v>
          </cell>
          <cell r="C56777" t="str">
            <v>CLOSED</v>
          </cell>
          <cell r="D56777" t="str">
            <v>Medium</v>
          </cell>
          <cell r="E56777" t="str">
            <v>netscribes</v>
          </cell>
          <cell r="F56777" t="str">
            <v>Mohd Tahir Shaikh</v>
          </cell>
          <cell r="G56777">
            <v>46006.511111111111</v>
          </cell>
          <cell r="H56777">
            <v>46022.666666666664</v>
          </cell>
        </row>
        <row r="56778">
          <cell r="A56778" t="str">
            <v>UCW-23711</v>
          </cell>
          <cell r="B56778" t="str">
            <v>CLONE - New catalogue - "Say"</v>
          </cell>
          <cell r="C56778" t="str">
            <v>CLOSED</v>
          </cell>
          <cell r="D56778" t="str">
            <v>Medium</v>
          </cell>
          <cell r="E56778" t="str">
            <v>Chirag Dubal</v>
          </cell>
          <cell r="F56778" t="str">
            <v>Reagan D’souza</v>
          </cell>
          <cell r="G56778">
            <v>46006.511111111111</v>
          </cell>
          <cell r="H56778">
            <v>46172.498611111114</v>
          </cell>
        </row>
        <row r="56779">
          <cell r="A56779" t="str">
            <v>UCW-23710</v>
          </cell>
          <cell r="B56779" t="str">
            <v>Error_New catalogue - "Say"_NC</v>
          </cell>
          <cell r="C56779" t="str">
            <v>CLOSED</v>
          </cell>
          <cell r="D56779" t="str">
            <v>Medium</v>
          </cell>
          <cell r="E56779" t="str">
            <v>Chirag Dubal</v>
          </cell>
          <cell r="F56779" t="str">
            <v>Reagan D’souza</v>
          </cell>
          <cell r="G56779">
            <v>46006.511111111111</v>
          </cell>
          <cell r="H56779">
            <v>46036.579861111109</v>
          </cell>
        </row>
        <row r="56780">
          <cell r="A56780" t="str">
            <v>UCW-23707</v>
          </cell>
          <cell r="B56780" t="str">
            <v>Error_Re: Pantaloons Junior - New Listings - Size Chart Issue_NC</v>
          </cell>
          <cell r="C56780" t="str">
            <v>CLOSED</v>
          </cell>
          <cell r="D56780" t="str">
            <v>Medium</v>
          </cell>
          <cell r="E56780" t="str">
            <v>netscribes</v>
          </cell>
          <cell r="F56780" t="str">
            <v>Reagan D’souza</v>
          </cell>
          <cell r="G56780">
            <v>46006.499305555553</v>
          </cell>
          <cell r="H56780">
            <v>46036.57916666667</v>
          </cell>
        </row>
        <row r="56781">
          <cell r="A56781" t="str">
            <v>UCW-23706</v>
          </cell>
          <cell r="B56781" t="str">
            <v>Skechers Sell now file dated 13th Dec2025</v>
          </cell>
          <cell r="C56781" t="str">
            <v>CLOSED</v>
          </cell>
          <cell r="D56781" t="str">
            <v>Medium</v>
          </cell>
          <cell r="E56781" t="str">
            <v>netscribes</v>
          </cell>
          <cell r="F56781" t="str">
            <v>Mohd Tahir Shaikh</v>
          </cell>
          <cell r="G56781">
            <v>46006.499305555553</v>
          </cell>
          <cell r="H56781">
            <v>46024.59097222222</v>
          </cell>
        </row>
        <row r="56782">
          <cell r="A56782" t="str">
            <v>UCW-23701</v>
          </cell>
          <cell r="B56782" t="str">
            <v>Error - ONLY AW25 (LOT-3) (TATA CLIQ Template)</v>
          </cell>
          <cell r="C56782" t="str">
            <v>CLOSED</v>
          </cell>
          <cell r="D56782" t="str">
            <v>Medium</v>
          </cell>
          <cell r="E56782" t="str">
            <v>netscribes</v>
          </cell>
          <cell r="F56782" t="str">
            <v>Reagan D’souza</v>
          </cell>
          <cell r="G56782">
            <v>46006.45416666667</v>
          </cell>
          <cell r="H56782">
            <v>46013.584722222222</v>
          </cell>
        </row>
        <row r="56783">
          <cell r="A56783" t="str">
            <v>UCW-23699</v>
          </cell>
          <cell r="B56783" t="str">
            <v>Beauty - 125928 - E2E - Loreal Paris - 1 SKUS - 15 Dec</v>
          </cell>
          <cell r="C56783" t="str">
            <v>CLOSED</v>
          </cell>
          <cell r="D56783" t="str">
            <v>Medium</v>
          </cell>
          <cell r="E56783" t="str">
            <v>netscribes</v>
          </cell>
          <cell r="F56783" t="str">
            <v>Shraddha Dighe</v>
          </cell>
          <cell r="G56783">
            <v>46006.444444444445</v>
          </cell>
          <cell r="H56783">
            <v>46008.479166666664</v>
          </cell>
        </row>
        <row r="56784">
          <cell r="A56784" t="str">
            <v>UCW-23688</v>
          </cell>
          <cell r="B56784" t="str">
            <v>Beauty - 127348 - E2E - Protouch - 1 Sku - 13 Dec</v>
          </cell>
          <cell r="C56784" t="str">
            <v>CLOSED Due to Inactive/Insufficient Information</v>
          </cell>
          <cell r="D56784" t="str">
            <v>Medium</v>
          </cell>
          <cell r="E56784" t="str">
            <v>netscribes</v>
          </cell>
          <cell r="F56784" t="str">
            <v>Shraddha Dighe</v>
          </cell>
          <cell r="G56784">
            <v>46004.960416666669</v>
          </cell>
          <cell r="H56784">
            <v>46030.50277777778</v>
          </cell>
        </row>
        <row r="56785">
          <cell r="A56785" t="str">
            <v>UCW-23687</v>
          </cell>
          <cell r="B56785" t="str">
            <v>Beauty - 125908 - E2E - Milkshake - 4 Skus - 13 Dec</v>
          </cell>
          <cell r="C56785" t="str">
            <v>CLOSED Due to Inactive/Insufficient Information</v>
          </cell>
          <cell r="D56785" t="str">
            <v>Medium</v>
          </cell>
          <cell r="E56785" t="str">
            <v>netscribes</v>
          </cell>
          <cell r="F56785" t="str">
            <v>Shraddha Dighe</v>
          </cell>
          <cell r="G56785">
            <v>46004.956944444442</v>
          </cell>
          <cell r="H56785">
            <v>46029.734722222223</v>
          </cell>
        </row>
        <row r="56786">
          <cell r="A56786" t="str">
            <v>UCW-23686</v>
          </cell>
          <cell r="B56786" t="str">
            <v>Beauty - 129446 - Adhoc - Vinci Botanicals - 1 SKUS - 12 Dec</v>
          </cell>
          <cell r="C56786" t="str">
            <v>CLOSED</v>
          </cell>
          <cell r="D56786" t="str">
            <v>Medium</v>
          </cell>
          <cell r="E56786" t="str">
            <v>netscribes</v>
          </cell>
          <cell r="F56786" t="str">
            <v>Shraddha Dighe</v>
          </cell>
          <cell r="G56786">
            <v>46004.946527777778</v>
          </cell>
          <cell r="H56786">
            <v>46036.563194444447</v>
          </cell>
        </row>
        <row r="56787">
          <cell r="A56787" t="str">
            <v>UCW-23673</v>
          </cell>
          <cell r="B56787" t="str">
            <v>Enrich_FT Gift SKUs image &amp; video's Replacement on TQ</v>
          </cell>
          <cell r="C56787" t="str">
            <v>CLOSED</v>
          </cell>
          <cell r="D56787" t="str">
            <v>Medium</v>
          </cell>
          <cell r="E56787" t="str">
            <v>Ataur Rahman</v>
          </cell>
          <cell r="F56787" t="str">
            <v>Mohd Tahir Shaikh</v>
          </cell>
          <cell r="G56787">
            <v>46004.811111111114</v>
          </cell>
          <cell r="H56787">
            <v>46036.69027777778</v>
          </cell>
        </row>
        <row r="56788">
          <cell r="A56788" t="str">
            <v>UCW-23660</v>
          </cell>
          <cell r="B56788" t="str">
            <v>ENRICH_Request to Update the Details(Mix) | Brand- Crimsoune Club | Women | Tata Cliq | 10-12-2025</v>
          </cell>
          <cell r="C56788" t="str">
            <v>CLOSED</v>
          </cell>
          <cell r="D56788" t="str">
            <v>Medium</v>
          </cell>
          <cell r="E56788" t="str">
            <v>netscribes</v>
          </cell>
          <cell r="F56788" t="str">
            <v>Sushma Ram</v>
          </cell>
          <cell r="G56788">
            <v>46004.765277777777</v>
          </cell>
          <cell r="H56788">
            <v>46036.578472222223</v>
          </cell>
        </row>
        <row r="56789">
          <cell r="A56789" t="str">
            <v>UCW-23659</v>
          </cell>
          <cell r="B56789" t="str">
            <v>ERROR- Aarke- size chart</v>
          </cell>
          <cell r="C56789" t="str">
            <v>CLOSED</v>
          </cell>
          <cell r="D56789" t="str">
            <v>Highest</v>
          </cell>
          <cell r="E56789" t="str">
            <v>netscribes</v>
          </cell>
          <cell r="F56789" t="str">
            <v>Simi Raichel Zachariah</v>
          </cell>
          <cell r="G56789">
            <v>46004.765277777777</v>
          </cell>
          <cell r="H56789">
            <v>46036.685416666667</v>
          </cell>
        </row>
        <row r="56790">
          <cell r="A56790" t="str">
            <v>UCW-23657</v>
          </cell>
          <cell r="B56790" t="str">
            <v xml:space="preserve">Puma New sheet for mapping December-25 </v>
          </cell>
          <cell r="C56790" t="str">
            <v>CLOSED</v>
          </cell>
          <cell r="D56790" t="str">
            <v>Medium</v>
          </cell>
          <cell r="E56790" t="str">
            <v>netscribes</v>
          </cell>
          <cell r="F56790" t="str">
            <v>Sushma Ram</v>
          </cell>
          <cell r="G56790">
            <v>46004.761805555558</v>
          </cell>
          <cell r="H56790">
            <v>46036.577777777777</v>
          </cell>
        </row>
        <row r="56791">
          <cell r="A56791" t="str">
            <v>UCW-23655</v>
          </cell>
          <cell r="B56791" t="str">
            <v>Tatacliq Pending Products</v>
          </cell>
          <cell r="C56791" t="str">
            <v>CLOSED Due to Inactive/Insufficient Information</v>
          </cell>
          <cell r="D56791" t="str">
            <v>Medium</v>
          </cell>
          <cell r="E56791" t="str">
            <v>netscribes</v>
          </cell>
          <cell r="F56791" t="str">
            <v>Simi Raichel Zachariah</v>
          </cell>
          <cell r="G56791">
            <v>46004.759722222225</v>
          </cell>
          <cell r="H56791">
            <v>46029.734722222223</v>
          </cell>
        </row>
        <row r="56792">
          <cell r="A56792" t="str">
            <v>UCW-23654</v>
          </cell>
          <cell r="B56792" t="str">
            <v>Tatacliq Lifestyle Catalogue Template-Lot -138_08.12.2025</v>
          </cell>
          <cell r="C56792" t="str">
            <v>CLOSED</v>
          </cell>
          <cell r="D56792" t="str">
            <v>Medium</v>
          </cell>
          <cell r="E56792" t="str">
            <v>netscribes</v>
          </cell>
          <cell r="F56792" t="str">
            <v>Shraddha Dighe</v>
          </cell>
          <cell r="G56792">
            <v>46004.758333333331</v>
          </cell>
          <cell r="H56792">
            <v>46027.5625</v>
          </cell>
        </row>
        <row r="56793">
          <cell r="A56793" t="str">
            <v>UCW-23645</v>
          </cell>
          <cell r="B56793" t="str">
            <v>ENRICH_Product Images Update Request 12 Dec || Seller Code : 125800</v>
          </cell>
          <cell r="C56793" t="str">
            <v>CLOSED</v>
          </cell>
          <cell r="D56793" t="str">
            <v>Medium</v>
          </cell>
          <cell r="E56793" t="str">
            <v>Ataur Rahman</v>
          </cell>
          <cell r="F56793" t="str">
            <v>Jaibharathi Jagannathan</v>
          </cell>
          <cell r="G56793">
            <v>46004.75</v>
          </cell>
          <cell r="H56793">
            <v>46036.581250000003</v>
          </cell>
        </row>
        <row r="56794">
          <cell r="A56794" t="str">
            <v>UCW-23641</v>
          </cell>
          <cell r="B56794" t="str">
            <v>ENRICH_JC, UCB Handbags &amp; Glide Video on Tata Cliq</v>
          </cell>
          <cell r="C56794" t="str">
            <v>CLOSED</v>
          </cell>
          <cell r="D56794" t="str">
            <v>Medium</v>
          </cell>
          <cell r="E56794" t="str">
            <v>Ataur Rahman</v>
          </cell>
          <cell r="F56794" t="str">
            <v>Jaibharathi Jagannathan</v>
          </cell>
          <cell r="G56794">
            <v>46004.743055555555</v>
          </cell>
          <cell r="H56794">
            <v>46036.581250000003</v>
          </cell>
        </row>
        <row r="56795">
          <cell r="A56795" t="str">
            <v>UCW-23639</v>
          </cell>
          <cell r="B56795" t="str">
            <v>ENRICH_JC Videos on Tata Lux</v>
          </cell>
          <cell r="C56795" t="str">
            <v>CLOSED</v>
          </cell>
          <cell r="D56795" t="str">
            <v>Medium</v>
          </cell>
          <cell r="E56795" t="str">
            <v>Ataur Rahman</v>
          </cell>
          <cell r="F56795" t="str">
            <v>Jaibharathi Jagannathan</v>
          </cell>
          <cell r="G56795">
            <v>46004.740277777775</v>
          </cell>
          <cell r="H56795">
            <v>46009.623611111114</v>
          </cell>
        </row>
        <row r="56796">
          <cell r="A56796" t="str">
            <v>UCW-23637</v>
          </cell>
          <cell r="B56796" t="str">
            <v>Tatacliq Men's Apparels Templates | 10th Dec'2025</v>
          </cell>
          <cell r="C56796" t="str">
            <v>CLOSED</v>
          </cell>
          <cell r="D56796" t="str">
            <v>Medium</v>
          </cell>
          <cell r="E56796" t="str">
            <v>netscribes</v>
          </cell>
          <cell r="F56796" t="str">
            <v>Sushma Ram</v>
          </cell>
          <cell r="G56796">
            <v>46004.734027777777</v>
          </cell>
          <cell r="H56796">
            <v>46007.705555555556</v>
          </cell>
        </row>
        <row r="56797">
          <cell r="A56797" t="str">
            <v>UCW-23616</v>
          </cell>
          <cell r="B56797" t="str">
            <v>Lotto Footwear 16th Lot Cataloguing</v>
          </cell>
          <cell r="C56797" t="str">
            <v>CLOSED</v>
          </cell>
          <cell r="D56797" t="str">
            <v>Medium</v>
          </cell>
          <cell r="E56797" t="str">
            <v>Chirag Dubal</v>
          </cell>
          <cell r="F56797" t="str">
            <v>Jaibharathi Jagannathan</v>
          </cell>
          <cell r="G56797">
            <v>46004.609027777777</v>
          </cell>
          <cell r="H56797">
            <v>46024.796527777777</v>
          </cell>
        </row>
        <row r="56798">
          <cell r="A56798" t="str">
            <v>UCW-23613</v>
          </cell>
          <cell r="B56798" t="str">
            <v>New Listing Products || TATA CLIQ || DEC</v>
          </cell>
          <cell r="C56798" t="str">
            <v>CLOSED Due to Inactive/Insufficient Information</v>
          </cell>
          <cell r="D56798" t="str">
            <v>Medium</v>
          </cell>
          <cell r="E56798" t="str">
            <v>netscribes</v>
          </cell>
          <cell r="F56798" t="str">
            <v>Simi Raichel Zachariah</v>
          </cell>
          <cell r="G56798">
            <v>46004.604166666664</v>
          </cell>
          <cell r="H56798">
            <v>46029.734722222223</v>
          </cell>
        </row>
        <row r="56799">
          <cell r="A56799" t="str">
            <v>UCW-23609</v>
          </cell>
          <cell r="B56799" t="str">
            <v>Tatacliq Footwear Content template_12-12-2025</v>
          </cell>
          <cell r="C56799" t="str">
            <v>CLOSED</v>
          </cell>
          <cell r="D56799" t="str">
            <v>Medium</v>
          </cell>
          <cell r="E56799" t="str">
            <v>Chirag Dubal</v>
          </cell>
          <cell r="F56799" t="str">
            <v>Jaibharathi Jagannathan</v>
          </cell>
          <cell r="G56799">
            <v>46004.585416666669</v>
          </cell>
          <cell r="H56799">
            <v>46036.693055555559</v>
          </cell>
        </row>
        <row r="56800">
          <cell r="A56800" t="str">
            <v>UCW-23606</v>
          </cell>
          <cell r="B56800" t="str">
            <v>Content Sheet and Image Link | Royal Enfield | 14 products | Tata Cliq | 1257587047</v>
          </cell>
          <cell r="C56800" t="str">
            <v>CLOSED</v>
          </cell>
          <cell r="D56800" t="str">
            <v>Medium</v>
          </cell>
          <cell r="E56800" t="str">
            <v>netscribes</v>
          </cell>
          <cell r="F56800" t="str">
            <v>Mohd Tahir Shaikh</v>
          </cell>
          <cell r="G56800">
            <v>46004.566666666666</v>
          </cell>
          <cell r="H56800">
            <v>46024.781944444447</v>
          </cell>
        </row>
        <row r="56801">
          <cell r="A56801" t="str">
            <v>UCW-23605</v>
          </cell>
          <cell r="B56801" t="str">
            <v>CLONE - Clone - Pediteq – New Brand – Catalogue listing</v>
          </cell>
          <cell r="C56801" t="str">
            <v>CLOSED</v>
          </cell>
          <cell r="D56801" t="str">
            <v>Medium</v>
          </cell>
          <cell r="E56801" t="str">
            <v>netscribes</v>
          </cell>
          <cell r="F56801" t="str">
            <v>Simi Raichel Zachariah</v>
          </cell>
          <cell r="G56801">
            <v>46004.564583333333</v>
          </cell>
          <cell r="H56801">
            <v>46036.692361111112</v>
          </cell>
        </row>
        <row r="56802">
          <cell r="A56802" t="str">
            <v>UCW-23578</v>
          </cell>
          <cell r="B56802" t="str">
            <v>TH Omni-54 Lot</v>
          </cell>
          <cell r="C56802" t="str">
            <v>CLOSED</v>
          </cell>
          <cell r="D56802" t="str">
            <v>Medium</v>
          </cell>
          <cell r="E56802" t="str">
            <v>Chirag Dubal</v>
          </cell>
          <cell r="F56802" t="str">
            <v>Reagan D’souza</v>
          </cell>
          <cell r="G56802">
            <v>46003.828472222223</v>
          </cell>
          <cell r="H56802">
            <v>46007.679166666669</v>
          </cell>
        </row>
        <row r="56803">
          <cell r="A56803" t="str">
            <v>UCW-23573</v>
          </cell>
          <cell r="B56803" t="str">
            <v>Crocs Sell now file dated 5th Dec2025</v>
          </cell>
          <cell r="C56803" t="str">
            <v>CLOSED Due to Inactive/Insufficient Information</v>
          </cell>
          <cell r="D56803" t="str">
            <v>Medium</v>
          </cell>
          <cell r="E56803" t="str">
            <v>netscribes</v>
          </cell>
          <cell r="F56803" t="str">
            <v>Sushma Ram</v>
          </cell>
          <cell r="G56803">
            <v>46003.81527777778</v>
          </cell>
          <cell r="H56803">
            <v>46036.575694444444</v>
          </cell>
        </row>
        <row r="56804">
          <cell r="A56804" t="str">
            <v>UCW-23570</v>
          </cell>
          <cell r="B56804" t="str">
            <v>ENRICH_Image Update Request : Date 10th Dec 2025</v>
          </cell>
          <cell r="C56804" t="str">
            <v>CLOSED</v>
          </cell>
          <cell r="D56804" t="str">
            <v>Medium</v>
          </cell>
          <cell r="E56804" t="str">
            <v>netscribes</v>
          </cell>
          <cell r="F56804" t="str">
            <v>Sushma Ram</v>
          </cell>
          <cell r="G56804">
            <v>46003.804861111108</v>
          </cell>
          <cell r="H56804">
            <v>46036.570833333331</v>
          </cell>
        </row>
        <row r="56805">
          <cell r="A56805" t="str">
            <v>UCW-23567</v>
          </cell>
          <cell r="B56805" t="str">
            <v>TH/CK-MP-Lot 171</v>
          </cell>
          <cell r="C56805" t="str">
            <v>CLOSED</v>
          </cell>
          <cell r="D56805" t="str">
            <v>Medium</v>
          </cell>
          <cell r="E56805" t="str">
            <v>Chirag Dubal</v>
          </cell>
          <cell r="F56805" t="str">
            <v>Reagan D’souza</v>
          </cell>
          <cell r="G56805">
            <v>46003.793055555558</v>
          </cell>
          <cell r="H56805">
            <v>46025.505555555559</v>
          </cell>
        </row>
        <row r="56806">
          <cell r="A56806" t="str">
            <v>UCW-23563</v>
          </cell>
          <cell r="B56806" t="str">
            <v>Beauty - 129426 - Adhoc - BEAUTIFUL INDIA - 9 Skus - 12 Dec</v>
          </cell>
          <cell r="C56806" t="str">
            <v>CLOSED</v>
          </cell>
          <cell r="D56806" t="str">
            <v>Medium</v>
          </cell>
          <cell r="E56806" t="str">
            <v>netscribes</v>
          </cell>
          <cell r="F56806" t="str">
            <v>Shraddha Dighe</v>
          </cell>
          <cell r="G56806">
            <v>46003.754166666666</v>
          </cell>
          <cell r="H56806">
            <v>46036.563194444447</v>
          </cell>
        </row>
        <row r="56807">
          <cell r="A56807" t="str">
            <v>UCW-23558</v>
          </cell>
          <cell r="B56807" t="str">
            <v>Beauty - 125928 - Relisting - Schwarzkopf - 2 SKUS - 12 Dec</v>
          </cell>
          <cell r="C56807" t="str">
            <v>CLOSED</v>
          </cell>
          <cell r="D56807" t="str">
            <v>Medium</v>
          </cell>
          <cell r="E56807" t="str">
            <v>netscribes</v>
          </cell>
          <cell r="F56807" t="str">
            <v>Shraddha Dighe</v>
          </cell>
          <cell r="G56807">
            <v>46003.686805555553</v>
          </cell>
          <cell r="H56807">
            <v>46036.5625</v>
          </cell>
        </row>
        <row r="56808">
          <cell r="A56808" t="str">
            <v>UCW-23555</v>
          </cell>
          <cell r="B56808" t="str">
            <v>Beauty - 125928 - E2E - Loreal Paris - 10 SKUS - 12 Dec</v>
          </cell>
          <cell r="C56808" t="str">
            <v>CLOSED Due to Inactive/Insufficient Information</v>
          </cell>
          <cell r="D56808" t="str">
            <v>Medium</v>
          </cell>
          <cell r="E56808" t="str">
            <v>netscribes</v>
          </cell>
          <cell r="F56808" t="str">
            <v>Shraddha Dighe</v>
          </cell>
          <cell r="G56808">
            <v>46003.667361111111</v>
          </cell>
          <cell r="H56808">
            <v>46029.73541666667</v>
          </cell>
        </row>
        <row r="56809">
          <cell r="A56809" t="str">
            <v>UCW-23554</v>
          </cell>
          <cell r="B56809" t="str">
            <v xml:space="preserve">Asics New sheet for mapping December-25 </v>
          </cell>
          <cell r="C56809" t="str">
            <v>CLOSED</v>
          </cell>
          <cell r="D56809" t="str">
            <v>Medium</v>
          </cell>
          <cell r="E56809" t="str">
            <v>netscribes</v>
          </cell>
          <cell r="F56809" t="str">
            <v>Sushma Ram</v>
          </cell>
          <cell r="G56809">
            <v>46003.664583333331</v>
          </cell>
          <cell r="H56809">
            <v>46011.493750000001</v>
          </cell>
        </row>
        <row r="56810">
          <cell r="A56810" t="str">
            <v>UCW-23553</v>
          </cell>
          <cell r="B56810" t="str">
            <v>Beauty - 127939 - E2E - Nautica - 4 SKUs - 12 Dec</v>
          </cell>
          <cell r="C56810" t="str">
            <v>CLOSED</v>
          </cell>
          <cell r="D56810" t="str">
            <v>Medium</v>
          </cell>
          <cell r="E56810" t="str">
            <v>netscribes</v>
          </cell>
          <cell r="F56810" t="str">
            <v>Shraddha Dighe</v>
          </cell>
          <cell r="G56810">
            <v>46003.65902777778</v>
          </cell>
          <cell r="H56810">
            <v>46004.481249999997</v>
          </cell>
        </row>
        <row r="56811">
          <cell r="A56811" t="str">
            <v>UCW-23549</v>
          </cell>
          <cell r="B56811" t="str">
            <v>ENRICH _Request for change of images</v>
          </cell>
          <cell r="C56811" t="str">
            <v>CLOSED</v>
          </cell>
          <cell r="D56811" t="str">
            <v>Medium</v>
          </cell>
          <cell r="E56811" t="str">
            <v>netscribes</v>
          </cell>
          <cell r="F56811" t="str">
            <v>Sushma Ram</v>
          </cell>
          <cell r="G56811">
            <v>46003.64166666667</v>
          </cell>
          <cell r="H56811">
            <v>46036.570138888892</v>
          </cell>
        </row>
        <row r="56812">
          <cell r="A56812" t="str">
            <v>UCW-23548</v>
          </cell>
          <cell r="B56812" t="str">
            <v>Beauty - 126109 - E2E - Brillare - 14 SKUs - 12 Dec</v>
          </cell>
          <cell r="C56812" t="str">
            <v>CLOSED Due to Inactive/Insufficient Information</v>
          </cell>
          <cell r="D56812" t="str">
            <v>Medium</v>
          </cell>
          <cell r="E56812" t="str">
            <v>netscribes</v>
          </cell>
          <cell r="F56812" t="str">
            <v>Shraddha Dighe</v>
          </cell>
          <cell r="G56812">
            <v>46003.638888888891</v>
          </cell>
          <cell r="H56812">
            <v>46029.73541666667</v>
          </cell>
        </row>
        <row r="56813">
          <cell r="A56813" t="str">
            <v>UCW-23546</v>
          </cell>
          <cell r="B56813" t="str">
            <v>Beauty - 127939 - E2E - Tommy Hilfiger - 1 SKU - 12 Dec</v>
          </cell>
          <cell r="C56813" t="str">
            <v>CLOSED</v>
          </cell>
          <cell r="D56813" t="str">
            <v>Medium</v>
          </cell>
          <cell r="E56813" t="str">
            <v>netscribes</v>
          </cell>
          <cell r="F56813" t="str">
            <v>Shraddha Dighe</v>
          </cell>
          <cell r="G56813">
            <v>46003.612500000003</v>
          </cell>
          <cell r="H56813">
            <v>46006.461805555555</v>
          </cell>
        </row>
        <row r="56814">
          <cell r="A56814" t="str">
            <v>UCW-23536</v>
          </cell>
          <cell r="B56814" t="str">
            <v>New Images of Diffuser &amp; Candles</v>
          </cell>
          <cell r="C56814" t="str">
            <v>CLOSED</v>
          </cell>
          <cell r="D56814" t="str">
            <v>Medium</v>
          </cell>
          <cell r="E56814" t="str">
            <v>netscribes</v>
          </cell>
          <cell r="F56814" t="str">
            <v>Mohd Tahir Shaikh</v>
          </cell>
          <cell r="G56814">
            <v>46003.529861111114</v>
          </cell>
          <cell r="H56814">
            <v>46007.709722222222</v>
          </cell>
        </row>
        <row r="56815">
          <cell r="A56815" t="str">
            <v>UCW-23520</v>
          </cell>
          <cell r="B56815" t="str">
            <v>Beauty - E2E - 127939 - Nautica - 4 skus - 12th Dec</v>
          </cell>
          <cell r="C56815" t="str">
            <v>CLOSED Due to Inactive/Insufficient Information</v>
          </cell>
          <cell r="D56815" t="str">
            <v>Medium</v>
          </cell>
          <cell r="E56815" t="str">
            <v>netscribes</v>
          </cell>
          <cell r="F56815" t="str">
            <v>Simi Raichel Zachariah</v>
          </cell>
          <cell r="G56815">
            <v>46003.451388888891</v>
          </cell>
          <cell r="H56815">
            <v>46004.99722222222</v>
          </cell>
        </row>
        <row r="56816">
          <cell r="A56816" t="str">
            <v>UCW-23516</v>
          </cell>
          <cell r="B56816" t="str">
            <v>BEauty - 127939 - Tommy Hilfiger Impact - 1 sku - 12th Dec</v>
          </cell>
          <cell r="C56816" t="str">
            <v>CLOSED Due to Inactive/Insufficient Information</v>
          </cell>
          <cell r="D56816" t="str">
            <v>Medium</v>
          </cell>
          <cell r="E56816" t="str">
            <v>netscribes</v>
          </cell>
          <cell r="F56816" t="str">
            <v>Simi Raichel Zachariah</v>
          </cell>
          <cell r="G56816">
            <v>46003.444444444445</v>
          </cell>
          <cell r="H56816">
            <v>46029.73541666667</v>
          </cell>
        </row>
        <row r="56817">
          <cell r="A56817" t="str">
            <v>UCW-23510</v>
          </cell>
          <cell r="B56817" t="str">
            <v>Chopraa  naviin sent you L TEX D'LORZERI 6 via WeTransfer</v>
          </cell>
          <cell r="C56817" t="str">
            <v>CLOSED Due to Inactive/Insufficient Information</v>
          </cell>
          <cell r="D56817" t="str">
            <v>Medium</v>
          </cell>
          <cell r="E56817" t="str">
            <v>netscribes</v>
          </cell>
          <cell r="F56817" t="str">
            <v>Mohd Tahir Shaikh</v>
          </cell>
          <cell r="G56817">
            <v>46002.804166666669</v>
          </cell>
          <cell r="H56817">
            <v>46029.736111111109</v>
          </cell>
        </row>
        <row r="56818">
          <cell r="A56818" t="str">
            <v>UCW-23497</v>
          </cell>
          <cell r="B56818" t="str">
            <v>LIBAS X TATACLIQ NEW CATALOGUE 04-12-25</v>
          </cell>
          <cell r="C56818" t="str">
            <v>CLOSED</v>
          </cell>
          <cell r="D56818" t="str">
            <v>Medium</v>
          </cell>
          <cell r="E56818" t="str">
            <v>netscribes</v>
          </cell>
          <cell r="F56818" t="str">
            <v>Sushma Ram</v>
          </cell>
          <cell r="G56818">
            <v>46002.626388888886</v>
          </cell>
          <cell r="H56818">
            <v>46004.818749999999</v>
          </cell>
        </row>
        <row r="56819">
          <cell r="A56819" t="str">
            <v>UCW-23494</v>
          </cell>
          <cell r="B56819" t="str">
            <v>LIBAS X TATACLIQ NEW CATALOGUE 05-12-2025</v>
          </cell>
          <cell r="C56819" t="str">
            <v>CLOSED</v>
          </cell>
          <cell r="D56819" t="str">
            <v>Medium</v>
          </cell>
          <cell r="E56819" t="str">
            <v>netscribes</v>
          </cell>
          <cell r="F56819" t="str">
            <v>Sushma Ram</v>
          </cell>
          <cell r="G56819">
            <v>46002.580555555556</v>
          </cell>
          <cell r="H56819">
            <v>46036.690972222219</v>
          </cell>
        </row>
        <row r="56820">
          <cell r="A56820" t="str">
            <v>UCW-23489</v>
          </cell>
          <cell r="B56820" t="str">
            <v>Beauty - E2E - 125928 - Creed - 4 skus - 11th Dec</v>
          </cell>
          <cell r="C56820" t="str">
            <v>CLOSED</v>
          </cell>
          <cell r="D56820" t="str">
            <v>Medium</v>
          </cell>
          <cell r="E56820" t="str">
            <v>netscribes</v>
          </cell>
          <cell r="F56820" t="str">
            <v>Simi Raichel Zachariah</v>
          </cell>
          <cell r="G56820">
            <v>46002.531944444447</v>
          </cell>
          <cell r="H56820">
            <v>46007.617361111108</v>
          </cell>
        </row>
        <row r="56821">
          <cell r="A56821" t="str">
            <v>UCW-23486</v>
          </cell>
          <cell r="B56821" t="str">
            <v>Gini &amp; Jony to Panchanan Sell now</v>
          </cell>
          <cell r="C56821" t="str">
            <v>CLOSED</v>
          </cell>
          <cell r="D56821" t="str">
            <v>Medium</v>
          </cell>
          <cell r="E56821" t="str">
            <v>netscribes</v>
          </cell>
          <cell r="F56821" t="str">
            <v>Mohd Tahir Shaikh</v>
          </cell>
          <cell r="G56821">
            <v>46002.518055555556</v>
          </cell>
          <cell r="H56821">
            <v>46010.726388888892</v>
          </cell>
        </row>
        <row r="56822">
          <cell r="A56822" t="str">
            <v>UCW-23485</v>
          </cell>
          <cell r="B56822" t="str">
            <v>New Balance Apparels 09th Dec 25 (Seller Code: 126934) Lot 2</v>
          </cell>
          <cell r="C56822" t="str">
            <v>CLOSED</v>
          </cell>
          <cell r="D56822" t="str">
            <v>Medium</v>
          </cell>
          <cell r="E56822" t="str">
            <v>netscribes</v>
          </cell>
          <cell r="F56822" t="str">
            <v>Mohd Tahir Shaikh</v>
          </cell>
          <cell r="G56822">
            <v>46002.502083333333</v>
          </cell>
          <cell r="H56822">
            <v>46024.801388888889</v>
          </cell>
        </row>
        <row r="56823">
          <cell r="A56823" t="str">
            <v>UCW-23480</v>
          </cell>
          <cell r="B56823" t="str">
            <v>LIBAS X TATACLIQ SAREE TITLE CHANGE 09-12-2025</v>
          </cell>
          <cell r="C56823" t="str">
            <v>CLOSED</v>
          </cell>
          <cell r="D56823" t="str">
            <v>Medium</v>
          </cell>
          <cell r="E56823" t="str">
            <v>netscribes</v>
          </cell>
          <cell r="F56823" t="str">
            <v>Mohd Tahir Shaikh</v>
          </cell>
          <cell r="G56823">
            <v>46002.469444444447</v>
          </cell>
          <cell r="H56823">
            <v>46022.656944444447</v>
          </cell>
        </row>
        <row r="56824">
          <cell r="A56824" t="str">
            <v>UCW-23474</v>
          </cell>
          <cell r="B56824" t="str">
            <v>BEauty - GWP- 125928 - Kilian Paris - 3skus - 11th Dec</v>
          </cell>
          <cell r="C56824" t="str">
            <v>CLOSED</v>
          </cell>
          <cell r="D56824" t="str">
            <v>Medium</v>
          </cell>
          <cell r="E56824" t="str">
            <v>netscribes</v>
          </cell>
          <cell r="F56824" t="str">
            <v>Simi Raichel Zachariah</v>
          </cell>
          <cell r="G56824">
            <v>46002.441666666666</v>
          </cell>
          <cell r="H56824">
            <v>46009.503472222219</v>
          </cell>
        </row>
        <row r="56825">
          <cell r="A56825" t="str">
            <v>UCW-23473</v>
          </cell>
          <cell r="B56825" t="str">
            <v>Beauty - 128484 - E2E - Hair Pure - 29 SKUs - 11 Dec</v>
          </cell>
          <cell r="C56825" t="str">
            <v>CLOSED Due to Inactive/Insufficient Information</v>
          </cell>
          <cell r="D56825" t="str">
            <v>Medium</v>
          </cell>
          <cell r="E56825" t="str">
            <v>netscribes</v>
          </cell>
          <cell r="F56825" t="str">
            <v>Shraddha Dighe</v>
          </cell>
          <cell r="G56825">
            <v>46002.439583333333</v>
          </cell>
          <cell r="H56825">
            <v>46029.736111111109</v>
          </cell>
        </row>
        <row r="56826">
          <cell r="A56826" t="str">
            <v>UCW-23472</v>
          </cell>
          <cell r="B56826" t="str">
            <v>Tata Lux TH-JC 13 SKUs 10-12-2025</v>
          </cell>
          <cell r="C56826" t="str">
            <v>CLOSED</v>
          </cell>
          <cell r="D56826" t="str">
            <v>Medium</v>
          </cell>
          <cell r="E56826" t="str">
            <v>Chirag Dubal</v>
          </cell>
          <cell r="F56826" t="str">
            <v>Reagan D’souza</v>
          </cell>
          <cell r="G56826">
            <v>46002.436805555553</v>
          </cell>
          <cell r="H56826">
            <v>46008.693055555559</v>
          </cell>
        </row>
        <row r="56827">
          <cell r="A56827" t="str">
            <v>UCW-23471</v>
          </cell>
          <cell r="B56827" t="str">
            <v>Tata Lux TH-JC 65 SKUs 10-12-2025</v>
          </cell>
          <cell r="C56827" t="str">
            <v>CLOSED</v>
          </cell>
          <cell r="D56827" t="str">
            <v>Medium</v>
          </cell>
          <cell r="E56827" t="str">
            <v>Chirag Dubal</v>
          </cell>
          <cell r="F56827" t="str">
            <v>Reagan D’souza</v>
          </cell>
          <cell r="G56827">
            <v>46002.432638888888</v>
          </cell>
          <cell r="H56827">
            <v>46024.802777777775</v>
          </cell>
        </row>
        <row r="56828">
          <cell r="A56828" t="str">
            <v>UCW-23462</v>
          </cell>
          <cell r="B56828" t="str">
            <v>Beauty - E2E - 129094 - Color Queen - 2 skus - 10th dec</v>
          </cell>
          <cell r="C56828" t="str">
            <v>CLOSED Due to Inactive/Insufficient Information</v>
          </cell>
          <cell r="D56828" t="str">
            <v>Medium</v>
          </cell>
          <cell r="E56828" t="str">
            <v>netscribes</v>
          </cell>
          <cell r="F56828" t="str">
            <v>Simi Raichel Zachariah</v>
          </cell>
          <cell r="G56828">
            <v>46001.742361111108</v>
          </cell>
          <cell r="H56828">
            <v>46029.736111111109</v>
          </cell>
        </row>
        <row r="56829">
          <cell r="A56829" t="str">
            <v>UCW-23461</v>
          </cell>
          <cell r="B56829" t="str">
            <v>Beauty - 125928 - E2E - Streax - 8 Skus - 10 Dec</v>
          </cell>
          <cell r="C56829" t="str">
            <v>CLOSED</v>
          </cell>
          <cell r="D56829" t="str">
            <v>Medium</v>
          </cell>
          <cell r="E56829" t="str">
            <v>netscribes</v>
          </cell>
          <cell r="F56829" t="str">
            <v>Shraddha Dighe</v>
          </cell>
          <cell r="G56829">
            <v>46001.741666666669</v>
          </cell>
          <cell r="H56829">
            <v>46007.520138888889</v>
          </cell>
        </row>
        <row r="56830">
          <cell r="A56830" t="str">
            <v>UCW-23458</v>
          </cell>
          <cell r="B56830" t="str">
            <v>Beauty - 126467 - E2E - Love Earth - 1 Sku - 10 Dec</v>
          </cell>
          <cell r="C56830" t="str">
            <v>CLOSED</v>
          </cell>
          <cell r="D56830" t="str">
            <v>Medium</v>
          </cell>
          <cell r="E56830" t="str">
            <v>netscribes</v>
          </cell>
          <cell r="F56830" t="str">
            <v>Shraddha Dighe</v>
          </cell>
          <cell r="G56830">
            <v>46001.706250000003</v>
          </cell>
          <cell r="H56830">
            <v>46036.54791666667</v>
          </cell>
        </row>
        <row r="56831">
          <cell r="A56831" t="str">
            <v>UCW-23457</v>
          </cell>
          <cell r="B56831" t="str">
            <v>Request to Update Images for Existing Product Listings 2 Styles</v>
          </cell>
          <cell r="C56831" t="str">
            <v>CLOSED</v>
          </cell>
          <cell r="D56831" t="str">
            <v>Medium</v>
          </cell>
          <cell r="E56831" t="str">
            <v>netscribes</v>
          </cell>
          <cell r="F56831" t="str">
            <v>Mohd Tahir Shaikh</v>
          </cell>
          <cell r="G56831">
            <v>46001.702777777777</v>
          </cell>
          <cell r="H56831">
            <v>46036.567361111112</v>
          </cell>
        </row>
        <row r="56832">
          <cell r="A56832" t="str">
            <v>UCW-23454</v>
          </cell>
          <cell r="B56832" t="str">
            <v>Beauty - Adhoc - 125928 - Lotus - 2 SKUs (pending)- 10 Dec</v>
          </cell>
          <cell r="C56832" t="str">
            <v>CLOSED</v>
          </cell>
          <cell r="D56832" t="str">
            <v>Medium</v>
          </cell>
          <cell r="E56832" t="str">
            <v>netscribes</v>
          </cell>
          <cell r="F56832" t="str">
            <v>Shraddha Dighe</v>
          </cell>
          <cell r="G56832">
            <v>46001.668749999997</v>
          </cell>
          <cell r="H56832">
            <v>46036.561805555553</v>
          </cell>
        </row>
        <row r="56833">
          <cell r="A56833" t="str">
            <v>UCW-23447</v>
          </cell>
          <cell r="B56833" t="str">
            <v>Woodland / Apparels / 363 sku's / 52 Options / 8-12-25</v>
          </cell>
          <cell r="C56833" t="str">
            <v>CLOSED</v>
          </cell>
          <cell r="D56833" t="str">
            <v>Medium</v>
          </cell>
          <cell r="E56833" t="str">
            <v>netscribes</v>
          </cell>
          <cell r="F56833" t="str">
            <v>Mohd Tahir Shaikh</v>
          </cell>
          <cell r="G56833">
            <v>46001.644444444442</v>
          </cell>
          <cell r="H56833">
            <v>46007.705555555556</v>
          </cell>
        </row>
        <row r="56834">
          <cell r="A56834" t="str">
            <v>UCW-23444</v>
          </cell>
          <cell r="B56834" t="str">
            <v>Hoversoul Listing   - Nityanikar 09 Dec 2025</v>
          </cell>
          <cell r="C56834" t="str">
            <v>CLOSED Due to Inactive/Insufficient Information</v>
          </cell>
          <cell r="D56834" t="str">
            <v>Medium</v>
          </cell>
          <cell r="E56834" t="str">
            <v>netscribes</v>
          </cell>
          <cell r="F56834" t="str">
            <v>Mohd Tahir Shaikh</v>
          </cell>
          <cell r="G56834">
            <v>46001.54583333333</v>
          </cell>
          <cell r="H56834">
            <v>46168.726388888892</v>
          </cell>
        </row>
        <row r="56835">
          <cell r="A56835" t="str">
            <v>UCW-23443</v>
          </cell>
          <cell r="B56835" t="str">
            <v>Product Images Update Request || Seller Code : 125800</v>
          </cell>
          <cell r="C56835" t="str">
            <v>CLOSED</v>
          </cell>
          <cell r="D56835" t="str">
            <v>Medium</v>
          </cell>
          <cell r="E56835" t="str">
            <v>netscribes</v>
          </cell>
          <cell r="F56835" t="str">
            <v>Mohd Tahir Shaikh</v>
          </cell>
          <cell r="G56835">
            <v>46001.537499999999</v>
          </cell>
          <cell r="H56835">
            <v>46036.561805555553</v>
          </cell>
        </row>
        <row r="56836">
          <cell r="A56836" t="str">
            <v>UCW-23442</v>
          </cell>
          <cell r="B56836" t="str">
            <v>Enamor_AW25_Lingerie Listing File Lot 1</v>
          </cell>
          <cell r="C56836" t="str">
            <v>CLOSED</v>
          </cell>
          <cell r="D56836" t="str">
            <v>Medium</v>
          </cell>
          <cell r="E56836" t="str">
            <v>netscribes</v>
          </cell>
          <cell r="F56836" t="str">
            <v>Mohd Tahir Shaikh</v>
          </cell>
          <cell r="G56836">
            <v>46001.53402777778</v>
          </cell>
          <cell r="H56836">
            <v>46024.801388888889</v>
          </cell>
        </row>
        <row r="56837">
          <cell r="A56837" t="str">
            <v>UCW-23441</v>
          </cell>
          <cell r="B56837" t="str">
            <v>Pending 2 options UCW-12302</v>
          </cell>
          <cell r="C56837" t="str">
            <v>CLOSED</v>
          </cell>
          <cell r="D56837" t="str">
            <v>Medium</v>
          </cell>
          <cell r="E56837" t="str">
            <v>netscribes</v>
          </cell>
          <cell r="F56837" t="str">
            <v>Mohd Tahir Shaikh</v>
          </cell>
          <cell r="G56837">
            <v>46001.525000000001</v>
          </cell>
          <cell r="H56837">
            <v>46024.79583333333</v>
          </cell>
        </row>
        <row r="56838">
          <cell r="A56838" t="str">
            <v>UCW-23440</v>
          </cell>
          <cell r="B56838" t="str">
            <v>Beauty - 125928 - E2E - Mintree - 3 Skus - 10 Dec</v>
          </cell>
          <cell r="C56838" t="str">
            <v>CLOSED</v>
          </cell>
          <cell r="D56838" t="str">
            <v>Medium</v>
          </cell>
          <cell r="E56838" t="str">
            <v>netscribes</v>
          </cell>
          <cell r="F56838" t="str">
            <v>Shraddha Dighe</v>
          </cell>
          <cell r="G56838">
            <v>46001.517361111109</v>
          </cell>
          <cell r="H56838">
            <v>46007.507638888892</v>
          </cell>
        </row>
        <row r="56839">
          <cell r="A56839" t="str">
            <v>UCW-23437</v>
          </cell>
          <cell r="B56839" t="str">
            <v>Request for Image Update || 08/12/2025</v>
          </cell>
          <cell r="C56839" t="str">
            <v>CLOSED</v>
          </cell>
          <cell r="D56839" t="str">
            <v>Medium</v>
          </cell>
          <cell r="E56839" t="str">
            <v>netscribes</v>
          </cell>
          <cell r="F56839" t="str">
            <v>Mohd Tahir Shaikh</v>
          </cell>
          <cell r="G56839">
            <v>46001.493750000001</v>
          </cell>
          <cell r="H56839">
            <v>46036.561805555553</v>
          </cell>
        </row>
        <row r="56840">
          <cell r="A56840" t="str">
            <v>UCW-23436</v>
          </cell>
          <cell r="B56840" t="str">
            <v>Beauty - 126109 - E2E - Brillare - 1 SKU - 10 Dec</v>
          </cell>
          <cell r="C56840" t="str">
            <v>CLOSED</v>
          </cell>
          <cell r="D56840" t="str">
            <v>Medium</v>
          </cell>
          <cell r="E56840" t="str">
            <v>netscribes</v>
          </cell>
          <cell r="F56840" t="str">
            <v>Shraddha Dighe</v>
          </cell>
          <cell r="G56840">
            <v>46001.493055555555</v>
          </cell>
          <cell r="H56840">
            <v>46003.49722222222</v>
          </cell>
        </row>
        <row r="56841">
          <cell r="A56841" t="str">
            <v>UCW-23435</v>
          </cell>
          <cell r="B56841" t="str">
            <v>Beauty - E2E - 125928 - Calvin klein - 2 skus - 10th dec</v>
          </cell>
          <cell r="C56841" t="str">
            <v>CLOSED</v>
          </cell>
          <cell r="D56841" t="str">
            <v>Medium</v>
          </cell>
          <cell r="E56841" t="str">
            <v>netscribes</v>
          </cell>
          <cell r="F56841" t="str">
            <v>Simi Raichel Zachariah</v>
          </cell>
          <cell r="G56841">
            <v>46001.486805555556</v>
          </cell>
          <cell r="H56841">
            <v>46003.493750000001</v>
          </cell>
        </row>
        <row r="56842">
          <cell r="A56842" t="str">
            <v>UCW-23432</v>
          </cell>
          <cell r="B56842" t="str">
            <v>TQ Video Uploading_CL10, AW25 P2 &amp; CL9 Pack2</v>
          </cell>
          <cell r="C56842" t="str">
            <v>CLOSED</v>
          </cell>
          <cell r="D56842" t="str">
            <v>Medium</v>
          </cell>
          <cell r="E56842" t="str">
            <v>netscribes</v>
          </cell>
          <cell r="F56842" t="str">
            <v>Mohd Tahir Shaikh</v>
          </cell>
          <cell r="G56842">
            <v>46001.467361111114</v>
          </cell>
          <cell r="H56842">
            <v>46036.561111111114</v>
          </cell>
        </row>
        <row r="56843">
          <cell r="A56843" t="str">
            <v>UCW-23427</v>
          </cell>
          <cell r="B56843" t="str">
            <v>CLONE - CLONE - Beauty - 125928 - E2E - 4 Brands (The Derma Co., Aqualogica, BBlunt, Dr. Sheths) - 37 SKUS - 10 Dec</v>
          </cell>
          <cell r="C56843" t="str">
            <v>CLOSED</v>
          </cell>
          <cell r="D56843" t="str">
            <v>Medium</v>
          </cell>
          <cell r="E56843" t="str">
            <v>netscribes</v>
          </cell>
          <cell r="F56843" t="str">
            <v>Shraddha Dighe</v>
          </cell>
          <cell r="G56843">
            <v>46001.429166666669</v>
          </cell>
          <cell r="H56843">
            <v>46003.489583333336</v>
          </cell>
        </row>
        <row r="56844">
          <cell r="A56844" t="str">
            <v>UCW-23423</v>
          </cell>
          <cell r="B56844" t="str">
            <v>Zivame: New listing Batch-21 Tatacliq</v>
          </cell>
          <cell r="C56844" t="str">
            <v>CLOSED</v>
          </cell>
          <cell r="D56844" t="str">
            <v>Medium</v>
          </cell>
          <cell r="E56844" t="str">
            <v>netscribes</v>
          </cell>
          <cell r="F56844" t="str">
            <v>Mohd Tahir Shaikh</v>
          </cell>
          <cell r="G56844">
            <v>46000.775000000001</v>
          </cell>
          <cell r="H56844">
            <v>46004.661111111112</v>
          </cell>
        </row>
        <row r="56845">
          <cell r="A56845" t="str">
            <v>UCW-23422</v>
          </cell>
          <cell r="B56845" t="str">
            <v>Beauty - 125928 - E2E - Kama Ayurveda - 1 SKU - 9 Dec</v>
          </cell>
          <cell r="C56845" t="str">
            <v>CLOSED</v>
          </cell>
          <cell r="D56845" t="str">
            <v>Medium</v>
          </cell>
          <cell r="E56845" t="str">
            <v>netscribes</v>
          </cell>
          <cell r="F56845" t="str">
            <v>Shraddha Dighe</v>
          </cell>
          <cell r="G56845">
            <v>46000.774305555555</v>
          </cell>
          <cell r="H56845">
            <v>46002.559027777781</v>
          </cell>
        </row>
        <row r="56846">
          <cell r="A56846" t="str">
            <v>UCW-23420</v>
          </cell>
          <cell r="B56846" t="str">
            <v>SKU Image Update Required</v>
          </cell>
          <cell r="C56846" t="str">
            <v>CLOSED</v>
          </cell>
          <cell r="D56846" t="str">
            <v>Medium</v>
          </cell>
          <cell r="E56846" t="str">
            <v>netscribes</v>
          </cell>
          <cell r="F56846" t="str">
            <v>Mohd Tahir Shaikh</v>
          </cell>
          <cell r="G56846">
            <v>46000.771527777775</v>
          </cell>
          <cell r="H56846">
            <v>46036.569444444445</v>
          </cell>
        </row>
        <row r="56847">
          <cell r="A56847" t="str">
            <v>UCW-23419</v>
          </cell>
          <cell r="B56847" t="str">
            <v>Images Replace - 08.12.2025</v>
          </cell>
          <cell r="C56847" t="str">
            <v>CLOSED</v>
          </cell>
          <cell r="D56847" t="str">
            <v>Medium</v>
          </cell>
          <cell r="E56847" t="str">
            <v>netscribes</v>
          </cell>
          <cell r="F56847" t="str">
            <v>Mohd Tahir Shaikh</v>
          </cell>
          <cell r="G56847">
            <v>46000.768055555556</v>
          </cell>
          <cell r="H56847">
            <v>46036.560416666667</v>
          </cell>
        </row>
        <row r="56848">
          <cell r="A56848" t="str">
            <v>UCW-23412</v>
          </cell>
          <cell r="B56848" t="str">
            <v>Ingersoll Infographic Image Update I Designer World Brands 08th Dec</v>
          </cell>
          <cell r="C56848" t="str">
            <v>CLOSED</v>
          </cell>
          <cell r="D56848" t="str">
            <v>Medium</v>
          </cell>
          <cell r="E56848" t="str">
            <v>netscribes</v>
          </cell>
          <cell r="F56848" t="str">
            <v>Mohd Tahir Shaikh</v>
          </cell>
          <cell r="G56848">
            <v>46000.738888888889</v>
          </cell>
          <cell r="H56848">
            <v>46036.560416666667</v>
          </cell>
        </row>
        <row r="56849">
          <cell r="A56849" t="str">
            <v>UCW-23408</v>
          </cell>
          <cell r="B56849" t="str">
            <v>Request to List Nike Apparels 2nd file on Tata Cliq</v>
          </cell>
          <cell r="C56849" t="str">
            <v>CLOSED</v>
          </cell>
          <cell r="D56849" t="str">
            <v>Highest</v>
          </cell>
          <cell r="E56849" t="str">
            <v>netscribes</v>
          </cell>
          <cell r="F56849" t="str">
            <v>Sushma Ram</v>
          </cell>
          <cell r="G56849">
            <v>46000.708333333336</v>
          </cell>
          <cell r="H56849">
            <v>46024.810416666667</v>
          </cell>
        </row>
        <row r="56850">
          <cell r="A56850" t="str">
            <v>UCW-23401</v>
          </cell>
          <cell r="B56850" t="str">
            <v>Beauty - Relisting - 125928 - Roberto Cavalli - 12 skus - 9 Dec</v>
          </cell>
          <cell r="C56850" t="str">
            <v>CLOSED</v>
          </cell>
          <cell r="D56850" t="str">
            <v>Medium</v>
          </cell>
          <cell r="E56850" t="str">
            <v>netscribes</v>
          </cell>
          <cell r="F56850" t="str">
            <v>Simi Raichel Zachariah</v>
          </cell>
          <cell r="G56850">
            <v>46000.665277777778</v>
          </cell>
          <cell r="H56850">
            <v>46036.55972222222</v>
          </cell>
        </row>
        <row r="56851">
          <cell r="A56851" t="str">
            <v>UCW-23399</v>
          </cell>
          <cell r="B56851" t="str">
            <v xml:space="preserve">Men's Apparel 02-12-2025 </v>
          </cell>
          <cell r="C56851" t="str">
            <v>CLOSED</v>
          </cell>
          <cell r="D56851" t="str">
            <v>Medium</v>
          </cell>
          <cell r="E56851" t="str">
            <v>netscribes</v>
          </cell>
          <cell r="F56851" t="str">
            <v>netscribes</v>
          </cell>
          <cell r="G56851">
            <v>46000.647222222222</v>
          </cell>
          <cell r="H56851">
            <v>46036.559027777781</v>
          </cell>
        </row>
        <row r="56852">
          <cell r="A56852" t="str">
            <v>UCW-23398</v>
          </cell>
          <cell r="B56852" t="str">
            <v>Beauty - Adhoc - 127939 - United Colors Of Benetton  - 7 skus - 9th Dec</v>
          </cell>
          <cell r="C56852" t="str">
            <v>CLOSED</v>
          </cell>
          <cell r="D56852" t="str">
            <v>Medium</v>
          </cell>
          <cell r="E56852" t="str">
            <v>netscribes</v>
          </cell>
          <cell r="F56852" t="str">
            <v>Simi Raichel Zachariah</v>
          </cell>
          <cell r="G56852">
            <v>46000.64166666667</v>
          </cell>
          <cell r="H56852">
            <v>46036.559027777781</v>
          </cell>
        </row>
        <row r="56853">
          <cell r="A56853" t="str">
            <v>UCW-23397</v>
          </cell>
          <cell r="B56853" t="str">
            <v>Beauty - E2E - 125928 - Caudalie - 1 sku - 9th Dec</v>
          </cell>
          <cell r="C56853" t="str">
            <v>CLOSED</v>
          </cell>
          <cell r="D56853" t="str">
            <v>Medium</v>
          </cell>
          <cell r="E56853" t="str">
            <v>netscribes</v>
          </cell>
          <cell r="F56853" t="str">
            <v>Simi Raichel Zachariah</v>
          </cell>
          <cell r="G56853">
            <v>46000.636805555558</v>
          </cell>
          <cell r="H56853">
            <v>46002.553472222222</v>
          </cell>
        </row>
        <row r="56854">
          <cell r="A56854" t="str">
            <v>UCW-23396</v>
          </cell>
          <cell r="B56854" t="str">
            <v>Mason Home Product Videos for Upload tata cliq home web site</v>
          </cell>
          <cell r="C56854" t="str">
            <v>CLOSED</v>
          </cell>
          <cell r="D56854" t="str">
            <v>Medium</v>
          </cell>
          <cell r="E56854" t="str">
            <v>netscribes</v>
          </cell>
          <cell r="F56854" t="str">
            <v>Sushma Ram</v>
          </cell>
          <cell r="G56854">
            <v>46000.61041666667</v>
          </cell>
          <cell r="H56854">
            <v>46036.558333333334</v>
          </cell>
        </row>
        <row r="56855">
          <cell r="A56855" t="str">
            <v>UCW-23394</v>
          </cell>
          <cell r="B56855" t="str">
            <v>Beauty - 127115 - Relisting - The Body Shop - 11 SKUS - 9 Dec</v>
          </cell>
          <cell r="C56855" t="str">
            <v>CLOSED</v>
          </cell>
          <cell r="D56855" t="str">
            <v>Medium</v>
          </cell>
          <cell r="E56855" t="str">
            <v>netscribes</v>
          </cell>
          <cell r="F56855" t="str">
            <v>Shraddha Dighe</v>
          </cell>
          <cell r="G56855">
            <v>46000.592361111114</v>
          </cell>
          <cell r="H56855">
            <v>46036.558333333334</v>
          </cell>
        </row>
        <row r="56856">
          <cell r="A56856" t="str">
            <v>UCW-23383</v>
          </cell>
          <cell r="B56856" t="str">
            <v>LIVE NEW LISTING | Homesake | 05.12.2025</v>
          </cell>
          <cell r="C56856" t="str">
            <v>CLOSED</v>
          </cell>
          <cell r="D56856" t="str">
            <v>Medium</v>
          </cell>
          <cell r="E56856" t="str">
            <v>netscribes</v>
          </cell>
          <cell r="F56856" t="str">
            <v>Mohd Tahir Shaikh</v>
          </cell>
          <cell r="G56856">
            <v>46000.525000000001</v>
          </cell>
          <cell r="H56856">
            <v>46024.787499999999</v>
          </cell>
        </row>
        <row r="56857">
          <cell r="A56857" t="str">
            <v>UCW-23379</v>
          </cell>
          <cell r="B56857" t="str">
            <v>Beauty - 125928 - E2E - PAC cosmetics - 210 SKUS - 9 Dec</v>
          </cell>
          <cell r="C56857" t="str">
            <v>CLOSED</v>
          </cell>
          <cell r="D56857" t="str">
            <v>Medium</v>
          </cell>
          <cell r="E56857" t="str">
            <v>netscribes</v>
          </cell>
          <cell r="F56857" t="str">
            <v>Shraddha Dighe</v>
          </cell>
          <cell r="G56857">
            <v>46000.455555555556</v>
          </cell>
          <cell r="H56857">
            <v>46036.54583333333</v>
          </cell>
        </row>
        <row r="56858">
          <cell r="A56858" t="str">
            <v>UCW-23374</v>
          </cell>
          <cell r="B56858" t="str">
            <v>Beauty - E2E - 127939 - M2 beauty - 1 sku - 8th Dec</v>
          </cell>
          <cell r="C56858" t="str">
            <v>CLOSED</v>
          </cell>
          <cell r="D56858" t="str">
            <v>Medium</v>
          </cell>
          <cell r="E56858" t="str">
            <v>netscribes</v>
          </cell>
          <cell r="F56858" t="str">
            <v>Simi Raichel Zachariah</v>
          </cell>
          <cell r="G56858">
            <v>45999.789583333331</v>
          </cell>
          <cell r="H56858">
            <v>46002.470833333333</v>
          </cell>
        </row>
        <row r="56859">
          <cell r="A56859" t="str">
            <v>UCW-23371</v>
          </cell>
          <cell r="B56859" t="str">
            <v>Request to Update the Images(47)| Brand - Crimsoune Club | Women | Tata Cliq- Fashion | 05-12-2025</v>
          </cell>
          <cell r="C56859" t="str">
            <v>CLOSED</v>
          </cell>
          <cell r="D56859" t="str">
            <v>Medium</v>
          </cell>
          <cell r="E56859" t="str">
            <v>netscribes</v>
          </cell>
          <cell r="F56859" t="str">
            <v>Mohd Tahir Shaikh</v>
          </cell>
          <cell r="G56859">
            <v>45999.78402777778</v>
          </cell>
          <cell r="H56859">
            <v>46036.557638888888</v>
          </cell>
        </row>
        <row r="56860">
          <cell r="A56860" t="str">
            <v>UCW-23368</v>
          </cell>
          <cell r="B56860" t="str">
            <v>BB 1 article Listing</v>
          </cell>
          <cell r="C56860" t="str">
            <v>CLOSED</v>
          </cell>
          <cell r="D56860" t="str">
            <v>Highest</v>
          </cell>
          <cell r="E56860" t="str">
            <v>netscribes</v>
          </cell>
          <cell r="F56860" t="str">
            <v>Sushma Ram</v>
          </cell>
          <cell r="G56860">
            <v>45999.76666666667</v>
          </cell>
          <cell r="H56860">
            <v>46001.470138888886</v>
          </cell>
        </row>
        <row r="56861">
          <cell r="A56861" t="str">
            <v>UCW-23363</v>
          </cell>
          <cell r="B56861" t="str">
            <v>Beauty - E2E- Ajmal - 125790- 4 skus - 8th Dec</v>
          </cell>
          <cell r="C56861" t="str">
            <v>CLOSED</v>
          </cell>
          <cell r="D56861" t="str">
            <v>Medium</v>
          </cell>
          <cell r="E56861" t="str">
            <v>netscribes</v>
          </cell>
          <cell r="F56861" t="str">
            <v>Simi Raichel Zachariah</v>
          </cell>
          <cell r="G56861">
            <v>45999.744444444441</v>
          </cell>
          <cell r="H56861">
            <v>46002.466666666667</v>
          </cell>
        </row>
        <row r="56862">
          <cell r="A56862" t="str">
            <v>UCW-23344</v>
          </cell>
          <cell r="B56862" t="str">
            <v>Beauty - 127939 - Adhoc - Video update - Guess - 3 SKUS - 8 Dec</v>
          </cell>
          <cell r="C56862" t="str">
            <v>CLOSED Due to Inactive/Insufficient Information</v>
          </cell>
          <cell r="D56862" t="str">
            <v>Medium</v>
          </cell>
          <cell r="E56862" t="str">
            <v>netscribes</v>
          </cell>
          <cell r="F56862" t="str">
            <v>Shraddha Dighe</v>
          </cell>
          <cell r="G56862">
            <v>45999.646527777775</v>
          </cell>
          <cell r="H56862">
            <v>46000.659722222219</v>
          </cell>
        </row>
        <row r="56863">
          <cell r="A56863" t="str">
            <v>UCW-23343</v>
          </cell>
          <cell r="B56863" t="str">
            <v>Tatacliq Specimen Template | 5th Dec'25</v>
          </cell>
          <cell r="C56863" t="str">
            <v>CLOSED</v>
          </cell>
          <cell r="D56863" t="str">
            <v>Medium</v>
          </cell>
          <cell r="E56863" t="str">
            <v>netscribes</v>
          </cell>
          <cell r="F56863" t="str">
            <v>Mohd Tahir Shaikh</v>
          </cell>
          <cell r="G56863">
            <v>45999.642361111109</v>
          </cell>
          <cell r="H56863">
            <v>46024.781944444447</v>
          </cell>
        </row>
        <row r="56864">
          <cell r="A56864" t="str">
            <v>UCW-23342</v>
          </cell>
          <cell r="B56864" t="str">
            <v>Beauty - 125928 - Image update - Sebamed - 31 SKUS - 8 Dec</v>
          </cell>
          <cell r="C56864" t="str">
            <v>CLOSED</v>
          </cell>
          <cell r="D56864" t="str">
            <v>Medium</v>
          </cell>
          <cell r="E56864" t="str">
            <v>netscribes</v>
          </cell>
          <cell r="F56864" t="str">
            <v>Shraddha Dighe</v>
          </cell>
          <cell r="G56864">
            <v>45999.637499999997</v>
          </cell>
          <cell r="H56864">
            <v>46022.650694444441</v>
          </cell>
        </row>
        <row r="56865">
          <cell r="A56865" t="str">
            <v>UCW-23341</v>
          </cell>
          <cell r="B56865" t="str">
            <v>Beauty - 129088 - E2E - Semino - 3 SKUs - 3 Dec</v>
          </cell>
          <cell r="C56865" t="str">
            <v>CLOSED</v>
          </cell>
          <cell r="D56865" t="str">
            <v>Medium</v>
          </cell>
          <cell r="E56865" t="str">
            <v>netscribes</v>
          </cell>
          <cell r="F56865" t="str">
            <v>Shraddha Dighe</v>
          </cell>
          <cell r="G56865">
            <v>45999.632638888892</v>
          </cell>
          <cell r="H56865">
            <v>46036.544444444444</v>
          </cell>
        </row>
        <row r="56866">
          <cell r="A56866" t="str">
            <v>UCW-23340</v>
          </cell>
          <cell r="B56866" t="str">
            <v>Label Ritu Kumar AW-25 2nd Drop</v>
          </cell>
          <cell r="C56866" t="str">
            <v>CLOSED</v>
          </cell>
          <cell r="D56866" t="str">
            <v>Medium</v>
          </cell>
          <cell r="E56866" t="str">
            <v>netscribes</v>
          </cell>
          <cell r="F56866" t="str">
            <v>Mohd Tahir Shaikh</v>
          </cell>
          <cell r="G56866">
            <v>45999.609027777777</v>
          </cell>
          <cell r="H56866">
            <v>46024.800694444442</v>
          </cell>
        </row>
        <row r="56867">
          <cell r="A56867" t="str">
            <v>UCW-23339</v>
          </cell>
          <cell r="B56867" t="str">
            <v>Tata Cliq Files B2C &amp; Nov-Inventory Sheet Articles</v>
          </cell>
          <cell r="C56867" t="str">
            <v>CLOSED</v>
          </cell>
          <cell r="D56867" t="str">
            <v>Medium</v>
          </cell>
          <cell r="E56867" t="str">
            <v>netscribes</v>
          </cell>
          <cell r="F56867" t="str">
            <v>Mohd Tahir Shaikh</v>
          </cell>
          <cell r="G56867">
            <v>45999.601388888892</v>
          </cell>
          <cell r="H56867">
            <v>46009.724999999999</v>
          </cell>
        </row>
        <row r="56868">
          <cell r="A56868" t="str">
            <v>UCW-23334</v>
          </cell>
          <cell r="B56868" t="str">
            <v>Listing Video's for Xmas Products - Little Surprise Box - 2nd file</v>
          </cell>
          <cell r="C56868" t="str">
            <v>CLOSED</v>
          </cell>
          <cell r="D56868" t="str">
            <v>Medium</v>
          </cell>
          <cell r="E56868" t="str">
            <v>netscribes</v>
          </cell>
          <cell r="F56868" t="str">
            <v>Mohd Tahir Shaikh</v>
          </cell>
          <cell r="G56868">
            <v>45999.577777777777</v>
          </cell>
          <cell r="H56868">
            <v>46036.554861111108</v>
          </cell>
        </row>
        <row r="56869">
          <cell r="A56869" t="str">
            <v>UCW-23333</v>
          </cell>
          <cell r="B56869" t="str">
            <v>Beauty - 125928 - E2E - OUAI - 7 SKUS - 8 Dec</v>
          </cell>
          <cell r="C56869" t="str">
            <v>CLOSED</v>
          </cell>
          <cell r="D56869" t="str">
            <v>Medium</v>
          </cell>
          <cell r="E56869" t="str">
            <v>netscribes</v>
          </cell>
          <cell r="F56869" t="str">
            <v>Shraddha Dighe</v>
          </cell>
          <cell r="G56869">
            <v>45999.575694444444</v>
          </cell>
          <cell r="H56869">
            <v>46036.544444444444</v>
          </cell>
        </row>
        <row r="56870">
          <cell r="A56870" t="str">
            <v>UCW-23332</v>
          </cell>
          <cell r="B56870" t="str">
            <v>Tatacliq Kids Apparels Template | 5th Dec'2025</v>
          </cell>
          <cell r="C56870" t="str">
            <v>CLOSED</v>
          </cell>
          <cell r="D56870" t="str">
            <v>Medium</v>
          </cell>
          <cell r="E56870" t="str">
            <v>netscribes</v>
          </cell>
          <cell r="F56870" t="str">
            <v>Mohd Tahir Shaikh</v>
          </cell>
          <cell r="G56870">
            <v>45999.572222222225</v>
          </cell>
          <cell r="H56870">
            <v>46002.573611111111</v>
          </cell>
        </row>
        <row r="56871">
          <cell r="A56871" t="str">
            <v>UCW-23331</v>
          </cell>
          <cell r="B56871" t="str">
            <v>Tatacliq Men's Apparels Templates | 5th Dec'2025</v>
          </cell>
          <cell r="C56871" t="str">
            <v>CLOSED</v>
          </cell>
          <cell r="D56871" t="str">
            <v>Medium</v>
          </cell>
          <cell r="E56871" t="str">
            <v>netscribes</v>
          </cell>
          <cell r="F56871" t="str">
            <v>Mohd Tahir Shaikh</v>
          </cell>
          <cell r="G56871">
            <v>45999.568055555559</v>
          </cell>
          <cell r="H56871">
            <v>46014.474305555559</v>
          </cell>
        </row>
        <row r="56872">
          <cell r="A56872" t="str">
            <v>UCW-23326</v>
          </cell>
          <cell r="B56872" t="str">
            <v>TH | MP Migration | OMNI Lux to MP Mall | 27 styles</v>
          </cell>
          <cell r="C56872" t="str">
            <v>CLOSED</v>
          </cell>
          <cell r="D56872" t="str">
            <v>Medium</v>
          </cell>
          <cell r="E56872" t="str">
            <v>Chirag Dubal</v>
          </cell>
          <cell r="F56872" t="str">
            <v>Shloka Chakre</v>
          </cell>
          <cell r="G56872">
            <v>45999.488888888889</v>
          </cell>
          <cell r="H56872">
            <v>46000.558333333334</v>
          </cell>
        </row>
        <row r="56873">
          <cell r="A56873" t="str">
            <v>UCW-23323</v>
          </cell>
          <cell r="B56873" t="str">
            <v>Styles Migration to Tata Cliq Westbury Account - 18-09-2025 (Clone)</v>
          </cell>
          <cell r="C56873" t="str">
            <v>CLOSED</v>
          </cell>
          <cell r="D56873" t="str">
            <v>Medium</v>
          </cell>
          <cell r="E56873" t="str">
            <v>netscribes</v>
          </cell>
          <cell r="F56873" t="str">
            <v>netscribes</v>
          </cell>
          <cell r="G56873">
            <v>45999.454861111109</v>
          </cell>
          <cell r="H56873">
            <v>46022.65</v>
          </cell>
        </row>
        <row r="56874">
          <cell r="A56874" t="str">
            <v>UCW-23322</v>
          </cell>
          <cell r="B56874" t="str">
            <v>4 SKUs pending - UCW-19681</v>
          </cell>
          <cell r="C56874" t="str">
            <v>CLOSED</v>
          </cell>
          <cell r="D56874" t="str">
            <v>Medium</v>
          </cell>
          <cell r="E56874" t="str">
            <v>netscribes</v>
          </cell>
          <cell r="F56874" t="str">
            <v>Mohd Tahir Shaikh</v>
          </cell>
          <cell r="G56874">
            <v>45999.451388888891</v>
          </cell>
          <cell r="H56874">
            <v>46036.554166666669</v>
          </cell>
        </row>
        <row r="56875">
          <cell r="A56875" t="str">
            <v>UCW-23314</v>
          </cell>
          <cell r="B56875" t="str">
            <v>Tata Cliq Footwear Catalogue - Asics | SS'26</v>
          </cell>
          <cell r="C56875" t="str">
            <v>CLOSED</v>
          </cell>
          <cell r="D56875" t="str">
            <v>Medium</v>
          </cell>
          <cell r="E56875" t="str">
            <v>netscribes</v>
          </cell>
          <cell r="F56875" t="str">
            <v>Mohd Tahir Shaikh</v>
          </cell>
          <cell r="G56875">
            <v>45997.577777777777</v>
          </cell>
          <cell r="H56875">
            <v>46024.795138888891</v>
          </cell>
        </row>
        <row r="56876">
          <cell r="A56876" t="str">
            <v>UCW-23308</v>
          </cell>
          <cell r="B56876" t="str">
            <v>Tatacliq Men Women Footwear Templates | 4th Dec'2025</v>
          </cell>
          <cell r="C56876" t="str">
            <v>CLOSED</v>
          </cell>
          <cell r="D56876" t="str">
            <v>Medium</v>
          </cell>
          <cell r="E56876" t="str">
            <v>netscribes</v>
          </cell>
          <cell r="F56876" t="str">
            <v>Mohd Tahir Shaikh</v>
          </cell>
          <cell r="G56876">
            <v>45996.78402777778</v>
          </cell>
          <cell r="H56876">
            <v>46000.671527777777</v>
          </cell>
        </row>
        <row r="56877">
          <cell r="A56877" t="str">
            <v>UCW-23303</v>
          </cell>
          <cell r="B56877" t="str">
            <v>TataCliq Fashion Listing File For Anna by Anuschka.</v>
          </cell>
          <cell r="C56877" t="str">
            <v>CLOSED</v>
          </cell>
          <cell r="D56877" t="str">
            <v>Medium</v>
          </cell>
          <cell r="E56877" t="str">
            <v>netscribes</v>
          </cell>
          <cell r="F56877" t="str">
            <v>Mohd Tahir Shaikh</v>
          </cell>
          <cell r="G56877">
            <v>45996.763194444444</v>
          </cell>
          <cell r="H56877">
            <v>46076.524305555555</v>
          </cell>
        </row>
        <row r="56878">
          <cell r="A56878" t="str">
            <v>UCW-23294</v>
          </cell>
          <cell r="B56878" t="str">
            <v>Hoversoul Listing - Exo Footwear 02 Dec 2025 Ballerinas</v>
          </cell>
          <cell r="C56878" t="str">
            <v>CLOSED</v>
          </cell>
          <cell r="D56878" t="str">
            <v>Medium</v>
          </cell>
          <cell r="E56878" t="str">
            <v>netscribes</v>
          </cell>
          <cell r="F56878" t="str">
            <v>Mohd Tahir Shaikh</v>
          </cell>
          <cell r="G56878">
            <v>45996.701388888891</v>
          </cell>
          <cell r="H56878">
            <v>46156.820833333331</v>
          </cell>
        </row>
        <row r="56879">
          <cell r="A56879" t="str">
            <v>UCW-23293</v>
          </cell>
          <cell r="B56879" t="str">
            <v>Lunch Bag Listing Images – Update Required</v>
          </cell>
          <cell r="C56879" t="str">
            <v>CLOSED</v>
          </cell>
          <cell r="D56879" t="str">
            <v>Medium</v>
          </cell>
          <cell r="E56879" t="str">
            <v>netscribes</v>
          </cell>
          <cell r="F56879" t="str">
            <v>Sushma Ram</v>
          </cell>
          <cell r="G56879">
            <v>45996.69027777778</v>
          </cell>
          <cell r="H56879">
            <v>46036.552777777775</v>
          </cell>
        </row>
        <row r="56880">
          <cell r="A56880" t="str">
            <v>UCW-23291</v>
          </cell>
          <cell r="B56880" t="str">
            <v>Tatacliq Men Content template-04-12-25</v>
          </cell>
          <cell r="C56880" t="str">
            <v>CLOSED</v>
          </cell>
          <cell r="D56880" t="str">
            <v>Medium</v>
          </cell>
          <cell r="E56880" t="str">
            <v>netscribes</v>
          </cell>
          <cell r="F56880" t="str">
            <v>Sushma Ram</v>
          </cell>
          <cell r="G56880">
            <v>45996.68472222222</v>
          </cell>
          <cell r="H56880">
            <v>46003.808333333334</v>
          </cell>
        </row>
        <row r="56881">
          <cell r="A56881" t="str">
            <v>UCW-23288</v>
          </cell>
          <cell r="B56881" t="str">
            <v>Hidesign Christmas Freebie Toast - Tatacliq</v>
          </cell>
          <cell r="C56881" t="str">
            <v>CLOSED</v>
          </cell>
          <cell r="D56881" t="str">
            <v>Medium</v>
          </cell>
          <cell r="E56881" t="str">
            <v>netscribes</v>
          </cell>
          <cell r="F56881" t="str">
            <v>Mohd Tahir Shaikh</v>
          </cell>
          <cell r="G56881">
            <v>45996.668055555558</v>
          </cell>
          <cell r="H56881">
            <v>46003.61041666667</v>
          </cell>
        </row>
        <row r="56882">
          <cell r="A56882" t="str">
            <v>UCW-23283</v>
          </cell>
          <cell r="B56882" t="str">
            <v xml:space="preserve">Beauty - Adhoc - 125928 - Lotus - 54 skus - 5th Dec </v>
          </cell>
          <cell r="C56882" t="str">
            <v>CLOSED</v>
          </cell>
          <cell r="D56882" t="str">
            <v>Medium</v>
          </cell>
          <cell r="E56882" t="str">
            <v>netscribes</v>
          </cell>
          <cell r="F56882" t="str">
            <v>Simi Raichel Zachariah</v>
          </cell>
          <cell r="G56882">
            <v>45996.62222222222</v>
          </cell>
          <cell r="H56882">
            <v>46022.647916666669</v>
          </cell>
        </row>
        <row r="56883">
          <cell r="A56883" t="str">
            <v>UCW-23274</v>
          </cell>
          <cell r="B56883" t="str">
            <v>TH/CK Omni-107 Lot</v>
          </cell>
          <cell r="C56883" t="str">
            <v>CLOSED</v>
          </cell>
          <cell r="D56883" t="str">
            <v>Medium</v>
          </cell>
          <cell r="E56883" t="str">
            <v>Chirag Dubal</v>
          </cell>
          <cell r="F56883" t="str">
            <v>Shloka Chakre</v>
          </cell>
          <cell r="G56883">
            <v>45996.492361111108</v>
          </cell>
          <cell r="H56883">
            <v>46024.80972222222</v>
          </cell>
        </row>
        <row r="56884">
          <cell r="A56884" t="str">
            <v>UCW-23273</v>
          </cell>
          <cell r="B56884" t="str">
            <v>TH/CK-MP-Lot 187</v>
          </cell>
          <cell r="C56884" t="str">
            <v>CLOSED</v>
          </cell>
          <cell r="D56884" t="str">
            <v>Medium</v>
          </cell>
          <cell r="E56884" t="str">
            <v>Chirag Dubal</v>
          </cell>
          <cell r="F56884" t="str">
            <v>Reagan D’souza</v>
          </cell>
          <cell r="G56884">
            <v>45996.478472222225</v>
          </cell>
          <cell r="H56884">
            <v>46024.809027777781</v>
          </cell>
        </row>
        <row r="56885">
          <cell r="A56885" t="str">
            <v>UCW-23272</v>
          </cell>
          <cell r="B56885" t="str">
            <v>CLONE - Beauty - Adhoc - 127939 - Juilette - 18 skus - 5th dec</v>
          </cell>
          <cell r="C56885" t="str">
            <v>CLOSED</v>
          </cell>
          <cell r="D56885" t="str">
            <v>Medium</v>
          </cell>
          <cell r="E56885" t="str">
            <v>netscribes</v>
          </cell>
          <cell r="F56885" t="str">
            <v>Simi Raichel Zachariah</v>
          </cell>
          <cell r="G56885">
            <v>45996.476388888892</v>
          </cell>
          <cell r="H56885">
            <v>46036.552777777775</v>
          </cell>
        </row>
        <row r="56886">
          <cell r="A56886" t="str">
            <v>UCW-23271</v>
          </cell>
          <cell r="B56886" t="str">
            <v>Pending 3 SKUs UCW-23010</v>
          </cell>
          <cell r="C56886" t="str">
            <v>CLOSED</v>
          </cell>
          <cell r="D56886" t="str">
            <v>Medium</v>
          </cell>
          <cell r="E56886" t="str">
            <v>netscribes</v>
          </cell>
          <cell r="F56886" t="str">
            <v>Mohd Tahir Shaikh</v>
          </cell>
          <cell r="G56886">
            <v>45996.455555555556</v>
          </cell>
          <cell r="H56886">
            <v>45997.493055555555</v>
          </cell>
        </row>
        <row r="56887">
          <cell r="A56887" t="str">
            <v>UCW-23269</v>
          </cell>
          <cell r="B56887" t="str">
            <v>Beauty - Adhoc - 125928 - Colorbar - 4 skus - 5th Dec</v>
          </cell>
          <cell r="C56887" t="str">
            <v>CLOSED</v>
          </cell>
          <cell r="D56887" t="str">
            <v>Medium</v>
          </cell>
          <cell r="E56887" t="str">
            <v>netscribes</v>
          </cell>
          <cell r="F56887" t="str">
            <v>Simi Raichel Zachariah</v>
          </cell>
          <cell r="G56887">
            <v>45996.427083333336</v>
          </cell>
          <cell r="H56887">
            <v>46036.552083333336</v>
          </cell>
        </row>
        <row r="56888">
          <cell r="A56888" t="str">
            <v>UCW-23266</v>
          </cell>
          <cell r="B56888" t="str">
            <v>Ritu Kumar AW-25 2nd Drop - 04-12-25</v>
          </cell>
          <cell r="C56888" t="str">
            <v>CLOSED</v>
          </cell>
          <cell r="D56888" t="str">
            <v>Medium</v>
          </cell>
          <cell r="E56888" t="str">
            <v>Chirag Dubal</v>
          </cell>
          <cell r="F56888" t="str">
            <v>Reagan D’souza</v>
          </cell>
          <cell r="G56888">
            <v>45995.88958333333</v>
          </cell>
          <cell r="H56888">
            <v>46003.604861111111</v>
          </cell>
        </row>
        <row r="56889">
          <cell r="A56889" t="str">
            <v>UCW-23265</v>
          </cell>
          <cell r="B56889" t="str">
            <v>Label Ritu Kumar AW-25 2nd Drop - 04-12-25</v>
          </cell>
          <cell r="C56889" t="str">
            <v>CLOSED</v>
          </cell>
          <cell r="D56889" t="str">
            <v>Medium</v>
          </cell>
          <cell r="E56889" t="str">
            <v>Chirag Dubal</v>
          </cell>
          <cell r="F56889" t="str">
            <v>Reagan D’souza</v>
          </cell>
          <cell r="G56889">
            <v>45995.886805555558</v>
          </cell>
          <cell r="H56889">
            <v>46024.77847222222</v>
          </cell>
        </row>
        <row r="56890">
          <cell r="A56890" t="str">
            <v>UCW-23245</v>
          </cell>
          <cell r="B56890" t="str">
            <v>Styles Migration to Tata Cliq Westbury Account - 03-12-2025</v>
          </cell>
          <cell r="C56890" t="str">
            <v>CLOSED</v>
          </cell>
          <cell r="D56890" t="str">
            <v>Medium</v>
          </cell>
          <cell r="E56890" t="str">
            <v>netscribes</v>
          </cell>
          <cell r="F56890" t="str">
            <v>Sushma Ram</v>
          </cell>
          <cell r="G56890">
            <v>45995.747916666667</v>
          </cell>
          <cell r="H56890">
            <v>46024.586805555555</v>
          </cell>
        </row>
        <row r="56891">
          <cell r="A56891" t="str">
            <v>UCW-23241</v>
          </cell>
          <cell r="B56891" t="str">
            <v>Need to update title_3rd Dec</v>
          </cell>
          <cell r="C56891" t="str">
            <v>CLOSED</v>
          </cell>
          <cell r="D56891" t="str">
            <v>Medium</v>
          </cell>
          <cell r="E56891" t="str">
            <v>netscribes</v>
          </cell>
          <cell r="F56891" t="str">
            <v>Sushma Ram</v>
          </cell>
          <cell r="G56891">
            <v>45995.729861111111</v>
          </cell>
          <cell r="H56891">
            <v>45997.623611111114</v>
          </cell>
        </row>
        <row r="56892">
          <cell r="A56892" t="str">
            <v>UCW-23235</v>
          </cell>
          <cell r="B56892" t="str">
            <v>Tata Cliq Men's Apparel Video Upload Request // 03-12-2025</v>
          </cell>
          <cell r="C56892" t="str">
            <v>CLOSED</v>
          </cell>
          <cell r="D56892" t="str">
            <v>Medium</v>
          </cell>
          <cell r="E56892" t="str">
            <v>netscribes</v>
          </cell>
          <cell r="F56892" t="str">
            <v>Mohd Tahir Shaikh</v>
          </cell>
          <cell r="G56892">
            <v>45995.679166666669</v>
          </cell>
          <cell r="H56892">
            <v>46000.570833333331</v>
          </cell>
        </row>
        <row r="56893">
          <cell r="A56893" t="str">
            <v>UCW-23232</v>
          </cell>
          <cell r="B56893" t="str">
            <v>Beauty - Adhoc Correction - 100001 - Studiowest - 81 skus - 4th Dec</v>
          </cell>
          <cell r="C56893" t="str">
            <v>CLOSED</v>
          </cell>
          <cell r="D56893" t="str">
            <v>Medium</v>
          </cell>
          <cell r="E56893" t="str">
            <v>netscribes</v>
          </cell>
          <cell r="F56893" t="str">
            <v>Simi Raichel Zachariah</v>
          </cell>
          <cell r="G56893">
            <v>45995.670138888891</v>
          </cell>
          <cell r="H56893">
            <v>46036.692361111112</v>
          </cell>
        </row>
        <row r="56894">
          <cell r="A56894" t="str">
            <v>UCW-23230</v>
          </cell>
          <cell r="B56894" t="str">
            <v xml:space="preserve">Handbag Title Update </v>
          </cell>
          <cell r="C56894" t="str">
            <v>CLOSED</v>
          </cell>
          <cell r="D56894" t="str">
            <v>Medium</v>
          </cell>
          <cell r="E56894" t="str">
            <v>netscribes</v>
          </cell>
          <cell r="F56894" t="str">
            <v>Sushma Ram</v>
          </cell>
          <cell r="G56894">
            <v>45995.665972222225</v>
          </cell>
          <cell r="H56894">
            <v>46036.54791666667</v>
          </cell>
        </row>
        <row r="56895">
          <cell r="A56895" t="str">
            <v>UCW-23229</v>
          </cell>
          <cell r="B56895" t="str">
            <v>Beauty - E2E - 128628 - Foxtale - 2 skus - 4th Dec</v>
          </cell>
          <cell r="C56895" t="str">
            <v>CLOSED</v>
          </cell>
          <cell r="D56895" t="str">
            <v>Medium</v>
          </cell>
          <cell r="E56895" t="str">
            <v>netscribes</v>
          </cell>
          <cell r="F56895" t="str">
            <v>Simi Raichel Zachariah</v>
          </cell>
          <cell r="G56895">
            <v>45995.654166666667</v>
          </cell>
          <cell r="H56895">
            <v>45997.47152777778</v>
          </cell>
        </row>
        <row r="56896">
          <cell r="A56896" t="str">
            <v>UCW-23228</v>
          </cell>
          <cell r="B56896" t="str">
            <v>Beauty - Adhoc - The Man Company - 1 sku - 4th Dec</v>
          </cell>
          <cell r="C56896" t="str">
            <v>CLOSED</v>
          </cell>
          <cell r="D56896" t="str">
            <v>Medium</v>
          </cell>
          <cell r="E56896" t="str">
            <v>netscribes</v>
          </cell>
          <cell r="F56896" t="str">
            <v>Simi Raichel Zachariah</v>
          </cell>
          <cell r="G56896">
            <v>45995.65</v>
          </cell>
          <cell r="H56896">
            <v>46036.547222222223</v>
          </cell>
        </row>
        <row r="56897">
          <cell r="A56897" t="str">
            <v>UCW-23226</v>
          </cell>
          <cell r="B56897" t="str">
            <v>Size chart update - Woodland</v>
          </cell>
          <cell r="C56897" t="str">
            <v>CLOSED</v>
          </cell>
          <cell r="D56897" t="str">
            <v>Medium</v>
          </cell>
          <cell r="E56897" t="str">
            <v>netscribes</v>
          </cell>
          <cell r="F56897" t="str">
            <v>Mohd Tahir Shaikh</v>
          </cell>
          <cell r="G56897">
            <v>45995.643750000003</v>
          </cell>
          <cell r="H56897">
            <v>46036.546527777777</v>
          </cell>
        </row>
        <row r="56898">
          <cell r="A56898" t="str">
            <v>UCW-23224</v>
          </cell>
          <cell r="B56898" t="str">
            <v>Guess Jeans Size chart update</v>
          </cell>
          <cell r="C56898" t="str">
            <v>CLOSED</v>
          </cell>
          <cell r="D56898" t="str">
            <v>Medium</v>
          </cell>
          <cell r="E56898" t="str">
            <v>netscribes</v>
          </cell>
          <cell r="F56898" t="str">
            <v>Mohd Tahir Shaikh</v>
          </cell>
          <cell r="G56898">
            <v>45995.636111111111</v>
          </cell>
          <cell r="H56898">
            <v>46036.546527777777</v>
          </cell>
        </row>
        <row r="56899">
          <cell r="A56899" t="str">
            <v>UCW-23221</v>
          </cell>
          <cell r="B56899" t="str">
            <v>Arrow OE Reshoot</v>
          </cell>
          <cell r="C56899" t="str">
            <v>CLOSED</v>
          </cell>
          <cell r="D56899" t="str">
            <v>Medium</v>
          </cell>
          <cell r="E56899" t="str">
            <v>netscribes</v>
          </cell>
          <cell r="F56899" t="str">
            <v>Mohd Tahir Shaikh</v>
          </cell>
          <cell r="G56899">
            <v>45995.584722222222</v>
          </cell>
          <cell r="H56899">
            <v>46036.54583333333</v>
          </cell>
        </row>
        <row r="56900">
          <cell r="A56900" t="str">
            <v>UCW-23217</v>
          </cell>
          <cell r="B56900" t="str">
            <v>[EXTERNAL] M&amp;S - PI Tata Cliq- 26th Nov - 2nd Lot</v>
          </cell>
          <cell r="C56900" t="str">
            <v>CLOSED</v>
          </cell>
          <cell r="D56900" t="str">
            <v>Medium</v>
          </cell>
          <cell r="E56900" t="str">
            <v>netscribes</v>
          </cell>
          <cell r="F56900" t="str">
            <v>Mohd Tahir Shaikh</v>
          </cell>
          <cell r="G56900">
            <v>45995.545138888891</v>
          </cell>
          <cell r="H56900">
            <v>46001.50277777778</v>
          </cell>
        </row>
        <row r="56901">
          <cell r="A56901" t="str">
            <v>UCW-23211</v>
          </cell>
          <cell r="B56901" t="str">
            <v>CLONE - Titan Company Limited (eyewear)-8511</v>
          </cell>
          <cell r="C56901" t="str">
            <v>CLOSED</v>
          </cell>
          <cell r="D56901" t="str">
            <v>Medium</v>
          </cell>
          <cell r="E56901" t="str">
            <v>netscribes</v>
          </cell>
          <cell r="F56901" t="str">
            <v>Mohd Tahir Shaikh</v>
          </cell>
          <cell r="G56901">
            <v>45995.499305555553</v>
          </cell>
          <cell r="H56901">
            <v>46036.558333333334</v>
          </cell>
        </row>
        <row r="56902">
          <cell r="A56902" t="str">
            <v>UCW-23206</v>
          </cell>
          <cell r="B56902" t="str">
            <v>Regarding New Products Upload</v>
          </cell>
          <cell r="C56902" t="str">
            <v>CLOSED</v>
          </cell>
          <cell r="D56902" t="str">
            <v>Medium</v>
          </cell>
          <cell r="E56902" t="str">
            <v>netscribes</v>
          </cell>
          <cell r="F56902" t="str">
            <v>Mohd Tahir Shaikh</v>
          </cell>
          <cell r="G56902">
            <v>45995.463888888888</v>
          </cell>
          <cell r="H56902">
            <v>46002.65625</v>
          </cell>
        </row>
        <row r="56903">
          <cell r="A56903" t="str">
            <v>UCW-23203</v>
          </cell>
          <cell r="B56903" t="str">
            <v>CLONE - BEauty - E2E - 125925 - Charmacy Milano - 56 skus - 28th Nov</v>
          </cell>
          <cell r="C56903" t="str">
            <v>CLOSED</v>
          </cell>
          <cell r="D56903" t="str">
            <v>Medium</v>
          </cell>
          <cell r="E56903" t="str">
            <v>netscribes</v>
          </cell>
          <cell r="F56903" t="str">
            <v>Simi Raichel Zachariah</v>
          </cell>
          <cell r="G56903">
            <v>45995.450694444444</v>
          </cell>
          <cell r="H56903">
            <v>45996.576388888891</v>
          </cell>
        </row>
        <row r="56904">
          <cell r="A56904" t="str">
            <v>UCW-23202</v>
          </cell>
          <cell r="B56904" t="str">
            <v>Beauty - E2E - 125928 - Marc Jacob - 2 skus - 4th Dec</v>
          </cell>
          <cell r="C56904" t="str">
            <v>CLOSED</v>
          </cell>
          <cell r="D56904" t="str">
            <v>Medium</v>
          </cell>
          <cell r="E56904" t="str">
            <v>netscribes</v>
          </cell>
          <cell r="F56904" t="str">
            <v>Simi Raichel Zachariah</v>
          </cell>
          <cell r="G56904">
            <v>45995.449305555558</v>
          </cell>
          <cell r="H56904">
            <v>45996.49722222222</v>
          </cell>
        </row>
        <row r="56905">
          <cell r="A56905" t="str">
            <v>UCW-23201</v>
          </cell>
          <cell r="B56905" t="str">
            <v>Kiddopanti Image Update (3rd December 2025)</v>
          </cell>
          <cell r="C56905" t="str">
            <v>CLOSED</v>
          </cell>
          <cell r="D56905" t="str">
            <v>Medium</v>
          </cell>
          <cell r="E56905" t="str">
            <v>netscribes</v>
          </cell>
          <cell r="F56905" t="str">
            <v>Mohd Tahir Shaikh</v>
          </cell>
          <cell r="G56905">
            <v>45995.444444444445</v>
          </cell>
          <cell r="H56905">
            <v>46036.54583333333</v>
          </cell>
        </row>
        <row r="56906">
          <cell r="A56906" t="str">
            <v>UCW-23195</v>
          </cell>
          <cell r="B56906" t="str">
            <v>Listing Video's for Xmas Products - Little Surprise Box</v>
          </cell>
          <cell r="C56906" t="str">
            <v>CLOSED</v>
          </cell>
          <cell r="D56906" t="str">
            <v>Medium</v>
          </cell>
          <cell r="E56906" t="str">
            <v>netscribes</v>
          </cell>
          <cell r="F56906" t="str">
            <v>Mohd Tahir Shaikh</v>
          </cell>
          <cell r="G56906">
            <v>45994.806944444441</v>
          </cell>
          <cell r="H56906">
            <v>45995.543749999997</v>
          </cell>
        </row>
        <row r="56907">
          <cell r="A56907" t="str">
            <v>UCW-23193</v>
          </cell>
          <cell r="B56907" t="str">
            <v>BEauty - Adhoc - 125928- Moroccanoil- 1 sku - 3rd Dec</v>
          </cell>
          <cell r="C56907" t="str">
            <v>CLOSED</v>
          </cell>
          <cell r="D56907" t="str">
            <v>Medium</v>
          </cell>
          <cell r="E56907" t="str">
            <v>netscribes</v>
          </cell>
          <cell r="F56907" t="str">
            <v>Simi Raichel Zachariah</v>
          </cell>
          <cell r="G56907">
            <v>45994.775000000001</v>
          </cell>
          <cell r="H56907">
            <v>46036.545138888891</v>
          </cell>
        </row>
        <row r="56908">
          <cell r="A56908" t="str">
            <v>UCW-23192</v>
          </cell>
          <cell r="B56908" t="str">
            <v>Beauty - Adhoc - 125928 - Cetaphil - 35 skus - 3rd Dec</v>
          </cell>
          <cell r="C56908" t="str">
            <v>CLOSED</v>
          </cell>
          <cell r="D56908" t="str">
            <v>Medium</v>
          </cell>
          <cell r="E56908" t="str">
            <v>netscribes</v>
          </cell>
          <cell r="F56908" t="str">
            <v>Simi Raichel Zachariah</v>
          </cell>
          <cell r="G56908">
            <v>45994.765277777777</v>
          </cell>
          <cell r="H56908">
            <v>46022.642361111109</v>
          </cell>
        </row>
        <row r="56909">
          <cell r="A56909" t="str">
            <v>UCW-23185</v>
          </cell>
          <cell r="B56909" t="str">
            <v>BEauty - 100001 - Studiowest - 10 skus- 3rd Dec</v>
          </cell>
          <cell r="C56909" t="str">
            <v>CLOSED</v>
          </cell>
          <cell r="D56909" t="str">
            <v>Medium</v>
          </cell>
          <cell r="E56909" t="str">
            <v>netscribes</v>
          </cell>
          <cell r="F56909" t="str">
            <v>Simi Raichel Zachariah</v>
          </cell>
          <cell r="G56909">
            <v>45994.734027777777</v>
          </cell>
          <cell r="H56909">
            <v>45997.849305555559</v>
          </cell>
        </row>
        <row r="56910">
          <cell r="A56910" t="str">
            <v>UCW-23183</v>
          </cell>
          <cell r="B56910" t="str">
            <v>Beauty - E2E - 125995 - Plum - 4 skus - 3rd Dec</v>
          </cell>
          <cell r="C56910" t="str">
            <v>CLOSED Due to Inactive/Insufficient Information</v>
          </cell>
          <cell r="D56910" t="str">
            <v>Medium</v>
          </cell>
          <cell r="E56910" t="str">
            <v>netscribes</v>
          </cell>
          <cell r="F56910" t="str">
            <v>Simi Raichel Zachariah</v>
          </cell>
          <cell r="G56910">
            <v>45994.727083333331</v>
          </cell>
          <cell r="H56910">
            <v>46029.736111111109</v>
          </cell>
        </row>
        <row r="56911">
          <cell r="A56911" t="str">
            <v>UCW-23180</v>
          </cell>
          <cell r="B56911" t="str">
            <v>BEauty- E2E - 100301 - jolen New York- 1 sku - 3rd Dec</v>
          </cell>
          <cell r="C56911" t="str">
            <v>CLOSED</v>
          </cell>
          <cell r="D56911" t="str">
            <v>Medium</v>
          </cell>
          <cell r="E56911" t="str">
            <v>netscribes</v>
          </cell>
          <cell r="F56911" t="str">
            <v>Simi Raichel Zachariah</v>
          </cell>
          <cell r="G56911">
            <v>45994.722916666666</v>
          </cell>
          <cell r="H56911">
            <v>46036.543055555558</v>
          </cell>
        </row>
        <row r="56912">
          <cell r="A56912" t="str">
            <v>UCW-23178</v>
          </cell>
          <cell r="B56912" t="str">
            <v>TH Styles Image correction-02-12-25</v>
          </cell>
          <cell r="C56912" t="str">
            <v>CLOSED</v>
          </cell>
          <cell r="D56912" t="str">
            <v>Medium</v>
          </cell>
          <cell r="E56912" t="str">
            <v>Chirag Dubal</v>
          </cell>
          <cell r="F56912" t="str">
            <v>Reagan D’souza</v>
          </cell>
          <cell r="G56912">
            <v>45994.707638888889</v>
          </cell>
          <cell r="H56912">
            <v>45997.263194444444</v>
          </cell>
        </row>
        <row r="56913">
          <cell r="A56913" t="str">
            <v>UCW-23176</v>
          </cell>
          <cell r="B56913" t="str">
            <v>BEauty - E2E - 129301 -  Little Crush - 7 skus - 3rd Dec</v>
          </cell>
          <cell r="C56913" t="str">
            <v>CLOSED</v>
          </cell>
          <cell r="D56913" t="str">
            <v>Medium</v>
          </cell>
          <cell r="E56913" t="str">
            <v>netscribes</v>
          </cell>
          <cell r="F56913" t="str">
            <v>Simi Raichel Zachariah</v>
          </cell>
          <cell r="G56913">
            <v>45994.70208333333</v>
          </cell>
          <cell r="H56913">
            <v>45997.48333333333</v>
          </cell>
        </row>
        <row r="56914">
          <cell r="A56914" t="str">
            <v>UCW-23168</v>
          </cell>
          <cell r="B56914" t="str">
            <v xml:space="preserve">Men's Apparel 02-12-2025 </v>
          </cell>
          <cell r="C56914" t="str">
            <v>CLOSED</v>
          </cell>
          <cell r="D56914" t="str">
            <v>Medium</v>
          </cell>
          <cell r="E56914" t="str">
            <v>netscribes</v>
          </cell>
          <cell r="F56914" t="str">
            <v>Sushma Ram</v>
          </cell>
          <cell r="G56914">
            <v>45994.666666666664</v>
          </cell>
          <cell r="H56914">
            <v>46024.804166666669</v>
          </cell>
        </row>
        <row r="56915">
          <cell r="A56915" t="str">
            <v>UCW-23162</v>
          </cell>
          <cell r="B56915" t="str">
            <v>Woodland Catalogue-580 Styles</v>
          </cell>
          <cell r="C56915" t="str">
            <v>CLOSED</v>
          </cell>
          <cell r="D56915" t="str">
            <v>Medium</v>
          </cell>
          <cell r="E56915" t="str">
            <v>netscribes</v>
          </cell>
          <cell r="F56915" t="str">
            <v>Mohd Tahir Shaikh</v>
          </cell>
          <cell r="G56915">
            <v>45994.645138888889</v>
          </cell>
          <cell r="H56915">
            <v>46133.999305555553</v>
          </cell>
        </row>
        <row r="56916">
          <cell r="A56916" t="str">
            <v>UCW-23152</v>
          </cell>
          <cell r="B56916" t="str">
            <v>BEauty - Adhoc - 125928 - Debelle - 5 skus - 3rd Dec</v>
          </cell>
          <cell r="C56916" t="str">
            <v>CLOSED</v>
          </cell>
          <cell r="D56916" t="str">
            <v>Medium</v>
          </cell>
          <cell r="E56916" t="str">
            <v>netscribes</v>
          </cell>
          <cell r="F56916" t="str">
            <v>Simi Raichel Zachariah</v>
          </cell>
          <cell r="G56916">
            <v>45994.566666666666</v>
          </cell>
          <cell r="H56916">
            <v>46036.549305555556</v>
          </cell>
        </row>
        <row r="56917">
          <cell r="A56917" t="str">
            <v>UCW-23150</v>
          </cell>
          <cell r="B56917" t="str">
            <v>Beauty - E2E - 125411- Arata - 14 skus - 3rd Dec</v>
          </cell>
          <cell r="C56917" t="str">
            <v>CLOSED</v>
          </cell>
          <cell r="D56917" t="str">
            <v>High</v>
          </cell>
          <cell r="E56917" t="str">
            <v>netscribes</v>
          </cell>
          <cell r="F56917" t="str">
            <v>Simi Raichel Zachariah</v>
          </cell>
          <cell r="G56917">
            <v>45994.551388888889</v>
          </cell>
          <cell r="H56917">
            <v>45997.463194444441</v>
          </cell>
        </row>
        <row r="56918">
          <cell r="A56918" t="str">
            <v>UCW-23146</v>
          </cell>
          <cell r="B56918" t="str">
            <v>BEauty - Elizebeth - 11 skus - 3rd Dec</v>
          </cell>
          <cell r="C56918" t="str">
            <v>CLOSED</v>
          </cell>
          <cell r="D56918" t="str">
            <v>Medium</v>
          </cell>
          <cell r="E56918" t="str">
            <v>netscribes</v>
          </cell>
          <cell r="F56918" t="str">
            <v>Simi Raichel Zachariah</v>
          </cell>
          <cell r="G56918">
            <v>45994.534722222219</v>
          </cell>
          <cell r="H56918">
            <v>46036.543749999997</v>
          </cell>
        </row>
        <row r="56919">
          <cell r="A56919" t="str">
            <v>UCW-23145</v>
          </cell>
          <cell r="B56919" t="str">
            <v>Tatacliq Lifestyle Catalogue Template-Lot -137_01.12.2025</v>
          </cell>
          <cell r="C56919" t="str">
            <v>CLOSED</v>
          </cell>
          <cell r="D56919" t="str">
            <v>Medium</v>
          </cell>
          <cell r="E56919" t="str">
            <v>netscribes</v>
          </cell>
          <cell r="F56919" t="str">
            <v>Mohd Tahir Shaikh</v>
          </cell>
          <cell r="G56919">
            <v>45994.53402777778</v>
          </cell>
          <cell r="H56919">
            <v>46024.78125</v>
          </cell>
        </row>
        <row r="56920">
          <cell r="A56920" t="str">
            <v>UCW-23144</v>
          </cell>
          <cell r="B56920" t="str">
            <v xml:space="preserve">BEauty - adhoc correction - Studiowest - 14 skus - 3rd Dec </v>
          </cell>
          <cell r="C56920" t="str">
            <v>CLOSED</v>
          </cell>
          <cell r="D56920" t="str">
            <v>Medium</v>
          </cell>
          <cell r="E56920" t="str">
            <v>netscribes</v>
          </cell>
          <cell r="F56920" t="str">
            <v>Simi Raichel Zachariah</v>
          </cell>
          <cell r="G56920">
            <v>45994.523611111108</v>
          </cell>
          <cell r="H56920">
            <v>45996.427777777775</v>
          </cell>
        </row>
        <row r="56921">
          <cell r="A56921" t="str">
            <v>UCW-23141</v>
          </cell>
          <cell r="B56921" t="str">
            <v>BEauty - Adhoc - 125928 - Bronson - 3 sku - 3rd Dec</v>
          </cell>
          <cell r="C56921" t="str">
            <v>CLOSED</v>
          </cell>
          <cell r="D56921" t="str">
            <v>Medium</v>
          </cell>
          <cell r="E56921" t="str">
            <v>netscribes</v>
          </cell>
          <cell r="F56921" t="str">
            <v>Simi Raichel Zachariah</v>
          </cell>
          <cell r="G56921">
            <v>45994.477777777778</v>
          </cell>
          <cell r="H56921">
            <v>45996.550694444442</v>
          </cell>
        </row>
        <row r="56922">
          <cell r="A56922" t="str">
            <v>UCW-23140</v>
          </cell>
          <cell r="B56922" t="str">
            <v>Beauty - Adhoc - 125928 - O3+ - 1 sku - 3rd Dec</v>
          </cell>
          <cell r="C56922" t="str">
            <v>CLOSED</v>
          </cell>
          <cell r="D56922" t="str">
            <v>Medium</v>
          </cell>
          <cell r="E56922" t="str">
            <v>netscribes</v>
          </cell>
          <cell r="F56922" t="str">
            <v>Simi Raichel Zachariah</v>
          </cell>
          <cell r="G56922">
            <v>45994.45</v>
          </cell>
          <cell r="H56922">
            <v>46036.55</v>
          </cell>
        </row>
        <row r="56923">
          <cell r="A56923" t="str">
            <v>UCW-23137</v>
          </cell>
          <cell r="B56923" t="str">
            <v>S&amp;N - Midnight Access : 2nd Dec 25</v>
          </cell>
          <cell r="C56923" t="str">
            <v>CLOSED</v>
          </cell>
          <cell r="D56923" t="str">
            <v>Medium</v>
          </cell>
          <cell r="E56923" t="str">
            <v>Chirag Dubal</v>
          </cell>
          <cell r="F56923" t="str">
            <v>Reagan D’souza</v>
          </cell>
          <cell r="G56923">
            <v>45994.01458333333</v>
          </cell>
          <cell r="H56923">
            <v>46036.652777777781</v>
          </cell>
        </row>
        <row r="56924">
          <cell r="A56924" t="str">
            <v>UCW-23124</v>
          </cell>
          <cell r="B56924" t="str">
            <v xml:space="preserve"> New Women's Belt Catalogue Update</v>
          </cell>
          <cell r="C56924" t="str">
            <v>CLOSED</v>
          </cell>
          <cell r="D56924" t="str">
            <v>Medium</v>
          </cell>
          <cell r="E56924" t="str">
            <v>netscribes</v>
          </cell>
          <cell r="F56924" t="str">
            <v>Mohd Tahir Shaikh</v>
          </cell>
          <cell r="G56924">
            <v>45993.829861111109</v>
          </cell>
          <cell r="H56924">
            <v>45996.646527777775</v>
          </cell>
        </row>
        <row r="56925">
          <cell r="A56925" t="str">
            <v>UCW-23117</v>
          </cell>
          <cell r="B56925" t="str">
            <v>218 Articles || New Listing For INC5 || TataCliq</v>
          </cell>
          <cell r="C56925" t="str">
            <v>CLOSED</v>
          </cell>
          <cell r="D56925" t="str">
            <v>Medium</v>
          </cell>
          <cell r="E56925" t="str">
            <v>netscribes</v>
          </cell>
          <cell r="F56925" t="str">
            <v>Mohd Tahir Shaikh</v>
          </cell>
          <cell r="G56925">
            <v>45993.81527777778</v>
          </cell>
          <cell r="H56925">
            <v>46024.793749999997</v>
          </cell>
        </row>
        <row r="56926">
          <cell r="A56926" t="str">
            <v>UCW-23107</v>
          </cell>
          <cell r="B56926" t="str">
            <v>Beauty - Adhoc Correction - Studiowest - 10 skus - 2 Dec</v>
          </cell>
          <cell r="C56926" t="str">
            <v>CLOSED</v>
          </cell>
          <cell r="D56926" t="str">
            <v>Medium</v>
          </cell>
          <cell r="E56926" t="str">
            <v>netscribes</v>
          </cell>
          <cell r="F56926" t="str">
            <v>Simi Raichel Zachariah</v>
          </cell>
          <cell r="G56926">
            <v>45993.710416666669</v>
          </cell>
          <cell r="H56926">
            <v>46036.688888888886</v>
          </cell>
        </row>
        <row r="56927">
          <cell r="A56927" t="str">
            <v>UCW-23106</v>
          </cell>
          <cell r="B56927" t="str">
            <v>UPDATE NEW IMAGES-(HOMESAKE )27/11/2025</v>
          </cell>
          <cell r="C56927" t="str">
            <v>CLOSED</v>
          </cell>
          <cell r="D56927" t="str">
            <v>Medium</v>
          </cell>
          <cell r="E56927" t="str">
            <v>netscribes</v>
          </cell>
          <cell r="F56927" t="str">
            <v>Mohd Tahir Shaikh</v>
          </cell>
          <cell r="G56927">
            <v>45993.707638888889</v>
          </cell>
          <cell r="H56927">
            <v>46036.688194444447</v>
          </cell>
        </row>
        <row r="56928">
          <cell r="A56928" t="str">
            <v>UCW-23105</v>
          </cell>
          <cell r="B56928" t="str">
            <v>Measurement update  based on customer feed back</v>
          </cell>
          <cell r="C56928" t="str">
            <v>CLOSED</v>
          </cell>
          <cell r="D56928" t="str">
            <v>Medium</v>
          </cell>
          <cell r="E56928" t="str">
            <v>netscribes</v>
          </cell>
          <cell r="F56928" t="str">
            <v>Sushma Ram</v>
          </cell>
          <cell r="G56928">
            <v>45993.706250000003</v>
          </cell>
          <cell r="H56928">
            <v>45996.569444444445</v>
          </cell>
        </row>
        <row r="56929">
          <cell r="A56929" t="str">
            <v>UCW-23103</v>
          </cell>
          <cell r="B56929" t="str">
            <v>New products upload - The Artment</v>
          </cell>
          <cell r="C56929" t="str">
            <v>CLOSED</v>
          </cell>
          <cell r="D56929" t="str">
            <v>Medium</v>
          </cell>
          <cell r="E56929" t="str">
            <v>netscribes</v>
          </cell>
          <cell r="F56929" t="str">
            <v>Mohd Tahir Shaikh</v>
          </cell>
          <cell r="G56929">
            <v>45993.693749999999</v>
          </cell>
          <cell r="H56929">
            <v>45995.620833333334</v>
          </cell>
        </row>
        <row r="56930">
          <cell r="A56930" t="str">
            <v>UCW-23099</v>
          </cell>
          <cell r="B56930" t="str">
            <v>LIBAS X TATACLIQ NEW CATALOGUE 29-11-2025</v>
          </cell>
          <cell r="C56930" t="str">
            <v>CLOSED</v>
          </cell>
          <cell r="D56930" t="str">
            <v>Medium</v>
          </cell>
          <cell r="E56930" t="str">
            <v>netscribes</v>
          </cell>
          <cell r="F56930" t="str">
            <v>Mohd Tahir Shaikh</v>
          </cell>
          <cell r="G56930">
            <v>45993.663888888892</v>
          </cell>
          <cell r="H56930">
            <v>46024.800000000003</v>
          </cell>
        </row>
        <row r="56931">
          <cell r="A56931" t="str">
            <v>UCW-23096</v>
          </cell>
          <cell r="B56931" t="str">
            <v>TH-MP-Lot 231</v>
          </cell>
          <cell r="C56931" t="str">
            <v>CLOSED</v>
          </cell>
          <cell r="D56931" t="str">
            <v>Medium</v>
          </cell>
          <cell r="E56931" t="str">
            <v>Chirag Dubal</v>
          </cell>
          <cell r="F56931" t="str">
            <v>Reagan D’souza</v>
          </cell>
          <cell r="G56931">
            <v>45993.652777777781</v>
          </cell>
          <cell r="H56931">
            <v>46001.613888888889</v>
          </cell>
        </row>
        <row r="56932">
          <cell r="A56932" t="str">
            <v>UCW-23093</v>
          </cell>
          <cell r="B56932" t="str">
            <v>Styles Migration to Tata Cliq Westbury Account - 21-08-2025</v>
          </cell>
          <cell r="C56932" t="str">
            <v>CLOSED</v>
          </cell>
          <cell r="D56932" t="str">
            <v>High</v>
          </cell>
          <cell r="E56932" t="str">
            <v>netscribes</v>
          </cell>
          <cell r="F56932" t="str">
            <v>netscribes</v>
          </cell>
          <cell r="G56932">
            <v>45993.587500000001</v>
          </cell>
          <cell r="H56932">
            <v>46022.570138888892</v>
          </cell>
        </row>
        <row r="56933">
          <cell r="A56933" t="str">
            <v>UCW-23090</v>
          </cell>
          <cell r="B56933" t="str">
            <v>Beauty - Adhoc - image Resize - multiple - 11 skus - 2 Dec</v>
          </cell>
          <cell r="C56933" t="str">
            <v>CLOSED</v>
          </cell>
          <cell r="D56933" t="str">
            <v>Medium</v>
          </cell>
          <cell r="E56933" t="str">
            <v>netscribes</v>
          </cell>
          <cell r="F56933" t="str">
            <v>Simi Raichel Zachariah</v>
          </cell>
          <cell r="G56933">
            <v>45993.580555555556</v>
          </cell>
          <cell r="H56933">
            <v>46036.541666666664</v>
          </cell>
        </row>
        <row r="56934">
          <cell r="A56934" t="str">
            <v>UCW-23087</v>
          </cell>
          <cell r="B56934" t="str">
            <v>Beauty - 125928 - Image update - Kora Organics - 26 Skus - 2 Dec</v>
          </cell>
          <cell r="C56934" t="str">
            <v>CLOSED</v>
          </cell>
          <cell r="D56934" t="str">
            <v>Medium</v>
          </cell>
          <cell r="E56934" t="str">
            <v>netscribes</v>
          </cell>
          <cell r="F56934" t="str">
            <v>Shraddha Dighe</v>
          </cell>
          <cell r="G56934">
            <v>45993.560416666667</v>
          </cell>
          <cell r="H56934">
            <v>46036.541666666664</v>
          </cell>
        </row>
        <row r="56935">
          <cell r="A56935" t="str">
            <v>UCW-23082</v>
          </cell>
          <cell r="B56935" t="str">
            <v>BEauty - GWP - 125928 - Clinique - 1 sku - 2nd Dec</v>
          </cell>
          <cell r="C56935" t="str">
            <v>CLOSED</v>
          </cell>
          <cell r="D56935" t="str">
            <v>Medium</v>
          </cell>
          <cell r="E56935" t="str">
            <v>netscribes</v>
          </cell>
          <cell r="F56935" t="str">
            <v>Simi Raichel Zachariah</v>
          </cell>
          <cell r="G56935">
            <v>45993.466666666667</v>
          </cell>
          <cell r="H56935">
            <v>45996.487500000003</v>
          </cell>
        </row>
        <row r="56936">
          <cell r="A56936" t="str">
            <v>UCW-23080</v>
          </cell>
          <cell r="B56936" t="str">
            <v xml:space="preserve">BEauty - E2E - 125928 - Kenzo - 6 skus - 2nd Dec </v>
          </cell>
          <cell r="C56936" t="str">
            <v>CLOSED</v>
          </cell>
          <cell r="D56936" t="str">
            <v>Highest</v>
          </cell>
          <cell r="E56936" t="str">
            <v>netscribes</v>
          </cell>
          <cell r="F56936" t="str">
            <v>Simi Raichel Zachariah</v>
          </cell>
          <cell r="G56936">
            <v>45993.454861111109</v>
          </cell>
          <cell r="H56936">
            <v>45995.504166666666</v>
          </cell>
        </row>
        <row r="56937">
          <cell r="A56937" t="str">
            <v>UCW-23066</v>
          </cell>
          <cell r="B56937" t="str">
            <v>Fw: Missing sku tata cliq home web site</v>
          </cell>
          <cell r="C56937" t="str">
            <v>CLOSED</v>
          </cell>
          <cell r="D56937" t="str">
            <v>Medium</v>
          </cell>
          <cell r="E56937" t="str">
            <v>netscribes</v>
          </cell>
          <cell r="F56937" t="str">
            <v>Mohd Tahir Shaikh</v>
          </cell>
          <cell r="G56937">
            <v>45992.787499999999</v>
          </cell>
          <cell r="H56937">
            <v>45994.436111111114</v>
          </cell>
        </row>
        <row r="56938">
          <cell r="A56938" t="str">
            <v>UCW-23065</v>
          </cell>
          <cell r="B56938" t="str">
            <v>TH Omni-111 Lot</v>
          </cell>
          <cell r="C56938" t="str">
            <v>CLOSED</v>
          </cell>
          <cell r="D56938" t="str">
            <v>Medium</v>
          </cell>
          <cell r="E56938" t="str">
            <v>Chirag Dubal</v>
          </cell>
          <cell r="F56938" t="str">
            <v>Shloka Chakre</v>
          </cell>
          <cell r="G56938">
            <v>45992.78125</v>
          </cell>
          <cell r="H56938">
            <v>45996.633333333331</v>
          </cell>
        </row>
        <row r="56939">
          <cell r="A56939" t="str">
            <v>UCW-23064</v>
          </cell>
          <cell r="B56939" t="str">
            <v>BEauty - Adhoc Correction - 100001 - 60 skus - 1st Dec</v>
          </cell>
          <cell r="C56939" t="str">
            <v>CLOSED</v>
          </cell>
          <cell r="D56939" t="str">
            <v>Medium</v>
          </cell>
          <cell r="E56939" t="str">
            <v>netscribes</v>
          </cell>
          <cell r="F56939" t="str">
            <v>Simi Raichel Zachariah</v>
          </cell>
          <cell r="G56939">
            <v>45992.775694444441</v>
          </cell>
          <cell r="H56939">
            <v>45995.429166666669</v>
          </cell>
        </row>
        <row r="56940">
          <cell r="A56940" t="str">
            <v>UCW-23063</v>
          </cell>
          <cell r="B56940" t="str">
            <v>Beauty - 125928 - Sell now - Cetaphil - 44 SKUS - 1 Dec</v>
          </cell>
          <cell r="C56940" t="str">
            <v>CLOSED Due to Inactive/Insufficient Information</v>
          </cell>
          <cell r="D56940" t="str">
            <v>Medium</v>
          </cell>
          <cell r="E56940" t="str">
            <v>netscribes</v>
          </cell>
          <cell r="F56940" t="str">
            <v>Shraddha Dighe</v>
          </cell>
          <cell r="G56940">
            <v>45992.756944444445</v>
          </cell>
          <cell r="H56940">
            <v>46036.531944444447</v>
          </cell>
        </row>
        <row r="56941">
          <cell r="A56941" t="str">
            <v>UCW-23061</v>
          </cell>
          <cell r="B56941" t="str">
            <v>Beauty - 125928 - E2E - O3+ - 1 SKUs - 1 Dec</v>
          </cell>
          <cell r="C56941" t="str">
            <v>CLOSED</v>
          </cell>
          <cell r="D56941" t="str">
            <v>Medium</v>
          </cell>
          <cell r="E56941" t="str">
            <v>netscribes</v>
          </cell>
          <cell r="F56941" t="str">
            <v>Shraddha Dighe</v>
          </cell>
          <cell r="G56941">
            <v>45992.744444444441</v>
          </cell>
          <cell r="H56941">
            <v>45995.499305555553</v>
          </cell>
        </row>
        <row r="56942">
          <cell r="A56942" t="str">
            <v>UCW-23059</v>
          </cell>
          <cell r="B56942" t="str">
            <v>Beauty - 125928 - Image update - Bronson Professional - 4 SKUS - 1 Dec</v>
          </cell>
          <cell r="C56942" t="str">
            <v>CLOSED</v>
          </cell>
          <cell r="D56942" t="str">
            <v>Medium</v>
          </cell>
          <cell r="E56942" t="str">
            <v>netscribes</v>
          </cell>
          <cell r="F56942" t="str">
            <v>Shraddha Dighe</v>
          </cell>
          <cell r="G56942">
            <v>45992.736111111109</v>
          </cell>
          <cell r="H56942">
            <v>46022.570138888892</v>
          </cell>
        </row>
        <row r="56943">
          <cell r="A56943" t="str">
            <v>UCW-23055</v>
          </cell>
          <cell r="B56943" t="str">
            <v>Beauty - 125928 - Image update - Bioderm - 7 SKUS - 1 Dec</v>
          </cell>
          <cell r="C56943" t="str">
            <v>CLOSED</v>
          </cell>
          <cell r="D56943" t="str">
            <v>Highest</v>
          </cell>
          <cell r="E56943" t="str">
            <v>netscribes</v>
          </cell>
          <cell r="F56943" t="str">
            <v>Shraddha Dighe</v>
          </cell>
          <cell r="G56943">
            <v>45992.6875</v>
          </cell>
          <cell r="H56943">
            <v>46036.539583333331</v>
          </cell>
        </row>
        <row r="56944">
          <cell r="A56944" t="str">
            <v>UCW-23054</v>
          </cell>
          <cell r="B56944" t="str">
            <v>Clone - Outzidr-10189-All Season-6th Oct</v>
          </cell>
          <cell r="C56944" t="str">
            <v>CLOSED Due to Inactive/Insufficient Information</v>
          </cell>
          <cell r="D56944" t="str">
            <v>Medium</v>
          </cell>
          <cell r="E56944" t="str">
            <v>netscribes</v>
          </cell>
          <cell r="F56944" t="str">
            <v>netscribes</v>
          </cell>
          <cell r="G56944">
            <v>45992.674305555556</v>
          </cell>
          <cell r="H56944">
            <v>46029.736805555556</v>
          </cell>
        </row>
        <row r="56945">
          <cell r="A56945" t="str">
            <v>UCW-23047</v>
          </cell>
          <cell r="B56945" t="str">
            <v>Mia Christmas Silver collections</v>
          </cell>
          <cell r="C56945" t="str">
            <v>CLOSED</v>
          </cell>
          <cell r="D56945" t="str">
            <v>Medium</v>
          </cell>
          <cell r="E56945" t="str">
            <v>netscribes</v>
          </cell>
          <cell r="F56945" t="str">
            <v>Mohd Tahir Shaikh</v>
          </cell>
          <cell r="G56945">
            <v>45992.568055555559</v>
          </cell>
          <cell r="H56945">
            <v>46024.788888888892</v>
          </cell>
        </row>
        <row r="56946">
          <cell r="A56946" t="str">
            <v>UCW-23042</v>
          </cell>
          <cell r="B56946" t="str">
            <v>Hoversoul Listing - CS. Enterprises 28 Nov 2025</v>
          </cell>
          <cell r="C56946" t="str">
            <v>CLOSED</v>
          </cell>
          <cell r="D56946" t="str">
            <v>Medium</v>
          </cell>
          <cell r="E56946" t="str">
            <v>netscribes</v>
          </cell>
          <cell r="F56946" t="str">
            <v>Mohd Tahir Shaikh</v>
          </cell>
          <cell r="G56946">
            <v>45992.537499999999</v>
          </cell>
          <cell r="H56946">
            <v>45996.581944444442</v>
          </cell>
        </row>
        <row r="56947">
          <cell r="A56947" t="str">
            <v>UCW-23040</v>
          </cell>
          <cell r="B56947" t="str">
            <v>Beauty - 125928 - E2E - Bronson Professional - 18 SKUS - 1 Dec</v>
          </cell>
          <cell r="C56947" t="str">
            <v>CLOSED Due to Inactive/Insufficient Information</v>
          </cell>
          <cell r="D56947" t="str">
            <v>Highest</v>
          </cell>
          <cell r="E56947" t="str">
            <v>netscribes</v>
          </cell>
          <cell r="F56947" t="str">
            <v>Shraddha Dighe</v>
          </cell>
          <cell r="G56947">
            <v>45992.515972222223</v>
          </cell>
          <cell r="H56947">
            <v>46029.736805555556</v>
          </cell>
        </row>
        <row r="56948">
          <cell r="A56948" t="str">
            <v>UCW-23039</v>
          </cell>
          <cell r="B56948" t="str">
            <v>BEauty - Adhoc - image resize - 125928 - Steve MADDEN  - 2 skus - 1st Dec</v>
          </cell>
          <cell r="C56948" t="str">
            <v>CLOSED</v>
          </cell>
          <cell r="D56948" t="str">
            <v>Medium</v>
          </cell>
          <cell r="E56948" t="str">
            <v>netscribes</v>
          </cell>
          <cell r="F56948" t="str">
            <v>Simi Raichel Zachariah</v>
          </cell>
          <cell r="G56948">
            <v>45992.506249999999</v>
          </cell>
          <cell r="H56948">
            <v>46036.539583333331</v>
          </cell>
        </row>
        <row r="56949">
          <cell r="A56949" t="str">
            <v>UCW-23036</v>
          </cell>
          <cell r="B56949" t="str">
            <v>Knitroot | Hair Clips | 8 SKUs | 8 Options | 26-11-2025</v>
          </cell>
          <cell r="C56949" t="str">
            <v>CLOSED</v>
          </cell>
          <cell r="D56949" t="str">
            <v>Medium</v>
          </cell>
          <cell r="E56949" t="str">
            <v>netscribes</v>
          </cell>
          <cell r="F56949" t="str">
            <v>Mohd Tahir Shaikh</v>
          </cell>
          <cell r="G56949">
            <v>45992.501388888886</v>
          </cell>
          <cell r="H56949">
            <v>45994.604166666664</v>
          </cell>
        </row>
        <row r="56950">
          <cell r="A56950" t="str">
            <v>UCW-23031</v>
          </cell>
          <cell r="B56950" t="str">
            <v>Beauty - Adhoc - 127939 - Juilette - 18 skus - 1st dec</v>
          </cell>
          <cell r="C56950" t="str">
            <v>CLOSED Due to Inactive/Insufficient Information</v>
          </cell>
          <cell r="D56950" t="str">
            <v>Medium</v>
          </cell>
          <cell r="E56950" t="str">
            <v>netscribes</v>
          </cell>
          <cell r="F56950" t="str">
            <v>Simi Raichel Zachariah</v>
          </cell>
          <cell r="G56950">
            <v>45992.46875</v>
          </cell>
          <cell r="H56950">
            <v>46029.736805555556</v>
          </cell>
        </row>
        <row r="56951">
          <cell r="A56951" t="str">
            <v>UCW-23030</v>
          </cell>
          <cell r="B56951" t="str">
            <v>Beauty - E2E - 127939 - Juilette - 5 skus - 1st Dec</v>
          </cell>
          <cell r="C56951" t="str">
            <v>CLOSED</v>
          </cell>
          <cell r="D56951" t="str">
            <v>Medium</v>
          </cell>
          <cell r="E56951" t="str">
            <v>netscribes</v>
          </cell>
          <cell r="F56951" t="str">
            <v>Simi Raichel Zachariah</v>
          </cell>
          <cell r="G56951">
            <v>45992.429166666669</v>
          </cell>
          <cell r="H56951">
            <v>45994.553472222222</v>
          </cell>
        </row>
        <row r="56952">
          <cell r="A56952" t="str">
            <v>UCW-23023</v>
          </cell>
          <cell r="B56952" t="str">
            <v>Tatacliq Women Western Wear Template | 12th Nov'2025</v>
          </cell>
          <cell r="C56952" t="str">
            <v>CLOSED</v>
          </cell>
          <cell r="D56952" t="str">
            <v>Medium</v>
          </cell>
          <cell r="E56952" t="str">
            <v>netscribes</v>
          </cell>
          <cell r="F56952" t="str">
            <v>Mohd Tahir Shaikh</v>
          </cell>
          <cell r="G56952">
            <v>45991.87777777778</v>
          </cell>
          <cell r="H56952">
            <v>45994.757638888892</v>
          </cell>
        </row>
        <row r="56953">
          <cell r="A56953" t="str">
            <v>UCW-23022</v>
          </cell>
          <cell r="B56953" t="str">
            <v>Required Images Change - 27-11-2025</v>
          </cell>
          <cell r="C56953" t="str">
            <v>CLOSED</v>
          </cell>
          <cell r="D56953" t="str">
            <v>Medium</v>
          </cell>
          <cell r="E56953" t="str">
            <v>netscribes</v>
          </cell>
          <cell r="F56953" t="str">
            <v>Mohd Tahir Shaikh</v>
          </cell>
          <cell r="G56953">
            <v>45991.874305555553</v>
          </cell>
          <cell r="H56953">
            <v>46036.538888888892</v>
          </cell>
        </row>
        <row r="56954">
          <cell r="A56954" t="str">
            <v>UCW-23020</v>
          </cell>
          <cell r="B56954" t="str">
            <v>CLONE - Tatacliq Women Western Wear Template | 1st Oct'2025</v>
          </cell>
          <cell r="C56954" t="str">
            <v>CLOSED</v>
          </cell>
          <cell r="D56954" t="str">
            <v>Medium</v>
          </cell>
          <cell r="E56954" t="str">
            <v>netscribes</v>
          </cell>
          <cell r="F56954" t="str">
            <v>Mohd Tahir Shaikh</v>
          </cell>
          <cell r="G56954">
            <v>45991.862500000003</v>
          </cell>
          <cell r="H56954">
            <v>46036.666666666664</v>
          </cell>
        </row>
        <row r="56955">
          <cell r="A56955" t="str">
            <v>UCW-23018</v>
          </cell>
          <cell r="B56955" t="str">
            <v>CLONE - Tatacliq Specimen Template | 1st Oct'25</v>
          </cell>
          <cell r="C56955" t="str">
            <v>CLOSED</v>
          </cell>
          <cell r="D56955" t="str">
            <v>Medium</v>
          </cell>
          <cell r="E56955" t="str">
            <v>netscribes</v>
          </cell>
          <cell r="F56955" t="str">
            <v>Mohd Tahir Shaikh</v>
          </cell>
          <cell r="G56955">
            <v>45991.840277777781</v>
          </cell>
          <cell r="H56955">
            <v>46024.779861111114</v>
          </cell>
        </row>
        <row r="56956">
          <cell r="A56956" t="str">
            <v>UCW-23017</v>
          </cell>
          <cell r="B56956" t="str">
            <v>CLONE - Tatacliq Kids Apparels Template | 14th Oct'2025</v>
          </cell>
          <cell r="C56956" t="str">
            <v>CLOSED</v>
          </cell>
          <cell r="D56956" t="str">
            <v>Medium</v>
          </cell>
          <cell r="E56956" t="str">
            <v>netscribes</v>
          </cell>
          <cell r="F56956" t="str">
            <v>Mohd Tahir Shaikh</v>
          </cell>
          <cell r="G56956">
            <v>45991.834027777775</v>
          </cell>
          <cell r="H56956">
            <v>46024.790277777778</v>
          </cell>
        </row>
        <row r="56957">
          <cell r="A56957" t="str">
            <v>UCW-23016</v>
          </cell>
          <cell r="B56957" t="str">
            <v>CLONE - Clone - SPARQ New Catalog 593 Styles</v>
          </cell>
          <cell r="C56957" t="str">
            <v>CLOSED</v>
          </cell>
          <cell r="D56957" t="str">
            <v>Medium</v>
          </cell>
          <cell r="E56957" t="str">
            <v>netscribes</v>
          </cell>
          <cell r="F56957" t="str">
            <v>Mohd Tahir Shaikh</v>
          </cell>
          <cell r="G56957">
            <v>45991.831944444442</v>
          </cell>
          <cell r="H56957">
            <v>46024.788888888892</v>
          </cell>
        </row>
        <row r="56958">
          <cell r="A56958" t="str">
            <v>UCW-23015</v>
          </cell>
          <cell r="B56958" t="str">
            <v>CLONE - CLONE - FW: Request to New List on Tatacliq _San Frissco</v>
          </cell>
          <cell r="C56958" t="str">
            <v>CLOSED</v>
          </cell>
          <cell r="D56958" t="str">
            <v>Medium</v>
          </cell>
          <cell r="E56958" t="str">
            <v>netscribes</v>
          </cell>
          <cell r="F56958" t="str">
            <v>Mohd Tahir Shaikh</v>
          </cell>
          <cell r="G56958">
            <v>45991.822222222225</v>
          </cell>
          <cell r="H56958">
            <v>46024.793055555558</v>
          </cell>
        </row>
        <row r="56959">
          <cell r="A56959" t="str">
            <v>UCW-23014</v>
          </cell>
          <cell r="B56959" t="str">
            <v>Urgent :: Tata Cliq Men's Apparel New Catalog 26-11-2025 // 17 Article</v>
          </cell>
          <cell r="C56959" t="str">
            <v>CLOSED</v>
          </cell>
          <cell r="D56959" t="str">
            <v>Medium</v>
          </cell>
          <cell r="E56959" t="str">
            <v>netscribes</v>
          </cell>
          <cell r="F56959" t="str">
            <v>Mohd Tahir Shaikh</v>
          </cell>
          <cell r="G56959">
            <v>45991.584027777775</v>
          </cell>
          <cell r="H56959">
            <v>46024.803472222222</v>
          </cell>
        </row>
        <row r="56960">
          <cell r="A56960" t="str">
            <v>UCW-23011</v>
          </cell>
          <cell r="B56960" t="str">
            <v>CLONE - Guldasata &amp; Anklet Collection's Catalog for Tata Cliq.</v>
          </cell>
          <cell r="C56960" t="str">
            <v>CLOSED</v>
          </cell>
          <cell r="D56960" t="str">
            <v>Medium</v>
          </cell>
          <cell r="E56960" t="str">
            <v>netscribes</v>
          </cell>
          <cell r="F56960" t="str">
            <v>Mohd Tahir Shaikh</v>
          </cell>
          <cell r="G56960">
            <v>45991.5625</v>
          </cell>
          <cell r="H56960">
            <v>45993.691666666666</v>
          </cell>
        </row>
        <row r="56961">
          <cell r="A56961" t="str">
            <v>UCW-23010</v>
          </cell>
          <cell r="B56961" t="str">
            <v>Christmas Listings 4th lot - Little Surprise Box</v>
          </cell>
          <cell r="C56961" t="str">
            <v>CLOSED</v>
          </cell>
          <cell r="D56961" t="str">
            <v>Medium</v>
          </cell>
          <cell r="E56961" t="str">
            <v>netscribes</v>
          </cell>
          <cell r="F56961" t="str">
            <v>Mohd Tahir Shaikh</v>
          </cell>
          <cell r="G56961">
            <v>45990.845138888886</v>
          </cell>
          <cell r="H56961">
            <v>45997.493055555555</v>
          </cell>
        </row>
        <row r="56962">
          <cell r="A56962" t="str">
            <v>UCW-23007</v>
          </cell>
          <cell r="B56962" t="str">
            <v>Tatacliq Footwear Content template_27-11-25</v>
          </cell>
          <cell r="C56962" t="str">
            <v>CLOSED</v>
          </cell>
          <cell r="D56962" t="str">
            <v>Medium</v>
          </cell>
          <cell r="E56962" t="str">
            <v>netscribes</v>
          </cell>
          <cell r="F56962" t="str">
            <v>Mohd Tahir Shaikh</v>
          </cell>
          <cell r="G56962">
            <v>45990.82708333333</v>
          </cell>
          <cell r="H56962">
            <v>45993.645833333336</v>
          </cell>
        </row>
        <row r="56963">
          <cell r="A56963" t="str">
            <v>UCW-23003</v>
          </cell>
          <cell r="B56963" t="str">
            <v>CLONE - Urban Chef_RMR New Listing_12 SKUs</v>
          </cell>
          <cell r="C56963" t="str">
            <v>CLOSED</v>
          </cell>
          <cell r="D56963" t="str">
            <v>Medium</v>
          </cell>
          <cell r="E56963" t="str">
            <v>Chirag Dubal</v>
          </cell>
          <cell r="F56963" t="str">
            <v>Mohd Tahir Shaikh</v>
          </cell>
          <cell r="G56963">
            <v>45990.595833333333</v>
          </cell>
          <cell r="H56963">
            <v>46036.649305555555</v>
          </cell>
        </row>
        <row r="56964">
          <cell r="A56964" t="str">
            <v>UCW-22989</v>
          </cell>
          <cell r="B56964" t="str">
            <v>BEauty - E2E - 125928 - Elizabeth Arden - 2 skus - 28th Nov</v>
          </cell>
          <cell r="C56964" t="str">
            <v>CLOSED</v>
          </cell>
          <cell r="D56964" t="str">
            <v>Medium</v>
          </cell>
          <cell r="E56964" t="str">
            <v>netscribes</v>
          </cell>
          <cell r="F56964" t="str">
            <v>Simi Raichel Zachariah</v>
          </cell>
          <cell r="G56964">
            <v>45989.805555555555</v>
          </cell>
          <cell r="H56964">
            <v>46036.539583333331</v>
          </cell>
        </row>
        <row r="56965">
          <cell r="A56965" t="str">
            <v>UCW-22988</v>
          </cell>
          <cell r="B56965" t="str">
            <v>BEauty - E2E - 125925 - Charmacy Milano - 56 skus - 28th Nov</v>
          </cell>
          <cell r="C56965" t="str">
            <v>CLOSED Due to Inactive/Insufficient Information</v>
          </cell>
          <cell r="D56965" t="str">
            <v>Medium</v>
          </cell>
          <cell r="E56965" t="str">
            <v>netscribes</v>
          </cell>
          <cell r="F56965" t="str">
            <v>Simi Raichel Zachariah</v>
          </cell>
          <cell r="G56965">
            <v>45989.802777777775</v>
          </cell>
          <cell r="H56965">
            <v>45995.710416666669</v>
          </cell>
        </row>
        <row r="56966">
          <cell r="A56966" t="str">
            <v>UCW-22984</v>
          </cell>
          <cell r="B56966" t="str">
            <v xml:space="preserve">BEauty - adhoc - 125928 - CALVIN KLEIN - 4 skus - 28th Nov </v>
          </cell>
          <cell r="C56966" t="str">
            <v>CLOSED</v>
          </cell>
          <cell r="D56966" t="str">
            <v>Medium</v>
          </cell>
          <cell r="E56966" t="str">
            <v>netscribes</v>
          </cell>
          <cell r="F56966" t="str">
            <v>Simi Raichel Zachariah</v>
          </cell>
          <cell r="G56966">
            <v>45989.760416666664</v>
          </cell>
          <cell r="H56966">
            <v>45993.740277777775</v>
          </cell>
        </row>
        <row r="56967">
          <cell r="A56967" t="str">
            <v>UCW-22978</v>
          </cell>
          <cell r="B56967" t="str">
            <v>Coin Image update</v>
          </cell>
          <cell r="C56967" t="str">
            <v>CLOSED</v>
          </cell>
          <cell r="D56967" t="str">
            <v>Medium</v>
          </cell>
          <cell r="E56967" t="str">
            <v>netscribes</v>
          </cell>
          <cell r="F56967" t="str">
            <v>Mohd Tahir Shaikh</v>
          </cell>
          <cell r="G56967">
            <v>45989.65347222222</v>
          </cell>
          <cell r="H56967">
            <v>46036.538194444445</v>
          </cell>
        </row>
        <row r="56968">
          <cell r="A56968" t="str">
            <v>UCW-22975</v>
          </cell>
          <cell r="B56968" t="str">
            <v>Request to Update the Images(89+) | Kids | Tata Cliq | 26-11-2025</v>
          </cell>
          <cell r="C56968" t="str">
            <v>CLOSED</v>
          </cell>
          <cell r="D56968" t="str">
            <v>Medium</v>
          </cell>
          <cell r="E56968" t="str">
            <v>netscribes</v>
          </cell>
          <cell r="F56968" t="str">
            <v>Mohd Tahir Shaikh</v>
          </cell>
          <cell r="G56968">
            <v>45989.638194444444</v>
          </cell>
          <cell r="H56968">
            <v>46036.538194444445</v>
          </cell>
        </row>
        <row r="56969">
          <cell r="A56969" t="str">
            <v>UCW-22971</v>
          </cell>
          <cell r="B56969" t="str">
            <v>Request to Update the Images(89+) Women | Tata Cliq | 26-11-2025</v>
          </cell>
          <cell r="C56969" t="str">
            <v>CLOSED</v>
          </cell>
          <cell r="D56969" t="str">
            <v>Medium</v>
          </cell>
          <cell r="E56969" t="str">
            <v>netscribes</v>
          </cell>
          <cell r="F56969" t="str">
            <v>Mohd Tahir Shaikh</v>
          </cell>
          <cell r="G56969">
            <v>45989.619444444441</v>
          </cell>
          <cell r="H56969">
            <v>45992.785416666666</v>
          </cell>
        </row>
        <row r="56970">
          <cell r="A56970" t="str">
            <v>UCW-22970</v>
          </cell>
          <cell r="B56970" t="str">
            <v>Request to Update the Images(89+) | Men | Tata Cliq | 26-11-2025</v>
          </cell>
          <cell r="C56970" t="str">
            <v>CLOSED</v>
          </cell>
          <cell r="D56970" t="str">
            <v>Medium</v>
          </cell>
          <cell r="E56970" t="str">
            <v>netscribes</v>
          </cell>
          <cell r="F56970" t="str">
            <v>Mohd Tahir Shaikh</v>
          </cell>
          <cell r="G56970">
            <v>45989.613194444442</v>
          </cell>
          <cell r="H56970">
            <v>45992.758333333331</v>
          </cell>
        </row>
        <row r="56971">
          <cell r="A56971" t="str">
            <v>UCW-22968</v>
          </cell>
          <cell r="B56971" t="str">
            <v>LIBAS X TATACLIQ NEW CATALOGUE 25-11-2025</v>
          </cell>
          <cell r="C56971" t="str">
            <v>CLOSED</v>
          </cell>
          <cell r="D56971" t="str">
            <v>Medium</v>
          </cell>
          <cell r="E56971" t="str">
            <v>netscribes</v>
          </cell>
          <cell r="F56971" t="str">
            <v>Mohd Tahir Shaikh</v>
          </cell>
          <cell r="G56971">
            <v>45989.585416666669</v>
          </cell>
          <cell r="H56971">
            <v>45992.469444444447</v>
          </cell>
        </row>
        <row r="56972">
          <cell r="A56972" t="str">
            <v>UCW-22967</v>
          </cell>
          <cell r="B56972" t="str">
            <v>Beauty - 125928 - E2E - Dyson - 1 SKU - 28 Nov</v>
          </cell>
          <cell r="C56972" t="str">
            <v>CLOSED</v>
          </cell>
          <cell r="D56972" t="str">
            <v>Medium</v>
          </cell>
          <cell r="E56972" t="str">
            <v>netscribes</v>
          </cell>
          <cell r="F56972" t="str">
            <v>Shraddha Dighe</v>
          </cell>
          <cell r="G56972">
            <v>45989.571527777778</v>
          </cell>
          <cell r="H56972">
            <v>45993.484027777777</v>
          </cell>
        </row>
        <row r="56973">
          <cell r="A56973" t="str">
            <v>UCW-22966</v>
          </cell>
          <cell r="B56973" t="str">
            <v>Beauty - 127939 - E2E - L'Occitane - 20 SKUS - 28 nov</v>
          </cell>
          <cell r="C56973" t="str">
            <v>CLOSED</v>
          </cell>
          <cell r="D56973" t="str">
            <v>Medium</v>
          </cell>
          <cell r="E56973" t="str">
            <v>netscribes</v>
          </cell>
          <cell r="F56973" t="str">
            <v>Shraddha Dighe</v>
          </cell>
          <cell r="G56973">
            <v>45989.556944444441</v>
          </cell>
          <cell r="H56973">
            <v>45994.506249999999</v>
          </cell>
        </row>
        <row r="56974">
          <cell r="A56974" t="str">
            <v>UCW-22948</v>
          </cell>
          <cell r="B56974" t="str">
            <v>CLONE - New Listing File || Saral Home</v>
          </cell>
          <cell r="C56974" t="str">
            <v>CLOSED</v>
          </cell>
          <cell r="D56974" t="str">
            <v>Medium</v>
          </cell>
          <cell r="E56974" t="str">
            <v>netscribes</v>
          </cell>
          <cell r="F56974" t="str">
            <v>Mohd Tahir Shaikh</v>
          </cell>
          <cell r="G56974">
            <v>45989.449305555558</v>
          </cell>
          <cell r="H56974">
            <v>45992.555555555555</v>
          </cell>
        </row>
        <row r="56975">
          <cell r="A56975" t="str">
            <v>UCW-22938</v>
          </cell>
          <cell r="B56975" t="str">
            <v>THCK | MP Migration | Mall to Lux | 13 styles</v>
          </cell>
          <cell r="C56975" t="str">
            <v>CLOSED</v>
          </cell>
          <cell r="D56975" t="str">
            <v>Medium</v>
          </cell>
          <cell r="E56975" t="str">
            <v>Chirag Dubal</v>
          </cell>
          <cell r="F56975" t="str">
            <v>Reagan D’souza</v>
          </cell>
          <cell r="G56975">
            <v>45989.388194444444</v>
          </cell>
          <cell r="H56975">
            <v>45990.611805555556</v>
          </cell>
        </row>
        <row r="56976">
          <cell r="A56976" t="str">
            <v>UCW-22923</v>
          </cell>
          <cell r="B56976" t="str">
            <v>LIBAS X TATACLIQ IMAGE ADDITION 24-11-2025</v>
          </cell>
          <cell r="C56976" t="str">
            <v>CLOSED</v>
          </cell>
          <cell r="D56976" t="str">
            <v>Medium</v>
          </cell>
          <cell r="E56976" t="str">
            <v>netscribes</v>
          </cell>
          <cell r="F56976" t="str">
            <v>Mohd Tahir Shaikh</v>
          </cell>
          <cell r="G56976">
            <v>45988.777083333334</v>
          </cell>
          <cell r="H56976">
            <v>45993.868055555555</v>
          </cell>
        </row>
        <row r="56977">
          <cell r="A56977" t="str">
            <v>UCW-22913</v>
          </cell>
          <cell r="B56977" t="str">
            <v>Tatacliq Women Ethnic Wear Template | 25th Nov'2025</v>
          </cell>
          <cell r="C56977" t="str">
            <v>CLOSED</v>
          </cell>
          <cell r="D56977" t="str">
            <v>Medium</v>
          </cell>
          <cell r="E56977" t="str">
            <v>netscribes</v>
          </cell>
          <cell r="F56977" t="str">
            <v>Sushma Ram</v>
          </cell>
          <cell r="G56977">
            <v>45988.72152777778</v>
          </cell>
          <cell r="H56977">
            <v>45992.507638888892</v>
          </cell>
        </row>
        <row r="56978">
          <cell r="A56978" t="str">
            <v>UCW-22912</v>
          </cell>
          <cell r="B56978" t="str">
            <v>Beauty - Adhoc Correction - Studiowest - 79 skus - 27th Nov</v>
          </cell>
          <cell r="C56978" t="str">
            <v>CLOSED</v>
          </cell>
          <cell r="D56978" t="str">
            <v>Medium</v>
          </cell>
          <cell r="E56978" t="str">
            <v>netscribes</v>
          </cell>
          <cell r="F56978" t="str">
            <v>Simi Raichel Zachariah</v>
          </cell>
          <cell r="G56978">
            <v>45988.720833333333</v>
          </cell>
          <cell r="H56978">
            <v>46036.537499999999</v>
          </cell>
        </row>
        <row r="56979">
          <cell r="A56979" t="str">
            <v>UCW-22911</v>
          </cell>
          <cell r="B56979" t="str">
            <v>CLONE - Tatacliq~ New Catalog  ~ 20 Sep 2025</v>
          </cell>
          <cell r="C56979" t="str">
            <v>CLOSED</v>
          </cell>
          <cell r="D56979" t="str">
            <v>Medium</v>
          </cell>
          <cell r="E56979" t="str">
            <v>netscribes</v>
          </cell>
          <cell r="F56979" t="str">
            <v>Mohd Tahir Shaikh</v>
          </cell>
          <cell r="G56979">
            <v>45988.71597222222</v>
          </cell>
          <cell r="H56979">
            <v>46006.484722222223</v>
          </cell>
        </row>
        <row r="56980">
          <cell r="A56980" t="str">
            <v>UCW-22907</v>
          </cell>
          <cell r="B56980" t="str">
            <v>Beauty - E2E - 125928 - Loreal Paris - 10 sku - 27th Nov</v>
          </cell>
          <cell r="C56980" t="str">
            <v>CLOSED</v>
          </cell>
          <cell r="D56980" t="str">
            <v>Highest</v>
          </cell>
          <cell r="E56980" t="str">
            <v>netscribes</v>
          </cell>
          <cell r="F56980" t="str">
            <v>Simi Raichel Zachariah</v>
          </cell>
          <cell r="G56980">
            <v>45988.695138888892</v>
          </cell>
          <cell r="H56980">
            <v>45992.498611111114</v>
          </cell>
        </row>
        <row r="56981">
          <cell r="A56981" t="str">
            <v>UCW-22906</v>
          </cell>
          <cell r="B56981" t="str">
            <v>Beauty - 125928 - Image update (pending 1)- Schwarzkopf Professional - 1 SKU - 27 Nov</v>
          </cell>
          <cell r="C56981" t="str">
            <v>CLOSED</v>
          </cell>
          <cell r="D56981" t="str">
            <v>Medium</v>
          </cell>
          <cell r="E56981" t="str">
            <v>netscribes</v>
          </cell>
          <cell r="F56981" t="str">
            <v>Shraddha Dighe</v>
          </cell>
          <cell r="G56981">
            <v>45988.693055555559</v>
          </cell>
          <cell r="H56981">
            <v>46022.561111111114</v>
          </cell>
        </row>
        <row r="56982">
          <cell r="A56982" t="str">
            <v>UCW-22902</v>
          </cell>
          <cell r="B56982" t="str">
            <v>Beauty - E2E - BCPL - 15 skus - 27th Nov</v>
          </cell>
          <cell r="C56982" t="str">
            <v>CLOSED</v>
          </cell>
          <cell r="D56982" t="str">
            <v>Medium</v>
          </cell>
          <cell r="E56982" t="str">
            <v>netscribes</v>
          </cell>
          <cell r="F56982" t="str">
            <v>Simi Raichel Zachariah</v>
          </cell>
          <cell r="G56982">
            <v>45988.648611111108</v>
          </cell>
          <cell r="H56982">
            <v>45994.491666666669</v>
          </cell>
        </row>
        <row r="56983">
          <cell r="A56983" t="str">
            <v>UCW-22900</v>
          </cell>
          <cell r="B56983" t="str">
            <v>Beauty - 126777 - Image update - Dermatouch - 22 SKUS - 27 Nov</v>
          </cell>
          <cell r="C56983" t="str">
            <v>CLOSED</v>
          </cell>
          <cell r="D56983" t="str">
            <v>Medium</v>
          </cell>
          <cell r="E56983" t="str">
            <v>netscribes</v>
          </cell>
          <cell r="F56983" t="str">
            <v>Shraddha Dighe</v>
          </cell>
          <cell r="G56983">
            <v>45988.647222222222</v>
          </cell>
          <cell r="H56983">
            <v>45992.473611111112</v>
          </cell>
        </row>
        <row r="56984">
          <cell r="A56984" t="str">
            <v>UCW-22899</v>
          </cell>
          <cell r="B56984" t="str">
            <v>Beauty - Image update - 125906 - Aveda - 112 SKUS - 27 nov</v>
          </cell>
          <cell r="C56984" t="str">
            <v>CLOSED</v>
          </cell>
          <cell r="D56984" t="str">
            <v>Medium</v>
          </cell>
          <cell r="E56984" t="str">
            <v>netscribes</v>
          </cell>
          <cell r="F56984" t="str">
            <v>Shraddha Dighe</v>
          </cell>
          <cell r="G56984">
            <v>45988.642361111109</v>
          </cell>
          <cell r="H56984">
            <v>45992.636805555558</v>
          </cell>
        </row>
        <row r="56985">
          <cell r="A56985" t="str">
            <v>UCW-22897</v>
          </cell>
          <cell r="B56985" t="str">
            <v>Beauty - 126431 - E2E - StarStruck by Sunny Leone - 33 SKUs - 27 Nov</v>
          </cell>
          <cell r="C56985" t="str">
            <v>CLOSED</v>
          </cell>
          <cell r="D56985" t="str">
            <v>Medium</v>
          </cell>
          <cell r="E56985" t="str">
            <v>netscribes</v>
          </cell>
          <cell r="F56985" t="str">
            <v>Shraddha Dighe</v>
          </cell>
          <cell r="G56985">
            <v>45988.618055555555</v>
          </cell>
          <cell r="H56985">
            <v>45994.484027777777</v>
          </cell>
        </row>
        <row r="56986">
          <cell r="A56986" t="str">
            <v>UCW-22896</v>
          </cell>
          <cell r="B56986" t="str">
            <v>CLONE - Fila Apparels Listing-SS25</v>
          </cell>
          <cell r="C56986" t="str">
            <v>CLOSED Due to Inactive/Insufficient Information</v>
          </cell>
          <cell r="D56986" t="str">
            <v>Medium</v>
          </cell>
          <cell r="E56986" t="str">
            <v>netscribes</v>
          </cell>
          <cell r="F56986" t="str">
            <v>Mohd Tahir Shaikh</v>
          </cell>
          <cell r="G56986">
            <v>45988.609722222223</v>
          </cell>
          <cell r="H56986">
            <v>45999.503472222219</v>
          </cell>
        </row>
        <row r="56987">
          <cell r="A56987" t="str">
            <v>UCW-22895</v>
          </cell>
          <cell r="B56987" t="str">
            <v>Beauty - E2E - 126349 - Sapil - 36 skus - 27th Nov</v>
          </cell>
          <cell r="C56987" t="str">
            <v>CLOSED</v>
          </cell>
          <cell r="D56987" t="str">
            <v>Medium</v>
          </cell>
          <cell r="E56987" t="str">
            <v>netscribes</v>
          </cell>
          <cell r="F56987" t="str">
            <v>Simi Raichel Zachariah</v>
          </cell>
          <cell r="G56987">
            <v>45988.609027777777</v>
          </cell>
          <cell r="H56987">
            <v>45993.467361111114</v>
          </cell>
        </row>
        <row r="56988">
          <cell r="A56988" t="str">
            <v>UCW-22893</v>
          </cell>
          <cell r="B56988" t="str">
            <v>Beauty - E2E - 125928 - Klein Paris - 3 skus - 27th Nov</v>
          </cell>
          <cell r="C56988" t="str">
            <v>CLOSED</v>
          </cell>
          <cell r="D56988" t="str">
            <v>Medium</v>
          </cell>
          <cell r="E56988" t="str">
            <v>netscribes</v>
          </cell>
          <cell r="F56988" t="str">
            <v>Simi Raichel Zachariah</v>
          </cell>
          <cell r="G56988">
            <v>45988.594444444447</v>
          </cell>
          <cell r="H56988">
            <v>45990.472222222219</v>
          </cell>
        </row>
        <row r="56989">
          <cell r="A56989" t="str">
            <v>UCW-22868</v>
          </cell>
          <cell r="B56989" t="str">
            <v>Beauty - Adhoc - 127939 - Hermes - 28 skus - 25th Nov</v>
          </cell>
          <cell r="C56989" t="str">
            <v>CLOSED</v>
          </cell>
          <cell r="D56989" t="str">
            <v>Medium</v>
          </cell>
          <cell r="E56989" t="str">
            <v>netscribes</v>
          </cell>
          <cell r="F56989" t="str">
            <v>netscribes</v>
          </cell>
          <cell r="G56989">
            <v>45988.479166666664</v>
          </cell>
          <cell r="H56989">
            <v>45990.501388888886</v>
          </cell>
        </row>
        <row r="56990">
          <cell r="A56990" t="str">
            <v>UCW-22863</v>
          </cell>
          <cell r="B56990" t="str">
            <v>LIBAS X TATACLIQ SIZE ADDITION 25-11-2025</v>
          </cell>
          <cell r="C56990" t="str">
            <v>CLOSED</v>
          </cell>
          <cell r="D56990" t="str">
            <v>Medium</v>
          </cell>
          <cell r="E56990" t="str">
            <v>netscribes</v>
          </cell>
          <cell r="F56990" t="str">
            <v>Mohd Tahir Shaikh</v>
          </cell>
          <cell r="G56990">
            <v>45988.450694444444</v>
          </cell>
          <cell r="H56990">
            <v>46036.535416666666</v>
          </cell>
        </row>
        <row r="56991">
          <cell r="A56991" t="str">
            <v>UCW-22851</v>
          </cell>
          <cell r="B56991" t="str">
            <v>Beauty - GWP - 127939 - Parfums de Marly - 5 skus - 26th Nov</v>
          </cell>
          <cell r="C56991" t="str">
            <v>CLOSED</v>
          </cell>
          <cell r="D56991" t="str">
            <v>Medium</v>
          </cell>
          <cell r="E56991" t="str">
            <v>netscribes</v>
          </cell>
          <cell r="F56991" t="str">
            <v>Simi Raichel Zachariah</v>
          </cell>
          <cell r="G56991">
            <v>45987.806944444441</v>
          </cell>
          <cell r="H56991">
            <v>45989.452777777777</v>
          </cell>
        </row>
        <row r="56992">
          <cell r="A56992" t="str">
            <v>UCW-22847</v>
          </cell>
          <cell r="B56992" t="str">
            <v>Launch of FEDS Jerseys on 6th Nov’25 – Strict Adherence to Launch Date</v>
          </cell>
          <cell r="C56992" t="str">
            <v>CLOSED</v>
          </cell>
          <cell r="D56992" t="str">
            <v>Medium</v>
          </cell>
          <cell r="E56992" t="str">
            <v>netscribes</v>
          </cell>
          <cell r="F56992" t="str">
            <v>netscribes</v>
          </cell>
          <cell r="G56992">
            <v>45987.755555555559</v>
          </cell>
          <cell r="H56992">
            <v>46189.383333333331</v>
          </cell>
        </row>
        <row r="56993">
          <cell r="A56993" t="str">
            <v>UCW-22838</v>
          </cell>
          <cell r="B56993" t="str">
            <v>Beauty - 125928 - GWP - Forest Essentials - 1 SKU - 26 Nov</v>
          </cell>
          <cell r="C56993" t="str">
            <v>CLOSED</v>
          </cell>
          <cell r="D56993" t="str">
            <v>Medium</v>
          </cell>
          <cell r="E56993" t="str">
            <v>netscribes</v>
          </cell>
          <cell r="F56993" t="str">
            <v>Shraddha Dighe</v>
          </cell>
          <cell r="G56993">
            <v>45987.68472222222</v>
          </cell>
          <cell r="H56993">
            <v>45989.456250000003</v>
          </cell>
        </row>
        <row r="56994">
          <cell r="A56994" t="str">
            <v>UCW-22834</v>
          </cell>
          <cell r="B56994" t="str">
            <v>Beauty - 127027 - E2E - Lindsay - 8 SKU - 26 nov</v>
          </cell>
          <cell r="C56994" t="str">
            <v>CLOSED</v>
          </cell>
          <cell r="D56994" t="str">
            <v>Medium</v>
          </cell>
          <cell r="E56994" t="str">
            <v>netscribes</v>
          </cell>
          <cell r="F56994" t="str">
            <v>Shraddha Dighe</v>
          </cell>
          <cell r="G56994">
            <v>45987.677777777775</v>
          </cell>
          <cell r="H56994">
            <v>45990.469444444447</v>
          </cell>
        </row>
        <row r="56995">
          <cell r="A56995" t="str">
            <v>UCW-22831</v>
          </cell>
          <cell r="B56995" t="str">
            <v>CLONE - Request to List Nike Apparels on Tata Cliq</v>
          </cell>
          <cell r="C56995" t="str">
            <v>CLOSED</v>
          </cell>
          <cell r="D56995" t="str">
            <v>Medium</v>
          </cell>
          <cell r="E56995" t="str">
            <v>netscribes</v>
          </cell>
          <cell r="F56995" t="str">
            <v>Mohd Tahir Shaikh</v>
          </cell>
          <cell r="G56995">
            <v>45987.659722222219</v>
          </cell>
          <cell r="H56995">
            <v>45988.695138888892</v>
          </cell>
        </row>
        <row r="56996">
          <cell r="A56996" t="str">
            <v>UCW-22825</v>
          </cell>
          <cell r="B56996" t="str">
            <v>Tatacliq Kids Apparels Template | 25th Nov'2025</v>
          </cell>
          <cell r="C56996" t="str">
            <v>CLOSED</v>
          </cell>
          <cell r="D56996" t="str">
            <v>Medium</v>
          </cell>
          <cell r="E56996" t="str">
            <v>netscribes</v>
          </cell>
          <cell r="F56996" t="str">
            <v>Mohd Tahir Shaikh</v>
          </cell>
          <cell r="G56996">
            <v>45987.634027777778</v>
          </cell>
          <cell r="H56996">
            <v>45990.59375</v>
          </cell>
        </row>
        <row r="56997">
          <cell r="A56997" t="str">
            <v>UCW-22821</v>
          </cell>
          <cell r="B56997" t="str">
            <v>Tatacliq Women Western Wear Template | 25th Nov'2025</v>
          </cell>
          <cell r="C56997" t="str">
            <v>CLOSED</v>
          </cell>
          <cell r="D56997" t="str">
            <v>Medium</v>
          </cell>
          <cell r="E56997" t="str">
            <v>netscribes</v>
          </cell>
          <cell r="F56997" t="str">
            <v>Mohd Tahir Shaikh</v>
          </cell>
          <cell r="G56997">
            <v>45987.612500000003</v>
          </cell>
          <cell r="H56997">
            <v>45992.740972222222</v>
          </cell>
        </row>
        <row r="56998">
          <cell r="A56998" t="str">
            <v>UCW-22818</v>
          </cell>
          <cell r="B56998" t="str">
            <v>S&amp;N - Winter Wear : 26 Nov'25- P0</v>
          </cell>
          <cell r="C56998" t="str">
            <v>CLOSED</v>
          </cell>
          <cell r="D56998" t="str">
            <v>Medium</v>
          </cell>
          <cell r="E56998" t="str">
            <v>Chirag Dubal</v>
          </cell>
          <cell r="F56998" t="str">
            <v>Reagan D’souza</v>
          </cell>
          <cell r="G56998">
            <v>45987.6</v>
          </cell>
          <cell r="H56998">
            <v>45989.634722222225</v>
          </cell>
        </row>
        <row r="56999">
          <cell r="A56999" t="str">
            <v>UCW-22808</v>
          </cell>
          <cell r="B56999" t="str">
            <v>Beauty - Image resize - 26 Nov</v>
          </cell>
          <cell r="C56999" t="str">
            <v>CLOSED</v>
          </cell>
          <cell r="D56999" t="str">
            <v>Medium</v>
          </cell>
          <cell r="E56999" t="str">
            <v>netscribes</v>
          </cell>
          <cell r="F56999" t="str">
            <v>Shraddha Dighe</v>
          </cell>
          <cell r="G56999">
            <v>45987.49722222222</v>
          </cell>
          <cell r="H56999">
            <v>45988.004861111112</v>
          </cell>
        </row>
        <row r="57000">
          <cell r="A57000" t="str">
            <v>UCW-22806</v>
          </cell>
          <cell r="B57000" t="str">
            <v>Beauty - OPI - 1 sku - 26th Nov</v>
          </cell>
          <cell r="C57000" t="str">
            <v>CLOSED</v>
          </cell>
          <cell r="D57000" t="str">
            <v>Medium</v>
          </cell>
          <cell r="E57000" t="str">
            <v>netscribes</v>
          </cell>
          <cell r="F57000" t="str">
            <v>Simi Raichel Zachariah</v>
          </cell>
          <cell r="G57000">
            <v>45987.490972222222</v>
          </cell>
          <cell r="H57000">
            <v>45992.436805555553</v>
          </cell>
        </row>
        <row r="57001">
          <cell r="A57001" t="str">
            <v>UCW-22804</v>
          </cell>
          <cell r="B57001" t="str">
            <v>Beauty - Adhoc Correction - 100 skus - 26th Nov</v>
          </cell>
          <cell r="C57001" t="str">
            <v>CLOSED</v>
          </cell>
          <cell r="D57001" t="str">
            <v>Medium</v>
          </cell>
          <cell r="E57001" t="str">
            <v>netscribes</v>
          </cell>
          <cell r="F57001" t="str">
            <v>Simi Raichel Zachariah</v>
          </cell>
          <cell r="G57001">
            <v>45987.4375</v>
          </cell>
          <cell r="H57001">
            <v>45996.54791666667</v>
          </cell>
        </row>
        <row r="57002">
          <cell r="A57002" t="str">
            <v>UCW-22801</v>
          </cell>
          <cell r="B57002" t="str">
            <v>Image Replacement 133 | 24th Nov'25</v>
          </cell>
          <cell r="C57002" t="str">
            <v>CLOSED</v>
          </cell>
          <cell r="D57002" t="str">
            <v>Medium</v>
          </cell>
          <cell r="E57002" t="str">
            <v>netscribes</v>
          </cell>
          <cell r="F57002" t="str">
            <v>Sushma Ram</v>
          </cell>
          <cell r="G57002">
            <v>45986.847916666666</v>
          </cell>
          <cell r="H57002">
            <v>46006.499305555553</v>
          </cell>
        </row>
        <row r="57003">
          <cell r="A57003" t="str">
            <v>UCW-22800</v>
          </cell>
          <cell r="B57003" t="str">
            <v xml:space="preserve">Tatacliq Lifestyle Catalogue Template-Lot -136_24.11.2025 </v>
          </cell>
          <cell r="C57003" t="str">
            <v>CLOSED</v>
          </cell>
          <cell r="D57003" t="str">
            <v>Medium</v>
          </cell>
          <cell r="E57003" t="str">
            <v>netscribes</v>
          </cell>
          <cell r="F57003" t="str">
            <v>Sushma Ram</v>
          </cell>
          <cell r="G57003">
            <v>45986.840277777781</v>
          </cell>
          <cell r="H57003">
            <v>45995.769444444442</v>
          </cell>
        </row>
        <row r="57004">
          <cell r="A57004" t="str">
            <v>UCW-22797</v>
          </cell>
          <cell r="B57004" t="str">
            <v>CLONE - Piccolo &amp; Drape and Vogue</v>
          </cell>
          <cell r="C57004" t="str">
            <v>CLOSED</v>
          </cell>
          <cell r="D57004" t="str">
            <v>Medium</v>
          </cell>
          <cell r="E57004" t="str">
            <v>netscribes</v>
          </cell>
          <cell r="F57004" t="str">
            <v>Mohd Tahir Shaikh</v>
          </cell>
          <cell r="G57004">
            <v>45986.811111111114</v>
          </cell>
          <cell r="H57004">
            <v>45992.668055555558</v>
          </cell>
        </row>
        <row r="57005">
          <cell r="A57005" t="str">
            <v>UCW-22792</v>
          </cell>
          <cell r="B57005" t="str">
            <v>BEauty - Adhoc Correction 3 skus - 25th Nov</v>
          </cell>
          <cell r="C57005" t="str">
            <v>CLOSED</v>
          </cell>
          <cell r="D57005" t="str">
            <v>Medium</v>
          </cell>
          <cell r="E57005" t="str">
            <v>netscribes</v>
          </cell>
          <cell r="F57005" t="str">
            <v>Simi Raichel Zachariah</v>
          </cell>
          <cell r="G57005">
            <v>45986.792361111111</v>
          </cell>
          <cell r="H57005">
            <v>46024.73333333333</v>
          </cell>
        </row>
        <row r="57006">
          <cell r="A57006" t="str">
            <v>UCW-22785</v>
          </cell>
          <cell r="B57006" t="str">
            <v>2 sku's are missing in listing</v>
          </cell>
          <cell r="C57006" t="str">
            <v>CLOSED</v>
          </cell>
          <cell r="D57006" t="str">
            <v>Medium</v>
          </cell>
          <cell r="E57006" t="str">
            <v>netscribes</v>
          </cell>
          <cell r="F57006" t="str">
            <v>Mohd Tahir Shaikh</v>
          </cell>
          <cell r="G57006">
            <v>45986.765972222223</v>
          </cell>
          <cell r="H57006">
            <v>45988.581944444442</v>
          </cell>
        </row>
        <row r="57007">
          <cell r="A57007" t="str">
            <v>UCW-22781</v>
          </cell>
          <cell r="B57007" t="str">
            <v>Beauty - 125928 - Image update - Schwarzkopf- 4 SKUS - 25 nov</v>
          </cell>
          <cell r="C57007" t="str">
            <v>CLOSED</v>
          </cell>
          <cell r="D57007" t="str">
            <v>Medium</v>
          </cell>
          <cell r="E57007" t="str">
            <v>netscribes</v>
          </cell>
          <cell r="F57007" t="str">
            <v>Shraddha Dighe</v>
          </cell>
          <cell r="G57007">
            <v>45986.758333333331</v>
          </cell>
          <cell r="H57007">
            <v>45988.568055555559</v>
          </cell>
        </row>
        <row r="57008">
          <cell r="A57008" t="str">
            <v>UCW-22780</v>
          </cell>
          <cell r="B57008" t="str">
            <v>CLONE - Beauty - 125908 - E2E - Milkshake - 6 SKUS - 25 Nov</v>
          </cell>
          <cell r="C57008" t="str">
            <v>CLOSED</v>
          </cell>
          <cell r="D57008" t="str">
            <v>Medium</v>
          </cell>
          <cell r="E57008" t="str">
            <v>netscribes</v>
          </cell>
          <cell r="F57008" t="str">
            <v>Shraddha Dighe</v>
          </cell>
          <cell r="G57008">
            <v>45986.751388888886</v>
          </cell>
          <cell r="H57008">
            <v>45988.490972222222</v>
          </cell>
        </row>
        <row r="57009">
          <cell r="A57009" t="str">
            <v>UCW-22778</v>
          </cell>
          <cell r="B57009" t="str">
            <v>Beauty - 126456 - E2E - Globus Naturals - 50 SKUS - 25 nov</v>
          </cell>
          <cell r="C57009" t="str">
            <v>CLOSED</v>
          </cell>
          <cell r="D57009" t="str">
            <v>Medium</v>
          </cell>
          <cell r="E57009" t="str">
            <v>netscribes</v>
          </cell>
          <cell r="F57009" t="str">
            <v>Shraddha Dighe</v>
          </cell>
          <cell r="G57009">
            <v>45986.749305555553</v>
          </cell>
          <cell r="H57009">
            <v>45990.462500000001</v>
          </cell>
        </row>
        <row r="57010">
          <cell r="A57010" t="str">
            <v>UCW-22777</v>
          </cell>
          <cell r="B57010" t="str">
            <v>Beauty - 125928 - GWP - The Face Shop - 1 SKU - 25 nov</v>
          </cell>
          <cell r="C57010" t="str">
            <v>CLOSED</v>
          </cell>
          <cell r="D57010" t="str">
            <v>Highest</v>
          </cell>
          <cell r="E57010" t="str">
            <v>netscribes</v>
          </cell>
          <cell r="F57010" t="str">
            <v>Shraddha Dighe</v>
          </cell>
          <cell r="G57010">
            <v>45986.740277777775</v>
          </cell>
          <cell r="H57010">
            <v>45988.494444444441</v>
          </cell>
        </row>
        <row r="57011">
          <cell r="A57011" t="str">
            <v>UCW-22776</v>
          </cell>
          <cell r="B57011" t="str">
            <v>Beauty - E2E - 100001 - Studiowest - 10 skus - 25 Nov</v>
          </cell>
          <cell r="C57011" t="str">
            <v>CLOSED</v>
          </cell>
          <cell r="D57011" t="str">
            <v>High</v>
          </cell>
          <cell r="E57011" t="str">
            <v>netscribes</v>
          </cell>
          <cell r="F57011" t="str">
            <v>Shraddha Dighe</v>
          </cell>
          <cell r="G57011">
            <v>45986.734027777777</v>
          </cell>
          <cell r="H57011">
            <v>45990.46597222222</v>
          </cell>
        </row>
        <row r="57012">
          <cell r="A57012" t="str">
            <v>UCW-22775</v>
          </cell>
          <cell r="B57012" t="str">
            <v>Beauty - 125928 - Image update - Schwarzkopf Professional - 8 SKUS - 25 nov</v>
          </cell>
          <cell r="C57012" t="str">
            <v>CLOSED</v>
          </cell>
          <cell r="D57012" t="str">
            <v>Highest</v>
          </cell>
          <cell r="E57012" t="str">
            <v>netscribes</v>
          </cell>
          <cell r="F57012" t="str">
            <v>Shraddha Dighe</v>
          </cell>
          <cell r="G57012">
            <v>45986.727777777778</v>
          </cell>
          <cell r="H57012">
            <v>45988.474305555559</v>
          </cell>
        </row>
        <row r="57013">
          <cell r="A57013" t="str">
            <v>UCW-22771</v>
          </cell>
          <cell r="B57013" t="str">
            <v>Beauty - 125928 - Image update - Neutrogena - 18 SKUS - 25 Nov</v>
          </cell>
          <cell r="C57013" t="str">
            <v>CLOSED</v>
          </cell>
          <cell r="D57013" t="str">
            <v>Highest</v>
          </cell>
          <cell r="E57013" t="str">
            <v>netscribes</v>
          </cell>
          <cell r="F57013" t="str">
            <v>Shraddha Dighe</v>
          </cell>
          <cell r="G57013">
            <v>45986.719444444447</v>
          </cell>
          <cell r="H57013">
            <v>45988.494444444441</v>
          </cell>
        </row>
        <row r="57014">
          <cell r="A57014" t="str">
            <v>UCW-22769</v>
          </cell>
          <cell r="B57014" t="str">
            <v>Beauty - Adhoc - 127939 - Hermes - 28 skus - 25th Nov</v>
          </cell>
          <cell r="C57014" t="str">
            <v>CLOSED</v>
          </cell>
          <cell r="D57014" t="str">
            <v>Medium</v>
          </cell>
          <cell r="E57014" t="str">
            <v>netscribes</v>
          </cell>
          <cell r="F57014" t="str">
            <v>Simi Raichel Zachariah</v>
          </cell>
          <cell r="G57014">
            <v>45986.71597222222</v>
          </cell>
          <cell r="H57014">
            <v>45988.489583333336</v>
          </cell>
        </row>
        <row r="57015">
          <cell r="A57015" t="str">
            <v>UCW-22766</v>
          </cell>
          <cell r="B57015" t="str">
            <v>CLONE - Clone - M&amp;S - Cataloguing</v>
          </cell>
          <cell r="C57015" t="str">
            <v>CLOSED</v>
          </cell>
          <cell r="D57015" t="str">
            <v>Medium</v>
          </cell>
          <cell r="E57015" t="str">
            <v>netscribes</v>
          </cell>
          <cell r="F57015" t="str">
            <v>Mohd Tahir Shaikh</v>
          </cell>
          <cell r="G57015">
            <v>45986.705555555556</v>
          </cell>
          <cell r="H57015">
            <v>45987.765277777777</v>
          </cell>
        </row>
        <row r="57016">
          <cell r="A57016" t="str">
            <v>UCW-22757</v>
          </cell>
          <cell r="B57016" t="str">
            <v>Beauty - image resize - 25 nov</v>
          </cell>
          <cell r="C57016" t="str">
            <v>CLOSED</v>
          </cell>
          <cell r="D57016" t="str">
            <v>Medium</v>
          </cell>
          <cell r="E57016" t="str">
            <v>netscribes</v>
          </cell>
          <cell r="F57016" t="str">
            <v>Shraddha Dighe</v>
          </cell>
          <cell r="G57016">
            <v>45986.649305555555</v>
          </cell>
          <cell r="H57016">
            <v>45988.549305555556</v>
          </cell>
        </row>
        <row r="57017">
          <cell r="A57017" t="str">
            <v>UCW-22751</v>
          </cell>
          <cell r="B57017" t="str">
            <v>BEauty - Adhoc - 125928 - Steve MADDEN  - 2 skus - 25th Nov</v>
          </cell>
          <cell r="C57017" t="str">
            <v>CLOSED Due to Inactive/Insufficient Information</v>
          </cell>
          <cell r="D57017" t="str">
            <v>Medium</v>
          </cell>
          <cell r="E57017" t="str">
            <v>netscribes</v>
          </cell>
          <cell r="F57017" t="str">
            <v>Simi Raichel Zachariah</v>
          </cell>
          <cell r="G57017">
            <v>45986.59652777778</v>
          </cell>
          <cell r="H57017">
            <v>46036.53125</v>
          </cell>
        </row>
        <row r="57018">
          <cell r="A57018" t="str">
            <v>UCW-22749</v>
          </cell>
          <cell r="B57018" t="str">
            <v>Beauty - E2E - 125928 - Maybelline New York - 1 sku - 25th Nov</v>
          </cell>
          <cell r="C57018" t="str">
            <v>CLOSED</v>
          </cell>
          <cell r="D57018" t="str">
            <v>Highest</v>
          </cell>
          <cell r="E57018" t="str">
            <v>netscribes</v>
          </cell>
          <cell r="F57018" t="str">
            <v>Simi Raichel Zachariah</v>
          </cell>
          <cell r="G57018">
            <v>45986.59375</v>
          </cell>
          <cell r="H57018">
            <v>45988.480555555558</v>
          </cell>
        </row>
        <row r="57019">
          <cell r="A57019" t="str">
            <v>UCW-22748</v>
          </cell>
          <cell r="B57019" t="str">
            <v>Beauty - 125411 - E2E - Arata - 20 SKUS - 25 Nov</v>
          </cell>
          <cell r="C57019" t="str">
            <v>CLOSED</v>
          </cell>
          <cell r="D57019" t="str">
            <v>Medium</v>
          </cell>
          <cell r="E57019" t="str">
            <v>netscribes</v>
          </cell>
          <cell r="F57019" t="str">
            <v>Shraddha Dighe</v>
          </cell>
          <cell r="G57019">
            <v>45986.580555555556</v>
          </cell>
          <cell r="H57019">
            <v>45989.449305555558</v>
          </cell>
        </row>
        <row r="57020">
          <cell r="A57020" t="str">
            <v>UCW-22746</v>
          </cell>
          <cell r="B57020" t="str">
            <v>Beauty - 128628 - Adhoc - PLP issue - Foxtale - 1 SKUs - 25 Nov</v>
          </cell>
          <cell r="C57020" t="str">
            <v>CLOSED</v>
          </cell>
          <cell r="D57020" t="str">
            <v>Medium</v>
          </cell>
          <cell r="E57020" t="str">
            <v>netscribes</v>
          </cell>
          <cell r="F57020" t="str">
            <v>Shraddha Dighe</v>
          </cell>
          <cell r="G57020">
            <v>45986.551388888889</v>
          </cell>
          <cell r="H57020">
            <v>45986.829861111109</v>
          </cell>
        </row>
        <row r="57021">
          <cell r="A57021" t="str">
            <v>UCW-22739</v>
          </cell>
          <cell r="B57021" t="str">
            <v>CLONE - Product Listing On Tata Cliq - Nuluv</v>
          </cell>
          <cell r="C57021" t="str">
            <v>CLOSED</v>
          </cell>
          <cell r="D57021" t="str">
            <v>Medium</v>
          </cell>
          <cell r="E57021" t="str">
            <v>netscribes</v>
          </cell>
          <cell r="F57021" t="str">
            <v>Sushma Ram</v>
          </cell>
          <cell r="G57021">
            <v>45986.504861111112</v>
          </cell>
          <cell r="H57021">
            <v>45990.598611111112</v>
          </cell>
        </row>
        <row r="57022">
          <cell r="A57022" t="str">
            <v>UCW-22736</v>
          </cell>
          <cell r="B57022" t="str">
            <v>IRTH listings on TQ_Lot 1_74 SKUs</v>
          </cell>
          <cell r="C57022" t="str">
            <v>CLOSED</v>
          </cell>
          <cell r="D57022" t="str">
            <v>Medium</v>
          </cell>
          <cell r="E57022" t="str">
            <v>netscribes</v>
          </cell>
          <cell r="F57022" t="str">
            <v>netscribes</v>
          </cell>
          <cell r="G57022">
            <v>45986.480555555558</v>
          </cell>
          <cell r="H57022">
            <v>45988.605555555558</v>
          </cell>
        </row>
        <row r="57023">
          <cell r="A57023" t="str">
            <v>UCW-22735</v>
          </cell>
          <cell r="B57023" t="str">
            <v>Launch of FEDS Jerseys on 6th Nov’25 – Strict Adherence to Launch Date</v>
          </cell>
          <cell r="C57023" t="str">
            <v>CLOSED</v>
          </cell>
          <cell r="D57023" t="str">
            <v>Highest</v>
          </cell>
          <cell r="E57023" t="str">
            <v>netscribes</v>
          </cell>
          <cell r="F57023" t="str">
            <v>Sushma Ram</v>
          </cell>
          <cell r="G57023">
            <v>45986.475694444445</v>
          </cell>
          <cell r="H57023">
            <v>46189.383333333331</v>
          </cell>
        </row>
        <row r="57024">
          <cell r="A57024" t="str">
            <v>UCW-22734</v>
          </cell>
          <cell r="B57024" t="str">
            <v>Beauty - E2E - 126349 - Ahmed Al Maghribi.- 7 skus - 25th Nov</v>
          </cell>
          <cell r="C57024" t="str">
            <v>CLOSED</v>
          </cell>
          <cell r="D57024" t="str">
            <v>Medium</v>
          </cell>
          <cell r="E57024" t="str">
            <v>netscribes</v>
          </cell>
          <cell r="F57024" t="str">
            <v>netscribes</v>
          </cell>
          <cell r="G57024">
            <v>45986.469444444447</v>
          </cell>
          <cell r="H57024">
            <v>45989.445833333331</v>
          </cell>
        </row>
        <row r="57025">
          <cell r="A57025" t="str">
            <v>UCW-22729</v>
          </cell>
          <cell r="B57025" t="str">
            <v>Mason Home - Video Assets - 24/11/25</v>
          </cell>
          <cell r="C57025" t="str">
            <v>CLOSED</v>
          </cell>
          <cell r="D57025" t="str">
            <v>Medium</v>
          </cell>
          <cell r="E57025" t="str">
            <v>Chirag Dubal</v>
          </cell>
          <cell r="F57025" t="str">
            <v>Reagan D’souza</v>
          </cell>
          <cell r="G57025">
            <v>45985.965277777781</v>
          </cell>
          <cell r="H57025">
            <v>45988.76458333333</v>
          </cell>
        </row>
        <row r="57026">
          <cell r="A57026" t="str">
            <v>UCW-22722</v>
          </cell>
          <cell r="B57026" t="str">
            <v>Beauty - 125928 - image resize - Clinique - 2 SKUS - 24 nov</v>
          </cell>
          <cell r="C57026" t="str">
            <v>CLOSED</v>
          </cell>
          <cell r="D57026" t="str">
            <v>Medium</v>
          </cell>
          <cell r="E57026" t="str">
            <v>netscribes</v>
          </cell>
          <cell r="F57026" t="str">
            <v>Shraddha Dighe</v>
          </cell>
          <cell r="G57026">
            <v>45985.802777777775</v>
          </cell>
          <cell r="H57026">
            <v>45986.529166666667</v>
          </cell>
        </row>
        <row r="57027">
          <cell r="A57027" t="str">
            <v>UCW-22719</v>
          </cell>
          <cell r="B57027" t="str">
            <v xml:space="preserve">New Listing File || Saral Home </v>
          </cell>
          <cell r="C57027" t="str">
            <v>CLOSED</v>
          </cell>
          <cell r="D57027" t="str">
            <v>Medium</v>
          </cell>
          <cell r="E57027" t="str">
            <v>netscribes</v>
          </cell>
          <cell r="F57027" t="str">
            <v>Mohd Tahir Shaikh</v>
          </cell>
          <cell r="G57027">
            <v>45985.786111111112</v>
          </cell>
          <cell r="H57027">
            <v>45989.449305555558</v>
          </cell>
        </row>
        <row r="57028">
          <cell r="A57028" t="str">
            <v>UCW-22718</v>
          </cell>
          <cell r="B57028" t="str">
            <v>Beauty - Adhoc Correction 9 skus - 24th Nov</v>
          </cell>
          <cell r="C57028" t="str">
            <v>CLOSED</v>
          </cell>
          <cell r="D57028" t="str">
            <v>Medium</v>
          </cell>
          <cell r="E57028" t="str">
            <v>netscribes</v>
          </cell>
          <cell r="F57028" t="str">
            <v>Simi Raichel Zachariah</v>
          </cell>
          <cell r="G57028">
            <v>45985.779166666667</v>
          </cell>
          <cell r="H57028">
            <v>45986.793055555558</v>
          </cell>
        </row>
        <row r="57029">
          <cell r="A57029" t="str">
            <v>UCW-22713</v>
          </cell>
          <cell r="B57029" t="str">
            <v>New Line Sheet</v>
          </cell>
          <cell r="C57029" t="str">
            <v>CLOSED</v>
          </cell>
          <cell r="D57029" t="str">
            <v>Medium</v>
          </cell>
          <cell r="E57029" t="str">
            <v>netscribes</v>
          </cell>
          <cell r="F57029" t="str">
            <v>Mohd Tahir Shaikh</v>
          </cell>
          <cell r="G57029">
            <v>45985.750694444447</v>
          </cell>
          <cell r="H57029">
            <v>45989.591666666667</v>
          </cell>
        </row>
        <row r="57030">
          <cell r="A57030" t="str">
            <v>UCW-22709</v>
          </cell>
          <cell r="B57030" t="str">
            <v>Infant Hampers- Little Surprise Box</v>
          </cell>
          <cell r="C57030" t="str">
            <v>CLOSED</v>
          </cell>
          <cell r="D57030" t="str">
            <v>Medium</v>
          </cell>
          <cell r="E57030" t="str">
            <v>netscribes</v>
          </cell>
          <cell r="F57030" t="str">
            <v>Mohd Tahir Shaikh</v>
          </cell>
          <cell r="G57030">
            <v>45985.738888888889</v>
          </cell>
          <cell r="H57030">
            <v>46036.65902777778</v>
          </cell>
        </row>
        <row r="57031">
          <cell r="A57031" t="str">
            <v>UCW-22700</v>
          </cell>
          <cell r="B57031" t="str">
            <v>curtain images link</v>
          </cell>
          <cell r="C57031" t="str">
            <v>CLOSED</v>
          </cell>
          <cell r="D57031" t="str">
            <v>Medium</v>
          </cell>
          <cell r="E57031" t="str">
            <v>netscribes</v>
          </cell>
          <cell r="F57031" t="str">
            <v>Mohd Tahir Shaikh</v>
          </cell>
          <cell r="G57031">
            <v>45985.681250000001</v>
          </cell>
          <cell r="H57031">
            <v>45987.574999999997</v>
          </cell>
        </row>
        <row r="57032">
          <cell r="A57032" t="str">
            <v>UCW-22696</v>
          </cell>
          <cell r="B57032" t="str">
            <v>Beauty - E2E - 125928 - OPI - 25 skus - 24th Nov</v>
          </cell>
          <cell r="C57032" t="str">
            <v>CLOSED</v>
          </cell>
          <cell r="D57032" t="str">
            <v>Medium</v>
          </cell>
          <cell r="E57032" t="str">
            <v>netscribes</v>
          </cell>
          <cell r="F57032" t="str">
            <v>Simi Raichel Zachariah</v>
          </cell>
          <cell r="G57032">
            <v>45985.652083333334</v>
          </cell>
          <cell r="H57032">
            <v>45992.659722222219</v>
          </cell>
        </row>
        <row r="57033">
          <cell r="A57033" t="str">
            <v>UCW-22695</v>
          </cell>
          <cell r="B57033" t="str">
            <v>BEauty - E2E - 127939 - BCPL - 127939 - 20 skus - 24th Nov</v>
          </cell>
          <cell r="C57033" t="str">
            <v>CLOSED</v>
          </cell>
          <cell r="D57033" t="str">
            <v>Medium</v>
          </cell>
          <cell r="E57033" t="str">
            <v>netscribes</v>
          </cell>
          <cell r="F57033" t="str">
            <v>Simi Raichel Zachariah</v>
          </cell>
          <cell r="G57033">
            <v>45985.649305555555</v>
          </cell>
          <cell r="H57033">
            <v>45988.532638888886</v>
          </cell>
        </row>
        <row r="57034">
          <cell r="A57034" t="str">
            <v>UCW-22692</v>
          </cell>
          <cell r="B57034" t="str">
            <v>CLONE - Da Milano | Catalogue Year'25 | 13-11-25 | 18 SKU | 128043015</v>
          </cell>
          <cell r="C57034" t="str">
            <v>CLOSED Due to Inactive/Insufficient Information</v>
          </cell>
          <cell r="D57034" t="str">
            <v>Medium</v>
          </cell>
          <cell r="E57034" t="str">
            <v>Chirag Dubal</v>
          </cell>
          <cell r="F57034" t="str">
            <v>Reagan D’souza</v>
          </cell>
          <cell r="G57034">
            <v>45985.630555555559</v>
          </cell>
          <cell r="H57034">
            <v>46043.503472222219</v>
          </cell>
        </row>
        <row r="57035">
          <cell r="A57035" t="str">
            <v>UCW-22691</v>
          </cell>
          <cell r="B57035" t="str">
            <v>CLONE - CLONE - Beauty - 129426 - E2E - BEAUTIFUL INDIA - 5 SKUS - 24th sept</v>
          </cell>
          <cell r="C57035" t="str">
            <v>CLOSED</v>
          </cell>
          <cell r="D57035" t="str">
            <v>Medium</v>
          </cell>
          <cell r="E57035" t="str">
            <v>netscribes</v>
          </cell>
          <cell r="F57035" t="str">
            <v>Simi Raichel Zachariah</v>
          </cell>
          <cell r="G57035">
            <v>45985.621527777781</v>
          </cell>
          <cell r="H57035">
            <v>45995.495138888888</v>
          </cell>
        </row>
        <row r="57036">
          <cell r="A57036" t="str">
            <v>UCW-22682</v>
          </cell>
          <cell r="B57036" t="str">
            <v>Beauty - 126397 - Image update (pending 2) - Renee - 2 SKUS - 24 Nov</v>
          </cell>
          <cell r="C57036" t="str">
            <v>CLOSED</v>
          </cell>
          <cell r="D57036" t="str">
            <v>Medium</v>
          </cell>
          <cell r="E57036" t="str">
            <v>netscribes</v>
          </cell>
          <cell r="F57036" t="str">
            <v>Shraddha Dighe</v>
          </cell>
          <cell r="G57036">
            <v>45985.561805555553</v>
          </cell>
          <cell r="H57036">
            <v>45988.824305555558</v>
          </cell>
        </row>
        <row r="57037">
          <cell r="A57037" t="str">
            <v>UCW-22678</v>
          </cell>
          <cell r="B57037" t="str">
            <v>CLONE - Request for Seller Onboarding Details – Transition to Touchstone Business Pvt Ltd</v>
          </cell>
          <cell r="C57037" t="str">
            <v>CLOSED Due to Inactive/Insufficient Information</v>
          </cell>
          <cell r="D57037" t="str">
            <v>Medium</v>
          </cell>
          <cell r="E57037" t="str">
            <v>netscribes</v>
          </cell>
          <cell r="F57037" t="str">
            <v>Mohd Tahir Shaikh</v>
          </cell>
          <cell r="G57037">
            <v>45985.535416666666</v>
          </cell>
          <cell r="H57037">
            <v>45993.481249999997</v>
          </cell>
        </row>
        <row r="57038">
          <cell r="A57038" t="str">
            <v>UCW-22671</v>
          </cell>
          <cell r="B57038" t="str">
            <v>Beauty - E2E - 125928 - Banana Republic  - 1 skus -24th Nov</v>
          </cell>
          <cell r="C57038" t="str">
            <v>CLOSED</v>
          </cell>
          <cell r="D57038" t="str">
            <v>Medium</v>
          </cell>
          <cell r="E57038" t="str">
            <v>netscribes</v>
          </cell>
          <cell r="F57038" t="str">
            <v>netscribes</v>
          </cell>
          <cell r="G57038">
            <v>45985.498611111114</v>
          </cell>
          <cell r="H57038">
            <v>45986.427083333336</v>
          </cell>
        </row>
        <row r="57039">
          <cell r="A57039" t="str">
            <v>UCW-22670</v>
          </cell>
          <cell r="B57039" t="str">
            <v>Tatacliq Footwear Content template_19-11-25</v>
          </cell>
          <cell r="C57039" t="str">
            <v>CLOSED</v>
          </cell>
          <cell r="D57039" t="str">
            <v>Medium</v>
          </cell>
          <cell r="E57039" t="str">
            <v>netscribes</v>
          </cell>
          <cell r="F57039" t="str">
            <v>Mohd Tahir Shaikh</v>
          </cell>
          <cell r="G57039">
            <v>45985.493055555555</v>
          </cell>
          <cell r="H57039">
            <v>45988.761111111111</v>
          </cell>
        </row>
        <row r="57040">
          <cell r="A57040" t="str">
            <v>UCW-22666</v>
          </cell>
          <cell r="B57040" t="str">
            <v>Request for the Image Update || ABFRL-TatacliQ</v>
          </cell>
          <cell r="C57040" t="str">
            <v>CLOSED</v>
          </cell>
          <cell r="D57040" t="str">
            <v>Medium</v>
          </cell>
          <cell r="E57040" t="str">
            <v>netscribes</v>
          </cell>
          <cell r="F57040" t="str">
            <v>Mohd Tahir Shaikh</v>
          </cell>
          <cell r="G57040">
            <v>45985.473611111112</v>
          </cell>
          <cell r="H57040">
            <v>45992.686805555553</v>
          </cell>
        </row>
        <row r="57041">
          <cell r="A57041" t="str">
            <v>UCW-22660</v>
          </cell>
          <cell r="B57041" t="str">
            <v>FA25: TC Fossil Leather A+ Content</v>
          </cell>
          <cell r="C57041" t="str">
            <v>CLOSED Due to Inactive/Insufficient Information</v>
          </cell>
          <cell r="D57041" t="str">
            <v>Medium</v>
          </cell>
          <cell r="E57041" t="str">
            <v>netscribes</v>
          </cell>
          <cell r="F57041" t="str">
            <v>Mohd Tahir Shaikh</v>
          </cell>
          <cell r="G57041">
            <v>45985.448611111111</v>
          </cell>
          <cell r="H57041">
            <v>45989.380555555559</v>
          </cell>
        </row>
        <row r="57042">
          <cell r="A57042" t="str">
            <v>UCW-22658</v>
          </cell>
          <cell r="B57042" t="str">
            <v>A+ Content for PDP Enhancement (image drive  links)</v>
          </cell>
          <cell r="C57042" t="str">
            <v>CLOSED</v>
          </cell>
          <cell r="D57042" t="str">
            <v>Medium</v>
          </cell>
          <cell r="E57042" t="str">
            <v>netscribes</v>
          </cell>
          <cell r="F57042" t="str">
            <v>Mohd Tahir Shaikh</v>
          </cell>
          <cell r="G57042">
            <v>45984.936111111114</v>
          </cell>
          <cell r="H57042">
            <v>46044.520833333336</v>
          </cell>
        </row>
        <row r="57043">
          <cell r="A57043" t="str">
            <v>UCW-22654</v>
          </cell>
          <cell r="B57043" t="str">
            <v>LIBAS X TATACLIQ NEW CATALOGUE 21-11-2025</v>
          </cell>
          <cell r="C57043" t="str">
            <v>CLOSED</v>
          </cell>
          <cell r="D57043" t="str">
            <v>Medium</v>
          </cell>
          <cell r="E57043" t="str">
            <v>netscribes</v>
          </cell>
          <cell r="F57043" t="str">
            <v>Mohd Tahir Shaikh</v>
          </cell>
          <cell r="G57043">
            <v>45984.907638888886</v>
          </cell>
          <cell r="H57043">
            <v>45986.671527777777</v>
          </cell>
        </row>
        <row r="57044">
          <cell r="A57044" t="str">
            <v>UCW-22652</v>
          </cell>
          <cell r="B57044" t="str">
            <v>VERO MODA Accessories  -AW25 LOT - 1</v>
          </cell>
          <cell r="C57044" t="str">
            <v>CLOSED</v>
          </cell>
          <cell r="D57044" t="str">
            <v>Medium</v>
          </cell>
          <cell r="E57044" t="str">
            <v>netscribes</v>
          </cell>
          <cell r="F57044" t="str">
            <v>Mohd Tahir Shaikh</v>
          </cell>
          <cell r="G57044">
            <v>45984.901388888888</v>
          </cell>
          <cell r="H57044">
            <v>45986.684027777781</v>
          </cell>
        </row>
        <row r="57045">
          <cell r="A57045" t="str">
            <v>UCW-22651</v>
          </cell>
          <cell r="B57045" t="str">
            <v>Product image-19-11-2025</v>
          </cell>
          <cell r="C57045" t="str">
            <v>CLOSED</v>
          </cell>
          <cell r="D57045" t="str">
            <v>Medium</v>
          </cell>
          <cell r="E57045" t="str">
            <v>netscribes</v>
          </cell>
          <cell r="F57045" t="str">
            <v>Mohd Tahir Shaikh</v>
          </cell>
          <cell r="G57045">
            <v>45984.897222222222</v>
          </cell>
          <cell r="H57045">
            <v>45986.579861111109</v>
          </cell>
        </row>
        <row r="57046">
          <cell r="A57046" t="str">
            <v>UCW-22644</v>
          </cell>
          <cell r="B57046" t="str">
            <v xml:space="preserve">NEED TO CHANGE PICTURE </v>
          </cell>
          <cell r="C57046" t="str">
            <v>CLOSED</v>
          </cell>
          <cell r="D57046" t="str">
            <v>Medium</v>
          </cell>
          <cell r="E57046" t="str">
            <v>netscribes</v>
          </cell>
          <cell r="F57046" t="str">
            <v>Mohd Tahir Shaikh</v>
          </cell>
          <cell r="G57046">
            <v>45984.59375</v>
          </cell>
          <cell r="H57046">
            <v>45988.784722222219</v>
          </cell>
        </row>
        <row r="57047">
          <cell r="A57047" t="str">
            <v>UCW-22641</v>
          </cell>
          <cell r="B57047" t="str">
            <v>Outdoor Lamp Catalog file</v>
          </cell>
          <cell r="C57047" t="str">
            <v>CLOSED</v>
          </cell>
          <cell r="D57047" t="str">
            <v>Medium</v>
          </cell>
          <cell r="E57047" t="str">
            <v>netscribes</v>
          </cell>
          <cell r="F57047" t="str">
            <v>Mohd Tahir Shaikh</v>
          </cell>
          <cell r="G57047">
            <v>45984.576388888891</v>
          </cell>
          <cell r="H57047">
            <v>45994.745833333334</v>
          </cell>
        </row>
        <row r="57048">
          <cell r="A57048" t="str">
            <v>UCW-22637</v>
          </cell>
          <cell r="B57048" t="str">
            <v>Corduroy trouser for listing</v>
          </cell>
          <cell r="C57048" t="str">
            <v>CLOSED</v>
          </cell>
          <cell r="D57048" t="str">
            <v>Medium</v>
          </cell>
          <cell r="E57048" t="str">
            <v>netscribes</v>
          </cell>
          <cell r="F57048" t="str">
            <v>Mohd Tahir Shaikh</v>
          </cell>
          <cell r="G57048">
            <v>45984.55972222222</v>
          </cell>
          <cell r="H57048">
            <v>46007.725694444445</v>
          </cell>
        </row>
        <row r="57049">
          <cell r="A57049" t="str">
            <v>UCW-22636</v>
          </cell>
          <cell r="B57049" t="str">
            <v>Foto care | Image &amp; Title update | 20TH NOV</v>
          </cell>
          <cell r="C57049" t="str">
            <v>CLOSED</v>
          </cell>
          <cell r="D57049" t="str">
            <v>Medium</v>
          </cell>
          <cell r="E57049" t="str">
            <v>netscribes</v>
          </cell>
          <cell r="F57049" t="str">
            <v>Mohd Tahir Shaikh</v>
          </cell>
          <cell r="G57049">
            <v>45984.556250000001</v>
          </cell>
          <cell r="H57049">
            <v>46036.69027777778</v>
          </cell>
        </row>
        <row r="57050">
          <cell r="A57050" t="str">
            <v>UCW-22633</v>
          </cell>
          <cell r="B57050" t="str">
            <v>Image Update Request for Existing SKUs on TataCliq</v>
          </cell>
          <cell r="C57050" t="str">
            <v>CLOSED</v>
          </cell>
          <cell r="D57050" t="str">
            <v>Medium</v>
          </cell>
          <cell r="E57050" t="str">
            <v>netscribes</v>
          </cell>
          <cell r="F57050" t="str">
            <v>Mohd Tahir Shaikh</v>
          </cell>
          <cell r="G57050">
            <v>45984.427777777775</v>
          </cell>
          <cell r="H57050">
            <v>45987.564583333333</v>
          </cell>
        </row>
        <row r="57051">
          <cell r="A57051" t="str">
            <v>UCW-22629</v>
          </cell>
          <cell r="B57051" t="str">
            <v xml:space="preserve">IMAGE CHNGE REQUEST </v>
          </cell>
          <cell r="C57051" t="str">
            <v>CLOSED</v>
          </cell>
          <cell r="D57051" t="str">
            <v>Medium</v>
          </cell>
          <cell r="E57051" t="str">
            <v>netscribes</v>
          </cell>
          <cell r="F57051" t="str">
            <v>Mohd Tahir Shaikh</v>
          </cell>
          <cell r="G57051">
            <v>45984.417361111111</v>
          </cell>
          <cell r="H57051">
            <v>46027.751388888886</v>
          </cell>
        </row>
        <row r="57052">
          <cell r="A57052" t="str">
            <v>UCW-22619</v>
          </cell>
          <cell r="B57052" t="str">
            <v>Beauty - Adhoc - Correction - 11 skus - 24 Nov</v>
          </cell>
          <cell r="C57052" t="str">
            <v>CLOSED Due to Inactive/Insufficient Information</v>
          </cell>
          <cell r="D57052" t="str">
            <v>Medium</v>
          </cell>
          <cell r="E57052" t="str">
            <v>netscribes</v>
          </cell>
          <cell r="F57052" t="str">
            <v>netscribes</v>
          </cell>
          <cell r="G57052">
            <v>45983.696527777778</v>
          </cell>
          <cell r="H57052">
            <v>46029.737500000003</v>
          </cell>
        </row>
        <row r="57053">
          <cell r="A57053" t="str">
            <v>UCW-22618</v>
          </cell>
          <cell r="B57053" t="str">
            <v>Brand Ambassador- Akshay Kumar Image Remove</v>
          </cell>
          <cell r="C57053" t="str">
            <v>CLOSED</v>
          </cell>
          <cell r="D57053" t="str">
            <v>Medium</v>
          </cell>
          <cell r="E57053" t="str">
            <v>netscribes</v>
          </cell>
          <cell r="F57053" t="str">
            <v>netscribes</v>
          </cell>
          <cell r="G57053">
            <v>45983.599305555559</v>
          </cell>
          <cell r="H57053">
            <v>46027.466666666667</v>
          </cell>
        </row>
        <row r="57054">
          <cell r="A57054" t="str">
            <v>UCW-22613</v>
          </cell>
          <cell r="B57054" t="str">
            <v>CLONE - NIKE FOOTWEAR LISTING FILE FOR TATA CLIQ</v>
          </cell>
          <cell r="C57054" t="str">
            <v>CLOSED</v>
          </cell>
          <cell r="D57054" t="str">
            <v>Medium</v>
          </cell>
          <cell r="E57054" t="str">
            <v>netscribes</v>
          </cell>
          <cell r="F57054" t="str">
            <v>Mohd Tahir Shaikh</v>
          </cell>
          <cell r="G57054">
            <v>45983.539583333331</v>
          </cell>
          <cell r="H57054">
            <v>45983.681250000001</v>
          </cell>
        </row>
        <row r="57055">
          <cell r="A57055" t="str">
            <v>UCW-22612</v>
          </cell>
          <cell r="B57055" t="str">
            <v>ECCO - Catalogue</v>
          </cell>
          <cell r="C57055" t="str">
            <v>CLOSED</v>
          </cell>
          <cell r="D57055" t="str">
            <v>Medium</v>
          </cell>
          <cell r="E57055" t="str">
            <v>Chirag Dubal</v>
          </cell>
          <cell r="F57055" t="str">
            <v>Shloka Chakre</v>
          </cell>
          <cell r="G57055">
            <v>45983.465277777781</v>
          </cell>
          <cell r="H57055">
            <v>45987.5</v>
          </cell>
        </row>
        <row r="57056">
          <cell r="A57056" t="str">
            <v>UCW-22600</v>
          </cell>
          <cell r="B57056" t="str">
            <v>Levis - Tatacliq NSM pending</v>
          </cell>
          <cell r="C57056" t="str">
            <v>CLOSED</v>
          </cell>
          <cell r="D57056" t="str">
            <v>Medium</v>
          </cell>
          <cell r="E57056" t="str">
            <v>netscribes</v>
          </cell>
          <cell r="F57056" t="str">
            <v>Mohd Tahir Shaikh</v>
          </cell>
          <cell r="G57056">
            <v>45982.837500000001</v>
          </cell>
          <cell r="H57056">
            <v>46021.698611111111</v>
          </cell>
        </row>
        <row r="57057">
          <cell r="A57057" t="str">
            <v>UCW-22597</v>
          </cell>
          <cell r="B57057" t="str">
            <v>IRTH listings on TQ_Lot 1_74 SKUs</v>
          </cell>
          <cell r="C57057" t="str">
            <v>CLOSED</v>
          </cell>
          <cell r="D57057" t="str">
            <v>Medium</v>
          </cell>
          <cell r="E57057" t="str">
            <v>netscribes</v>
          </cell>
          <cell r="F57057" t="str">
            <v>Mohd Tahir Shaikh</v>
          </cell>
          <cell r="G57057">
            <v>45982.824999999997</v>
          </cell>
          <cell r="H57057">
            <v>45986.478472222225</v>
          </cell>
        </row>
        <row r="57058">
          <cell r="A57058" t="str">
            <v>UCW-22596</v>
          </cell>
          <cell r="B57058" t="str">
            <v>Puma Mapping Sheet</v>
          </cell>
          <cell r="C57058" t="str">
            <v>CLOSED</v>
          </cell>
          <cell r="D57058" t="str">
            <v>Medium</v>
          </cell>
          <cell r="E57058" t="str">
            <v>netscribes</v>
          </cell>
          <cell r="F57058" t="str">
            <v>Mohd Tahir Shaikh</v>
          </cell>
          <cell r="G57058">
            <v>45982.820833333331</v>
          </cell>
          <cell r="H57058">
            <v>45986.522916666669</v>
          </cell>
        </row>
        <row r="57059">
          <cell r="A57059" t="str">
            <v>UCW-22594</v>
          </cell>
          <cell r="B57059" t="str">
            <v>Wrong size updated in listing</v>
          </cell>
          <cell r="C57059" t="str">
            <v>CLOSED</v>
          </cell>
          <cell r="D57059" t="str">
            <v>Medium</v>
          </cell>
          <cell r="E57059" t="str">
            <v>netscribes</v>
          </cell>
          <cell r="F57059" t="str">
            <v>Mohd Tahir Shaikh</v>
          </cell>
          <cell r="G57059">
            <v>45982.810416666667</v>
          </cell>
          <cell r="H57059">
            <v>45985.53125</v>
          </cell>
        </row>
        <row r="57060">
          <cell r="A57060" t="str">
            <v>UCW-22591</v>
          </cell>
          <cell r="B57060" t="str">
            <v>Beauty - 128628 - Adhoc - Title and Image update - Foxtale - 5 SKUs - 21 Nov</v>
          </cell>
          <cell r="C57060" t="str">
            <v>CLOSED</v>
          </cell>
          <cell r="D57060" t="str">
            <v>Medium</v>
          </cell>
          <cell r="E57060" t="str">
            <v>netscribes</v>
          </cell>
          <cell r="F57060" t="str">
            <v>Shraddha Dighe</v>
          </cell>
          <cell r="G57060">
            <v>45982.736805555556</v>
          </cell>
          <cell r="H57060">
            <v>45986.713194444441</v>
          </cell>
        </row>
        <row r="57061">
          <cell r="A57061" t="str">
            <v>UCW-22590</v>
          </cell>
          <cell r="B57061" t="str">
            <v>CLONE - Sweet Dreams Men Sell now 23 SKUs- 07.10.2025</v>
          </cell>
          <cell r="C57061" t="str">
            <v>CLOSED</v>
          </cell>
          <cell r="D57061" t="str">
            <v>Medium</v>
          </cell>
          <cell r="E57061" t="str">
            <v>netscribes</v>
          </cell>
          <cell r="F57061" t="str">
            <v>Mohd Tahir Shaikh</v>
          </cell>
          <cell r="G57061">
            <v>45982.734722222223</v>
          </cell>
          <cell r="H57061">
            <v>45985.571527777778</v>
          </cell>
        </row>
        <row r="57062">
          <cell r="A57062" t="str">
            <v>UCW-22589</v>
          </cell>
          <cell r="B57062" t="str">
            <v>Beauty - 127259 - Platform addition - Breathe aromatherapy - 6 SKUS - 10 OCT</v>
          </cell>
          <cell r="C57062" t="str">
            <v>CLOSED</v>
          </cell>
          <cell r="D57062" t="str">
            <v>Highest</v>
          </cell>
          <cell r="E57062" t="str">
            <v>netscribes</v>
          </cell>
          <cell r="F57062" t="str">
            <v>Shraddha Dighe</v>
          </cell>
          <cell r="G57062">
            <v>45982.73333333333</v>
          </cell>
          <cell r="H57062">
            <v>45985.479166666664</v>
          </cell>
        </row>
        <row r="57063">
          <cell r="A57063" t="str">
            <v>UCW-22585</v>
          </cell>
          <cell r="B57063" t="str">
            <v>CLONE - Reebok Shoes Catalog (Seller ID: 127989)</v>
          </cell>
          <cell r="C57063" t="str">
            <v>CLOSED</v>
          </cell>
          <cell r="D57063" t="str">
            <v>Medium</v>
          </cell>
          <cell r="E57063" t="str">
            <v>netscribes</v>
          </cell>
          <cell r="F57063" t="str">
            <v>Mohd Tahir Shaikh</v>
          </cell>
          <cell r="G57063">
            <v>45982.718055555553</v>
          </cell>
          <cell r="H57063">
            <v>46000.455555555556</v>
          </cell>
        </row>
        <row r="57064">
          <cell r="A57064" t="str">
            <v>UCW-22584</v>
          </cell>
          <cell r="B57064" t="str">
            <v>LIBAS X TATACLIQ AI IMAGE REPLACE 18-11-2025</v>
          </cell>
          <cell r="C57064" t="str">
            <v>CLOSED</v>
          </cell>
          <cell r="D57064" t="str">
            <v>Medium</v>
          </cell>
          <cell r="E57064" t="str">
            <v>netscribes</v>
          </cell>
          <cell r="F57064" t="str">
            <v>Mohd Tahir Shaikh</v>
          </cell>
          <cell r="G57064">
            <v>45982.706250000003</v>
          </cell>
          <cell r="H57064">
            <v>45986.554166666669</v>
          </cell>
        </row>
        <row r="57065">
          <cell r="A57065" t="str">
            <v>UCW-22582</v>
          </cell>
          <cell r="B57065" t="str">
            <v>CLONE - Tata Cliq Lot - Women 149 Styles (Biba)</v>
          </cell>
          <cell r="C57065" t="str">
            <v>CLOSED</v>
          </cell>
          <cell r="D57065" t="str">
            <v>Medium</v>
          </cell>
          <cell r="E57065" t="str">
            <v>netscribes</v>
          </cell>
          <cell r="F57065" t="str">
            <v>Mohd Tahir Shaikh</v>
          </cell>
          <cell r="G57065">
            <v>45982.70208333333</v>
          </cell>
          <cell r="H57065">
            <v>45986.665972222225</v>
          </cell>
        </row>
        <row r="57066">
          <cell r="A57066" t="str">
            <v>UCW-22581</v>
          </cell>
          <cell r="B57066" t="str">
            <v>Catalog | Brand: Converse | TQ Footwear | AllGender-Template -Revised</v>
          </cell>
          <cell r="C57066" t="str">
            <v>CLOSED</v>
          </cell>
          <cell r="D57066" t="str">
            <v>Medium</v>
          </cell>
          <cell r="E57066" t="str">
            <v>netscribes</v>
          </cell>
          <cell r="F57066" t="str">
            <v>Mohd Tahir Shaikh</v>
          </cell>
          <cell r="G57066">
            <v>45982.697222222225</v>
          </cell>
          <cell r="H57066">
            <v>46024.807638888888</v>
          </cell>
        </row>
        <row r="57067">
          <cell r="A57067" t="str">
            <v>UCW-22576</v>
          </cell>
          <cell r="B57067" t="str">
            <v>Beauty - 125908 - E2E - Milkshake - 8 SKUs - 21 Nov</v>
          </cell>
          <cell r="C57067" t="str">
            <v>CLOSED</v>
          </cell>
          <cell r="D57067" t="str">
            <v>Medium</v>
          </cell>
          <cell r="E57067" t="str">
            <v>netscribes</v>
          </cell>
          <cell r="F57067" t="str">
            <v>Shraddha Dighe</v>
          </cell>
          <cell r="G57067">
            <v>45982.645833333336</v>
          </cell>
          <cell r="H57067">
            <v>45987.470833333333</v>
          </cell>
        </row>
        <row r="57068">
          <cell r="A57068" t="str">
            <v>UCW-22574</v>
          </cell>
          <cell r="B57068" t="str">
            <v>Beauty - 125908 - E2E - Milkshake - 6 SKUS - 21 Nov</v>
          </cell>
          <cell r="C57068" t="str">
            <v>CLOSED Due to Inactive/Insufficient Information</v>
          </cell>
          <cell r="D57068" t="str">
            <v>Medium</v>
          </cell>
          <cell r="E57068" t="str">
            <v>netscribes</v>
          </cell>
          <cell r="F57068" t="str">
            <v>Shraddha Dighe</v>
          </cell>
          <cell r="G57068">
            <v>45982.634722222225</v>
          </cell>
          <cell r="H57068">
            <v>46029.737500000003</v>
          </cell>
        </row>
        <row r="57069">
          <cell r="A57069" t="str">
            <v>UCW-22571</v>
          </cell>
          <cell r="B57069" t="str">
            <v>Beauty - 126397 - Image update (pending)- Renee - 1 SKUS - 21 Nov</v>
          </cell>
          <cell r="C57069" t="str">
            <v>CLOSED</v>
          </cell>
          <cell r="D57069" t="str">
            <v>Medium</v>
          </cell>
          <cell r="E57069" t="str">
            <v>netscribes</v>
          </cell>
          <cell r="F57069" t="str">
            <v>Shraddha Dighe</v>
          </cell>
          <cell r="G57069">
            <v>45982.613888888889</v>
          </cell>
          <cell r="H57069">
            <v>45985.902083333334</v>
          </cell>
        </row>
        <row r="57070">
          <cell r="A57070" t="str">
            <v>UCW-22570</v>
          </cell>
          <cell r="B57070" t="str">
            <v xml:space="preserve">Beauty - Adhoc - Corrections - 127939 - 82 skus - 20th Nov  </v>
          </cell>
          <cell r="C57070" t="str">
            <v>CLOSED</v>
          </cell>
          <cell r="D57070" t="str">
            <v>Medium</v>
          </cell>
          <cell r="E57070" t="str">
            <v>netscribes</v>
          </cell>
          <cell r="F57070" t="str">
            <v>netscribes</v>
          </cell>
          <cell r="G57070">
            <v>45982.587500000001</v>
          </cell>
          <cell r="H57070">
            <v>45983.571527777778</v>
          </cell>
        </row>
        <row r="57071">
          <cell r="A57071" t="str">
            <v>UCW-22566</v>
          </cell>
          <cell r="B57071" t="str">
            <v>Mia Replenishment for Noos Collection</v>
          </cell>
          <cell r="C57071" t="str">
            <v>CLOSED</v>
          </cell>
          <cell r="D57071" t="str">
            <v>Medium</v>
          </cell>
          <cell r="E57071" t="str">
            <v>netscribes</v>
          </cell>
          <cell r="F57071" t="str">
            <v>Mohd Tahir Shaikh</v>
          </cell>
          <cell r="G57071">
            <v>45982.553472222222</v>
          </cell>
          <cell r="H57071">
            <v>45992.753472222219</v>
          </cell>
        </row>
        <row r="57072">
          <cell r="A57072" t="str">
            <v>UCW-22565</v>
          </cell>
          <cell r="B57072" t="str">
            <v>Beauty - 125928 - Image update - O3+ - 1 SKUS - 21 Nov</v>
          </cell>
          <cell r="C57072" t="str">
            <v>CLOSED</v>
          </cell>
          <cell r="D57072" t="str">
            <v>Medium</v>
          </cell>
          <cell r="E57072" t="str">
            <v>netscribes</v>
          </cell>
          <cell r="F57072" t="str">
            <v>Shraddha Dighe</v>
          </cell>
          <cell r="G57072">
            <v>45982.549305555556</v>
          </cell>
          <cell r="H57072">
            <v>45985.513888888891</v>
          </cell>
        </row>
        <row r="57073">
          <cell r="A57073" t="str">
            <v>UCW-22556</v>
          </cell>
          <cell r="B57073" t="str">
            <v>Beauty - Adhoc - Correction - 32 skus - 21st Nov</v>
          </cell>
          <cell r="C57073" t="str">
            <v>CLOSED</v>
          </cell>
          <cell r="D57073" t="str">
            <v>Medium</v>
          </cell>
          <cell r="E57073" t="str">
            <v>netscribes</v>
          </cell>
          <cell r="F57073" t="str">
            <v>Simi Raichel Zachariah</v>
          </cell>
          <cell r="G57073">
            <v>45982.510416666664</v>
          </cell>
          <cell r="H57073">
            <v>45986.775694444441</v>
          </cell>
        </row>
        <row r="57074">
          <cell r="A57074" t="str">
            <v>UCW-22554</v>
          </cell>
          <cell r="B57074" t="str">
            <v>Beauty - Adhoc - Corrections - 14 skus - 21st Nov</v>
          </cell>
          <cell r="C57074" t="str">
            <v>CLOSED</v>
          </cell>
          <cell r="D57074" t="str">
            <v>Medium</v>
          </cell>
          <cell r="E57074" t="str">
            <v>netscribes</v>
          </cell>
          <cell r="F57074" t="str">
            <v>Simi Raichel Zachariah</v>
          </cell>
          <cell r="G57074">
            <v>45982.496527777781</v>
          </cell>
          <cell r="H57074">
            <v>45986.446527777778</v>
          </cell>
        </row>
        <row r="57075">
          <cell r="A57075" t="str">
            <v>UCW-22550</v>
          </cell>
          <cell r="B57075" t="str">
            <v>Guldasata &amp; Anklet Collection's Catalog for Tata Cliq.</v>
          </cell>
          <cell r="C57075" t="str">
            <v>CLOSED</v>
          </cell>
          <cell r="D57075" t="str">
            <v>Medium</v>
          </cell>
          <cell r="E57075" t="str">
            <v>netscribes</v>
          </cell>
          <cell r="F57075" t="str">
            <v>Mohd Tahir Shaikh</v>
          </cell>
          <cell r="G57075">
            <v>45982.466666666667</v>
          </cell>
          <cell r="H57075">
            <v>45992.718055555553</v>
          </cell>
        </row>
        <row r="57076">
          <cell r="A57076" t="str">
            <v>UCW-22548</v>
          </cell>
          <cell r="B57076" t="str">
            <v>Image change for Marks &amp; Spenser</v>
          </cell>
          <cell r="C57076" t="str">
            <v>CLOSED</v>
          </cell>
          <cell r="D57076" t="str">
            <v>Medium</v>
          </cell>
          <cell r="E57076" t="str">
            <v>netscribes</v>
          </cell>
          <cell r="F57076" t="str">
            <v>Mohd Tahir Shaikh</v>
          </cell>
          <cell r="G57076">
            <v>45982.457638888889</v>
          </cell>
          <cell r="H57076">
            <v>45986.815972222219</v>
          </cell>
        </row>
        <row r="57077">
          <cell r="A57077" t="str">
            <v>UCW-22546</v>
          </cell>
          <cell r="B57077" t="str">
            <v>Yera/Pasabahce/Table &amp; Tale-No of styles 148-Season Year round-19/11/2025</v>
          </cell>
          <cell r="C57077" t="str">
            <v>CLOSED Due to Inactive/Insufficient Information</v>
          </cell>
          <cell r="D57077" t="str">
            <v>Medium</v>
          </cell>
          <cell r="E57077" t="str">
            <v>netscribes</v>
          </cell>
          <cell r="F57077" t="str">
            <v>Mohd Tahir Shaikh</v>
          </cell>
          <cell r="G57077">
            <v>45982.451388888891</v>
          </cell>
          <cell r="H57077">
            <v>46126.876388888886</v>
          </cell>
        </row>
        <row r="57078">
          <cell r="A57078" t="str">
            <v>UCW-22545</v>
          </cell>
          <cell r="B57078" t="str">
            <v>Beauty - E2E - 129477 - Luar - 17 skus - 21 Nov</v>
          </cell>
          <cell r="C57078" t="str">
            <v>CLOSED</v>
          </cell>
          <cell r="D57078" t="str">
            <v>Medium</v>
          </cell>
          <cell r="E57078" t="str">
            <v>netscribes</v>
          </cell>
          <cell r="F57078" t="str">
            <v>Simi Raichel Zachariah</v>
          </cell>
          <cell r="G57078">
            <v>45982.449305555558</v>
          </cell>
          <cell r="H57078">
            <v>45987.458333333336</v>
          </cell>
        </row>
        <row r="57079">
          <cell r="A57079" t="str">
            <v>UCW-22542</v>
          </cell>
          <cell r="B57079" t="str">
            <v>Catalog Sheets and Image Links for TataCliq</v>
          </cell>
          <cell r="C57079" t="str">
            <v>CLOSED</v>
          </cell>
          <cell r="D57079" t="str">
            <v>Medium</v>
          </cell>
          <cell r="E57079" t="str">
            <v>netscribes</v>
          </cell>
          <cell r="F57079" t="str">
            <v>Mohd Tahir Shaikh</v>
          </cell>
          <cell r="G57079">
            <v>45981.834722222222</v>
          </cell>
          <cell r="H57079">
            <v>45983.722916666666</v>
          </cell>
        </row>
        <row r="57080">
          <cell r="A57080" t="str">
            <v>UCW-22541</v>
          </cell>
          <cell r="B57080" t="str">
            <v>CLONE - Footwear-Input-Format- 06 Nov</v>
          </cell>
          <cell r="C57080" t="str">
            <v>CLOSED</v>
          </cell>
          <cell r="D57080" t="str">
            <v>Medium</v>
          </cell>
          <cell r="E57080" t="str">
            <v>netscribes</v>
          </cell>
          <cell r="F57080" t="str">
            <v>Mohd Tahir Shaikh</v>
          </cell>
          <cell r="G57080">
            <v>45981.820138888892</v>
          </cell>
          <cell r="H57080">
            <v>45983.726388888892</v>
          </cell>
        </row>
        <row r="57081">
          <cell r="A57081" t="str">
            <v>UCW-22538</v>
          </cell>
          <cell r="B57081" t="str">
            <v>Beauty - 125928 - E2E - Pilgrim - 19 SKUS - 20 Nov</v>
          </cell>
          <cell r="C57081" t="str">
            <v>CLOSED</v>
          </cell>
          <cell r="D57081" t="str">
            <v>Medium</v>
          </cell>
          <cell r="E57081" t="str">
            <v>netscribes</v>
          </cell>
          <cell r="F57081" t="str">
            <v>Shraddha Dighe</v>
          </cell>
          <cell r="G57081">
            <v>45981.779166666667</v>
          </cell>
          <cell r="H57081">
            <v>45987.453472222223</v>
          </cell>
        </row>
        <row r="57082">
          <cell r="A57082" t="str">
            <v>UCW-22537</v>
          </cell>
          <cell r="B57082" t="str">
            <v>US_New_Launch_TataCliq || Urban Space || Seller Code : 125800</v>
          </cell>
          <cell r="C57082" t="str">
            <v>CLOSED</v>
          </cell>
          <cell r="D57082" t="str">
            <v>Medium</v>
          </cell>
          <cell r="E57082" t="str">
            <v>netscribes</v>
          </cell>
          <cell r="F57082" t="str">
            <v>Mohd Tahir Shaikh</v>
          </cell>
          <cell r="G57082">
            <v>45981.776388888888</v>
          </cell>
          <cell r="H57082">
            <v>45995.554861111108</v>
          </cell>
        </row>
        <row r="57083">
          <cell r="A57083" t="str">
            <v>UCW-22536</v>
          </cell>
          <cell r="B57083" t="str">
            <v>Beauty - E2E - 100001 - Studiowest - 6 skus - 20th Nov</v>
          </cell>
          <cell r="C57083" t="str">
            <v>CLOSED</v>
          </cell>
          <cell r="D57083" t="str">
            <v>Medium</v>
          </cell>
          <cell r="E57083" t="str">
            <v>netscribes</v>
          </cell>
          <cell r="F57083" t="str">
            <v>Simi Raichel Zachariah</v>
          </cell>
          <cell r="G57083">
            <v>45981.770833333336</v>
          </cell>
          <cell r="H57083">
            <v>45983.521527777775</v>
          </cell>
        </row>
        <row r="57084">
          <cell r="A57084" t="str">
            <v>UCW-22535</v>
          </cell>
          <cell r="B57084" t="str">
            <v>TATA CLIQ New SMC Sheet</v>
          </cell>
          <cell r="C57084" t="str">
            <v>CLOSED</v>
          </cell>
          <cell r="D57084" t="str">
            <v>Medium</v>
          </cell>
          <cell r="E57084" t="str">
            <v>netscribes</v>
          </cell>
          <cell r="F57084" t="str">
            <v>Mohd Tahir Shaikh</v>
          </cell>
          <cell r="G57084">
            <v>45981.768055555556</v>
          </cell>
          <cell r="H57084">
            <v>45983.736805555556</v>
          </cell>
        </row>
        <row r="57085">
          <cell r="A57085" t="str">
            <v>UCW-22533</v>
          </cell>
          <cell r="B57085" t="str">
            <v>CLONE - Beauty - E2E - 125928 - Riggs London - 36 skus - 13th Nov</v>
          </cell>
          <cell r="C57085" t="str">
            <v>CLOSED</v>
          </cell>
          <cell r="D57085" t="str">
            <v>Medium</v>
          </cell>
          <cell r="E57085" t="str">
            <v>netscribes</v>
          </cell>
          <cell r="F57085" t="str">
            <v>Simi Raichel Zachariah</v>
          </cell>
          <cell r="G57085">
            <v>45981.743055555555</v>
          </cell>
          <cell r="H57085">
            <v>45983.518055555556</v>
          </cell>
        </row>
        <row r="57086">
          <cell r="A57086" t="str">
            <v>UCW-22531</v>
          </cell>
          <cell r="B57086" t="str">
            <v>LOT 111</v>
          </cell>
          <cell r="C57086" t="str">
            <v>CLOSED</v>
          </cell>
          <cell r="D57086" t="str">
            <v>Medium</v>
          </cell>
          <cell r="E57086" t="str">
            <v>netscribes</v>
          </cell>
          <cell r="F57086" t="str">
            <v>Mohd Tahir Shaikh</v>
          </cell>
          <cell r="G57086">
            <v>45981.73333333333</v>
          </cell>
          <cell r="H57086">
            <v>45987.734027777777</v>
          </cell>
        </row>
        <row r="57087">
          <cell r="A57087" t="str">
            <v>UCW-22529</v>
          </cell>
          <cell r="B57087" t="str">
            <v xml:space="preserve">Need to update Title_19th Nov </v>
          </cell>
          <cell r="C57087" t="str">
            <v>CLOSED</v>
          </cell>
          <cell r="D57087" t="str">
            <v>Medium</v>
          </cell>
          <cell r="E57087" t="str">
            <v>netscribes</v>
          </cell>
          <cell r="F57087" t="str">
            <v>Mohd Tahir Shaikh</v>
          </cell>
          <cell r="G57087">
            <v>45981.726388888892</v>
          </cell>
          <cell r="H57087">
            <v>45986.727083333331</v>
          </cell>
        </row>
        <row r="57088">
          <cell r="A57088" t="str">
            <v>UCW-22527</v>
          </cell>
          <cell r="B57088" t="str">
            <v>Wrangler &amp; Lee Men's Wear (102 SKU's &amp; 18 style's Options)- 19 Nov 25 (Tata Cliq)</v>
          </cell>
          <cell r="C57088" t="str">
            <v>CLOSED</v>
          </cell>
          <cell r="D57088" t="str">
            <v>Medium</v>
          </cell>
          <cell r="E57088" t="str">
            <v>netscribes</v>
          </cell>
          <cell r="F57088" t="str">
            <v>Mohd Tahir Shaikh</v>
          </cell>
          <cell r="G57088">
            <v>45981.72152777778</v>
          </cell>
          <cell r="H57088">
            <v>45983.719444444447</v>
          </cell>
        </row>
        <row r="57089">
          <cell r="A57089" t="str">
            <v>UCW-22525</v>
          </cell>
          <cell r="B57089" t="str">
            <v>2 Catalogue Sheet for Uploading</v>
          </cell>
          <cell r="C57089" t="str">
            <v>CLOSED</v>
          </cell>
          <cell r="D57089" t="str">
            <v>Medium</v>
          </cell>
          <cell r="E57089" t="str">
            <v>netscribes</v>
          </cell>
          <cell r="F57089" t="str">
            <v>Mohd Tahir Shaikh</v>
          </cell>
          <cell r="G57089">
            <v>45981.713888888888</v>
          </cell>
          <cell r="H57089">
            <v>45983.715277777781</v>
          </cell>
        </row>
        <row r="57090">
          <cell r="A57090" t="str">
            <v>UCW-22524</v>
          </cell>
          <cell r="B57090" t="str">
            <v>Tatacliq Men Content template-19-11-25</v>
          </cell>
          <cell r="C57090" t="str">
            <v>CLOSED</v>
          </cell>
          <cell r="D57090" t="str">
            <v>Medium</v>
          </cell>
          <cell r="E57090" t="str">
            <v>netscribes</v>
          </cell>
          <cell r="F57090" t="str">
            <v>Mohd Tahir Shaikh</v>
          </cell>
          <cell r="G57090">
            <v>45981.706944444442</v>
          </cell>
          <cell r="H57090">
            <v>45983.740277777775</v>
          </cell>
        </row>
        <row r="57091">
          <cell r="A57091" t="str">
            <v>UCW-22505</v>
          </cell>
          <cell r="B57091" t="str">
            <v xml:space="preserve">Beauty - Adhoc - Corrections - 127939 - 82 skus - 20th Nov  </v>
          </cell>
          <cell r="C57091" t="str">
            <v>CLOSED</v>
          </cell>
          <cell r="D57091" t="str">
            <v>Medium</v>
          </cell>
          <cell r="E57091" t="str">
            <v>netscribes</v>
          </cell>
          <cell r="F57091" t="str">
            <v>Simi Raichel Zachariah</v>
          </cell>
          <cell r="G57091">
            <v>45981.525694444441</v>
          </cell>
          <cell r="H57091">
            <v>45982.611111111109</v>
          </cell>
        </row>
        <row r="57092">
          <cell r="A57092" t="str">
            <v>UCW-22500</v>
          </cell>
          <cell r="B57092" t="str">
            <v>LIBAS X TATACLIQ INFLUENCER IMAGE ADDITION 18-11-2025</v>
          </cell>
          <cell r="C57092" t="str">
            <v>CLOSED</v>
          </cell>
          <cell r="D57092" t="str">
            <v>Medium</v>
          </cell>
          <cell r="E57092" t="str">
            <v>netscribes</v>
          </cell>
          <cell r="F57092" t="str">
            <v>Sushma Ram</v>
          </cell>
          <cell r="G57092">
            <v>45981.5</v>
          </cell>
          <cell r="H57092">
            <v>45985.638888888891</v>
          </cell>
        </row>
        <row r="57093">
          <cell r="A57093" t="str">
            <v>UCW-22498</v>
          </cell>
          <cell r="B57093" t="str">
            <v>Beauty - 125928 - Title Update - Bioderma - 7 SKUs - 20 nov</v>
          </cell>
          <cell r="C57093" t="str">
            <v>CLOSED</v>
          </cell>
          <cell r="D57093" t="str">
            <v>Medium</v>
          </cell>
          <cell r="E57093" t="str">
            <v>netscribes</v>
          </cell>
          <cell r="F57093" t="str">
            <v>Shraddha Dighe</v>
          </cell>
          <cell r="G57093">
            <v>45981.488194444442</v>
          </cell>
          <cell r="H57093">
            <v>45982.54583333333</v>
          </cell>
        </row>
        <row r="57094">
          <cell r="A57094" t="str">
            <v>UCW-22495</v>
          </cell>
          <cell r="B57094" t="str">
            <v>Styles Migration to Tata Cliq Westbury Account - 18-09-2025</v>
          </cell>
          <cell r="C57094" t="str">
            <v>CLOSED</v>
          </cell>
          <cell r="D57094" t="str">
            <v>Medium</v>
          </cell>
          <cell r="E57094" t="str">
            <v>netscribes</v>
          </cell>
          <cell r="F57094" t="str">
            <v>netscribes</v>
          </cell>
          <cell r="G57094">
            <v>45981.470138888886</v>
          </cell>
          <cell r="H57094">
            <v>46022.556944444441</v>
          </cell>
        </row>
        <row r="57095">
          <cell r="A57095" t="str">
            <v>UCW-22494</v>
          </cell>
          <cell r="B57095" t="str">
            <v>Beauty - Adhoc - 125928 - Lotus - 1 sku - 20th Nov</v>
          </cell>
          <cell r="C57095" t="str">
            <v>CLOSED</v>
          </cell>
          <cell r="D57095" t="str">
            <v>Medium</v>
          </cell>
          <cell r="E57095" t="str">
            <v>netscribes</v>
          </cell>
          <cell r="F57095" t="str">
            <v>Simi Raichel Zachariah</v>
          </cell>
          <cell r="G57095">
            <v>45981.469444444447</v>
          </cell>
          <cell r="H57095">
            <v>45985.454861111109</v>
          </cell>
        </row>
        <row r="57096">
          <cell r="A57096" t="str">
            <v>UCW-22490</v>
          </cell>
          <cell r="B57096" t="str">
            <v>Hoversoul Listing  - Grace Lifestyle 18 Nov 2025 Men Shoes &amp; Slides</v>
          </cell>
          <cell r="C57096" t="str">
            <v>CLOSED</v>
          </cell>
          <cell r="D57096" t="str">
            <v>Medium</v>
          </cell>
          <cell r="E57096" t="str">
            <v>netscribes</v>
          </cell>
          <cell r="F57096" t="str">
            <v>Mohd Tahir Shaikh</v>
          </cell>
          <cell r="G57096">
            <v>45981.443749999999</v>
          </cell>
          <cell r="H57096">
            <v>45992.506944444445</v>
          </cell>
        </row>
        <row r="57097">
          <cell r="A57097" t="str">
            <v>UCW-22479</v>
          </cell>
          <cell r="B57097" t="str">
            <v>CLONE - Beauty - 129410 - E2E - Mahina - 126 SKUS - 19 Nov</v>
          </cell>
          <cell r="C57097" t="str">
            <v>CLOSED</v>
          </cell>
          <cell r="D57097" t="str">
            <v>Medium</v>
          </cell>
          <cell r="E57097" t="str">
            <v>netscribes</v>
          </cell>
          <cell r="F57097" t="str">
            <v>Shraddha Dighe</v>
          </cell>
          <cell r="G57097">
            <v>45980.738888888889</v>
          </cell>
          <cell r="H57097">
            <v>45983.513888888891</v>
          </cell>
        </row>
        <row r="57098">
          <cell r="A57098" t="str">
            <v>UCW-22478</v>
          </cell>
          <cell r="B57098" t="str">
            <v>Beauty - 125928 - Title update - Schwarzkopf Professional - 6 skus - 19 Nov</v>
          </cell>
          <cell r="C57098" t="str">
            <v>CLOSED</v>
          </cell>
          <cell r="D57098" t="str">
            <v>Highest</v>
          </cell>
          <cell r="E57098" t="str">
            <v>netscribes</v>
          </cell>
          <cell r="F57098" t="str">
            <v>Shraddha Dighe</v>
          </cell>
          <cell r="G57098">
            <v>45980.731944444444</v>
          </cell>
          <cell r="H57098">
            <v>45985.455555555556</v>
          </cell>
        </row>
        <row r="57099">
          <cell r="A57099" t="str">
            <v>UCW-22474</v>
          </cell>
          <cell r="B57099" t="str">
            <v>Enamor Thermal Listing 45 SKu</v>
          </cell>
          <cell r="C57099" t="str">
            <v>CLOSED</v>
          </cell>
          <cell r="D57099" t="str">
            <v>Medium</v>
          </cell>
          <cell r="E57099" t="str">
            <v>netscribes</v>
          </cell>
          <cell r="F57099" t="str">
            <v>Mohd Tahir Shaikh</v>
          </cell>
          <cell r="G57099">
            <v>45980.707638888889</v>
          </cell>
          <cell r="H57099">
            <v>45983.647222222222</v>
          </cell>
        </row>
        <row r="57100">
          <cell r="A57100" t="str">
            <v>UCW-22473</v>
          </cell>
          <cell r="B57100" t="str">
            <v>Beauty - E2E -100001 - Studiowest - 19 skus - 19th Nov</v>
          </cell>
          <cell r="C57100" t="str">
            <v>CLOSED</v>
          </cell>
          <cell r="D57100" t="str">
            <v>Medium</v>
          </cell>
          <cell r="E57100" t="str">
            <v>netscribes</v>
          </cell>
          <cell r="F57100" t="str">
            <v>Simi Raichel Zachariah</v>
          </cell>
          <cell r="G57100">
            <v>45980.694444444445</v>
          </cell>
          <cell r="H57100">
            <v>45983.509027777778</v>
          </cell>
        </row>
        <row r="57101">
          <cell r="A57101" t="str">
            <v>UCW-22470</v>
          </cell>
          <cell r="B57101" t="str">
            <v>Clone - Puma New Listing Sheet 04-11-2025</v>
          </cell>
          <cell r="C57101" t="str">
            <v>CLOSED</v>
          </cell>
          <cell r="D57101" t="str">
            <v>Medium</v>
          </cell>
          <cell r="E57101" t="str">
            <v>netscribes</v>
          </cell>
          <cell r="F57101" t="str">
            <v>netscribes</v>
          </cell>
          <cell r="G57101">
            <v>45980.670138888891</v>
          </cell>
          <cell r="H57101">
            <v>45985.499305555553</v>
          </cell>
        </row>
        <row r="57102">
          <cell r="A57102" t="str">
            <v>UCW-22468</v>
          </cell>
          <cell r="B57102" t="str">
            <v>Beauty - 125928 - Image update - Osis - 14 SKUS - 19 Nov</v>
          </cell>
          <cell r="C57102" t="str">
            <v>CLOSED</v>
          </cell>
          <cell r="D57102" t="str">
            <v>Medium</v>
          </cell>
          <cell r="E57102" t="str">
            <v>netscribes</v>
          </cell>
          <cell r="F57102" t="str">
            <v>Shraddha Dighe</v>
          </cell>
          <cell r="G57102">
            <v>45980.65625</v>
          </cell>
          <cell r="H57102">
            <v>45982.504861111112</v>
          </cell>
        </row>
        <row r="57103">
          <cell r="A57103" t="str">
            <v>UCW-22467</v>
          </cell>
          <cell r="B57103" t="str">
            <v>Men's Apparel 12-11-2025</v>
          </cell>
          <cell r="C57103" t="str">
            <v>CLOSED</v>
          </cell>
          <cell r="D57103" t="str">
            <v>Medium</v>
          </cell>
          <cell r="E57103" t="str">
            <v>netscribes</v>
          </cell>
          <cell r="F57103" t="str">
            <v>netscribes</v>
          </cell>
          <cell r="G57103">
            <v>45980.654861111114</v>
          </cell>
          <cell r="H57103">
            <v>45983.664583333331</v>
          </cell>
        </row>
        <row r="57104">
          <cell r="A57104" t="str">
            <v>UCW-22464</v>
          </cell>
          <cell r="B57104" t="str">
            <v>LIBAS X TATACLIQ NEW CATALOGUE 18-11-2025</v>
          </cell>
          <cell r="C57104" t="str">
            <v>CLOSED</v>
          </cell>
          <cell r="D57104" t="str">
            <v>Medium</v>
          </cell>
          <cell r="E57104" t="str">
            <v>netscribes</v>
          </cell>
          <cell r="F57104" t="str">
            <v>Mohd Tahir Shaikh</v>
          </cell>
          <cell r="G57104">
            <v>45980.615972222222</v>
          </cell>
          <cell r="H57104">
            <v>46028.59097222222</v>
          </cell>
        </row>
        <row r="57105">
          <cell r="A57105" t="str">
            <v>UCW-22463</v>
          </cell>
          <cell r="B57105" t="str">
            <v>TC AW25 - Biba Women - 15-11-25</v>
          </cell>
          <cell r="C57105" t="str">
            <v>CLOSED</v>
          </cell>
          <cell r="D57105" t="str">
            <v>Medium</v>
          </cell>
          <cell r="E57105" t="str">
            <v>netscribes</v>
          </cell>
          <cell r="F57105" t="str">
            <v>Mohd Tahir Shaikh</v>
          </cell>
          <cell r="G57105">
            <v>45980.611805555556</v>
          </cell>
          <cell r="H57105">
            <v>45982.615277777775</v>
          </cell>
        </row>
        <row r="57106">
          <cell r="A57106" t="str">
            <v>UCW-22462</v>
          </cell>
          <cell r="B57106" t="str">
            <v>Beauty - Adhoc - 125928- Clinique - 5skus - 19th Nov</v>
          </cell>
          <cell r="C57106" t="str">
            <v>CLOSED</v>
          </cell>
          <cell r="D57106" t="str">
            <v>Medium</v>
          </cell>
          <cell r="E57106" t="str">
            <v>netscribes</v>
          </cell>
          <cell r="F57106" t="str">
            <v>Simi Raichel Zachariah</v>
          </cell>
          <cell r="G57106">
            <v>45980.606944444444</v>
          </cell>
          <cell r="H57106">
            <v>45985.777083333334</v>
          </cell>
        </row>
        <row r="57107">
          <cell r="A57107" t="str">
            <v>UCW-22457</v>
          </cell>
          <cell r="B57107" t="str">
            <v>ALDO FW25 Footwear Catalog Submission (TC&amp;TCL) - 19.11.2025</v>
          </cell>
          <cell r="C57107" t="str">
            <v>CLOSED</v>
          </cell>
          <cell r="D57107" t="str">
            <v>Medium</v>
          </cell>
          <cell r="E57107" t="str">
            <v>Chirag Dubal</v>
          </cell>
          <cell r="F57107" t="str">
            <v>Reagan D’souza</v>
          </cell>
          <cell r="G57107">
            <v>45980.56527777778</v>
          </cell>
          <cell r="H57107">
            <v>45982.62222222222</v>
          </cell>
        </row>
        <row r="57108">
          <cell r="A57108" t="str">
            <v>UCW-22452</v>
          </cell>
          <cell r="B57108" t="str">
            <v>Video uploading for few skus</v>
          </cell>
          <cell r="C57108" t="str">
            <v>CLOSED</v>
          </cell>
          <cell r="D57108" t="str">
            <v>Medium</v>
          </cell>
          <cell r="E57108" t="str">
            <v>netscribes</v>
          </cell>
          <cell r="F57108" t="str">
            <v>Mohd Tahir Shaikh</v>
          </cell>
          <cell r="G57108">
            <v>45980.518055555556</v>
          </cell>
          <cell r="H57108">
            <v>45981.529166666667</v>
          </cell>
        </row>
        <row r="57109">
          <cell r="A57109" t="str">
            <v>UCW-22446</v>
          </cell>
          <cell r="B57109" t="str">
            <v xml:space="preserve">BEauty - GWP - 125928 - The Face Shop - 1 sku - 19th Nov </v>
          </cell>
          <cell r="C57109" t="str">
            <v>CLOSED</v>
          </cell>
          <cell r="D57109" t="str">
            <v>Medium</v>
          </cell>
          <cell r="E57109" t="str">
            <v>netscribes</v>
          </cell>
          <cell r="F57109" t="str">
            <v>Simi Raichel Zachariah</v>
          </cell>
          <cell r="G57109">
            <v>45980.495833333334</v>
          </cell>
          <cell r="H57109">
            <v>45981.463888888888</v>
          </cell>
        </row>
        <row r="57110">
          <cell r="A57110" t="str">
            <v>UCW-22408</v>
          </cell>
          <cell r="B57110" t="str">
            <v>Clone - Clone - Asian footwear listing 24 OCT 2025</v>
          </cell>
          <cell r="C57110" t="str">
            <v>CLOSED</v>
          </cell>
          <cell r="D57110" t="str">
            <v>Medium</v>
          </cell>
          <cell r="E57110" t="str">
            <v>netscribes</v>
          </cell>
          <cell r="F57110" t="str">
            <v>netscribes</v>
          </cell>
          <cell r="G57110">
            <v>45979.692361111112</v>
          </cell>
          <cell r="H57110">
            <v>45987.568749999999</v>
          </cell>
        </row>
        <row r="57111">
          <cell r="A57111" t="str">
            <v>UCW-22405</v>
          </cell>
          <cell r="B57111" t="str">
            <v>BEauty - 125928 -Adhoc - Clinique - 2 skus - 18th Nov</v>
          </cell>
          <cell r="C57111" t="str">
            <v>CLOSED</v>
          </cell>
          <cell r="D57111" t="str">
            <v>Medium</v>
          </cell>
          <cell r="E57111" t="str">
            <v>netscribes</v>
          </cell>
          <cell r="F57111" t="str">
            <v>Simi Raichel Zachariah</v>
          </cell>
          <cell r="G57111">
            <v>45979.680555555555</v>
          </cell>
          <cell r="H57111">
            <v>45981.752083333333</v>
          </cell>
        </row>
        <row r="57112">
          <cell r="A57112" t="str">
            <v>UCW-22403</v>
          </cell>
          <cell r="B57112" t="str">
            <v>CLONE - Beauty - E2E - 125928 - Skinn 24Seven ombre &amp; Sacrlet - 2 skus - 11th Nov</v>
          </cell>
          <cell r="C57112" t="str">
            <v>CLOSED Due to Inactive/Insufficient Information</v>
          </cell>
          <cell r="D57112" t="str">
            <v>Medium</v>
          </cell>
          <cell r="E57112" t="str">
            <v>netscribes</v>
          </cell>
          <cell r="F57112" t="str">
            <v>Simi Raichel Zachariah</v>
          </cell>
          <cell r="G57112">
            <v>45979.657638888886</v>
          </cell>
          <cell r="H57112">
            <v>46102.65347222222</v>
          </cell>
        </row>
        <row r="57113">
          <cell r="A57113" t="str">
            <v>UCW-22401</v>
          </cell>
          <cell r="B57113" t="str">
            <v>Clone - New Balance Apparels Listing 04th Nov 25 (Seller code: 126934)</v>
          </cell>
          <cell r="C57113" t="str">
            <v>CLOSED</v>
          </cell>
          <cell r="D57113" t="str">
            <v>Medium</v>
          </cell>
          <cell r="E57113" t="str">
            <v>netscribes</v>
          </cell>
          <cell r="F57113" t="str">
            <v>netscribes</v>
          </cell>
          <cell r="G57113">
            <v>45979.613194444442</v>
          </cell>
          <cell r="H57113">
            <v>45987.567361111112</v>
          </cell>
        </row>
        <row r="57114">
          <cell r="A57114" t="str">
            <v>UCW-22399</v>
          </cell>
          <cell r="B57114" t="str">
            <v>Beauty - E2E - 125928 - Creed - 2 skus - 18th Nov</v>
          </cell>
          <cell r="C57114" t="str">
            <v>CLOSED</v>
          </cell>
          <cell r="D57114" t="str">
            <v>Medium</v>
          </cell>
          <cell r="E57114" t="str">
            <v>netscribes</v>
          </cell>
          <cell r="F57114" t="str">
            <v>Simi Raichel Zachariah</v>
          </cell>
          <cell r="G57114">
            <v>45979.611805555556</v>
          </cell>
          <cell r="H57114">
            <v>45981.415972222225</v>
          </cell>
        </row>
        <row r="57115">
          <cell r="A57115" t="str">
            <v>UCW-22398</v>
          </cell>
          <cell r="B57115" t="str">
            <v>Clone - SPARQ New Catalog 593 Styles</v>
          </cell>
          <cell r="C57115" t="str">
            <v>CLOSED</v>
          </cell>
          <cell r="D57115" t="str">
            <v>Medium</v>
          </cell>
          <cell r="E57115" t="str">
            <v>netscribes</v>
          </cell>
          <cell r="F57115" t="str">
            <v>netscribes</v>
          </cell>
          <cell r="G57115">
            <v>45979.605555555558</v>
          </cell>
          <cell r="H57115">
            <v>45991.831944444442</v>
          </cell>
        </row>
        <row r="57116">
          <cell r="A57116" t="str">
            <v>UCW-22397</v>
          </cell>
          <cell r="B57116" t="str">
            <v>Beauty - 126890 - E2E - Statsia Street - 12 SKU - 18 Nov</v>
          </cell>
          <cell r="C57116" t="str">
            <v>CLOSED</v>
          </cell>
          <cell r="D57116" t="str">
            <v>Medium</v>
          </cell>
          <cell r="E57116" t="str">
            <v>netscribes</v>
          </cell>
          <cell r="F57116" t="str">
            <v>Shraddha Dighe</v>
          </cell>
          <cell r="G57116">
            <v>45979.604861111111</v>
          </cell>
          <cell r="H57116">
            <v>45982.448611111111</v>
          </cell>
        </row>
        <row r="57117">
          <cell r="A57117" t="str">
            <v>UCW-22385</v>
          </cell>
          <cell r="B57117" t="str">
            <v>CLONE - Beauty - 128634 - Image update - DeBelle - 10 SKUS - 11 NOV</v>
          </cell>
          <cell r="C57117" t="str">
            <v>CLOSED</v>
          </cell>
          <cell r="D57117" t="str">
            <v>High</v>
          </cell>
          <cell r="E57117" t="str">
            <v>netscribes</v>
          </cell>
          <cell r="F57117" t="str">
            <v>Simi Raichel Zachariah</v>
          </cell>
          <cell r="G57117">
            <v>45979.54791666667</v>
          </cell>
          <cell r="H57117">
            <v>45981.67083333333</v>
          </cell>
        </row>
        <row r="57118">
          <cell r="A57118" t="str">
            <v>UCW-22384</v>
          </cell>
          <cell r="B57118" t="str">
            <v>Beauty - E2E - 126349 - Ahmed Al Maghribi.- 82 skus - 18th Nov</v>
          </cell>
          <cell r="C57118" t="str">
            <v>CLOSED</v>
          </cell>
          <cell r="D57118" t="str">
            <v>Medium</v>
          </cell>
          <cell r="E57118" t="str">
            <v>netscribes</v>
          </cell>
          <cell r="F57118" t="str">
            <v>Simi Raichel Zachariah</v>
          </cell>
          <cell r="G57118">
            <v>45979.544444444444</v>
          </cell>
          <cell r="H57118">
            <v>45989.445833333331</v>
          </cell>
        </row>
        <row r="57119">
          <cell r="A57119" t="str">
            <v>UCW-22380</v>
          </cell>
          <cell r="B57119" t="str">
            <v>HO25: TC A+ Content</v>
          </cell>
          <cell r="C57119" t="str">
            <v>CLOSED</v>
          </cell>
          <cell r="D57119" t="str">
            <v>Medium</v>
          </cell>
          <cell r="E57119" t="str">
            <v>netscribes</v>
          </cell>
          <cell r="F57119" t="str">
            <v>Mohd Tahir Shaikh</v>
          </cell>
          <cell r="G57119">
            <v>45979.532638888886</v>
          </cell>
          <cell r="H57119">
            <v>46044.519444444442</v>
          </cell>
        </row>
        <row r="57120">
          <cell r="A57120" t="str">
            <v>UCW-22377</v>
          </cell>
          <cell r="B57120" t="str">
            <v>Beauty - E2E - 125928 - Banana Republic  - 6 skus -18th Nov</v>
          </cell>
          <cell r="C57120" t="str">
            <v>CLOSED</v>
          </cell>
          <cell r="D57120" t="str">
            <v>Medium</v>
          </cell>
          <cell r="E57120" t="str">
            <v>netscribes</v>
          </cell>
          <cell r="F57120" t="str">
            <v>Simi Raichel Zachariah</v>
          </cell>
          <cell r="G57120">
            <v>45979.519444444442</v>
          </cell>
          <cell r="H57120">
            <v>45986.427777777775</v>
          </cell>
        </row>
        <row r="57121">
          <cell r="A57121" t="str">
            <v>UCW-22375</v>
          </cell>
          <cell r="B57121" t="str">
            <v>Beauty - 126397 - Image update - Renee - 8 SKUS - 18 Nov</v>
          </cell>
          <cell r="C57121" t="str">
            <v>CLOSED</v>
          </cell>
          <cell r="D57121" t="str">
            <v>Highest</v>
          </cell>
          <cell r="E57121" t="str">
            <v>netscribes</v>
          </cell>
          <cell r="F57121" t="str">
            <v>Shraddha Dighe</v>
          </cell>
          <cell r="G57121">
            <v>45979.511111111111</v>
          </cell>
          <cell r="H57121">
            <v>45988.824305555558</v>
          </cell>
        </row>
        <row r="57122">
          <cell r="A57122" t="str">
            <v>UCW-22374</v>
          </cell>
          <cell r="B57122" t="str">
            <v>Beauty - E2E - 127939 - Hermes - 9 skus - 18th Nov</v>
          </cell>
          <cell r="C57122" t="str">
            <v>CLOSED</v>
          </cell>
          <cell r="D57122" t="str">
            <v>Medium</v>
          </cell>
          <cell r="E57122" t="str">
            <v>netscribes</v>
          </cell>
          <cell r="F57122" t="str">
            <v>Simi Raichel Zachariah</v>
          </cell>
          <cell r="G57122">
            <v>45979.506249999999</v>
          </cell>
          <cell r="H57122">
            <v>45981.421527777777</v>
          </cell>
        </row>
        <row r="57123">
          <cell r="A57123" t="str">
            <v>UCW-22372</v>
          </cell>
          <cell r="B57123" t="str">
            <v>Clone - Clone - Decathlon &lt;&gt; Tata Cliq AW'25 Cataloging - Phase 2</v>
          </cell>
          <cell r="C57123" t="str">
            <v>CLOSED</v>
          </cell>
          <cell r="D57123" t="str">
            <v>Medium</v>
          </cell>
          <cell r="E57123" t="str">
            <v>netscribes</v>
          </cell>
          <cell r="F57123" t="str">
            <v>netscribes</v>
          </cell>
          <cell r="G57123">
            <v>45979.490972222222</v>
          </cell>
          <cell r="H57123">
            <v>45993.480555555558</v>
          </cell>
        </row>
        <row r="57124">
          <cell r="A57124" t="str">
            <v>UCW-22370</v>
          </cell>
          <cell r="B57124" t="str">
            <v>BEauty - E2E - 125928 - Puig - 8 skus - 18th Nov</v>
          </cell>
          <cell r="C57124" t="str">
            <v>CLOSED</v>
          </cell>
          <cell r="D57124" t="str">
            <v>Medium</v>
          </cell>
          <cell r="E57124" t="str">
            <v>netscribes</v>
          </cell>
          <cell r="F57124" t="str">
            <v>Simi Raichel Zachariah</v>
          </cell>
          <cell r="G57124">
            <v>45979.470138888886</v>
          </cell>
          <cell r="H57124">
            <v>45981.793749999997</v>
          </cell>
        </row>
        <row r="57125">
          <cell r="A57125" t="str">
            <v>UCW-22369</v>
          </cell>
          <cell r="B57125" t="str">
            <v>BEauty - Adhoc - 126387 - Unscripted Dubai - 2 skus - 18th Nov</v>
          </cell>
          <cell r="C57125" t="str">
            <v>CLOSED</v>
          </cell>
          <cell r="D57125" t="str">
            <v>Medium</v>
          </cell>
          <cell r="E57125" t="str">
            <v>netscribes</v>
          </cell>
          <cell r="F57125" t="str">
            <v>Simi Raichel Zachariah</v>
          </cell>
          <cell r="G57125">
            <v>45979.465277777781</v>
          </cell>
          <cell r="H57125">
            <v>45980.509027777778</v>
          </cell>
        </row>
        <row r="57126">
          <cell r="A57126" t="str">
            <v>UCW-22368</v>
          </cell>
          <cell r="B57126" t="str">
            <v>BEauty - E2E - 127939 - Police To Be Hyperverse - 4 skus - 18th Nov</v>
          </cell>
          <cell r="C57126" t="str">
            <v>CLOSED</v>
          </cell>
          <cell r="D57126" t="str">
            <v>Medium</v>
          </cell>
          <cell r="E57126" t="str">
            <v>netscribes</v>
          </cell>
          <cell r="F57126" t="str">
            <v>Simi Raichel Zachariah</v>
          </cell>
          <cell r="G57126">
            <v>45979.461111111108</v>
          </cell>
          <cell r="H57126">
            <v>45981.426388888889</v>
          </cell>
        </row>
        <row r="57127">
          <cell r="A57127" t="str">
            <v>UCW-22365</v>
          </cell>
          <cell r="B57127" t="str">
            <v>CLONE - Product Listing on Tata Luxury - SKIP HOP</v>
          </cell>
          <cell r="C57127" t="str">
            <v>CLOSED</v>
          </cell>
          <cell r="D57127" t="str">
            <v>Medium</v>
          </cell>
          <cell r="E57127" t="str">
            <v>Jaibharathi Jagannathan</v>
          </cell>
          <cell r="F57127" t="str">
            <v>Shloka Chakre</v>
          </cell>
          <cell r="G57127">
            <v>45979.37777777778</v>
          </cell>
          <cell r="H57127">
            <v>45986.689583333333</v>
          </cell>
        </row>
        <row r="57128">
          <cell r="A57128" t="str">
            <v>UCW-22363</v>
          </cell>
          <cell r="B57128" t="str">
            <v>CLONE - Nipura(seller id :129055) Product listings data.</v>
          </cell>
          <cell r="C57128" t="str">
            <v>CLOSED Due to Inactive/Insufficient Information</v>
          </cell>
          <cell r="D57128" t="str">
            <v>Medium</v>
          </cell>
          <cell r="E57128" t="str">
            <v>netscribes</v>
          </cell>
          <cell r="F57128" t="str">
            <v>Mohd Tahir Shaikh</v>
          </cell>
          <cell r="G57128">
            <v>45979.023611111108</v>
          </cell>
          <cell r="H57128">
            <v>45989.506944444445</v>
          </cell>
        </row>
        <row r="57129">
          <cell r="A57129" t="str">
            <v>UCW-22344</v>
          </cell>
          <cell r="B57129" t="str">
            <v>BEauty - E2E - 126387 - Nabeel - 26 skus - 17th Nov</v>
          </cell>
          <cell r="C57129" t="str">
            <v>CLOSED</v>
          </cell>
          <cell r="D57129" t="str">
            <v>Medium</v>
          </cell>
          <cell r="E57129" t="str">
            <v>netscribes</v>
          </cell>
          <cell r="F57129" t="str">
            <v>Simi Raichel Zachariah</v>
          </cell>
          <cell r="G57129">
            <v>45978.76458333333</v>
          </cell>
          <cell r="H57129">
            <v>45982.44027777778</v>
          </cell>
        </row>
        <row r="57130">
          <cell r="A57130" t="str">
            <v>UCW-22340</v>
          </cell>
          <cell r="B57130" t="str">
            <v>Nike Add now Catalogue dated 28th Oct2025 ( Seller account: 129408, 129415 and 129417 )</v>
          </cell>
          <cell r="C57130" t="str">
            <v>CLOSED</v>
          </cell>
          <cell r="D57130" t="str">
            <v>Medium</v>
          </cell>
          <cell r="E57130" t="str">
            <v>netscribes</v>
          </cell>
          <cell r="F57130" t="str">
            <v>netscribes</v>
          </cell>
          <cell r="G57130">
            <v>45978.746527777781</v>
          </cell>
          <cell r="H57130">
            <v>45981.875694444447</v>
          </cell>
        </row>
        <row r="57131">
          <cell r="A57131" t="str">
            <v>UCW-22339</v>
          </cell>
          <cell r="B57131" t="str">
            <v>Beauty - 129402 - E2E - Fashion color - 13 SKUS - 17 Nov</v>
          </cell>
          <cell r="C57131" t="str">
            <v>CLOSED</v>
          </cell>
          <cell r="D57131" t="str">
            <v>Medium</v>
          </cell>
          <cell r="E57131" t="str">
            <v>netscribes</v>
          </cell>
          <cell r="F57131" t="str">
            <v>Shraddha Dighe</v>
          </cell>
          <cell r="G57131">
            <v>45978.742361111108</v>
          </cell>
          <cell r="H57131">
            <v>45982.431944444441</v>
          </cell>
        </row>
        <row r="57132">
          <cell r="A57132" t="str">
            <v>UCW-22334</v>
          </cell>
          <cell r="B57132" t="str">
            <v>Beauty - 125928 - Image update - O3+ - 8 SKUS - 17 Nov</v>
          </cell>
          <cell r="C57132" t="str">
            <v>CLOSED</v>
          </cell>
          <cell r="D57132" t="str">
            <v>Medium</v>
          </cell>
          <cell r="E57132" t="str">
            <v>netscribes</v>
          </cell>
          <cell r="F57132" t="str">
            <v>Shraddha Dighe</v>
          </cell>
          <cell r="G57132">
            <v>45978.730555555558</v>
          </cell>
          <cell r="H57132">
            <v>45981.543749999997</v>
          </cell>
        </row>
        <row r="57133">
          <cell r="A57133" t="str">
            <v>UCW-22330</v>
          </cell>
          <cell r="B57133" t="str">
            <v>CLONE - Product Listing on Tata Luxury - SKIP HOP</v>
          </cell>
          <cell r="C57133" t="str">
            <v>CLOSED Due to Inactive/Insufficient Information</v>
          </cell>
          <cell r="D57133" t="str">
            <v>Medium</v>
          </cell>
          <cell r="E57133" t="str">
            <v>Jaibharathi Jagannathan</v>
          </cell>
          <cell r="F57133" t="str">
            <v>Reagan D’souza</v>
          </cell>
          <cell r="G57133">
            <v>45978.717361111114</v>
          </cell>
          <cell r="H57133">
            <v>45979.438194444447</v>
          </cell>
        </row>
        <row r="57134">
          <cell r="A57134" t="str">
            <v>UCW-22310</v>
          </cell>
          <cell r="B57134" t="str">
            <v>Beauty - 128628 - E2E - Foxtale - 1 SKU - 17 Nov</v>
          </cell>
          <cell r="C57134" t="str">
            <v>CLOSED</v>
          </cell>
          <cell r="D57134" t="str">
            <v>Medium</v>
          </cell>
          <cell r="E57134" t="str">
            <v>netscribes</v>
          </cell>
          <cell r="F57134" t="str">
            <v>Shraddha Dighe</v>
          </cell>
          <cell r="G57134">
            <v>45978.657638888886</v>
          </cell>
          <cell r="H57134">
            <v>45983.498611111114</v>
          </cell>
        </row>
        <row r="57135">
          <cell r="A57135" t="str">
            <v>UCW-22308</v>
          </cell>
          <cell r="B57135" t="str">
            <v>Beauty - E2E - 125928 - Azzaro  &amp; Maison Margiela - 7 skus - 17th Nov</v>
          </cell>
          <cell r="C57135" t="str">
            <v>CLOSED</v>
          </cell>
          <cell r="D57135" t="str">
            <v>Medium</v>
          </cell>
          <cell r="E57135" t="str">
            <v>netscribes</v>
          </cell>
          <cell r="F57135" t="str">
            <v>Simi Raichel Zachariah</v>
          </cell>
          <cell r="G57135">
            <v>45978.647916666669</v>
          </cell>
          <cell r="H57135">
            <v>45981.412499999999</v>
          </cell>
        </row>
        <row r="57136">
          <cell r="A57136" t="str">
            <v>UCW-22306</v>
          </cell>
          <cell r="B57136" t="str">
            <v>Beauty - 125928 - Image update - 3 SKUS - Neutrogena - 17 Nov</v>
          </cell>
          <cell r="C57136" t="str">
            <v>CLOSED</v>
          </cell>
          <cell r="D57136" t="str">
            <v>Highest</v>
          </cell>
          <cell r="E57136" t="str">
            <v>netscribes</v>
          </cell>
          <cell r="F57136" t="str">
            <v>Shraddha Dighe</v>
          </cell>
          <cell r="G57136">
            <v>45978.643750000003</v>
          </cell>
          <cell r="H57136">
            <v>45979.498611111114</v>
          </cell>
        </row>
        <row r="57137">
          <cell r="A57137" t="str">
            <v>UCW-22305</v>
          </cell>
          <cell r="B57137" t="str">
            <v>CLONE - Beauty - 127367 - E2E - Kiro - 6 SKUS - 7 Nov</v>
          </cell>
          <cell r="C57137" t="str">
            <v>CLOSED</v>
          </cell>
          <cell r="D57137" t="str">
            <v>Medium</v>
          </cell>
          <cell r="E57137" t="str">
            <v>netscribes</v>
          </cell>
          <cell r="F57137" t="str">
            <v>Simi Raichel Zachariah</v>
          </cell>
          <cell r="G57137">
            <v>45978.623611111114</v>
          </cell>
          <cell r="H57137">
            <v>45981.801388888889</v>
          </cell>
        </row>
        <row r="57138">
          <cell r="A57138" t="str">
            <v>UCW-22300</v>
          </cell>
          <cell r="B57138" t="str">
            <v>CLONE - FW: Request to New List on Tatacliq _San Frissco</v>
          </cell>
          <cell r="C57138" t="str">
            <v>CLOSED</v>
          </cell>
          <cell r="D57138" t="str">
            <v>Medium</v>
          </cell>
          <cell r="E57138" t="str">
            <v>netscribes</v>
          </cell>
          <cell r="F57138" t="str">
            <v>Mohd Tahir Shaikh</v>
          </cell>
          <cell r="G57138">
            <v>45978.6</v>
          </cell>
          <cell r="H57138">
            <v>45991.822222222225</v>
          </cell>
        </row>
        <row r="57139">
          <cell r="A57139" t="str">
            <v>UCW-22296</v>
          </cell>
          <cell r="B57139" t="str">
            <v>Size Addition Catalogue</v>
          </cell>
          <cell r="C57139" t="str">
            <v>CLOSED</v>
          </cell>
          <cell r="D57139" t="str">
            <v>Medium</v>
          </cell>
          <cell r="E57139" t="str">
            <v>netscribes</v>
          </cell>
          <cell r="F57139" t="str">
            <v>Mohd Tahir Shaikh</v>
          </cell>
          <cell r="G57139">
            <v>45978.546527777777</v>
          </cell>
          <cell r="H57139">
            <v>45988.595138888886</v>
          </cell>
        </row>
        <row r="57140">
          <cell r="A57140" t="str">
            <v>UCW-22295</v>
          </cell>
          <cell r="B57140" t="str">
            <v>CLONE - Tata CLIQ(Fashion+Luxury) |adidas DTC| Apparel Attributes for Listing_30-10-25</v>
          </cell>
          <cell r="C57140" t="str">
            <v>CLOSED</v>
          </cell>
          <cell r="D57140" t="str">
            <v>Medium</v>
          </cell>
          <cell r="E57140" t="str">
            <v>netscribes</v>
          </cell>
          <cell r="F57140" t="str">
            <v>Mohd Tahir Shaikh</v>
          </cell>
          <cell r="G57140">
            <v>45978.542361111111</v>
          </cell>
          <cell r="H57140">
            <v>45985.724305555559</v>
          </cell>
        </row>
        <row r="57141">
          <cell r="A57141" t="str">
            <v>UCW-22294</v>
          </cell>
          <cell r="B57141" t="str">
            <v>Puma New Listings Sheet 14-11-2025</v>
          </cell>
          <cell r="C57141" t="str">
            <v>CLOSED</v>
          </cell>
          <cell r="D57141" t="str">
            <v>Medium</v>
          </cell>
          <cell r="E57141" t="str">
            <v>netscribes</v>
          </cell>
          <cell r="F57141" t="str">
            <v>Mohd Tahir Shaikh</v>
          </cell>
          <cell r="G57141">
            <v>45978.540277777778</v>
          </cell>
          <cell r="H57141">
            <v>45986.772222222222</v>
          </cell>
        </row>
        <row r="57142">
          <cell r="A57142" t="str">
            <v>UCW-22291</v>
          </cell>
          <cell r="B57142" t="str">
            <v>Tatacliq Women Ethnic Wear Template | 12th Nov'2025</v>
          </cell>
          <cell r="C57142" t="str">
            <v>CLOSED</v>
          </cell>
          <cell r="D57142" t="str">
            <v>Medium</v>
          </cell>
          <cell r="E57142" t="str">
            <v>netscribes</v>
          </cell>
          <cell r="F57142" t="str">
            <v>Mohd Tahir Shaikh</v>
          </cell>
          <cell r="G57142">
            <v>45978.521527777775</v>
          </cell>
          <cell r="H57142">
            <v>45980.625</v>
          </cell>
        </row>
        <row r="57143">
          <cell r="A57143" t="str">
            <v>UCW-22289</v>
          </cell>
          <cell r="B57143" t="str">
            <v>Beauty - 127939 - GWP - L'Occitane - 16 SKUs - 17 Nov</v>
          </cell>
          <cell r="C57143" t="str">
            <v>CLOSED</v>
          </cell>
          <cell r="D57143" t="str">
            <v>Highest</v>
          </cell>
          <cell r="E57143" t="str">
            <v>netscribes</v>
          </cell>
          <cell r="F57143" t="str">
            <v>Shraddha Dighe</v>
          </cell>
          <cell r="G57143">
            <v>45978.511111111111</v>
          </cell>
          <cell r="H57143">
            <v>45980.418055555558</v>
          </cell>
        </row>
        <row r="57144">
          <cell r="A57144" t="str">
            <v>UCW-22288</v>
          </cell>
          <cell r="B57144" t="str">
            <v>Beauty - 127939 - E2E - L'Occitane - 1 SKU - 17 SKU</v>
          </cell>
          <cell r="C57144" t="str">
            <v>CLOSED</v>
          </cell>
          <cell r="D57144" t="str">
            <v>Highest</v>
          </cell>
          <cell r="E57144" t="str">
            <v>netscribes</v>
          </cell>
          <cell r="F57144" t="str">
            <v>Shraddha Dighe</v>
          </cell>
          <cell r="G57144">
            <v>45978.509027777778</v>
          </cell>
          <cell r="H57144">
            <v>45983.48541666667</v>
          </cell>
        </row>
        <row r="57145">
          <cell r="A57145" t="str">
            <v>UCW-22287</v>
          </cell>
          <cell r="B57145" t="str">
            <v xml:space="preserve">Clone - Pediteq – New Brand – Catalogue listing </v>
          </cell>
          <cell r="C57145" t="str">
            <v>CLOSED Due to Inactive/Insufficient Information</v>
          </cell>
          <cell r="D57145" t="str">
            <v>Medium</v>
          </cell>
          <cell r="E57145" t="str">
            <v>netscribes</v>
          </cell>
          <cell r="F57145" t="str">
            <v>netscribes</v>
          </cell>
          <cell r="G57145">
            <v>45978.450694444444</v>
          </cell>
          <cell r="H57145">
            <v>46030.746527777781</v>
          </cell>
        </row>
        <row r="57146">
          <cell r="A57146" t="str">
            <v>UCW-22284</v>
          </cell>
          <cell r="B57146" t="str">
            <v>Tata Cliq Lot - Women 100 Styles (Biba)</v>
          </cell>
          <cell r="C57146" t="str">
            <v>CLOSED</v>
          </cell>
          <cell r="D57146" t="str">
            <v>Medium</v>
          </cell>
          <cell r="E57146" t="str">
            <v>netscribes</v>
          </cell>
          <cell r="F57146" t="str">
            <v>Juilee Jadhav</v>
          </cell>
          <cell r="G57146">
            <v>45978.056944444441</v>
          </cell>
          <cell r="H57146">
            <v>46028.704861111109</v>
          </cell>
        </row>
        <row r="57147">
          <cell r="A57147" t="str">
            <v>UCW-22281</v>
          </cell>
          <cell r="B57147" t="str">
            <v>Tatacliq Men Women Footwear Templates | 13th Nov'2025</v>
          </cell>
          <cell r="C57147" t="str">
            <v>CLOSED</v>
          </cell>
          <cell r="D57147" t="str">
            <v>Medium</v>
          </cell>
          <cell r="E57147" t="str">
            <v>netscribes</v>
          </cell>
          <cell r="F57147" t="str">
            <v>Juilee Jadhav</v>
          </cell>
          <cell r="G57147">
            <v>45978.026388888888</v>
          </cell>
          <cell r="H57147">
            <v>45987.549305555556</v>
          </cell>
        </row>
        <row r="57148">
          <cell r="A57148" t="str">
            <v>UCW-22279</v>
          </cell>
          <cell r="B57148" t="str">
            <v>Tatacliq Footwear-Input-Kids Templates | 13th Nov'25</v>
          </cell>
          <cell r="C57148" t="str">
            <v>CLOSED</v>
          </cell>
          <cell r="D57148" t="str">
            <v>Medium</v>
          </cell>
          <cell r="E57148" t="str">
            <v>netscribes</v>
          </cell>
          <cell r="F57148" t="str">
            <v>Juilee Jadhav</v>
          </cell>
          <cell r="G57148">
            <v>45978.007638888892</v>
          </cell>
          <cell r="H57148">
            <v>45987.535416666666</v>
          </cell>
        </row>
        <row r="57149">
          <cell r="A57149" t="str">
            <v>UCW-22275</v>
          </cell>
          <cell r="B57149" t="str">
            <v>Hoversoul Listing  - Popson Leather Shoes 13 Nov 2025 Men Shoes</v>
          </cell>
          <cell r="C57149" t="str">
            <v>CLOSED</v>
          </cell>
          <cell r="D57149" t="str">
            <v>Medium</v>
          </cell>
          <cell r="E57149" t="str">
            <v>netscribes</v>
          </cell>
          <cell r="F57149" t="str">
            <v>Mohd Tahir Shaikh</v>
          </cell>
          <cell r="G57149">
            <v>45977.980555555558</v>
          </cell>
          <cell r="H57149">
            <v>45986.490277777775</v>
          </cell>
        </row>
        <row r="57150">
          <cell r="A57150" t="str">
            <v>UCW-22274</v>
          </cell>
          <cell r="B57150" t="str">
            <v>CLONE - Brand: Converse | Seller Code: 129357 | TQF FTWR (Women) Catalog</v>
          </cell>
          <cell r="C57150" t="str">
            <v>CLOSED</v>
          </cell>
          <cell r="D57150" t="str">
            <v>Medium</v>
          </cell>
          <cell r="E57150" t="str">
            <v>netscribes</v>
          </cell>
          <cell r="F57150" t="str">
            <v>Mohd Tahir Shaikh</v>
          </cell>
          <cell r="G57150">
            <v>45977.932638888888</v>
          </cell>
          <cell r="H57150">
            <v>45999.448611111111</v>
          </cell>
        </row>
        <row r="57151">
          <cell r="A57151" t="str">
            <v>UCW-22273</v>
          </cell>
          <cell r="B57151" t="str">
            <v>CLONE - Brand: Converse | Seller Code: 129357 | TQF FTWR (Unisex) Catalog</v>
          </cell>
          <cell r="C57151" t="str">
            <v>CLOSED</v>
          </cell>
          <cell r="D57151" t="str">
            <v>Medium</v>
          </cell>
          <cell r="E57151" t="str">
            <v>netscribes</v>
          </cell>
          <cell r="F57151" t="str">
            <v>Mohd Tahir Shaikh</v>
          </cell>
          <cell r="G57151">
            <v>45977.929166666669</v>
          </cell>
          <cell r="H57151">
            <v>45999.443749999999</v>
          </cell>
        </row>
        <row r="57152">
          <cell r="A57152" t="str">
            <v>UCW-22252</v>
          </cell>
          <cell r="B57152" t="str">
            <v>Fila Apparels Listing-SS25</v>
          </cell>
          <cell r="C57152" t="str">
            <v>CLOSED</v>
          </cell>
          <cell r="D57152" t="str">
            <v>Medium</v>
          </cell>
          <cell r="E57152" t="str">
            <v>netscribes</v>
          </cell>
          <cell r="F57152" t="str">
            <v>Mohd Tahir Shaikh</v>
          </cell>
          <cell r="G57152">
            <v>45976.829861111109</v>
          </cell>
          <cell r="H57152">
            <v>45988.609722222223</v>
          </cell>
        </row>
        <row r="57153">
          <cell r="A57153" t="str">
            <v>UCW-22238</v>
          </cell>
          <cell r="B57153" t="str">
            <v>Tata Cliq Lot - Kids 18 Styles (Biba)</v>
          </cell>
          <cell r="C57153" t="str">
            <v>CLOSED</v>
          </cell>
          <cell r="D57153" t="str">
            <v>Medium</v>
          </cell>
          <cell r="E57153" t="str">
            <v>netscribes</v>
          </cell>
          <cell r="F57153" t="str">
            <v>Mohd Tahir Shaikh</v>
          </cell>
          <cell r="G57153">
            <v>45975.801388888889</v>
          </cell>
          <cell r="H57153">
            <v>45978.691666666666</v>
          </cell>
        </row>
        <row r="57154">
          <cell r="A57154" t="str">
            <v>UCW-22237</v>
          </cell>
          <cell r="B57154" t="str">
            <v>CLONE - Nike Add now Catalogue dated 28th Oct2025 ( Seller account: 129408, 129415 and 129417 )</v>
          </cell>
          <cell r="C57154" t="str">
            <v>CLOSED</v>
          </cell>
          <cell r="D57154" t="str">
            <v>Medium</v>
          </cell>
          <cell r="E57154" t="str">
            <v>netscribes</v>
          </cell>
          <cell r="F57154" t="str">
            <v>Mohd Tahir Shaikh</v>
          </cell>
          <cell r="G57154">
            <v>45975.789583333331</v>
          </cell>
          <cell r="H57154">
            <v>45987.503472222219</v>
          </cell>
        </row>
        <row r="57155">
          <cell r="A57155" t="str">
            <v>UCW-22236</v>
          </cell>
          <cell r="B57155" t="str">
            <v>Clone - Kidsville-New Catalog-30-OCT-2025- Slave Id -126520-GGN</v>
          </cell>
          <cell r="C57155" t="str">
            <v>CLOSED</v>
          </cell>
          <cell r="D57155" t="str">
            <v>Medium</v>
          </cell>
          <cell r="E57155" t="str">
            <v>netscribes</v>
          </cell>
          <cell r="F57155" t="str">
            <v>netscribes</v>
          </cell>
          <cell r="G57155">
            <v>45975.78125</v>
          </cell>
          <cell r="H57155">
            <v>45980.469444444447</v>
          </cell>
        </row>
        <row r="57156">
          <cell r="A57156" t="str">
            <v>UCW-22230</v>
          </cell>
          <cell r="B57156" t="str">
            <v>Men's Apparel 07-11-20205</v>
          </cell>
          <cell r="C57156" t="str">
            <v>CLOSED</v>
          </cell>
          <cell r="D57156" t="str">
            <v>Medium</v>
          </cell>
          <cell r="E57156" t="str">
            <v>netscribes</v>
          </cell>
          <cell r="F57156" t="str">
            <v>netscribes</v>
          </cell>
          <cell r="G57156">
            <v>45975.756249999999</v>
          </cell>
          <cell r="H57156">
            <v>45980.652777777781</v>
          </cell>
        </row>
        <row r="57157">
          <cell r="A57157" t="str">
            <v>UCW-22216</v>
          </cell>
          <cell r="B57157" t="str">
            <v>CLONE - CLONE - Clone - M&amp;S - Cataloguing</v>
          </cell>
          <cell r="C57157" t="str">
            <v>CLOSED</v>
          </cell>
          <cell r="D57157" t="str">
            <v>Medium</v>
          </cell>
          <cell r="E57157" t="str">
            <v>netscribes</v>
          </cell>
          <cell r="F57157" t="str">
            <v>Mohd Tahir Shaikh</v>
          </cell>
          <cell r="G57157">
            <v>45975.584722222222</v>
          </cell>
          <cell r="H57157">
            <v>45980.615972222222</v>
          </cell>
        </row>
        <row r="57158">
          <cell r="A57158" t="str">
            <v>UCW-22214</v>
          </cell>
          <cell r="B57158" t="str">
            <v>TH/CK-MP-Lot 48</v>
          </cell>
          <cell r="C57158" t="str">
            <v>CLOSED</v>
          </cell>
          <cell r="D57158" t="str">
            <v>Medium</v>
          </cell>
          <cell r="E57158" t="str">
            <v>Chirag Dubal</v>
          </cell>
          <cell r="F57158" t="str">
            <v>Reagan D’souza</v>
          </cell>
          <cell r="G57158">
            <v>45975.567361111112</v>
          </cell>
          <cell r="H57158">
            <v>46058.740972222222</v>
          </cell>
        </row>
        <row r="57159">
          <cell r="A57159" t="str">
            <v>UCW-22213</v>
          </cell>
          <cell r="B57159" t="str">
            <v>TH/CK Omni-77 Lot</v>
          </cell>
          <cell r="C57159" t="str">
            <v>CLOSED</v>
          </cell>
          <cell r="D57159" t="str">
            <v>Medium</v>
          </cell>
          <cell r="E57159" t="str">
            <v>Chirag Dubal</v>
          </cell>
          <cell r="F57159" t="str">
            <v>Reagan D’souza</v>
          </cell>
          <cell r="G57159">
            <v>45975.539583333331</v>
          </cell>
          <cell r="H57159">
            <v>46058.659722222219</v>
          </cell>
        </row>
        <row r="57160">
          <cell r="A57160" t="str">
            <v>UCW-22210</v>
          </cell>
          <cell r="B57160" t="str">
            <v>Beauty - 126777 - E2E - DERMATOUCH - 34 SKUS - 14 Nov</v>
          </cell>
          <cell r="C57160" t="str">
            <v>CLOSED</v>
          </cell>
          <cell r="D57160" t="str">
            <v>Medium</v>
          </cell>
          <cell r="E57160" t="str">
            <v>netscribes</v>
          </cell>
          <cell r="F57160" t="str">
            <v>Shraddha Dighe</v>
          </cell>
          <cell r="G57160">
            <v>45975.505555555559</v>
          </cell>
          <cell r="H57160">
            <v>45980.410416666666</v>
          </cell>
        </row>
        <row r="57161">
          <cell r="A57161" t="str">
            <v>UCW-22207</v>
          </cell>
          <cell r="B57161" t="str">
            <v>Beauty - 125928 - Relsiting -  Bioderma - 5 SKUS - 14 NOV</v>
          </cell>
          <cell r="C57161" t="str">
            <v>CLOSED</v>
          </cell>
          <cell r="D57161" t="str">
            <v>High</v>
          </cell>
          <cell r="E57161" t="str">
            <v>netscribes</v>
          </cell>
          <cell r="F57161" t="str">
            <v>Shraddha Dighe</v>
          </cell>
          <cell r="G57161">
            <v>45975.495138888888</v>
          </cell>
          <cell r="H57161">
            <v>45985.456250000003</v>
          </cell>
        </row>
        <row r="57162">
          <cell r="A57162" t="str">
            <v>UCW-22206</v>
          </cell>
          <cell r="B57162" t="str">
            <v>Tata CLIQ(Fashion+Luxury) |adidas DTC| Footwear Attributes for Listing_28-10-25</v>
          </cell>
          <cell r="C57162" t="str">
            <v>CLOSED</v>
          </cell>
          <cell r="D57162" t="str">
            <v>Medium</v>
          </cell>
          <cell r="E57162" t="str">
            <v>netscribes</v>
          </cell>
          <cell r="F57162" t="str">
            <v>netscribes</v>
          </cell>
          <cell r="G57162">
            <v>45975.482638888891</v>
          </cell>
          <cell r="H57162">
            <v>46148.726388888892</v>
          </cell>
        </row>
        <row r="57163">
          <cell r="A57163" t="str">
            <v>UCW-22192</v>
          </cell>
          <cell r="B57163" t="str">
            <v>LIBAS X TATACLIQ NEW CATALOGUE 12-11-2025</v>
          </cell>
          <cell r="C57163" t="str">
            <v>CLOSED</v>
          </cell>
          <cell r="D57163" t="str">
            <v>Medium</v>
          </cell>
          <cell r="E57163" t="str">
            <v>netscribes</v>
          </cell>
          <cell r="F57163" t="str">
            <v>Sushma Ram</v>
          </cell>
          <cell r="G57163">
            <v>45975.017361111109</v>
          </cell>
          <cell r="H57163">
            <v>45979.506249999999</v>
          </cell>
        </row>
        <row r="57164">
          <cell r="A57164" t="str">
            <v>UCW-22186</v>
          </cell>
          <cell r="B57164" t="str">
            <v>Tatacliq Specimen Template | 12th Nov'25</v>
          </cell>
          <cell r="C57164" t="str">
            <v>CLOSED</v>
          </cell>
          <cell r="D57164" t="str">
            <v>Medium</v>
          </cell>
          <cell r="E57164" t="str">
            <v>netscribes</v>
          </cell>
          <cell r="F57164" t="str">
            <v>Juilee Jadhav</v>
          </cell>
          <cell r="G57164">
            <v>45974.974305555559</v>
          </cell>
          <cell r="H57164">
            <v>45979.532638888886</v>
          </cell>
        </row>
        <row r="57165">
          <cell r="A57165" t="str">
            <v>UCW-22184</v>
          </cell>
          <cell r="B57165" t="str">
            <v>Tatacliq Men's Apparels Templates | 12th Nov'2025</v>
          </cell>
          <cell r="C57165" t="str">
            <v>CLOSED</v>
          </cell>
          <cell r="D57165" t="str">
            <v>Medium</v>
          </cell>
          <cell r="E57165" t="str">
            <v>netscribes</v>
          </cell>
          <cell r="F57165" t="str">
            <v>Juilee Jadhav</v>
          </cell>
          <cell r="G57165">
            <v>45974.965277777781</v>
          </cell>
          <cell r="H57165">
            <v>45980.640972222223</v>
          </cell>
        </row>
        <row r="57166">
          <cell r="A57166" t="str">
            <v>UCW-22182</v>
          </cell>
          <cell r="B57166" t="str">
            <v>Tatacliq Kids Apparels Template | 12th Nov'2025</v>
          </cell>
          <cell r="C57166" t="str">
            <v>CLOSED</v>
          </cell>
          <cell r="D57166" t="str">
            <v>Medium</v>
          </cell>
          <cell r="E57166" t="str">
            <v>netscribes</v>
          </cell>
          <cell r="F57166" t="str">
            <v>Juilee Jadhav</v>
          </cell>
          <cell r="G57166">
            <v>45974.95208333333</v>
          </cell>
          <cell r="H57166">
            <v>45979.538888888892</v>
          </cell>
        </row>
        <row r="57167">
          <cell r="A57167" t="str">
            <v>UCW-22179</v>
          </cell>
          <cell r="B57167" t="str">
            <v>Da Milano | Catalogue Year'25 | 13-11-25 | 18 SKU | 128043015</v>
          </cell>
          <cell r="C57167" t="str">
            <v>CLOSED</v>
          </cell>
          <cell r="D57167" t="str">
            <v>Medium</v>
          </cell>
          <cell r="E57167" t="str">
            <v>Chirag Dubal</v>
          </cell>
          <cell r="F57167" t="str">
            <v>Reagan D’souza</v>
          </cell>
          <cell r="G57167">
            <v>45974.913888888892</v>
          </cell>
          <cell r="H57167">
            <v>45996.461805555555</v>
          </cell>
        </row>
        <row r="57168">
          <cell r="A57168" t="str">
            <v>UCW-22177</v>
          </cell>
          <cell r="B57168" t="str">
            <v>Da Milano | Catalogue Year'25 | 13-11-25 | 18 SKU | 128043015</v>
          </cell>
          <cell r="C57168" t="str">
            <v>CLOSED Due to Inactive/Insufficient Information</v>
          </cell>
          <cell r="D57168" t="str">
            <v>Medium</v>
          </cell>
          <cell r="E57168" t="str">
            <v>Chirag Dubal</v>
          </cell>
          <cell r="F57168" t="str">
            <v>Reagan D’souza</v>
          </cell>
          <cell r="G57168">
            <v>45974.911111111112</v>
          </cell>
          <cell r="H57168">
            <v>46043.503472222219</v>
          </cell>
        </row>
        <row r="57169">
          <cell r="A57169" t="str">
            <v>UCW-22173</v>
          </cell>
          <cell r="B57169" t="str">
            <v>Globus Women's Wear Apparels -  18 Styles - Batch 119 (Brand - Globus Stores Pvt Ltd) (Ethnic Wear) (13.11.2025)</v>
          </cell>
          <cell r="C57169" t="str">
            <v>CLOSED</v>
          </cell>
          <cell r="D57169" t="str">
            <v>Medium</v>
          </cell>
          <cell r="E57169" t="str">
            <v>netscribes</v>
          </cell>
          <cell r="F57169" t="str">
            <v>Mohd Tahir Shaikh</v>
          </cell>
          <cell r="G57169">
            <v>45974.77847222222</v>
          </cell>
          <cell r="H57169">
            <v>45979.500694444447</v>
          </cell>
        </row>
        <row r="57170">
          <cell r="A57170" t="str">
            <v>UCW-22169</v>
          </cell>
          <cell r="B57170" t="str">
            <v>LIBAS X TATACLIQ IMAGE REPLACE 11-11-2025</v>
          </cell>
          <cell r="C57170" t="str">
            <v>CLOSED</v>
          </cell>
          <cell r="D57170" t="str">
            <v>Medium</v>
          </cell>
          <cell r="E57170" t="str">
            <v>netscribes</v>
          </cell>
          <cell r="F57170" t="str">
            <v>Mohd Tahir Shaikh</v>
          </cell>
          <cell r="G57170">
            <v>45974.754861111112</v>
          </cell>
          <cell r="H57170">
            <v>45981.606944444444</v>
          </cell>
        </row>
        <row r="57171">
          <cell r="A57171" t="str">
            <v>UCW-22165</v>
          </cell>
          <cell r="B57171" t="str">
            <v>Beauty - E2E - 125928 - OPI - 9 skus - 13th Nov</v>
          </cell>
          <cell r="C57171" t="str">
            <v>CLOSED</v>
          </cell>
          <cell r="D57171" t="str">
            <v>Medium</v>
          </cell>
          <cell r="E57171" t="str">
            <v>netscribes</v>
          </cell>
          <cell r="F57171" t="str">
            <v>Simi Raichel Zachariah</v>
          </cell>
          <cell r="G57171">
            <v>45974.736111111109</v>
          </cell>
          <cell r="H57171">
            <v>45978.527777777781</v>
          </cell>
        </row>
        <row r="57172">
          <cell r="A57172" t="str">
            <v>UCW-22160</v>
          </cell>
          <cell r="B57172" t="str">
            <v>Men's Apparel 12-11-2025</v>
          </cell>
          <cell r="C57172" t="str">
            <v>CLOSED</v>
          </cell>
          <cell r="D57172" t="str">
            <v>Medium</v>
          </cell>
          <cell r="E57172" t="str">
            <v>netscribes</v>
          </cell>
          <cell r="F57172" t="str">
            <v>Mohd Tahir Shaikh</v>
          </cell>
          <cell r="G57172">
            <v>45974.71597222222</v>
          </cell>
          <cell r="H57172">
            <v>45980.647916666669</v>
          </cell>
        </row>
        <row r="57173">
          <cell r="A57173" t="str">
            <v>UCW-22156</v>
          </cell>
          <cell r="B57173" t="str">
            <v>CLONE - Beauty - TCL CATALOGUING : September 25' Order cycle - Fragrance - SALEABLES - 20 AUG</v>
          </cell>
          <cell r="C57173" t="str">
            <v>CLOSED</v>
          </cell>
          <cell r="D57173" t="str">
            <v>High</v>
          </cell>
          <cell r="E57173" t="str">
            <v>netscribes</v>
          </cell>
          <cell r="F57173" t="str">
            <v>Simi Raichel Zachariah</v>
          </cell>
          <cell r="G57173">
            <v>45974.665277777778</v>
          </cell>
          <cell r="H57173">
            <v>45976.494444444441</v>
          </cell>
        </row>
        <row r="57174">
          <cell r="A57174" t="str">
            <v>UCW-22155</v>
          </cell>
          <cell r="B57174" t="str">
            <v>BEauty - E2E - 125928 - Tom Ford - 1  sku - 13th Nov</v>
          </cell>
          <cell r="C57174" t="str">
            <v>CLOSED</v>
          </cell>
          <cell r="D57174" t="str">
            <v>Medium</v>
          </cell>
          <cell r="E57174" t="str">
            <v>netscribes</v>
          </cell>
          <cell r="F57174" t="str">
            <v>Simi Raichel Zachariah</v>
          </cell>
          <cell r="G57174">
            <v>45974.657638888886</v>
          </cell>
          <cell r="H57174">
            <v>45979.47152777778</v>
          </cell>
        </row>
        <row r="57175">
          <cell r="A57175" t="str">
            <v>UCW-22154</v>
          </cell>
          <cell r="B57175" t="str">
            <v>Adidas Sell Now File dated 11th NOV2025</v>
          </cell>
          <cell r="C57175" t="str">
            <v>CLOSED</v>
          </cell>
          <cell r="D57175" t="str">
            <v>Medium</v>
          </cell>
          <cell r="E57175" t="str">
            <v>netscribes</v>
          </cell>
          <cell r="F57175" t="str">
            <v>Juilee Jadhav</v>
          </cell>
          <cell r="G57175">
            <v>45974.652083333334</v>
          </cell>
          <cell r="H57175">
            <v>45978.505555555559</v>
          </cell>
        </row>
        <row r="57176">
          <cell r="A57176" t="str">
            <v>UCW-22153</v>
          </cell>
          <cell r="B57176" t="str">
            <v>Beauty - E2E - 125928 - Riggs London - 36 skus - 13th Nov</v>
          </cell>
          <cell r="C57176" t="str">
            <v>CLOSED Due to Inactive/Insufficient Information</v>
          </cell>
          <cell r="D57176" t="str">
            <v>Medium</v>
          </cell>
          <cell r="E57176" t="str">
            <v>netscribes</v>
          </cell>
          <cell r="F57176" t="str">
            <v>Simi Raichel Zachariah</v>
          </cell>
          <cell r="G57176">
            <v>45974.647916666669</v>
          </cell>
          <cell r="H57176">
            <v>46029.738194444442</v>
          </cell>
        </row>
        <row r="57177">
          <cell r="A57177" t="str">
            <v>UCW-22151</v>
          </cell>
          <cell r="B57177" t="str">
            <v>Beauty - E2E - 125928 - GSSB - 1 sku - 13th Nov</v>
          </cell>
          <cell r="C57177" t="str">
            <v>CLOSED</v>
          </cell>
          <cell r="D57177" t="str">
            <v>Medium</v>
          </cell>
          <cell r="E57177" t="str">
            <v>netscribes</v>
          </cell>
          <cell r="F57177" t="str">
            <v>Simi Raichel Zachariah</v>
          </cell>
          <cell r="G57177">
            <v>45974.613888888889</v>
          </cell>
          <cell r="H57177">
            <v>45978.506944444445</v>
          </cell>
        </row>
        <row r="57178">
          <cell r="A57178" t="str">
            <v>UCW-22150</v>
          </cell>
          <cell r="B57178" t="str">
            <v>Beauty - Image resize - 13 Nov</v>
          </cell>
          <cell r="C57178" t="str">
            <v>CLOSED</v>
          </cell>
          <cell r="D57178" t="str">
            <v>Highest</v>
          </cell>
          <cell r="E57178" t="str">
            <v>netscribes</v>
          </cell>
          <cell r="F57178" t="str">
            <v>Shraddha Dighe</v>
          </cell>
          <cell r="G57178">
            <v>45974.613194444442</v>
          </cell>
          <cell r="H57178">
            <v>45978.518055555556</v>
          </cell>
        </row>
        <row r="57179">
          <cell r="A57179" t="str">
            <v>UCW-22145</v>
          </cell>
          <cell r="B57179" t="str">
            <v>CLONE - Tatacliq Silver Catalogue - 28 Skus</v>
          </cell>
          <cell r="C57179" t="str">
            <v>CLOSED</v>
          </cell>
          <cell r="D57179" t="str">
            <v>Medium</v>
          </cell>
          <cell r="E57179" t="str">
            <v>netscribes</v>
          </cell>
          <cell r="F57179" t="str">
            <v>Mohd Tahir Shaikh</v>
          </cell>
          <cell r="G57179">
            <v>45974.597222222219</v>
          </cell>
          <cell r="H57179">
            <v>45981.645833333336</v>
          </cell>
        </row>
        <row r="57180">
          <cell r="A57180" t="str">
            <v>UCW-22144</v>
          </cell>
          <cell r="B57180" t="str">
            <v>Biba Jewellery New Lot_104 -29-10-2025</v>
          </cell>
          <cell r="C57180" t="str">
            <v>CLOSED</v>
          </cell>
          <cell r="D57180" t="str">
            <v>Medium</v>
          </cell>
          <cell r="E57180" t="str">
            <v>netscribes</v>
          </cell>
          <cell r="F57180" t="str">
            <v>Mohd Tahir Shaikh</v>
          </cell>
          <cell r="G57180">
            <v>45974.592361111114</v>
          </cell>
          <cell r="H57180">
            <v>45980.650694444441</v>
          </cell>
        </row>
        <row r="57181">
          <cell r="A57181" t="str">
            <v>UCW-22137</v>
          </cell>
          <cell r="B57181" t="str">
            <v>Complete image listing</v>
          </cell>
          <cell r="C57181" t="str">
            <v>CLOSED</v>
          </cell>
          <cell r="D57181" t="str">
            <v>Medium</v>
          </cell>
          <cell r="E57181" t="str">
            <v>netscribes</v>
          </cell>
          <cell r="F57181" t="str">
            <v>Sushma Ram</v>
          </cell>
          <cell r="G57181">
            <v>45974.548611111109</v>
          </cell>
          <cell r="H57181">
            <v>45983.602083333331</v>
          </cell>
        </row>
        <row r="57182">
          <cell r="A57182" t="str">
            <v>UCW-22136</v>
          </cell>
          <cell r="B57182" t="str">
            <v>Clone - Catalog transfer - Yonex ( Critical Brand ) For New Listings.</v>
          </cell>
          <cell r="C57182" t="str">
            <v>CLOSED</v>
          </cell>
          <cell r="D57182" t="str">
            <v>Medium</v>
          </cell>
          <cell r="E57182" t="str">
            <v>netscribes</v>
          </cell>
          <cell r="F57182" t="str">
            <v>netscribes</v>
          </cell>
          <cell r="G57182">
            <v>45974.521527777775</v>
          </cell>
          <cell r="H57182">
            <v>45983.609722222223</v>
          </cell>
        </row>
        <row r="57183">
          <cell r="A57183" t="str">
            <v>UCW-22134</v>
          </cell>
          <cell r="B57183" t="str">
            <v>Beauty - 125928 - Relisting - 57 SKUS - 3 Brands - 13 Nov</v>
          </cell>
          <cell r="C57183" t="str">
            <v>CLOSED</v>
          </cell>
          <cell r="D57183" t="str">
            <v>Medium</v>
          </cell>
          <cell r="E57183" t="str">
            <v>netscribes</v>
          </cell>
          <cell r="F57183" t="str">
            <v>Shraddha Dighe</v>
          </cell>
          <cell r="G57183">
            <v>45974.481944444444</v>
          </cell>
          <cell r="H57183">
            <v>45976.757638888892</v>
          </cell>
        </row>
        <row r="57184">
          <cell r="A57184" t="str">
            <v>UCW-22129</v>
          </cell>
          <cell r="B57184" t="str">
            <v>Beauty - 125928 - E2E - BareMinerals - 5 SKUS - 13 Nov</v>
          </cell>
          <cell r="C57184" t="str">
            <v>CLOSED</v>
          </cell>
          <cell r="D57184" t="str">
            <v>Medium</v>
          </cell>
          <cell r="E57184" t="str">
            <v>netscribes</v>
          </cell>
          <cell r="F57184" t="str">
            <v>Shraddha Dighe</v>
          </cell>
          <cell r="G57184">
            <v>45974.443055555559</v>
          </cell>
          <cell r="H57184">
            <v>45978.502083333333</v>
          </cell>
        </row>
        <row r="57185">
          <cell r="A57185" t="str">
            <v>UCW-22124</v>
          </cell>
          <cell r="B57185" t="str">
            <v>CLONE - Titan Company Limited (eyewear)-8511</v>
          </cell>
          <cell r="C57185" t="str">
            <v>CLOSED Due to Inactive/Insufficient Information</v>
          </cell>
          <cell r="D57185" t="str">
            <v>Medium</v>
          </cell>
          <cell r="E57185" t="str">
            <v>netscribes</v>
          </cell>
          <cell r="F57185" t="str">
            <v>Mohd Tahir Shaikh</v>
          </cell>
          <cell r="G57185">
            <v>45973.79583333333</v>
          </cell>
          <cell r="H57185">
            <v>46029.738194444442</v>
          </cell>
        </row>
        <row r="57186">
          <cell r="A57186" t="str">
            <v>UCW-22123</v>
          </cell>
          <cell r="B57186" t="str">
            <v>Grouping not visible for Hoversoul styles</v>
          </cell>
          <cell r="C57186" t="str">
            <v>CLOSED</v>
          </cell>
          <cell r="D57186" t="str">
            <v>Medium</v>
          </cell>
          <cell r="E57186" t="str">
            <v>netscribes</v>
          </cell>
          <cell r="F57186" t="str">
            <v>Sushma Ram</v>
          </cell>
          <cell r="G57186">
            <v>45973.782638888886</v>
          </cell>
          <cell r="H57186">
            <v>46022.553472222222</v>
          </cell>
        </row>
        <row r="57187">
          <cell r="A57187" t="str">
            <v>UCW-22122</v>
          </cell>
          <cell r="B57187" t="str">
            <v>Hoversoul Listing  - Triumph Exports 12 Nov 2025 Women Flats</v>
          </cell>
          <cell r="C57187" t="str">
            <v>CLOSED</v>
          </cell>
          <cell r="D57187" t="str">
            <v>Medium</v>
          </cell>
          <cell r="E57187" t="str">
            <v>netscribes</v>
          </cell>
          <cell r="F57187" t="str">
            <v>Mohd Tahir Shaikh</v>
          </cell>
          <cell r="G57187">
            <v>45973.777777777781</v>
          </cell>
          <cell r="H57187">
            <v>46031.554166666669</v>
          </cell>
        </row>
        <row r="57188">
          <cell r="A57188" t="str">
            <v>UCW-22119</v>
          </cell>
          <cell r="B57188" t="str">
            <v xml:space="preserve">wrong measurement updated </v>
          </cell>
          <cell r="C57188" t="str">
            <v>CLOSED</v>
          </cell>
          <cell r="D57188" t="str">
            <v>Medium</v>
          </cell>
          <cell r="E57188" t="str">
            <v>netscribes</v>
          </cell>
          <cell r="F57188" t="str">
            <v>Sushma Ram</v>
          </cell>
          <cell r="G57188">
            <v>45973.772916666669</v>
          </cell>
          <cell r="H57188">
            <v>45979.444444444445</v>
          </cell>
        </row>
        <row r="57189">
          <cell r="A57189" t="str">
            <v>UCW-22113</v>
          </cell>
          <cell r="B57189" t="str">
            <v>TATA Catalogue &amp; Fresh Creatives</v>
          </cell>
          <cell r="C57189" t="str">
            <v>CLOSED</v>
          </cell>
          <cell r="D57189" t="str">
            <v>Medium</v>
          </cell>
          <cell r="E57189" t="str">
            <v>netscribes</v>
          </cell>
          <cell r="F57189" t="str">
            <v>Sushma Ram</v>
          </cell>
          <cell r="G57189">
            <v>45973.731944444444</v>
          </cell>
          <cell r="H57189">
            <v>45979.678472222222</v>
          </cell>
        </row>
        <row r="57190">
          <cell r="A57190" t="str">
            <v>UCW-22103</v>
          </cell>
          <cell r="B57190" t="str">
            <v>Submission of Product Grouping and Image Change Files for Seller Code 129-125</v>
          </cell>
          <cell r="C57190" t="str">
            <v>CLOSED</v>
          </cell>
          <cell r="D57190" t="str">
            <v>Medium</v>
          </cell>
          <cell r="E57190" t="str">
            <v>netscribes</v>
          </cell>
          <cell r="F57190" t="str">
            <v>Mohd Tahir Shaikh</v>
          </cell>
          <cell r="G57190">
            <v>45973.683333333334</v>
          </cell>
          <cell r="H57190">
            <v>46022.553472222222</v>
          </cell>
        </row>
        <row r="57191">
          <cell r="A57191" t="str">
            <v>UCW-22101</v>
          </cell>
          <cell r="B57191" t="str">
            <v>Adidas Sell Now File dated 11th NOV2025</v>
          </cell>
          <cell r="C57191" t="str">
            <v>CLOSED Due to Inactive/Insufficient Information</v>
          </cell>
          <cell r="D57191" t="str">
            <v>Medium</v>
          </cell>
          <cell r="E57191" t="str">
            <v>netscribes</v>
          </cell>
          <cell r="F57191" t="str">
            <v>Juilee Jadhav</v>
          </cell>
          <cell r="G57191">
            <v>45973.677083333336</v>
          </cell>
          <cell r="H57191">
            <v>46029.738194444442</v>
          </cell>
        </row>
        <row r="57192">
          <cell r="A57192" t="str">
            <v>UCW-22097</v>
          </cell>
          <cell r="B57192" t="str">
            <v>New Balance S25 Socks listing</v>
          </cell>
          <cell r="C57192" t="str">
            <v>CLOSED</v>
          </cell>
          <cell r="D57192" t="str">
            <v>Medium</v>
          </cell>
          <cell r="E57192" t="str">
            <v>netscribes</v>
          </cell>
          <cell r="F57192" t="str">
            <v>Mohd Tahir Shaikh</v>
          </cell>
          <cell r="G57192">
            <v>45973.662499999999</v>
          </cell>
          <cell r="H57192">
            <v>46028.595833333333</v>
          </cell>
        </row>
        <row r="57193">
          <cell r="A57193" t="str">
            <v>UCW-22096</v>
          </cell>
          <cell r="B57193" t="str">
            <v>CLONE - AW25_Apparel_LOT_02 (424 EAN's)</v>
          </cell>
          <cell r="C57193" t="str">
            <v>CLOSED</v>
          </cell>
          <cell r="D57193" t="str">
            <v>Medium</v>
          </cell>
          <cell r="E57193" t="str">
            <v>netscribes</v>
          </cell>
          <cell r="F57193" t="str">
            <v>Juilee Jadhav</v>
          </cell>
          <cell r="G57193">
            <v>45973.661111111112</v>
          </cell>
          <cell r="H57193">
            <v>46031.554861111108</v>
          </cell>
        </row>
        <row r="57194">
          <cell r="A57194" t="str">
            <v>UCW-22095</v>
          </cell>
          <cell r="B57194" t="str">
            <v>TATACLIQ X LIBAS NEW CATALOGUE 10-11-2025</v>
          </cell>
          <cell r="C57194" t="str">
            <v>CLOSED</v>
          </cell>
          <cell r="D57194" t="str">
            <v>Medium</v>
          </cell>
          <cell r="E57194" t="str">
            <v>netscribes</v>
          </cell>
          <cell r="F57194" t="str">
            <v>Mohd Tahir Shaikh</v>
          </cell>
          <cell r="G57194">
            <v>45973.656944444447</v>
          </cell>
          <cell r="H57194">
            <v>45979.595833333333</v>
          </cell>
        </row>
        <row r="57195">
          <cell r="A57195" t="str">
            <v>UCW-22093</v>
          </cell>
          <cell r="B57195" t="str">
            <v>Need to list under co-ord set</v>
          </cell>
          <cell r="C57195" t="str">
            <v>CLOSED</v>
          </cell>
          <cell r="D57195" t="str">
            <v>Medium</v>
          </cell>
          <cell r="E57195" t="str">
            <v>netscribes</v>
          </cell>
          <cell r="F57195" t="str">
            <v>Juilee Jadhav</v>
          </cell>
          <cell r="G57195">
            <v>45973.644444444442</v>
          </cell>
          <cell r="H57195">
            <v>45982.465277777781</v>
          </cell>
        </row>
        <row r="57196">
          <cell r="A57196" t="str">
            <v>UCW-22092</v>
          </cell>
          <cell r="B57196" t="str">
            <v>Indo Era :- New Arrivals for listing 1095</v>
          </cell>
          <cell r="C57196" t="str">
            <v>CLOSED</v>
          </cell>
          <cell r="D57196" t="str">
            <v>Medium</v>
          </cell>
          <cell r="E57196" t="str">
            <v>netscribes</v>
          </cell>
          <cell r="F57196" t="str">
            <v>Sushma Ram</v>
          </cell>
          <cell r="G57196">
            <v>45973.634722222225</v>
          </cell>
          <cell r="H57196">
            <v>46000.574999999997</v>
          </cell>
        </row>
        <row r="57197">
          <cell r="A57197" t="str">
            <v>UCW-22091</v>
          </cell>
          <cell r="B57197" t="str">
            <v>Hawkins Listing</v>
          </cell>
          <cell r="C57197" t="str">
            <v>CLOSED Due to Inactive/Insufficient Information</v>
          </cell>
          <cell r="D57197" t="str">
            <v>Medium</v>
          </cell>
          <cell r="E57197" t="str">
            <v>netscribes</v>
          </cell>
          <cell r="F57197" t="str">
            <v>Juilee Jadhav</v>
          </cell>
          <cell r="G57197">
            <v>45973.631944444445</v>
          </cell>
          <cell r="H57197">
            <v>46029.738194444442</v>
          </cell>
        </row>
        <row r="57198">
          <cell r="A57198" t="str">
            <v>UCW-22088</v>
          </cell>
          <cell r="B57198" t="str">
            <v>Product Listing On Tata Cliq - Nuluv</v>
          </cell>
          <cell r="C57198" t="str">
            <v>CLOSED</v>
          </cell>
          <cell r="D57198" t="str">
            <v>Medium</v>
          </cell>
          <cell r="E57198" t="str">
            <v>netscribes</v>
          </cell>
          <cell r="F57198" t="str">
            <v>Sushma Ram</v>
          </cell>
          <cell r="G57198">
            <v>45973.606249999997</v>
          </cell>
          <cell r="H57198">
            <v>45986.50277777778</v>
          </cell>
        </row>
        <row r="57199">
          <cell r="A57199" t="str">
            <v>UCW-22076</v>
          </cell>
          <cell r="B57199" t="str">
            <v>Request for the Attribute Update || ABFRL-TatacliQ</v>
          </cell>
          <cell r="C57199" t="str">
            <v>CLOSED</v>
          </cell>
          <cell r="D57199" t="str">
            <v>Medium</v>
          </cell>
          <cell r="E57199" t="str">
            <v>netscribes</v>
          </cell>
          <cell r="F57199" t="str">
            <v>Sushma Ram</v>
          </cell>
          <cell r="G57199">
            <v>45973.563194444447</v>
          </cell>
          <cell r="H57199">
            <v>45987.632638888892</v>
          </cell>
        </row>
        <row r="57200">
          <cell r="A57200" t="str">
            <v>UCW-22075</v>
          </cell>
          <cell r="B57200" t="str">
            <v>CLONE - CLONE - CLONE - Beauty - 129094 - E2E - Colors Queen - 46 SKUS - 18 Oct</v>
          </cell>
          <cell r="C57200" t="str">
            <v>CLOSED</v>
          </cell>
          <cell r="D57200" t="str">
            <v>Medium</v>
          </cell>
          <cell r="E57200" t="str">
            <v>netscribes</v>
          </cell>
          <cell r="F57200" t="str">
            <v>Shraddha Dighe</v>
          </cell>
          <cell r="G57200">
            <v>45973.561111111114</v>
          </cell>
          <cell r="H57200">
            <v>45976.487500000003</v>
          </cell>
        </row>
        <row r="57201">
          <cell r="A57201" t="str">
            <v>UCW-22074</v>
          </cell>
          <cell r="B57201" t="str">
            <v xml:space="preserve">Tatacliq Lifestyle Catalogue Template-Lot -134_10.11.2025 </v>
          </cell>
          <cell r="C57201" t="str">
            <v>CLOSED</v>
          </cell>
          <cell r="D57201" t="str">
            <v>Medium</v>
          </cell>
          <cell r="E57201" t="str">
            <v>netscribes</v>
          </cell>
          <cell r="F57201" t="str">
            <v>Sushma Ram</v>
          </cell>
          <cell r="G57201">
            <v>45973.557638888888</v>
          </cell>
          <cell r="H57201">
            <v>45981.60833333333</v>
          </cell>
        </row>
        <row r="57202">
          <cell r="A57202" t="str">
            <v>UCW-22072</v>
          </cell>
          <cell r="B57202" t="str">
            <v>CLONE - Beauty - 129094 - E2E - Colors Queen - 46 SKUS - 12 Nov</v>
          </cell>
          <cell r="C57202" t="str">
            <v>CLOSED Due to Inactive/Insufficient Information</v>
          </cell>
          <cell r="D57202" t="str">
            <v>Medium</v>
          </cell>
          <cell r="E57202" t="str">
            <v>netscribes</v>
          </cell>
          <cell r="F57202" t="str">
            <v>Shraddha Dighe</v>
          </cell>
          <cell r="G57202">
            <v>45973.551388888889</v>
          </cell>
          <cell r="H57202">
            <v>46029.738194444442</v>
          </cell>
        </row>
        <row r="57203">
          <cell r="A57203" t="str">
            <v>UCW-22071</v>
          </cell>
          <cell r="B57203" t="str">
            <v xml:space="preserve">Art Street Listing || Seller code- 127898 || 29 Skus || Paintings, Photo Frames and Christmas Tree Topper </v>
          </cell>
          <cell r="C57203" t="str">
            <v>CLOSED</v>
          </cell>
          <cell r="D57203" t="str">
            <v>Medium</v>
          </cell>
          <cell r="E57203" t="str">
            <v>netscribes</v>
          </cell>
          <cell r="F57203" t="str">
            <v>Juilee Jadhav</v>
          </cell>
          <cell r="G57203">
            <v>45973.547222222223</v>
          </cell>
          <cell r="H57203">
            <v>45981.768750000003</v>
          </cell>
        </row>
        <row r="57204">
          <cell r="A57204" t="str">
            <v>UCW-22065</v>
          </cell>
          <cell r="B57204" t="str">
            <v>Soie: Product listing</v>
          </cell>
          <cell r="C57204" t="str">
            <v>CLOSED</v>
          </cell>
          <cell r="D57204" t="str">
            <v>Medium</v>
          </cell>
          <cell r="E57204" t="str">
            <v>netscribes</v>
          </cell>
          <cell r="F57204" t="str">
            <v>Sushma Ram</v>
          </cell>
          <cell r="G57204">
            <v>45973.53125</v>
          </cell>
          <cell r="H57204">
            <v>46072.722222222219</v>
          </cell>
        </row>
        <row r="57205">
          <cell r="A57205" t="str">
            <v>UCW-22062</v>
          </cell>
          <cell r="B57205" t="str">
            <v>Beauty - 125906 - GWP - Aveda - 2 SKUS - 12 Nov</v>
          </cell>
          <cell r="C57205" t="str">
            <v>CLOSED</v>
          </cell>
          <cell r="D57205" t="str">
            <v>Highest</v>
          </cell>
          <cell r="E57205" t="str">
            <v>netscribes</v>
          </cell>
          <cell r="F57205" t="str">
            <v>Shraddha Dighe</v>
          </cell>
          <cell r="G57205">
            <v>45973.518750000003</v>
          </cell>
          <cell r="H57205">
            <v>45978.494444444441</v>
          </cell>
        </row>
        <row r="57206">
          <cell r="A57206" t="str">
            <v>UCW-22057</v>
          </cell>
          <cell r="B57206" t="str">
            <v>BCBG HANDBAGS LAUNCH ON TATA CLIQ FASHION</v>
          </cell>
          <cell r="C57206" t="str">
            <v>CLOSED</v>
          </cell>
          <cell r="D57206" t="str">
            <v>Medium</v>
          </cell>
          <cell r="E57206" t="str">
            <v>netscribes</v>
          </cell>
          <cell r="F57206" t="str">
            <v>Mohd Tahir Shaikh</v>
          </cell>
          <cell r="G57206">
            <v>45973.440972222219</v>
          </cell>
          <cell r="H57206">
            <v>45992.663888888892</v>
          </cell>
        </row>
        <row r="57207">
          <cell r="A57207" t="str">
            <v>UCW-22054</v>
          </cell>
          <cell r="B57207" t="str">
            <v>Beauty - E2E - 127027 - Celimax - 2 SKUS - 11 NOV</v>
          </cell>
          <cell r="C57207" t="str">
            <v>CLOSED</v>
          </cell>
          <cell r="D57207" t="str">
            <v>Medium</v>
          </cell>
          <cell r="E57207" t="str">
            <v>netscribes</v>
          </cell>
          <cell r="F57207" t="str">
            <v>Shraddha Dighe</v>
          </cell>
          <cell r="G57207">
            <v>45972.963888888888</v>
          </cell>
          <cell r="H57207">
            <v>45976.48333333333</v>
          </cell>
        </row>
        <row r="57208">
          <cell r="A57208" t="str">
            <v>UCW-22053</v>
          </cell>
          <cell r="B57208" t="str">
            <v>Beauty - 129323 - E2E - Cosderma - 117SKUS - 11 Nov</v>
          </cell>
          <cell r="C57208" t="str">
            <v>CLOSED Due to Inactive/Insufficient Information</v>
          </cell>
          <cell r="D57208" t="str">
            <v>Medium</v>
          </cell>
          <cell r="E57208" t="str">
            <v>netscribes</v>
          </cell>
          <cell r="F57208" t="str">
            <v>Shraddha Dighe</v>
          </cell>
          <cell r="G57208">
            <v>45972.956250000003</v>
          </cell>
          <cell r="H57208">
            <v>46126.867361111108</v>
          </cell>
        </row>
        <row r="57209">
          <cell r="A57209" t="str">
            <v>UCW-22052</v>
          </cell>
          <cell r="B57209" t="str">
            <v>Beauty - 129317 - E2E - Fhair - 19 SKUS - 11 Nov</v>
          </cell>
          <cell r="C57209" t="str">
            <v>CLOSED</v>
          </cell>
          <cell r="D57209" t="str">
            <v>Medium</v>
          </cell>
          <cell r="E57209" t="str">
            <v>netscribes</v>
          </cell>
          <cell r="F57209" t="str">
            <v>Shraddha Dighe</v>
          </cell>
          <cell r="G57209">
            <v>45972.947916666664</v>
          </cell>
          <cell r="H57209">
            <v>45979.468055555553</v>
          </cell>
        </row>
        <row r="57210">
          <cell r="A57210" t="str">
            <v>UCW-22049</v>
          </cell>
          <cell r="B57210" t="str">
            <v>Request for Seller Onboarding Details – Transition to Touchstone Business Pvt Ltd</v>
          </cell>
          <cell r="C57210" t="str">
            <v>CLOSED</v>
          </cell>
          <cell r="D57210" t="str">
            <v>Medium</v>
          </cell>
          <cell r="E57210" t="str">
            <v>netscribes</v>
          </cell>
          <cell r="F57210" t="str">
            <v>Mohd Tahir Shaikh</v>
          </cell>
          <cell r="G57210">
            <v>45972.810416666667</v>
          </cell>
          <cell r="H57210">
            <v>45985.535416666666</v>
          </cell>
        </row>
        <row r="57211">
          <cell r="A57211" t="str">
            <v>UCW-22048</v>
          </cell>
          <cell r="B57211" t="str">
            <v>Beauty - E2E - 125928 - Skinn 24Seven ombre &amp; Sacrlet - 2 skus - 11th Nov</v>
          </cell>
          <cell r="C57211" t="str">
            <v>CLOSED Due to Inactive/Insufficient Information</v>
          </cell>
          <cell r="D57211" t="str">
            <v>Medium</v>
          </cell>
          <cell r="E57211" t="str">
            <v>netscribes</v>
          </cell>
          <cell r="F57211" t="str">
            <v>Simi Raichel Zachariah</v>
          </cell>
          <cell r="G57211">
            <v>45972.808333333334</v>
          </cell>
          <cell r="H57211">
            <v>46029.738888888889</v>
          </cell>
        </row>
        <row r="57212">
          <cell r="A57212" t="str">
            <v>UCW-22047</v>
          </cell>
          <cell r="B57212" t="str">
            <v xml:space="preserve">Beauty - E2E - 127939 - Juliette - 127939 - 2 skus - 11th Nov </v>
          </cell>
          <cell r="C57212" t="str">
            <v>CLOSED</v>
          </cell>
          <cell r="D57212" t="str">
            <v>Medium</v>
          </cell>
          <cell r="E57212" t="str">
            <v>netscribes</v>
          </cell>
          <cell r="F57212" t="str">
            <v>Simi Raichel Zachariah</v>
          </cell>
          <cell r="G57212">
            <v>45972.805555555555</v>
          </cell>
          <cell r="H57212">
            <v>45985.46875</v>
          </cell>
        </row>
        <row r="57213">
          <cell r="A57213" t="str">
            <v>UCW-22045</v>
          </cell>
          <cell r="B57213" t="str">
            <v>Beauty - 125928 - E2E - Farmacy - 6 SKUS - 11 NOV</v>
          </cell>
          <cell r="C57213" t="str">
            <v>CLOSED</v>
          </cell>
          <cell r="D57213" t="str">
            <v>Medium</v>
          </cell>
          <cell r="E57213" t="str">
            <v>netscribes</v>
          </cell>
          <cell r="F57213" t="str">
            <v>netscribes</v>
          </cell>
          <cell r="G57213">
            <v>45972.803472222222</v>
          </cell>
          <cell r="H57213">
            <v>45973.533333333333</v>
          </cell>
        </row>
        <row r="57214">
          <cell r="A57214" t="str">
            <v>UCW-22044</v>
          </cell>
          <cell r="B57214" t="str">
            <v>CLONE - Odette Catalogue 145 SKUs of Ethnic Wear</v>
          </cell>
          <cell r="C57214" t="str">
            <v>CLOSED</v>
          </cell>
          <cell r="D57214" t="str">
            <v>Medium</v>
          </cell>
          <cell r="E57214" t="str">
            <v>netscribes</v>
          </cell>
          <cell r="F57214" t="str">
            <v>Mohd Tahir Shaikh</v>
          </cell>
          <cell r="G57214">
            <v>45972.796527777777</v>
          </cell>
          <cell r="H57214">
            <v>45980.676388888889</v>
          </cell>
        </row>
        <row r="57215">
          <cell r="A57215" t="str">
            <v>UCW-22043</v>
          </cell>
          <cell r="B57215" t="str">
            <v xml:space="preserve">Beauty - E2E- 127939 - Memo Paris - 4 skus - 11th Nov </v>
          </cell>
          <cell r="C57215" t="str">
            <v>CLOSED</v>
          </cell>
          <cell r="D57215" t="str">
            <v>Medium</v>
          </cell>
          <cell r="E57215" t="str">
            <v>netscribes</v>
          </cell>
          <cell r="F57215" t="str">
            <v>Simi Raichel Zachariah</v>
          </cell>
          <cell r="G57215">
            <v>45972.790972222225</v>
          </cell>
          <cell r="H57215">
            <v>45976.474999999999</v>
          </cell>
        </row>
        <row r="57216">
          <cell r="A57216" t="str">
            <v>UCW-22042</v>
          </cell>
          <cell r="B57216" t="str">
            <v>Beauty - E2E -127939 - Memo Paris - 1 sku - 11th SKUs</v>
          </cell>
          <cell r="C57216" t="str">
            <v>CLOSED</v>
          </cell>
          <cell r="D57216" t="str">
            <v>Highest</v>
          </cell>
          <cell r="E57216" t="str">
            <v>netscribes</v>
          </cell>
          <cell r="F57216" t="str">
            <v>Simi Raichel Zachariah</v>
          </cell>
          <cell r="G57216">
            <v>45972.787499999999</v>
          </cell>
          <cell r="H57216">
            <v>45979.474305555559</v>
          </cell>
        </row>
        <row r="57217">
          <cell r="A57217" t="str">
            <v>UCW-22040</v>
          </cell>
          <cell r="B57217" t="str">
            <v>Beauty - 128634 - Image update - DeBelle - 10 SKUS - 11 NOV</v>
          </cell>
          <cell r="C57217" t="str">
            <v>CLOSED Due to Inactive/Insufficient Information</v>
          </cell>
          <cell r="D57217" t="str">
            <v>High</v>
          </cell>
          <cell r="E57217" t="str">
            <v>netscribes</v>
          </cell>
          <cell r="F57217" t="str">
            <v>Shraddha Dighe</v>
          </cell>
          <cell r="G57217">
            <v>45972.759027777778</v>
          </cell>
          <cell r="H57217">
            <v>46029.738888888889</v>
          </cell>
        </row>
        <row r="57218">
          <cell r="A57218" t="str">
            <v>UCW-22039</v>
          </cell>
          <cell r="B57218" t="str">
            <v>GAS Footwear - 8 styles</v>
          </cell>
          <cell r="C57218" t="str">
            <v>CLOSED</v>
          </cell>
          <cell r="D57218" t="str">
            <v>Medium</v>
          </cell>
          <cell r="E57218" t="str">
            <v>netscribes</v>
          </cell>
          <cell r="F57218" t="str">
            <v>Juilee Jadhav</v>
          </cell>
          <cell r="G57218">
            <v>45972.756944444445</v>
          </cell>
          <cell r="H57218">
            <v>45979.668055555558</v>
          </cell>
        </row>
        <row r="57219">
          <cell r="A57219" t="str">
            <v>UCW-22037</v>
          </cell>
          <cell r="B57219" t="str">
            <v>CLONE - Beauty - E2E - 127939 - BCPL - Multibrands - 26 skus</v>
          </cell>
          <cell r="C57219" t="str">
            <v>CLOSED</v>
          </cell>
          <cell r="D57219" t="str">
            <v>Medium</v>
          </cell>
          <cell r="E57219" t="str">
            <v>netscribes</v>
          </cell>
          <cell r="F57219" t="str">
            <v>Simi Raichel Zachariah</v>
          </cell>
          <cell r="G57219">
            <v>45972.75</v>
          </cell>
          <cell r="H57219">
            <v>45978.534722222219</v>
          </cell>
        </row>
        <row r="57220">
          <cell r="A57220" t="str">
            <v>UCW-22034</v>
          </cell>
          <cell r="B57220" t="str">
            <v>Simon Carter Men's Topwear &amp; Bottomwear 03-11-2025</v>
          </cell>
          <cell r="C57220" t="str">
            <v>CLOSED</v>
          </cell>
          <cell r="D57220" t="str">
            <v>Medium</v>
          </cell>
          <cell r="E57220" t="str">
            <v>netscribes</v>
          </cell>
          <cell r="F57220" t="str">
            <v>netscribes</v>
          </cell>
          <cell r="G57220">
            <v>45972.742361111108</v>
          </cell>
          <cell r="H57220">
            <v>45976.662499999999</v>
          </cell>
        </row>
        <row r="57221">
          <cell r="A57221" t="str">
            <v>UCW-22032</v>
          </cell>
          <cell r="B57221" t="str">
            <v>Image Update Request for Existing SKUs on TataCliq</v>
          </cell>
          <cell r="C57221" t="str">
            <v>CLOSED</v>
          </cell>
          <cell r="D57221" t="str">
            <v>Medium</v>
          </cell>
          <cell r="E57221" t="str">
            <v>netscribes</v>
          </cell>
          <cell r="F57221" t="str">
            <v>Mohd Tahir Shaikh</v>
          </cell>
          <cell r="G57221">
            <v>45972.740277777775</v>
          </cell>
          <cell r="H57221">
            <v>45974.719444444447</v>
          </cell>
        </row>
        <row r="57222">
          <cell r="A57222" t="str">
            <v>UCW-22028</v>
          </cell>
          <cell r="B57222" t="str">
            <v>Being Human | Migration | Tatacliq</v>
          </cell>
          <cell r="C57222" t="str">
            <v>CLOSED</v>
          </cell>
          <cell r="D57222" t="str">
            <v>Medium</v>
          </cell>
          <cell r="E57222" t="str">
            <v>netscribes</v>
          </cell>
          <cell r="F57222" t="str">
            <v>Mohd Tahir Shaikh</v>
          </cell>
          <cell r="G57222">
            <v>45972.729861111111</v>
          </cell>
          <cell r="H57222">
            <v>45983.8</v>
          </cell>
        </row>
        <row r="57223">
          <cell r="A57223" t="str">
            <v>UCW-22027</v>
          </cell>
          <cell r="B57223" t="str">
            <v>Tatacliq Bedsheet catalogue - 10.11.2025</v>
          </cell>
          <cell r="C57223" t="str">
            <v>CLOSED</v>
          </cell>
          <cell r="D57223" t="str">
            <v>Medium</v>
          </cell>
          <cell r="E57223" t="str">
            <v>netscribes</v>
          </cell>
          <cell r="F57223" t="str">
            <v>Mohd Tahir Shaikh</v>
          </cell>
          <cell r="G57223">
            <v>45972.724305555559</v>
          </cell>
          <cell r="H57223">
            <v>45978.739583333336</v>
          </cell>
        </row>
        <row r="57224">
          <cell r="A57224" t="str">
            <v>UCW-22025</v>
          </cell>
          <cell r="B57224" t="str">
            <v>CLONE - Beauty - 129447 - E2E - Albizzia - 4 SKU - 11 NOV</v>
          </cell>
          <cell r="C57224" t="str">
            <v>CLOSED</v>
          </cell>
          <cell r="D57224" t="str">
            <v>Highest</v>
          </cell>
          <cell r="E57224" t="str">
            <v>netscribes</v>
          </cell>
          <cell r="F57224" t="str">
            <v>Shraddha Dighe</v>
          </cell>
          <cell r="G57224">
            <v>45972.71597222222</v>
          </cell>
          <cell r="H57224">
            <v>45974.491666666669</v>
          </cell>
        </row>
        <row r="57225">
          <cell r="A57225" t="str">
            <v>UCW-22024</v>
          </cell>
          <cell r="B57225" t="str">
            <v>TataCliq: LSP-SNK-AVI012 Category Variant Image Updation</v>
          </cell>
          <cell r="C57225" t="str">
            <v>CLOSED</v>
          </cell>
          <cell r="D57225" t="str">
            <v>Medium</v>
          </cell>
          <cell r="E57225" t="str">
            <v>netscribes</v>
          </cell>
          <cell r="F57225" t="str">
            <v>Mohd Tahir Shaikh</v>
          </cell>
          <cell r="G57225">
            <v>45972.715277777781</v>
          </cell>
          <cell r="H57225">
            <v>45974.70208333333</v>
          </cell>
        </row>
        <row r="57226">
          <cell r="A57226" t="str">
            <v>UCW-22016</v>
          </cell>
          <cell r="B57226" t="str">
            <v>CLONE - Tatacliq Footwear Content template_03-11-25</v>
          </cell>
          <cell r="C57226" t="str">
            <v>CLOSED</v>
          </cell>
          <cell r="D57226" t="str">
            <v>Medium</v>
          </cell>
          <cell r="E57226" t="str">
            <v>netscribes</v>
          </cell>
          <cell r="F57226" t="str">
            <v>Mohd Tahir Shaikh</v>
          </cell>
          <cell r="G57226">
            <v>45972.677083333336</v>
          </cell>
          <cell r="H57226">
            <v>45979.664583333331</v>
          </cell>
        </row>
        <row r="57227">
          <cell r="A57227" t="str">
            <v>UCW-22009</v>
          </cell>
          <cell r="B57227" t="str">
            <v>Durian 5 Core 07.11.2025</v>
          </cell>
          <cell r="C57227" t="str">
            <v>CLOSED</v>
          </cell>
          <cell r="D57227" t="str">
            <v>Medium</v>
          </cell>
          <cell r="E57227" t="str">
            <v>netscribes</v>
          </cell>
          <cell r="F57227" t="str">
            <v>Juilee Jadhav</v>
          </cell>
          <cell r="G57227">
            <v>45972.6</v>
          </cell>
          <cell r="H57227">
            <v>45981.772222222222</v>
          </cell>
        </row>
        <row r="57228">
          <cell r="A57228" t="str">
            <v>UCW-22007</v>
          </cell>
          <cell r="B57228" t="str">
            <v>Product Listing On Tata Cliq - Dr,Brown'S</v>
          </cell>
          <cell r="C57228" t="str">
            <v>CLOSED</v>
          </cell>
          <cell r="D57228" t="str">
            <v>Medium</v>
          </cell>
          <cell r="E57228" t="str">
            <v>netscribes</v>
          </cell>
          <cell r="F57228" t="str">
            <v>Juilee Jadhav</v>
          </cell>
          <cell r="G57228">
            <v>45972.592361111114</v>
          </cell>
          <cell r="H57228">
            <v>45995.615972222222</v>
          </cell>
        </row>
        <row r="57229">
          <cell r="A57229" t="str">
            <v>UCW-22002</v>
          </cell>
          <cell r="B57229" t="str">
            <v>Beauty - 129026 - E2E - Ghar Soaps - 18 SKU - 11 Nov</v>
          </cell>
          <cell r="C57229" t="str">
            <v>CLOSED Due to Inactive/Insufficient Information</v>
          </cell>
          <cell r="D57229" t="str">
            <v>Medium</v>
          </cell>
          <cell r="E57229" t="str">
            <v>netscribes</v>
          </cell>
          <cell r="F57229" t="str">
            <v>Shraddha Dighe</v>
          </cell>
          <cell r="G57229">
            <v>45972.566666666666</v>
          </cell>
          <cell r="H57229">
            <v>46029.738888888889</v>
          </cell>
        </row>
        <row r="57230">
          <cell r="A57230" t="str">
            <v>UCW-22001</v>
          </cell>
          <cell r="B57230" t="str">
            <v>Women Apparel– Amante – 07-11-2025</v>
          </cell>
          <cell r="C57230" t="str">
            <v>CLOSED</v>
          </cell>
          <cell r="D57230" t="str">
            <v>Medium</v>
          </cell>
          <cell r="E57230" t="str">
            <v>netscribes</v>
          </cell>
          <cell r="F57230" t="str">
            <v>Juilee Jadhav</v>
          </cell>
          <cell r="G57230">
            <v>45972.55972222222</v>
          </cell>
          <cell r="H57230">
            <v>45982.679166666669</v>
          </cell>
        </row>
        <row r="57231">
          <cell r="A57231" t="str">
            <v>UCW-21999</v>
          </cell>
          <cell r="B57231" t="str">
            <v>Beauty - 125928 - E2E - Farmacy - 3 SKUS - 11 Nov</v>
          </cell>
          <cell r="C57231" t="str">
            <v>CLOSED Due to Inactive/Insufficient Information</v>
          </cell>
          <cell r="D57231" t="str">
            <v>Medium</v>
          </cell>
          <cell r="E57231" t="str">
            <v>netscribes</v>
          </cell>
          <cell r="F57231" t="str">
            <v>Shraddha Dighe</v>
          </cell>
          <cell r="G57231">
            <v>45972.554861111108</v>
          </cell>
          <cell r="H57231">
            <v>46029.738888888889</v>
          </cell>
        </row>
        <row r="57232">
          <cell r="A57232" t="str">
            <v>UCW-21989</v>
          </cell>
          <cell r="B57232" t="str">
            <v>CLONE - CLONE - Brand Listings 2nd Set R&amp;B on Tata Cliq</v>
          </cell>
          <cell r="C57232" t="str">
            <v>CLOSED</v>
          </cell>
          <cell r="D57232" t="str">
            <v>Medium</v>
          </cell>
          <cell r="E57232" t="str">
            <v>netscribes</v>
          </cell>
          <cell r="F57232" t="str">
            <v>Mohd Tahir Shaikh</v>
          </cell>
          <cell r="G57232">
            <v>45972.479166666664</v>
          </cell>
          <cell r="H57232">
            <v>46031.555555555555</v>
          </cell>
        </row>
        <row r="57233">
          <cell r="A57233" t="str">
            <v>UCW-21987</v>
          </cell>
          <cell r="B57233" t="str">
            <v>CLONE - Beauty - 125928 - E2E - 3 Brands (The Derma Co., Aqualogica, BBlunt) - 37 SKUS - 27 Oct</v>
          </cell>
          <cell r="C57233" t="str">
            <v>CLOSED Due to Inactive/Insufficient Information</v>
          </cell>
          <cell r="D57233" t="str">
            <v>Medium</v>
          </cell>
          <cell r="E57233" t="str">
            <v>netscribes</v>
          </cell>
          <cell r="F57233" t="str">
            <v>Simi Raichel Zachariah</v>
          </cell>
          <cell r="G57233">
            <v>45972.475694444445</v>
          </cell>
          <cell r="H57233">
            <v>46029.739583333336</v>
          </cell>
        </row>
        <row r="57234">
          <cell r="A57234" t="str">
            <v>UCW-21984</v>
          </cell>
          <cell r="B57234" t="str">
            <v>Tatacliq Men Content template_07-11-25</v>
          </cell>
          <cell r="C57234" t="str">
            <v>CLOSED</v>
          </cell>
          <cell r="D57234" t="str">
            <v>Medium</v>
          </cell>
          <cell r="E57234" t="str">
            <v>netscribes</v>
          </cell>
          <cell r="F57234" t="str">
            <v>Sushma Ram</v>
          </cell>
          <cell r="G57234">
            <v>45972.425000000003</v>
          </cell>
          <cell r="H57234">
            <v>45979.661111111112</v>
          </cell>
        </row>
        <row r="57235">
          <cell r="A57235" t="str">
            <v>UCW-21982</v>
          </cell>
          <cell r="B57235" t="str">
            <v>Beauty - Image resize - 11 Nov</v>
          </cell>
          <cell r="C57235" t="str">
            <v>CLOSED</v>
          </cell>
          <cell r="D57235" t="str">
            <v>Medium</v>
          </cell>
          <cell r="E57235" t="str">
            <v>netscribes</v>
          </cell>
          <cell r="F57235" t="str">
            <v>Shraddha Dighe</v>
          </cell>
          <cell r="G57235">
            <v>45972.399305555555</v>
          </cell>
          <cell r="H57235">
            <v>45973.696527777778</v>
          </cell>
        </row>
        <row r="57236">
          <cell r="A57236" t="str">
            <v>UCW-21979</v>
          </cell>
          <cell r="B57236" t="str">
            <v>Beauty - 125928 - Adhoc Content and Image update - Kora organics - 13 SKUS - 31 Oct</v>
          </cell>
          <cell r="C57236" t="str">
            <v>CLOSED</v>
          </cell>
          <cell r="D57236" t="str">
            <v>Medium</v>
          </cell>
          <cell r="E57236" t="str">
            <v>netscribes</v>
          </cell>
          <cell r="F57236" t="str">
            <v>netscribes</v>
          </cell>
          <cell r="G57236">
            <v>45971.95</v>
          </cell>
          <cell r="H57236">
            <v>45985.773611111108</v>
          </cell>
        </row>
        <row r="57237">
          <cell r="A57237" t="str">
            <v>UCW-21972</v>
          </cell>
          <cell r="B57237" t="str">
            <v>Brand Ambassador- Akshay Kumar Image Remove</v>
          </cell>
          <cell r="C57237" t="str">
            <v>CLOSED</v>
          </cell>
          <cell r="D57237" t="str">
            <v>Medium</v>
          </cell>
          <cell r="E57237" t="str">
            <v>netscribes</v>
          </cell>
          <cell r="F57237" t="str">
            <v>Sushma Ram</v>
          </cell>
          <cell r="G57237">
            <v>45971.827777777777</v>
          </cell>
          <cell r="H57237">
            <v>46027.464583333334</v>
          </cell>
        </row>
        <row r="57238">
          <cell r="A57238" t="str">
            <v>UCW-21970</v>
          </cell>
          <cell r="B57238" t="str">
            <v>TATACLIQ X LIBAS NEW CATALOGUE 05-11-2025</v>
          </cell>
          <cell r="C57238" t="str">
            <v>CLOSED</v>
          </cell>
          <cell r="D57238" t="str">
            <v>Medium</v>
          </cell>
          <cell r="E57238" t="str">
            <v>netscribes</v>
          </cell>
          <cell r="F57238" t="str">
            <v>Sushma Ram</v>
          </cell>
          <cell r="G57238">
            <v>45971.813888888886</v>
          </cell>
          <cell r="H57238">
            <v>45976.594444444447</v>
          </cell>
        </row>
        <row r="57239">
          <cell r="A57239" t="str">
            <v>UCW-21962</v>
          </cell>
          <cell r="B57239" t="str">
            <v>Men's Apparel 07-11-20205</v>
          </cell>
          <cell r="C57239" t="str">
            <v>CLOSED</v>
          </cell>
          <cell r="D57239" t="str">
            <v>Medium</v>
          </cell>
          <cell r="E57239" t="str">
            <v>netscribes</v>
          </cell>
          <cell r="F57239" t="str">
            <v>Mohd Tahir Shaikh</v>
          </cell>
          <cell r="G57239">
            <v>45971.779166666667</v>
          </cell>
          <cell r="H57239">
            <v>46031.556250000001</v>
          </cell>
        </row>
        <row r="57240">
          <cell r="A57240" t="str">
            <v>UCW-21956</v>
          </cell>
          <cell r="B57240" t="str">
            <v>Images Replacement - TS1443-TS1444</v>
          </cell>
          <cell r="C57240" t="str">
            <v>CLOSED</v>
          </cell>
          <cell r="D57240" t="str">
            <v>Medium</v>
          </cell>
          <cell r="E57240" t="str">
            <v>netscribes</v>
          </cell>
          <cell r="F57240" t="str">
            <v>Sushma Ram</v>
          </cell>
          <cell r="G57240">
            <v>45971.754861111112</v>
          </cell>
          <cell r="H57240">
            <v>45974.504861111112</v>
          </cell>
        </row>
        <row r="57241">
          <cell r="A57241" t="str">
            <v>UCW-21953</v>
          </cell>
          <cell r="B57241" t="str">
            <v>Benetton Footwear new catalog details 8-11-2025</v>
          </cell>
          <cell r="C57241" t="str">
            <v>CLOSED</v>
          </cell>
          <cell r="D57241" t="str">
            <v>Medium</v>
          </cell>
          <cell r="E57241" t="str">
            <v>netscribes</v>
          </cell>
          <cell r="F57241" t="str">
            <v>Lishita Kotian</v>
          </cell>
          <cell r="G57241">
            <v>45971.75277777778</v>
          </cell>
          <cell r="H57241">
            <v>45976.588194444441</v>
          </cell>
        </row>
        <row r="57242">
          <cell r="A57242" t="str">
            <v>UCW-21950</v>
          </cell>
          <cell r="B57242" t="str">
            <v>Submission of Lot 2 Listing Sheet - De Maison Decor</v>
          </cell>
          <cell r="C57242" t="str">
            <v>CLOSED</v>
          </cell>
          <cell r="D57242" t="str">
            <v>Medium</v>
          </cell>
          <cell r="E57242" t="str">
            <v>netscribes</v>
          </cell>
          <cell r="F57242" t="str">
            <v>Juilee Jadhav</v>
          </cell>
          <cell r="G57242">
            <v>45971.745833333334</v>
          </cell>
          <cell r="H57242">
            <v>45973.583333333336</v>
          </cell>
        </row>
        <row r="57243">
          <cell r="A57243" t="str">
            <v>UCW-21948</v>
          </cell>
          <cell r="B57243" t="str">
            <v>New listing</v>
          </cell>
          <cell r="C57243" t="str">
            <v>CLOSED</v>
          </cell>
          <cell r="D57243" t="str">
            <v>Medium</v>
          </cell>
          <cell r="E57243" t="str">
            <v>netscribes</v>
          </cell>
          <cell r="F57243" t="str">
            <v>Mohd Tahir Shaikh</v>
          </cell>
          <cell r="G57243">
            <v>45971.727083333331</v>
          </cell>
          <cell r="H57243">
            <v>46031.556250000001</v>
          </cell>
        </row>
        <row r="57244">
          <cell r="A57244" t="str">
            <v>UCW-21936</v>
          </cell>
          <cell r="B57244" t="str">
            <v>Benetton Footwear new catalog kids apparel details 9-11-2025</v>
          </cell>
          <cell r="C57244" t="str">
            <v>CLOSED</v>
          </cell>
          <cell r="D57244" t="str">
            <v>Medium</v>
          </cell>
          <cell r="E57244" t="str">
            <v>netscribes</v>
          </cell>
          <cell r="F57244" t="str">
            <v>Lishita Kotian</v>
          </cell>
          <cell r="G57244">
            <v>45971.707638888889</v>
          </cell>
          <cell r="H57244">
            <v>45974.464583333334</v>
          </cell>
        </row>
        <row r="57245">
          <cell r="A57245" t="str">
            <v>UCW-21929</v>
          </cell>
          <cell r="B57245" t="str">
            <v>New Product Listing Template</v>
          </cell>
          <cell r="C57245" t="str">
            <v>CLOSED</v>
          </cell>
          <cell r="D57245" t="str">
            <v>Medium</v>
          </cell>
          <cell r="E57245" t="str">
            <v>netscribes</v>
          </cell>
          <cell r="F57245" t="str">
            <v>Juilee Jadhav</v>
          </cell>
          <cell r="G57245">
            <v>45971.649305555555</v>
          </cell>
          <cell r="H57245">
            <v>45981.679166666669</v>
          </cell>
        </row>
        <row r="57246">
          <cell r="A57246" t="str">
            <v>UCW-21919</v>
          </cell>
          <cell r="B57246" t="str">
            <v>Size Chart Missing (New Listings) - House of Chikankari</v>
          </cell>
          <cell r="C57246" t="str">
            <v>CLOSED</v>
          </cell>
          <cell r="D57246" t="str">
            <v>Medium</v>
          </cell>
          <cell r="E57246" t="str">
            <v>Chirag Dubal</v>
          </cell>
          <cell r="F57246" t="str">
            <v>Reagan D’souza</v>
          </cell>
          <cell r="G57246">
            <v>45971.581944444442</v>
          </cell>
          <cell r="H57246">
            <v>46065.650694444441</v>
          </cell>
        </row>
        <row r="57247">
          <cell r="A57247" t="str">
            <v>UCW-21918</v>
          </cell>
          <cell r="B57247" t="str">
            <v>Women's Apparel 28-10-2025</v>
          </cell>
          <cell r="C57247" t="str">
            <v>CLOSED</v>
          </cell>
          <cell r="D57247" t="str">
            <v>Medium</v>
          </cell>
          <cell r="E57247" t="str">
            <v>netscribes</v>
          </cell>
          <cell r="F57247" t="str">
            <v>netscribes</v>
          </cell>
          <cell r="G57247">
            <v>45971.57916666667</v>
          </cell>
          <cell r="H57247">
            <v>45975.699305555558</v>
          </cell>
        </row>
        <row r="57248">
          <cell r="A57248" t="str">
            <v>UCW-21916</v>
          </cell>
          <cell r="B57248" t="str">
            <v>Beauty - E2E - 125928 - Loreal Paris - 1 sku - 10th Nov</v>
          </cell>
          <cell r="C57248" t="str">
            <v>CLOSED</v>
          </cell>
          <cell r="D57248" t="str">
            <v>Highest</v>
          </cell>
          <cell r="E57248" t="str">
            <v>netscribes</v>
          </cell>
          <cell r="F57248" t="str">
            <v>Simi Raichel Zachariah</v>
          </cell>
          <cell r="G57248">
            <v>45971.578472222223</v>
          </cell>
          <cell r="H57248">
            <v>45973.521527777775</v>
          </cell>
        </row>
        <row r="57249">
          <cell r="A57249" t="str">
            <v>UCW-21912</v>
          </cell>
          <cell r="B57249" t="str">
            <v>Footwear-Input-Format- 06 Nov</v>
          </cell>
          <cell r="C57249" t="str">
            <v>CLOSED Due to Inactive/Insufficient Information</v>
          </cell>
          <cell r="D57249" t="str">
            <v>Medium</v>
          </cell>
          <cell r="E57249" t="str">
            <v>netscribes</v>
          </cell>
          <cell r="F57249" t="str">
            <v>Sushma Ram</v>
          </cell>
          <cell r="G57249">
            <v>45971.518055555556</v>
          </cell>
          <cell r="H57249">
            <v>46029.739583333336</v>
          </cell>
        </row>
        <row r="57250">
          <cell r="A57250" t="str">
            <v>UCW-21903</v>
          </cell>
          <cell r="B57250" t="str">
            <v>Tata Cliq New Listing Carlton London</v>
          </cell>
          <cell r="C57250" t="str">
            <v>CLOSED</v>
          </cell>
          <cell r="D57250" t="str">
            <v>Medium</v>
          </cell>
          <cell r="E57250" t="str">
            <v>netscribes</v>
          </cell>
          <cell r="F57250" t="str">
            <v>Sushma Ram</v>
          </cell>
          <cell r="G57250">
            <v>45971.454861111109</v>
          </cell>
          <cell r="H57250">
            <v>45980.545138888891</v>
          </cell>
        </row>
        <row r="57251">
          <cell r="A57251" t="str">
            <v>UCW-21902</v>
          </cell>
          <cell r="B57251" t="str">
            <v>Men Footwear New Styles For Tatacliq (AW'25) - (Styles-06) 06.11.2025</v>
          </cell>
          <cell r="C57251" t="str">
            <v>CLOSED Due to Inactive/Insufficient Information</v>
          </cell>
          <cell r="D57251" t="str">
            <v>Medium</v>
          </cell>
          <cell r="E57251" t="str">
            <v>netscribes</v>
          </cell>
          <cell r="F57251" t="str">
            <v>Juilee Jadhav</v>
          </cell>
          <cell r="G57251">
            <v>45971.45416666667</v>
          </cell>
          <cell r="H57251">
            <v>46029.739583333336</v>
          </cell>
        </row>
        <row r="57252">
          <cell r="A57252" t="str">
            <v>UCW-21897</v>
          </cell>
          <cell r="B57252" t="str">
            <v>Tatacliq Men Content template_06-11-25_Batch 2</v>
          </cell>
          <cell r="C57252" t="str">
            <v>CLOSED</v>
          </cell>
          <cell r="D57252" t="str">
            <v>Medium</v>
          </cell>
          <cell r="E57252" t="str">
            <v>netscribes</v>
          </cell>
          <cell r="F57252" t="str">
            <v>Mohd Tahir Shaikh</v>
          </cell>
          <cell r="G57252">
            <v>45970.591666666667</v>
          </cell>
          <cell r="H57252">
            <v>45974.598611111112</v>
          </cell>
        </row>
        <row r="57253">
          <cell r="A57253" t="str">
            <v>UCW-21896</v>
          </cell>
          <cell r="B57253" t="str">
            <v xml:space="preserve">Tatacliq Image Update Requirement_6th November </v>
          </cell>
          <cell r="C57253" t="str">
            <v>CLOSED</v>
          </cell>
          <cell r="D57253" t="str">
            <v>Medium</v>
          </cell>
          <cell r="E57253" t="str">
            <v>netscribes</v>
          </cell>
          <cell r="F57253" t="str">
            <v>Mohd Tahir Shaikh</v>
          </cell>
          <cell r="G57253">
            <v>45970.586111111108</v>
          </cell>
          <cell r="H57253">
            <v>45974.64166666667</v>
          </cell>
        </row>
        <row r="57254">
          <cell r="A57254" t="str">
            <v>UCW-21895</v>
          </cell>
          <cell r="B57254" t="str">
            <v xml:space="preserve">Styles Migration to Tata Cliq Westbury Account - 06-11-2025 </v>
          </cell>
          <cell r="C57254" t="str">
            <v>CLOSED</v>
          </cell>
          <cell r="D57254" t="str">
            <v>Medium</v>
          </cell>
          <cell r="E57254" t="str">
            <v>netscribes</v>
          </cell>
          <cell r="F57254" t="str">
            <v>Mohd Tahir Shaikh</v>
          </cell>
          <cell r="G57254">
            <v>45970.581944444442</v>
          </cell>
          <cell r="H57254">
            <v>45978.686111111114</v>
          </cell>
        </row>
        <row r="57255">
          <cell r="A57255" t="str">
            <v>UCW-21889</v>
          </cell>
          <cell r="B57255" t="str">
            <v>Tata Cliq Kid's Catalog AW25 Lot: 15-16</v>
          </cell>
          <cell r="C57255" t="str">
            <v>CLOSED</v>
          </cell>
          <cell r="D57255" t="str">
            <v>Medium</v>
          </cell>
          <cell r="E57255" t="str">
            <v>netscribes</v>
          </cell>
          <cell r="F57255" t="str">
            <v>Mohd Tahir Shaikh</v>
          </cell>
          <cell r="G57255">
            <v>45969.54791666667</v>
          </cell>
          <cell r="H57255">
            <v>45972.742361111108</v>
          </cell>
        </row>
        <row r="57256">
          <cell r="A57256" t="str">
            <v>UCW-21884</v>
          </cell>
          <cell r="B57256" t="str">
            <v>Beauty - 127939 - E2E - David Beckham - 2 SKUS - 7 Nov</v>
          </cell>
          <cell r="C57256" t="str">
            <v>CLOSED</v>
          </cell>
          <cell r="D57256" t="str">
            <v>Medium</v>
          </cell>
          <cell r="E57256" t="str">
            <v>netscribes</v>
          </cell>
          <cell r="F57256" t="str">
            <v>Shraddha Dighe</v>
          </cell>
          <cell r="G57256">
            <v>45968.949305555558</v>
          </cell>
          <cell r="H57256">
            <v>45985.46875</v>
          </cell>
        </row>
        <row r="57257">
          <cell r="A57257" t="str">
            <v>UCW-21883</v>
          </cell>
          <cell r="B57257" t="str">
            <v>Beauty - 125928 - Adhoc (Relisting) - 3 SKUS - Jo Malone London - 7 Nov</v>
          </cell>
          <cell r="C57257" t="str">
            <v>CLOSED</v>
          </cell>
          <cell r="D57257" t="str">
            <v>Medium</v>
          </cell>
          <cell r="E57257" t="str">
            <v>netscribes</v>
          </cell>
          <cell r="F57257" t="str">
            <v>Shraddha Dighe</v>
          </cell>
          <cell r="G57257">
            <v>45968.945138888892</v>
          </cell>
          <cell r="H57257">
            <v>45972.529861111114</v>
          </cell>
        </row>
        <row r="57258">
          <cell r="A57258" t="str">
            <v>UCW-21882</v>
          </cell>
          <cell r="B57258" t="str">
            <v>Beauty - 127367 - E2E - Kiro - 6 SKUS - 7 Nov</v>
          </cell>
          <cell r="C57258" t="str">
            <v>CLOSED Due to Inactive/Insufficient Information</v>
          </cell>
          <cell r="D57258" t="str">
            <v>Medium</v>
          </cell>
          <cell r="E57258" t="str">
            <v>netscribes</v>
          </cell>
          <cell r="F57258" t="str">
            <v>Shraddha Dighe</v>
          </cell>
          <cell r="G57258">
            <v>45968.922222222223</v>
          </cell>
          <cell r="H57258">
            <v>46029.739583333336</v>
          </cell>
        </row>
        <row r="57259">
          <cell r="A57259" t="str">
            <v>UCW-21879</v>
          </cell>
          <cell r="B57259" t="str">
            <v>CLONE - Clone - M&amp;S - Cataloguing</v>
          </cell>
          <cell r="C57259" t="str">
            <v>CLOSED</v>
          </cell>
          <cell r="D57259" t="str">
            <v>Medium</v>
          </cell>
          <cell r="E57259" t="str">
            <v>netscribes</v>
          </cell>
          <cell r="F57259" t="str">
            <v>Mohd Tahir Shaikh</v>
          </cell>
          <cell r="G57259">
            <v>45968.813194444447</v>
          </cell>
          <cell r="H57259">
            <v>45975.677083333336</v>
          </cell>
        </row>
        <row r="57260">
          <cell r="A57260" t="str">
            <v>UCW-21878</v>
          </cell>
          <cell r="B57260" t="str">
            <v>M&amp;S - Cataloguing</v>
          </cell>
          <cell r="C57260" t="str">
            <v>CLOSED</v>
          </cell>
          <cell r="D57260" t="str">
            <v>Medium</v>
          </cell>
          <cell r="E57260" t="str">
            <v>netscribes</v>
          </cell>
          <cell r="F57260" t="str">
            <v>Mohd Tahir Shaikh</v>
          </cell>
          <cell r="G57260">
            <v>45968.809027777781</v>
          </cell>
          <cell r="H57260">
            <v>45974.446527777778</v>
          </cell>
        </row>
        <row r="57261">
          <cell r="A57261" t="str">
            <v>UCW-21871</v>
          </cell>
          <cell r="B57261" t="str">
            <v>OMA - Home - 30/10/25</v>
          </cell>
          <cell r="C57261" t="str">
            <v>CLOSED</v>
          </cell>
          <cell r="D57261" t="str">
            <v>Medium</v>
          </cell>
          <cell r="E57261" t="str">
            <v>Jaibharathi Jagannathan</v>
          </cell>
          <cell r="F57261" t="str">
            <v>Lishita Kotian</v>
          </cell>
          <cell r="G57261">
            <v>45968.729166666664</v>
          </cell>
          <cell r="H57261">
            <v>45983.713888888888</v>
          </cell>
        </row>
        <row r="57262">
          <cell r="A57262" t="str">
            <v>UCW-21868</v>
          </cell>
          <cell r="B57262" t="str">
            <v>Beauty - 125913 - E2E - BIOTOP - 4 SKUS - 7 Nov</v>
          </cell>
          <cell r="C57262" t="str">
            <v>CLOSED</v>
          </cell>
          <cell r="D57262" t="str">
            <v>Highest</v>
          </cell>
          <cell r="E57262" t="str">
            <v>netscribes</v>
          </cell>
          <cell r="F57262" t="str">
            <v>Shraddha Dighe</v>
          </cell>
          <cell r="G57262">
            <v>45968.71597222222</v>
          </cell>
          <cell r="H57262">
            <v>45976.470833333333</v>
          </cell>
        </row>
        <row r="57263">
          <cell r="A57263" t="str">
            <v>UCW-21864</v>
          </cell>
          <cell r="B57263" t="str">
            <v>Footwear Listing AW-25 _ 05-11-2025</v>
          </cell>
          <cell r="C57263" t="str">
            <v>CLOSED Due to Inactive/Insufficient Information</v>
          </cell>
          <cell r="D57263" t="str">
            <v>Medium</v>
          </cell>
          <cell r="E57263" t="str">
            <v>netscribes</v>
          </cell>
          <cell r="F57263" t="str">
            <v>Sushma Ram</v>
          </cell>
          <cell r="G57263">
            <v>45968.699305555558</v>
          </cell>
          <cell r="H57263">
            <v>46029.740277777775</v>
          </cell>
        </row>
        <row r="57264">
          <cell r="A57264" t="str">
            <v>UCW-21862</v>
          </cell>
          <cell r="B57264" t="str">
            <v>TataCliq X Bewakoof II Mens Wear II 05-November-2025</v>
          </cell>
          <cell r="C57264" t="str">
            <v>CLOSED</v>
          </cell>
          <cell r="D57264" t="str">
            <v>Medium</v>
          </cell>
          <cell r="E57264" t="str">
            <v>netscribes</v>
          </cell>
          <cell r="F57264" t="str">
            <v>Juilee Jadhav</v>
          </cell>
          <cell r="G57264">
            <v>45968.674305555556</v>
          </cell>
          <cell r="H57264">
            <v>45973.577777777777</v>
          </cell>
        </row>
        <row r="57265">
          <cell r="A57265" t="str">
            <v>UCW-21861</v>
          </cell>
          <cell r="B57265" t="str">
            <v>Disparity in Home brands</v>
          </cell>
          <cell r="C57265" t="str">
            <v>CLOSED</v>
          </cell>
          <cell r="D57265" t="str">
            <v>Medium</v>
          </cell>
          <cell r="E57265" t="str">
            <v>netscribes</v>
          </cell>
          <cell r="F57265" t="str">
            <v>Mohd Tahir Shaikh</v>
          </cell>
          <cell r="G57265">
            <v>45968.671527777777</v>
          </cell>
          <cell r="H57265">
            <v>45969.370138888888</v>
          </cell>
        </row>
        <row r="57266">
          <cell r="A57266" t="str">
            <v>UCW-21859</v>
          </cell>
          <cell r="B57266" t="str">
            <v>TQ CL9 Video upload</v>
          </cell>
          <cell r="C57266" t="str">
            <v>CLOSED</v>
          </cell>
          <cell r="D57266" t="str">
            <v>Medium</v>
          </cell>
          <cell r="E57266" t="str">
            <v>cielo</v>
          </cell>
          <cell r="F57266" t="str">
            <v>Juilee Jadhav</v>
          </cell>
          <cell r="G57266">
            <v>45968.65902777778</v>
          </cell>
          <cell r="H57266">
            <v>45973.570138888892</v>
          </cell>
        </row>
        <row r="57267">
          <cell r="A57267" t="str">
            <v>UCW-21857</v>
          </cell>
          <cell r="B57267" t="str">
            <v>TataCliq X Bewakoof | Womenswestern Wear | 05-November-2025</v>
          </cell>
          <cell r="C57267" t="str">
            <v>CLOSED</v>
          </cell>
          <cell r="D57267" t="str">
            <v>Medium</v>
          </cell>
          <cell r="E57267" t="str">
            <v>netscribes</v>
          </cell>
          <cell r="F57267" t="str">
            <v>Juilee Jadhav</v>
          </cell>
          <cell r="G57267">
            <v>45968.649305555555</v>
          </cell>
          <cell r="H57267">
            <v>45979.661111111112</v>
          </cell>
        </row>
        <row r="57268">
          <cell r="A57268" t="str">
            <v>UCW-21855</v>
          </cell>
          <cell r="B57268" t="str">
            <v>Beauty - 125928 - E2E - Dolce&amp;Gabbana - 4 SKUS - 7 Nov</v>
          </cell>
          <cell r="C57268" t="str">
            <v>CLOSED</v>
          </cell>
          <cell r="D57268" t="str">
            <v>Highest</v>
          </cell>
          <cell r="E57268" t="str">
            <v>netscribes</v>
          </cell>
          <cell r="F57268" t="str">
            <v>Shraddha Dighe</v>
          </cell>
          <cell r="G57268">
            <v>45968.636111111111</v>
          </cell>
          <cell r="H57268">
            <v>45973.513194444444</v>
          </cell>
        </row>
        <row r="57269">
          <cell r="A57269" t="str">
            <v>UCW-21852</v>
          </cell>
          <cell r="B57269" t="str">
            <v>Asics Add now catalogue dated 17th Oct2025</v>
          </cell>
          <cell r="C57269" t="str">
            <v>CLOSED</v>
          </cell>
          <cell r="D57269" t="str">
            <v>Medium</v>
          </cell>
          <cell r="E57269" t="str">
            <v>netscribes</v>
          </cell>
          <cell r="F57269" t="str">
            <v>netscribes</v>
          </cell>
          <cell r="G57269">
            <v>45968.628472222219</v>
          </cell>
          <cell r="H57269">
            <v>45976.666666666664</v>
          </cell>
        </row>
        <row r="57270">
          <cell r="A57270" t="str">
            <v>UCW-21851</v>
          </cell>
          <cell r="B57270" t="str">
            <v xml:space="preserve">ONLY AW25 (LOT-3) (TATA CLIQ Template) </v>
          </cell>
          <cell r="C57270" t="str">
            <v>CLOSED</v>
          </cell>
          <cell r="D57270" t="str">
            <v>Medium</v>
          </cell>
          <cell r="E57270" t="str">
            <v>netscribes</v>
          </cell>
          <cell r="F57270" t="str">
            <v>Sushma Ram</v>
          </cell>
          <cell r="G57270">
            <v>45968.628472222219</v>
          </cell>
          <cell r="H57270">
            <v>46006.45416666667</v>
          </cell>
        </row>
        <row r="57271">
          <cell r="A57271" t="str">
            <v>UCW-21850</v>
          </cell>
          <cell r="B57271" t="str">
            <v>Beauty - 125958 - E2E - Belif - 1 SKU - 7 Nov</v>
          </cell>
          <cell r="C57271" t="str">
            <v>CLOSED</v>
          </cell>
          <cell r="D57271" t="str">
            <v>Highest</v>
          </cell>
          <cell r="E57271" t="str">
            <v>netscribes</v>
          </cell>
          <cell r="F57271" t="str">
            <v>Shraddha Dighe</v>
          </cell>
          <cell r="G57271">
            <v>45968.620833333334</v>
          </cell>
          <cell r="H57271">
            <v>45985.46875</v>
          </cell>
        </row>
        <row r="57272">
          <cell r="A57272" t="str">
            <v>UCW-21849</v>
          </cell>
          <cell r="B57272" t="str">
            <v>Beauty - 125928 - E2E - Tom Ford and Jo Malone London - 6 SKUS - 7 Nov</v>
          </cell>
          <cell r="C57272" t="str">
            <v>CLOSED</v>
          </cell>
          <cell r="D57272" t="str">
            <v>Medium</v>
          </cell>
          <cell r="E57272" t="str">
            <v>netscribes</v>
          </cell>
          <cell r="F57272" t="str">
            <v>Shraddha Dighe</v>
          </cell>
          <cell r="G57272">
            <v>45968.602777777778</v>
          </cell>
          <cell r="H57272">
            <v>45973.508333333331</v>
          </cell>
        </row>
        <row r="57273">
          <cell r="A57273" t="str">
            <v>UCW-21848</v>
          </cell>
          <cell r="B57273" t="str">
            <v>Beauty - 129410 - E2E - Mahina - 126 SKUS - 7 NOV</v>
          </cell>
          <cell r="C57273" t="str">
            <v>CLOSED Due to Inactive/Insufficient Information</v>
          </cell>
          <cell r="D57273" t="str">
            <v>Medium</v>
          </cell>
          <cell r="E57273" t="str">
            <v>netscribes</v>
          </cell>
          <cell r="F57273" t="str">
            <v>Shraddha Dighe</v>
          </cell>
          <cell r="G57273">
            <v>45968.589583333334</v>
          </cell>
          <cell r="H57273">
            <v>46029.740277777775</v>
          </cell>
        </row>
        <row r="57274">
          <cell r="A57274" t="str">
            <v>UCW-21846</v>
          </cell>
          <cell r="B57274" t="str">
            <v>Request to List Nike Apparels on Tata Cliq</v>
          </cell>
          <cell r="C57274" t="str">
            <v>CLOSED</v>
          </cell>
          <cell r="D57274" t="str">
            <v>Medium</v>
          </cell>
          <cell r="E57274" t="str">
            <v>netscribes</v>
          </cell>
          <cell r="F57274" t="str">
            <v>Juilee Jadhav</v>
          </cell>
          <cell r="G57274">
            <v>45968.570833333331</v>
          </cell>
          <cell r="H57274">
            <v>45987.659722222219</v>
          </cell>
        </row>
        <row r="57275">
          <cell r="A57275" t="str">
            <v>UCW-21839</v>
          </cell>
          <cell r="B57275" t="str">
            <v>CLONE - Asian footwear listing 24 OCT 2025</v>
          </cell>
          <cell r="C57275" t="str">
            <v>CLOSED Due to Inactive/Insufficient Information</v>
          </cell>
          <cell r="D57275" t="str">
            <v>Medium</v>
          </cell>
          <cell r="E57275" t="str">
            <v>netscribes</v>
          </cell>
          <cell r="F57275" t="str">
            <v>Mohd Tahir Shaikh</v>
          </cell>
          <cell r="G57275">
            <v>45968.438194444447</v>
          </cell>
          <cell r="H57275">
            <v>46029.740277777775</v>
          </cell>
        </row>
        <row r="57276">
          <cell r="A57276" t="str">
            <v>UCW-21838</v>
          </cell>
          <cell r="B57276" t="str">
            <v>NIKE FOOTWEAR LISTING FILE FOR TATA CLIQ</v>
          </cell>
          <cell r="C57276" t="str">
            <v>CLOSED</v>
          </cell>
          <cell r="D57276" t="str">
            <v>Medium</v>
          </cell>
          <cell r="E57276" t="str">
            <v>netscribes</v>
          </cell>
          <cell r="F57276" t="str">
            <v>Juilee Jadhav</v>
          </cell>
          <cell r="G57276">
            <v>45968.4375</v>
          </cell>
          <cell r="H57276">
            <v>45983.564583333333</v>
          </cell>
        </row>
        <row r="57277">
          <cell r="A57277" t="str">
            <v>UCW-21834</v>
          </cell>
          <cell r="B57277" t="str">
            <v>Video Update | Powersutra | Tatacliq | 31-Oct-25</v>
          </cell>
          <cell r="C57277" t="str">
            <v>CLOSED</v>
          </cell>
          <cell r="D57277" t="str">
            <v>Medium</v>
          </cell>
          <cell r="E57277" t="str">
            <v>netscribes</v>
          </cell>
          <cell r="F57277" t="str">
            <v>Mohd Tahir Shaikh</v>
          </cell>
          <cell r="G57277">
            <v>45968.010416666664</v>
          </cell>
          <cell r="H57277">
            <v>45973.569444444445</v>
          </cell>
        </row>
        <row r="57278">
          <cell r="A57278" t="str">
            <v>UCW-21833</v>
          </cell>
          <cell r="B57278" t="str">
            <v>Vivaah'25 New Collection</v>
          </cell>
          <cell r="C57278" t="str">
            <v>CLOSED</v>
          </cell>
          <cell r="D57278" t="str">
            <v>Medium</v>
          </cell>
          <cell r="E57278" t="str">
            <v>netscribes</v>
          </cell>
          <cell r="F57278" t="str">
            <v>Mohd Tahir Shaikh</v>
          </cell>
          <cell r="G57278">
            <v>45968.007638888892</v>
          </cell>
          <cell r="H57278">
            <v>45974.606944444444</v>
          </cell>
        </row>
        <row r="57279">
          <cell r="A57279" t="str">
            <v>UCW-21828</v>
          </cell>
          <cell r="B57279" t="str">
            <v>CLONE - New Balance S225 Footwear Women 126934</v>
          </cell>
          <cell r="C57279" t="str">
            <v>CLOSED</v>
          </cell>
          <cell r="D57279" t="str">
            <v>Medium</v>
          </cell>
          <cell r="E57279" t="str">
            <v>netscribes</v>
          </cell>
          <cell r="F57279" t="str">
            <v>Mohd Tahir Shaikh</v>
          </cell>
          <cell r="G57279">
            <v>45967.803472222222</v>
          </cell>
          <cell r="H57279">
            <v>45969.647916666669</v>
          </cell>
        </row>
        <row r="57280">
          <cell r="A57280" t="str">
            <v>UCW-21823</v>
          </cell>
          <cell r="B57280" t="str">
            <v>New Balance Apparels Listing 04th Nov 25 (Seller code: 126934)</v>
          </cell>
          <cell r="C57280" t="str">
            <v>CLOSED Due to Inactive/Insufficient Information</v>
          </cell>
          <cell r="D57280" t="str">
            <v>Medium</v>
          </cell>
          <cell r="E57280" t="str">
            <v>netscribes</v>
          </cell>
          <cell r="F57280" t="str">
            <v>Sushma Ram</v>
          </cell>
          <cell r="G57280">
            <v>45967.78125</v>
          </cell>
          <cell r="H57280">
            <v>46029.740277777775</v>
          </cell>
        </row>
        <row r="57281">
          <cell r="A57281" t="str">
            <v>UCW-21815</v>
          </cell>
          <cell r="B57281" t="str">
            <v>New FW Sku addition Tata - 106 articles</v>
          </cell>
          <cell r="C57281" t="str">
            <v>CLOSED</v>
          </cell>
          <cell r="D57281" t="str">
            <v>Medium</v>
          </cell>
          <cell r="E57281" t="str">
            <v>netscribes</v>
          </cell>
          <cell r="F57281" t="str">
            <v>Sushma Ram</v>
          </cell>
          <cell r="G57281">
            <v>45967.739583333336</v>
          </cell>
          <cell r="H57281">
            <v>46120.895833333336</v>
          </cell>
        </row>
        <row r="57282">
          <cell r="A57282" t="str">
            <v>UCW-21813</v>
          </cell>
          <cell r="B57282" t="str">
            <v>Beauty - Image resize - 6 nov</v>
          </cell>
          <cell r="C57282" t="str">
            <v>CLOSED</v>
          </cell>
          <cell r="D57282" t="str">
            <v>Medium</v>
          </cell>
          <cell r="E57282" t="str">
            <v>netscribes</v>
          </cell>
          <cell r="F57282" t="str">
            <v>Shraddha Dighe</v>
          </cell>
          <cell r="G57282">
            <v>45967.710416666669</v>
          </cell>
          <cell r="H57282">
            <v>45967.756249999999</v>
          </cell>
        </row>
        <row r="57283">
          <cell r="A57283" t="str">
            <v>UCW-21801</v>
          </cell>
          <cell r="B57283" t="str">
            <v>TATACLIQ - LISTING FILE- 04112025</v>
          </cell>
          <cell r="C57283" t="str">
            <v>CLOSED</v>
          </cell>
          <cell r="D57283" t="str">
            <v>Medium</v>
          </cell>
          <cell r="E57283" t="str">
            <v>netscribes</v>
          </cell>
          <cell r="F57283" t="str">
            <v>Juilee Jadhav</v>
          </cell>
          <cell r="G57283">
            <v>45967.65</v>
          </cell>
          <cell r="H57283">
            <v>45973.590277777781</v>
          </cell>
        </row>
        <row r="57284">
          <cell r="A57284" t="str">
            <v>UCW-21800</v>
          </cell>
          <cell r="B57284" t="str">
            <v>Puma New Listing Sheet 04-11-2025</v>
          </cell>
          <cell r="C57284" t="str">
            <v>CLOSED Due to Inactive/Insufficient Information</v>
          </cell>
          <cell r="D57284" t="str">
            <v>Medium</v>
          </cell>
          <cell r="E57284" t="str">
            <v>netscribes</v>
          </cell>
          <cell r="F57284" t="str">
            <v>Sushma Ram</v>
          </cell>
          <cell r="G57284">
            <v>45967.649305555555</v>
          </cell>
          <cell r="H57284">
            <v>46029.740277777775</v>
          </cell>
        </row>
        <row r="57285">
          <cell r="A57285" t="str">
            <v>UCW-21799</v>
          </cell>
          <cell r="B57285" t="str">
            <v>Beauty - 125928 - E2E - Estee Lauder - 1 SKU - 6 Nov</v>
          </cell>
          <cell r="C57285" t="str">
            <v>CLOSED</v>
          </cell>
          <cell r="D57285" t="str">
            <v>Highest</v>
          </cell>
          <cell r="E57285" t="str">
            <v>netscribes</v>
          </cell>
          <cell r="F57285" t="str">
            <v>Shraddha Dighe</v>
          </cell>
          <cell r="G57285">
            <v>45967.646527777775</v>
          </cell>
          <cell r="H57285">
            <v>45969.501388888886</v>
          </cell>
        </row>
        <row r="57286">
          <cell r="A57286" t="str">
            <v>UCW-21798</v>
          </cell>
          <cell r="B57286" t="str">
            <v>Beauty - 127939 - E2E - Hermes - 6 SKUS - 6 Nov</v>
          </cell>
          <cell r="C57286" t="str">
            <v>CLOSED</v>
          </cell>
          <cell r="D57286" t="str">
            <v>Medium</v>
          </cell>
          <cell r="E57286" t="str">
            <v>netscribes</v>
          </cell>
          <cell r="F57286" t="str">
            <v>Shraddha Dighe</v>
          </cell>
          <cell r="G57286">
            <v>45967.643750000003</v>
          </cell>
          <cell r="H57286">
            <v>45975.60833333333</v>
          </cell>
        </row>
        <row r="57287">
          <cell r="A57287" t="str">
            <v>UCW-21796</v>
          </cell>
          <cell r="B57287" t="str">
            <v>Femmella// New Style Sheet : Seller code - 129273</v>
          </cell>
          <cell r="C57287" t="str">
            <v>CLOSED</v>
          </cell>
          <cell r="D57287" t="str">
            <v>Medium</v>
          </cell>
          <cell r="E57287" t="str">
            <v>netscribes</v>
          </cell>
          <cell r="F57287" t="str">
            <v>Sushma Ram</v>
          </cell>
          <cell r="G57287">
            <v>45967.640972222223</v>
          </cell>
          <cell r="H57287">
            <v>45981.492361111108</v>
          </cell>
        </row>
        <row r="57288">
          <cell r="A57288" t="str">
            <v>UCW-21789</v>
          </cell>
          <cell r="B57288" t="str">
            <v>Women's Innerwear, Activewear &amp; Nightwear – “Clovia” – 4 Nov , 2025 - Tatacliq Catalog</v>
          </cell>
          <cell r="C57288" t="str">
            <v>CLOSED</v>
          </cell>
          <cell r="D57288" t="str">
            <v>Medium</v>
          </cell>
          <cell r="E57288" t="str">
            <v>netscribes</v>
          </cell>
          <cell r="F57288" t="str">
            <v>Sushma Ram</v>
          </cell>
          <cell r="G57288">
            <v>45967.623611111114</v>
          </cell>
          <cell r="H57288">
            <v>45978.522222222222</v>
          </cell>
        </row>
        <row r="57289">
          <cell r="A57289" t="str">
            <v>UCW-21786</v>
          </cell>
          <cell r="B57289" t="str">
            <v>TH/CK-MP-Lot 111</v>
          </cell>
          <cell r="C57289" t="str">
            <v>CLOSED</v>
          </cell>
          <cell r="D57289" t="str">
            <v>Medium</v>
          </cell>
          <cell r="E57289" t="str">
            <v>Jaibharathi Jagannathan</v>
          </cell>
          <cell r="F57289" t="str">
            <v>Lishita Kotian</v>
          </cell>
          <cell r="G57289">
            <v>45967.614583333336</v>
          </cell>
          <cell r="H57289">
            <v>45975.540972222225</v>
          </cell>
        </row>
        <row r="57290">
          <cell r="A57290" t="str">
            <v>UCW-21785</v>
          </cell>
          <cell r="B57290" t="str">
            <v xml:space="preserve">Kids Apparel 29-10-2025 </v>
          </cell>
          <cell r="C57290" t="str">
            <v>CLOSED</v>
          </cell>
          <cell r="D57290" t="str">
            <v>Medium</v>
          </cell>
          <cell r="E57290" t="str">
            <v>netscribes</v>
          </cell>
          <cell r="F57290" t="str">
            <v>netscribes</v>
          </cell>
          <cell r="G57290">
            <v>45967.611111111109</v>
          </cell>
          <cell r="H57290">
            <v>45975.68472222222</v>
          </cell>
        </row>
        <row r="57291">
          <cell r="A57291" t="str">
            <v>UCW-21780</v>
          </cell>
          <cell r="B57291" t="str">
            <v>Request to Update the Details(8) | Men | Tata Cliq | 04-11-2025</v>
          </cell>
          <cell r="C57291" t="str">
            <v>CLOSED</v>
          </cell>
          <cell r="D57291" t="str">
            <v>Medium</v>
          </cell>
          <cell r="E57291" t="str">
            <v>netscribes</v>
          </cell>
          <cell r="F57291" t="str">
            <v>Sushma Ram</v>
          </cell>
          <cell r="G57291">
            <v>45967.557638888888</v>
          </cell>
          <cell r="H57291">
            <v>45987.716666666667</v>
          </cell>
        </row>
        <row r="57292">
          <cell r="A57292" t="str">
            <v>UCW-21777</v>
          </cell>
          <cell r="B57292" t="str">
            <v>Apparel Catalogue_70_SKUs</v>
          </cell>
          <cell r="C57292" t="str">
            <v>CLOSED</v>
          </cell>
          <cell r="D57292" t="str">
            <v>Medium</v>
          </cell>
          <cell r="E57292" t="str">
            <v>netscribes</v>
          </cell>
          <cell r="F57292" t="str">
            <v>Juilee Jadhav</v>
          </cell>
          <cell r="G57292">
            <v>45967.545138888891</v>
          </cell>
          <cell r="H57292">
            <v>45973.490277777775</v>
          </cell>
        </row>
        <row r="57293">
          <cell r="A57293" t="str">
            <v>UCW-21774</v>
          </cell>
          <cell r="B57293" t="str">
            <v>Nike Add now Catalogue dated 28th Oct2025 ( Seller account: 129408, 129415 and 129417 )</v>
          </cell>
          <cell r="C57293" t="str">
            <v>CLOSED</v>
          </cell>
          <cell r="D57293" t="str">
            <v>Medium</v>
          </cell>
          <cell r="E57293" t="str">
            <v>netscribes</v>
          </cell>
          <cell r="F57293" t="str">
            <v>netscribes</v>
          </cell>
          <cell r="G57293">
            <v>45967.535416666666</v>
          </cell>
          <cell r="H57293">
            <v>45990.761111111111</v>
          </cell>
        </row>
        <row r="57294">
          <cell r="A57294" t="str">
            <v>UCW-21771</v>
          </cell>
          <cell r="B57294" t="str">
            <v>ESCALATION: CW-42531: Need Listing SOP</v>
          </cell>
          <cell r="C57294" t="str">
            <v>CLOSED</v>
          </cell>
          <cell r="D57294" t="str">
            <v>Medium</v>
          </cell>
          <cell r="E57294" t="str">
            <v>Ataur Rahman</v>
          </cell>
          <cell r="F57294" t="str">
            <v>Ataur Rahman</v>
          </cell>
          <cell r="G57294">
            <v>45967.521527777775</v>
          </cell>
          <cell r="H57294">
            <v>45974.546527777777</v>
          </cell>
        </row>
        <row r="57295">
          <cell r="A57295" t="str">
            <v>UCW-21768</v>
          </cell>
          <cell r="B57295" t="str">
            <v>SPARQ New Catalog 593 Styles</v>
          </cell>
          <cell r="C57295" t="str">
            <v>CLOSED Due to Inactive/Insufficient Information</v>
          </cell>
          <cell r="D57295" t="str">
            <v>Medium</v>
          </cell>
          <cell r="E57295" t="str">
            <v>netscribes</v>
          </cell>
          <cell r="F57295" t="str">
            <v>Juilee Jadhav</v>
          </cell>
          <cell r="G57295">
            <v>45967.488194444442</v>
          </cell>
          <cell r="H57295">
            <v>46029.740972222222</v>
          </cell>
        </row>
        <row r="57296">
          <cell r="A57296" t="str">
            <v>UCW-21767</v>
          </cell>
          <cell r="B57296" t="str">
            <v>CLONE - Product Listing on Tata Luxury - SKIP HOP</v>
          </cell>
          <cell r="C57296" t="str">
            <v>CLOSED Due to Inactive/Insufficient Information</v>
          </cell>
          <cell r="D57296" t="str">
            <v>Medium</v>
          </cell>
          <cell r="E57296" t="str">
            <v>Jaibharathi Jagannathan</v>
          </cell>
          <cell r="F57296" t="str">
            <v>Reagan D’souza</v>
          </cell>
          <cell r="G57296">
            <v>45967.48541666667</v>
          </cell>
          <cell r="H57296">
            <v>45973.484722222223</v>
          </cell>
        </row>
        <row r="57297">
          <cell r="A57297" t="str">
            <v>UCW-21766</v>
          </cell>
          <cell r="B57297" t="str">
            <v>Tata Cliq X Q-Plexus X Benetton - Kids Catalogue latching Lot-2</v>
          </cell>
          <cell r="C57297" t="str">
            <v>CLOSED</v>
          </cell>
          <cell r="D57297" t="str">
            <v>Medium</v>
          </cell>
          <cell r="E57297" t="str">
            <v>netscribes</v>
          </cell>
          <cell r="F57297" t="str">
            <v>Mohd Tahir Shaikh</v>
          </cell>
          <cell r="G57297">
            <v>45967.481249999997</v>
          </cell>
          <cell r="H57297">
            <v>45973.771527777775</v>
          </cell>
        </row>
        <row r="57298">
          <cell r="A57298" t="str">
            <v>UCW-21765</v>
          </cell>
          <cell r="B57298" t="str">
            <v>Clone - Decathlon &lt;&gt; Tata Cliq AW'25 Cataloging - Phase 2</v>
          </cell>
          <cell r="C57298" t="str">
            <v>CLOSED Due to Inactive/Insufficient Information</v>
          </cell>
          <cell r="D57298" t="str">
            <v>Medium</v>
          </cell>
          <cell r="E57298" t="str">
            <v>netscribes</v>
          </cell>
          <cell r="F57298" t="str">
            <v>netscribes</v>
          </cell>
          <cell r="G57298">
            <v>45967.480555555558</v>
          </cell>
          <cell r="H57298">
            <v>46029.740972222222</v>
          </cell>
        </row>
        <row r="57299">
          <cell r="A57299" t="str">
            <v>UCW-21762</v>
          </cell>
          <cell r="B57299" t="str">
            <v>Tatacliq Image Replace 3-11-2025</v>
          </cell>
          <cell r="C57299" t="str">
            <v>CLOSED</v>
          </cell>
          <cell r="D57299" t="str">
            <v>Medium</v>
          </cell>
          <cell r="E57299" t="str">
            <v>netscribes</v>
          </cell>
          <cell r="F57299" t="str">
            <v>Mohd Tahir Shaikh</v>
          </cell>
          <cell r="G57299">
            <v>45967.464583333334</v>
          </cell>
          <cell r="H57299">
            <v>45973.568749999999</v>
          </cell>
        </row>
        <row r="57300">
          <cell r="A57300" t="str">
            <v>UCW-21760</v>
          </cell>
          <cell r="B57300" t="str">
            <v>Styli Women's Wear Catalogue | Lot-59</v>
          </cell>
          <cell r="C57300" t="str">
            <v>CLOSED</v>
          </cell>
          <cell r="D57300" t="str">
            <v>Medium</v>
          </cell>
          <cell r="E57300" t="str">
            <v>netscribes</v>
          </cell>
          <cell r="F57300" t="str">
            <v>Mohd Tahir Shaikh</v>
          </cell>
          <cell r="G57300">
            <v>45967.458333333336</v>
          </cell>
          <cell r="H57300">
            <v>45978.5</v>
          </cell>
        </row>
        <row r="57301">
          <cell r="A57301" t="str">
            <v>UCW-21757</v>
          </cell>
          <cell r="B57301" t="str">
            <v>Tatacliq Footwear Content template_03-11-25</v>
          </cell>
          <cell r="C57301" t="str">
            <v>CLOSED</v>
          </cell>
          <cell r="D57301" t="str">
            <v>Medium</v>
          </cell>
          <cell r="E57301" t="str">
            <v>netscribes</v>
          </cell>
          <cell r="F57301" t="str">
            <v>Mohd Tahir Shaikh</v>
          </cell>
          <cell r="G57301">
            <v>45967.45208333333</v>
          </cell>
          <cell r="H57301">
            <v>45972.679166666669</v>
          </cell>
        </row>
        <row r="57302">
          <cell r="A57302" t="str">
            <v>UCW-21754</v>
          </cell>
          <cell r="B57302" t="str">
            <v>New Catalog for Tata CliQ (New Styles )_Hvnly by Shoetopia</v>
          </cell>
          <cell r="C57302" t="str">
            <v>CLOSED</v>
          </cell>
          <cell r="D57302" t="str">
            <v>Medium</v>
          </cell>
          <cell r="E57302" t="str">
            <v>netscribes</v>
          </cell>
          <cell r="F57302" t="str">
            <v>Juilee Jadhav</v>
          </cell>
          <cell r="G57302">
            <v>45967.44027777778</v>
          </cell>
          <cell r="H57302">
            <v>45973.59375</v>
          </cell>
        </row>
        <row r="57303">
          <cell r="A57303" t="str">
            <v>UCW-21753</v>
          </cell>
          <cell r="B57303" t="str">
            <v>Nike New Listings 03-11-2025</v>
          </cell>
          <cell r="C57303" t="str">
            <v>CLOSED</v>
          </cell>
          <cell r="D57303" t="str">
            <v>Medium</v>
          </cell>
          <cell r="E57303" t="str">
            <v>netscribes</v>
          </cell>
          <cell r="F57303" t="str">
            <v>Juilee Jadhav</v>
          </cell>
          <cell r="G57303">
            <v>45967.432638888888</v>
          </cell>
          <cell r="H57303">
            <v>45971.667361111111</v>
          </cell>
        </row>
        <row r="57304">
          <cell r="A57304" t="str">
            <v>UCW-21746</v>
          </cell>
          <cell r="B57304" t="str">
            <v>Tatacliq Men and Kids Content template_03-11-2</v>
          </cell>
          <cell r="C57304" t="str">
            <v>CLOSED</v>
          </cell>
          <cell r="D57304" t="str">
            <v>Medium</v>
          </cell>
          <cell r="E57304" t="str">
            <v>netscribes</v>
          </cell>
          <cell r="F57304" t="str">
            <v>Mohd Tahir Shaikh</v>
          </cell>
          <cell r="G57304">
            <v>45966.786111111112</v>
          </cell>
          <cell r="H57304">
            <v>45980.556944444441</v>
          </cell>
        </row>
        <row r="57305">
          <cell r="A57305" t="str">
            <v>UCW-21741</v>
          </cell>
          <cell r="B57305" t="str">
            <v>TATACLIQ X LIBAS NEW CATALOGUE 1-11-2025</v>
          </cell>
          <cell r="C57305" t="str">
            <v>CLOSED</v>
          </cell>
          <cell r="D57305" t="str">
            <v>Medium</v>
          </cell>
          <cell r="E57305" t="str">
            <v>netscribes</v>
          </cell>
          <cell r="F57305" t="str">
            <v>Mohd Tahir Shaikh</v>
          </cell>
          <cell r="G57305">
            <v>45966.772222222222</v>
          </cell>
          <cell r="H57305">
            <v>45972.46875</v>
          </cell>
        </row>
        <row r="57306">
          <cell r="A57306" t="str">
            <v>UCW-21740</v>
          </cell>
          <cell r="B57306" t="str">
            <v>Beauty - 125928 - E2E - Bare minerals - 5 SKUS - 5 Nov</v>
          </cell>
          <cell r="C57306" t="str">
            <v>CLOSED</v>
          </cell>
          <cell r="D57306" t="str">
            <v>Highest</v>
          </cell>
          <cell r="E57306" t="str">
            <v>netscribes</v>
          </cell>
          <cell r="F57306" t="str">
            <v>Shraddha Dighe</v>
          </cell>
          <cell r="G57306">
            <v>45966.76666666667</v>
          </cell>
          <cell r="H57306">
            <v>45973.48541666667</v>
          </cell>
        </row>
        <row r="57307">
          <cell r="A57307" t="str">
            <v>UCW-21737</v>
          </cell>
          <cell r="B57307" t="str">
            <v>Maison Aneka - Cataloguing</v>
          </cell>
          <cell r="C57307" t="str">
            <v>CLOSED</v>
          </cell>
          <cell r="D57307" t="str">
            <v>Medium</v>
          </cell>
          <cell r="E57307" t="str">
            <v>Jaibharathi Jagannathan</v>
          </cell>
          <cell r="F57307" t="str">
            <v>Lishita Kotian</v>
          </cell>
          <cell r="G57307">
            <v>45966.759027777778</v>
          </cell>
          <cell r="H57307">
            <v>46069.708333333336</v>
          </cell>
        </row>
        <row r="57308">
          <cell r="A57308" t="str">
            <v>UCW-21736</v>
          </cell>
          <cell r="B57308" t="str">
            <v>Tatacliq Lifestyle Catalogue Template-Lot -133_03.11.2025</v>
          </cell>
          <cell r="C57308" t="str">
            <v>CLOSED</v>
          </cell>
          <cell r="D57308" t="str">
            <v>Medium</v>
          </cell>
          <cell r="E57308" t="str">
            <v>netscribes</v>
          </cell>
          <cell r="F57308" t="str">
            <v>Juilee Jadhav</v>
          </cell>
          <cell r="G57308">
            <v>45966.751388888886</v>
          </cell>
          <cell r="H57308">
            <v>45979.713194444441</v>
          </cell>
        </row>
        <row r="57309">
          <cell r="A57309" t="str">
            <v>UCW-21734</v>
          </cell>
          <cell r="B57309" t="str">
            <v xml:space="preserve">FA25 | TH | Mall | Migration </v>
          </cell>
          <cell r="C57309" t="str">
            <v>CLOSED</v>
          </cell>
          <cell r="D57309" t="str">
            <v>Medium</v>
          </cell>
          <cell r="E57309" t="str">
            <v>netscribes</v>
          </cell>
          <cell r="F57309" t="str">
            <v>netscribes</v>
          </cell>
          <cell r="G57309">
            <v>45966.74722222222</v>
          </cell>
          <cell r="H57309">
            <v>45973.708333333336</v>
          </cell>
        </row>
        <row r="57310">
          <cell r="A57310" t="str">
            <v>UCW-21725</v>
          </cell>
          <cell r="B57310" t="str">
            <v>Mood shoot Image change</v>
          </cell>
          <cell r="C57310" t="str">
            <v>CLOSED</v>
          </cell>
          <cell r="D57310" t="str">
            <v>Medium</v>
          </cell>
          <cell r="E57310" t="str">
            <v>netscribes</v>
          </cell>
          <cell r="F57310" t="str">
            <v>netscribes</v>
          </cell>
          <cell r="G57310">
            <v>45966.700694444444</v>
          </cell>
          <cell r="H57310">
            <v>45973.752083333333</v>
          </cell>
        </row>
        <row r="57311">
          <cell r="A57311" t="str">
            <v>UCW-21721</v>
          </cell>
          <cell r="B57311" t="str">
            <v>Tata Cliq Lot - Women 149 Styles (Biba)</v>
          </cell>
          <cell r="C57311" t="str">
            <v>CLOSED</v>
          </cell>
          <cell r="D57311" t="str">
            <v>Medium</v>
          </cell>
          <cell r="E57311" t="str">
            <v>netscribes</v>
          </cell>
          <cell r="F57311" t="str">
            <v>Juilee Jadhav</v>
          </cell>
          <cell r="G57311">
            <v>45966.679861111108</v>
          </cell>
          <cell r="H57311">
            <v>45982.70208333333</v>
          </cell>
        </row>
        <row r="57312">
          <cell r="A57312" t="str">
            <v>UCW-21716</v>
          </cell>
          <cell r="B57312" t="str">
            <v xml:space="preserve">Women's Apparel 23-10-2025 </v>
          </cell>
          <cell r="C57312" t="str">
            <v>CLOSED</v>
          </cell>
          <cell r="D57312" t="str">
            <v>Medium</v>
          </cell>
          <cell r="E57312" t="str">
            <v>netscribes</v>
          </cell>
          <cell r="F57312" t="str">
            <v>netscribes</v>
          </cell>
          <cell r="G57312">
            <v>45966.661111111112</v>
          </cell>
          <cell r="H57312">
            <v>45990.671527777777</v>
          </cell>
        </row>
        <row r="57313">
          <cell r="A57313" t="str">
            <v>UCW-21706</v>
          </cell>
          <cell r="B57313" t="str">
            <v>Details for cataloging</v>
          </cell>
          <cell r="C57313" t="str">
            <v>CLOSED</v>
          </cell>
          <cell r="D57313" t="str">
            <v>Medium</v>
          </cell>
          <cell r="E57313" t="str">
            <v>netscribes</v>
          </cell>
          <cell r="F57313" t="str">
            <v>Sushma Ram</v>
          </cell>
          <cell r="G57313">
            <v>45966.591666666667</v>
          </cell>
          <cell r="H57313">
            <v>45972.463888888888</v>
          </cell>
        </row>
        <row r="57314">
          <cell r="A57314" t="str">
            <v>UCW-21701</v>
          </cell>
          <cell r="B57314" t="str">
            <v>Asics Dual listing04102025</v>
          </cell>
          <cell r="C57314" t="str">
            <v>CLOSED</v>
          </cell>
          <cell r="D57314" t="str">
            <v>Medium</v>
          </cell>
          <cell r="E57314" t="str">
            <v>Chirag Dubal</v>
          </cell>
          <cell r="F57314" t="str">
            <v>Shloka Chakre</v>
          </cell>
          <cell r="G57314">
            <v>45966.522916666669</v>
          </cell>
          <cell r="H57314">
            <v>45968.479166666664</v>
          </cell>
        </row>
        <row r="57315">
          <cell r="A57315" t="str">
            <v>UCW-21700</v>
          </cell>
          <cell r="B57315" t="str">
            <v>CLONE - Clone - M&amp;S - Cataloguing</v>
          </cell>
          <cell r="C57315" t="str">
            <v>CLOSED</v>
          </cell>
          <cell r="D57315" t="str">
            <v>Medium</v>
          </cell>
          <cell r="E57315" t="str">
            <v>netscribes</v>
          </cell>
          <cell r="F57315" t="str">
            <v>Mohd Tahir Shaikh</v>
          </cell>
          <cell r="G57315">
            <v>45966.476388888892</v>
          </cell>
          <cell r="H57315">
            <v>45969.63958333333</v>
          </cell>
        </row>
        <row r="57316">
          <cell r="A57316" t="str">
            <v>UCW-21692</v>
          </cell>
          <cell r="B57316" t="str">
            <v>FW: Request to New List on Tatacliq _ EZOK</v>
          </cell>
          <cell r="C57316" t="str">
            <v>CLOSED</v>
          </cell>
          <cell r="D57316" t="str">
            <v>Medium</v>
          </cell>
          <cell r="E57316" t="str">
            <v>netscribes</v>
          </cell>
          <cell r="F57316" t="str">
            <v>Juilee Jadhav</v>
          </cell>
          <cell r="G57316">
            <v>45965.794444444444</v>
          </cell>
          <cell r="H57316">
            <v>45972.647916666669</v>
          </cell>
        </row>
        <row r="57317">
          <cell r="A57317" t="str">
            <v>UCW-21686</v>
          </cell>
          <cell r="B57317" t="str">
            <v>Sell now from 128916 to 129456</v>
          </cell>
          <cell r="C57317" t="str">
            <v>CLOSED</v>
          </cell>
          <cell r="D57317" t="str">
            <v>Medium</v>
          </cell>
          <cell r="E57317" t="str">
            <v>netscribes</v>
          </cell>
          <cell r="F57317" t="str">
            <v>Mohd Tahir Shaikh</v>
          </cell>
          <cell r="G57317">
            <v>45965.749305555553</v>
          </cell>
          <cell r="H57317">
            <v>45982.522916666669</v>
          </cell>
        </row>
        <row r="57318">
          <cell r="A57318" t="str">
            <v>UCW-21682</v>
          </cell>
          <cell r="B57318" t="str">
            <v>Puma mapping</v>
          </cell>
          <cell r="C57318" t="str">
            <v>CLOSED</v>
          </cell>
          <cell r="D57318" t="str">
            <v>Medium</v>
          </cell>
          <cell r="E57318" t="str">
            <v>netscribes</v>
          </cell>
          <cell r="F57318" t="str">
            <v>Mohd Tahir Shaikh</v>
          </cell>
          <cell r="G57318">
            <v>45965.736111111109</v>
          </cell>
          <cell r="H57318">
            <v>45978.580555555556</v>
          </cell>
        </row>
        <row r="57319">
          <cell r="A57319" t="str">
            <v>UCW-21681</v>
          </cell>
          <cell r="B57319" t="str">
            <v>New Accessories SKU addition 20articles</v>
          </cell>
          <cell r="C57319" t="str">
            <v>CLOSED</v>
          </cell>
          <cell r="D57319" t="str">
            <v>Medium</v>
          </cell>
          <cell r="E57319" t="str">
            <v>netscribes</v>
          </cell>
          <cell r="F57319" t="str">
            <v>Juilee Jadhav</v>
          </cell>
          <cell r="G57319">
            <v>45965.727777777778</v>
          </cell>
          <cell r="H57319">
            <v>45968.64166666667</v>
          </cell>
        </row>
        <row r="57320">
          <cell r="A57320" t="str">
            <v>UCW-21679</v>
          </cell>
          <cell r="B57320" t="str">
            <v>Simon Carter Men's Topwear &amp; Bottomwear 03-11-2025</v>
          </cell>
          <cell r="C57320" t="str">
            <v>CLOSED</v>
          </cell>
          <cell r="D57320" t="str">
            <v>Medium</v>
          </cell>
          <cell r="E57320" t="str">
            <v>netscribes</v>
          </cell>
          <cell r="F57320" t="str">
            <v>Mohd Tahir Shaikh</v>
          </cell>
          <cell r="G57320">
            <v>45965.71597222222</v>
          </cell>
          <cell r="H57320">
            <v>45972.597916666666</v>
          </cell>
        </row>
        <row r="57321">
          <cell r="A57321" t="str">
            <v>UCW-21674</v>
          </cell>
          <cell r="B57321" t="str">
            <v>Request to Update the Images(32) | Kids | Tata Cliq | 01-11-2025</v>
          </cell>
          <cell r="C57321" t="str">
            <v>CLOSED</v>
          </cell>
          <cell r="D57321" t="str">
            <v>Medium</v>
          </cell>
          <cell r="E57321" t="str">
            <v>netscribes</v>
          </cell>
          <cell r="F57321" t="str">
            <v>Sushma Ram</v>
          </cell>
          <cell r="G57321">
            <v>45965.68472222222</v>
          </cell>
          <cell r="H57321">
            <v>45973.568055555559</v>
          </cell>
        </row>
        <row r="57322">
          <cell r="A57322" t="str">
            <v>UCW-21673</v>
          </cell>
          <cell r="B57322" t="str">
            <v>Request to Update the Images(32) | Men | Tata Cliq | 01-11-2025</v>
          </cell>
          <cell r="C57322" t="str">
            <v>CLOSED Due to Inactive/Insufficient Information</v>
          </cell>
          <cell r="D57322" t="str">
            <v>Medium</v>
          </cell>
          <cell r="E57322" t="str">
            <v>netscribes</v>
          </cell>
          <cell r="F57322" t="str">
            <v>Sushma Ram</v>
          </cell>
          <cell r="G57322">
            <v>45965.681250000001</v>
          </cell>
          <cell r="H57322">
            <v>46029.740972222222</v>
          </cell>
        </row>
        <row r="57323">
          <cell r="A57323" t="str">
            <v>UCW-21672</v>
          </cell>
          <cell r="B57323" t="str">
            <v>Tatacliq Kids Apparels Template | 30th Oct'2025</v>
          </cell>
          <cell r="C57323" t="str">
            <v>CLOSED</v>
          </cell>
          <cell r="D57323" t="str">
            <v>Medium</v>
          </cell>
          <cell r="E57323" t="str">
            <v>netscribes</v>
          </cell>
          <cell r="F57323" t="str">
            <v>Juilee Jadhav</v>
          </cell>
          <cell r="G57323">
            <v>45965.680555555555</v>
          </cell>
          <cell r="H57323">
            <v>45971.60833333333</v>
          </cell>
        </row>
        <row r="57324">
          <cell r="A57324" t="str">
            <v>UCW-21669</v>
          </cell>
          <cell r="B57324" t="str">
            <v xml:space="preserve">Footwear Men &amp; Women 17-10-2025 </v>
          </cell>
          <cell r="C57324" t="str">
            <v>CLOSED</v>
          </cell>
          <cell r="D57324" t="str">
            <v>Medium</v>
          </cell>
          <cell r="E57324" t="str">
            <v>netscribes</v>
          </cell>
          <cell r="F57324" t="str">
            <v>netscribes</v>
          </cell>
          <cell r="G57324">
            <v>45965.656944444447</v>
          </cell>
          <cell r="H57324">
            <v>45969.67291666667</v>
          </cell>
        </row>
        <row r="57325">
          <cell r="A57325" t="str">
            <v>UCW-21667</v>
          </cell>
          <cell r="B57325" t="str">
            <v>Rockport Footwear S225 127055 second lot</v>
          </cell>
          <cell r="C57325" t="str">
            <v>CLOSED</v>
          </cell>
          <cell r="D57325" t="str">
            <v>Medium</v>
          </cell>
          <cell r="E57325" t="str">
            <v>Jaibharathi Jagannathan</v>
          </cell>
          <cell r="F57325" t="str">
            <v>Lishita Kotian</v>
          </cell>
          <cell r="G57325">
            <v>45965.630555555559</v>
          </cell>
          <cell r="H57325">
            <v>45971.709027777775</v>
          </cell>
        </row>
        <row r="57326">
          <cell r="A57326" t="str">
            <v>UCW-21666</v>
          </cell>
          <cell r="B57326" t="str">
            <v>Western wear Madame/mSECRET 31-10-2025</v>
          </cell>
          <cell r="C57326" t="str">
            <v>CLOSED</v>
          </cell>
          <cell r="D57326" t="str">
            <v>Medium</v>
          </cell>
          <cell r="E57326" t="str">
            <v>netscribes</v>
          </cell>
          <cell r="F57326" t="str">
            <v>Juilee Jadhav</v>
          </cell>
          <cell r="G57326">
            <v>45965.623611111114</v>
          </cell>
          <cell r="H57326">
            <v>45972.57916666667</v>
          </cell>
        </row>
        <row r="57327">
          <cell r="A57327" t="str">
            <v>UCW-21660</v>
          </cell>
          <cell r="B57327" t="str">
            <v>Beauty - E2E - 126109 - Brillare - 1 sku - 31st Oct 2025</v>
          </cell>
          <cell r="C57327" t="str">
            <v>CLOSED</v>
          </cell>
          <cell r="D57327" t="str">
            <v>Highest</v>
          </cell>
          <cell r="E57327" t="str">
            <v>netscribes</v>
          </cell>
          <cell r="F57327" t="str">
            <v>Disha Bhanushali</v>
          </cell>
          <cell r="G57327">
            <v>45965.585416666669</v>
          </cell>
          <cell r="H57327">
            <v>45969.539583333331</v>
          </cell>
        </row>
        <row r="57328">
          <cell r="A57328" t="str">
            <v>UCW-21656</v>
          </cell>
          <cell r="B57328" t="str">
            <v>Beauty - 125928 - E2E - 5 Brands (Armani,Armani Prive,Maison Margiela,Ralph Lauren,Viktor &amp; Rolf)- 9 SKUS - 30 Oct</v>
          </cell>
          <cell r="C57328" t="str">
            <v>CLOSED Due to Inactive/Insufficient Information</v>
          </cell>
          <cell r="D57328" t="str">
            <v>Highest</v>
          </cell>
          <cell r="E57328" t="str">
            <v>netscribes</v>
          </cell>
          <cell r="F57328" t="str">
            <v>Disha Bhanushali</v>
          </cell>
          <cell r="G57328">
            <v>45965.563888888886</v>
          </cell>
          <cell r="H57328">
            <v>46029.740972222222</v>
          </cell>
        </row>
        <row r="57329">
          <cell r="A57329" t="str">
            <v>UCW-21649</v>
          </cell>
          <cell r="B57329" t="str">
            <v>Tatacliq Women Ethnic Wear Template | 31st Oct'2025</v>
          </cell>
          <cell r="C57329" t="str">
            <v>CLOSED</v>
          </cell>
          <cell r="D57329" t="str">
            <v>Medium</v>
          </cell>
          <cell r="E57329" t="str">
            <v>netscribes</v>
          </cell>
          <cell r="F57329" t="str">
            <v>Juilee Jadhav</v>
          </cell>
          <cell r="G57329">
            <v>45965.502083333333</v>
          </cell>
          <cell r="H57329">
            <v>45972.59097222222</v>
          </cell>
        </row>
        <row r="57330">
          <cell r="A57330" t="str">
            <v>UCW-21642</v>
          </cell>
          <cell r="B57330" t="str">
            <v>Dixcy Thermal Image Update Request</v>
          </cell>
          <cell r="C57330" t="str">
            <v>CLOSED</v>
          </cell>
          <cell r="D57330" t="str">
            <v>Medium</v>
          </cell>
          <cell r="E57330" t="str">
            <v>netscribes</v>
          </cell>
          <cell r="F57330" t="str">
            <v>Mohd Tahir Shaikh</v>
          </cell>
          <cell r="G57330">
            <v>45965.459722222222</v>
          </cell>
          <cell r="H57330">
            <v>45978.470833333333</v>
          </cell>
        </row>
        <row r="57331">
          <cell r="A57331" t="str">
            <v>UCW-21641</v>
          </cell>
          <cell r="B57331" t="str">
            <v>CLONE - FW: Request to New List on Tatacliq _San Frissco</v>
          </cell>
          <cell r="C57331" t="str">
            <v>CLOSED Due to Inactive/Insufficient Information</v>
          </cell>
          <cell r="D57331" t="str">
            <v>Medium</v>
          </cell>
          <cell r="E57331" t="str">
            <v>netscribes</v>
          </cell>
          <cell r="F57331" t="str">
            <v>Juilee Jadhav</v>
          </cell>
          <cell r="G57331">
            <v>45965.458333333336</v>
          </cell>
          <cell r="H57331">
            <v>46029.740972222222</v>
          </cell>
        </row>
        <row r="57332">
          <cell r="A57332" t="str">
            <v>UCW-21635</v>
          </cell>
          <cell r="B57332" t="str">
            <v>Zivame: New listing Batch-15 &amp; 16</v>
          </cell>
          <cell r="C57332" t="str">
            <v>CLOSED</v>
          </cell>
          <cell r="D57332" t="str">
            <v>Medium</v>
          </cell>
          <cell r="E57332" t="str">
            <v>netscribes</v>
          </cell>
          <cell r="F57332" t="str">
            <v>Juilee Jadhav</v>
          </cell>
          <cell r="G57332">
            <v>45964.970138888886</v>
          </cell>
          <cell r="H57332">
            <v>45972.586111111108</v>
          </cell>
        </row>
        <row r="57333">
          <cell r="A57333" t="str">
            <v>UCW-21630</v>
          </cell>
          <cell r="B57333" t="str">
            <v>TATACLIQ X LIBAS NEW CATALOGUE 30-10-2025</v>
          </cell>
          <cell r="C57333" t="str">
            <v>CLOSED</v>
          </cell>
          <cell r="D57333" t="str">
            <v>Medium</v>
          </cell>
          <cell r="E57333" t="str">
            <v>netscribes</v>
          </cell>
          <cell r="F57333" t="str">
            <v>Sushma Ram</v>
          </cell>
          <cell r="G57333">
            <v>45964.802083333336</v>
          </cell>
          <cell r="H57333">
            <v>45973.478472222225</v>
          </cell>
        </row>
        <row r="57334">
          <cell r="A57334" t="str">
            <v>UCW-21629</v>
          </cell>
          <cell r="B57334" t="str">
            <v>Puma New Listing Sheet 31-10-2025</v>
          </cell>
          <cell r="C57334" t="str">
            <v>CLOSED</v>
          </cell>
          <cell r="D57334" t="str">
            <v>Medium</v>
          </cell>
          <cell r="E57334" t="str">
            <v>netscribes</v>
          </cell>
          <cell r="F57334" t="str">
            <v>Mohd Tahir Shaikh</v>
          </cell>
          <cell r="G57334">
            <v>45964.798611111109</v>
          </cell>
          <cell r="H57334">
            <v>45967.659722222219</v>
          </cell>
        </row>
        <row r="57335">
          <cell r="A57335" t="str">
            <v>UCW-21625</v>
          </cell>
          <cell r="B57335" t="str">
            <v>Beauty - 126467 - Adhoc - Image &amp; Content Change - Love Earth - 1 SKU - 1 Nov</v>
          </cell>
          <cell r="C57335" t="str">
            <v>CLOSED</v>
          </cell>
          <cell r="D57335" t="str">
            <v>Medium</v>
          </cell>
          <cell r="E57335" t="str">
            <v>netscribes</v>
          </cell>
          <cell r="F57335" t="str">
            <v>Disha Bhanushali</v>
          </cell>
          <cell r="G57335">
            <v>45964.781944444447</v>
          </cell>
          <cell r="H57335">
            <v>45985.772222222222</v>
          </cell>
        </row>
        <row r="57336">
          <cell r="A57336" t="str">
            <v>UCW-21623</v>
          </cell>
          <cell r="B57336" t="str">
            <v>Men's Apparel 28-10-2025</v>
          </cell>
          <cell r="C57336" t="str">
            <v>CLOSED</v>
          </cell>
          <cell r="D57336" t="str">
            <v>Medium</v>
          </cell>
          <cell r="E57336" t="str">
            <v>netscribes</v>
          </cell>
          <cell r="F57336" t="str">
            <v>netscribes</v>
          </cell>
          <cell r="G57336">
            <v>45964.770833333336</v>
          </cell>
          <cell r="H57336">
            <v>45968.57916666667</v>
          </cell>
        </row>
        <row r="57337">
          <cell r="A57337" t="str">
            <v>UCW-21616</v>
          </cell>
          <cell r="B57337" t="str">
            <v>Pediteq – New Brand – Catalogue listing</v>
          </cell>
          <cell r="C57337" t="str">
            <v>CLOSED Due to Inactive/Insufficient Information</v>
          </cell>
          <cell r="D57337" t="str">
            <v>Medium</v>
          </cell>
          <cell r="E57337" t="str">
            <v>netscribes</v>
          </cell>
          <cell r="F57337" t="str">
            <v>Juilee Jadhav</v>
          </cell>
          <cell r="G57337">
            <v>45964.754166666666</v>
          </cell>
          <cell r="H57337">
            <v>46029.741666666669</v>
          </cell>
        </row>
        <row r="57338">
          <cell r="A57338" t="str">
            <v>UCW-21615</v>
          </cell>
          <cell r="B57338" t="str">
            <v>TATACLIQ X LIBAS INFLUENCER IMAGES ADDITION 29-10-2025</v>
          </cell>
          <cell r="C57338" t="str">
            <v>CLOSED</v>
          </cell>
          <cell r="D57338" t="str">
            <v>Medium</v>
          </cell>
          <cell r="E57338" t="str">
            <v>netscribes</v>
          </cell>
          <cell r="F57338" t="str">
            <v>Sushma Ram</v>
          </cell>
          <cell r="G57338">
            <v>45964.750694444447</v>
          </cell>
          <cell r="H57338">
            <v>45967.750694444447</v>
          </cell>
        </row>
        <row r="57339">
          <cell r="A57339" t="str">
            <v>UCW-21613</v>
          </cell>
          <cell r="B57339" t="str">
            <v>Beauty - 125928 - Adhoc - Relisting - Schwarzkopf Professional - 1 SKU - 29 Oct</v>
          </cell>
          <cell r="C57339" t="str">
            <v>CLOSED</v>
          </cell>
          <cell r="D57339" t="str">
            <v>Highest</v>
          </cell>
          <cell r="E57339" t="str">
            <v>netscribes</v>
          </cell>
          <cell r="F57339" t="str">
            <v>Disha Bhanushali</v>
          </cell>
          <cell r="G57339">
            <v>45964.747916666667</v>
          </cell>
          <cell r="H57339">
            <v>45973.565972222219</v>
          </cell>
        </row>
        <row r="57340">
          <cell r="A57340" t="str">
            <v>UCW-21612</v>
          </cell>
          <cell r="B57340" t="str">
            <v>236 Articles || New Listing For INC5 || TataCliq</v>
          </cell>
          <cell r="C57340" t="str">
            <v>CLOSED</v>
          </cell>
          <cell r="D57340" t="str">
            <v>Medium</v>
          </cell>
          <cell r="E57340" t="str">
            <v>netscribes</v>
          </cell>
          <cell r="F57340" t="str">
            <v>Sushma Ram</v>
          </cell>
          <cell r="G57340">
            <v>45964.745833333334</v>
          </cell>
          <cell r="H57340">
            <v>45968.775000000001</v>
          </cell>
        </row>
        <row r="57341">
          <cell r="A57341" t="str">
            <v>UCW-21610</v>
          </cell>
          <cell r="B57341" t="str">
            <v>Simon Carter platform addition</v>
          </cell>
          <cell r="C57341" t="str">
            <v>CLOSED</v>
          </cell>
          <cell r="D57341" t="str">
            <v>Medium</v>
          </cell>
          <cell r="E57341" t="str">
            <v>netscribes</v>
          </cell>
          <cell r="F57341" t="str">
            <v>Juilee Jadhav</v>
          </cell>
          <cell r="G57341">
            <v>45964.738194444442</v>
          </cell>
          <cell r="H57341">
            <v>45969.48333333333</v>
          </cell>
        </row>
        <row r="57342">
          <cell r="A57342" t="str">
            <v>UCW-21607</v>
          </cell>
          <cell r="B57342" t="str">
            <v>TATACLIQ X LIBAS AI IMAGE REPLACE 23-09-2025</v>
          </cell>
          <cell r="C57342" t="str">
            <v>CLOSED</v>
          </cell>
          <cell r="D57342" t="str">
            <v>Medium</v>
          </cell>
          <cell r="E57342" t="str">
            <v>netscribes</v>
          </cell>
          <cell r="F57342" t="str">
            <v>netscribes</v>
          </cell>
          <cell r="G57342">
            <v>45964.732638888891</v>
          </cell>
          <cell r="H57342">
            <v>45973.565972222219</v>
          </cell>
        </row>
        <row r="57343">
          <cell r="A57343" t="str">
            <v>UCW-21596</v>
          </cell>
          <cell r="B57343" t="str">
            <v xml:space="preserve">Globus Women's Wear Apparels - 85 Styles - Batch 116,117 &amp; 118 (Brand - Globus Stores Pvt Ltd) (Western Wear) (30.10.2025) </v>
          </cell>
          <cell r="C57343" t="str">
            <v>CLOSED</v>
          </cell>
          <cell r="D57343" t="str">
            <v>Medium</v>
          </cell>
          <cell r="E57343" t="str">
            <v>netscribes</v>
          </cell>
          <cell r="F57343" t="str">
            <v>Juilee Jadhav</v>
          </cell>
          <cell r="G57343">
            <v>45964.691666666666</v>
          </cell>
          <cell r="H57343">
            <v>45971.482638888891</v>
          </cell>
        </row>
        <row r="57344">
          <cell r="A57344" t="str">
            <v>UCW-21595</v>
          </cell>
          <cell r="B57344" t="str">
            <v>Kidsville-New Catalog-30-OCT-2025- Slave Id -126520-GGN</v>
          </cell>
          <cell r="C57344" t="str">
            <v>CLOSED Due to Inactive/Insufficient Information</v>
          </cell>
          <cell r="D57344" t="str">
            <v>Medium</v>
          </cell>
          <cell r="E57344" t="str">
            <v>netscribes</v>
          </cell>
          <cell r="F57344" t="str">
            <v>Mohd Tahir Shaikh</v>
          </cell>
          <cell r="G57344">
            <v>45964.680555555555</v>
          </cell>
          <cell r="H57344">
            <v>46029.741666666669</v>
          </cell>
        </row>
        <row r="57345">
          <cell r="A57345" t="str">
            <v>UCW-21591</v>
          </cell>
          <cell r="B57345" t="str">
            <v>CLONE - Beauty - 129426 - E2E - BEAUTIFUL INDIA - 9 SKUS - 12 Sep</v>
          </cell>
          <cell r="C57345" t="str">
            <v>CLOSED Due to Inactive/Insufficient Information</v>
          </cell>
          <cell r="D57345" t="str">
            <v>Medium</v>
          </cell>
          <cell r="E57345" t="str">
            <v>netscribes</v>
          </cell>
          <cell r="F57345" t="str">
            <v>Disha Bhanushali</v>
          </cell>
          <cell r="G57345">
            <v>45964.661805555559</v>
          </cell>
          <cell r="H57345">
            <v>46029.741666666669</v>
          </cell>
        </row>
        <row r="57346">
          <cell r="A57346" t="str">
            <v>UCW-21590</v>
          </cell>
          <cell r="B57346" t="str">
            <v>Tata CLIQ(Fashion+Luxury) |adidas DTC| Apparel Attributes for Listing_30-10-25</v>
          </cell>
          <cell r="C57346" t="str">
            <v>CLOSED</v>
          </cell>
          <cell r="D57346" t="str">
            <v>Medium</v>
          </cell>
          <cell r="E57346" t="str">
            <v>netscribes</v>
          </cell>
          <cell r="F57346" t="str">
            <v>Mohd Tahir Shaikh</v>
          </cell>
          <cell r="G57346">
            <v>45964.661111111112</v>
          </cell>
          <cell r="H57346">
            <v>45978.542361111111</v>
          </cell>
        </row>
        <row r="57347">
          <cell r="A57347" t="str">
            <v>UCW-21587</v>
          </cell>
          <cell r="B57347" t="str">
            <v>FNxTata &amp; TCL App Catalogue_31st Oct</v>
          </cell>
          <cell r="C57347" t="str">
            <v>CLOSED Due to Inactive/Insufficient Information</v>
          </cell>
          <cell r="D57347" t="str">
            <v>Medium</v>
          </cell>
          <cell r="E57347" t="str">
            <v>netscribes</v>
          </cell>
          <cell r="F57347" t="str">
            <v>Juilee Jadhav</v>
          </cell>
          <cell r="G57347">
            <v>45964.652777777781</v>
          </cell>
          <cell r="H57347">
            <v>46029.741666666669</v>
          </cell>
        </row>
        <row r="57348">
          <cell r="A57348" t="str">
            <v>UCW-21586</v>
          </cell>
          <cell r="B57348" t="str">
            <v>Tatacliq Women Western Wear Template | 30th Oct'2025</v>
          </cell>
          <cell r="C57348" t="str">
            <v>CLOSED</v>
          </cell>
          <cell r="D57348" t="str">
            <v>Medium</v>
          </cell>
          <cell r="E57348" t="str">
            <v>netscribes</v>
          </cell>
          <cell r="F57348" t="str">
            <v>Sushma Ram</v>
          </cell>
          <cell r="G57348">
            <v>45964.647916666669</v>
          </cell>
          <cell r="H57348">
            <v>45973.569444444445</v>
          </cell>
        </row>
        <row r="57349">
          <cell r="A57349" t="str">
            <v>UCW-21582</v>
          </cell>
          <cell r="B57349" t="str">
            <v xml:space="preserve">Asics New sheet for mapping </v>
          </cell>
          <cell r="C57349" t="str">
            <v>CLOSED</v>
          </cell>
          <cell r="D57349" t="str">
            <v>Medium</v>
          </cell>
          <cell r="E57349" t="str">
            <v>netscribes</v>
          </cell>
          <cell r="F57349" t="str">
            <v>Sushma Ram</v>
          </cell>
          <cell r="G57349">
            <v>45964.614583333336</v>
          </cell>
          <cell r="H57349">
            <v>45973.584027777775</v>
          </cell>
        </row>
        <row r="57350">
          <cell r="A57350" t="str">
            <v>UCW-21580</v>
          </cell>
          <cell r="B57350" t="str">
            <v>Need to update Re-shoot images_28th Oct</v>
          </cell>
          <cell r="C57350" t="str">
            <v>CLOSED</v>
          </cell>
          <cell r="D57350" t="str">
            <v>Medium</v>
          </cell>
          <cell r="E57350" t="str">
            <v>netscribes</v>
          </cell>
          <cell r="F57350" t="str">
            <v>Sushma Ram</v>
          </cell>
          <cell r="G57350">
            <v>45964.605555555558</v>
          </cell>
          <cell r="H57350">
            <v>45968.602777777778</v>
          </cell>
        </row>
        <row r="57351">
          <cell r="A57351" t="str">
            <v>UCW-21579</v>
          </cell>
          <cell r="B57351" t="str">
            <v>JJ FTW &amp; ACC AW-25 (Lot-9 &amp; 10)- Tata Cliq</v>
          </cell>
          <cell r="C57351" t="str">
            <v>CLOSED</v>
          </cell>
          <cell r="D57351" t="str">
            <v>Medium</v>
          </cell>
          <cell r="E57351" t="str">
            <v>netscribes</v>
          </cell>
          <cell r="F57351" t="str">
            <v>Mohd Tahir Shaikh</v>
          </cell>
          <cell r="G57351">
            <v>45964.605555555558</v>
          </cell>
          <cell r="H57351">
            <v>45971.662499999999</v>
          </cell>
        </row>
        <row r="57352">
          <cell r="A57352" t="str">
            <v>UCW-21577</v>
          </cell>
          <cell r="B57352" t="str">
            <v>Clone - Grouping sheet</v>
          </cell>
          <cell r="C57352" t="str">
            <v>CLOSED</v>
          </cell>
          <cell r="D57352" t="str">
            <v>Medium</v>
          </cell>
          <cell r="E57352" t="str">
            <v>Chirag Dubal</v>
          </cell>
          <cell r="F57352" t="str">
            <v>netscribes</v>
          </cell>
          <cell r="G57352">
            <v>45964.598611111112</v>
          </cell>
          <cell r="H57352">
            <v>45973.613888888889</v>
          </cell>
        </row>
        <row r="57353">
          <cell r="A57353" t="str">
            <v>UCW-21575</v>
          </cell>
          <cell r="B57353" t="str">
            <v>Cataloguing Error - U.S. Polo Assn - Andon Cord</v>
          </cell>
          <cell r="C57353" t="str">
            <v>CLOSED</v>
          </cell>
          <cell r="D57353" t="str">
            <v>Medium</v>
          </cell>
          <cell r="E57353" t="str">
            <v>Ataur Rahman</v>
          </cell>
          <cell r="F57353" t="str">
            <v>Ataur Rahman</v>
          </cell>
          <cell r="G57353">
            <v>45964.587500000001</v>
          </cell>
          <cell r="H57353">
            <v>45994.788194444445</v>
          </cell>
        </row>
        <row r="57354">
          <cell r="A57354" t="str">
            <v>UCW-21574</v>
          </cell>
          <cell r="B57354" t="str">
            <v>New contact sheet for curtains</v>
          </cell>
          <cell r="C57354" t="str">
            <v>CLOSED</v>
          </cell>
          <cell r="D57354" t="str">
            <v>Medium</v>
          </cell>
          <cell r="E57354" t="str">
            <v>netscribes</v>
          </cell>
          <cell r="F57354" t="str">
            <v>Juilee Jadhav</v>
          </cell>
          <cell r="G57354">
            <v>45964.5625</v>
          </cell>
          <cell r="H57354">
            <v>45967.741666666669</v>
          </cell>
        </row>
        <row r="57355">
          <cell r="A57355" t="str">
            <v>UCW-21573</v>
          </cell>
          <cell r="B57355" t="str">
            <v>Hoversoul Women Footwear Listing Leathertex 31 Oct 2025</v>
          </cell>
          <cell r="C57355" t="str">
            <v>CLOSED</v>
          </cell>
          <cell r="D57355" t="str">
            <v>Medium</v>
          </cell>
          <cell r="E57355" t="str">
            <v>netscribes</v>
          </cell>
          <cell r="F57355" t="str">
            <v>Mohd Tahir Shaikh</v>
          </cell>
          <cell r="G57355">
            <v>45964.55972222222</v>
          </cell>
          <cell r="H57355">
            <v>45971.597222222219</v>
          </cell>
        </row>
        <row r="57356">
          <cell r="A57356" t="str">
            <v>UCW-21569</v>
          </cell>
          <cell r="B57356" t="str">
            <v>CLONE - CLONE - Need to update Re-shoot images 13th_Oct</v>
          </cell>
          <cell r="C57356" t="str">
            <v>CLOSED</v>
          </cell>
          <cell r="D57356" t="str">
            <v>Medium</v>
          </cell>
          <cell r="E57356" t="str">
            <v>netscribes</v>
          </cell>
          <cell r="F57356" t="str">
            <v>Mohd Tahir Shaikh</v>
          </cell>
          <cell r="G57356">
            <v>45964.533333333333</v>
          </cell>
          <cell r="H57356">
            <v>45968.763194444444</v>
          </cell>
        </row>
        <row r="57357">
          <cell r="A57357" t="str">
            <v>UCW-21568</v>
          </cell>
          <cell r="B57357" t="str">
            <v>CLONE - Dress and shirts for Kids new listing Tatacliq - Zip Zap Zoop-(20-9-25)</v>
          </cell>
          <cell r="C57357" t="str">
            <v>CLOSED</v>
          </cell>
          <cell r="D57357" t="str">
            <v>Medium</v>
          </cell>
          <cell r="E57357" t="str">
            <v>netscribes</v>
          </cell>
          <cell r="F57357" t="str">
            <v>Mohd Tahir Shaikh</v>
          </cell>
          <cell r="G57357">
            <v>45964.53125</v>
          </cell>
          <cell r="H57357">
            <v>45969.720138888886</v>
          </cell>
        </row>
        <row r="57358">
          <cell r="A57358" t="str">
            <v>UCW-21567</v>
          </cell>
          <cell r="B57358" t="str">
            <v>CLONE - Brand Listings 2nd Set R&amp;B on Tata Cliq</v>
          </cell>
          <cell r="C57358" t="str">
            <v>CLOSED</v>
          </cell>
          <cell r="D57358" t="str">
            <v>Medium</v>
          </cell>
          <cell r="E57358" t="str">
            <v>netscribes</v>
          </cell>
          <cell r="F57358" t="str">
            <v>Mohd Tahir Shaikh</v>
          </cell>
          <cell r="G57358">
            <v>45964.525000000001</v>
          </cell>
          <cell r="H57358">
            <v>45972.479166666664</v>
          </cell>
        </row>
        <row r="57359">
          <cell r="A57359" t="str">
            <v>UCW-21564</v>
          </cell>
          <cell r="B57359" t="str">
            <v>CLONE - Black + Decker_RMR New Listing_33 SKUs</v>
          </cell>
          <cell r="C57359" t="str">
            <v>CLOSED</v>
          </cell>
          <cell r="D57359" t="str">
            <v>Medium</v>
          </cell>
          <cell r="E57359" t="str">
            <v>netscribes</v>
          </cell>
          <cell r="F57359" t="str">
            <v>Mohd Tahir Shaikh</v>
          </cell>
          <cell r="G57359">
            <v>45964.49722222222</v>
          </cell>
          <cell r="H57359">
            <v>45985.529166666667</v>
          </cell>
        </row>
        <row r="57360">
          <cell r="A57360" t="str">
            <v>UCW-21562</v>
          </cell>
          <cell r="B57360" t="str">
            <v>Tata Cliq || Samagri Kit Product Listing</v>
          </cell>
          <cell r="C57360" t="str">
            <v>CLOSED</v>
          </cell>
          <cell r="D57360" t="str">
            <v>Medium</v>
          </cell>
          <cell r="E57360" t="str">
            <v>netscribes</v>
          </cell>
          <cell r="F57360" t="str">
            <v>Juilee Jadhav</v>
          </cell>
          <cell r="G57360">
            <v>45964.482638888891</v>
          </cell>
          <cell r="H57360">
            <v>45966.658333333333</v>
          </cell>
        </row>
        <row r="57361">
          <cell r="A57361" t="str">
            <v>UCW-21557</v>
          </cell>
          <cell r="B57361" t="str">
            <v>CLONE - CLONE - Beauty - 129094 - E2E - Colors Queen - 46 SKUS - 18 Oct</v>
          </cell>
          <cell r="C57361" t="str">
            <v>CLOSED Due to Inactive/Insufficient Information</v>
          </cell>
          <cell r="D57361" t="str">
            <v>Medium</v>
          </cell>
          <cell r="E57361" t="str">
            <v>netscribes</v>
          </cell>
          <cell r="F57361" t="str">
            <v>Simi Raichel Zachariah</v>
          </cell>
          <cell r="G57361">
            <v>45964.4375</v>
          </cell>
          <cell r="H57361">
            <v>46029.522222222222</v>
          </cell>
        </row>
        <row r="57362">
          <cell r="A57362" t="str">
            <v>UCW-21555</v>
          </cell>
          <cell r="B57362" t="str">
            <v>Content Sheet and Image Link | Royal Enfield | 15 products | Tata Cliq | 1242030466</v>
          </cell>
          <cell r="C57362" t="str">
            <v>CLOSED</v>
          </cell>
          <cell r="D57362" t="str">
            <v>Medium</v>
          </cell>
          <cell r="E57362" t="str">
            <v>netscribes</v>
          </cell>
          <cell r="F57362" t="str">
            <v>Sushma Ram</v>
          </cell>
          <cell r="G57362">
            <v>45963.867361111108</v>
          </cell>
          <cell r="H57362">
            <v>45968.751388888886</v>
          </cell>
        </row>
        <row r="57363">
          <cell r="A57363" t="str">
            <v>UCW-21553</v>
          </cell>
          <cell r="B57363" t="str">
            <v>Mood shoot Image change</v>
          </cell>
          <cell r="C57363" t="str">
            <v>CLOSED</v>
          </cell>
          <cell r="D57363" t="str">
            <v>Medium</v>
          </cell>
          <cell r="E57363" t="str">
            <v>netscribes</v>
          </cell>
          <cell r="F57363" t="str">
            <v>Sushma Ram</v>
          </cell>
          <cell r="G57363">
            <v>45963.832638888889</v>
          </cell>
          <cell r="H57363">
            <v>45973.50277777778</v>
          </cell>
        </row>
        <row r="57364">
          <cell r="A57364" t="str">
            <v>UCW-21552</v>
          </cell>
          <cell r="B57364" t="str">
            <v>Kids New Listings 20.8.2025</v>
          </cell>
          <cell r="C57364" t="str">
            <v>CLOSED</v>
          </cell>
          <cell r="D57364" t="str">
            <v>Medium</v>
          </cell>
          <cell r="E57364" t="str">
            <v>netscribes</v>
          </cell>
          <cell r="F57364" t="str">
            <v>Sushma Ram</v>
          </cell>
          <cell r="G57364">
            <v>45963.829861111109</v>
          </cell>
          <cell r="H57364">
            <v>45966.775694444441</v>
          </cell>
        </row>
        <row r="57365">
          <cell r="A57365" t="str">
            <v>UCW-21551</v>
          </cell>
          <cell r="B57365" t="str">
            <v>Bewakoof X Tatacliq | Size Addition | 29-10-2025</v>
          </cell>
          <cell r="C57365" t="str">
            <v>CLOSED</v>
          </cell>
          <cell r="D57365" t="str">
            <v>Medium</v>
          </cell>
          <cell r="E57365" t="str">
            <v>netscribes</v>
          </cell>
          <cell r="F57365" t="str">
            <v>Sushma Ram</v>
          </cell>
          <cell r="G57365">
            <v>45963.823611111111</v>
          </cell>
          <cell r="H57365">
            <v>45971.304861111108</v>
          </cell>
        </row>
        <row r="57366">
          <cell r="A57366" t="str">
            <v>UCW-21550</v>
          </cell>
          <cell r="B57366" t="str">
            <v xml:space="preserve">Kids Apparel 29-10-2025 </v>
          </cell>
          <cell r="C57366" t="str">
            <v>CLOSED</v>
          </cell>
          <cell r="D57366" t="str">
            <v>Medium</v>
          </cell>
          <cell r="E57366" t="str">
            <v>netscribes</v>
          </cell>
          <cell r="F57366" t="str">
            <v>Sushma Ram</v>
          </cell>
          <cell r="G57366">
            <v>45963.819444444445</v>
          </cell>
          <cell r="H57366">
            <v>46030.652083333334</v>
          </cell>
        </row>
        <row r="57367">
          <cell r="A57367" t="str">
            <v>UCW-21543</v>
          </cell>
          <cell r="B57367" t="str">
            <v>UCW-3222: UCW-2595: UCW-1394: UCW-1043: Jack &amp; Jones AW25 LOT 6 (Tata Cliq)</v>
          </cell>
          <cell r="C57367" t="str">
            <v>CLOSED</v>
          </cell>
          <cell r="D57367" t="str">
            <v>Medium</v>
          </cell>
          <cell r="E57367" t="str">
            <v>netscribes</v>
          </cell>
          <cell r="F57367" t="str">
            <v>Sushma Ram</v>
          </cell>
          <cell r="G57367">
            <v>45963.784722222219</v>
          </cell>
          <cell r="H57367">
            <v>45968.762499999997</v>
          </cell>
        </row>
        <row r="57368">
          <cell r="A57368" t="str">
            <v>UCW-21539</v>
          </cell>
          <cell r="B57368" t="str">
            <v>CLONE - GAS (PHASE-1) | TataCliq MP</v>
          </cell>
          <cell r="C57368" t="str">
            <v>CLOSED</v>
          </cell>
          <cell r="D57368" t="str">
            <v>Medium</v>
          </cell>
          <cell r="E57368" t="str">
            <v>netscribes</v>
          </cell>
          <cell r="F57368" t="str">
            <v>Mohd Tahir Shaikh</v>
          </cell>
          <cell r="G57368">
            <v>45963.538888888892</v>
          </cell>
          <cell r="H57368">
            <v>45966.679861111108</v>
          </cell>
        </row>
        <row r="57369">
          <cell r="A57369" t="str">
            <v>UCW-21531</v>
          </cell>
          <cell r="B57369" t="str">
            <v>Tata MP Apparels Pending 126460 27-10-2025</v>
          </cell>
          <cell r="C57369" t="str">
            <v>CLOSED</v>
          </cell>
          <cell r="D57369" t="str">
            <v>Medium</v>
          </cell>
          <cell r="E57369" t="str">
            <v>netscribes</v>
          </cell>
          <cell r="F57369" t="str">
            <v>Mohd Tahir Shaikh</v>
          </cell>
          <cell r="G57369">
            <v>45962.503472222219</v>
          </cell>
          <cell r="H57369">
            <v>45971.488888888889</v>
          </cell>
        </row>
        <row r="57370">
          <cell r="A57370" t="str">
            <v>UCW-21529</v>
          </cell>
          <cell r="B57370" t="str">
            <v>Create New Listings-Batch_LS_119</v>
          </cell>
          <cell r="C57370" t="str">
            <v>CLOSED</v>
          </cell>
          <cell r="D57370" t="str">
            <v>Medium</v>
          </cell>
          <cell r="E57370" t="str">
            <v>netscribes</v>
          </cell>
          <cell r="F57370" t="str">
            <v>Mohd Tahir Shaikh</v>
          </cell>
          <cell r="G57370">
            <v>45962.493055555555</v>
          </cell>
          <cell r="H57370">
            <v>45972.643750000003</v>
          </cell>
        </row>
        <row r="57371">
          <cell r="A57371" t="str">
            <v>UCW-21527</v>
          </cell>
          <cell r="B57371" t="str">
            <v>Beauty - 129468 - E2E - Herbaria - 14 SKUS - 1 Nov</v>
          </cell>
          <cell r="C57371" t="str">
            <v>CLOSED</v>
          </cell>
          <cell r="D57371" t="str">
            <v>Medium</v>
          </cell>
          <cell r="E57371" t="str">
            <v>netscribes</v>
          </cell>
          <cell r="F57371" t="str">
            <v>Shraddha Dighe</v>
          </cell>
          <cell r="G57371">
            <v>45962.395833333336</v>
          </cell>
          <cell r="H57371">
            <v>45972.449305555558</v>
          </cell>
        </row>
        <row r="57372">
          <cell r="A57372" t="str">
            <v>UCW-21526</v>
          </cell>
          <cell r="B57372" t="str">
            <v>Beauty - 125928 - E2E - Farmacy - 9 SKUS - 1 NOV</v>
          </cell>
          <cell r="C57372" t="str">
            <v>CLOSED</v>
          </cell>
          <cell r="D57372" t="str">
            <v>High</v>
          </cell>
          <cell r="E57372" t="str">
            <v>netscribes</v>
          </cell>
          <cell r="F57372" t="str">
            <v>Shraddha Dighe</v>
          </cell>
          <cell r="G57372">
            <v>45962.382638888892</v>
          </cell>
          <cell r="H57372">
            <v>45968.451388888891</v>
          </cell>
        </row>
        <row r="57373">
          <cell r="A57373" t="str">
            <v>UCW-21525</v>
          </cell>
          <cell r="B57373" t="str">
            <v>Take Down Celeb Images</v>
          </cell>
          <cell r="C57373" t="str">
            <v>CLOSED</v>
          </cell>
          <cell r="D57373" t="str">
            <v>Medium</v>
          </cell>
          <cell r="E57373" t="str">
            <v>Chirag Dubal</v>
          </cell>
          <cell r="F57373" t="str">
            <v>Reagan D’souza</v>
          </cell>
          <cell r="G57373">
            <v>45961.943055555559</v>
          </cell>
          <cell r="H57373">
            <v>45973.530555555553</v>
          </cell>
        </row>
        <row r="57374">
          <cell r="A57374" t="str">
            <v>UCW-21524</v>
          </cell>
          <cell r="B57374" t="str">
            <v>Ritu Kumar -AW-25 Kolkata Collection Catalogue - 31-10-25</v>
          </cell>
          <cell r="C57374" t="str">
            <v>CLOSED</v>
          </cell>
          <cell r="D57374" t="str">
            <v>Medium</v>
          </cell>
          <cell r="E57374" t="str">
            <v>Chirag Dubal</v>
          </cell>
          <cell r="F57374" t="str">
            <v>Reagan D’souza</v>
          </cell>
          <cell r="G57374">
            <v>45961.865277777775</v>
          </cell>
          <cell r="H57374">
            <v>45967.6</v>
          </cell>
        </row>
        <row r="57375">
          <cell r="A57375" t="str">
            <v>UCW-21516</v>
          </cell>
          <cell r="B57375" t="str">
            <v>Request to UPDATE IMAGES &amp; PRODUCT TITLE_ | TATA CLIQ_29-10-2025</v>
          </cell>
          <cell r="C57375" t="str">
            <v>CLOSED Due to Inactive/Insufficient Information</v>
          </cell>
          <cell r="D57375" t="str">
            <v>Medium</v>
          </cell>
          <cell r="E57375" t="str">
            <v>netscribes</v>
          </cell>
          <cell r="F57375" t="str">
            <v>Mohd Tahir Shaikh</v>
          </cell>
          <cell r="G57375">
            <v>45961.759027777778</v>
          </cell>
          <cell r="H57375">
            <v>45967.760416666664</v>
          </cell>
        </row>
        <row r="57376">
          <cell r="A57376" t="str">
            <v>UCW-21513</v>
          </cell>
          <cell r="B57376" t="str">
            <v>Brand: Converse | TQ Mall | Tshirt Unisex-Catalog (L4L)</v>
          </cell>
          <cell r="C57376" t="str">
            <v>CLOSED</v>
          </cell>
          <cell r="D57376" t="str">
            <v>Highest</v>
          </cell>
          <cell r="E57376" t="str">
            <v>netscribes</v>
          </cell>
          <cell r="F57376" t="str">
            <v>Sushma Ram</v>
          </cell>
          <cell r="G57376">
            <v>45961.742361111108</v>
          </cell>
          <cell r="H57376">
            <v>45969.732638888891</v>
          </cell>
        </row>
        <row r="57377">
          <cell r="A57377" t="str">
            <v>UCW-21512</v>
          </cell>
          <cell r="B57377" t="str">
            <v>Urgent : Image Replace - 40424301</v>
          </cell>
          <cell r="C57377" t="str">
            <v>CLOSED</v>
          </cell>
          <cell r="D57377" t="str">
            <v>Medium</v>
          </cell>
          <cell r="E57377" t="str">
            <v>netscribes</v>
          </cell>
          <cell r="F57377" t="str">
            <v>Sushma Ram</v>
          </cell>
          <cell r="G57377">
            <v>45961.72152777778</v>
          </cell>
          <cell r="H57377">
            <v>45968.589583333334</v>
          </cell>
        </row>
        <row r="57378">
          <cell r="A57378" t="str">
            <v>UCW-21511</v>
          </cell>
          <cell r="B57378" t="str">
            <v>Removal of images : Duorflex</v>
          </cell>
          <cell r="C57378" t="str">
            <v>CLOSED</v>
          </cell>
          <cell r="D57378" t="str">
            <v>Highest</v>
          </cell>
          <cell r="E57378" t="str">
            <v>netscribes</v>
          </cell>
          <cell r="F57378" t="str">
            <v>Sushma Ram</v>
          </cell>
          <cell r="G57378">
            <v>45961.706944444442</v>
          </cell>
          <cell r="H57378">
            <v>45973.531944444447</v>
          </cell>
        </row>
        <row r="57379">
          <cell r="A57379" t="str">
            <v>UCW-21510</v>
          </cell>
          <cell r="B57379" t="str">
            <v>TCF Listing</v>
          </cell>
          <cell r="C57379" t="str">
            <v>CLOSED</v>
          </cell>
          <cell r="D57379" t="str">
            <v>Medium</v>
          </cell>
          <cell r="E57379" t="str">
            <v>netscribes</v>
          </cell>
          <cell r="F57379" t="str">
            <v>Mohd Tahir Shaikh</v>
          </cell>
          <cell r="G57379">
            <v>45961.697222222225</v>
          </cell>
          <cell r="H57379">
            <v>45969.660416666666</v>
          </cell>
        </row>
        <row r="57380">
          <cell r="A57380" t="str">
            <v>UCW-21508</v>
          </cell>
          <cell r="B57380" t="str">
            <v>Beauty - 125928 - Adhoc Content and Image update - Kora organics - 13 SKUS - 31 Oct</v>
          </cell>
          <cell r="C57380" t="str">
            <v>CLOSED</v>
          </cell>
          <cell r="D57380" t="str">
            <v>Highest</v>
          </cell>
          <cell r="E57380" t="str">
            <v>netscribes</v>
          </cell>
          <cell r="F57380" t="str">
            <v>Shraddha Dighe</v>
          </cell>
          <cell r="G57380">
            <v>45961.686111111114</v>
          </cell>
          <cell r="H57380">
            <v>45985.770833333336</v>
          </cell>
        </row>
        <row r="57381">
          <cell r="A57381" t="str">
            <v>UCW-21507</v>
          </cell>
          <cell r="B57381" t="str">
            <v xml:space="preserve">BEauty - E2E - 126198 - Fae - 30skus - 31st Oct </v>
          </cell>
          <cell r="C57381" t="str">
            <v>CLOSED</v>
          </cell>
          <cell r="D57381" t="str">
            <v>Medium</v>
          </cell>
          <cell r="E57381" t="str">
            <v>netscribes</v>
          </cell>
          <cell r="F57381" t="str">
            <v>Simi Raichel Zachariah</v>
          </cell>
          <cell r="G57381">
            <v>45961.684027777781</v>
          </cell>
          <cell r="H57381">
            <v>45968.459027777775</v>
          </cell>
        </row>
        <row r="57382">
          <cell r="A57382" t="str">
            <v>UCW-21500</v>
          </cell>
          <cell r="B57382" t="str">
            <v xml:space="preserve">Beauty - Adhoc - 125928 - swiss beauty - 25 skus - 31st oct </v>
          </cell>
          <cell r="C57382" t="str">
            <v>CLOSED</v>
          </cell>
          <cell r="D57382" t="str">
            <v>Medium</v>
          </cell>
          <cell r="E57382" t="str">
            <v>netscribes</v>
          </cell>
          <cell r="F57382" t="str">
            <v>Simi Raichel Zachariah</v>
          </cell>
          <cell r="G57382">
            <v>45961.667361111111</v>
          </cell>
          <cell r="H57382">
            <v>45973.568055555559</v>
          </cell>
        </row>
        <row r="57383">
          <cell r="A57383" t="str">
            <v>UCW-21498</v>
          </cell>
          <cell r="B57383" t="str">
            <v>BEauty - E2E - 125928 - Tom ford - 1 sku -31st oct</v>
          </cell>
          <cell r="C57383" t="str">
            <v>CLOSED</v>
          </cell>
          <cell r="D57383" t="str">
            <v>Medium</v>
          </cell>
          <cell r="E57383" t="str">
            <v>netscribes</v>
          </cell>
          <cell r="F57383" t="str">
            <v>Simi Raichel Zachariah</v>
          </cell>
          <cell r="G57383">
            <v>45961.661111111112</v>
          </cell>
          <cell r="H57383">
            <v>45968.446527777778</v>
          </cell>
        </row>
        <row r="57384">
          <cell r="A57384" t="str">
            <v>UCW-21496</v>
          </cell>
          <cell r="B57384" t="str">
            <v>Cataloging details - 57 OS</v>
          </cell>
          <cell r="C57384" t="str">
            <v>CLOSED</v>
          </cell>
          <cell r="D57384" t="str">
            <v>Medium</v>
          </cell>
          <cell r="E57384" t="str">
            <v>netscribes</v>
          </cell>
          <cell r="F57384" t="str">
            <v>Sushma Ram</v>
          </cell>
          <cell r="G57384">
            <v>45961.655555555553</v>
          </cell>
          <cell r="H57384">
            <v>45969.73333333333</v>
          </cell>
        </row>
        <row r="57385">
          <cell r="A57385" t="str">
            <v>UCW-21489</v>
          </cell>
          <cell r="B57385" t="str">
            <v>Beauty - E2E - 125928 - Farmacy - 3 skus - 31st Oct</v>
          </cell>
          <cell r="C57385" t="str">
            <v>CLOSED</v>
          </cell>
          <cell r="D57385" t="str">
            <v>Medium</v>
          </cell>
          <cell r="E57385" t="str">
            <v>netscribes</v>
          </cell>
          <cell r="F57385" t="str">
            <v>Simi Raichel Zachariah</v>
          </cell>
          <cell r="G57385">
            <v>45961.575694444444</v>
          </cell>
          <cell r="H57385">
            <v>45968.651388888888</v>
          </cell>
        </row>
        <row r="57386">
          <cell r="A57386" t="str">
            <v>UCW-21488</v>
          </cell>
          <cell r="B57386" t="str">
            <v>Beauty - 128656 - E2E - CADIVEU - 7 SKUS - 31 Oct</v>
          </cell>
          <cell r="C57386" t="str">
            <v>CLOSED</v>
          </cell>
          <cell r="D57386" t="str">
            <v>Highest</v>
          </cell>
          <cell r="E57386" t="str">
            <v>netscribes</v>
          </cell>
          <cell r="F57386" t="str">
            <v>Shraddha Dighe</v>
          </cell>
          <cell r="G57386">
            <v>45961.575694444444</v>
          </cell>
          <cell r="H57386">
            <v>45968.455555555556</v>
          </cell>
        </row>
        <row r="57387">
          <cell r="A57387" t="str">
            <v>UCW-21486</v>
          </cell>
          <cell r="B57387" t="str">
            <v>Beauty - E2E - 125928 - Estee Lauder - 32 skus - 31st Oct</v>
          </cell>
          <cell r="C57387" t="str">
            <v>CLOSED Due to Inactive/Insufficient Information</v>
          </cell>
          <cell r="D57387" t="str">
            <v>Highest</v>
          </cell>
          <cell r="E57387" t="str">
            <v>netscribes</v>
          </cell>
          <cell r="F57387" t="str">
            <v>Simi Raichel Zachariah</v>
          </cell>
          <cell r="G57387">
            <v>45961.572222222225</v>
          </cell>
          <cell r="H57387">
            <v>45965.609027777777</v>
          </cell>
        </row>
        <row r="57388">
          <cell r="A57388" t="str">
            <v>UCW-21484</v>
          </cell>
          <cell r="B57388" t="str">
            <v>Beauty - E2E - 125928 - Playboy - 10 skus - 31st Oct</v>
          </cell>
          <cell r="C57388" t="str">
            <v>CLOSED</v>
          </cell>
          <cell r="D57388" t="str">
            <v>Medium</v>
          </cell>
          <cell r="E57388" t="str">
            <v>netscribes</v>
          </cell>
          <cell r="F57388" t="str">
            <v>Simi Raichel Zachariah</v>
          </cell>
          <cell r="G57388">
            <v>45961.55972222222</v>
          </cell>
          <cell r="H57388">
            <v>45972.45416666667</v>
          </cell>
        </row>
        <row r="57389">
          <cell r="A57389" t="str">
            <v>UCW-21475</v>
          </cell>
          <cell r="B57389" t="str">
            <v>TATACLIQ X LIBAS AI IMAGE REPLACE 28-10-2025</v>
          </cell>
          <cell r="C57389" t="str">
            <v>CLOSED</v>
          </cell>
          <cell r="D57389" t="str">
            <v>Medium</v>
          </cell>
          <cell r="E57389" t="str">
            <v>netscribes</v>
          </cell>
          <cell r="F57389" t="str">
            <v>Sushma Ram</v>
          </cell>
          <cell r="G57389">
            <v>45960.822916666664</v>
          </cell>
          <cell r="H57389">
            <v>45973.527083333334</v>
          </cell>
        </row>
        <row r="57390">
          <cell r="A57390" t="str">
            <v>UCW-21474</v>
          </cell>
          <cell r="B57390" t="str">
            <v>TATACLIQ X LIBAS IMAGE UPDATE 27-10-2025</v>
          </cell>
          <cell r="C57390" t="str">
            <v>CLOSED</v>
          </cell>
          <cell r="D57390" t="str">
            <v>Medium</v>
          </cell>
          <cell r="E57390" t="str">
            <v>netscribes</v>
          </cell>
          <cell r="F57390" t="str">
            <v>Sushma Ram</v>
          </cell>
          <cell r="G57390">
            <v>45960.818055555559</v>
          </cell>
          <cell r="H57390">
            <v>45973.52847222222</v>
          </cell>
        </row>
        <row r="57391">
          <cell r="A57391" t="str">
            <v>UCW-21473</v>
          </cell>
          <cell r="B57391" t="str">
            <v>Clone - M&amp;S - Cataloguing</v>
          </cell>
          <cell r="C57391" t="str">
            <v>CLOSED</v>
          </cell>
          <cell r="D57391" t="str">
            <v>Medium</v>
          </cell>
          <cell r="E57391" t="str">
            <v>netscribes</v>
          </cell>
          <cell r="F57391" t="str">
            <v>netscribes</v>
          </cell>
          <cell r="G57391">
            <v>45960.805555555555</v>
          </cell>
          <cell r="H57391">
            <v>45986.705555555556</v>
          </cell>
        </row>
        <row r="57392">
          <cell r="A57392" t="str">
            <v>UCW-21461</v>
          </cell>
          <cell r="B57392" t="str">
            <v>Tatacliq Men Content template_28-10-25</v>
          </cell>
          <cell r="C57392" t="str">
            <v>CLOSED</v>
          </cell>
          <cell r="D57392" t="str">
            <v>Medium</v>
          </cell>
          <cell r="E57392" t="str">
            <v>netscribes</v>
          </cell>
          <cell r="F57392" t="str">
            <v>Sushma Ram</v>
          </cell>
          <cell r="G57392">
            <v>45960.740972222222</v>
          </cell>
          <cell r="H57392">
            <v>45969.73333333333</v>
          </cell>
        </row>
        <row r="57393">
          <cell r="A57393" t="str">
            <v>UCW-21460</v>
          </cell>
          <cell r="B57393" t="str">
            <v>TATACLIQ X LIBAS IMAGE ADDITION (Influencer Images) 28-10-2025</v>
          </cell>
          <cell r="C57393" t="str">
            <v>CLOSED</v>
          </cell>
          <cell r="D57393" t="str">
            <v>Medium</v>
          </cell>
          <cell r="E57393" t="str">
            <v>netscribes</v>
          </cell>
          <cell r="F57393" t="str">
            <v>Sushma Ram</v>
          </cell>
          <cell r="G57393">
            <v>45960.736805555556</v>
          </cell>
          <cell r="H57393">
            <v>45962.445138888892</v>
          </cell>
        </row>
        <row r="57394">
          <cell r="A57394" t="str">
            <v>UCW-21459</v>
          </cell>
          <cell r="B57394" t="str">
            <v>Men's Apparel 28-10-2025</v>
          </cell>
          <cell r="C57394" t="str">
            <v>CLOSED</v>
          </cell>
          <cell r="D57394" t="str">
            <v>Medium</v>
          </cell>
          <cell r="E57394" t="str">
            <v>netscribes</v>
          </cell>
          <cell r="F57394" t="str">
            <v>Mohd Tahir Shaikh</v>
          </cell>
          <cell r="G57394">
            <v>45960.734722222223</v>
          </cell>
          <cell r="H57394">
            <v>45969.73333333333</v>
          </cell>
        </row>
        <row r="57395">
          <cell r="A57395" t="str">
            <v>UCW-21451</v>
          </cell>
          <cell r="B57395" t="str">
            <v>Women's Apparel 28-10-2025</v>
          </cell>
          <cell r="C57395" t="str">
            <v>CLOSED</v>
          </cell>
          <cell r="D57395" t="str">
            <v>Medium</v>
          </cell>
          <cell r="E57395" t="str">
            <v>netscribes</v>
          </cell>
          <cell r="F57395" t="str">
            <v>Mohd Tahir Shaikh</v>
          </cell>
          <cell r="G57395">
            <v>45960.709027777775</v>
          </cell>
          <cell r="H57395">
            <v>45971.577777777777</v>
          </cell>
        </row>
        <row r="57396">
          <cell r="A57396" t="str">
            <v>UCW-21449</v>
          </cell>
          <cell r="B57396" t="str">
            <v>Beauty - E2E - 125928 - Armani - 9 skus - 30th Oct</v>
          </cell>
          <cell r="C57396" t="str">
            <v>CLOSED</v>
          </cell>
          <cell r="D57396" t="str">
            <v>Medium</v>
          </cell>
          <cell r="E57396" t="str">
            <v>netscribes</v>
          </cell>
          <cell r="F57396" t="str">
            <v>Simi Raichel Zachariah</v>
          </cell>
          <cell r="G57396">
            <v>45960.694444444445</v>
          </cell>
          <cell r="H57396">
            <v>45962.499305555553</v>
          </cell>
        </row>
        <row r="57397">
          <cell r="A57397" t="str">
            <v>UCW-21447</v>
          </cell>
          <cell r="B57397" t="str">
            <v>Beauty - E2E - 127367 - Kiro - 2 skus - 30th Oct 2025</v>
          </cell>
          <cell r="C57397" t="str">
            <v>CLOSED</v>
          </cell>
          <cell r="D57397" t="str">
            <v>Medium</v>
          </cell>
          <cell r="E57397" t="str">
            <v>netscribes</v>
          </cell>
          <cell r="F57397" t="str">
            <v>Simi Raichel Zachariah</v>
          </cell>
          <cell r="G57397">
            <v>45960.688888888886</v>
          </cell>
          <cell r="H57397">
            <v>45966.473611111112</v>
          </cell>
        </row>
        <row r="57398">
          <cell r="A57398" t="str">
            <v>UCW-21445</v>
          </cell>
          <cell r="B57398" t="str">
            <v>MKH Catalog</v>
          </cell>
          <cell r="C57398" t="str">
            <v>CLOSED</v>
          </cell>
          <cell r="D57398" t="str">
            <v>Medium</v>
          </cell>
          <cell r="E57398" t="str">
            <v>netscribes</v>
          </cell>
          <cell r="F57398" t="str">
            <v>Mohd Tahir Shaikh</v>
          </cell>
          <cell r="G57398">
            <v>45960.683333333334</v>
          </cell>
          <cell r="H57398">
            <v>45971.699305555558</v>
          </cell>
        </row>
        <row r="57399">
          <cell r="A57399" t="str">
            <v>UCW-21444</v>
          </cell>
          <cell r="B57399" t="str">
            <v xml:space="preserve">FA25 | TH | Mall | Migration </v>
          </cell>
          <cell r="C57399" t="str">
            <v>CLOSED</v>
          </cell>
          <cell r="D57399" t="str">
            <v>Medium</v>
          </cell>
          <cell r="E57399" t="str">
            <v>Chirag Dubal</v>
          </cell>
          <cell r="F57399" t="str">
            <v>Asmi Kumar</v>
          </cell>
          <cell r="G57399">
            <v>45960.679166666669</v>
          </cell>
          <cell r="H57399">
            <v>45973.708333333336</v>
          </cell>
        </row>
        <row r="57400">
          <cell r="A57400" t="str">
            <v>UCW-21443</v>
          </cell>
          <cell r="B57400" t="str">
            <v>TH | Migration | Mall to Lux | 21 Styles</v>
          </cell>
          <cell r="C57400" t="str">
            <v>CLOSED Due to Inactive/Insufficient Information</v>
          </cell>
          <cell r="D57400" t="str">
            <v>Medium</v>
          </cell>
          <cell r="E57400" t="str">
            <v>Chirag Dubal</v>
          </cell>
          <cell r="F57400" t="str">
            <v>Asmi Kumar</v>
          </cell>
          <cell r="G57400">
            <v>45960.675000000003</v>
          </cell>
          <cell r="H57400">
            <v>45961.497916666667</v>
          </cell>
        </row>
        <row r="57401">
          <cell r="A57401" t="str">
            <v>UCW-21441</v>
          </cell>
          <cell r="B57401" t="str">
            <v>Beauty - E2E - 125928 -  Steve Madden - 4 skus - 30th Oct 2025</v>
          </cell>
          <cell r="C57401" t="str">
            <v>CLOSED</v>
          </cell>
          <cell r="D57401" t="str">
            <v>Medium</v>
          </cell>
          <cell r="E57401" t="str">
            <v>netscribes</v>
          </cell>
          <cell r="F57401" t="str">
            <v>Simi Raichel Zachariah</v>
          </cell>
          <cell r="G57401">
            <v>45960.667361111111</v>
          </cell>
          <cell r="H57401">
            <v>45968.444444444445</v>
          </cell>
        </row>
        <row r="57402">
          <cell r="A57402" t="str">
            <v>UCW-21436</v>
          </cell>
          <cell r="B57402" t="str">
            <v>PUMA Catalogue : Fashion &amp; Luxury : Adults : 29th October</v>
          </cell>
          <cell r="C57402" t="str">
            <v>CLOSED</v>
          </cell>
          <cell r="D57402" t="str">
            <v>Medium</v>
          </cell>
          <cell r="E57402" t="str">
            <v>netscribes</v>
          </cell>
          <cell r="F57402" t="str">
            <v>Sushma Ram</v>
          </cell>
          <cell r="G57402">
            <v>45960.652083333334</v>
          </cell>
          <cell r="H57402">
            <v>46210.465277777781</v>
          </cell>
        </row>
        <row r="57403">
          <cell r="A57403" t="str">
            <v>UCW-21435</v>
          </cell>
          <cell r="B57403" t="str">
            <v>Beauty - E2E - 127939 - Memo Paris - 1 sku - 30th Oct 2025</v>
          </cell>
          <cell r="C57403" t="str">
            <v>CLOSED</v>
          </cell>
          <cell r="D57403" t="str">
            <v>Medium</v>
          </cell>
          <cell r="E57403" t="str">
            <v>netscribes</v>
          </cell>
          <cell r="F57403" t="str">
            <v>Simi Raichel Zachariah</v>
          </cell>
          <cell r="G57403">
            <v>45960.652083333334</v>
          </cell>
          <cell r="H57403">
            <v>45962.474999999999</v>
          </cell>
        </row>
        <row r="57404">
          <cell r="A57404" t="str">
            <v>UCW-21433</v>
          </cell>
          <cell r="B57404" t="str">
            <v>Nike New Listing 14-10-2025</v>
          </cell>
          <cell r="C57404" t="str">
            <v>CLOSED</v>
          </cell>
          <cell r="D57404" t="str">
            <v>Medium</v>
          </cell>
          <cell r="E57404" t="str">
            <v>netscribes</v>
          </cell>
          <cell r="F57404" t="str">
            <v>Sushma Ram</v>
          </cell>
          <cell r="G57404">
            <v>45960.643055555556</v>
          </cell>
          <cell r="H57404">
            <v>45971.683333333334</v>
          </cell>
        </row>
        <row r="57405">
          <cell r="A57405" t="str">
            <v>UCW-21432</v>
          </cell>
          <cell r="B57405" t="str">
            <v>Beauty - E2E - 127367 - Kiro - 2 skus - 30th Oct 2025</v>
          </cell>
          <cell r="C57405" t="str">
            <v>CLOSED</v>
          </cell>
          <cell r="D57405" t="str">
            <v>Medium</v>
          </cell>
          <cell r="E57405" t="str">
            <v>netscribes</v>
          </cell>
          <cell r="F57405" t="str">
            <v>Simi Raichel Zachariah</v>
          </cell>
          <cell r="G57405">
            <v>45960.642361111109</v>
          </cell>
          <cell r="H57405">
            <v>45969.532638888886</v>
          </cell>
        </row>
        <row r="57406">
          <cell r="A57406" t="str">
            <v>UCW-21431</v>
          </cell>
          <cell r="B57406" t="str">
            <v>Beauty - E2E - 127367 - Kiro - 2 skus - 30th Oct 2025</v>
          </cell>
          <cell r="C57406" t="str">
            <v>CLOSED</v>
          </cell>
          <cell r="D57406" t="str">
            <v>Medium</v>
          </cell>
          <cell r="E57406" t="str">
            <v>netscribes</v>
          </cell>
          <cell r="F57406" t="str">
            <v>Simi Raichel Zachariah</v>
          </cell>
          <cell r="G57406">
            <v>45960.638888888891</v>
          </cell>
          <cell r="H57406">
            <v>45968.436111111114</v>
          </cell>
        </row>
        <row r="57407">
          <cell r="A57407" t="str">
            <v>UCW-21428</v>
          </cell>
          <cell r="B57407" t="str">
            <v>Asics - Tata Cliq Catalogue @28th Oct</v>
          </cell>
          <cell r="C57407" t="str">
            <v>CLOSED</v>
          </cell>
          <cell r="D57407" t="str">
            <v>Medium</v>
          </cell>
          <cell r="E57407" t="str">
            <v>netscribes</v>
          </cell>
          <cell r="F57407" t="str">
            <v>Sushma Ram</v>
          </cell>
          <cell r="G57407">
            <v>45960.618055555555</v>
          </cell>
          <cell r="H57407">
            <v>45969.73541666667</v>
          </cell>
        </row>
        <row r="57408">
          <cell r="A57408" t="str">
            <v>UCW-21427</v>
          </cell>
          <cell r="B57408" t="str">
            <v>Image &amp; Content Update On Tatacliq (Brand Name - Globus) (28.10.2025) (Western Wear)</v>
          </cell>
          <cell r="C57408" t="str">
            <v>CLOSED</v>
          </cell>
          <cell r="D57408" t="str">
            <v>Medium</v>
          </cell>
          <cell r="E57408" t="str">
            <v>netscribes</v>
          </cell>
          <cell r="F57408" t="str">
            <v>Mohd Tahir Shaikh</v>
          </cell>
          <cell r="G57408">
            <v>45960.612500000003</v>
          </cell>
          <cell r="H57408">
            <v>46003.986111111109</v>
          </cell>
        </row>
        <row r="57409">
          <cell r="A57409" t="str">
            <v>UCW-21426</v>
          </cell>
          <cell r="B57409" t="str">
            <v>Tata CLIQ(Fashion+Luxury) |adidas DTC| Footwear Attributes for Listing_28-10-25</v>
          </cell>
          <cell r="C57409" t="str">
            <v>CLOSED</v>
          </cell>
          <cell r="D57409" t="str">
            <v>Highest</v>
          </cell>
          <cell r="E57409" t="str">
            <v>netscribes</v>
          </cell>
          <cell r="F57409" t="str">
            <v>Sushma Ram</v>
          </cell>
          <cell r="G57409">
            <v>45960.611805555556</v>
          </cell>
          <cell r="H57409">
            <v>46189.368750000001</v>
          </cell>
        </row>
        <row r="57410">
          <cell r="A57410" t="str">
            <v>UCW-21424</v>
          </cell>
          <cell r="B57410" t="str">
            <v>Luxury platform Migration styles as on 29-Oct-25</v>
          </cell>
          <cell r="C57410" t="str">
            <v>CLOSED</v>
          </cell>
          <cell r="D57410" t="str">
            <v>Medium</v>
          </cell>
          <cell r="E57410" t="str">
            <v>Chirag Dubal</v>
          </cell>
          <cell r="F57410" t="str">
            <v>Asmi Kumar</v>
          </cell>
          <cell r="G57410">
            <v>45960.604861111111</v>
          </cell>
          <cell r="H57410">
            <v>45973.518055555556</v>
          </cell>
        </row>
        <row r="57411">
          <cell r="A57411" t="str">
            <v>UCW-21422</v>
          </cell>
          <cell r="B57411" t="str">
            <v>TH/CK Omni-55 Lot</v>
          </cell>
          <cell r="C57411" t="str">
            <v>CLOSED</v>
          </cell>
          <cell r="D57411" t="str">
            <v>Medium</v>
          </cell>
          <cell r="E57411" t="str">
            <v>Chirag Dubal</v>
          </cell>
          <cell r="F57411" t="str">
            <v>Asmi Kumar</v>
          </cell>
          <cell r="G57411">
            <v>45960.598611111112</v>
          </cell>
          <cell r="H57411">
            <v>46008.4375</v>
          </cell>
        </row>
        <row r="57412">
          <cell r="A57412" t="str">
            <v>UCW-21421</v>
          </cell>
          <cell r="B57412" t="str">
            <v>Nike Add now Catalogue dated 28th Oct2025 ( Seller account: 129408, 129415 and 129417 )</v>
          </cell>
          <cell r="C57412" t="str">
            <v>CLOSED</v>
          </cell>
          <cell r="D57412" t="str">
            <v>Medium</v>
          </cell>
          <cell r="E57412" t="str">
            <v>netscribes</v>
          </cell>
          <cell r="F57412" t="str">
            <v>Sushma Ram</v>
          </cell>
          <cell r="G57412">
            <v>45960.59375</v>
          </cell>
          <cell r="H57412">
            <v>45975.789583333331</v>
          </cell>
        </row>
        <row r="57413">
          <cell r="A57413" t="str">
            <v>UCW-21410</v>
          </cell>
          <cell r="B57413" t="str">
            <v>TATACLIQ X LIBAS SIZE ADDITION - 27-10-25</v>
          </cell>
          <cell r="C57413" t="str">
            <v>CLOSED</v>
          </cell>
          <cell r="D57413" t="str">
            <v>Medium</v>
          </cell>
          <cell r="E57413" t="str">
            <v>netscribes</v>
          </cell>
          <cell r="F57413" t="str">
            <v>Sushma Ram</v>
          </cell>
          <cell r="G57413">
            <v>45960.560416666667</v>
          </cell>
          <cell r="H57413">
            <v>45969.588888888888</v>
          </cell>
        </row>
        <row r="57414">
          <cell r="A57414" t="str">
            <v>UCW-21402</v>
          </cell>
          <cell r="B57414" t="str">
            <v>Tatacliq Lifestyle Catalogue Template-Lot -132_28.10.2025</v>
          </cell>
          <cell r="C57414" t="str">
            <v>CLOSED</v>
          </cell>
          <cell r="D57414" t="str">
            <v>Medium</v>
          </cell>
          <cell r="E57414" t="str">
            <v>netscribes</v>
          </cell>
          <cell r="F57414" t="str">
            <v>Mohd Tahir Shaikh</v>
          </cell>
          <cell r="G57414">
            <v>45960.527083333334</v>
          </cell>
          <cell r="H57414">
            <v>45969.737500000003</v>
          </cell>
        </row>
        <row r="57415">
          <cell r="A57415" t="str">
            <v>UCW-21399</v>
          </cell>
          <cell r="B57415" t="str">
            <v>Brand: Converse | TQ Footwear | Unisex-Catalog - V2</v>
          </cell>
          <cell r="C57415" t="str">
            <v>CLOSED</v>
          </cell>
          <cell r="D57415" t="str">
            <v>Medium</v>
          </cell>
          <cell r="E57415" t="str">
            <v>netscribes</v>
          </cell>
          <cell r="F57415" t="str">
            <v>Mohd Tahir Shaikh</v>
          </cell>
          <cell r="G57415">
            <v>45960.510416666664</v>
          </cell>
          <cell r="H57415">
            <v>45972.631944444445</v>
          </cell>
        </row>
        <row r="57416">
          <cell r="A57416" t="str">
            <v>UCW-21397</v>
          </cell>
          <cell r="B57416" t="str">
            <v>Brand: Converse | TQ Footwear | W-Catalog - V2</v>
          </cell>
          <cell r="C57416" t="str">
            <v>CLOSED</v>
          </cell>
          <cell r="D57416" t="str">
            <v>Medium</v>
          </cell>
          <cell r="E57416" t="str">
            <v>netscribes</v>
          </cell>
          <cell r="F57416" t="str">
            <v>Mohd Tahir Shaikh</v>
          </cell>
          <cell r="G57416">
            <v>45960.5</v>
          </cell>
          <cell r="H57416">
            <v>45972.625</v>
          </cell>
        </row>
        <row r="57417">
          <cell r="A57417" t="str">
            <v>UCW-21396</v>
          </cell>
          <cell r="B57417" t="str">
            <v>Beauty - Image resize - 30 oct</v>
          </cell>
          <cell r="C57417" t="str">
            <v>CLOSED</v>
          </cell>
          <cell r="D57417" t="str">
            <v>Highest</v>
          </cell>
          <cell r="E57417" t="str">
            <v>netscribes</v>
          </cell>
          <cell r="F57417" t="str">
            <v>Shraddha Dighe</v>
          </cell>
          <cell r="G57417">
            <v>45960.497916666667</v>
          </cell>
          <cell r="H57417">
            <v>45964.697222222225</v>
          </cell>
        </row>
        <row r="57418">
          <cell r="A57418" t="str">
            <v>UCW-21395</v>
          </cell>
          <cell r="B57418" t="str">
            <v xml:space="preserve">Bag Accessories 23-10-2025 </v>
          </cell>
          <cell r="C57418" t="str">
            <v>CLOSED</v>
          </cell>
          <cell r="D57418" t="str">
            <v>Medium</v>
          </cell>
          <cell r="E57418" t="str">
            <v>netscribes</v>
          </cell>
          <cell r="F57418" t="str">
            <v>netscribes</v>
          </cell>
          <cell r="G57418">
            <v>45960.48541666667</v>
          </cell>
          <cell r="H57418">
            <v>45980.84097222222</v>
          </cell>
        </row>
        <row r="57419">
          <cell r="A57419" t="str">
            <v>UCW-21383</v>
          </cell>
          <cell r="B57419" t="str">
            <v>TATACLIQ X LIBAS AI IMAGE UPDATE 24-10-2025</v>
          </cell>
          <cell r="C57419" t="str">
            <v>CLOSED</v>
          </cell>
          <cell r="D57419" t="str">
            <v>Medium</v>
          </cell>
          <cell r="E57419" t="str">
            <v>netscribes</v>
          </cell>
          <cell r="F57419" t="str">
            <v>Mohd Tahir Shaikh</v>
          </cell>
          <cell r="G57419">
            <v>45960.027083333334</v>
          </cell>
          <cell r="H57419">
            <v>46003.98541666667</v>
          </cell>
        </row>
        <row r="57420">
          <cell r="A57420" t="str">
            <v>UCW-21382</v>
          </cell>
          <cell r="B57420" t="str">
            <v>Request for change of images</v>
          </cell>
          <cell r="C57420" t="str">
            <v>CLOSED</v>
          </cell>
          <cell r="D57420" t="str">
            <v>Medium</v>
          </cell>
          <cell r="E57420" t="str">
            <v>netscribes</v>
          </cell>
          <cell r="F57420" t="str">
            <v>Mohd Tahir Shaikh</v>
          </cell>
          <cell r="G57420">
            <v>45960.018055555556</v>
          </cell>
          <cell r="H57420">
            <v>45992.813194444447</v>
          </cell>
        </row>
        <row r="57421">
          <cell r="A57421" t="str">
            <v>UCW-21380</v>
          </cell>
          <cell r="B57421" t="str">
            <v>Nike New Listing Sheet 28-10-2025</v>
          </cell>
          <cell r="C57421" t="str">
            <v>CLOSED</v>
          </cell>
          <cell r="D57421" t="str">
            <v>Highest</v>
          </cell>
          <cell r="E57421" t="str">
            <v>netscribes</v>
          </cell>
          <cell r="F57421" t="str">
            <v>Sushma Ram</v>
          </cell>
          <cell r="G57421">
            <v>45959.847916666666</v>
          </cell>
          <cell r="H57421">
            <v>45972.609722222223</v>
          </cell>
        </row>
        <row r="57422">
          <cell r="A57422" t="str">
            <v>UCW-21379</v>
          </cell>
          <cell r="B57422" t="str">
            <v>Catalog transfer - Yonex ( Critical Brand ) For New Listings.</v>
          </cell>
          <cell r="C57422" t="str">
            <v>CLOSED</v>
          </cell>
          <cell r="D57422" t="str">
            <v>Highest</v>
          </cell>
          <cell r="E57422" t="str">
            <v>netscribes</v>
          </cell>
          <cell r="F57422" t="str">
            <v>Sushma Ram</v>
          </cell>
          <cell r="G57422">
            <v>45959.832638888889</v>
          </cell>
          <cell r="H57422">
            <v>45992.72152777778</v>
          </cell>
        </row>
        <row r="57423">
          <cell r="A57423" t="str">
            <v>UCW-21377</v>
          </cell>
          <cell r="B57423" t="str">
            <v>BEauty - 125928 - Armani - 1 sku - 29th Oct</v>
          </cell>
          <cell r="C57423" t="str">
            <v>CLOSED</v>
          </cell>
          <cell r="D57423" t="str">
            <v>Medium</v>
          </cell>
          <cell r="E57423" t="str">
            <v>netscribes</v>
          </cell>
          <cell r="F57423" t="str">
            <v>Simi Raichel Zachariah</v>
          </cell>
          <cell r="G57423">
            <v>45959.793055555558</v>
          </cell>
          <cell r="H57423">
            <v>45961.500694444447</v>
          </cell>
        </row>
        <row r="57424">
          <cell r="A57424" t="str">
            <v>UCW-21372</v>
          </cell>
          <cell r="B57424" t="str">
            <v>ALDO FW25 Shoecare Catalog Submission (TC) - 27.10.2025</v>
          </cell>
          <cell r="C57424" t="str">
            <v>CLOSED</v>
          </cell>
          <cell r="D57424" t="str">
            <v>Medium</v>
          </cell>
          <cell r="E57424" t="str">
            <v>netscribes</v>
          </cell>
          <cell r="F57424" t="str">
            <v>Sushma Ram</v>
          </cell>
          <cell r="G57424">
            <v>45959.727083333331</v>
          </cell>
          <cell r="H57424">
            <v>45969.738194444442</v>
          </cell>
        </row>
        <row r="57425">
          <cell r="A57425" t="str">
            <v>UCW-21371</v>
          </cell>
          <cell r="B57425" t="str">
            <v>TH/CK-MP-Lot 64</v>
          </cell>
          <cell r="C57425" t="str">
            <v>CLOSED</v>
          </cell>
          <cell r="D57425" t="str">
            <v>Medium</v>
          </cell>
          <cell r="E57425" t="str">
            <v>Jaibharathi Jagannathan</v>
          </cell>
          <cell r="F57425" t="str">
            <v>Lishita Kotian</v>
          </cell>
          <cell r="G57425">
            <v>45959.71875</v>
          </cell>
          <cell r="H57425">
            <v>45969.738194444442</v>
          </cell>
        </row>
        <row r="57426">
          <cell r="A57426" t="str">
            <v>UCW-21368</v>
          </cell>
          <cell r="B57426" t="str">
            <v>CLONE - Hoversoul Lot -2</v>
          </cell>
          <cell r="C57426" t="str">
            <v>CLOSED</v>
          </cell>
          <cell r="D57426" t="str">
            <v>Medium</v>
          </cell>
          <cell r="E57426" t="str">
            <v>netscribes</v>
          </cell>
          <cell r="F57426" t="str">
            <v>Mohd Tahir Shaikh</v>
          </cell>
          <cell r="G57426">
            <v>45959.681944444441</v>
          </cell>
          <cell r="H57426">
            <v>45969.738888888889</v>
          </cell>
        </row>
        <row r="57427">
          <cell r="A57427" t="str">
            <v>UCW-21365</v>
          </cell>
          <cell r="B57427" t="str">
            <v>Beauty - E2E - 127939 - Memo Paris - 9 skus - 29th Oct 2025</v>
          </cell>
          <cell r="C57427" t="str">
            <v>CLOSED</v>
          </cell>
          <cell r="D57427" t="str">
            <v>Medium</v>
          </cell>
          <cell r="E57427" t="str">
            <v>netscribes</v>
          </cell>
          <cell r="F57427" t="str">
            <v>Simi Raichel Zachariah</v>
          </cell>
          <cell r="G57427">
            <v>45959.665972222225</v>
          </cell>
          <cell r="H57427">
            <v>45961.490277777775</v>
          </cell>
        </row>
        <row r="57428">
          <cell r="A57428" t="str">
            <v>UCW-21364</v>
          </cell>
          <cell r="B57428" t="str">
            <v>Beauty - 125928 - E2E - Dyson - 1 SKU - 29 Oct</v>
          </cell>
          <cell r="C57428" t="str">
            <v>CLOSED</v>
          </cell>
          <cell r="D57428" t="str">
            <v>Highest</v>
          </cell>
          <cell r="E57428" t="str">
            <v>netscribes</v>
          </cell>
          <cell r="F57428" t="str">
            <v>Shraddha Dighe</v>
          </cell>
          <cell r="G57428">
            <v>45959.665277777778</v>
          </cell>
          <cell r="H57428">
            <v>45961.48333333333</v>
          </cell>
        </row>
        <row r="57429">
          <cell r="A57429" t="str">
            <v>UCW-21361</v>
          </cell>
          <cell r="B57429" t="str">
            <v>Beauty - E2E - 128634 - DeBelle - 2 skus - 29th Oct</v>
          </cell>
          <cell r="C57429" t="str">
            <v>CLOSED Due to Inactive/Insufficient Information</v>
          </cell>
          <cell r="D57429" t="str">
            <v>Medium</v>
          </cell>
          <cell r="E57429" t="str">
            <v>netscribes</v>
          </cell>
          <cell r="F57429" t="str">
            <v>Simi Raichel Zachariah</v>
          </cell>
          <cell r="G57429">
            <v>45959.652777777781</v>
          </cell>
          <cell r="H57429">
            <v>45962.807638888888</v>
          </cell>
        </row>
        <row r="57430">
          <cell r="A57430" t="str">
            <v>UCW-21360</v>
          </cell>
          <cell r="B57430" t="str">
            <v>Urgent :: Tata Cliq Men's Apparel New Catalog 27-10-2025 // 53 Article</v>
          </cell>
          <cell r="C57430" t="str">
            <v>CLOSED</v>
          </cell>
          <cell r="D57430" t="str">
            <v>Medium</v>
          </cell>
          <cell r="E57430" t="str">
            <v>netscribes</v>
          </cell>
          <cell r="F57430" t="str">
            <v>Sushma Ram</v>
          </cell>
          <cell r="G57430">
            <v>45959.642361111109</v>
          </cell>
          <cell r="H57430">
            <v>45969.5625</v>
          </cell>
        </row>
        <row r="57431">
          <cell r="A57431" t="str">
            <v>UCW-21335</v>
          </cell>
          <cell r="B57431" t="str">
            <v>Replace Model Image - MP000000023203781-F24SSLMES16WH</v>
          </cell>
          <cell r="C57431" t="str">
            <v>CLOSED</v>
          </cell>
          <cell r="D57431" t="str">
            <v>Medium</v>
          </cell>
          <cell r="E57431" t="str">
            <v>netscribes</v>
          </cell>
          <cell r="F57431" t="str">
            <v>Mohd Tahir Shaikh</v>
          </cell>
          <cell r="G57431">
            <v>45959.461111111108</v>
          </cell>
          <cell r="H57431">
            <v>46003.98541666667</v>
          </cell>
        </row>
        <row r="57432">
          <cell r="A57432" t="str">
            <v>UCW-21331</v>
          </cell>
          <cell r="B57432" t="str">
            <v>Beauty - E2E - 127939 - Memo Paris - 3 skus - 29th Oct</v>
          </cell>
          <cell r="C57432" t="str">
            <v>CLOSED</v>
          </cell>
          <cell r="D57432" t="str">
            <v>Medium</v>
          </cell>
          <cell r="E57432" t="str">
            <v>netscribes</v>
          </cell>
          <cell r="F57432" t="str">
            <v>Simi Raichel Zachariah</v>
          </cell>
          <cell r="G57432">
            <v>45959.449305555558</v>
          </cell>
          <cell r="H57432">
            <v>45961.477777777778</v>
          </cell>
        </row>
        <row r="57433">
          <cell r="A57433" t="str">
            <v>UCW-21330</v>
          </cell>
          <cell r="B57433" t="str">
            <v>Image Update Request for Existing SKUs on TataCliq</v>
          </cell>
          <cell r="C57433" t="str">
            <v>CLOSED</v>
          </cell>
          <cell r="D57433" t="str">
            <v>Medium</v>
          </cell>
          <cell r="E57433" t="str">
            <v>netscribes</v>
          </cell>
          <cell r="F57433" t="str">
            <v>netscribes</v>
          </cell>
          <cell r="G57433">
            <v>45959.447222222225</v>
          </cell>
          <cell r="H57433">
            <v>46003.98541666667</v>
          </cell>
        </row>
        <row r="57434">
          <cell r="A57434" t="str">
            <v>UCW-21329</v>
          </cell>
          <cell r="B57434" t="str">
            <v>Styles Migration to Tata Cliq ABFRL Account - 25-09-2025</v>
          </cell>
          <cell r="C57434" t="str">
            <v>CLOSED Due to Inactive/Insufficient Information</v>
          </cell>
          <cell r="D57434" t="str">
            <v>Medium</v>
          </cell>
          <cell r="E57434" t="str">
            <v>netscribes</v>
          </cell>
          <cell r="F57434" t="str">
            <v>netscribes</v>
          </cell>
          <cell r="G57434">
            <v>45959.444444444445</v>
          </cell>
          <cell r="H57434">
            <v>45964.5625</v>
          </cell>
        </row>
        <row r="57435">
          <cell r="A57435" t="str">
            <v>UCW-21326</v>
          </cell>
          <cell r="B57435" t="str">
            <v>SF new image update TCR</v>
          </cell>
          <cell r="C57435" t="str">
            <v>CLOSED</v>
          </cell>
          <cell r="D57435" t="str">
            <v>Medium</v>
          </cell>
          <cell r="E57435" t="str">
            <v>netscribes</v>
          </cell>
          <cell r="F57435" t="str">
            <v>Mohd Tahir Shaikh</v>
          </cell>
          <cell r="G57435">
            <v>45959.438888888886</v>
          </cell>
          <cell r="H57435">
            <v>45973.779861111114</v>
          </cell>
        </row>
        <row r="57436">
          <cell r="A57436" t="str">
            <v>UCW-21324</v>
          </cell>
          <cell r="B57436" t="str">
            <v>Kids Apparel 22-10-2025</v>
          </cell>
          <cell r="C57436" t="str">
            <v>CLOSED</v>
          </cell>
          <cell r="D57436" t="str">
            <v>Medium</v>
          </cell>
          <cell r="E57436" t="str">
            <v>netscribes</v>
          </cell>
          <cell r="F57436" t="str">
            <v>netscribes</v>
          </cell>
          <cell r="G57436">
            <v>45958.879861111112</v>
          </cell>
          <cell r="H57436">
            <v>45989.666666666664</v>
          </cell>
        </row>
        <row r="57437">
          <cell r="A57437" t="str">
            <v>UCW-21323</v>
          </cell>
          <cell r="B57437" t="str">
            <v>Spykar | Tatacliq - New Catalogue - Mens Apparel - 27th Oct</v>
          </cell>
          <cell r="C57437" t="str">
            <v>CLOSED</v>
          </cell>
          <cell r="D57437" t="str">
            <v>Medium</v>
          </cell>
          <cell r="E57437" t="str">
            <v>netscribes</v>
          </cell>
          <cell r="F57437" t="str">
            <v>Sushma Ram</v>
          </cell>
          <cell r="G57437">
            <v>45958.834027777775</v>
          </cell>
          <cell r="H57437">
            <v>45969.563194444447</v>
          </cell>
        </row>
        <row r="57438">
          <cell r="A57438" t="str">
            <v>UCW-21320</v>
          </cell>
          <cell r="B57438" t="str">
            <v>Aria Nica Kids Footwear Listing AW-25</v>
          </cell>
          <cell r="C57438" t="str">
            <v>CLOSED</v>
          </cell>
          <cell r="D57438" t="str">
            <v>Medium</v>
          </cell>
          <cell r="E57438" t="str">
            <v>netscribes</v>
          </cell>
          <cell r="F57438" t="str">
            <v>Sushma Ram</v>
          </cell>
          <cell r="G57438">
            <v>45958.811111111114</v>
          </cell>
          <cell r="H57438">
            <v>45969.738888888889</v>
          </cell>
        </row>
        <row r="57439">
          <cell r="A57439" t="str">
            <v>UCW-21319</v>
          </cell>
          <cell r="B57439" t="str">
            <v>Brand Listings 2nd Set R&amp;B on Tata Cliq</v>
          </cell>
          <cell r="C57439" t="str">
            <v>CLOSED</v>
          </cell>
          <cell r="D57439" t="str">
            <v>Medium</v>
          </cell>
          <cell r="E57439" t="str">
            <v>netscribes</v>
          </cell>
          <cell r="F57439" t="str">
            <v>Mohd Tahir Shaikh</v>
          </cell>
          <cell r="G57439">
            <v>45958.791666666664</v>
          </cell>
          <cell r="H57439">
            <v>45969.739583333336</v>
          </cell>
        </row>
        <row r="57440">
          <cell r="A57440" t="str">
            <v>UCW-21318</v>
          </cell>
          <cell r="B57440" t="str">
            <v>Tatacliq Women Western Wear Template | 27th Oct'2025</v>
          </cell>
          <cell r="C57440" t="str">
            <v>CLOSED</v>
          </cell>
          <cell r="D57440" t="str">
            <v>Medium</v>
          </cell>
          <cell r="E57440" t="str">
            <v>netscribes</v>
          </cell>
          <cell r="F57440" t="str">
            <v>Mohd Tahir Shaikh</v>
          </cell>
          <cell r="G57440">
            <v>45958.787499999999</v>
          </cell>
          <cell r="H57440">
            <v>45972.609027777777</v>
          </cell>
        </row>
        <row r="57441">
          <cell r="A57441" t="str">
            <v>UCW-21316</v>
          </cell>
          <cell r="B57441" t="str">
            <v>Tatacliq Men's Apparels Templates | 27th Oct'2025</v>
          </cell>
          <cell r="C57441" t="str">
            <v>CLOSED</v>
          </cell>
          <cell r="D57441" t="str">
            <v>Medium</v>
          </cell>
          <cell r="E57441" t="str">
            <v>netscribes</v>
          </cell>
          <cell r="F57441" t="str">
            <v>Mohd Tahir Shaikh</v>
          </cell>
          <cell r="G57441">
            <v>45958.78125</v>
          </cell>
          <cell r="H57441">
            <v>45969.739583333336</v>
          </cell>
        </row>
        <row r="57442">
          <cell r="A57442" t="str">
            <v>UCW-21313</v>
          </cell>
          <cell r="B57442" t="str">
            <v>Accessories Listings 27.10.2025</v>
          </cell>
          <cell r="C57442" t="str">
            <v>CLOSED</v>
          </cell>
          <cell r="D57442" t="str">
            <v>Medium</v>
          </cell>
          <cell r="E57442" t="str">
            <v>netscribes</v>
          </cell>
          <cell r="F57442" t="str">
            <v>Mohd Tahir Shaikh</v>
          </cell>
          <cell r="G57442">
            <v>45958.772222222222</v>
          </cell>
          <cell r="H57442">
            <v>45969.740277777775</v>
          </cell>
        </row>
        <row r="57443">
          <cell r="A57443" t="str">
            <v>UCW-21309</v>
          </cell>
          <cell r="B57443" t="str">
            <v>TATACLIQ X LIBAS NEW CATALOGUE 24-10-2025</v>
          </cell>
          <cell r="C57443" t="str">
            <v>CLOSED</v>
          </cell>
          <cell r="D57443" t="str">
            <v>Medium</v>
          </cell>
          <cell r="E57443" t="str">
            <v>netscribes</v>
          </cell>
          <cell r="F57443" t="str">
            <v>Mohd Tahir Shaikh</v>
          </cell>
          <cell r="G57443">
            <v>45958.763888888891</v>
          </cell>
          <cell r="H57443">
            <v>45969.740277777775</v>
          </cell>
        </row>
        <row r="57444">
          <cell r="A57444" t="str">
            <v>UCW-21305</v>
          </cell>
          <cell r="B57444" t="str">
            <v>Beauty - Image reize - 28 Oct</v>
          </cell>
          <cell r="C57444" t="str">
            <v>CLOSED</v>
          </cell>
          <cell r="D57444" t="str">
            <v>Medium</v>
          </cell>
          <cell r="E57444" t="str">
            <v>netscribes</v>
          </cell>
          <cell r="F57444" t="str">
            <v>Shraddha Dighe</v>
          </cell>
          <cell r="G57444">
            <v>45958.744444444441</v>
          </cell>
          <cell r="H57444">
            <v>46003.984722222223</v>
          </cell>
        </row>
        <row r="57445">
          <cell r="A57445" t="str">
            <v>UCW-21303</v>
          </cell>
          <cell r="B57445" t="str">
            <v>Tata MP FTW Columbia Pending 126460 27-10-2025</v>
          </cell>
          <cell r="C57445" t="str">
            <v>CLOSED</v>
          </cell>
          <cell r="D57445" t="str">
            <v>Medium</v>
          </cell>
          <cell r="E57445" t="str">
            <v>netscribes</v>
          </cell>
          <cell r="F57445" t="str">
            <v>Sushma Ram</v>
          </cell>
          <cell r="G57445">
            <v>45958.742361111108</v>
          </cell>
          <cell r="H57445">
            <v>45971.495138888888</v>
          </cell>
        </row>
        <row r="57446">
          <cell r="A57446" t="str">
            <v>UCW-21301</v>
          </cell>
          <cell r="B57446" t="str">
            <v>Beauty - 125928 - E2E - Schwarzkopf Professional - 1 SKU - 28 Oct</v>
          </cell>
          <cell r="C57446" t="str">
            <v>CLOSED Due to Inactive/Insufficient Information</v>
          </cell>
          <cell r="D57446" t="str">
            <v>Highest</v>
          </cell>
          <cell r="E57446" t="str">
            <v>netscribes</v>
          </cell>
          <cell r="F57446" t="str">
            <v>Shraddha Dighe</v>
          </cell>
          <cell r="G57446">
            <v>45958.730555555558</v>
          </cell>
          <cell r="H57446">
            <v>45960.65902777778</v>
          </cell>
        </row>
        <row r="57447">
          <cell r="A57447" t="str">
            <v>UCW-21298</v>
          </cell>
          <cell r="B57447" t="str">
            <v xml:space="preserve">BEauty - E2E - 125790- Ajmal - 11 skus - 28th Oct </v>
          </cell>
          <cell r="C57447" t="str">
            <v>CLOSED</v>
          </cell>
          <cell r="D57447" t="str">
            <v>Medium</v>
          </cell>
          <cell r="E57447" t="str">
            <v>netscribes</v>
          </cell>
          <cell r="F57447" t="str">
            <v>Simi Raichel Zachariah</v>
          </cell>
          <cell r="G57447">
            <v>45958.72152777778</v>
          </cell>
          <cell r="H57447">
            <v>45962.470833333333</v>
          </cell>
        </row>
        <row r="57448">
          <cell r="A57448" t="str">
            <v>UCW-21297</v>
          </cell>
          <cell r="B57448" t="str">
            <v>Styli Men's Wear Catalogue | Lot-55</v>
          </cell>
          <cell r="C57448" t="str">
            <v>CLOSED</v>
          </cell>
          <cell r="D57448" t="str">
            <v>Medium</v>
          </cell>
          <cell r="E57448" t="str">
            <v>netscribes</v>
          </cell>
          <cell r="F57448" t="str">
            <v>Sushma Ram</v>
          </cell>
          <cell r="G57448">
            <v>45958.714583333334</v>
          </cell>
          <cell r="H57448">
            <v>45969.575694444444</v>
          </cell>
        </row>
        <row r="57449">
          <cell r="A57449" t="str">
            <v>UCW-21295</v>
          </cell>
          <cell r="B57449" t="str">
            <v>BEauty - E2E- 125783 - ALDEBARAN - 2 skus - 28th Oct</v>
          </cell>
          <cell r="C57449" t="str">
            <v>CLOSED</v>
          </cell>
          <cell r="D57449" t="str">
            <v>Medium</v>
          </cell>
          <cell r="E57449" t="str">
            <v>netscribes</v>
          </cell>
          <cell r="F57449" t="str">
            <v>Simi Raichel Zachariah</v>
          </cell>
          <cell r="G57449">
            <v>45958.707638888889</v>
          </cell>
          <cell r="H57449">
            <v>45966.487500000003</v>
          </cell>
        </row>
        <row r="57450">
          <cell r="A57450" t="str">
            <v>UCW-21294</v>
          </cell>
          <cell r="B57450" t="str">
            <v>Beauty - E2E - 127367 - kiro - 2 skus - 28th Oct</v>
          </cell>
          <cell r="C57450" t="str">
            <v>CLOSED</v>
          </cell>
          <cell r="D57450" t="str">
            <v>Medium</v>
          </cell>
          <cell r="E57450" t="str">
            <v>netscribes</v>
          </cell>
          <cell r="F57450" t="str">
            <v>Simi Raichel Zachariah</v>
          </cell>
          <cell r="G57450">
            <v>45958.703472222223</v>
          </cell>
          <cell r="H57450">
            <v>45962.467361111114</v>
          </cell>
        </row>
        <row r="57451">
          <cell r="A57451" t="str">
            <v>UCW-21287</v>
          </cell>
          <cell r="B57451" t="str">
            <v>CLONE - BEauty - E2E - 125928 - Lovechild Masaba - 20 skus - 20th Oct</v>
          </cell>
          <cell r="C57451" t="str">
            <v>CLOSED</v>
          </cell>
          <cell r="D57451" t="str">
            <v>Medium</v>
          </cell>
          <cell r="E57451" t="str">
            <v>netscribes</v>
          </cell>
          <cell r="F57451" t="str">
            <v>Simi Raichel Zachariah</v>
          </cell>
          <cell r="G57451">
            <v>45958.630555555559</v>
          </cell>
          <cell r="H57451">
            <v>45960.463194444441</v>
          </cell>
        </row>
        <row r="57452">
          <cell r="A57452" t="str">
            <v>UCW-21279</v>
          </cell>
          <cell r="B57452" t="str">
            <v>Reebok Footwear Men &amp; Women 22-10-2025</v>
          </cell>
          <cell r="C57452" t="str">
            <v>CLOSED Due to Inactive/Insufficient Information</v>
          </cell>
          <cell r="D57452" t="str">
            <v>Medium</v>
          </cell>
          <cell r="E57452" t="str">
            <v>netscribes</v>
          </cell>
          <cell r="F57452" t="str">
            <v>netscribes</v>
          </cell>
          <cell r="G57452">
            <v>45958.568055555559</v>
          </cell>
          <cell r="H57452">
            <v>45972.464583333334</v>
          </cell>
        </row>
        <row r="57453">
          <cell r="A57453" t="str">
            <v>UCW-21275</v>
          </cell>
          <cell r="B57453" t="str">
            <v>CLONE - BEauty - E2E - 127939 - HErmes - 1 sku - 20th Oct</v>
          </cell>
          <cell r="C57453" t="str">
            <v>CLOSED</v>
          </cell>
          <cell r="D57453" t="str">
            <v>Medium</v>
          </cell>
          <cell r="E57453" t="str">
            <v>netscribes</v>
          </cell>
          <cell r="F57453" t="str">
            <v>Simi Raichel Zachariah</v>
          </cell>
          <cell r="G57453">
            <v>45958.554861111108</v>
          </cell>
          <cell r="H57453">
            <v>45960.459027777775</v>
          </cell>
        </row>
        <row r="57454">
          <cell r="A57454" t="str">
            <v>UCW-21274</v>
          </cell>
          <cell r="B57454" t="str">
            <v>Onboarding on Tata Cliq Fashion</v>
          </cell>
          <cell r="C57454" t="str">
            <v>CLOSED</v>
          </cell>
          <cell r="D57454" t="str">
            <v>Medium</v>
          </cell>
          <cell r="E57454" t="str">
            <v>netscribes</v>
          </cell>
          <cell r="F57454" t="str">
            <v>Mohd Tahir Shaikh</v>
          </cell>
          <cell r="G57454">
            <v>45958.538194444445</v>
          </cell>
          <cell r="H57454">
            <v>46003.984722222223</v>
          </cell>
        </row>
        <row r="57455">
          <cell r="A57455" t="str">
            <v>UCW-21272</v>
          </cell>
          <cell r="B57455" t="str">
            <v>CLONE - Beauty - 129094 - E2E - Colors Queen - 46 SKUS - 18 Oct</v>
          </cell>
          <cell r="C57455" t="str">
            <v>CLOSED Due to Inactive/Insufficient Information</v>
          </cell>
          <cell r="D57455" t="str">
            <v>Medium</v>
          </cell>
          <cell r="E57455" t="str">
            <v>netscribes</v>
          </cell>
          <cell r="F57455" t="str">
            <v>Simi Raichel Zachariah</v>
          </cell>
          <cell r="G57455">
            <v>45958.512499999997</v>
          </cell>
          <cell r="H57455">
            <v>45964.4375</v>
          </cell>
        </row>
        <row r="57456">
          <cell r="A57456" t="str">
            <v>UCW-21259</v>
          </cell>
          <cell r="B57456" t="str">
            <v>TATA CLIQ Infographic Image Add on Request // 25-10-2025</v>
          </cell>
          <cell r="C57456" t="str">
            <v>CLOSED</v>
          </cell>
          <cell r="D57456" t="str">
            <v>Medium</v>
          </cell>
          <cell r="E57456" t="str">
            <v>netscribes</v>
          </cell>
          <cell r="F57456" t="str">
            <v>Mohd Tahir Shaikh</v>
          </cell>
          <cell r="G57456">
            <v>45957.74722222222</v>
          </cell>
          <cell r="H57456">
            <v>45964.600694444445</v>
          </cell>
        </row>
        <row r="57457">
          <cell r="A57457" t="str">
            <v>UCW-21252</v>
          </cell>
          <cell r="B57457" t="str">
            <v>Escalation - Tata Cliq Women's Catalog AW25 Lot: 11</v>
          </cell>
          <cell r="C57457" t="str">
            <v>CLOSED</v>
          </cell>
          <cell r="D57457" t="str">
            <v>Medium</v>
          </cell>
          <cell r="E57457" t="str">
            <v>netscribes</v>
          </cell>
          <cell r="F57457" t="str">
            <v>Mohd Tahir Shaikh</v>
          </cell>
          <cell r="G57457">
            <v>45957.697916666664</v>
          </cell>
          <cell r="H57457">
            <v>45987.745138888888</v>
          </cell>
        </row>
        <row r="57458">
          <cell r="A57458" t="str">
            <v>UCW-21250</v>
          </cell>
          <cell r="B57458" t="str">
            <v>Beauty - 129461 - E2E - Beyondbeyond Skincare - 1 SKU - 27 oct</v>
          </cell>
          <cell r="C57458" t="str">
            <v>CLOSED Due to Inactive/Insufficient Information</v>
          </cell>
          <cell r="D57458" t="str">
            <v>Highest</v>
          </cell>
          <cell r="E57458" t="str">
            <v>netscribes</v>
          </cell>
          <cell r="F57458" t="str">
            <v>Shraddha Dighe</v>
          </cell>
          <cell r="G57458">
            <v>45957.693055555559</v>
          </cell>
          <cell r="H57458">
            <v>45957.811805555553</v>
          </cell>
        </row>
        <row r="57459">
          <cell r="A57459" t="str">
            <v>UCW-21249</v>
          </cell>
          <cell r="B57459" t="str">
            <v>Urgent-New Balance Image Corretion</v>
          </cell>
          <cell r="C57459" t="str">
            <v>CLOSED Due to Inactive/Insufficient Information</v>
          </cell>
          <cell r="D57459" t="str">
            <v>Medium</v>
          </cell>
          <cell r="E57459" t="str">
            <v>netscribes</v>
          </cell>
          <cell r="F57459" t="str">
            <v>netscribes</v>
          </cell>
          <cell r="G57459">
            <v>45957.69027777778</v>
          </cell>
          <cell r="H57459">
            <v>45964.563194444447</v>
          </cell>
        </row>
        <row r="57460">
          <cell r="A57460" t="str">
            <v>UCW-21247</v>
          </cell>
          <cell r="B57460" t="str">
            <v>Tatacliq 1st Image Change Request ,Cherry Crumble, (11-10-2025)</v>
          </cell>
          <cell r="C57460" t="str">
            <v>CLOSED Due to Inactive/Insufficient Information</v>
          </cell>
          <cell r="D57460" t="str">
            <v>Medium</v>
          </cell>
          <cell r="E57460" t="str">
            <v>netscribes</v>
          </cell>
          <cell r="F57460" t="str">
            <v>Sushma Ram</v>
          </cell>
          <cell r="G57460">
            <v>45957.677777777775</v>
          </cell>
          <cell r="H57460">
            <v>45967.444444444445</v>
          </cell>
        </row>
        <row r="57461">
          <cell r="A57461" t="str">
            <v>UCW-21246</v>
          </cell>
          <cell r="B57461" t="str">
            <v>Asian footwear listing 24 OCT 2025</v>
          </cell>
          <cell r="C57461" t="str">
            <v>CLOSED Due to Inactive/Insufficient Information</v>
          </cell>
          <cell r="D57461" t="str">
            <v>Medium</v>
          </cell>
          <cell r="E57461" t="str">
            <v>netscribes</v>
          </cell>
          <cell r="F57461" t="str">
            <v>Mohd Tahir Shaikh</v>
          </cell>
          <cell r="G57461">
            <v>45957.671527777777</v>
          </cell>
          <cell r="H57461">
            <v>45968.438194444447</v>
          </cell>
        </row>
        <row r="57462">
          <cell r="A57462" t="str">
            <v>UCW-21244</v>
          </cell>
          <cell r="B57462" t="str">
            <v>LOT-16 MEN FULL SLEEVE TSHIRT-2025(SELLER CODE:-126600)(BRAND:-MACK JONNEY)</v>
          </cell>
          <cell r="C57462" t="str">
            <v>CLOSED</v>
          </cell>
          <cell r="D57462" t="str">
            <v>Medium</v>
          </cell>
          <cell r="E57462" t="str">
            <v>netscribes</v>
          </cell>
          <cell r="F57462" t="str">
            <v>Sushma Ram</v>
          </cell>
          <cell r="G57462">
            <v>45957.660416666666</v>
          </cell>
          <cell r="H57462">
            <v>45969.740972222222</v>
          </cell>
        </row>
        <row r="57463">
          <cell r="A57463" t="str">
            <v>UCW-21239</v>
          </cell>
          <cell r="B57463" t="str">
            <v>TataCliq: New LS-AT-FS02 Athleisure Category.</v>
          </cell>
          <cell r="C57463" t="str">
            <v>CLOSED</v>
          </cell>
          <cell r="D57463" t="str">
            <v>Medium</v>
          </cell>
          <cell r="E57463" t="str">
            <v>netscribes</v>
          </cell>
          <cell r="F57463" t="str">
            <v>Sushma Ram</v>
          </cell>
          <cell r="G57463">
            <v>45957.643055555556</v>
          </cell>
          <cell r="H57463">
            <v>45969.578472222223</v>
          </cell>
        </row>
        <row r="57464">
          <cell r="A57464" t="str">
            <v>UCW-21237</v>
          </cell>
          <cell r="B57464" t="str">
            <v>Beauty - 125958 - E2E - 1 SKU - Belif - 27 Oct</v>
          </cell>
          <cell r="C57464" t="str">
            <v>CLOSED</v>
          </cell>
          <cell r="D57464" t="str">
            <v>Highest</v>
          </cell>
          <cell r="E57464" t="str">
            <v>netscribes</v>
          </cell>
          <cell r="F57464" t="str">
            <v>Shraddha Dighe</v>
          </cell>
          <cell r="G57464">
            <v>45957.636111111111</v>
          </cell>
          <cell r="H57464">
            <v>45959.958333333336</v>
          </cell>
        </row>
        <row r="57465">
          <cell r="A57465" t="str">
            <v>UCW-21235</v>
          </cell>
          <cell r="B57465" t="str">
            <v>New Collection- Apparel (331)- Jewellery (2550) - 23-10-25</v>
          </cell>
          <cell r="C57465" t="str">
            <v>CLOSED</v>
          </cell>
          <cell r="D57465" t="str">
            <v>Medium</v>
          </cell>
          <cell r="E57465" t="str">
            <v>Chirag Dubal</v>
          </cell>
          <cell r="F57465" t="str">
            <v>Reagan D’souza</v>
          </cell>
          <cell r="G57465">
            <v>45957.633333333331</v>
          </cell>
          <cell r="H57465">
            <v>45978.500694444447</v>
          </cell>
        </row>
        <row r="57466">
          <cell r="A57466" t="str">
            <v>UCW-21234</v>
          </cell>
          <cell r="B57466" t="str">
            <v>Tata CLiq listing file for MEN &amp; women 25-10-2025</v>
          </cell>
          <cell r="C57466" t="str">
            <v>CLOSED</v>
          </cell>
          <cell r="D57466" t="str">
            <v>Medium</v>
          </cell>
          <cell r="E57466" t="str">
            <v>netscribes</v>
          </cell>
          <cell r="F57466" t="str">
            <v>Sushma Ram</v>
          </cell>
          <cell r="G57466">
            <v>45957.633333333331</v>
          </cell>
          <cell r="H57466">
            <v>45969.581944444442</v>
          </cell>
        </row>
        <row r="57467">
          <cell r="A57467" t="str">
            <v>UCW-21230</v>
          </cell>
          <cell r="B57467" t="str">
            <v>THCK | Migration | Lux to Mall | 199 styles</v>
          </cell>
          <cell r="C57467" t="str">
            <v>CLOSED</v>
          </cell>
          <cell r="D57467" t="str">
            <v>Medium</v>
          </cell>
          <cell r="E57467" t="str">
            <v>Jaibharathi Jagannathan</v>
          </cell>
          <cell r="F57467" t="str">
            <v>Lishita Kotian</v>
          </cell>
          <cell r="G57467">
            <v>45957.615972222222</v>
          </cell>
          <cell r="H57467">
            <v>45961.563888888886</v>
          </cell>
        </row>
        <row r="57468">
          <cell r="A57468" t="str">
            <v>UCW-21225</v>
          </cell>
          <cell r="B57468" t="str">
            <v>Benetton new kids apparel  catalog details 24-10-2025</v>
          </cell>
          <cell r="C57468" t="str">
            <v>CLOSED</v>
          </cell>
          <cell r="D57468" t="str">
            <v>Medium</v>
          </cell>
          <cell r="E57468" t="str">
            <v>netscribes</v>
          </cell>
          <cell r="F57468" t="str">
            <v>Mohd Tahir Shaikh</v>
          </cell>
          <cell r="G57468">
            <v>45957.597222222219</v>
          </cell>
          <cell r="H57468">
            <v>45969.740972222222</v>
          </cell>
        </row>
        <row r="57469">
          <cell r="A57469" t="str">
            <v>UCW-21223</v>
          </cell>
          <cell r="B57469" t="str">
            <v>Tatacliq Footwear Content template_USPA_24-10-25</v>
          </cell>
          <cell r="C57469" t="str">
            <v>CLOSED</v>
          </cell>
          <cell r="D57469" t="str">
            <v>Medium</v>
          </cell>
          <cell r="E57469" t="str">
            <v>netscribes</v>
          </cell>
          <cell r="F57469" t="str">
            <v>Sushma Ram</v>
          </cell>
          <cell r="G57469">
            <v>45957.573611111111</v>
          </cell>
          <cell r="H57469">
            <v>45969.604166666664</v>
          </cell>
        </row>
        <row r="57470">
          <cell r="A57470" t="str">
            <v>UCW-21221</v>
          </cell>
          <cell r="B57470" t="str">
            <v>Kenneth Cole  &lt;&gt; Tata Cliq - Product Listing Shirts - 32 Options - 24.10.2025</v>
          </cell>
          <cell r="C57470" t="str">
            <v>CLOSED</v>
          </cell>
          <cell r="D57470" t="str">
            <v>Medium</v>
          </cell>
          <cell r="E57470" t="str">
            <v>netscribes</v>
          </cell>
          <cell r="F57470" t="str">
            <v>Sushma Ram</v>
          </cell>
          <cell r="G57470">
            <v>45957.568749999999</v>
          </cell>
          <cell r="H57470">
            <v>45969.741666666669</v>
          </cell>
        </row>
        <row r="57471">
          <cell r="A57471" t="str">
            <v>UCW-21220</v>
          </cell>
          <cell r="B57471" t="str">
            <v>Men's Apparel 22-10-2025</v>
          </cell>
          <cell r="C57471" t="str">
            <v>CLOSED</v>
          </cell>
          <cell r="D57471" t="str">
            <v>Medium</v>
          </cell>
          <cell r="E57471" t="str">
            <v>netscribes</v>
          </cell>
          <cell r="F57471" t="str">
            <v>netscribes</v>
          </cell>
          <cell r="G57471">
            <v>45957.568055555559</v>
          </cell>
          <cell r="H57471">
            <v>46003.984027777777</v>
          </cell>
        </row>
        <row r="57472">
          <cell r="A57472" t="str">
            <v>UCW-21219</v>
          </cell>
          <cell r="B57472" t="str">
            <v>Articles live on TCL</v>
          </cell>
          <cell r="C57472" t="str">
            <v>CLOSED</v>
          </cell>
          <cell r="D57472" t="str">
            <v>Medium</v>
          </cell>
          <cell r="E57472" t="str">
            <v>netscribes</v>
          </cell>
          <cell r="F57472" t="str">
            <v>netscribes</v>
          </cell>
          <cell r="G57472">
            <v>45957.567361111112</v>
          </cell>
          <cell r="H57472">
            <v>46077.521527777775</v>
          </cell>
        </row>
        <row r="57473">
          <cell r="A57473" t="str">
            <v>UCW-21214</v>
          </cell>
          <cell r="B57473" t="str">
            <v>Beauty - 125928 - E2E - 3 Brands (The Derma Co., Aqualogica, BBlunt) - 37 SKUS - 27 Oct</v>
          </cell>
          <cell r="C57473" t="str">
            <v>CLOSED Due to Inactive/Insufficient Information</v>
          </cell>
          <cell r="D57473" t="str">
            <v>Medium</v>
          </cell>
          <cell r="E57473" t="str">
            <v>netscribes</v>
          </cell>
          <cell r="F57473" t="str">
            <v>Shraddha Dighe</v>
          </cell>
          <cell r="G57473">
            <v>45957.541666666664</v>
          </cell>
          <cell r="H57473">
            <v>46002.590277777781</v>
          </cell>
        </row>
        <row r="57474">
          <cell r="A57474" t="str">
            <v>UCW-21213</v>
          </cell>
          <cell r="B57474" t="str">
            <v>THCK | Migration | Mall to Lux | 732 styles</v>
          </cell>
          <cell r="C57474" t="str">
            <v>CLOSED</v>
          </cell>
          <cell r="D57474" t="str">
            <v>Medium</v>
          </cell>
          <cell r="E57474" t="str">
            <v>Jaibharathi Jagannathan</v>
          </cell>
          <cell r="F57474" t="str">
            <v>Asmi Kumar</v>
          </cell>
          <cell r="G57474">
            <v>45957.533333333333</v>
          </cell>
          <cell r="H57474">
            <v>46142.737500000003</v>
          </cell>
        </row>
        <row r="57475">
          <cell r="A57475" t="str">
            <v>UCW-21212</v>
          </cell>
          <cell r="B57475" t="str">
            <v>Articles live on TCL</v>
          </cell>
          <cell r="C57475" t="str">
            <v>CLOSED Due to Inactive/Insufficient Information</v>
          </cell>
          <cell r="D57475" t="str">
            <v>Medium</v>
          </cell>
          <cell r="E57475" t="str">
            <v>netscribes</v>
          </cell>
          <cell r="F57475" t="str">
            <v>netscribes</v>
          </cell>
          <cell r="G57475">
            <v>45957.531944444447</v>
          </cell>
          <cell r="H57475">
            <v>45964.563194444447</v>
          </cell>
        </row>
        <row r="57476">
          <cell r="A57476" t="str">
            <v>UCW-21211</v>
          </cell>
          <cell r="B57476" t="str">
            <v>FAUSTO Model Image Add on TATA Cliq - 24-Oct-2025</v>
          </cell>
          <cell r="C57476" t="str">
            <v>CLOSED</v>
          </cell>
          <cell r="D57476" t="str">
            <v>Medium</v>
          </cell>
          <cell r="E57476" t="str">
            <v>netscribes</v>
          </cell>
          <cell r="F57476" t="str">
            <v>Sushma Ram</v>
          </cell>
          <cell r="G57476">
            <v>45957.529166666667</v>
          </cell>
          <cell r="H57476">
            <v>45989.65902777778</v>
          </cell>
        </row>
        <row r="57477">
          <cell r="A57477" t="str">
            <v>UCW-21209</v>
          </cell>
          <cell r="B57477" t="str">
            <v>CLONE - Menswear Listing</v>
          </cell>
          <cell r="C57477" t="str">
            <v>CLOSED</v>
          </cell>
          <cell r="D57477" t="str">
            <v>Medium</v>
          </cell>
          <cell r="E57477" t="str">
            <v>netscribes</v>
          </cell>
          <cell r="F57477" t="str">
            <v>Sushma Ram</v>
          </cell>
          <cell r="G57477">
            <v>45957.511805555558</v>
          </cell>
          <cell r="H57477">
            <v>45969.741666666669</v>
          </cell>
        </row>
        <row r="57478">
          <cell r="A57478" t="str">
            <v>UCW-21204</v>
          </cell>
          <cell r="B57478" t="str">
            <v>Beauty - 127027 - E2E - 5 Brands (Duft &amp; Doft, Sungboon, Milktouch, House Of Hur, Liphip) - 94 SKUS - 27 Oct</v>
          </cell>
          <cell r="C57478" t="str">
            <v>CLOSED</v>
          </cell>
          <cell r="D57478" t="str">
            <v>Medium</v>
          </cell>
          <cell r="E57478" t="str">
            <v>netscribes</v>
          </cell>
          <cell r="F57478" t="str">
            <v>Shraddha Dighe</v>
          </cell>
          <cell r="G57478">
            <v>45957.487500000003</v>
          </cell>
          <cell r="H57478">
            <v>45962.463194444441</v>
          </cell>
        </row>
        <row r="57479">
          <cell r="A57479" t="str">
            <v>UCW-21203</v>
          </cell>
          <cell r="B57479" t="str">
            <v>Images Replace 24-10-2025</v>
          </cell>
          <cell r="C57479" t="str">
            <v>CLOSED</v>
          </cell>
          <cell r="D57479" t="str">
            <v>Medium</v>
          </cell>
          <cell r="E57479" t="str">
            <v>netscribes</v>
          </cell>
          <cell r="F57479" t="str">
            <v>Sushma Ram</v>
          </cell>
          <cell r="G57479">
            <v>45957.484027777777</v>
          </cell>
          <cell r="H57479">
            <v>45973.776388888888</v>
          </cell>
        </row>
        <row r="57480">
          <cell r="A57480" t="str">
            <v>UCW-21202</v>
          </cell>
          <cell r="B57480" t="str">
            <v>New Catalog Hirolas&gt;Lujo Trends</v>
          </cell>
          <cell r="C57480" t="str">
            <v>CLOSED</v>
          </cell>
          <cell r="D57480" t="str">
            <v>Medium</v>
          </cell>
          <cell r="E57480" t="str">
            <v>netscribes</v>
          </cell>
          <cell r="F57480" t="str">
            <v>Sushma Ram</v>
          </cell>
          <cell r="G57480">
            <v>45957.479861111111</v>
          </cell>
          <cell r="H57480">
            <v>45969.742361111108</v>
          </cell>
        </row>
        <row r="57481">
          <cell r="A57481" t="str">
            <v>UCW-21201</v>
          </cell>
          <cell r="B57481" t="str">
            <v>CLONE - Beauty - 129446 - E2E - Vinci Botanicals - 1 SKUS - 27 OCT</v>
          </cell>
          <cell r="C57481" t="str">
            <v>CLOSED</v>
          </cell>
          <cell r="D57481" t="str">
            <v>Medium</v>
          </cell>
          <cell r="E57481" t="str">
            <v>netscribes</v>
          </cell>
          <cell r="F57481" t="str">
            <v>netscribes</v>
          </cell>
          <cell r="G57481">
            <v>45957.479861111111</v>
          </cell>
          <cell r="H57481">
            <v>45964.563888888886</v>
          </cell>
        </row>
        <row r="57482">
          <cell r="A57482" t="str">
            <v>UCW-21197</v>
          </cell>
          <cell r="B57482" t="str">
            <v>CLONE - Catalog details for 2 style</v>
          </cell>
          <cell r="C57482" t="str">
            <v>CLOSED</v>
          </cell>
          <cell r="D57482" t="str">
            <v>Medium</v>
          </cell>
          <cell r="E57482" t="str">
            <v>netscribes</v>
          </cell>
          <cell r="F57482" t="str">
            <v>Sushma Ram</v>
          </cell>
          <cell r="G57482">
            <v>45957.456250000003</v>
          </cell>
          <cell r="H57482">
            <v>45969.607638888891</v>
          </cell>
        </row>
        <row r="57483">
          <cell r="A57483" t="str">
            <v>UCW-21196</v>
          </cell>
          <cell r="B57483" t="str">
            <v>Beauty - Image resize ticket - 27 Oct</v>
          </cell>
          <cell r="C57483" t="str">
            <v>CLOSED</v>
          </cell>
          <cell r="D57483" t="str">
            <v>Medium</v>
          </cell>
          <cell r="E57483" t="str">
            <v>netscribes</v>
          </cell>
          <cell r="F57483" t="str">
            <v>Shraddha Dighe</v>
          </cell>
          <cell r="G57483">
            <v>45957.446527777778</v>
          </cell>
          <cell r="H57483">
            <v>46003.984027777777</v>
          </cell>
        </row>
        <row r="57484">
          <cell r="A57484" t="str">
            <v>UCW-21184</v>
          </cell>
          <cell r="B57484" t="str">
            <v>Women's Apparel 23-10-2025</v>
          </cell>
          <cell r="C57484" t="str">
            <v>CLOSED</v>
          </cell>
          <cell r="D57484" t="str">
            <v>Medium</v>
          </cell>
          <cell r="E57484" t="str">
            <v>netscribes</v>
          </cell>
          <cell r="F57484" t="str">
            <v>Juilee Jadhav</v>
          </cell>
          <cell r="G57484">
            <v>45956.94027777778</v>
          </cell>
          <cell r="H57484">
            <v>45969.742361111108</v>
          </cell>
        </row>
        <row r="57485">
          <cell r="A57485" t="str">
            <v>UCW-21183</v>
          </cell>
          <cell r="B57485" t="str">
            <v>Lotto Footwear 12th Lot Cataloguing</v>
          </cell>
          <cell r="C57485" t="str">
            <v>CLOSED</v>
          </cell>
          <cell r="D57485" t="str">
            <v>Medium</v>
          </cell>
          <cell r="E57485" t="str">
            <v>netscribes</v>
          </cell>
          <cell r="F57485" t="str">
            <v>Juilee Jadhav</v>
          </cell>
          <cell r="G57485">
            <v>45956.931944444441</v>
          </cell>
          <cell r="H57485">
            <v>45969.742361111108</v>
          </cell>
        </row>
        <row r="57486">
          <cell r="A57486" t="str">
            <v>UCW-21181</v>
          </cell>
          <cell r="B57486" t="str">
            <v>Red Tape Tata CLiQ Footwear Catalog_22-10-2025</v>
          </cell>
          <cell r="C57486" t="str">
            <v>CLOSED</v>
          </cell>
          <cell r="D57486" t="str">
            <v>Medium</v>
          </cell>
          <cell r="E57486" t="str">
            <v>netscribes</v>
          </cell>
          <cell r="F57486" t="str">
            <v>Juilee Jadhav</v>
          </cell>
          <cell r="G57486">
            <v>45956.912499999999</v>
          </cell>
          <cell r="H57486">
            <v>45969.743055555555</v>
          </cell>
        </row>
        <row r="57487">
          <cell r="A57487" t="str">
            <v>UCW-21175</v>
          </cell>
          <cell r="B57487" t="str">
            <v>Offer for Juicy Couture</v>
          </cell>
          <cell r="C57487" t="str">
            <v>CLOSED</v>
          </cell>
          <cell r="D57487" t="str">
            <v>Medium</v>
          </cell>
          <cell r="E57487" t="str">
            <v>netscribes</v>
          </cell>
          <cell r="F57487" t="str">
            <v>Mohd Tahir Shaikh</v>
          </cell>
          <cell r="G57487">
            <v>45955.473611111112</v>
          </cell>
          <cell r="H57487">
            <v>46003.98333333333</v>
          </cell>
        </row>
        <row r="57488">
          <cell r="A57488" t="str">
            <v>UCW-21173</v>
          </cell>
          <cell r="B57488" t="str">
            <v>TataCliq: New Jeans Category Articles (LSJNS-CF)</v>
          </cell>
          <cell r="C57488" t="str">
            <v>CLOSED</v>
          </cell>
          <cell r="D57488" t="str">
            <v>Medium</v>
          </cell>
          <cell r="E57488" t="str">
            <v>netscribes</v>
          </cell>
          <cell r="F57488" t="str">
            <v>Juilee Jadhav</v>
          </cell>
          <cell r="G57488">
            <v>45954.819444444445</v>
          </cell>
          <cell r="H57488">
            <v>45969.743055555555</v>
          </cell>
        </row>
        <row r="57489">
          <cell r="A57489" t="str">
            <v>UCW-21163</v>
          </cell>
          <cell r="B57489" t="str">
            <v xml:space="preserve">Bag Accessories 23-10-2025 </v>
          </cell>
          <cell r="C57489" t="str">
            <v>CLOSED</v>
          </cell>
          <cell r="D57489" t="str">
            <v>Medium</v>
          </cell>
          <cell r="E57489" t="str">
            <v>netscribes</v>
          </cell>
          <cell r="F57489" t="str">
            <v>Sushma Ram</v>
          </cell>
          <cell r="G57489">
            <v>45954.709027777775</v>
          </cell>
          <cell r="H57489">
            <v>45969.743055555555</v>
          </cell>
        </row>
        <row r="57490">
          <cell r="A57490" t="str">
            <v>UCW-21162</v>
          </cell>
          <cell r="B57490" t="str">
            <v>Beauty - E2E - 100001 - Studiowest - 19 SKU - 24 Oct</v>
          </cell>
          <cell r="C57490" t="str">
            <v>CLOSED</v>
          </cell>
          <cell r="D57490" t="str">
            <v>Medium</v>
          </cell>
          <cell r="E57490" t="str">
            <v>netscribes</v>
          </cell>
          <cell r="F57490" t="str">
            <v>Shraddha Dighe</v>
          </cell>
          <cell r="G57490">
            <v>45954.703472222223</v>
          </cell>
          <cell r="H57490">
            <v>45958.479861111111</v>
          </cell>
        </row>
        <row r="57491">
          <cell r="A57491" t="str">
            <v>UCW-21158</v>
          </cell>
          <cell r="B57491" t="str">
            <v>New content Sheet (Oct 25)</v>
          </cell>
          <cell r="C57491" t="str">
            <v>CLOSED</v>
          </cell>
          <cell r="D57491" t="str">
            <v>Medium</v>
          </cell>
          <cell r="E57491" t="str">
            <v>netscribes</v>
          </cell>
          <cell r="F57491" t="str">
            <v>Juilee Jadhav</v>
          </cell>
          <cell r="G57491">
            <v>45954.684027777781</v>
          </cell>
          <cell r="H57491">
            <v>45969.743055555555</v>
          </cell>
        </row>
        <row r="57492">
          <cell r="A57492" t="str">
            <v>UCW-21157</v>
          </cell>
          <cell r="B57492" t="str">
            <v>Skechers Add now file for listing</v>
          </cell>
          <cell r="C57492" t="str">
            <v>CLOSED</v>
          </cell>
          <cell r="D57492" t="str">
            <v>Medium</v>
          </cell>
          <cell r="E57492" t="str">
            <v>netscribes</v>
          </cell>
          <cell r="F57492" t="str">
            <v>netscribes</v>
          </cell>
          <cell r="G57492">
            <v>45954.682638888888</v>
          </cell>
          <cell r="H57492">
            <v>46078.837500000001</v>
          </cell>
        </row>
        <row r="57493">
          <cell r="A57493" t="str">
            <v>UCW-21152</v>
          </cell>
          <cell r="B57493" t="str">
            <v>CLONE - Need to update Re-shoot images 13th_Oct</v>
          </cell>
          <cell r="C57493" t="str">
            <v>CLOSED Due to Inactive/Insufficient Information</v>
          </cell>
          <cell r="D57493" t="str">
            <v>Medium</v>
          </cell>
          <cell r="E57493" t="str">
            <v>netscribes</v>
          </cell>
          <cell r="F57493" t="str">
            <v>Juilee Jadhav</v>
          </cell>
          <cell r="G57493">
            <v>45954.65625</v>
          </cell>
          <cell r="H57493">
            <v>45964.533333333333</v>
          </cell>
        </row>
        <row r="57494">
          <cell r="A57494" t="str">
            <v>UCW-21151</v>
          </cell>
          <cell r="B57494" t="str">
            <v>TATACLIQ X LIBAS NEW CATALOGUE 15-10-2025</v>
          </cell>
          <cell r="C57494" t="str">
            <v>CLOSED</v>
          </cell>
          <cell r="D57494" t="str">
            <v>Medium</v>
          </cell>
          <cell r="E57494" t="str">
            <v>netscribes</v>
          </cell>
          <cell r="F57494" t="str">
            <v>Sushma Ram</v>
          </cell>
          <cell r="G57494">
            <v>45954.652777777781</v>
          </cell>
          <cell r="H57494">
            <v>45969.743055555555</v>
          </cell>
        </row>
        <row r="57495">
          <cell r="A57495" t="str">
            <v>UCW-21149</v>
          </cell>
          <cell r="B57495" t="str">
            <v>Videos to TCM - 86 SKUs</v>
          </cell>
          <cell r="C57495" t="str">
            <v>CLOSED</v>
          </cell>
          <cell r="D57495" t="str">
            <v>Medium</v>
          </cell>
          <cell r="E57495" t="str">
            <v>netscribes</v>
          </cell>
          <cell r="F57495" t="str">
            <v>Sushma Ram</v>
          </cell>
          <cell r="G57495">
            <v>45954.637499999997</v>
          </cell>
          <cell r="H57495">
            <v>46003.98333333333</v>
          </cell>
        </row>
        <row r="57496">
          <cell r="A57496" t="str">
            <v>UCW-21148</v>
          </cell>
          <cell r="B57496" t="str">
            <v>Tata Cliq: Product Listing Menswear Lot 18-10-2025</v>
          </cell>
          <cell r="C57496" t="str">
            <v>CLOSED</v>
          </cell>
          <cell r="D57496" t="str">
            <v>Medium</v>
          </cell>
          <cell r="E57496" t="str">
            <v>netscribes</v>
          </cell>
          <cell r="F57496" t="str">
            <v>Juilee Jadhav</v>
          </cell>
          <cell r="G57496">
            <v>45954.637499999997</v>
          </cell>
          <cell r="H57496">
            <v>45969.743750000001</v>
          </cell>
        </row>
        <row r="57497">
          <cell r="A57497" t="str">
            <v>UCW-21146</v>
          </cell>
          <cell r="B57497" t="str">
            <v>SHEAFFER_SS25_EIP Giftsets Collections_6 Options_124297-WPS1_24-10-2025</v>
          </cell>
          <cell r="C57497" t="str">
            <v>CLOSED</v>
          </cell>
          <cell r="D57497" t="str">
            <v>Medium</v>
          </cell>
          <cell r="E57497" t="str">
            <v>Jaibharathi Jagannathan</v>
          </cell>
          <cell r="F57497" t="str">
            <v>Asmi Kumar</v>
          </cell>
          <cell r="G57497">
            <v>45954.629166666666</v>
          </cell>
          <cell r="H57497">
            <v>45969.615277777775</v>
          </cell>
        </row>
        <row r="57498">
          <cell r="A57498" t="str">
            <v>UCW-21144</v>
          </cell>
          <cell r="B57498" t="str">
            <v>SHEAFFER_SS25_EIP Leather Collections_4 Options_124297-WPS1_24-10-2025</v>
          </cell>
          <cell r="C57498" t="str">
            <v>CLOSED</v>
          </cell>
          <cell r="D57498" t="str">
            <v>Medium</v>
          </cell>
          <cell r="E57498" t="str">
            <v>Jaibharathi Jagannathan</v>
          </cell>
          <cell r="F57498" t="str">
            <v>Asmi Kumar</v>
          </cell>
          <cell r="G57498">
            <v>45954.625694444447</v>
          </cell>
          <cell r="H57498">
            <v>45969.615277777775</v>
          </cell>
        </row>
        <row r="57499">
          <cell r="A57499" t="str">
            <v>UCW-21143</v>
          </cell>
          <cell r="B57499" t="str">
            <v>SHEAFFER_SS25_EIP Pens &amp; Notebooks Collections_11 Options_124297-WPS1_24-10-2025</v>
          </cell>
          <cell r="C57499" t="str">
            <v>CLOSED</v>
          </cell>
          <cell r="D57499" t="str">
            <v>Medium</v>
          </cell>
          <cell r="E57499" t="str">
            <v>Jaibharathi Jagannathan</v>
          </cell>
          <cell r="F57499" t="str">
            <v>Asmi Kumar</v>
          </cell>
          <cell r="G57499">
            <v>45954.622916666667</v>
          </cell>
          <cell r="H57499">
            <v>45969.615972222222</v>
          </cell>
        </row>
        <row r="57500">
          <cell r="A57500" t="str">
            <v>UCW-21141</v>
          </cell>
          <cell r="B57500" t="str">
            <v>BEauty - E2E-125928 - Prada -11 skus - 24th Oct</v>
          </cell>
          <cell r="C57500" t="str">
            <v>CLOSED</v>
          </cell>
          <cell r="D57500" t="str">
            <v>Medium</v>
          </cell>
          <cell r="E57500" t="str">
            <v>netscribes</v>
          </cell>
          <cell r="F57500" t="str">
            <v>Simi Raichel Zachariah</v>
          </cell>
          <cell r="G57500">
            <v>45954.588194444441</v>
          </cell>
          <cell r="H57500">
            <v>45960.512499999997</v>
          </cell>
        </row>
        <row r="57501">
          <cell r="A57501" t="str">
            <v>UCW-21139</v>
          </cell>
          <cell r="B57501" t="str">
            <v>Product Listing on Tata Luxury - SKIP HOP</v>
          </cell>
          <cell r="C57501" t="str">
            <v>CLOSED Due to Inactive/Insufficient Information</v>
          </cell>
          <cell r="D57501" t="str">
            <v>Medium</v>
          </cell>
          <cell r="E57501" t="str">
            <v>Jaibharathi Jagannathan</v>
          </cell>
          <cell r="F57501" t="str">
            <v>Asmi Kumar</v>
          </cell>
          <cell r="G57501">
            <v>45954.579861111109</v>
          </cell>
          <cell r="H57501">
            <v>45979.37777777778</v>
          </cell>
        </row>
        <row r="57502">
          <cell r="A57502" t="str">
            <v>UCW-21138</v>
          </cell>
          <cell r="B57502" t="str">
            <v>Decathlon &lt;&gt; Tata Cliq AW'25 Cataloging - Phase 2</v>
          </cell>
          <cell r="C57502" t="str">
            <v>CLOSED Due to Inactive/Insufficient Information</v>
          </cell>
          <cell r="D57502" t="str">
            <v>Medium</v>
          </cell>
          <cell r="E57502" t="str">
            <v>netscribes</v>
          </cell>
          <cell r="F57502" t="str">
            <v>Mohd Tahir Shaikh</v>
          </cell>
          <cell r="G57502">
            <v>45954.577777777777</v>
          </cell>
          <cell r="H57502">
            <v>45980.878472222219</v>
          </cell>
        </row>
        <row r="57503">
          <cell r="A57503" t="str">
            <v>UCW-21137</v>
          </cell>
          <cell r="B57503" t="str">
            <v>Tata Cliq: Product Listing Womenswear Lot 18-10-2025</v>
          </cell>
          <cell r="C57503" t="str">
            <v>CLOSED</v>
          </cell>
          <cell r="D57503" t="str">
            <v>Medium</v>
          </cell>
          <cell r="E57503" t="str">
            <v>netscribes</v>
          </cell>
          <cell r="F57503" t="str">
            <v>Juilee Jadhav</v>
          </cell>
          <cell r="G57503">
            <v>45954.57708333333</v>
          </cell>
          <cell r="H57503">
            <v>45969.744444444441</v>
          </cell>
        </row>
        <row r="57504">
          <cell r="A57504" t="str">
            <v>UCW-21135</v>
          </cell>
          <cell r="B57504" t="str">
            <v>CLONE - TataCliq | Fashion - Luxury | 13 Oct 2025 | Cataloguing-AW25 | Adults and Kids Apparel | 124 (Adults) 19 (Kids)</v>
          </cell>
          <cell r="C57504" t="str">
            <v>CLOSED</v>
          </cell>
          <cell r="D57504" t="str">
            <v>Medium</v>
          </cell>
          <cell r="E57504" t="str">
            <v>netscribes</v>
          </cell>
          <cell r="F57504" t="str">
            <v>Mohd Tahir Shaikh</v>
          </cell>
          <cell r="G57504">
            <v>45954.55</v>
          </cell>
          <cell r="H57504">
            <v>45969.744444444441</v>
          </cell>
        </row>
        <row r="57505">
          <cell r="A57505" t="str">
            <v>UCW-21134</v>
          </cell>
          <cell r="B57505" t="str">
            <v>Regarding New Product Listing</v>
          </cell>
          <cell r="C57505" t="str">
            <v>CLOSED</v>
          </cell>
          <cell r="D57505" t="str">
            <v>Medium</v>
          </cell>
          <cell r="E57505" t="str">
            <v>netscribes</v>
          </cell>
          <cell r="F57505" t="str">
            <v>Mohd Tahir Shaikh</v>
          </cell>
          <cell r="G57505">
            <v>45954.547222222223</v>
          </cell>
          <cell r="H57505">
            <v>45969.745138888888</v>
          </cell>
        </row>
        <row r="57506">
          <cell r="A57506" t="str">
            <v>UCW-21132</v>
          </cell>
          <cell r="B57506" t="str">
            <v>Tata Cliq: Product Listing Womenswear Lot 18-10-2025</v>
          </cell>
          <cell r="C57506" t="str">
            <v>CLOSED</v>
          </cell>
          <cell r="D57506" t="str">
            <v>Medium</v>
          </cell>
          <cell r="E57506" t="str">
            <v>netscribes</v>
          </cell>
          <cell r="F57506" t="str">
            <v>Juilee Jadhav</v>
          </cell>
          <cell r="G57506">
            <v>45954.527777777781</v>
          </cell>
          <cell r="H57506">
            <v>45965.517361111109</v>
          </cell>
        </row>
        <row r="57507">
          <cell r="A57507" t="str">
            <v>UCW-21131</v>
          </cell>
          <cell r="B57507" t="str">
            <v>Mom's Love x Tata Cliq Listing Sheet Hit 2 (DLL Hit-2 &amp; 3)</v>
          </cell>
          <cell r="C57507" t="str">
            <v>CLOSED</v>
          </cell>
          <cell r="D57507" t="str">
            <v>Medium</v>
          </cell>
          <cell r="E57507" t="str">
            <v>netscribes</v>
          </cell>
          <cell r="F57507" t="str">
            <v>Sushma Ram</v>
          </cell>
          <cell r="G57507">
            <v>45954.518055555556</v>
          </cell>
          <cell r="H57507">
            <v>45989.53125</v>
          </cell>
        </row>
        <row r="57508">
          <cell r="A57508" t="str">
            <v>UCW-21130</v>
          </cell>
          <cell r="B57508" t="str">
            <v>Tata Cliq : Product Listing Footwear Lot 18-10-2025</v>
          </cell>
          <cell r="C57508" t="str">
            <v>CLOSED</v>
          </cell>
          <cell r="D57508" t="str">
            <v>Medium</v>
          </cell>
          <cell r="E57508" t="str">
            <v>netscribes</v>
          </cell>
          <cell r="F57508" t="str">
            <v>Juilee Jadhav</v>
          </cell>
          <cell r="G57508">
            <v>45954.507638888892</v>
          </cell>
          <cell r="H57508">
            <v>45969.745833333334</v>
          </cell>
        </row>
        <row r="57509">
          <cell r="A57509" t="str">
            <v>UCW-21126</v>
          </cell>
          <cell r="B57509" t="str">
            <v>CLONE - Beauty - E2E - 125928 - D’ORSAY - 9 skus - 24th Oct</v>
          </cell>
          <cell r="C57509" t="str">
            <v>CLOSED</v>
          </cell>
          <cell r="D57509" t="str">
            <v>Highest</v>
          </cell>
          <cell r="E57509" t="str">
            <v>netscribes</v>
          </cell>
          <cell r="F57509" t="str">
            <v>Simi Raichel Zachariah</v>
          </cell>
          <cell r="G57509">
            <v>45954.474305555559</v>
          </cell>
          <cell r="H57509">
            <v>45955.48333333333</v>
          </cell>
        </row>
        <row r="57510">
          <cell r="A57510" t="str">
            <v>UCW-21125</v>
          </cell>
          <cell r="B57510" t="str">
            <v>Black + Decker_RMR New Listing_33 SKUs</v>
          </cell>
          <cell r="C57510" t="str">
            <v>CLOSED</v>
          </cell>
          <cell r="D57510" t="str">
            <v>Medium</v>
          </cell>
          <cell r="E57510" t="str">
            <v>netscribes</v>
          </cell>
          <cell r="F57510" t="str">
            <v>netscribes</v>
          </cell>
          <cell r="G57510">
            <v>45954.460416666669</v>
          </cell>
          <cell r="H57510">
            <v>46003.981944444444</v>
          </cell>
        </row>
        <row r="57511">
          <cell r="A57511" t="str">
            <v>UCW-21116</v>
          </cell>
          <cell r="B57511" t="str">
            <v>Tata cliq New listing_1110</v>
          </cell>
          <cell r="C57511" t="str">
            <v>CLOSED</v>
          </cell>
          <cell r="D57511" t="str">
            <v>Highest</v>
          </cell>
          <cell r="E57511" t="str">
            <v>netscribes</v>
          </cell>
          <cell r="F57511" t="str">
            <v>Sushma Ram</v>
          </cell>
          <cell r="G57511">
            <v>45953.775694444441</v>
          </cell>
          <cell r="H57511">
            <v>46003.980555555558</v>
          </cell>
        </row>
        <row r="57512">
          <cell r="A57512" t="str">
            <v>UCW-21115</v>
          </cell>
          <cell r="B57512" t="str">
            <v>Update images.</v>
          </cell>
          <cell r="C57512" t="str">
            <v>CLOSED</v>
          </cell>
          <cell r="D57512" t="str">
            <v>Medium</v>
          </cell>
          <cell r="E57512" t="str">
            <v>netscribes</v>
          </cell>
          <cell r="F57512" t="str">
            <v>Mohd Tahir Shaikh</v>
          </cell>
          <cell r="G57512">
            <v>45953.767361111109</v>
          </cell>
          <cell r="H57512">
            <v>46003.981249999997</v>
          </cell>
        </row>
        <row r="57513">
          <cell r="A57513" t="str">
            <v>UCW-21113</v>
          </cell>
          <cell r="B57513" t="str">
            <v>H225 NSM+SMU Levi's Batch 5</v>
          </cell>
          <cell r="C57513" t="str">
            <v>CLOSED</v>
          </cell>
          <cell r="D57513" t="str">
            <v>Medium</v>
          </cell>
          <cell r="E57513" t="str">
            <v>netscribes</v>
          </cell>
          <cell r="F57513" t="str">
            <v>Sushma Ram</v>
          </cell>
          <cell r="G57513">
            <v>45953.755555555559</v>
          </cell>
          <cell r="H57513">
            <v>45969.745833333334</v>
          </cell>
        </row>
        <row r="57514">
          <cell r="A57514" t="str">
            <v>UCW-21112</v>
          </cell>
          <cell r="B57514" t="str">
            <v>Tatacliq Lifestyle Catalogue Template-Lot -131_22.10.2025</v>
          </cell>
          <cell r="C57514" t="str">
            <v>CLOSED</v>
          </cell>
          <cell r="D57514" t="str">
            <v>Medium</v>
          </cell>
          <cell r="E57514" t="str">
            <v>netscribes</v>
          </cell>
          <cell r="F57514" t="str">
            <v>Mohd Tahir Shaikh</v>
          </cell>
          <cell r="G57514">
            <v>45953.747916666667</v>
          </cell>
          <cell r="H57514">
            <v>46038.539583333331</v>
          </cell>
        </row>
        <row r="57515">
          <cell r="A57515" t="str">
            <v>UCW-21107</v>
          </cell>
          <cell r="B57515" t="str">
            <v>CLONE - BEauty - E2E - 100001 - Studiowest - 25 skus - 15th Oct</v>
          </cell>
          <cell r="C57515" t="str">
            <v>CLOSED</v>
          </cell>
          <cell r="D57515" t="str">
            <v>Medium</v>
          </cell>
          <cell r="E57515" t="str">
            <v>netscribes</v>
          </cell>
          <cell r="F57515" t="str">
            <v>Shraddha Dighe</v>
          </cell>
          <cell r="G57515">
            <v>45953.717361111114</v>
          </cell>
          <cell r="H57515">
            <v>45955.474999999999</v>
          </cell>
        </row>
        <row r="57516">
          <cell r="A57516" t="str">
            <v>UCW-21105</v>
          </cell>
          <cell r="B57516" t="str">
            <v>Kids Apparel 22-10-2025</v>
          </cell>
          <cell r="C57516" t="str">
            <v>CLOSED</v>
          </cell>
          <cell r="D57516" t="str">
            <v>Medium</v>
          </cell>
          <cell r="E57516" t="str">
            <v>netscribes</v>
          </cell>
          <cell r="F57516" t="str">
            <v>Mohd Tahir Shaikh</v>
          </cell>
          <cell r="G57516">
            <v>45953.711111111108</v>
          </cell>
          <cell r="H57516">
            <v>45969.746527777781</v>
          </cell>
        </row>
        <row r="57517">
          <cell r="A57517" t="str">
            <v>UCW-21104</v>
          </cell>
          <cell r="B57517" t="str">
            <v>Beauty - adhoc - Image resize - 2 OCT</v>
          </cell>
          <cell r="C57517" t="str">
            <v>CLOSED</v>
          </cell>
          <cell r="D57517" t="str">
            <v>Medium</v>
          </cell>
          <cell r="E57517" t="str">
            <v>netscribes</v>
          </cell>
          <cell r="F57517" t="str">
            <v>Shraddha Dighe</v>
          </cell>
          <cell r="G57517">
            <v>45953.709722222222</v>
          </cell>
          <cell r="H57517">
            <v>46003.980555555558</v>
          </cell>
        </row>
        <row r="57518">
          <cell r="A57518" t="str">
            <v>UCW-21103</v>
          </cell>
          <cell r="B57518" t="str">
            <v>Mom's Love x Tata Cliq Listing Sheet Hit 4 (DLL-7,8,9,10)</v>
          </cell>
          <cell r="C57518" t="str">
            <v>CLOSED</v>
          </cell>
          <cell r="D57518" t="str">
            <v>Medium</v>
          </cell>
          <cell r="E57518" t="str">
            <v>netscribes</v>
          </cell>
          <cell r="F57518" t="str">
            <v>Sushma Ram</v>
          </cell>
          <cell r="G57518">
            <v>45953.703472222223</v>
          </cell>
          <cell r="H57518">
            <v>45969.746527777781</v>
          </cell>
        </row>
        <row r="57519">
          <cell r="A57519" t="str">
            <v>UCW-21098</v>
          </cell>
          <cell r="B57519" t="str">
            <v>Reebok Footwear Men &amp; Women 22-10-2025</v>
          </cell>
          <cell r="C57519" t="str">
            <v>CLOSED</v>
          </cell>
          <cell r="D57519" t="str">
            <v>Medium</v>
          </cell>
          <cell r="E57519" t="str">
            <v>netscribes</v>
          </cell>
          <cell r="F57519" t="str">
            <v>Mohd Tahir Shaikh</v>
          </cell>
          <cell r="G57519">
            <v>45953.690972222219</v>
          </cell>
          <cell r="H57519">
            <v>45969.748611111114</v>
          </cell>
        </row>
        <row r="57520">
          <cell r="A57520" t="str">
            <v>UCW-21097</v>
          </cell>
          <cell r="B57520" t="str">
            <v>Asics Add now catalogue dated 17th Oct2025</v>
          </cell>
          <cell r="C57520" t="str">
            <v>CLOSED</v>
          </cell>
          <cell r="D57520" t="str">
            <v>Medium</v>
          </cell>
          <cell r="E57520" t="str">
            <v>netscribes</v>
          </cell>
          <cell r="F57520" t="str">
            <v>Sushma Ram</v>
          </cell>
          <cell r="G57520">
            <v>45953.690972222219</v>
          </cell>
          <cell r="H57520">
            <v>45969.747916666667</v>
          </cell>
        </row>
        <row r="57521">
          <cell r="A57521" t="str">
            <v>UCW-21096</v>
          </cell>
          <cell r="B57521" t="str">
            <v>Primespot - TCM - Gauge Machine - New Listing - 5 Skus</v>
          </cell>
          <cell r="C57521" t="str">
            <v>CLOSED</v>
          </cell>
          <cell r="D57521" t="str">
            <v>Medium</v>
          </cell>
          <cell r="E57521" t="str">
            <v>cielo</v>
          </cell>
          <cell r="F57521" t="str">
            <v>Mohd Tahir Shaikh</v>
          </cell>
          <cell r="G57521">
            <v>45953.680555555555</v>
          </cell>
          <cell r="H57521">
            <v>45969.747916666667</v>
          </cell>
        </row>
        <row r="57522">
          <cell r="A57522" t="str">
            <v>UCW-21095</v>
          </cell>
          <cell r="B57522" t="str">
            <v>Tatacliq Men Content template_22-10-25</v>
          </cell>
          <cell r="C57522" t="str">
            <v>CLOSED</v>
          </cell>
          <cell r="D57522" t="str">
            <v>Medium</v>
          </cell>
          <cell r="E57522" t="str">
            <v>netscribes</v>
          </cell>
          <cell r="F57522" t="str">
            <v>Sushma Ram</v>
          </cell>
          <cell r="G57522">
            <v>45953.679166666669</v>
          </cell>
          <cell r="H57522">
            <v>45969.634027777778</v>
          </cell>
        </row>
        <row r="57523">
          <cell r="A57523" t="str">
            <v>UCW-21093</v>
          </cell>
          <cell r="B57523" t="str">
            <v>Beauty - 125928 - E2E - Kora organics - 30 SKUS - 23 Oct</v>
          </cell>
          <cell r="C57523" t="str">
            <v>CLOSED</v>
          </cell>
          <cell r="D57523" t="str">
            <v>Highest</v>
          </cell>
          <cell r="E57523" t="str">
            <v>netscribes</v>
          </cell>
          <cell r="F57523" t="str">
            <v>Shraddha Dighe</v>
          </cell>
          <cell r="G57523">
            <v>45953.670138888891</v>
          </cell>
          <cell r="H57523">
            <v>45961.69027777778</v>
          </cell>
        </row>
        <row r="57524">
          <cell r="A57524" t="str">
            <v>UCW-21092</v>
          </cell>
          <cell r="B57524" t="str">
            <v>Tao Paris Women Footwear Listing AW-25</v>
          </cell>
          <cell r="C57524" t="str">
            <v>CLOSED</v>
          </cell>
          <cell r="D57524" t="str">
            <v>Medium</v>
          </cell>
          <cell r="E57524" t="str">
            <v>netscribes</v>
          </cell>
          <cell r="F57524" t="str">
            <v>Sushma Ram</v>
          </cell>
          <cell r="G57524">
            <v>45953.664583333331</v>
          </cell>
          <cell r="H57524">
            <v>45969.74722222222</v>
          </cell>
        </row>
        <row r="57525">
          <cell r="A57525" t="str">
            <v>UCW-21088</v>
          </cell>
          <cell r="B57525" t="str">
            <v>Kiddopanti Image Update (22nd October 2025)</v>
          </cell>
          <cell r="C57525" t="str">
            <v>CLOSED</v>
          </cell>
          <cell r="D57525" t="str">
            <v>Medium</v>
          </cell>
          <cell r="E57525" t="str">
            <v>netscribes</v>
          </cell>
          <cell r="F57525" t="str">
            <v>Sushma Ram</v>
          </cell>
          <cell r="G57525">
            <v>45953.65347222222</v>
          </cell>
          <cell r="H57525">
            <v>46003.980555555558</v>
          </cell>
        </row>
        <row r="57526">
          <cell r="A57526" t="str">
            <v>UCW-21085</v>
          </cell>
          <cell r="B57526" t="str">
            <v>Men's Apparel 22-10-2025</v>
          </cell>
          <cell r="C57526" t="str">
            <v>CLOSED</v>
          </cell>
          <cell r="D57526" t="str">
            <v>Medium</v>
          </cell>
          <cell r="E57526" t="str">
            <v>netscribes</v>
          </cell>
          <cell r="F57526" t="str">
            <v>Sushma Ram</v>
          </cell>
          <cell r="G57526">
            <v>45953.644444444442</v>
          </cell>
          <cell r="H57526">
            <v>45969.74722222222</v>
          </cell>
        </row>
        <row r="57527">
          <cell r="A57527" t="str">
            <v>UCW-21082</v>
          </cell>
          <cell r="B57527" t="str">
            <v>Catalog Request_Mix Gender_Biglilpeople (Tata Cliq Mall-128880)</v>
          </cell>
          <cell r="C57527" t="str">
            <v>CLOSED</v>
          </cell>
          <cell r="D57527" t="str">
            <v>Medium</v>
          </cell>
          <cell r="E57527" t="str">
            <v>netscribes</v>
          </cell>
          <cell r="F57527" t="str">
            <v>Sushma Ram</v>
          </cell>
          <cell r="G57527">
            <v>45953.637499999997</v>
          </cell>
          <cell r="H57527">
            <v>45968.787499999999</v>
          </cell>
        </row>
        <row r="57528">
          <cell r="A57528" t="str">
            <v>UCW-21081</v>
          </cell>
          <cell r="B57528" t="str">
            <v>Shyam Enterprise - Appliances Listing P0</v>
          </cell>
          <cell r="C57528" t="str">
            <v>CLOSED Due to Inactive/Insufficient Information</v>
          </cell>
          <cell r="D57528" t="str">
            <v>Medium</v>
          </cell>
          <cell r="E57528" t="str">
            <v>netscribes</v>
          </cell>
          <cell r="F57528" t="str">
            <v>netscribes</v>
          </cell>
          <cell r="G57528">
            <v>45953.637499999997</v>
          </cell>
          <cell r="H57528">
            <v>45968.427083333336</v>
          </cell>
        </row>
        <row r="57529">
          <cell r="A57529" t="str">
            <v>UCW-21080</v>
          </cell>
          <cell r="B57529" t="str">
            <v>Urban Chef_RMR New Listing_12 SKUs</v>
          </cell>
          <cell r="C57529" t="str">
            <v>CLOSED</v>
          </cell>
          <cell r="D57529" t="str">
            <v>Medium</v>
          </cell>
          <cell r="E57529" t="str">
            <v>Chirag Dubal</v>
          </cell>
          <cell r="F57529" t="str">
            <v>netscribes</v>
          </cell>
          <cell r="G57529">
            <v>45953.634027777778</v>
          </cell>
          <cell r="H57529">
            <v>45990.595833333333</v>
          </cell>
        </row>
        <row r="57530">
          <cell r="A57530" t="str">
            <v>UCW-21079</v>
          </cell>
          <cell r="B57530" t="str">
            <v>Bajaj Listing</v>
          </cell>
          <cell r="C57530" t="str">
            <v>CLOSED</v>
          </cell>
          <cell r="D57530" t="str">
            <v>Medium</v>
          </cell>
          <cell r="E57530" t="str">
            <v>netscribes</v>
          </cell>
          <cell r="F57530" t="str">
            <v>netscribes</v>
          </cell>
          <cell r="G57530">
            <v>45953.630555555559</v>
          </cell>
          <cell r="H57530">
            <v>45973.709027777775</v>
          </cell>
        </row>
        <row r="57531">
          <cell r="A57531" t="str">
            <v>UCW-21076</v>
          </cell>
          <cell r="B57531" t="str">
            <v>Black + Decker_RMR New Listing_33 SKUs</v>
          </cell>
          <cell r="C57531" t="str">
            <v>CLOSED Due to Inactive/Insufficient Information</v>
          </cell>
          <cell r="D57531" t="str">
            <v>Medium</v>
          </cell>
          <cell r="E57531" t="str">
            <v>netscribes</v>
          </cell>
          <cell r="F57531" t="str">
            <v>netscribes</v>
          </cell>
          <cell r="G57531">
            <v>45953.626388888886</v>
          </cell>
          <cell r="H57531">
            <v>45969.746527777781</v>
          </cell>
        </row>
        <row r="57532">
          <cell r="A57532" t="str">
            <v>UCW-21067</v>
          </cell>
          <cell r="B57532" t="str">
            <v>DDecor Upahaar Collection - Listing x Tatacliq</v>
          </cell>
          <cell r="C57532" t="str">
            <v>CLOSED</v>
          </cell>
          <cell r="D57532" t="str">
            <v>Medium</v>
          </cell>
          <cell r="E57532" t="str">
            <v>netscribes</v>
          </cell>
          <cell r="F57532" t="str">
            <v>Juilee Jadhav</v>
          </cell>
          <cell r="G57532">
            <v>45953.574999999997</v>
          </cell>
          <cell r="H57532">
            <v>45969.746527777781</v>
          </cell>
        </row>
        <row r="57533">
          <cell r="A57533" t="str">
            <v>UCW-21062</v>
          </cell>
          <cell r="B57533" t="str">
            <v>Dress and shirts for Kids new listing Tatacliq - Zip Zap Zoop-(20-9-25)</v>
          </cell>
          <cell r="C57533" t="str">
            <v>CLOSED Due to Inactive/Insufficient Information</v>
          </cell>
          <cell r="D57533" t="str">
            <v>Medium</v>
          </cell>
          <cell r="E57533" t="str">
            <v>netscribes</v>
          </cell>
          <cell r="F57533" t="str">
            <v>Mohd Tahir Shaikh</v>
          </cell>
          <cell r="G57533">
            <v>45953.556944444441</v>
          </cell>
          <cell r="H57533">
            <v>45969.750694444447</v>
          </cell>
        </row>
        <row r="57534">
          <cell r="A57534" t="str">
            <v>UCW-21060</v>
          </cell>
          <cell r="B57534" t="str">
            <v xml:space="preserve">Footwear Men &amp; Women 17-10-2025 </v>
          </cell>
          <cell r="C57534" t="str">
            <v>CLOSED</v>
          </cell>
          <cell r="D57534" t="str">
            <v>Medium</v>
          </cell>
          <cell r="E57534" t="str">
            <v>netscribes</v>
          </cell>
          <cell r="F57534" t="str">
            <v>Sushma Ram</v>
          </cell>
          <cell r="G57534">
            <v>45953.541666666664</v>
          </cell>
          <cell r="H57534">
            <v>45968.688888888886</v>
          </cell>
        </row>
        <row r="57535">
          <cell r="A57535" t="str">
            <v>UCW-21059</v>
          </cell>
          <cell r="B57535" t="str">
            <v>CLONE - Puma New Listing Sheet 06-10-2025</v>
          </cell>
          <cell r="C57535" t="str">
            <v>CLOSED</v>
          </cell>
          <cell r="D57535" t="str">
            <v>Medium</v>
          </cell>
          <cell r="E57535" t="str">
            <v>netscribes</v>
          </cell>
          <cell r="F57535" t="str">
            <v>Mohd Tahir Shaikh</v>
          </cell>
          <cell r="G57535">
            <v>45953.537499999999</v>
          </cell>
          <cell r="H57535">
            <v>45969.700694444444</v>
          </cell>
        </row>
        <row r="57536">
          <cell r="A57536" t="str">
            <v>UCW-21058</v>
          </cell>
          <cell r="B57536" t="str">
            <v>Tata Cliq Kid's Catalog AW25 Lot: 14</v>
          </cell>
          <cell r="C57536" t="str">
            <v>CLOSED</v>
          </cell>
          <cell r="D57536" t="str">
            <v>Medium</v>
          </cell>
          <cell r="E57536" t="str">
            <v>netscribes</v>
          </cell>
          <cell r="F57536" t="str">
            <v>Sushma Ram</v>
          </cell>
          <cell r="G57536">
            <v>45953.536111111112</v>
          </cell>
          <cell r="H57536">
            <v>45980.475694444445</v>
          </cell>
        </row>
        <row r="57537">
          <cell r="A57537" t="str">
            <v>UCW-21056</v>
          </cell>
          <cell r="B57537" t="str">
            <v>Tata Cliq Men's Catalog AW25 Lot 14</v>
          </cell>
          <cell r="C57537" t="str">
            <v>CLOSED</v>
          </cell>
          <cell r="D57537" t="str">
            <v>Medium</v>
          </cell>
          <cell r="E57537" t="str">
            <v>netscribes</v>
          </cell>
          <cell r="F57537" t="str">
            <v>Sushma Ram</v>
          </cell>
          <cell r="G57537">
            <v>45953.527777777781</v>
          </cell>
          <cell r="H57537">
            <v>45969.75</v>
          </cell>
        </row>
        <row r="57538">
          <cell r="A57538" t="str">
            <v>UCW-21055</v>
          </cell>
          <cell r="B57538" t="str">
            <v>Tata Cliq Women's Catalog AW25 Lot: 14</v>
          </cell>
          <cell r="C57538" t="str">
            <v>CLOSED</v>
          </cell>
          <cell r="D57538" t="str">
            <v>Medium</v>
          </cell>
          <cell r="E57538" t="str">
            <v>netscribes</v>
          </cell>
          <cell r="F57538" t="str">
            <v>Sushma Ram</v>
          </cell>
          <cell r="G57538">
            <v>45953.522916666669</v>
          </cell>
          <cell r="H57538">
            <v>45969.75</v>
          </cell>
        </row>
        <row r="57539">
          <cell r="A57539" t="str">
            <v>UCW-21052</v>
          </cell>
          <cell r="B57539" t="str">
            <v>NUMERO UNO (LOT-53) TATA-CLIQ (Women's wear)</v>
          </cell>
          <cell r="C57539" t="str">
            <v>CLOSED</v>
          </cell>
          <cell r="D57539" t="str">
            <v>Medium</v>
          </cell>
          <cell r="E57539" t="str">
            <v>netscribes</v>
          </cell>
          <cell r="F57539" t="str">
            <v>Juilee Jadhav</v>
          </cell>
          <cell r="G57539">
            <v>45953.493055555555</v>
          </cell>
          <cell r="H57539">
            <v>45969.75</v>
          </cell>
        </row>
        <row r="57540">
          <cell r="A57540" t="str">
            <v>UCW-21051</v>
          </cell>
          <cell r="B57540" t="str">
            <v>New Catalogue(119) | 25 Styles | Men | Tata Cliq | 18-10-2025</v>
          </cell>
          <cell r="C57540" t="str">
            <v>CLOSED</v>
          </cell>
          <cell r="D57540" t="str">
            <v>Medium</v>
          </cell>
          <cell r="E57540" t="str">
            <v>netscribes</v>
          </cell>
          <cell r="F57540" t="str">
            <v>Sushma Ram</v>
          </cell>
          <cell r="G57540">
            <v>45953.493055555555</v>
          </cell>
          <cell r="H57540">
            <v>45969.749305555553</v>
          </cell>
        </row>
        <row r="57541">
          <cell r="A57541" t="str">
            <v>UCW-21041</v>
          </cell>
          <cell r="B57541" t="str">
            <v>Samay-Mapping of 61 Listings with Luxury and Listing Under Fashion</v>
          </cell>
          <cell r="C57541" t="str">
            <v>CLOSED</v>
          </cell>
          <cell r="D57541" t="str">
            <v>Medium</v>
          </cell>
          <cell r="E57541" t="str">
            <v>netscribes</v>
          </cell>
          <cell r="F57541" t="str">
            <v>Mohd Tahir Shaikh</v>
          </cell>
          <cell r="G57541">
            <v>45953.455555555556</v>
          </cell>
          <cell r="H57541">
            <v>46003.979861111111</v>
          </cell>
        </row>
        <row r="57542">
          <cell r="A57542" t="str">
            <v>UCW-21033</v>
          </cell>
          <cell r="B57542" t="str">
            <v>Request for Image Sequence Change</v>
          </cell>
          <cell r="C57542" t="str">
            <v>CLOSED</v>
          </cell>
          <cell r="D57542" t="str">
            <v>Medium</v>
          </cell>
          <cell r="E57542" t="str">
            <v>netscribes</v>
          </cell>
          <cell r="F57542" t="str">
            <v>netscribes</v>
          </cell>
          <cell r="G57542">
            <v>45952.769444444442</v>
          </cell>
          <cell r="H57542">
            <v>46004.495138888888</v>
          </cell>
        </row>
        <row r="57543">
          <cell r="A57543" t="str">
            <v>UCW-21032</v>
          </cell>
          <cell r="B57543" t="str">
            <v>Product video_Link</v>
          </cell>
          <cell r="C57543" t="str">
            <v>CLOSED</v>
          </cell>
          <cell r="D57543" t="str">
            <v>Medium</v>
          </cell>
          <cell r="E57543" t="str">
            <v>netscribes</v>
          </cell>
          <cell r="F57543" t="str">
            <v>netscribes</v>
          </cell>
          <cell r="G57543">
            <v>45952.736805555556</v>
          </cell>
          <cell r="H57543">
            <v>45976.570833333331</v>
          </cell>
        </row>
        <row r="57544">
          <cell r="A57544" t="str">
            <v>UCW-21031</v>
          </cell>
          <cell r="B57544" t="str">
            <v xml:space="preserve">Men's Apparel 17-10-2025 </v>
          </cell>
          <cell r="C57544" t="str">
            <v>CLOSED</v>
          </cell>
          <cell r="D57544" t="str">
            <v>Medium</v>
          </cell>
          <cell r="E57544" t="str">
            <v>netscribes</v>
          </cell>
          <cell r="F57544" t="str">
            <v>netscribes</v>
          </cell>
          <cell r="G57544">
            <v>45952.631249999999</v>
          </cell>
          <cell r="H57544">
            <v>46003.984027777777</v>
          </cell>
        </row>
        <row r="57545">
          <cell r="A57545" t="str">
            <v>UCW-21030</v>
          </cell>
          <cell r="B57545" t="str">
            <v>Image Update Request for Existing SKUs on TataCliq</v>
          </cell>
          <cell r="C57545" t="str">
            <v>CLOSED</v>
          </cell>
          <cell r="D57545" t="str">
            <v>Medium</v>
          </cell>
          <cell r="E57545" t="str">
            <v>netscribes</v>
          </cell>
          <cell r="F57545" t="str">
            <v>Mohd Tahir Shaikh</v>
          </cell>
          <cell r="G57545">
            <v>45952.521527777775</v>
          </cell>
          <cell r="H57545">
            <v>46003.978472222225</v>
          </cell>
        </row>
        <row r="57546">
          <cell r="A57546" t="str">
            <v>UCW-21029</v>
          </cell>
          <cell r="B57546" t="str">
            <v xml:space="preserve">Men's Apparel 17-10-2025 </v>
          </cell>
          <cell r="C57546" t="str">
            <v>CLOSED</v>
          </cell>
          <cell r="D57546" t="str">
            <v>Medium</v>
          </cell>
          <cell r="E57546" t="str">
            <v>netscribes</v>
          </cell>
          <cell r="F57546" t="str">
            <v>Mohd Tahir Shaikh</v>
          </cell>
          <cell r="G57546">
            <v>45952.517361111109</v>
          </cell>
          <cell r="H57546">
            <v>45969.749305555553</v>
          </cell>
        </row>
        <row r="57547">
          <cell r="A57547" t="str">
            <v>UCW-21021</v>
          </cell>
          <cell r="B57547" t="str">
            <v>Catalog to be uploaded - 23</v>
          </cell>
          <cell r="C57547" t="str">
            <v>CLOSED</v>
          </cell>
          <cell r="D57547" t="str">
            <v>Medium</v>
          </cell>
          <cell r="E57547" t="str">
            <v>netscribes</v>
          </cell>
          <cell r="F57547" t="str">
            <v>Juilee Jadhav</v>
          </cell>
          <cell r="G57547">
            <v>45950.781944444447</v>
          </cell>
          <cell r="H57547">
            <v>45969.749305555553</v>
          </cell>
        </row>
        <row r="57548">
          <cell r="A57548" t="str">
            <v>UCW-21019</v>
          </cell>
          <cell r="B57548" t="str">
            <v>Men-123 New Styles for Listing</v>
          </cell>
          <cell r="C57548" t="str">
            <v>CLOSED</v>
          </cell>
          <cell r="D57548" t="str">
            <v>Medium</v>
          </cell>
          <cell r="E57548" t="str">
            <v>netscribes</v>
          </cell>
          <cell r="F57548" t="str">
            <v>Mohd Tahir Shaikh</v>
          </cell>
          <cell r="G57548">
            <v>45950.760416666664</v>
          </cell>
          <cell r="H57548">
            <v>45969.749305555553</v>
          </cell>
        </row>
        <row r="57549">
          <cell r="A57549" t="str">
            <v>UCW-21018</v>
          </cell>
          <cell r="B57549" t="str">
            <v>BEauty - E2E - 127939 - HErmes - 1 sku - 20th Oct</v>
          </cell>
          <cell r="C57549" t="str">
            <v>CLOSED</v>
          </cell>
          <cell r="D57549" t="str">
            <v>Medium</v>
          </cell>
          <cell r="E57549" t="str">
            <v>netscribes</v>
          </cell>
          <cell r="F57549" t="str">
            <v>Simi Raichel Zachariah</v>
          </cell>
          <cell r="G57549">
            <v>45950.759722222225</v>
          </cell>
          <cell r="H57549">
            <v>45958.554861111108</v>
          </cell>
        </row>
        <row r="57550">
          <cell r="A57550" t="str">
            <v>UCW-21014</v>
          </cell>
          <cell r="B57550" t="str">
            <v>Silver coins &amp; articles</v>
          </cell>
          <cell r="C57550" t="str">
            <v>CLOSED</v>
          </cell>
          <cell r="D57550" t="str">
            <v>Medium</v>
          </cell>
          <cell r="E57550" t="str">
            <v>netscribes</v>
          </cell>
          <cell r="F57550" t="str">
            <v>Mohd Tahir Shaikh</v>
          </cell>
          <cell r="G57550">
            <v>45950.736805555556</v>
          </cell>
          <cell r="H57550">
            <v>45969.748611111114</v>
          </cell>
        </row>
        <row r="57551">
          <cell r="A57551" t="str">
            <v>UCW-21009</v>
          </cell>
          <cell r="B57551" t="str">
            <v>M&amp;S - Cataloguing</v>
          </cell>
          <cell r="C57551" t="str">
            <v>CLOSED Due to Inactive/Insufficient Information</v>
          </cell>
          <cell r="D57551" t="str">
            <v>Medium</v>
          </cell>
          <cell r="E57551" t="str">
            <v>netscribes</v>
          </cell>
          <cell r="F57551" t="str">
            <v>Juilee Jadhav</v>
          </cell>
          <cell r="G57551">
            <v>45950.692361111112</v>
          </cell>
          <cell r="H57551">
            <v>45969.700694444444</v>
          </cell>
        </row>
        <row r="57552">
          <cell r="A57552" t="str">
            <v>UCW-21007</v>
          </cell>
          <cell r="B57552" t="str">
            <v>Beauty - Adhoc - Image Resize - Multibrand - 20th OCt</v>
          </cell>
          <cell r="C57552" t="str">
            <v>CLOSED</v>
          </cell>
          <cell r="D57552" t="str">
            <v>Medium</v>
          </cell>
          <cell r="E57552" t="str">
            <v>netscribes</v>
          </cell>
          <cell r="F57552" t="str">
            <v>Simi Raichel Zachariah</v>
          </cell>
          <cell r="G57552">
            <v>45950.680555555555</v>
          </cell>
          <cell r="H57552">
            <v>46003.977777777778</v>
          </cell>
        </row>
        <row r="57553">
          <cell r="A57553" t="str">
            <v>UCW-21006</v>
          </cell>
          <cell r="B57553" t="str">
            <v>Tata Cliq Catalogue | Apparel Styles @16th Oct</v>
          </cell>
          <cell r="C57553" t="str">
            <v>CLOSED</v>
          </cell>
          <cell r="D57553" t="str">
            <v>Medium</v>
          </cell>
          <cell r="E57553" t="str">
            <v>netscribes</v>
          </cell>
          <cell r="F57553" t="str">
            <v>Juilee Jadhav</v>
          </cell>
          <cell r="G57553">
            <v>45950.675000000003</v>
          </cell>
          <cell r="H57553">
            <v>45969.748611111114</v>
          </cell>
        </row>
        <row r="57554">
          <cell r="A57554" t="str">
            <v>UCW-21004</v>
          </cell>
          <cell r="B57554" t="str">
            <v>Tatacliq Footwear Content template_USPA_16-10-25</v>
          </cell>
          <cell r="C57554" t="str">
            <v>CLOSED</v>
          </cell>
          <cell r="D57554" t="str">
            <v>Medium</v>
          </cell>
          <cell r="E57554" t="str">
            <v>netscribes</v>
          </cell>
          <cell r="F57554" t="str">
            <v>Sushma Ram</v>
          </cell>
          <cell r="G57554">
            <v>45950.672222222223</v>
          </cell>
          <cell r="H57554">
            <v>45969.748611111114</v>
          </cell>
        </row>
        <row r="57555">
          <cell r="A57555" t="str">
            <v>UCW-21001</v>
          </cell>
          <cell r="B57555" t="str">
            <v>TATACLIQ - LISTING FILE- 16102025</v>
          </cell>
          <cell r="C57555" t="str">
            <v>CLOSED</v>
          </cell>
          <cell r="D57555" t="str">
            <v>Medium</v>
          </cell>
          <cell r="E57555" t="str">
            <v>netscribes</v>
          </cell>
          <cell r="F57555" t="str">
            <v>Juilee Jadhav</v>
          </cell>
          <cell r="G57555">
            <v>45950.661111111112</v>
          </cell>
          <cell r="H57555">
            <v>45969.752083333333</v>
          </cell>
        </row>
        <row r="57556">
          <cell r="A57556" t="str">
            <v>UCW-20995</v>
          </cell>
          <cell r="B57556" t="str">
            <v>CLONE - Beauty - 129446 - E2E - Vinci Botanicals - 20 SKUS - 13 OCT</v>
          </cell>
          <cell r="C57556" t="str">
            <v>CLOSED</v>
          </cell>
          <cell r="D57556" t="str">
            <v>Highest</v>
          </cell>
          <cell r="E57556" t="str">
            <v>netscribes</v>
          </cell>
          <cell r="F57556" t="str">
            <v>Simi Raichel Zachariah</v>
          </cell>
          <cell r="G57556">
            <v>45950.625</v>
          </cell>
          <cell r="H57556">
            <v>45988.534722222219</v>
          </cell>
        </row>
        <row r="57557">
          <cell r="A57557" t="str">
            <v>UCW-20992</v>
          </cell>
          <cell r="B57557" t="str">
            <v>Product Uploading Content Sheet - FEIER -Lot-6</v>
          </cell>
          <cell r="C57557" t="str">
            <v>CLOSED</v>
          </cell>
          <cell r="D57557" t="str">
            <v>Medium</v>
          </cell>
          <cell r="E57557" t="str">
            <v>netscribes</v>
          </cell>
          <cell r="F57557" t="str">
            <v>Sushma Ram</v>
          </cell>
          <cell r="G57557">
            <v>45950.584722222222</v>
          </cell>
          <cell r="H57557">
            <v>45969.752083333333</v>
          </cell>
        </row>
        <row r="57558">
          <cell r="A57558" t="str">
            <v>UCW-20991</v>
          </cell>
          <cell r="B57558" t="str">
            <v>NUMERO UNO (LOT-53) TATA-CLIQ (Men's wear)</v>
          </cell>
          <cell r="C57558" t="str">
            <v>CLOSED</v>
          </cell>
          <cell r="D57558" t="str">
            <v>Medium</v>
          </cell>
          <cell r="E57558" t="str">
            <v>netscribes</v>
          </cell>
          <cell r="F57558" t="str">
            <v>Juilee Jadhav</v>
          </cell>
          <cell r="G57558">
            <v>45950.563888888886</v>
          </cell>
          <cell r="H57558">
            <v>45969.751388888886</v>
          </cell>
        </row>
        <row r="57559">
          <cell r="A57559" t="str">
            <v>UCW-20990</v>
          </cell>
          <cell r="B57559" t="str">
            <v>BEauty - E2E - 125928 - Lovechild Masaba - 20 skus - 20th Oct</v>
          </cell>
          <cell r="C57559" t="str">
            <v>CLOSED Due to Inactive/Insufficient Information</v>
          </cell>
          <cell r="D57559" t="str">
            <v>Medium</v>
          </cell>
          <cell r="E57559" t="str">
            <v>netscribes</v>
          </cell>
          <cell r="F57559" t="str">
            <v>Simi Raichel Zachariah</v>
          </cell>
          <cell r="G57559">
            <v>45950.55972222222</v>
          </cell>
          <cell r="H57559">
            <v>45958.779166666667</v>
          </cell>
        </row>
        <row r="57560">
          <cell r="A57560" t="str">
            <v>UCW-20988</v>
          </cell>
          <cell r="B57560" t="str">
            <v>BEauty - E2E - 100001 - Studiowest - 9 skus - 20th Oct</v>
          </cell>
          <cell r="C57560" t="str">
            <v>CLOSED</v>
          </cell>
          <cell r="D57560" t="str">
            <v>Medium</v>
          </cell>
          <cell r="E57560" t="str">
            <v>netscribes</v>
          </cell>
          <cell r="F57560" t="str">
            <v>Simi Raichel Zachariah</v>
          </cell>
          <cell r="G57560">
            <v>45950.548611111109</v>
          </cell>
          <cell r="H57560">
            <v>45954.466666666667</v>
          </cell>
        </row>
        <row r="57561">
          <cell r="A57561" t="str">
            <v>UCW-20983</v>
          </cell>
          <cell r="B57561" t="str">
            <v>TataCliQ &lt;&gt; New Listing WesternWear Dress - || Ruby(701-735) ||</v>
          </cell>
          <cell r="C57561" t="str">
            <v>CLOSED</v>
          </cell>
          <cell r="D57561" t="str">
            <v>Medium</v>
          </cell>
          <cell r="E57561" t="str">
            <v>netscribes</v>
          </cell>
          <cell r="F57561" t="str">
            <v>Juilee Jadhav</v>
          </cell>
          <cell r="G57561">
            <v>45950.5</v>
          </cell>
          <cell r="H57561">
            <v>45969.751388888886</v>
          </cell>
        </row>
        <row r="57562">
          <cell r="A57562" t="str">
            <v>UCW-20978</v>
          </cell>
          <cell r="B57562" t="str">
            <v>Tatacliq Specimen Template | 14th Oct'25</v>
          </cell>
          <cell r="C57562" t="str">
            <v>CLOSED</v>
          </cell>
          <cell r="D57562" t="str">
            <v>Medium</v>
          </cell>
          <cell r="E57562" t="str">
            <v>netscribes</v>
          </cell>
          <cell r="F57562" t="str">
            <v>Juilee Jadhav</v>
          </cell>
          <cell r="G57562">
            <v>45950.450694444444</v>
          </cell>
          <cell r="H57562">
            <v>45969.751388888886</v>
          </cell>
        </row>
        <row r="57563">
          <cell r="A57563" t="str">
            <v>UCW-20977</v>
          </cell>
          <cell r="B57563" t="str">
            <v>Beauty - 125928 - E2E - Brunello Cucinelli - 10 SKUS - 20 Oct</v>
          </cell>
          <cell r="C57563" t="str">
            <v>CLOSED</v>
          </cell>
          <cell r="D57563" t="str">
            <v>Highest</v>
          </cell>
          <cell r="E57563" t="str">
            <v>netscribes</v>
          </cell>
          <cell r="F57563" t="str">
            <v>Shraddha Dighe</v>
          </cell>
          <cell r="G57563">
            <v>45950.424305555556</v>
          </cell>
          <cell r="H57563">
            <v>45954.425000000003</v>
          </cell>
        </row>
        <row r="57564">
          <cell r="A57564" t="str">
            <v>UCW-20974</v>
          </cell>
          <cell r="B57564" t="str">
            <v>PDP Check - Inventory Issue - Tata Cliq</v>
          </cell>
          <cell r="C57564" t="str">
            <v>CLOSED Due to Inactive/Insufficient Information</v>
          </cell>
          <cell r="D57564" t="str">
            <v>Highest</v>
          </cell>
          <cell r="E57564" t="str">
            <v>netscribes</v>
          </cell>
          <cell r="F57564" t="str">
            <v>Sushma Ram</v>
          </cell>
          <cell r="G57564">
            <v>45949.684027777781</v>
          </cell>
          <cell r="H57564">
            <v>45971.472916666666</v>
          </cell>
        </row>
        <row r="57565">
          <cell r="A57565" t="str">
            <v>UCW-20973</v>
          </cell>
          <cell r="B57565" t="str">
            <v>New Balance S225 Footwear Women 126934</v>
          </cell>
          <cell r="C57565" t="str">
            <v>CLOSED</v>
          </cell>
          <cell r="D57565" t="str">
            <v>Medium</v>
          </cell>
          <cell r="E57565" t="str">
            <v>netscribes</v>
          </cell>
          <cell r="F57565" t="str">
            <v>Sushma Ram</v>
          </cell>
          <cell r="G57565">
            <v>45949.668749999997</v>
          </cell>
          <cell r="H57565">
            <v>45969.681944444441</v>
          </cell>
        </row>
        <row r="57566">
          <cell r="A57566" t="str">
            <v>UCW-20972</v>
          </cell>
          <cell r="B57566" t="str">
            <v>Spykar - Tatacliq - New Catalogue (Accessories) - 16th Oct</v>
          </cell>
          <cell r="C57566" t="str">
            <v>CLOSED</v>
          </cell>
          <cell r="D57566" t="str">
            <v>Medium</v>
          </cell>
          <cell r="E57566" t="str">
            <v>netscribes</v>
          </cell>
          <cell r="F57566" t="str">
            <v>Sushma Ram</v>
          </cell>
          <cell r="G57566">
            <v>45949.663194444445</v>
          </cell>
          <cell r="H57566">
            <v>45969.751388888886</v>
          </cell>
        </row>
        <row r="57567">
          <cell r="A57567" t="str">
            <v>UCW-20970</v>
          </cell>
          <cell r="B57567" t="str">
            <v>LOT-14&amp;15 WINTER COLLECTION-2025(SELLER CODE:-126600)(BRAND:-MACK JONNEY)</v>
          </cell>
          <cell r="C57567" t="str">
            <v>CLOSED</v>
          </cell>
          <cell r="D57567" t="str">
            <v>Medium</v>
          </cell>
          <cell r="E57567" t="str">
            <v>netscribes</v>
          </cell>
          <cell r="F57567" t="str">
            <v>Sushma Ram</v>
          </cell>
          <cell r="G57567">
            <v>45949.64166666667</v>
          </cell>
          <cell r="H57567">
            <v>45971.422222222223</v>
          </cell>
        </row>
        <row r="57568">
          <cell r="A57568" t="str">
            <v>UCW-20967</v>
          </cell>
          <cell r="B57568" t="str">
            <v>Catalog details for 2 style</v>
          </cell>
          <cell r="C57568" t="str">
            <v>CLOSED Due to Inactive/Insufficient Information</v>
          </cell>
          <cell r="D57568" t="str">
            <v>Medium</v>
          </cell>
          <cell r="E57568" t="str">
            <v>netscribes</v>
          </cell>
          <cell r="F57568" t="str">
            <v>Sushma Ram</v>
          </cell>
          <cell r="G57568">
            <v>45949.624305555553</v>
          </cell>
          <cell r="H57568">
            <v>45969.702777777777</v>
          </cell>
        </row>
        <row r="57569">
          <cell r="A57569" t="str">
            <v>UCW-20966</v>
          </cell>
          <cell r="B57569" t="str">
            <v>New Style Men's Wear- Tatacliq</v>
          </cell>
          <cell r="C57569" t="str">
            <v>CLOSED</v>
          </cell>
          <cell r="D57569" t="str">
            <v>Medium</v>
          </cell>
          <cell r="E57569" t="str">
            <v>netscribes</v>
          </cell>
          <cell r="F57569" t="str">
            <v>Sushma Ram</v>
          </cell>
          <cell r="G57569">
            <v>45949.620138888888</v>
          </cell>
          <cell r="H57569">
            <v>45969.702777777777</v>
          </cell>
        </row>
        <row r="57570">
          <cell r="A57570" t="str">
            <v>UCW-20959</v>
          </cell>
          <cell r="B57570" t="str">
            <v>Beauty - 125928 - E2E - L'oreal Paris - 3 SKUS - 18 oct</v>
          </cell>
          <cell r="C57570" t="str">
            <v>CLOSED</v>
          </cell>
          <cell r="D57570" t="str">
            <v>Medium</v>
          </cell>
          <cell r="E57570" t="str">
            <v>netscribes</v>
          </cell>
          <cell r="F57570" t="str">
            <v>Shraddha Dighe</v>
          </cell>
          <cell r="G57570">
            <v>45948.640277777777</v>
          </cell>
          <cell r="H57570">
            <v>45958.521527777775</v>
          </cell>
        </row>
        <row r="57571">
          <cell r="A57571" t="str">
            <v>UCW-20957</v>
          </cell>
          <cell r="B57571" t="str">
            <v>BEauty - E2E - 100001 - Studiowest - 8 skus - 18th Oct</v>
          </cell>
          <cell r="C57571" t="str">
            <v>CLOSED</v>
          </cell>
          <cell r="D57571" t="str">
            <v>Medium</v>
          </cell>
          <cell r="E57571" t="str">
            <v>netscribes</v>
          </cell>
          <cell r="F57571" t="str">
            <v>netscribes</v>
          </cell>
          <cell r="G57571">
            <v>45948.627083333333</v>
          </cell>
          <cell r="H57571">
            <v>45964.56527777778</v>
          </cell>
        </row>
        <row r="57572">
          <cell r="A57572" t="str">
            <v>UCW-20955</v>
          </cell>
          <cell r="B57572" t="str">
            <v>Beauty - 129094 - E2E - Colors Queen - 46 SKUS - 18 Oct</v>
          </cell>
          <cell r="C57572" t="str">
            <v>CLOSED Due to Inactive/Insufficient Information</v>
          </cell>
          <cell r="D57572" t="str">
            <v>Medium</v>
          </cell>
          <cell r="E57572" t="str">
            <v>netscribes</v>
          </cell>
          <cell r="F57572" t="str">
            <v>Shraddha Dighe</v>
          </cell>
          <cell r="G57572">
            <v>45948.581250000003</v>
          </cell>
          <cell r="H57572">
            <v>45973.551388888889</v>
          </cell>
        </row>
        <row r="57573">
          <cell r="A57573" t="str">
            <v>UCW-20952</v>
          </cell>
          <cell r="B57573" t="str">
            <v>TH/CK-MP-Lot 111</v>
          </cell>
          <cell r="C57573" t="str">
            <v>CLOSED</v>
          </cell>
          <cell r="D57573" t="str">
            <v>Medium</v>
          </cell>
          <cell r="E57573" t="str">
            <v>Jaibharathi Jagannathan</v>
          </cell>
          <cell r="F57573" t="str">
            <v>Asmi Kumar</v>
          </cell>
          <cell r="G57573">
            <v>45948.45</v>
          </cell>
          <cell r="H57573">
            <v>45971.423611111109</v>
          </cell>
        </row>
        <row r="57574">
          <cell r="A57574" t="str">
            <v>UCW-20948</v>
          </cell>
          <cell r="B57574" t="str">
            <v xml:space="preserve">Women's Apparel 15-10-2025 </v>
          </cell>
          <cell r="C57574" t="str">
            <v>CLOSED</v>
          </cell>
          <cell r="D57574" t="str">
            <v>Medium</v>
          </cell>
          <cell r="E57574" t="str">
            <v>netscribes</v>
          </cell>
          <cell r="F57574" t="str">
            <v>netscribes</v>
          </cell>
          <cell r="G57574">
            <v>45947.678472222222</v>
          </cell>
          <cell r="H57574">
            <v>45978.488194444442</v>
          </cell>
        </row>
        <row r="57575">
          <cell r="A57575" t="str">
            <v>UCW-20946</v>
          </cell>
          <cell r="B57575" t="str">
            <v>Tatacliq Women Ethnic Wear Template | 14th Oct'2025</v>
          </cell>
          <cell r="C57575" t="str">
            <v>CLOSED</v>
          </cell>
          <cell r="D57575" t="str">
            <v>Medium</v>
          </cell>
          <cell r="E57575" t="str">
            <v>netscribes</v>
          </cell>
          <cell r="F57575" t="str">
            <v>Juilee Jadhav</v>
          </cell>
          <cell r="G57575">
            <v>45947.674305555556</v>
          </cell>
          <cell r="H57575">
            <v>45971.424305555556</v>
          </cell>
        </row>
        <row r="57576">
          <cell r="A57576" t="str">
            <v>UCW-20944</v>
          </cell>
          <cell r="B57576" t="str">
            <v>New Catalogue to be upload</v>
          </cell>
          <cell r="C57576" t="str">
            <v>CLOSED</v>
          </cell>
          <cell r="D57576" t="str">
            <v>Medium</v>
          </cell>
          <cell r="E57576" t="str">
            <v>netscribes</v>
          </cell>
          <cell r="F57576" t="str">
            <v>Sushma Ram</v>
          </cell>
          <cell r="G57576">
            <v>45947.67083333333</v>
          </cell>
          <cell r="H57576">
            <v>45971.424305555556</v>
          </cell>
        </row>
        <row r="57577">
          <cell r="A57577" t="str">
            <v>UCW-20941</v>
          </cell>
          <cell r="B57577" t="str">
            <v xml:space="preserve">Women's Apparel 15-10-2025 </v>
          </cell>
          <cell r="C57577" t="str">
            <v>CLOSED</v>
          </cell>
          <cell r="D57577" t="str">
            <v>Medium</v>
          </cell>
          <cell r="E57577" t="str">
            <v>netscribes</v>
          </cell>
          <cell r="F57577" t="str">
            <v>Sushma Ram</v>
          </cell>
          <cell r="G57577">
            <v>45947.658333333333</v>
          </cell>
          <cell r="H57577">
            <v>45969.705555555556</v>
          </cell>
        </row>
        <row r="57578">
          <cell r="A57578" t="str">
            <v>UCW-20939</v>
          </cell>
          <cell r="B57578" t="str">
            <v>Beauty - Image resize ticket - 17 Oct</v>
          </cell>
          <cell r="C57578" t="str">
            <v>CLOSED</v>
          </cell>
          <cell r="D57578" t="str">
            <v>Highest</v>
          </cell>
          <cell r="E57578" t="str">
            <v>netscribes</v>
          </cell>
          <cell r="F57578" t="str">
            <v>Shraddha Dighe</v>
          </cell>
          <cell r="G57578">
            <v>45947.561111111114</v>
          </cell>
          <cell r="H57578">
            <v>46003.977777777778</v>
          </cell>
        </row>
        <row r="57579">
          <cell r="A57579" t="str">
            <v>UCW-20933</v>
          </cell>
          <cell r="B57579" t="str">
            <v>Tata Cliq - New Listing Request</v>
          </cell>
          <cell r="C57579" t="str">
            <v>CLOSED</v>
          </cell>
          <cell r="D57579" t="str">
            <v>Medium</v>
          </cell>
          <cell r="E57579" t="str">
            <v>netscribes</v>
          </cell>
          <cell r="F57579" t="str">
            <v>Juilee Jadhav</v>
          </cell>
          <cell r="G57579">
            <v>45946.768055555556</v>
          </cell>
          <cell r="H57579">
            <v>45971.425000000003</v>
          </cell>
        </row>
        <row r="57580">
          <cell r="A57580" t="str">
            <v>UCW-20931</v>
          </cell>
          <cell r="B57580" t="str">
            <v>Asics New listing sheet</v>
          </cell>
          <cell r="C57580" t="str">
            <v>CLOSED</v>
          </cell>
          <cell r="D57580" t="str">
            <v>Medium</v>
          </cell>
          <cell r="E57580" t="str">
            <v>netscribes</v>
          </cell>
          <cell r="F57580" t="str">
            <v>Sushma Ram</v>
          </cell>
          <cell r="G57580">
            <v>45946.753472222219</v>
          </cell>
          <cell r="H57580">
            <v>45969.707638888889</v>
          </cell>
        </row>
        <row r="57581">
          <cell r="A57581" t="str">
            <v>UCW-20928</v>
          </cell>
          <cell r="B57581" t="str">
            <v>FREE AUTHORITY-New Catalog-15-OCT-2025- Slave Id -126520-GGN</v>
          </cell>
          <cell r="C57581" t="str">
            <v>CLOSED</v>
          </cell>
          <cell r="D57581" t="str">
            <v>Medium</v>
          </cell>
          <cell r="E57581" t="str">
            <v>netscribes</v>
          </cell>
          <cell r="F57581" t="str">
            <v>Juilee Jadhav</v>
          </cell>
          <cell r="G57581">
            <v>45946.739583333336</v>
          </cell>
          <cell r="H57581">
            <v>45971.425000000003</v>
          </cell>
        </row>
        <row r="57582">
          <cell r="A57582" t="str">
            <v>UCW-20927</v>
          </cell>
          <cell r="B57582" t="str">
            <v>Tatacliq Women Footwear Content template_USPA_15-10-25</v>
          </cell>
          <cell r="C57582" t="str">
            <v>CLOSED</v>
          </cell>
          <cell r="D57582" t="str">
            <v>Medium</v>
          </cell>
          <cell r="E57582" t="str">
            <v>netscribes</v>
          </cell>
          <cell r="F57582" t="str">
            <v>Sushma Ram</v>
          </cell>
          <cell r="G57582">
            <v>45946.737500000003</v>
          </cell>
          <cell r="H57582">
            <v>45969.707638888889</v>
          </cell>
        </row>
        <row r="57583">
          <cell r="A57583" t="str">
            <v>UCW-20926</v>
          </cell>
          <cell r="B57583" t="str">
            <v>New Style Upload- URGENT!</v>
          </cell>
          <cell r="C57583" t="str">
            <v>CLOSED</v>
          </cell>
          <cell r="D57583" t="str">
            <v>Medium</v>
          </cell>
          <cell r="E57583" t="str">
            <v>Chirag Dubal</v>
          </cell>
          <cell r="F57583" t="str">
            <v>Reagan D’souza</v>
          </cell>
          <cell r="G57583">
            <v>45946.734027777777</v>
          </cell>
          <cell r="H57583">
            <v>46003.977777777778</v>
          </cell>
        </row>
        <row r="57584">
          <cell r="A57584" t="str">
            <v>UCW-20925</v>
          </cell>
          <cell r="B57584" t="str">
            <v>VERO MODA GIRL -AW25 LOT - 2</v>
          </cell>
          <cell r="C57584" t="str">
            <v>CLOSED</v>
          </cell>
          <cell r="D57584" t="str">
            <v>Medium</v>
          </cell>
          <cell r="E57584" t="str">
            <v>netscribes</v>
          </cell>
          <cell r="F57584" t="str">
            <v>Sushma Ram</v>
          </cell>
          <cell r="G57584">
            <v>45946.73333333333</v>
          </cell>
          <cell r="H57584">
            <v>45971.424305555556</v>
          </cell>
        </row>
        <row r="57585">
          <cell r="A57585" t="str">
            <v>UCW-20924</v>
          </cell>
          <cell r="B57585" t="str">
            <v>New Balance S225 Footwear 126934  second lot</v>
          </cell>
          <cell r="C57585" t="str">
            <v>CLOSED</v>
          </cell>
          <cell r="D57585" t="str">
            <v>Medium</v>
          </cell>
          <cell r="E57585" t="str">
            <v>netscribes</v>
          </cell>
          <cell r="F57585" t="str">
            <v>Juilee Jadhav</v>
          </cell>
          <cell r="G57585">
            <v>45946.729166666664</v>
          </cell>
          <cell r="H57585">
            <v>45971.429861111108</v>
          </cell>
        </row>
        <row r="57586">
          <cell r="A57586" t="str">
            <v>UCW-20923</v>
          </cell>
          <cell r="B57586" t="str">
            <v>Puma New Backpack Listing Sheet 07-10-2025</v>
          </cell>
          <cell r="C57586" t="str">
            <v>CLOSED</v>
          </cell>
          <cell r="D57586" t="str">
            <v>Medium</v>
          </cell>
          <cell r="E57586" t="str">
            <v>netscribes</v>
          </cell>
          <cell r="F57586" t="str">
            <v>Sushma Ram</v>
          </cell>
          <cell r="G57586">
            <v>45946.71597222222</v>
          </cell>
          <cell r="H57586">
            <v>45971.429861111108</v>
          </cell>
        </row>
        <row r="57587">
          <cell r="A57587" t="str">
            <v>UCW-20917</v>
          </cell>
          <cell r="B57587" t="str">
            <v>Spykar - Tatacliq - Underjeans by Spykar - New Catalogue - 15th Oct</v>
          </cell>
          <cell r="C57587" t="str">
            <v>CLOSED</v>
          </cell>
          <cell r="D57587" t="str">
            <v>Medium</v>
          </cell>
          <cell r="E57587" t="str">
            <v>netscribes</v>
          </cell>
          <cell r="F57587" t="str">
            <v>Juilee Jadhav</v>
          </cell>
          <cell r="G57587">
            <v>45946.694444444445</v>
          </cell>
          <cell r="H57587">
            <v>45971.429861111108</v>
          </cell>
        </row>
        <row r="57588">
          <cell r="A57588" t="str">
            <v>UCW-20914</v>
          </cell>
          <cell r="B57588" t="str">
            <v xml:space="preserve">New catalog Men's Apparel - 15-10 </v>
          </cell>
          <cell r="C57588" t="str">
            <v>CLOSED</v>
          </cell>
          <cell r="D57588" t="str">
            <v>Medium</v>
          </cell>
          <cell r="E57588" t="str">
            <v>netscribes</v>
          </cell>
          <cell r="F57588" t="str">
            <v>Juilee Jadhav</v>
          </cell>
          <cell r="G57588">
            <v>45946.665972222225</v>
          </cell>
          <cell r="H57588">
            <v>45971.429861111108</v>
          </cell>
        </row>
        <row r="57589">
          <cell r="A57589" t="str">
            <v>UCW-20912</v>
          </cell>
          <cell r="B57589" t="str">
            <v>CLONE - Reebok Shoes Catalog (Seller ID: 127989)</v>
          </cell>
          <cell r="C57589" t="str">
            <v>CLOSED</v>
          </cell>
          <cell r="D57589" t="str">
            <v>Medium</v>
          </cell>
          <cell r="E57589" t="str">
            <v>netscribes</v>
          </cell>
          <cell r="F57589" t="str">
            <v>Sushma Ram</v>
          </cell>
          <cell r="G57589">
            <v>45946.643750000003</v>
          </cell>
          <cell r="H57589">
            <v>45971.429166666669</v>
          </cell>
        </row>
        <row r="57590">
          <cell r="A57590" t="str">
            <v>UCW-20910</v>
          </cell>
          <cell r="B57590" t="str">
            <v>AOL-TCR 15th Oct'25</v>
          </cell>
          <cell r="C57590" t="str">
            <v>CLOSED</v>
          </cell>
          <cell r="D57590" t="str">
            <v>Medium</v>
          </cell>
          <cell r="E57590" t="str">
            <v>netscribes</v>
          </cell>
          <cell r="F57590" t="str">
            <v>Juilee Jadhav</v>
          </cell>
          <cell r="G57590">
            <v>45946.607638888891</v>
          </cell>
          <cell r="H57590">
            <v>45971.426388888889</v>
          </cell>
        </row>
        <row r="57591">
          <cell r="A57591" t="str">
            <v>UCW-20909</v>
          </cell>
          <cell r="B57591" t="str">
            <v>ALDO FW25 Accessories Catalog Submission (TC) - 15.10.2025</v>
          </cell>
          <cell r="C57591" t="str">
            <v>CLOSED</v>
          </cell>
          <cell r="D57591" t="str">
            <v>Medium</v>
          </cell>
          <cell r="E57591" t="str">
            <v>netscribes</v>
          </cell>
          <cell r="F57591" t="str">
            <v>Sushma Ram</v>
          </cell>
          <cell r="G57591">
            <v>45946.606249999997</v>
          </cell>
          <cell r="H57591">
            <v>45969.703472222223</v>
          </cell>
        </row>
        <row r="57592">
          <cell r="A57592" t="str">
            <v>UCW-20903</v>
          </cell>
          <cell r="B57592" t="str">
            <v>Urgent-New Balance Image Corretion</v>
          </cell>
          <cell r="C57592" t="str">
            <v>CLOSED</v>
          </cell>
          <cell r="D57592" t="str">
            <v>Medium</v>
          </cell>
          <cell r="E57592" t="str">
            <v>netscribes</v>
          </cell>
          <cell r="F57592" t="str">
            <v>Juilee Jadhav</v>
          </cell>
          <cell r="G57592">
            <v>45946.55972222222</v>
          </cell>
          <cell r="H57592">
            <v>45969.495138888888</v>
          </cell>
        </row>
        <row r="57593">
          <cell r="A57593" t="str">
            <v>UCW-20902</v>
          </cell>
          <cell r="B57593" t="str">
            <v>CK Omni-37 Lot</v>
          </cell>
          <cell r="C57593" t="str">
            <v>CLOSED</v>
          </cell>
          <cell r="D57593" t="str">
            <v>Medium</v>
          </cell>
          <cell r="E57593" t="str">
            <v>Jaibharathi Jagannathan</v>
          </cell>
          <cell r="F57593" t="str">
            <v>Asmi Kumar</v>
          </cell>
          <cell r="G57593">
            <v>45946.552083333336</v>
          </cell>
          <cell r="H57593">
            <v>45971.426388888889</v>
          </cell>
        </row>
        <row r="57594">
          <cell r="A57594" t="str">
            <v>UCW-20899</v>
          </cell>
          <cell r="B57594" t="str">
            <v>Spykar - Tatacliq - Underjeans by Spykar - New Catalogue - 7th Oct</v>
          </cell>
          <cell r="C57594" t="str">
            <v>CLOSED</v>
          </cell>
          <cell r="D57594" t="str">
            <v>Medium</v>
          </cell>
          <cell r="E57594" t="str">
            <v>netscribes</v>
          </cell>
          <cell r="F57594" t="str">
            <v>Sushma Ram</v>
          </cell>
          <cell r="G57594">
            <v>45946.493750000001</v>
          </cell>
          <cell r="H57594">
            <v>45969.70416666667</v>
          </cell>
        </row>
        <row r="57595">
          <cell r="A57595" t="str">
            <v>UCW-20897</v>
          </cell>
          <cell r="B57595" t="str">
            <v>Styles Migration to Tata Cliq ABFRL Account - 25-09-2025</v>
          </cell>
          <cell r="C57595" t="str">
            <v>CLOSED</v>
          </cell>
          <cell r="D57595" t="str">
            <v>Medium</v>
          </cell>
          <cell r="E57595" t="str">
            <v>netscribes</v>
          </cell>
          <cell r="F57595" t="str">
            <v>netscribes</v>
          </cell>
          <cell r="G57595">
            <v>45946.489583333336</v>
          </cell>
          <cell r="H57595">
            <v>45980.661805555559</v>
          </cell>
        </row>
        <row r="57596">
          <cell r="A57596" t="str">
            <v>UCW-20895</v>
          </cell>
          <cell r="B57596" t="str">
            <v>BEauty - GWP- 125928 - Jo Malone London - 2skus - 16th OCt</v>
          </cell>
          <cell r="C57596" t="str">
            <v>CLOSED</v>
          </cell>
          <cell r="D57596" t="str">
            <v>Medium</v>
          </cell>
          <cell r="E57596" t="str">
            <v>netscribes</v>
          </cell>
          <cell r="F57596" t="str">
            <v>Simi Raichel Zachariah</v>
          </cell>
          <cell r="G57596">
            <v>45946.470833333333</v>
          </cell>
          <cell r="H57596">
            <v>45947.815972222219</v>
          </cell>
        </row>
        <row r="57597">
          <cell r="A57597" t="str">
            <v>UCW-20894</v>
          </cell>
          <cell r="B57597" t="str">
            <v>BEauty - E2E - 125928 - CK - 4 skus - 16th OCt</v>
          </cell>
          <cell r="C57597" t="str">
            <v>CLOSED</v>
          </cell>
          <cell r="D57597" t="str">
            <v>Medium</v>
          </cell>
          <cell r="E57597" t="str">
            <v>netscribes</v>
          </cell>
          <cell r="F57597" t="str">
            <v>Simi Raichel Zachariah</v>
          </cell>
          <cell r="G57597">
            <v>45946.467361111114</v>
          </cell>
          <cell r="H57597">
            <v>45953.466666666667</v>
          </cell>
        </row>
        <row r="57598">
          <cell r="A57598" t="str">
            <v>UCW-20892</v>
          </cell>
          <cell r="B57598" t="str">
            <v>BEauty - E2E - 126239 - Lamoir - 6skus - 16th OCt</v>
          </cell>
          <cell r="C57598" t="str">
            <v>CLOSED</v>
          </cell>
          <cell r="D57598" t="str">
            <v>Medium</v>
          </cell>
          <cell r="E57598" t="str">
            <v>netscribes</v>
          </cell>
          <cell r="F57598" t="str">
            <v>Simi Raichel Zachariah</v>
          </cell>
          <cell r="G57598">
            <v>45946.457638888889</v>
          </cell>
          <cell r="H57598">
            <v>45952.644444444442</v>
          </cell>
        </row>
        <row r="57599">
          <cell r="A57599" t="str">
            <v>UCW-20885</v>
          </cell>
          <cell r="B57599" t="str">
            <v>Tabard new Men's listing</v>
          </cell>
          <cell r="C57599" t="str">
            <v>CLOSED</v>
          </cell>
          <cell r="D57599" t="str">
            <v>Medium</v>
          </cell>
          <cell r="E57599" t="str">
            <v>netscribes</v>
          </cell>
          <cell r="F57599" t="str">
            <v>Juilee Jadhav</v>
          </cell>
          <cell r="G57599">
            <v>45945.789583333331</v>
          </cell>
          <cell r="H57599">
            <v>45973.699305555558</v>
          </cell>
        </row>
        <row r="57600">
          <cell r="A57600" t="str">
            <v>UCW-20884</v>
          </cell>
          <cell r="B57600" t="str">
            <v>Zavya &lt;&gt; new Product Catalogue</v>
          </cell>
          <cell r="C57600" t="str">
            <v>CLOSED</v>
          </cell>
          <cell r="D57600" t="str">
            <v>Highest</v>
          </cell>
          <cell r="E57600" t="str">
            <v>netscribes</v>
          </cell>
          <cell r="F57600" t="str">
            <v>Sushma Ram</v>
          </cell>
          <cell r="G57600">
            <v>45945.788194444445</v>
          </cell>
          <cell r="H57600">
            <v>45973.698611111111</v>
          </cell>
        </row>
        <row r="57601">
          <cell r="A57601" t="str">
            <v>UCW-20880</v>
          </cell>
          <cell r="B57601" t="str">
            <v xml:space="preserve">Need to update color and images_14th Oct </v>
          </cell>
          <cell r="C57601" t="str">
            <v>CLOSED</v>
          </cell>
          <cell r="D57601" t="str">
            <v>Medium</v>
          </cell>
          <cell r="E57601" t="str">
            <v>netscribes</v>
          </cell>
          <cell r="F57601" t="str">
            <v>Sushma Ram</v>
          </cell>
          <cell r="G57601">
            <v>45945.772222222222</v>
          </cell>
          <cell r="H57601">
            <v>45973.787499999999</v>
          </cell>
        </row>
        <row r="57602">
          <cell r="A57602" t="str">
            <v>UCW-20877</v>
          </cell>
          <cell r="B57602" t="str">
            <v>Women's Innerwear, Activewear &amp; Nightwear – “Clovia” – 14 Oct, 2025 - Tatacliq Catalog</v>
          </cell>
          <cell r="C57602" t="str">
            <v>CLOSED</v>
          </cell>
          <cell r="D57602" t="str">
            <v>Medium</v>
          </cell>
          <cell r="E57602" t="str">
            <v>netscribes</v>
          </cell>
          <cell r="F57602" t="str">
            <v>Sushma Ram</v>
          </cell>
          <cell r="G57602">
            <v>45945.759027777778</v>
          </cell>
          <cell r="H57602">
            <v>45973.698611111111</v>
          </cell>
        </row>
        <row r="57603">
          <cell r="A57603" t="str">
            <v>UCW-20875</v>
          </cell>
          <cell r="B57603" t="str">
            <v>Urgent: Changes Required for Live Listings _KISNA (Seller Code: 128999-MUMBAI)</v>
          </cell>
          <cell r="C57603" t="str">
            <v>CLOSED</v>
          </cell>
          <cell r="D57603" t="str">
            <v>Medium</v>
          </cell>
          <cell r="E57603" t="str">
            <v>netscribes</v>
          </cell>
          <cell r="F57603" t="str">
            <v>Sushma Ram</v>
          </cell>
          <cell r="G57603">
            <v>45945.753472222219</v>
          </cell>
          <cell r="H57603">
            <v>46003.977083333331</v>
          </cell>
        </row>
        <row r="57604">
          <cell r="A57604" t="str">
            <v>UCW-20870</v>
          </cell>
          <cell r="B57604" t="str">
            <v>Converse | Seller Code: 129318 | TQ Luxe - FTWR (Women) Catalog</v>
          </cell>
          <cell r="C57604" t="str">
            <v>CLOSED</v>
          </cell>
          <cell r="D57604" t="str">
            <v>Medium</v>
          </cell>
          <cell r="E57604" t="str">
            <v>Jaibharathi Jagannathan</v>
          </cell>
          <cell r="F57604" t="str">
            <v>Asmi Kumar</v>
          </cell>
          <cell r="G57604">
            <v>45945.724305555559</v>
          </cell>
          <cell r="H57604">
            <v>46003.976388888892</v>
          </cell>
        </row>
        <row r="57605">
          <cell r="A57605" t="str">
            <v>UCW-20867</v>
          </cell>
          <cell r="B57605" t="str">
            <v>Zivame: New listing Batch-14</v>
          </cell>
          <cell r="C57605" t="str">
            <v>CLOSED</v>
          </cell>
          <cell r="D57605" t="str">
            <v>Medium</v>
          </cell>
          <cell r="E57605" t="str">
            <v>netscribes</v>
          </cell>
          <cell r="F57605" t="str">
            <v>Sushma Ram</v>
          </cell>
          <cell r="G57605">
            <v>45945.71875</v>
          </cell>
          <cell r="H57605">
            <v>45973.697916666664</v>
          </cell>
        </row>
        <row r="57606">
          <cell r="A57606" t="str">
            <v>UCW-20862</v>
          </cell>
          <cell r="B57606" t="str">
            <v>Catalogue Sheet_TatacliQ x FS (PLAIDS AW 25- 20 SKU)</v>
          </cell>
          <cell r="C57606" t="str">
            <v>CLOSED</v>
          </cell>
          <cell r="D57606" t="str">
            <v>Medium</v>
          </cell>
          <cell r="E57606" t="str">
            <v>netscribes</v>
          </cell>
          <cell r="F57606" t="str">
            <v>Juilee Jadhav</v>
          </cell>
          <cell r="G57606">
            <v>45945.711805555555</v>
          </cell>
          <cell r="H57606">
            <v>45973.697916666664</v>
          </cell>
        </row>
        <row r="57607">
          <cell r="A57607" t="str">
            <v>UCW-20861</v>
          </cell>
          <cell r="B57607" t="str">
            <v>BEauty - E2E - 127939 - Franck Olivier &amp; Police - 2 skus - 15th Oct</v>
          </cell>
          <cell r="C57607" t="str">
            <v>CLOSED</v>
          </cell>
          <cell r="D57607" t="str">
            <v>Medium</v>
          </cell>
          <cell r="E57607" t="str">
            <v>netscribes</v>
          </cell>
          <cell r="F57607" t="str">
            <v>Simi Raichel Zachariah</v>
          </cell>
          <cell r="G57607">
            <v>45945.711805555555</v>
          </cell>
          <cell r="H57607">
            <v>45947.506249999999</v>
          </cell>
        </row>
        <row r="57608">
          <cell r="A57608" t="str">
            <v>UCW-20860</v>
          </cell>
          <cell r="B57608" t="str">
            <v>BEauty - E2E-125928 - MAC - 2skus - 15th Oct</v>
          </cell>
          <cell r="C57608" t="str">
            <v>CLOSED</v>
          </cell>
          <cell r="D57608" t="str">
            <v>Highest</v>
          </cell>
          <cell r="E57608" t="str">
            <v>netscribes</v>
          </cell>
          <cell r="F57608" t="str">
            <v>Simi Raichel Zachariah</v>
          </cell>
          <cell r="G57608">
            <v>45945.706250000003</v>
          </cell>
          <cell r="H57608">
            <v>45947.496527777781</v>
          </cell>
        </row>
        <row r="57609">
          <cell r="A57609" t="str">
            <v>UCW-20853</v>
          </cell>
          <cell r="B57609" t="str">
            <v>Tatacliq Women Western Wear Template | 14th Oct'2025</v>
          </cell>
          <cell r="C57609" t="str">
            <v>CLOSED</v>
          </cell>
          <cell r="D57609" t="str">
            <v>Medium</v>
          </cell>
          <cell r="E57609" t="str">
            <v>netscribes</v>
          </cell>
          <cell r="F57609" t="str">
            <v>Juilee Jadhav</v>
          </cell>
          <cell r="G57609">
            <v>45945.679861111108</v>
          </cell>
          <cell r="H57609">
            <v>45973.697916666664</v>
          </cell>
        </row>
        <row r="57610">
          <cell r="A57610" t="str">
            <v>UCW-20848</v>
          </cell>
          <cell r="B57610" t="str">
            <v>Tatacliq Kids Apparels Template | 14th Oct'2025</v>
          </cell>
          <cell r="C57610" t="str">
            <v>CLOSED</v>
          </cell>
          <cell r="D57610" t="str">
            <v>Medium</v>
          </cell>
          <cell r="E57610" t="str">
            <v>netscribes</v>
          </cell>
          <cell r="F57610" t="str">
            <v>Juilee Jadhav</v>
          </cell>
          <cell r="G57610">
            <v>45945.670138888891</v>
          </cell>
          <cell r="H57610">
            <v>45992.774305555555</v>
          </cell>
        </row>
        <row r="57611">
          <cell r="A57611" t="str">
            <v>UCW-20846</v>
          </cell>
          <cell r="B57611" t="str">
            <v>Tatacliq Men's Apparels Templates | 14th Oct'2025</v>
          </cell>
          <cell r="C57611" t="str">
            <v>CLOSED</v>
          </cell>
          <cell r="D57611" t="str">
            <v>Medium</v>
          </cell>
          <cell r="E57611" t="str">
            <v>netscribes</v>
          </cell>
          <cell r="F57611" t="str">
            <v>Juilee Jadhav</v>
          </cell>
          <cell r="G57611">
            <v>45945.661111111112</v>
          </cell>
          <cell r="H57611">
            <v>45973.697222222225</v>
          </cell>
        </row>
        <row r="57612">
          <cell r="A57612" t="str">
            <v>UCW-20844</v>
          </cell>
          <cell r="B57612" t="str">
            <v>New Style Men's wear- Tatacliq</v>
          </cell>
          <cell r="C57612" t="str">
            <v>CLOSED</v>
          </cell>
          <cell r="D57612" t="str">
            <v>Medium</v>
          </cell>
          <cell r="E57612" t="str">
            <v>netscribes</v>
          </cell>
          <cell r="F57612" t="str">
            <v>Sushma Ram</v>
          </cell>
          <cell r="G57612">
            <v>45945.65</v>
          </cell>
          <cell r="H57612">
            <v>45973.697222222225</v>
          </cell>
        </row>
        <row r="57613">
          <cell r="A57613" t="str">
            <v>UCW-20841</v>
          </cell>
          <cell r="B57613" t="str">
            <v>M &amp; S Catalogue Template only for QC</v>
          </cell>
          <cell r="C57613" t="str">
            <v>CLOSED Due to Inactive/Insufficient Information</v>
          </cell>
          <cell r="D57613" t="str">
            <v>Medium</v>
          </cell>
          <cell r="E57613" t="str">
            <v>netscribes</v>
          </cell>
          <cell r="F57613" t="str">
            <v>Juilee Jadhav</v>
          </cell>
          <cell r="G57613">
            <v>45945.63958333333</v>
          </cell>
          <cell r="H57613">
            <v>45969.655555555553</v>
          </cell>
        </row>
        <row r="57614">
          <cell r="A57614" t="str">
            <v>UCW-20840</v>
          </cell>
          <cell r="B57614" t="str">
            <v>Image Replacement</v>
          </cell>
          <cell r="C57614" t="str">
            <v>CLOSED</v>
          </cell>
          <cell r="D57614" t="str">
            <v>Medium</v>
          </cell>
          <cell r="E57614" t="str">
            <v>netscribes</v>
          </cell>
          <cell r="F57614" t="str">
            <v>Sushma Ram</v>
          </cell>
          <cell r="G57614">
            <v>45945.631249999999</v>
          </cell>
          <cell r="H57614">
            <v>46003.975694444445</v>
          </cell>
        </row>
        <row r="57615">
          <cell r="A57615" t="str">
            <v>UCW-20839</v>
          </cell>
          <cell r="B57615" t="str">
            <v>Image Replacement</v>
          </cell>
          <cell r="C57615" t="str">
            <v>CLOSED</v>
          </cell>
          <cell r="D57615" t="str">
            <v>Medium</v>
          </cell>
          <cell r="E57615" t="str">
            <v>netscribes</v>
          </cell>
          <cell r="F57615" t="str">
            <v>Sushma Ram</v>
          </cell>
          <cell r="G57615">
            <v>45945.627083333333</v>
          </cell>
          <cell r="H57615">
            <v>46003.976388888892</v>
          </cell>
        </row>
        <row r="57616">
          <cell r="A57616" t="str">
            <v>UCW-20838</v>
          </cell>
          <cell r="B57616" t="str">
            <v>Ritu Kumar Home  - 13/09 – Home</v>
          </cell>
          <cell r="C57616" t="str">
            <v>CLOSED</v>
          </cell>
          <cell r="D57616" t="str">
            <v>Medium</v>
          </cell>
          <cell r="E57616" t="str">
            <v>Jaibharathi Jagannathan</v>
          </cell>
          <cell r="F57616" t="str">
            <v>Lishita Kotian</v>
          </cell>
          <cell r="G57616">
            <v>45945.625694444447</v>
          </cell>
          <cell r="H57616">
            <v>45969.654166666667</v>
          </cell>
        </row>
        <row r="57617">
          <cell r="A57617" t="str">
            <v>UCW-20836</v>
          </cell>
          <cell r="B57617" t="str">
            <v>CLONE -Hoversoul Listing - CS. Enterprises 23 Sept 2025</v>
          </cell>
          <cell r="C57617" t="str">
            <v>CLOSED</v>
          </cell>
          <cell r="D57617" t="str">
            <v>Medium</v>
          </cell>
          <cell r="E57617" t="str">
            <v>netscribes</v>
          </cell>
          <cell r="F57617" t="str">
            <v>Sushma Ram</v>
          </cell>
          <cell r="G57617">
            <v>45945.612500000003</v>
          </cell>
          <cell r="H57617">
            <v>45973.695833333331</v>
          </cell>
        </row>
        <row r="57618">
          <cell r="A57618" t="str">
            <v>UCW-20834</v>
          </cell>
          <cell r="B57618" t="str">
            <v xml:space="preserve">New Balance S225 Footwear 126934 </v>
          </cell>
          <cell r="C57618" t="str">
            <v>CLOSED</v>
          </cell>
          <cell r="D57618" t="str">
            <v>Medium</v>
          </cell>
          <cell r="E57618" t="str">
            <v>netscribes</v>
          </cell>
          <cell r="F57618" t="str">
            <v>Juilee Jadhav</v>
          </cell>
          <cell r="G57618">
            <v>45945.600694444445</v>
          </cell>
          <cell r="H57618">
            <v>45973.695138888892</v>
          </cell>
        </row>
        <row r="57619">
          <cell r="A57619" t="str">
            <v>UCW-20831</v>
          </cell>
          <cell r="B57619" t="str">
            <v>Tatacliq Silver Catalogue - 28 Skus</v>
          </cell>
          <cell r="C57619" t="str">
            <v>CLOSED Due to Inactive/Insufficient Information</v>
          </cell>
          <cell r="D57619" t="str">
            <v>Medium</v>
          </cell>
          <cell r="E57619" t="str">
            <v>netscribes</v>
          </cell>
          <cell r="F57619" t="str">
            <v>Juilee Jadhav</v>
          </cell>
          <cell r="G57619">
            <v>45945.576388888891</v>
          </cell>
          <cell r="H57619">
            <v>45981.401388888888</v>
          </cell>
        </row>
        <row r="57620">
          <cell r="A57620" t="str">
            <v>UCW-20828</v>
          </cell>
          <cell r="B57620" t="str">
            <v>Tatacliq Women Ethnic Wear Template | 27th Aug'2025</v>
          </cell>
          <cell r="C57620" t="str">
            <v>CLOSED</v>
          </cell>
          <cell r="D57620" t="str">
            <v>Medium</v>
          </cell>
          <cell r="E57620" t="str">
            <v>Chirag Dubal</v>
          </cell>
          <cell r="F57620" t="str">
            <v>netscribes</v>
          </cell>
          <cell r="G57620">
            <v>45945.563194444447</v>
          </cell>
          <cell r="H57620">
            <v>45969.65</v>
          </cell>
        </row>
        <row r="57621">
          <cell r="A57621" t="str">
            <v>UCW-20826</v>
          </cell>
          <cell r="B57621" t="str">
            <v>Tatacliq Women Ethnic Wear Template | 12th Sep'2025</v>
          </cell>
          <cell r="C57621" t="str">
            <v>CLOSED</v>
          </cell>
          <cell r="D57621" t="str">
            <v>Medium</v>
          </cell>
          <cell r="E57621" t="str">
            <v>Chirag Dubal</v>
          </cell>
          <cell r="F57621" t="str">
            <v>netscribes</v>
          </cell>
          <cell r="G57621">
            <v>45945.560416666667</v>
          </cell>
          <cell r="H57621">
            <v>45969.649305555555</v>
          </cell>
        </row>
        <row r="57622">
          <cell r="A57622" t="str">
            <v>UCW-20825</v>
          </cell>
          <cell r="B57622" t="str">
            <v>Tatacliq Men's Apparels Templates | 12th Sep'2025</v>
          </cell>
          <cell r="C57622" t="str">
            <v>CLOSED</v>
          </cell>
          <cell r="D57622" t="str">
            <v>Medium</v>
          </cell>
          <cell r="E57622" t="str">
            <v>Chirag Dubal</v>
          </cell>
          <cell r="F57622" t="str">
            <v>netscribes</v>
          </cell>
          <cell r="G57622">
            <v>45945.557638888888</v>
          </cell>
          <cell r="H57622">
            <v>45969.647916666669</v>
          </cell>
        </row>
        <row r="57623">
          <cell r="A57623" t="str">
            <v>UCW-20820</v>
          </cell>
          <cell r="B57623" t="str">
            <v>Beauty - image resize- multiplebrand - 97 skus</v>
          </cell>
          <cell r="C57623" t="str">
            <v>CLOSED</v>
          </cell>
          <cell r="D57623" t="str">
            <v>Medium</v>
          </cell>
          <cell r="E57623" t="str">
            <v>netscribes</v>
          </cell>
          <cell r="F57623" t="str">
            <v>Simi Raichel Zachariah</v>
          </cell>
          <cell r="G57623">
            <v>45945.52847222222</v>
          </cell>
          <cell r="H57623">
            <v>46003.975694444445</v>
          </cell>
        </row>
        <row r="57624">
          <cell r="A57624" t="str">
            <v>UCW-20819</v>
          </cell>
          <cell r="B57624" t="str">
            <v>VERO MODA -AW25 LOT - 7</v>
          </cell>
          <cell r="C57624" t="str">
            <v>CLOSED</v>
          </cell>
          <cell r="D57624" t="str">
            <v>Medium</v>
          </cell>
          <cell r="E57624" t="str">
            <v>netscribes</v>
          </cell>
          <cell r="F57624" t="str">
            <v>Juilee Jadhav</v>
          </cell>
          <cell r="G57624">
            <v>45945.525694444441</v>
          </cell>
          <cell r="H57624">
            <v>45973.694444444445</v>
          </cell>
        </row>
        <row r="57625">
          <cell r="A57625" t="str">
            <v>UCW-20818</v>
          </cell>
          <cell r="B57625" t="str">
            <v>BEauty - E2E - 125928 - kama ayurveda - 15th Oct 2025</v>
          </cell>
          <cell r="C57625" t="str">
            <v>CLOSED</v>
          </cell>
          <cell r="D57625" t="str">
            <v>Medium</v>
          </cell>
          <cell r="E57625" t="str">
            <v>netscribes</v>
          </cell>
          <cell r="F57625" t="str">
            <v>Simi Raichel Zachariah</v>
          </cell>
          <cell r="G57625">
            <v>45945.520833333336</v>
          </cell>
          <cell r="H57625">
            <v>45947.675000000003</v>
          </cell>
        </row>
        <row r="57626">
          <cell r="A57626" t="str">
            <v>UCW-20814</v>
          </cell>
          <cell r="B57626" t="str">
            <v>BEauty - E2E - 100001 - Studiowest - 25 skus1 - 15th Oct</v>
          </cell>
          <cell r="C57626" t="str">
            <v>CLOSED</v>
          </cell>
          <cell r="D57626" t="str">
            <v>Medium</v>
          </cell>
          <cell r="E57626" t="str">
            <v>netscribes</v>
          </cell>
          <cell r="F57626" t="str">
            <v>Simi Raichel Zachariah</v>
          </cell>
          <cell r="G57626">
            <v>45945.45</v>
          </cell>
          <cell r="H57626">
            <v>45988.535416666666</v>
          </cell>
        </row>
        <row r="57627">
          <cell r="A57627" t="str">
            <v>UCW-20809</v>
          </cell>
          <cell r="B57627" t="str">
            <v>BEauty - E2E - 100001 - Studiowest - 25 skus - 15th Oct</v>
          </cell>
          <cell r="C57627" t="str">
            <v>CLOSED Due to Inactive/Insufficient Information</v>
          </cell>
          <cell r="D57627" t="str">
            <v>Medium</v>
          </cell>
          <cell r="E57627" t="str">
            <v>netscribes</v>
          </cell>
          <cell r="F57627" t="str">
            <v>Simi Raichel Zachariah</v>
          </cell>
          <cell r="G57627">
            <v>45945.43472222222</v>
          </cell>
          <cell r="H57627">
            <v>45954.439583333333</v>
          </cell>
        </row>
        <row r="57628">
          <cell r="A57628" t="str">
            <v>UCW-20796</v>
          </cell>
          <cell r="B57628" t="str">
            <v>Puma New Add Listings 13-10-2025</v>
          </cell>
          <cell r="C57628" t="str">
            <v>CLOSED</v>
          </cell>
          <cell r="D57628" t="str">
            <v>Medium</v>
          </cell>
          <cell r="E57628" t="str">
            <v>netscribes</v>
          </cell>
          <cell r="F57628" t="str">
            <v>Juilee Jadhav</v>
          </cell>
          <cell r="G57628">
            <v>45944.800000000003</v>
          </cell>
          <cell r="H57628">
            <v>45973.694444444445</v>
          </cell>
        </row>
        <row r="57629">
          <cell r="A57629" t="str">
            <v>UCW-20791</v>
          </cell>
          <cell r="B57629" t="str">
            <v>Femmella//55 New Style Sheet : Seller code - 129273</v>
          </cell>
          <cell r="C57629" t="str">
            <v>CLOSED</v>
          </cell>
          <cell r="D57629" t="str">
            <v>Medium</v>
          </cell>
          <cell r="E57629" t="str">
            <v>netscribes</v>
          </cell>
          <cell r="F57629" t="str">
            <v>Juilee Jadhav</v>
          </cell>
          <cell r="G57629">
            <v>45944.792361111111</v>
          </cell>
          <cell r="H57629">
            <v>45973.693749999999</v>
          </cell>
        </row>
        <row r="57630">
          <cell r="A57630" t="str">
            <v>UCW-20790</v>
          </cell>
          <cell r="B57630" t="str">
            <v>TH MP-Lot 60</v>
          </cell>
          <cell r="C57630" t="str">
            <v>CLOSED</v>
          </cell>
          <cell r="D57630" t="str">
            <v>Medium</v>
          </cell>
          <cell r="E57630" t="str">
            <v>Jaibharathi Jagannathan</v>
          </cell>
          <cell r="F57630" t="str">
            <v>Asmi Kumar</v>
          </cell>
          <cell r="G57630">
            <v>45944.786805555559</v>
          </cell>
          <cell r="H57630">
            <v>45973.693749999999</v>
          </cell>
        </row>
        <row r="57631">
          <cell r="A57631" t="str">
            <v>UCW-20789</v>
          </cell>
          <cell r="B57631" t="str">
            <v>Beauty - 125928 - E2E - Issey Miyake - 14th Oct</v>
          </cell>
          <cell r="C57631" t="str">
            <v>CLOSED</v>
          </cell>
          <cell r="D57631" t="str">
            <v>Medium</v>
          </cell>
          <cell r="E57631" t="str">
            <v>netscribes</v>
          </cell>
          <cell r="F57631" t="str">
            <v>Simi Raichel Zachariah</v>
          </cell>
          <cell r="G57631">
            <v>45944.782638888886</v>
          </cell>
          <cell r="H57631">
            <v>45952.693749999999</v>
          </cell>
        </row>
        <row r="57632">
          <cell r="A57632" t="str">
            <v>UCW-20788</v>
          </cell>
          <cell r="B57632" t="str">
            <v xml:space="preserve">Need to update Re-shoot images 13th_Oct </v>
          </cell>
          <cell r="C57632" t="str">
            <v>CLOSED</v>
          </cell>
          <cell r="D57632" t="str">
            <v>Medium</v>
          </cell>
          <cell r="E57632" t="str">
            <v>netscribes</v>
          </cell>
          <cell r="F57632" t="str">
            <v>Juilee Jadhav</v>
          </cell>
          <cell r="G57632">
            <v>45944.78125</v>
          </cell>
          <cell r="H57632">
            <v>45973.804861111108</v>
          </cell>
        </row>
        <row r="57633">
          <cell r="A57633" t="str">
            <v>UCW-20787</v>
          </cell>
          <cell r="B57633" t="str">
            <v>TH Omni-63 Lot</v>
          </cell>
          <cell r="C57633" t="str">
            <v>CLOSED</v>
          </cell>
          <cell r="D57633" t="str">
            <v>Medium</v>
          </cell>
          <cell r="E57633" t="str">
            <v>Jaibharathi Jagannathan</v>
          </cell>
          <cell r="F57633" t="str">
            <v>Asmi Kumar</v>
          </cell>
          <cell r="G57633">
            <v>45944.780555555553</v>
          </cell>
          <cell r="H57633">
            <v>45973.693749999999</v>
          </cell>
        </row>
        <row r="57634">
          <cell r="A57634" t="str">
            <v>UCW-20786</v>
          </cell>
          <cell r="B57634" t="str">
            <v>Tatacliq Men and Kids Content template_13-10-25</v>
          </cell>
          <cell r="C57634" t="str">
            <v>CLOSED</v>
          </cell>
          <cell r="D57634" t="str">
            <v>Medium</v>
          </cell>
          <cell r="E57634" t="str">
            <v>netscribes</v>
          </cell>
          <cell r="F57634" t="str">
            <v>Juilee Jadhav</v>
          </cell>
          <cell r="G57634">
            <v>45944.774305555555</v>
          </cell>
          <cell r="H57634">
            <v>45973.693055555559</v>
          </cell>
        </row>
        <row r="57635">
          <cell r="A57635" t="str">
            <v>UCW-20783</v>
          </cell>
          <cell r="B57635" t="str">
            <v xml:space="preserve">Tatacliq Lifestyle Catalogue Template-Lot -130_13.10.2025 </v>
          </cell>
          <cell r="C57635" t="str">
            <v>CLOSED</v>
          </cell>
          <cell r="D57635" t="str">
            <v>Medium</v>
          </cell>
          <cell r="E57635" t="str">
            <v>netscribes</v>
          </cell>
          <cell r="F57635" t="str">
            <v>Sushma Ram</v>
          </cell>
          <cell r="G57635">
            <v>45944.760416666664</v>
          </cell>
          <cell r="H57635">
            <v>45973.693055555559</v>
          </cell>
        </row>
        <row r="57636">
          <cell r="A57636" t="str">
            <v>UCW-20781</v>
          </cell>
          <cell r="B57636" t="str">
            <v>MENS SWEET DREAMS 13-10-2025</v>
          </cell>
          <cell r="C57636" t="str">
            <v>CLOSED</v>
          </cell>
          <cell r="D57636" t="str">
            <v>Medium</v>
          </cell>
          <cell r="E57636" t="str">
            <v>netscribes</v>
          </cell>
          <cell r="F57636" t="str">
            <v>Sushma Ram</v>
          </cell>
          <cell r="G57636">
            <v>45944.751388888886</v>
          </cell>
          <cell r="H57636">
            <v>45973.693055555559</v>
          </cell>
        </row>
        <row r="57637">
          <cell r="A57637" t="str">
            <v>UCW-20778</v>
          </cell>
          <cell r="B57637" t="str">
            <v>Beauty - 125928 - E2E - Kama Ayurveda - 6 SKUS - 14 Oct</v>
          </cell>
          <cell r="C57637" t="str">
            <v>CLOSED</v>
          </cell>
          <cell r="D57637" t="str">
            <v>Medium</v>
          </cell>
          <cell r="E57637" t="str">
            <v>netscribes</v>
          </cell>
          <cell r="F57637" t="str">
            <v>Shraddha Dighe</v>
          </cell>
          <cell r="G57637">
            <v>45944.725694444445</v>
          </cell>
          <cell r="H57637">
            <v>45947.484722222223</v>
          </cell>
        </row>
        <row r="57638">
          <cell r="A57638" t="str">
            <v>UCW-20777</v>
          </cell>
          <cell r="B57638" t="str">
            <v>WOMEN SWEET DREAMS 13-10-2025</v>
          </cell>
          <cell r="C57638" t="str">
            <v>CLOSED</v>
          </cell>
          <cell r="D57638" t="str">
            <v>Medium</v>
          </cell>
          <cell r="E57638" t="str">
            <v>netscribes</v>
          </cell>
          <cell r="F57638" t="str">
            <v>Sushma Ram</v>
          </cell>
          <cell r="G57638">
            <v>45944.720833333333</v>
          </cell>
          <cell r="H57638">
            <v>45973.692361111112</v>
          </cell>
        </row>
        <row r="57639">
          <cell r="A57639" t="str">
            <v>UCW-20773</v>
          </cell>
          <cell r="B57639" t="str">
            <v>Asics mapping sheet</v>
          </cell>
          <cell r="C57639" t="str">
            <v>CLOSED</v>
          </cell>
          <cell r="D57639" t="str">
            <v>Medium</v>
          </cell>
          <cell r="E57639" t="str">
            <v>netscribes</v>
          </cell>
          <cell r="F57639" t="str">
            <v>Sushma Ram</v>
          </cell>
          <cell r="G57639">
            <v>45944.700694444444</v>
          </cell>
          <cell r="H57639">
            <v>45973.518055555556</v>
          </cell>
        </row>
        <row r="57640">
          <cell r="A57640" t="str">
            <v>UCW-20770</v>
          </cell>
          <cell r="B57640" t="str">
            <v>Beauty - 126429 - E2E - The Skin Story - 1 SKU - 14 Oct</v>
          </cell>
          <cell r="C57640" t="str">
            <v>CLOSED</v>
          </cell>
          <cell r="D57640" t="str">
            <v>Medium</v>
          </cell>
          <cell r="E57640" t="str">
            <v>netscribes</v>
          </cell>
          <cell r="F57640" t="str">
            <v>Shraddha Dighe</v>
          </cell>
          <cell r="G57640">
            <v>45944.688888888886</v>
          </cell>
          <cell r="H57640">
            <v>45946.480555555558</v>
          </cell>
        </row>
        <row r="57641">
          <cell r="A57641" t="str">
            <v>UCW-20767</v>
          </cell>
          <cell r="B57641" t="str">
            <v>Grouping sheet</v>
          </cell>
          <cell r="C57641" t="str">
            <v>CLOSED Due to Inactive/Insufficient Information</v>
          </cell>
          <cell r="D57641" t="str">
            <v>Medium</v>
          </cell>
          <cell r="E57641" t="str">
            <v>netscribes</v>
          </cell>
          <cell r="F57641" t="str">
            <v>Juilee Jadhav</v>
          </cell>
          <cell r="G57641">
            <v>45944.681250000001</v>
          </cell>
          <cell r="H57641">
            <v>45964.71875</v>
          </cell>
        </row>
        <row r="57642">
          <cell r="A57642" t="str">
            <v>UCW-20764</v>
          </cell>
          <cell r="B57642" t="str">
            <v>atacliq Image Replace 11-10-2025</v>
          </cell>
          <cell r="C57642" t="str">
            <v>CLOSED</v>
          </cell>
          <cell r="D57642" t="str">
            <v>Medium</v>
          </cell>
          <cell r="E57642" t="str">
            <v>netscribes</v>
          </cell>
          <cell r="F57642" t="str">
            <v>Sushma Ram</v>
          </cell>
          <cell r="G57642">
            <v>45944.674305555556</v>
          </cell>
          <cell r="H57642">
            <v>46003.975694444445</v>
          </cell>
        </row>
        <row r="57643">
          <cell r="A57643" t="str">
            <v>UCW-20763</v>
          </cell>
          <cell r="B57643" t="str">
            <v>Maternity Category New Listing (13-10-2025)</v>
          </cell>
          <cell r="C57643" t="str">
            <v>CLOSED</v>
          </cell>
          <cell r="D57643" t="str">
            <v>Medium</v>
          </cell>
          <cell r="E57643" t="str">
            <v>netscribes</v>
          </cell>
          <cell r="F57643" t="str">
            <v>Juilee Jadhav</v>
          </cell>
          <cell r="G57643">
            <v>45944.663194444445</v>
          </cell>
          <cell r="H57643">
            <v>45973.692361111112</v>
          </cell>
        </row>
        <row r="57644">
          <cell r="A57644" t="str">
            <v>UCW-20762</v>
          </cell>
          <cell r="B57644" t="str">
            <v>Tatacliq x Mini Stitch Need to updated Correct Image</v>
          </cell>
          <cell r="C57644" t="str">
            <v>CLOSED</v>
          </cell>
          <cell r="D57644" t="str">
            <v>Medium</v>
          </cell>
          <cell r="E57644" t="str">
            <v>netscribes</v>
          </cell>
          <cell r="F57644" t="str">
            <v>Sushma Ram</v>
          </cell>
          <cell r="G57644">
            <v>45944.660416666666</v>
          </cell>
          <cell r="H57644">
            <v>46003.974999999999</v>
          </cell>
        </row>
        <row r="57645">
          <cell r="A57645" t="str">
            <v>UCW-20761</v>
          </cell>
          <cell r="B57645" t="str">
            <v>Image need to change</v>
          </cell>
          <cell r="C57645" t="str">
            <v>CLOSED</v>
          </cell>
          <cell r="D57645" t="str">
            <v>Medium</v>
          </cell>
          <cell r="E57645" t="str">
            <v>netscribes</v>
          </cell>
          <cell r="F57645" t="str">
            <v>Sushma Ram</v>
          </cell>
          <cell r="G57645">
            <v>45944.650694444441</v>
          </cell>
          <cell r="H57645">
            <v>46003.974999999999</v>
          </cell>
        </row>
        <row r="57646">
          <cell r="A57646" t="str">
            <v>UCW-20760</v>
          </cell>
          <cell r="B57646" t="str">
            <v>Image Update On Tatacliq (Brand Name - Globus) (13.10.2025) (Ethnic Wear)</v>
          </cell>
          <cell r="C57646" t="str">
            <v>CLOSED</v>
          </cell>
          <cell r="D57646" t="str">
            <v>Medium</v>
          </cell>
          <cell r="E57646" t="str">
            <v>netscribes</v>
          </cell>
          <cell r="F57646" t="str">
            <v>Sushma Ram</v>
          </cell>
          <cell r="G57646">
            <v>45944.646527777775</v>
          </cell>
          <cell r="H57646">
            <v>46003.974999999999</v>
          </cell>
        </row>
        <row r="57647">
          <cell r="A57647" t="str">
            <v>UCW-20759</v>
          </cell>
          <cell r="B57647" t="str">
            <v>SUBTRACT IMAGE CHANGED REQUEST ||13-10-2025|| TATA CLlQ||</v>
          </cell>
          <cell r="C57647" t="str">
            <v>CLOSED</v>
          </cell>
          <cell r="D57647" t="str">
            <v>Medium</v>
          </cell>
          <cell r="E57647" t="str">
            <v>netscribes</v>
          </cell>
          <cell r="F57647" t="str">
            <v>Sushma Ram</v>
          </cell>
          <cell r="G57647">
            <v>45944.643055555556</v>
          </cell>
          <cell r="H57647">
            <v>46003.975694444445</v>
          </cell>
        </row>
        <row r="57648">
          <cell r="A57648" t="str">
            <v>UCW-20758</v>
          </cell>
          <cell r="B57648" t="str">
            <v xml:space="preserve">Hoversoul Listing - CS. Enterprises Women Heel &amp; Long boots 13 Oct 2025 </v>
          </cell>
          <cell r="C57648" t="str">
            <v>CLOSED</v>
          </cell>
          <cell r="D57648" t="str">
            <v>Medium</v>
          </cell>
          <cell r="E57648" t="str">
            <v>netscribes</v>
          </cell>
          <cell r="F57648" t="str">
            <v>Sushma Ram</v>
          </cell>
          <cell r="G57648">
            <v>45944.629861111112</v>
          </cell>
          <cell r="H57648">
            <v>46043.745138888888</v>
          </cell>
        </row>
        <row r="57649">
          <cell r="A57649" t="str">
            <v>UCW-20756</v>
          </cell>
          <cell r="B57649" t="str">
            <v>NEW LISTING FOR TATA CLIQ DT 13.10.2025</v>
          </cell>
          <cell r="C57649" t="str">
            <v>CLOSED Due to Inactive/Insufficient Information</v>
          </cell>
          <cell r="D57649" t="str">
            <v>Medium</v>
          </cell>
          <cell r="E57649" t="str">
            <v>Jaibharathi Jagannathan</v>
          </cell>
          <cell r="F57649" t="str">
            <v>Asmi Kumar</v>
          </cell>
          <cell r="G57649">
            <v>45944.611805555556</v>
          </cell>
          <cell r="H57649">
            <v>45969.629166666666</v>
          </cell>
        </row>
        <row r="57650">
          <cell r="A57650" t="str">
            <v>UCW-20752</v>
          </cell>
          <cell r="B57650" t="str">
            <v>23-New Styles Product data sheet and the WeTransfer downloadable link for the Product images to go live on Tata Cliq</v>
          </cell>
          <cell r="C57650" t="str">
            <v>CLOSED</v>
          </cell>
          <cell r="D57650" t="str">
            <v>Medium</v>
          </cell>
          <cell r="E57650" t="str">
            <v>netscribes</v>
          </cell>
          <cell r="F57650" t="str">
            <v>Juilee Jadhav</v>
          </cell>
          <cell r="G57650">
            <v>45944.604166666664</v>
          </cell>
          <cell r="H57650">
            <v>45973.691666666666</v>
          </cell>
        </row>
        <row r="57651">
          <cell r="A57651" t="str">
            <v>UCW-20751</v>
          </cell>
          <cell r="B57651" t="str">
            <v>TataCliq | Fashion - Luxury | 13 Oct 2025 | Cataloguing-AW25 | Adults and Kids Apparel | 124 (Adults) 19 (Kids)</v>
          </cell>
          <cell r="C57651" t="str">
            <v>CLOSED Due to Inactive/Insufficient Information</v>
          </cell>
          <cell r="D57651" t="str">
            <v>Medium</v>
          </cell>
          <cell r="E57651" t="str">
            <v>netscribes</v>
          </cell>
          <cell r="F57651" t="str">
            <v>Sushma Ram</v>
          </cell>
          <cell r="G57651">
            <v>45944.597916666666</v>
          </cell>
          <cell r="H57651">
            <v>46021.46597222222</v>
          </cell>
        </row>
        <row r="57652">
          <cell r="A57652" t="str">
            <v>UCW-20740</v>
          </cell>
          <cell r="B57652" t="str">
            <v>Beauty - 125906 - E2E - Aveda - 1 SKU - 14 OCT</v>
          </cell>
          <cell r="C57652" t="str">
            <v>CLOSED</v>
          </cell>
          <cell r="D57652" t="str">
            <v>Medium</v>
          </cell>
          <cell r="E57652" t="str">
            <v>netscribes</v>
          </cell>
          <cell r="F57652" t="str">
            <v>netscribes</v>
          </cell>
          <cell r="G57652">
            <v>45944.456250000003</v>
          </cell>
          <cell r="H57652">
            <v>45964.565972222219</v>
          </cell>
        </row>
        <row r="57653">
          <cell r="A57653" t="str">
            <v>UCW-20739</v>
          </cell>
          <cell r="B57653" t="str">
            <v>Beauty - 125928 - GWP - Forest Essentials - 1 SKU - 14 Oct</v>
          </cell>
          <cell r="C57653" t="str">
            <v>CLOSED</v>
          </cell>
          <cell r="D57653" t="str">
            <v>Medium</v>
          </cell>
          <cell r="E57653" t="str">
            <v>netscribes</v>
          </cell>
          <cell r="F57653" t="str">
            <v>Shraddha Dighe</v>
          </cell>
          <cell r="G57653">
            <v>45944.45</v>
          </cell>
          <cell r="H57653">
            <v>45946.475694444445</v>
          </cell>
        </row>
        <row r="57654">
          <cell r="A57654" t="str">
            <v>UCW-20738</v>
          </cell>
          <cell r="B57654" t="str">
            <v>TH/CK-MP-Lot 54</v>
          </cell>
          <cell r="C57654" t="str">
            <v>CLOSED</v>
          </cell>
          <cell r="D57654" t="str">
            <v>Medium</v>
          </cell>
          <cell r="E57654" t="str">
            <v>Jaibharathi Jagannathan</v>
          </cell>
          <cell r="F57654" t="str">
            <v>Asmi Kumar</v>
          </cell>
          <cell r="G57654">
            <v>45944.449305555558</v>
          </cell>
          <cell r="H57654">
            <v>45973.690972222219</v>
          </cell>
        </row>
        <row r="57655">
          <cell r="A57655" t="str">
            <v>UCW-20731</v>
          </cell>
          <cell r="B57655" t="str">
            <v>Request for Image Sequence Change</v>
          </cell>
          <cell r="C57655" t="str">
            <v>CLOSED Due to Inactive/Insufficient Information</v>
          </cell>
          <cell r="D57655" t="str">
            <v>Medium</v>
          </cell>
          <cell r="E57655" t="str">
            <v>netscribes</v>
          </cell>
          <cell r="F57655" t="str">
            <v>Juilee Jadhav</v>
          </cell>
          <cell r="G57655">
            <v>45943.79791666667</v>
          </cell>
          <cell r="H57655">
            <v>45978.444444444445</v>
          </cell>
        </row>
        <row r="57656">
          <cell r="A57656" t="str">
            <v>UCW-20729</v>
          </cell>
          <cell r="B57656" t="str">
            <v xml:space="preserve">OSM Migration </v>
          </cell>
          <cell r="C57656" t="str">
            <v>CLOSED</v>
          </cell>
          <cell r="D57656" t="str">
            <v>Medium</v>
          </cell>
          <cell r="E57656" t="str">
            <v>netscribes</v>
          </cell>
          <cell r="F57656" t="str">
            <v>netscribes</v>
          </cell>
          <cell r="G57656">
            <v>45943.791666666664</v>
          </cell>
          <cell r="H57656">
            <v>45988.475694444445</v>
          </cell>
        </row>
        <row r="57657">
          <cell r="A57657" t="str">
            <v>UCW-20727</v>
          </cell>
          <cell r="B57657" t="str">
            <v>TataCliq: New Ladies Loafers Category.</v>
          </cell>
          <cell r="C57657" t="str">
            <v>CLOSED</v>
          </cell>
          <cell r="D57657" t="str">
            <v>Medium</v>
          </cell>
          <cell r="E57657" t="str">
            <v>netscribes</v>
          </cell>
          <cell r="F57657" t="str">
            <v>Juilee Jadhav</v>
          </cell>
          <cell r="G57657">
            <v>45943.787499999999</v>
          </cell>
          <cell r="H57657">
            <v>45973.690972222219</v>
          </cell>
        </row>
        <row r="57658">
          <cell r="A57658" t="str">
            <v>UCW-20725</v>
          </cell>
          <cell r="B57658" t="str">
            <v>43-New Styles Product data sheet and the WeTransfer downloadable link for the Product images to go live on Tata Cliq</v>
          </cell>
          <cell r="C57658" t="str">
            <v>CLOSED</v>
          </cell>
          <cell r="D57658" t="str">
            <v>Medium</v>
          </cell>
          <cell r="E57658" t="str">
            <v>netscribes</v>
          </cell>
          <cell r="F57658" t="str">
            <v>Juilee Jadhav</v>
          </cell>
          <cell r="G57658">
            <v>45943.781944444447</v>
          </cell>
          <cell r="H57658">
            <v>45973.69027777778</v>
          </cell>
        </row>
        <row r="57659">
          <cell r="A57659" t="str">
            <v>UCW-20724</v>
          </cell>
          <cell r="B57659" t="str">
            <v>Catalog | Powersutra | Tatacliq | 11-Oct-25</v>
          </cell>
          <cell r="C57659" t="str">
            <v>CLOSED</v>
          </cell>
          <cell r="D57659" t="str">
            <v>Medium</v>
          </cell>
          <cell r="E57659" t="str">
            <v>netscribes</v>
          </cell>
          <cell r="F57659" t="str">
            <v>Sushma Ram</v>
          </cell>
          <cell r="G57659">
            <v>45943.780555555553</v>
          </cell>
          <cell r="H57659">
            <v>45973.689583333333</v>
          </cell>
        </row>
        <row r="57660">
          <cell r="A57660" t="str">
            <v>UCW-20721</v>
          </cell>
          <cell r="B57660" t="str">
            <v>14 New Styles for Cataloging</v>
          </cell>
          <cell r="C57660" t="str">
            <v>CLOSED Due to Inactive/Insufficient Information</v>
          </cell>
          <cell r="D57660" t="str">
            <v>Medium</v>
          </cell>
          <cell r="E57660" t="str">
            <v>netscribes</v>
          </cell>
          <cell r="F57660" t="str">
            <v>Juilee Jadhav</v>
          </cell>
          <cell r="G57660">
            <v>45943.769444444442</v>
          </cell>
          <cell r="H57660">
            <v>45969.620138888888</v>
          </cell>
        </row>
        <row r="57661">
          <cell r="A57661" t="str">
            <v>UCW-20718</v>
          </cell>
          <cell r="B57661" t="str">
            <v>Beauty - 125906 - E2E - Calecim Professional - 1 SKU - 13 Oct</v>
          </cell>
          <cell r="C57661" t="str">
            <v>CLOSED</v>
          </cell>
          <cell r="D57661" t="str">
            <v>Highest</v>
          </cell>
          <cell r="E57661" t="str">
            <v>netscribes</v>
          </cell>
          <cell r="F57661" t="str">
            <v>Shraddha Dighe</v>
          </cell>
          <cell r="G57661">
            <v>45943.765277777777</v>
          </cell>
          <cell r="H57661">
            <v>45954.473611111112</v>
          </cell>
        </row>
        <row r="57662">
          <cell r="A57662" t="str">
            <v>UCW-20715</v>
          </cell>
          <cell r="B57662" t="str">
            <v>Gold Coin Resizing</v>
          </cell>
          <cell r="C57662" t="str">
            <v>CLOSED</v>
          </cell>
          <cell r="D57662" t="str">
            <v>Medium</v>
          </cell>
          <cell r="E57662" t="str">
            <v>netscribes</v>
          </cell>
          <cell r="F57662" t="str">
            <v>netscribes</v>
          </cell>
          <cell r="G57662">
            <v>45943.753472222219</v>
          </cell>
          <cell r="H57662">
            <v>45969.438888888886</v>
          </cell>
        </row>
        <row r="57663">
          <cell r="A57663" t="str">
            <v>UCW-20711</v>
          </cell>
          <cell r="B57663" t="str">
            <v>Tatacliq Kids Apparels Template | 12th Oct'2025</v>
          </cell>
          <cell r="C57663" t="str">
            <v>CLOSED</v>
          </cell>
          <cell r="D57663" t="str">
            <v>Medium</v>
          </cell>
          <cell r="E57663" t="str">
            <v>netscribes</v>
          </cell>
          <cell r="F57663" t="str">
            <v>Lishita Kotian</v>
          </cell>
          <cell r="G57663">
            <v>45943.742361111108</v>
          </cell>
          <cell r="H57663">
            <v>45969.617361111108</v>
          </cell>
        </row>
        <row r="57664">
          <cell r="A57664" t="str">
            <v>UCW-20709</v>
          </cell>
          <cell r="B57664" t="str">
            <v>Tatacliq Men's Apparels Templates | 12th Oct'2025</v>
          </cell>
          <cell r="C57664" t="str">
            <v>CLOSED</v>
          </cell>
          <cell r="D57664" t="str">
            <v>Medium</v>
          </cell>
          <cell r="E57664" t="str">
            <v>netscribes</v>
          </cell>
          <cell r="F57664" t="str">
            <v>Lishita Kotian</v>
          </cell>
          <cell r="G57664">
            <v>45943.738888888889</v>
          </cell>
          <cell r="H57664">
            <v>45969.613888888889</v>
          </cell>
        </row>
        <row r="57665">
          <cell r="A57665" t="str">
            <v>UCW-20708</v>
          </cell>
          <cell r="B57665" t="str">
            <v>Tatacliq Women Western Wear Template | 12th Oct'2025</v>
          </cell>
          <cell r="C57665" t="str">
            <v>CLOSED</v>
          </cell>
          <cell r="D57665" t="str">
            <v>Medium</v>
          </cell>
          <cell r="E57665" t="str">
            <v>netscribes</v>
          </cell>
          <cell r="F57665" t="str">
            <v>Lishita Kotian</v>
          </cell>
          <cell r="G57665">
            <v>45943.73541666667</v>
          </cell>
          <cell r="H57665">
            <v>45969.611805555556</v>
          </cell>
        </row>
        <row r="57666">
          <cell r="A57666" t="str">
            <v>UCW-20707</v>
          </cell>
          <cell r="B57666" t="str">
            <v>Catalogue – Request to Prioritize and Expedite</v>
          </cell>
          <cell r="C57666" t="str">
            <v>CLOSED</v>
          </cell>
          <cell r="D57666" t="str">
            <v>Medium</v>
          </cell>
          <cell r="E57666" t="str">
            <v>netscribes</v>
          </cell>
          <cell r="F57666" t="str">
            <v>Sushma Ram</v>
          </cell>
          <cell r="G57666">
            <v>45943.73541666667</v>
          </cell>
          <cell r="H57666">
            <v>45973.688888888886</v>
          </cell>
        </row>
        <row r="57667">
          <cell r="A57667" t="str">
            <v>UCW-20706</v>
          </cell>
          <cell r="B57667" t="str">
            <v>Tatacliq Women Ethnic Wear Template | 12th Oct'2025</v>
          </cell>
          <cell r="C57667" t="str">
            <v>CLOSED</v>
          </cell>
          <cell r="D57667" t="str">
            <v>Medium</v>
          </cell>
          <cell r="E57667" t="str">
            <v>netscribes</v>
          </cell>
          <cell r="F57667" t="str">
            <v>Lishita Kotian</v>
          </cell>
          <cell r="G57667">
            <v>45943.729166666664</v>
          </cell>
          <cell r="H57667">
            <v>45969.609027777777</v>
          </cell>
        </row>
        <row r="57668">
          <cell r="A57668" t="str">
            <v>UCW-20696</v>
          </cell>
          <cell r="B57668" t="str">
            <v>Beauty - 127939 - E2E - Janeke - 1 SKU - 13 Oct</v>
          </cell>
          <cell r="C57668" t="str">
            <v>CLOSED Due to Inactive/Insufficient Information</v>
          </cell>
          <cell r="D57668" t="str">
            <v>Medium</v>
          </cell>
          <cell r="E57668" t="str">
            <v>netscribes</v>
          </cell>
          <cell r="F57668" t="str">
            <v>netscribes</v>
          </cell>
          <cell r="G57668">
            <v>45943.685416666667</v>
          </cell>
          <cell r="H57668">
            <v>45964.566666666666</v>
          </cell>
        </row>
        <row r="57669">
          <cell r="A57669" t="str">
            <v>UCW-20695</v>
          </cell>
          <cell r="B57669" t="str">
            <v>Adidas Sell now file dated 10th Oct2025</v>
          </cell>
          <cell r="C57669" t="str">
            <v>CLOSED</v>
          </cell>
          <cell r="D57669" t="str">
            <v>Medium</v>
          </cell>
          <cell r="E57669" t="str">
            <v>netscribes</v>
          </cell>
          <cell r="F57669" t="str">
            <v>Sushma Ram</v>
          </cell>
          <cell r="G57669">
            <v>45943.682638888888</v>
          </cell>
          <cell r="H57669">
            <v>46003.974305555559</v>
          </cell>
        </row>
        <row r="57670">
          <cell r="A57670" t="str">
            <v>UCW-20692</v>
          </cell>
          <cell r="B57670" t="str">
            <v>Kiddopanti Catalogue 10th October 2025</v>
          </cell>
          <cell r="C57670" t="str">
            <v>CLOSED</v>
          </cell>
          <cell r="D57670" t="str">
            <v>Medium</v>
          </cell>
          <cell r="E57670" t="str">
            <v>netscribes</v>
          </cell>
          <cell r="F57670" t="str">
            <v>Sushma Ram</v>
          </cell>
          <cell r="G57670">
            <v>45943.673611111109</v>
          </cell>
          <cell r="H57670">
            <v>45973.688194444447</v>
          </cell>
        </row>
        <row r="57671">
          <cell r="A57671" t="str">
            <v>UCW-20688</v>
          </cell>
          <cell r="B57671" t="str">
            <v>Tatacliq Silver Catalogue - 1st &amp; 6th Oct Skus</v>
          </cell>
          <cell r="C57671" t="str">
            <v>CLOSED</v>
          </cell>
          <cell r="D57671" t="str">
            <v>Medium</v>
          </cell>
          <cell r="E57671" t="str">
            <v>netscribes</v>
          </cell>
          <cell r="F57671" t="str">
            <v>Sushma Ram</v>
          </cell>
          <cell r="G57671">
            <v>45943.65902777778</v>
          </cell>
          <cell r="H57671">
            <v>45973.688194444447</v>
          </cell>
        </row>
        <row r="57672">
          <cell r="A57672" t="str">
            <v>UCW-20687</v>
          </cell>
          <cell r="B57672" t="str">
            <v>TH/CK Omni-65 Lot</v>
          </cell>
          <cell r="C57672" t="str">
            <v>CLOSED</v>
          </cell>
          <cell r="D57672" t="str">
            <v>Medium</v>
          </cell>
          <cell r="E57672" t="str">
            <v>Jaibharathi Jagannathan</v>
          </cell>
          <cell r="F57672" t="str">
            <v>Asmi Kumar</v>
          </cell>
          <cell r="G57672">
            <v>45943.656944444447</v>
          </cell>
          <cell r="H57672">
            <v>45973.6875</v>
          </cell>
        </row>
        <row r="57673">
          <cell r="A57673" t="str">
            <v>UCW-20686</v>
          </cell>
          <cell r="B57673" t="str">
            <v>Beauty - 128656 - E2E - Ikonic Me and Ikonic Professional - 8 SKUS - 13 Oct</v>
          </cell>
          <cell r="C57673" t="str">
            <v>CLOSED</v>
          </cell>
          <cell r="D57673" t="str">
            <v>Highest</v>
          </cell>
          <cell r="E57673" t="str">
            <v>netscribes</v>
          </cell>
          <cell r="F57673" t="str">
            <v>Shraddha Dighe</v>
          </cell>
          <cell r="G57673">
            <v>45943.65625</v>
          </cell>
          <cell r="H57673">
            <v>45947.809027777781</v>
          </cell>
        </row>
        <row r="57674">
          <cell r="A57674" t="str">
            <v>UCW-20683</v>
          </cell>
          <cell r="B57674" t="str">
            <v xml:space="preserve">Western wear Madame/mSECRET-10-10-2025 </v>
          </cell>
          <cell r="C57674" t="str">
            <v>CLOSED</v>
          </cell>
          <cell r="D57674" t="str">
            <v>Medium</v>
          </cell>
          <cell r="E57674" t="str">
            <v>netscribes</v>
          </cell>
          <cell r="F57674" t="str">
            <v>Sushma Ram</v>
          </cell>
          <cell r="G57674">
            <v>45943.640277777777</v>
          </cell>
          <cell r="H57674">
            <v>45969.604861111111</v>
          </cell>
        </row>
        <row r="57675">
          <cell r="A57675" t="str">
            <v>UCW-20681</v>
          </cell>
          <cell r="B57675" t="str">
            <v>Beauty - 129446 - E2E - Vinci Botanicals - 20 SKUS - 13 OCT</v>
          </cell>
          <cell r="C57675" t="str">
            <v>CLOSED Due to Inactive/Insufficient Information</v>
          </cell>
          <cell r="D57675" t="str">
            <v>Highest</v>
          </cell>
          <cell r="E57675" t="str">
            <v>netscribes</v>
          </cell>
          <cell r="F57675" t="str">
            <v>Shraddha Dighe</v>
          </cell>
          <cell r="G57675">
            <v>45943.627083333333</v>
          </cell>
          <cell r="H57675">
            <v>45953.660416666666</v>
          </cell>
        </row>
        <row r="57676">
          <cell r="A57676" t="str">
            <v>UCW-20677</v>
          </cell>
          <cell r="B57676" t="str">
            <v>Beauty - 125928 - GWP - Wella Professional - 2 SKUS - 13 OCT</v>
          </cell>
          <cell r="C57676" t="str">
            <v>CLOSED</v>
          </cell>
          <cell r="D57676" t="str">
            <v>Highest</v>
          </cell>
          <cell r="E57676" t="str">
            <v>netscribes</v>
          </cell>
          <cell r="F57676" t="str">
            <v>Shraddha Dighe</v>
          </cell>
          <cell r="G57676">
            <v>45943.606944444444</v>
          </cell>
          <cell r="H57676">
            <v>45946.472222222219</v>
          </cell>
        </row>
        <row r="57677">
          <cell r="A57677" t="str">
            <v>UCW-20676</v>
          </cell>
          <cell r="B57677" t="str">
            <v>NEW STYLES LISTING SJWLD70148-SJWLD70162</v>
          </cell>
          <cell r="C57677" t="str">
            <v>CLOSED</v>
          </cell>
          <cell r="D57677" t="str">
            <v>Medium</v>
          </cell>
          <cell r="E57677" t="str">
            <v>netscribes</v>
          </cell>
          <cell r="F57677" t="str">
            <v>Sushma Ram</v>
          </cell>
          <cell r="G57677">
            <v>45943.606249999997</v>
          </cell>
          <cell r="H57677">
            <v>45973.6875</v>
          </cell>
        </row>
        <row r="57678">
          <cell r="A57678" t="str">
            <v>UCW-20675</v>
          </cell>
          <cell r="B57678" t="str">
            <v>Footwear Listng</v>
          </cell>
          <cell r="C57678" t="str">
            <v>CLOSED</v>
          </cell>
          <cell r="D57678" t="str">
            <v>Medium</v>
          </cell>
          <cell r="E57678" t="str">
            <v>netscribes</v>
          </cell>
          <cell r="F57678" t="str">
            <v>Juilee Jadhav</v>
          </cell>
          <cell r="G57678">
            <v>45943.601388888892</v>
          </cell>
          <cell r="H57678">
            <v>45973.686805555553</v>
          </cell>
        </row>
        <row r="57679">
          <cell r="A57679" t="str">
            <v>UCW-20674</v>
          </cell>
          <cell r="B57679" t="str">
            <v>TataCliq X Bewakoof II Mens Wear II 10-October-2025</v>
          </cell>
          <cell r="C57679" t="str">
            <v>CLOSED</v>
          </cell>
          <cell r="D57679" t="str">
            <v>Medium</v>
          </cell>
          <cell r="E57679" t="str">
            <v>netscribes</v>
          </cell>
          <cell r="F57679" t="str">
            <v>Juilee Jadhav</v>
          </cell>
          <cell r="G57679">
            <v>45943.591666666667</v>
          </cell>
          <cell r="H57679">
            <v>46030.70416666667</v>
          </cell>
        </row>
        <row r="57680">
          <cell r="A57680" t="str">
            <v>UCW-20673</v>
          </cell>
          <cell r="B57680" t="str">
            <v>Odette Catalogue 145 SKUs of Ethnic Wear</v>
          </cell>
          <cell r="C57680" t="str">
            <v>CLOSED</v>
          </cell>
          <cell r="D57680" t="str">
            <v>Medium</v>
          </cell>
          <cell r="E57680" t="str">
            <v>netscribes</v>
          </cell>
          <cell r="F57680" t="str">
            <v>Sushma Ram</v>
          </cell>
          <cell r="G57680">
            <v>45943.586805555555</v>
          </cell>
          <cell r="H57680">
            <v>45972.796527777777</v>
          </cell>
        </row>
        <row r="57681">
          <cell r="A57681" t="str">
            <v>UCW-20669</v>
          </cell>
          <cell r="B57681" t="str">
            <v>Beauty - Image resize - 13 oct</v>
          </cell>
          <cell r="C57681" t="str">
            <v>CLOSED</v>
          </cell>
          <cell r="D57681" t="str">
            <v>Highest</v>
          </cell>
          <cell r="E57681" t="str">
            <v>netscribes</v>
          </cell>
          <cell r="F57681" t="str">
            <v>Shraddha Dighe</v>
          </cell>
          <cell r="G57681">
            <v>45943.575694444444</v>
          </cell>
          <cell r="H57681">
            <v>46003.973611111112</v>
          </cell>
        </row>
        <row r="57682">
          <cell r="A57682" t="str">
            <v>UCW-20668</v>
          </cell>
          <cell r="B57682" t="str">
            <v>don't be basic-40-AW25-10/10/2025</v>
          </cell>
          <cell r="C57682" t="str">
            <v>CLOSED Due to Inactive/Insufficient Information</v>
          </cell>
          <cell r="D57682" t="str">
            <v>Medium</v>
          </cell>
          <cell r="E57682" t="str">
            <v>netscribes</v>
          </cell>
          <cell r="F57682" t="str">
            <v>Sushma Ram</v>
          </cell>
          <cell r="G57682">
            <v>45943.574999999997</v>
          </cell>
          <cell r="H57682">
            <v>45969.600694444445</v>
          </cell>
        </row>
        <row r="57683">
          <cell r="A57683" t="str">
            <v>UCW-20667</v>
          </cell>
          <cell r="B57683" t="str">
            <v>Beauty - 125906 - E2E - Aveda - 112 SKUS - 8 OCT</v>
          </cell>
          <cell r="C57683" t="str">
            <v>CLOSED</v>
          </cell>
          <cell r="D57683" t="str">
            <v>Medium</v>
          </cell>
          <cell r="E57683" t="str">
            <v>netscribes</v>
          </cell>
          <cell r="F57683" t="str">
            <v>netscribes</v>
          </cell>
          <cell r="G57683">
            <v>45943.568055555559</v>
          </cell>
          <cell r="H57683">
            <v>45964.567361111112</v>
          </cell>
        </row>
        <row r="57684">
          <cell r="A57684" t="str">
            <v>UCW-20665</v>
          </cell>
          <cell r="B57684" t="str">
            <v>Beauty - 125928 - E2E - OUAI - 1 SKU - 13 OCT</v>
          </cell>
          <cell r="C57684" t="str">
            <v>CLOSED</v>
          </cell>
          <cell r="D57684" t="str">
            <v>Medium</v>
          </cell>
          <cell r="E57684" t="str">
            <v>netscribes</v>
          </cell>
          <cell r="F57684" t="str">
            <v>Shraddha Dighe</v>
          </cell>
          <cell r="G57684">
            <v>45943.564583333333</v>
          </cell>
          <cell r="H57684">
            <v>45944.442361111112</v>
          </cell>
        </row>
        <row r="57685">
          <cell r="A57685" t="str">
            <v>UCW-20664</v>
          </cell>
          <cell r="B57685" t="str">
            <v>TataCliq X Bewakoof | Womenswestern Wear | 10-October-2025</v>
          </cell>
          <cell r="C57685" t="str">
            <v>CLOSED</v>
          </cell>
          <cell r="D57685" t="str">
            <v>Medium</v>
          </cell>
          <cell r="E57685" t="str">
            <v>netscribes</v>
          </cell>
          <cell r="F57685" t="str">
            <v>Juilee Jadhav</v>
          </cell>
          <cell r="G57685">
            <v>45943.560416666667</v>
          </cell>
          <cell r="H57685">
            <v>45973.686111111114</v>
          </cell>
        </row>
        <row r="57686">
          <cell r="A57686" t="str">
            <v>UCW-20659</v>
          </cell>
          <cell r="B57686" t="str">
            <v>NUMERO UNO (LOT-52) TATA-CLIQ (Men's wear)</v>
          </cell>
          <cell r="C57686" t="str">
            <v>CLOSED</v>
          </cell>
          <cell r="D57686" t="str">
            <v>Medium</v>
          </cell>
          <cell r="E57686" t="str">
            <v>netscribes</v>
          </cell>
          <cell r="F57686" t="str">
            <v>Juilee Jadhav</v>
          </cell>
          <cell r="G57686">
            <v>45943.550694444442</v>
          </cell>
          <cell r="H57686">
            <v>45973.685416666667</v>
          </cell>
        </row>
        <row r="57687">
          <cell r="A57687" t="str">
            <v>UCW-20646</v>
          </cell>
          <cell r="B57687" t="str">
            <v>TATACLIQ NEW CATALOGUE 06-10-2025</v>
          </cell>
          <cell r="C57687" t="str">
            <v>CLOSED</v>
          </cell>
          <cell r="D57687" t="str">
            <v>Medium</v>
          </cell>
          <cell r="E57687" t="str">
            <v>netscribes</v>
          </cell>
          <cell r="F57687" t="str">
            <v>Juilee Jadhav</v>
          </cell>
          <cell r="G57687">
            <v>45943.455555555556</v>
          </cell>
          <cell r="H57687">
            <v>45973.685416666667</v>
          </cell>
        </row>
        <row r="57688">
          <cell r="A57688" t="str">
            <v>UCW-20643</v>
          </cell>
          <cell r="B57688" t="str">
            <v>Beauty - 125928 - GWP - OUAI - 2 SKUS - 13 OCT</v>
          </cell>
          <cell r="C57688" t="str">
            <v>CLOSED</v>
          </cell>
          <cell r="D57688" t="str">
            <v>Medium</v>
          </cell>
          <cell r="E57688" t="str">
            <v>netscribes</v>
          </cell>
          <cell r="F57688" t="str">
            <v>netscribes</v>
          </cell>
          <cell r="G57688">
            <v>45943.440972222219</v>
          </cell>
          <cell r="H57688">
            <v>45964.568055555559</v>
          </cell>
        </row>
        <row r="57689">
          <cell r="A57689" t="str">
            <v>UCW-20639</v>
          </cell>
          <cell r="B57689" t="str">
            <v>Kids Wear Category New Listing - The Mom Store (12-09-2025</v>
          </cell>
          <cell r="C57689" t="str">
            <v>CLOSED</v>
          </cell>
          <cell r="D57689" t="str">
            <v>Medium</v>
          </cell>
          <cell r="E57689" t="str">
            <v>netscribes</v>
          </cell>
          <cell r="F57689" t="str">
            <v>Mohd Tahir Shaikh</v>
          </cell>
          <cell r="G57689">
            <v>45941.547222222223</v>
          </cell>
          <cell r="H57689">
            <v>45973.685416666667</v>
          </cell>
        </row>
        <row r="57690">
          <cell r="A57690" t="str">
            <v>UCW-20637</v>
          </cell>
          <cell r="B57690" t="str">
            <v>Product video_Link</v>
          </cell>
          <cell r="C57690" t="str">
            <v>CLOSED</v>
          </cell>
          <cell r="D57690" t="str">
            <v>Medium</v>
          </cell>
          <cell r="E57690" t="str">
            <v>netscribes</v>
          </cell>
          <cell r="F57690" t="str">
            <v>Mohd Tahir Shaikh</v>
          </cell>
          <cell r="G57690">
            <v>45941.537499999999</v>
          </cell>
          <cell r="H57690">
            <v>45969.4375</v>
          </cell>
        </row>
        <row r="57691">
          <cell r="A57691" t="str">
            <v>UCW-20633</v>
          </cell>
          <cell r="B57691" t="str">
            <v>PANASONIC add new listing</v>
          </cell>
          <cell r="C57691" t="str">
            <v>CLOSED</v>
          </cell>
          <cell r="D57691" t="str">
            <v>Medium</v>
          </cell>
          <cell r="E57691" t="str">
            <v>netscribes</v>
          </cell>
          <cell r="F57691" t="str">
            <v>netscribes</v>
          </cell>
          <cell r="G57691">
            <v>45941.5</v>
          </cell>
          <cell r="H57691">
            <v>46003.981249999997</v>
          </cell>
        </row>
        <row r="57692">
          <cell r="A57692" t="str">
            <v>UCW-20632</v>
          </cell>
          <cell r="B57692" t="str">
            <v>Beauty - 127259 - GWP - Breathe aromatherapy - 6 SKUS - 10 OCT</v>
          </cell>
          <cell r="C57692" t="str">
            <v>CLOSED</v>
          </cell>
          <cell r="D57692" t="str">
            <v>Highest</v>
          </cell>
          <cell r="E57692" t="str">
            <v>netscribes</v>
          </cell>
          <cell r="F57692" t="str">
            <v>Shraddha Dighe</v>
          </cell>
          <cell r="G57692">
            <v>45940.866666666669</v>
          </cell>
          <cell r="H57692">
            <v>45945.533333333333</v>
          </cell>
        </row>
        <row r="57693">
          <cell r="A57693" t="str">
            <v>UCW-20631</v>
          </cell>
          <cell r="B57693" t="str">
            <v>Beauty - 125928 - E2E - Forest Essentials - 6 SKUS - 10 OCT</v>
          </cell>
          <cell r="C57693" t="str">
            <v>CLOSED</v>
          </cell>
          <cell r="D57693" t="str">
            <v>Highest</v>
          </cell>
          <cell r="E57693" t="str">
            <v>netscribes</v>
          </cell>
          <cell r="F57693" t="str">
            <v>Shraddha Dighe</v>
          </cell>
          <cell r="G57693">
            <v>45940.850694444445</v>
          </cell>
          <cell r="H57693">
            <v>45945.538888888892</v>
          </cell>
        </row>
        <row r="57694">
          <cell r="A57694" t="str">
            <v>UCW-20630</v>
          </cell>
          <cell r="B57694" t="str">
            <v>Beauty - Adhoc - Image Resize - Multibrand - 10th Oct</v>
          </cell>
          <cell r="C57694" t="str">
            <v>CLOSED</v>
          </cell>
          <cell r="D57694" t="str">
            <v>Medium</v>
          </cell>
          <cell r="E57694" t="str">
            <v>netscribes</v>
          </cell>
          <cell r="F57694" t="str">
            <v>Simi Raichel Zachariah</v>
          </cell>
          <cell r="G57694">
            <v>45940.842361111114</v>
          </cell>
          <cell r="H57694">
            <v>46003.973611111112</v>
          </cell>
        </row>
        <row r="57695">
          <cell r="A57695" t="str">
            <v>UCW-20629</v>
          </cell>
          <cell r="B57695" t="str">
            <v>SKECHERS EYEWEAR + 126594-OAKOLWH + 09/10/2025</v>
          </cell>
          <cell r="C57695" t="str">
            <v>CLOSED</v>
          </cell>
          <cell r="D57695" t="str">
            <v>Medium</v>
          </cell>
          <cell r="E57695" t="str">
            <v>netscribes</v>
          </cell>
          <cell r="F57695" t="str">
            <v>Juilee Jadhav</v>
          </cell>
          <cell r="G57695">
            <v>45940.824305555558</v>
          </cell>
          <cell r="H57695">
            <v>45973.68472222222</v>
          </cell>
        </row>
        <row r="57696">
          <cell r="A57696" t="str">
            <v>UCW-20626</v>
          </cell>
          <cell r="B57696" t="str">
            <v>Lotto Footwear 11th Lot Cataloguing</v>
          </cell>
          <cell r="C57696" t="str">
            <v>CLOSED</v>
          </cell>
          <cell r="D57696" t="str">
            <v>Medium</v>
          </cell>
          <cell r="E57696" t="str">
            <v>netscribes</v>
          </cell>
          <cell r="F57696" t="str">
            <v>Mohd Tahir Shaikh</v>
          </cell>
          <cell r="G57696">
            <v>45940.804861111108</v>
          </cell>
          <cell r="H57696">
            <v>45973.68472222222</v>
          </cell>
        </row>
        <row r="57697">
          <cell r="A57697" t="str">
            <v>UCW-20625</v>
          </cell>
          <cell r="B57697" t="str">
            <v>Beauty - E2E - HUL - Vaseline - 125928 - 1 sku - 10th Oct</v>
          </cell>
          <cell r="C57697" t="str">
            <v>CLOSED</v>
          </cell>
          <cell r="D57697" t="str">
            <v>Medium</v>
          </cell>
          <cell r="E57697" t="str">
            <v>netscribes</v>
          </cell>
          <cell r="F57697" t="str">
            <v>Simi Raichel Zachariah</v>
          </cell>
          <cell r="G57697">
            <v>45940.802777777775</v>
          </cell>
          <cell r="H57697">
            <v>45944.923611111109</v>
          </cell>
        </row>
        <row r="57698">
          <cell r="A57698" t="str">
            <v>UCW-20624</v>
          </cell>
          <cell r="B57698" t="str">
            <v>Request for Size Chart, Image, and Content Update</v>
          </cell>
          <cell r="C57698" t="str">
            <v>CLOSED</v>
          </cell>
          <cell r="D57698" t="str">
            <v>Medium</v>
          </cell>
          <cell r="E57698" t="str">
            <v>netscribes</v>
          </cell>
          <cell r="F57698" t="str">
            <v>Juilee Jadhav</v>
          </cell>
          <cell r="G57698">
            <v>45940.800694444442</v>
          </cell>
          <cell r="H57698">
            <v>46003.972916666666</v>
          </cell>
        </row>
        <row r="57699">
          <cell r="A57699" t="str">
            <v>UCW-20623</v>
          </cell>
          <cell r="B57699" t="str">
            <v>THCK | Migration | Mall to Lux | 32 styles</v>
          </cell>
          <cell r="C57699" t="str">
            <v>CLOSED</v>
          </cell>
          <cell r="D57699" t="str">
            <v>Medium</v>
          </cell>
          <cell r="E57699" t="str">
            <v>Jaibharathi Jagannathan</v>
          </cell>
          <cell r="F57699" t="str">
            <v>Asmi Kumar</v>
          </cell>
          <cell r="G57699">
            <v>45940.799305555556</v>
          </cell>
          <cell r="H57699">
            <v>45969.559027777781</v>
          </cell>
        </row>
        <row r="57700">
          <cell r="A57700" t="str">
            <v>UCW-20621</v>
          </cell>
          <cell r="B57700" t="str">
            <v>Brand: Converse | Seller Code: 129357 | TQF FTWR (Women) Catalog</v>
          </cell>
          <cell r="C57700" t="str">
            <v>CLOSED</v>
          </cell>
          <cell r="D57700" t="str">
            <v>Medium</v>
          </cell>
          <cell r="E57700" t="str">
            <v>netscribes</v>
          </cell>
          <cell r="F57700" t="str">
            <v>Mohd Tahir Shaikh</v>
          </cell>
          <cell r="G57700">
            <v>45940.79583333333</v>
          </cell>
          <cell r="H57700">
            <v>45977.932638888888</v>
          </cell>
        </row>
        <row r="57701">
          <cell r="A57701" t="str">
            <v>UCW-20620</v>
          </cell>
          <cell r="B57701" t="str">
            <v>Request for Size Chart, Image, and Content Update</v>
          </cell>
          <cell r="C57701" t="str">
            <v>CLOSED Due to Inactive/Insufficient Information</v>
          </cell>
          <cell r="D57701" t="str">
            <v>Medium</v>
          </cell>
          <cell r="E57701" t="str">
            <v>netscribes</v>
          </cell>
          <cell r="F57701" t="str">
            <v>Juilee Jadhav</v>
          </cell>
          <cell r="G57701">
            <v>45940.795138888891</v>
          </cell>
          <cell r="H57701">
            <v>45944.706250000003</v>
          </cell>
        </row>
        <row r="57702">
          <cell r="A57702" t="str">
            <v>UCW-20614</v>
          </cell>
          <cell r="B57702" t="str">
            <v>Introducing Tatacliq Fashion New Key Account Manager - Prerna Sudrik</v>
          </cell>
          <cell r="C57702" t="str">
            <v>CLOSED</v>
          </cell>
          <cell r="D57702" t="str">
            <v>Medium</v>
          </cell>
          <cell r="E57702" t="str">
            <v>netscribes</v>
          </cell>
          <cell r="F57702" t="str">
            <v>Mohd Tahir Shaikh</v>
          </cell>
          <cell r="G57702">
            <v>45940.775000000001</v>
          </cell>
          <cell r="H57702">
            <v>45973.684027777781</v>
          </cell>
        </row>
        <row r="57703">
          <cell r="A57703" t="str">
            <v>UCW-20609</v>
          </cell>
          <cell r="B57703" t="str">
            <v>Black + Decker_RMR New Listing_33 SKUs</v>
          </cell>
          <cell r="C57703" t="str">
            <v>CLOSED Due to Inactive/Insufficient Information</v>
          </cell>
          <cell r="D57703" t="str">
            <v>Medium</v>
          </cell>
          <cell r="E57703" t="str">
            <v>netscribes</v>
          </cell>
          <cell r="F57703" t="str">
            <v>Juilee Jadhav</v>
          </cell>
          <cell r="G57703">
            <v>45940.759027777778</v>
          </cell>
          <cell r="H57703">
            <v>45973.683333333334</v>
          </cell>
        </row>
        <row r="57704">
          <cell r="A57704" t="str">
            <v>UCW-20603</v>
          </cell>
          <cell r="B57704" t="str">
            <v>PANASONIC add new listing</v>
          </cell>
          <cell r="C57704" t="str">
            <v>CLOSED</v>
          </cell>
          <cell r="D57704" t="str">
            <v>Medium</v>
          </cell>
          <cell r="E57704" t="str">
            <v>netscribes</v>
          </cell>
          <cell r="F57704" t="str">
            <v>Juilee Jadhav</v>
          </cell>
          <cell r="G57704">
            <v>45940.739583333336</v>
          </cell>
          <cell r="H57704">
            <v>45973.683333333334</v>
          </cell>
        </row>
        <row r="57705">
          <cell r="A57705" t="str">
            <v>UCW-20600</v>
          </cell>
          <cell r="B57705" t="str">
            <v>ONLY &amp; VEROMODA LATCHING TATA CLIQ (LOT 58)</v>
          </cell>
          <cell r="C57705" t="str">
            <v>CLOSED</v>
          </cell>
          <cell r="D57705" t="str">
            <v>Medium</v>
          </cell>
          <cell r="E57705" t="str">
            <v>netscribes</v>
          </cell>
          <cell r="F57705" t="str">
            <v>Juilee Jadhav</v>
          </cell>
          <cell r="G57705">
            <v>45940.713888888888</v>
          </cell>
          <cell r="H57705">
            <v>46003.972916666666</v>
          </cell>
        </row>
        <row r="57706">
          <cell r="A57706" t="str">
            <v>UCW-20596</v>
          </cell>
          <cell r="B57706" t="str">
            <v>Red Tape Tata CLiQ Footwear Catalog_09-10-2025 (Incorrect Product Dispatched (Andon Cord) - Red Tape)</v>
          </cell>
          <cell r="C57706" t="str">
            <v>CLOSED</v>
          </cell>
          <cell r="D57706" t="str">
            <v>Medium</v>
          </cell>
          <cell r="E57706" t="str">
            <v>netscribes</v>
          </cell>
          <cell r="F57706" t="str">
            <v>Sushma Ram</v>
          </cell>
          <cell r="G57706">
            <v>45940.695138888892</v>
          </cell>
          <cell r="H57706">
            <v>45973.683333333334</v>
          </cell>
        </row>
        <row r="57707">
          <cell r="A57707" t="str">
            <v>UCW-20593</v>
          </cell>
          <cell r="B57707" t="str">
            <v>Catalogue Upload Feed Metro-Mochi (Women's and Men's Footwear)</v>
          </cell>
          <cell r="C57707" t="str">
            <v>CLOSED</v>
          </cell>
          <cell r="D57707" t="str">
            <v>Medium</v>
          </cell>
          <cell r="E57707" t="str">
            <v>netscribes</v>
          </cell>
          <cell r="F57707" t="str">
            <v>Lishita Kotian</v>
          </cell>
          <cell r="G57707">
            <v>45940.680555555555</v>
          </cell>
          <cell r="H57707">
            <v>45969.544444444444</v>
          </cell>
        </row>
        <row r="57708">
          <cell r="A57708" t="str">
            <v>UCW-20592</v>
          </cell>
          <cell r="B57708" t="str">
            <v>Influencer Image addition TATACLIQ X LIBAS 08-10-2025</v>
          </cell>
          <cell r="C57708" t="str">
            <v>CLOSED</v>
          </cell>
          <cell r="D57708" t="str">
            <v>Medium</v>
          </cell>
          <cell r="E57708" t="str">
            <v>netscribes</v>
          </cell>
          <cell r="F57708" t="str">
            <v>Sushma Ram</v>
          </cell>
          <cell r="G57708">
            <v>45940.677777777775</v>
          </cell>
          <cell r="H57708">
            <v>46003.97152777778</v>
          </cell>
        </row>
        <row r="57709">
          <cell r="A57709" t="str">
            <v>UCW-20585</v>
          </cell>
          <cell r="B57709" t="str">
            <v>Beauty - E2E- 127939- Abercrombie &amp; Fitch - 9 skus</v>
          </cell>
          <cell r="C57709" t="str">
            <v>CLOSED</v>
          </cell>
          <cell r="D57709" t="str">
            <v>Medium</v>
          </cell>
          <cell r="E57709" t="str">
            <v>netscribes</v>
          </cell>
          <cell r="F57709" t="str">
            <v>Simi Raichel Zachariah</v>
          </cell>
          <cell r="G57709">
            <v>45940.633333333331</v>
          </cell>
          <cell r="H57709">
            <v>45948.615277777775</v>
          </cell>
        </row>
        <row r="57710">
          <cell r="A57710" t="str">
            <v>UCW-20578</v>
          </cell>
          <cell r="B57710" t="str">
            <v>Skechers New Listing 09-10-2025</v>
          </cell>
          <cell r="C57710" t="str">
            <v>CLOSED</v>
          </cell>
          <cell r="D57710" t="str">
            <v>Medium</v>
          </cell>
          <cell r="E57710" t="str">
            <v>netscribes</v>
          </cell>
          <cell r="F57710" t="str">
            <v>Lishita Kotian</v>
          </cell>
          <cell r="G57710">
            <v>45940.605555555558</v>
          </cell>
          <cell r="H57710">
            <v>45973.682638888888</v>
          </cell>
        </row>
        <row r="57711">
          <cell r="A57711" t="str">
            <v>UCW-20571</v>
          </cell>
          <cell r="B57711" t="str">
            <v>CLONE - Miarcus -24 Styles-AW'25 -15 August</v>
          </cell>
          <cell r="C57711" t="str">
            <v>CLOSED</v>
          </cell>
          <cell r="D57711" t="str">
            <v>Medium</v>
          </cell>
          <cell r="E57711" t="str">
            <v>netscribes</v>
          </cell>
          <cell r="F57711" t="str">
            <v>Mohd Tahir Shaikh</v>
          </cell>
          <cell r="G57711">
            <v>45940.577777777777</v>
          </cell>
          <cell r="H57711">
            <v>45969.540972222225</v>
          </cell>
        </row>
        <row r="57712">
          <cell r="A57712" t="str">
            <v>UCW-20570</v>
          </cell>
          <cell r="B57712" t="str">
            <v>Removal of images : Duorflex</v>
          </cell>
          <cell r="C57712" t="str">
            <v>CLOSED</v>
          </cell>
          <cell r="D57712" t="str">
            <v>Medium</v>
          </cell>
          <cell r="E57712" t="str">
            <v>netscribes</v>
          </cell>
          <cell r="F57712" t="str">
            <v>Juilee Jadhav</v>
          </cell>
          <cell r="G57712">
            <v>45940.564583333333</v>
          </cell>
          <cell r="H57712">
            <v>46003.97152777778</v>
          </cell>
        </row>
        <row r="57713">
          <cell r="A57713" t="str">
            <v>UCW-20569</v>
          </cell>
          <cell r="B57713" t="str">
            <v>The Green Tree Apparels-Women Socks Listings as on 02-09-2025</v>
          </cell>
          <cell r="C57713" t="str">
            <v>CLOSED Due to Inactive/Insufficient Information</v>
          </cell>
          <cell r="D57713" t="str">
            <v>High</v>
          </cell>
          <cell r="E57713" t="str">
            <v>netscribes</v>
          </cell>
          <cell r="F57713" t="str">
            <v>Sushma Ram</v>
          </cell>
          <cell r="G57713">
            <v>45940.552777777775</v>
          </cell>
          <cell r="H57713">
            <v>45969.540277777778</v>
          </cell>
        </row>
        <row r="57714">
          <cell r="A57714" t="str">
            <v>UCW-20568</v>
          </cell>
          <cell r="B57714" t="str">
            <v>MIA DT Manifiest Collections</v>
          </cell>
          <cell r="C57714" t="str">
            <v>CLOSED</v>
          </cell>
          <cell r="D57714" t="str">
            <v>Medium</v>
          </cell>
          <cell r="E57714" t="str">
            <v>netscribes</v>
          </cell>
          <cell r="F57714" t="str">
            <v>Mohd Tahir Shaikh</v>
          </cell>
          <cell r="G57714">
            <v>45940.547222222223</v>
          </cell>
          <cell r="H57714">
            <v>45973.681944444441</v>
          </cell>
        </row>
        <row r="57715">
          <cell r="A57715" t="str">
            <v>UCW-20559</v>
          </cell>
          <cell r="B57715" t="str">
            <v>Urgent Request-New Product listing file</v>
          </cell>
          <cell r="C57715" t="str">
            <v>CLOSED</v>
          </cell>
          <cell r="D57715" t="str">
            <v>Medium</v>
          </cell>
          <cell r="E57715" t="str">
            <v>netscribes</v>
          </cell>
          <cell r="F57715" t="str">
            <v>Juilee Jadhav</v>
          </cell>
          <cell r="G57715">
            <v>45940.506249999999</v>
          </cell>
          <cell r="H57715">
            <v>45973.681944444441</v>
          </cell>
        </row>
        <row r="57716">
          <cell r="A57716" t="str">
            <v>UCW-20558</v>
          </cell>
          <cell r="B57716" t="str">
            <v>Beauty - E2E - 125928 - Missoni - 1 sku - 10th Oct</v>
          </cell>
          <cell r="C57716" t="str">
            <v>CLOSED</v>
          </cell>
          <cell r="D57716" t="str">
            <v>Medium</v>
          </cell>
          <cell r="E57716" t="str">
            <v>netscribes</v>
          </cell>
          <cell r="F57716" t="str">
            <v>Simi Raichel Zachariah</v>
          </cell>
          <cell r="G57716">
            <v>45940.504166666666</v>
          </cell>
          <cell r="H57716">
            <v>45944.430555555555</v>
          </cell>
        </row>
        <row r="57717">
          <cell r="A57717" t="str">
            <v>UCW-20556</v>
          </cell>
          <cell r="B57717" t="str">
            <v>TataCliq Lotto Footwear 10th (Melt) Lot Cataloguing</v>
          </cell>
          <cell r="C57717" t="str">
            <v>CLOSED</v>
          </cell>
          <cell r="D57717" t="str">
            <v>Medium</v>
          </cell>
          <cell r="E57717" t="str">
            <v>netscribes</v>
          </cell>
          <cell r="F57717" t="str">
            <v>Mohd Tahir Shaikh</v>
          </cell>
          <cell r="G57717">
            <v>45940.470833333333</v>
          </cell>
          <cell r="H57717">
            <v>45973.681250000001</v>
          </cell>
        </row>
        <row r="57718">
          <cell r="A57718" t="str">
            <v>UCW-20549</v>
          </cell>
          <cell r="B57718" t="str">
            <v>BEauty - E2E- 125928 - Issey Miyake - 2skus - 10 Oct</v>
          </cell>
          <cell r="C57718" t="str">
            <v>CLOSED</v>
          </cell>
          <cell r="D57718" t="str">
            <v>Medium</v>
          </cell>
          <cell r="E57718" t="str">
            <v>netscribes</v>
          </cell>
          <cell r="F57718" t="str">
            <v>Simi Raichel Zachariah</v>
          </cell>
          <cell r="G57718">
            <v>45940.42291666667</v>
          </cell>
          <cell r="H57718">
            <v>45941.753472222219</v>
          </cell>
        </row>
        <row r="57719">
          <cell r="A57719" t="str">
            <v>UCW-20523</v>
          </cell>
          <cell r="B57719" t="str">
            <v>Beauty - 127939 - E2E - L'Occitane - 10 SKU - 9 OCT</v>
          </cell>
          <cell r="C57719" t="str">
            <v>CLOSED</v>
          </cell>
          <cell r="D57719" t="str">
            <v>Highest</v>
          </cell>
          <cell r="E57719" t="str">
            <v>netscribes</v>
          </cell>
          <cell r="F57719" t="str">
            <v>Shraddha Dighe</v>
          </cell>
          <cell r="G57719">
            <v>45939.779861111114</v>
          </cell>
          <cell r="H57719">
            <v>45946.463888888888</v>
          </cell>
        </row>
        <row r="57720">
          <cell r="A57720" t="str">
            <v>UCW-20520</v>
          </cell>
          <cell r="B57720" t="str">
            <v>Brand: Converse | Seller Code: 129357 | TQF FTWR (Unisex) Catalog</v>
          </cell>
          <cell r="C57720" t="str">
            <v>CLOSED</v>
          </cell>
          <cell r="D57720" t="str">
            <v>Medium</v>
          </cell>
          <cell r="E57720" t="str">
            <v>netscribes</v>
          </cell>
          <cell r="F57720" t="str">
            <v>Mohd Tahir Shaikh</v>
          </cell>
          <cell r="G57720">
            <v>45939.775000000001</v>
          </cell>
          <cell r="H57720">
            <v>45977.929166666669</v>
          </cell>
        </row>
        <row r="57721">
          <cell r="A57721" t="str">
            <v>UCW-20519</v>
          </cell>
          <cell r="B57721" t="str">
            <v>Beauty - 125928 - GWP - OUAI - 5 SKUS - 9 OCT</v>
          </cell>
          <cell r="C57721" t="str">
            <v>CLOSED</v>
          </cell>
          <cell r="D57721" t="str">
            <v>Medium</v>
          </cell>
          <cell r="E57721" t="str">
            <v>netscribes</v>
          </cell>
          <cell r="F57721" t="str">
            <v>Shraddha Dighe</v>
          </cell>
          <cell r="G57721">
            <v>45939.772916666669</v>
          </cell>
          <cell r="H57721">
            <v>45988.536805555559</v>
          </cell>
        </row>
        <row r="57722">
          <cell r="A57722" t="str">
            <v>UCW-20514</v>
          </cell>
          <cell r="B57722" t="str">
            <v>Tata Cliq Women's Catalog AW25 Lot: 13</v>
          </cell>
          <cell r="C57722" t="str">
            <v>CLOSED</v>
          </cell>
          <cell r="D57722" t="str">
            <v>Medium</v>
          </cell>
          <cell r="E57722" t="str">
            <v>netscribes</v>
          </cell>
          <cell r="F57722" t="str">
            <v>Lishita Kotian</v>
          </cell>
          <cell r="G57722">
            <v>45939.763194444444</v>
          </cell>
          <cell r="H57722">
            <v>45969.531944444447</v>
          </cell>
        </row>
        <row r="57723">
          <cell r="A57723" t="str">
            <v>UCW-20513</v>
          </cell>
          <cell r="B57723" t="str">
            <v>CLONE - Lotto Footwear 9th Lot Cataloguing</v>
          </cell>
          <cell r="C57723" t="str">
            <v>CLOSED</v>
          </cell>
          <cell r="D57723" t="str">
            <v>Medium</v>
          </cell>
          <cell r="E57723" t="str">
            <v>netscribes</v>
          </cell>
          <cell r="F57723" t="str">
            <v>Mohd Tahir Shaikh</v>
          </cell>
          <cell r="G57723">
            <v>45939.759722222225</v>
          </cell>
          <cell r="H57723">
            <v>45969.741666666669</v>
          </cell>
        </row>
        <row r="57724">
          <cell r="A57724" t="str">
            <v>UCW-20512</v>
          </cell>
          <cell r="B57724" t="str">
            <v>Tata Cliq Kid's Catalog AW25 Lot: 13</v>
          </cell>
          <cell r="C57724" t="str">
            <v>CLOSED</v>
          </cell>
          <cell r="D57724" t="str">
            <v>Medium</v>
          </cell>
          <cell r="E57724" t="str">
            <v>netscribes</v>
          </cell>
          <cell r="F57724" t="str">
            <v>Lishita Kotian</v>
          </cell>
          <cell r="G57724">
            <v>45939.754861111112</v>
          </cell>
          <cell r="H57724">
            <v>45969.530555555553</v>
          </cell>
        </row>
        <row r="57725">
          <cell r="A57725" t="str">
            <v>UCW-20511</v>
          </cell>
          <cell r="B57725" t="str">
            <v>Tata Cliq Men's Catalog AW25 Lot 13</v>
          </cell>
          <cell r="C57725" t="str">
            <v>CLOSED</v>
          </cell>
          <cell r="D57725" t="str">
            <v>Medium</v>
          </cell>
          <cell r="E57725" t="str">
            <v>netscribes</v>
          </cell>
          <cell r="F57725" t="str">
            <v>Lishita Kotian</v>
          </cell>
          <cell r="G57725">
            <v>45939.750694444447</v>
          </cell>
          <cell r="H57725">
            <v>45969.529861111114</v>
          </cell>
        </row>
        <row r="57726">
          <cell r="A57726" t="str">
            <v>UCW-20506</v>
          </cell>
          <cell r="B57726" t="str">
            <v>Globus Women's Wear Apparels - 199 Styles - Batch 111,112,113,114 &amp; 115 (Western Wear) (07.10.2025) (Seller Code - 124013)</v>
          </cell>
          <cell r="C57726" t="str">
            <v>CLOSED</v>
          </cell>
          <cell r="D57726" t="str">
            <v>Medium</v>
          </cell>
          <cell r="E57726" t="str">
            <v>netscribes</v>
          </cell>
          <cell r="F57726" t="str">
            <v>Juilee Jadhav</v>
          </cell>
          <cell r="G57726">
            <v>45939.72152777778</v>
          </cell>
          <cell r="H57726">
            <v>45969.739583333336</v>
          </cell>
        </row>
        <row r="57727">
          <cell r="A57727" t="str">
            <v>UCW-20505</v>
          </cell>
          <cell r="B57727" t="str">
            <v>Tatacliq Kids Content template_08-10-25</v>
          </cell>
          <cell r="C57727" t="str">
            <v>CLOSED</v>
          </cell>
          <cell r="D57727" t="str">
            <v>Medium</v>
          </cell>
          <cell r="E57727" t="str">
            <v>netscribes</v>
          </cell>
          <cell r="F57727" t="str">
            <v>Lishita Kotian</v>
          </cell>
          <cell r="G57727">
            <v>45939.713888888888</v>
          </cell>
          <cell r="H57727">
            <v>45969.527083333334</v>
          </cell>
        </row>
        <row r="57728">
          <cell r="A57728" t="str">
            <v>UCW-20490</v>
          </cell>
          <cell r="B57728" t="str">
            <v xml:space="preserve">Beauty - E2E - 127939 - BCPL - Multibrands - 26 skus </v>
          </cell>
          <cell r="C57728" t="str">
            <v>CLOSED Due to Inactive/Insufficient Information</v>
          </cell>
          <cell r="D57728" t="str">
            <v>Medium</v>
          </cell>
          <cell r="E57728" t="str">
            <v>netscribes</v>
          </cell>
          <cell r="F57728" t="str">
            <v>Simi Raichel Zachariah</v>
          </cell>
          <cell r="G57728">
            <v>45939.678472222222</v>
          </cell>
          <cell r="H57728">
            <v>45974.597916666666</v>
          </cell>
        </row>
        <row r="57729">
          <cell r="A57729" t="str">
            <v>UCW-20489</v>
          </cell>
          <cell r="B57729" t="str">
            <v>Beauty - E2E - 125928 - Armaf - 2 skus - 9th Oct</v>
          </cell>
          <cell r="C57729" t="str">
            <v>CLOSED</v>
          </cell>
          <cell r="D57729" t="str">
            <v>Medium</v>
          </cell>
          <cell r="E57729" t="str">
            <v>netscribes</v>
          </cell>
          <cell r="F57729" t="str">
            <v>Simi Raichel Zachariah</v>
          </cell>
          <cell r="G57729">
            <v>45939.67291666667</v>
          </cell>
          <cell r="H57729">
            <v>45944.915972222225</v>
          </cell>
        </row>
        <row r="57730">
          <cell r="A57730" t="str">
            <v>UCW-20488</v>
          </cell>
          <cell r="B57730" t="str">
            <v>TH/CK-MP-Lot 78</v>
          </cell>
          <cell r="C57730" t="str">
            <v>CLOSED</v>
          </cell>
          <cell r="D57730" t="str">
            <v>Medium</v>
          </cell>
          <cell r="E57730" t="str">
            <v>Jaibharathi Jagannathan</v>
          </cell>
          <cell r="F57730" t="str">
            <v>Asmi Kumar</v>
          </cell>
          <cell r="G57730">
            <v>45939.67083333333</v>
          </cell>
          <cell r="H57730">
            <v>45969.738888888889</v>
          </cell>
        </row>
        <row r="57731">
          <cell r="A57731" t="str">
            <v>UCW-20487</v>
          </cell>
          <cell r="B57731" t="str">
            <v>TH-Omni-Lot 87</v>
          </cell>
          <cell r="C57731" t="str">
            <v>CLOSED</v>
          </cell>
          <cell r="D57731" t="str">
            <v>Medium</v>
          </cell>
          <cell r="E57731" t="str">
            <v>Jaibharathi Jagannathan</v>
          </cell>
          <cell r="F57731" t="str">
            <v>Asmi Kumar</v>
          </cell>
          <cell r="G57731">
            <v>45939.65902777778</v>
          </cell>
          <cell r="H57731">
            <v>45969.738194444442</v>
          </cell>
        </row>
        <row r="57732">
          <cell r="A57732" t="str">
            <v>UCW-20484</v>
          </cell>
          <cell r="B57732" t="str">
            <v>Image Replace TATACLIQ X LIBAS (PRIORITY_ 08-10-2025)</v>
          </cell>
          <cell r="C57732" t="str">
            <v>CLOSED</v>
          </cell>
          <cell r="D57732" t="str">
            <v>Highest</v>
          </cell>
          <cell r="E57732" t="str">
            <v>netscribes</v>
          </cell>
          <cell r="F57732" t="str">
            <v>Sushma Ram</v>
          </cell>
          <cell r="G57732">
            <v>45939.636111111111</v>
          </cell>
          <cell r="H57732">
            <v>46003.970138888886</v>
          </cell>
        </row>
        <row r="57733">
          <cell r="A57733" t="str">
            <v>UCW-20483</v>
          </cell>
          <cell r="B57733" t="str">
            <v>New Listing - Vedhani Ring 3 Gm</v>
          </cell>
          <cell r="C57733" t="str">
            <v>CLOSED</v>
          </cell>
          <cell r="D57733" t="str">
            <v>Medium</v>
          </cell>
          <cell r="E57733" t="str">
            <v>netscribes</v>
          </cell>
          <cell r="F57733" t="str">
            <v>Sushma Ram</v>
          </cell>
          <cell r="G57733">
            <v>45939.618055555555</v>
          </cell>
          <cell r="H57733">
            <v>45969.738194444442</v>
          </cell>
        </row>
        <row r="57734">
          <cell r="A57734" t="str">
            <v>UCW-20482</v>
          </cell>
          <cell r="B57734" t="str">
            <v>Crocs Listing Phase 4</v>
          </cell>
          <cell r="C57734" t="str">
            <v>CLOSED</v>
          </cell>
          <cell r="D57734" t="str">
            <v>Medium</v>
          </cell>
          <cell r="E57734" t="str">
            <v>Jaibharathi Jagannathan</v>
          </cell>
          <cell r="F57734" t="str">
            <v>Asmi Kumar</v>
          </cell>
          <cell r="G57734">
            <v>45939.613888888889</v>
          </cell>
          <cell r="H57734">
            <v>46009.787499999999</v>
          </cell>
        </row>
        <row r="57735">
          <cell r="A57735" t="str">
            <v>UCW-20480</v>
          </cell>
          <cell r="B57735" t="str">
            <v xml:space="preserve">Tatacliq Lifestyle Catalogue Template-Lot -129_07.10.2025 </v>
          </cell>
          <cell r="C57735" t="str">
            <v>CLOSED</v>
          </cell>
          <cell r="D57735" t="str">
            <v>Medium</v>
          </cell>
          <cell r="E57735" t="str">
            <v>netscribes</v>
          </cell>
          <cell r="F57735" t="str">
            <v>Sushma Ram</v>
          </cell>
          <cell r="G57735">
            <v>45939.611805555556</v>
          </cell>
          <cell r="H57735">
            <v>45969.737500000003</v>
          </cell>
        </row>
        <row r="57736">
          <cell r="A57736" t="str">
            <v>UCW-20469</v>
          </cell>
          <cell r="B57736" t="str">
            <v>&lt;HOC&gt; TC LS 07112024</v>
          </cell>
          <cell r="C57736" t="str">
            <v>CLOSED</v>
          </cell>
          <cell r="D57736" t="str">
            <v>Medium</v>
          </cell>
          <cell r="E57736" t="str">
            <v>Jaibharathi Jagannathan</v>
          </cell>
          <cell r="F57736" t="str">
            <v>Asmi Kumar</v>
          </cell>
          <cell r="G57736">
            <v>45939.547222222223</v>
          </cell>
          <cell r="H57736">
            <v>46003.970138888886</v>
          </cell>
        </row>
        <row r="57737">
          <cell r="A57737" t="str">
            <v>UCW-20468</v>
          </cell>
          <cell r="B57737" t="str">
            <v>CLONE - Beauty - 125928 - E2E - Laura Mercier - 43 SKUS - 9th Oct</v>
          </cell>
          <cell r="C57737" t="str">
            <v>CLOSED</v>
          </cell>
          <cell r="D57737" t="str">
            <v>Highest</v>
          </cell>
          <cell r="E57737" t="str">
            <v>netscribes</v>
          </cell>
          <cell r="F57737" t="str">
            <v>Simi Raichel Zachariah</v>
          </cell>
          <cell r="G57737">
            <v>45939.520138888889</v>
          </cell>
          <cell r="H57737">
            <v>45941.765277777777</v>
          </cell>
        </row>
        <row r="57738">
          <cell r="A57738" t="str">
            <v>UCW-20466</v>
          </cell>
          <cell r="B57738" t="str">
            <v>Request to Update Images for Existing Product Listings 4</v>
          </cell>
          <cell r="C57738" t="str">
            <v>CLOSED</v>
          </cell>
          <cell r="D57738" t="str">
            <v>Medium</v>
          </cell>
          <cell r="E57738" t="str">
            <v>netscribes</v>
          </cell>
          <cell r="F57738" t="str">
            <v>netscribes</v>
          </cell>
          <cell r="G57738">
            <v>45939.472916666666</v>
          </cell>
          <cell r="H57738">
            <v>46003.969444444447</v>
          </cell>
        </row>
        <row r="57739">
          <cell r="A57739" t="str">
            <v>UCW-20459</v>
          </cell>
          <cell r="B57739" t="str">
            <v>Sweet Dreams Men Sell now 23 SKUs- 07.10.2025</v>
          </cell>
          <cell r="C57739" t="str">
            <v>CLOSED</v>
          </cell>
          <cell r="D57739" t="str">
            <v>Medium</v>
          </cell>
          <cell r="E57739" t="str">
            <v>netscribes</v>
          </cell>
          <cell r="F57739" t="str">
            <v>Mohd Tahir Shaikh</v>
          </cell>
          <cell r="G57739">
            <v>45938.795138888891</v>
          </cell>
          <cell r="H57739">
            <v>46003.96875</v>
          </cell>
        </row>
        <row r="57740">
          <cell r="A57740" t="str">
            <v>UCW-20458</v>
          </cell>
          <cell r="B57740" t="str">
            <v>Bajaj Listing</v>
          </cell>
          <cell r="C57740" t="str">
            <v>CLOSED</v>
          </cell>
          <cell r="D57740" t="str">
            <v>Medium</v>
          </cell>
          <cell r="E57740" t="str">
            <v>netscribes</v>
          </cell>
          <cell r="F57740" t="str">
            <v>netscribes</v>
          </cell>
          <cell r="G57740">
            <v>45938.795138888891</v>
          </cell>
          <cell r="H57740">
            <v>46003.981249999997</v>
          </cell>
        </row>
        <row r="57741">
          <cell r="A57741" t="str">
            <v>UCW-20457</v>
          </cell>
          <cell r="B57741" t="str">
            <v>Urban Chef_RMR New Listing_12 SKUs</v>
          </cell>
          <cell r="C57741" t="str">
            <v>CLOSED</v>
          </cell>
          <cell r="D57741" t="str">
            <v>Medium</v>
          </cell>
          <cell r="E57741" t="str">
            <v>netscribes</v>
          </cell>
          <cell r="F57741" t="str">
            <v>netscribes</v>
          </cell>
          <cell r="G57741">
            <v>45938.793749999997</v>
          </cell>
          <cell r="H57741">
            <v>46003.981249999997</v>
          </cell>
        </row>
        <row r="57742">
          <cell r="A57742" t="str">
            <v>UCW-20456</v>
          </cell>
          <cell r="B57742" t="str">
            <v>Shyam Enterprise - Appliances Listing P0</v>
          </cell>
          <cell r="C57742" t="str">
            <v>CLOSED Due to Inactive/Insufficient Information</v>
          </cell>
          <cell r="D57742" t="str">
            <v>Medium</v>
          </cell>
          <cell r="E57742" t="str">
            <v>netscribes</v>
          </cell>
          <cell r="F57742" t="str">
            <v>netscribes</v>
          </cell>
          <cell r="G57742">
            <v>45938.791666666664</v>
          </cell>
          <cell r="H57742">
            <v>46029.752083333333</v>
          </cell>
        </row>
        <row r="57743">
          <cell r="A57743" t="str">
            <v>UCW-20455</v>
          </cell>
          <cell r="B57743" t="str">
            <v>UCW-3222: UCW-2595: UCW-1394: UCW-1043: Jack &amp; Jones AW25 LOT 5 (Tata Cliq)</v>
          </cell>
          <cell r="C57743" t="str">
            <v>CLOSED</v>
          </cell>
          <cell r="D57743" t="str">
            <v>Medium</v>
          </cell>
          <cell r="E57743" t="str">
            <v>netscribes</v>
          </cell>
          <cell r="F57743" t="str">
            <v>Mohd Tahir Shaikh</v>
          </cell>
          <cell r="G57743">
            <v>45938.791666666664</v>
          </cell>
          <cell r="H57743">
            <v>45969.737500000003</v>
          </cell>
        </row>
        <row r="57744">
          <cell r="A57744" t="str">
            <v>UCW-20454</v>
          </cell>
          <cell r="B57744" t="str">
            <v>TCMP*SPYKAR | SS25 BATCH 31 OPEN FOOTWEAR</v>
          </cell>
          <cell r="C57744" t="str">
            <v>CLOSED</v>
          </cell>
          <cell r="D57744" t="str">
            <v>Medium</v>
          </cell>
          <cell r="E57744" t="str">
            <v>netscribes</v>
          </cell>
          <cell r="F57744" t="str">
            <v>Sushma Ram</v>
          </cell>
          <cell r="G57744">
            <v>45938.783333333333</v>
          </cell>
          <cell r="H57744">
            <v>45973.708333333336</v>
          </cell>
        </row>
        <row r="57745">
          <cell r="A57745" t="str">
            <v>UCW-20453</v>
          </cell>
          <cell r="B57745" t="str">
            <v>Crocs flip flop New Listing</v>
          </cell>
          <cell r="C57745" t="str">
            <v>CLOSED</v>
          </cell>
          <cell r="D57745" t="str">
            <v>Medium</v>
          </cell>
          <cell r="E57745" t="str">
            <v>netscribes</v>
          </cell>
          <cell r="F57745" t="str">
            <v>Mohd Tahir Shaikh</v>
          </cell>
          <cell r="G57745">
            <v>45938.782638888886</v>
          </cell>
          <cell r="H57745">
            <v>45969.736805555556</v>
          </cell>
        </row>
        <row r="57746">
          <cell r="A57746" t="str">
            <v>UCW-20452</v>
          </cell>
          <cell r="B57746" t="str">
            <v>TATACLIQ - LISTING FILE- 07102025</v>
          </cell>
          <cell r="C57746" t="str">
            <v>CLOSED</v>
          </cell>
          <cell r="D57746" t="str">
            <v>Medium</v>
          </cell>
          <cell r="E57746" t="str">
            <v>netscribes</v>
          </cell>
          <cell r="F57746" t="str">
            <v>Lishita Kotian</v>
          </cell>
          <cell r="G57746">
            <v>45938.78125</v>
          </cell>
          <cell r="H57746">
            <v>45969.736805555556</v>
          </cell>
        </row>
        <row r="57747">
          <cell r="A57747" t="str">
            <v>UCW-20449</v>
          </cell>
          <cell r="B57747" t="str">
            <v xml:space="preserve">Tatacliq Lifestyle Catalog Template-Lot -127_23.09.2025 </v>
          </cell>
          <cell r="C57747" t="str">
            <v>CLOSED</v>
          </cell>
          <cell r="D57747" t="str">
            <v>Medium</v>
          </cell>
          <cell r="E57747" t="str">
            <v>netscribes</v>
          </cell>
          <cell r="F57747" t="str">
            <v>netscribes</v>
          </cell>
          <cell r="G57747">
            <v>45938.771527777775</v>
          </cell>
          <cell r="H57747">
            <v>45969.685416666667</v>
          </cell>
        </row>
        <row r="57748">
          <cell r="A57748" t="str">
            <v>UCW-20447</v>
          </cell>
          <cell r="B57748" t="str">
            <v>Eteenz Tatacliq Catalog Sheet Hit-1</v>
          </cell>
          <cell r="C57748" t="str">
            <v>CLOSED</v>
          </cell>
          <cell r="D57748" t="str">
            <v>Medium</v>
          </cell>
          <cell r="E57748" t="str">
            <v>netscribes</v>
          </cell>
          <cell r="F57748" t="str">
            <v>Mohd Tahir Shaikh</v>
          </cell>
          <cell r="G57748">
            <v>45938.763888888891</v>
          </cell>
          <cell r="H57748">
            <v>46065.804861111108</v>
          </cell>
        </row>
        <row r="57749">
          <cell r="A57749" t="str">
            <v>UCW-20446</v>
          </cell>
          <cell r="B57749" t="str">
            <v>Kiddopanti Catalogue 16th September 2025</v>
          </cell>
          <cell r="C57749" t="str">
            <v>CLOSED</v>
          </cell>
          <cell r="D57749" t="str">
            <v>Medium</v>
          </cell>
          <cell r="E57749" t="str">
            <v>netscribes</v>
          </cell>
          <cell r="F57749" t="str">
            <v>Lishita Kotian</v>
          </cell>
          <cell r="G57749">
            <v>45938.760416666664</v>
          </cell>
          <cell r="H57749">
            <v>45969.73541666667</v>
          </cell>
        </row>
        <row r="57750">
          <cell r="A57750" t="str">
            <v>UCW-20443</v>
          </cell>
          <cell r="B57750" t="str">
            <v>Content Sheet and Image Link | United colors of benetton | 59 products | Tata Cliq | 1226529705</v>
          </cell>
          <cell r="C57750" t="str">
            <v>CLOSED</v>
          </cell>
          <cell r="D57750" t="str">
            <v>Medium</v>
          </cell>
          <cell r="E57750" t="str">
            <v>netscribes</v>
          </cell>
          <cell r="F57750" t="str">
            <v>Sushma Ram</v>
          </cell>
          <cell r="G57750">
            <v>45938.748611111114</v>
          </cell>
          <cell r="H57750">
            <v>45969.734722222223</v>
          </cell>
        </row>
        <row r="57751">
          <cell r="A57751" t="str">
            <v>UCW-20433</v>
          </cell>
          <cell r="B57751" t="str">
            <v>New Catalog For Brand Prolific- Lot 46</v>
          </cell>
          <cell r="C57751" t="str">
            <v>CLOSED</v>
          </cell>
          <cell r="D57751" t="str">
            <v>Medium</v>
          </cell>
          <cell r="E57751" t="str">
            <v>netscribes</v>
          </cell>
          <cell r="F57751" t="str">
            <v>Juilee Jadhav</v>
          </cell>
          <cell r="G57751">
            <v>45938.672222222223</v>
          </cell>
          <cell r="H57751">
            <v>45969.734722222223</v>
          </cell>
        </row>
        <row r="57752">
          <cell r="A57752" t="str">
            <v>UCW-20432</v>
          </cell>
          <cell r="B57752" t="str">
            <v>ECCO brand Sell Now from LUX to MP</v>
          </cell>
          <cell r="C57752" t="str">
            <v>CLOSED</v>
          </cell>
          <cell r="D57752" t="str">
            <v>Medium</v>
          </cell>
          <cell r="E57752" t="str">
            <v>netscribes</v>
          </cell>
          <cell r="F57752" t="str">
            <v>Mohd Tahir Shaikh</v>
          </cell>
          <cell r="G57752">
            <v>45938.670138888891</v>
          </cell>
          <cell r="H57752">
            <v>45986.662499999999</v>
          </cell>
        </row>
        <row r="57753">
          <cell r="A57753" t="str">
            <v>UCW-20430</v>
          </cell>
          <cell r="B57753" t="str">
            <v>Beauty - Image resize - 8 oct</v>
          </cell>
          <cell r="C57753" t="str">
            <v>CLOSED</v>
          </cell>
          <cell r="D57753" t="str">
            <v>Medium</v>
          </cell>
          <cell r="E57753" t="str">
            <v>netscribes</v>
          </cell>
          <cell r="F57753" t="str">
            <v>Shraddha Dighe</v>
          </cell>
          <cell r="G57753">
            <v>45938.625</v>
          </cell>
          <cell r="H57753">
            <v>46003.968055555553</v>
          </cell>
        </row>
        <row r="57754">
          <cell r="A57754" t="str">
            <v>UCW-20427</v>
          </cell>
          <cell r="B57754" t="str">
            <v>CK Omni-62 Lot</v>
          </cell>
          <cell r="C57754" t="str">
            <v>CLOSED</v>
          </cell>
          <cell r="D57754" t="str">
            <v>Medium</v>
          </cell>
          <cell r="E57754" t="str">
            <v>netscribes</v>
          </cell>
          <cell r="F57754" t="str">
            <v>netscribes</v>
          </cell>
          <cell r="G57754">
            <v>45938.604166666664</v>
          </cell>
          <cell r="H57754">
            <v>45965.801388888889</v>
          </cell>
        </row>
        <row r="57755">
          <cell r="A57755" t="str">
            <v>UCW-20425</v>
          </cell>
          <cell r="B57755" t="str">
            <v>CK Omni-62 Lot</v>
          </cell>
          <cell r="C57755" t="str">
            <v>CLOSED</v>
          </cell>
          <cell r="D57755" t="str">
            <v>Medium</v>
          </cell>
          <cell r="E57755" t="str">
            <v>Jaibharathi Jagannathan</v>
          </cell>
          <cell r="F57755" t="str">
            <v>Asmi Kumar</v>
          </cell>
          <cell r="G57755">
            <v>45938.580555555556</v>
          </cell>
          <cell r="H57755">
            <v>45969.734027777777</v>
          </cell>
        </row>
        <row r="57756">
          <cell r="A57756" t="str">
            <v>UCW-20424</v>
          </cell>
          <cell r="B57756" t="str">
            <v>ALDO FW25 Footwear Catalog Submission (TC&amp;TCL) - 07.10.2025</v>
          </cell>
          <cell r="C57756" t="str">
            <v>CLOSED Due to Inactive/Insufficient Information</v>
          </cell>
          <cell r="D57756" t="str">
            <v>Medium</v>
          </cell>
          <cell r="E57756" t="str">
            <v>netscribes</v>
          </cell>
          <cell r="F57756" t="str">
            <v>netscribes</v>
          </cell>
          <cell r="G57756">
            <v>45938.577777777777</v>
          </cell>
          <cell r="H57756">
            <v>45971.470833333333</v>
          </cell>
        </row>
        <row r="57757">
          <cell r="A57757" t="str">
            <v>UCW-20423</v>
          </cell>
          <cell r="B57757" t="str">
            <v>Beauty - E2E - 125928 - D’ORSAY - 9 skus - 8th Oct</v>
          </cell>
          <cell r="C57757" t="str">
            <v>CLOSED</v>
          </cell>
          <cell r="D57757" t="str">
            <v>Highest</v>
          </cell>
          <cell r="E57757" t="str">
            <v>netscribes</v>
          </cell>
          <cell r="F57757" t="str">
            <v>Simi Raichel Zachariah</v>
          </cell>
          <cell r="G57757">
            <v>45938.506944444445</v>
          </cell>
          <cell r="H57757">
            <v>45954.493750000001</v>
          </cell>
        </row>
        <row r="57758">
          <cell r="A57758" t="str">
            <v>UCW-20420</v>
          </cell>
          <cell r="B57758" t="str">
            <v>Outzidr-10189-All Season-6th Oct</v>
          </cell>
          <cell r="C57758" t="str">
            <v>CLOSED Due to Inactive/Insufficient Information</v>
          </cell>
          <cell r="D57758" t="str">
            <v>Medium</v>
          </cell>
          <cell r="E57758" t="str">
            <v>netscribes</v>
          </cell>
          <cell r="F57758" t="str">
            <v>Sushma Ram</v>
          </cell>
          <cell r="G57758">
            <v>45938.48541666667</v>
          </cell>
          <cell r="H57758">
            <v>45992.674305555556</v>
          </cell>
        </row>
        <row r="57759">
          <cell r="A57759" t="str">
            <v>UCW-20418</v>
          </cell>
          <cell r="B57759" t="str">
            <v>CLONE - CLONE - Beauty - New Listing and Seller Set up - Soma Naturals - 10 oct</v>
          </cell>
          <cell r="C57759" t="str">
            <v>CLOSED</v>
          </cell>
          <cell r="D57759" t="str">
            <v>Medium</v>
          </cell>
          <cell r="E57759" t="str">
            <v>netscribes</v>
          </cell>
          <cell r="F57759" t="str">
            <v>Simi Raichel Zachariah</v>
          </cell>
          <cell r="G57759">
            <v>45938.473611111112</v>
          </cell>
          <cell r="H57759">
            <v>45939.462500000001</v>
          </cell>
        </row>
        <row r="57760">
          <cell r="A57760" t="str">
            <v>UCW-20417</v>
          </cell>
          <cell r="B57760" t="str">
            <v>Beauty - 129447 - E2E - Albizzia - 4 SKU - 8 OCT</v>
          </cell>
          <cell r="C57760" t="str">
            <v>CLOSED Due to Inactive/Insufficient Information</v>
          </cell>
          <cell r="D57760" t="str">
            <v>Highest</v>
          </cell>
          <cell r="E57760" t="str">
            <v>netscribes</v>
          </cell>
          <cell r="F57760" t="str">
            <v>Shraddha Dighe</v>
          </cell>
          <cell r="G57760">
            <v>45938.472916666666</v>
          </cell>
          <cell r="H57760">
            <v>45972.716666666667</v>
          </cell>
        </row>
        <row r="57761">
          <cell r="A57761" t="str">
            <v>UCW-20412</v>
          </cell>
          <cell r="B57761" t="str">
            <v>Puma New Listing Sheet 06-10-2025</v>
          </cell>
          <cell r="C57761" t="str">
            <v>CLOSED Due to Inactive/Insufficient Information</v>
          </cell>
          <cell r="D57761" t="str">
            <v>Medium</v>
          </cell>
          <cell r="E57761" t="str">
            <v>netscribes</v>
          </cell>
          <cell r="F57761" t="str">
            <v>Sushma Ram</v>
          </cell>
          <cell r="G57761">
            <v>45938.459722222222</v>
          </cell>
          <cell r="H57761">
            <v>45969.699305555558</v>
          </cell>
        </row>
        <row r="57762">
          <cell r="A57762" t="str">
            <v>UCW-20403</v>
          </cell>
          <cell r="B57762" t="str">
            <v>ALDO FW25 Footwear Catalog Submission (TC&amp;TCL) - 07.10.2025</v>
          </cell>
          <cell r="C57762" t="str">
            <v>CLOSED</v>
          </cell>
          <cell r="D57762" t="str">
            <v>Medium</v>
          </cell>
          <cell r="E57762" t="str">
            <v>Jaibharathi Jagannathan</v>
          </cell>
          <cell r="F57762" t="str">
            <v>Asmi Kumar</v>
          </cell>
          <cell r="G57762">
            <v>45938.43472222222</v>
          </cell>
          <cell r="H57762">
            <v>45969.73333333333</v>
          </cell>
        </row>
        <row r="57763">
          <cell r="A57763" t="str">
            <v>UCW-20402</v>
          </cell>
          <cell r="B57763" t="str">
            <v>Beauty - 125906 - E2E - Aveda - 112 SKUS - 8 OCT</v>
          </cell>
          <cell r="C57763" t="str">
            <v>CLOSED</v>
          </cell>
          <cell r="D57763" t="str">
            <v>Highest</v>
          </cell>
          <cell r="E57763" t="str">
            <v>netscribes</v>
          </cell>
          <cell r="F57763" t="str">
            <v>Shraddha Dighe</v>
          </cell>
          <cell r="G57763">
            <v>45938.425000000003</v>
          </cell>
          <cell r="H57763">
            <v>45988.536111111112</v>
          </cell>
        </row>
        <row r="57764">
          <cell r="A57764" t="str">
            <v>UCW-20401</v>
          </cell>
          <cell r="B57764" t="str">
            <v>US_New_Launch_Tata Cliq || Urban Space || Seller Code : 125800</v>
          </cell>
          <cell r="C57764" t="str">
            <v>CLOSED</v>
          </cell>
          <cell r="D57764" t="str">
            <v>Medium</v>
          </cell>
          <cell r="E57764" t="str">
            <v>netscribes</v>
          </cell>
          <cell r="F57764" t="str">
            <v>Juilee Jadhav</v>
          </cell>
          <cell r="G57764">
            <v>45938.041666666664</v>
          </cell>
          <cell r="H57764">
            <v>45969.732638888891</v>
          </cell>
        </row>
        <row r="57765">
          <cell r="A57765" t="str">
            <v>UCW-20400</v>
          </cell>
          <cell r="B57765" t="str">
            <v>Bajaj Listing</v>
          </cell>
          <cell r="C57765" t="str">
            <v>CLOSED Due to Inactive/Insufficient Information</v>
          </cell>
          <cell r="D57765" t="str">
            <v>Medium</v>
          </cell>
          <cell r="E57765" t="str">
            <v>netscribes</v>
          </cell>
          <cell r="F57765" t="str">
            <v>Juilee Jadhav</v>
          </cell>
          <cell r="G57765">
            <v>45938.038194444445</v>
          </cell>
          <cell r="H57765">
            <v>45969.701388888891</v>
          </cell>
        </row>
        <row r="57766">
          <cell r="A57766" t="str">
            <v>UCW-20399</v>
          </cell>
          <cell r="B57766" t="str">
            <v>Puma New Listing 06-10-2025</v>
          </cell>
          <cell r="C57766" t="str">
            <v>CLOSED</v>
          </cell>
          <cell r="D57766" t="str">
            <v>Medium</v>
          </cell>
          <cell r="E57766" t="str">
            <v>netscribes</v>
          </cell>
          <cell r="F57766" t="str">
            <v>Juilee Jadhav</v>
          </cell>
          <cell r="G57766">
            <v>45938.033333333333</v>
          </cell>
          <cell r="H57766">
            <v>45973.706944444442</v>
          </cell>
        </row>
        <row r="57767">
          <cell r="A57767" t="str">
            <v>UCW-20396</v>
          </cell>
          <cell r="B57767" t="str">
            <v>TataCliq: New LSLX-Boots and Ladies Boots Category.</v>
          </cell>
          <cell r="C57767" t="str">
            <v>CLOSED</v>
          </cell>
          <cell r="D57767" t="str">
            <v>Medium</v>
          </cell>
          <cell r="E57767" t="str">
            <v>netscribes</v>
          </cell>
          <cell r="F57767" t="str">
            <v>Juilee Jadhav</v>
          </cell>
          <cell r="G57767">
            <v>45938.012499999997</v>
          </cell>
          <cell r="H57767">
            <v>45973.706944444442</v>
          </cell>
        </row>
        <row r="57768">
          <cell r="A57768" t="str">
            <v>UCW-20389</v>
          </cell>
          <cell r="B57768" t="str">
            <v>Tatacliq Men and Kids Content template_06-10-25</v>
          </cell>
          <cell r="C57768" t="str">
            <v>CLOSED</v>
          </cell>
          <cell r="D57768" t="str">
            <v>Medium</v>
          </cell>
          <cell r="E57768" t="str">
            <v>netscribes</v>
          </cell>
          <cell r="F57768" t="str">
            <v>Lishita Kotian</v>
          </cell>
          <cell r="G57768">
            <v>45937.936805555553</v>
          </cell>
          <cell r="H57768">
            <v>45969.7</v>
          </cell>
        </row>
        <row r="57769">
          <cell r="A57769" t="str">
            <v>UCW-20383</v>
          </cell>
          <cell r="B57769" t="str">
            <v>CLONE - Urgent :: Tata Cliq Kids &amp; Women Apparel 297 Article New Catalog 08-07-2025</v>
          </cell>
          <cell r="C57769" t="str">
            <v>CLOSED</v>
          </cell>
          <cell r="D57769" t="str">
            <v>Medium</v>
          </cell>
          <cell r="E57769" t="str">
            <v>netscribes</v>
          </cell>
          <cell r="F57769" t="str">
            <v>Mohd Tahir Shaikh</v>
          </cell>
          <cell r="G57769">
            <v>45937.78402777778</v>
          </cell>
          <cell r="H57769">
            <v>45973.706250000003</v>
          </cell>
        </row>
        <row r="57770">
          <cell r="A57770" t="str">
            <v>UCW-20380</v>
          </cell>
          <cell r="B57770" t="str">
            <v>Beauty - E2E - 125928 - Elca - Estee Lauder - 7th Oct</v>
          </cell>
          <cell r="C57770" t="str">
            <v>CLOSED</v>
          </cell>
          <cell r="D57770" t="str">
            <v>Medium</v>
          </cell>
          <cell r="E57770" t="str">
            <v>netscribes</v>
          </cell>
          <cell r="F57770" t="str">
            <v>Simi Raichel Zachariah</v>
          </cell>
          <cell r="G57770">
            <v>45937.777083333334</v>
          </cell>
          <cell r="H57770">
            <v>45939.456250000003</v>
          </cell>
        </row>
        <row r="57771">
          <cell r="A57771" t="str">
            <v>UCW-20379</v>
          </cell>
          <cell r="B57771" t="str">
            <v>Beauty - 125928 - GWP - Forest Essentials - 2 SKUS - 7 OCT</v>
          </cell>
          <cell r="C57771" t="str">
            <v>CLOSED</v>
          </cell>
          <cell r="D57771" t="str">
            <v>Medium</v>
          </cell>
          <cell r="E57771" t="str">
            <v>netscribes</v>
          </cell>
          <cell r="F57771" t="str">
            <v>Shraddha Dighe</v>
          </cell>
          <cell r="G57771">
            <v>45937.775000000001</v>
          </cell>
          <cell r="H57771">
            <v>45950.522222222222</v>
          </cell>
        </row>
        <row r="57772">
          <cell r="A57772" t="str">
            <v>UCW-20378</v>
          </cell>
          <cell r="B57772" t="str">
            <v xml:space="preserve">Beauty - GWP - 125928 - Elca - Estee Lauder - 7th Oct </v>
          </cell>
          <cell r="C57772" t="str">
            <v>CLOSED</v>
          </cell>
          <cell r="D57772" t="str">
            <v>Highest</v>
          </cell>
          <cell r="E57772" t="str">
            <v>netscribes</v>
          </cell>
          <cell r="F57772" t="str">
            <v>Simi Raichel Zachariah</v>
          </cell>
          <cell r="G57772">
            <v>45937.774305555555</v>
          </cell>
          <cell r="H57772">
            <v>45939.449305555558</v>
          </cell>
        </row>
        <row r="57773">
          <cell r="A57773" t="str">
            <v>UCW-20376</v>
          </cell>
          <cell r="B57773" t="str">
            <v>IMAGE ADDITION CREATIVE SHOOT - TATACLIQ X LIBAS 06-10-2025</v>
          </cell>
          <cell r="C57773" t="str">
            <v>CLOSED</v>
          </cell>
          <cell r="D57773" t="str">
            <v>Medium</v>
          </cell>
          <cell r="E57773" t="str">
            <v>netscribes</v>
          </cell>
          <cell r="F57773" t="str">
            <v>Sushma Ram</v>
          </cell>
          <cell r="G57773">
            <v>45937.768750000003</v>
          </cell>
          <cell r="H57773">
            <v>46003.968055555553</v>
          </cell>
        </row>
        <row r="57774">
          <cell r="A57774" t="str">
            <v>UCW-20371</v>
          </cell>
          <cell r="B57774" t="str">
            <v>TC LOT 9 - BIBA</v>
          </cell>
          <cell r="C57774" t="str">
            <v>CLOSED</v>
          </cell>
          <cell r="D57774" t="str">
            <v>Medium</v>
          </cell>
          <cell r="E57774" t="str">
            <v>netscribes</v>
          </cell>
          <cell r="F57774" t="str">
            <v>Sushma Ram</v>
          </cell>
          <cell r="G57774">
            <v>45937.727777777778</v>
          </cell>
          <cell r="H57774">
            <v>45973.706250000003</v>
          </cell>
        </row>
        <row r="57775">
          <cell r="A57775" t="str">
            <v>UCW-20370</v>
          </cell>
          <cell r="B57775" t="str">
            <v>Tata Cliq Women's Catalog AW25 Lot: 12</v>
          </cell>
          <cell r="C57775" t="str">
            <v>CLOSED</v>
          </cell>
          <cell r="D57775" t="str">
            <v>Medium</v>
          </cell>
          <cell r="E57775" t="str">
            <v>netscribes</v>
          </cell>
          <cell r="F57775" t="str">
            <v>Mohd Tahir Shaikh</v>
          </cell>
          <cell r="G57775">
            <v>45937.725694444445</v>
          </cell>
          <cell r="H57775">
            <v>45973.705555555556</v>
          </cell>
        </row>
        <row r="57776">
          <cell r="A57776" t="str">
            <v>UCW-20369</v>
          </cell>
          <cell r="B57776" t="str">
            <v>FW: Tata Cliq New Listing Carlton London</v>
          </cell>
          <cell r="C57776" t="str">
            <v>CLOSED</v>
          </cell>
          <cell r="D57776" t="str">
            <v>Medium</v>
          </cell>
          <cell r="E57776" t="str">
            <v>netscribes</v>
          </cell>
          <cell r="F57776" t="str">
            <v>Mohd Tahir Shaikh</v>
          </cell>
          <cell r="G57776">
            <v>45937.715277777781</v>
          </cell>
          <cell r="H57776">
            <v>46003.968055555553</v>
          </cell>
        </row>
        <row r="57777">
          <cell r="A57777" t="str">
            <v>UCW-20366</v>
          </cell>
          <cell r="B57777" t="str">
            <v>NEW LISTING FOR TATA CLIQ-IRON STUDIO DT.30.09.2025</v>
          </cell>
          <cell r="C57777" t="str">
            <v>CLOSED</v>
          </cell>
          <cell r="D57777" t="str">
            <v>Medium</v>
          </cell>
          <cell r="E57777" t="str">
            <v>Jaibharathi Jagannathan</v>
          </cell>
          <cell r="F57777" t="str">
            <v>Asmi Kumar</v>
          </cell>
          <cell r="G57777">
            <v>45937.697916666664</v>
          </cell>
          <cell r="H57777">
            <v>45947.506944444445</v>
          </cell>
        </row>
        <row r="57778">
          <cell r="A57778" t="str">
            <v>UCW-20365</v>
          </cell>
          <cell r="B57778" t="str">
            <v xml:space="preserve">Asterlane || Seller code : 129438 </v>
          </cell>
          <cell r="C57778" t="str">
            <v>CLOSED</v>
          </cell>
          <cell r="D57778" t="str">
            <v>Medium</v>
          </cell>
          <cell r="E57778" t="str">
            <v>netscribes</v>
          </cell>
          <cell r="F57778" t="str">
            <v>Juilee Jadhav</v>
          </cell>
          <cell r="G57778">
            <v>45937.696527777778</v>
          </cell>
          <cell r="H57778">
            <v>45973.705555555556</v>
          </cell>
        </row>
        <row r="57779">
          <cell r="A57779" t="str">
            <v>UCW-20363</v>
          </cell>
          <cell r="B57779" t="str">
            <v>IMAGE UPDATE IN EXISTING/NEW LISTING</v>
          </cell>
          <cell r="C57779" t="str">
            <v>CLOSED</v>
          </cell>
          <cell r="D57779" t="str">
            <v>Medium</v>
          </cell>
          <cell r="E57779" t="str">
            <v>netscribes</v>
          </cell>
          <cell r="F57779" t="str">
            <v>Sushma Ram</v>
          </cell>
          <cell r="G57779">
            <v>45937.6875</v>
          </cell>
          <cell r="H57779">
            <v>46003.967361111114</v>
          </cell>
        </row>
        <row r="57780">
          <cell r="A57780" t="str">
            <v>UCW-20350</v>
          </cell>
          <cell r="B57780" t="str">
            <v>Nike Sell Now File dated 4th Oct2025</v>
          </cell>
          <cell r="C57780" t="str">
            <v>CLOSED</v>
          </cell>
          <cell r="D57780" t="str">
            <v>Medium</v>
          </cell>
          <cell r="E57780" t="str">
            <v>netscribes</v>
          </cell>
          <cell r="F57780" t="str">
            <v>Lishita Kotian</v>
          </cell>
          <cell r="G57780">
            <v>45937.636805555558</v>
          </cell>
          <cell r="H57780">
            <v>46003.966666666667</v>
          </cell>
        </row>
        <row r="57781">
          <cell r="A57781" t="str">
            <v>UCW-20334</v>
          </cell>
          <cell r="B57781" t="str">
            <v>VOJ Fashion Jewellery Catalogue 81 products lot16</v>
          </cell>
          <cell r="C57781" t="str">
            <v>CLOSED</v>
          </cell>
          <cell r="D57781" t="str">
            <v>Medium</v>
          </cell>
          <cell r="E57781" t="str">
            <v>netscribes</v>
          </cell>
          <cell r="F57781" t="str">
            <v>Mohd Tahir Shaikh</v>
          </cell>
          <cell r="G57781">
            <v>45936.792361111111</v>
          </cell>
          <cell r="H57781">
            <v>45973.705555555556</v>
          </cell>
        </row>
        <row r="57782">
          <cell r="A57782" t="str">
            <v>UCW-20333</v>
          </cell>
          <cell r="B57782" t="str">
            <v>Urban Chef_RMR New Listing_12 SKUs</v>
          </cell>
          <cell r="C57782" t="str">
            <v>CLOSED Due to Inactive/Insufficient Information</v>
          </cell>
          <cell r="D57782" t="str">
            <v>Medium</v>
          </cell>
          <cell r="E57782" t="str">
            <v>netscribes</v>
          </cell>
          <cell r="F57782" t="str">
            <v>Juilee Jadhav</v>
          </cell>
          <cell r="G57782">
            <v>45936.77847222222</v>
          </cell>
          <cell r="H57782">
            <v>45969.696527777778</v>
          </cell>
        </row>
        <row r="57783">
          <cell r="A57783" t="str">
            <v>UCW-20332</v>
          </cell>
          <cell r="B57783" t="str">
            <v>Jack &amp; Jones UG AW-25 (LOT-3), TATA CLIQ</v>
          </cell>
          <cell r="C57783" t="str">
            <v>CLOSED</v>
          </cell>
          <cell r="D57783" t="str">
            <v>Medium</v>
          </cell>
          <cell r="E57783" t="str">
            <v>netscribes</v>
          </cell>
          <cell r="F57783" t="str">
            <v>Mohd Tahir Shaikh</v>
          </cell>
          <cell r="G57783">
            <v>45936.777777777781</v>
          </cell>
          <cell r="H57783">
            <v>45973.704861111109</v>
          </cell>
        </row>
        <row r="57784">
          <cell r="A57784" t="str">
            <v>UCW-20331</v>
          </cell>
          <cell r="B57784" t="str">
            <v xml:space="preserve">48 styles catalogue sheet &amp; Images </v>
          </cell>
          <cell r="C57784" t="str">
            <v>CLOSED</v>
          </cell>
          <cell r="D57784" t="str">
            <v>Medium</v>
          </cell>
          <cell r="E57784" t="str">
            <v>netscribes</v>
          </cell>
          <cell r="F57784" t="str">
            <v>Mohd Tahir Shaikh</v>
          </cell>
          <cell r="G57784">
            <v>45936.772916666669</v>
          </cell>
          <cell r="H57784">
            <v>45973.70416666667</v>
          </cell>
        </row>
        <row r="57785">
          <cell r="A57785" t="str">
            <v>UCW-20325</v>
          </cell>
          <cell r="B57785" t="str">
            <v>Adidas Samba Sell Now File dated 4th Oct2025</v>
          </cell>
          <cell r="C57785" t="str">
            <v>CLOSED</v>
          </cell>
          <cell r="D57785" t="str">
            <v>Medium</v>
          </cell>
          <cell r="E57785" t="str">
            <v>netscribes</v>
          </cell>
          <cell r="F57785" t="str">
            <v>Juilee Jadhav</v>
          </cell>
          <cell r="G57785">
            <v>45936.745833333334</v>
          </cell>
          <cell r="H57785">
            <v>45973.717361111114</v>
          </cell>
        </row>
        <row r="57786">
          <cell r="A57786" t="str">
            <v>UCW-20322</v>
          </cell>
          <cell r="B57786" t="str">
            <v>TataCliq | Fashion - Luxury | 30 Sep 2025 | Cataloguing-AW25 | Adults and Kids Footwear | 30 (Adults) 03 (Kids)</v>
          </cell>
          <cell r="C57786" t="str">
            <v>CLOSED</v>
          </cell>
          <cell r="D57786" t="str">
            <v>Medium</v>
          </cell>
          <cell r="E57786" t="str">
            <v>netscribes</v>
          </cell>
          <cell r="F57786" t="str">
            <v>Sushma Ram</v>
          </cell>
          <cell r="G57786">
            <v>45936.742361111108</v>
          </cell>
          <cell r="H57786">
            <v>45973.70416666667</v>
          </cell>
        </row>
        <row r="57787">
          <cell r="A57787" t="str">
            <v>UCW-20319</v>
          </cell>
          <cell r="B57787" t="str">
            <v>MIGRATE/CLONING TATACLIQ LISTING ID FROM S D RETAIL PVT LTD (SWTSD) TO AKN FASHION</v>
          </cell>
          <cell r="C57787" t="str">
            <v>CLOSED</v>
          </cell>
          <cell r="D57787" t="str">
            <v>Medium</v>
          </cell>
          <cell r="E57787" t="str">
            <v>netscribes</v>
          </cell>
          <cell r="F57787" t="str">
            <v>Mohd Tahir Shaikh</v>
          </cell>
          <cell r="G57787">
            <v>45936.736111111109</v>
          </cell>
          <cell r="H57787">
            <v>46003.966666666667</v>
          </cell>
        </row>
        <row r="57788">
          <cell r="A57788" t="str">
            <v>UCW-20311</v>
          </cell>
          <cell r="B57788" t="str">
            <v>Tata Cliq - Image update - Lavie signature</v>
          </cell>
          <cell r="C57788" t="str">
            <v>CLOSED</v>
          </cell>
          <cell r="D57788" t="str">
            <v>Medium</v>
          </cell>
          <cell r="E57788" t="str">
            <v>netscribes</v>
          </cell>
          <cell r="F57788" t="str">
            <v>Mohd Tahir Shaikh</v>
          </cell>
          <cell r="G57788">
            <v>45936.720138888886</v>
          </cell>
          <cell r="H57788">
            <v>46003.96597222222</v>
          </cell>
        </row>
        <row r="57789">
          <cell r="A57789" t="str">
            <v>UCW-20310</v>
          </cell>
          <cell r="B57789" t="str">
            <v xml:space="preserve">Rosara Home || Seller code : 129302 || New bed sheets Listing || new lot </v>
          </cell>
          <cell r="C57789" t="str">
            <v>CLOSED</v>
          </cell>
          <cell r="D57789" t="str">
            <v>Medium</v>
          </cell>
          <cell r="E57789" t="str">
            <v>netscribes</v>
          </cell>
          <cell r="F57789" t="str">
            <v>Juilee Jadhav</v>
          </cell>
          <cell r="G57789">
            <v>45936.71875</v>
          </cell>
          <cell r="H57789">
            <v>45973.70416666667</v>
          </cell>
        </row>
        <row r="57790">
          <cell r="A57790" t="str">
            <v>UCW-20303</v>
          </cell>
          <cell r="B57790" t="str">
            <v>Mangalsurta Listing</v>
          </cell>
          <cell r="C57790" t="str">
            <v>CLOSED</v>
          </cell>
          <cell r="D57790" t="str">
            <v>Medium</v>
          </cell>
          <cell r="E57790" t="str">
            <v>Jaibharathi Jagannathan</v>
          </cell>
          <cell r="F57790" t="str">
            <v>Asmi Kumar</v>
          </cell>
          <cell r="G57790">
            <v>45936.707638888889</v>
          </cell>
          <cell r="H57790">
            <v>45943.820833333331</v>
          </cell>
        </row>
        <row r="57791">
          <cell r="A57791" t="str">
            <v>UCW-20284</v>
          </cell>
          <cell r="B57791" t="str">
            <v>Kate &amp; Oscar Kids New Listing</v>
          </cell>
          <cell r="C57791" t="str">
            <v>CLOSED</v>
          </cell>
          <cell r="D57791" t="str">
            <v>Medium</v>
          </cell>
          <cell r="E57791" t="str">
            <v>netscribes</v>
          </cell>
          <cell r="F57791" t="str">
            <v>Mohd Tahir Shaikh</v>
          </cell>
          <cell r="G57791">
            <v>45936.666666666664</v>
          </cell>
          <cell r="H57791">
            <v>45973.70416666667</v>
          </cell>
        </row>
        <row r="57792">
          <cell r="A57792" t="str">
            <v>UCW-20281</v>
          </cell>
          <cell r="B57792" t="str">
            <v>Beauty - Image resize - 6 OCT</v>
          </cell>
          <cell r="C57792" t="str">
            <v>CLOSED</v>
          </cell>
          <cell r="D57792" t="str">
            <v>Highest</v>
          </cell>
          <cell r="E57792" t="str">
            <v>netscribes</v>
          </cell>
          <cell r="F57792" t="str">
            <v>Shraddha Dighe</v>
          </cell>
          <cell r="G57792">
            <v>45936.663194444445</v>
          </cell>
          <cell r="H57792">
            <v>46003.965277777781</v>
          </cell>
        </row>
        <row r="57793">
          <cell r="A57793" t="str">
            <v>UCW-20272</v>
          </cell>
          <cell r="B57793" t="str">
            <v>Benetton new kids apparel  catalog details 5-10-2025</v>
          </cell>
          <cell r="C57793" t="str">
            <v>CLOSED</v>
          </cell>
          <cell r="D57793" t="str">
            <v>Medium</v>
          </cell>
          <cell r="E57793" t="str">
            <v>netscribes</v>
          </cell>
          <cell r="F57793" t="str">
            <v>Sushma Ram</v>
          </cell>
          <cell r="G57793">
            <v>45936.643055555556</v>
          </cell>
          <cell r="H57793">
            <v>45969.691666666666</v>
          </cell>
        </row>
        <row r="57794">
          <cell r="A57794" t="str">
            <v>UCW-20269</v>
          </cell>
          <cell r="B57794" t="str">
            <v>Image Update Request</v>
          </cell>
          <cell r="C57794" t="str">
            <v>CLOSED</v>
          </cell>
          <cell r="D57794" t="str">
            <v>Medium</v>
          </cell>
          <cell r="E57794" t="str">
            <v>netscribes</v>
          </cell>
          <cell r="F57794" t="str">
            <v>Sushma Ram</v>
          </cell>
          <cell r="G57794">
            <v>45936.631944444445</v>
          </cell>
          <cell r="H57794">
            <v>46003.964583333334</v>
          </cell>
        </row>
        <row r="57795">
          <cell r="A57795" t="str">
            <v>UCW-20265</v>
          </cell>
          <cell r="B57795" t="str">
            <v>Images Update_Biba_01-10-25</v>
          </cell>
          <cell r="C57795" t="str">
            <v>CLOSED</v>
          </cell>
          <cell r="D57795" t="str">
            <v>Medium</v>
          </cell>
          <cell r="E57795" t="str">
            <v>netscribes</v>
          </cell>
          <cell r="F57795" t="str">
            <v>Sushma Ram</v>
          </cell>
          <cell r="G57795">
            <v>45936.618750000001</v>
          </cell>
          <cell r="H57795">
            <v>46003.963888888888</v>
          </cell>
        </row>
        <row r="57796">
          <cell r="A57796" t="str">
            <v>UCW-20262</v>
          </cell>
          <cell r="B57796" t="str">
            <v>Tata Cliq TH and UCB Belts 76 SKUs 03-10-2025</v>
          </cell>
          <cell r="C57796" t="str">
            <v>CLOSED</v>
          </cell>
          <cell r="D57796" t="str">
            <v>Medium</v>
          </cell>
          <cell r="E57796" t="str">
            <v>netscribes</v>
          </cell>
          <cell r="F57796" t="str">
            <v>Juilee Jadhav</v>
          </cell>
          <cell r="G57796">
            <v>45936.609722222223</v>
          </cell>
          <cell r="H57796">
            <v>45973.703472222223</v>
          </cell>
        </row>
        <row r="57797">
          <cell r="A57797" t="str">
            <v>UCW-20260</v>
          </cell>
          <cell r="B57797" t="str">
            <v>Men Ftwr Catalogue ll Metro-Mochi - Women</v>
          </cell>
          <cell r="C57797" t="str">
            <v>CLOSED</v>
          </cell>
          <cell r="D57797" t="str">
            <v>Medium</v>
          </cell>
          <cell r="E57797" t="str">
            <v>netscribes</v>
          </cell>
          <cell r="F57797" t="str">
            <v>Mohd Tahir Shaikh</v>
          </cell>
          <cell r="G57797">
            <v>45936.592361111114</v>
          </cell>
          <cell r="H57797">
            <v>45973.703472222223</v>
          </cell>
        </row>
        <row r="57798">
          <cell r="A57798" t="str">
            <v>UCW-20256</v>
          </cell>
          <cell r="B57798" t="str">
            <v>Shyam Enterprise - Appliances Listing P0</v>
          </cell>
          <cell r="C57798" t="str">
            <v>CLOSED Due to Inactive/Insufficient Information</v>
          </cell>
          <cell r="D57798" t="str">
            <v>Medium</v>
          </cell>
          <cell r="E57798" t="str">
            <v>netscribes</v>
          </cell>
          <cell r="F57798" t="str">
            <v>Juilee Jadhav</v>
          </cell>
          <cell r="G57798">
            <v>45936.574305555558</v>
          </cell>
          <cell r="H57798">
            <v>46009.776388888888</v>
          </cell>
        </row>
        <row r="57799">
          <cell r="A57799" t="str">
            <v>UCW-20251</v>
          </cell>
          <cell r="B57799" t="str">
            <v>Content Sheet and Image Link | United colors of benetton | 81 products | Tata Cliq | 1221876654</v>
          </cell>
          <cell r="C57799" t="str">
            <v>CLOSED</v>
          </cell>
          <cell r="D57799" t="str">
            <v>Medium</v>
          </cell>
          <cell r="E57799" t="str">
            <v>netscribes</v>
          </cell>
          <cell r="F57799" t="str">
            <v>Lishita Kotian</v>
          </cell>
          <cell r="G57799">
            <v>45936.552083333336</v>
          </cell>
          <cell r="H57799">
            <v>45969.688194444447</v>
          </cell>
        </row>
        <row r="57800">
          <cell r="A57800" t="str">
            <v>UCW-20241</v>
          </cell>
          <cell r="B57800" t="str">
            <v>Kidsville Footwear-New Catalog-O3-OCT-2025- Slave Id -126520-GGN</v>
          </cell>
          <cell r="C57800" t="str">
            <v>CLOSED</v>
          </cell>
          <cell r="D57800" t="str">
            <v>Medium</v>
          </cell>
          <cell r="E57800" t="str">
            <v>netscribes</v>
          </cell>
          <cell r="F57800" t="str">
            <v>Lishita Kotian</v>
          </cell>
          <cell r="G57800">
            <v>45936.508333333331</v>
          </cell>
          <cell r="H57800">
            <v>45973.702777777777</v>
          </cell>
        </row>
        <row r="57801">
          <cell r="A57801" t="str">
            <v>UCW-20239</v>
          </cell>
          <cell r="B57801" t="str">
            <v>Hoversoul Lot 5 details for listing</v>
          </cell>
          <cell r="C57801" t="str">
            <v>CLOSED</v>
          </cell>
          <cell r="D57801" t="str">
            <v>Medium</v>
          </cell>
          <cell r="E57801" t="str">
            <v>netscribes</v>
          </cell>
          <cell r="F57801" t="str">
            <v>Sushma Ram</v>
          </cell>
          <cell r="G57801">
            <v>45936.503472222219</v>
          </cell>
          <cell r="H57801">
            <v>45972.460416666669</v>
          </cell>
        </row>
        <row r="57802">
          <cell r="A57802" t="str">
            <v>UCW-20236</v>
          </cell>
          <cell r="B57802" t="str">
            <v>Asics - Tata Cliq Catalogue @3rd Oct</v>
          </cell>
          <cell r="C57802" t="str">
            <v>CLOSED</v>
          </cell>
          <cell r="D57802" t="str">
            <v>Medium</v>
          </cell>
          <cell r="E57802" t="str">
            <v>netscribes</v>
          </cell>
          <cell r="F57802" t="str">
            <v>Lishita Kotian</v>
          </cell>
          <cell r="G57802">
            <v>45936.477777777778</v>
          </cell>
          <cell r="H57802">
            <v>45969.685416666667</v>
          </cell>
        </row>
        <row r="57803">
          <cell r="A57803" t="str">
            <v>UCW-20221</v>
          </cell>
          <cell r="B57803" t="str">
            <v xml:space="preserve">Reebok Women's Apparel 01-10-2025 </v>
          </cell>
          <cell r="C57803" t="str">
            <v>CLOSED</v>
          </cell>
          <cell r="D57803" t="str">
            <v>Medium</v>
          </cell>
          <cell r="E57803" t="str">
            <v>netscribes</v>
          </cell>
          <cell r="F57803" t="str">
            <v>Lishita Kotian</v>
          </cell>
          <cell r="G57803">
            <v>45935.704861111109</v>
          </cell>
          <cell r="H57803">
            <v>45969.683333333334</v>
          </cell>
        </row>
        <row r="57804">
          <cell r="A57804" t="str">
            <v>UCW-20220</v>
          </cell>
          <cell r="B57804" t="str">
            <v>Reebok Men's Apparel 01-10-2025</v>
          </cell>
          <cell r="C57804" t="str">
            <v>CLOSED</v>
          </cell>
          <cell r="D57804" t="str">
            <v>Medium</v>
          </cell>
          <cell r="E57804" t="str">
            <v>netscribes</v>
          </cell>
          <cell r="F57804" t="str">
            <v>Lishita Kotian</v>
          </cell>
          <cell r="G57804">
            <v>45935.701388888891</v>
          </cell>
          <cell r="H57804">
            <v>45969.682638888888</v>
          </cell>
        </row>
        <row r="57805">
          <cell r="A57805" t="str">
            <v>UCW-20210</v>
          </cell>
          <cell r="B57805" t="str">
            <v>CLONE - Beauty - 125928 - E2E - Simihaze - 77 SKUS - 4th Oct</v>
          </cell>
          <cell r="C57805" t="str">
            <v>CLOSED</v>
          </cell>
          <cell r="D57805" t="str">
            <v>Medium</v>
          </cell>
          <cell r="E57805" t="str">
            <v>netscribes</v>
          </cell>
          <cell r="F57805" t="str">
            <v>Simi Raichel Zachariah</v>
          </cell>
          <cell r="G57805">
            <v>45934.798611111109</v>
          </cell>
          <cell r="H57805">
            <v>45938.709027777775</v>
          </cell>
        </row>
        <row r="57806">
          <cell r="A57806" t="str">
            <v>UCW-20209</v>
          </cell>
          <cell r="B57806" t="str">
            <v>Forevermark New Listings</v>
          </cell>
          <cell r="C57806" t="str">
            <v>CLOSED</v>
          </cell>
          <cell r="D57806" t="str">
            <v>Medium</v>
          </cell>
          <cell r="E57806" t="str">
            <v>Chirag Dubal</v>
          </cell>
          <cell r="F57806" t="str">
            <v>Shloka Chakre</v>
          </cell>
          <cell r="G57806">
            <v>45934.676388888889</v>
          </cell>
          <cell r="H57806">
            <v>45943.821527777778</v>
          </cell>
        </row>
        <row r="57807">
          <cell r="A57807" t="str">
            <v>UCW-20206</v>
          </cell>
          <cell r="B57807" t="str">
            <v>Men Ftwr Catalogue ll Metro-Mochi</v>
          </cell>
          <cell r="C57807" t="str">
            <v>CLOSED</v>
          </cell>
          <cell r="D57807" t="str">
            <v>Medium</v>
          </cell>
          <cell r="E57807" t="str">
            <v>netscribes</v>
          </cell>
          <cell r="F57807" t="str">
            <v>Mohd Tahir Shaikh</v>
          </cell>
          <cell r="G57807">
            <v>45934.559027777781</v>
          </cell>
          <cell r="H57807">
            <v>45973.70208333333</v>
          </cell>
        </row>
        <row r="57808">
          <cell r="A57808" t="str">
            <v>UCW-20203</v>
          </cell>
          <cell r="B57808" t="str">
            <v>Tatacliq~ New Catalog  ~ 20 Sep 2025</v>
          </cell>
          <cell r="C57808" t="str">
            <v>CLOSED</v>
          </cell>
          <cell r="D57808" t="str">
            <v>Medium</v>
          </cell>
          <cell r="E57808" t="str">
            <v>netscribes</v>
          </cell>
          <cell r="F57808" t="str">
            <v>netscribes</v>
          </cell>
          <cell r="G57808">
            <v>45934.535416666666</v>
          </cell>
          <cell r="H57808">
            <v>45993.655555555553</v>
          </cell>
        </row>
        <row r="57809">
          <cell r="A57809" t="str">
            <v>UCW-20202</v>
          </cell>
          <cell r="B57809" t="str">
            <v>Spykar - Tatacliq- New Catalogue - Pending Option of AW25 - 1st Oct</v>
          </cell>
          <cell r="C57809" t="str">
            <v>CLOSED</v>
          </cell>
          <cell r="D57809" t="str">
            <v>Medium</v>
          </cell>
          <cell r="E57809" t="str">
            <v>netscribes</v>
          </cell>
          <cell r="F57809" t="str">
            <v>Juilee Jadhav</v>
          </cell>
          <cell r="G57809">
            <v>45934.523611111108</v>
          </cell>
          <cell r="H57809">
            <v>45973.70208333333</v>
          </cell>
        </row>
        <row r="57810">
          <cell r="A57810" t="str">
            <v>UCW-20201</v>
          </cell>
          <cell r="B57810" t="str">
            <v xml:space="preserve">Reebok Footwear Men &amp; Women 01-10-2025 </v>
          </cell>
          <cell r="C57810" t="str">
            <v>CLOSED</v>
          </cell>
          <cell r="D57810" t="str">
            <v>Medium</v>
          </cell>
          <cell r="E57810" t="str">
            <v>netscribes</v>
          </cell>
          <cell r="F57810" t="str">
            <v>Juilee Jadhav</v>
          </cell>
          <cell r="G57810">
            <v>45934.506249999999</v>
          </cell>
          <cell r="H57810">
            <v>45973.70208333333</v>
          </cell>
        </row>
        <row r="57811">
          <cell r="A57811" t="str">
            <v>UCW-20198</v>
          </cell>
          <cell r="B57811" t="str">
            <v>S&amp;N   Shantnu Nikhil - Piazza Nova – CELEBRATIONS  – A New Era of Occasion Wear - 03-10-25</v>
          </cell>
          <cell r="C57811" t="str">
            <v>CLOSED</v>
          </cell>
          <cell r="D57811" t="str">
            <v>Medium</v>
          </cell>
          <cell r="E57811" t="str">
            <v>Chirag Dubal</v>
          </cell>
          <cell r="F57811" t="str">
            <v>Reagan D’souza</v>
          </cell>
          <cell r="G57811">
            <v>45934.423611111109</v>
          </cell>
          <cell r="H57811">
            <v>45943.823611111111</v>
          </cell>
        </row>
        <row r="57812">
          <cell r="A57812" t="str">
            <v>UCW-20197</v>
          </cell>
          <cell r="B57812" t="str">
            <v xml:space="preserve">Men's Apparel 01-10-2025 </v>
          </cell>
          <cell r="C57812" t="str">
            <v>CLOSED</v>
          </cell>
          <cell r="D57812" t="str">
            <v>Medium</v>
          </cell>
          <cell r="E57812" t="str">
            <v>netscribes</v>
          </cell>
          <cell r="F57812" t="str">
            <v>netscribes</v>
          </cell>
          <cell r="G57812">
            <v>45933.906944444447</v>
          </cell>
          <cell r="H57812">
            <v>45973.770138888889</v>
          </cell>
        </row>
        <row r="57813">
          <cell r="A57813" t="str">
            <v>UCW-20195</v>
          </cell>
          <cell r="B57813" t="str">
            <v>VERO MODA GIRL -AW25 LOT - 1</v>
          </cell>
          <cell r="C57813" t="str">
            <v>CLOSED</v>
          </cell>
          <cell r="D57813" t="str">
            <v>Medium</v>
          </cell>
          <cell r="E57813" t="str">
            <v>netscribes</v>
          </cell>
          <cell r="F57813" t="str">
            <v>Juilee Jadhav</v>
          </cell>
          <cell r="G57813">
            <v>45933.818055555559</v>
          </cell>
          <cell r="H57813">
            <v>45973.701388888891</v>
          </cell>
        </row>
        <row r="57814">
          <cell r="A57814" t="str">
            <v>UCW-20194</v>
          </cell>
          <cell r="B57814" t="str">
            <v xml:space="preserve">Men's Apparel 01-10-2025 </v>
          </cell>
          <cell r="C57814" t="str">
            <v>CLOSED</v>
          </cell>
          <cell r="D57814" t="str">
            <v>Medium</v>
          </cell>
          <cell r="E57814" t="str">
            <v>netscribes</v>
          </cell>
          <cell r="F57814" t="str">
            <v>Sushma Ram</v>
          </cell>
          <cell r="G57814">
            <v>45933.815972222219</v>
          </cell>
          <cell r="H57814">
            <v>45973.701388888891</v>
          </cell>
        </row>
        <row r="57815">
          <cell r="A57815" t="str">
            <v>UCW-20192</v>
          </cell>
          <cell r="B57815" t="str">
            <v>Crocs New Listing</v>
          </cell>
          <cell r="C57815" t="str">
            <v>CLOSED</v>
          </cell>
          <cell r="D57815" t="str">
            <v>Medium</v>
          </cell>
          <cell r="E57815" t="str">
            <v>netscribes</v>
          </cell>
          <cell r="F57815" t="str">
            <v>Mohd Tahir Shaikh</v>
          </cell>
          <cell r="G57815">
            <v>45933.808333333334</v>
          </cell>
          <cell r="H57815">
            <v>45973.700694444444</v>
          </cell>
        </row>
        <row r="57816">
          <cell r="A57816" t="str">
            <v>UCW-20191</v>
          </cell>
          <cell r="B57816" t="str">
            <v>TATACLIQ X LIBAS IMAGE UPDATE 30-09-2025</v>
          </cell>
          <cell r="C57816" t="str">
            <v>CLOSED</v>
          </cell>
          <cell r="D57816" t="str">
            <v>Medium</v>
          </cell>
          <cell r="E57816" t="str">
            <v>netscribes</v>
          </cell>
          <cell r="F57816" t="str">
            <v>Juilee Jadhav</v>
          </cell>
          <cell r="G57816">
            <v>45933.804861111108</v>
          </cell>
          <cell r="H57816">
            <v>46003.963194444441</v>
          </cell>
        </row>
        <row r="57817">
          <cell r="A57817" t="str">
            <v>UCW-20190</v>
          </cell>
          <cell r="B57817" t="str">
            <v>Tatacliq Men Content template_29-08-25</v>
          </cell>
          <cell r="C57817" t="str">
            <v>CLOSED</v>
          </cell>
          <cell r="D57817" t="str">
            <v>Medium</v>
          </cell>
          <cell r="E57817" t="str">
            <v>netscribes</v>
          </cell>
          <cell r="F57817" t="str">
            <v>netscribes</v>
          </cell>
          <cell r="G57817">
            <v>45933.804166666669</v>
          </cell>
          <cell r="H57817">
            <v>45965.806250000001</v>
          </cell>
        </row>
        <row r="57818">
          <cell r="A57818" t="str">
            <v>UCW-20187</v>
          </cell>
          <cell r="B57818" t="str">
            <v>Wrong images uploaded</v>
          </cell>
          <cell r="C57818" t="str">
            <v>CLOSED</v>
          </cell>
          <cell r="D57818" t="str">
            <v>Highest</v>
          </cell>
          <cell r="E57818" t="str">
            <v>netscribes</v>
          </cell>
          <cell r="F57818" t="str">
            <v>Sushma Ram</v>
          </cell>
          <cell r="G57818">
            <v>45933.794444444444</v>
          </cell>
          <cell r="H57818">
            <v>46003.961805555555</v>
          </cell>
        </row>
        <row r="57819">
          <cell r="A57819" t="str">
            <v>UCW-20186</v>
          </cell>
          <cell r="B57819" t="str">
            <v xml:space="preserve">Hoversoul lot -4 </v>
          </cell>
          <cell r="C57819" t="str">
            <v>CLOSED</v>
          </cell>
          <cell r="D57819" t="str">
            <v>Highest</v>
          </cell>
          <cell r="E57819" t="str">
            <v>netscribes</v>
          </cell>
          <cell r="F57819" t="str">
            <v>Sushma Ram</v>
          </cell>
          <cell r="G57819">
            <v>45933.789583333331</v>
          </cell>
          <cell r="H57819">
            <v>45973.700694444444</v>
          </cell>
        </row>
        <row r="57820">
          <cell r="A57820" t="str">
            <v>UCW-20184</v>
          </cell>
          <cell r="B57820" t="str">
            <v>Hoversoul lot -3 listing</v>
          </cell>
          <cell r="C57820" t="str">
            <v>CLOSED</v>
          </cell>
          <cell r="D57820" t="str">
            <v>Medium</v>
          </cell>
          <cell r="E57820" t="str">
            <v>netscribes</v>
          </cell>
          <cell r="F57820" t="str">
            <v>Sushma Ram</v>
          </cell>
          <cell r="G57820">
            <v>45933.783333333333</v>
          </cell>
          <cell r="H57820">
            <v>45973.7</v>
          </cell>
        </row>
        <row r="57821">
          <cell r="A57821" t="str">
            <v>UCW-20183</v>
          </cell>
          <cell r="B57821" t="str">
            <v>TATACLIQ X LIBAS NEW CATALOGUE 1-10-2025</v>
          </cell>
          <cell r="C57821" t="str">
            <v>CLOSED</v>
          </cell>
          <cell r="D57821" t="str">
            <v>Medium</v>
          </cell>
          <cell r="E57821" t="str">
            <v>netscribes</v>
          </cell>
          <cell r="F57821" t="str">
            <v>Sushma Ram</v>
          </cell>
          <cell r="G57821">
            <v>45933.777777777781</v>
          </cell>
          <cell r="H57821">
            <v>45969.637499999997</v>
          </cell>
        </row>
        <row r="57822">
          <cell r="A57822" t="str">
            <v>UCW-20182</v>
          </cell>
          <cell r="B57822" t="str">
            <v>LVER - Dual listing 29.9</v>
          </cell>
          <cell r="C57822" t="str">
            <v>CLOSED</v>
          </cell>
          <cell r="D57822" t="str">
            <v>Medium</v>
          </cell>
          <cell r="E57822" t="str">
            <v>netscribes</v>
          </cell>
          <cell r="F57822" t="str">
            <v>Mohd Tahir Shaikh</v>
          </cell>
          <cell r="G57822">
            <v>45933.768750000003</v>
          </cell>
          <cell r="H57822">
            <v>46003.961805555555</v>
          </cell>
        </row>
        <row r="57823">
          <cell r="A57823" t="str">
            <v>UCW-20180</v>
          </cell>
          <cell r="B57823" t="str">
            <v>Menswear Listing</v>
          </cell>
          <cell r="C57823" t="str">
            <v>CLOSED Due to Inactive/Insufficient Information</v>
          </cell>
          <cell r="D57823" t="str">
            <v>Medium</v>
          </cell>
          <cell r="E57823" t="str">
            <v>netscribes</v>
          </cell>
          <cell r="F57823" t="str">
            <v>Juilee Jadhav</v>
          </cell>
          <cell r="G57823">
            <v>45933.756249999999</v>
          </cell>
          <cell r="H57823">
            <v>45969.636111111111</v>
          </cell>
        </row>
        <row r="57824">
          <cell r="A57824" t="str">
            <v>UCW-20178</v>
          </cell>
          <cell r="B57824" t="str">
            <v>Tatacliq Women Ethnic Wear Template | 1st Oct'2025</v>
          </cell>
          <cell r="C57824" t="str">
            <v>CLOSED</v>
          </cell>
          <cell r="D57824" t="str">
            <v>Medium</v>
          </cell>
          <cell r="E57824" t="str">
            <v>netscribes</v>
          </cell>
          <cell r="F57824" t="str">
            <v>Sushma Ram</v>
          </cell>
          <cell r="G57824">
            <v>45933.743750000001</v>
          </cell>
          <cell r="H57824">
            <v>45969.636111111111</v>
          </cell>
        </row>
        <row r="57825">
          <cell r="A57825" t="str">
            <v>UCW-20177</v>
          </cell>
          <cell r="B57825" t="str">
            <v>Tatacliq Kids Apparels Template | 1st Oct'2025</v>
          </cell>
          <cell r="C57825" t="str">
            <v>CLOSED</v>
          </cell>
          <cell r="D57825" t="str">
            <v>Medium</v>
          </cell>
          <cell r="E57825" t="str">
            <v>netscribes</v>
          </cell>
          <cell r="F57825" t="str">
            <v>Lishita Kotian</v>
          </cell>
          <cell r="G57825">
            <v>45933.742361111108</v>
          </cell>
          <cell r="H57825">
            <v>45969.577777777777</v>
          </cell>
        </row>
        <row r="57826">
          <cell r="A57826" t="str">
            <v>UCW-20175</v>
          </cell>
          <cell r="B57826" t="str">
            <v>Tatacliq Men's Apparels Templates | 1st Oct'2025</v>
          </cell>
          <cell r="C57826" t="str">
            <v>CLOSED</v>
          </cell>
          <cell r="D57826" t="str">
            <v>Medium</v>
          </cell>
          <cell r="E57826" t="str">
            <v>netscribes</v>
          </cell>
          <cell r="F57826" t="str">
            <v>Lishita Kotian</v>
          </cell>
          <cell r="G57826">
            <v>45933.739583333336</v>
          </cell>
          <cell r="H57826">
            <v>45969.576388888891</v>
          </cell>
        </row>
        <row r="57827">
          <cell r="A57827" t="str">
            <v>UCW-20174</v>
          </cell>
          <cell r="B57827" t="str">
            <v>Footwear Catalogues for Upload (75 SKU's)</v>
          </cell>
          <cell r="C57827" t="str">
            <v>CLOSED</v>
          </cell>
          <cell r="D57827" t="str">
            <v>Medium</v>
          </cell>
          <cell r="E57827" t="str">
            <v>netscribes</v>
          </cell>
          <cell r="F57827" t="str">
            <v>Sushma Ram</v>
          </cell>
          <cell r="G57827">
            <v>45933.734722222223</v>
          </cell>
          <cell r="H57827">
            <v>45969.556250000001</v>
          </cell>
        </row>
        <row r="57828">
          <cell r="A57828" t="str">
            <v>UCW-20172</v>
          </cell>
          <cell r="B57828" t="str">
            <v>Tatacliq Women Western Wear Template | 1st Oct'2025</v>
          </cell>
          <cell r="C57828" t="str">
            <v>CLOSED</v>
          </cell>
          <cell r="D57828" t="str">
            <v>Medium</v>
          </cell>
          <cell r="E57828" t="str">
            <v>netscribes</v>
          </cell>
          <cell r="F57828" t="str">
            <v>Lishita Kotian</v>
          </cell>
          <cell r="G57828">
            <v>45933.730555555558</v>
          </cell>
          <cell r="H57828">
            <v>45993.651388888888</v>
          </cell>
        </row>
        <row r="57829">
          <cell r="A57829" t="str">
            <v>UCW-20171</v>
          </cell>
          <cell r="B57829" t="str">
            <v>Accessories Catalogues for Upload (37 SKU's)</v>
          </cell>
          <cell r="C57829" t="str">
            <v>CLOSED</v>
          </cell>
          <cell r="D57829" t="str">
            <v>Medium</v>
          </cell>
          <cell r="E57829" t="str">
            <v>netscribes</v>
          </cell>
          <cell r="F57829" t="str">
            <v>Juilee Jadhav</v>
          </cell>
          <cell r="G57829">
            <v>45933.730555555558</v>
          </cell>
          <cell r="H57829">
            <v>45969.555555555555</v>
          </cell>
        </row>
        <row r="57830">
          <cell r="A57830" t="str">
            <v>UCW-20166</v>
          </cell>
          <cell r="B57830" t="str">
            <v xml:space="preserve">Apparel Catalogues for Upload </v>
          </cell>
          <cell r="C57830" t="str">
            <v>CLOSED</v>
          </cell>
          <cell r="D57830" t="str">
            <v>Medium</v>
          </cell>
          <cell r="E57830" t="str">
            <v>netscribes</v>
          </cell>
          <cell r="F57830" t="str">
            <v>Juilee Jadhav</v>
          </cell>
          <cell r="G57830">
            <v>45933.717361111114</v>
          </cell>
          <cell r="H57830">
            <v>45969.554861111108</v>
          </cell>
        </row>
        <row r="57831">
          <cell r="A57831" t="str">
            <v>UCW-20165</v>
          </cell>
          <cell r="B57831" t="str">
            <v>Styles Migration to Tata Cliq Westbury Account - 18-09-2025</v>
          </cell>
          <cell r="C57831" t="str">
            <v>CLOSED Due to Inactive/Insufficient Information</v>
          </cell>
          <cell r="D57831" t="str">
            <v>Medium</v>
          </cell>
          <cell r="E57831" t="str">
            <v>netscribes</v>
          </cell>
          <cell r="F57831" t="str">
            <v>netscribes</v>
          </cell>
          <cell r="G57831">
            <v>45933.716666666667</v>
          </cell>
          <cell r="H57831">
            <v>46015.669444444444</v>
          </cell>
        </row>
        <row r="57832">
          <cell r="A57832" t="str">
            <v>UCW-20162</v>
          </cell>
          <cell r="B57832" t="str">
            <v>Tatacliq Footwear-Input-Kids Templates | 1st Oct'25</v>
          </cell>
          <cell r="C57832" t="str">
            <v>CLOSED</v>
          </cell>
          <cell r="D57832" t="str">
            <v>Medium</v>
          </cell>
          <cell r="E57832" t="str">
            <v>netscribes</v>
          </cell>
          <cell r="F57832" t="str">
            <v>Lishita Kotian</v>
          </cell>
          <cell r="G57832">
            <v>45933.709027777775</v>
          </cell>
          <cell r="H57832">
            <v>45969.554166666669</v>
          </cell>
        </row>
        <row r="57833">
          <cell r="A57833" t="str">
            <v>UCW-20161</v>
          </cell>
          <cell r="B57833" t="str">
            <v>Femmella//59 New Style Sheet : Seller code - 129273</v>
          </cell>
          <cell r="C57833" t="str">
            <v>CLOSED</v>
          </cell>
          <cell r="D57833" t="str">
            <v>Medium</v>
          </cell>
          <cell r="E57833" t="str">
            <v>netscribes</v>
          </cell>
          <cell r="F57833" t="str">
            <v>Mohd Tahir Shaikh</v>
          </cell>
          <cell r="G57833">
            <v>45933.708333333336</v>
          </cell>
          <cell r="H57833">
            <v>45969.553472222222</v>
          </cell>
        </row>
        <row r="57834">
          <cell r="A57834" t="str">
            <v>UCW-20156</v>
          </cell>
          <cell r="B57834" t="str">
            <v>TATACLIQ X LIBAS INFLUENCER IMAGES 01-10-2025</v>
          </cell>
          <cell r="C57834" t="str">
            <v>CLOSED</v>
          </cell>
          <cell r="D57834" t="str">
            <v>Medium</v>
          </cell>
          <cell r="E57834" t="str">
            <v>netscribes</v>
          </cell>
          <cell r="F57834" t="str">
            <v>Sushma Ram</v>
          </cell>
          <cell r="G57834">
            <v>45933.674305555556</v>
          </cell>
          <cell r="H57834">
            <v>46003.961805555555</v>
          </cell>
        </row>
        <row r="57835">
          <cell r="A57835" t="str">
            <v>UCW-20155</v>
          </cell>
          <cell r="B57835" t="str">
            <v>Soch_124205-SAS_416_Styles</v>
          </cell>
          <cell r="C57835" t="str">
            <v>CLOSED</v>
          </cell>
          <cell r="D57835" t="str">
            <v>Medium</v>
          </cell>
          <cell r="E57835" t="str">
            <v>netscribes</v>
          </cell>
          <cell r="F57835" t="str">
            <v>Mohd Tahir Shaikh</v>
          </cell>
          <cell r="G57835">
            <v>45933.671527777777</v>
          </cell>
          <cell r="H57835">
            <v>45969.552083333336</v>
          </cell>
        </row>
        <row r="57836">
          <cell r="A57836" t="str">
            <v>UCW-20154</v>
          </cell>
          <cell r="B57836" t="str">
            <v xml:space="preserve">Regards Mens Listing </v>
          </cell>
          <cell r="C57836" t="str">
            <v>CLOSED</v>
          </cell>
          <cell r="D57836" t="str">
            <v>Medium</v>
          </cell>
          <cell r="E57836" t="str">
            <v>netscribes</v>
          </cell>
          <cell r="F57836" t="str">
            <v>Mohd Tahir Shaikh</v>
          </cell>
          <cell r="G57836">
            <v>45933.665972222225</v>
          </cell>
          <cell r="H57836">
            <v>45969.550694444442</v>
          </cell>
        </row>
        <row r="57837">
          <cell r="A57837" t="str">
            <v>UCW-20149</v>
          </cell>
          <cell r="B57837" t="str">
            <v>Tatacliq Specimen Template | 1st Oct'25</v>
          </cell>
          <cell r="C57837" t="str">
            <v>CLOSED</v>
          </cell>
          <cell r="D57837" t="str">
            <v>Medium</v>
          </cell>
          <cell r="E57837" t="str">
            <v>netscribes</v>
          </cell>
          <cell r="F57837" t="str">
            <v>Lishita Kotian</v>
          </cell>
          <cell r="G57837">
            <v>45933.621527777781</v>
          </cell>
          <cell r="H57837">
            <v>45991.840277777781</v>
          </cell>
        </row>
        <row r="57838">
          <cell r="A57838" t="str">
            <v>UCW-20146</v>
          </cell>
          <cell r="B57838" t="str">
            <v>Ritu Kumar AW-25 - 03-10-25</v>
          </cell>
          <cell r="C57838" t="str">
            <v>CLOSED</v>
          </cell>
          <cell r="D57838" t="str">
            <v>Medium</v>
          </cell>
          <cell r="E57838" t="str">
            <v>Chirag Dubal</v>
          </cell>
          <cell r="F57838" t="str">
            <v>Reagan D’souza</v>
          </cell>
          <cell r="G57838">
            <v>45933.590277777781</v>
          </cell>
          <cell r="H57838">
            <v>45968.504166666666</v>
          </cell>
        </row>
        <row r="57839">
          <cell r="A57839" t="str">
            <v>UCW-20140</v>
          </cell>
          <cell r="B57839" t="str">
            <v xml:space="preserve">Beauty - Image Resize - Multibrand - 3rd Oct </v>
          </cell>
          <cell r="C57839" t="str">
            <v>CLOSED</v>
          </cell>
          <cell r="D57839" t="str">
            <v>Medium</v>
          </cell>
          <cell r="E57839" t="str">
            <v>netscribes</v>
          </cell>
          <cell r="F57839" t="str">
            <v>Simi Raichel Zachariah</v>
          </cell>
          <cell r="G57839">
            <v>45933.518055555556</v>
          </cell>
          <cell r="H57839">
            <v>46003.963888888888</v>
          </cell>
        </row>
        <row r="57840">
          <cell r="A57840" t="str">
            <v>UCW-20130</v>
          </cell>
          <cell r="B57840" t="str">
            <v>TataCliq | Fashion - Luxury | 30 Sep 2025 | Cataloguing-AW25 | Adults and Kids Footwear | 30 (Adults) 03 (Kids)</v>
          </cell>
          <cell r="C57840" t="str">
            <v>CLOSED</v>
          </cell>
          <cell r="D57840" t="str">
            <v>Medium</v>
          </cell>
          <cell r="E57840" t="str">
            <v>netscribes</v>
          </cell>
          <cell r="F57840" t="str">
            <v>netscribes</v>
          </cell>
          <cell r="G57840">
            <v>45933.456944444442</v>
          </cell>
          <cell r="H57840">
            <v>45969.53125</v>
          </cell>
        </row>
        <row r="57841">
          <cell r="A57841" t="str">
            <v>UCW-20124</v>
          </cell>
          <cell r="B57841" t="str">
            <v>Beauty - 128628 - E2E - Foxtale - 3 SKUS - 3 OCT</v>
          </cell>
          <cell r="C57841" t="str">
            <v>CLOSED</v>
          </cell>
          <cell r="D57841" t="str">
            <v>Highest</v>
          </cell>
          <cell r="E57841" t="str">
            <v>netscribes</v>
          </cell>
          <cell r="F57841" t="str">
            <v>Shraddha Dighe</v>
          </cell>
          <cell r="G57841">
            <v>45933.423611111109</v>
          </cell>
          <cell r="H57841">
            <v>45936.6</v>
          </cell>
        </row>
        <row r="57842">
          <cell r="A57842" t="str">
            <v>UCW-20123</v>
          </cell>
          <cell r="B57842" t="str">
            <v xml:space="preserve">Request to List Product on Tata Cliq Fashion Website || Mason home || Lot 2 </v>
          </cell>
          <cell r="C57842" t="str">
            <v>CLOSED</v>
          </cell>
          <cell r="D57842" t="str">
            <v>Medium</v>
          </cell>
          <cell r="E57842" t="str">
            <v>netscribes</v>
          </cell>
          <cell r="F57842" t="str">
            <v>Juilee Jadhav</v>
          </cell>
          <cell r="G57842">
            <v>45933.020833333336</v>
          </cell>
          <cell r="H57842">
            <v>46003.961111111108</v>
          </cell>
        </row>
        <row r="57843">
          <cell r="A57843" t="str">
            <v>UCW-20121</v>
          </cell>
          <cell r="B57843" t="str">
            <v>Pure Home + Living _149 SKU_30.09.025</v>
          </cell>
          <cell r="C57843" t="str">
            <v>CLOSED</v>
          </cell>
          <cell r="D57843" t="str">
            <v>Medium</v>
          </cell>
          <cell r="E57843" t="str">
            <v>netscribes</v>
          </cell>
          <cell r="F57843" t="str">
            <v>Juilee Jadhav</v>
          </cell>
          <cell r="G57843">
            <v>45933.011111111111</v>
          </cell>
          <cell r="H57843">
            <v>45969.549305555556</v>
          </cell>
        </row>
        <row r="57844">
          <cell r="A57844" t="str">
            <v>UCW-20114</v>
          </cell>
          <cell r="B57844" t="str">
            <v xml:space="preserve">Tata Cliq New listing for Argent Classic Pressure cooker + Tripro BE Essential VC </v>
          </cell>
          <cell r="C57844" t="str">
            <v>CLOSED</v>
          </cell>
          <cell r="D57844" t="str">
            <v>Medium</v>
          </cell>
          <cell r="E57844" t="str">
            <v>netscribes</v>
          </cell>
          <cell r="F57844" t="str">
            <v>Mohd Tahir Shaikh</v>
          </cell>
          <cell r="G57844">
            <v>45932.904166666667</v>
          </cell>
          <cell r="H57844">
            <v>45969.548611111109</v>
          </cell>
        </row>
        <row r="57845">
          <cell r="A57845" t="str">
            <v>UCW-20112</v>
          </cell>
          <cell r="B57845" t="str">
            <v>NEW STYLES LISTING - SJWCS70131to SJWCS70137</v>
          </cell>
          <cell r="C57845" t="str">
            <v>CLOSED</v>
          </cell>
          <cell r="D57845" t="str">
            <v>Medium</v>
          </cell>
          <cell r="E57845" t="str">
            <v>netscribes</v>
          </cell>
          <cell r="F57845" t="str">
            <v>Mohd Tahir Shaikh</v>
          </cell>
          <cell r="G57845">
            <v>45932.894444444442</v>
          </cell>
          <cell r="H57845">
            <v>45969.548611111109</v>
          </cell>
        </row>
        <row r="57846">
          <cell r="A57846" t="str">
            <v>UCW-20099</v>
          </cell>
          <cell r="B57846" t="str">
            <v>Tatacliq Men and Kids Content template_30-09-25</v>
          </cell>
          <cell r="C57846" t="str">
            <v>CLOSED</v>
          </cell>
          <cell r="D57846" t="str">
            <v>Medium</v>
          </cell>
          <cell r="E57846" t="str">
            <v>netscribes</v>
          </cell>
          <cell r="F57846" t="str">
            <v>Sushma Ram</v>
          </cell>
          <cell r="G57846">
            <v>45931.828472222223</v>
          </cell>
          <cell r="H57846">
            <v>45969.547222222223</v>
          </cell>
        </row>
        <row r="57847">
          <cell r="A57847" t="str">
            <v>UCW-20094</v>
          </cell>
          <cell r="B57847" t="str">
            <v>Alert New Product Submission oct'25 || House this || seller code 128611</v>
          </cell>
          <cell r="C57847" t="str">
            <v>CLOSED</v>
          </cell>
          <cell r="D57847" t="str">
            <v>Medium</v>
          </cell>
          <cell r="E57847" t="str">
            <v>netscribes</v>
          </cell>
          <cell r="F57847" t="str">
            <v>Mohd Tahir Shaikh</v>
          </cell>
          <cell r="G57847">
            <v>45931.800694444442</v>
          </cell>
          <cell r="H57847">
            <v>45969.546527777777</v>
          </cell>
        </row>
        <row r="57848">
          <cell r="A57848" t="str">
            <v>UCW-20093</v>
          </cell>
          <cell r="B57848" t="str">
            <v>TataCliq | Fashion - Luxury | 30 Sep 2025 | Cataloguing-AW25 | Adults and Kids Footwear | 30 (Adults) 03 (Kids)</v>
          </cell>
          <cell r="C57848" t="str">
            <v>CLOSED</v>
          </cell>
          <cell r="D57848" t="str">
            <v>Medium</v>
          </cell>
          <cell r="E57848" t="str">
            <v>netscribes</v>
          </cell>
          <cell r="F57848" t="str">
            <v>Sushma Ram</v>
          </cell>
          <cell r="G57848">
            <v>45931.796527777777</v>
          </cell>
          <cell r="H57848">
            <v>45969.545138888891</v>
          </cell>
        </row>
        <row r="57849">
          <cell r="A57849" t="str">
            <v>UCW-20083</v>
          </cell>
          <cell r="B57849" t="str">
            <v>Women's Innerwear, Activewear &amp; Nightwear – “Clovia” – 16 September, 2025 - Tatacliq Catalog</v>
          </cell>
          <cell r="C57849" t="str">
            <v>CLOSED</v>
          </cell>
          <cell r="D57849" t="str">
            <v>Medium</v>
          </cell>
          <cell r="E57849" t="str">
            <v>netscribes</v>
          </cell>
          <cell r="F57849" t="str">
            <v>Sushma Ram</v>
          </cell>
          <cell r="G57849">
            <v>45931.699305555558</v>
          </cell>
          <cell r="H57849">
            <v>45969.734027777777</v>
          </cell>
        </row>
        <row r="57850">
          <cell r="A57850" t="str">
            <v>UCW-20081</v>
          </cell>
          <cell r="B57850" t="str">
            <v>Tatacliq Home Templates-17-02-2024</v>
          </cell>
          <cell r="C57850" t="str">
            <v>CLOSED Due to Inactive/Insufficient Information</v>
          </cell>
          <cell r="D57850" t="str">
            <v>Medium</v>
          </cell>
          <cell r="E57850" t="str">
            <v>netscribes</v>
          </cell>
          <cell r="F57850" t="str">
            <v>Lishita Kotian</v>
          </cell>
          <cell r="G57850">
            <v>45931.683333333334</v>
          </cell>
          <cell r="H57850">
            <v>45969.543055555558</v>
          </cell>
        </row>
        <row r="57851">
          <cell r="A57851" t="str">
            <v>UCW-20077</v>
          </cell>
          <cell r="B57851" t="str">
            <v>Hoversoul Lot -2</v>
          </cell>
          <cell r="C57851" t="str">
            <v>CLOSED</v>
          </cell>
          <cell r="D57851" t="str">
            <v>Medium</v>
          </cell>
          <cell r="E57851" t="str">
            <v>netscribes</v>
          </cell>
          <cell r="F57851" t="str">
            <v>Sushma Ram</v>
          </cell>
          <cell r="G57851">
            <v>45931.67083333333</v>
          </cell>
          <cell r="H57851">
            <v>45969.73333333333</v>
          </cell>
        </row>
        <row r="57852">
          <cell r="A57852" t="str">
            <v>UCW-20076</v>
          </cell>
          <cell r="B57852" t="str">
            <v>New FW Sku addition Tata - 18 articles</v>
          </cell>
          <cell r="C57852" t="str">
            <v>CLOSED</v>
          </cell>
          <cell r="D57852" t="str">
            <v>Medium</v>
          </cell>
          <cell r="E57852" t="str">
            <v>netscribes</v>
          </cell>
          <cell r="F57852" t="str">
            <v>Juilee Jadhav</v>
          </cell>
          <cell r="G57852">
            <v>45931.667361111111</v>
          </cell>
          <cell r="H57852">
            <v>45969.73333333333</v>
          </cell>
        </row>
        <row r="57853">
          <cell r="A57853" t="str">
            <v>UCW-20074</v>
          </cell>
          <cell r="B57853" t="str">
            <v>Tatacliq Home Templates-29-09-2025</v>
          </cell>
          <cell r="C57853" t="str">
            <v>CLOSED Due to Inactive/Insufficient Information</v>
          </cell>
          <cell r="D57853" t="str">
            <v>Medium</v>
          </cell>
          <cell r="E57853" t="str">
            <v>netscribes</v>
          </cell>
          <cell r="F57853" t="str">
            <v>Lishita Kotian</v>
          </cell>
          <cell r="G57853">
            <v>45931.665277777778</v>
          </cell>
          <cell r="H57853">
            <v>46031.790277777778</v>
          </cell>
        </row>
        <row r="57854">
          <cell r="A57854" t="str">
            <v>UCW-20073</v>
          </cell>
          <cell r="B57854" t="str">
            <v>New Listing- Bathmat, Doormat, Throw, Candle Holder, Tableware- 41 SKUs</v>
          </cell>
          <cell r="C57854" t="str">
            <v>CLOSED</v>
          </cell>
          <cell r="D57854" t="str">
            <v>Medium</v>
          </cell>
          <cell r="E57854" t="str">
            <v>netscribes</v>
          </cell>
          <cell r="F57854" t="str">
            <v>Juilee Jadhav</v>
          </cell>
          <cell r="G57854">
            <v>45931.65902777778</v>
          </cell>
          <cell r="H57854">
            <v>45969.732638888891</v>
          </cell>
        </row>
        <row r="57855">
          <cell r="A57855" t="str">
            <v>UCW-20061</v>
          </cell>
          <cell r="B57855" t="str">
            <v>Beauty - 127939 - E2E - Janeke - 34 SKUS - 18 Sep</v>
          </cell>
          <cell r="C57855" t="str">
            <v>CLOSED</v>
          </cell>
          <cell r="D57855" t="str">
            <v>Medium</v>
          </cell>
          <cell r="E57855" t="str">
            <v>netscribes</v>
          </cell>
          <cell r="F57855" t="str">
            <v>netscribes</v>
          </cell>
          <cell r="G57855">
            <v>45931.540277777778</v>
          </cell>
          <cell r="H57855">
            <v>45965.92291666667</v>
          </cell>
        </row>
        <row r="57856">
          <cell r="A57856" t="str">
            <v>UCW-20058</v>
          </cell>
          <cell r="B57856" t="str">
            <v>Beauty - Image resize - 1 OCT</v>
          </cell>
          <cell r="C57856" t="str">
            <v>CLOSED</v>
          </cell>
          <cell r="D57856" t="str">
            <v>Highest</v>
          </cell>
          <cell r="E57856" t="str">
            <v>netscribes</v>
          </cell>
          <cell r="F57856" t="str">
            <v>Shraddha Dighe</v>
          </cell>
          <cell r="G57856">
            <v>45931.512499999997</v>
          </cell>
          <cell r="H57856">
            <v>46003.960416666669</v>
          </cell>
        </row>
        <row r="57857">
          <cell r="A57857" t="str">
            <v>UCW-20054</v>
          </cell>
          <cell r="B57857" t="str">
            <v>Tatacliq Men Content template_29-09-25_Batch 2</v>
          </cell>
          <cell r="C57857" t="str">
            <v>CLOSED</v>
          </cell>
          <cell r="D57857" t="str">
            <v>Medium</v>
          </cell>
          <cell r="E57857" t="str">
            <v>netscribes</v>
          </cell>
          <cell r="F57857" t="str">
            <v>Lishita Kotian</v>
          </cell>
          <cell r="G57857">
            <v>45931.460416666669</v>
          </cell>
          <cell r="H57857">
            <v>45969.504166666666</v>
          </cell>
        </row>
        <row r="57858">
          <cell r="A57858" t="str">
            <v>UCW-20053</v>
          </cell>
          <cell r="B57858" t="str">
            <v>Tata Cliq Cataloguing Data (Men Women &amp; Kids)-26th Sep</v>
          </cell>
          <cell r="C57858" t="str">
            <v>CLOSED Due to Inactive/Insufficient Information</v>
          </cell>
          <cell r="D57858" t="str">
            <v>Medium</v>
          </cell>
          <cell r="E57858" t="str">
            <v>netscribes</v>
          </cell>
          <cell r="F57858" t="str">
            <v>Lishita Kotian</v>
          </cell>
          <cell r="G57858">
            <v>45931.455555555556</v>
          </cell>
          <cell r="H57858">
            <v>45969.503472222219</v>
          </cell>
        </row>
        <row r="57859">
          <cell r="A57859" t="str">
            <v>UCW-20050</v>
          </cell>
          <cell r="B57859" t="str">
            <v>Benetton kids apparel new catalog details 29-9-2025</v>
          </cell>
          <cell r="C57859" t="str">
            <v>CLOSED</v>
          </cell>
          <cell r="D57859" t="str">
            <v>Medium</v>
          </cell>
          <cell r="E57859" t="str">
            <v>netscribes</v>
          </cell>
          <cell r="F57859" t="str">
            <v>Lishita Kotian</v>
          </cell>
          <cell r="G57859">
            <v>45931.432638888888</v>
          </cell>
          <cell r="H57859">
            <v>45969.500694444447</v>
          </cell>
        </row>
        <row r="57860">
          <cell r="A57860" t="str">
            <v>UCW-20040</v>
          </cell>
          <cell r="B57860" t="str">
            <v>FAUSTO Model Image Add on TATA Cliq - 29-Sep-2025</v>
          </cell>
          <cell r="C57860" t="str">
            <v>CLOSED</v>
          </cell>
          <cell r="D57860" t="str">
            <v>Medium</v>
          </cell>
          <cell r="E57860" t="str">
            <v>netscribes</v>
          </cell>
          <cell r="F57860" t="str">
            <v>Mohd Tahir Shaikh</v>
          </cell>
          <cell r="G57860">
            <v>45930.782638888886</v>
          </cell>
          <cell r="H57860">
            <v>45973.787499999999</v>
          </cell>
        </row>
        <row r="57861">
          <cell r="A57861" t="str">
            <v>UCW-20039</v>
          </cell>
          <cell r="B57861" t="str">
            <v>Tatacliq Women Western Wear Template | 29th Sep'2025</v>
          </cell>
          <cell r="C57861" t="str">
            <v>CLOSED</v>
          </cell>
          <cell r="D57861" t="str">
            <v>Medium</v>
          </cell>
          <cell r="E57861" t="str">
            <v>netscribes</v>
          </cell>
          <cell r="F57861" t="str">
            <v>Lishita Kotian</v>
          </cell>
          <cell r="G57861">
            <v>45930.775694444441</v>
          </cell>
          <cell r="H57861">
            <v>45941.585416666669</v>
          </cell>
        </row>
        <row r="57862">
          <cell r="A57862" t="str">
            <v>UCW-20034</v>
          </cell>
          <cell r="B57862" t="str">
            <v>Request to Add SKUs on Partner Account</v>
          </cell>
          <cell r="C57862" t="str">
            <v>CLOSED</v>
          </cell>
          <cell r="D57862" t="str">
            <v>Medium</v>
          </cell>
          <cell r="E57862" t="str">
            <v>netscribes</v>
          </cell>
          <cell r="F57862" t="str">
            <v>Mohd Tahir Shaikh</v>
          </cell>
          <cell r="G57862">
            <v>45930.76666666667</v>
          </cell>
          <cell r="H57862">
            <v>46003.959722222222</v>
          </cell>
        </row>
        <row r="57863">
          <cell r="A57863" t="str">
            <v>UCW-20032</v>
          </cell>
          <cell r="B57863" t="str">
            <v>Tatacliq Lifestyle Catalog Template-Lot -128_29.09.2025</v>
          </cell>
          <cell r="C57863" t="str">
            <v>CLOSED</v>
          </cell>
          <cell r="D57863" t="str">
            <v>Medium</v>
          </cell>
          <cell r="E57863" t="str">
            <v>netscribes</v>
          </cell>
          <cell r="F57863" t="str">
            <v>Mohd Tahir Shaikh</v>
          </cell>
          <cell r="G57863">
            <v>45930.754861111112</v>
          </cell>
          <cell r="H57863">
            <v>45943.554166666669</v>
          </cell>
        </row>
        <row r="57864">
          <cell r="A57864" t="str">
            <v>UCW-20028</v>
          </cell>
          <cell r="B57864" t="str">
            <v>Puma New Listing 29-09-2025</v>
          </cell>
          <cell r="C57864" t="str">
            <v>CLOSED</v>
          </cell>
          <cell r="D57864" t="str">
            <v>Medium</v>
          </cell>
          <cell r="E57864" t="str">
            <v>netscribes</v>
          </cell>
          <cell r="F57864" t="str">
            <v>Sushma Ram</v>
          </cell>
          <cell r="G57864">
            <v>45930.73333333333</v>
          </cell>
          <cell r="H57864">
            <v>45938.531944444447</v>
          </cell>
        </row>
        <row r="57865">
          <cell r="A57865" t="str">
            <v>UCW-20025</v>
          </cell>
          <cell r="B57865" t="str">
            <v>Aurelia &amp; W- 105 Style- Fall2025- 29th Sep</v>
          </cell>
          <cell r="C57865" t="str">
            <v>CLOSED</v>
          </cell>
          <cell r="D57865" t="str">
            <v>Medium</v>
          </cell>
          <cell r="E57865" t="str">
            <v>netscribes</v>
          </cell>
          <cell r="F57865" t="str">
            <v>Sushma Ram</v>
          </cell>
          <cell r="G57865">
            <v>45930.72152777778</v>
          </cell>
          <cell r="H57865">
            <v>45939.618750000001</v>
          </cell>
        </row>
        <row r="57866">
          <cell r="A57866" t="str">
            <v>UCW-20024</v>
          </cell>
          <cell r="B57866" t="str">
            <v>Tata Cliq Women's Catalog AW25 Lot: 11</v>
          </cell>
          <cell r="C57866" t="str">
            <v>CLOSED</v>
          </cell>
          <cell r="D57866" t="str">
            <v>Medium</v>
          </cell>
          <cell r="E57866" t="str">
            <v>netscribes</v>
          </cell>
          <cell r="F57866" t="str">
            <v>Juilee Jadhav</v>
          </cell>
          <cell r="G57866">
            <v>45930.71875</v>
          </cell>
          <cell r="H57866">
            <v>45936.571527777778</v>
          </cell>
        </row>
        <row r="57867">
          <cell r="A57867" t="str">
            <v>UCW-20022</v>
          </cell>
          <cell r="B57867" t="str">
            <v xml:space="preserve">NEW STYLES LISTING - FWSJ9080 to FWSJ9099 </v>
          </cell>
          <cell r="C57867" t="str">
            <v>CLOSED</v>
          </cell>
          <cell r="D57867" t="str">
            <v>Medium</v>
          </cell>
          <cell r="E57867" t="str">
            <v>netscribes</v>
          </cell>
          <cell r="F57867" t="str">
            <v>Sushma Ram</v>
          </cell>
          <cell r="G57867">
            <v>45930.704861111109</v>
          </cell>
          <cell r="H57867">
            <v>45945.457638888889</v>
          </cell>
        </row>
        <row r="57868">
          <cell r="A57868" t="str">
            <v>UCW-20021</v>
          </cell>
          <cell r="B57868" t="str">
            <v xml:space="preserve">Salamon Footwear 126934 </v>
          </cell>
          <cell r="C57868" t="str">
            <v>CLOSED Due to Inactive/Insufficient Information</v>
          </cell>
          <cell r="D57868" t="str">
            <v>Medium</v>
          </cell>
          <cell r="E57868" t="str">
            <v>netscribes</v>
          </cell>
          <cell r="F57868" t="str">
            <v>Juilee Jadhav</v>
          </cell>
          <cell r="G57868">
            <v>45930.701388888891</v>
          </cell>
          <cell r="H57868">
            <v>45941.600694444445</v>
          </cell>
        </row>
        <row r="57869">
          <cell r="A57869" t="str">
            <v>UCW-20018</v>
          </cell>
          <cell r="B57869" t="str">
            <v>Slumber Jill New Styles (Pending New Listing's)</v>
          </cell>
          <cell r="C57869" t="str">
            <v>CLOSED</v>
          </cell>
          <cell r="D57869" t="str">
            <v>Medium</v>
          </cell>
          <cell r="E57869" t="str">
            <v>netscribes</v>
          </cell>
          <cell r="F57869" t="str">
            <v>Sushma Ram</v>
          </cell>
          <cell r="G57869">
            <v>45930.688194444447</v>
          </cell>
          <cell r="H57869">
            <v>45943.679861111108</v>
          </cell>
        </row>
        <row r="57870">
          <cell r="A57870" t="str">
            <v>UCW-20015</v>
          </cell>
          <cell r="B57870" t="str">
            <v>Tatacliq Men's Apparels Templates | 29th Sep'2025</v>
          </cell>
          <cell r="C57870" t="str">
            <v>CLOSED</v>
          </cell>
          <cell r="D57870" t="str">
            <v>Medium</v>
          </cell>
          <cell r="E57870" t="str">
            <v>netscribes</v>
          </cell>
          <cell r="F57870" t="str">
            <v>Lishita Kotian</v>
          </cell>
          <cell r="G57870">
            <v>45930.672222222223</v>
          </cell>
          <cell r="H57870">
            <v>45935.523611111108</v>
          </cell>
        </row>
        <row r="57871">
          <cell r="A57871" t="str">
            <v>UCW-20014</v>
          </cell>
          <cell r="B57871" t="str">
            <v>Tatacliq Women Ethnic Wear Template | 29th Sep'2025</v>
          </cell>
          <cell r="C57871" t="str">
            <v>CLOSED</v>
          </cell>
          <cell r="D57871" t="str">
            <v>Medium</v>
          </cell>
          <cell r="E57871" t="str">
            <v>netscribes</v>
          </cell>
          <cell r="F57871" t="str">
            <v>Lishita Kotian</v>
          </cell>
          <cell r="G57871">
            <v>45930.668055555558</v>
          </cell>
          <cell r="H57871">
            <v>46172.499305555553</v>
          </cell>
        </row>
        <row r="57872">
          <cell r="A57872" t="str">
            <v>UCW-20010</v>
          </cell>
          <cell r="B57872" t="str">
            <v>Tatacliq Kids Apparels Template | 29th Sep'2025</v>
          </cell>
          <cell r="C57872" t="str">
            <v>CLOSED</v>
          </cell>
          <cell r="D57872" t="str">
            <v>Medium</v>
          </cell>
          <cell r="E57872" t="str">
            <v>netscribes</v>
          </cell>
          <cell r="F57872" t="str">
            <v>Lishita Kotian</v>
          </cell>
          <cell r="G57872">
            <v>45930.65902777778</v>
          </cell>
          <cell r="H57872">
            <v>45937.779861111114</v>
          </cell>
        </row>
        <row r="57873">
          <cell r="A57873" t="str">
            <v>UCW-20008</v>
          </cell>
          <cell r="B57873" t="str">
            <v>Tatacliq Men Women Footwear Templates | 29th Sep'2025</v>
          </cell>
          <cell r="C57873" t="str">
            <v>CLOSED</v>
          </cell>
          <cell r="D57873" t="str">
            <v>Medium</v>
          </cell>
          <cell r="E57873" t="str">
            <v>netscribes</v>
          </cell>
          <cell r="F57873" t="str">
            <v>Lishita Kotian</v>
          </cell>
          <cell r="G57873">
            <v>45930.652777777781</v>
          </cell>
          <cell r="H57873">
            <v>45934.789583333331</v>
          </cell>
        </row>
        <row r="57874">
          <cell r="A57874" t="str">
            <v>UCW-20001</v>
          </cell>
          <cell r="B57874" t="str">
            <v>Tatacliq Men Content template_29-09-25</v>
          </cell>
          <cell r="C57874" t="str">
            <v>CLOSED</v>
          </cell>
          <cell r="D57874" t="str">
            <v>Medium</v>
          </cell>
          <cell r="E57874" t="str">
            <v>netscribes</v>
          </cell>
          <cell r="F57874" t="str">
            <v>Sushma Ram</v>
          </cell>
          <cell r="G57874">
            <v>45930.627083333333</v>
          </cell>
          <cell r="H57874">
            <v>45938.859027777777</v>
          </cell>
        </row>
        <row r="57875">
          <cell r="A57875" t="str">
            <v>UCW-19997</v>
          </cell>
          <cell r="B57875" t="str">
            <v>Need to update the images</v>
          </cell>
          <cell r="C57875" t="str">
            <v>CLOSED</v>
          </cell>
          <cell r="D57875" t="str">
            <v>Medium</v>
          </cell>
          <cell r="E57875" t="str">
            <v>netscribes</v>
          </cell>
          <cell r="F57875" t="str">
            <v>Sushma Ram</v>
          </cell>
          <cell r="G57875">
            <v>45930.602777777778</v>
          </cell>
          <cell r="H57875">
            <v>46003.957638888889</v>
          </cell>
        </row>
        <row r="57876">
          <cell r="A57876" t="str">
            <v>UCW-19996</v>
          </cell>
          <cell r="B57876" t="str">
            <v>TH/CK Omni-37 Lot</v>
          </cell>
          <cell r="C57876" t="str">
            <v>CLOSED</v>
          </cell>
          <cell r="D57876" t="str">
            <v>Medium</v>
          </cell>
          <cell r="E57876" t="str">
            <v>netscribes</v>
          </cell>
          <cell r="F57876" t="str">
            <v>netscribes</v>
          </cell>
          <cell r="G57876">
            <v>45930.601388888892</v>
          </cell>
          <cell r="H57876">
            <v>45969.523611111108</v>
          </cell>
        </row>
        <row r="57877">
          <cell r="A57877" t="str">
            <v>UCW-19995</v>
          </cell>
          <cell r="B57877" t="str">
            <v>New Catalog For Brand Prolific- Lot 45</v>
          </cell>
          <cell r="C57877" t="str">
            <v>CLOSED</v>
          </cell>
          <cell r="D57877" t="str">
            <v>Medium</v>
          </cell>
          <cell r="E57877" t="str">
            <v>netscribes</v>
          </cell>
          <cell r="F57877" t="str">
            <v>Juilee Jadhav</v>
          </cell>
          <cell r="G57877">
            <v>45930.595833333333</v>
          </cell>
          <cell r="H57877">
            <v>45935.54791666667</v>
          </cell>
        </row>
        <row r="57878">
          <cell r="A57878" t="str">
            <v>UCW-19993</v>
          </cell>
          <cell r="B57878" t="str">
            <v>BEauty - 125928 - Image resize - 30th Sept</v>
          </cell>
          <cell r="C57878" t="str">
            <v>CLOSED</v>
          </cell>
          <cell r="D57878" t="str">
            <v>Medium</v>
          </cell>
          <cell r="E57878" t="str">
            <v>netscribes</v>
          </cell>
          <cell r="F57878" t="str">
            <v>Simi Raichel Zachariah</v>
          </cell>
          <cell r="G57878">
            <v>45930.588194444441</v>
          </cell>
          <cell r="H57878">
            <v>46003.956944444442</v>
          </cell>
        </row>
        <row r="57879">
          <cell r="A57879" t="str">
            <v>UCW-19990</v>
          </cell>
          <cell r="B57879" t="str">
            <v>LIBAS X TATACLIQ New Catalogue 29-09-2025</v>
          </cell>
          <cell r="C57879" t="str">
            <v>CLOSED</v>
          </cell>
          <cell r="D57879" t="str">
            <v>Medium</v>
          </cell>
          <cell r="E57879" t="str">
            <v>netscribes</v>
          </cell>
          <cell r="F57879" t="str">
            <v>Sushma Ram</v>
          </cell>
          <cell r="G57879">
            <v>45930.578472222223</v>
          </cell>
          <cell r="H57879">
            <v>45934.698611111111</v>
          </cell>
        </row>
        <row r="57880">
          <cell r="A57880" t="str">
            <v>UCW-19986</v>
          </cell>
          <cell r="B57880" t="str">
            <v>Hoversoul AW-25 details for catloging</v>
          </cell>
          <cell r="C57880" t="str">
            <v>CLOSED</v>
          </cell>
          <cell r="D57880" t="str">
            <v>Medium</v>
          </cell>
          <cell r="E57880" t="str">
            <v>netscribes</v>
          </cell>
          <cell r="F57880" t="str">
            <v>Sushma Ram</v>
          </cell>
          <cell r="G57880">
            <v>45930.557638888888</v>
          </cell>
          <cell r="H57880">
            <v>45934.761805555558</v>
          </cell>
        </row>
        <row r="57881">
          <cell r="A57881" t="str">
            <v>UCW-19984</v>
          </cell>
          <cell r="B57881" t="str">
            <v>Tata cliq New Listing_Flat Sheet_05-09-2025</v>
          </cell>
          <cell r="C57881" t="str">
            <v>CLOSED</v>
          </cell>
          <cell r="D57881" t="str">
            <v>Medium</v>
          </cell>
          <cell r="E57881" t="str">
            <v>netscribes</v>
          </cell>
          <cell r="F57881" t="str">
            <v>Juilee Jadhav</v>
          </cell>
          <cell r="G57881">
            <v>45930.550694444442</v>
          </cell>
          <cell r="H57881">
            <v>45938.762499999997</v>
          </cell>
        </row>
        <row r="57882">
          <cell r="A57882" t="str">
            <v>UCW-19983</v>
          </cell>
          <cell r="B57882" t="str">
            <v>Beauty - 125928 - Sunscoop - E2E - 1 SKU - 30 Sep</v>
          </cell>
          <cell r="C57882" t="str">
            <v>CLOSED</v>
          </cell>
          <cell r="D57882" t="str">
            <v>Highest</v>
          </cell>
          <cell r="E57882" t="str">
            <v>netscribes</v>
          </cell>
          <cell r="F57882" t="str">
            <v>Shraddha Dighe</v>
          </cell>
          <cell r="G57882">
            <v>45930.55</v>
          </cell>
          <cell r="H57882">
            <v>45934.557638888888</v>
          </cell>
        </row>
        <row r="57883">
          <cell r="A57883" t="str">
            <v>UCW-19979</v>
          </cell>
          <cell r="B57883" t="str">
            <v>LOT-9 ZIP SWEATSHIRT (SELLER CODE:-126600)(BRAND:-MACK JONNEY)-PART-2</v>
          </cell>
          <cell r="C57883" t="str">
            <v>CLOSED Due to Inactive/Insufficient Information</v>
          </cell>
          <cell r="D57883" t="str">
            <v>Medium</v>
          </cell>
          <cell r="E57883" t="str">
            <v>netscribes</v>
          </cell>
          <cell r="F57883" t="str">
            <v>Sushma Ram</v>
          </cell>
          <cell r="G57883">
            <v>45930.504166666666</v>
          </cell>
          <cell r="H57883">
            <v>45938.536805555559</v>
          </cell>
        </row>
        <row r="57884">
          <cell r="A57884" t="str">
            <v>UCW-19971</v>
          </cell>
          <cell r="B57884" t="str">
            <v>TH/CK Omni-37 Lot</v>
          </cell>
          <cell r="C57884" t="str">
            <v>CLOSED</v>
          </cell>
          <cell r="D57884" t="str">
            <v>Medium</v>
          </cell>
          <cell r="E57884" t="str">
            <v>Jaibharathi Jagannathan</v>
          </cell>
          <cell r="F57884" t="str">
            <v>Asmi Kumar</v>
          </cell>
          <cell r="G57884">
            <v>45930.438888888886</v>
          </cell>
          <cell r="H57884">
            <v>45943.824999999997</v>
          </cell>
        </row>
        <row r="57885">
          <cell r="A57885" t="str">
            <v>UCW-19969</v>
          </cell>
          <cell r="B57885" t="str">
            <v xml:space="preserve">Bag Accessories 26-09-2025 </v>
          </cell>
          <cell r="C57885" t="str">
            <v>CLOSED</v>
          </cell>
          <cell r="D57885" t="str">
            <v>Medium</v>
          </cell>
          <cell r="E57885" t="str">
            <v>netscribes</v>
          </cell>
          <cell r="F57885" t="str">
            <v>netscribes</v>
          </cell>
          <cell r="G57885">
            <v>45929.957638888889</v>
          </cell>
          <cell r="H57885">
            <v>46003.956250000003</v>
          </cell>
        </row>
        <row r="57886">
          <cell r="A57886" t="str">
            <v>UCW-19967</v>
          </cell>
          <cell r="B57886" t="str">
            <v>New Catalog for Uploading on Tata Cliq - Brand Kuons Avenue - 26-09-2025</v>
          </cell>
          <cell r="C57886" t="str">
            <v>CLOSED</v>
          </cell>
          <cell r="D57886" t="str">
            <v>Medium</v>
          </cell>
          <cell r="E57886" t="str">
            <v>netscribes</v>
          </cell>
          <cell r="F57886" t="str">
            <v>Juilee Jadhav</v>
          </cell>
          <cell r="G57886">
            <v>45929.805555555555</v>
          </cell>
          <cell r="H57886">
            <v>45935.45</v>
          </cell>
        </row>
        <row r="57887">
          <cell r="A57887" t="str">
            <v>UCW-19962</v>
          </cell>
          <cell r="B57887" t="str">
            <v xml:space="preserve">Tie Accessories 26-09-2025 </v>
          </cell>
          <cell r="C57887" t="str">
            <v>CLOSED</v>
          </cell>
          <cell r="D57887" t="str">
            <v>Medium</v>
          </cell>
          <cell r="E57887" t="str">
            <v>netscribes</v>
          </cell>
          <cell r="F57887" t="str">
            <v>netscribes</v>
          </cell>
          <cell r="G57887">
            <v>45929.731249999997</v>
          </cell>
          <cell r="H57887">
            <v>46003.954861111109</v>
          </cell>
        </row>
        <row r="57888">
          <cell r="A57888" t="str">
            <v>UCW-19959</v>
          </cell>
          <cell r="B57888" t="str">
            <v>Brand Onboarding Request – Miniwesst Handbags for TATA CLIQ</v>
          </cell>
          <cell r="C57888" t="str">
            <v>CLOSED</v>
          </cell>
          <cell r="D57888" t="str">
            <v>Medium</v>
          </cell>
          <cell r="E57888" t="str">
            <v>netscribes</v>
          </cell>
          <cell r="F57888" t="str">
            <v>Mohd Tahir Shaikh</v>
          </cell>
          <cell r="G57888">
            <v>45929.719444444447</v>
          </cell>
          <cell r="H57888">
            <v>45935.515972222223</v>
          </cell>
        </row>
        <row r="57889">
          <cell r="A57889" t="str">
            <v>UCW-19958</v>
          </cell>
          <cell r="B57889" t="str">
            <v xml:space="preserve">Bag Accessories 26-09-2025 </v>
          </cell>
          <cell r="C57889" t="str">
            <v>CLOSED</v>
          </cell>
          <cell r="D57889" t="str">
            <v>Medium</v>
          </cell>
          <cell r="E57889" t="str">
            <v>netscribes</v>
          </cell>
          <cell r="F57889" t="str">
            <v>Sushma Ram</v>
          </cell>
          <cell r="G57889">
            <v>45929.717361111114</v>
          </cell>
          <cell r="H57889">
            <v>45937.573611111111</v>
          </cell>
        </row>
        <row r="57890">
          <cell r="A57890" t="str">
            <v>UCW-19956</v>
          </cell>
          <cell r="B57890" t="str">
            <v>UCW-3222: UCW-2595: UCW-1394: UCW-1043: Jack &amp; Jones AW25 LOT 4 (Tata Cliq)</v>
          </cell>
          <cell r="C57890" t="str">
            <v>CLOSED</v>
          </cell>
          <cell r="D57890" t="str">
            <v>Medium</v>
          </cell>
          <cell r="E57890" t="str">
            <v>netscribes</v>
          </cell>
          <cell r="F57890" t="str">
            <v>Sushma Ram</v>
          </cell>
          <cell r="G57890">
            <v>45929.709722222222</v>
          </cell>
          <cell r="H57890">
            <v>45933.69027777778</v>
          </cell>
        </row>
        <row r="57891">
          <cell r="A57891" t="str">
            <v>UCW-19954</v>
          </cell>
          <cell r="B57891" t="str">
            <v>Miarcus -22 Styles-AW 25- 26 September</v>
          </cell>
          <cell r="C57891" t="str">
            <v>CLOSED</v>
          </cell>
          <cell r="D57891" t="str">
            <v>Medium</v>
          </cell>
          <cell r="E57891" t="str">
            <v>netscribes</v>
          </cell>
          <cell r="F57891" t="str">
            <v>Sushma Ram</v>
          </cell>
          <cell r="G57891">
            <v>45929.705555555556</v>
          </cell>
          <cell r="H57891">
            <v>45940.645138888889</v>
          </cell>
        </row>
        <row r="57892">
          <cell r="A57892" t="str">
            <v>UCW-19953</v>
          </cell>
          <cell r="B57892" t="str">
            <v>Art Street Brand, 236-SKU's Tata Cliq Listing of Paintings, Artificial Plants, Photo Frames, Vases, Idols, Gift Box, Mirror, Clock, Pooja Essentials, Wall Decor, Serving Tray, Mirrors, Wall Art, Candle Holders, Artificial Flowers and Plants, Plante...</v>
          </cell>
          <cell r="C57892" t="str">
            <v>CLOSED</v>
          </cell>
          <cell r="D57892" t="str">
            <v>Medium</v>
          </cell>
          <cell r="E57892" t="str">
            <v>netscribes</v>
          </cell>
          <cell r="F57892" t="str">
            <v>Juilee Jadhav</v>
          </cell>
          <cell r="G57892">
            <v>45929.701388888891</v>
          </cell>
          <cell r="H57892">
            <v>45934.688888888886</v>
          </cell>
        </row>
        <row r="57893">
          <cell r="A57893" t="str">
            <v>UCW-19951</v>
          </cell>
          <cell r="B57893" t="str">
            <v>Reebok Shoes Catalog (Seller ID: 127989)</v>
          </cell>
          <cell r="C57893" t="str">
            <v>CLOSED Due to Inactive/Insufficient Information</v>
          </cell>
          <cell r="D57893" t="str">
            <v>Medium</v>
          </cell>
          <cell r="E57893" t="str">
            <v>netscribes</v>
          </cell>
          <cell r="F57893" t="str">
            <v>Lishita Kotian</v>
          </cell>
          <cell r="G57893">
            <v>45929.69027777778</v>
          </cell>
          <cell r="H57893">
            <v>46188.783333333333</v>
          </cell>
        </row>
        <row r="57894">
          <cell r="A57894" t="str">
            <v>UCW-19948</v>
          </cell>
          <cell r="B57894" t="str">
            <v>TataCliQ &lt;&gt; New Listing WesternWear Dress - || Floe(251-256, 290-311) || Maxi(039-048) || Razy (021-052) ||</v>
          </cell>
          <cell r="C57894" t="str">
            <v>CLOSED</v>
          </cell>
          <cell r="D57894" t="str">
            <v>Medium</v>
          </cell>
          <cell r="E57894" t="str">
            <v>netscribes</v>
          </cell>
          <cell r="F57894" t="str">
            <v>Sushma Ram</v>
          </cell>
          <cell r="G57894">
            <v>45929.68472222222</v>
          </cell>
          <cell r="H57894">
            <v>45936.804166666669</v>
          </cell>
        </row>
        <row r="57895">
          <cell r="A57895" t="str">
            <v>UCW-19944</v>
          </cell>
          <cell r="B57895" t="str">
            <v>JJ FTW &amp; ACC AW-25 (Lot-8)- Tata Cliq</v>
          </cell>
          <cell r="C57895" t="str">
            <v>CLOSED</v>
          </cell>
          <cell r="D57895" t="str">
            <v>Medium</v>
          </cell>
          <cell r="E57895" t="str">
            <v>netscribes</v>
          </cell>
          <cell r="F57895" t="str">
            <v>Juilee Jadhav</v>
          </cell>
          <cell r="G57895">
            <v>45929.67291666667</v>
          </cell>
          <cell r="H57895">
            <v>45933.677777777775</v>
          </cell>
        </row>
        <row r="57896">
          <cell r="A57896" t="str">
            <v>UCW-19939</v>
          </cell>
          <cell r="B57896" t="str">
            <v>CK/TH Omni-98 Lot</v>
          </cell>
          <cell r="C57896" t="str">
            <v>CLOSED</v>
          </cell>
          <cell r="D57896" t="str">
            <v>Medium</v>
          </cell>
          <cell r="E57896" t="str">
            <v>netscribes</v>
          </cell>
          <cell r="F57896" t="str">
            <v>netscribes</v>
          </cell>
          <cell r="G57896">
            <v>45929.661805555559</v>
          </cell>
          <cell r="H57896">
            <v>45965.867361111108</v>
          </cell>
        </row>
        <row r="57897">
          <cell r="A57897" t="str">
            <v>UCW-19937</v>
          </cell>
          <cell r="B57897" t="str">
            <v>New Catalog -Kids Water Bottles -- Little Surprise Box</v>
          </cell>
          <cell r="C57897" t="str">
            <v>CLOSED</v>
          </cell>
          <cell r="D57897" t="str">
            <v>Medium</v>
          </cell>
          <cell r="E57897" t="str">
            <v>netscribes</v>
          </cell>
          <cell r="F57897" t="str">
            <v>Mohd Tahir Shaikh</v>
          </cell>
          <cell r="G57897">
            <v>45929.658333333333</v>
          </cell>
          <cell r="H57897">
            <v>45938.747916666667</v>
          </cell>
        </row>
        <row r="57898">
          <cell r="A57898" t="str">
            <v>UCW-19936</v>
          </cell>
          <cell r="B57898" t="str">
            <v>TataCliQ | Fashion - Luxury | AI Image Replace | 25 Sep 2025</v>
          </cell>
          <cell r="C57898" t="str">
            <v>CLOSED</v>
          </cell>
          <cell r="D57898" t="str">
            <v>Medium</v>
          </cell>
          <cell r="E57898" t="str">
            <v>netscribes</v>
          </cell>
          <cell r="F57898" t="str">
            <v>Sushma Ram</v>
          </cell>
          <cell r="G57898">
            <v>45929.655555555553</v>
          </cell>
          <cell r="H57898">
            <v>45973.709722222222</v>
          </cell>
        </row>
        <row r="57899">
          <cell r="A57899" t="str">
            <v>UCW-19933</v>
          </cell>
          <cell r="B57899" t="str">
            <v>Gold Coin Resizing</v>
          </cell>
          <cell r="C57899" t="str">
            <v>CLOSED</v>
          </cell>
          <cell r="D57899" t="str">
            <v>Medium</v>
          </cell>
          <cell r="E57899" t="str">
            <v>netscribes</v>
          </cell>
          <cell r="F57899" t="str">
            <v>Mohd Tahir Shaikh</v>
          </cell>
          <cell r="G57899">
            <v>45929.634722222225</v>
          </cell>
          <cell r="H57899">
            <v>46003.955555555556</v>
          </cell>
        </row>
        <row r="57900">
          <cell r="A57900" t="str">
            <v>UCW-19929</v>
          </cell>
          <cell r="B57900" t="str">
            <v>Catalog | Powersutra | Tatacliq | 27-Sep-25</v>
          </cell>
          <cell r="C57900" t="str">
            <v>CLOSED</v>
          </cell>
          <cell r="D57900" t="str">
            <v>Medium</v>
          </cell>
          <cell r="E57900" t="str">
            <v>netscribes</v>
          </cell>
          <cell r="F57900" t="str">
            <v>Lishita Kotian</v>
          </cell>
          <cell r="G57900">
            <v>45929.613888888889</v>
          </cell>
          <cell r="H57900">
            <v>45936.566666666666</v>
          </cell>
        </row>
        <row r="57901">
          <cell r="A57901" t="str">
            <v>UCW-19927</v>
          </cell>
          <cell r="B57901" t="str">
            <v>Kami Kubi Brand – New Listing Sheet Submission (36 Styles) || DATE :24/09/202</v>
          </cell>
          <cell r="C57901" t="str">
            <v>CLOSED</v>
          </cell>
          <cell r="D57901" t="str">
            <v>Medium</v>
          </cell>
          <cell r="E57901" t="str">
            <v>netscribes</v>
          </cell>
          <cell r="F57901" t="str">
            <v>Lishita Kotian</v>
          </cell>
          <cell r="G57901">
            <v>45929.602777777778</v>
          </cell>
          <cell r="H57901">
            <v>45944.758333333331</v>
          </cell>
        </row>
        <row r="57902">
          <cell r="A57902" t="str">
            <v>UCW-19925</v>
          </cell>
          <cell r="B57902" t="str">
            <v>Tatacliq new listing files for catalogue</v>
          </cell>
          <cell r="C57902" t="str">
            <v>CLOSED</v>
          </cell>
          <cell r="D57902" t="str">
            <v>Medium</v>
          </cell>
          <cell r="E57902" t="str">
            <v>netscribes</v>
          </cell>
          <cell r="F57902" t="str">
            <v>Juilee Jadhav</v>
          </cell>
          <cell r="G57902">
            <v>45929.59652777778</v>
          </cell>
          <cell r="H57902">
            <v>45940.487500000003</v>
          </cell>
        </row>
        <row r="57903">
          <cell r="A57903" t="str">
            <v>UCW-19924</v>
          </cell>
          <cell r="B57903" t="str">
            <v>Hancock and English Navy Women @Tatacliq New Lot Catalog Request</v>
          </cell>
          <cell r="C57903" t="str">
            <v>CLOSED</v>
          </cell>
          <cell r="D57903" t="str">
            <v>Medium</v>
          </cell>
          <cell r="E57903" t="str">
            <v>netscribes</v>
          </cell>
          <cell r="F57903" t="str">
            <v>Mohd Tahir Shaikh</v>
          </cell>
          <cell r="G57903">
            <v>45929.593055555553</v>
          </cell>
          <cell r="H57903">
            <v>45938.722222222219</v>
          </cell>
        </row>
        <row r="57904">
          <cell r="A57904" t="str">
            <v>UCW-19921</v>
          </cell>
          <cell r="B57904" t="str">
            <v xml:space="preserve">Tie Accessories 26-09-2025 </v>
          </cell>
          <cell r="C57904" t="str">
            <v>CLOSED</v>
          </cell>
          <cell r="D57904" t="str">
            <v>Medium</v>
          </cell>
          <cell r="E57904" t="str">
            <v>netscribes</v>
          </cell>
          <cell r="F57904" t="str">
            <v>Lishita Kotian</v>
          </cell>
          <cell r="G57904">
            <v>45929.568749999999</v>
          </cell>
          <cell r="H57904">
            <v>45934.727083333331</v>
          </cell>
        </row>
        <row r="57905">
          <cell r="A57905" t="str">
            <v>UCW-19920</v>
          </cell>
          <cell r="B57905" t="str">
            <v>Urgent :: Tata Cliq Men's Apparel New Catalog 26-09-2025 // 5 Article</v>
          </cell>
          <cell r="C57905" t="str">
            <v>CLOSED</v>
          </cell>
          <cell r="D57905" t="str">
            <v>Medium</v>
          </cell>
          <cell r="E57905" t="str">
            <v>netscribes</v>
          </cell>
          <cell r="F57905" t="str">
            <v>Lishita Kotian</v>
          </cell>
          <cell r="G57905">
            <v>45929.561805555553</v>
          </cell>
          <cell r="H57905">
            <v>45935.442361111112</v>
          </cell>
        </row>
        <row r="57906">
          <cell r="A57906" t="str">
            <v>UCW-19919</v>
          </cell>
          <cell r="B57906" t="str">
            <v>Tata Cliq 24 SKUs TH Wallet 25-09-2025</v>
          </cell>
          <cell r="C57906" t="str">
            <v>CLOSED</v>
          </cell>
          <cell r="D57906" t="str">
            <v>Medium</v>
          </cell>
          <cell r="E57906" t="str">
            <v>netscribes</v>
          </cell>
          <cell r="F57906" t="str">
            <v>Juilee Jadhav</v>
          </cell>
          <cell r="G57906">
            <v>45929.55972222222</v>
          </cell>
          <cell r="H57906">
            <v>45934.643055555556</v>
          </cell>
        </row>
        <row r="57907">
          <cell r="A57907" t="str">
            <v>UCW-19914</v>
          </cell>
          <cell r="B57907" t="str">
            <v>CLONE - Beauty - Ceramide Listing - Tata - 14 Aug</v>
          </cell>
          <cell r="C57907" t="str">
            <v>CLOSED</v>
          </cell>
          <cell r="D57907" t="str">
            <v>Medium</v>
          </cell>
          <cell r="E57907" t="str">
            <v>netscribes</v>
          </cell>
          <cell r="F57907" t="str">
            <v>Simi Raichel Zachariah</v>
          </cell>
          <cell r="G57907">
            <v>45929.527777777781</v>
          </cell>
          <cell r="H57907">
            <v>45934.499305555553</v>
          </cell>
        </row>
        <row r="57908">
          <cell r="A57908" t="str">
            <v>UCW-19909</v>
          </cell>
          <cell r="B57908" t="str">
            <v>BEauty - 125928 - Image resize - 29th Sept</v>
          </cell>
          <cell r="C57908" t="str">
            <v>CLOSED</v>
          </cell>
          <cell r="D57908" t="str">
            <v>Medium</v>
          </cell>
          <cell r="E57908" t="str">
            <v>netscribes</v>
          </cell>
          <cell r="F57908" t="str">
            <v>Simi Raichel Zachariah</v>
          </cell>
          <cell r="G57908">
            <v>45929.51458333333</v>
          </cell>
          <cell r="H57908">
            <v>46003.845833333333</v>
          </cell>
        </row>
        <row r="57909">
          <cell r="A57909" t="str">
            <v>UCW-19904</v>
          </cell>
          <cell r="B57909" t="str">
            <v>FW: Request to New List on Tatacliq _San Frissco</v>
          </cell>
          <cell r="C57909" t="str">
            <v>CLOSED Due to Inactive/Insufficient Information</v>
          </cell>
          <cell r="D57909" t="str">
            <v>Medium</v>
          </cell>
          <cell r="E57909" t="str">
            <v>netscribes</v>
          </cell>
          <cell r="F57909" t="str">
            <v>Juilee Jadhav</v>
          </cell>
          <cell r="G57909">
            <v>45929.474999999999</v>
          </cell>
          <cell r="H57909">
            <v>45978.6</v>
          </cell>
        </row>
        <row r="57910">
          <cell r="A57910" t="str">
            <v>UCW-19893</v>
          </cell>
          <cell r="B57910" t="str">
            <v xml:space="preserve">Men's Apparel 25-09-2025 </v>
          </cell>
          <cell r="C57910" t="str">
            <v>CLOSED</v>
          </cell>
          <cell r="D57910" t="str">
            <v>Medium</v>
          </cell>
          <cell r="E57910" t="str">
            <v>netscribes</v>
          </cell>
          <cell r="F57910" t="str">
            <v>netscribes</v>
          </cell>
          <cell r="G57910">
            <v>45929.418055555558</v>
          </cell>
          <cell r="H57910">
            <v>46003.95416666667</v>
          </cell>
        </row>
        <row r="57911">
          <cell r="A57911" t="str">
            <v>UCW-19891</v>
          </cell>
          <cell r="B57911" t="str">
            <v xml:space="preserve">Men's Apparel 25-09-2025 </v>
          </cell>
          <cell r="C57911" t="str">
            <v>CLOSED</v>
          </cell>
          <cell r="D57911" t="str">
            <v>Medium</v>
          </cell>
          <cell r="E57911" t="str">
            <v>netscribes</v>
          </cell>
          <cell r="F57911" t="str">
            <v>Lishita Kotian</v>
          </cell>
          <cell r="G57911">
            <v>45928.880555555559</v>
          </cell>
          <cell r="H57911">
            <v>45934.65</v>
          </cell>
        </row>
        <row r="57912">
          <cell r="A57912" t="str">
            <v>UCW-19889</v>
          </cell>
          <cell r="B57912" t="str">
            <v>Styles Migration to Tata Cliq ABFRL Account - 25-09-2025</v>
          </cell>
          <cell r="C57912" t="str">
            <v>CLOSED</v>
          </cell>
          <cell r="D57912" t="str">
            <v>Medium</v>
          </cell>
          <cell r="E57912" t="str">
            <v>netscribes</v>
          </cell>
          <cell r="F57912" t="str">
            <v>Mohd Tahir Shaikh</v>
          </cell>
          <cell r="G57912">
            <v>45927.938888888886</v>
          </cell>
          <cell r="H57912">
            <v>46003.95416666667</v>
          </cell>
        </row>
        <row r="57913">
          <cell r="A57913" t="str">
            <v>UCW-19888</v>
          </cell>
          <cell r="B57913" t="str">
            <v>Request to Update Images for Existing Product Listings 6</v>
          </cell>
          <cell r="C57913" t="str">
            <v>CLOSED</v>
          </cell>
          <cell r="D57913" t="str">
            <v>Medium</v>
          </cell>
          <cell r="E57913" t="str">
            <v>netscribes</v>
          </cell>
          <cell r="F57913" t="str">
            <v>Mohd Tahir Shaikh</v>
          </cell>
          <cell r="G57913">
            <v>45927.933333333334</v>
          </cell>
          <cell r="H57913">
            <v>46003.952777777777</v>
          </cell>
        </row>
        <row r="57914">
          <cell r="A57914" t="str">
            <v>UCW-19884</v>
          </cell>
          <cell r="B57914" t="str">
            <v>Tata Cliq New Listings Sep 2025 Part 2</v>
          </cell>
          <cell r="C57914" t="str">
            <v>CLOSED</v>
          </cell>
          <cell r="D57914" t="str">
            <v>Medium</v>
          </cell>
          <cell r="E57914" t="str">
            <v>netscribes</v>
          </cell>
          <cell r="F57914" t="str">
            <v>Mohd Tahir Shaikh</v>
          </cell>
          <cell r="G57914">
            <v>45927.900694444441</v>
          </cell>
          <cell r="H57914">
            <v>45944.560416666667</v>
          </cell>
        </row>
        <row r="57915">
          <cell r="A57915" t="str">
            <v>UCW-19883</v>
          </cell>
          <cell r="B57915" t="str">
            <v>Kidsville Footwear-New Catalog-25-SEPT-2025- Slave Id -126520-GGN</v>
          </cell>
          <cell r="C57915" t="str">
            <v>CLOSED</v>
          </cell>
          <cell r="D57915" t="str">
            <v>Medium</v>
          </cell>
          <cell r="E57915" t="str">
            <v>netscribes</v>
          </cell>
          <cell r="F57915" t="str">
            <v>Mohd Tahir Shaikh</v>
          </cell>
          <cell r="G57915">
            <v>45927.895138888889</v>
          </cell>
          <cell r="H57915">
            <v>45930.71875</v>
          </cell>
        </row>
        <row r="57916">
          <cell r="A57916" t="str">
            <v>UCW-19882</v>
          </cell>
          <cell r="B57916" t="str">
            <v>New Balance Catalogue Add Now</v>
          </cell>
          <cell r="C57916" t="str">
            <v>CLOSED</v>
          </cell>
          <cell r="D57916" t="str">
            <v>Medium</v>
          </cell>
          <cell r="E57916" t="str">
            <v>netscribes</v>
          </cell>
          <cell r="F57916" t="str">
            <v>Mohd Tahir Shaikh</v>
          </cell>
          <cell r="G57916">
            <v>45927.886111111111</v>
          </cell>
          <cell r="H57916">
            <v>46003.958333333336</v>
          </cell>
        </row>
        <row r="57917">
          <cell r="A57917" t="str">
            <v>UCW-19880</v>
          </cell>
          <cell r="B57917" t="str">
            <v>Hoversoul Listing - EARTHSTEP FASHIONS 26 Sept 2025</v>
          </cell>
          <cell r="C57917" t="str">
            <v>CLOSED</v>
          </cell>
          <cell r="D57917" t="str">
            <v>Medium</v>
          </cell>
          <cell r="E57917" t="str">
            <v>netscribes</v>
          </cell>
          <cell r="F57917" t="str">
            <v>Mohd Tahir Shaikh</v>
          </cell>
          <cell r="G57917">
            <v>45927.556250000001</v>
          </cell>
          <cell r="H57917">
            <v>45935.431944444441</v>
          </cell>
        </row>
        <row r="57918">
          <cell r="A57918" t="str">
            <v>UCW-19878</v>
          </cell>
          <cell r="B57918" t="str">
            <v xml:space="preserve">Women's Apparel 23-09-2025 </v>
          </cell>
          <cell r="C57918" t="str">
            <v>CLOSED</v>
          </cell>
          <cell r="D57918" t="str">
            <v>Medium</v>
          </cell>
          <cell r="E57918" t="str">
            <v>netscribes</v>
          </cell>
          <cell r="F57918" t="str">
            <v>netscribes</v>
          </cell>
          <cell r="G57918">
            <v>45927.393055555556</v>
          </cell>
          <cell r="H57918">
            <v>45993.698611111111</v>
          </cell>
        </row>
        <row r="57919">
          <cell r="A57919" t="str">
            <v>UCW-19877</v>
          </cell>
          <cell r="B57919" t="str">
            <v>Tatacliq Kids Apparels Template | 25th Sep'2025</v>
          </cell>
          <cell r="C57919" t="str">
            <v>CLOSED</v>
          </cell>
          <cell r="D57919" t="str">
            <v>Medium</v>
          </cell>
          <cell r="E57919" t="str">
            <v>netscribes</v>
          </cell>
          <cell r="F57919" t="str">
            <v>Lishita Kotian</v>
          </cell>
          <cell r="G57919">
            <v>45926.943749999999</v>
          </cell>
          <cell r="H57919">
            <v>45945.536805555559</v>
          </cell>
        </row>
        <row r="57920">
          <cell r="A57920" t="str">
            <v>UCW-19876</v>
          </cell>
          <cell r="B57920" t="str">
            <v>Tatacliq Men's Apparels Templates | 25th Sep'2025</v>
          </cell>
          <cell r="C57920" t="str">
            <v>CLOSED</v>
          </cell>
          <cell r="D57920" t="str">
            <v>Medium</v>
          </cell>
          <cell r="E57920" t="str">
            <v>netscribes</v>
          </cell>
          <cell r="F57920" t="str">
            <v>Lishita Kotian</v>
          </cell>
          <cell r="G57920">
            <v>45926.94027777778</v>
          </cell>
          <cell r="H57920">
            <v>45933.932638888888</v>
          </cell>
        </row>
        <row r="57921">
          <cell r="A57921" t="str">
            <v>UCW-19875</v>
          </cell>
          <cell r="B57921" t="str">
            <v>Tatacliq Men Content template_24-09-25</v>
          </cell>
          <cell r="C57921" t="str">
            <v>CLOSED</v>
          </cell>
          <cell r="D57921" t="str">
            <v>Medium</v>
          </cell>
          <cell r="E57921" t="str">
            <v>netscribes</v>
          </cell>
          <cell r="F57921" t="str">
            <v>Lishita Kotian</v>
          </cell>
          <cell r="G57921">
            <v>45926.936805555553</v>
          </cell>
          <cell r="H57921">
            <v>45938.705555555556</v>
          </cell>
        </row>
        <row r="57922">
          <cell r="A57922" t="str">
            <v>UCW-19872</v>
          </cell>
          <cell r="B57922" t="str">
            <v>Belt Accessories 24-09-2025</v>
          </cell>
          <cell r="C57922" t="str">
            <v>CLOSED</v>
          </cell>
          <cell r="D57922" t="str">
            <v>Medium</v>
          </cell>
          <cell r="E57922" t="str">
            <v>netscribes</v>
          </cell>
          <cell r="F57922" t="str">
            <v>netscribes</v>
          </cell>
          <cell r="G57922">
            <v>45926.770138888889</v>
          </cell>
          <cell r="H57922">
            <v>46003.949305555558</v>
          </cell>
        </row>
        <row r="57923">
          <cell r="A57923" t="str">
            <v>UCW-19870</v>
          </cell>
          <cell r="B57923" t="str">
            <v xml:space="preserve">Beauty - E2E - 125928 - Axe-Vaseline) HUL- 24th sept </v>
          </cell>
          <cell r="C57923" t="str">
            <v>CLOSED</v>
          </cell>
          <cell r="D57923" t="str">
            <v>Medium</v>
          </cell>
          <cell r="E57923" t="str">
            <v>netscribes</v>
          </cell>
          <cell r="F57923" t="str">
            <v>Simi Raichel Zachariah</v>
          </cell>
          <cell r="G57923">
            <v>45926.762499999997</v>
          </cell>
          <cell r="H57923">
            <v>45934.484722222223</v>
          </cell>
        </row>
        <row r="57924">
          <cell r="A57924" t="str">
            <v>UCW-19867</v>
          </cell>
          <cell r="B57924" t="str">
            <v>Belt Accessories 24-09-2025</v>
          </cell>
          <cell r="C57924" t="str">
            <v>CLOSED</v>
          </cell>
          <cell r="D57924" t="str">
            <v>Medium</v>
          </cell>
          <cell r="E57924" t="str">
            <v>netscribes</v>
          </cell>
          <cell r="F57924" t="str">
            <v>Lishita Kotian</v>
          </cell>
          <cell r="G57924">
            <v>45926.741666666669</v>
          </cell>
          <cell r="H57924">
            <v>45940.640972222223</v>
          </cell>
        </row>
        <row r="57925">
          <cell r="A57925" t="str">
            <v>UCW-19866</v>
          </cell>
          <cell r="B57925" t="str">
            <v>Footwear Men &amp; Women 24-09-2025</v>
          </cell>
          <cell r="C57925" t="str">
            <v>CLOSED</v>
          </cell>
          <cell r="D57925" t="str">
            <v>Medium</v>
          </cell>
          <cell r="E57925" t="str">
            <v>netscribes</v>
          </cell>
          <cell r="F57925" t="str">
            <v>netscribes</v>
          </cell>
          <cell r="G57925">
            <v>45926.737500000003</v>
          </cell>
          <cell r="H57925">
            <v>46003.949305555558</v>
          </cell>
        </row>
        <row r="57926">
          <cell r="A57926" t="str">
            <v>UCW-19864</v>
          </cell>
          <cell r="B57926" t="str">
            <v>Footwear Men &amp; Women 24-09-2025</v>
          </cell>
          <cell r="C57926" t="str">
            <v>CLOSED</v>
          </cell>
          <cell r="D57926" t="str">
            <v>Medium</v>
          </cell>
          <cell r="E57926" t="str">
            <v>netscribes</v>
          </cell>
          <cell r="F57926" t="str">
            <v>Lishita Kotian</v>
          </cell>
          <cell r="G57926">
            <v>45926.72152777778</v>
          </cell>
          <cell r="H57926">
            <v>45934.619444444441</v>
          </cell>
        </row>
        <row r="57927">
          <cell r="A57927" t="str">
            <v>UCW-19860</v>
          </cell>
          <cell r="B57927" t="str">
            <v xml:space="preserve">eCraftIndia | Diwali Catalog | Tatacliq-2025 </v>
          </cell>
          <cell r="C57927" t="str">
            <v>CLOSED</v>
          </cell>
          <cell r="D57927" t="str">
            <v>Medium</v>
          </cell>
          <cell r="E57927" t="str">
            <v>netscribes</v>
          </cell>
          <cell r="F57927" t="str">
            <v>Juilee Jadhav</v>
          </cell>
          <cell r="G57927">
            <v>45926.7</v>
          </cell>
          <cell r="H57927">
            <v>45938.593055555553</v>
          </cell>
        </row>
        <row r="57928">
          <cell r="A57928" t="str">
            <v>UCW-19859</v>
          </cell>
          <cell r="B57928" t="str">
            <v>Request for New Product Cataloguing_KISNA</v>
          </cell>
          <cell r="C57928" t="str">
            <v>CLOSED</v>
          </cell>
          <cell r="D57928" t="str">
            <v>Medium</v>
          </cell>
          <cell r="E57928" t="str">
            <v>netscribes</v>
          </cell>
          <cell r="F57928" t="str">
            <v>Mohd Tahir Shaikh</v>
          </cell>
          <cell r="G57928">
            <v>45926.7</v>
          </cell>
          <cell r="H57928">
            <v>45934.774305555555</v>
          </cell>
        </row>
        <row r="57929">
          <cell r="A57929" t="str">
            <v>UCW-19858</v>
          </cell>
          <cell r="B57929" t="str">
            <v>Skechers Add now file for listing</v>
          </cell>
          <cell r="C57929" t="str">
            <v>CLOSED</v>
          </cell>
          <cell r="D57929" t="str">
            <v>Medium</v>
          </cell>
          <cell r="E57929" t="str">
            <v>netscribes</v>
          </cell>
          <cell r="F57929" t="str">
            <v>Lishita Kotian</v>
          </cell>
          <cell r="G57929">
            <v>45926.691666666666</v>
          </cell>
          <cell r="H57929">
            <v>46078.837500000001</v>
          </cell>
        </row>
        <row r="57930">
          <cell r="A57930" t="str">
            <v>UCW-19856</v>
          </cell>
          <cell r="B57930" t="str">
            <v>TataCliQ | Fashion - Luxury | Elevated Content Images | 24 Sep 2025</v>
          </cell>
          <cell r="C57930" t="str">
            <v>CLOSED</v>
          </cell>
          <cell r="D57930" t="str">
            <v>Medium</v>
          </cell>
          <cell r="E57930" t="str">
            <v>netscribes</v>
          </cell>
          <cell r="F57930" t="str">
            <v>Mohd Tahir Shaikh</v>
          </cell>
          <cell r="G57930">
            <v>45926.690972222219</v>
          </cell>
          <cell r="H57930">
            <v>46003.948611111111</v>
          </cell>
        </row>
        <row r="57931">
          <cell r="A57931" t="str">
            <v>UCW-19854</v>
          </cell>
          <cell r="B57931" t="str">
            <v xml:space="preserve">TataCliq - DDecor : New Llisting </v>
          </cell>
          <cell r="C57931" t="str">
            <v>CLOSED</v>
          </cell>
          <cell r="D57931" t="str">
            <v>Medium</v>
          </cell>
          <cell r="E57931" t="str">
            <v>cielo</v>
          </cell>
          <cell r="F57931" t="str">
            <v>Juilee Jadhav</v>
          </cell>
          <cell r="G57931">
            <v>45926.682638888888</v>
          </cell>
          <cell r="H57931">
            <v>45936.540277777778</v>
          </cell>
        </row>
        <row r="57932">
          <cell r="A57932" t="str">
            <v>UCW-19847</v>
          </cell>
          <cell r="B57932" t="str">
            <v>Updated images-19-09-2025</v>
          </cell>
          <cell r="C57932" t="str">
            <v>CLOSED</v>
          </cell>
          <cell r="D57932" t="str">
            <v>Medium</v>
          </cell>
          <cell r="E57932" t="str">
            <v>netscribes</v>
          </cell>
          <cell r="F57932" t="str">
            <v>netscribes</v>
          </cell>
          <cell r="G57932">
            <v>45926.648611111108</v>
          </cell>
          <cell r="H57932">
            <v>46003.84097222222</v>
          </cell>
        </row>
        <row r="57933">
          <cell r="A57933" t="str">
            <v>UCW-19837</v>
          </cell>
          <cell r="B57933" t="str">
            <v>Footwear Catalog _ 24-09-2025</v>
          </cell>
          <cell r="C57933" t="str">
            <v>CLOSED</v>
          </cell>
          <cell r="D57933" t="str">
            <v>Medium</v>
          </cell>
          <cell r="E57933" t="str">
            <v>netscribes</v>
          </cell>
          <cell r="F57933" t="str">
            <v>Sushma Ram</v>
          </cell>
          <cell r="G57933">
            <v>45926.591666666667</v>
          </cell>
          <cell r="H57933">
            <v>45934.782638888886</v>
          </cell>
        </row>
        <row r="57934">
          <cell r="A57934" t="str">
            <v>UCW-19836</v>
          </cell>
          <cell r="B57934" t="str">
            <v>CLONE - Beauty - New Listing and Seller Set up - Soma Naturals - 9 Sep</v>
          </cell>
          <cell r="C57934" t="str">
            <v>CLOSED Due to Inactive/Insufficient Information</v>
          </cell>
          <cell r="D57934" t="str">
            <v>Medium</v>
          </cell>
          <cell r="E57934" t="str">
            <v>netscribes</v>
          </cell>
          <cell r="F57934" t="str">
            <v>Simi Raichel Zachariah</v>
          </cell>
          <cell r="G57934">
            <v>45926.588194444441</v>
          </cell>
          <cell r="H57934">
            <v>45938.474305555559</v>
          </cell>
        </row>
        <row r="57935">
          <cell r="A57935" t="str">
            <v>UCW-19834</v>
          </cell>
          <cell r="B57935" t="str">
            <v>ICHAA - Cataloguing</v>
          </cell>
          <cell r="C57935" t="str">
            <v>CLOSED</v>
          </cell>
          <cell r="D57935" t="str">
            <v>Medium</v>
          </cell>
          <cell r="E57935" t="str">
            <v>netscribes</v>
          </cell>
          <cell r="F57935" t="str">
            <v>Juilee Jadhav</v>
          </cell>
          <cell r="G57935">
            <v>45926.584722222222</v>
          </cell>
          <cell r="H57935">
            <v>45948.645833333336</v>
          </cell>
        </row>
        <row r="57936">
          <cell r="A57936" t="str">
            <v>UCW-19830</v>
          </cell>
          <cell r="B57936" t="str">
            <v>Beauty - 125411 - Arata - 15 SKUS - 26 Sep</v>
          </cell>
          <cell r="C57936" t="str">
            <v>CLOSED</v>
          </cell>
          <cell r="D57936" t="str">
            <v>Highest</v>
          </cell>
          <cell r="E57936" t="str">
            <v>netscribes</v>
          </cell>
          <cell r="F57936" t="str">
            <v>Shraddha Dighe</v>
          </cell>
          <cell r="G57936">
            <v>45926.564583333333</v>
          </cell>
          <cell r="H57936">
            <v>45953.375</v>
          </cell>
        </row>
        <row r="57937">
          <cell r="A57937" t="str">
            <v>UCW-19827</v>
          </cell>
          <cell r="B57937" t="str">
            <v>Giordano &lt;&gt; Tata Cliq - Product Listing Shirts - 15 Options - 24.09.2025</v>
          </cell>
          <cell r="C57937" t="str">
            <v>CLOSED</v>
          </cell>
          <cell r="D57937" t="str">
            <v>Medium</v>
          </cell>
          <cell r="E57937" t="str">
            <v>netscribes</v>
          </cell>
          <cell r="F57937" t="str">
            <v>Juilee Jadhav</v>
          </cell>
          <cell r="G57937">
            <v>45926.542361111111</v>
          </cell>
          <cell r="H57937">
            <v>45934.589583333334</v>
          </cell>
        </row>
        <row r="57938">
          <cell r="A57938" t="str">
            <v>UCW-19826</v>
          </cell>
          <cell r="B57938" t="str">
            <v>BEauty - 125928- Adhoc - Image resize - 26th Sept</v>
          </cell>
          <cell r="C57938" t="str">
            <v>CLOSED</v>
          </cell>
          <cell r="D57938" t="str">
            <v>Medium</v>
          </cell>
          <cell r="E57938" t="str">
            <v>netscribes</v>
          </cell>
          <cell r="F57938" t="str">
            <v>Simi Raichel Zachariah</v>
          </cell>
          <cell r="G57938">
            <v>45926.53125</v>
          </cell>
          <cell r="H57938">
            <v>46003.84097222222</v>
          </cell>
        </row>
        <row r="57939">
          <cell r="A57939" t="str">
            <v>UCW-19818</v>
          </cell>
          <cell r="B57939" t="str">
            <v>Articles not listed on TCF</v>
          </cell>
          <cell r="C57939" t="str">
            <v>CLOSED</v>
          </cell>
          <cell r="D57939" t="str">
            <v>Medium</v>
          </cell>
          <cell r="E57939" t="str">
            <v>netscribes</v>
          </cell>
          <cell r="F57939" t="str">
            <v>Mohd Tahir Shaikh</v>
          </cell>
          <cell r="G57939">
            <v>45926.47152777778</v>
          </cell>
          <cell r="H57939">
            <v>45969.507638888892</v>
          </cell>
        </row>
        <row r="57940">
          <cell r="A57940" t="str">
            <v>UCW-19805</v>
          </cell>
          <cell r="B57940" t="str">
            <v>New Listing_2309</v>
          </cell>
          <cell r="C57940" t="str">
            <v>CLOSED</v>
          </cell>
          <cell r="D57940" t="str">
            <v>Medium</v>
          </cell>
          <cell r="E57940" t="str">
            <v>netscribes</v>
          </cell>
          <cell r="F57940" t="str">
            <v>Juilee Jadhav</v>
          </cell>
          <cell r="G57940">
            <v>45925.799305555556</v>
          </cell>
          <cell r="H57940">
            <v>45936.530555555553</v>
          </cell>
        </row>
        <row r="57941">
          <cell r="A57941" t="str">
            <v>UCW-19799</v>
          </cell>
          <cell r="B57941" t="str">
            <v>Tatacliq Women Western Wear Template | 17th Sep'2025</v>
          </cell>
          <cell r="C57941" t="str">
            <v>CLOSED</v>
          </cell>
          <cell r="D57941" t="str">
            <v>Medium</v>
          </cell>
          <cell r="E57941" t="str">
            <v>netscribes</v>
          </cell>
          <cell r="F57941" t="str">
            <v>Lishita Kotian</v>
          </cell>
          <cell r="G57941">
            <v>45925.76458333333</v>
          </cell>
          <cell r="H57941">
            <v>45933.922222222223</v>
          </cell>
        </row>
        <row r="57942">
          <cell r="A57942" t="str">
            <v>UCW-19798</v>
          </cell>
          <cell r="B57942" t="str">
            <v>Biba New Women &amp; Kids Lot AW25 - 28 Styles</v>
          </cell>
          <cell r="C57942" t="str">
            <v>CLOSED</v>
          </cell>
          <cell r="D57942" t="str">
            <v>Medium</v>
          </cell>
          <cell r="E57942" t="str">
            <v>netscribes</v>
          </cell>
          <cell r="F57942" t="str">
            <v>netscribes</v>
          </cell>
          <cell r="G57942">
            <v>45925.761805555558</v>
          </cell>
          <cell r="H57942">
            <v>45965.876388888886</v>
          </cell>
        </row>
        <row r="57943">
          <cell r="A57943" t="str">
            <v>UCW-19796</v>
          </cell>
          <cell r="B57943" t="str">
            <v>Tatacliq Specimen Template | 17th Sep'25</v>
          </cell>
          <cell r="C57943" t="str">
            <v>CLOSED</v>
          </cell>
          <cell r="D57943" t="str">
            <v>Medium</v>
          </cell>
          <cell r="E57943" t="str">
            <v>netscribes</v>
          </cell>
          <cell r="F57943" t="str">
            <v>Lishita Kotian</v>
          </cell>
          <cell r="G57943">
            <v>45925.758333333331</v>
          </cell>
          <cell r="H57943">
            <v>45929.700694444444</v>
          </cell>
        </row>
        <row r="57944">
          <cell r="A57944" t="str">
            <v>UCW-19795</v>
          </cell>
          <cell r="B57944" t="str">
            <v xml:space="preserve">Tatacliq Lifestyle Catalog Template-Lot -126_15.09.2025 </v>
          </cell>
          <cell r="C57944" t="str">
            <v>CLOSED</v>
          </cell>
          <cell r="D57944" t="str">
            <v>Medium</v>
          </cell>
          <cell r="E57944" t="str">
            <v>netscribes</v>
          </cell>
          <cell r="F57944" t="str">
            <v>netscribes</v>
          </cell>
          <cell r="G57944">
            <v>45925.756249999999</v>
          </cell>
          <cell r="H57944">
            <v>45965.877083333333</v>
          </cell>
        </row>
        <row r="57945">
          <cell r="A57945" t="str">
            <v>UCW-19794</v>
          </cell>
          <cell r="B57945" t="str">
            <v>Tatacliq Women Western Wear Template | 15th Sep'2025</v>
          </cell>
          <cell r="C57945" t="str">
            <v>CLOSED</v>
          </cell>
          <cell r="D57945" t="str">
            <v>Medium</v>
          </cell>
          <cell r="E57945" t="str">
            <v>netscribes</v>
          </cell>
          <cell r="F57945" t="str">
            <v>netscribes</v>
          </cell>
          <cell r="G57945">
            <v>45925.748611111114</v>
          </cell>
          <cell r="H57945">
            <v>45965.87777777778</v>
          </cell>
        </row>
        <row r="57946">
          <cell r="A57946" t="str">
            <v>UCW-19793</v>
          </cell>
          <cell r="B57946" t="str">
            <v>Tata Cliq New Product Listing Sheet (11-09-2025)</v>
          </cell>
          <cell r="C57946" t="str">
            <v>CLOSED</v>
          </cell>
          <cell r="D57946" t="str">
            <v>Medium</v>
          </cell>
          <cell r="E57946" t="str">
            <v>netscribes</v>
          </cell>
          <cell r="F57946" t="str">
            <v>netscribes</v>
          </cell>
          <cell r="G57946">
            <v>45925.743055555555</v>
          </cell>
          <cell r="H57946">
            <v>45965.881249999999</v>
          </cell>
        </row>
        <row r="57947">
          <cell r="A57947" t="str">
            <v>UCW-19791</v>
          </cell>
          <cell r="B57947" t="str">
            <v>Tatacliq Men's Apparels Templates | 18th Sep'2025</v>
          </cell>
          <cell r="C57947" t="str">
            <v>CLOSED</v>
          </cell>
          <cell r="D57947" t="str">
            <v>Medium</v>
          </cell>
          <cell r="E57947" t="str">
            <v>netscribes</v>
          </cell>
          <cell r="F57947" t="str">
            <v>Lishita Kotian</v>
          </cell>
          <cell r="G57947">
            <v>45925.737500000003</v>
          </cell>
          <cell r="H57947">
            <v>45930.584722222222</v>
          </cell>
        </row>
        <row r="57948">
          <cell r="A57948" t="str">
            <v>UCW-19789</v>
          </cell>
          <cell r="B57948" t="str">
            <v>Tatacliq Men's Apparels Templates | 15th Sep'2025</v>
          </cell>
          <cell r="C57948" t="str">
            <v>CLOSED</v>
          </cell>
          <cell r="D57948" t="str">
            <v>Medium</v>
          </cell>
          <cell r="E57948" t="str">
            <v>netscribes</v>
          </cell>
          <cell r="F57948" t="str">
            <v>Lishita Kotian</v>
          </cell>
          <cell r="G57948">
            <v>45925.731249999997</v>
          </cell>
          <cell r="H57948">
            <v>45930.581250000003</v>
          </cell>
        </row>
        <row r="57949">
          <cell r="A57949" t="str">
            <v>UCW-19788</v>
          </cell>
          <cell r="B57949" t="str">
            <v>Tatacliq Women Western Wear Template | 12th Sep'2025</v>
          </cell>
          <cell r="C57949" t="str">
            <v>CLOSED</v>
          </cell>
          <cell r="D57949" t="str">
            <v>Medium</v>
          </cell>
          <cell r="E57949" t="str">
            <v>netscribes</v>
          </cell>
          <cell r="F57949" t="str">
            <v>netscribes</v>
          </cell>
          <cell r="G57949">
            <v>45925.729861111111</v>
          </cell>
          <cell r="H57949">
            <v>45965.881249999999</v>
          </cell>
        </row>
        <row r="57950">
          <cell r="A57950" t="str">
            <v>UCW-19785</v>
          </cell>
          <cell r="B57950" t="str">
            <v>Tatacliq Men's Apparels Templates | 12th Sep'2025</v>
          </cell>
          <cell r="C57950" t="str">
            <v>CLOSED</v>
          </cell>
          <cell r="D57950" t="str">
            <v>Medium</v>
          </cell>
          <cell r="E57950" t="str">
            <v>netscribes</v>
          </cell>
          <cell r="F57950" t="str">
            <v>Lishita Kotian</v>
          </cell>
          <cell r="G57950">
            <v>45925.723611111112</v>
          </cell>
          <cell r="H57950">
            <v>45929.696527777778</v>
          </cell>
        </row>
        <row r="57951">
          <cell r="A57951" t="str">
            <v>UCW-19784</v>
          </cell>
          <cell r="B57951" t="str">
            <v>Men-243 New Styles for Listing</v>
          </cell>
          <cell r="C57951" t="str">
            <v>CLOSED</v>
          </cell>
          <cell r="D57951" t="str">
            <v>Medium</v>
          </cell>
          <cell r="E57951" t="str">
            <v>netscribes</v>
          </cell>
          <cell r="F57951" t="str">
            <v>netscribes</v>
          </cell>
          <cell r="G57951">
            <v>45925.720138888886</v>
          </cell>
          <cell r="H57951">
            <v>45965.881944444445</v>
          </cell>
        </row>
        <row r="57952">
          <cell r="A57952" t="str">
            <v>UCW-19781</v>
          </cell>
          <cell r="B57952" t="str">
            <v>Lacquer Embassy - New FESTIVE COLLECTION AW25 - 02-09-25</v>
          </cell>
          <cell r="C57952" t="str">
            <v>CLOSED</v>
          </cell>
          <cell r="D57952" t="str">
            <v>Medium</v>
          </cell>
          <cell r="E57952" t="str">
            <v>netscribes</v>
          </cell>
          <cell r="F57952" t="str">
            <v>netscribes</v>
          </cell>
          <cell r="G57952">
            <v>45925.698611111111</v>
          </cell>
          <cell r="H57952">
            <v>45965.881944444445</v>
          </cell>
        </row>
        <row r="57953">
          <cell r="A57953" t="str">
            <v>UCW-19770</v>
          </cell>
          <cell r="B57953" t="str">
            <v>Brand: Converse | 129357-OKHLA | Catalog</v>
          </cell>
          <cell r="C57953" t="str">
            <v>CLOSED</v>
          </cell>
          <cell r="D57953" t="str">
            <v>Medium</v>
          </cell>
          <cell r="E57953" t="str">
            <v>netscribes</v>
          </cell>
          <cell r="F57953" t="str">
            <v>Sushma Ram</v>
          </cell>
          <cell r="G57953">
            <v>45925.640277777777</v>
          </cell>
          <cell r="H57953">
            <v>45933.841666666667</v>
          </cell>
        </row>
        <row r="57954">
          <cell r="A57954" t="str">
            <v>UCW-19769</v>
          </cell>
          <cell r="B57954" t="str">
            <v>CLONE - Beauty - 125928 - E2E - Moschino - 4 SKUS - 11 Sep</v>
          </cell>
          <cell r="C57954" t="str">
            <v>CLOSED</v>
          </cell>
          <cell r="D57954" t="str">
            <v>Medium</v>
          </cell>
          <cell r="E57954" t="str">
            <v>netscribes</v>
          </cell>
          <cell r="F57954" t="str">
            <v>Simi Raichel Zachariah</v>
          </cell>
          <cell r="G57954">
            <v>45925.63958333333</v>
          </cell>
          <cell r="H57954">
            <v>45953.375694444447</v>
          </cell>
        </row>
        <row r="57955">
          <cell r="A57955" t="str">
            <v>UCW-19761</v>
          </cell>
          <cell r="B57955" t="str">
            <v>Allen Solly Color - Image change</v>
          </cell>
          <cell r="C57955" t="str">
            <v>CLOSED</v>
          </cell>
          <cell r="D57955" t="str">
            <v>Medium</v>
          </cell>
          <cell r="E57955" t="str">
            <v>netscribes</v>
          </cell>
          <cell r="F57955" t="str">
            <v>Mohd Tahir Shaikh</v>
          </cell>
          <cell r="G57955">
            <v>45925.613888888889</v>
          </cell>
          <cell r="H57955">
            <v>46003.947222222225</v>
          </cell>
        </row>
        <row r="57956">
          <cell r="A57956" t="str">
            <v>UCW-19758</v>
          </cell>
          <cell r="B57956" t="str">
            <v>AW25 New Catalog - Lot 7</v>
          </cell>
          <cell r="C57956" t="str">
            <v>CLOSED</v>
          </cell>
          <cell r="D57956" t="str">
            <v>Medium</v>
          </cell>
          <cell r="E57956" t="str">
            <v>netscribes</v>
          </cell>
          <cell r="F57956" t="str">
            <v>Lishita Kotian</v>
          </cell>
          <cell r="G57956">
            <v>45925.602083333331</v>
          </cell>
          <cell r="H57956">
            <v>45947.65347222222</v>
          </cell>
        </row>
        <row r="57957">
          <cell r="A57957" t="str">
            <v>UCW-19755</v>
          </cell>
          <cell r="B57957" t="str">
            <v xml:space="preserve">Tatacliq Lifestyle Catalog Template-Lot -127_23.09.2025 </v>
          </cell>
          <cell r="C57957" t="str">
            <v>CLOSED</v>
          </cell>
          <cell r="D57957" t="str">
            <v>Medium</v>
          </cell>
          <cell r="E57957" t="str">
            <v>netscribes</v>
          </cell>
          <cell r="F57957" t="str">
            <v>Sushma Ram</v>
          </cell>
          <cell r="G57957">
            <v>45925.595833333333</v>
          </cell>
          <cell r="H57957">
            <v>45948.556250000001</v>
          </cell>
        </row>
        <row r="57958">
          <cell r="A57958" t="str">
            <v>UCW-19754</v>
          </cell>
          <cell r="B57958" t="str">
            <v>Beauty - Image resize - 25 sep</v>
          </cell>
          <cell r="C57958" t="str">
            <v>CLOSED</v>
          </cell>
          <cell r="D57958" t="str">
            <v>Highest</v>
          </cell>
          <cell r="E57958" t="str">
            <v>netscribes</v>
          </cell>
          <cell r="F57958" t="str">
            <v>Shraddha Dighe</v>
          </cell>
          <cell r="G57958">
            <v>45925.595138888886</v>
          </cell>
          <cell r="H57958">
            <v>46003.835416666669</v>
          </cell>
        </row>
        <row r="57959">
          <cell r="A57959" t="str">
            <v>UCW-19750</v>
          </cell>
          <cell r="B57959" t="str">
            <v>Beauty - 126667 - E2E - Sanfe - 67 SKUS - 25 Sep</v>
          </cell>
          <cell r="C57959" t="str">
            <v>CLOSED</v>
          </cell>
          <cell r="D57959" t="str">
            <v>Medium</v>
          </cell>
          <cell r="E57959" t="str">
            <v>netscribes</v>
          </cell>
          <cell r="F57959" t="str">
            <v>Shraddha Dighe</v>
          </cell>
          <cell r="G57959">
            <v>45925.581250000003</v>
          </cell>
          <cell r="H57959">
            <v>45953.375694444447</v>
          </cell>
        </row>
        <row r="57960">
          <cell r="A57960" t="str">
            <v>UCW-19747</v>
          </cell>
          <cell r="B57960" t="str">
            <v>FA25 | TH | Mall | Migration</v>
          </cell>
          <cell r="C57960" t="str">
            <v>CLOSED</v>
          </cell>
          <cell r="D57960" t="str">
            <v>Medium</v>
          </cell>
          <cell r="E57960" t="str">
            <v>Jaibharathi Jagannathan</v>
          </cell>
          <cell r="F57960" t="str">
            <v>Asmi Kumar</v>
          </cell>
          <cell r="G57960">
            <v>45925.566666666666</v>
          </cell>
          <cell r="H57960">
            <v>45943.825694444444</v>
          </cell>
        </row>
        <row r="57961">
          <cell r="A57961" t="str">
            <v>UCW-19746</v>
          </cell>
          <cell r="B57961" t="str">
            <v>TH/CK-MP-Lot 70</v>
          </cell>
          <cell r="C57961" t="str">
            <v>CLOSED</v>
          </cell>
          <cell r="D57961" t="str">
            <v>Medium</v>
          </cell>
          <cell r="E57961" t="str">
            <v>netscribes</v>
          </cell>
          <cell r="F57961" t="str">
            <v>netscribes</v>
          </cell>
          <cell r="G57961">
            <v>45925.536111111112</v>
          </cell>
          <cell r="H57961">
            <v>45969.504861111112</v>
          </cell>
        </row>
        <row r="57962">
          <cell r="A57962" t="str">
            <v>UCW-19744</v>
          </cell>
          <cell r="B57962" t="str">
            <v xml:space="preserve">BEauty - 127939 - United Colors of Benetton - 25th Sept </v>
          </cell>
          <cell r="C57962" t="str">
            <v>CLOSED</v>
          </cell>
          <cell r="D57962" t="str">
            <v>Medium</v>
          </cell>
          <cell r="E57962" t="str">
            <v>netscribes</v>
          </cell>
          <cell r="F57962" t="str">
            <v>Simi Raichel Zachariah</v>
          </cell>
          <cell r="G57962">
            <v>45925.531944444447</v>
          </cell>
          <cell r="H57962">
            <v>45953.375694444447</v>
          </cell>
        </row>
        <row r="57963">
          <cell r="A57963" t="str">
            <v>UCW-19743</v>
          </cell>
          <cell r="B57963" t="str">
            <v>CK/TH Omni-98 Lot</v>
          </cell>
          <cell r="C57963" t="str">
            <v>CLOSED</v>
          </cell>
          <cell r="D57963" t="str">
            <v>Medium</v>
          </cell>
          <cell r="E57963" t="str">
            <v>netscribes</v>
          </cell>
          <cell r="F57963" t="str">
            <v>netscribes</v>
          </cell>
          <cell r="G57963">
            <v>45925.529861111114</v>
          </cell>
          <cell r="H57963">
            <v>45969.502083333333</v>
          </cell>
        </row>
        <row r="57964">
          <cell r="A57964" t="str">
            <v>UCW-19741</v>
          </cell>
          <cell r="B57964" t="str">
            <v>TH-MP-Lot 84</v>
          </cell>
          <cell r="C57964" t="str">
            <v>CLOSED</v>
          </cell>
          <cell r="D57964" t="str">
            <v>Medium</v>
          </cell>
          <cell r="E57964" t="str">
            <v>netscribes</v>
          </cell>
          <cell r="F57964" t="str">
            <v>netscribes</v>
          </cell>
          <cell r="G57964">
            <v>45925.521527777775</v>
          </cell>
          <cell r="H57964">
            <v>46003.838888888888</v>
          </cell>
        </row>
        <row r="57965">
          <cell r="A57965" t="str">
            <v>UCW-19740</v>
          </cell>
          <cell r="B57965" t="str">
            <v>Tatacliq Men Content template_23-09-25</v>
          </cell>
          <cell r="C57965" t="str">
            <v>CLOSED</v>
          </cell>
          <cell r="D57965" t="str">
            <v>Medium</v>
          </cell>
          <cell r="E57965" t="str">
            <v>netscribes</v>
          </cell>
          <cell r="F57965" t="str">
            <v>Lishita Kotian</v>
          </cell>
          <cell r="G57965">
            <v>45925.51458333333</v>
          </cell>
          <cell r="H57965">
            <v>45929.707638888889</v>
          </cell>
        </row>
        <row r="57966">
          <cell r="A57966" t="str">
            <v>UCW-19729</v>
          </cell>
          <cell r="B57966" t="str">
            <v>Request to Update Images for Existing Product Listings 5</v>
          </cell>
          <cell r="C57966" t="str">
            <v>CLOSED</v>
          </cell>
          <cell r="D57966" t="str">
            <v>Medium</v>
          </cell>
          <cell r="E57966" t="str">
            <v>netscribes</v>
          </cell>
          <cell r="F57966" t="str">
            <v>Lishita Kotian</v>
          </cell>
          <cell r="G57966">
            <v>45925.457638888889</v>
          </cell>
          <cell r="H57966">
            <v>46003.943749999999</v>
          </cell>
        </row>
        <row r="57967">
          <cell r="A57967" t="str">
            <v>UCW-19720</v>
          </cell>
          <cell r="B57967" t="str">
            <v xml:space="preserve">Women's Apparel 23-09-2025 </v>
          </cell>
          <cell r="C57967" t="str">
            <v>CLOSED</v>
          </cell>
          <cell r="D57967" t="str">
            <v>Medium</v>
          </cell>
          <cell r="E57967" t="str">
            <v>netscribes</v>
          </cell>
          <cell r="F57967" t="str">
            <v>netscribes</v>
          </cell>
          <cell r="G57967">
            <v>45924.828472222223</v>
          </cell>
          <cell r="H57967">
            <v>46003.90347222222</v>
          </cell>
        </row>
        <row r="57968">
          <cell r="A57968" t="str">
            <v>UCW-19718</v>
          </cell>
          <cell r="B57968" t="str">
            <v>Men's Apparel 23-09-2025</v>
          </cell>
          <cell r="C57968" t="str">
            <v>CLOSED</v>
          </cell>
          <cell r="D57968" t="str">
            <v>Medium</v>
          </cell>
          <cell r="E57968" t="str">
            <v>netscribes</v>
          </cell>
          <cell r="F57968" t="str">
            <v>netscribes</v>
          </cell>
          <cell r="G57968">
            <v>45924.804861111108</v>
          </cell>
          <cell r="H57968">
            <v>46003.902083333334</v>
          </cell>
        </row>
        <row r="57969">
          <cell r="A57969" t="str">
            <v>UCW-19713</v>
          </cell>
          <cell r="B57969" t="str">
            <v>TATACLIQ X LIBAS AI IMAGE REPLACE 23-09-2025</v>
          </cell>
          <cell r="C57969" t="str">
            <v>CLOSED</v>
          </cell>
          <cell r="D57969" t="str">
            <v>Medium</v>
          </cell>
          <cell r="E57969" t="str">
            <v>netscribes</v>
          </cell>
          <cell r="F57969" t="str">
            <v>Sushma Ram</v>
          </cell>
          <cell r="G57969">
            <v>45924.76666666667</v>
          </cell>
          <cell r="H57969">
            <v>45973.57916666667</v>
          </cell>
        </row>
        <row r="57970">
          <cell r="A57970" t="str">
            <v>UCW-19710</v>
          </cell>
          <cell r="B57970" t="str">
            <v>TATACLIQ X LIBAS NEW CATALOGUE 24-09-2025</v>
          </cell>
          <cell r="C57970" t="str">
            <v>CLOSED</v>
          </cell>
          <cell r="D57970" t="str">
            <v>Medium</v>
          </cell>
          <cell r="E57970" t="str">
            <v>netscribes</v>
          </cell>
          <cell r="F57970" t="str">
            <v>Sushma Ram</v>
          </cell>
          <cell r="G57970">
            <v>45924.761805555558</v>
          </cell>
          <cell r="H57970">
            <v>45930.617361111108</v>
          </cell>
        </row>
        <row r="57971">
          <cell r="A57971" t="str">
            <v>UCW-19708</v>
          </cell>
          <cell r="B57971" t="str">
            <v>Bewakoof XTataCliq Merch Grouping</v>
          </cell>
          <cell r="C57971" t="str">
            <v>CLOSED</v>
          </cell>
          <cell r="D57971" t="str">
            <v>Medium</v>
          </cell>
          <cell r="E57971" t="str">
            <v>netscribes</v>
          </cell>
          <cell r="F57971" t="str">
            <v>netscribes</v>
          </cell>
          <cell r="G57971">
            <v>45924.759027777778</v>
          </cell>
          <cell r="H57971">
            <v>46003.942361111112</v>
          </cell>
        </row>
        <row r="57972">
          <cell r="A57972" t="str">
            <v>UCW-19707</v>
          </cell>
          <cell r="B57972" t="str">
            <v xml:space="preserve">Women's Apparel 23-09-2025 </v>
          </cell>
          <cell r="C57972" t="str">
            <v>CLOSED</v>
          </cell>
          <cell r="D57972" t="str">
            <v>Medium</v>
          </cell>
          <cell r="E57972" t="str">
            <v>netscribes</v>
          </cell>
          <cell r="F57972" t="str">
            <v>Lishita Kotian</v>
          </cell>
          <cell r="G57972">
            <v>45924.758333333331</v>
          </cell>
          <cell r="H57972">
            <v>45954.525000000001</v>
          </cell>
        </row>
        <row r="57973">
          <cell r="A57973" t="str">
            <v>UCW-19706</v>
          </cell>
          <cell r="B57973" t="str">
            <v>Incorrect title new balance</v>
          </cell>
          <cell r="C57973" t="str">
            <v>CLOSED</v>
          </cell>
          <cell r="D57973" t="str">
            <v>Medium</v>
          </cell>
          <cell r="E57973" t="str">
            <v>netscribes</v>
          </cell>
          <cell r="F57973" t="str">
            <v>Mohd Tahir Shaikh</v>
          </cell>
          <cell r="G57973">
            <v>45924.756944444445</v>
          </cell>
          <cell r="H57973">
            <v>46003.902777777781</v>
          </cell>
        </row>
        <row r="57974">
          <cell r="A57974" t="str">
            <v>UCW-19703</v>
          </cell>
          <cell r="B57974" t="str">
            <v>LIBAS X TATACLIQ NEW CATALOGUE 22-09-2025</v>
          </cell>
          <cell r="C57974" t="str">
            <v>CLOSED</v>
          </cell>
          <cell r="D57974" t="str">
            <v>Medium</v>
          </cell>
          <cell r="E57974" t="str">
            <v>netscribes</v>
          </cell>
          <cell r="F57974" t="str">
            <v>Lishita Kotian</v>
          </cell>
          <cell r="G57974">
            <v>45924.749305555553</v>
          </cell>
          <cell r="H57974">
            <v>45927.627083333333</v>
          </cell>
        </row>
        <row r="57975">
          <cell r="A57975" t="str">
            <v>UCW-19702</v>
          </cell>
          <cell r="B57975" t="str">
            <v>Content Sheet and Image Link | United colors of benetton | 160 products | Tata Cliq | 1216675347</v>
          </cell>
          <cell r="C57975" t="str">
            <v>CLOSED</v>
          </cell>
          <cell r="D57975" t="str">
            <v>Medium</v>
          </cell>
          <cell r="E57975" t="str">
            <v>netscribes</v>
          </cell>
          <cell r="F57975" t="str">
            <v>Sushma Ram</v>
          </cell>
          <cell r="G57975">
            <v>45924.747916666667</v>
          </cell>
          <cell r="H57975">
            <v>45927.675694444442</v>
          </cell>
        </row>
        <row r="57976">
          <cell r="A57976" t="str">
            <v>UCW-19701</v>
          </cell>
          <cell r="B57976" t="str">
            <v>Men's Apparel 23-09-2025</v>
          </cell>
          <cell r="C57976" t="str">
            <v>CLOSED</v>
          </cell>
          <cell r="D57976" t="str">
            <v>Medium</v>
          </cell>
          <cell r="E57976" t="str">
            <v>netscribes</v>
          </cell>
          <cell r="F57976" t="str">
            <v>Lishita Kotian</v>
          </cell>
          <cell r="G57976">
            <v>45924.743055555555</v>
          </cell>
          <cell r="H57976">
            <v>45927.406944444447</v>
          </cell>
        </row>
        <row r="57977">
          <cell r="A57977" t="str">
            <v>UCW-19685</v>
          </cell>
          <cell r="B57977" t="str">
            <v>CLONE - TATACLIQ x Knitroot - Catalogue</v>
          </cell>
          <cell r="C57977" t="str">
            <v>CLOSED</v>
          </cell>
          <cell r="D57977" t="str">
            <v>Medium</v>
          </cell>
          <cell r="E57977" t="str">
            <v>netscribes</v>
          </cell>
          <cell r="F57977" t="str">
            <v>Mohd Tahir Shaikh</v>
          </cell>
          <cell r="G57977">
            <v>45924.579861111109</v>
          </cell>
          <cell r="H57977">
            <v>45930.724305555559</v>
          </cell>
        </row>
        <row r="57978">
          <cell r="A57978" t="str">
            <v>UCW-19681</v>
          </cell>
          <cell r="B57978" t="str">
            <v>Tata CLiQ | Timex-Guess New SKUs Latching Request - 22nd Sept'25</v>
          </cell>
          <cell r="C57978" t="str">
            <v>CLOSED</v>
          </cell>
          <cell r="D57978" t="str">
            <v>Medium</v>
          </cell>
          <cell r="E57978" t="str">
            <v>netscribes</v>
          </cell>
          <cell r="F57978" t="str">
            <v>Mohd Tahir Shaikh</v>
          </cell>
          <cell r="G57978">
            <v>45924.570138888892</v>
          </cell>
          <cell r="H57978">
            <v>46003.900694444441</v>
          </cell>
        </row>
        <row r="57979">
          <cell r="A57979" t="str">
            <v>UCW-19675</v>
          </cell>
          <cell r="B57979" t="str">
            <v>TH-Omni-Lot 77</v>
          </cell>
          <cell r="C57979" t="str">
            <v>CLOSED</v>
          </cell>
          <cell r="D57979" t="str">
            <v>Medium</v>
          </cell>
          <cell r="E57979" t="str">
            <v>netscribes</v>
          </cell>
          <cell r="F57979" t="str">
            <v>netscribes</v>
          </cell>
          <cell r="G57979">
            <v>45924.534722222219</v>
          </cell>
          <cell r="H57979">
            <v>46003.9</v>
          </cell>
        </row>
        <row r="57980">
          <cell r="A57980" t="str">
            <v>UCW-19672</v>
          </cell>
          <cell r="B57980" t="str">
            <v>CK Omni-90 Lot</v>
          </cell>
          <cell r="C57980" t="str">
            <v>CLOSED</v>
          </cell>
          <cell r="D57980" t="str">
            <v>Medium</v>
          </cell>
          <cell r="E57980" t="str">
            <v>netscribes</v>
          </cell>
          <cell r="F57980" t="str">
            <v>netscribes</v>
          </cell>
          <cell r="G57980">
            <v>45924.522222222222</v>
          </cell>
          <cell r="H57980">
            <v>46003.899305555555</v>
          </cell>
        </row>
        <row r="57981">
          <cell r="A57981" t="str">
            <v>UCW-19671</v>
          </cell>
          <cell r="B57981" t="str">
            <v>Tata CLIQ(Fashion+Luxury) |adidas DTC| Apparel Attributes for Listing_11-09-25</v>
          </cell>
          <cell r="C57981" t="str">
            <v>CLOSED</v>
          </cell>
          <cell r="D57981" t="str">
            <v>Medium</v>
          </cell>
          <cell r="E57981" t="str">
            <v>netscribes</v>
          </cell>
          <cell r="F57981" t="str">
            <v>netscribes</v>
          </cell>
          <cell r="G57981">
            <v>45924.519444444442</v>
          </cell>
          <cell r="H57981">
            <v>46003.898611111108</v>
          </cell>
        </row>
        <row r="57982">
          <cell r="A57982" t="str">
            <v>UCW-19668</v>
          </cell>
          <cell r="B57982" t="str">
            <v>Beauty - image resize - 24 sep</v>
          </cell>
          <cell r="C57982" t="str">
            <v>CLOSED</v>
          </cell>
          <cell r="D57982" t="str">
            <v>Highest</v>
          </cell>
          <cell r="E57982" t="str">
            <v>netscribes</v>
          </cell>
          <cell r="F57982" t="str">
            <v>Shraddha Dighe</v>
          </cell>
          <cell r="G57982">
            <v>45924.479166666664</v>
          </cell>
          <cell r="H57982">
            <v>46003.897222222222</v>
          </cell>
        </row>
        <row r="57983">
          <cell r="A57983" t="str">
            <v>UCW-19651</v>
          </cell>
          <cell r="B57983" t="str">
            <v>Hoversoul Listing - CS. Enterprises 23 Sept 2025</v>
          </cell>
          <cell r="C57983" t="str">
            <v>CLOSED Due to Inactive/Insufficient Information</v>
          </cell>
          <cell r="D57983" t="str">
            <v>Medium</v>
          </cell>
          <cell r="E57983" t="str">
            <v>netscribes</v>
          </cell>
          <cell r="F57983" t="str">
            <v>Mohd Tahir Shaikh</v>
          </cell>
          <cell r="G57983">
            <v>45923.754166666666</v>
          </cell>
          <cell r="H57983">
            <v>45934.456250000003</v>
          </cell>
        </row>
        <row r="57984">
          <cell r="A57984" t="str">
            <v>UCW-19646</v>
          </cell>
          <cell r="B57984" t="str">
            <v>Need to change First theme Image</v>
          </cell>
          <cell r="C57984" t="str">
            <v>CLOSED</v>
          </cell>
          <cell r="D57984" t="str">
            <v>Medium</v>
          </cell>
          <cell r="E57984" t="str">
            <v>netscribes</v>
          </cell>
          <cell r="F57984" t="str">
            <v>Juilee Jadhav</v>
          </cell>
          <cell r="G57984">
            <v>45923.743055555555</v>
          </cell>
          <cell r="H57984">
            <v>45971.751388888886</v>
          </cell>
        </row>
        <row r="57985">
          <cell r="A57985" t="str">
            <v>UCW-19629</v>
          </cell>
          <cell r="B57985" t="str">
            <v>Tatacliq~ New Catalog  ~ 20 Sep 2025</v>
          </cell>
          <cell r="C57985" t="str">
            <v>CLOSED</v>
          </cell>
          <cell r="D57985" t="str">
            <v>Medium</v>
          </cell>
          <cell r="E57985" t="str">
            <v>netscribes</v>
          </cell>
          <cell r="F57985" t="str">
            <v>Mohd Tahir Shaikh</v>
          </cell>
          <cell r="G57985">
            <v>45923.643055555556</v>
          </cell>
          <cell r="H57985">
            <v>45988.71597222222</v>
          </cell>
        </row>
        <row r="57986">
          <cell r="A57986" t="str">
            <v>UCW-19627</v>
          </cell>
          <cell r="B57986" t="str">
            <v>Tata Cliq : Product Listing Footwear Lot 22-09-202</v>
          </cell>
          <cell r="C57986" t="str">
            <v>CLOSED</v>
          </cell>
          <cell r="D57986" t="str">
            <v>Medium</v>
          </cell>
          <cell r="E57986" t="str">
            <v>netscribes</v>
          </cell>
          <cell r="F57986" t="str">
            <v>Lishita Kotian</v>
          </cell>
          <cell r="G57986">
            <v>45923.636111111111</v>
          </cell>
          <cell r="H57986">
            <v>45926.686805555553</v>
          </cell>
        </row>
        <row r="57987">
          <cell r="A57987" t="str">
            <v>UCW-19623</v>
          </cell>
          <cell r="B57987" t="str">
            <v>Cataloging Require (Seller code- 127908)</v>
          </cell>
          <cell r="C57987" t="str">
            <v>CLOSED</v>
          </cell>
          <cell r="D57987" t="str">
            <v>Medium</v>
          </cell>
          <cell r="E57987" t="str">
            <v>netscribes</v>
          </cell>
          <cell r="F57987" t="str">
            <v>Juilee Jadhav</v>
          </cell>
          <cell r="G57987">
            <v>45923.611805555556</v>
          </cell>
          <cell r="H57987">
            <v>45938.565972222219</v>
          </cell>
        </row>
        <row r="57988">
          <cell r="A57988" t="str">
            <v>UCW-19618</v>
          </cell>
          <cell r="B57988" t="str">
            <v>MIA Life-Line Collections for DT</v>
          </cell>
          <cell r="C57988" t="str">
            <v>CLOSED</v>
          </cell>
          <cell r="D57988" t="str">
            <v>Medium</v>
          </cell>
          <cell r="E57988" t="str">
            <v>netscribes</v>
          </cell>
          <cell r="F57988" t="str">
            <v>Mohd Tahir Shaikh</v>
          </cell>
          <cell r="G57988">
            <v>45923.563888888886</v>
          </cell>
          <cell r="H57988">
            <v>45933.643750000003</v>
          </cell>
        </row>
        <row r="57989">
          <cell r="A57989" t="str">
            <v>UCW-19613</v>
          </cell>
          <cell r="B57989" t="str">
            <v>CLONE - Beauty - 125928 - E2E - Kilian Paris - 44 SKUS - 11 Sep</v>
          </cell>
          <cell r="C57989" t="str">
            <v>CLOSED Due to Inactive/Insufficient Information</v>
          </cell>
          <cell r="D57989" t="str">
            <v>Highest</v>
          </cell>
          <cell r="E57989" t="str">
            <v>netscribes</v>
          </cell>
          <cell r="F57989" t="str">
            <v>Shraddha Dighe</v>
          </cell>
          <cell r="G57989">
            <v>45923.505555555559</v>
          </cell>
          <cell r="H57989">
            <v>45923.625694444447</v>
          </cell>
        </row>
        <row r="57990">
          <cell r="A57990" t="str">
            <v>UCW-19606</v>
          </cell>
          <cell r="B57990" t="str">
            <v>TH/CK-MP-Lot 70</v>
          </cell>
          <cell r="C57990" t="str">
            <v>CLOSED</v>
          </cell>
          <cell r="D57990" t="str">
            <v>Medium</v>
          </cell>
          <cell r="E57990" t="str">
            <v>Chirag Dubal</v>
          </cell>
          <cell r="F57990" t="str">
            <v>Asmi Kumar</v>
          </cell>
          <cell r="G57990">
            <v>45923.484722222223</v>
          </cell>
          <cell r="H57990">
            <v>45943.824999999997</v>
          </cell>
        </row>
        <row r="57991">
          <cell r="A57991" t="str">
            <v>UCW-19604</v>
          </cell>
          <cell r="B57991" t="str">
            <v>Beauty - image resize - 23 Sep</v>
          </cell>
          <cell r="C57991" t="str">
            <v>CLOSED</v>
          </cell>
          <cell r="D57991" t="str">
            <v>Medium</v>
          </cell>
          <cell r="E57991" t="str">
            <v>netscribes</v>
          </cell>
          <cell r="F57991" t="str">
            <v>Shraddha Dighe</v>
          </cell>
          <cell r="G57991">
            <v>45923.479861111111</v>
          </cell>
          <cell r="H57991">
            <v>46003.896527777775</v>
          </cell>
        </row>
        <row r="57992">
          <cell r="A57992" t="str">
            <v>UCW-19602</v>
          </cell>
          <cell r="B57992" t="str">
            <v>Model Image Upload</v>
          </cell>
          <cell r="C57992" t="str">
            <v>CLOSED</v>
          </cell>
          <cell r="D57992" t="str">
            <v>Medium</v>
          </cell>
          <cell r="E57992" t="str">
            <v>netscribes</v>
          </cell>
          <cell r="F57992" t="str">
            <v>Mohd Tahir Shaikh</v>
          </cell>
          <cell r="G57992">
            <v>45923.477083333331</v>
          </cell>
          <cell r="H57992">
            <v>46003.895138888889</v>
          </cell>
        </row>
        <row r="57993">
          <cell r="A57993" t="str">
            <v>UCW-19592</v>
          </cell>
          <cell r="B57993" t="str">
            <v xml:space="preserve">Barrel Jeans - Add "Barrel Fit" on Title name </v>
          </cell>
          <cell r="C57993" t="str">
            <v>CLOSED</v>
          </cell>
          <cell r="D57993" t="str">
            <v>Medium</v>
          </cell>
          <cell r="E57993" t="str">
            <v>netscribes</v>
          </cell>
          <cell r="F57993" t="str">
            <v>Juilee Jadhav</v>
          </cell>
          <cell r="G57993">
            <v>45922.844444444447</v>
          </cell>
          <cell r="H57993">
            <v>46003.895833333336</v>
          </cell>
        </row>
        <row r="57994">
          <cell r="A57994" t="str">
            <v>UCW-19591</v>
          </cell>
          <cell r="B57994" t="str">
            <v>CLONE - Clarification Required on Catalog Templates - TATA CLiQ - 1933 SKUs</v>
          </cell>
          <cell r="C57994" t="str">
            <v>CLOSED</v>
          </cell>
          <cell r="D57994" t="str">
            <v>Medium</v>
          </cell>
          <cell r="E57994" t="str">
            <v>netscribes</v>
          </cell>
          <cell r="F57994" t="str">
            <v>Mohd Tahir Shaikh</v>
          </cell>
          <cell r="G57994">
            <v>45922.813194444447</v>
          </cell>
          <cell r="H57994">
            <v>46003.941666666666</v>
          </cell>
        </row>
        <row r="57995">
          <cell r="A57995" t="str">
            <v>UCW-19590</v>
          </cell>
          <cell r="B57995" t="str">
            <v>470 TCL MP Codes (Zegna, Off-White, Palm Angels) – For TCF Listing</v>
          </cell>
          <cell r="C57995" t="str">
            <v>CLOSED</v>
          </cell>
          <cell r="D57995" t="str">
            <v>Medium</v>
          </cell>
          <cell r="E57995" t="str">
            <v>netscribes</v>
          </cell>
          <cell r="F57995" t="str">
            <v>Mohd Tahir Shaikh</v>
          </cell>
          <cell r="G57995">
            <v>45922.809027777781</v>
          </cell>
          <cell r="H57995">
            <v>46003.895833333336</v>
          </cell>
        </row>
        <row r="57996">
          <cell r="A57996" t="str">
            <v>UCW-19582</v>
          </cell>
          <cell r="B57996" t="str">
            <v>Updated images-19-09-2025</v>
          </cell>
          <cell r="C57996" t="str">
            <v>CLOSED</v>
          </cell>
          <cell r="D57996" t="str">
            <v>Medium</v>
          </cell>
          <cell r="E57996" t="str">
            <v>netscribes</v>
          </cell>
          <cell r="F57996" t="str">
            <v>Juilee Jadhav</v>
          </cell>
          <cell r="G57996">
            <v>45922.779166666667</v>
          </cell>
          <cell r="H57996">
            <v>45973.807638888888</v>
          </cell>
        </row>
        <row r="57997">
          <cell r="A57997" t="str">
            <v>UCW-19581</v>
          </cell>
          <cell r="B57997" t="str">
            <v>Adidas Sell now file for listing</v>
          </cell>
          <cell r="C57997" t="str">
            <v>CLOSED</v>
          </cell>
          <cell r="D57997" t="str">
            <v>Medium</v>
          </cell>
          <cell r="E57997" t="str">
            <v>netscribes</v>
          </cell>
          <cell r="F57997" t="str">
            <v>Mohd Tahir Shaikh</v>
          </cell>
          <cell r="G57997">
            <v>45922.775000000001</v>
          </cell>
          <cell r="H57997">
            <v>46003.884722222225</v>
          </cell>
        </row>
        <row r="57998">
          <cell r="A57998" t="str">
            <v>UCW-19567</v>
          </cell>
          <cell r="B57998" t="str">
            <v>Tatacliq Women Ethnic Wear Template | 18th Sep'2025</v>
          </cell>
          <cell r="C57998" t="str">
            <v>CLOSED</v>
          </cell>
          <cell r="D57998" t="str">
            <v>Medium</v>
          </cell>
          <cell r="E57998" t="str">
            <v>netscribes</v>
          </cell>
          <cell r="F57998" t="str">
            <v>Sushma Ram</v>
          </cell>
          <cell r="G57998">
            <v>45922.726388888892</v>
          </cell>
          <cell r="H57998">
            <v>45926.967361111114</v>
          </cell>
        </row>
        <row r="57999">
          <cell r="A57999" t="str">
            <v>UCW-19558</v>
          </cell>
          <cell r="B57999" t="str">
            <v>Benetton new kids apparel  catalog details 19-9-2025</v>
          </cell>
          <cell r="C57999" t="str">
            <v>CLOSED</v>
          </cell>
          <cell r="D57999" t="str">
            <v>Medium</v>
          </cell>
          <cell r="E57999" t="str">
            <v>netscribes</v>
          </cell>
          <cell r="F57999" t="str">
            <v>Mohd Tahir Shaikh</v>
          </cell>
          <cell r="G57999">
            <v>45922.693749999999</v>
          </cell>
          <cell r="H57999">
            <v>45930.564583333333</v>
          </cell>
        </row>
        <row r="58000">
          <cell r="A58000" t="str">
            <v>UCW-19554</v>
          </cell>
          <cell r="B58000" t="str">
            <v>Request to Update Images for Existing Product Listings 3</v>
          </cell>
          <cell r="C58000" t="str">
            <v>CLOSED</v>
          </cell>
          <cell r="D58000" t="str">
            <v>Medium</v>
          </cell>
          <cell r="E58000" t="str">
            <v>netscribes</v>
          </cell>
          <cell r="F58000" t="str">
            <v>Sushma Ram</v>
          </cell>
          <cell r="G58000">
            <v>45922.677777777775</v>
          </cell>
          <cell r="H58000">
            <v>45973.786111111112</v>
          </cell>
        </row>
        <row r="58001">
          <cell r="A58001" t="str">
            <v>UCW-19551</v>
          </cell>
          <cell r="B58001" t="str">
            <v>CK/TH Omni-98 Lot</v>
          </cell>
          <cell r="C58001" t="str">
            <v>CLOSED</v>
          </cell>
          <cell r="D58001" t="str">
            <v>Medium</v>
          </cell>
          <cell r="E58001" t="str">
            <v>Chirag Dubal</v>
          </cell>
          <cell r="F58001" t="str">
            <v>Asmi Kumar</v>
          </cell>
          <cell r="G58001">
            <v>45922.677083333336</v>
          </cell>
          <cell r="H58001">
            <v>45943.826388888891</v>
          </cell>
        </row>
        <row r="58002">
          <cell r="A58002" t="str">
            <v>UCW-19550</v>
          </cell>
          <cell r="B58002" t="str">
            <v>Request to Update Images for Existing Product Listings 4</v>
          </cell>
          <cell r="C58002" t="str">
            <v>CLOSED</v>
          </cell>
          <cell r="D58002" t="str">
            <v>Medium</v>
          </cell>
          <cell r="E58002" t="str">
            <v>netscribes</v>
          </cell>
          <cell r="F58002" t="str">
            <v>Sushma Ram</v>
          </cell>
          <cell r="G58002">
            <v>45922.675000000003</v>
          </cell>
          <cell r="H58002">
            <v>46004.368750000001</v>
          </cell>
        </row>
        <row r="58003">
          <cell r="A58003" t="str">
            <v>UCW-19541</v>
          </cell>
          <cell r="B58003" t="str">
            <v>SHOWOFFFF - Collection &amp; Occasion Tag</v>
          </cell>
          <cell r="C58003" t="str">
            <v>CLOSED Due to Inactive/Insufficient Information</v>
          </cell>
          <cell r="D58003" t="str">
            <v>Medium</v>
          </cell>
          <cell r="E58003" t="str">
            <v>netscribes</v>
          </cell>
          <cell r="F58003" t="str">
            <v>Lishita Kotian</v>
          </cell>
          <cell r="G58003">
            <v>45922.636111111111</v>
          </cell>
          <cell r="H58003">
            <v>45929.431250000001</v>
          </cell>
        </row>
        <row r="58004">
          <cell r="A58004" t="str">
            <v>UCW-19539</v>
          </cell>
          <cell r="B58004" t="str">
            <v>Title changes _KISNA</v>
          </cell>
          <cell r="C58004" t="str">
            <v>CLOSED</v>
          </cell>
          <cell r="D58004" t="str">
            <v>Medium</v>
          </cell>
          <cell r="E58004" t="str">
            <v>netscribes</v>
          </cell>
          <cell r="F58004" t="str">
            <v>Mohd Tahir Shaikh</v>
          </cell>
          <cell r="G58004">
            <v>45922.634722222225</v>
          </cell>
          <cell r="H58004">
            <v>46004.369444444441</v>
          </cell>
        </row>
        <row r="58005">
          <cell r="A58005" t="str">
            <v>UCW-19535</v>
          </cell>
          <cell r="B58005" t="str">
            <v>Aurelia &amp; W- 183 Style- Fall2025- 15th Sep</v>
          </cell>
          <cell r="C58005" t="str">
            <v>CLOSED</v>
          </cell>
          <cell r="D58005" t="str">
            <v>Medium</v>
          </cell>
          <cell r="E58005" t="str">
            <v>netscribes</v>
          </cell>
          <cell r="F58005" t="str">
            <v>Sushma Ram</v>
          </cell>
          <cell r="G58005">
            <v>45922.614583333336</v>
          </cell>
          <cell r="H58005">
            <v>45926.782638888886</v>
          </cell>
        </row>
        <row r="58006">
          <cell r="A58006" t="str">
            <v>UCW-19532</v>
          </cell>
          <cell r="B58006" t="str">
            <v>Request for Image Changes – Tata Cliq New Coins Listing (1st September 2025)</v>
          </cell>
          <cell r="C58006" t="str">
            <v>CLOSED</v>
          </cell>
          <cell r="D58006" t="str">
            <v>Medium</v>
          </cell>
          <cell r="E58006" t="str">
            <v>netscribes</v>
          </cell>
          <cell r="F58006" t="str">
            <v>Juilee Jadhav</v>
          </cell>
          <cell r="G58006">
            <v>45922.602777777778</v>
          </cell>
          <cell r="H58006">
            <v>46004.368055555555</v>
          </cell>
        </row>
        <row r="58007">
          <cell r="A58007" t="str">
            <v>UCW-19531</v>
          </cell>
          <cell r="B58007" t="str">
            <v>TATACLIQ X LIBAS NEW CATALOGUE 18-09-2025</v>
          </cell>
          <cell r="C58007" t="str">
            <v>CLOSED</v>
          </cell>
          <cell r="D58007" t="str">
            <v>Highest</v>
          </cell>
          <cell r="E58007" t="str">
            <v>netscribes</v>
          </cell>
          <cell r="F58007" t="str">
            <v>Sushma Ram</v>
          </cell>
          <cell r="G58007">
            <v>45922.59652777778</v>
          </cell>
          <cell r="H58007">
            <v>45926.775000000001</v>
          </cell>
        </row>
        <row r="58008">
          <cell r="A58008" t="str">
            <v>UCW-19527</v>
          </cell>
          <cell r="B58008" t="str">
            <v>MAFADEMY - CATALOGUING</v>
          </cell>
          <cell r="C58008" t="str">
            <v>CLOSED</v>
          </cell>
          <cell r="D58008" t="str">
            <v>Medium</v>
          </cell>
          <cell r="E58008" t="str">
            <v>netscribes</v>
          </cell>
          <cell r="F58008" t="str">
            <v>Sushma Ram</v>
          </cell>
          <cell r="G58008">
            <v>45922.563194444447</v>
          </cell>
          <cell r="H58008">
            <v>46172.65</v>
          </cell>
        </row>
        <row r="58009">
          <cell r="A58009" t="str">
            <v>UCW-19526</v>
          </cell>
          <cell r="B58009" t="str">
            <v>Tatacliq Specimen Template | 15th Sep'25</v>
          </cell>
          <cell r="C58009" t="str">
            <v>CLOSED</v>
          </cell>
          <cell r="D58009" t="str">
            <v>Medium</v>
          </cell>
          <cell r="E58009" t="str">
            <v>netscribes</v>
          </cell>
          <cell r="F58009" t="str">
            <v>Lishita Kotian</v>
          </cell>
          <cell r="G58009">
            <v>45922.556250000001</v>
          </cell>
          <cell r="H58009">
            <v>45926.709027777775</v>
          </cell>
        </row>
        <row r="58010">
          <cell r="A58010" t="str">
            <v>UCW-19524</v>
          </cell>
          <cell r="B58010" t="str">
            <v>Beauty - Image resize - 22 SEP</v>
          </cell>
          <cell r="C58010" t="str">
            <v>CLOSED</v>
          </cell>
          <cell r="D58010" t="str">
            <v>Highest</v>
          </cell>
          <cell r="E58010" t="str">
            <v>netscribes</v>
          </cell>
          <cell r="F58010" t="str">
            <v>Shraddha Dighe</v>
          </cell>
          <cell r="G58010">
            <v>45922.547222222223</v>
          </cell>
          <cell r="H58010">
            <v>46004.367361111108</v>
          </cell>
        </row>
        <row r="58011">
          <cell r="A58011" t="str">
            <v>UCW-19523</v>
          </cell>
          <cell r="B58011" t="str">
            <v>CLONE - Beauty - 125928 - E2E - Kilian Paris - 44 SKUS - 11 Sep</v>
          </cell>
          <cell r="C58011" t="str">
            <v>CLOSED</v>
          </cell>
          <cell r="D58011" t="str">
            <v>Highest</v>
          </cell>
          <cell r="E58011" t="str">
            <v>netscribes</v>
          </cell>
          <cell r="F58011" t="str">
            <v>Simi Raichel Zachariah</v>
          </cell>
          <cell r="G58011">
            <v>45922.545138888891</v>
          </cell>
          <cell r="H58011">
            <v>45953.376388888886</v>
          </cell>
        </row>
        <row r="58012">
          <cell r="A58012" t="str">
            <v>UCW-19521</v>
          </cell>
          <cell r="B58012" t="str">
            <v>Beauty - 129436 - E2E - FreshLuxe - 18 SKUS - 22 Sep</v>
          </cell>
          <cell r="C58012" t="str">
            <v>CLOSED Due to Inactive/Insufficient Information</v>
          </cell>
          <cell r="D58012" t="str">
            <v>Medium</v>
          </cell>
          <cell r="E58012" t="str">
            <v>netscribes</v>
          </cell>
          <cell r="F58012" t="str">
            <v>Shraddha Dighe</v>
          </cell>
          <cell r="G58012">
            <v>45922.535416666666</v>
          </cell>
          <cell r="H58012">
            <v>45923.519444444442</v>
          </cell>
        </row>
        <row r="58013">
          <cell r="A58013" t="str">
            <v>UCW-19518</v>
          </cell>
          <cell r="B58013" t="str">
            <v>Styles Migration to Tata Cliq Westbury Account - 18-09-2025</v>
          </cell>
          <cell r="C58013" t="str">
            <v>CLOSED</v>
          </cell>
          <cell r="D58013" t="str">
            <v>Medium</v>
          </cell>
          <cell r="E58013" t="str">
            <v>netscribes</v>
          </cell>
          <cell r="F58013" t="str">
            <v>Sushma Ram</v>
          </cell>
          <cell r="G58013">
            <v>45922.515972222223</v>
          </cell>
          <cell r="H58013">
            <v>46003.93472222222</v>
          </cell>
        </row>
        <row r="58014">
          <cell r="A58014" t="str">
            <v>UCW-19517</v>
          </cell>
          <cell r="B58014" t="str">
            <v>Bruce VideoUpdate | Aristocrat | Tatacliq</v>
          </cell>
          <cell r="C58014" t="str">
            <v>CLOSED</v>
          </cell>
          <cell r="D58014" t="str">
            <v>Medium</v>
          </cell>
          <cell r="E58014" t="str">
            <v>netscribes</v>
          </cell>
          <cell r="F58014" t="str">
            <v>Lishita Kotian</v>
          </cell>
          <cell r="G58014">
            <v>45922.508333333331</v>
          </cell>
          <cell r="H58014">
            <v>45929.703472222223</v>
          </cell>
        </row>
        <row r="58015">
          <cell r="A58015" t="str">
            <v>UCW-19516</v>
          </cell>
          <cell r="B58015" t="str">
            <v>Beauty - 125928 - E2E - Bobbi Brown - 34 SKUS - 22 Sep</v>
          </cell>
          <cell r="C58015" t="str">
            <v>CLOSED</v>
          </cell>
          <cell r="D58015" t="str">
            <v>Highest</v>
          </cell>
          <cell r="E58015" t="str">
            <v>netscribes</v>
          </cell>
          <cell r="F58015" t="str">
            <v>Shraddha Dighe</v>
          </cell>
          <cell r="G58015">
            <v>45922.506249999999</v>
          </cell>
          <cell r="H58015">
            <v>45953.376388888886</v>
          </cell>
        </row>
        <row r="58016">
          <cell r="A58016" t="str">
            <v>UCW-19515</v>
          </cell>
          <cell r="B58016" t="str">
            <v>TSK21HO02546</v>
          </cell>
          <cell r="C58016" t="str">
            <v>CLOSED</v>
          </cell>
          <cell r="D58016" t="str">
            <v>Medium</v>
          </cell>
          <cell r="E58016" t="str">
            <v>netscribes</v>
          </cell>
          <cell r="F58016" t="str">
            <v>Juilee Jadhav</v>
          </cell>
          <cell r="G58016">
            <v>45922.499305555553</v>
          </cell>
          <cell r="H58016">
            <v>45929.712500000001</v>
          </cell>
        </row>
        <row r="58017">
          <cell r="A58017" t="str">
            <v>UCW-19513</v>
          </cell>
          <cell r="B58017" t="str">
            <v>CLONE - Beauty - 129242 - E2E - Kindlife (14 Brands) - 145 SKUS - 12 Sep</v>
          </cell>
          <cell r="C58017" t="str">
            <v>CLOSED</v>
          </cell>
          <cell r="D58017" t="str">
            <v>Highest</v>
          </cell>
          <cell r="E58017" t="str">
            <v>netscribes</v>
          </cell>
          <cell r="F58017" t="str">
            <v>Simi Raichel Zachariah</v>
          </cell>
          <cell r="G58017">
            <v>45922.499305555553</v>
          </cell>
          <cell r="H58017">
            <v>45929.461805555555</v>
          </cell>
        </row>
        <row r="58018">
          <cell r="A58018" t="str">
            <v>UCW-19506</v>
          </cell>
          <cell r="B58018" t="str">
            <v>Atlas | Drift Video Update | Aristocrat | Tatacliq</v>
          </cell>
          <cell r="C58018" t="str">
            <v>CLOSED</v>
          </cell>
          <cell r="D58018" t="str">
            <v>Medium</v>
          </cell>
          <cell r="E58018" t="str">
            <v>netscribes</v>
          </cell>
          <cell r="F58018" t="str">
            <v>Lishita Kotian</v>
          </cell>
          <cell r="G58018">
            <v>45922.472916666666</v>
          </cell>
          <cell r="H58018">
            <v>46003.933333333334</v>
          </cell>
        </row>
        <row r="58019">
          <cell r="A58019" t="str">
            <v>UCW-19497</v>
          </cell>
          <cell r="B58019" t="str">
            <v>CLONE - RNW New articel listing Hit1</v>
          </cell>
          <cell r="C58019" t="str">
            <v>CLOSED</v>
          </cell>
          <cell r="D58019" t="str">
            <v>Medium</v>
          </cell>
          <cell r="E58019" t="str">
            <v>netscribes</v>
          </cell>
          <cell r="F58019" t="str">
            <v>Mohd Tahir Shaikh</v>
          </cell>
          <cell r="G58019">
            <v>45922.011111111111</v>
          </cell>
          <cell r="H58019">
            <v>45933.708333333336</v>
          </cell>
        </row>
        <row r="58020">
          <cell r="A58020" t="str">
            <v>UCW-19488</v>
          </cell>
          <cell r="B58020" t="str">
            <v>Tatacliq Women Western Wear Template | 18th Sep'2025</v>
          </cell>
          <cell r="C58020" t="str">
            <v>CLOSED</v>
          </cell>
          <cell r="D58020" t="str">
            <v>Medium</v>
          </cell>
          <cell r="E58020" t="str">
            <v>netscribes</v>
          </cell>
          <cell r="F58020" t="str">
            <v>Lishita Kotian</v>
          </cell>
          <cell r="G58020">
            <v>45921.759722222225</v>
          </cell>
          <cell r="H58020">
            <v>45926.717361111114</v>
          </cell>
        </row>
        <row r="58021">
          <cell r="A58021" t="str">
            <v>UCW-19487</v>
          </cell>
          <cell r="B58021" t="str">
            <v>Tatacliq Men Women Footwear Templates | 18th Sep'2025</v>
          </cell>
          <cell r="C58021" t="str">
            <v>CLOSED</v>
          </cell>
          <cell r="D58021" t="str">
            <v>Medium</v>
          </cell>
          <cell r="E58021" t="str">
            <v>netscribes</v>
          </cell>
          <cell r="F58021" t="str">
            <v>Lishita Kotian</v>
          </cell>
          <cell r="G58021">
            <v>45921.756249999999</v>
          </cell>
          <cell r="H58021">
            <v>45923.856944444444</v>
          </cell>
        </row>
        <row r="58022">
          <cell r="A58022" t="str">
            <v>UCW-19473</v>
          </cell>
          <cell r="B58022" t="str">
            <v>TataCliq: New Aethleisure Sport Shoes Category</v>
          </cell>
          <cell r="C58022" t="str">
            <v>CLOSED</v>
          </cell>
          <cell r="D58022" t="str">
            <v>Medium</v>
          </cell>
          <cell r="E58022" t="str">
            <v>netscribes</v>
          </cell>
          <cell r="F58022" t="str">
            <v>Juilee Jadhav</v>
          </cell>
          <cell r="G58022">
            <v>45921.577777777777</v>
          </cell>
          <cell r="H58022">
            <v>45923.90625</v>
          </cell>
        </row>
        <row r="58023">
          <cell r="A58023" t="str">
            <v>UCW-19471</v>
          </cell>
          <cell r="B58023" t="str">
            <v>TH/CK-MP-Lot 68</v>
          </cell>
          <cell r="C58023" t="str">
            <v>CLOSED</v>
          </cell>
          <cell r="D58023" t="str">
            <v>Medium</v>
          </cell>
          <cell r="E58023" t="str">
            <v>netscribes</v>
          </cell>
          <cell r="F58023" t="str">
            <v>netscribes</v>
          </cell>
          <cell r="G58023">
            <v>45921.517361111109</v>
          </cell>
          <cell r="H58023">
            <v>45965.9</v>
          </cell>
        </row>
        <row r="58024">
          <cell r="A58024" t="str">
            <v>UCW-19464</v>
          </cell>
          <cell r="B58024" t="str">
            <v>Crash Club New Product Listings - (#155-#159-#161-#163) - Multiple - 298 SKUs</v>
          </cell>
          <cell r="C58024" t="str">
            <v>CLOSED</v>
          </cell>
          <cell r="D58024" t="str">
            <v>Medium</v>
          </cell>
          <cell r="E58024" t="str">
            <v>netscribes</v>
          </cell>
          <cell r="F58024" t="str">
            <v>Mohd Tahir Shaikh</v>
          </cell>
          <cell r="G58024">
            <v>45920.545138888891</v>
          </cell>
          <cell r="H58024">
            <v>45930.554861111108</v>
          </cell>
        </row>
        <row r="58025">
          <cell r="A58025" t="str">
            <v>UCW-19462</v>
          </cell>
          <cell r="B58025" t="str">
            <v xml:space="preserve">Men's Apparel 08-09-2025 </v>
          </cell>
          <cell r="C58025" t="str">
            <v>CLOSED</v>
          </cell>
          <cell r="D58025" t="str">
            <v>Medium</v>
          </cell>
          <cell r="E58025" t="str">
            <v>netscribes</v>
          </cell>
          <cell r="F58025" t="str">
            <v>netscribes</v>
          </cell>
          <cell r="G58025">
            <v>45920.530555555553</v>
          </cell>
          <cell r="H58025">
            <v>45965.900694444441</v>
          </cell>
        </row>
        <row r="58026">
          <cell r="A58026" t="str">
            <v>UCW-19461</v>
          </cell>
          <cell r="B58026" t="str">
            <v>Beauty - Image resize - 4 SKUS - 20 Sep</v>
          </cell>
          <cell r="C58026" t="str">
            <v>CLOSED</v>
          </cell>
          <cell r="D58026" t="str">
            <v>Highest</v>
          </cell>
          <cell r="E58026" t="str">
            <v>netscribes</v>
          </cell>
          <cell r="F58026" t="str">
            <v>Shraddha Dighe</v>
          </cell>
          <cell r="G58026">
            <v>45920.447222222225</v>
          </cell>
          <cell r="H58026">
            <v>46004.367361111108</v>
          </cell>
        </row>
        <row r="58027">
          <cell r="A58027" t="str">
            <v>UCW-19449</v>
          </cell>
          <cell r="B58027" t="str">
            <v xml:space="preserve">Men's Apparel 17-09-2025 </v>
          </cell>
          <cell r="C58027" t="str">
            <v>CLOSED</v>
          </cell>
          <cell r="D58027" t="str">
            <v>Medium</v>
          </cell>
          <cell r="E58027" t="str">
            <v>netscribes</v>
          </cell>
          <cell r="F58027" t="str">
            <v>netscribes</v>
          </cell>
          <cell r="G58027">
            <v>45919.760416666664</v>
          </cell>
          <cell r="H58027">
            <v>46004.366666666669</v>
          </cell>
        </row>
        <row r="58028">
          <cell r="A58028" t="str">
            <v>UCW-19447</v>
          </cell>
          <cell r="B58028" t="str">
            <v>Tatacliq Kids Apparels Template | 17th Sep'2025</v>
          </cell>
          <cell r="C58028" t="str">
            <v>CLOSED</v>
          </cell>
          <cell r="D58028" t="str">
            <v>High</v>
          </cell>
          <cell r="E58028" t="str">
            <v>netscribes</v>
          </cell>
          <cell r="F58028" t="str">
            <v>Sushma Ram</v>
          </cell>
          <cell r="G58028">
            <v>45919.75</v>
          </cell>
          <cell r="H58028">
            <v>45926.704861111109</v>
          </cell>
        </row>
        <row r="58029">
          <cell r="A58029" t="str">
            <v>UCW-19441</v>
          </cell>
          <cell r="B58029" t="str">
            <v>Beauty - Image resize for Ikonic Professional UCW-19374 - 19 Sep</v>
          </cell>
          <cell r="C58029" t="str">
            <v>CLOSED</v>
          </cell>
          <cell r="D58029" t="str">
            <v>Highest</v>
          </cell>
          <cell r="E58029" t="str">
            <v>netscribes</v>
          </cell>
          <cell r="F58029" t="str">
            <v>Shraddha Dighe</v>
          </cell>
          <cell r="G58029">
            <v>45919.723611111112</v>
          </cell>
          <cell r="H58029">
            <v>46004.366666666669</v>
          </cell>
        </row>
        <row r="58030">
          <cell r="A58030" t="str">
            <v>UCW-19438</v>
          </cell>
          <cell r="B58030" t="str">
            <v>Amore_Hybrid Latex_New Listing</v>
          </cell>
          <cell r="C58030" t="str">
            <v>CLOSED</v>
          </cell>
          <cell r="D58030" t="str">
            <v>Medium</v>
          </cell>
          <cell r="E58030" t="str">
            <v>netscribes</v>
          </cell>
          <cell r="F58030" t="str">
            <v>Juilee Jadhav</v>
          </cell>
          <cell r="G58030">
            <v>45919.72152777778</v>
          </cell>
          <cell r="H58030">
            <v>45929.723611111112</v>
          </cell>
        </row>
        <row r="58031">
          <cell r="A58031" t="str">
            <v>UCW-19436</v>
          </cell>
          <cell r="B58031" t="str">
            <v>CLONE - New Listing File || Saral Home || Seller code : 125330</v>
          </cell>
          <cell r="C58031" t="str">
            <v>CLOSED</v>
          </cell>
          <cell r="D58031" t="str">
            <v>Medium</v>
          </cell>
          <cell r="E58031" t="str">
            <v>netscribes</v>
          </cell>
          <cell r="F58031" t="str">
            <v>Juilee Jadhav</v>
          </cell>
          <cell r="G58031">
            <v>45919.697916666664</v>
          </cell>
          <cell r="H58031">
            <v>45920.660416666666</v>
          </cell>
        </row>
        <row r="58032">
          <cell r="A58032" t="str">
            <v>UCW-19435</v>
          </cell>
          <cell r="B58032" t="str">
            <v>CLONE - New Listing- Dohar, Comforters, Towels- 43 SKUs</v>
          </cell>
          <cell r="C58032" t="str">
            <v>CLOSED</v>
          </cell>
          <cell r="D58032" t="str">
            <v>Medium</v>
          </cell>
          <cell r="E58032" t="str">
            <v>netscribes</v>
          </cell>
          <cell r="F58032" t="str">
            <v>Juilee Jadhav</v>
          </cell>
          <cell r="G58032">
            <v>45919.695833333331</v>
          </cell>
          <cell r="H58032">
            <v>45920.506944444445</v>
          </cell>
        </row>
        <row r="58033">
          <cell r="A58033" t="str">
            <v>UCW-19434</v>
          </cell>
          <cell r="B58033" t="str">
            <v>Lotto Footwear 9th Lot Cataloguing</v>
          </cell>
          <cell r="C58033" t="str">
            <v>CLOSED</v>
          </cell>
          <cell r="D58033" t="str">
            <v>Medium</v>
          </cell>
          <cell r="E58033" t="str">
            <v>netscribes</v>
          </cell>
          <cell r="F58033" t="str">
            <v>Lishita Kotian</v>
          </cell>
          <cell r="G58033">
            <v>45919.689583333333</v>
          </cell>
          <cell r="H58033">
            <v>45939.759722222225</v>
          </cell>
        </row>
        <row r="58034">
          <cell r="A58034" t="str">
            <v>UCW-19431</v>
          </cell>
          <cell r="B58034" t="str">
            <v>New Collection Anklets Catalog for Upload 17.09.2025</v>
          </cell>
          <cell r="C58034" t="str">
            <v>CLOSED</v>
          </cell>
          <cell r="D58034" t="str">
            <v>Medium</v>
          </cell>
          <cell r="E58034" t="str">
            <v>netscribes</v>
          </cell>
          <cell r="F58034" t="str">
            <v>Mohd Tahir Shaikh</v>
          </cell>
          <cell r="G58034">
            <v>45919.673611111109</v>
          </cell>
          <cell r="H58034">
            <v>45924.784722222219</v>
          </cell>
        </row>
        <row r="58035">
          <cell r="A58035" t="str">
            <v>UCW-19430</v>
          </cell>
          <cell r="B58035" t="str">
            <v>Tatacliq Men Content template_10-09-25</v>
          </cell>
          <cell r="C58035" t="str">
            <v>CLOSED</v>
          </cell>
          <cell r="D58035" t="str">
            <v>Medium</v>
          </cell>
          <cell r="E58035" t="str">
            <v>netscribes</v>
          </cell>
          <cell r="F58035" t="str">
            <v>Lishita Kotian</v>
          </cell>
          <cell r="G58035">
            <v>45919.67291666667</v>
          </cell>
          <cell r="H58035">
            <v>45926.792361111111</v>
          </cell>
        </row>
        <row r="58036">
          <cell r="A58036" t="str">
            <v>UCW-19429</v>
          </cell>
          <cell r="B58036" t="str">
            <v>Product issue</v>
          </cell>
          <cell r="C58036" t="str">
            <v>CLOSED</v>
          </cell>
          <cell r="D58036" t="str">
            <v>Medium</v>
          </cell>
          <cell r="E58036" t="str">
            <v>Chirag Dubal</v>
          </cell>
          <cell r="F58036" t="str">
            <v>Asmi Kumar</v>
          </cell>
          <cell r="G58036">
            <v>45919.665277777778</v>
          </cell>
          <cell r="H58036">
            <v>46003.931944444441</v>
          </cell>
        </row>
        <row r="58037">
          <cell r="A58037" t="str">
            <v>UCW-19428</v>
          </cell>
          <cell r="B58037" t="str">
            <v>Submission of First Lot of Reworked Images</v>
          </cell>
          <cell r="C58037" t="str">
            <v>CLOSED</v>
          </cell>
          <cell r="D58037" t="str">
            <v>Medium</v>
          </cell>
          <cell r="E58037" t="str">
            <v>netscribes</v>
          </cell>
          <cell r="F58037" t="str">
            <v>Mohd Tahir Shaikh</v>
          </cell>
          <cell r="G58037">
            <v>45919.663888888892</v>
          </cell>
          <cell r="H58037">
            <v>46004.365972222222</v>
          </cell>
        </row>
        <row r="58038">
          <cell r="A58038" t="str">
            <v>UCW-19423</v>
          </cell>
          <cell r="B58038" t="str">
            <v xml:space="preserve">Reebok Women's Apparel 17-09-2025 </v>
          </cell>
          <cell r="C58038" t="str">
            <v>CLOSED</v>
          </cell>
          <cell r="D58038" t="str">
            <v>Medium</v>
          </cell>
          <cell r="E58038" t="str">
            <v>netscribes</v>
          </cell>
          <cell r="F58038" t="str">
            <v>Lishita Kotian</v>
          </cell>
          <cell r="G58038">
            <v>45919.65902777778</v>
          </cell>
          <cell r="H58038">
            <v>45939.613888888889</v>
          </cell>
        </row>
        <row r="58039">
          <cell r="A58039" t="str">
            <v>UCW-19421</v>
          </cell>
          <cell r="B58039" t="str">
            <v xml:space="preserve">Reebok Men's Apparel 17-09-2025 </v>
          </cell>
          <cell r="C58039" t="str">
            <v>CLOSED</v>
          </cell>
          <cell r="D58039" t="str">
            <v>Medium</v>
          </cell>
          <cell r="E58039" t="str">
            <v>netscribes</v>
          </cell>
          <cell r="F58039" t="str">
            <v>Juilee Jadhav</v>
          </cell>
          <cell r="G58039">
            <v>45919.643750000003</v>
          </cell>
          <cell r="H58039">
            <v>45926.636805555558</v>
          </cell>
        </row>
        <row r="58040">
          <cell r="A58040" t="str">
            <v>UCW-19408</v>
          </cell>
          <cell r="B58040" t="str">
            <v>CLONE - Crossword- New location addition</v>
          </cell>
          <cell r="C58040" t="str">
            <v>CLOSED Due to Inactive/Insufficient Information</v>
          </cell>
          <cell r="D58040" t="str">
            <v>Medium</v>
          </cell>
          <cell r="E58040" t="str">
            <v>netscribes</v>
          </cell>
          <cell r="F58040" t="str">
            <v>Mohd Tahir Shaikh</v>
          </cell>
          <cell r="G58040">
            <v>45919.573611111111</v>
          </cell>
          <cell r="H58040">
            <v>45930.475694444445</v>
          </cell>
        </row>
        <row r="58041">
          <cell r="A58041" t="str">
            <v>UCW-19404</v>
          </cell>
          <cell r="B58041" t="str">
            <v>CLONE - Benetton new kids apparel  catalog details 7-9-2025</v>
          </cell>
          <cell r="C58041" t="str">
            <v>CLOSED</v>
          </cell>
          <cell r="D58041" t="str">
            <v>Medium</v>
          </cell>
          <cell r="E58041" t="str">
            <v>netscribes</v>
          </cell>
          <cell r="F58041" t="str">
            <v>Mohd Tahir Shaikh</v>
          </cell>
          <cell r="G58041">
            <v>45919.520833333336</v>
          </cell>
          <cell r="H58041">
            <v>45927.45416666667</v>
          </cell>
        </row>
        <row r="58042">
          <cell r="A58042" t="str">
            <v>UCW-19402</v>
          </cell>
          <cell r="B58042" t="str">
            <v>Reebok Men's Apparel 17-09-2025</v>
          </cell>
          <cell r="C58042" t="str">
            <v>CLOSED</v>
          </cell>
          <cell r="D58042" t="str">
            <v>Medium</v>
          </cell>
          <cell r="E58042" t="str">
            <v>netscribes</v>
          </cell>
          <cell r="F58042" t="str">
            <v>Lishita Kotian</v>
          </cell>
          <cell r="G58042">
            <v>45919.513888888891</v>
          </cell>
          <cell r="H58042">
            <v>45931.556250000001</v>
          </cell>
        </row>
        <row r="58043">
          <cell r="A58043" t="str">
            <v>UCW-19387</v>
          </cell>
          <cell r="B58043" t="str">
            <v>Kharakapas - Apparel - 18/09/25</v>
          </cell>
          <cell r="C58043" t="str">
            <v>CLOSED</v>
          </cell>
          <cell r="D58043" t="str">
            <v>Medium</v>
          </cell>
          <cell r="E58043" t="str">
            <v>Chirag Dubal</v>
          </cell>
          <cell r="F58043" t="str">
            <v>Asmi Kumar</v>
          </cell>
          <cell r="G58043">
            <v>45919.459027777775</v>
          </cell>
          <cell r="H58043">
            <v>45943.830555555556</v>
          </cell>
        </row>
        <row r="58044">
          <cell r="A58044" t="str">
            <v>UCW-19382</v>
          </cell>
          <cell r="B58044" t="str">
            <v>New Product Listing of Milton - COLORTRADES</v>
          </cell>
          <cell r="C58044" t="str">
            <v>CLOSED</v>
          </cell>
          <cell r="D58044" t="str">
            <v>Medium</v>
          </cell>
          <cell r="E58044" t="str">
            <v>netscribes</v>
          </cell>
          <cell r="F58044" t="str">
            <v>Juilee Jadhav</v>
          </cell>
          <cell r="G58044">
            <v>45918.918055555558</v>
          </cell>
          <cell r="H58044">
            <v>45929.723611111112</v>
          </cell>
        </row>
        <row r="58045">
          <cell r="A58045" t="str">
            <v>UCW-19381</v>
          </cell>
          <cell r="B58045" t="str">
            <v>Jack &amp; Jones Junior AW-25 (LOT-3) TATA-CLIQ</v>
          </cell>
          <cell r="C58045" t="str">
            <v>CLOSED</v>
          </cell>
          <cell r="D58045" t="str">
            <v>Medium</v>
          </cell>
          <cell r="E58045" t="str">
            <v>netscribes</v>
          </cell>
          <cell r="F58045" t="str">
            <v>Sushma Ram</v>
          </cell>
          <cell r="G58045">
            <v>45918.831250000003</v>
          </cell>
          <cell r="H58045">
            <v>45927.906944444447</v>
          </cell>
        </row>
        <row r="58046">
          <cell r="A58046" t="str">
            <v>UCW-19380</v>
          </cell>
          <cell r="B58046" t="str">
            <v>Styli Men's Wear Catalogue | Lot-54</v>
          </cell>
          <cell r="C58046" t="str">
            <v>CLOSED</v>
          </cell>
          <cell r="D58046" t="str">
            <v>Medium</v>
          </cell>
          <cell r="E58046" t="str">
            <v>netscribes</v>
          </cell>
          <cell r="F58046" t="str">
            <v>Sushma Ram</v>
          </cell>
          <cell r="G58046">
            <v>45918.823611111111</v>
          </cell>
          <cell r="H58046">
            <v>45926.566666666666</v>
          </cell>
        </row>
        <row r="58047">
          <cell r="A58047" t="str">
            <v>UCW-19378</v>
          </cell>
          <cell r="B58047" t="str">
            <v>Miarcus -17 Styles-AW 25- 16 September</v>
          </cell>
          <cell r="C58047" t="str">
            <v>CLOSED</v>
          </cell>
          <cell r="D58047" t="str">
            <v>Medium</v>
          </cell>
          <cell r="E58047" t="str">
            <v>netscribes</v>
          </cell>
          <cell r="F58047" t="str">
            <v>Sushma Ram</v>
          </cell>
          <cell r="G58047">
            <v>45918.804166666669</v>
          </cell>
          <cell r="H58047">
            <v>45926.761805555558</v>
          </cell>
        </row>
        <row r="58048">
          <cell r="A58048" t="str">
            <v>UCW-19376</v>
          </cell>
          <cell r="B58048" t="str">
            <v>Beauty - 125928 - E2E - Kama Ayurveda - 14 SKUS - 18 Sep</v>
          </cell>
          <cell r="C58048" t="str">
            <v>CLOSED</v>
          </cell>
          <cell r="D58048" t="str">
            <v>Highest</v>
          </cell>
          <cell r="E58048" t="str">
            <v>netscribes</v>
          </cell>
          <cell r="F58048" t="str">
            <v>Shraddha Dighe</v>
          </cell>
          <cell r="G58048">
            <v>45918.771527777775</v>
          </cell>
          <cell r="H58048">
            <v>45953.37777777778</v>
          </cell>
        </row>
        <row r="58049">
          <cell r="A58049" t="str">
            <v>UCW-19373</v>
          </cell>
          <cell r="B58049" t="str">
            <v>Updated images-16-09-2025</v>
          </cell>
          <cell r="C58049" t="str">
            <v>CLOSED Due to Inactive/Insufficient Information</v>
          </cell>
          <cell r="D58049" t="str">
            <v>Medium</v>
          </cell>
          <cell r="E58049" t="str">
            <v>netscribes</v>
          </cell>
          <cell r="F58049" t="str">
            <v>Mohd Tahir Shaikh</v>
          </cell>
          <cell r="G58049">
            <v>45918.73333333333</v>
          </cell>
          <cell r="H58049">
            <v>45931.697916666664</v>
          </cell>
        </row>
        <row r="58050">
          <cell r="A58050" t="str">
            <v>UCW-19370</v>
          </cell>
          <cell r="B58050" t="str">
            <v>2nd New Listing for Diwali Target (Tata Cliq 16.09.2025)</v>
          </cell>
          <cell r="C58050" t="str">
            <v>CLOSED</v>
          </cell>
          <cell r="D58050" t="str">
            <v>Medium</v>
          </cell>
          <cell r="E58050" t="str">
            <v>netscribes</v>
          </cell>
          <cell r="F58050" t="str">
            <v>Juilee Jadhav</v>
          </cell>
          <cell r="G58050">
            <v>45918.714583333334</v>
          </cell>
          <cell r="H58050">
            <v>45927.508333333331</v>
          </cell>
        </row>
        <row r="58051">
          <cell r="A58051" t="str">
            <v>UCW-19365</v>
          </cell>
          <cell r="B58051" t="str">
            <v>JJ FTW &amp; ACC AW-25 (Lot-7)- Tata Cliq</v>
          </cell>
          <cell r="C58051" t="str">
            <v>CLOSED</v>
          </cell>
          <cell r="D58051" t="str">
            <v>Medium</v>
          </cell>
          <cell r="E58051" t="str">
            <v>netscribes</v>
          </cell>
          <cell r="F58051" t="str">
            <v>Sushma Ram</v>
          </cell>
          <cell r="G58051">
            <v>45918.670138888891</v>
          </cell>
          <cell r="H58051">
            <v>45922.60833333333</v>
          </cell>
        </row>
        <row r="58052">
          <cell r="A58052" t="str">
            <v>UCW-19361</v>
          </cell>
          <cell r="B58052" t="str">
            <v>New Cataloge File for NATURALLY YOURS - 12 skus</v>
          </cell>
          <cell r="C58052" t="str">
            <v>CLOSED</v>
          </cell>
          <cell r="D58052" t="str">
            <v>Medium</v>
          </cell>
          <cell r="E58052" t="str">
            <v>netscribes</v>
          </cell>
          <cell r="F58052" t="str">
            <v>Juilee Jadhav</v>
          </cell>
          <cell r="G58052">
            <v>45918.659722222219</v>
          </cell>
          <cell r="H58052">
            <v>45926.51666666667</v>
          </cell>
        </row>
        <row r="58053">
          <cell r="A58053" t="str">
            <v>UCW-19353</v>
          </cell>
          <cell r="B58053" t="str">
            <v>Globus Women's Wear Apparels - 63 Styles - Batch 108,109 &amp; 110 (Western Wear) (16.09.2025) (Seller Code - 124013)</v>
          </cell>
          <cell r="C58053" t="str">
            <v>CLOSED</v>
          </cell>
          <cell r="D58053" t="str">
            <v>Medium</v>
          </cell>
          <cell r="E58053" t="str">
            <v>netscribes</v>
          </cell>
          <cell r="F58053" t="str">
            <v>Sushma Ram</v>
          </cell>
          <cell r="G58053">
            <v>45918.620138888888</v>
          </cell>
          <cell r="H58053">
            <v>45925.767361111109</v>
          </cell>
        </row>
        <row r="58054">
          <cell r="A58054" t="str">
            <v>UCW-19343</v>
          </cell>
          <cell r="B58054" t="str">
            <v>Tatacliq Silver Catalogue - 55 Skus (HIGH PRIORITY) - SHAKTI Collection</v>
          </cell>
          <cell r="C58054" t="str">
            <v>CLOSED</v>
          </cell>
          <cell r="D58054" t="str">
            <v>Medium</v>
          </cell>
          <cell r="E58054" t="str">
            <v>netscribes</v>
          </cell>
          <cell r="F58054" t="str">
            <v>Mohd Tahir Shaikh</v>
          </cell>
          <cell r="G58054">
            <v>45918.578472222223</v>
          </cell>
          <cell r="H58054">
            <v>45926.556944444441</v>
          </cell>
        </row>
        <row r="58055">
          <cell r="A58055" t="str">
            <v>UCW-19340</v>
          </cell>
          <cell r="B58055" t="str">
            <v>Beauty - Image resize- 18 Sep</v>
          </cell>
          <cell r="C58055" t="str">
            <v>CLOSED</v>
          </cell>
          <cell r="D58055" t="str">
            <v>Highest</v>
          </cell>
          <cell r="E58055" t="str">
            <v>netscribes</v>
          </cell>
          <cell r="F58055" t="str">
            <v>Shraddha Dighe</v>
          </cell>
          <cell r="G58055">
            <v>45918.561111111114</v>
          </cell>
          <cell r="H58055">
            <v>46004.365277777775</v>
          </cell>
        </row>
        <row r="58056">
          <cell r="A58056" t="str">
            <v>UCW-19335</v>
          </cell>
          <cell r="B58056" t="str">
            <v xml:space="preserve">Women's Apparel 05-08-2025 </v>
          </cell>
          <cell r="C58056" t="str">
            <v>CLOSED</v>
          </cell>
          <cell r="D58056" t="str">
            <v>Medium</v>
          </cell>
          <cell r="E58056" t="str">
            <v>netscribes</v>
          </cell>
          <cell r="F58056" t="str">
            <v>netscribes</v>
          </cell>
          <cell r="G58056">
            <v>45918.543749999997</v>
          </cell>
          <cell r="H58056">
            <v>45920.716666666667</v>
          </cell>
        </row>
        <row r="58057">
          <cell r="A58057" t="str">
            <v>UCW-19330</v>
          </cell>
          <cell r="B58057" t="str">
            <v>Beauty - 125928 - E2E - Anastasia Beverly hills - 8 SKUS - 18 Sep</v>
          </cell>
          <cell r="C58057" t="str">
            <v>CLOSED Due to Inactive/Insufficient Information</v>
          </cell>
          <cell r="D58057" t="str">
            <v>Highest</v>
          </cell>
          <cell r="E58057" t="str">
            <v>netscribes</v>
          </cell>
          <cell r="F58057" t="str">
            <v>Shraddha Dighe</v>
          </cell>
          <cell r="G58057">
            <v>45918.524305555555</v>
          </cell>
          <cell r="H58057">
            <v>45925.836111111108</v>
          </cell>
        </row>
        <row r="58058">
          <cell r="A58058" t="str">
            <v>UCW-19328</v>
          </cell>
          <cell r="B58058" t="str">
            <v>Muun Home || Seller code : 129271 ||Gifting Box</v>
          </cell>
          <cell r="C58058" t="str">
            <v>CLOSED</v>
          </cell>
          <cell r="D58058" t="str">
            <v>Medium</v>
          </cell>
          <cell r="E58058" t="str">
            <v>netscribes</v>
          </cell>
          <cell r="F58058" t="str">
            <v>Juilee Jadhav</v>
          </cell>
          <cell r="G58058">
            <v>45918.495833333334</v>
          </cell>
          <cell r="H58058">
            <v>45926.679861111108</v>
          </cell>
        </row>
        <row r="58059">
          <cell r="A58059" t="str">
            <v>UCW-19326</v>
          </cell>
          <cell r="B58059" t="str">
            <v>TataCliQ | Luxury | YouTube Links | 26 Aug 2025</v>
          </cell>
          <cell r="C58059" t="str">
            <v>CLOSED</v>
          </cell>
          <cell r="D58059" t="str">
            <v>Medium</v>
          </cell>
          <cell r="E58059" t="str">
            <v>netscribes</v>
          </cell>
          <cell r="F58059" t="str">
            <v>Sushma Ram</v>
          </cell>
          <cell r="G58059">
            <v>45918.489583333336</v>
          </cell>
          <cell r="H58059">
            <v>45943.831944444442</v>
          </cell>
        </row>
        <row r="58060">
          <cell r="A58060" t="str">
            <v>UCW-19321</v>
          </cell>
          <cell r="B58060" t="str">
            <v>Beauty - 127367 - Image update - Kiro - 15 SKUS - 18 Sep</v>
          </cell>
          <cell r="C58060" t="str">
            <v>CLOSED</v>
          </cell>
          <cell r="D58060" t="str">
            <v>Highest</v>
          </cell>
          <cell r="E58060" t="str">
            <v>netscribes</v>
          </cell>
          <cell r="F58060" t="str">
            <v>Shraddha Dighe</v>
          </cell>
          <cell r="G58060">
            <v>45918.460416666669</v>
          </cell>
          <cell r="H58060">
            <v>46004.363888888889</v>
          </cell>
        </row>
        <row r="58061">
          <cell r="A58061" t="str">
            <v>UCW-19318</v>
          </cell>
          <cell r="B58061" t="str">
            <v>Beauty - 127939 - E2E - Janeke - 34 SKUS - 18 Sep</v>
          </cell>
          <cell r="C58061" t="str">
            <v>CLOSED</v>
          </cell>
          <cell r="D58061" t="str">
            <v>Highest</v>
          </cell>
          <cell r="E58061" t="str">
            <v>netscribes</v>
          </cell>
          <cell r="F58061" t="str">
            <v>Shraddha Dighe</v>
          </cell>
          <cell r="G58061">
            <v>45918.431944444441</v>
          </cell>
          <cell r="H58061">
            <v>45939.556944444441</v>
          </cell>
        </row>
        <row r="58062">
          <cell r="A58062" t="str">
            <v>UCW-19315</v>
          </cell>
          <cell r="B58062" t="str">
            <v>Beauty - 128656 - E2E -Ikonic Professional - 12 SKUS - 17 Sep</v>
          </cell>
          <cell r="C58062" t="str">
            <v>CLOSED</v>
          </cell>
          <cell r="D58062" t="str">
            <v>Highest</v>
          </cell>
          <cell r="E58062" t="str">
            <v>netscribes</v>
          </cell>
          <cell r="F58062" t="str">
            <v>Shraddha Dighe</v>
          </cell>
          <cell r="G58062">
            <v>45918.413888888892</v>
          </cell>
          <cell r="H58062">
            <v>45958.525000000001</v>
          </cell>
        </row>
        <row r="58063">
          <cell r="A58063" t="str">
            <v>UCW-19310</v>
          </cell>
          <cell r="B58063" t="str">
            <v>TH-MP-Lot 84</v>
          </cell>
          <cell r="C58063" t="str">
            <v>CLOSED</v>
          </cell>
          <cell r="D58063" t="str">
            <v>Medium</v>
          </cell>
          <cell r="E58063" t="str">
            <v>Chirag Dubal</v>
          </cell>
          <cell r="F58063" t="str">
            <v>Asmi Kumar</v>
          </cell>
          <cell r="G58063">
            <v>45917.984027777777</v>
          </cell>
          <cell r="H58063">
            <v>45943.832638888889</v>
          </cell>
        </row>
        <row r="58064">
          <cell r="A58064" t="str">
            <v>UCW-19306</v>
          </cell>
          <cell r="B58064" t="str">
            <v>Tatacliq Kids Apparels Template | 15th Sep'2025</v>
          </cell>
          <cell r="C58064" t="str">
            <v>CLOSED</v>
          </cell>
          <cell r="D58064" t="str">
            <v>Medium</v>
          </cell>
          <cell r="E58064" t="str">
            <v>netscribes</v>
          </cell>
          <cell r="F58064" t="str">
            <v>Lishita Kotian</v>
          </cell>
          <cell r="G58064">
            <v>45917.722222222219</v>
          </cell>
          <cell r="H58064">
            <v>45920.601388888892</v>
          </cell>
        </row>
        <row r="58065">
          <cell r="A58065" t="str">
            <v>UCW-19305</v>
          </cell>
          <cell r="B58065" t="str">
            <v>Tatacliq Footwear-Input-Kids Templates | 15th Sep'25</v>
          </cell>
          <cell r="C58065" t="str">
            <v>CLOSED</v>
          </cell>
          <cell r="D58065" t="str">
            <v>Medium</v>
          </cell>
          <cell r="E58065" t="str">
            <v>netscribes</v>
          </cell>
          <cell r="F58065" t="str">
            <v>Lishita Kotian</v>
          </cell>
          <cell r="G58065">
            <v>45917.718055555553</v>
          </cell>
          <cell r="H58065">
            <v>45926.517361111109</v>
          </cell>
        </row>
        <row r="58066">
          <cell r="A58066" t="str">
            <v>UCW-19304</v>
          </cell>
          <cell r="B58066" t="str">
            <v>Tatacliq Men Women Footwear Templates | 15th Sep'2025</v>
          </cell>
          <cell r="C58066" t="str">
            <v>CLOSED</v>
          </cell>
          <cell r="D58066" t="str">
            <v>Medium</v>
          </cell>
          <cell r="E58066" t="str">
            <v>netscribes</v>
          </cell>
          <cell r="F58066" t="str">
            <v>Lishita Kotian</v>
          </cell>
          <cell r="G58066">
            <v>45917.710416666669</v>
          </cell>
          <cell r="H58066">
            <v>45922.701388888891</v>
          </cell>
        </row>
        <row r="58067">
          <cell r="A58067" t="str">
            <v>UCW-19301</v>
          </cell>
          <cell r="B58067" t="str">
            <v>CLONE - TataCliQ | Fashion | YouTube Links | 26 Aug 2025</v>
          </cell>
          <cell r="C58067" t="str">
            <v>CLOSED</v>
          </cell>
          <cell r="D58067" t="str">
            <v>Medium</v>
          </cell>
          <cell r="E58067" t="str">
            <v>netscribes</v>
          </cell>
          <cell r="F58067" t="str">
            <v>Mohd Tahir Shaikh</v>
          </cell>
          <cell r="G58067">
            <v>45917.685416666667</v>
          </cell>
          <cell r="H58067">
            <v>46004.363194444442</v>
          </cell>
        </row>
        <row r="58068">
          <cell r="A58068" t="str">
            <v>UCW-19299</v>
          </cell>
          <cell r="B58068" t="str">
            <v>Biba New Women &amp; Kids Lot AW25 - 28 Styles</v>
          </cell>
          <cell r="C58068" t="str">
            <v>CLOSED</v>
          </cell>
          <cell r="D58068" t="str">
            <v>Medium</v>
          </cell>
          <cell r="E58068" t="str">
            <v>netscribes</v>
          </cell>
          <cell r="F58068" t="str">
            <v>Sushma Ram</v>
          </cell>
          <cell r="G58068">
            <v>45917.678472222222</v>
          </cell>
          <cell r="H58068">
            <v>45931.552777777775</v>
          </cell>
        </row>
        <row r="58069">
          <cell r="A58069" t="str">
            <v>UCW-19296</v>
          </cell>
          <cell r="B58069" t="str">
            <v>Images to be revamped for existing styles</v>
          </cell>
          <cell r="C58069" t="str">
            <v>CLOSED</v>
          </cell>
          <cell r="D58069" t="str">
            <v>Medium</v>
          </cell>
          <cell r="E58069" t="str">
            <v>netscribes</v>
          </cell>
          <cell r="F58069" t="str">
            <v>Mohd Tahir Shaikh</v>
          </cell>
          <cell r="G58069">
            <v>45917.674305555556</v>
          </cell>
          <cell r="H58069">
            <v>46004.362500000003</v>
          </cell>
        </row>
        <row r="58070">
          <cell r="A58070" t="str">
            <v>UCW-19294</v>
          </cell>
          <cell r="B58070" t="str">
            <v xml:space="preserve">Globus Women's Wear Apparels -  31 Styles - Batch 108,109 &amp; 110 (Brand - Globus Stores Pvt Ltd) (Ethnic Wear) (16.09.2025) (Seller ID - 124013) </v>
          </cell>
          <cell r="C58070" t="str">
            <v>CLOSED</v>
          </cell>
          <cell r="D58070" t="str">
            <v>Medium</v>
          </cell>
          <cell r="E58070" t="str">
            <v>netscribes</v>
          </cell>
          <cell r="F58070" t="str">
            <v>Sushma Ram</v>
          </cell>
          <cell r="G58070">
            <v>45917.668749999997</v>
          </cell>
          <cell r="H58070">
            <v>45923.84097222222</v>
          </cell>
        </row>
        <row r="58071">
          <cell r="A58071" t="str">
            <v>UCW-19290</v>
          </cell>
          <cell r="B58071" t="str">
            <v>Beauty - Image resize - 17 Sep</v>
          </cell>
          <cell r="C58071" t="str">
            <v>CLOSED</v>
          </cell>
          <cell r="D58071" t="str">
            <v>Highest</v>
          </cell>
          <cell r="E58071" t="str">
            <v>netscribes</v>
          </cell>
          <cell r="F58071" t="str">
            <v>Shraddha Dighe</v>
          </cell>
          <cell r="G58071">
            <v>45917.642361111109</v>
          </cell>
          <cell r="H58071">
            <v>46004.363194444442</v>
          </cell>
        </row>
        <row r="58072">
          <cell r="A58072" t="str">
            <v>UCW-19286</v>
          </cell>
          <cell r="B58072" t="str">
            <v xml:space="preserve">Tatacliq Lifestyle Catalog Template-Lot -126_15.09.2025 </v>
          </cell>
          <cell r="C58072" t="str">
            <v>CLOSED</v>
          </cell>
          <cell r="D58072" t="str">
            <v>Medium</v>
          </cell>
          <cell r="E58072" t="str">
            <v>netscribes</v>
          </cell>
          <cell r="F58072" t="str">
            <v>Sushma Ram</v>
          </cell>
          <cell r="G58072">
            <v>45917.598611111112</v>
          </cell>
          <cell r="H58072">
            <v>45931.548611111109</v>
          </cell>
        </row>
        <row r="58073">
          <cell r="A58073" t="str">
            <v>UCW-19283</v>
          </cell>
          <cell r="B58073" t="str">
            <v xml:space="preserve">Kids Apparel 15-09-2025 </v>
          </cell>
          <cell r="C58073" t="str">
            <v>CLOSED</v>
          </cell>
          <cell r="D58073" t="str">
            <v>Medium</v>
          </cell>
          <cell r="E58073" t="str">
            <v>netscribes</v>
          </cell>
          <cell r="F58073" t="str">
            <v>netscribes</v>
          </cell>
          <cell r="G58073">
            <v>45917.59097222222</v>
          </cell>
          <cell r="H58073">
            <v>46004.361805555556</v>
          </cell>
        </row>
        <row r="58074">
          <cell r="A58074" t="str">
            <v>UCW-19281</v>
          </cell>
          <cell r="B58074" t="str">
            <v>Men's Apparel 15-09-2025</v>
          </cell>
          <cell r="C58074" t="str">
            <v>CLOSED</v>
          </cell>
          <cell r="D58074" t="str">
            <v>Medium</v>
          </cell>
          <cell r="E58074" t="str">
            <v>netscribes</v>
          </cell>
          <cell r="F58074" t="str">
            <v>netscribes</v>
          </cell>
          <cell r="G58074">
            <v>45917.581944444442</v>
          </cell>
          <cell r="H58074">
            <v>46004.361805555556</v>
          </cell>
        </row>
        <row r="58075">
          <cell r="A58075" t="str">
            <v>UCW-19271</v>
          </cell>
          <cell r="B58075" t="str">
            <v xml:space="preserve">Bag Accessories 15-09-2025 </v>
          </cell>
          <cell r="C58075" t="str">
            <v>CLOSED</v>
          </cell>
          <cell r="D58075" t="str">
            <v>Medium</v>
          </cell>
          <cell r="E58075" t="str">
            <v>netscribes</v>
          </cell>
          <cell r="F58075" t="str">
            <v>netscribes</v>
          </cell>
          <cell r="G58075">
            <v>45917.520138888889</v>
          </cell>
          <cell r="H58075">
            <v>46004.36041666667</v>
          </cell>
        </row>
        <row r="58076">
          <cell r="A58076" t="str">
            <v>UCW-19270</v>
          </cell>
          <cell r="B58076" t="str">
            <v>Men's Apparel 15-09-2025</v>
          </cell>
          <cell r="C58076" t="str">
            <v>CLOSED</v>
          </cell>
          <cell r="D58076" t="str">
            <v>Medium</v>
          </cell>
          <cell r="E58076" t="str">
            <v>netscribes</v>
          </cell>
          <cell r="F58076" t="str">
            <v>Lishita Kotian</v>
          </cell>
          <cell r="G58076">
            <v>45917.51666666667</v>
          </cell>
          <cell r="H58076">
            <v>45926.631249999999</v>
          </cell>
        </row>
        <row r="58077">
          <cell r="A58077" t="str">
            <v>UCW-19269</v>
          </cell>
          <cell r="B58077" t="str">
            <v>London Rag - Women's style - 31 styles</v>
          </cell>
          <cell r="C58077" t="str">
            <v>CLOSED</v>
          </cell>
          <cell r="D58077" t="str">
            <v>Medium</v>
          </cell>
          <cell r="E58077" t="str">
            <v>netscribes</v>
          </cell>
          <cell r="F58077" t="str">
            <v>Sushma Ram</v>
          </cell>
          <cell r="G58077">
            <v>45917.51458333333</v>
          </cell>
          <cell r="H58077">
            <v>45925.927777777775</v>
          </cell>
        </row>
        <row r="58078">
          <cell r="A58078" t="str">
            <v>UCW-19266</v>
          </cell>
          <cell r="B58078" t="str">
            <v xml:space="preserve">Kids Apparel 15-09-2025 </v>
          </cell>
          <cell r="C58078" t="str">
            <v>CLOSED</v>
          </cell>
          <cell r="D58078" t="str">
            <v>Medium</v>
          </cell>
          <cell r="E58078" t="str">
            <v>netscribes</v>
          </cell>
          <cell r="F58078" t="str">
            <v>Lishita Kotian</v>
          </cell>
          <cell r="G58078">
            <v>45917.502083333333</v>
          </cell>
          <cell r="H58078">
            <v>45930.473611111112</v>
          </cell>
        </row>
        <row r="58079">
          <cell r="A58079" t="str">
            <v>UCW-19265</v>
          </cell>
          <cell r="B58079" t="str">
            <v>Miarcus -24 Styles-AW'25 -15 August</v>
          </cell>
          <cell r="C58079" t="str">
            <v>CLOSED</v>
          </cell>
          <cell r="D58079" t="str">
            <v>Medium</v>
          </cell>
          <cell r="E58079" t="str">
            <v>netscribes</v>
          </cell>
          <cell r="F58079" t="str">
            <v>Lishita Kotian</v>
          </cell>
          <cell r="G58079">
            <v>45917.494444444441</v>
          </cell>
          <cell r="H58079">
            <v>45940.577777777777</v>
          </cell>
        </row>
        <row r="58080">
          <cell r="A58080" t="str">
            <v>UCW-19264</v>
          </cell>
          <cell r="B58080" t="str">
            <v>Beauty - 125928 - Max Factor - 6 SKUS - 17 Sep</v>
          </cell>
          <cell r="C58080" t="str">
            <v>CLOSED</v>
          </cell>
          <cell r="D58080" t="str">
            <v>Highest</v>
          </cell>
          <cell r="E58080" t="str">
            <v>netscribes</v>
          </cell>
          <cell r="F58080" t="str">
            <v>Shraddha Dighe</v>
          </cell>
          <cell r="G58080">
            <v>45917.493055555555</v>
          </cell>
          <cell r="H58080">
            <v>45920.45416666667</v>
          </cell>
        </row>
        <row r="58081">
          <cell r="A58081" t="str">
            <v>UCW-19263</v>
          </cell>
          <cell r="B58081" t="str">
            <v xml:space="preserve">Belt Accessories 15-09-2025 </v>
          </cell>
          <cell r="C58081" t="str">
            <v>CLOSED</v>
          </cell>
          <cell r="D58081" t="str">
            <v>Medium</v>
          </cell>
          <cell r="E58081" t="str">
            <v>netscribes</v>
          </cell>
          <cell r="F58081" t="str">
            <v>netscribes</v>
          </cell>
          <cell r="G58081">
            <v>45917.493055555555</v>
          </cell>
          <cell r="H58081">
            <v>46004.359722222223</v>
          </cell>
        </row>
        <row r="58082">
          <cell r="A58082" t="str">
            <v>UCW-19261</v>
          </cell>
          <cell r="B58082" t="str">
            <v>Beauty - 125928 - Image update - Schwarzkopf Professional - 1 SKU - 17 Sep</v>
          </cell>
          <cell r="C58082" t="str">
            <v>CLOSED</v>
          </cell>
          <cell r="D58082" t="str">
            <v>Highest</v>
          </cell>
          <cell r="E58082" t="str">
            <v>netscribes</v>
          </cell>
          <cell r="F58082" t="str">
            <v>Shraddha Dighe</v>
          </cell>
          <cell r="G58082">
            <v>45917.489583333336</v>
          </cell>
          <cell r="H58082">
            <v>46004.361111111109</v>
          </cell>
        </row>
        <row r="58083">
          <cell r="A58083" t="str">
            <v>UCW-19255</v>
          </cell>
          <cell r="B58083" t="str">
            <v>Beauty - 126109 - Image update - Brillare - 1 SKUS - 17 Sep</v>
          </cell>
          <cell r="C58083" t="str">
            <v>CLOSED</v>
          </cell>
          <cell r="D58083" t="str">
            <v>Medium</v>
          </cell>
          <cell r="E58083" t="str">
            <v>netscribes</v>
          </cell>
          <cell r="F58083" t="str">
            <v>netscribes</v>
          </cell>
          <cell r="G58083">
            <v>45917.472222222219</v>
          </cell>
          <cell r="H58083">
            <v>45964.625694444447</v>
          </cell>
        </row>
        <row r="58084">
          <cell r="A58084" t="str">
            <v>UCW-19254</v>
          </cell>
          <cell r="B58084" t="str">
            <v>CLONE - Fw: Hoppa Sweden X Onboarding Proposal for Tata CLiQ</v>
          </cell>
          <cell r="C58084" t="str">
            <v>CLOSED</v>
          </cell>
          <cell r="D58084" t="str">
            <v>Medium</v>
          </cell>
          <cell r="E58084" t="str">
            <v>netscribes</v>
          </cell>
          <cell r="F58084" t="str">
            <v>Mohd Tahir Shaikh</v>
          </cell>
          <cell r="G58084">
            <v>45917.47152777778</v>
          </cell>
          <cell r="H58084">
            <v>45922.563194444447</v>
          </cell>
        </row>
        <row r="58085">
          <cell r="A58085" t="str">
            <v>UCW-19252</v>
          </cell>
          <cell r="B58085" t="str">
            <v xml:space="preserve">Bag Accessories 15-09-2025 </v>
          </cell>
          <cell r="C58085" t="str">
            <v>CLOSED</v>
          </cell>
          <cell r="D58085" t="str">
            <v>Medium</v>
          </cell>
          <cell r="E58085" t="str">
            <v>netscribes</v>
          </cell>
          <cell r="F58085" t="str">
            <v>Lishita Kotian</v>
          </cell>
          <cell r="G58085">
            <v>45917.467361111114</v>
          </cell>
          <cell r="H58085">
            <v>45939.618750000001</v>
          </cell>
        </row>
        <row r="58086">
          <cell r="A58086" t="str">
            <v>UCW-19251</v>
          </cell>
          <cell r="B58086" t="str">
            <v>Beauty - 100001 - E2E - Studiowest - 13 SKUS - 16 Sep</v>
          </cell>
          <cell r="C58086" t="str">
            <v>CLOSED</v>
          </cell>
          <cell r="D58086" t="str">
            <v>Highest</v>
          </cell>
          <cell r="E58086" t="str">
            <v>netscribes</v>
          </cell>
          <cell r="F58086" t="str">
            <v>Shraddha Dighe</v>
          </cell>
          <cell r="G58086">
            <v>45917.46597222222</v>
          </cell>
          <cell r="H58086">
            <v>45921.45</v>
          </cell>
        </row>
        <row r="58087">
          <cell r="A58087" t="str">
            <v>UCW-19250</v>
          </cell>
          <cell r="B58087" t="str">
            <v>For Listing</v>
          </cell>
          <cell r="C58087" t="str">
            <v>CLOSED Due to Inactive/Insufficient Information</v>
          </cell>
          <cell r="D58087" t="str">
            <v>Medium</v>
          </cell>
          <cell r="E58087" t="str">
            <v>netscribes</v>
          </cell>
          <cell r="F58087" t="str">
            <v>netscribes</v>
          </cell>
          <cell r="G58087">
            <v>45917.462500000001</v>
          </cell>
          <cell r="H58087">
            <v>45964.581250000003</v>
          </cell>
        </row>
        <row r="58088">
          <cell r="A58088" t="str">
            <v>UCW-19249</v>
          </cell>
          <cell r="B58088" t="str">
            <v>Kappasa - Apparel - 29/08/25</v>
          </cell>
          <cell r="C58088" t="str">
            <v>CLOSED</v>
          </cell>
          <cell r="D58088" t="str">
            <v>Medium</v>
          </cell>
          <cell r="E58088" t="str">
            <v>netscribes</v>
          </cell>
          <cell r="F58088" t="str">
            <v>netscribes</v>
          </cell>
          <cell r="G58088">
            <v>45917.458333333336</v>
          </cell>
          <cell r="H58088">
            <v>45964.581250000003</v>
          </cell>
        </row>
        <row r="58089">
          <cell r="A58089" t="str">
            <v>UCW-19248</v>
          </cell>
          <cell r="B58089" t="str">
            <v xml:space="preserve">Belt Accessories 15-09-2025 </v>
          </cell>
          <cell r="C58089" t="str">
            <v>CLOSED</v>
          </cell>
          <cell r="D58089" t="str">
            <v>Medium</v>
          </cell>
          <cell r="E58089" t="str">
            <v>netscribes</v>
          </cell>
          <cell r="F58089" t="str">
            <v>Lishita Kotian</v>
          </cell>
          <cell r="G58089">
            <v>45917.455555555556</v>
          </cell>
          <cell r="H58089">
            <v>45922.550694444442</v>
          </cell>
        </row>
        <row r="58090">
          <cell r="A58090" t="str">
            <v>UCW-19242</v>
          </cell>
          <cell r="B58090" t="str">
            <v>New Collection - Abhisht</v>
          </cell>
          <cell r="C58090" t="str">
            <v>CLOSED</v>
          </cell>
          <cell r="D58090" t="str">
            <v>Medium</v>
          </cell>
          <cell r="E58090" t="str">
            <v>netscribes</v>
          </cell>
          <cell r="F58090" t="str">
            <v>Mohd Tahir Shaikh</v>
          </cell>
          <cell r="G58090">
            <v>45917.438194444447</v>
          </cell>
          <cell r="H58090">
            <v>45926.729166666664</v>
          </cell>
        </row>
        <row r="58091">
          <cell r="A58091" t="str">
            <v>UCW-19240</v>
          </cell>
          <cell r="B58091" t="str">
            <v>Tatacliq Accessories Content template_05-02-25</v>
          </cell>
          <cell r="C58091" t="str">
            <v>CLOSED</v>
          </cell>
          <cell r="D58091" t="str">
            <v>Medium</v>
          </cell>
          <cell r="E58091" t="str">
            <v>netscribes</v>
          </cell>
          <cell r="F58091" t="str">
            <v>Mohd Tahir Shaikh</v>
          </cell>
          <cell r="G58091">
            <v>45917.429861111108</v>
          </cell>
          <cell r="H58091">
            <v>45922.486111111109</v>
          </cell>
        </row>
        <row r="58092">
          <cell r="A58092" t="str">
            <v>UCW-19238</v>
          </cell>
          <cell r="B58092" t="str">
            <v>TQ Video Upload_CL8, CL8 Wallets &amp; Cap Capsule</v>
          </cell>
          <cell r="C58092" t="str">
            <v>CLOSED</v>
          </cell>
          <cell r="D58092" t="str">
            <v>Medium</v>
          </cell>
          <cell r="E58092" t="str">
            <v>netscribes</v>
          </cell>
          <cell r="F58092" t="str">
            <v>Mohd Tahir Shaikh</v>
          </cell>
          <cell r="G58092">
            <v>45917.022222222222</v>
          </cell>
          <cell r="H58092">
            <v>46004.35833333333</v>
          </cell>
        </row>
        <row r="58093">
          <cell r="A58093" t="str">
            <v>UCW-19237</v>
          </cell>
          <cell r="B58093" t="str">
            <v>Image update for catalog USPA Men</v>
          </cell>
          <cell r="C58093" t="str">
            <v>CLOSED</v>
          </cell>
          <cell r="D58093" t="str">
            <v>Medium</v>
          </cell>
          <cell r="E58093" t="str">
            <v>netscribes</v>
          </cell>
          <cell r="F58093" t="str">
            <v>Mohd Tahir Shaikh</v>
          </cell>
          <cell r="G58093">
            <v>45917.019444444442</v>
          </cell>
          <cell r="H58093">
            <v>46004.357638888891</v>
          </cell>
        </row>
        <row r="58094">
          <cell r="A58094" t="str">
            <v>UCW-19235</v>
          </cell>
          <cell r="B58094" t="str">
            <v>NEW CATALOGUE TATACLIQ X LIBAS 14-09-2025</v>
          </cell>
          <cell r="C58094" t="str">
            <v>CLOSED</v>
          </cell>
          <cell r="D58094" t="str">
            <v>Medium</v>
          </cell>
          <cell r="E58094" t="str">
            <v>netscribes</v>
          </cell>
          <cell r="F58094" t="str">
            <v>Mohd Tahir Shaikh</v>
          </cell>
          <cell r="G58094">
            <v>45917.01458333333</v>
          </cell>
          <cell r="H58094">
            <v>45922.767361111109</v>
          </cell>
        </row>
        <row r="58095">
          <cell r="A58095" t="str">
            <v>UCW-19234</v>
          </cell>
          <cell r="B58095" t="str">
            <v>GAS (PHASE-1) | TataCliq MP</v>
          </cell>
          <cell r="C58095" t="str">
            <v>CLOSED</v>
          </cell>
          <cell r="D58095" t="str">
            <v>Medium</v>
          </cell>
          <cell r="E58095" t="str">
            <v>netscribes</v>
          </cell>
          <cell r="F58095" t="str">
            <v>Mohd Tahir Shaikh</v>
          </cell>
          <cell r="G58095">
            <v>45917.009027777778</v>
          </cell>
          <cell r="H58095">
            <v>45963.538888888892</v>
          </cell>
        </row>
        <row r="58096">
          <cell r="A58096" t="str">
            <v>UCW-19232</v>
          </cell>
          <cell r="B58096" t="str">
            <v>Tatacliq Kids Apparels Template | 10th Sep'2025</v>
          </cell>
          <cell r="C58096" t="str">
            <v>CLOSED</v>
          </cell>
          <cell r="D58096" t="str">
            <v>Medium</v>
          </cell>
          <cell r="E58096" t="str">
            <v>netscribes</v>
          </cell>
          <cell r="F58096" t="str">
            <v>netscribes</v>
          </cell>
          <cell r="G58096">
            <v>45916.958333333336</v>
          </cell>
          <cell r="H58096">
            <v>45965.902083333334</v>
          </cell>
        </row>
        <row r="58097">
          <cell r="A58097" t="str">
            <v>UCW-19231</v>
          </cell>
          <cell r="B58097" t="str">
            <v>Biba AW25 LOT 4 - TC</v>
          </cell>
          <cell r="C58097" t="str">
            <v>CLOSED</v>
          </cell>
          <cell r="D58097" t="str">
            <v>Medium</v>
          </cell>
          <cell r="E58097" t="str">
            <v>netscribes</v>
          </cell>
          <cell r="F58097" t="str">
            <v>netscribes</v>
          </cell>
          <cell r="G58097">
            <v>45916.957638888889</v>
          </cell>
          <cell r="H58097">
            <v>45965.902777777781</v>
          </cell>
        </row>
        <row r="58098">
          <cell r="A58098" t="str">
            <v>UCW-19230</v>
          </cell>
          <cell r="B58098" t="str">
            <v>Regarding new products upload - The Artment</v>
          </cell>
          <cell r="C58098" t="str">
            <v>CLOSED</v>
          </cell>
          <cell r="D58098" t="str">
            <v>Medium</v>
          </cell>
          <cell r="E58098" t="str">
            <v>netscribes</v>
          </cell>
          <cell r="F58098" t="str">
            <v>netscribes</v>
          </cell>
          <cell r="G58098">
            <v>45916.952777777777</v>
          </cell>
          <cell r="H58098">
            <v>45964.581944444442</v>
          </cell>
        </row>
        <row r="58099">
          <cell r="A58099" t="str">
            <v>UCW-19229</v>
          </cell>
          <cell r="B58099" t="str">
            <v xml:space="preserve">ONLY AW25 (LOT-2) (TATA CLIQ Template) </v>
          </cell>
          <cell r="C58099" t="str">
            <v>CLOSED</v>
          </cell>
          <cell r="D58099" t="str">
            <v>Medium</v>
          </cell>
          <cell r="E58099" t="str">
            <v>netscribes</v>
          </cell>
          <cell r="F58099" t="str">
            <v>netscribes</v>
          </cell>
          <cell r="G58099">
            <v>45916.951388888891</v>
          </cell>
          <cell r="H58099">
            <v>45965.904166666667</v>
          </cell>
        </row>
        <row r="58100">
          <cell r="A58100" t="str">
            <v>UCW-19228</v>
          </cell>
          <cell r="B58100" t="str">
            <v>Mens New Listings 29.8.2025</v>
          </cell>
          <cell r="C58100" t="str">
            <v>CLOSED</v>
          </cell>
          <cell r="D58100" t="str">
            <v>Medium</v>
          </cell>
          <cell r="E58100" t="str">
            <v>netscribes</v>
          </cell>
          <cell r="F58100" t="str">
            <v>netscribes</v>
          </cell>
          <cell r="G58100">
            <v>45916.949305555558</v>
          </cell>
          <cell r="H58100">
            <v>45965.904166666667</v>
          </cell>
        </row>
        <row r="58101">
          <cell r="A58101" t="str">
            <v>UCW-19226</v>
          </cell>
          <cell r="B58101" t="str">
            <v>New SKU Addition Tata 10 Articles</v>
          </cell>
          <cell r="C58101" t="str">
            <v>CLOSED</v>
          </cell>
          <cell r="D58101" t="str">
            <v>Medium</v>
          </cell>
          <cell r="E58101" t="str">
            <v>netscribes</v>
          </cell>
          <cell r="F58101" t="str">
            <v>Juilee Jadhav</v>
          </cell>
          <cell r="G58101">
            <v>45916.788888888892</v>
          </cell>
          <cell r="H58101">
            <v>45920.753472222219</v>
          </cell>
        </row>
        <row r="58102">
          <cell r="A58102" t="str">
            <v>UCW-19224</v>
          </cell>
          <cell r="B58102" t="str">
            <v>Primary Image Change Request</v>
          </cell>
          <cell r="C58102" t="str">
            <v>CLOSED</v>
          </cell>
          <cell r="D58102" t="str">
            <v>Medium</v>
          </cell>
          <cell r="E58102" t="str">
            <v>netscribes</v>
          </cell>
          <cell r="F58102" t="str">
            <v>Juilee Jadhav</v>
          </cell>
          <cell r="G58102">
            <v>45916.776388888888</v>
          </cell>
          <cell r="H58102">
            <v>46004.356249999997</v>
          </cell>
        </row>
        <row r="58103">
          <cell r="A58103" t="str">
            <v>UCW-19222</v>
          </cell>
          <cell r="B58103" t="str">
            <v xml:space="preserve">Tatacliq Lifestyle Catalog Template-Lot -124_01.09.2025 </v>
          </cell>
          <cell r="C58103" t="str">
            <v>CLOSED</v>
          </cell>
          <cell r="D58103" t="str">
            <v>Medium</v>
          </cell>
          <cell r="E58103" t="str">
            <v>netscribes</v>
          </cell>
          <cell r="F58103" t="str">
            <v>netscribes</v>
          </cell>
          <cell r="G58103">
            <v>45916.770138888889</v>
          </cell>
          <cell r="H58103">
            <v>45965.904861111114</v>
          </cell>
        </row>
        <row r="58104">
          <cell r="A58104" t="str">
            <v>UCW-19218</v>
          </cell>
          <cell r="B58104" t="str">
            <v xml:space="preserve">Catalogue - Bras &amp; Panties LVER </v>
          </cell>
          <cell r="C58104" t="str">
            <v>CLOSED</v>
          </cell>
          <cell r="D58104" t="str">
            <v>Medium</v>
          </cell>
          <cell r="E58104" t="str">
            <v>netscribes</v>
          </cell>
          <cell r="F58104" t="str">
            <v>netscribes</v>
          </cell>
          <cell r="G58104">
            <v>45916.762499999997</v>
          </cell>
          <cell r="H58104">
            <v>45965.904861111114</v>
          </cell>
        </row>
        <row r="58105">
          <cell r="A58105" t="str">
            <v>UCW-19214</v>
          </cell>
          <cell r="B58105" t="str">
            <v>Tatacliq Women Western Wear Template | 15th Sep'2025</v>
          </cell>
          <cell r="C58105" t="str">
            <v>CLOSED</v>
          </cell>
          <cell r="D58105" t="str">
            <v>Medium</v>
          </cell>
          <cell r="E58105" t="str">
            <v>netscribes</v>
          </cell>
          <cell r="F58105" t="str">
            <v>Lishita Kotian</v>
          </cell>
          <cell r="G58105">
            <v>45916.744444444441</v>
          </cell>
          <cell r="H58105">
            <v>45931.534722222219</v>
          </cell>
        </row>
        <row r="58106">
          <cell r="A58106" t="str">
            <v>UCW-19213</v>
          </cell>
          <cell r="B58106" t="str">
            <v>Brand: MAGNUS, Tata Cliq new listing</v>
          </cell>
          <cell r="C58106" t="str">
            <v>CLOSED Due to Inactive/Insufficient Information</v>
          </cell>
          <cell r="D58106" t="str">
            <v>Medium</v>
          </cell>
          <cell r="E58106" t="str">
            <v>netscribes</v>
          </cell>
          <cell r="F58106" t="str">
            <v>Juilee Jadhav</v>
          </cell>
          <cell r="G58106">
            <v>45916.743055555555</v>
          </cell>
          <cell r="H58106">
            <v>45937.495833333334</v>
          </cell>
        </row>
        <row r="58107">
          <cell r="A58107" t="str">
            <v>UCW-19210</v>
          </cell>
          <cell r="B58107" t="str">
            <v>Tatacliq Women Ethnic Wear Template | 15th Sep'2025</v>
          </cell>
          <cell r="C58107" t="str">
            <v>CLOSED</v>
          </cell>
          <cell r="D58107" t="str">
            <v>Medium</v>
          </cell>
          <cell r="E58107" t="str">
            <v>netscribes</v>
          </cell>
          <cell r="F58107" t="str">
            <v>Lishita Kotian</v>
          </cell>
          <cell r="G58107">
            <v>45916.738888888889</v>
          </cell>
          <cell r="H58107">
            <v>45922.701388888891</v>
          </cell>
        </row>
        <row r="58108">
          <cell r="A58108" t="str">
            <v>UCW-19209</v>
          </cell>
          <cell r="B58108" t="str">
            <v>TATACLIQ IMAGE UPDATE 14-09-2025</v>
          </cell>
          <cell r="C58108" t="str">
            <v>CLOSED</v>
          </cell>
          <cell r="D58108" t="str">
            <v>Medium</v>
          </cell>
          <cell r="E58108" t="str">
            <v>netscribes</v>
          </cell>
          <cell r="F58108" t="str">
            <v>Lishita Kotian</v>
          </cell>
          <cell r="G58108">
            <v>45916.725694444445</v>
          </cell>
          <cell r="H58108">
            <v>46004.356249999997</v>
          </cell>
        </row>
        <row r="58109">
          <cell r="A58109" t="str">
            <v>UCW-19206</v>
          </cell>
          <cell r="B58109" t="str">
            <v>Tata Cliq New Product Listing Sheet (11-09-2025)</v>
          </cell>
          <cell r="C58109" t="str">
            <v>CLOSED</v>
          </cell>
          <cell r="D58109" t="str">
            <v>Highest</v>
          </cell>
          <cell r="E58109" t="str">
            <v>netscribes</v>
          </cell>
          <cell r="F58109" t="str">
            <v>Sushma Ram</v>
          </cell>
          <cell r="G58109">
            <v>45916.720138888886</v>
          </cell>
          <cell r="H58109">
            <v>45931.52847222222</v>
          </cell>
        </row>
        <row r="58110">
          <cell r="A58110" t="str">
            <v>UCW-19204</v>
          </cell>
          <cell r="B58110" t="str">
            <v>Beauty -  Request to update images - 6 Aug</v>
          </cell>
          <cell r="C58110" t="str">
            <v>CLOSED Due to Inactive/Insufficient Information</v>
          </cell>
          <cell r="D58110" t="str">
            <v>Medium</v>
          </cell>
          <cell r="E58110" t="str">
            <v>netscribes</v>
          </cell>
          <cell r="F58110" t="str">
            <v>netscribes</v>
          </cell>
          <cell r="G58110">
            <v>45916.715277777781</v>
          </cell>
          <cell r="H58110">
            <v>45922.521527777775</v>
          </cell>
        </row>
        <row r="58111">
          <cell r="A58111" t="str">
            <v>UCW-19203</v>
          </cell>
          <cell r="B58111" t="str">
            <v>TATACLIQ SIZE ADDITION X LIBAS - 14-09-2025</v>
          </cell>
          <cell r="C58111" t="str">
            <v>CLOSED</v>
          </cell>
          <cell r="D58111" t="str">
            <v>Medium</v>
          </cell>
          <cell r="E58111" t="str">
            <v>netscribes</v>
          </cell>
          <cell r="F58111" t="str">
            <v>Sushma Ram</v>
          </cell>
          <cell r="G58111">
            <v>45916.711111111108</v>
          </cell>
          <cell r="H58111">
            <v>46004.355555555558</v>
          </cell>
        </row>
        <row r="58112">
          <cell r="A58112" t="str">
            <v>UCW-19202</v>
          </cell>
          <cell r="B58112" t="str">
            <v>Beauty - 129242 - E2E - Kindlife (I'm From) - 3 SKUS - 16 Sep</v>
          </cell>
          <cell r="C58112" t="str">
            <v>CLOSED</v>
          </cell>
          <cell r="D58112" t="str">
            <v>Highest</v>
          </cell>
          <cell r="E58112" t="str">
            <v>netscribes</v>
          </cell>
          <cell r="F58112" t="str">
            <v>Shraddha Dighe</v>
          </cell>
          <cell r="G58112">
            <v>45916.710416666669</v>
          </cell>
          <cell r="H58112">
            <v>45920.45</v>
          </cell>
        </row>
        <row r="58113">
          <cell r="A58113" t="str">
            <v>UCW-19199</v>
          </cell>
          <cell r="B58113" t="str">
            <v>Tatacliq Men Content template_29-08-25</v>
          </cell>
          <cell r="C58113" t="str">
            <v>CLOSED</v>
          </cell>
          <cell r="D58113" t="str">
            <v>Medium</v>
          </cell>
          <cell r="E58113" t="str">
            <v>netscribes</v>
          </cell>
          <cell r="F58113" t="str">
            <v>Lishita Kotian</v>
          </cell>
          <cell r="G58113">
            <v>45916.693055555559</v>
          </cell>
          <cell r="H58113">
            <v>45939.53402777778</v>
          </cell>
        </row>
        <row r="58114">
          <cell r="A58114" t="str">
            <v>UCW-19194</v>
          </cell>
          <cell r="B58114" t="str">
            <v>Beauty - 125928 - E2E - HUGO BOSS - 4 SKU - 16 Sep</v>
          </cell>
          <cell r="C58114" t="str">
            <v>CLOSED</v>
          </cell>
          <cell r="D58114" t="str">
            <v>Medium</v>
          </cell>
          <cell r="E58114" t="str">
            <v>netscribes</v>
          </cell>
          <cell r="F58114" t="str">
            <v>Shraddha Dighe</v>
          </cell>
          <cell r="G58114">
            <v>45916.64166666667</v>
          </cell>
          <cell r="H58114">
            <v>45920.447222222225</v>
          </cell>
        </row>
        <row r="58115">
          <cell r="A58115" t="str">
            <v>UCW-19190</v>
          </cell>
          <cell r="B58115" t="str">
            <v>Beauty - 125662 - E2E - Paula's Choice - 3 SKUS - 16 Sep</v>
          </cell>
          <cell r="C58115" t="str">
            <v>CLOSED</v>
          </cell>
          <cell r="D58115" t="str">
            <v>Highest</v>
          </cell>
          <cell r="E58115" t="str">
            <v>netscribes</v>
          </cell>
          <cell r="F58115" t="str">
            <v>Shraddha Dighe</v>
          </cell>
          <cell r="G58115">
            <v>45916.586805555555</v>
          </cell>
          <cell r="H58115">
            <v>45921.458333333336</v>
          </cell>
        </row>
        <row r="58116">
          <cell r="A58116" t="str">
            <v>UCW-19189</v>
          </cell>
          <cell r="B58116" t="str">
            <v>Mia Silver New collections Catalogue for DT</v>
          </cell>
          <cell r="C58116" t="str">
            <v>CLOSED</v>
          </cell>
          <cell r="D58116" t="str">
            <v>Medium</v>
          </cell>
          <cell r="E58116" t="str">
            <v>netscribes</v>
          </cell>
          <cell r="F58116" t="str">
            <v>Mohd Tahir Shaikh</v>
          </cell>
          <cell r="G58116">
            <v>45916.578472222223</v>
          </cell>
          <cell r="H58116">
            <v>45958.65</v>
          </cell>
        </row>
        <row r="58117">
          <cell r="A58117" t="str">
            <v>UCW-19188</v>
          </cell>
          <cell r="B58117" t="str">
            <v>CLONE - H225 NSM Batch 2 Levi's - Tatacliq</v>
          </cell>
          <cell r="C58117" t="str">
            <v>CLOSED</v>
          </cell>
          <cell r="D58117" t="str">
            <v>Medium</v>
          </cell>
          <cell r="E58117" t="str">
            <v>netscribes</v>
          </cell>
          <cell r="F58117" t="str">
            <v>Juilee Jadhav</v>
          </cell>
          <cell r="G58117">
            <v>45916.571527777778</v>
          </cell>
          <cell r="H58117">
            <v>45919.440972222219</v>
          </cell>
        </row>
        <row r="58118">
          <cell r="A58118" t="str">
            <v>UCW-19185</v>
          </cell>
          <cell r="B58118" t="str">
            <v>Upload Sheet_15th Sep 2025</v>
          </cell>
          <cell r="C58118" t="str">
            <v>CLOSED</v>
          </cell>
          <cell r="D58118" t="str">
            <v>Medium</v>
          </cell>
          <cell r="E58118" t="str">
            <v>netscribes</v>
          </cell>
          <cell r="F58118" t="str">
            <v>Mohd Tahir Shaikh</v>
          </cell>
          <cell r="G58118">
            <v>45916.560416666667</v>
          </cell>
          <cell r="H58118">
            <v>45921.599999999999</v>
          </cell>
        </row>
        <row r="58119">
          <cell r="A58119" t="str">
            <v>UCW-19182</v>
          </cell>
          <cell r="B58119" t="str">
            <v>Beauty - 125928 - E2E - Roberto Cavalli &amp; Just Cavalli - 5 SKUS - 16 Sep</v>
          </cell>
          <cell r="C58119" t="str">
            <v>CLOSED</v>
          </cell>
          <cell r="D58119" t="str">
            <v>Highest</v>
          </cell>
          <cell r="E58119" t="str">
            <v>netscribes</v>
          </cell>
          <cell r="F58119" t="str">
            <v>Shraddha Dighe</v>
          </cell>
          <cell r="G58119">
            <v>45916.543055555558</v>
          </cell>
          <cell r="H58119">
            <v>45920.438194444447</v>
          </cell>
        </row>
        <row r="58120">
          <cell r="A58120" t="str">
            <v>UCW-19181</v>
          </cell>
          <cell r="B58120" t="str">
            <v>ETHNIC KURTA SETS- 2025</v>
          </cell>
          <cell r="C58120" t="str">
            <v>CLOSED</v>
          </cell>
          <cell r="D58120" t="str">
            <v>Medium</v>
          </cell>
          <cell r="F58120" t="str">
            <v>Juilee Jadhav</v>
          </cell>
          <cell r="G58120">
            <v>45916.537499999999</v>
          </cell>
          <cell r="H58120">
            <v>45918.619444444441</v>
          </cell>
        </row>
        <row r="58121">
          <cell r="A58121" t="str">
            <v>UCW-19180</v>
          </cell>
          <cell r="B58121" t="str">
            <v>ETHNIC KURTA SETS- 2025</v>
          </cell>
          <cell r="C58121" t="str">
            <v>CLOSED Due to Inactive/Insufficient Information</v>
          </cell>
          <cell r="D58121" t="str">
            <v>Medium</v>
          </cell>
          <cell r="E58121" t="str">
            <v>netscribes</v>
          </cell>
          <cell r="F58121" t="str">
            <v>Juilee Jadhav</v>
          </cell>
          <cell r="G58121">
            <v>45916.51666666667</v>
          </cell>
          <cell r="H58121">
            <v>45918.46597222222</v>
          </cell>
        </row>
        <row r="58122">
          <cell r="A58122" t="str">
            <v>UCW-19177</v>
          </cell>
          <cell r="B58122" t="str">
            <v>Catalogue Upload Feed || Metro-Mochi</v>
          </cell>
          <cell r="C58122" t="str">
            <v>CLOSED</v>
          </cell>
          <cell r="D58122" t="str">
            <v>Medium</v>
          </cell>
          <cell r="E58122" t="str">
            <v>netscribes</v>
          </cell>
          <cell r="F58122" t="str">
            <v>netscribes</v>
          </cell>
          <cell r="G58122">
            <v>45916.494444444441</v>
          </cell>
          <cell r="H58122">
            <v>46172.503472222219</v>
          </cell>
        </row>
        <row r="58123">
          <cell r="A58123" t="str">
            <v>UCW-19176</v>
          </cell>
          <cell r="B58123" t="str">
            <v>New catalog - Ethnic India</v>
          </cell>
          <cell r="C58123" t="str">
            <v>CLOSED</v>
          </cell>
          <cell r="D58123" t="str">
            <v>Medium</v>
          </cell>
          <cell r="E58123" t="str">
            <v>netscribes</v>
          </cell>
          <cell r="F58123" t="str">
            <v>Lishita Kotian</v>
          </cell>
          <cell r="G58123">
            <v>45916.486805555556</v>
          </cell>
          <cell r="H58123">
            <v>45936.494444444441</v>
          </cell>
        </row>
        <row r="58124">
          <cell r="A58124" t="str">
            <v>UCW-19175</v>
          </cell>
          <cell r="B58124" t="str">
            <v>ROCIA TATACLIQ TEMPLATE 13.09.2025</v>
          </cell>
          <cell r="C58124" t="str">
            <v>CLOSED</v>
          </cell>
          <cell r="D58124" t="str">
            <v>Medium</v>
          </cell>
          <cell r="E58124" t="str">
            <v>netscribes</v>
          </cell>
          <cell r="F58124" t="str">
            <v>Sushma Ram</v>
          </cell>
          <cell r="G58124">
            <v>45916.482638888891</v>
          </cell>
          <cell r="H58124">
            <v>45926.711805555555</v>
          </cell>
        </row>
        <row r="58125">
          <cell r="A58125" t="str">
            <v>UCW-19173</v>
          </cell>
          <cell r="B58125" t="str">
            <v>Miarcus -9 Styles-AW 25- 14 September</v>
          </cell>
          <cell r="C58125" t="str">
            <v>CLOSED</v>
          </cell>
          <cell r="D58125" t="str">
            <v>Medium</v>
          </cell>
          <cell r="E58125" t="str">
            <v>netscribes</v>
          </cell>
          <cell r="F58125" t="str">
            <v>Lishita Kotian</v>
          </cell>
          <cell r="G58125">
            <v>45916.479166666664</v>
          </cell>
          <cell r="H58125">
            <v>45923.594444444447</v>
          </cell>
        </row>
        <row r="58126">
          <cell r="A58126" t="str">
            <v>UCW-19164</v>
          </cell>
          <cell r="B58126" t="str">
            <v>Plum Tree - Win 25 New Listing</v>
          </cell>
          <cell r="C58126" t="str">
            <v>CLOSED</v>
          </cell>
          <cell r="D58126" t="str">
            <v>Medium</v>
          </cell>
          <cell r="E58126" t="str">
            <v>netscribes</v>
          </cell>
          <cell r="F58126" t="str">
            <v>Juilee Jadhav</v>
          </cell>
          <cell r="G58126">
            <v>45916.458333333336</v>
          </cell>
          <cell r="H58126">
            <v>45927.640972222223</v>
          </cell>
        </row>
        <row r="58127">
          <cell r="A58127" t="str">
            <v>UCW-19160</v>
          </cell>
          <cell r="B58127" t="str">
            <v>Kids Footwear New Styles For Tatacliq (SS-25) - (Styles-14) 13.09.2025</v>
          </cell>
          <cell r="C58127" t="str">
            <v>CLOSED</v>
          </cell>
          <cell r="D58127" t="str">
            <v>Medium</v>
          </cell>
          <cell r="E58127" t="str">
            <v>netscribes</v>
          </cell>
          <cell r="F58127" t="str">
            <v>Sushma Ram</v>
          </cell>
          <cell r="G58127">
            <v>45916.445833333331</v>
          </cell>
          <cell r="H58127">
            <v>45919.944444444445</v>
          </cell>
        </row>
        <row r="58128">
          <cell r="A58128" t="str">
            <v>UCW-19151</v>
          </cell>
          <cell r="B58128" t="str">
            <v>Being Human listed in Bewakoof</v>
          </cell>
          <cell r="C58128" t="str">
            <v>CLOSED Due to Inactive/Insufficient Information</v>
          </cell>
          <cell r="D58128" t="str">
            <v>Medium</v>
          </cell>
          <cell r="E58128" t="str">
            <v>netscribes</v>
          </cell>
          <cell r="F58128" t="str">
            <v>Juilee Jadhav</v>
          </cell>
          <cell r="G58128">
            <v>45915.763888888891</v>
          </cell>
          <cell r="H58128">
            <v>45971.470138888886</v>
          </cell>
        </row>
        <row r="58129">
          <cell r="A58129" t="str">
            <v>UCW-19150</v>
          </cell>
          <cell r="B58129" t="str">
            <v xml:space="preserve">Bhima Made to Order and Ship attribute update </v>
          </cell>
          <cell r="C58129" t="str">
            <v>CLOSED</v>
          </cell>
          <cell r="D58129" t="str">
            <v>Medium</v>
          </cell>
          <cell r="E58129" t="str">
            <v>netscribes</v>
          </cell>
          <cell r="F58129" t="str">
            <v>Mohd Tahir Shaikh</v>
          </cell>
          <cell r="G58129">
            <v>45915.757638888892</v>
          </cell>
          <cell r="H58129">
            <v>46004.352083333331</v>
          </cell>
        </row>
        <row r="58130">
          <cell r="A58130" t="str">
            <v>UCW-19139</v>
          </cell>
          <cell r="B58130" t="str">
            <v>Images update of existing catalog</v>
          </cell>
          <cell r="C58130" t="str">
            <v>CLOSED</v>
          </cell>
          <cell r="D58130" t="str">
            <v>Medium</v>
          </cell>
          <cell r="E58130" t="str">
            <v>netscribes</v>
          </cell>
          <cell r="F58130" t="str">
            <v>Juilee Jadhav</v>
          </cell>
          <cell r="G58130">
            <v>45915.697222222225</v>
          </cell>
          <cell r="H58130">
            <v>46004.354166666664</v>
          </cell>
        </row>
        <row r="58131">
          <cell r="A58131" t="str">
            <v>UCW-19136</v>
          </cell>
          <cell r="B58131" t="str">
            <v>Beauty - Image resize Ticket - 15 Sep</v>
          </cell>
          <cell r="C58131" t="str">
            <v>CLOSED</v>
          </cell>
          <cell r="D58131" t="str">
            <v>Highest</v>
          </cell>
          <cell r="E58131" t="str">
            <v>netscribes</v>
          </cell>
          <cell r="F58131" t="str">
            <v>Shraddha Dighe</v>
          </cell>
          <cell r="G58131">
            <v>45915.693055555559</v>
          </cell>
          <cell r="H58131">
            <v>46004.354861111111</v>
          </cell>
        </row>
        <row r="58132">
          <cell r="A58132" t="str">
            <v>UCW-19135</v>
          </cell>
          <cell r="B58132" t="str">
            <v>Request to Update Images for Existing Product Listings</v>
          </cell>
          <cell r="C58132" t="str">
            <v>CLOSED</v>
          </cell>
          <cell r="D58132" t="str">
            <v>Medium</v>
          </cell>
          <cell r="E58132" t="str">
            <v>netscribes</v>
          </cell>
          <cell r="F58132" t="str">
            <v>netscribes</v>
          </cell>
          <cell r="G58132">
            <v>45915.688888888886</v>
          </cell>
          <cell r="H58132">
            <v>46004.35</v>
          </cell>
        </row>
        <row r="58133">
          <cell r="A58133" t="str">
            <v>UCW-19133</v>
          </cell>
          <cell r="B58133" t="str">
            <v>Men-243 New Styles for Listing</v>
          </cell>
          <cell r="C58133" t="str">
            <v>CLOSED</v>
          </cell>
          <cell r="D58133" t="str">
            <v>Medium</v>
          </cell>
          <cell r="E58133" t="str">
            <v>netscribes</v>
          </cell>
          <cell r="F58133" t="str">
            <v>Sushma Ram</v>
          </cell>
          <cell r="G58133">
            <v>45915.686111111114</v>
          </cell>
          <cell r="H58133">
            <v>45931.49722222222</v>
          </cell>
        </row>
        <row r="58134">
          <cell r="A58134" t="str">
            <v>UCW-19128</v>
          </cell>
          <cell r="B58134" t="str">
            <v>Mason Home - PDP Update - 15/09/25</v>
          </cell>
          <cell r="C58134" t="str">
            <v>CLOSED</v>
          </cell>
          <cell r="D58134" t="str">
            <v>Medium</v>
          </cell>
          <cell r="E58134" t="str">
            <v>Chirag Dubal</v>
          </cell>
          <cell r="F58134" t="str">
            <v>Reagan D’souza</v>
          </cell>
          <cell r="G58134">
            <v>45915.675694444442</v>
          </cell>
          <cell r="H58134">
            <v>45943.826388888891</v>
          </cell>
        </row>
        <row r="58135">
          <cell r="A58135" t="str">
            <v>UCW-19120</v>
          </cell>
          <cell r="B58135" t="str">
            <v>TATA Cliq X Rosara Home || Seller code : 129302 || bed sheets</v>
          </cell>
          <cell r="C58135" t="str">
            <v>CLOSED</v>
          </cell>
          <cell r="D58135" t="str">
            <v>Medium</v>
          </cell>
          <cell r="E58135" t="str">
            <v>netscribes</v>
          </cell>
          <cell r="F58135" t="str">
            <v>Juilee Jadhav</v>
          </cell>
          <cell r="G58135">
            <v>45915.665972222225</v>
          </cell>
          <cell r="H58135">
            <v>45926.477083333331</v>
          </cell>
        </row>
        <row r="58136">
          <cell r="A58136" t="str">
            <v>UCW-19119</v>
          </cell>
          <cell r="B58136" t="str">
            <v>Tatacliq Women Western Wear Template | 12th Sep'2025</v>
          </cell>
          <cell r="C58136" t="str">
            <v>CLOSED</v>
          </cell>
          <cell r="D58136" t="str">
            <v>Medium</v>
          </cell>
          <cell r="E58136" t="str">
            <v>netscribes</v>
          </cell>
          <cell r="F58136" t="str">
            <v>Lishita Kotian</v>
          </cell>
          <cell r="G58136">
            <v>45915.664583333331</v>
          </cell>
          <cell r="H58136">
            <v>45931.518750000003</v>
          </cell>
        </row>
        <row r="58137">
          <cell r="A58137" t="str">
            <v>UCW-19118</v>
          </cell>
          <cell r="B58137" t="str">
            <v>Beauty - 125928 - E2E - Wella Professionals - 1 SKU - 15 Sep</v>
          </cell>
          <cell r="C58137" t="str">
            <v>CLOSED</v>
          </cell>
          <cell r="D58137" t="str">
            <v>Medium</v>
          </cell>
          <cell r="E58137" t="str">
            <v>netscribes</v>
          </cell>
          <cell r="F58137" t="str">
            <v>Shraddha Dighe</v>
          </cell>
          <cell r="G58137">
            <v>45915.661805555559</v>
          </cell>
          <cell r="H58137">
            <v>45922.511805555558</v>
          </cell>
        </row>
        <row r="58138">
          <cell r="A58138" t="str">
            <v>UCW-19117</v>
          </cell>
          <cell r="B58138" t="str">
            <v>Tatacliq Women Ethnic Wear Template | 12th Sep'2025</v>
          </cell>
          <cell r="C58138" t="str">
            <v>CLOSED</v>
          </cell>
          <cell r="D58138" t="str">
            <v>Medium</v>
          </cell>
          <cell r="E58138" t="str">
            <v>netscribes</v>
          </cell>
          <cell r="F58138" t="str">
            <v>Lishita Kotian</v>
          </cell>
          <cell r="G58138">
            <v>45915.661805555559</v>
          </cell>
          <cell r="H58138">
            <v>45922.672222222223</v>
          </cell>
        </row>
        <row r="58139">
          <cell r="A58139" t="str">
            <v>UCW-19110</v>
          </cell>
          <cell r="B58139" t="str">
            <v>TATACLIQ x Knitroot - Catalogue</v>
          </cell>
          <cell r="C58139" t="str">
            <v>CLOSED Due to Inactive/Insufficient Information</v>
          </cell>
          <cell r="D58139" t="str">
            <v>Medium</v>
          </cell>
          <cell r="E58139" t="str">
            <v>netscribes</v>
          </cell>
          <cell r="F58139" t="str">
            <v>Lishita Kotian</v>
          </cell>
          <cell r="G58139">
            <v>45915.652777777781</v>
          </cell>
          <cell r="H58139">
            <v>45929.668055555558</v>
          </cell>
        </row>
        <row r="58140">
          <cell r="A58140" t="str">
            <v>UCW-19109</v>
          </cell>
          <cell r="B58140" t="str">
            <v>Beauty - 125908 - E2E - Milkshake - 7 SKUS - 15 Sep</v>
          </cell>
          <cell r="C58140" t="str">
            <v>CLOSED</v>
          </cell>
          <cell r="D58140" t="str">
            <v>Highest</v>
          </cell>
          <cell r="E58140" t="str">
            <v>netscribes</v>
          </cell>
          <cell r="F58140" t="str">
            <v>Shraddha Dighe</v>
          </cell>
          <cell r="G58140">
            <v>45915.652083333334</v>
          </cell>
          <cell r="H58140">
            <v>45920.429861111108</v>
          </cell>
        </row>
        <row r="58141">
          <cell r="A58141" t="str">
            <v>UCW-19107</v>
          </cell>
          <cell r="B58141" t="str">
            <v>Beauty - 125928 - E2E - Simihaze - 77 SKUS - 15 SEP</v>
          </cell>
          <cell r="C58141" t="str">
            <v>CLOSED Due to Inactive/Insufficient Information</v>
          </cell>
          <cell r="D58141" t="str">
            <v>Medium</v>
          </cell>
          <cell r="E58141" t="str">
            <v>netscribes</v>
          </cell>
          <cell r="F58141" t="str">
            <v>Shraddha Dighe</v>
          </cell>
          <cell r="G58141">
            <v>45915.649305555555</v>
          </cell>
          <cell r="H58141">
            <v>45937.505555555559</v>
          </cell>
        </row>
        <row r="58142">
          <cell r="A58142" t="str">
            <v>UCW-19103</v>
          </cell>
          <cell r="B58142" t="str">
            <v>Tatacliq Men Content template_12-09-25</v>
          </cell>
          <cell r="C58142" t="str">
            <v>CLOSED</v>
          </cell>
          <cell r="D58142" t="str">
            <v>Medium</v>
          </cell>
          <cell r="E58142" t="str">
            <v>netscribes</v>
          </cell>
          <cell r="F58142" t="str">
            <v>Lishita Kotian</v>
          </cell>
          <cell r="G58142">
            <v>45915.642361111109</v>
          </cell>
          <cell r="H58142">
            <v>45923.890972222223</v>
          </cell>
        </row>
        <row r="58143">
          <cell r="A58143" t="str">
            <v>UCW-19101</v>
          </cell>
          <cell r="B58143" t="str">
            <v>Tatacliq Men Content template_12-09-25_Batch 2</v>
          </cell>
          <cell r="C58143" t="str">
            <v>CLOSED</v>
          </cell>
          <cell r="D58143" t="str">
            <v>Medium</v>
          </cell>
          <cell r="E58143" t="str">
            <v>netscribes</v>
          </cell>
          <cell r="F58143" t="str">
            <v>Lishita Kotian</v>
          </cell>
          <cell r="G58143">
            <v>45915.634722222225</v>
          </cell>
          <cell r="H58143">
            <v>45923.897916666669</v>
          </cell>
        </row>
        <row r="58144">
          <cell r="A58144" t="str">
            <v>UCW-19098</v>
          </cell>
          <cell r="B58144" t="str">
            <v>Soch_124205-SAS_403_Styles</v>
          </cell>
          <cell r="C58144" t="str">
            <v>CLOSED</v>
          </cell>
          <cell r="D58144" t="str">
            <v>Medium</v>
          </cell>
          <cell r="E58144" t="str">
            <v>netscribes</v>
          </cell>
          <cell r="F58144" t="str">
            <v>Juilee Jadhav</v>
          </cell>
          <cell r="G58144">
            <v>45915.625</v>
          </cell>
          <cell r="H58144">
            <v>45922.629166666666</v>
          </cell>
        </row>
        <row r="58145">
          <cell r="A58145" t="str">
            <v>UCW-19096</v>
          </cell>
          <cell r="B58145" t="str">
            <v>Women's Apparel 12-09-2025</v>
          </cell>
          <cell r="C58145" t="str">
            <v>CLOSED</v>
          </cell>
          <cell r="D58145" t="str">
            <v>Medium</v>
          </cell>
          <cell r="E58145" t="str">
            <v>netscribes</v>
          </cell>
          <cell r="F58145" t="str">
            <v>Lishita Kotian</v>
          </cell>
          <cell r="G58145">
            <v>45915.614583333336</v>
          </cell>
          <cell r="H58145">
            <v>46004.347222222219</v>
          </cell>
        </row>
        <row r="58146">
          <cell r="A58146" t="str">
            <v>UCW-19095</v>
          </cell>
          <cell r="B58146" t="str">
            <v>Women-198 New Styles for Listing</v>
          </cell>
          <cell r="C58146" t="str">
            <v>CLOSED</v>
          </cell>
          <cell r="D58146" t="str">
            <v>Medium</v>
          </cell>
          <cell r="E58146" t="str">
            <v>netscribes</v>
          </cell>
          <cell r="F58146" t="str">
            <v>Sushma Ram</v>
          </cell>
          <cell r="G58146">
            <v>45915.613194444442</v>
          </cell>
          <cell r="H58146">
            <v>45922.621527777781</v>
          </cell>
        </row>
        <row r="58147">
          <cell r="A58147" t="str">
            <v>UCW-19094</v>
          </cell>
          <cell r="B58147" t="str">
            <v xml:space="preserve">Men's Apparel 12-09-2025 </v>
          </cell>
          <cell r="C58147" t="str">
            <v>CLOSED</v>
          </cell>
          <cell r="D58147" t="str">
            <v>Medium</v>
          </cell>
          <cell r="E58147" t="str">
            <v>netscribes</v>
          </cell>
          <cell r="F58147" t="str">
            <v>Lishita Kotian</v>
          </cell>
          <cell r="G58147">
            <v>45915.604166666664</v>
          </cell>
          <cell r="H58147">
            <v>46004.348611111112</v>
          </cell>
        </row>
        <row r="58148">
          <cell r="A58148" t="str">
            <v>UCW-19092</v>
          </cell>
          <cell r="B58148" t="str">
            <v>DURFI Image Update_Priority_9th sept 2025</v>
          </cell>
          <cell r="C58148" t="str">
            <v>CLOSED</v>
          </cell>
          <cell r="D58148" t="str">
            <v>Medium</v>
          </cell>
          <cell r="E58148" t="str">
            <v>netscribes</v>
          </cell>
          <cell r="F58148" t="str">
            <v>Sushma Ram</v>
          </cell>
          <cell r="G58148">
            <v>45915.599305555559</v>
          </cell>
          <cell r="H58148">
            <v>46004.347222222219</v>
          </cell>
        </row>
        <row r="58149">
          <cell r="A58149" t="str">
            <v>UCW-19091</v>
          </cell>
          <cell r="B58149" t="str">
            <v>TH-Omni-Lot 77</v>
          </cell>
          <cell r="C58149" t="str">
            <v>CLOSED</v>
          </cell>
          <cell r="D58149" t="str">
            <v>Medium</v>
          </cell>
          <cell r="E58149" t="str">
            <v>Chirag Dubal</v>
          </cell>
          <cell r="F58149" t="str">
            <v>Asmi Kumar</v>
          </cell>
          <cell r="G58149">
            <v>45915.594444444447</v>
          </cell>
          <cell r="H58149">
            <v>45943.82708333333</v>
          </cell>
        </row>
        <row r="58150">
          <cell r="A58150" t="str">
            <v>UCW-19090</v>
          </cell>
          <cell r="B58150" t="str">
            <v>Festive Collection (trueBrowns)</v>
          </cell>
          <cell r="C58150" t="str">
            <v>CLOSED</v>
          </cell>
          <cell r="D58150" t="str">
            <v>Medium</v>
          </cell>
          <cell r="E58150" t="str">
            <v>netscribes</v>
          </cell>
          <cell r="F58150" t="str">
            <v>Juilee Jadhav</v>
          </cell>
          <cell r="G58150">
            <v>45915.59375</v>
          </cell>
          <cell r="H58150">
            <v>45929.606944444444</v>
          </cell>
        </row>
        <row r="58151">
          <cell r="A58151" t="str">
            <v>UCW-19089</v>
          </cell>
          <cell r="B58151" t="str">
            <v xml:space="preserve">Reebok Footwear Men 12-09-2025 </v>
          </cell>
          <cell r="C58151" t="str">
            <v>CLOSED</v>
          </cell>
          <cell r="D58151" t="str">
            <v>Medium</v>
          </cell>
          <cell r="E58151" t="str">
            <v>netscribes</v>
          </cell>
          <cell r="F58151" t="str">
            <v>Sushma Ram</v>
          </cell>
          <cell r="G58151">
            <v>45915.59375</v>
          </cell>
          <cell r="H58151">
            <v>45971.430555555555</v>
          </cell>
        </row>
        <row r="58152">
          <cell r="A58152" t="str">
            <v>UCW-19087</v>
          </cell>
          <cell r="B58152" t="str">
            <v>CK Omni-90 Lot</v>
          </cell>
          <cell r="C58152" t="str">
            <v>CLOSED</v>
          </cell>
          <cell r="D58152" t="str">
            <v>Medium</v>
          </cell>
          <cell r="E58152" t="str">
            <v>Chirag Dubal</v>
          </cell>
          <cell r="F58152" t="str">
            <v>Asmi Kumar</v>
          </cell>
          <cell r="G58152">
            <v>45915.588888888888</v>
          </cell>
          <cell r="H58152">
            <v>45943.831250000003</v>
          </cell>
        </row>
        <row r="58153">
          <cell r="A58153" t="str">
            <v>UCW-19086</v>
          </cell>
          <cell r="B58153" t="str">
            <v xml:space="preserve">Reebok Men's Apparel 12-09-2025 </v>
          </cell>
          <cell r="C58153" t="str">
            <v>CLOSED</v>
          </cell>
          <cell r="D58153" t="str">
            <v>Medium</v>
          </cell>
          <cell r="E58153" t="str">
            <v>netscribes</v>
          </cell>
          <cell r="F58153" t="str">
            <v>Sushma Ram</v>
          </cell>
          <cell r="G58153">
            <v>45915.588888888888</v>
          </cell>
          <cell r="H58153">
            <v>45934.745138888888</v>
          </cell>
        </row>
        <row r="58154">
          <cell r="A58154" t="str">
            <v>UCW-19085</v>
          </cell>
          <cell r="B58154" t="str">
            <v>Images to update.</v>
          </cell>
          <cell r="C58154" t="str">
            <v>CLOSED</v>
          </cell>
          <cell r="D58154" t="str">
            <v>Medium</v>
          </cell>
          <cell r="E58154" t="str">
            <v>netscribes</v>
          </cell>
          <cell r="F58154" t="str">
            <v>Sushma Ram</v>
          </cell>
          <cell r="G58154">
            <v>45915.580555555556</v>
          </cell>
          <cell r="H58154">
            <v>45929.701388888891</v>
          </cell>
        </row>
        <row r="58155">
          <cell r="A58155" t="str">
            <v>UCW-19083</v>
          </cell>
          <cell r="B58155" t="str">
            <v>ToniQ &amp; The Bro Code New catalog-TRBL(tatacliq)</v>
          </cell>
          <cell r="C58155" t="str">
            <v>CLOSED</v>
          </cell>
          <cell r="D58155" t="str">
            <v>Medium</v>
          </cell>
          <cell r="E58155" t="str">
            <v>netscribes</v>
          </cell>
          <cell r="F58155" t="str">
            <v>Mohd Tahir Shaikh</v>
          </cell>
          <cell r="G58155">
            <v>45915.573611111111</v>
          </cell>
          <cell r="H58155">
            <v>45922.755555555559</v>
          </cell>
        </row>
        <row r="58156">
          <cell r="A58156" t="str">
            <v>UCW-19082</v>
          </cell>
          <cell r="B58156" t="str">
            <v>Beauty - 129242 - E2E - Kindlife (14 Brands) - 145 SKUS - 12 Sep</v>
          </cell>
          <cell r="C58156" t="str">
            <v>CLOSED Due to Inactive/Insufficient Information</v>
          </cell>
          <cell r="D58156" t="str">
            <v>Highest</v>
          </cell>
          <cell r="E58156" t="str">
            <v>netscribes</v>
          </cell>
          <cell r="F58156" t="str">
            <v>Shraddha Dighe</v>
          </cell>
          <cell r="G58156">
            <v>45915.570833333331</v>
          </cell>
          <cell r="H58156">
            <v>45926.555555555555</v>
          </cell>
        </row>
        <row r="58157">
          <cell r="A58157" t="str">
            <v>UCW-19080</v>
          </cell>
          <cell r="B58157" t="str">
            <v>Beauty - 128634 - Image update - DeBell - 4 SKUS - 12 Sep</v>
          </cell>
          <cell r="C58157" t="str">
            <v>CLOSED</v>
          </cell>
          <cell r="D58157" t="str">
            <v>Medium</v>
          </cell>
          <cell r="E58157" t="str">
            <v>netscribes</v>
          </cell>
          <cell r="F58157" t="str">
            <v>netscribes</v>
          </cell>
          <cell r="G58157">
            <v>45915.557638888888</v>
          </cell>
          <cell r="H58157">
            <v>45988.535416666666</v>
          </cell>
        </row>
        <row r="58158">
          <cell r="A58158" t="str">
            <v>UCW-19079</v>
          </cell>
          <cell r="B58158" t="str">
            <v>Request To Replace Model Image</v>
          </cell>
          <cell r="C58158" t="str">
            <v>CLOSED</v>
          </cell>
          <cell r="D58158" t="str">
            <v>Medium</v>
          </cell>
          <cell r="E58158" t="str">
            <v>netscribes</v>
          </cell>
          <cell r="F58158" t="str">
            <v>Mohd Tahir Shaikh</v>
          </cell>
          <cell r="G58158">
            <v>45915.556250000001</v>
          </cell>
          <cell r="H58158">
            <v>46004.34652777778</v>
          </cell>
        </row>
        <row r="58159">
          <cell r="A58159" t="str">
            <v>UCW-19078</v>
          </cell>
          <cell r="B58159" t="str">
            <v>Primary Image Change Request</v>
          </cell>
          <cell r="C58159" t="str">
            <v>CLOSED</v>
          </cell>
          <cell r="D58159" t="str">
            <v>Medium</v>
          </cell>
          <cell r="E58159" t="str">
            <v>netscribes</v>
          </cell>
          <cell r="F58159" t="str">
            <v>Juilee Jadhav</v>
          </cell>
          <cell r="G58159">
            <v>45915.555555555555</v>
          </cell>
          <cell r="H58159">
            <v>45919.848611111112</v>
          </cell>
        </row>
        <row r="58160">
          <cell r="A58160" t="str">
            <v>UCW-19075</v>
          </cell>
          <cell r="B58160" t="str">
            <v>Nike &amp; New Balance</v>
          </cell>
          <cell r="C58160" t="str">
            <v>CLOSED</v>
          </cell>
          <cell r="D58160" t="str">
            <v>Medium</v>
          </cell>
          <cell r="E58160" t="str">
            <v>netscribes</v>
          </cell>
          <cell r="F58160" t="str">
            <v>Mohd Tahir Shaikh</v>
          </cell>
          <cell r="G58160">
            <v>45915.55</v>
          </cell>
          <cell r="H58160">
            <v>46004.314583333333</v>
          </cell>
        </row>
        <row r="58161">
          <cell r="A58161" t="str">
            <v>UCW-19073</v>
          </cell>
          <cell r="B58161" t="str">
            <v>Tata Cliq TH, UCB, and AP 22 SKUs 12-09-2025</v>
          </cell>
          <cell r="C58161" t="str">
            <v>CLOSED</v>
          </cell>
          <cell r="D58161" t="str">
            <v>Medium</v>
          </cell>
          <cell r="E58161" t="str">
            <v>netscribes</v>
          </cell>
          <cell r="F58161" t="str">
            <v>Lishita Kotian</v>
          </cell>
          <cell r="G58161">
            <v>45915.540972222225</v>
          </cell>
          <cell r="H58161">
            <v>45920.490972222222</v>
          </cell>
        </row>
        <row r="58162">
          <cell r="A58162" t="str">
            <v>UCW-19072</v>
          </cell>
          <cell r="B58162" t="str">
            <v>Beauty - 125928 - E2E - Maybelline New York - 2 SKUS - 14 Sep</v>
          </cell>
          <cell r="C58162" t="str">
            <v>CLOSED</v>
          </cell>
          <cell r="D58162" t="str">
            <v>Highest</v>
          </cell>
          <cell r="E58162" t="str">
            <v>netscribes</v>
          </cell>
          <cell r="F58162" t="str">
            <v>Shraddha Dighe</v>
          </cell>
          <cell r="G58162">
            <v>45915.534722222219</v>
          </cell>
          <cell r="H58162">
            <v>45917.597916666666</v>
          </cell>
        </row>
        <row r="58163">
          <cell r="A58163" t="str">
            <v>UCW-19069</v>
          </cell>
          <cell r="B58163" t="str">
            <v>Tatacliq Colour and Images update_11-09-25</v>
          </cell>
          <cell r="C58163" t="str">
            <v>CLOSED</v>
          </cell>
          <cell r="D58163" t="str">
            <v>Medium</v>
          </cell>
          <cell r="E58163" t="str">
            <v>netscribes</v>
          </cell>
          <cell r="F58163" t="str">
            <v>Juilee Jadhav</v>
          </cell>
          <cell r="G58163">
            <v>45915.53125</v>
          </cell>
          <cell r="H58163">
            <v>46004.311805555553</v>
          </cell>
        </row>
        <row r="58164">
          <cell r="A58164" t="str">
            <v>UCW-19059</v>
          </cell>
          <cell r="B58164" t="str">
            <v>Tata Cliq 10 article new catalogue dated on 11-09-2025(Style Waves)</v>
          </cell>
          <cell r="C58164" t="str">
            <v>CLOSED</v>
          </cell>
          <cell r="D58164" t="str">
            <v>Medium</v>
          </cell>
          <cell r="E58164" t="str">
            <v>netscribes</v>
          </cell>
          <cell r="F58164" t="str">
            <v>Lishita Kotian</v>
          </cell>
          <cell r="G58164">
            <v>45915.48541666667</v>
          </cell>
          <cell r="H58164">
            <v>45922.745833333334</v>
          </cell>
        </row>
        <row r="58165">
          <cell r="A58165" t="str">
            <v>UCW-19055</v>
          </cell>
          <cell r="B58165" t="str">
            <v>Tata CLIQ(Fashion+Luxury) |adidas DTC| Apparel Attributes for Listing_11-09-25</v>
          </cell>
          <cell r="C58165" t="str">
            <v>CLOSED</v>
          </cell>
          <cell r="D58165" t="str">
            <v>Medium</v>
          </cell>
          <cell r="E58165" t="str">
            <v>netscribes</v>
          </cell>
          <cell r="F58165" t="str">
            <v>Lishita Kotian</v>
          </cell>
          <cell r="G58165">
            <v>45915.451388888891</v>
          </cell>
          <cell r="H58165">
            <v>46003.931250000001</v>
          </cell>
        </row>
        <row r="58166">
          <cell r="A58166" t="str">
            <v>UCW-19049</v>
          </cell>
          <cell r="B58166" t="str">
            <v>CLONE - Miarcus -11 Styles-AW 24-9 Jan</v>
          </cell>
          <cell r="C58166" t="str">
            <v>CLOSED</v>
          </cell>
          <cell r="D58166" t="str">
            <v>Medium</v>
          </cell>
          <cell r="E58166" t="str">
            <v>netscribes</v>
          </cell>
          <cell r="F58166" t="str">
            <v>Mohd Tahir Shaikh</v>
          </cell>
          <cell r="G58166">
            <v>45914.953472222223</v>
          </cell>
          <cell r="H58166">
            <v>45923.579861111109</v>
          </cell>
        </row>
        <row r="58167">
          <cell r="A58167" t="str">
            <v>UCW-19040</v>
          </cell>
          <cell r="B58167" t="str">
            <v>New Catalog LOT</v>
          </cell>
          <cell r="C58167" t="str">
            <v>CLOSED</v>
          </cell>
          <cell r="D58167" t="str">
            <v>Medium</v>
          </cell>
          <cell r="E58167" t="str">
            <v>netscribes</v>
          </cell>
          <cell r="F58167" t="str">
            <v>Mohd Tahir Shaikh</v>
          </cell>
          <cell r="G58167">
            <v>45913.792361111111</v>
          </cell>
          <cell r="H58167">
            <v>45920.541666666664</v>
          </cell>
        </row>
        <row r="58168">
          <cell r="A58168" t="str">
            <v>UCW-19039</v>
          </cell>
          <cell r="B58168" t="str">
            <v>TQ Video uploading_CL5 &amp; CL6</v>
          </cell>
          <cell r="C58168" t="str">
            <v>CLOSED</v>
          </cell>
          <cell r="D58168" t="str">
            <v>Medium</v>
          </cell>
          <cell r="E58168" t="str">
            <v>netscribes</v>
          </cell>
          <cell r="F58168" t="str">
            <v>Mohd Tahir Shaikh</v>
          </cell>
          <cell r="G58168">
            <v>45913.785416666666</v>
          </cell>
          <cell r="H58168">
            <v>46003.863194444442</v>
          </cell>
        </row>
        <row r="58169">
          <cell r="A58169" t="str">
            <v>UCW-19038</v>
          </cell>
          <cell r="B58169" t="str">
            <v>FW: Cataloguing &amp; Size Chart Mismatch Issue (Review Moderation) - Domyos by Decathlon</v>
          </cell>
          <cell r="C58169" t="str">
            <v>CLOSED</v>
          </cell>
          <cell r="D58169" t="str">
            <v>Medium</v>
          </cell>
          <cell r="E58169" t="str">
            <v>netscribes</v>
          </cell>
          <cell r="F58169" t="str">
            <v>Mohd Tahir Shaikh</v>
          </cell>
          <cell r="G58169">
            <v>45913.782638888886</v>
          </cell>
          <cell r="H58169">
            <v>46003.863194444442</v>
          </cell>
        </row>
        <row r="58170">
          <cell r="A58170" t="str">
            <v>UCW-19022</v>
          </cell>
          <cell r="B58170" t="str">
            <v>Request to Update Images for Existing Product Listings</v>
          </cell>
          <cell r="C58170" t="str">
            <v>CLOSED</v>
          </cell>
          <cell r="D58170" t="str">
            <v>Medium</v>
          </cell>
          <cell r="E58170" t="str">
            <v>netscribes</v>
          </cell>
          <cell r="F58170" t="str">
            <v>Mohd Tahir Shaikh</v>
          </cell>
          <cell r="G58170">
            <v>45912.761111111111</v>
          </cell>
          <cell r="H58170">
            <v>46003.862500000003</v>
          </cell>
        </row>
        <row r="58171">
          <cell r="A58171" t="str">
            <v>UCW-19021</v>
          </cell>
          <cell r="B58171" t="str">
            <v>Tata Cliq New lot - 386 Options to be listed</v>
          </cell>
          <cell r="C58171" t="str">
            <v>CLOSED</v>
          </cell>
          <cell r="D58171" t="str">
            <v>Medium</v>
          </cell>
          <cell r="E58171" t="str">
            <v>netscribes</v>
          </cell>
          <cell r="F58171" t="str">
            <v>Juilee Jadhav</v>
          </cell>
          <cell r="G58171">
            <v>45912.755555555559</v>
          </cell>
          <cell r="H58171">
            <v>46003.862500000003</v>
          </cell>
        </row>
        <row r="58172">
          <cell r="A58172" t="str">
            <v>UCW-19020</v>
          </cell>
          <cell r="B58172" t="str">
            <v>Benetton new kids T-shirt apparel catalog details 8-9-2025</v>
          </cell>
          <cell r="C58172" t="str">
            <v>CLOSED</v>
          </cell>
          <cell r="D58172" t="str">
            <v>Medium</v>
          </cell>
          <cell r="E58172" t="str">
            <v>netscribes</v>
          </cell>
          <cell r="F58172" t="str">
            <v>Juilee Jadhav</v>
          </cell>
          <cell r="G58172">
            <v>45912.734722222223</v>
          </cell>
          <cell r="H58172">
            <v>45918.545138888891</v>
          </cell>
        </row>
        <row r="58173">
          <cell r="A58173" t="str">
            <v>UCW-19019</v>
          </cell>
          <cell r="B58173" t="str">
            <v>Tatacliq Men's Apparels Templates | 10th Sep'2025</v>
          </cell>
          <cell r="C58173" t="str">
            <v>CLOSED</v>
          </cell>
          <cell r="D58173" t="str">
            <v>Medium</v>
          </cell>
          <cell r="E58173" t="str">
            <v>netscribes</v>
          </cell>
          <cell r="F58173" t="str">
            <v>Juilee Jadhav</v>
          </cell>
          <cell r="G58173">
            <v>45912.726388888892</v>
          </cell>
          <cell r="H58173">
            <v>45922.635416666664</v>
          </cell>
        </row>
        <row r="58174">
          <cell r="A58174" t="str">
            <v>UCW-19016</v>
          </cell>
          <cell r="B58174" t="str">
            <v>CLONE - AW25_Apparel_LOT_02 (424 EAN's)</v>
          </cell>
          <cell r="C58174" t="str">
            <v>CLOSED</v>
          </cell>
          <cell r="D58174" t="str">
            <v>Medium</v>
          </cell>
          <cell r="E58174" t="str">
            <v>netscribes</v>
          </cell>
          <cell r="F58174" t="str">
            <v>Lishita Kotian</v>
          </cell>
          <cell r="G58174">
            <v>45912.669444444444</v>
          </cell>
          <cell r="H58174">
            <v>45921.474999999999</v>
          </cell>
        </row>
        <row r="58175">
          <cell r="A58175" t="str">
            <v>UCW-19015</v>
          </cell>
          <cell r="B58175" t="str">
            <v>Beauty - 128634 - Image update - DeBell - 4 SKUS - 12 Sep</v>
          </cell>
          <cell r="C58175" t="str">
            <v>CLOSED</v>
          </cell>
          <cell r="D58175" t="str">
            <v>Highest</v>
          </cell>
          <cell r="E58175" t="str">
            <v>netscribes</v>
          </cell>
          <cell r="F58175" t="str">
            <v>Shraddha Dighe</v>
          </cell>
          <cell r="G58175">
            <v>45912.661111111112</v>
          </cell>
          <cell r="H58175">
            <v>46003.861805555556</v>
          </cell>
        </row>
        <row r="58176">
          <cell r="A58176" t="str">
            <v>UCW-19013</v>
          </cell>
          <cell r="B58176" t="str">
            <v>Beauty - 125928 - GWP listing - Creed - 1 SKU - 12 Sep</v>
          </cell>
          <cell r="C58176" t="str">
            <v>CLOSED</v>
          </cell>
          <cell r="D58176" t="str">
            <v>Highest</v>
          </cell>
          <cell r="E58176" t="str">
            <v>netscribes</v>
          </cell>
          <cell r="F58176" t="str">
            <v>Shraddha Dighe</v>
          </cell>
          <cell r="G58176">
            <v>45912.634722222225</v>
          </cell>
          <cell r="H58176">
            <v>45916.520138888889</v>
          </cell>
        </row>
        <row r="58177">
          <cell r="A58177" t="str">
            <v>UCW-19012</v>
          </cell>
          <cell r="B58177" t="str">
            <v>Beauty - 125928  - E2E - Creed - 7 SKUS - 12 Sep</v>
          </cell>
          <cell r="C58177" t="str">
            <v>CLOSED</v>
          </cell>
          <cell r="D58177" t="str">
            <v>Highest</v>
          </cell>
          <cell r="E58177" t="str">
            <v>netscribes</v>
          </cell>
          <cell r="F58177" t="str">
            <v>Shraddha Dighe</v>
          </cell>
          <cell r="G58177">
            <v>45912.633333333331</v>
          </cell>
          <cell r="H58177">
            <v>45923.48541666667</v>
          </cell>
        </row>
        <row r="58178">
          <cell r="A58178" t="str">
            <v>UCW-19005</v>
          </cell>
          <cell r="B58178" t="str">
            <v>CLONE - Beauty - Assortment for Tata Cliq Listing - 25 AUG</v>
          </cell>
          <cell r="C58178" t="str">
            <v>CLOSED</v>
          </cell>
          <cell r="D58178" t="str">
            <v>Medium</v>
          </cell>
          <cell r="E58178" t="str">
            <v>netscribes</v>
          </cell>
          <cell r="F58178" t="str">
            <v>Simi Raichel Zachariah</v>
          </cell>
          <cell r="G58178">
            <v>45912.589583333334</v>
          </cell>
          <cell r="H58178">
            <v>45916.421527777777</v>
          </cell>
        </row>
        <row r="58179">
          <cell r="A58179" t="str">
            <v>UCW-19002</v>
          </cell>
          <cell r="B58179" t="str">
            <v>Beauty - 129426 - E2E - BEAUTIFUL INDIA - 9 SKUS - 12 Sep</v>
          </cell>
          <cell r="C58179" t="str">
            <v>CLOSED Due to Inactive/Insufficient Information</v>
          </cell>
          <cell r="D58179" t="str">
            <v>Medium</v>
          </cell>
          <cell r="E58179" t="str">
            <v>netscribes</v>
          </cell>
          <cell r="F58179" t="str">
            <v>Shraddha Dighe</v>
          </cell>
          <cell r="G58179">
            <v>45912.525694444441</v>
          </cell>
          <cell r="H58179">
            <v>45964.661805555559</v>
          </cell>
        </row>
        <row r="58180">
          <cell r="A58180" t="str">
            <v>UCW-19001</v>
          </cell>
          <cell r="B58180" t="str">
            <v xml:space="preserve">Tatacliq Lifestyle Catalog Template-Lot -125_9.09.2025 </v>
          </cell>
          <cell r="C58180" t="str">
            <v>CLOSED</v>
          </cell>
          <cell r="D58180" t="str">
            <v>Medium</v>
          </cell>
          <cell r="E58180" t="str">
            <v>netscribes</v>
          </cell>
          <cell r="F58180" t="str">
            <v>Sushma Ram</v>
          </cell>
          <cell r="G58180">
            <v>45912.522222222222</v>
          </cell>
          <cell r="H58180">
            <v>45926.70416666667</v>
          </cell>
        </row>
        <row r="58181">
          <cell r="A58181" t="str">
            <v>UCW-18999</v>
          </cell>
          <cell r="B58181" t="str">
            <v>Styli Women Footwear | Lot-38 - 5 skus</v>
          </cell>
          <cell r="C58181" t="str">
            <v>CLOSED Due to Inactive/Insufficient Information</v>
          </cell>
          <cell r="D58181" t="str">
            <v>Medium</v>
          </cell>
          <cell r="E58181" t="str">
            <v>netscribes</v>
          </cell>
          <cell r="F58181" t="str">
            <v>Lishita Kotian</v>
          </cell>
          <cell r="G58181">
            <v>45912.517361111109</v>
          </cell>
          <cell r="H58181">
            <v>45922.549305555556</v>
          </cell>
        </row>
        <row r="58182">
          <cell r="A58182" t="str">
            <v>UCW-18998</v>
          </cell>
          <cell r="B58182" t="str">
            <v>Beauty - Image resize ticket - 12 Sep</v>
          </cell>
          <cell r="C58182" t="str">
            <v>CLOSED</v>
          </cell>
          <cell r="D58182" t="str">
            <v>Highest</v>
          </cell>
          <cell r="E58182" t="str">
            <v>netscribes</v>
          </cell>
          <cell r="F58182" t="str">
            <v>Shraddha Dighe</v>
          </cell>
          <cell r="G58182">
            <v>45912.515972222223</v>
          </cell>
          <cell r="H58182">
            <v>46003.861805555556</v>
          </cell>
        </row>
        <row r="58183">
          <cell r="A58183" t="str">
            <v>UCW-18996</v>
          </cell>
          <cell r="B58183" t="str">
            <v>Decathlon &lt;&gt; Tata Cliq AW'25 Cataloging - Phase 1</v>
          </cell>
          <cell r="C58183" t="str">
            <v>CLOSED</v>
          </cell>
          <cell r="D58183" t="str">
            <v>Medium</v>
          </cell>
          <cell r="E58183" t="str">
            <v>netscribes</v>
          </cell>
          <cell r="F58183" t="str">
            <v>Lishita Kotian</v>
          </cell>
          <cell r="G58183">
            <v>45912.508333333331</v>
          </cell>
          <cell r="H58183">
            <v>45937.003472222219</v>
          </cell>
        </row>
        <row r="58184">
          <cell r="A58184" t="str">
            <v>UCW-18994</v>
          </cell>
          <cell r="B58184" t="str">
            <v>TataCliQ | Fashion &amp; Luxury | Product Box Image | 10 Sep 2025</v>
          </cell>
          <cell r="C58184" t="str">
            <v>CLOSED</v>
          </cell>
          <cell r="D58184" t="str">
            <v>Medium</v>
          </cell>
          <cell r="E58184" t="str">
            <v>netscribes</v>
          </cell>
          <cell r="F58184" t="str">
            <v>Sushma Ram</v>
          </cell>
          <cell r="G58184">
            <v>45912.49722222222</v>
          </cell>
          <cell r="H58184">
            <v>46003.861111111109</v>
          </cell>
        </row>
        <row r="58185">
          <cell r="A58185" t="str">
            <v>UCW-18993</v>
          </cell>
          <cell r="B58185" t="str">
            <v>Tatacliq Footwear Content template_USPA_09-09-25</v>
          </cell>
          <cell r="C58185" t="str">
            <v>CLOSED</v>
          </cell>
          <cell r="D58185" t="str">
            <v>Medium</v>
          </cell>
          <cell r="E58185" t="str">
            <v>netscribes</v>
          </cell>
          <cell r="F58185" t="str">
            <v>Juilee Jadhav</v>
          </cell>
          <cell r="G58185">
            <v>45912.495833333334</v>
          </cell>
          <cell r="H58185">
            <v>45917.660416666666</v>
          </cell>
        </row>
        <row r="58186">
          <cell r="A58186" t="str">
            <v>UCW-18990</v>
          </cell>
          <cell r="B58186" t="str">
            <v>Beauty - 126109 - E2E - Brillare - 2 SKUS - 12 Sep</v>
          </cell>
          <cell r="C58186" t="str">
            <v>CLOSED</v>
          </cell>
          <cell r="D58186" t="str">
            <v>High</v>
          </cell>
          <cell r="E58186" t="str">
            <v>netscribes</v>
          </cell>
          <cell r="F58186" t="str">
            <v>Shraddha Dighe</v>
          </cell>
          <cell r="G58186">
            <v>45912.484722222223</v>
          </cell>
          <cell r="H58186">
            <v>45916.428472222222</v>
          </cell>
        </row>
        <row r="58187">
          <cell r="A58187" t="str">
            <v>UCW-18983</v>
          </cell>
          <cell r="B58187" t="str">
            <v>Daali Image Sequencing (26th June)</v>
          </cell>
          <cell r="C58187" t="str">
            <v>CLOSED</v>
          </cell>
          <cell r="D58187" t="str">
            <v>Medium</v>
          </cell>
          <cell r="E58187" t="str">
            <v>netscribes</v>
          </cell>
          <cell r="F58187" t="str">
            <v>netscribes</v>
          </cell>
          <cell r="G58187">
            <v>45912.473611111112</v>
          </cell>
          <cell r="H58187">
            <v>46003.927083333336</v>
          </cell>
        </row>
        <row r="58188">
          <cell r="A58188" t="str">
            <v>UCW-18980</v>
          </cell>
          <cell r="B58188" t="str">
            <v>Beauty - 125928 - Title and Image update - O3+ - 12 SKUS - 12 Sep</v>
          </cell>
          <cell r="C58188" t="str">
            <v>CLOSED</v>
          </cell>
          <cell r="D58188" t="str">
            <v>Medium</v>
          </cell>
          <cell r="E58188" t="str">
            <v>netscribes</v>
          </cell>
          <cell r="F58188" t="str">
            <v>Shraddha Dighe</v>
          </cell>
          <cell r="G58188">
            <v>45912.47152777778</v>
          </cell>
          <cell r="H58188">
            <v>46003.86041666667</v>
          </cell>
        </row>
        <row r="58189">
          <cell r="A58189" t="str">
            <v>UCW-18979</v>
          </cell>
          <cell r="B58189" t="str">
            <v>TH/CK-MP-Lot 68</v>
          </cell>
          <cell r="C58189" t="str">
            <v>CLOSED</v>
          </cell>
          <cell r="D58189" t="str">
            <v>Medium</v>
          </cell>
          <cell r="E58189" t="str">
            <v>Chirag Dubal</v>
          </cell>
          <cell r="F58189" t="str">
            <v>Asmi Kumar</v>
          </cell>
          <cell r="G58189">
            <v>45912.467361111114</v>
          </cell>
          <cell r="H58189">
            <v>45943.831944444442</v>
          </cell>
        </row>
        <row r="58190">
          <cell r="A58190" t="str">
            <v>UCW-18978</v>
          </cell>
          <cell r="B58190" t="str">
            <v>Beauty - 126109 - Image update - Brillare - 81 SKUS - 12 Sep</v>
          </cell>
          <cell r="C58190" t="str">
            <v>CLOSED</v>
          </cell>
          <cell r="D58190" t="str">
            <v>Highest</v>
          </cell>
          <cell r="E58190" t="str">
            <v>netscribes</v>
          </cell>
          <cell r="F58190" t="str">
            <v>Shraddha Dighe</v>
          </cell>
          <cell r="G58190">
            <v>45912.463888888888</v>
          </cell>
          <cell r="H58190">
            <v>46003.86041666667</v>
          </cell>
        </row>
        <row r="58191">
          <cell r="A58191" t="str">
            <v>UCW-18973</v>
          </cell>
          <cell r="B58191" t="str">
            <v>Beauty - 125928 - Image update - Maybelline New York - 8 SKUS - 12 Sep</v>
          </cell>
          <cell r="C58191" t="str">
            <v>CLOSED</v>
          </cell>
          <cell r="D58191" t="str">
            <v>Highest</v>
          </cell>
          <cell r="E58191" t="str">
            <v>netscribes</v>
          </cell>
          <cell r="F58191" t="str">
            <v>Shraddha Dighe</v>
          </cell>
          <cell r="G58191">
            <v>45912.447222222225</v>
          </cell>
          <cell r="H58191">
            <v>46003.86041666667</v>
          </cell>
        </row>
        <row r="58192">
          <cell r="A58192" t="str">
            <v>UCW-18964</v>
          </cell>
          <cell r="B58192" t="str">
            <v>AKN Seller Code</v>
          </cell>
          <cell r="C58192" t="str">
            <v>CLOSED Due to Inactive/Insufficient Information</v>
          </cell>
          <cell r="D58192" t="str">
            <v>Medium</v>
          </cell>
          <cell r="E58192" t="str">
            <v>netscribes</v>
          </cell>
          <cell r="F58192" t="str">
            <v>Mohd Tahir Shaikh</v>
          </cell>
          <cell r="G58192">
            <v>45912.015277777777</v>
          </cell>
          <cell r="H58192">
            <v>45971.474305555559</v>
          </cell>
        </row>
        <row r="58193">
          <cell r="A58193" t="str">
            <v>UCW-18948</v>
          </cell>
          <cell r="B58193" t="str">
            <v>Beauty - 125928 - E2E - LoveChild Masaba - 16 SKUS - 11 Sep</v>
          </cell>
          <cell r="C58193" t="str">
            <v>CLOSED</v>
          </cell>
          <cell r="D58193" t="str">
            <v>Medium</v>
          </cell>
          <cell r="E58193" t="str">
            <v>netscribes</v>
          </cell>
          <cell r="F58193" t="str">
            <v>Shraddha Dighe</v>
          </cell>
          <cell r="G58193">
            <v>45911.78402777778</v>
          </cell>
          <cell r="H58193">
            <v>45916.909722222219</v>
          </cell>
        </row>
        <row r="58194">
          <cell r="A58194" t="str">
            <v>UCW-18947</v>
          </cell>
          <cell r="B58194" t="str">
            <v>Beauty - 128628 - E2E - Foxtale - 7 SKUS - 11 Sep</v>
          </cell>
          <cell r="C58194" t="str">
            <v>CLOSED</v>
          </cell>
          <cell r="D58194" t="str">
            <v>Medium</v>
          </cell>
          <cell r="E58194" t="str">
            <v>netscribes</v>
          </cell>
          <cell r="F58194" t="str">
            <v>Shraddha Dighe</v>
          </cell>
          <cell r="G58194">
            <v>45911.78125</v>
          </cell>
          <cell r="H58194">
            <v>45924.45</v>
          </cell>
        </row>
        <row r="58195">
          <cell r="A58195" t="str">
            <v>UCW-18944</v>
          </cell>
          <cell r="B58195" t="str">
            <v>Tatacliq Women Western Wear Template | 10th Sep'2025</v>
          </cell>
          <cell r="C58195" t="str">
            <v>CLOSED</v>
          </cell>
          <cell r="D58195" t="str">
            <v>Medium</v>
          </cell>
          <cell r="E58195" t="str">
            <v>netscribes</v>
          </cell>
          <cell r="F58195" t="str">
            <v>Lishita Kotian</v>
          </cell>
          <cell r="G58195">
            <v>45911.775694444441</v>
          </cell>
          <cell r="H58195">
            <v>45921.738194444442</v>
          </cell>
        </row>
        <row r="58196">
          <cell r="A58196" t="str">
            <v>UCW-18941</v>
          </cell>
          <cell r="B58196" t="str">
            <v>Tatacliq Women Ethnic Wear Template | 10th Sep'2025</v>
          </cell>
          <cell r="C58196" t="str">
            <v>CLOSED</v>
          </cell>
          <cell r="D58196" t="str">
            <v>Medium</v>
          </cell>
          <cell r="E58196" t="str">
            <v>netscribes</v>
          </cell>
          <cell r="F58196" t="str">
            <v>Lishita Kotian</v>
          </cell>
          <cell r="G58196">
            <v>45911.767361111109</v>
          </cell>
          <cell r="H58196">
            <v>45920.547222222223</v>
          </cell>
        </row>
        <row r="58197">
          <cell r="A58197" t="str">
            <v>UCW-18939</v>
          </cell>
          <cell r="B58197" t="str">
            <v>Tatacliq Kids Apparels Template | 10th Sep'2025</v>
          </cell>
          <cell r="C58197" t="str">
            <v>CLOSED</v>
          </cell>
          <cell r="D58197" t="str">
            <v>Medium</v>
          </cell>
          <cell r="E58197" t="str">
            <v>netscribes</v>
          </cell>
          <cell r="F58197" t="str">
            <v>Lishita Kotian</v>
          </cell>
          <cell r="G58197">
            <v>45911.76458333333</v>
          </cell>
          <cell r="H58197">
            <v>45917.493055555555</v>
          </cell>
        </row>
        <row r="58198">
          <cell r="A58198" t="str">
            <v>UCW-18937</v>
          </cell>
          <cell r="B58198" t="str">
            <v>Tatacliq Specimen Template | 10th Sep'25</v>
          </cell>
          <cell r="C58198" t="str">
            <v>CLOSED</v>
          </cell>
          <cell r="D58198" t="str">
            <v>Medium</v>
          </cell>
          <cell r="E58198" t="str">
            <v>netscribes</v>
          </cell>
          <cell r="F58198" t="str">
            <v>Lishita Kotian</v>
          </cell>
          <cell r="G58198">
            <v>45911.761805555558</v>
          </cell>
          <cell r="H58198">
            <v>45913.744444444441</v>
          </cell>
        </row>
        <row r="58199">
          <cell r="A58199" t="str">
            <v>UCW-18930</v>
          </cell>
          <cell r="B58199" t="str">
            <v>Crocs Listing Phase 2</v>
          </cell>
          <cell r="C58199" t="str">
            <v>CLOSED</v>
          </cell>
          <cell r="D58199" t="str">
            <v>Medium</v>
          </cell>
          <cell r="E58199" t="str">
            <v>netscribes</v>
          </cell>
          <cell r="F58199" t="str">
            <v>netscribes</v>
          </cell>
          <cell r="G58199">
            <v>45911.729166666664</v>
          </cell>
          <cell r="H58199">
            <v>46003.920138888891</v>
          </cell>
        </row>
        <row r="58200">
          <cell r="A58200" t="str">
            <v>UCW-18927</v>
          </cell>
          <cell r="B58200" t="str">
            <v>Kids Footwear New Styles For Tatacliq (SS-25) - (Styles-42) 16.05.2025</v>
          </cell>
          <cell r="C58200" t="str">
            <v>CLOSED</v>
          </cell>
          <cell r="D58200" t="str">
            <v>Medium</v>
          </cell>
          <cell r="E58200" t="str">
            <v>netscribes</v>
          </cell>
          <cell r="F58200" t="str">
            <v>netscribes</v>
          </cell>
          <cell r="G58200">
            <v>45911.722916666666</v>
          </cell>
          <cell r="H58200">
            <v>45996.441666666666</v>
          </cell>
        </row>
        <row r="58201">
          <cell r="A58201" t="str">
            <v>UCW-18926</v>
          </cell>
          <cell r="B58201" t="str">
            <v>Styles Migration to Tata Cliq Westbury Account - 21-08-2025</v>
          </cell>
          <cell r="C58201" t="str">
            <v>CLOSED Due to Inactive/Insufficient Information</v>
          </cell>
          <cell r="D58201" t="str">
            <v>Medium</v>
          </cell>
          <cell r="E58201" t="str">
            <v>netscribes</v>
          </cell>
          <cell r="F58201" t="str">
            <v>netscribes</v>
          </cell>
          <cell r="G58201">
            <v>45911.716666666667</v>
          </cell>
          <cell r="H58201">
            <v>46010.731249999997</v>
          </cell>
        </row>
        <row r="58202">
          <cell r="A58202" t="str">
            <v>UCW-18925</v>
          </cell>
          <cell r="B58202" t="str">
            <v>OSM Migration</v>
          </cell>
          <cell r="C58202" t="str">
            <v>CLOSED Due to Inactive/Insufficient Information</v>
          </cell>
          <cell r="D58202" t="str">
            <v>Medium</v>
          </cell>
          <cell r="E58202" t="str">
            <v>netscribes</v>
          </cell>
          <cell r="F58202" t="str">
            <v>netscribes</v>
          </cell>
          <cell r="G58202">
            <v>45911.713194444441</v>
          </cell>
          <cell r="H58202">
            <v>45943.845138888886</v>
          </cell>
        </row>
        <row r="58203">
          <cell r="A58203" t="str">
            <v>UCW-18924</v>
          </cell>
          <cell r="B58203" t="str">
            <v>Skechers Marketing and Listing Support</v>
          </cell>
          <cell r="C58203" t="str">
            <v>CLOSED Due to Inactive/Insufficient Information</v>
          </cell>
          <cell r="D58203" t="str">
            <v>Medium</v>
          </cell>
          <cell r="E58203" t="str">
            <v>netscribes</v>
          </cell>
          <cell r="F58203" t="str">
            <v>netscribes</v>
          </cell>
          <cell r="G58203">
            <v>45911.708333333336</v>
          </cell>
          <cell r="H58203">
            <v>45964.582638888889</v>
          </cell>
        </row>
        <row r="58204">
          <cell r="A58204" t="str">
            <v>UCW-18921</v>
          </cell>
          <cell r="B58204" t="str">
            <v>CK | 42 Lot</v>
          </cell>
          <cell r="C58204" t="str">
            <v>CLOSED</v>
          </cell>
          <cell r="D58204" t="str">
            <v>Medium</v>
          </cell>
          <cell r="E58204" t="str">
            <v>netscribes</v>
          </cell>
          <cell r="F58204" t="str">
            <v>netscribes</v>
          </cell>
          <cell r="G58204">
            <v>45911.68472222222</v>
          </cell>
          <cell r="H58204">
            <v>45965.908333333333</v>
          </cell>
        </row>
        <row r="58205">
          <cell r="A58205" t="str">
            <v>UCW-18918</v>
          </cell>
          <cell r="B58205" t="str">
            <v>Beauty - 127939 - E2E - L'Occitane - 6 SKUS - 11 Sep</v>
          </cell>
          <cell r="C58205" t="str">
            <v>CLOSED</v>
          </cell>
          <cell r="D58205" t="str">
            <v>Highest</v>
          </cell>
          <cell r="E58205" t="str">
            <v>netscribes</v>
          </cell>
          <cell r="F58205" t="str">
            <v>Shraddha Dighe</v>
          </cell>
          <cell r="G58205">
            <v>45911.666666666664</v>
          </cell>
          <cell r="H58205">
            <v>45921.531944444447</v>
          </cell>
        </row>
        <row r="58206">
          <cell r="A58206" t="str">
            <v>UCW-18913</v>
          </cell>
          <cell r="B58206" t="str">
            <v>THCK-34-Styles</v>
          </cell>
          <cell r="C58206" t="str">
            <v>CLOSED</v>
          </cell>
          <cell r="D58206" t="str">
            <v>Medium</v>
          </cell>
          <cell r="E58206" t="str">
            <v>Chirag Dubal</v>
          </cell>
          <cell r="F58206" t="str">
            <v>Asmi Kumar</v>
          </cell>
          <cell r="G58206">
            <v>45911.649305555555</v>
          </cell>
          <cell r="H58206">
            <v>45943.835416666669</v>
          </cell>
        </row>
        <row r="58207">
          <cell r="A58207" t="str">
            <v>UCW-18912</v>
          </cell>
          <cell r="B58207" t="str">
            <v>CK_Tatacliq_Migration-4-Styles</v>
          </cell>
          <cell r="C58207" t="str">
            <v>CLOSED</v>
          </cell>
          <cell r="D58207" t="str">
            <v>Medium</v>
          </cell>
          <cell r="E58207" t="str">
            <v>Chirag Dubal</v>
          </cell>
          <cell r="F58207" t="str">
            <v>Asmi Kumar</v>
          </cell>
          <cell r="G58207">
            <v>45911.643055555556</v>
          </cell>
          <cell r="H58207">
            <v>45943.836805555555</v>
          </cell>
        </row>
        <row r="58208">
          <cell r="A58208" t="str">
            <v>UCW-18910</v>
          </cell>
          <cell r="B58208" t="str">
            <v>TH | Lux &amp; Mall | Migration | Accessories</v>
          </cell>
          <cell r="C58208" t="str">
            <v>CLOSED</v>
          </cell>
          <cell r="D58208" t="str">
            <v>Medium</v>
          </cell>
          <cell r="E58208" t="str">
            <v>Chirag Dubal</v>
          </cell>
          <cell r="F58208" t="str">
            <v>Asmi Kumar</v>
          </cell>
          <cell r="G58208">
            <v>45911.631944444445</v>
          </cell>
          <cell r="H58208">
            <v>45943.836111111108</v>
          </cell>
        </row>
        <row r="58209">
          <cell r="A58209" t="str">
            <v>UCW-18909</v>
          </cell>
          <cell r="B58209" t="str">
            <v xml:space="preserve">TH | Lux &amp; Mall | Migration </v>
          </cell>
          <cell r="C58209" t="str">
            <v>CLOSED</v>
          </cell>
          <cell r="D58209" t="str">
            <v>Medium</v>
          </cell>
          <cell r="E58209" t="str">
            <v>Chirag Dubal</v>
          </cell>
          <cell r="F58209" t="str">
            <v>Asmi Kumar</v>
          </cell>
          <cell r="G58209">
            <v>45911.62777777778</v>
          </cell>
          <cell r="H58209">
            <v>45943.837500000001</v>
          </cell>
        </row>
        <row r="58210">
          <cell r="A58210" t="str">
            <v>UCW-18903</v>
          </cell>
          <cell r="B58210" t="str">
            <v>Beauty - 125928 - E2E - Laura Mercier - 43 SKUS - 11 Sep</v>
          </cell>
          <cell r="C58210" t="str">
            <v>CLOSED Due to Inactive/Insufficient Information</v>
          </cell>
          <cell r="D58210" t="str">
            <v>Highest</v>
          </cell>
          <cell r="E58210" t="str">
            <v>netscribes</v>
          </cell>
          <cell r="F58210" t="str">
            <v>Shraddha Dighe</v>
          </cell>
          <cell r="G58210">
            <v>45911.574999999997</v>
          </cell>
          <cell r="H58210">
            <v>45940.519444444442</v>
          </cell>
        </row>
        <row r="58211">
          <cell r="A58211" t="str">
            <v>UCW-18901</v>
          </cell>
          <cell r="B58211" t="str">
            <v>CLONE - Beauty - All Brands For TATA Cliq</v>
          </cell>
          <cell r="C58211" t="str">
            <v>CLOSED</v>
          </cell>
          <cell r="D58211" t="str">
            <v>Medium</v>
          </cell>
          <cell r="E58211" t="str">
            <v>netscribes</v>
          </cell>
          <cell r="F58211" t="str">
            <v>Simi Raichel Zachariah</v>
          </cell>
          <cell r="G58211">
            <v>45911.568055555559</v>
          </cell>
          <cell r="H58211">
            <v>45920.424305555556</v>
          </cell>
        </row>
        <row r="58212">
          <cell r="A58212" t="str">
            <v>UCW-18900</v>
          </cell>
          <cell r="B58212" t="str">
            <v>Beauty - 125928 - E2E - Kilian Paris - 44 SKUS - 11 Sep</v>
          </cell>
          <cell r="C58212" t="str">
            <v>CLOSED Due to Inactive/Insufficient Information</v>
          </cell>
          <cell r="D58212" t="str">
            <v>Highest</v>
          </cell>
          <cell r="E58212" t="str">
            <v>netscribes</v>
          </cell>
          <cell r="F58212" t="str">
            <v>Shraddha Dighe</v>
          </cell>
          <cell r="G58212">
            <v>45911.568055555559</v>
          </cell>
          <cell r="H58212">
            <v>45923.57916666667</v>
          </cell>
        </row>
        <row r="58213">
          <cell r="A58213" t="str">
            <v>UCW-18899</v>
          </cell>
          <cell r="B58213" t="str">
            <v>CLONE - CLONE - Beauty - Proposal for Listing Mi Dazzle Beauty Accessories on Tata Cliq - 28 AUG</v>
          </cell>
          <cell r="C58213" t="str">
            <v>CLOSED Due to Inactive/Insufficient Information</v>
          </cell>
          <cell r="D58213" t="str">
            <v>Medium</v>
          </cell>
          <cell r="E58213" t="str">
            <v>netscribes</v>
          </cell>
          <cell r="F58213" t="str">
            <v>Simi Raichel Zachariah</v>
          </cell>
          <cell r="G58213">
            <v>45911.563194444447</v>
          </cell>
          <cell r="H58213">
            <v>45916.454861111109</v>
          </cell>
        </row>
        <row r="58214">
          <cell r="A58214" t="str">
            <v>UCW-18898</v>
          </cell>
          <cell r="B58214" t="str">
            <v>Beauty - 125928 - E2E - Moschino - 4 SKUS - 11 Sep</v>
          </cell>
          <cell r="C58214" t="str">
            <v>CLOSED Due to Inactive/Insufficient Information</v>
          </cell>
          <cell r="D58214" t="str">
            <v>Medium</v>
          </cell>
          <cell r="E58214" t="str">
            <v>netscribes</v>
          </cell>
          <cell r="F58214" t="str">
            <v>Shraddha Dighe</v>
          </cell>
          <cell r="G58214">
            <v>45911.55972222222</v>
          </cell>
          <cell r="H58214">
            <v>45925.63958333333</v>
          </cell>
        </row>
        <row r="58215">
          <cell r="A58215" t="str">
            <v>UCW-18897</v>
          </cell>
          <cell r="B58215" t="str">
            <v>CLONE - AW'25 Apparel &amp; Accessories Catalogue @18th Aug - Tata Cliq</v>
          </cell>
          <cell r="C58215" t="str">
            <v>CLOSED</v>
          </cell>
          <cell r="D58215" t="str">
            <v>Medium</v>
          </cell>
          <cell r="E58215" t="str">
            <v>netscribes</v>
          </cell>
          <cell r="F58215" t="str">
            <v>Lishita Kotian</v>
          </cell>
          <cell r="G58215">
            <v>45911.559027777781</v>
          </cell>
          <cell r="H58215">
            <v>45920.597222222219</v>
          </cell>
        </row>
        <row r="58216">
          <cell r="A58216" t="str">
            <v>UCW-18895</v>
          </cell>
          <cell r="B58216" t="str">
            <v>Beauty - Packaging Issue (Andon Cord) - Himalaya - 9 Sep</v>
          </cell>
          <cell r="C58216" t="str">
            <v>CLOSED Due to Inactive/Insufficient Information</v>
          </cell>
          <cell r="D58216" t="str">
            <v>Medium</v>
          </cell>
          <cell r="E58216" t="str">
            <v>netscribes</v>
          </cell>
          <cell r="F58216" t="str">
            <v>netscribes</v>
          </cell>
          <cell r="G58216">
            <v>45911.551388888889</v>
          </cell>
          <cell r="H58216">
            <v>45911.699305555558</v>
          </cell>
        </row>
        <row r="58217">
          <cell r="A58217" t="str">
            <v>UCW-18891</v>
          </cell>
          <cell r="B58217" t="str">
            <v>Beauty - 125928 - Image update - Maybelline New York - 6 SKUS - 11 Sep</v>
          </cell>
          <cell r="C58217" t="str">
            <v>CLOSED</v>
          </cell>
          <cell r="D58217" t="str">
            <v>Highest</v>
          </cell>
          <cell r="E58217" t="str">
            <v>netscribes</v>
          </cell>
          <cell r="F58217" t="str">
            <v>Shraddha Dighe</v>
          </cell>
          <cell r="G58217">
            <v>45911.548611111109</v>
          </cell>
          <cell r="H58217">
            <v>46003.859027777777</v>
          </cell>
        </row>
        <row r="58218">
          <cell r="A58218" t="str">
            <v>UCW-18888</v>
          </cell>
          <cell r="B58218" t="str">
            <v>Catalog Migration from Luxury - Apparel</v>
          </cell>
          <cell r="C58218" t="str">
            <v>CLOSED</v>
          </cell>
          <cell r="D58218" t="str">
            <v>Medium</v>
          </cell>
          <cell r="E58218" t="str">
            <v>netscribes</v>
          </cell>
          <cell r="F58218" t="str">
            <v>Juilee Jadhav</v>
          </cell>
          <cell r="G58218">
            <v>45911.535416666666</v>
          </cell>
          <cell r="H58218">
            <v>46003.859027777777</v>
          </cell>
        </row>
        <row r="58219">
          <cell r="A58219" t="str">
            <v>UCW-18881</v>
          </cell>
          <cell r="B58219" t="str">
            <v xml:space="preserve"> Listing Migration_Tatacliq Lux (from Tatacliq.com)_34skus</v>
          </cell>
          <cell r="C58219" t="str">
            <v>CLOSED</v>
          </cell>
          <cell r="D58219" t="str">
            <v>Medium</v>
          </cell>
          <cell r="E58219" t="str">
            <v>Chirag Dubal</v>
          </cell>
          <cell r="F58219" t="str">
            <v>Asmi Kumar</v>
          </cell>
          <cell r="G58219">
            <v>45911.491666666669</v>
          </cell>
          <cell r="H58219">
            <v>45943.838194444441</v>
          </cell>
        </row>
        <row r="58220">
          <cell r="A58220" t="str">
            <v>UCW-18877</v>
          </cell>
          <cell r="B58220" t="str">
            <v>Beauty - 125928 - E2E - Bobbi Brown - 6 SKU - 11 Sep</v>
          </cell>
          <cell r="C58220" t="str">
            <v>CLOSED</v>
          </cell>
          <cell r="D58220" t="str">
            <v>Highest</v>
          </cell>
          <cell r="E58220" t="str">
            <v>netscribes</v>
          </cell>
          <cell r="F58220" t="str">
            <v>Shraddha Dighe</v>
          </cell>
          <cell r="G58220">
            <v>45911.45416666667</v>
          </cell>
          <cell r="H58220">
            <v>45912.695833333331</v>
          </cell>
        </row>
        <row r="58221">
          <cell r="A58221" t="str">
            <v>UCW-18876</v>
          </cell>
          <cell r="B58221" t="str">
            <v>Beauty - 125928 - E2E - Neutrogena - 1 SKU - 10 Sep</v>
          </cell>
          <cell r="C58221" t="str">
            <v>CLOSED</v>
          </cell>
          <cell r="D58221" t="str">
            <v>Highest</v>
          </cell>
          <cell r="E58221" t="str">
            <v>netscribes</v>
          </cell>
          <cell r="F58221" t="str">
            <v>Shraddha Dighe</v>
          </cell>
          <cell r="G58221">
            <v>45911.446527777778</v>
          </cell>
          <cell r="H58221">
            <v>45912.921527777777</v>
          </cell>
        </row>
        <row r="58222">
          <cell r="A58222" t="str">
            <v>UCW-18867</v>
          </cell>
          <cell r="B58222" t="str">
            <v>MIGRATE/CLONING TATACLIQ LISTING ID FROM S D RETAIL PVT LTD (SWTSD) TO AKN FASHION</v>
          </cell>
          <cell r="C58222" t="str">
            <v>CLOSED</v>
          </cell>
          <cell r="D58222" t="str">
            <v>Medium</v>
          </cell>
          <cell r="E58222" t="str">
            <v>netscribes</v>
          </cell>
          <cell r="F58222" t="str">
            <v>Mohd Tahir Shaikh</v>
          </cell>
          <cell r="G58222">
            <v>45910.787499999999</v>
          </cell>
          <cell r="H58222">
            <v>46003.85833333333</v>
          </cell>
        </row>
        <row r="58223">
          <cell r="A58223" t="str">
            <v>UCW-18866</v>
          </cell>
          <cell r="B58223" t="str">
            <v>Beauty - 127939 - GWP listing - L'Occitane en Provence - 10 SKUS - 10 Sep</v>
          </cell>
          <cell r="C58223" t="str">
            <v>CLOSED</v>
          </cell>
          <cell r="D58223" t="str">
            <v>Highest</v>
          </cell>
          <cell r="E58223" t="str">
            <v>netscribes</v>
          </cell>
          <cell r="F58223" t="str">
            <v>Shraddha Dighe</v>
          </cell>
          <cell r="G58223">
            <v>45910.786111111112</v>
          </cell>
          <cell r="H58223">
            <v>45958.526388888888</v>
          </cell>
        </row>
        <row r="58224">
          <cell r="A58224" t="str">
            <v>UCW-18857</v>
          </cell>
          <cell r="B58224" t="str">
            <v>CLONE - New Listings For Gold And Silver (07/15/2025)</v>
          </cell>
          <cell r="C58224" t="str">
            <v>CLOSED</v>
          </cell>
          <cell r="D58224" t="str">
            <v>Medium</v>
          </cell>
          <cell r="E58224" t="str">
            <v>Chirag Dubal</v>
          </cell>
          <cell r="F58224" t="str">
            <v>Mohd Tahir Shaikh</v>
          </cell>
          <cell r="G58224">
            <v>45910.770138888889</v>
          </cell>
          <cell r="H58224">
            <v>46003.95208333333</v>
          </cell>
        </row>
        <row r="58225">
          <cell r="A58225" t="str">
            <v>UCW-18853</v>
          </cell>
          <cell r="B58225" t="str">
            <v>Request to List Crocs SKUs on Tata Cliq</v>
          </cell>
          <cell r="C58225" t="str">
            <v>CLOSED</v>
          </cell>
          <cell r="D58225" t="str">
            <v>Medium</v>
          </cell>
          <cell r="E58225" t="str">
            <v>netscribes</v>
          </cell>
          <cell r="F58225" t="str">
            <v>Juilee Jadhav</v>
          </cell>
          <cell r="G58225">
            <v>45910.762499999997</v>
          </cell>
          <cell r="H58225">
            <v>46003.857638888891</v>
          </cell>
        </row>
        <row r="58226">
          <cell r="A58226" t="str">
            <v>UCW-18852</v>
          </cell>
          <cell r="B58226" t="str">
            <v>Beauty - 127939 - E2E - Diesel - Chopard - 6 SKUS - 10 Sep</v>
          </cell>
          <cell r="C58226" t="str">
            <v>CLOSED</v>
          </cell>
          <cell r="D58226" t="str">
            <v>Highest</v>
          </cell>
          <cell r="E58226" t="str">
            <v>netscribes</v>
          </cell>
          <cell r="F58226" t="str">
            <v>Shraddha Dighe</v>
          </cell>
          <cell r="G58226">
            <v>45910.761805555558</v>
          </cell>
          <cell r="H58226">
            <v>45958.524305555555</v>
          </cell>
        </row>
        <row r="58227">
          <cell r="A58227" t="str">
            <v>UCW-18840</v>
          </cell>
          <cell r="B58227" t="str">
            <v>Tatacliq Women Western Wear Template | 1st Sep'2025</v>
          </cell>
          <cell r="C58227" t="str">
            <v>CLOSED</v>
          </cell>
          <cell r="D58227" t="str">
            <v>Medium</v>
          </cell>
          <cell r="E58227" t="str">
            <v>netscribes</v>
          </cell>
          <cell r="F58227" t="str">
            <v>netscribes</v>
          </cell>
          <cell r="G58227">
            <v>45910.723611111112</v>
          </cell>
          <cell r="H58227">
            <v>45993.654861111114</v>
          </cell>
        </row>
        <row r="58228">
          <cell r="A58228" t="str">
            <v>UCW-18822</v>
          </cell>
          <cell r="B58228" t="str">
            <v>Pending for sell now for Tata cliq.xlsx</v>
          </cell>
          <cell r="C58228" t="str">
            <v>CLOSED</v>
          </cell>
          <cell r="D58228" t="str">
            <v>Medium</v>
          </cell>
          <cell r="E58228" t="str">
            <v>netscribes</v>
          </cell>
          <cell r="F58228" t="str">
            <v>Sushma Ram</v>
          </cell>
          <cell r="G58228">
            <v>45910.626388888886</v>
          </cell>
          <cell r="H58228">
            <v>46003.856944444444</v>
          </cell>
        </row>
        <row r="58229">
          <cell r="A58229" t="str">
            <v>UCW-18821</v>
          </cell>
          <cell r="B58229" t="str">
            <v>Sell now from 100301 to 129195</v>
          </cell>
          <cell r="C58229" t="str">
            <v>CLOSED</v>
          </cell>
          <cell r="D58229" t="str">
            <v>Medium</v>
          </cell>
          <cell r="E58229" t="str">
            <v>netscribes</v>
          </cell>
          <cell r="F58229" t="str">
            <v>Sushma Ram</v>
          </cell>
          <cell r="G58229">
            <v>45910.611805555556</v>
          </cell>
          <cell r="H58229">
            <v>46003.856944444444</v>
          </cell>
        </row>
        <row r="58230">
          <cell r="A58230" t="str">
            <v>UCW-18819</v>
          </cell>
          <cell r="B58230" t="str">
            <v xml:space="preserve">Men's Apparel 08-09-2025 </v>
          </cell>
          <cell r="C58230" t="str">
            <v>CLOSED</v>
          </cell>
          <cell r="D58230" t="str">
            <v>Medium</v>
          </cell>
          <cell r="E58230" t="str">
            <v>netscribes</v>
          </cell>
          <cell r="F58230" t="str">
            <v>Lishita Kotian</v>
          </cell>
          <cell r="G58230">
            <v>45910.604861111111</v>
          </cell>
          <cell r="H58230">
            <v>46003.854861111111</v>
          </cell>
        </row>
        <row r="58231">
          <cell r="A58231" t="str">
            <v>UCW-18818</v>
          </cell>
          <cell r="B58231" t="str">
            <v>Miarcus -7 Styles-AW 25- 5 Sep</v>
          </cell>
          <cell r="C58231" t="str">
            <v>CLOSED</v>
          </cell>
          <cell r="D58231" t="str">
            <v>Medium</v>
          </cell>
          <cell r="E58231" t="str">
            <v>netscribes</v>
          </cell>
          <cell r="F58231" t="str">
            <v>Lishita Kotian</v>
          </cell>
          <cell r="G58231">
            <v>45910.595833333333</v>
          </cell>
          <cell r="H58231">
            <v>45913.724999999999</v>
          </cell>
        </row>
        <row r="58232">
          <cell r="A58232" t="str">
            <v>UCW-18812</v>
          </cell>
          <cell r="B58232" t="str">
            <v>8 skus pending - RE: SKU updation_July,25_Tatacliq</v>
          </cell>
          <cell r="C58232" t="str">
            <v>CLOSED</v>
          </cell>
          <cell r="D58232" t="str">
            <v>Medium</v>
          </cell>
          <cell r="E58232" t="str">
            <v>Chirag Dubal</v>
          </cell>
          <cell r="F58232" t="str">
            <v>Simi Raichel Zachariah</v>
          </cell>
          <cell r="G58232">
            <v>45910.540277777778</v>
          </cell>
          <cell r="H58232">
            <v>46003.857638888891</v>
          </cell>
        </row>
        <row r="58233">
          <cell r="A58233" t="str">
            <v>UCW-18811</v>
          </cell>
          <cell r="B58233" t="str">
            <v>Beauty - 125928 - Image Update - Forest Essentials - 1 SKU - 10 Sep</v>
          </cell>
          <cell r="C58233" t="str">
            <v>CLOSED</v>
          </cell>
          <cell r="D58233" t="str">
            <v>Highest</v>
          </cell>
          <cell r="E58233" t="str">
            <v>netscribes</v>
          </cell>
          <cell r="F58233" t="str">
            <v>Shraddha Dighe</v>
          </cell>
          <cell r="G58233">
            <v>45910.540277777778</v>
          </cell>
          <cell r="H58233">
            <v>46003.854166666664</v>
          </cell>
        </row>
        <row r="58234">
          <cell r="A58234" t="str">
            <v>UCW-18809</v>
          </cell>
          <cell r="B58234" t="str">
            <v>Label Ritu Kumar AW-25 Collections - 10-09-25</v>
          </cell>
          <cell r="C58234" t="str">
            <v>CLOSED</v>
          </cell>
          <cell r="D58234" t="str">
            <v>Medium</v>
          </cell>
          <cell r="E58234" t="str">
            <v>Chirag Dubal</v>
          </cell>
          <cell r="F58234" t="str">
            <v>Reagan D’souza</v>
          </cell>
          <cell r="G58234">
            <v>45910.538194444445</v>
          </cell>
          <cell r="H58234">
            <v>45943.838888888888</v>
          </cell>
        </row>
        <row r="58235">
          <cell r="A58235" t="str">
            <v>UCW-18808</v>
          </cell>
          <cell r="B58235" t="str">
            <v>Beauty - 100001 - E2E - Studiowest - 3 SKUS - 9 Sep</v>
          </cell>
          <cell r="C58235" t="str">
            <v>CLOSED</v>
          </cell>
          <cell r="D58235" t="str">
            <v>Highest</v>
          </cell>
          <cell r="E58235" t="str">
            <v>netscribes</v>
          </cell>
          <cell r="F58235" t="str">
            <v>Shraddha Dighe</v>
          </cell>
          <cell r="G58235">
            <v>45910.535416666666</v>
          </cell>
          <cell r="H58235">
            <v>45911.938194444447</v>
          </cell>
        </row>
        <row r="58236">
          <cell r="A58236" t="str">
            <v>UCW-18778</v>
          </cell>
          <cell r="B58236" t="str">
            <v>Catalog For Sep || Tata Cliq x uppercase</v>
          </cell>
          <cell r="C58236" t="str">
            <v>CLOSED</v>
          </cell>
          <cell r="D58236" t="str">
            <v>Medium</v>
          </cell>
          <cell r="E58236" t="str">
            <v>netscribes</v>
          </cell>
          <cell r="F58236" t="str">
            <v>Mohd Tahir Shaikh</v>
          </cell>
          <cell r="G58236">
            <v>45909.752083333333</v>
          </cell>
          <cell r="H58236">
            <v>45913.606249999997</v>
          </cell>
        </row>
        <row r="58237">
          <cell r="A58237" t="str">
            <v>UCW-18766</v>
          </cell>
          <cell r="B58237" t="str">
            <v>CLONE - Tatacliq Kids Content template_30-01-25</v>
          </cell>
          <cell r="C58237" t="str">
            <v>CLOSED</v>
          </cell>
          <cell r="D58237" t="str">
            <v>Medium</v>
          </cell>
          <cell r="E58237" t="str">
            <v>netscribes</v>
          </cell>
          <cell r="F58237" t="str">
            <v>Mohd Tahir Shaikh</v>
          </cell>
          <cell r="G58237">
            <v>45909.648611111108</v>
          </cell>
          <cell r="H58237">
            <v>46003.854166666664</v>
          </cell>
        </row>
        <row r="58238">
          <cell r="A58238" t="str">
            <v>UCW-18765</v>
          </cell>
          <cell r="B58238" t="str">
            <v>CK | 115 Lot</v>
          </cell>
          <cell r="C58238" t="str">
            <v>CLOSED</v>
          </cell>
          <cell r="D58238" t="str">
            <v>Medium</v>
          </cell>
          <cell r="E58238" t="str">
            <v>Chirag Dubal</v>
          </cell>
          <cell r="F58238" t="str">
            <v>Asmi Kumar</v>
          </cell>
          <cell r="G58238">
            <v>45909.648611111108</v>
          </cell>
          <cell r="H58238">
            <v>45943.84097222222</v>
          </cell>
        </row>
        <row r="58239">
          <cell r="A58239" t="str">
            <v>UCW-18762</v>
          </cell>
          <cell r="B58239" t="str">
            <v>AW25_Footwear-LOT-03</v>
          </cell>
          <cell r="C58239" t="str">
            <v>CLOSED</v>
          </cell>
          <cell r="D58239" t="str">
            <v>Medium</v>
          </cell>
          <cell r="E58239" t="str">
            <v>netscribes</v>
          </cell>
          <cell r="F58239" t="str">
            <v>Mohd Tahir Shaikh</v>
          </cell>
          <cell r="G58239">
            <v>45909.630555555559</v>
          </cell>
          <cell r="H58239">
            <v>45911.749305555553</v>
          </cell>
        </row>
        <row r="58240">
          <cell r="A58240" t="str">
            <v>UCW-18760</v>
          </cell>
          <cell r="B58240" t="str">
            <v xml:space="preserve">ONLY AW25 (LOT-2) (TATA CLIQ Template) </v>
          </cell>
          <cell r="C58240" t="str">
            <v>CLOSED</v>
          </cell>
          <cell r="D58240" t="str">
            <v>Medium</v>
          </cell>
          <cell r="E58240" t="str">
            <v>netscribes</v>
          </cell>
          <cell r="F58240" t="str">
            <v>Juilee Jadhav</v>
          </cell>
          <cell r="G58240">
            <v>45909.625694444447</v>
          </cell>
          <cell r="H58240">
            <v>45917.472222222219</v>
          </cell>
        </row>
        <row r="58241">
          <cell r="A58241" t="str">
            <v>UCW-18759</v>
          </cell>
          <cell r="B58241" t="str">
            <v>Beauty - New Listing and Seller Set up - Soma Naturals - 9 Sep</v>
          </cell>
          <cell r="C58241" t="str">
            <v>CLOSED Due to Inactive/Insufficient Information</v>
          </cell>
          <cell r="D58241" t="str">
            <v>Medium</v>
          </cell>
          <cell r="E58241" t="str">
            <v>netscribes</v>
          </cell>
          <cell r="F58241" t="str">
            <v>Shraddha Dighe</v>
          </cell>
          <cell r="G58241">
            <v>45909.623611111114</v>
          </cell>
          <cell r="H58241">
            <v>45926.588194444441</v>
          </cell>
        </row>
        <row r="58242">
          <cell r="A58242" t="str">
            <v>UCW-18754</v>
          </cell>
          <cell r="B58242" t="str">
            <v xml:space="preserve">Tatacliq Lifestyle Catalog Template-Lot -123_25.08.2025 </v>
          </cell>
          <cell r="C58242" t="str">
            <v>CLOSED</v>
          </cell>
          <cell r="D58242" t="str">
            <v>Medium</v>
          </cell>
          <cell r="E58242" t="str">
            <v>netscribes</v>
          </cell>
          <cell r="F58242" t="str">
            <v>Mohd Tahir Shaikh</v>
          </cell>
          <cell r="G58242">
            <v>45909.566666666666</v>
          </cell>
          <cell r="H58242">
            <v>45982.469444444447</v>
          </cell>
        </row>
        <row r="58243">
          <cell r="A58243" t="str">
            <v>UCW-18752</v>
          </cell>
          <cell r="B58243" t="str">
            <v>Beauty - belif new listing details - 9 Sep</v>
          </cell>
          <cell r="C58243" t="str">
            <v>CLOSED</v>
          </cell>
          <cell r="D58243" t="str">
            <v>Highest</v>
          </cell>
          <cell r="E58243" t="str">
            <v>netscribes</v>
          </cell>
          <cell r="F58243" t="str">
            <v>Shraddha Dighe</v>
          </cell>
          <cell r="G58243">
            <v>45909.522916666669</v>
          </cell>
          <cell r="H58243">
            <v>45958.531944444447</v>
          </cell>
        </row>
        <row r="58244">
          <cell r="A58244" t="str">
            <v>UCW-18750</v>
          </cell>
          <cell r="B58244" t="str">
            <v>Beauty - Packaging Issue (Andon Cord) - Himalaya - 9 Sep</v>
          </cell>
          <cell r="C58244" t="str">
            <v>CLOSED</v>
          </cell>
          <cell r="D58244" t="str">
            <v>Highest</v>
          </cell>
          <cell r="E58244" t="str">
            <v>netscribes</v>
          </cell>
          <cell r="F58244" t="str">
            <v>Shraddha Dighe</v>
          </cell>
          <cell r="G58244">
            <v>45909.508333333331</v>
          </cell>
          <cell r="H58244">
            <v>46003.853472222225</v>
          </cell>
        </row>
        <row r="58245">
          <cell r="A58245" t="str">
            <v>UCW-18748</v>
          </cell>
          <cell r="B58245" t="str">
            <v xml:space="preserve">TataCliq: LSAXSOS, LSFXPL, LSAX &amp; LSFX Safiano Leather </v>
          </cell>
          <cell r="C58245" t="str">
            <v>CLOSED</v>
          </cell>
          <cell r="D58245" t="str">
            <v>Medium</v>
          </cell>
          <cell r="E58245" t="str">
            <v>netscribes</v>
          </cell>
          <cell r="F58245" t="str">
            <v>Juilee Jadhav</v>
          </cell>
          <cell r="G58245">
            <v>45909.486111111109</v>
          </cell>
          <cell r="H58245">
            <v>45911.834722222222</v>
          </cell>
        </row>
        <row r="58246">
          <cell r="A58246" t="str">
            <v>UCW-18745</v>
          </cell>
          <cell r="B58246" t="str">
            <v>TH-Omni-Lot 113</v>
          </cell>
          <cell r="C58246" t="str">
            <v>CLOSED</v>
          </cell>
          <cell r="D58246" t="str">
            <v>Medium</v>
          </cell>
          <cell r="E58246" t="str">
            <v>Chirag Dubal</v>
          </cell>
          <cell r="F58246" t="str">
            <v>Asmi Kumar</v>
          </cell>
          <cell r="G58246">
            <v>45909.461111111108</v>
          </cell>
          <cell r="H58246">
            <v>45982.470138888886</v>
          </cell>
        </row>
        <row r="58247">
          <cell r="A58247" t="str">
            <v>UCW-18743</v>
          </cell>
          <cell r="B58247" t="str">
            <v>Benetton new kids apparel  catalog details 7-9-2025</v>
          </cell>
          <cell r="C58247" t="str">
            <v>CLOSED Due to Inactive/Insufficient Information</v>
          </cell>
          <cell r="D58247" t="str">
            <v>Medium</v>
          </cell>
          <cell r="E58247" t="str">
            <v>netscribes</v>
          </cell>
          <cell r="F58247" t="str">
            <v>Sushma Ram</v>
          </cell>
          <cell r="G58247">
            <v>45908.811111111114</v>
          </cell>
          <cell r="H58247">
            <v>45924.275000000001</v>
          </cell>
        </row>
        <row r="58248">
          <cell r="A58248" t="str">
            <v>UCW-18736</v>
          </cell>
          <cell r="B58248" t="str">
            <v>Rosso Brunello - catalog sku 234 sku (29/08/25) - Footwear</v>
          </cell>
          <cell r="C58248" t="str">
            <v>CLOSED</v>
          </cell>
          <cell r="D58248" t="str">
            <v>Medium</v>
          </cell>
          <cell r="E58248" t="str">
            <v>netscribes</v>
          </cell>
          <cell r="F58248" t="str">
            <v>netscribes</v>
          </cell>
          <cell r="G58248">
            <v>45908.784722222219</v>
          </cell>
          <cell r="H58248">
            <v>45964.584027777775</v>
          </cell>
        </row>
        <row r="58249">
          <cell r="A58249" t="str">
            <v>UCW-18733</v>
          </cell>
          <cell r="B58249" t="str">
            <v>Beauty - Image resize - 8 Sep</v>
          </cell>
          <cell r="C58249" t="str">
            <v>CLOSED</v>
          </cell>
          <cell r="D58249" t="str">
            <v>Highest</v>
          </cell>
          <cell r="E58249" t="str">
            <v>netscribes</v>
          </cell>
          <cell r="F58249" t="str">
            <v>Shraddha Dighe</v>
          </cell>
          <cell r="G58249">
            <v>45908.772916666669</v>
          </cell>
          <cell r="H58249">
            <v>46003.853472222225</v>
          </cell>
        </row>
        <row r="58250">
          <cell r="A58250" t="str">
            <v>UCW-18727</v>
          </cell>
          <cell r="B58250" t="str">
            <v>Beauty - Request - New Listing Format - Tata Cliq - 8 Sep</v>
          </cell>
          <cell r="C58250" t="str">
            <v>CLOSED</v>
          </cell>
          <cell r="D58250" t="str">
            <v>Medium</v>
          </cell>
          <cell r="E58250" t="str">
            <v>netscribes</v>
          </cell>
          <cell r="F58250" t="str">
            <v>Shraddha Dighe</v>
          </cell>
          <cell r="G58250">
            <v>45908.746527777781</v>
          </cell>
          <cell r="H58250">
            <v>45910.838888888888</v>
          </cell>
        </row>
        <row r="58251">
          <cell r="A58251" t="str">
            <v>UCW-18725</v>
          </cell>
          <cell r="B58251" t="str">
            <v>TATACLIQ X LIBAS SAREE CATALOGUE 06-09-2025</v>
          </cell>
          <cell r="C58251" t="str">
            <v>CLOSED</v>
          </cell>
          <cell r="D58251" t="str">
            <v>Medium</v>
          </cell>
          <cell r="E58251" t="str">
            <v>netscribes</v>
          </cell>
          <cell r="F58251" t="str">
            <v>Lishita Kotian</v>
          </cell>
          <cell r="G58251">
            <v>45908.743750000001</v>
          </cell>
          <cell r="H58251">
            <v>45912.568055555559</v>
          </cell>
        </row>
        <row r="58252">
          <cell r="A58252" t="str">
            <v>UCW-18722</v>
          </cell>
          <cell r="B58252" t="str">
            <v>TATACLIQ X LIBAS NEW CATALOGUE 04-09-2025</v>
          </cell>
          <cell r="C58252" t="str">
            <v>CLOSED</v>
          </cell>
          <cell r="D58252" t="str">
            <v>Medium</v>
          </cell>
          <cell r="E58252" t="str">
            <v>netscribes</v>
          </cell>
          <cell r="F58252" t="str">
            <v>Lishita Kotian</v>
          </cell>
          <cell r="G58252">
            <v>45908.736805555556</v>
          </cell>
          <cell r="H58252">
            <v>45916.672222222223</v>
          </cell>
        </row>
        <row r="58253">
          <cell r="A58253" t="str">
            <v>UCW-18721</v>
          </cell>
          <cell r="B58253" t="str">
            <v>AW25 LOT-6 - Women</v>
          </cell>
          <cell r="C58253" t="str">
            <v>CLOSED</v>
          </cell>
          <cell r="D58253" t="str">
            <v>Medium</v>
          </cell>
          <cell r="E58253" t="str">
            <v>netscribes</v>
          </cell>
          <cell r="F58253" t="str">
            <v>Sushma Ram</v>
          </cell>
          <cell r="G58253">
            <v>45908.732638888891</v>
          </cell>
          <cell r="H58253">
            <v>45919.570833333331</v>
          </cell>
        </row>
        <row r="58254">
          <cell r="A58254" t="str">
            <v>UCW-18720</v>
          </cell>
          <cell r="B58254" t="str">
            <v>New Catalog || Aarika</v>
          </cell>
          <cell r="C58254" t="str">
            <v>CLOSED</v>
          </cell>
          <cell r="D58254" t="str">
            <v>Medium</v>
          </cell>
          <cell r="E58254" t="str">
            <v>netscribes</v>
          </cell>
          <cell r="F58254" t="str">
            <v>Lishita Kotian</v>
          </cell>
          <cell r="G58254">
            <v>45908.724999999999</v>
          </cell>
          <cell r="H58254">
            <v>45922.503472222219</v>
          </cell>
        </row>
        <row r="58255">
          <cell r="A58255" t="str">
            <v>UCW-18708</v>
          </cell>
          <cell r="B58255" t="str">
            <v xml:space="preserve">Details for cataloging </v>
          </cell>
          <cell r="C58255" t="str">
            <v>CLOSED</v>
          </cell>
          <cell r="D58255" t="str">
            <v>Medium</v>
          </cell>
          <cell r="E58255" t="str">
            <v>netscribes</v>
          </cell>
          <cell r="F58255" t="str">
            <v>Sushma Ram</v>
          </cell>
          <cell r="G58255">
            <v>45908.645138888889</v>
          </cell>
          <cell r="H58255">
            <v>45911.631249999999</v>
          </cell>
        </row>
        <row r="58256">
          <cell r="A58256" t="str">
            <v>UCW-18707</v>
          </cell>
          <cell r="B58256" t="str">
            <v>Tata Lux 12SKUs TH Luggage Empire Pro 08-09-2025</v>
          </cell>
          <cell r="C58256" t="str">
            <v>CLOSED</v>
          </cell>
          <cell r="D58256" t="str">
            <v>Medium</v>
          </cell>
          <cell r="E58256" t="str">
            <v>Chirag Dubal</v>
          </cell>
          <cell r="F58256" t="str">
            <v>Asmi Kumar</v>
          </cell>
          <cell r="G58256">
            <v>45908.640972222223</v>
          </cell>
          <cell r="H58256">
            <v>45943.835416666669</v>
          </cell>
        </row>
        <row r="58257">
          <cell r="A58257" t="str">
            <v>UCW-18691</v>
          </cell>
          <cell r="B58257" t="str">
            <v>TH-MP-Lot 166</v>
          </cell>
          <cell r="C58257" t="str">
            <v>CLOSED</v>
          </cell>
          <cell r="D58257" t="str">
            <v>Medium</v>
          </cell>
          <cell r="E58257" t="str">
            <v>Chirag Dubal</v>
          </cell>
          <cell r="F58257" t="str">
            <v>Asmi Kumar</v>
          </cell>
          <cell r="G58257">
            <v>45908.589583333334</v>
          </cell>
          <cell r="H58257">
            <v>45943.834722222222</v>
          </cell>
        </row>
        <row r="58258">
          <cell r="A58258" t="str">
            <v>UCW-18684</v>
          </cell>
          <cell r="B58258" t="str">
            <v>Tatacliq Men Content template_04-09-25</v>
          </cell>
          <cell r="C58258" t="str">
            <v>CLOSED</v>
          </cell>
          <cell r="D58258" t="str">
            <v>Medium</v>
          </cell>
          <cell r="E58258" t="str">
            <v>netscribes</v>
          </cell>
          <cell r="F58258" t="str">
            <v>Sushma Ram</v>
          </cell>
          <cell r="G58258">
            <v>45908.574305555558</v>
          </cell>
          <cell r="H58258">
            <v>45920.515972222223</v>
          </cell>
        </row>
        <row r="58259">
          <cell r="A58259" t="str">
            <v>UCW-18677</v>
          </cell>
          <cell r="B58259" t="str">
            <v>Escalation - New Listings - Improper Size Chart Uploaded - Indus Route by Pantaloon</v>
          </cell>
          <cell r="C58259" t="str">
            <v>CLOSED</v>
          </cell>
          <cell r="D58259" t="str">
            <v>Medium</v>
          </cell>
          <cell r="E58259" t="str">
            <v>netscribes</v>
          </cell>
          <cell r="F58259" t="str">
            <v>Mohd Tahir Shaikh</v>
          </cell>
          <cell r="G58259">
            <v>45908.553472222222</v>
          </cell>
          <cell r="H58259">
            <v>45908.557638888888</v>
          </cell>
        </row>
        <row r="58260">
          <cell r="A58260" t="str">
            <v>UCW-18671</v>
          </cell>
          <cell r="B58260" t="str">
            <v>CK Omni-40 Lot</v>
          </cell>
          <cell r="C58260" t="str">
            <v>CLOSED</v>
          </cell>
          <cell r="D58260" t="str">
            <v>Medium</v>
          </cell>
          <cell r="E58260" t="str">
            <v>Chirag Dubal</v>
          </cell>
          <cell r="F58260" t="str">
            <v>Asmi Kumar</v>
          </cell>
          <cell r="G58260">
            <v>45908.540972222225</v>
          </cell>
          <cell r="H58260">
            <v>45943.833333333336</v>
          </cell>
        </row>
        <row r="58261">
          <cell r="A58261" t="str">
            <v>UCW-18668</v>
          </cell>
          <cell r="B58261" t="str">
            <v>CK-MP-Lot 65</v>
          </cell>
          <cell r="C58261" t="str">
            <v>CLOSED</v>
          </cell>
          <cell r="D58261" t="str">
            <v>Medium</v>
          </cell>
          <cell r="E58261" t="str">
            <v>Chirag Dubal</v>
          </cell>
          <cell r="F58261" t="str">
            <v>Asmi Kumar</v>
          </cell>
          <cell r="G58261">
            <v>45908.536111111112</v>
          </cell>
          <cell r="H58261">
            <v>45943.831944444442</v>
          </cell>
        </row>
        <row r="58262">
          <cell r="A58262" t="str">
            <v>UCW-18667</v>
          </cell>
          <cell r="B58262" t="str">
            <v>Attribute Changes_KISNA_Gold weight</v>
          </cell>
          <cell r="C58262" t="str">
            <v>CLOSED</v>
          </cell>
          <cell r="D58262" t="str">
            <v>Medium</v>
          </cell>
          <cell r="E58262" t="str">
            <v>netscribes</v>
          </cell>
          <cell r="F58262" t="str">
            <v>Mohd Tahir Shaikh</v>
          </cell>
          <cell r="G58262">
            <v>45908.533333333333</v>
          </cell>
          <cell r="H58262">
            <v>46003.852777777778</v>
          </cell>
        </row>
        <row r="58263">
          <cell r="A58263" t="str">
            <v>UCW-18659</v>
          </cell>
          <cell r="B58263" t="str">
            <v>Benetton Kids Apparel Catalog Details 4-9-2025</v>
          </cell>
          <cell r="C58263" t="str">
            <v>CLOSED</v>
          </cell>
          <cell r="D58263" t="str">
            <v>Medium</v>
          </cell>
          <cell r="E58263" t="str">
            <v>netscribes</v>
          </cell>
          <cell r="F58263" t="str">
            <v>Mohd Tahir Shaikh</v>
          </cell>
          <cell r="G58263">
            <v>45908.509027777778</v>
          </cell>
          <cell r="H58263">
            <v>45917.50277777778</v>
          </cell>
        </row>
        <row r="58264">
          <cell r="A58264" t="str">
            <v>UCW-18657</v>
          </cell>
          <cell r="B58264" t="str">
            <v>Beauty - Tata Cliq -  New Listing - Alyssa Ashley - 8 Sep</v>
          </cell>
          <cell r="C58264" t="str">
            <v>CLOSED</v>
          </cell>
          <cell r="D58264" t="str">
            <v>Medium</v>
          </cell>
          <cell r="E58264" t="str">
            <v>netscribes</v>
          </cell>
          <cell r="F58264" t="str">
            <v>Shraddha Dighe</v>
          </cell>
          <cell r="G58264">
            <v>45908.498611111114</v>
          </cell>
          <cell r="H58264">
            <v>45911.931944444441</v>
          </cell>
        </row>
        <row r="58265">
          <cell r="A58265" t="str">
            <v>UCW-18653</v>
          </cell>
          <cell r="B58265" t="str">
            <v>NUMERO UNO (Pending) TATA-CLIQ (Men's wear)</v>
          </cell>
          <cell r="C58265" t="str">
            <v>CLOSED</v>
          </cell>
          <cell r="D58265" t="str">
            <v>Medium</v>
          </cell>
          <cell r="E58265" t="str">
            <v>netscribes</v>
          </cell>
          <cell r="F58265" t="str">
            <v>Mohd Tahir Shaikh</v>
          </cell>
          <cell r="G58265">
            <v>45908.496527777781</v>
          </cell>
          <cell r="H58265">
            <v>45920.5</v>
          </cell>
        </row>
        <row r="58266">
          <cell r="A58266" t="str">
            <v>UCW-18651</v>
          </cell>
          <cell r="B58266" t="str">
            <v>Benetton Kids Apparel Catalog Details 4-9-2025</v>
          </cell>
          <cell r="C58266" t="str">
            <v>CLOSED</v>
          </cell>
          <cell r="D58266" t="str">
            <v>Medium</v>
          </cell>
          <cell r="E58266" t="str">
            <v>netscribes</v>
          </cell>
          <cell r="F58266" t="str">
            <v>Lishita Kotian</v>
          </cell>
          <cell r="G58266">
            <v>45908.494444444441</v>
          </cell>
          <cell r="H58266">
            <v>45917.502083333333</v>
          </cell>
        </row>
        <row r="58267">
          <cell r="A58267" t="str">
            <v>UCW-18649</v>
          </cell>
          <cell r="B58267" t="str">
            <v>Benetton Kids Apparel Catalog Details 4-9-2025</v>
          </cell>
          <cell r="C58267" t="str">
            <v>CLOSED</v>
          </cell>
          <cell r="D58267" t="str">
            <v>Medium</v>
          </cell>
          <cell r="E58267" t="str">
            <v>netscribes</v>
          </cell>
          <cell r="F58267" t="str">
            <v>Lishita Kotian</v>
          </cell>
          <cell r="G58267">
            <v>45908.489583333336</v>
          </cell>
          <cell r="H58267">
            <v>45917.496527777781</v>
          </cell>
        </row>
        <row r="58268">
          <cell r="A58268" t="str">
            <v>UCW-18648</v>
          </cell>
          <cell r="B58268" t="str">
            <v>SKU 50005R size additio TATACLIQ X LIBAS 4-9-25</v>
          </cell>
          <cell r="C58268" t="str">
            <v>CLOSED Due to Inactive/Insufficient Information</v>
          </cell>
          <cell r="D58268" t="str">
            <v>Medium</v>
          </cell>
          <cell r="E58268" t="str">
            <v>netscribes</v>
          </cell>
          <cell r="F58268" t="str">
            <v>Sushma Ram</v>
          </cell>
          <cell r="G58268">
            <v>45908.489583333336</v>
          </cell>
          <cell r="H58268">
            <v>45922.504861111112</v>
          </cell>
        </row>
        <row r="58269">
          <cell r="A58269" t="str">
            <v>UCW-18646</v>
          </cell>
          <cell r="B58269" t="str">
            <v>Benetton Kids Apparel Catalog Details 4-9-2025</v>
          </cell>
          <cell r="C58269" t="str">
            <v>CLOSED</v>
          </cell>
          <cell r="D58269" t="str">
            <v>Medium</v>
          </cell>
          <cell r="E58269" t="str">
            <v>netscribes</v>
          </cell>
          <cell r="F58269" t="str">
            <v>Lishita Kotian</v>
          </cell>
          <cell r="G58269">
            <v>45908.486111111109</v>
          </cell>
          <cell r="H58269">
            <v>45917.495833333334</v>
          </cell>
        </row>
        <row r="58270">
          <cell r="A58270" t="str">
            <v>UCW-18645</v>
          </cell>
          <cell r="B58270" t="str">
            <v>TATACLIQ X LIBAS Size addition 04-09-2025</v>
          </cell>
          <cell r="C58270" t="str">
            <v>CLOSED</v>
          </cell>
          <cell r="D58270" t="str">
            <v>Medium</v>
          </cell>
          <cell r="E58270" t="str">
            <v>netscribes</v>
          </cell>
          <cell r="F58270" t="str">
            <v>Sushma Ram</v>
          </cell>
          <cell r="G58270">
            <v>45908.486111111109</v>
          </cell>
          <cell r="H58270">
            <v>46003.852083333331</v>
          </cell>
        </row>
        <row r="58271">
          <cell r="A58271" t="str">
            <v>UCW-18643</v>
          </cell>
          <cell r="B58271" t="str">
            <v>Beauty - Tita x Tatacliq  Classic 20 ml variant image Update - 8 Sep</v>
          </cell>
          <cell r="C58271" t="str">
            <v>CLOSED</v>
          </cell>
          <cell r="D58271" t="str">
            <v>Highest</v>
          </cell>
          <cell r="E58271" t="str">
            <v>netscribes</v>
          </cell>
          <cell r="F58271" t="str">
            <v>Shraddha Dighe</v>
          </cell>
          <cell r="G58271">
            <v>45908.48333333333</v>
          </cell>
          <cell r="H58271">
            <v>46003.852083333331</v>
          </cell>
        </row>
        <row r="58272">
          <cell r="A58272" t="str">
            <v>UCW-18640</v>
          </cell>
          <cell r="B58272" t="str">
            <v>Benetton Kids Apparel Catalog Details 4-9-2025</v>
          </cell>
          <cell r="C58272" t="str">
            <v>CLOSED</v>
          </cell>
          <cell r="D58272" t="str">
            <v>Medium</v>
          </cell>
          <cell r="E58272" t="str">
            <v>netscribes</v>
          </cell>
          <cell r="F58272" t="str">
            <v>Lishita Kotian</v>
          </cell>
          <cell r="G58272">
            <v>45908.472222222219</v>
          </cell>
          <cell r="H58272">
            <v>45917.495833333334</v>
          </cell>
        </row>
        <row r="58273">
          <cell r="A58273" t="str">
            <v>UCW-18638</v>
          </cell>
          <cell r="B58273" t="str">
            <v>Benetton Kids Apparel Catalog Details 4-9-2025</v>
          </cell>
          <cell r="C58273" t="str">
            <v>CLOSED</v>
          </cell>
          <cell r="D58273" t="str">
            <v>Medium</v>
          </cell>
          <cell r="E58273" t="str">
            <v>netscribes</v>
          </cell>
          <cell r="F58273" t="str">
            <v>Lishita Kotian</v>
          </cell>
          <cell r="G58273">
            <v>45908.468055555553</v>
          </cell>
          <cell r="H58273">
            <v>45917.493750000001</v>
          </cell>
        </row>
        <row r="58274">
          <cell r="A58274" t="str">
            <v>UCW-18636</v>
          </cell>
          <cell r="B58274" t="str">
            <v>Benetton Kids Apparel Catalog Details 4-9-2025</v>
          </cell>
          <cell r="C58274" t="str">
            <v>CLOSED</v>
          </cell>
          <cell r="D58274" t="str">
            <v>Medium</v>
          </cell>
          <cell r="E58274" t="str">
            <v>netscribes</v>
          </cell>
          <cell r="F58274" t="str">
            <v>Lishita Kotian</v>
          </cell>
          <cell r="G58274">
            <v>45908.461111111108</v>
          </cell>
          <cell r="H58274">
            <v>45917.495138888888</v>
          </cell>
        </row>
        <row r="58275">
          <cell r="A58275" t="str">
            <v>UCW-18624</v>
          </cell>
          <cell r="B58275" t="str">
            <v>Benetton Kids Apparel Catalog Details 4-9-2025</v>
          </cell>
          <cell r="C58275" t="str">
            <v>CLOSED</v>
          </cell>
          <cell r="D58275" t="str">
            <v>Medium</v>
          </cell>
          <cell r="E58275" t="str">
            <v>netscribes</v>
          </cell>
          <cell r="F58275" t="str">
            <v>Lishita Kotian</v>
          </cell>
          <cell r="G58275">
            <v>45907.875</v>
          </cell>
          <cell r="H58275">
            <v>45917.479166666664</v>
          </cell>
        </row>
        <row r="58276">
          <cell r="A58276" t="str">
            <v>UCW-18623</v>
          </cell>
          <cell r="B58276" t="str">
            <v>Benetton Kids Apparel Catalog Details 4-9-2025</v>
          </cell>
          <cell r="C58276" t="str">
            <v>CLOSED</v>
          </cell>
          <cell r="D58276" t="str">
            <v>Medium</v>
          </cell>
          <cell r="E58276" t="str">
            <v>netscribes</v>
          </cell>
          <cell r="F58276" t="str">
            <v>Lishita Kotian</v>
          </cell>
          <cell r="G58276">
            <v>45907.870833333334</v>
          </cell>
          <cell r="H58276">
            <v>45917.490277777775</v>
          </cell>
        </row>
        <row r="58277">
          <cell r="A58277" t="str">
            <v>UCW-18622</v>
          </cell>
          <cell r="B58277" t="str">
            <v>Benetton Kids Apparel Catalog Details 4-9-2025</v>
          </cell>
          <cell r="C58277" t="str">
            <v>CLOSED</v>
          </cell>
          <cell r="D58277" t="str">
            <v>Medium</v>
          </cell>
          <cell r="E58277" t="str">
            <v>netscribes</v>
          </cell>
          <cell r="F58277" t="str">
            <v>Lishita Kotian</v>
          </cell>
          <cell r="G58277">
            <v>45907.867361111108</v>
          </cell>
          <cell r="H58277">
            <v>45917.490277777775</v>
          </cell>
        </row>
        <row r="58278">
          <cell r="A58278" t="str">
            <v>UCW-18621</v>
          </cell>
          <cell r="B58278" t="str">
            <v>Benetton Kids Apparel Catalog Details 4-9-2025</v>
          </cell>
          <cell r="C58278" t="str">
            <v>CLOSED</v>
          </cell>
          <cell r="D58278" t="str">
            <v>Medium</v>
          </cell>
          <cell r="E58278" t="str">
            <v>netscribes</v>
          </cell>
          <cell r="F58278" t="str">
            <v>Lishita Kotian</v>
          </cell>
          <cell r="G58278">
            <v>45907.857638888891</v>
          </cell>
          <cell r="H58278">
            <v>45917.491666666669</v>
          </cell>
        </row>
        <row r="58279">
          <cell r="A58279" t="str">
            <v>UCW-18620</v>
          </cell>
          <cell r="B58279" t="str">
            <v>Benetton Kids Apparel Catalog Details 4-9-2025</v>
          </cell>
          <cell r="C58279" t="str">
            <v>CLOSED</v>
          </cell>
          <cell r="D58279" t="str">
            <v>Medium</v>
          </cell>
          <cell r="E58279" t="str">
            <v>netscribes</v>
          </cell>
          <cell r="F58279" t="str">
            <v>Lishita Kotian</v>
          </cell>
          <cell r="G58279">
            <v>45907.763194444444</v>
          </cell>
          <cell r="H58279">
            <v>45917.492361111108</v>
          </cell>
        </row>
        <row r="58280">
          <cell r="A58280" t="str">
            <v>UCW-18618</v>
          </cell>
          <cell r="B58280" t="str">
            <v>Benetton Kids Apparel Catalog Details 4-9-2025</v>
          </cell>
          <cell r="C58280" t="str">
            <v>CLOSED</v>
          </cell>
          <cell r="D58280" t="str">
            <v>Medium</v>
          </cell>
          <cell r="E58280" t="str">
            <v>netscribes</v>
          </cell>
          <cell r="F58280" t="str">
            <v>Lishita Kotian</v>
          </cell>
          <cell r="G58280">
            <v>45907.743055555555</v>
          </cell>
          <cell r="H58280">
            <v>45917.493055555555</v>
          </cell>
        </row>
        <row r="58281">
          <cell r="A58281" t="str">
            <v>UCW-18614</v>
          </cell>
          <cell r="B58281" t="str">
            <v>Guess Dual Listing</v>
          </cell>
          <cell r="C58281" t="str">
            <v>CLOSED</v>
          </cell>
          <cell r="D58281" t="str">
            <v>Medium</v>
          </cell>
          <cell r="E58281" t="str">
            <v>netscribes</v>
          </cell>
          <cell r="F58281" t="str">
            <v>Mohd Tahir Shaikh</v>
          </cell>
          <cell r="G58281">
            <v>45907.579861111109</v>
          </cell>
          <cell r="H58281">
            <v>46003.850694444445</v>
          </cell>
        </row>
        <row r="58282">
          <cell r="A58282" t="str">
            <v>UCW-18613</v>
          </cell>
          <cell r="B58282" t="str">
            <v>Tatacliq Men Women Footwear Templates | 3rd Sep'2025</v>
          </cell>
          <cell r="C58282" t="str">
            <v>CLOSED</v>
          </cell>
          <cell r="D58282" t="str">
            <v>Medium</v>
          </cell>
          <cell r="E58282" t="str">
            <v>netscribes</v>
          </cell>
          <cell r="F58282" t="str">
            <v>Juilee Jadhav</v>
          </cell>
          <cell r="G58282">
            <v>45907.57916666667</v>
          </cell>
          <cell r="H58282">
            <v>45909.77847222222</v>
          </cell>
        </row>
        <row r="58283">
          <cell r="A58283" t="str">
            <v>UCW-18611</v>
          </cell>
          <cell r="B58283" t="str">
            <v>For Listing</v>
          </cell>
          <cell r="C58283" t="str">
            <v>CLOSED</v>
          </cell>
          <cell r="D58283" t="str">
            <v>Medium</v>
          </cell>
          <cell r="E58283" t="str">
            <v>netscribes</v>
          </cell>
          <cell r="F58283" t="str">
            <v>Mohd Tahir Shaikh</v>
          </cell>
          <cell r="G58283">
            <v>45907.573611111111</v>
          </cell>
          <cell r="H58283">
            <v>46003.849305555559</v>
          </cell>
        </row>
        <row r="58284">
          <cell r="A58284" t="str">
            <v>UCW-18593</v>
          </cell>
          <cell r="B58284" t="str">
            <v>Regarding new products upload - The Artment</v>
          </cell>
          <cell r="C58284" t="str">
            <v>CLOSED</v>
          </cell>
          <cell r="D58284" t="str">
            <v>Medium</v>
          </cell>
          <cell r="E58284" t="str">
            <v>netscribes</v>
          </cell>
          <cell r="F58284" t="str">
            <v>Juilee Jadhav</v>
          </cell>
          <cell r="G58284">
            <v>45904.80972222222</v>
          </cell>
          <cell r="H58284">
            <v>45913.71597222222</v>
          </cell>
        </row>
        <row r="58285">
          <cell r="A58285" t="str">
            <v>UCW-18591</v>
          </cell>
          <cell r="B58285" t="str">
            <v>Catalogue Sheet_TatacliQ x FS (SS'25- 83 SKU)</v>
          </cell>
          <cell r="C58285" t="str">
            <v>CLOSED</v>
          </cell>
          <cell r="D58285" t="str">
            <v>Highest</v>
          </cell>
          <cell r="E58285" t="str">
            <v>netscribes</v>
          </cell>
          <cell r="F58285" t="str">
            <v>Sushma Ram</v>
          </cell>
          <cell r="G58285">
            <v>45904.806944444441</v>
          </cell>
          <cell r="H58285">
            <v>45910.707638888889</v>
          </cell>
        </row>
        <row r="58286">
          <cell r="A58286" t="str">
            <v>UCW-18583</v>
          </cell>
          <cell r="B58286" t="str">
            <v>Being Human | Migration | Tatacliq</v>
          </cell>
          <cell r="C58286" t="str">
            <v>CLOSED</v>
          </cell>
          <cell r="D58286" t="str">
            <v>Medium</v>
          </cell>
          <cell r="E58286" t="str">
            <v>netscribes</v>
          </cell>
          <cell r="F58286" t="str">
            <v>Mohd Tahir Shaikh</v>
          </cell>
          <cell r="G58286">
            <v>45904.743750000001</v>
          </cell>
          <cell r="H58286">
            <v>46003.849305555559</v>
          </cell>
        </row>
        <row r="58287">
          <cell r="A58287" t="str">
            <v>UCW-18574</v>
          </cell>
          <cell r="B58287" t="str">
            <v>Tatacliq Kids Apparels Template | 3rd Sep'2025</v>
          </cell>
          <cell r="C58287" t="str">
            <v>CLOSED</v>
          </cell>
          <cell r="D58287" t="str">
            <v>Medium</v>
          </cell>
          <cell r="E58287" t="str">
            <v>netscribes</v>
          </cell>
          <cell r="F58287" t="str">
            <v>Lishita Kotian</v>
          </cell>
          <cell r="G58287">
            <v>45904.71875</v>
          </cell>
          <cell r="H58287">
            <v>45906.567361111112</v>
          </cell>
        </row>
        <row r="58288">
          <cell r="A58288" t="str">
            <v>UCW-18572</v>
          </cell>
          <cell r="B58288" t="str">
            <v>Tatacliq Men's Apparels Templates | 3rd Sep'2025</v>
          </cell>
          <cell r="C58288" t="str">
            <v>CLOSED</v>
          </cell>
          <cell r="D58288" t="str">
            <v>Medium</v>
          </cell>
          <cell r="E58288" t="str">
            <v>netscribes</v>
          </cell>
          <cell r="F58288" t="str">
            <v>Lishita Kotian</v>
          </cell>
          <cell r="G58288">
            <v>45904.710416666669</v>
          </cell>
          <cell r="H58288">
            <v>45909.724305555559</v>
          </cell>
        </row>
        <row r="58289">
          <cell r="A58289" t="str">
            <v>UCW-18570</v>
          </cell>
          <cell r="B58289" t="str">
            <v>Alba by Seiko - Listing  Request</v>
          </cell>
          <cell r="C58289" t="str">
            <v>CLOSED</v>
          </cell>
          <cell r="D58289" t="str">
            <v>Medium</v>
          </cell>
          <cell r="E58289" t="str">
            <v>netscribes</v>
          </cell>
          <cell r="F58289" t="str">
            <v>Mohd Tahir Shaikh</v>
          </cell>
          <cell r="G58289">
            <v>45904.698611111111</v>
          </cell>
          <cell r="H58289">
            <v>46003.847916666666</v>
          </cell>
        </row>
        <row r="58290">
          <cell r="A58290" t="str">
            <v>UCW-18566</v>
          </cell>
          <cell r="B58290" t="str">
            <v>Tatacliq video catalogue addition_USPA Kids</v>
          </cell>
          <cell r="C58290" t="str">
            <v>CLOSED Due to Inactive/Insufficient Information</v>
          </cell>
          <cell r="D58290" t="str">
            <v>Medium</v>
          </cell>
          <cell r="E58290" t="str">
            <v>netscribes</v>
          </cell>
          <cell r="F58290" t="str">
            <v>Sushma Ram</v>
          </cell>
          <cell r="G58290">
            <v>45904.681250000001</v>
          </cell>
          <cell r="H58290">
            <v>45909.67291666667</v>
          </cell>
        </row>
        <row r="58291">
          <cell r="A58291" t="str">
            <v>UCW-18565</v>
          </cell>
          <cell r="B58291" t="str">
            <v>CK-MP-Lot 65</v>
          </cell>
          <cell r="C58291" t="str">
            <v>CLOSED</v>
          </cell>
          <cell r="D58291" t="str">
            <v>Medium</v>
          </cell>
          <cell r="E58291" t="str">
            <v>Chirag Dubal</v>
          </cell>
          <cell r="F58291" t="str">
            <v>Asmi Kumar</v>
          </cell>
          <cell r="G58291">
            <v>45904.673611111109</v>
          </cell>
          <cell r="H58291">
            <v>45943.829861111109</v>
          </cell>
        </row>
        <row r="58292">
          <cell r="A58292" t="str">
            <v>UCW-18564</v>
          </cell>
          <cell r="B58292" t="str">
            <v>Tatacliq Women Western Wear Template | 3rd Sep'2025</v>
          </cell>
          <cell r="C58292" t="str">
            <v>CLOSED</v>
          </cell>
          <cell r="D58292" t="str">
            <v>Medium</v>
          </cell>
          <cell r="E58292" t="str">
            <v>netscribes</v>
          </cell>
          <cell r="F58292" t="str">
            <v>Lishita Kotian</v>
          </cell>
          <cell r="G58292">
            <v>45904.672222222223</v>
          </cell>
          <cell r="H58292">
            <v>45911.492361111108</v>
          </cell>
        </row>
        <row r="58293">
          <cell r="A58293" t="str">
            <v>UCW-18563</v>
          </cell>
          <cell r="B58293" t="str">
            <v>Tatacliq Women Ethnic Wear Template | 3rd Sep'2025</v>
          </cell>
          <cell r="C58293" t="str">
            <v>CLOSED</v>
          </cell>
          <cell r="D58293" t="str">
            <v>Medium</v>
          </cell>
          <cell r="E58293" t="str">
            <v>netscribes</v>
          </cell>
          <cell r="F58293" t="str">
            <v>Lishita Kotian</v>
          </cell>
          <cell r="G58293">
            <v>45904.668055555558</v>
          </cell>
          <cell r="H58293">
            <v>45909.615277777775</v>
          </cell>
        </row>
        <row r="58294">
          <cell r="A58294" t="str">
            <v>UCW-18560</v>
          </cell>
          <cell r="B58294" t="str">
            <v>CLONE - Beauty - Proposal for Listing Mi Dazzle Beauty Accessories on Tata Cliq - 28 AUG</v>
          </cell>
          <cell r="C58294" t="str">
            <v>CLOSED Due to Inactive/Insufficient Information</v>
          </cell>
          <cell r="D58294" t="str">
            <v>Medium</v>
          </cell>
          <cell r="E58294" t="str">
            <v>netscribes</v>
          </cell>
          <cell r="F58294" t="str">
            <v>Simi Raichel Zachariah</v>
          </cell>
          <cell r="G58294">
            <v>45904.655555555553</v>
          </cell>
          <cell r="H58294">
            <v>45916.518055555556</v>
          </cell>
        </row>
        <row r="58295">
          <cell r="A58295" t="str">
            <v>UCW-18558</v>
          </cell>
          <cell r="B58295" t="str">
            <v>Crossword- New location addition</v>
          </cell>
          <cell r="C58295" t="str">
            <v>CLOSED</v>
          </cell>
          <cell r="D58295" t="str">
            <v>Medium</v>
          </cell>
          <cell r="E58295" t="str">
            <v>netscribes</v>
          </cell>
          <cell r="F58295" t="str">
            <v>netscribes</v>
          </cell>
          <cell r="G58295">
            <v>45904.629166666666</v>
          </cell>
          <cell r="H58295">
            <v>45964.584027777775</v>
          </cell>
        </row>
        <row r="58296">
          <cell r="A58296" t="str">
            <v>UCW-18557</v>
          </cell>
          <cell r="B58296" t="str">
            <v>correction catalouge</v>
          </cell>
          <cell r="C58296" t="str">
            <v>CLOSED</v>
          </cell>
          <cell r="D58296" t="str">
            <v>Medium</v>
          </cell>
          <cell r="E58296" t="str">
            <v>netscribes</v>
          </cell>
          <cell r="F58296" t="str">
            <v>Sushma Ram</v>
          </cell>
          <cell r="G58296">
            <v>45904.627083333333</v>
          </cell>
          <cell r="H58296">
            <v>45909.565972222219</v>
          </cell>
        </row>
        <row r="58297">
          <cell r="A58297" t="str">
            <v>UCW-18556</v>
          </cell>
          <cell r="B58297" t="str">
            <v>DAALI FESTIVE CATALOUGE DROP 7- 3 SEP</v>
          </cell>
          <cell r="C58297" t="str">
            <v>CLOSED</v>
          </cell>
          <cell r="D58297" t="str">
            <v>Highest</v>
          </cell>
          <cell r="E58297" t="str">
            <v>netscribes</v>
          </cell>
          <cell r="F58297" t="str">
            <v>Sushma Ram</v>
          </cell>
          <cell r="G58297">
            <v>45904.597916666666</v>
          </cell>
          <cell r="H58297">
            <v>45910.427083333336</v>
          </cell>
        </row>
        <row r="58298">
          <cell r="A58298" t="str">
            <v>UCW-18553</v>
          </cell>
          <cell r="B58298" t="str">
            <v>AW25 Catalog - Lot 6</v>
          </cell>
          <cell r="C58298" t="str">
            <v>CLOSED</v>
          </cell>
          <cell r="D58298" t="str">
            <v>Medium</v>
          </cell>
          <cell r="E58298" t="str">
            <v>netscribes</v>
          </cell>
          <cell r="F58298" t="str">
            <v>Sushma Ram</v>
          </cell>
          <cell r="G58298">
            <v>45904.547222222223</v>
          </cell>
          <cell r="H58298">
            <v>45920.615972222222</v>
          </cell>
        </row>
        <row r="58299">
          <cell r="A58299" t="str">
            <v>UCW-18551</v>
          </cell>
          <cell r="B58299" t="str">
            <v xml:space="preserve"> CK Omni-49 Lot</v>
          </cell>
          <cell r="C58299" t="str">
            <v>CLOSED</v>
          </cell>
          <cell r="D58299" t="str">
            <v>Medium</v>
          </cell>
          <cell r="E58299" t="str">
            <v>Chirag Dubal</v>
          </cell>
          <cell r="F58299" t="str">
            <v>Shloka Chakre</v>
          </cell>
          <cell r="G58299">
            <v>45904.545138888891</v>
          </cell>
          <cell r="H58299">
            <v>45943.82916666667</v>
          </cell>
        </row>
        <row r="58300">
          <cell r="A58300" t="str">
            <v>UCW-18546</v>
          </cell>
          <cell r="B58300" t="str">
            <v>Tatacliq Specimen Template | 2nd Sep'25</v>
          </cell>
          <cell r="C58300" t="str">
            <v>CLOSED</v>
          </cell>
          <cell r="D58300" t="str">
            <v>Medium</v>
          </cell>
          <cell r="E58300" t="str">
            <v>netscribes</v>
          </cell>
          <cell r="F58300" t="str">
            <v>Lishita Kotian</v>
          </cell>
          <cell r="G58300">
            <v>45904.51666666667</v>
          </cell>
          <cell r="H58300">
            <v>45906.642361111109</v>
          </cell>
        </row>
        <row r="58301">
          <cell r="A58301" t="str">
            <v>UCW-18545</v>
          </cell>
          <cell r="B58301" t="str">
            <v>Tatacliq Footwear-Input-Kids Templates | 2nd Sep'25</v>
          </cell>
          <cell r="C58301" t="str">
            <v>CLOSED</v>
          </cell>
          <cell r="D58301" t="str">
            <v>Medium</v>
          </cell>
          <cell r="E58301" t="str">
            <v>netscribes</v>
          </cell>
          <cell r="F58301" t="str">
            <v>Lishita Kotian</v>
          </cell>
          <cell r="G58301">
            <v>45904.510416666664</v>
          </cell>
          <cell r="H58301">
            <v>45906.595833333333</v>
          </cell>
        </row>
        <row r="58302">
          <cell r="A58302" t="str">
            <v>UCW-18544</v>
          </cell>
          <cell r="B58302" t="str">
            <v>Pending 96 SKUs - Converse x TataCliq.COM | Catalog</v>
          </cell>
          <cell r="C58302" t="str">
            <v>CLOSED</v>
          </cell>
          <cell r="D58302" t="str">
            <v>Medium</v>
          </cell>
          <cell r="E58302" t="str">
            <v>netscribes</v>
          </cell>
          <cell r="F58302" t="str">
            <v>Mohd Tahir Shaikh</v>
          </cell>
          <cell r="G58302">
            <v>45904.509027777778</v>
          </cell>
          <cell r="H58302">
            <v>45912.55</v>
          </cell>
        </row>
        <row r="58303">
          <cell r="A58303" t="str">
            <v>UCW-18543</v>
          </cell>
          <cell r="B58303" t="str">
            <v>Accessorize X TataCliq// Women Jewel Catalog</v>
          </cell>
          <cell r="C58303" t="str">
            <v>CLOSED</v>
          </cell>
          <cell r="D58303" t="str">
            <v>Medium</v>
          </cell>
          <cell r="E58303" t="str">
            <v>netscribes</v>
          </cell>
          <cell r="F58303" t="str">
            <v>Lishita Kotian</v>
          </cell>
          <cell r="G58303">
            <v>45904.504861111112</v>
          </cell>
          <cell r="H58303">
            <v>45916.665972222225</v>
          </cell>
        </row>
        <row r="58304">
          <cell r="A58304" t="str">
            <v>UCW-18541</v>
          </cell>
          <cell r="B58304" t="str">
            <v xml:space="preserve">Accessorize X TataCliq// Women Hair accessories </v>
          </cell>
          <cell r="C58304" t="str">
            <v>CLOSED</v>
          </cell>
          <cell r="D58304" t="str">
            <v>Medium</v>
          </cell>
          <cell r="E58304" t="str">
            <v>netscribes</v>
          </cell>
          <cell r="F58304" t="str">
            <v>Lishita Kotian</v>
          </cell>
          <cell r="G58304">
            <v>45904.495833333334</v>
          </cell>
          <cell r="H58304">
            <v>45909.757638888892</v>
          </cell>
        </row>
        <row r="58305">
          <cell r="A58305" t="str">
            <v>UCW-18536</v>
          </cell>
          <cell r="B58305" t="str">
            <v>Beauty -Ikonic Professional ID 2.0 Hair Dryer Listing Template - TATA CLIQ - 3 Sep</v>
          </cell>
          <cell r="C58305" t="str">
            <v>CLOSED</v>
          </cell>
          <cell r="D58305" t="str">
            <v>Highest</v>
          </cell>
          <cell r="E58305" t="str">
            <v>netscribes</v>
          </cell>
          <cell r="F58305" t="str">
            <v>Shraddha Dighe</v>
          </cell>
          <cell r="G58305">
            <v>45904.481944444444</v>
          </cell>
          <cell r="H58305">
            <v>45910.583333333336</v>
          </cell>
        </row>
        <row r="58306">
          <cell r="A58306" t="str">
            <v>UCW-18530</v>
          </cell>
          <cell r="B58306" t="str">
            <v>Tatacliq Listings- DDEcor || Seller code : 129190</v>
          </cell>
          <cell r="C58306" t="str">
            <v>CLOSED</v>
          </cell>
          <cell r="D58306" t="str">
            <v>Medium</v>
          </cell>
          <cell r="E58306" t="str">
            <v>netscribes</v>
          </cell>
          <cell r="F58306" t="str">
            <v>Juilee Jadhav</v>
          </cell>
          <cell r="G58306">
            <v>45904.461805555555</v>
          </cell>
          <cell r="H58306">
            <v>45911.46597222222</v>
          </cell>
        </row>
        <row r="58307">
          <cell r="A58307" t="str">
            <v>UCW-18528</v>
          </cell>
          <cell r="B58307" t="str">
            <v>CLONE - Articles live on TCL</v>
          </cell>
          <cell r="C58307" t="str">
            <v>CLOSED</v>
          </cell>
          <cell r="D58307" t="str">
            <v>Medium</v>
          </cell>
          <cell r="E58307" t="str">
            <v>netscribes</v>
          </cell>
          <cell r="F58307" t="str">
            <v>Mohd Tahir Shaikh</v>
          </cell>
          <cell r="G58307">
            <v>45904.458333333336</v>
          </cell>
          <cell r="H58307">
            <v>46003.926388888889</v>
          </cell>
        </row>
        <row r="58308">
          <cell r="A58308" t="str">
            <v>UCW-18527</v>
          </cell>
          <cell r="B58308" t="str">
            <v>Tatacliq Collated Line sheets- Batch 2 for Dual listing on Mall</v>
          </cell>
          <cell r="C58308" t="str">
            <v>CLOSED</v>
          </cell>
          <cell r="D58308" t="str">
            <v>Medium</v>
          </cell>
          <cell r="E58308" t="str">
            <v>netscribes</v>
          </cell>
          <cell r="F58308" t="str">
            <v>Sushma Ram</v>
          </cell>
          <cell r="G58308">
            <v>45904.458333333336</v>
          </cell>
          <cell r="H58308">
            <v>46003.847222222219</v>
          </cell>
        </row>
        <row r="58309">
          <cell r="A58309" t="str">
            <v>UCW-18524</v>
          </cell>
          <cell r="B58309" t="str">
            <v>Beauty - Introduction of Cadiveu &amp; Request for Onboarding on Tata CLiQ - 4 Sep</v>
          </cell>
          <cell r="C58309" t="str">
            <v>CLOSED</v>
          </cell>
          <cell r="D58309" t="str">
            <v>Medium</v>
          </cell>
          <cell r="E58309" t="str">
            <v>netscribes</v>
          </cell>
          <cell r="F58309" t="str">
            <v>Shraddha Dighe</v>
          </cell>
          <cell r="G58309">
            <v>45904.419444444444</v>
          </cell>
          <cell r="H58309">
            <v>45958.524305555555</v>
          </cell>
        </row>
        <row r="58310">
          <cell r="A58310" t="str">
            <v>UCW-18522</v>
          </cell>
          <cell r="B58310" t="str">
            <v>The Green Tree Apparels-Women Socks Listings as on 02-09-2025</v>
          </cell>
          <cell r="C58310" t="str">
            <v>CLOSED</v>
          </cell>
          <cell r="D58310" t="str">
            <v>Medium</v>
          </cell>
          <cell r="E58310" t="str">
            <v>netscribes</v>
          </cell>
          <cell r="F58310" t="str">
            <v>Sushma Ram</v>
          </cell>
          <cell r="G58310">
            <v>45903.855555555558</v>
          </cell>
          <cell r="H58310">
            <v>45943.474305555559</v>
          </cell>
        </row>
        <row r="58311">
          <cell r="A58311" t="str">
            <v>UCW-18520</v>
          </cell>
          <cell r="B58311" t="str">
            <v>Category Catalog - FEMMELLA - 2 September'25</v>
          </cell>
          <cell r="C58311" t="str">
            <v>CLOSED</v>
          </cell>
          <cell r="D58311" t="str">
            <v>Medium</v>
          </cell>
          <cell r="E58311" t="str">
            <v>netscribes</v>
          </cell>
          <cell r="F58311" t="str">
            <v>Sushma Ram</v>
          </cell>
          <cell r="G58311">
            <v>45903.84097222222</v>
          </cell>
          <cell r="H58311">
            <v>45916.646527777775</v>
          </cell>
        </row>
        <row r="58312">
          <cell r="A58312" t="str">
            <v>UCW-18518</v>
          </cell>
          <cell r="B58312" t="str">
            <v>Fw: Hoppa Sweden X Onboarding Proposal for Tata CLiQ</v>
          </cell>
          <cell r="C58312" t="str">
            <v>CLOSED Due to Inactive/Insufficient Information</v>
          </cell>
          <cell r="D58312" t="str">
            <v>Medium</v>
          </cell>
          <cell r="E58312" t="str">
            <v>netscribes</v>
          </cell>
          <cell r="F58312" t="str">
            <v>Sushma Ram</v>
          </cell>
          <cell r="G58312">
            <v>45903.827777777777</v>
          </cell>
          <cell r="H58312">
            <v>45917.47152777778</v>
          </cell>
        </row>
        <row r="58313">
          <cell r="A58313" t="str">
            <v>UCW-18516</v>
          </cell>
          <cell r="B58313" t="str">
            <v xml:space="preserve">Tata cliq New Listing_Fitted Sheet &amp; Napkins_01-09-2025 || Seller Code : 125194 </v>
          </cell>
          <cell r="C58313" t="str">
            <v>CLOSED</v>
          </cell>
          <cell r="D58313" t="str">
            <v>Medium</v>
          </cell>
          <cell r="E58313" t="str">
            <v>netscribes</v>
          </cell>
          <cell r="F58313" t="str">
            <v>Juilee Jadhav</v>
          </cell>
          <cell r="G58313">
            <v>45903.803472222222</v>
          </cell>
          <cell r="H58313">
            <v>46172.503472222219</v>
          </cell>
        </row>
        <row r="58314">
          <cell r="A58314" t="str">
            <v>UCW-18514</v>
          </cell>
          <cell r="B58314" t="str">
            <v>TATA CLIQ ACCESORIES</v>
          </cell>
          <cell r="C58314" t="str">
            <v>CLOSED</v>
          </cell>
          <cell r="D58314" t="str">
            <v>Medium</v>
          </cell>
          <cell r="E58314" t="str">
            <v>netscribes</v>
          </cell>
          <cell r="F58314" t="str">
            <v>Sushma Ram</v>
          </cell>
          <cell r="G58314">
            <v>45903.793055555558</v>
          </cell>
          <cell r="H58314">
            <v>45905.526388888888</v>
          </cell>
        </row>
        <row r="58315">
          <cell r="A58315" t="str">
            <v>UCW-18512</v>
          </cell>
          <cell r="B58315" t="str">
            <v>New Sku Addition 29-8-25 Tata cliq</v>
          </cell>
          <cell r="C58315" t="str">
            <v>CLOSED</v>
          </cell>
          <cell r="D58315" t="str">
            <v>Medium</v>
          </cell>
          <cell r="E58315" t="str">
            <v>netscribes</v>
          </cell>
          <cell r="F58315" t="str">
            <v>Sushma Ram</v>
          </cell>
          <cell r="G58315">
            <v>45903.787499999999</v>
          </cell>
          <cell r="H58315">
            <v>45911.498611111114</v>
          </cell>
        </row>
        <row r="58316">
          <cell r="A58316" t="str">
            <v>UCW-18510</v>
          </cell>
          <cell r="B58316" t="str">
            <v>Tatacliq Men Women Footwear Templates | 2nd Sep'2025</v>
          </cell>
          <cell r="C58316" t="str">
            <v>CLOSED</v>
          </cell>
          <cell r="D58316" t="str">
            <v>Medium</v>
          </cell>
          <cell r="E58316" t="str">
            <v>netscribes</v>
          </cell>
          <cell r="F58316" t="str">
            <v>Lishita Kotian</v>
          </cell>
          <cell r="G58316">
            <v>45903.775000000001</v>
          </cell>
          <cell r="H58316">
            <v>45906.611805555556</v>
          </cell>
        </row>
        <row r="58317">
          <cell r="A58317" t="str">
            <v>UCW-18500</v>
          </cell>
          <cell r="B58317" t="str">
            <v>Catalogue Upload Feed - 22-08-2025</v>
          </cell>
          <cell r="C58317" t="str">
            <v>CLOSED</v>
          </cell>
          <cell r="D58317" t="str">
            <v>Medium</v>
          </cell>
          <cell r="E58317" t="str">
            <v>netscribes</v>
          </cell>
          <cell r="F58317" t="str">
            <v>netscribes</v>
          </cell>
          <cell r="G58317">
            <v>45903.73541666667</v>
          </cell>
          <cell r="H58317">
            <v>45964.584027777775</v>
          </cell>
        </row>
        <row r="58318">
          <cell r="A58318" t="str">
            <v>UCW-18498</v>
          </cell>
          <cell r="B58318" t="str">
            <v>VERO MODA -AW25 LOT - 5</v>
          </cell>
          <cell r="C58318" t="str">
            <v>CLOSED</v>
          </cell>
          <cell r="D58318" t="str">
            <v>Medium</v>
          </cell>
          <cell r="E58318" t="str">
            <v>netscribes</v>
          </cell>
          <cell r="F58318" t="str">
            <v>Lishita Kotian</v>
          </cell>
          <cell r="G58318">
            <v>45903.720138888886</v>
          </cell>
          <cell r="H58318">
            <v>45910.694444444445</v>
          </cell>
        </row>
        <row r="58319">
          <cell r="A58319" t="str">
            <v>UCW-18497</v>
          </cell>
          <cell r="B58319" t="str">
            <v>Synchronization | Alexandre Christie | 128205 | 30.08.2025</v>
          </cell>
          <cell r="C58319" t="str">
            <v>CLOSED</v>
          </cell>
          <cell r="D58319" t="str">
            <v>Medium</v>
          </cell>
          <cell r="E58319" t="str">
            <v>netscribes</v>
          </cell>
          <cell r="F58319" t="str">
            <v>Mohd Tahir Shaikh</v>
          </cell>
          <cell r="G58319">
            <v>45903.713888888888</v>
          </cell>
          <cell r="H58319">
            <v>46003.84652777778</v>
          </cell>
        </row>
        <row r="58320">
          <cell r="A58320" t="str">
            <v>UCW-18495</v>
          </cell>
          <cell r="B58320" t="str">
            <v xml:space="preserve">Men's Apparel 02-09-2025 </v>
          </cell>
          <cell r="C58320" t="str">
            <v>CLOSED</v>
          </cell>
          <cell r="D58320" t="str">
            <v>Medium</v>
          </cell>
          <cell r="E58320" t="str">
            <v>netscribes</v>
          </cell>
          <cell r="F58320" t="str">
            <v>Lishita Kotian</v>
          </cell>
          <cell r="G58320">
            <v>45903.703472222223</v>
          </cell>
          <cell r="H58320">
            <v>46003.845833333333</v>
          </cell>
        </row>
        <row r="58321">
          <cell r="A58321" t="str">
            <v>UCW-18493</v>
          </cell>
          <cell r="B58321" t="str">
            <v>New Listing- Dohar, Comforters, Towels- 43 SKUs</v>
          </cell>
          <cell r="C58321" t="str">
            <v>CLOSED</v>
          </cell>
          <cell r="D58321" t="str">
            <v>Medium</v>
          </cell>
          <cell r="E58321" t="str">
            <v>netscribes</v>
          </cell>
          <cell r="F58321" t="str">
            <v>Juilee Jadhav</v>
          </cell>
          <cell r="G58321">
            <v>45903.697222222225</v>
          </cell>
          <cell r="H58321">
            <v>45920.143750000003</v>
          </cell>
        </row>
        <row r="58322">
          <cell r="A58322" t="str">
            <v>UCW-18491</v>
          </cell>
          <cell r="B58322" t="str">
            <v xml:space="preserve">Reshoot images  Replace - </v>
          </cell>
          <cell r="C58322" t="str">
            <v>CLOSED</v>
          </cell>
          <cell r="D58322" t="str">
            <v>Medium</v>
          </cell>
          <cell r="E58322" t="str">
            <v>netscribes</v>
          </cell>
          <cell r="F58322" t="str">
            <v>Mohd Tahir Shaikh</v>
          </cell>
          <cell r="G58322">
            <v>45903.689583333333</v>
          </cell>
          <cell r="H58322">
            <v>46003.845138888886</v>
          </cell>
        </row>
        <row r="58323">
          <cell r="A58323" t="str">
            <v>UCW-18485</v>
          </cell>
          <cell r="B58323" t="str">
            <v>Hidesign - Belts 2025 Collection - Accessories - 03-09-25</v>
          </cell>
          <cell r="C58323" t="str">
            <v>CLOSED</v>
          </cell>
          <cell r="D58323" t="str">
            <v>Medium</v>
          </cell>
          <cell r="E58323" t="str">
            <v>Chirag Dubal</v>
          </cell>
          <cell r="F58323" t="str">
            <v>Asmi Kumar</v>
          </cell>
          <cell r="G58323">
            <v>45903.663194444445</v>
          </cell>
          <cell r="H58323">
            <v>45943.828472222223</v>
          </cell>
        </row>
        <row r="58324">
          <cell r="A58324" t="str">
            <v>UCW-18477</v>
          </cell>
          <cell r="B58324" t="str">
            <v>Aurelia &amp; W- 171 Style- Fall2025- 21th Aug</v>
          </cell>
          <cell r="C58324" t="str">
            <v>CLOSED</v>
          </cell>
          <cell r="D58324" t="str">
            <v>Medium</v>
          </cell>
          <cell r="E58324" t="str">
            <v>netscribes</v>
          </cell>
          <cell r="F58324" t="str">
            <v>Sushma Ram</v>
          </cell>
          <cell r="G58324">
            <v>45903.602777777778</v>
          </cell>
          <cell r="H58324">
            <v>45910.638194444444</v>
          </cell>
        </row>
        <row r="58325">
          <cell r="A58325" t="str">
            <v>UCW-18476</v>
          </cell>
          <cell r="B58325" t="str">
            <v>Tatacliq Women Ethnic Wear Template | 2nd Sep'2025</v>
          </cell>
          <cell r="C58325" t="str">
            <v>CLOSED</v>
          </cell>
          <cell r="D58325" t="str">
            <v>Medium</v>
          </cell>
          <cell r="E58325" t="str">
            <v>netscribes</v>
          </cell>
          <cell r="F58325" t="str">
            <v>Sushma Ram</v>
          </cell>
          <cell r="G58325">
            <v>45903.59097222222</v>
          </cell>
          <cell r="H58325">
            <v>45909.586111111108</v>
          </cell>
        </row>
        <row r="58326">
          <cell r="A58326" t="str">
            <v>UCW-18471</v>
          </cell>
          <cell r="B58326" t="str">
            <v>CLONE - CKC New Product Listings - #SPA-15</v>
          </cell>
          <cell r="C58326" t="str">
            <v>CLOSED</v>
          </cell>
          <cell r="D58326" t="str">
            <v>Medium</v>
          </cell>
          <cell r="E58326" t="str">
            <v>netscribes</v>
          </cell>
          <cell r="F58326" t="str">
            <v>Mohd Tahir Shaikh</v>
          </cell>
          <cell r="G58326">
            <v>45903.557638888888</v>
          </cell>
          <cell r="H58326">
            <v>45908.904861111114</v>
          </cell>
        </row>
        <row r="58327">
          <cell r="A58327" t="str">
            <v>UCW-18470</v>
          </cell>
          <cell r="B58327" t="str">
            <v>Titan Company Limited (eyewear)-8511</v>
          </cell>
          <cell r="C58327" t="str">
            <v>CLOSED Due to Inactive/Insufficient Information</v>
          </cell>
          <cell r="D58327" t="str">
            <v>Medium</v>
          </cell>
          <cell r="E58327" t="str">
            <v>netscribes</v>
          </cell>
          <cell r="F58327" t="str">
            <v>Mohd Tahir Shaikh</v>
          </cell>
          <cell r="G58327">
            <v>45903.544444444444</v>
          </cell>
          <cell r="H58327">
            <v>45995.499305555553</v>
          </cell>
        </row>
        <row r="58328">
          <cell r="A58328" t="str">
            <v>UCW-18469</v>
          </cell>
          <cell r="B58328" t="str">
            <v>CLONE - Beauty - Request for Product Details for Onboarding - Happier x Tata Cliq - 11 Aug</v>
          </cell>
          <cell r="C58328" t="str">
            <v>CLOSED</v>
          </cell>
          <cell r="D58328" t="str">
            <v>High</v>
          </cell>
          <cell r="E58328" t="str">
            <v>netscribes</v>
          </cell>
          <cell r="F58328" t="str">
            <v>Shraddha Dighe</v>
          </cell>
          <cell r="G58328">
            <v>45903.542361111111</v>
          </cell>
          <cell r="H58328">
            <v>45910.584027777775</v>
          </cell>
        </row>
        <row r="58329">
          <cell r="A58329" t="str">
            <v>UCW-18468</v>
          </cell>
          <cell r="B58329" t="str">
            <v>Hoversoul Listing  - Exo Footwear 02 Sept 2025 Clogs</v>
          </cell>
          <cell r="C58329" t="str">
            <v>CLOSED</v>
          </cell>
          <cell r="D58329" t="str">
            <v>Highest</v>
          </cell>
          <cell r="E58329" t="str">
            <v>netscribes</v>
          </cell>
          <cell r="F58329" t="str">
            <v>Sushma Ram</v>
          </cell>
          <cell r="G58329">
            <v>45903.538888888892</v>
          </cell>
          <cell r="H58329">
            <v>45909.511805555558</v>
          </cell>
        </row>
        <row r="58330">
          <cell r="A58330" t="str">
            <v>UCW-18467</v>
          </cell>
          <cell r="B58330" t="str">
            <v>Hoversoul Listing  - Triumph Exports 02 Sept 2025 Women Flats</v>
          </cell>
          <cell r="C58330" t="str">
            <v>CLOSED</v>
          </cell>
          <cell r="D58330" t="str">
            <v>Highest</v>
          </cell>
          <cell r="E58330" t="str">
            <v>netscribes</v>
          </cell>
          <cell r="F58330" t="str">
            <v>Sushma Ram</v>
          </cell>
          <cell r="G58330">
            <v>45903.531944444447</v>
          </cell>
          <cell r="H58330">
            <v>45908.761805555558</v>
          </cell>
        </row>
        <row r="58331">
          <cell r="A58331" t="str">
            <v>UCW-18465</v>
          </cell>
          <cell r="B58331" t="str">
            <v>Crocs Listing Phase 3</v>
          </cell>
          <cell r="C58331" t="str">
            <v>CLOSED Due to Inactive/Insufficient Information</v>
          </cell>
          <cell r="D58331" t="str">
            <v>Medium</v>
          </cell>
          <cell r="E58331" t="str">
            <v>Chirag Dubal</v>
          </cell>
          <cell r="F58331" t="str">
            <v>netscribes</v>
          </cell>
          <cell r="G58331">
            <v>45903.513194444444</v>
          </cell>
          <cell r="H58331">
            <v>45972.711805555555</v>
          </cell>
        </row>
        <row r="58332">
          <cell r="A58332" t="str">
            <v>UCW-18457</v>
          </cell>
          <cell r="B58332" t="str">
            <v>Beauty - Image resize - 3 SEP</v>
          </cell>
          <cell r="C58332" t="str">
            <v>CLOSED</v>
          </cell>
          <cell r="D58332" t="str">
            <v>Highest</v>
          </cell>
          <cell r="E58332" t="str">
            <v>netscribes</v>
          </cell>
          <cell r="F58332" t="str">
            <v>Shraddha Dighe</v>
          </cell>
          <cell r="G58332">
            <v>45903.479861111111</v>
          </cell>
          <cell r="H58332">
            <v>46003.842361111114</v>
          </cell>
        </row>
        <row r="58333">
          <cell r="A58333" t="str">
            <v>UCW-18454</v>
          </cell>
          <cell r="B58333" t="str">
            <v>CLONE - Tata Cliq New Listing Carlton London</v>
          </cell>
          <cell r="C58333" t="str">
            <v>CLOSED</v>
          </cell>
          <cell r="D58333" t="str">
            <v>Medium</v>
          </cell>
          <cell r="E58333" t="str">
            <v>netscribes</v>
          </cell>
          <cell r="F58333" t="str">
            <v>Mohd Tahir Shaikh</v>
          </cell>
          <cell r="G58333">
            <v>45903.475694444445</v>
          </cell>
          <cell r="H58333">
            <v>45950.715277777781</v>
          </cell>
        </row>
        <row r="58334">
          <cell r="A58334" t="str">
            <v>UCW-18449</v>
          </cell>
          <cell r="B58334" t="str">
            <v>Beauty - MOC9 listing details - Pending 8 SKUs</v>
          </cell>
          <cell r="C58334" t="str">
            <v>CLOSED</v>
          </cell>
          <cell r="D58334" t="str">
            <v>Medium</v>
          </cell>
          <cell r="E58334" t="str">
            <v>netscribes</v>
          </cell>
          <cell r="F58334" t="str">
            <v>netscribes</v>
          </cell>
          <cell r="G58334">
            <v>45903.45208333333</v>
          </cell>
          <cell r="H58334">
            <v>45964.584027777775</v>
          </cell>
        </row>
        <row r="58335">
          <cell r="A58335" t="str">
            <v>UCW-18447</v>
          </cell>
          <cell r="B58335" t="str">
            <v>The Indian Ethnic co - P0 Festive - Monetised  - 129255</v>
          </cell>
          <cell r="C58335" t="str">
            <v>CLOSED</v>
          </cell>
          <cell r="D58335" t="str">
            <v>Medium</v>
          </cell>
          <cell r="E58335" t="str">
            <v>Chirag Dubal</v>
          </cell>
          <cell r="F58335" t="str">
            <v>Asmi Kumar</v>
          </cell>
          <cell r="G58335">
            <v>45903.443749999999</v>
          </cell>
          <cell r="H58335">
            <v>45943.82708333333</v>
          </cell>
        </row>
        <row r="58336">
          <cell r="A58336" t="str">
            <v>UCW-18444</v>
          </cell>
          <cell r="B58336" t="str">
            <v>Kappasa - Apparel - 29/08/25</v>
          </cell>
          <cell r="C58336" t="str">
            <v>CLOSED</v>
          </cell>
          <cell r="D58336" t="str">
            <v>Medium</v>
          </cell>
          <cell r="E58336" t="str">
            <v>Chirag Dubal</v>
          </cell>
          <cell r="F58336" t="str">
            <v>Asmi Kumar</v>
          </cell>
          <cell r="G58336">
            <v>45902.830555555556</v>
          </cell>
          <cell r="H58336">
            <v>45943.826388888891</v>
          </cell>
        </row>
        <row r="58337">
          <cell r="A58337" t="str">
            <v>UCW-18442</v>
          </cell>
          <cell r="B58337" t="str">
            <v xml:space="preserve">Tatacliq Lifestyle Catalog Template-Lot -124_01.09.2025 </v>
          </cell>
          <cell r="C58337" t="str">
            <v>CLOSED</v>
          </cell>
          <cell r="D58337" t="str">
            <v>Medium</v>
          </cell>
          <cell r="E58337" t="str">
            <v>netscribes</v>
          </cell>
          <cell r="F58337" t="str">
            <v>Sushma Ram</v>
          </cell>
          <cell r="G58337">
            <v>45902.824305555558</v>
          </cell>
          <cell r="H58337">
            <v>45918.484027777777</v>
          </cell>
        </row>
        <row r="58338">
          <cell r="A58338" t="str">
            <v>UCW-18441</v>
          </cell>
          <cell r="B58338" t="str">
            <v>Tata Cliq Catalogue | Footwear Styles @1st Sep</v>
          </cell>
          <cell r="C58338" t="str">
            <v>CLOSED</v>
          </cell>
          <cell r="D58338" t="str">
            <v>Medium</v>
          </cell>
          <cell r="E58338" t="str">
            <v>netscribes</v>
          </cell>
          <cell r="F58338" t="str">
            <v>Sushma Ram</v>
          </cell>
          <cell r="G58338">
            <v>45902.813888888886</v>
          </cell>
          <cell r="H58338">
            <v>45904.958333333336</v>
          </cell>
        </row>
        <row r="58339">
          <cell r="A58339" t="str">
            <v>UCW-18433</v>
          </cell>
          <cell r="B58339" t="str">
            <v>TataCliq New Product Listing | 28th Aug'25 || Seller code : 129072</v>
          </cell>
          <cell r="C58339" t="str">
            <v>CLOSED</v>
          </cell>
          <cell r="D58339" t="str">
            <v>Medium</v>
          </cell>
          <cell r="E58339" t="str">
            <v>netscribes</v>
          </cell>
          <cell r="F58339" t="str">
            <v>Juilee Jadhav</v>
          </cell>
          <cell r="G58339">
            <v>45902.759722222225</v>
          </cell>
          <cell r="H58339">
            <v>45916.568749999999</v>
          </cell>
        </row>
        <row r="58340">
          <cell r="A58340" t="str">
            <v>UCW-18432</v>
          </cell>
          <cell r="B58340" t="str">
            <v>Tatacliq Men's Apparels Templates | 1st Sep'2025</v>
          </cell>
          <cell r="C58340" t="str">
            <v>CLOSED</v>
          </cell>
          <cell r="D58340" t="str">
            <v>Medium</v>
          </cell>
          <cell r="E58340" t="str">
            <v>netscribes</v>
          </cell>
          <cell r="F58340" t="str">
            <v>Lishita Kotian</v>
          </cell>
          <cell r="G58340">
            <v>45902.745138888888</v>
          </cell>
          <cell r="H58340">
            <v>45909.56527777778</v>
          </cell>
        </row>
        <row r="58341">
          <cell r="A58341" t="str">
            <v>UCW-18431</v>
          </cell>
          <cell r="B58341" t="str">
            <v>Tatacliq Women Western Wear Template | 1st Sep'2025</v>
          </cell>
          <cell r="C58341" t="str">
            <v>CLOSED</v>
          </cell>
          <cell r="D58341" t="str">
            <v>Medium</v>
          </cell>
          <cell r="E58341" t="str">
            <v>netscribes</v>
          </cell>
          <cell r="F58341" t="str">
            <v>Lishita Kotian</v>
          </cell>
          <cell r="G58341">
            <v>45902.740972222222</v>
          </cell>
          <cell r="H58341">
            <v>45911.479861111111</v>
          </cell>
        </row>
        <row r="58342">
          <cell r="A58342" t="str">
            <v>UCW-18427</v>
          </cell>
          <cell r="B58342" t="str">
            <v>Catalogue Upload Feed || Metro-Mochi</v>
          </cell>
          <cell r="C58342" t="str">
            <v>CLOSED</v>
          </cell>
          <cell r="D58342" t="str">
            <v>Medium</v>
          </cell>
          <cell r="E58342" t="str">
            <v>netscribes</v>
          </cell>
          <cell r="F58342" t="str">
            <v>Mohd Tahir Shaikh</v>
          </cell>
          <cell r="G58342">
            <v>45902.723611111112</v>
          </cell>
          <cell r="H58342">
            <v>46172.504166666666</v>
          </cell>
        </row>
        <row r="58343">
          <cell r="A58343" t="str">
            <v>UCW-18425</v>
          </cell>
          <cell r="B58343" t="str">
            <v>7 SKU Pending - BEauty-SKU updation_July,25_Tatacliq-18th july</v>
          </cell>
          <cell r="C58343" t="str">
            <v>CLOSED Due to Inactive/Insufficient Information</v>
          </cell>
          <cell r="D58343" t="str">
            <v>Medium</v>
          </cell>
          <cell r="E58343" t="str">
            <v>Simi Raichel Zachariah</v>
          </cell>
          <cell r="F58343" t="str">
            <v>netscribes</v>
          </cell>
          <cell r="G58343">
            <v>45902.722222222219</v>
          </cell>
          <cell r="H58343">
            <v>45964.584722222222</v>
          </cell>
        </row>
        <row r="58344">
          <cell r="A58344" t="str">
            <v>UCW-18424</v>
          </cell>
          <cell r="B58344" t="str">
            <v>Beauty - N4N New listing update - 2 Sep</v>
          </cell>
          <cell r="C58344" t="str">
            <v>CLOSED</v>
          </cell>
          <cell r="D58344" t="str">
            <v>Medium</v>
          </cell>
          <cell r="E58344" t="str">
            <v>netscribes</v>
          </cell>
          <cell r="F58344" t="str">
            <v>Shraddha Dighe</v>
          </cell>
          <cell r="G58344">
            <v>45902.720833333333</v>
          </cell>
          <cell r="H58344">
            <v>45911.918749999997</v>
          </cell>
        </row>
        <row r="58345">
          <cell r="A58345" t="str">
            <v>UCW-18421</v>
          </cell>
          <cell r="B58345" t="str">
            <v>Beauty - Colorbar - Missing Listing details - 2 Sep</v>
          </cell>
          <cell r="C58345" t="str">
            <v>CLOSED</v>
          </cell>
          <cell r="D58345" t="str">
            <v>Highest</v>
          </cell>
          <cell r="E58345" t="str">
            <v>netscribes</v>
          </cell>
          <cell r="F58345" t="str">
            <v>Shraddha Dighe</v>
          </cell>
          <cell r="G58345">
            <v>45902.708333333336</v>
          </cell>
          <cell r="H58345">
            <v>45910.585416666669</v>
          </cell>
        </row>
        <row r="58346">
          <cell r="A58346" t="str">
            <v>UCW-18420</v>
          </cell>
          <cell r="B58346" t="str">
            <v>TATACLIQ X LIBAS NEW CATALOGUE 1-9-25</v>
          </cell>
          <cell r="C58346" t="str">
            <v>CLOSED</v>
          </cell>
          <cell r="D58346" t="str">
            <v>Medium</v>
          </cell>
          <cell r="E58346" t="str">
            <v>netscribes</v>
          </cell>
          <cell r="F58346" t="str">
            <v>Mohd Tahir Shaikh</v>
          </cell>
          <cell r="G58346">
            <v>45902.705555555556</v>
          </cell>
          <cell r="H58346">
            <v>45915.491666666669</v>
          </cell>
        </row>
        <row r="58347">
          <cell r="A58347" t="str">
            <v>UCW-18419</v>
          </cell>
          <cell r="B58347" t="str">
            <v>Tatacliq Kids Apparels Template | 1st Sep'2025</v>
          </cell>
          <cell r="C58347" t="str">
            <v>CLOSED</v>
          </cell>
          <cell r="D58347" t="str">
            <v>Medium</v>
          </cell>
          <cell r="E58347" t="str">
            <v>netscribes</v>
          </cell>
          <cell r="F58347" t="str">
            <v>Lishita Kotian</v>
          </cell>
          <cell r="G58347">
            <v>45902.702777777777</v>
          </cell>
          <cell r="H58347">
            <v>45908.884027777778</v>
          </cell>
        </row>
        <row r="58348">
          <cell r="A58348" t="str">
            <v>UCW-18416</v>
          </cell>
          <cell r="B58348" t="str">
            <v>Beauty - New Listing -Gift Box &amp; Body Polisher - Tata - 2 Sep</v>
          </cell>
          <cell r="C58348" t="str">
            <v>CLOSED</v>
          </cell>
          <cell r="D58348" t="str">
            <v>Medium</v>
          </cell>
          <cell r="E58348" t="str">
            <v>netscribes</v>
          </cell>
          <cell r="F58348" t="str">
            <v>Shraddha Dighe</v>
          </cell>
          <cell r="G58348">
            <v>45902.696527777778</v>
          </cell>
          <cell r="H58348">
            <v>45909.574305555558</v>
          </cell>
        </row>
        <row r="58349">
          <cell r="A58349" t="str">
            <v>UCW-18415</v>
          </cell>
          <cell r="B58349" t="str">
            <v>TataCliQ | Fashion | YouTube Links | 26 Aug 2025</v>
          </cell>
          <cell r="C58349" t="str">
            <v>CLOSED Due to Inactive/Insufficient Information</v>
          </cell>
          <cell r="D58349" t="str">
            <v>Medium</v>
          </cell>
          <cell r="E58349" t="str">
            <v>netscribes</v>
          </cell>
          <cell r="F58349" t="str">
            <v>Mohd Tahir Shaikh</v>
          </cell>
          <cell r="G58349">
            <v>45902.693055555559</v>
          </cell>
          <cell r="H58349">
            <v>45917.685416666667</v>
          </cell>
        </row>
        <row r="58350">
          <cell r="A58350" t="str">
            <v>UCW-18413</v>
          </cell>
          <cell r="B58350" t="str">
            <v>Lacquer Embassy - New FESTIVE COLLECTION AW25 - 02-09-25</v>
          </cell>
          <cell r="C58350" t="str">
            <v>CLOSED</v>
          </cell>
          <cell r="D58350" t="str">
            <v>Medium</v>
          </cell>
          <cell r="E58350" t="str">
            <v>Chirag Dubal</v>
          </cell>
          <cell r="F58350" t="str">
            <v>Asmi Kumar</v>
          </cell>
          <cell r="G58350">
            <v>45902.686111111114</v>
          </cell>
          <cell r="H58350">
            <v>45943.824999999997</v>
          </cell>
        </row>
        <row r="58351">
          <cell r="A58351" t="str">
            <v>UCW-18409</v>
          </cell>
          <cell r="B58351" t="str">
            <v>US_All_New_Launch_Tata Cliq || Urban Space || Seller Code : 125800</v>
          </cell>
          <cell r="C58351" t="str">
            <v>CLOSED</v>
          </cell>
          <cell r="D58351" t="str">
            <v>Medium</v>
          </cell>
          <cell r="E58351" t="str">
            <v>netscribes</v>
          </cell>
          <cell r="F58351" t="str">
            <v>Juilee Jadhav</v>
          </cell>
          <cell r="G58351">
            <v>45902.667361111111</v>
          </cell>
          <cell r="H58351">
            <v>46172.504861111112</v>
          </cell>
        </row>
        <row r="58352">
          <cell r="A58352" t="str">
            <v>UCW-18408</v>
          </cell>
          <cell r="B58352" t="str">
            <v>Products Listed on Portal</v>
          </cell>
          <cell r="C58352" t="str">
            <v>CLOSED</v>
          </cell>
          <cell r="D58352" t="str">
            <v>Medium</v>
          </cell>
          <cell r="E58352" t="str">
            <v>netscribes</v>
          </cell>
          <cell r="F58352" t="str">
            <v>Lishita Kotian</v>
          </cell>
          <cell r="G58352">
            <v>45902.665277777778</v>
          </cell>
          <cell r="H58352">
            <v>45908.913194444445</v>
          </cell>
        </row>
        <row r="58353">
          <cell r="A58353" t="str">
            <v>UCW-18401</v>
          </cell>
          <cell r="B58353" t="str">
            <v>Beauty - New launch cataloguing details of Narciso Rodriguez EDPI &amp; Issey Miyake Pour Homme EDP_Fragrance for TCL_02_Sept_25. - 2 Sep</v>
          </cell>
          <cell r="C58353" t="str">
            <v>CLOSED</v>
          </cell>
          <cell r="D58353" t="str">
            <v>Medium</v>
          </cell>
          <cell r="E58353" t="str">
            <v>netscribes</v>
          </cell>
          <cell r="F58353" t="str">
            <v>Shraddha Dighe</v>
          </cell>
          <cell r="G58353">
            <v>45902.586111111108</v>
          </cell>
          <cell r="H58353">
            <v>45910.579861111109</v>
          </cell>
        </row>
        <row r="58354">
          <cell r="A58354" t="str">
            <v>UCW-18398</v>
          </cell>
          <cell r="B58354" t="str">
            <v>Beauty - Priority Image Update Davidoff Elixir - TATA - 2 Sep</v>
          </cell>
          <cell r="C58354" t="str">
            <v>CLOSED</v>
          </cell>
          <cell r="D58354" t="str">
            <v>Highest</v>
          </cell>
          <cell r="E58354" t="str">
            <v>netscribes</v>
          </cell>
          <cell r="F58354" t="str">
            <v>Shraddha Dighe</v>
          </cell>
          <cell r="G58354">
            <v>45902.570138888892</v>
          </cell>
          <cell r="H58354">
            <v>46003.841666666667</v>
          </cell>
        </row>
        <row r="58355">
          <cell r="A58355" t="str">
            <v>UCW-18397</v>
          </cell>
          <cell r="B58355" t="str">
            <v>Nasher Miles - Salzburg, Montreal &amp; Bali Luggage Collection</v>
          </cell>
          <cell r="C58355" t="str">
            <v>CLOSED</v>
          </cell>
          <cell r="D58355" t="str">
            <v>Medium</v>
          </cell>
          <cell r="E58355" t="str">
            <v>netscribes</v>
          </cell>
          <cell r="F58355" t="str">
            <v>Mohd Tahir Shaikh</v>
          </cell>
          <cell r="G58355">
            <v>45902.536111111112</v>
          </cell>
          <cell r="H58355">
            <v>45906.657638888886</v>
          </cell>
        </row>
        <row r="58356">
          <cell r="A58356" t="str">
            <v>UCW-18395</v>
          </cell>
          <cell r="B58356" t="str">
            <v>Beauty - PDP Image Update : Nazar Na Lage Kajal - 2 Sep</v>
          </cell>
          <cell r="C58356" t="str">
            <v>CLOSED</v>
          </cell>
          <cell r="D58356" t="str">
            <v>High</v>
          </cell>
          <cell r="E58356" t="str">
            <v>netscribes</v>
          </cell>
          <cell r="F58356" t="str">
            <v>Shraddha Dighe</v>
          </cell>
          <cell r="G58356">
            <v>45902.51666666667</v>
          </cell>
          <cell r="H58356">
            <v>46003.841666666667</v>
          </cell>
        </row>
        <row r="58357">
          <cell r="A58357" t="str">
            <v>UCW-18394</v>
          </cell>
          <cell r="B58357" t="str">
            <v>CLONE - CKC New Product Listings - #PRN-22</v>
          </cell>
          <cell r="C58357" t="str">
            <v>CLOSED</v>
          </cell>
          <cell r="D58357" t="str">
            <v>Medium</v>
          </cell>
          <cell r="E58357" t="str">
            <v>netscribes</v>
          </cell>
          <cell r="F58357" t="str">
            <v>Mohd Tahir Shaikh</v>
          </cell>
          <cell r="G58357">
            <v>45902.509027777778</v>
          </cell>
          <cell r="H58357">
            <v>45906.520138888889</v>
          </cell>
        </row>
        <row r="58358">
          <cell r="A58358" t="str">
            <v>UCW-18391</v>
          </cell>
          <cell r="B58358" t="str">
            <v>CLONE - One Friday Catalogue Tamplate</v>
          </cell>
          <cell r="C58358" t="str">
            <v>CLOSED</v>
          </cell>
          <cell r="D58358" t="str">
            <v>Medium</v>
          </cell>
          <cell r="E58358" t="str">
            <v>netscribes</v>
          </cell>
          <cell r="F58358" t="str">
            <v>Mohd Tahir Shaikh</v>
          </cell>
          <cell r="G58358">
            <v>45902.477777777778</v>
          </cell>
          <cell r="H58358">
            <v>45910.679166666669</v>
          </cell>
        </row>
        <row r="58359">
          <cell r="A58359" t="str">
            <v>UCW-18380</v>
          </cell>
          <cell r="B58359" t="str">
            <v>Skechers Marketing and Listing Support</v>
          </cell>
          <cell r="C58359" t="str">
            <v>CLOSED Due to Inactive/Insufficient Information</v>
          </cell>
          <cell r="D58359" t="str">
            <v>Medium</v>
          </cell>
          <cell r="E58359" t="str">
            <v>Chirag Dubal</v>
          </cell>
          <cell r="F58359" t="str">
            <v>netscribes</v>
          </cell>
          <cell r="G58359">
            <v>45901.785416666666</v>
          </cell>
          <cell r="H58359">
            <v>45911.707638888889</v>
          </cell>
        </row>
        <row r="58360">
          <cell r="A58360" t="str">
            <v>UCW-18375</v>
          </cell>
          <cell r="B58360" t="str">
            <v>Size addition TATACLIQ X LIBAS 26-08-2025</v>
          </cell>
          <cell r="C58360" t="str">
            <v>CLOSED</v>
          </cell>
          <cell r="D58360" t="str">
            <v>Medium</v>
          </cell>
          <cell r="E58360" t="str">
            <v>netscribes</v>
          </cell>
          <cell r="F58360" t="str">
            <v>Sushma Ram</v>
          </cell>
          <cell r="G58360">
            <v>45901.754861111112</v>
          </cell>
          <cell r="H58360">
            <v>46003.84097222222</v>
          </cell>
        </row>
        <row r="58361">
          <cell r="A58361" t="str">
            <v>UCW-18374</v>
          </cell>
          <cell r="B58361" t="str">
            <v>Styles Migration to Tata Cliq Westbury Account - 21-08-2025</v>
          </cell>
          <cell r="C58361" t="str">
            <v>CLOSED Due to Inactive/Insufficient Information</v>
          </cell>
          <cell r="D58361" t="str">
            <v>Medium</v>
          </cell>
          <cell r="E58361" t="str">
            <v>Chirag Dubal</v>
          </cell>
          <cell r="F58361" t="str">
            <v>netscribes</v>
          </cell>
          <cell r="G58361">
            <v>45901.752083333333</v>
          </cell>
          <cell r="H58361">
            <v>45911.71597222222</v>
          </cell>
        </row>
        <row r="58362">
          <cell r="A58362" t="str">
            <v>UCW-18370</v>
          </cell>
          <cell r="B58362" t="str">
            <v>Content Sheet and Image Link | United colors of benetton | 86 products | Tata Cliq | 1203483161</v>
          </cell>
          <cell r="C58362" t="str">
            <v>CLOSED</v>
          </cell>
          <cell r="D58362" t="str">
            <v>Medium</v>
          </cell>
          <cell r="E58362" t="str">
            <v>netscribes</v>
          </cell>
          <cell r="F58362" t="str">
            <v>Juilee Jadhav</v>
          </cell>
          <cell r="G58362">
            <v>45901.736805555556</v>
          </cell>
          <cell r="H58362">
            <v>45921.693055555559</v>
          </cell>
        </row>
        <row r="58363">
          <cell r="A58363" t="str">
            <v>UCW-18362</v>
          </cell>
          <cell r="B58363" t="str">
            <v>Beauty - RE: Puig H2 NPD Cataloguing-1st sept</v>
          </cell>
          <cell r="C58363" t="str">
            <v>CLOSED</v>
          </cell>
          <cell r="D58363" t="str">
            <v>Medium</v>
          </cell>
          <cell r="E58363" t="str">
            <v>netscribes</v>
          </cell>
          <cell r="F58363" t="str">
            <v>Simi Raichel Zachariah</v>
          </cell>
          <cell r="G58363">
            <v>45901.716666666667</v>
          </cell>
          <cell r="H58363">
            <v>45910.621527777781</v>
          </cell>
        </row>
        <row r="58364">
          <cell r="A58364" t="str">
            <v>UCW-18358</v>
          </cell>
          <cell r="B58364" t="str">
            <v>OSM Migration</v>
          </cell>
          <cell r="C58364" t="str">
            <v>CLOSED Due to Inactive/Insufficient Information</v>
          </cell>
          <cell r="D58364" t="str">
            <v>Medium</v>
          </cell>
          <cell r="E58364" t="str">
            <v>Chirag Dubal</v>
          </cell>
          <cell r="F58364" t="str">
            <v>netscribes</v>
          </cell>
          <cell r="G58364">
            <v>45901.700694444444</v>
          </cell>
          <cell r="H58364">
            <v>45943.84375</v>
          </cell>
        </row>
        <row r="58365">
          <cell r="A58365" t="str">
            <v>UCW-18355</v>
          </cell>
          <cell r="B58365" t="str">
            <v>Video Update | Powersutra | Tatacliq | Aug-25</v>
          </cell>
          <cell r="C58365" t="str">
            <v>CLOSED</v>
          </cell>
          <cell r="D58365" t="str">
            <v>Medium</v>
          </cell>
          <cell r="E58365" t="str">
            <v>netscribes</v>
          </cell>
          <cell r="F58365" t="str">
            <v>Mohd Tahir Shaikh</v>
          </cell>
          <cell r="G58365">
            <v>45901.697916666664</v>
          </cell>
          <cell r="H58365">
            <v>46003.840277777781</v>
          </cell>
        </row>
        <row r="58366">
          <cell r="A58366" t="str">
            <v>UCW-18353</v>
          </cell>
          <cell r="B58366" t="str">
            <v>Biba AW25 LOT 4 - TC</v>
          </cell>
          <cell r="C58366" t="str">
            <v>CLOSED</v>
          </cell>
          <cell r="D58366" t="str">
            <v>Medium</v>
          </cell>
          <cell r="E58366" t="str">
            <v>netscribes</v>
          </cell>
          <cell r="F58366" t="str">
            <v>Mohd Tahir Shaikh</v>
          </cell>
          <cell r="G58366">
            <v>45901.693055555559</v>
          </cell>
          <cell r="H58366">
            <v>45917.634027777778</v>
          </cell>
        </row>
        <row r="58367">
          <cell r="A58367" t="str">
            <v>UCW-18349</v>
          </cell>
          <cell r="B58367" t="str">
            <v>AW25_Footwear-LOT-03</v>
          </cell>
          <cell r="C58367" t="str">
            <v>CLOSED</v>
          </cell>
          <cell r="D58367" t="str">
            <v>Medium</v>
          </cell>
          <cell r="E58367" t="str">
            <v>netscribes</v>
          </cell>
          <cell r="F58367" t="str">
            <v>Mohd Tahir Shaikh</v>
          </cell>
          <cell r="G58367">
            <v>45901.68472222222</v>
          </cell>
          <cell r="H58367">
            <v>45904.590277777781</v>
          </cell>
        </row>
        <row r="58368">
          <cell r="A58368" t="str">
            <v>UCW-18348</v>
          </cell>
          <cell r="B58368" t="str">
            <v>New Listing File || Saral Home || Seller code : 125330</v>
          </cell>
          <cell r="C58368" t="str">
            <v>CLOSED</v>
          </cell>
          <cell r="D58368" t="str">
            <v>Medium</v>
          </cell>
          <cell r="E58368" t="str">
            <v>netscribes</v>
          </cell>
          <cell r="F58368" t="str">
            <v>Juilee Jadhav</v>
          </cell>
          <cell r="G58368">
            <v>45901.683333333334</v>
          </cell>
          <cell r="H58368">
            <v>45920.115277777775</v>
          </cell>
        </row>
        <row r="58369">
          <cell r="A58369" t="str">
            <v>UCW-18341</v>
          </cell>
          <cell r="B58369" t="str">
            <v>Globus Women's Wear Apparels - 44 Styles - Batch 107 (Western Wear) (29.08.2025) (Seller Code - 124013)</v>
          </cell>
          <cell r="C58369" t="str">
            <v>CLOSED</v>
          </cell>
          <cell r="D58369" t="str">
            <v>Medium</v>
          </cell>
          <cell r="E58369" t="str">
            <v>netscribes</v>
          </cell>
          <cell r="F58369" t="str">
            <v>Juilee Jadhav</v>
          </cell>
          <cell r="G58369">
            <v>45901.660416666666</v>
          </cell>
          <cell r="H58369">
            <v>45915.629166666666</v>
          </cell>
        </row>
        <row r="58370">
          <cell r="A58370" t="str">
            <v>UCW-18340</v>
          </cell>
          <cell r="B58370" t="str">
            <v>Crocs Listing Phase 2</v>
          </cell>
          <cell r="C58370" t="str">
            <v>CLOSED Due to Inactive/Insufficient Information</v>
          </cell>
          <cell r="D58370" t="str">
            <v>Medium</v>
          </cell>
          <cell r="E58370" t="str">
            <v>Chirag Dubal</v>
          </cell>
          <cell r="F58370" t="str">
            <v>netscribes</v>
          </cell>
          <cell r="G58370">
            <v>45901.654861111114</v>
          </cell>
          <cell r="H58370">
            <v>45943.848611111112</v>
          </cell>
        </row>
        <row r="58371">
          <cell r="A58371" t="str">
            <v>UCW-18338</v>
          </cell>
          <cell r="B58371" t="str">
            <v>Image Replace TATACLIQ X LIBAS 26-08-2025</v>
          </cell>
          <cell r="C58371" t="str">
            <v>CLOSED</v>
          </cell>
          <cell r="D58371" t="str">
            <v>Medium</v>
          </cell>
          <cell r="E58371" t="str">
            <v>netscribes</v>
          </cell>
          <cell r="F58371" t="str">
            <v>Sushma Ram</v>
          </cell>
          <cell r="G58371">
            <v>45901.646527777775</v>
          </cell>
          <cell r="H58371">
            <v>46003.839583333334</v>
          </cell>
        </row>
        <row r="58372">
          <cell r="A58372" t="str">
            <v>UCW-18337</v>
          </cell>
          <cell r="B58372" t="str">
            <v>Size Addition TATACLIQ X LIBAS 25-08-2025</v>
          </cell>
          <cell r="C58372" t="str">
            <v>CLOSED</v>
          </cell>
          <cell r="D58372" t="str">
            <v>Medium</v>
          </cell>
          <cell r="E58372" t="str">
            <v>netscribes</v>
          </cell>
          <cell r="F58372" t="str">
            <v>Sushma Ram</v>
          </cell>
          <cell r="G58372">
            <v>45901.640972222223</v>
          </cell>
          <cell r="H58372">
            <v>46003.838888888888</v>
          </cell>
        </row>
        <row r="58373">
          <cell r="A58373" t="str">
            <v>UCW-18336</v>
          </cell>
          <cell r="B58373" t="str">
            <v>Escalation - Image update</v>
          </cell>
          <cell r="C58373" t="str">
            <v>CLOSED</v>
          </cell>
          <cell r="D58373" t="str">
            <v>Medium</v>
          </cell>
          <cell r="E58373" t="str">
            <v>netscribes</v>
          </cell>
          <cell r="F58373" t="str">
            <v>Mohd Tahir Shaikh</v>
          </cell>
          <cell r="G58373">
            <v>45901.640972222223</v>
          </cell>
          <cell r="H58373">
            <v>46003.838888888888</v>
          </cell>
        </row>
        <row r="58374">
          <cell r="A58374" t="str">
            <v>UCW-18334</v>
          </cell>
          <cell r="B58374" t="str">
            <v>Biba_Update Content And Images</v>
          </cell>
          <cell r="C58374" t="str">
            <v>CLOSED</v>
          </cell>
          <cell r="D58374" t="str">
            <v>Medium</v>
          </cell>
          <cell r="E58374" t="str">
            <v>netscribes</v>
          </cell>
          <cell r="F58374" t="str">
            <v>Sushma Ram</v>
          </cell>
          <cell r="G58374">
            <v>45901.636111111111</v>
          </cell>
          <cell r="H58374">
            <v>46003.922222222223</v>
          </cell>
        </row>
        <row r="58375">
          <cell r="A58375" t="str">
            <v>UCW-18333</v>
          </cell>
          <cell r="B58375" t="str">
            <v xml:space="preserve">Globus Women's Wear Apparels -  33 Styles - Batch 107 (Brand - Globus Stores Pvt Ltd) (Ethnic Wear) (29.08.2025) (Seller ID - 124013) </v>
          </cell>
          <cell r="C58375" t="str">
            <v>CLOSED</v>
          </cell>
          <cell r="D58375" t="str">
            <v>Medium</v>
          </cell>
          <cell r="E58375" t="str">
            <v>netscribes</v>
          </cell>
          <cell r="F58375" t="str">
            <v>Juilee Jadhav</v>
          </cell>
          <cell r="G58375">
            <v>45901.634027777778</v>
          </cell>
          <cell r="H58375">
            <v>45915.622916666667</v>
          </cell>
        </row>
        <row r="58376">
          <cell r="A58376" t="str">
            <v>UCW-18332</v>
          </cell>
          <cell r="B58376" t="str">
            <v>Coach Image updation_27_June_25</v>
          </cell>
          <cell r="C58376" t="str">
            <v>CLOSED</v>
          </cell>
          <cell r="D58376" t="str">
            <v>Medium</v>
          </cell>
          <cell r="E58376" t="str">
            <v>Chirag Dubal</v>
          </cell>
          <cell r="F58376" t="str">
            <v>netscribes</v>
          </cell>
          <cell r="G58376">
            <v>45901.628472222219</v>
          </cell>
          <cell r="H58376">
            <v>45902.620138888888</v>
          </cell>
        </row>
        <row r="58377">
          <cell r="A58377" t="str">
            <v>UCW-18323</v>
          </cell>
          <cell r="B58377" t="str">
            <v>Mens New Listings 29.8.2025 (1)</v>
          </cell>
          <cell r="C58377" t="str">
            <v>CLOSED</v>
          </cell>
          <cell r="D58377" t="str">
            <v>Medium</v>
          </cell>
          <cell r="E58377" t="str">
            <v>netscribes</v>
          </cell>
          <cell r="F58377" t="str">
            <v>Lishita Kotian</v>
          </cell>
          <cell r="G58377">
            <v>45901.55</v>
          </cell>
          <cell r="H58377">
            <v>45913.474999999999</v>
          </cell>
        </row>
        <row r="58378">
          <cell r="A58378" t="str">
            <v>UCW-18321</v>
          </cell>
          <cell r="B58378" t="str">
            <v>Crossword- New location addition</v>
          </cell>
          <cell r="C58378" t="str">
            <v>CLOSED</v>
          </cell>
          <cell r="D58378" t="str">
            <v>Medium</v>
          </cell>
          <cell r="E58378" t="str">
            <v>netscribes</v>
          </cell>
          <cell r="F58378" t="str">
            <v>Mohd Tahir Shaikh</v>
          </cell>
          <cell r="G58378">
            <v>45901.547222222223</v>
          </cell>
          <cell r="H58378">
            <v>45936.482638888891</v>
          </cell>
        </row>
        <row r="58379">
          <cell r="A58379" t="str">
            <v>UCW-18318</v>
          </cell>
          <cell r="B58379" t="str">
            <v>CK | 42 Lot</v>
          </cell>
          <cell r="C58379" t="str">
            <v>CLOSED</v>
          </cell>
          <cell r="D58379" t="str">
            <v>Medium</v>
          </cell>
          <cell r="E58379" t="str">
            <v>Chirag Dubal</v>
          </cell>
          <cell r="F58379" t="str">
            <v>Asmi Kumar</v>
          </cell>
          <cell r="G58379">
            <v>45901.540277777778</v>
          </cell>
          <cell r="H58379">
            <v>45943.823611111111</v>
          </cell>
        </row>
        <row r="58380">
          <cell r="A58380" t="str">
            <v>UCW-18315</v>
          </cell>
          <cell r="B58380" t="str">
            <v>Mens New Listings 29.8.2025</v>
          </cell>
          <cell r="C58380" t="str">
            <v>CLOSED</v>
          </cell>
          <cell r="D58380" t="str">
            <v>Medium</v>
          </cell>
          <cell r="E58380" t="str">
            <v>netscribes</v>
          </cell>
          <cell r="F58380" t="str">
            <v>Sushma Ram</v>
          </cell>
          <cell r="G58380">
            <v>45901.524305555555</v>
          </cell>
          <cell r="H58380">
            <v>45917.616666666669</v>
          </cell>
        </row>
        <row r="58381">
          <cell r="A58381" t="str">
            <v>UCW-18314</v>
          </cell>
          <cell r="B58381" t="str">
            <v>BEauty - RE: Cellular Range- Listing | Biotique - 1st sept</v>
          </cell>
          <cell r="C58381" t="str">
            <v>CLOSED</v>
          </cell>
          <cell r="D58381" t="str">
            <v>Medium</v>
          </cell>
          <cell r="E58381" t="str">
            <v>netscribes</v>
          </cell>
          <cell r="F58381" t="str">
            <v>Simi Raichel Zachariah</v>
          </cell>
          <cell r="G58381">
            <v>45901.521527777775</v>
          </cell>
          <cell r="H58381">
            <v>45902.556944444441</v>
          </cell>
        </row>
        <row r="58382">
          <cell r="A58382" t="str">
            <v>UCW-18312</v>
          </cell>
          <cell r="B58382" t="str">
            <v>Bag Accessories 29-08-2025</v>
          </cell>
          <cell r="C58382" t="str">
            <v>CLOSED</v>
          </cell>
          <cell r="D58382" t="str">
            <v>Medium</v>
          </cell>
          <cell r="E58382" t="str">
            <v>netscribes</v>
          </cell>
          <cell r="F58382" t="str">
            <v>Lishita Kotian</v>
          </cell>
          <cell r="G58382">
            <v>45901.517361111109</v>
          </cell>
          <cell r="H58382">
            <v>46003.838194444441</v>
          </cell>
        </row>
        <row r="58383">
          <cell r="A58383" t="str">
            <v>UCW-18309</v>
          </cell>
          <cell r="B58383" t="str">
            <v>CLONE - Celtic Brand Product Details Submission – Belts Category</v>
          </cell>
          <cell r="C58383" t="str">
            <v>CLOSED</v>
          </cell>
          <cell r="D58383" t="str">
            <v>Medium</v>
          </cell>
          <cell r="E58383" t="str">
            <v>netscribes</v>
          </cell>
          <cell r="F58383" t="str">
            <v>Mohd Tahir Shaikh</v>
          </cell>
          <cell r="G58383">
            <v>45901.506944444445</v>
          </cell>
          <cell r="H58383">
            <v>45910.602777777778</v>
          </cell>
        </row>
        <row r="58384">
          <cell r="A58384" t="str">
            <v>UCW-18305</v>
          </cell>
          <cell r="B58384" t="str">
            <v>CLONE - REGAL &amp; IMPERIO TATACLIQ TEMPLATE 23.07.2025</v>
          </cell>
          <cell r="C58384" t="str">
            <v>CLOSED</v>
          </cell>
          <cell r="D58384" t="str">
            <v>Medium</v>
          </cell>
          <cell r="E58384" t="str">
            <v>netscribes</v>
          </cell>
          <cell r="F58384" t="str">
            <v>Mohd Tahir Shaikh</v>
          </cell>
          <cell r="G58384">
            <v>45901.479861111111</v>
          </cell>
          <cell r="H58384">
            <v>45906.520833333336</v>
          </cell>
        </row>
        <row r="58385">
          <cell r="A58385" t="str">
            <v>UCW-18304</v>
          </cell>
          <cell r="B58385" t="str">
            <v>CLONE - CKC New Product Listings - #DDR,DTP,DVA-55</v>
          </cell>
          <cell r="C58385" t="str">
            <v>CLOSED</v>
          </cell>
          <cell r="D58385" t="str">
            <v>Medium</v>
          </cell>
          <cell r="E58385" t="str">
            <v>netscribes</v>
          </cell>
          <cell r="F58385" t="str">
            <v>Mohd Tahir Shaikh</v>
          </cell>
          <cell r="G58385">
            <v>45901.477777777778</v>
          </cell>
          <cell r="H58385">
            <v>45906.552083333336</v>
          </cell>
        </row>
        <row r="58386">
          <cell r="A58386" t="str">
            <v>UCW-18302</v>
          </cell>
          <cell r="B58386" t="str">
            <v>CLONE - CKC New Product Listings - #DRN-108</v>
          </cell>
          <cell r="C58386" t="str">
            <v>CLOSED</v>
          </cell>
          <cell r="D58386" t="str">
            <v>Medium</v>
          </cell>
          <cell r="E58386" t="str">
            <v>netscribes</v>
          </cell>
          <cell r="F58386" t="str">
            <v>Mohd Tahir Shaikh</v>
          </cell>
          <cell r="G58386">
            <v>45901.475694444445</v>
          </cell>
          <cell r="H58386">
            <v>45938.765972222223</v>
          </cell>
        </row>
        <row r="58387">
          <cell r="A58387" t="str">
            <v>UCW-18300</v>
          </cell>
          <cell r="B58387" t="str">
            <v>BEauty - Tata Cliq_URGENT: Bundle Product Image Update Required Due to Packaging Change-1st sept</v>
          </cell>
          <cell r="C58387" t="str">
            <v>CLOSED</v>
          </cell>
          <cell r="D58387" t="str">
            <v>Medium</v>
          </cell>
          <cell r="E58387" t="str">
            <v>netscribes</v>
          </cell>
          <cell r="F58387" t="str">
            <v>Simi Raichel Zachariah</v>
          </cell>
          <cell r="G58387">
            <v>45901.456944444442</v>
          </cell>
          <cell r="H58387">
            <v>46003.940972222219</v>
          </cell>
        </row>
        <row r="58388">
          <cell r="A58388" t="str">
            <v>UCW-18298</v>
          </cell>
          <cell r="B58388" t="str">
            <v>BEauty - RE: Content Sheet for New Listing - Old School Rituals-1st Sept</v>
          </cell>
          <cell r="C58388" t="str">
            <v>CLOSED</v>
          </cell>
          <cell r="D58388" t="str">
            <v>Medium</v>
          </cell>
          <cell r="E58388" t="str">
            <v>netscribes</v>
          </cell>
          <cell r="F58388" t="str">
            <v>Simi Raichel Zachariah</v>
          </cell>
          <cell r="G58388">
            <v>45901.446527777778</v>
          </cell>
          <cell r="H58388">
            <v>45910.823611111111</v>
          </cell>
        </row>
        <row r="58389">
          <cell r="A58389" t="str">
            <v>UCW-18293</v>
          </cell>
          <cell r="B58389" t="str">
            <v>Fabindia_Clothing, Jewellery &amp; Footwear_Catalog Sheet 28-08-2025</v>
          </cell>
          <cell r="C58389" t="str">
            <v>CLOSED</v>
          </cell>
          <cell r="D58389" t="str">
            <v>Medium</v>
          </cell>
          <cell r="E58389" t="str">
            <v>netscribes</v>
          </cell>
          <cell r="F58389" t="str">
            <v>Sushma Ram</v>
          </cell>
          <cell r="G58389">
            <v>45900.756249999999</v>
          </cell>
          <cell r="H58389">
            <v>45916.61041666667</v>
          </cell>
        </row>
        <row r="58390">
          <cell r="A58390" t="str">
            <v>UCW-18291</v>
          </cell>
          <cell r="B58390" t="str">
            <v xml:space="preserve">Men's Apparel 25-08-2025 </v>
          </cell>
          <cell r="C58390" t="str">
            <v>CLOSED</v>
          </cell>
          <cell r="D58390" t="str">
            <v>Medium</v>
          </cell>
          <cell r="E58390" t="str">
            <v>netscribes</v>
          </cell>
          <cell r="F58390" t="str">
            <v>netscribes</v>
          </cell>
          <cell r="G58390">
            <v>45900.493750000001</v>
          </cell>
          <cell r="H58390">
            <v>45965.911805555559</v>
          </cell>
        </row>
        <row r="58391">
          <cell r="A58391" t="str">
            <v>UCW-18290</v>
          </cell>
          <cell r="B58391" t="str">
            <v>London Rag - Women's style - 25 styles</v>
          </cell>
          <cell r="C58391" t="str">
            <v>CLOSED Due to Inactive/Insufficient Information</v>
          </cell>
          <cell r="D58391" t="str">
            <v>Medium</v>
          </cell>
          <cell r="E58391" t="str">
            <v>netscribes</v>
          </cell>
          <cell r="F58391" t="str">
            <v>Sushma Ram</v>
          </cell>
          <cell r="G58391">
            <v>45900.48541666667</v>
          </cell>
          <cell r="H58391">
            <v>45906.487500000003</v>
          </cell>
        </row>
        <row r="58392">
          <cell r="A58392" t="str">
            <v>UCW-18288</v>
          </cell>
          <cell r="B58392" t="str">
            <v>Aarien Catalogue Template - Important</v>
          </cell>
          <cell r="C58392" t="str">
            <v>CLOSED</v>
          </cell>
          <cell r="D58392" t="str">
            <v>Medium</v>
          </cell>
          <cell r="E58392" t="str">
            <v>netscribes</v>
          </cell>
          <cell r="F58392" t="str">
            <v>Sushma Ram</v>
          </cell>
          <cell r="G58392">
            <v>45900.44027777778</v>
          </cell>
          <cell r="H58392">
            <v>45920.57708333333</v>
          </cell>
        </row>
        <row r="58393">
          <cell r="A58393" t="str">
            <v>UCW-18287</v>
          </cell>
          <cell r="B58393" t="str">
            <v>Inalsa Pending listing - COLORTRADES</v>
          </cell>
          <cell r="C58393" t="str">
            <v>CLOSED</v>
          </cell>
          <cell r="D58393" t="str">
            <v>Medium</v>
          </cell>
          <cell r="E58393" t="str">
            <v>Chirag Dubal</v>
          </cell>
          <cell r="F58393" t="str">
            <v>netscribes</v>
          </cell>
          <cell r="G58393">
            <v>45899.994444444441</v>
          </cell>
          <cell r="H58393">
            <v>46003.94027777778</v>
          </cell>
        </row>
        <row r="58394">
          <cell r="A58394" t="str">
            <v>UCW-18285</v>
          </cell>
          <cell r="B58394" t="str">
            <v>Tata cliq Latching - 23_08</v>
          </cell>
          <cell r="C58394" t="str">
            <v>CLOSED</v>
          </cell>
          <cell r="D58394" t="str">
            <v>Medium</v>
          </cell>
          <cell r="E58394" t="str">
            <v>Chirag Dubal</v>
          </cell>
          <cell r="F58394" t="str">
            <v>netscribes</v>
          </cell>
          <cell r="G58394">
            <v>45899.878472222219</v>
          </cell>
          <cell r="H58394">
            <v>46003.939583333333</v>
          </cell>
        </row>
        <row r="58395">
          <cell r="A58395" t="str">
            <v>UCW-18283</v>
          </cell>
          <cell r="B58395" t="str">
            <v>Jaypore Catalogue</v>
          </cell>
          <cell r="C58395" t="str">
            <v>CLOSED</v>
          </cell>
          <cell r="D58395" t="str">
            <v>Medium</v>
          </cell>
          <cell r="E58395" t="str">
            <v>Chirag Dubal</v>
          </cell>
          <cell r="F58395" t="str">
            <v>netscribes</v>
          </cell>
          <cell r="G58395">
            <v>45899.864583333336</v>
          </cell>
          <cell r="H58395">
            <v>46003.938888888886</v>
          </cell>
        </row>
        <row r="58396">
          <cell r="A58396" t="str">
            <v>UCW-18282</v>
          </cell>
          <cell r="B58396" t="str">
            <v>Footwear Men &amp; Women 28-08-2025</v>
          </cell>
          <cell r="C58396" t="str">
            <v>CLOSED</v>
          </cell>
          <cell r="D58396" t="str">
            <v>Medium</v>
          </cell>
          <cell r="E58396" t="str">
            <v>netscribes</v>
          </cell>
          <cell r="F58396" t="str">
            <v>Lishita Kotian</v>
          </cell>
          <cell r="G58396">
            <v>45899.666666666664</v>
          </cell>
          <cell r="H58396">
            <v>46003.936805555553</v>
          </cell>
        </row>
        <row r="58397">
          <cell r="A58397" t="str">
            <v>UCW-18281</v>
          </cell>
          <cell r="B58397" t="str">
            <v xml:space="preserve">Men's Apparel 28-08-2025 </v>
          </cell>
          <cell r="C58397" t="str">
            <v>CLOSED</v>
          </cell>
          <cell r="D58397" t="str">
            <v>Medium</v>
          </cell>
          <cell r="E58397" t="str">
            <v>netscribes</v>
          </cell>
          <cell r="F58397" t="str">
            <v>Lishita Kotian</v>
          </cell>
          <cell r="G58397">
            <v>45899.661111111112</v>
          </cell>
          <cell r="H58397">
            <v>46003.9375</v>
          </cell>
        </row>
        <row r="58398">
          <cell r="A58398" t="str">
            <v>UCW-18279</v>
          </cell>
          <cell r="B58398" t="str">
            <v>Tata Cliq 19SKUs Luggage Rockfill 14-08-2025</v>
          </cell>
          <cell r="C58398" t="str">
            <v>CLOSED</v>
          </cell>
          <cell r="D58398" t="str">
            <v>Medium</v>
          </cell>
          <cell r="E58398" t="str">
            <v>netscribes</v>
          </cell>
          <cell r="F58398" t="str">
            <v>Lishita Kotian</v>
          </cell>
          <cell r="G58398">
            <v>45899.65347222222</v>
          </cell>
          <cell r="H58398">
            <v>45903.679861111108</v>
          </cell>
        </row>
        <row r="58399">
          <cell r="A58399" t="str">
            <v>UCW-18277</v>
          </cell>
          <cell r="B58399" t="str">
            <v>Tatacliq Footwear Content template_USPA_26-08-25</v>
          </cell>
          <cell r="C58399" t="str">
            <v>CLOSED</v>
          </cell>
          <cell r="D58399" t="str">
            <v>Medium</v>
          </cell>
          <cell r="E58399" t="str">
            <v>netscribes</v>
          </cell>
          <cell r="F58399" t="str">
            <v>Lishita Kotian</v>
          </cell>
          <cell r="G58399">
            <v>45899.630555555559</v>
          </cell>
          <cell r="H58399">
            <v>45904.677083333336</v>
          </cell>
        </row>
        <row r="58400">
          <cell r="A58400" t="str">
            <v>UCW-18276</v>
          </cell>
          <cell r="B58400" t="str">
            <v>Template sheet requried for Kids(Boys &amp; Girls) Apparel</v>
          </cell>
          <cell r="C58400" t="str">
            <v>CLOSED</v>
          </cell>
          <cell r="D58400" t="str">
            <v>Medium</v>
          </cell>
          <cell r="E58400" t="str">
            <v>netscribes</v>
          </cell>
          <cell r="F58400" t="str">
            <v>Lishita Kotian</v>
          </cell>
          <cell r="G58400">
            <v>45899.623611111114</v>
          </cell>
          <cell r="H58400">
            <v>45905.553472222222</v>
          </cell>
        </row>
        <row r="58401">
          <cell r="A58401" t="str">
            <v>UCW-18275</v>
          </cell>
          <cell r="B58401" t="str">
            <v>THCK | 90 Lot</v>
          </cell>
          <cell r="C58401" t="str">
            <v>CLOSED</v>
          </cell>
          <cell r="D58401" t="str">
            <v>Medium</v>
          </cell>
          <cell r="E58401" t="str">
            <v>Chirag Dubal</v>
          </cell>
          <cell r="F58401" t="str">
            <v>Asmi Kumar</v>
          </cell>
          <cell r="G58401">
            <v>45899.563194444447</v>
          </cell>
          <cell r="H58401">
            <v>46003.854166666664</v>
          </cell>
        </row>
        <row r="58402">
          <cell r="A58402" t="str">
            <v>UCW-18274</v>
          </cell>
          <cell r="B58402" t="str">
            <v>Tata Lux 9SKUs Luggage Patrick 14-08-2025</v>
          </cell>
          <cell r="C58402" t="str">
            <v>CLOSED</v>
          </cell>
          <cell r="D58402" t="str">
            <v>Medium</v>
          </cell>
          <cell r="E58402" t="str">
            <v>Chirag Dubal</v>
          </cell>
          <cell r="F58402" t="str">
            <v>Asmi Kumar</v>
          </cell>
          <cell r="G58402">
            <v>45899.557638888888</v>
          </cell>
          <cell r="H58402">
            <v>45904.945138888892</v>
          </cell>
        </row>
        <row r="58403">
          <cell r="A58403" t="str">
            <v>UCW-18272</v>
          </cell>
          <cell r="B58403" t="str">
            <v>TH | 86 Lot</v>
          </cell>
          <cell r="C58403" t="str">
            <v>CLOSED</v>
          </cell>
          <cell r="D58403" t="str">
            <v>Medium</v>
          </cell>
          <cell r="E58403" t="str">
            <v>Chirag Dubal</v>
          </cell>
          <cell r="F58403" t="str">
            <v>Asmi Kumar</v>
          </cell>
          <cell r="G58403">
            <v>45899.540972222225</v>
          </cell>
          <cell r="H58403">
            <v>46003.855555555558</v>
          </cell>
        </row>
        <row r="58404">
          <cell r="A58404" t="str">
            <v>UCW-18263</v>
          </cell>
          <cell r="B58404" t="str">
            <v>Crocs Listing Phase 3</v>
          </cell>
          <cell r="C58404" t="str">
            <v>CLOSED</v>
          </cell>
          <cell r="D58404" t="str">
            <v>Medium</v>
          </cell>
          <cell r="E58404" t="str">
            <v>Chirag Dubal</v>
          </cell>
          <cell r="F58404" t="str">
            <v>Reagan D’souza</v>
          </cell>
          <cell r="G58404">
            <v>45899.429861111108</v>
          </cell>
          <cell r="H58404">
            <v>46003.936111111114</v>
          </cell>
        </row>
        <row r="58405">
          <cell r="A58405" t="str">
            <v>UCW-18262</v>
          </cell>
          <cell r="B58405" t="str">
            <v>JACK &amp; JONES &amp; SELECTED TATA LATCHING (LOT-56)</v>
          </cell>
          <cell r="C58405" t="str">
            <v>CLOSED Due to Inactive/Insufficient Information</v>
          </cell>
          <cell r="D58405" t="str">
            <v>Medium</v>
          </cell>
          <cell r="E58405" t="str">
            <v>netscribes</v>
          </cell>
          <cell r="F58405" t="str">
            <v>netscribes</v>
          </cell>
          <cell r="G58405">
            <v>45899.011111111111</v>
          </cell>
          <cell r="H58405">
            <v>45967.648611111108</v>
          </cell>
        </row>
        <row r="58406">
          <cell r="A58406" t="str">
            <v>UCW-18261</v>
          </cell>
          <cell r="B58406" t="str">
            <v>Kids Footwear New Styles For Tatacliq (SS-25) - (Styles-42) 16.05.2025</v>
          </cell>
          <cell r="C58406" t="str">
            <v>CLOSED Due to Inactive/Insufficient Information</v>
          </cell>
          <cell r="D58406" t="str">
            <v>Medium</v>
          </cell>
          <cell r="E58406" t="str">
            <v>Chirag Dubal</v>
          </cell>
          <cell r="F58406" t="str">
            <v>netscribes</v>
          </cell>
          <cell r="G58406">
            <v>45899.007638888892</v>
          </cell>
          <cell r="H58406">
            <v>45911.722916666666</v>
          </cell>
        </row>
        <row r="58407">
          <cell r="A58407" t="str">
            <v>UCW-18254</v>
          </cell>
          <cell r="B58407" t="str">
            <v>Tatacliq Men Content template_21-08-25</v>
          </cell>
          <cell r="C58407" t="str">
            <v>CLOSED</v>
          </cell>
          <cell r="D58407" t="str">
            <v>Medium</v>
          </cell>
          <cell r="E58407" t="str">
            <v>netscribes</v>
          </cell>
          <cell r="F58407" t="str">
            <v>netscribes</v>
          </cell>
          <cell r="G58407">
            <v>45898.813194444447</v>
          </cell>
          <cell r="H58407">
            <v>45965.921527777777</v>
          </cell>
        </row>
        <row r="58408">
          <cell r="A58408" t="str">
            <v>UCW-18253</v>
          </cell>
          <cell r="B58408" t="str">
            <v>Image Replacement</v>
          </cell>
          <cell r="C58408" t="str">
            <v>CLOSED</v>
          </cell>
          <cell r="D58408" t="str">
            <v>Medium</v>
          </cell>
          <cell r="E58408" t="str">
            <v>netscribes</v>
          </cell>
          <cell r="F58408" t="str">
            <v>Mohd Tahir Shaikh</v>
          </cell>
          <cell r="G58408">
            <v>45898.789583333331</v>
          </cell>
          <cell r="H58408">
            <v>46003.935416666667</v>
          </cell>
        </row>
        <row r="58409">
          <cell r="A58409" t="str">
            <v>UCW-18252</v>
          </cell>
          <cell r="B58409" t="str">
            <v>New Catalog K10, MA72</v>
          </cell>
          <cell r="C58409" t="str">
            <v>CLOSED</v>
          </cell>
          <cell r="D58409" t="str">
            <v>Medium</v>
          </cell>
          <cell r="E58409" t="str">
            <v>netscribes</v>
          </cell>
          <cell r="F58409" t="str">
            <v>Mohd Tahir Shaikh</v>
          </cell>
          <cell r="G58409">
            <v>45898.769444444442</v>
          </cell>
          <cell r="H58409">
            <v>45901.535416666666</v>
          </cell>
        </row>
        <row r="58410">
          <cell r="A58410" t="str">
            <v>UCW-18251</v>
          </cell>
          <cell r="B58410" t="str">
            <v>Tatacliq Men Content template_26-08-25</v>
          </cell>
          <cell r="C58410" t="str">
            <v>CLOSED</v>
          </cell>
          <cell r="D58410" t="str">
            <v>Medium</v>
          </cell>
          <cell r="E58410" t="str">
            <v>netscribes</v>
          </cell>
          <cell r="F58410" t="str">
            <v>Lishita Kotian</v>
          </cell>
          <cell r="G58410">
            <v>45898.767361111109</v>
          </cell>
          <cell r="H58410">
            <v>45912.574999999997</v>
          </cell>
        </row>
        <row r="58411">
          <cell r="A58411" t="str">
            <v>UCW-18243</v>
          </cell>
          <cell r="B58411" t="str">
            <v>Rosso Brunello - catalog sku 234 sku (29/08/25) - Footwear</v>
          </cell>
          <cell r="C58411" t="str">
            <v>CLOSED</v>
          </cell>
          <cell r="D58411" t="str">
            <v>Medium</v>
          </cell>
          <cell r="E58411" t="str">
            <v>Chirag Dubal</v>
          </cell>
          <cell r="F58411" t="str">
            <v>Reagan D’souza</v>
          </cell>
          <cell r="G58411">
            <v>45898.714583333334</v>
          </cell>
          <cell r="H58411">
            <v>45909.570138888892</v>
          </cell>
        </row>
        <row r="58412">
          <cell r="A58412" t="str">
            <v>UCW-18235</v>
          </cell>
          <cell r="B58412" t="str">
            <v>Beauty - Asaya | New Launches Request | Aug'25 - 29 AUG</v>
          </cell>
          <cell r="C58412" t="str">
            <v>CLOSED</v>
          </cell>
          <cell r="D58412" t="str">
            <v>Medium</v>
          </cell>
          <cell r="E58412" t="str">
            <v>netscribes</v>
          </cell>
          <cell r="F58412" t="str">
            <v>Shraddha Dighe</v>
          </cell>
          <cell r="G58412">
            <v>45898.647222222222</v>
          </cell>
          <cell r="H58412">
            <v>45910.621527777781</v>
          </cell>
        </row>
        <row r="58413">
          <cell r="A58413" t="str">
            <v>UCW-18234</v>
          </cell>
          <cell r="B58413" t="str">
            <v>Mhyth X Tatacliq Content</v>
          </cell>
          <cell r="C58413" t="str">
            <v>CLOSED</v>
          </cell>
          <cell r="D58413" t="str">
            <v>Medium</v>
          </cell>
          <cell r="E58413" t="str">
            <v>netscribes</v>
          </cell>
          <cell r="F58413" t="str">
            <v>netscribes</v>
          </cell>
          <cell r="G58413">
            <v>45898.640277777777</v>
          </cell>
          <cell r="H58413">
            <v>45965.921527777777</v>
          </cell>
        </row>
        <row r="58414">
          <cell r="A58414" t="str">
            <v>UCW-18231</v>
          </cell>
          <cell r="B58414" t="str">
            <v>CLONE - Beauty - Himalaya - Combos -Listing - 14 AUG</v>
          </cell>
          <cell r="C58414" t="str">
            <v>CLOSED</v>
          </cell>
          <cell r="D58414" t="str">
            <v>Medium</v>
          </cell>
          <cell r="E58414" t="str">
            <v>netscribes</v>
          </cell>
          <cell r="F58414" t="str">
            <v>Shraddha Dighe</v>
          </cell>
          <cell r="G58414">
            <v>45898.621527777781</v>
          </cell>
          <cell r="H58414">
            <v>45904.696527777778</v>
          </cell>
        </row>
        <row r="58415">
          <cell r="A58415" t="str">
            <v>UCW-18230</v>
          </cell>
          <cell r="B58415" t="str">
            <v>Beauty - Friday Launch_29th_Aug_Studiowest_5 options - 29 AUG</v>
          </cell>
          <cell r="C58415" t="str">
            <v>CLOSED</v>
          </cell>
          <cell r="D58415" t="str">
            <v>Highest</v>
          </cell>
          <cell r="E58415" t="str">
            <v>netscribes</v>
          </cell>
          <cell r="F58415" t="str">
            <v>Shraddha Dighe</v>
          </cell>
          <cell r="G58415">
            <v>45898.614583333336</v>
          </cell>
          <cell r="H58415">
            <v>45910.62222222222</v>
          </cell>
        </row>
        <row r="58416">
          <cell r="A58416" t="str">
            <v>UCW-18228</v>
          </cell>
          <cell r="B58416" t="str">
            <v>F25 Tata Lux Size Addition 29-08-2025</v>
          </cell>
          <cell r="C58416" t="str">
            <v>CLOSED</v>
          </cell>
          <cell r="D58416" t="str">
            <v>Medium</v>
          </cell>
          <cell r="E58416" t="str">
            <v>Chirag Dubal</v>
          </cell>
          <cell r="F58416" t="str">
            <v>Reagan D’souza</v>
          </cell>
          <cell r="G58416">
            <v>45898.581250000003</v>
          </cell>
          <cell r="H58416">
            <v>46003.93472222222</v>
          </cell>
        </row>
        <row r="58417">
          <cell r="A58417" t="str">
            <v>UCW-18224</v>
          </cell>
          <cell r="B58417" t="str">
            <v>Beauty - New launch cataloguing details of Yves Saint Laurent(Refills)_fragrance for TCL_26_Aug_25 - 29 AUG</v>
          </cell>
          <cell r="C58417" t="str">
            <v>CLOSED</v>
          </cell>
          <cell r="D58417" t="str">
            <v>Highest</v>
          </cell>
          <cell r="E58417" t="str">
            <v>netscribes</v>
          </cell>
          <cell r="F58417" t="str">
            <v>Shraddha Dighe</v>
          </cell>
          <cell r="G58417">
            <v>45898.55</v>
          </cell>
          <cell r="H58417">
            <v>45910.62222222222</v>
          </cell>
        </row>
        <row r="58418">
          <cell r="A58418" t="str">
            <v>UCW-18223</v>
          </cell>
          <cell r="B58418" t="str">
            <v>Tatacliq Handbags Content template_USPA_26-08-25</v>
          </cell>
          <cell r="C58418" t="str">
            <v>CLOSED</v>
          </cell>
          <cell r="D58418" t="str">
            <v>Medium</v>
          </cell>
          <cell r="E58418" t="str">
            <v>netscribes</v>
          </cell>
          <cell r="F58418" t="str">
            <v>Lishita Kotian</v>
          </cell>
          <cell r="G58418">
            <v>45898.548611111109</v>
          </cell>
          <cell r="H58418">
            <v>45902.726388888892</v>
          </cell>
        </row>
        <row r="58419">
          <cell r="A58419" t="str">
            <v>UCW-18222</v>
          </cell>
          <cell r="B58419" t="str">
            <v>Tatacliq Women Western Wear Template | 18th Aug'2025</v>
          </cell>
          <cell r="C58419" t="str">
            <v>CLOSED</v>
          </cell>
          <cell r="D58419" t="str">
            <v>Medium</v>
          </cell>
          <cell r="E58419" t="str">
            <v>netscribes</v>
          </cell>
          <cell r="F58419" t="str">
            <v>netscribes</v>
          </cell>
          <cell r="G58419">
            <v>45898.54791666667</v>
          </cell>
          <cell r="H58419">
            <v>45965.911805555559</v>
          </cell>
        </row>
        <row r="58420">
          <cell r="A58420" t="str">
            <v>UCW-18212</v>
          </cell>
          <cell r="B58420" t="str">
            <v>Biba Kids New Lot AW25 - 26 Style</v>
          </cell>
          <cell r="C58420" t="str">
            <v>CLOSED</v>
          </cell>
          <cell r="D58420" t="str">
            <v>Medium</v>
          </cell>
          <cell r="E58420" t="str">
            <v>netscribes</v>
          </cell>
          <cell r="F58420" t="str">
            <v>Mohd Tahir Shaikh</v>
          </cell>
          <cell r="G58420">
            <v>45898.447222222225</v>
          </cell>
          <cell r="H58420">
            <v>45904.839583333334</v>
          </cell>
        </row>
        <row r="58421">
          <cell r="A58421" t="str">
            <v>UCW-18211</v>
          </cell>
          <cell r="B58421" t="str">
            <v>Styli Women Footwear | Lot-38</v>
          </cell>
          <cell r="C58421" t="str">
            <v>CLOSED</v>
          </cell>
          <cell r="D58421" t="str">
            <v>Medium</v>
          </cell>
          <cell r="E58421" t="str">
            <v>netscribes</v>
          </cell>
          <cell r="F58421" t="str">
            <v>Lishita Kotian</v>
          </cell>
          <cell r="G58421">
            <v>45898.446527777778</v>
          </cell>
          <cell r="H58421">
            <v>45912.525000000001</v>
          </cell>
        </row>
        <row r="58422">
          <cell r="A58422" t="str">
            <v>UCW-18208</v>
          </cell>
          <cell r="B58422" t="str">
            <v>Styli Women's Wear Catalogue | Lot-57</v>
          </cell>
          <cell r="C58422" t="str">
            <v>CLOSED</v>
          </cell>
          <cell r="D58422" t="str">
            <v>Medium</v>
          </cell>
          <cell r="E58422" t="str">
            <v>netscribes</v>
          </cell>
          <cell r="F58422" t="str">
            <v>Juilee Jadhav</v>
          </cell>
          <cell r="G58422">
            <v>45897.822222222225</v>
          </cell>
          <cell r="H58422">
            <v>45916.564583333333</v>
          </cell>
        </row>
        <row r="58423">
          <cell r="A58423" t="str">
            <v>UCW-18207</v>
          </cell>
          <cell r="B58423" t="str">
            <v>New Catalogue X Underjeans by Spykar - 26th Aug</v>
          </cell>
          <cell r="C58423" t="str">
            <v>CLOSED</v>
          </cell>
          <cell r="D58423" t="str">
            <v>Medium</v>
          </cell>
          <cell r="E58423" t="str">
            <v>netscribes</v>
          </cell>
          <cell r="F58423" t="str">
            <v>Sushma Ram</v>
          </cell>
          <cell r="G58423">
            <v>45897.821527777778</v>
          </cell>
          <cell r="H58423">
            <v>45912.629166666666</v>
          </cell>
        </row>
        <row r="58424">
          <cell r="A58424" t="str">
            <v>UCW-18205</v>
          </cell>
          <cell r="B58424" t="str">
            <v>Men's Apparel 26-08-2025</v>
          </cell>
          <cell r="C58424" t="str">
            <v>CLOSED</v>
          </cell>
          <cell r="D58424" t="str">
            <v>Medium</v>
          </cell>
          <cell r="E58424" t="str">
            <v>netscribes</v>
          </cell>
          <cell r="F58424" t="str">
            <v>Juilee Jadhav</v>
          </cell>
          <cell r="G58424">
            <v>45897.811111111114</v>
          </cell>
          <cell r="H58424">
            <v>46003.933333333334</v>
          </cell>
        </row>
        <row r="58425">
          <cell r="A58425" t="str">
            <v>UCW-18201</v>
          </cell>
          <cell r="B58425" t="str">
            <v>Tatacliq Kids Apparels Template | 27th Aug'2025</v>
          </cell>
          <cell r="C58425" t="str">
            <v>CLOSED</v>
          </cell>
          <cell r="D58425" t="str">
            <v>Medium</v>
          </cell>
          <cell r="E58425" t="str">
            <v>netscribes</v>
          </cell>
          <cell r="F58425" t="str">
            <v>Juilee Jadhav</v>
          </cell>
          <cell r="G58425">
            <v>45897.769444444442</v>
          </cell>
          <cell r="H58425">
            <v>45900.965277777781</v>
          </cell>
        </row>
        <row r="58426">
          <cell r="A58426" t="str">
            <v>UCW-18200</v>
          </cell>
          <cell r="B58426" t="str">
            <v>Beauty - New listing and Seller set up - Cosderma - 12 AUG</v>
          </cell>
          <cell r="C58426" t="str">
            <v>CLOSED</v>
          </cell>
          <cell r="D58426" t="str">
            <v>Medium</v>
          </cell>
          <cell r="E58426" t="str">
            <v>netscribes</v>
          </cell>
          <cell r="F58426" t="str">
            <v>netscribes</v>
          </cell>
          <cell r="G58426">
            <v>45897.761111111111</v>
          </cell>
          <cell r="H58426">
            <v>45965.912499999999</v>
          </cell>
        </row>
        <row r="58427">
          <cell r="A58427" t="str">
            <v>UCW-18199</v>
          </cell>
          <cell r="B58427" t="str">
            <v>Tatacliq Men's Apparels Templates | 27th Aug'2025</v>
          </cell>
          <cell r="C58427" t="str">
            <v>CLOSED</v>
          </cell>
          <cell r="D58427" t="str">
            <v>Medium</v>
          </cell>
          <cell r="E58427" t="str">
            <v>netscribes</v>
          </cell>
          <cell r="F58427" t="str">
            <v>Juilee Jadhav</v>
          </cell>
          <cell r="G58427">
            <v>45897.751388888886</v>
          </cell>
          <cell r="H58427">
            <v>45909.54583333333</v>
          </cell>
        </row>
        <row r="58428">
          <cell r="A58428" t="str">
            <v>UCW-18194</v>
          </cell>
          <cell r="B58428" t="str">
            <v xml:space="preserve">Create New Listings: Vedhani Variations </v>
          </cell>
          <cell r="C58428" t="str">
            <v>CLOSED</v>
          </cell>
          <cell r="D58428" t="str">
            <v>Medium</v>
          </cell>
          <cell r="E58428" t="str">
            <v>netscribes</v>
          </cell>
          <cell r="F58428" t="str">
            <v>Mohd Tahir Shaikh</v>
          </cell>
          <cell r="G58428">
            <v>45897.727777777778</v>
          </cell>
          <cell r="H58428">
            <v>45906.666666666664</v>
          </cell>
        </row>
        <row r="58429">
          <cell r="A58429" t="str">
            <v>UCW-18192</v>
          </cell>
          <cell r="B58429" t="str">
            <v>Catalog Sheet for Your Reference</v>
          </cell>
          <cell r="C58429" t="str">
            <v>CLOSED</v>
          </cell>
          <cell r="D58429" t="str">
            <v>Medium</v>
          </cell>
          <cell r="E58429" t="str">
            <v>netscribes</v>
          </cell>
          <cell r="F58429" t="str">
            <v>Mohd Tahir Shaikh</v>
          </cell>
          <cell r="G58429">
            <v>45897.722222222219</v>
          </cell>
          <cell r="H58429">
            <v>45910.780555555553</v>
          </cell>
        </row>
        <row r="58430">
          <cell r="A58430" t="str">
            <v>UCW-18190</v>
          </cell>
          <cell r="B58430" t="str">
            <v>Beauty - Serum Information to List on TCL - 28 AUG</v>
          </cell>
          <cell r="C58430" t="str">
            <v>CLOSED Due to Inactive/Insufficient Information</v>
          </cell>
          <cell r="D58430" t="str">
            <v>Medium</v>
          </cell>
          <cell r="E58430" t="str">
            <v>netscribes</v>
          </cell>
          <cell r="F58430" t="str">
            <v>Shraddha Dighe</v>
          </cell>
          <cell r="G58430">
            <v>45897.714583333334</v>
          </cell>
          <cell r="H58430">
            <v>45901.527083333334</v>
          </cell>
        </row>
        <row r="58431">
          <cell r="A58431" t="str">
            <v>UCW-18188</v>
          </cell>
          <cell r="B58431" t="str">
            <v>Women's Handbags - Lot-39</v>
          </cell>
          <cell r="C58431" t="str">
            <v>CLOSED</v>
          </cell>
          <cell r="D58431" t="str">
            <v>Medium</v>
          </cell>
          <cell r="E58431" t="str">
            <v>netscribes</v>
          </cell>
          <cell r="F58431" t="str">
            <v>Lishita Kotian</v>
          </cell>
          <cell r="G58431">
            <v>45897.708333333336</v>
          </cell>
          <cell r="H58431">
            <v>45902.685416666667</v>
          </cell>
        </row>
        <row r="58432">
          <cell r="A58432" t="str">
            <v>UCW-18185</v>
          </cell>
          <cell r="B58432" t="str">
            <v>Beauty - EAN Code change - Caudalie Aug'25 - 28 AUG</v>
          </cell>
          <cell r="C58432" t="str">
            <v>CLOSED</v>
          </cell>
          <cell r="D58432" t="str">
            <v>Highest</v>
          </cell>
          <cell r="E58432" t="str">
            <v>netscribes</v>
          </cell>
          <cell r="F58432" t="str">
            <v>Shraddha Dighe</v>
          </cell>
          <cell r="G58432">
            <v>45897.7</v>
          </cell>
          <cell r="H58432">
            <v>45910.622916666667</v>
          </cell>
        </row>
        <row r="58433">
          <cell r="A58433" t="str">
            <v>UCW-18183</v>
          </cell>
          <cell r="B58433" t="str">
            <v>Styli Men's Wear Catalogue | Lot-53</v>
          </cell>
          <cell r="C58433" t="str">
            <v>CLOSED</v>
          </cell>
          <cell r="D58433" t="str">
            <v>Medium</v>
          </cell>
          <cell r="E58433" t="str">
            <v>netscribes</v>
          </cell>
          <cell r="F58433" t="str">
            <v>Lishita Kotian</v>
          </cell>
          <cell r="G58433">
            <v>45897.693055555559</v>
          </cell>
          <cell r="H58433">
            <v>45915.520833333336</v>
          </cell>
        </row>
        <row r="58434">
          <cell r="A58434" t="str">
            <v>UCW-18182</v>
          </cell>
          <cell r="B58434" t="str">
            <v>Catalog Template</v>
          </cell>
          <cell r="C58434" t="str">
            <v>CLOSED</v>
          </cell>
          <cell r="D58434" t="str">
            <v>Medium</v>
          </cell>
          <cell r="E58434" t="str">
            <v>netscribes</v>
          </cell>
          <cell r="F58434" t="str">
            <v>Mohd Tahir Shaikh</v>
          </cell>
          <cell r="G58434">
            <v>45897.692361111112</v>
          </cell>
          <cell r="H58434">
            <v>46172.505555555559</v>
          </cell>
        </row>
        <row r="58435">
          <cell r="A58435" t="str">
            <v>UCW-18179</v>
          </cell>
          <cell r="B58435" t="str">
            <v>Tatacliq Women Ethnic Wear Template | 27th Aug'2025</v>
          </cell>
          <cell r="C58435" t="str">
            <v>CLOSED</v>
          </cell>
          <cell r="D58435" t="str">
            <v>Medium</v>
          </cell>
          <cell r="E58435" t="str">
            <v>netscribes</v>
          </cell>
          <cell r="F58435" t="str">
            <v>Juilee Jadhav</v>
          </cell>
          <cell r="G58435">
            <v>45897.688888888886</v>
          </cell>
          <cell r="H58435">
            <v>45908.800694444442</v>
          </cell>
        </row>
        <row r="58436">
          <cell r="A58436" t="str">
            <v>UCW-18177</v>
          </cell>
          <cell r="B58436" t="str">
            <v>Images Replace - 26.08.2025</v>
          </cell>
          <cell r="C58436" t="str">
            <v>CLOSED</v>
          </cell>
          <cell r="D58436" t="str">
            <v>Medium</v>
          </cell>
          <cell r="E58436" t="str">
            <v>netscribes</v>
          </cell>
          <cell r="F58436" t="str">
            <v>Mohd Tahir Shaikh</v>
          </cell>
          <cell r="G58436">
            <v>45897.681250000001</v>
          </cell>
          <cell r="H58436">
            <v>46003.932638888888</v>
          </cell>
        </row>
        <row r="58437">
          <cell r="A58437" t="str">
            <v>UCW-18176</v>
          </cell>
          <cell r="B58437" t="str">
            <v>Tatacliq Mens Apparels Templates | 21st Aug'2025</v>
          </cell>
          <cell r="C58437" t="str">
            <v>CLOSED</v>
          </cell>
          <cell r="D58437" t="str">
            <v>Medium</v>
          </cell>
          <cell r="E58437" t="str">
            <v>netscribes</v>
          </cell>
          <cell r="F58437" t="str">
            <v>Mohd Tahir Shaikh</v>
          </cell>
          <cell r="G58437">
            <v>45897.670138888891</v>
          </cell>
          <cell r="H58437">
            <v>45909.504861111112</v>
          </cell>
        </row>
        <row r="58438">
          <cell r="A58438" t="str">
            <v>UCW-18172</v>
          </cell>
          <cell r="B58438" t="str">
            <v>Tatacliq Women Western Wear Template | 27th Aug'2025</v>
          </cell>
          <cell r="C58438" t="str">
            <v>CLOSED</v>
          </cell>
          <cell r="D58438" t="str">
            <v>Medium</v>
          </cell>
          <cell r="E58438" t="str">
            <v>netscribes</v>
          </cell>
          <cell r="F58438" t="str">
            <v>Juilee Jadhav</v>
          </cell>
          <cell r="G58438">
            <v>45897.661805555559</v>
          </cell>
          <cell r="H58438">
            <v>45911.466666666667</v>
          </cell>
        </row>
        <row r="58439">
          <cell r="A58439" t="str">
            <v>UCW-18167</v>
          </cell>
          <cell r="B58439" t="str">
            <v>THCK | 315 Lot</v>
          </cell>
          <cell r="C58439" t="str">
            <v>CLOSED</v>
          </cell>
          <cell r="D58439" t="str">
            <v>Medium</v>
          </cell>
          <cell r="E58439" t="str">
            <v>netscribes</v>
          </cell>
          <cell r="F58439" t="str">
            <v>netscribes</v>
          </cell>
          <cell r="G58439">
            <v>45897.651388888888</v>
          </cell>
          <cell r="H58439">
            <v>45993.654861111114</v>
          </cell>
        </row>
        <row r="58440">
          <cell r="A58440" t="str">
            <v>UCW-18166</v>
          </cell>
          <cell r="B58440" t="str">
            <v>New Catalog Upload Women Shirt Vol- 78</v>
          </cell>
          <cell r="C58440" t="str">
            <v>CLOSED</v>
          </cell>
          <cell r="D58440" t="str">
            <v>Medium</v>
          </cell>
          <cell r="E58440" t="str">
            <v>netscribes</v>
          </cell>
          <cell r="F58440" t="str">
            <v>Sushma Ram</v>
          </cell>
          <cell r="G58440">
            <v>45897.647916666669</v>
          </cell>
          <cell r="H58440">
            <v>45913.664583333331</v>
          </cell>
        </row>
        <row r="58441">
          <cell r="A58441" t="str">
            <v>UCW-18165</v>
          </cell>
          <cell r="B58441" t="str">
            <v xml:space="preserve">Reebok Socks Accessories 26-08-2025 </v>
          </cell>
          <cell r="C58441" t="str">
            <v>CLOSED</v>
          </cell>
          <cell r="D58441" t="str">
            <v>Medium</v>
          </cell>
          <cell r="E58441" t="str">
            <v>netscribes</v>
          </cell>
          <cell r="F58441" t="str">
            <v>Mohd Tahir Shaikh</v>
          </cell>
          <cell r="G58441">
            <v>45897.646527777775</v>
          </cell>
          <cell r="H58441">
            <v>45902.633333333331</v>
          </cell>
        </row>
        <row r="58442">
          <cell r="A58442" t="str">
            <v>UCW-18157</v>
          </cell>
          <cell r="B58442" t="str">
            <v>Beauty - Proposal for Listing Mi Dazzle Beauty Accessories on Tata Cliq - 28 AUG</v>
          </cell>
          <cell r="C58442" t="str">
            <v>CLOSED Due to Inactive/Insufficient Information</v>
          </cell>
          <cell r="D58442" t="str">
            <v>Medium</v>
          </cell>
          <cell r="E58442" t="str">
            <v>netscribes</v>
          </cell>
          <cell r="F58442" t="str">
            <v>Shraddha Dighe</v>
          </cell>
          <cell r="G58442">
            <v>45897.584722222222</v>
          </cell>
          <cell r="H58442">
            <v>45904.655555555553</v>
          </cell>
        </row>
        <row r="58443">
          <cell r="A58443" t="str">
            <v>UCW-18156</v>
          </cell>
          <cell r="B58443" t="str">
            <v>Beauty - Fabessentials - Fabessentials x Tata Cliq - 28 AUG</v>
          </cell>
          <cell r="C58443" t="str">
            <v>CLOSED</v>
          </cell>
          <cell r="D58443" t="str">
            <v>Medium</v>
          </cell>
          <cell r="E58443" t="str">
            <v>netscribes</v>
          </cell>
          <cell r="F58443" t="str">
            <v>Shraddha Dighe</v>
          </cell>
          <cell r="G58443">
            <v>45897.581944444442</v>
          </cell>
          <cell r="H58443">
            <v>45910.646527777775</v>
          </cell>
        </row>
        <row r="58444">
          <cell r="A58444" t="str">
            <v>UCW-18155</v>
          </cell>
          <cell r="B58444" t="str">
            <v>Beauty - YSl-Libre Image Update-28-Aug-2025 - 28 AUG</v>
          </cell>
          <cell r="C58444" t="str">
            <v>CLOSED</v>
          </cell>
          <cell r="D58444" t="str">
            <v>Highest</v>
          </cell>
          <cell r="E58444" t="str">
            <v>netscribes</v>
          </cell>
          <cell r="F58444" t="str">
            <v>Shraddha Dighe</v>
          </cell>
          <cell r="G58444">
            <v>45897.578472222223</v>
          </cell>
          <cell r="H58444">
            <v>46003.930555555555</v>
          </cell>
        </row>
        <row r="58445">
          <cell r="A58445" t="str">
            <v>UCW-18153</v>
          </cell>
          <cell r="B58445" t="str">
            <v>Beauty - Revlon: Please list these SKUs on Platform - 28 AUG</v>
          </cell>
          <cell r="C58445" t="str">
            <v>CLOSED</v>
          </cell>
          <cell r="D58445" t="str">
            <v>Medium</v>
          </cell>
          <cell r="E58445" t="str">
            <v>netscribes</v>
          </cell>
          <cell r="F58445" t="str">
            <v>Shraddha Dighe</v>
          </cell>
          <cell r="G58445">
            <v>45897.570138888892</v>
          </cell>
          <cell r="H58445">
            <v>45910.646527777775</v>
          </cell>
        </row>
        <row r="58446">
          <cell r="A58446" t="str">
            <v>UCW-18149</v>
          </cell>
          <cell r="B58446" t="str">
            <v xml:space="preserve">Catalogue - Bras &amp; Panties LVER </v>
          </cell>
          <cell r="C58446" t="str">
            <v>CLOSED</v>
          </cell>
          <cell r="D58446" t="str">
            <v>Medium</v>
          </cell>
          <cell r="E58446" t="str">
            <v>netscribes</v>
          </cell>
          <cell r="F58446" t="str">
            <v>Sushma Ram</v>
          </cell>
          <cell r="G58446">
            <v>45897.529861111114</v>
          </cell>
          <cell r="H58446">
            <v>45917.418749999997</v>
          </cell>
        </row>
        <row r="58447">
          <cell r="A58447" t="str">
            <v>UCW-18145</v>
          </cell>
          <cell r="B58447" t="str">
            <v>Beauty - All Brands For TATA Cliq</v>
          </cell>
          <cell r="C58447" t="str">
            <v>CLOSED Due to Inactive/Insufficient Information</v>
          </cell>
          <cell r="D58447" t="str">
            <v>Medium</v>
          </cell>
          <cell r="E58447" t="str">
            <v>netscribes</v>
          </cell>
          <cell r="F58447" t="str">
            <v>Shraddha Dighe</v>
          </cell>
          <cell r="G58447">
            <v>45897.519444444442</v>
          </cell>
          <cell r="H58447">
            <v>45911.656944444447</v>
          </cell>
        </row>
        <row r="58448">
          <cell r="A58448" t="str">
            <v>UCW-18144</v>
          </cell>
          <cell r="B58448" t="str">
            <v>RE: NEW BRAND: Bare Minerals Cataloging Internal  - July'25</v>
          </cell>
          <cell r="C58448" t="str">
            <v>CLOSED</v>
          </cell>
          <cell r="D58448" t="str">
            <v>Medium</v>
          </cell>
          <cell r="E58448" t="str">
            <v>netscribes</v>
          </cell>
          <cell r="F58448" t="str">
            <v>netscribes</v>
          </cell>
          <cell r="G58448">
            <v>45897.518750000003</v>
          </cell>
          <cell r="H58448">
            <v>45964.584722222222</v>
          </cell>
        </row>
        <row r="58449">
          <cell r="A58449" t="str">
            <v>UCW-18142</v>
          </cell>
          <cell r="B58449" t="str">
            <v>Apparel AW25 Lot-6 II Tata Cliq</v>
          </cell>
          <cell r="C58449" t="str">
            <v>CLOSED</v>
          </cell>
          <cell r="D58449" t="str">
            <v>Medium</v>
          </cell>
          <cell r="E58449" t="str">
            <v>netscribes</v>
          </cell>
          <cell r="F58449" t="str">
            <v>Sushma Ram</v>
          </cell>
          <cell r="G58449">
            <v>45897.513194444444</v>
          </cell>
          <cell r="H58449">
            <v>45911.555555555555</v>
          </cell>
        </row>
        <row r="58450">
          <cell r="A58450" t="str">
            <v>UCW-18137</v>
          </cell>
          <cell r="B58450" t="str">
            <v>Enamor - Cataloguing</v>
          </cell>
          <cell r="C58450" t="str">
            <v>CLOSED</v>
          </cell>
          <cell r="D58450" t="str">
            <v>Medium</v>
          </cell>
          <cell r="E58450" t="str">
            <v>netscribes</v>
          </cell>
          <cell r="F58450" t="str">
            <v>Juilee Jadhav</v>
          </cell>
          <cell r="G58450">
            <v>45897.501388888886</v>
          </cell>
          <cell r="H58450">
            <v>45917.70416666667</v>
          </cell>
        </row>
        <row r="58451">
          <cell r="A58451" t="str">
            <v>UCW-18130</v>
          </cell>
          <cell r="B58451" t="str">
            <v>Celtic Brand Product Details Submission – Belts Category</v>
          </cell>
          <cell r="C58451" t="str">
            <v>CLOSED</v>
          </cell>
          <cell r="D58451" t="str">
            <v>Medium</v>
          </cell>
          <cell r="E58451" t="str">
            <v>netscribes</v>
          </cell>
          <cell r="F58451" t="str">
            <v>Lishita Kotian</v>
          </cell>
          <cell r="G58451">
            <v>45897.478472222225</v>
          </cell>
          <cell r="H58451">
            <v>45901.506944444445</v>
          </cell>
        </row>
        <row r="58452">
          <cell r="A58452" t="str">
            <v>UCW-18129</v>
          </cell>
          <cell r="B58452" t="str">
            <v>THCK | 147 Lot</v>
          </cell>
          <cell r="C58452" t="str">
            <v>CLOSED</v>
          </cell>
          <cell r="D58452" t="str">
            <v>Medium</v>
          </cell>
          <cell r="E58452" t="str">
            <v>Chirag Dubal</v>
          </cell>
          <cell r="F58452" t="str">
            <v>Asmi Kumar</v>
          </cell>
          <cell r="G58452">
            <v>45897.476388888892</v>
          </cell>
          <cell r="H58452">
            <v>45913.529861111114</v>
          </cell>
        </row>
        <row r="58453">
          <cell r="A58453" t="str">
            <v>UCW-18128</v>
          </cell>
          <cell r="B58453" t="str">
            <v xml:space="preserve">Tatacliq Lifestyle Catalog Template-Lot -123_25.08.2025 </v>
          </cell>
          <cell r="C58453" t="str">
            <v>CLOSED</v>
          </cell>
          <cell r="D58453" t="str">
            <v>Medium</v>
          </cell>
          <cell r="E58453" t="str">
            <v>netscribes</v>
          </cell>
          <cell r="F58453" t="str">
            <v>Juilee Jadhav</v>
          </cell>
          <cell r="G58453">
            <v>45897.475694444445</v>
          </cell>
          <cell r="H58453">
            <v>45909.595833333333</v>
          </cell>
        </row>
        <row r="58454">
          <cell r="A58454" t="str">
            <v>UCW-18127</v>
          </cell>
          <cell r="B58454" t="str">
            <v>TATA CLIQ Infographic Image Add on Request // 22-08-2025</v>
          </cell>
          <cell r="C58454" t="str">
            <v>CLOSED</v>
          </cell>
          <cell r="D58454" t="str">
            <v>Medium</v>
          </cell>
          <cell r="E58454" t="str">
            <v>netscribes</v>
          </cell>
          <cell r="F58454" t="str">
            <v>Mohd Tahir Shaikh</v>
          </cell>
          <cell r="G58454">
            <v>45897.465277777781</v>
          </cell>
          <cell r="H58454">
            <v>46003.929861111108</v>
          </cell>
        </row>
        <row r="58455">
          <cell r="A58455" t="str">
            <v>UCW-18125</v>
          </cell>
          <cell r="B58455" t="str">
            <v>UCW-3222: UCW-2595: UCW-1394: UCW-1043: Jack &amp; Jones AW25 LOT 3(Tata Cliq)</v>
          </cell>
          <cell r="C58455" t="str">
            <v>CLOSED</v>
          </cell>
          <cell r="D58455" t="str">
            <v>Medium</v>
          </cell>
          <cell r="E58455" t="str">
            <v>netscribes</v>
          </cell>
          <cell r="F58455" t="str">
            <v>Juilee Jadhav</v>
          </cell>
          <cell r="G58455">
            <v>45897.45208333333</v>
          </cell>
          <cell r="H58455">
            <v>45906.585416666669</v>
          </cell>
        </row>
        <row r="58456">
          <cell r="A58456" t="str">
            <v>UCW-18117</v>
          </cell>
          <cell r="B58456" t="str">
            <v>Beauty - New SKU Listing # Biore - 28 AUG</v>
          </cell>
          <cell r="C58456" t="str">
            <v>CLOSED Due to Inactive/Insufficient Information</v>
          </cell>
          <cell r="D58456" t="str">
            <v>Medium</v>
          </cell>
          <cell r="E58456" t="str">
            <v>netscribes</v>
          </cell>
          <cell r="F58456" t="str">
            <v>Shraddha Dighe</v>
          </cell>
          <cell r="G58456">
            <v>45897.401388888888</v>
          </cell>
          <cell r="H58456">
            <v>45901.526388888888</v>
          </cell>
        </row>
        <row r="58457">
          <cell r="A58457" t="str">
            <v>UCW-18114</v>
          </cell>
          <cell r="B58457" t="str">
            <v>Beauty - New Listings - Lattafa - 26 AUG</v>
          </cell>
          <cell r="C58457" t="str">
            <v>CLOSED</v>
          </cell>
          <cell r="D58457" t="str">
            <v>Medium</v>
          </cell>
          <cell r="E58457" t="str">
            <v>netscribes</v>
          </cell>
          <cell r="F58457" t="str">
            <v>Shraddha Dighe</v>
          </cell>
          <cell r="G58457">
            <v>45895.936805555553</v>
          </cell>
          <cell r="H58457">
            <v>45910.647916666669</v>
          </cell>
        </row>
        <row r="58458">
          <cell r="A58458" t="str">
            <v>UCW-18107</v>
          </cell>
          <cell r="B58458" t="str">
            <v>mixsoon - New LOV added need to upload 1 SKU</v>
          </cell>
          <cell r="C58458" t="str">
            <v>CLOSED</v>
          </cell>
          <cell r="D58458" t="str">
            <v>Medium</v>
          </cell>
          <cell r="E58458" t="str">
            <v>netscribes</v>
          </cell>
          <cell r="F58458" t="str">
            <v>netscribes</v>
          </cell>
          <cell r="G58458">
            <v>45895.78125</v>
          </cell>
          <cell r="H58458">
            <v>45964.625694444447</v>
          </cell>
        </row>
        <row r="58459">
          <cell r="A58459" t="str">
            <v>UCW-18105</v>
          </cell>
          <cell r="B58459" t="str">
            <v>Catalog transfer - Yonex ( Critical Brand )</v>
          </cell>
          <cell r="C58459" t="str">
            <v>CLOSED</v>
          </cell>
          <cell r="D58459" t="str">
            <v>Medium</v>
          </cell>
          <cell r="E58459" t="str">
            <v>netscribes</v>
          </cell>
          <cell r="F58459" t="str">
            <v>Sushma Ram</v>
          </cell>
          <cell r="G58459">
            <v>45895.779166666667</v>
          </cell>
          <cell r="H58459">
            <v>46003.915277777778</v>
          </cell>
        </row>
        <row r="58460">
          <cell r="A58460" t="str">
            <v>UCW-18103</v>
          </cell>
          <cell r="B58460" t="str">
            <v>BEauty - OPI - NPL Aug'25-26th Aug</v>
          </cell>
          <cell r="C58460" t="str">
            <v>CLOSED</v>
          </cell>
          <cell r="D58460" t="str">
            <v>Medium</v>
          </cell>
          <cell r="E58460" t="str">
            <v>netscribes</v>
          </cell>
          <cell r="F58460" t="str">
            <v>Simi Raichel Zachariah</v>
          </cell>
          <cell r="G58460">
            <v>45895.760416666664</v>
          </cell>
          <cell r="H58460">
            <v>45938.468055555553</v>
          </cell>
        </row>
        <row r="58461">
          <cell r="A58461" t="str">
            <v>UCW-18095</v>
          </cell>
          <cell r="B58461" t="str">
            <v>Kickers Kids sandals - Input Format file Required</v>
          </cell>
          <cell r="C58461" t="str">
            <v>CLOSED</v>
          </cell>
          <cell r="D58461" t="str">
            <v>Medium</v>
          </cell>
          <cell r="E58461" t="str">
            <v>netscribes</v>
          </cell>
          <cell r="F58461" t="str">
            <v>Mohd Tahir Shaikh</v>
          </cell>
          <cell r="G58461">
            <v>45895.724305555559</v>
          </cell>
          <cell r="H58461">
            <v>45903.756249999999</v>
          </cell>
        </row>
        <row r="58462">
          <cell r="A58462" t="str">
            <v>UCW-18092</v>
          </cell>
          <cell r="B58462" t="str">
            <v>JJ FTW &amp; ACC AW-25 (Lot-6)- Tata Cliq</v>
          </cell>
          <cell r="C58462" t="str">
            <v>CLOSED</v>
          </cell>
          <cell r="D58462" t="str">
            <v>Medium</v>
          </cell>
          <cell r="E58462" t="str">
            <v>netscribes</v>
          </cell>
          <cell r="F58462" t="str">
            <v>Lishita Kotian</v>
          </cell>
          <cell r="G58462">
            <v>45895.711805555555</v>
          </cell>
          <cell r="H58462">
            <v>45899.936805555553</v>
          </cell>
        </row>
        <row r="58463">
          <cell r="A58463" t="str">
            <v>UCW-18086</v>
          </cell>
          <cell r="B58463" t="str">
            <v xml:space="preserve">Men's Apparel 25-08-2025 </v>
          </cell>
          <cell r="C58463" t="str">
            <v>CLOSED</v>
          </cell>
          <cell r="D58463" t="str">
            <v>Medium</v>
          </cell>
          <cell r="E58463" t="str">
            <v>netscribes</v>
          </cell>
          <cell r="F58463" t="str">
            <v>Lishita Kotian</v>
          </cell>
          <cell r="G58463">
            <v>45895.697222222225</v>
          </cell>
          <cell r="H58463">
            <v>46003.929166666669</v>
          </cell>
        </row>
        <row r="58464">
          <cell r="A58464" t="str">
            <v>UCW-18083</v>
          </cell>
          <cell r="B58464" t="str">
            <v>Beauty - TCL CATALOGUE : URGENT - Listing Information Needed - 26 AUG</v>
          </cell>
          <cell r="C58464" t="str">
            <v>CLOSED</v>
          </cell>
          <cell r="D58464" t="str">
            <v>Highest</v>
          </cell>
          <cell r="E58464" t="str">
            <v>netscribes</v>
          </cell>
          <cell r="F58464" t="str">
            <v>Shraddha Dighe</v>
          </cell>
          <cell r="G58464">
            <v>45895.692361111112</v>
          </cell>
          <cell r="H58464">
            <v>45904.49722222222</v>
          </cell>
        </row>
        <row r="58465">
          <cell r="A58465" t="str">
            <v>UCW-18082</v>
          </cell>
          <cell r="B58465" t="str">
            <v xml:space="preserve">Reebok Women's Apparel 25-08-2025 </v>
          </cell>
          <cell r="C58465" t="str">
            <v>CLOSED</v>
          </cell>
          <cell r="D58465" t="str">
            <v>Medium</v>
          </cell>
          <cell r="E58465" t="str">
            <v>netscribes</v>
          </cell>
          <cell r="F58465" t="str">
            <v>Lishita Kotian</v>
          </cell>
          <cell r="G58465">
            <v>45895.674305555556</v>
          </cell>
          <cell r="H58465">
            <v>45911.527083333334</v>
          </cell>
        </row>
        <row r="58466">
          <cell r="A58466" t="str">
            <v>UCW-18076</v>
          </cell>
          <cell r="B58466" t="str">
            <v>Jaypore Catalogue</v>
          </cell>
          <cell r="C58466" t="str">
            <v>CLOSED</v>
          </cell>
          <cell r="D58466" t="str">
            <v>Highest</v>
          </cell>
          <cell r="E58466" t="str">
            <v>netscribes</v>
          </cell>
          <cell r="F58466" t="str">
            <v>Sushma Ram</v>
          </cell>
          <cell r="G58466">
            <v>45895.646527777775</v>
          </cell>
          <cell r="H58466">
            <v>45913.727083333331</v>
          </cell>
        </row>
        <row r="58467">
          <cell r="A58467" t="str">
            <v>UCW-18074</v>
          </cell>
          <cell r="B58467" t="str">
            <v>Catalogue Sheet Lot 48 (184 SKUs) Latin Quarters_23-08-2025</v>
          </cell>
          <cell r="C58467" t="str">
            <v>CLOSED</v>
          </cell>
          <cell r="D58467" t="str">
            <v>Medium</v>
          </cell>
          <cell r="E58467" t="str">
            <v>netscribes</v>
          </cell>
          <cell r="F58467" t="str">
            <v>Juilee Jadhav</v>
          </cell>
          <cell r="G58467">
            <v>45895.634722222225</v>
          </cell>
          <cell r="H58467">
            <v>45916.634722222225</v>
          </cell>
        </row>
        <row r="58468">
          <cell r="A58468" t="str">
            <v>UCW-18073</v>
          </cell>
          <cell r="B58468" t="str">
            <v>Beauty - Request to Go Live – LE46 Love Earth Vitamin C Sunscreen SPF-50 100ml ( Tatacliq) - 26 AUG</v>
          </cell>
          <cell r="C58468" t="str">
            <v>CLOSED Due to Inactive/Insufficient Information</v>
          </cell>
          <cell r="D58468" t="str">
            <v>Medium</v>
          </cell>
          <cell r="E58468" t="str">
            <v>netscribes</v>
          </cell>
          <cell r="F58468" t="str">
            <v>Shraddha Dighe</v>
          </cell>
          <cell r="G58468">
            <v>45895.634027777778</v>
          </cell>
          <cell r="H58468">
            <v>45908.444444444445</v>
          </cell>
        </row>
        <row r="58469">
          <cell r="A58469" t="str">
            <v>UCW-18072</v>
          </cell>
          <cell r="B58469" t="str">
            <v>105 Articles || New Listing For INC5 || TataCliq</v>
          </cell>
          <cell r="C58469" t="str">
            <v>CLOSED</v>
          </cell>
          <cell r="D58469" t="str">
            <v>Medium</v>
          </cell>
          <cell r="E58469" t="str">
            <v>netscribes</v>
          </cell>
          <cell r="F58469" t="str">
            <v>Lishita Kotian</v>
          </cell>
          <cell r="G58469">
            <v>45895.629166666666</v>
          </cell>
          <cell r="H58469">
            <v>45920.73541666667</v>
          </cell>
        </row>
        <row r="58470">
          <cell r="A58470" t="str">
            <v>UCW-18070</v>
          </cell>
          <cell r="B58470" t="str">
            <v>Tata cliq Latching - 23_08</v>
          </cell>
          <cell r="C58470" t="str">
            <v>CLOSED</v>
          </cell>
          <cell r="D58470" t="str">
            <v>Medium</v>
          </cell>
          <cell r="E58470" t="str">
            <v>netscribes</v>
          </cell>
          <cell r="F58470" t="str">
            <v>Juilee Jadhav</v>
          </cell>
          <cell r="G58470">
            <v>45895.599305555559</v>
          </cell>
          <cell r="H58470">
            <v>46003.97152777778</v>
          </cell>
        </row>
        <row r="58471">
          <cell r="A58471" t="str">
            <v>UCW-18069</v>
          </cell>
          <cell r="B58471" t="str">
            <v>Listing Template</v>
          </cell>
          <cell r="C58471" t="str">
            <v>CLOSED</v>
          </cell>
          <cell r="D58471" t="str">
            <v>Medium</v>
          </cell>
          <cell r="E58471" t="str">
            <v>netscribes</v>
          </cell>
          <cell r="F58471" t="str">
            <v>Mohd Tahir Shaikh</v>
          </cell>
          <cell r="G58471">
            <v>45895.591666666667</v>
          </cell>
          <cell r="H58471">
            <v>45898.729861111111</v>
          </cell>
        </row>
        <row r="58472">
          <cell r="A58472" t="str">
            <v>UCW-18068</v>
          </cell>
          <cell r="B58472" t="str">
            <v>CATALOGUE UPLOAD TATACLIQ X LIBAS 25-08-2025</v>
          </cell>
          <cell r="C58472" t="str">
            <v>CLOSED</v>
          </cell>
          <cell r="D58472" t="str">
            <v>Medium</v>
          </cell>
          <cell r="E58472" t="str">
            <v>netscribes</v>
          </cell>
          <cell r="F58472" t="str">
            <v>Sushma Ram</v>
          </cell>
          <cell r="G58472">
            <v>45895.583333333336</v>
          </cell>
          <cell r="H58472">
            <v>45920.729166666664</v>
          </cell>
        </row>
        <row r="58473">
          <cell r="A58473" t="str">
            <v>UCW-18066</v>
          </cell>
          <cell r="B58473" t="str">
            <v>Skechers Marketing and Listing Support</v>
          </cell>
          <cell r="C58473" t="str">
            <v>CLOSED</v>
          </cell>
          <cell r="D58473" t="str">
            <v>Medium</v>
          </cell>
          <cell r="E58473" t="str">
            <v>netscribes</v>
          </cell>
          <cell r="F58473" t="str">
            <v>Juilee Jadhav</v>
          </cell>
          <cell r="G58473">
            <v>45895.57916666667</v>
          </cell>
          <cell r="H58473">
            <v>46003.927777777775</v>
          </cell>
        </row>
        <row r="58474">
          <cell r="A58474" t="str">
            <v>UCW-18064</v>
          </cell>
          <cell r="B58474" t="str">
            <v>Clarification Required on Catalog Templates - TATA CLiQ - 1933 SKUs</v>
          </cell>
          <cell r="C58474" t="str">
            <v>CLOSED</v>
          </cell>
          <cell r="D58474" t="str">
            <v>Medium</v>
          </cell>
          <cell r="E58474" t="str">
            <v>netscribes</v>
          </cell>
          <cell r="F58474" t="str">
            <v>Mohd Tahir Shaikh</v>
          </cell>
          <cell r="G58474">
            <v>45895.556250000001</v>
          </cell>
          <cell r="H58474">
            <v>46003.927083333336</v>
          </cell>
        </row>
        <row r="58475">
          <cell r="A58475" t="str">
            <v>UCW-18063</v>
          </cell>
          <cell r="B58475" t="str">
            <v>Netscribes PUMA Pendency -LUX &amp; Mall</v>
          </cell>
          <cell r="C58475" t="str">
            <v>CLOSED</v>
          </cell>
          <cell r="D58475" t="str">
            <v>Medium</v>
          </cell>
          <cell r="E58475" t="str">
            <v>Chirag Dubal</v>
          </cell>
          <cell r="F58475" t="str">
            <v>Asmi Kumar</v>
          </cell>
          <cell r="G58475">
            <v>45895.554861111108</v>
          </cell>
          <cell r="H58475">
            <v>45901.728472222225</v>
          </cell>
        </row>
        <row r="58476">
          <cell r="A58476" t="str">
            <v>UCW-18060</v>
          </cell>
          <cell r="B58476" t="str">
            <v>Mapping of Products from luxury to mall account</v>
          </cell>
          <cell r="C58476" t="str">
            <v>CLOSED</v>
          </cell>
          <cell r="D58476" t="str">
            <v>Medium</v>
          </cell>
          <cell r="E58476" t="str">
            <v>netscribes</v>
          </cell>
          <cell r="F58476" t="str">
            <v>Mohd Tahir Shaikh</v>
          </cell>
          <cell r="G58476">
            <v>45895.539583333331</v>
          </cell>
          <cell r="H58476">
            <v>45897.643055555556</v>
          </cell>
        </row>
        <row r="58477">
          <cell r="A58477" t="str">
            <v>UCW-18055</v>
          </cell>
          <cell r="B58477" t="str">
            <v>Beauty - milk_shake New Listing | Dry Shampoo and Moisture&amp;More Whipped Cream - 26 AUG</v>
          </cell>
          <cell r="C58477" t="str">
            <v>CLOSED</v>
          </cell>
          <cell r="D58477" t="str">
            <v>Highest</v>
          </cell>
          <cell r="E58477" t="str">
            <v>netscribes</v>
          </cell>
          <cell r="F58477" t="str">
            <v>Shraddha Dighe</v>
          </cell>
          <cell r="G58477">
            <v>45895.508333333331</v>
          </cell>
          <cell r="H58477">
            <v>45910.648611111108</v>
          </cell>
        </row>
        <row r="58478">
          <cell r="A58478" t="str">
            <v>UCW-18054</v>
          </cell>
          <cell r="B58478" t="str">
            <v>Request for Full Product Catalog &amp; Images for Infant Essential Launch - Joie</v>
          </cell>
          <cell r="C58478" t="str">
            <v>CLOSED</v>
          </cell>
          <cell r="D58478" t="str">
            <v>Medium</v>
          </cell>
          <cell r="E58478" t="str">
            <v>Chirag Dubal</v>
          </cell>
          <cell r="F58478" t="str">
            <v>netscribes</v>
          </cell>
          <cell r="G58478">
            <v>45895.500694444447</v>
          </cell>
          <cell r="H58478">
            <v>45964.584722222222</v>
          </cell>
        </row>
        <row r="58479">
          <cell r="A58479" t="str">
            <v>UCW-18052</v>
          </cell>
          <cell r="B58479" t="str">
            <v xml:space="preserve">GUESS LISTING ON </v>
          </cell>
          <cell r="C58479" t="str">
            <v>CLOSED</v>
          </cell>
          <cell r="D58479" t="str">
            <v>Medium</v>
          </cell>
          <cell r="E58479" t="str">
            <v>netscribes</v>
          </cell>
          <cell r="F58479" t="str">
            <v>Mohd Tahir Shaikh</v>
          </cell>
          <cell r="G58479">
            <v>45895.495833333334</v>
          </cell>
          <cell r="H58479">
            <v>45923.563194444447</v>
          </cell>
        </row>
        <row r="58480">
          <cell r="A58480" t="str">
            <v>UCW-18049</v>
          </cell>
          <cell r="B58480" t="str">
            <v>Tatacliq Men Content template_20-08-25</v>
          </cell>
          <cell r="C58480" t="str">
            <v>CLOSED</v>
          </cell>
          <cell r="D58480" t="str">
            <v>Medium</v>
          </cell>
          <cell r="E58480" t="str">
            <v>Chirag Dubal</v>
          </cell>
          <cell r="F58480" t="str">
            <v>netscribes</v>
          </cell>
          <cell r="G58480">
            <v>45895.488194444442</v>
          </cell>
          <cell r="H58480">
            <v>45965.913194444445</v>
          </cell>
        </row>
        <row r="58481">
          <cell r="A58481" t="str">
            <v>UCW-18042</v>
          </cell>
          <cell r="B58481" t="str">
            <v>Tata Cliq (New Listing 42 Styles)- Varanga-19-08-2025 Seller Code : 125178</v>
          </cell>
          <cell r="C58481" t="str">
            <v>CLOSED</v>
          </cell>
          <cell r="D58481" t="str">
            <v>Medium</v>
          </cell>
          <cell r="E58481" t="str">
            <v>Chirag Dubal</v>
          </cell>
          <cell r="F58481" t="str">
            <v>netscribes</v>
          </cell>
          <cell r="G58481">
            <v>45895.478472222225</v>
          </cell>
          <cell r="H58481">
            <v>45965.913888888892</v>
          </cell>
        </row>
        <row r="58482">
          <cell r="A58482" t="str">
            <v>UCW-18040</v>
          </cell>
          <cell r="B58482" t="str">
            <v>Content Sheet and Image Link | United colors of benetton | 140 products | Tata Cliq | 1199102024</v>
          </cell>
          <cell r="C58482" t="str">
            <v>CLOSED</v>
          </cell>
          <cell r="D58482" t="str">
            <v>Medium</v>
          </cell>
          <cell r="E58482" t="str">
            <v>netscribes</v>
          </cell>
          <cell r="F58482" t="str">
            <v>Juilee Jadhav</v>
          </cell>
          <cell r="G58482">
            <v>45895.47152777778</v>
          </cell>
          <cell r="H58482">
            <v>45910.513888888891</v>
          </cell>
        </row>
        <row r="58483">
          <cell r="A58483" t="str">
            <v>UCW-18038</v>
          </cell>
          <cell r="B58483" t="str">
            <v>Raymonds MMP Enrichment_Tata Cliq | Daily Productivity- 336 unique ids - 22nd Aug</v>
          </cell>
          <cell r="C58483" t="str">
            <v>CLOSED</v>
          </cell>
          <cell r="D58483" t="str">
            <v>Medium</v>
          </cell>
          <cell r="E58483" t="str">
            <v>netscribes</v>
          </cell>
          <cell r="F58483" t="str">
            <v>Lishita Kotian</v>
          </cell>
          <cell r="G58483">
            <v>45895.461111111108</v>
          </cell>
          <cell r="H58483">
            <v>45910.505555555559</v>
          </cell>
        </row>
        <row r="58484">
          <cell r="A58484" t="str">
            <v>UCW-18037</v>
          </cell>
          <cell r="B58484" t="str">
            <v>Tatacliq Men Content template_23-08-25</v>
          </cell>
          <cell r="C58484" t="str">
            <v>CLOSED</v>
          </cell>
          <cell r="D58484" t="str">
            <v>Medium</v>
          </cell>
          <cell r="E58484" t="str">
            <v>netscribes</v>
          </cell>
          <cell r="F58484" t="str">
            <v>Sushma Ram</v>
          </cell>
          <cell r="G58484">
            <v>45895.453472222223</v>
          </cell>
          <cell r="H58484">
            <v>45906.613888888889</v>
          </cell>
        </row>
        <row r="58485">
          <cell r="A58485" t="str">
            <v>UCW-18029</v>
          </cell>
          <cell r="B58485" t="str">
            <v>TH &amp; CK | 514 - Styles</v>
          </cell>
          <cell r="C58485" t="str">
            <v>CLOSED</v>
          </cell>
          <cell r="D58485" t="str">
            <v>Medium</v>
          </cell>
          <cell r="E58485" t="str">
            <v>Chirag Dubal</v>
          </cell>
          <cell r="F58485" t="str">
            <v>Asmi Kumar</v>
          </cell>
          <cell r="G58485">
            <v>45894.948611111111</v>
          </cell>
          <cell r="H58485">
            <v>46003.856944444444</v>
          </cell>
        </row>
        <row r="58486">
          <cell r="A58486" t="str">
            <v>UCW-18027</v>
          </cell>
          <cell r="B58486" t="str">
            <v xml:space="preserve">Reebok Footwear Men &amp; Women 22-08-2025  </v>
          </cell>
          <cell r="C58486" t="str">
            <v>CLOSED</v>
          </cell>
          <cell r="D58486" t="str">
            <v>Medium</v>
          </cell>
          <cell r="E58486" t="str">
            <v>netscribes</v>
          </cell>
          <cell r="F58486" t="str">
            <v>Juilee Jadhav</v>
          </cell>
          <cell r="G58486">
            <v>45894.801388888889</v>
          </cell>
          <cell r="H58486">
            <v>46003.845138888886</v>
          </cell>
        </row>
        <row r="58487">
          <cell r="A58487" t="str">
            <v>UCW-18026</v>
          </cell>
          <cell r="B58487" t="str">
            <v>Product feed | Campus Sutra | 23-08-2025</v>
          </cell>
          <cell r="C58487" t="str">
            <v>CLOSED</v>
          </cell>
          <cell r="D58487" t="str">
            <v>Medium</v>
          </cell>
          <cell r="E58487" t="str">
            <v>netscribes</v>
          </cell>
          <cell r="F58487" t="str">
            <v>Sushma Ram</v>
          </cell>
          <cell r="G58487">
            <v>45894.793749999997</v>
          </cell>
          <cell r="H58487">
            <v>45920.722222222219</v>
          </cell>
        </row>
        <row r="58488">
          <cell r="A58488" t="str">
            <v>UCW-18025</v>
          </cell>
          <cell r="B58488" t="str">
            <v>Beauty - RE: Tata Cliq – Urgent Update of VLCC Product Images and Title-25th Aug</v>
          </cell>
          <cell r="C58488" t="str">
            <v>CLOSED</v>
          </cell>
          <cell r="D58488" t="str">
            <v>Medium</v>
          </cell>
          <cell r="E58488" t="str">
            <v>netscribes</v>
          </cell>
          <cell r="F58488" t="str">
            <v>Simi Raichel Zachariah</v>
          </cell>
          <cell r="G58488">
            <v>45894.779166666667</v>
          </cell>
          <cell r="H58488">
            <v>45910.648611111108</v>
          </cell>
        </row>
        <row r="58489">
          <cell r="A58489" t="str">
            <v>UCW-18019</v>
          </cell>
          <cell r="B58489" t="str">
            <v>Kiddopanti Image Update (22nd August 2025)</v>
          </cell>
          <cell r="C58489" t="str">
            <v>CLOSED</v>
          </cell>
          <cell r="D58489" t="str">
            <v>Medium</v>
          </cell>
          <cell r="E58489" t="str">
            <v>netscribes</v>
          </cell>
          <cell r="F58489" t="str">
            <v>Mohd Tahir Shaikh</v>
          </cell>
          <cell r="G58489">
            <v>45894.743055555555</v>
          </cell>
          <cell r="H58489">
            <v>46003.925694444442</v>
          </cell>
        </row>
        <row r="58490">
          <cell r="A58490" t="str">
            <v>UCW-18018</v>
          </cell>
          <cell r="B58490" t="str">
            <v>New Listing Casual,Formal,Sports</v>
          </cell>
          <cell r="C58490" t="str">
            <v>CLOSED Due to Inactive/Insufficient Information</v>
          </cell>
          <cell r="D58490" t="str">
            <v>Medium</v>
          </cell>
          <cell r="E58490" t="str">
            <v>netscribes</v>
          </cell>
          <cell r="F58490" t="str">
            <v>Sushma Ram</v>
          </cell>
          <cell r="G58490">
            <v>45894.740972222222</v>
          </cell>
          <cell r="H58490">
            <v>45913.499305555553</v>
          </cell>
        </row>
        <row r="58491">
          <cell r="A58491" t="str">
            <v>UCW-18016</v>
          </cell>
          <cell r="B58491" t="str">
            <v>CLONE - BEauty - RE: NEW BRAND: Bare Minerals Cataloging Internal  - July'25- 2nd july</v>
          </cell>
          <cell r="C58491" t="str">
            <v>CLOSED</v>
          </cell>
          <cell r="D58491" t="str">
            <v>Medium</v>
          </cell>
          <cell r="E58491" t="str">
            <v>netscribes</v>
          </cell>
          <cell r="F58491" t="str">
            <v>Shraddha Dighe</v>
          </cell>
          <cell r="G58491">
            <v>45894.73541666667</v>
          </cell>
          <cell r="H58491">
            <v>45920.709027777775</v>
          </cell>
        </row>
        <row r="58492">
          <cell r="A58492" t="str">
            <v>UCW-18015</v>
          </cell>
          <cell r="B58492" t="str">
            <v>Influencer Image Update TATACLIQ X LIBAS 22-08-2025</v>
          </cell>
          <cell r="C58492" t="str">
            <v>CLOSED</v>
          </cell>
          <cell r="D58492" t="str">
            <v>Medium</v>
          </cell>
          <cell r="E58492" t="str">
            <v>netscribes</v>
          </cell>
          <cell r="F58492" t="str">
            <v>Mohd Tahir Shaikh</v>
          </cell>
          <cell r="G58492">
            <v>45894.732638888891</v>
          </cell>
          <cell r="H58492">
            <v>46003.925000000003</v>
          </cell>
        </row>
        <row r="58493">
          <cell r="A58493" t="str">
            <v>UCW-17992</v>
          </cell>
          <cell r="B58493" t="str">
            <v>Spykar | Tatacliq - New Catalogue File - 22nd Aug</v>
          </cell>
          <cell r="C58493" t="str">
            <v>CLOSED</v>
          </cell>
          <cell r="D58493" t="str">
            <v>Medium</v>
          </cell>
          <cell r="E58493" t="str">
            <v>netscribes</v>
          </cell>
          <cell r="F58493" t="str">
            <v>Lishita Kotian</v>
          </cell>
          <cell r="G58493">
            <v>45894.677777777775</v>
          </cell>
          <cell r="H58493">
            <v>45900.465277777781</v>
          </cell>
        </row>
        <row r="58494">
          <cell r="A58494" t="str">
            <v>UCW-17988</v>
          </cell>
          <cell r="B58494" t="str">
            <v>Tata Cliq Catalogue Batch_9 &amp; Kids Batch-03</v>
          </cell>
          <cell r="C58494" t="str">
            <v>CLOSED</v>
          </cell>
          <cell r="D58494" t="str">
            <v>Medium</v>
          </cell>
          <cell r="E58494" t="str">
            <v>netscribes</v>
          </cell>
          <cell r="F58494" t="str">
            <v>Lishita Kotian</v>
          </cell>
          <cell r="G58494">
            <v>45894.668055555558</v>
          </cell>
          <cell r="H58494">
            <v>45897.685416666667</v>
          </cell>
        </row>
        <row r="58495">
          <cell r="A58495" t="str">
            <v>UCW-17984</v>
          </cell>
          <cell r="B58495" t="str">
            <v>Beauty - Emegamart india - Ethiglo new image updation ( 19/08/2025) - 25 AUG</v>
          </cell>
          <cell r="C58495" t="str">
            <v>CLOSED</v>
          </cell>
          <cell r="D58495" t="str">
            <v>Medium</v>
          </cell>
          <cell r="E58495" t="str">
            <v>netscribes</v>
          </cell>
          <cell r="F58495" t="str">
            <v>Shraddha Dighe</v>
          </cell>
          <cell r="G58495">
            <v>45894.658333333333</v>
          </cell>
          <cell r="H58495">
            <v>46003.923611111109</v>
          </cell>
        </row>
        <row r="58496">
          <cell r="A58496" t="str">
            <v>UCW-17983</v>
          </cell>
          <cell r="B58496" t="str">
            <v>New Catalog- Lunch Box- Little Surprise Box</v>
          </cell>
          <cell r="C58496" t="str">
            <v>CLOSED</v>
          </cell>
          <cell r="D58496" t="str">
            <v>Medium</v>
          </cell>
          <cell r="E58496" t="str">
            <v>netscribes</v>
          </cell>
          <cell r="F58496" t="str">
            <v>Lishita Kotian</v>
          </cell>
          <cell r="G58496">
            <v>45894.656944444447</v>
          </cell>
          <cell r="H58496">
            <v>45905.59097222222</v>
          </cell>
        </row>
        <row r="58497">
          <cell r="A58497" t="str">
            <v>UCW-17970</v>
          </cell>
          <cell r="B58497" t="str">
            <v>Tata Cliq Bugatti SS25 Lot 7 styles _Footwear_8 options_124766_22/08/2025</v>
          </cell>
          <cell r="C58497" t="str">
            <v>CLOSED</v>
          </cell>
          <cell r="D58497" t="str">
            <v>Medium</v>
          </cell>
          <cell r="E58497" t="str">
            <v>netscribes</v>
          </cell>
          <cell r="F58497" t="str">
            <v>Sushma Ram</v>
          </cell>
          <cell r="G58497">
            <v>45894.621527777781</v>
          </cell>
          <cell r="H58497">
            <v>45926.517361111109</v>
          </cell>
        </row>
        <row r="58498">
          <cell r="A58498" t="str">
            <v>UCW-17967</v>
          </cell>
          <cell r="B58498" t="str">
            <v>Tata: Gold 995 Bars Combo</v>
          </cell>
          <cell r="C58498" t="str">
            <v>CLOSED</v>
          </cell>
          <cell r="D58498" t="str">
            <v>Medium</v>
          </cell>
          <cell r="E58498" t="str">
            <v>netscribes</v>
          </cell>
          <cell r="F58498" t="str">
            <v>Lishita Kotian</v>
          </cell>
          <cell r="G58498">
            <v>45894.611805555556</v>
          </cell>
          <cell r="H58498">
            <v>45900.676388888889</v>
          </cell>
        </row>
        <row r="58499">
          <cell r="A58499" t="str">
            <v>UCW-17966</v>
          </cell>
          <cell r="B58499" t="str">
            <v>Tatacliq Men Content template_21-08-25</v>
          </cell>
          <cell r="C58499" t="str">
            <v>CLOSED</v>
          </cell>
          <cell r="D58499" t="str">
            <v>Medium</v>
          </cell>
          <cell r="E58499" t="str">
            <v>netscribes</v>
          </cell>
          <cell r="F58499" t="str">
            <v>Juilee Jadhav</v>
          </cell>
          <cell r="G58499">
            <v>45894.603472222225</v>
          </cell>
          <cell r="H58499">
            <v>45920.693749999999</v>
          </cell>
        </row>
        <row r="58500">
          <cell r="A58500" t="str">
            <v>UCW-17965</v>
          </cell>
          <cell r="B58500" t="str">
            <v>Beauty - Assortment for Tata Cliq Listing - 25 AUG</v>
          </cell>
          <cell r="C58500" t="str">
            <v>CLOSED Due to Inactive/Insufficient Information</v>
          </cell>
          <cell r="D58500" t="str">
            <v>Medium</v>
          </cell>
          <cell r="E58500" t="str">
            <v>netscribes</v>
          </cell>
          <cell r="F58500" t="str">
            <v>Shraddha Dighe</v>
          </cell>
          <cell r="G58500">
            <v>45894.598611111112</v>
          </cell>
          <cell r="H58500">
            <v>45912.589583333334</v>
          </cell>
        </row>
        <row r="58501">
          <cell r="A58501" t="str">
            <v>UCW-17964</v>
          </cell>
          <cell r="B58501" t="str">
            <v>Request To Add Model Images</v>
          </cell>
          <cell r="C58501" t="str">
            <v>CLOSED</v>
          </cell>
          <cell r="D58501" t="str">
            <v>Medium</v>
          </cell>
          <cell r="E58501" t="str">
            <v>netscribes</v>
          </cell>
          <cell r="F58501" t="str">
            <v>Mohd Tahir Shaikh</v>
          </cell>
          <cell r="G58501">
            <v>45894.591666666667</v>
          </cell>
          <cell r="H58501">
            <v>46003.92291666667</v>
          </cell>
        </row>
        <row r="58502">
          <cell r="A58502" t="str">
            <v>UCW-17962</v>
          </cell>
          <cell r="B58502" t="str">
            <v>AW25_Apparel_LOT_02 (424 EAN's)</v>
          </cell>
          <cell r="C58502" t="str">
            <v>CLOSED</v>
          </cell>
          <cell r="D58502" t="str">
            <v>Medium</v>
          </cell>
          <cell r="E58502" t="str">
            <v>netscribes</v>
          </cell>
          <cell r="F58502" t="str">
            <v>Lishita Kotian</v>
          </cell>
          <cell r="G58502">
            <v>45894.56527777778</v>
          </cell>
          <cell r="H58502">
            <v>45973.663194444445</v>
          </cell>
        </row>
        <row r="58503">
          <cell r="A58503" t="str">
            <v>UCW-17956</v>
          </cell>
          <cell r="B58503" t="str">
            <v>New Catalog for Tatacliq- Women ( 99 styles) ( Brand- Style Quotient )</v>
          </cell>
          <cell r="C58503" t="str">
            <v>CLOSED</v>
          </cell>
          <cell r="D58503" t="str">
            <v>Medium</v>
          </cell>
          <cell r="E58503" t="str">
            <v>netscribes</v>
          </cell>
          <cell r="F58503" t="str">
            <v>Lishita Kotian</v>
          </cell>
          <cell r="G58503">
            <v>45894.545138888891</v>
          </cell>
          <cell r="H58503">
            <v>45909.731249999997</v>
          </cell>
        </row>
        <row r="58504">
          <cell r="A58504" t="str">
            <v>UCW-17955</v>
          </cell>
          <cell r="B58504" t="str">
            <v>Beauty - Urgent:Temptu New Listing - 25 AUG</v>
          </cell>
          <cell r="C58504" t="str">
            <v>CLOSED</v>
          </cell>
          <cell r="D58504" t="str">
            <v>Medium</v>
          </cell>
          <cell r="E58504" t="str">
            <v>netscribes</v>
          </cell>
          <cell r="F58504" t="str">
            <v>Shraddha Dighe</v>
          </cell>
          <cell r="G58504">
            <v>45894.543749999997</v>
          </cell>
          <cell r="H58504">
            <v>45910.648611111108</v>
          </cell>
        </row>
        <row r="58505">
          <cell r="A58505" t="str">
            <v>UCW-17945</v>
          </cell>
          <cell r="B58505" t="str">
            <v>TataCliq | Fashion - Luxury | 24 Aug 2025 | Cataloguing-AW25 | Adults and Kids Accessories | 308 (Adults) 14 (Kids)</v>
          </cell>
          <cell r="C58505" t="str">
            <v>CLOSED</v>
          </cell>
          <cell r="D58505" t="str">
            <v>Medium</v>
          </cell>
          <cell r="E58505" t="str">
            <v>Chirag Dubal</v>
          </cell>
          <cell r="F58505" t="str">
            <v>Asmi Kumar</v>
          </cell>
          <cell r="G58505">
            <v>45894.527777777781</v>
          </cell>
          <cell r="H58505">
            <v>46004.484722222223</v>
          </cell>
        </row>
        <row r="58506">
          <cell r="A58506" t="str">
            <v>UCW-17944</v>
          </cell>
          <cell r="B58506" t="str">
            <v>Tatacliq Women Western Wear Template | 21st Aug'2025</v>
          </cell>
          <cell r="C58506" t="str">
            <v>CLOSED</v>
          </cell>
          <cell r="D58506" t="str">
            <v>Medium</v>
          </cell>
          <cell r="E58506" t="str">
            <v>netscribes</v>
          </cell>
          <cell r="F58506" t="str">
            <v>Lishita Kotian</v>
          </cell>
          <cell r="G58506">
            <v>45894.515277777777</v>
          </cell>
          <cell r="H58506">
            <v>45908.73333333333</v>
          </cell>
        </row>
        <row r="58507">
          <cell r="A58507" t="str">
            <v>UCW-17943</v>
          </cell>
          <cell r="B58507" t="str">
            <v>Beauty - Image resize - 25 to 30 AUG</v>
          </cell>
          <cell r="C58507" t="str">
            <v>CLOSED</v>
          </cell>
          <cell r="D58507" t="str">
            <v>Highest</v>
          </cell>
          <cell r="E58507" t="str">
            <v>netscribes</v>
          </cell>
          <cell r="F58507" t="str">
            <v>Shraddha Dighe</v>
          </cell>
          <cell r="G58507">
            <v>45894.509722222225</v>
          </cell>
          <cell r="H58507">
            <v>45910.649305555555</v>
          </cell>
        </row>
        <row r="58508">
          <cell r="A58508" t="str">
            <v>UCW-17938</v>
          </cell>
          <cell r="B58508" t="str">
            <v>Tatacliq Men Women Footwear Templates | 21st Aug'2025</v>
          </cell>
          <cell r="C58508" t="str">
            <v>CLOSED</v>
          </cell>
          <cell r="D58508" t="str">
            <v>Medium</v>
          </cell>
          <cell r="E58508" t="str">
            <v>netscribes</v>
          </cell>
          <cell r="F58508" t="str">
            <v>Lishita Kotian</v>
          </cell>
          <cell r="G58508">
            <v>45894.495833333334</v>
          </cell>
          <cell r="H58508">
            <v>45897.672222222223</v>
          </cell>
        </row>
        <row r="58509">
          <cell r="A58509" t="str">
            <v>UCW-17936</v>
          </cell>
          <cell r="B58509" t="str">
            <v>Tatacliq Footwear-Input-Kids Templates | 21st Aug'25</v>
          </cell>
          <cell r="C58509" t="str">
            <v>CLOSED</v>
          </cell>
          <cell r="D58509" t="str">
            <v>Medium</v>
          </cell>
          <cell r="E58509" t="str">
            <v>netscribes</v>
          </cell>
          <cell r="F58509" t="str">
            <v>Lishita Kotian</v>
          </cell>
          <cell r="G58509">
            <v>45894.490277777775</v>
          </cell>
          <cell r="H58509">
            <v>45895.675694444442</v>
          </cell>
        </row>
        <row r="58510">
          <cell r="A58510" t="str">
            <v>UCW-17934</v>
          </cell>
          <cell r="B58510" t="str">
            <v>Beauty - TEMPTU - New EAN Code Update - 22 AUG</v>
          </cell>
          <cell r="C58510" t="str">
            <v>CLOSED</v>
          </cell>
          <cell r="D58510" t="str">
            <v>Highest</v>
          </cell>
          <cell r="E58510" t="str">
            <v>netscribes</v>
          </cell>
          <cell r="F58510" t="str">
            <v>Shraddha Dighe</v>
          </cell>
          <cell r="G58510">
            <v>45894.481944444444</v>
          </cell>
          <cell r="H58510">
            <v>46003.922222222223</v>
          </cell>
        </row>
        <row r="58511">
          <cell r="A58511" t="str">
            <v>UCW-17933</v>
          </cell>
          <cell r="B58511" t="str">
            <v>Beauty - Friday Launch_15th&amp;22nd_Aug_Studiowest_20options - 25 AUG</v>
          </cell>
          <cell r="C58511" t="str">
            <v>CLOSED</v>
          </cell>
          <cell r="D58511" t="str">
            <v>Highest</v>
          </cell>
          <cell r="E58511" t="str">
            <v>netscribes</v>
          </cell>
          <cell r="F58511" t="str">
            <v>Shraddha Dighe</v>
          </cell>
          <cell r="G58511">
            <v>45894.46597222222</v>
          </cell>
          <cell r="H58511">
            <v>45904.494444444441</v>
          </cell>
        </row>
        <row r="58512">
          <cell r="A58512" t="str">
            <v>UCW-17932</v>
          </cell>
          <cell r="B58512" t="str">
            <v>Tatacliq Women Western Wear Template | 1st Aug'2025</v>
          </cell>
          <cell r="C58512" t="str">
            <v>CLOSED</v>
          </cell>
          <cell r="D58512" t="str">
            <v>Medium</v>
          </cell>
          <cell r="E58512" t="str">
            <v>netscribes</v>
          </cell>
          <cell r="F58512" t="str">
            <v>Mohd Tahir Shaikh</v>
          </cell>
          <cell r="G58512">
            <v>45894.461805555555</v>
          </cell>
          <cell r="H58512">
            <v>45909.518055555556</v>
          </cell>
        </row>
        <row r="58513">
          <cell r="A58513" t="str">
            <v>UCW-17930</v>
          </cell>
          <cell r="B58513" t="str">
            <v>AW'25 Apparel &amp; Accessories Catalogue @18th Aug - Tata Cliq</v>
          </cell>
          <cell r="C58513" t="str">
            <v>CLOSED</v>
          </cell>
          <cell r="D58513" t="str">
            <v>Medium</v>
          </cell>
          <cell r="E58513" t="str">
            <v>netscribes</v>
          </cell>
          <cell r="F58513" t="str">
            <v>Lishita Kotian</v>
          </cell>
          <cell r="G58513">
            <v>45894.454861111109</v>
          </cell>
          <cell r="H58513">
            <v>45911.561111111114</v>
          </cell>
        </row>
        <row r="58514">
          <cell r="A58514" t="str">
            <v>UCW-17925</v>
          </cell>
          <cell r="B58514" t="str">
            <v>New Collection Earrings Catalog for Upload 21.08.2025</v>
          </cell>
          <cell r="C58514" t="str">
            <v>CLOSED</v>
          </cell>
          <cell r="D58514" t="str">
            <v>Medium</v>
          </cell>
          <cell r="E58514" t="str">
            <v>netscribes</v>
          </cell>
          <cell r="F58514" t="str">
            <v>Sushma Ram</v>
          </cell>
          <cell r="G58514">
            <v>45893.893055555556</v>
          </cell>
          <cell r="H58514">
            <v>45895.818055555559</v>
          </cell>
        </row>
        <row r="58515">
          <cell r="A58515" t="str">
            <v>UCW-17923</v>
          </cell>
          <cell r="B58515" t="str">
            <v>TataCliQ &lt;&gt; New Listing WesternWear Co-Ords &amp;Dress - || Razy (040-046) || Floe (049-250) ||</v>
          </cell>
          <cell r="C58515" t="str">
            <v>CLOSED</v>
          </cell>
          <cell r="D58515" t="str">
            <v>Medium</v>
          </cell>
          <cell r="E58515" t="str">
            <v>netscribes</v>
          </cell>
          <cell r="F58515" t="str">
            <v>Sushma Ram</v>
          </cell>
          <cell r="G58515">
            <v>45893.883333333331</v>
          </cell>
          <cell r="H58515">
            <v>45909.488194444442</v>
          </cell>
        </row>
        <row r="58516">
          <cell r="A58516" t="str">
            <v>UCW-17921</v>
          </cell>
          <cell r="B58516" t="str">
            <v>Styles Migration to Tata Cliq Westbury Account - 21-08-2025</v>
          </cell>
          <cell r="C58516" t="str">
            <v>CLOSED</v>
          </cell>
          <cell r="D58516" t="str">
            <v>Medium</v>
          </cell>
          <cell r="E58516" t="str">
            <v>netscribes</v>
          </cell>
          <cell r="F58516" t="str">
            <v>Sushma Ram</v>
          </cell>
          <cell r="G58516">
            <v>45893.87777777778</v>
          </cell>
          <cell r="H58516">
            <v>46003.92083333333</v>
          </cell>
        </row>
        <row r="58517">
          <cell r="A58517" t="str">
            <v>UCW-17920</v>
          </cell>
          <cell r="B58517" t="str">
            <v>Tatacliq Specimen Template | 21st Aug'25</v>
          </cell>
          <cell r="C58517" t="str">
            <v>CLOSED</v>
          </cell>
          <cell r="D58517" t="str">
            <v>Highest</v>
          </cell>
          <cell r="E58517" t="str">
            <v>netscribes</v>
          </cell>
          <cell r="F58517" t="str">
            <v>Sushma Ram</v>
          </cell>
          <cell r="G58517">
            <v>45893.87222222222</v>
          </cell>
          <cell r="H58517">
            <v>45895.968055555553</v>
          </cell>
        </row>
        <row r="58518">
          <cell r="A58518" t="str">
            <v>UCW-17907</v>
          </cell>
          <cell r="B58518" t="str">
            <v>CK | 93 Lot</v>
          </cell>
          <cell r="C58518" t="str">
            <v>CLOSED</v>
          </cell>
          <cell r="D58518" t="str">
            <v>Medium</v>
          </cell>
          <cell r="E58518" t="str">
            <v>Chirag Dubal</v>
          </cell>
          <cell r="F58518" t="str">
            <v>Reagan D’souza</v>
          </cell>
          <cell r="G58518">
            <v>45892.947916666664</v>
          </cell>
          <cell r="H58518">
            <v>45971.430555555555</v>
          </cell>
        </row>
        <row r="58519">
          <cell r="A58519" t="str">
            <v>UCW-17905</v>
          </cell>
          <cell r="B58519" t="str">
            <v>Beauty -  Request to update images - 6 Aug</v>
          </cell>
          <cell r="C58519" t="str">
            <v>CLOSED Due to Inactive/Insufficient Information</v>
          </cell>
          <cell r="D58519" t="str">
            <v>Medium</v>
          </cell>
          <cell r="E58519" t="str">
            <v>netscribes</v>
          </cell>
          <cell r="F58519" t="str">
            <v>netscribes</v>
          </cell>
          <cell r="G58519">
            <v>45892.745833333334</v>
          </cell>
          <cell r="H58519">
            <v>45916.701388888891</v>
          </cell>
        </row>
        <row r="58520">
          <cell r="A58520" t="str">
            <v>UCW-17904</v>
          </cell>
          <cell r="B58520" t="str">
            <v>Beauty - [EXT] Fw: Spray Conditioner SKP X Tata - 13 AUG</v>
          </cell>
          <cell r="C58520" t="str">
            <v>CLOSED</v>
          </cell>
          <cell r="D58520" t="str">
            <v>Medium</v>
          </cell>
          <cell r="E58520" t="str">
            <v>netscribes</v>
          </cell>
          <cell r="F58520" t="str">
            <v>netscribes</v>
          </cell>
          <cell r="G58520">
            <v>45892.743750000001</v>
          </cell>
          <cell r="H58520">
            <v>45929.558333333334</v>
          </cell>
        </row>
        <row r="58521">
          <cell r="A58521" t="str">
            <v>UCW-17903</v>
          </cell>
          <cell r="B58521" t="str">
            <v>Beauty - Image Resize 1 - 20th Aug</v>
          </cell>
          <cell r="C58521" t="str">
            <v>CLOSED Due to Inactive/Insufficient Information</v>
          </cell>
          <cell r="D58521" t="str">
            <v>Medium</v>
          </cell>
          <cell r="E58521" t="str">
            <v>netscribes</v>
          </cell>
          <cell r="F58521" t="str">
            <v>netscribes</v>
          </cell>
          <cell r="G58521">
            <v>45892.740972222222</v>
          </cell>
          <cell r="H58521">
            <v>45894.423611111109</v>
          </cell>
        </row>
        <row r="58522">
          <cell r="A58522" t="str">
            <v>UCW-17893</v>
          </cell>
          <cell r="B58522" t="str">
            <v>CLONE - Tatacliq Lifestyle Catalog Template-Lot -120_4.08.2025</v>
          </cell>
          <cell r="C58522" t="str">
            <v>CLOSED</v>
          </cell>
          <cell r="D58522" t="str">
            <v>Medium</v>
          </cell>
          <cell r="E58522" t="str">
            <v>netscribes</v>
          </cell>
          <cell r="F58522" t="str">
            <v>Mohd Tahir Shaikh</v>
          </cell>
          <cell r="G58522">
            <v>45891.804861111108</v>
          </cell>
          <cell r="H58522">
            <v>45918.759722222225</v>
          </cell>
        </row>
        <row r="58523">
          <cell r="A58523" t="str">
            <v>UCW-17892</v>
          </cell>
          <cell r="B58523" t="str">
            <v>CLONE - Kids Apparel 31-07-2025</v>
          </cell>
          <cell r="C58523" t="str">
            <v>CLOSED</v>
          </cell>
          <cell r="D58523" t="str">
            <v>Medium</v>
          </cell>
          <cell r="E58523" t="str">
            <v>netscribes</v>
          </cell>
          <cell r="F58523" t="str">
            <v>Mohd Tahir Shaikh</v>
          </cell>
          <cell r="G58523">
            <v>45891.796527777777</v>
          </cell>
          <cell r="H58523">
            <v>45916.519444444442</v>
          </cell>
        </row>
        <row r="58524">
          <cell r="A58524" t="str">
            <v>UCW-17890</v>
          </cell>
          <cell r="B58524" t="str">
            <v>CLONE - Tatacliq Men Content template_29-07-25</v>
          </cell>
          <cell r="C58524" t="str">
            <v>CLOSED</v>
          </cell>
          <cell r="D58524" t="str">
            <v>Medium</v>
          </cell>
          <cell r="E58524" t="str">
            <v>netscribes</v>
          </cell>
          <cell r="F58524" t="str">
            <v>Mohd Tahir Shaikh</v>
          </cell>
          <cell r="G58524">
            <v>45891.787499999999</v>
          </cell>
          <cell r="H58524">
            <v>45916.518750000003</v>
          </cell>
        </row>
        <row r="58525">
          <cell r="A58525" t="str">
            <v>UCW-17888</v>
          </cell>
          <cell r="B58525" t="str">
            <v>Tata CLiq listing file for MEN &amp; women 21-08-2025</v>
          </cell>
          <cell r="C58525" t="str">
            <v>CLOSED</v>
          </cell>
          <cell r="D58525" t="str">
            <v>Medium</v>
          </cell>
          <cell r="E58525" t="str">
            <v>netscribes</v>
          </cell>
          <cell r="F58525" t="str">
            <v>Sushma Ram</v>
          </cell>
          <cell r="G58525">
            <v>45891.772916666669</v>
          </cell>
          <cell r="H58525">
            <v>45910.484027777777</v>
          </cell>
        </row>
        <row r="58526">
          <cell r="A58526" t="str">
            <v>UCW-17885</v>
          </cell>
          <cell r="B58526" t="str">
            <v>SECRET WISH | Summer wear COLLECTION | LOT 005 2025</v>
          </cell>
          <cell r="C58526" t="str">
            <v>CLOSED</v>
          </cell>
          <cell r="D58526" t="str">
            <v>Medium</v>
          </cell>
          <cell r="E58526" t="str">
            <v>Chirag Dubal</v>
          </cell>
          <cell r="F58526" t="str">
            <v>netscribes</v>
          </cell>
          <cell r="G58526">
            <v>45891.770138888889</v>
          </cell>
          <cell r="H58526">
            <v>45909.470833333333</v>
          </cell>
        </row>
        <row r="58527">
          <cell r="A58527" t="str">
            <v>UCW-17883</v>
          </cell>
          <cell r="B58527" t="str">
            <v>Bras-Bra Sets – Triumph – 20-08-2025</v>
          </cell>
          <cell r="C58527" t="str">
            <v>CLOSED</v>
          </cell>
          <cell r="D58527" t="str">
            <v>Medium</v>
          </cell>
          <cell r="E58527" t="str">
            <v>netscribes</v>
          </cell>
          <cell r="F58527" t="str">
            <v>Sushma Ram</v>
          </cell>
          <cell r="G58527">
            <v>45891.76458333333</v>
          </cell>
          <cell r="H58527">
            <v>45901.529861111114</v>
          </cell>
        </row>
        <row r="58528">
          <cell r="A58528" t="str">
            <v>UCW-17870</v>
          </cell>
          <cell r="B58528" t="str">
            <v>CLONE - Beauty - Himalaya - Combos -Listing - 14 AUG</v>
          </cell>
          <cell r="C58528" t="str">
            <v>CLOSED Due to Inactive/Insufficient Information</v>
          </cell>
          <cell r="D58528" t="str">
            <v>Medium</v>
          </cell>
          <cell r="E58528" t="str">
            <v>netscribes</v>
          </cell>
          <cell r="F58528" t="str">
            <v>Simi Raichel Zachariah</v>
          </cell>
          <cell r="G58528">
            <v>45891.676388888889</v>
          </cell>
          <cell r="H58528">
            <v>45897.768750000003</v>
          </cell>
        </row>
        <row r="58529">
          <cell r="A58529" t="str">
            <v>UCW-17864</v>
          </cell>
          <cell r="B58529" t="str">
            <v>Beauty - Updated Image Catalog Submission - Tatacliq - 22 AUG</v>
          </cell>
          <cell r="C58529" t="str">
            <v>CLOSED</v>
          </cell>
          <cell r="D58529" t="str">
            <v>Medium</v>
          </cell>
          <cell r="E58529" t="str">
            <v>netscribes</v>
          </cell>
          <cell r="F58529" t="str">
            <v>Shraddha Dighe</v>
          </cell>
          <cell r="G58529">
            <v>45891.625</v>
          </cell>
          <cell r="H58529">
            <v>45910.655555555553</v>
          </cell>
        </row>
        <row r="58530">
          <cell r="A58530" t="str">
            <v>UCW-17861</v>
          </cell>
          <cell r="B58530" t="str">
            <v>Beauty - HUL - Listing Creation - Aug - 22 AUG</v>
          </cell>
          <cell r="C58530" t="str">
            <v>CLOSED</v>
          </cell>
          <cell r="D58530" t="str">
            <v>Medium</v>
          </cell>
          <cell r="E58530" t="str">
            <v>netscribes</v>
          </cell>
          <cell r="F58530" t="str">
            <v>Shraddha Dighe</v>
          </cell>
          <cell r="G58530">
            <v>45891.609027777777</v>
          </cell>
          <cell r="H58530">
            <v>45910.655555555553</v>
          </cell>
        </row>
        <row r="58531">
          <cell r="A58531" t="str">
            <v>UCW-17858</v>
          </cell>
          <cell r="B58531" t="str">
            <v>Tatacliq Women Ethnic Wear Template | 21st Aug'2025</v>
          </cell>
          <cell r="C58531" t="str">
            <v>CLOSED</v>
          </cell>
          <cell r="D58531" t="str">
            <v>Medium</v>
          </cell>
          <cell r="E58531" t="str">
            <v>netscribes</v>
          </cell>
          <cell r="F58531" t="str">
            <v>Sushma Ram</v>
          </cell>
          <cell r="G58531">
            <v>45891.6</v>
          </cell>
          <cell r="H58531">
            <v>45905.535416666666</v>
          </cell>
        </row>
        <row r="58532">
          <cell r="A58532" t="str">
            <v>UCW-17856</v>
          </cell>
          <cell r="B58532" t="str">
            <v>AW25 Bags | Lot- 3</v>
          </cell>
          <cell r="C58532" t="str">
            <v>CLOSED</v>
          </cell>
          <cell r="D58532" t="str">
            <v>Medium</v>
          </cell>
          <cell r="E58532" t="str">
            <v>netscribes</v>
          </cell>
          <cell r="F58532" t="str">
            <v>Mohd Tahir Shaikh</v>
          </cell>
          <cell r="G58532">
            <v>45891.569444444445</v>
          </cell>
          <cell r="H58532">
            <v>45894.765972222223</v>
          </cell>
        </row>
        <row r="58533">
          <cell r="A58533" t="str">
            <v>UCW-17853</v>
          </cell>
          <cell r="B58533" t="str">
            <v>Prouduct feed | Instafab Plus | 20-08-2025</v>
          </cell>
          <cell r="C58533" t="str">
            <v>CLOSED</v>
          </cell>
          <cell r="D58533" t="str">
            <v>Medium</v>
          </cell>
          <cell r="E58533" t="str">
            <v>netscribes</v>
          </cell>
          <cell r="F58533" t="str">
            <v>Sushma Ram</v>
          </cell>
          <cell r="G58533">
            <v>45891.542361111111</v>
          </cell>
          <cell r="H58533">
            <v>45900.433333333334</v>
          </cell>
        </row>
        <row r="58534">
          <cell r="A58534" t="str">
            <v>UCW-17850</v>
          </cell>
          <cell r="B58534" t="str">
            <v>Tata Cliq: Product Listing Menswear Lot 19-07-2025</v>
          </cell>
          <cell r="C58534" t="str">
            <v>CLOSED</v>
          </cell>
          <cell r="D58534" t="str">
            <v>Medium</v>
          </cell>
          <cell r="E58534" t="str">
            <v>netscribes</v>
          </cell>
          <cell r="F58534" t="str">
            <v>Lishita Kotian</v>
          </cell>
          <cell r="G58534">
            <v>45891.518055555556</v>
          </cell>
          <cell r="H58534">
            <v>45898.717361111114</v>
          </cell>
        </row>
        <row r="58535">
          <cell r="A58535" t="str">
            <v>UCW-17849</v>
          </cell>
          <cell r="B58535" t="str">
            <v>ONLY LATCHING (LOT -57) TATA CLIQ</v>
          </cell>
          <cell r="C58535" t="str">
            <v>CLOSED</v>
          </cell>
          <cell r="D58535" t="str">
            <v>Medium</v>
          </cell>
          <cell r="E58535" t="str">
            <v>netscribes</v>
          </cell>
          <cell r="F58535" t="str">
            <v>Mohd Tahir Shaikh</v>
          </cell>
          <cell r="G58535">
            <v>45891.51458333333</v>
          </cell>
          <cell r="H58535">
            <v>45898.569444444445</v>
          </cell>
        </row>
        <row r="58536">
          <cell r="A58536" t="str">
            <v>UCW-17845</v>
          </cell>
          <cell r="B58536" t="str">
            <v>Beauty - Cataloguing Request -Biotique - 22 AUG</v>
          </cell>
          <cell r="C58536" t="str">
            <v>CLOSED</v>
          </cell>
          <cell r="D58536" t="str">
            <v>Medium</v>
          </cell>
          <cell r="E58536" t="str">
            <v>netscribes</v>
          </cell>
          <cell r="F58536" t="str">
            <v>Shraddha Dighe</v>
          </cell>
          <cell r="G58536">
            <v>45891.5</v>
          </cell>
          <cell r="H58536">
            <v>45910.65625</v>
          </cell>
        </row>
        <row r="58537">
          <cell r="A58537" t="str">
            <v>UCW-17844</v>
          </cell>
          <cell r="B58537" t="str">
            <v xml:space="preserve">Kids Apparel 20-08-2025 </v>
          </cell>
          <cell r="C58537" t="str">
            <v>CLOSED</v>
          </cell>
          <cell r="D58537" t="str">
            <v>Medium</v>
          </cell>
          <cell r="E58537" t="str">
            <v>netscribes</v>
          </cell>
          <cell r="F58537" t="str">
            <v>Sushma Ram</v>
          </cell>
          <cell r="G58537">
            <v>45891.491666666669</v>
          </cell>
          <cell r="H58537">
            <v>46003.919444444444</v>
          </cell>
        </row>
        <row r="58538">
          <cell r="A58538" t="str">
            <v>UCW-17843</v>
          </cell>
          <cell r="B58538" t="str">
            <v>Catalogue Upload Feed - 22-08-2025</v>
          </cell>
          <cell r="C58538" t="str">
            <v>CLOSED</v>
          </cell>
          <cell r="D58538" t="str">
            <v>Medium</v>
          </cell>
          <cell r="E58538" t="str">
            <v>netscribes</v>
          </cell>
          <cell r="F58538" t="str">
            <v>Mohd Tahir Shaikh</v>
          </cell>
          <cell r="G58538">
            <v>45891.490277777775</v>
          </cell>
          <cell r="H58538">
            <v>45905.689583333333</v>
          </cell>
        </row>
        <row r="58539">
          <cell r="A58539" t="str">
            <v>UCW-17842</v>
          </cell>
          <cell r="B58539" t="str">
            <v>Puma New Listings</v>
          </cell>
          <cell r="C58539" t="str">
            <v>CLOSED</v>
          </cell>
          <cell r="D58539" t="str">
            <v>Medium</v>
          </cell>
          <cell r="E58539" t="str">
            <v>netscribes</v>
          </cell>
          <cell r="F58539" t="str">
            <v>Sushma Ram</v>
          </cell>
          <cell r="G58539">
            <v>45891.486805555556</v>
          </cell>
          <cell r="H58539">
            <v>45903.790972222225</v>
          </cell>
        </row>
        <row r="58540">
          <cell r="A58540" t="str">
            <v>UCW-17841</v>
          </cell>
          <cell r="B58540" t="str">
            <v>The Bear House_AW25 Collection_Lot No. 41</v>
          </cell>
          <cell r="C58540" t="str">
            <v>CLOSED</v>
          </cell>
          <cell r="D58540" t="str">
            <v>Medium</v>
          </cell>
          <cell r="E58540" t="str">
            <v>netscribes</v>
          </cell>
          <cell r="F58540" t="str">
            <v>Lishita Kotian</v>
          </cell>
          <cell r="G58540">
            <v>45891.48333333333</v>
          </cell>
          <cell r="H58540">
            <v>45898.714583333334</v>
          </cell>
        </row>
        <row r="58541">
          <cell r="A58541" t="str">
            <v>UCW-17840</v>
          </cell>
          <cell r="B58541" t="str">
            <v>Beauty - New Listing file - 22 AUG</v>
          </cell>
          <cell r="C58541" t="str">
            <v>CLOSED</v>
          </cell>
          <cell r="D58541" t="str">
            <v>High</v>
          </cell>
          <cell r="E58541" t="str">
            <v>netscribes</v>
          </cell>
          <cell r="F58541" t="str">
            <v>Shraddha Dighe</v>
          </cell>
          <cell r="G58541">
            <v>45891.48333333333</v>
          </cell>
          <cell r="H58541">
            <v>45898.604166666664</v>
          </cell>
        </row>
        <row r="58542">
          <cell r="A58542" t="str">
            <v>UCW-17837</v>
          </cell>
          <cell r="B58542" t="str">
            <v>Beauty - Estee Lauder - NPL Aug'25 - 22 AUG</v>
          </cell>
          <cell r="C58542" t="str">
            <v>CLOSED</v>
          </cell>
          <cell r="D58542" t="str">
            <v>Highest</v>
          </cell>
          <cell r="E58542" t="str">
            <v>netscribes</v>
          </cell>
          <cell r="F58542" t="str">
            <v>Shraddha Dighe</v>
          </cell>
          <cell r="G58542">
            <v>45891.474305555559</v>
          </cell>
          <cell r="H58542">
            <v>45898.599305555559</v>
          </cell>
        </row>
        <row r="58543">
          <cell r="A58543" t="str">
            <v>UCW-17836</v>
          </cell>
          <cell r="B58543" t="str">
            <v xml:space="preserve">Men's Apparel 20-08-2025 </v>
          </cell>
          <cell r="C58543" t="str">
            <v>CLOSED</v>
          </cell>
          <cell r="D58543" t="str">
            <v>Medium</v>
          </cell>
          <cell r="E58543" t="str">
            <v>netscribes</v>
          </cell>
          <cell r="F58543" t="str">
            <v>Lishita Kotian</v>
          </cell>
          <cell r="G58543">
            <v>45891.474305555559</v>
          </cell>
          <cell r="H58543">
            <v>46003.918055555558</v>
          </cell>
        </row>
        <row r="58544">
          <cell r="A58544" t="str">
            <v>UCW-17834</v>
          </cell>
          <cell r="B58544" t="str">
            <v>Beauty - Clinique NPL - Aug'25 - 22 AUG</v>
          </cell>
          <cell r="C58544" t="str">
            <v>CLOSED</v>
          </cell>
          <cell r="D58544" t="str">
            <v>Medium</v>
          </cell>
          <cell r="E58544" t="str">
            <v>netscribes</v>
          </cell>
          <cell r="F58544" t="str">
            <v>Shraddha Dighe</v>
          </cell>
          <cell r="G58544">
            <v>45891.470833333333</v>
          </cell>
          <cell r="H58544">
            <v>45910.65625</v>
          </cell>
        </row>
        <row r="58545">
          <cell r="A58545" t="str">
            <v>UCW-17833</v>
          </cell>
          <cell r="B58545" t="str">
            <v>Tatacliq Specimen Template | 20th Aug'25</v>
          </cell>
          <cell r="C58545" t="str">
            <v>CLOSED</v>
          </cell>
          <cell r="D58545" t="str">
            <v>Medium</v>
          </cell>
          <cell r="E58545" t="str">
            <v>netscribes</v>
          </cell>
          <cell r="F58545" t="str">
            <v>Lishita Kotian</v>
          </cell>
          <cell r="G58545">
            <v>45891.468055555553</v>
          </cell>
          <cell r="H58545">
            <v>45895.974305555559</v>
          </cell>
        </row>
        <row r="58546">
          <cell r="A58546" t="str">
            <v>UCW-17829</v>
          </cell>
          <cell r="B58546" t="str">
            <v>CLONE - New Listings to be created</v>
          </cell>
          <cell r="C58546" t="str">
            <v>CLOSED Due to Inactive/Insufficient Information</v>
          </cell>
          <cell r="D58546" t="str">
            <v>Medium</v>
          </cell>
          <cell r="E58546" t="str">
            <v>netscribes</v>
          </cell>
          <cell r="F58546" t="str">
            <v>Mohd Tahir Shaikh</v>
          </cell>
          <cell r="G58546">
            <v>45891.448611111111</v>
          </cell>
          <cell r="H58546">
            <v>45903.8</v>
          </cell>
        </row>
        <row r="58547">
          <cell r="A58547" t="str">
            <v>UCW-17824</v>
          </cell>
          <cell r="B58547" t="str">
            <v>Category Catalog - FEMMELLA-20 August'25</v>
          </cell>
          <cell r="C58547" t="str">
            <v>CLOSED</v>
          </cell>
          <cell r="D58547" t="str">
            <v>Medium</v>
          </cell>
          <cell r="E58547" t="str">
            <v>netscribes</v>
          </cell>
          <cell r="F58547" t="str">
            <v>Sushma Ram</v>
          </cell>
          <cell r="G58547">
            <v>45890.8</v>
          </cell>
          <cell r="H58547">
            <v>45899.593055555553</v>
          </cell>
        </row>
        <row r="58548">
          <cell r="A58548" t="str">
            <v>UCW-17823</v>
          </cell>
          <cell r="B58548" t="str">
            <v>Hancock English Navy Women @ Tatacliq New Catalog</v>
          </cell>
          <cell r="C58548" t="str">
            <v>CLOSED</v>
          </cell>
          <cell r="D58548" t="str">
            <v>Medium</v>
          </cell>
          <cell r="E58548" t="str">
            <v>netscribes</v>
          </cell>
          <cell r="F58548" t="str">
            <v>Mohd Tahir Shaikh</v>
          </cell>
          <cell r="G58548">
            <v>45890.8</v>
          </cell>
          <cell r="H58548">
            <v>45903.804166666669</v>
          </cell>
        </row>
        <row r="58549">
          <cell r="A58549" t="str">
            <v>UCW-17821</v>
          </cell>
          <cell r="B58549" t="str">
            <v xml:space="preserve">New lot Aug </v>
          </cell>
          <cell r="C58549" t="str">
            <v>CLOSED</v>
          </cell>
          <cell r="D58549" t="str">
            <v>Medium</v>
          </cell>
          <cell r="E58549" t="str">
            <v>netscribes</v>
          </cell>
          <cell r="F58549" t="str">
            <v>Mohd Tahir Shaikh</v>
          </cell>
          <cell r="G58549">
            <v>45890.78402777778</v>
          </cell>
          <cell r="H58549">
            <v>45903.813194444447</v>
          </cell>
        </row>
        <row r="58550">
          <cell r="A58550" t="str">
            <v>UCW-17819</v>
          </cell>
          <cell r="B58550" t="str">
            <v>Tatacliq Men Content template_20-08-25</v>
          </cell>
          <cell r="C58550" t="str">
            <v>CLOSED</v>
          </cell>
          <cell r="D58550" t="str">
            <v>Medium</v>
          </cell>
          <cell r="E58550" t="str">
            <v>netscribes</v>
          </cell>
          <cell r="F58550" t="str">
            <v>Lishita Kotian</v>
          </cell>
          <cell r="G58550">
            <v>45890.779166666667</v>
          </cell>
          <cell r="H58550">
            <v>45899.697222222225</v>
          </cell>
        </row>
        <row r="58551">
          <cell r="A58551" t="str">
            <v>UCW-17809</v>
          </cell>
          <cell r="B58551" t="str">
            <v>Tata Master Data</v>
          </cell>
          <cell r="C58551" t="str">
            <v>CLOSED</v>
          </cell>
          <cell r="D58551" t="str">
            <v>Medium</v>
          </cell>
          <cell r="E58551" t="str">
            <v>netscribes</v>
          </cell>
          <cell r="F58551" t="str">
            <v>Mohd Tahir Shaikh</v>
          </cell>
          <cell r="G58551">
            <v>45890.74722222222</v>
          </cell>
          <cell r="H58551">
            <v>45897.591666666667</v>
          </cell>
        </row>
        <row r="58552">
          <cell r="A58552" t="str">
            <v>UCW-17806</v>
          </cell>
          <cell r="B58552" t="str">
            <v>Beauty - Fabessentials - Request for Raksha Bandhan Gift Set SKUs &amp; Catalog Details x Tata Cliq - 21 AUG</v>
          </cell>
          <cell r="C58552" t="str">
            <v>CLOSED</v>
          </cell>
          <cell r="D58552" t="str">
            <v>Medium</v>
          </cell>
          <cell r="E58552" t="str">
            <v>netscribes</v>
          </cell>
          <cell r="F58552" t="str">
            <v>Shraddha Dighe</v>
          </cell>
          <cell r="G58552">
            <v>45890.711805555555</v>
          </cell>
          <cell r="H58552">
            <v>45910.65625</v>
          </cell>
        </row>
        <row r="58553">
          <cell r="A58553" t="str">
            <v>UCW-17803</v>
          </cell>
          <cell r="B58553" t="str">
            <v>Beauty - New Product Cataloging - Ajmal &amp; Sons - 21 Aug</v>
          </cell>
          <cell r="C58553" t="str">
            <v>CLOSED Due to Inactive/Insufficient Information</v>
          </cell>
          <cell r="D58553" t="str">
            <v>Medium</v>
          </cell>
          <cell r="E58553" t="str">
            <v>netscribes</v>
          </cell>
          <cell r="F58553" t="str">
            <v>Shraddha Dighe</v>
          </cell>
          <cell r="G58553">
            <v>45890.706250000003</v>
          </cell>
          <cell r="H58553">
            <v>45901.790277777778</v>
          </cell>
        </row>
        <row r="58554">
          <cell r="A58554" t="str">
            <v>UCW-17800</v>
          </cell>
          <cell r="B58554" t="str">
            <v>Nike listing file for Tata Luxury</v>
          </cell>
          <cell r="C58554" t="str">
            <v>CLOSED</v>
          </cell>
          <cell r="D58554" t="str">
            <v>Medium</v>
          </cell>
          <cell r="E58554" t="str">
            <v>Chirag Dubal</v>
          </cell>
          <cell r="F58554" t="str">
            <v>Asmi Kumar</v>
          </cell>
          <cell r="G58554">
            <v>45890.690972222219</v>
          </cell>
          <cell r="H58554">
            <v>45895.795138888891</v>
          </cell>
        </row>
        <row r="58555">
          <cell r="A58555" t="str">
            <v>UCW-17799</v>
          </cell>
          <cell r="B58555" t="str">
            <v>CLONE - Beauty - Images Update - 29-07-2025 - 5 Aug</v>
          </cell>
          <cell r="C58555" t="str">
            <v>CLOSED</v>
          </cell>
          <cell r="D58555" t="str">
            <v>Highest</v>
          </cell>
          <cell r="E58555" t="str">
            <v>netscribes</v>
          </cell>
          <cell r="F58555" t="str">
            <v>Simi Raichel Zachariah</v>
          </cell>
          <cell r="G58555">
            <v>45890.654861111114</v>
          </cell>
          <cell r="H58555">
            <v>46003.917361111111</v>
          </cell>
        </row>
        <row r="58556">
          <cell r="A58556" t="str">
            <v>UCW-17797</v>
          </cell>
          <cell r="B58556" t="str">
            <v>Beauty - 2 Pending SKUs</v>
          </cell>
          <cell r="C58556" t="str">
            <v>CLOSED</v>
          </cell>
          <cell r="D58556" t="str">
            <v>Medium</v>
          </cell>
          <cell r="E58556" t="str">
            <v>netscribes</v>
          </cell>
          <cell r="F58556" t="str">
            <v>netscribes</v>
          </cell>
          <cell r="G58556">
            <v>45890.640277777777</v>
          </cell>
          <cell r="H58556">
            <v>45964.625</v>
          </cell>
        </row>
        <row r="58557">
          <cell r="A58557" t="str">
            <v>UCW-17787</v>
          </cell>
          <cell r="B58557" t="str">
            <v>New Catalogue(345) | 196 Styles | Men | Tata Cliq | 19-08-2025</v>
          </cell>
          <cell r="C58557" t="str">
            <v>CLOSED</v>
          </cell>
          <cell r="D58557" t="str">
            <v>Medium</v>
          </cell>
          <cell r="E58557" t="str">
            <v>netscribes</v>
          </cell>
          <cell r="F58557" t="str">
            <v>Juilee Jadhav</v>
          </cell>
          <cell r="G58557">
            <v>45890.554166666669</v>
          </cell>
          <cell r="H58557">
            <v>45897.697916666664</v>
          </cell>
        </row>
        <row r="58558">
          <cell r="A58558" t="str">
            <v>UCW-17786</v>
          </cell>
          <cell r="B58558" t="str">
            <v>Etnia Barcelona MP codes</v>
          </cell>
          <cell r="C58558" t="str">
            <v>CLOSED</v>
          </cell>
          <cell r="D58558" t="str">
            <v>Medium</v>
          </cell>
          <cell r="E58558" t="str">
            <v>netscribes</v>
          </cell>
          <cell r="F58558" t="str">
            <v>Mohd Tahir Shaikh</v>
          </cell>
          <cell r="G58558">
            <v>45890.551388888889</v>
          </cell>
          <cell r="H58558">
            <v>45892.539583333331</v>
          </cell>
        </row>
        <row r="58559">
          <cell r="A58559" t="str">
            <v>UCW-17776</v>
          </cell>
          <cell r="B58559" t="str">
            <v>Beauty - Pending 2 SKUs</v>
          </cell>
          <cell r="C58559" t="str">
            <v>CLOSED</v>
          </cell>
          <cell r="D58559" t="str">
            <v>Medium</v>
          </cell>
          <cell r="E58559" t="str">
            <v>netscribes</v>
          </cell>
          <cell r="F58559" t="str">
            <v>netscribes</v>
          </cell>
          <cell r="G58559">
            <v>45890.507638888892</v>
          </cell>
          <cell r="H58559">
            <v>45964.624305555553</v>
          </cell>
        </row>
        <row r="58560">
          <cell r="A58560" t="str">
            <v>UCW-17766</v>
          </cell>
          <cell r="B58560" t="str">
            <v xml:space="preserve">Men's Apparel 19-08-2025 </v>
          </cell>
          <cell r="C58560" t="str">
            <v>CLOSED</v>
          </cell>
          <cell r="D58560" t="str">
            <v>Medium</v>
          </cell>
          <cell r="E58560" t="str">
            <v>netscribes</v>
          </cell>
          <cell r="F58560" t="str">
            <v>Juilee Jadhav</v>
          </cell>
          <cell r="G58560">
            <v>45890.46875</v>
          </cell>
          <cell r="H58560">
            <v>46003.916666666664</v>
          </cell>
        </row>
        <row r="58561">
          <cell r="A58561" t="str">
            <v>UCW-17765</v>
          </cell>
          <cell r="B58561" t="str">
            <v>Women's Innerwear, Activewear &amp; Nightwear – “Clovia” – 19 Aug, 2025</v>
          </cell>
          <cell r="C58561" t="str">
            <v>CLOSED</v>
          </cell>
          <cell r="D58561" t="str">
            <v>Medium</v>
          </cell>
          <cell r="E58561" t="str">
            <v>netscribes</v>
          </cell>
          <cell r="F58561" t="str">
            <v>Mohd Tahir Shaikh</v>
          </cell>
          <cell r="G58561">
            <v>45890.467361111114</v>
          </cell>
          <cell r="H58561">
            <v>45898.705555555556</v>
          </cell>
        </row>
        <row r="58562">
          <cell r="A58562" t="str">
            <v>UCW-17754</v>
          </cell>
          <cell r="B58562" t="str">
            <v>SeeSaw MP codes</v>
          </cell>
          <cell r="C58562" t="str">
            <v>CLOSED Due to Inactive/Insufficient Information</v>
          </cell>
          <cell r="D58562" t="str">
            <v>Medium</v>
          </cell>
          <cell r="E58562" t="str">
            <v>netscribes</v>
          </cell>
          <cell r="F58562" t="str">
            <v>Mohd Tahir Shaikh</v>
          </cell>
          <cell r="G58562">
            <v>45889.791666666664</v>
          </cell>
          <cell r="H58562">
            <v>45889.801388888889</v>
          </cell>
        </row>
        <row r="58563">
          <cell r="A58563" t="str">
            <v>UCW-17753</v>
          </cell>
          <cell r="B58563" t="str">
            <v>Women's Apparel 19-08-2025</v>
          </cell>
          <cell r="C58563" t="str">
            <v>CLOSED</v>
          </cell>
          <cell r="D58563" t="str">
            <v>Medium</v>
          </cell>
          <cell r="E58563" t="str">
            <v>netscribes</v>
          </cell>
          <cell r="F58563" t="str">
            <v>Juilee Jadhav</v>
          </cell>
          <cell r="G58563">
            <v>45889.788888888892</v>
          </cell>
          <cell r="H58563">
            <v>46188.748611111114</v>
          </cell>
        </row>
        <row r="58564">
          <cell r="A58564" t="str">
            <v>UCW-17752</v>
          </cell>
          <cell r="B58564" t="str">
            <v>JJ FTW &amp; ACC AW-25 (Lot-4 &amp; 5)- Tata Cliq</v>
          </cell>
          <cell r="C58564" t="str">
            <v>CLOSED</v>
          </cell>
          <cell r="D58564" t="str">
            <v>Medium</v>
          </cell>
          <cell r="E58564" t="str">
            <v>netscribes</v>
          </cell>
          <cell r="F58564" t="str">
            <v>Mohd Tahir Shaikh</v>
          </cell>
          <cell r="G58564">
            <v>45889.770833333336</v>
          </cell>
          <cell r="H58564">
            <v>45897.763194444444</v>
          </cell>
        </row>
        <row r="58565">
          <cell r="A58565" t="str">
            <v>UCW-17750</v>
          </cell>
          <cell r="B58565" t="str">
            <v>Beauty - Image resizing</v>
          </cell>
          <cell r="C58565" t="str">
            <v>CLOSED</v>
          </cell>
          <cell r="D58565" t="str">
            <v>Medium</v>
          </cell>
          <cell r="E58565" t="str">
            <v>netscribes</v>
          </cell>
          <cell r="F58565" t="str">
            <v>Shraddha Dighe</v>
          </cell>
          <cell r="G58565">
            <v>45889.757638888892</v>
          </cell>
          <cell r="H58565">
            <v>45894.479166666664</v>
          </cell>
        </row>
        <row r="58566">
          <cell r="A58566" t="str">
            <v>UCW-17749</v>
          </cell>
          <cell r="B58566" t="str">
            <v>Beauty - Image Resize 1 - 20th Aug</v>
          </cell>
          <cell r="C58566" t="str">
            <v>CLOSED</v>
          </cell>
          <cell r="D58566" t="str">
            <v>Medium</v>
          </cell>
          <cell r="E58566" t="str">
            <v>netscribes</v>
          </cell>
          <cell r="F58566" t="str">
            <v>Simi Raichel Zachariah</v>
          </cell>
          <cell r="G58566">
            <v>45889.755555555559</v>
          </cell>
          <cell r="H58566">
            <v>45910.657638888886</v>
          </cell>
        </row>
        <row r="58567">
          <cell r="A58567" t="str">
            <v>UCW-17744</v>
          </cell>
          <cell r="B58567" t="str">
            <v>CLONE - Beauty - Himalaya - Combos -Listing - 14 AUG</v>
          </cell>
          <cell r="C58567" t="str">
            <v>CLOSED Due to Inactive/Insufficient Information</v>
          </cell>
          <cell r="D58567" t="str">
            <v>Medium</v>
          </cell>
          <cell r="E58567" t="str">
            <v>netscribes</v>
          </cell>
          <cell r="F58567" t="str">
            <v>Simi Raichel Zachariah</v>
          </cell>
          <cell r="G58567">
            <v>45889.740277777775</v>
          </cell>
          <cell r="H58567">
            <v>45892.412499999999</v>
          </cell>
        </row>
        <row r="58568">
          <cell r="A58568" t="str">
            <v>UCW-17740</v>
          </cell>
          <cell r="B58568" t="str">
            <v>Beauty - Dusting Powder - LSO (EAN &amp; SKU) - Update - 20 AUG</v>
          </cell>
          <cell r="C58568" t="str">
            <v>CLOSED</v>
          </cell>
          <cell r="D58568" t="str">
            <v>High</v>
          </cell>
          <cell r="E58568" t="str">
            <v>netscribes</v>
          </cell>
          <cell r="F58568" t="str">
            <v>Shraddha Dighe</v>
          </cell>
          <cell r="G58568">
            <v>45889.727083333331</v>
          </cell>
          <cell r="H58568">
            <v>45903.583333333336</v>
          </cell>
        </row>
        <row r="58569">
          <cell r="A58569" t="str">
            <v>UCW-17738</v>
          </cell>
          <cell r="B58569" t="str">
            <v>Tatacliq Women Ethnic Wear Template | 14th Aug'2025</v>
          </cell>
          <cell r="C58569" t="str">
            <v>CLOSED</v>
          </cell>
          <cell r="D58569" t="str">
            <v>Medium</v>
          </cell>
          <cell r="E58569" t="str">
            <v>netscribes</v>
          </cell>
          <cell r="F58569" t="str">
            <v>Mohd Tahir Shaikh</v>
          </cell>
          <cell r="G58569">
            <v>45889.720833333333</v>
          </cell>
          <cell r="H58569">
            <v>45898.70416666667</v>
          </cell>
        </row>
        <row r="58570">
          <cell r="A58570" t="str">
            <v>UCW-17736</v>
          </cell>
          <cell r="B58570" t="str">
            <v xml:space="preserve">Tatacliq Lifestyle Catalog Template-Lot -122_18.08.2025 </v>
          </cell>
          <cell r="C58570" t="str">
            <v>CLOSED</v>
          </cell>
          <cell r="D58570" t="str">
            <v>Medium</v>
          </cell>
          <cell r="E58570" t="str">
            <v>netscribes</v>
          </cell>
          <cell r="F58570" t="str">
            <v>Mohd Tahir Shaikh</v>
          </cell>
          <cell r="G58570">
            <v>45889.70416666667</v>
          </cell>
          <cell r="H58570">
            <v>45897.644444444442</v>
          </cell>
        </row>
        <row r="58571">
          <cell r="A58571" t="str">
            <v>UCW-17735</v>
          </cell>
          <cell r="B58571" t="str">
            <v>Tata Cliq (New Listing 42 Styles)- Varanga-19-08-2025 Seller Code : 125178</v>
          </cell>
          <cell r="C58571" t="str">
            <v>CLOSED</v>
          </cell>
          <cell r="D58571" t="str">
            <v>Medium</v>
          </cell>
          <cell r="E58571" t="str">
            <v>netscribes</v>
          </cell>
          <cell r="F58571" t="str">
            <v>Lishita Kotian</v>
          </cell>
          <cell r="G58571">
            <v>45889.703472222223</v>
          </cell>
          <cell r="H58571">
            <v>45895.685416666667</v>
          </cell>
        </row>
        <row r="58572">
          <cell r="A58572" t="str">
            <v>UCW-17733</v>
          </cell>
          <cell r="B58572" t="str">
            <v>Missing LOV List &amp; Dropdowns in Coin &amp; Bar Template</v>
          </cell>
          <cell r="C58572" t="str">
            <v>CLOSED</v>
          </cell>
          <cell r="D58572" t="str">
            <v>Medium</v>
          </cell>
          <cell r="E58572" t="str">
            <v>netscribes</v>
          </cell>
          <cell r="F58572" t="str">
            <v>Mohd Tahir Shaikh</v>
          </cell>
          <cell r="G58572">
            <v>45889.690972222219</v>
          </cell>
          <cell r="H58572">
            <v>45898.513194444444</v>
          </cell>
        </row>
        <row r="58573">
          <cell r="A58573" t="str">
            <v>UCW-17730</v>
          </cell>
          <cell r="B58573" t="str">
            <v>Image Updation TATACLIQ - LIBAS (20-08-2025)</v>
          </cell>
          <cell r="C58573" t="str">
            <v>CLOSED</v>
          </cell>
          <cell r="D58573" t="str">
            <v>Medium</v>
          </cell>
          <cell r="E58573" t="str">
            <v>Chirag Dubal</v>
          </cell>
          <cell r="F58573" t="str">
            <v>Shweta Phadtare</v>
          </cell>
          <cell r="G58573">
            <v>45889.665972222225</v>
          </cell>
          <cell r="H58573">
            <v>45891.615277777775</v>
          </cell>
        </row>
        <row r="58574">
          <cell r="A58574" t="str">
            <v>UCW-17729</v>
          </cell>
          <cell r="B58574" t="str">
            <v>TataCliq X Bewakoof II Mens Wear II 19-08-2025</v>
          </cell>
          <cell r="C58574" t="str">
            <v>CLOSED</v>
          </cell>
          <cell r="D58574" t="str">
            <v>Medium</v>
          </cell>
          <cell r="E58574" t="str">
            <v>netscribes</v>
          </cell>
          <cell r="F58574" t="str">
            <v>Mohd Tahir Shaikh</v>
          </cell>
          <cell r="G58574">
            <v>45889.662499999999</v>
          </cell>
          <cell r="H58574">
            <v>45897.611805555556</v>
          </cell>
        </row>
        <row r="58575">
          <cell r="A58575" t="str">
            <v>UCW-17728</v>
          </cell>
          <cell r="B58575" t="str">
            <v>Tatacliq- Image Update- 583 Styles</v>
          </cell>
          <cell r="C58575" t="str">
            <v>CLOSED</v>
          </cell>
          <cell r="D58575" t="str">
            <v>Medium</v>
          </cell>
          <cell r="E58575" t="str">
            <v>Chirag Dubal</v>
          </cell>
          <cell r="F58575" t="str">
            <v>Shweta Phadtare</v>
          </cell>
          <cell r="G58575">
            <v>45889.659722222219</v>
          </cell>
          <cell r="H58575">
            <v>45898.692361111112</v>
          </cell>
        </row>
        <row r="58576">
          <cell r="A58576" t="str">
            <v>UCW-17727</v>
          </cell>
          <cell r="B58576" t="str">
            <v>Tatacliq Men Women Footwear Templates | 19th July'2025</v>
          </cell>
          <cell r="C58576" t="str">
            <v>CLOSED</v>
          </cell>
          <cell r="D58576" t="str">
            <v>Medium</v>
          </cell>
          <cell r="E58576" t="str">
            <v>netscribes</v>
          </cell>
          <cell r="F58576" t="str">
            <v>Juilee Jadhav</v>
          </cell>
          <cell r="G58576">
            <v>45889.657638888886</v>
          </cell>
          <cell r="H58576">
            <v>45895.955555555556</v>
          </cell>
        </row>
        <row r="58577">
          <cell r="A58577" t="str">
            <v>UCW-17724</v>
          </cell>
          <cell r="B58577" t="str">
            <v>CLONE - Beauty - RE: Carrera Tata Cliq Onboarding- 26th March</v>
          </cell>
          <cell r="C58577" t="str">
            <v>CLOSED</v>
          </cell>
          <cell r="D58577" t="str">
            <v>High</v>
          </cell>
          <cell r="E58577" t="str">
            <v>netscribes</v>
          </cell>
          <cell r="F58577" t="str">
            <v>Simi Raichel Zachariah</v>
          </cell>
          <cell r="G58577">
            <v>45889.625694444447</v>
          </cell>
          <cell r="H58577">
            <v>45890.588888888888</v>
          </cell>
        </row>
        <row r="58578">
          <cell r="A58578" t="str">
            <v>UCW-17723</v>
          </cell>
          <cell r="B58578" t="str">
            <v>BIBA_Kriti's Images to be Removed</v>
          </cell>
          <cell r="C58578" t="str">
            <v>CLOSED</v>
          </cell>
          <cell r="D58578" t="str">
            <v>Medium</v>
          </cell>
          <cell r="E58578" t="str">
            <v>Chirag Dubal</v>
          </cell>
          <cell r="F58578" t="str">
            <v>Shweta Phadtare</v>
          </cell>
          <cell r="G58578">
            <v>45889.62222222222</v>
          </cell>
          <cell r="H58578">
            <v>46003.931250000001</v>
          </cell>
        </row>
        <row r="58579">
          <cell r="A58579" t="str">
            <v>UCW-17722</v>
          </cell>
          <cell r="B58579" t="str">
            <v>Beauty - Friday Launch_08th_Aug_Studiowest_24 Options - 20 AUG</v>
          </cell>
          <cell r="C58579" t="str">
            <v>CLOSED</v>
          </cell>
          <cell r="D58579" t="str">
            <v>Medium</v>
          </cell>
          <cell r="E58579" t="str">
            <v>netscribes</v>
          </cell>
          <cell r="F58579" t="str">
            <v>Shraddha Dighe</v>
          </cell>
          <cell r="G58579">
            <v>45889.606249999997</v>
          </cell>
          <cell r="H58579">
            <v>45903.582638888889</v>
          </cell>
        </row>
        <row r="58580">
          <cell r="A58580" t="str">
            <v>UCW-17719</v>
          </cell>
          <cell r="B58580" t="str">
            <v>Beauty - TCL CATALOGUING : September 25' Order cycle - Fragrance - SALEABLES - 20 AUG</v>
          </cell>
          <cell r="C58580" t="str">
            <v>CLOSED</v>
          </cell>
          <cell r="D58580" t="str">
            <v>High</v>
          </cell>
          <cell r="E58580" t="str">
            <v>netscribes</v>
          </cell>
          <cell r="F58580" t="str">
            <v>Shraddha Dighe</v>
          </cell>
          <cell r="G58580">
            <v>45889.547222222223</v>
          </cell>
          <cell r="H58580">
            <v>45974.665277777778</v>
          </cell>
        </row>
        <row r="58581">
          <cell r="A58581" t="str">
            <v>UCW-17716</v>
          </cell>
          <cell r="B58581" t="str">
            <v xml:space="preserve">Bag Accessories 18-08-2025 </v>
          </cell>
          <cell r="C58581" t="str">
            <v>CLOSED</v>
          </cell>
          <cell r="D58581" t="str">
            <v>Medium</v>
          </cell>
          <cell r="E58581" t="str">
            <v>netscribes</v>
          </cell>
          <cell r="F58581" t="str">
            <v>Lishita Kotian</v>
          </cell>
          <cell r="G58581">
            <v>45889.527777777781</v>
          </cell>
          <cell r="H58581">
            <v>45899.95208333333</v>
          </cell>
        </row>
        <row r="58582">
          <cell r="A58582" t="str">
            <v>UCW-17715</v>
          </cell>
          <cell r="B58582" t="str">
            <v>Beauty - Foxtale x Tata CLiq New listing - 20 AUG</v>
          </cell>
          <cell r="C58582" t="str">
            <v>CLOSED</v>
          </cell>
          <cell r="D58582" t="str">
            <v>Medium</v>
          </cell>
          <cell r="E58582" t="str">
            <v>netscribes</v>
          </cell>
          <cell r="F58582" t="str">
            <v>Shraddha Dighe</v>
          </cell>
          <cell r="G58582">
            <v>45889.51666666667</v>
          </cell>
          <cell r="H58582">
            <v>45891.472916666666</v>
          </cell>
        </row>
        <row r="58583">
          <cell r="A58583" t="str">
            <v>UCW-17714</v>
          </cell>
          <cell r="B58583" t="str">
            <v>Beauty - Image Overhaul_Neutrogena_Neutrogena Combo - 20 AUG</v>
          </cell>
          <cell r="C58583" t="str">
            <v>CLOSED</v>
          </cell>
          <cell r="D58583" t="str">
            <v>High</v>
          </cell>
          <cell r="E58583" t="str">
            <v>netscribes</v>
          </cell>
          <cell r="F58583" t="str">
            <v>Shraddha Dighe</v>
          </cell>
          <cell r="G58583">
            <v>45889.511805555558</v>
          </cell>
          <cell r="H58583">
            <v>46003.914583333331</v>
          </cell>
        </row>
        <row r="58584">
          <cell r="A58584" t="str">
            <v>UCW-17712</v>
          </cell>
          <cell r="B58584" t="str">
            <v>Hoversoul Women Footwear Listing Leathertex 19 Aug 2025</v>
          </cell>
          <cell r="C58584" t="str">
            <v>CLOSED</v>
          </cell>
          <cell r="D58584" t="str">
            <v>Medium</v>
          </cell>
          <cell r="E58584" t="str">
            <v>netscribes</v>
          </cell>
          <cell r="F58584" t="str">
            <v>Mohd Tahir Shaikh</v>
          </cell>
          <cell r="G58584">
            <v>45889.510416666664</v>
          </cell>
          <cell r="H58584">
            <v>45899.51458333333</v>
          </cell>
        </row>
        <row r="58585">
          <cell r="A58585" t="str">
            <v>UCW-17707</v>
          </cell>
          <cell r="B58585" t="str">
            <v>DAALI FESTIVE CATALOUGE DROP 7- 18 AUG</v>
          </cell>
          <cell r="C58585" t="str">
            <v>CLOSED</v>
          </cell>
          <cell r="D58585" t="str">
            <v>Medium</v>
          </cell>
          <cell r="E58585" t="str">
            <v>netscribes</v>
          </cell>
          <cell r="F58585" t="str">
            <v>Mohd Tahir Shaikh</v>
          </cell>
          <cell r="G58585">
            <v>45889.470833333333</v>
          </cell>
          <cell r="H58585">
            <v>45898.540277777778</v>
          </cell>
        </row>
        <row r="58586">
          <cell r="A58586" t="str">
            <v>UCW-17704</v>
          </cell>
          <cell r="B58586" t="str">
            <v>Beauty - Max Factor Listing for New Launch SKU's - 20 AUG</v>
          </cell>
          <cell r="C58586" t="str">
            <v>CLOSED</v>
          </cell>
          <cell r="D58586" t="str">
            <v>Highest</v>
          </cell>
          <cell r="E58586" t="str">
            <v>netscribes</v>
          </cell>
          <cell r="F58586" t="str">
            <v>Shraddha Dighe</v>
          </cell>
          <cell r="G58586">
            <v>45889.459027777775</v>
          </cell>
          <cell r="H58586">
            <v>45903.582638888889</v>
          </cell>
        </row>
        <row r="58587">
          <cell r="A58587" t="str">
            <v>UCW-17702</v>
          </cell>
          <cell r="B58587" t="str">
            <v>Beauty - New product listing for Lip Liner ( tatacliq) - 20 AUG</v>
          </cell>
          <cell r="C58587" t="str">
            <v>CLOSED</v>
          </cell>
          <cell r="D58587" t="str">
            <v>Medium</v>
          </cell>
          <cell r="E58587" t="str">
            <v>netscribes</v>
          </cell>
          <cell r="F58587" t="str">
            <v>Shraddha Dighe</v>
          </cell>
          <cell r="G58587">
            <v>45889.45416666667</v>
          </cell>
          <cell r="H58587">
            <v>45898.559027777781</v>
          </cell>
        </row>
        <row r="58588">
          <cell r="A58588" t="str">
            <v>UCW-17701</v>
          </cell>
          <cell r="B58588" t="str">
            <v>Beauty - New Catalogue Master Sheet - 20 AUG</v>
          </cell>
          <cell r="C58588" t="str">
            <v>CLOSED</v>
          </cell>
          <cell r="D58588" t="str">
            <v>Highest</v>
          </cell>
          <cell r="E58588" t="str">
            <v>netscribes</v>
          </cell>
          <cell r="F58588" t="str">
            <v>Shraddha Dighe</v>
          </cell>
          <cell r="G58588">
            <v>45889.447222222225</v>
          </cell>
          <cell r="H58588">
            <v>45903.581944444442</v>
          </cell>
        </row>
        <row r="58589">
          <cell r="A58589" t="str">
            <v>UCW-17700</v>
          </cell>
          <cell r="B58589" t="str">
            <v>Beauty - (Bioderma x TataCliq) Cicabio SPF 50 40ml Listing - August 2025 - 20 AUG</v>
          </cell>
          <cell r="C58589" t="str">
            <v>CLOSED</v>
          </cell>
          <cell r="D58589" t="str">
            <v>High</v>
          </cell>
          <cell r="E58589" t="str">
            <v>netscribes</v>
          </cell>
          <cell r="F58589" t="str">
            <v>Shraddha Dighe</v>
          </cell>
          <cell r="G58589">
            <v>45889.436111111114</v>
          </cell>
          <cell r="H58589">
            <v>45903.581944444442</v>
          </cell>
        </row>
        <row r="58590">
          <cell r="A58590" t="str">
            <v>UCW-17692</v>
          </cell>
          <cell r="B58590" t="str">
            <v>Seiko, Chronikle Clocks - Multiplatform Listings - 94 Skus</v>
          </cell>
          <cell r="C58590" t="str">
            <v>CLOSED</v>
          </cell>
          <cell r="D58590" t="str">
            <v>Medium</v>
          </cell>
          <cell r="E58590" t="str">
            <v>netscribes</v>
          </cell>
          <cell r="F58590" t="str">
            <v>Juilee Jadhav</v>
          </cell>
          <cell r="G58590">
            <v>45888.967361111114</v>
          </cell>
          <cell r="H58590">
            <v>46003.913888888892</v>
          </cell>
        </row>
        <row r="58591">
          <cell r="A58591" t="str">
            <v>UCW-17684</v>
          </cell>
          <cell r="B58591" t="str">
            <v>Globus Women's Wear Apparels - 63 Styles - Batch 105 (Western Wear) (18.08.2025) (Seller Code - 124013)</v>
          </cell>
          <cell r="C58591" t="str">
            <v>CLOSED</v>
          </cell>
          <cell r="D58591" t="str">
            <v>Medium</v>
          </cell>
          <cell r="E58591" t="str">
            <v>netscribes</v>
          </cell>
          <cell r="F58591" t="str">
            <v>Juilee Jadhav</v>
          </cell>
          <cell r="G58591">
            <v>45888.945138888892</v>
          </cell>
          <cell r="H58591">
            <v>45891.87777777778</v>
          </cell>
        </row>
        <row r="58592">
          <cell r="A58592" t="str">
            <v>UCW-17682</v>
          </cell>
          <cell r="B58592" t="str">
            <v>Required Images Updates for 7 Sku's</v>
          </cell>
          <cell r="C58592" t="str">
            <v>CLOSED</v>
          </cell>
          <cell r="D58592" t="str">
            <v>Medium</v>
          </cell>
          <cell r="E58592" t="str">
            <v>netscribes</v>
          </cell>
          <cell r="F58592" t="str">
            <v>Juilee Jadhav</v>
          </cell>
          <cell r="G58592">
            <v>45888.931250000001</v>
          </cell>
          <cell r="H58592">
            <v>45898.480555555558</v>
          </cell>
        </row>
        <row r="58593">
          <cell r="A58593" t="str">
            <v>UCW-17677</v>
          </cell>
          <cell r="B58593" t="str">
            <v>TATACLIQ INFLUENCER IMAGE ADDITION - 18-08-2025</v>
          </cell>
          <cell r="C58593" t="str">
            <v>CLOSED</v>
          </cell>
          <cell r="D58593" t="str">
            <v>Medium</v>
          </cell>
          <cell r="E58593" t="str">
            <v>netscribes</v>
          </cell>
          <cell r="F58593" t="str">
            <v>Mohd Tahir Shaikh</v>
          </cell>
          <cell r="G58593">
            <v>45888.818749999999</v>
          </cell>
          <cell r="H58593">
            <v>46003.913194444445</v>
          </cell>
        </row>
        <row r="58594">
          <cell r="A58594" t="str">
            <v>UCW-17675</v>
          </cell>
          <cell r="B58594" t="str">
            <v xml:space="preserve">Globus Women's Wear Apparels -  37 Styles - Batch 105 (Brand - Globus Stores Pvt Ltd) (Ethnic Wear) (18.08.2025) (Seller ID - 124013) </v>
          </cell>
          <cell r="C58594" t="str">
            <v>CLOSED</v>
          </cell>
          <cell r="D58594" t="str">
            <v>Medium</v>
          </cell>
          <cell r="E58594" t="str">
            <v>netscribes</v>
          </cell>
          <cell r="F58594" t="str">
            <v>Mohd Tahir Shaikh</v>
          </cell>
          <cell r="G58594">
            <v>45888.811805555553</v>
          </cell>
          <cell r="H58594">
            <v>45891.823611111111</v>
          </cell>
        </row>
        <row r="58595">
          <cell r="A58595" t="str">
            <v>UCW-17674</v>
          </cell>
          <cell r="B58595" t="str">
            <v>TATACLIQ CATALOGUE UPLOAD FOR SALE - 18-07-2025</v>
          </cell>
          <cell r="C58595" t="str">
            <v>CLOSED</v>
          </cell>
          <cell r="D58595" t="str">
            <v>Medium</v>
          </cell>
          <cell r="E58595" t="str">
            <v>Chirag Dubal</v>
          </cell>
          <cell r="F58595" t="str">
            <v>netscribes</v>
          </cell>
          <cell r="G58595">
            <v>45888.810416666667</v>
          </cell>
          <cell r="H58595">
            <v>45965.914583333331</v>
          </cell>
        </row>
        <row r="58596">
          <cell r="A58596" t="str">
            <v>UCW-17673</v>
          </cell>
          <cell r="B58596" t="str">
            <v>Manyavar Listing 02.07.25</v>
          </cell>
          <cell r="C58596" t="str">
            <v>CLOSED</v>
          </cell>
          <cell r="D58596" t="str">
            <v>Medium</v>
          </cell>
          <cell r="E58596" t="str">
            <v>Chirag Dubal</v>
          </cell>
          <cell r="F58596" t="str">
            <v>netscribes</v>
          </cell>
          <cell r="G58596">
            <v>45888.808333333334</v>
          </cell>
          <cell r="H58596">
            <v>45965.92083333333</v>
          </cell>
        </row>
        <row r="58597">
          <cell r="A58597" t="str">
            <v>UCW-17672</v>
          </cell>
          <cell r="B58597" t="str">
            <v xml:space="preserve">Women's Apparel 16-07-2025 </v>
          </cell>
          <cell r="C58597" t="str">
            <v>CLOSED</v>
          </cell>
          <cell r="D58597" t="str">
            <v>Medium</v>
          </cell>
          <cell r="E58597" t="str">
            <v>Chirag Dubal</v>
          </cell>
          <cell r="F58597" t="str">
            <v>netscribes</v>
          </cell>
          <cell r="G58597">
            <v>45888.806944444441</v>
          </cell>
          <cell r="H58597">
            <v>45965.920138888891</v>
          </cell>
        </row>
        <row r="58598">
          <cell r="A58598" t="str">
            <v>UCW-17671</v>
          </cell>
          <cell r="B58598" t="str">
            <v>New Product Listing Details &amp; Images Shared for Tata CLiQ – April 2025</v>
          </cell>
          <cell r="C58598" t="str">
            <v>CLOSED</v>
          </cell>
          <cell r="D58598" t="str">
            <v>Medium</v>
          </cell>
          <cell r="E58598" t="str">
            <v>netscribes</v>
          </cell>
          <cell r="F58598" t="str">
            <v>netscribes</v>
          </cell>
          <cell r="G58598">
            <v>45888.805555555555</v>
          </cell>
          <cell r="H58598">
            <v>45996.496527777781</v>
          </cell>
        </row>
        <row r="58599">
          <cell r="A58599" t="str">
            <v>UCW-17670</v>
          </cell>
          <cell r="B58599" t="str">
            <v>Red Tape Tata CLiQ Footwear Catalog_03-07-2025</v>
          </cell>
          <cell r="C58599" t="str">
            <v>CLOSED</v>
          </cell>
          <cell r="D58599" t="str">
            <v>Medium</v>
          </cell>
          <cell r="E58599" t="str">
            <v>Chirag Dubal</v>
          </cell>
          <cell r="F58599" t="str">
            <v>netscribes</v>
          </cell>
          <cell r="G58599">
            <v>45888.803472222222</v>
          </cell>
          <cell r="H58599">
            <v>45965.936111111114</v>
          </cell>
        </row>
        <row r="58600">
          <cell r="A58600" t="str">
            <v>UCW-17669</v>
          </cell>
          <cell r="B58600" t="str">
            <v>PINACOLADA X Tata CliQ Fashion</v>
          </cell>
          <cell r="C58600" t="str">
            <v>CLOSED</v>
          </cell>
          <cell r="D58600" t="str">
            <v>Medium</v>
          </cell>
          <cell r="E58600" t="str">
            <v>Chirag Dubal</v>
          </cell>
          <cell r="F58600" t="str">
            <v>netscribes</v>
          </cell>
          <cell r="G58600">
            <v>45888.802777777775</v>
          </cell>
          <cell r="H58600">
            <v>45965.920138888891</v>
          </cell>
        </row>
        <row r="58601">
          <cell r="A58601" t="str">
            <v>UCW-17668</v>
          </cell>
          <cell r="B58601" t="str">
            <v>Tata Cliq Cataloguing Data (Men Women &amp; Kids)</v>
          </cell>
          <cell r="C58601" t="str">
            <v>CLOSED</v>
          </cell>
          <cell r="D58601" t="str">
            <v>Medium</v>
          </cell>
          <cell r="E58601" t="str">
            <v>Chirag Dubal</v>
          </cell>
          <cell r="F58601" t="str">
            <v>netscribes</v>
          </cell>
          <cell r="G58601">
            <v>45888.800694444442</v>
          </cell>
          <cell r="H58601">
            <v>45965.919444444444</v>
          </cell>
        </row>
        <row r="58602">
          <cell r="A58602" t="str">
            <v>UCW-17666</v>
          </cell>
          <cell r="B58602" t="str">
            <v>USPA &amp; ARROW - TATACLIQ_New Listing_29052025</v>
          </cell>
          <cell r="C58602" t="str">
            <v>CLOSED</v>
          </cell>
          <cell r="D58602" t="str">
            <v>Medium</v>
          </cell>
          <cell r="E58602" t="str">
            <v>Chirag Dubal</v>
          </cell>
          <cell r="F58602" t="str">
            <v>netscribes</v>
          </cell>
          <cell r="G58602">
            <v>45888.79791666667</v>
          </cell>
          <cell r="H58602">
            <v>45965.919444444444</v>
          </cell>
        </row>
        <row r="58603">
          <cell r="A58603" t="str">
            <v>UCW-17664</v>
          </cell>
          <cell r="B58603" t="str">
            <v>London Rag - Women's style - 9 styles</v>
          </cell>
          <cell r="C58603" t="str">
            <v>CLOSED</v>
          </cell>
          <cell r="D58603" t="str">
            <v>Medium</v>
          </cell>
          <cell r="E58603" t="str">
            <v>Chirag Dubal</v>
          </cell>
          <cell r="F58603" t="str">
            <v>netscribes</v>
          </cell>
          <cell r="G58603">
            <v>45888.79583333333</v>
          </cell>
          <cell r="H58603">
            <v>45965.919444444444</v>
          </cell>
        </row>
        <row r="58604">
          <cell r="A58604" t="str">
            <v>UCW-17663</v>
          </cell>
          <cell r="B58604" t="str">
            <v>TataCliq | Fashion - Luxury | 19 Aug 2025 | Cataloguing-AW25 | Adults and Kids Footwear | 199 (Adults) 17 (Kids)</v>
          </cell>
          <cell r="C58604" t="str">
            <v>CLOSED</v>
          </cell>
          <cell r="D58604" t="str">
            <v>Medium</v>
          </cell>
          <cell r="E58604" t="str">
            <v>Chirag Dubal</v>
          </cell>
          <cell r="F58604" t="str">
            <v>Asmi Kumar</v>
          </cell>
          <cell r="G58604">
            <v>45888.793749999997</v>
          </cell>
          <cell r="H58604">
            <v>45897.79583333333</v>
          </cell>
        </row>
        <row r="58605">
          <cell r="A58605" t="str">
            <v>UCW-17662</v>
          </cell>
          <cell r="B58605" t="str">
            <v>Tatacliq Lifestyle Catalog Template-Lot -121_11.08.2025</v>
          </cell>
          <cell r="C58605" t="str">
            <v>CLOSED</v>
          </cell>
          <cell r="D58605" t="str">
            <v>Medium</v>
          </cell>
          <cell r="E58605" t="str">
            <v>Chirag Dubal</v>
          </cell>
          <cell r="F58605" t="str">
            <v>netscribes</v>
          </cell>
          <cell r="G58605">
            <v>45888.791666666664</v>
          </cell>
          <cell r="H58605">
            <v>46217.497916666667</v>
          </cell>
        </row>
        <row r="58606">
          <cell r="A58606" t="str">
            <v>UCW-17661</v>
          </cell>
          <cell r="B58606" t="str">
            <v>Tata Cliq Catalogue AW'25 | Footwear Styles @26th June</v>
          </cell>
          <cell r="C58606" t="str">
            <v>CLOSED</v>
          </cell>
          <cell r="D58606" t="str">
            <v>Medium</v>
          </cell>
          <cell r="E58606" t="str">
            <v>Chirag Dubal</v>
          </cell>
          <cell r="F58606" t="str">
            <v>netscribes</v>
          </cell>
          <cell r="G58606">
            <v>45888.791666666664</v>
          </cell>
          <cell r="H58606">
            <v>45965.918749999997</v>
          </cell>
        </row>
        <row r="58607">
          <cell r="A58607" t="str">
            <v>UCW-17657</v>
          </cell>
          <cell r="B58607" t="str">
            <v>New Listing Template :- 23-06-2025</v>
          </cell>
          <cell r="C58607" t="str">
            <v>CLOSED</v>
          </cell>
          <cell r="D58607" t="str">
            <v>Medium</v>
          </cell>
          <cell r="E58607" t="str">
            <v>Chirag Dubal</v>
          </cell>
          <cell r="F58607" t="str">
            <v>netscribes</v>
          </cell>
          <cell r="G58607">
            <v>45888.75277777778</v>
          </cell>
          <cell r="H58607">
            <v>45965.918749999997</v>
          </cell>
        </row>
        <row r="58608">
          <cell r="A58608" t="str">
            <v>UCW-17656</v>
          </cell>
          <cell r="B58608" t="str">
            <v>New SKU Woodland Footwear (179 articles) (21-6-25)</v>
          </cell>
          <cell r="C58608" t="str">
            <v>CLOSED</v>
          </cell>
          <cell r="D58608" t="str">
            <v>Medium</v>
          </cell>
          <cell r="E58608" t="str">
            <v>Chirag Dubal</v>
          </cell>
          <cell r="F58608" t="str">
            <v>netscribes</v>
          </cell>
          <cell r="G58608">
            <v>45888.74722222222</v>
          </cell>
          <cell r="H58608">
            <v>45965.918055555558</v>
          </cell>
        </row>
        <row r="58609">
          <cell r="A58609" t="str">
            <v>UCW-17654</v>
          </cell>
          <cell r="B58609" t="str">
            <v>Tatacliq Women Western Wear Template | 18th July'25</v>
          </cell>
          <cell r="C58609" t="str">
            <v>CLOSED</v>
          </cell>
          <cell r="D58609" t="str">
            <v>Medium</v>
          </cell>
          <cell r="E58609" t="str">
            <v>Chirag Dubal</v>
          </cell>
          <cell r="F58609" t="str">
            <v>netscribes</v>
          </cell>
          <cell r="G58609">
            <v>45888.744444444441</v>
          </cell>
          <cell r="H58609">
            <v>45965.935416666667</v>
          </cell>
        </row>
        <row r="58610">
          <cell r="A58610" t="str">
            <v>UCW-17653</v>
          </cell>
          <cell r="B58610" t="str">
            <v>Women's Apparel 16-06-2025</v>
          </cell>
          <cell r="C58610" t="str">
            <v>CLOSED</v>
          </cell>
          <cell r="D58610" t="str">
            <v>Medium</v>
          </cell>
          <cell r="E58610" t="str">
            <v>netscribes</v>
          </cell>
          <cell r="F58610" t="str">
            <v>netscribes</v>
          </cell>
          <cell r="G58610">
            <v>45888.744444444441</v>
          </cell>
          <cell r="H58610">
            <v>45965.918055555558</v>
          </cell>
        </row>
        <row r="58611">
          <cell r="A58611" t="str">
            <v>UCW-17651</v>
          </cell>
          <cell r="B58611" t="str">
            <v>New Balance Footwear 126934 13th June 25 (1206 SKU LOT)</v>
          </cell>
          <cell r="C58611" t="str">
            <v>CLOSED</v>
          </cell>
          <cell r="D58611" t="str">
            <v>Medium</v>
          </cell>
          <cell r="E58611" t="str">
            <v>Chirag Dubal</v>
          </cell>
          <cell r="F58611" t="str">
            <v>netscribes</v>
          </cell>
          <cell r="G58611">
            <v>45888.740972222222</v>
          </cell>
          <cell r="H58611">
            <v>45965.917361111111</v>
          </cell>
        </row>
        <row r="58612">
          <cell r="A58612" t="str">
            <v>UCW-17650</v>
          </cell>
          <cell r="B58612" t="str">
            <v>Tatacliq Kids Content template_21-07-25</v>
          </cell>
          <cell r="C58612" t="str">
            <v>CLOSED</v>
          </cell>
          <cell r="D58612" t="str">
            <v>Medium</v>
          </cell>
          <cell r="E58612" t="str">
            <v>Chirag Dubal</v>
          </cell>
          <cell r="F58612" t="str">
            <v>netscribes</v>
          </cell>
          <cell r="G58612">
            <v>45888.740972222222</v>
          </cell>
          <cell r="H58612">
            <v>45897.756249999999</v>
          </cell>
        </row>
        <row r="58613">
          <cell r="A58613" t="str">
            <v>UCW-17648</v>
          </cell>
          <cell r="B58613" t="str">
            <v>Footwear Attributes SS'25</v>
          </cell>
          <cell r="C58613" t="str">
            <v>CLOSED</v>
          </cell>
          <cell r="D58613" t="str">
            <v>Medium</v>
          </cell>
          <cell r="E58613" t="str">
            <v>Chirag Dubal</v>
          </cell>
          <cell r="F58613" t="str">
            <v>netscribes</v>
          </cell>
          <cell r="G58613">
            <v>45888.738194444442</v>
          </cell>
          <cell r="H58613">
            <v>45965.917361111111</v>
          </cell>
        </row>
        <row r="58614">
          <cell r="A58614" t="str">
            <v>UCW-17647</v>
          </cell>
          <cell r="B58614" t="str">
            <v>TATA - Vero Moda SS25 (Lot-5) - Highest Priority</v>
          </cell>
          <cell r="C58614" t="str">
            <v>CLOSED</v>
          </cell>
          <cell r="D58614" t="str">
            <v>Medium</v>
          </cell>
          <cell r="E58614" t="str">
            <v>Chirag Dubal</v>
          </cell>
          <cell r="F58614" t="str">
            <v>netscribes</v>
          </cell>
          <cell r="G58614">
            <v>45888.73541666667</v>
          </cell>
          <cell r="H58614">
            <v>45965.935416666667</v>
          </cell>
        </row>
        <row r="58615">
          <cell r="A58615" t="str">
            <v>UCW-17645</v>
          </cell>
          <cell r="B58615" t="str">
            <v>Columbia 126460 Apparels F25 Listings 22-07-2025</v>
          </cell>
          <cell r="C58615" t="str">
            <v>CLOSED</v>
          </cell>
          <cell r="D58615" t="str">
            <v>Medium</v>
          </cell>
          <cell r="E58615" t="str">
            <v>Chirag Dubal</v>
          </cell>
          <cell r="F58615" t="str">
            <v>netscribes</v>
          </cell>
          <cell r="G58615">
            <v>45888.734027777777</v>
          </cell>
          <cell r="H58615">
            <v>45965.907638888886</v>
          </cell>
        </row>
        <row r="58616">
          <cell r="A58616" t="str">
            <v>UCW-17644</v>
          </cell>
          <cell r="B58616" t="str">
            <v>Product listing request on Tata Cliq of 113 Product Designs having 2892 SKUs</v>
          </cell>
          <cell r="C58616" t="str">
            <v>CLOSED</v>
          </cell>
          <cell r="D58616" t="str">
            <v>Medium</v>
          </cell>
          <cell r="E58616" t="str">
            <v>Chirag Dubal</v>
          </cell>
          <cell r="F58616" t="str">
            <v>netscribes</v>
          </cell>
          <cell r="G58616">
            <v>45888.732638888891</v>
          </cell>
          <cell r="H58616">
            <v>45965.93472222222</v>
          </cell>
        </row>
        <row r="58617">
          <cell r="A58617" t="str">
            <v>UCW-17643</v>
          </cell>
          <cell r="B58617" t="str">
            <v>Tatacliq Men Content template_26-05-25</v>
          </cell>
          <cell r="C58617" t="str">
            <v>CLOSED</v>
          </cell>
          <cell r="D58617" t="str">
            <v>Medium</v>
          </cell>
          <cell r="E58617" t="str">
            <v>Chirag Dubal</v>
          </cell>
          <cell r="F58617" t="str">
            <v>netscribes</v>
          </cell>
          <cell r="G58617">
            <v>45888.730555555558</v>
          </cell>
          <cell r="H58617">
            <v>45965.907638888886</v>
          </cell>
        </row>
        <row r="58618">
          <cell r="A58618" t="str">
            <v>UCW-17642</v>
          </cell>
          <cell r="B58618" t="str">
            <v>Tata Cliq Lot 9 - Kids 32 Styles (Biba)</v>
          </cell>
          <cell r="C58618" t="str">
            <v>CLOSED</v>
          </cell>
          <cell r="D58618" t="str">
            <v>Medium</v>
          </cell>
          <cell r="E58618" t="str">
            <v>Chirag Dubal</v>
          </cell>
          <cell r="F58618" t="str">
            <v>netscribes</v>
          </cell>
          <cell r="G58618">
            <v>45888.729166666664</v>
          </cell>
          <cell r="H58618">
            <v>45965.90625</v>
          </cell>
        </row>
        <row r="58619">
          <cell r="A58619" t="str">
            <v>UCW-17640</v>
          </cell>
          <cell r="B58619" t="str">
            <v>New Listing Template :- 22-07-2025</v>
          </cell>
          <cell r="C58619" t="str">
            <v>CLOSED</v>
          </cell>
          <cell r="D58619" t="str">
            <v>Medium</v>
          </cell>
          <cell r="E58619" t="str">
            <v>Chirag Dubal</v>
          </cell>
          <cell r="F58619" t="str">
            <v>netscribes</v>
          </cell>
          <cell r="G58619">
            <v>45888.727777777778</v>
          </cell>
          <cell r="H58619">
            <v>45965.880555555559</v>
          </cell>
        </row>
        <row r="58620">
          <cell r="A58620" t="str">
            <v>UCW-17638</v>
          </cell>
          <cell r="B58620" t="str">
            <v>Tata Cliq listings - 07-05-2025</v>
          </cell>
          <cell r="C58620" t="str">
            <v>CLOSED</v>
          </cell>
          <cell r="D58620" t="str">
            <v>Medium</v>
          </cell>
          <cell r="E58620" t="str">
            <v>Chirag Dubal</v>
          </cell>
          <cell r="F58620" t="str">
            <v>netscribes</v>
          </cell>
          <cell r="G58620">
            <v>45888.720833333333</v>
          </cell>
          <cell r="H58620">
            <v>45965.880555555559</v>
          </cell>
        </row>
        <row r="58621">
          <cell r="A58621" t="str">
            <v>UCW-17637</v>
          </cell>
          <cell r="B58621" t="str">
            <v>Tatacliq Women Western Wear Template | 23rd July'25</v>
          </cell>
          <cell r="C58621" t="str">
            <v>CLOSED</v>
          </cell>
          <cell r="D58621" t="str">
            <v>Medium</v>
          </cell>
          <cell r="E58621" t="str">
            <v>Chirag Dubal</v>
          </cell>
          <cell r="F58621" t="str">
            <v>netscribes</v>
          </cell>
          <cell r="G58621">
            <v>45888.719444444447</v>
          </cell>
          <cell r="H58621">
            <v>45965.879861111112</v>
          </cell>
        </row>
        <row r="58622">
          <cell r="A58622" t="str">
            <v>UCW-17636</v>
          </cell>
          <cell r="B58622" t="str">
            <v>Kids Footwear New Styles For Tatacliq (SS-25) - (Styles-42) 16.05.2025</v>
          </cell>
          <cell r="C58622" t="str">
            <v>CLOSED</v>
          </cell>
          <cell r="D58622" t="str">
            <v>Medium</v>
          </cell>
          <cell r="E58622" t="str">
            <v>Chirag Dubal</v>
          </cell>
          <cell r="F58622" t="str">
            <v>netscribes</v>
          </cell>
          <cell r="G58622">
            <v>45888.71875</v>
          </cell>
          <cell r="H58622">
            <v>45965.879861111112</v>
          </cell>
        </row>
        <row r="58623">
          <cell r="A58623" t="str">
            <v>UCW-17635</v>
          </cell>
          <cell r="B58623" t="str">
            <v>Tatacliq Kids Apparel Template | 15th May'25</v>
          </cell>
          <cell r="C58623" t="str">
            <v>CLOSED</v>
          </cell>
          <cell r="D58623" t="str">
            <v>Medium</v>
          </cell>
          <cell r="E58623" t="str">
            <v>Chirag Dubal</v>
          </cell>
          <cell r="F58623" t="str">
            <v>netscribes</v>
          </cell>
          <cell r="G58623">
            <v>45888.716666666667</v>
          </cell>
          <cell r="H58623">
            <v>45965.879166666666</v>
          </cell>
        </row>
        <row r="58624">
          <cell r="A58624" t="str">
            <v>UCW-17634</v>
          </cell>
          <cell r="B58624" t="str">
            <v>SKU BB-WP172-PU-GLD</v>
          </cell>
          <cell r="C58624" t="str">
            <v>CLOSED</v>
          </cell>
          <cell r="D58624" t="str">
            <v>Medium</v>
          </cell>
          <cell r="E58624" t="str">
            <v>Chirag Dubal</v>
          </cell>
          <cell r="F58624" t="str">
            <v>netscribes</v>
          </cell>
          <cell r="G58624">
            <v>45888.713888888888</v>
          </cell>
          <cell r="H58624">
            <v>45993.568055555559</v>
          </cell>
        </row>
        <row r="58625">
          <cell r="A58625" t="str">
            <v>UCW-17633</v>
          </cell>
          <cell r="B58625" t="str">
            <v>AW25 Catalog - Lot 2</v>
          </cell>
          <cell r="C58625" t="str">
            <v>CLOSED</v>
          </cell>
          <cell r="D58625" t="str">
            <v>Medium</v>
          </cell>
          <cell r="E58625" t="str">
            <v>Chirag Dubal</v>
          </cell>
          <cell r="F58625" t="str">
            <v>netscribes</v>
          </cell>
          <cell r="G58625">
            <v>45888.713194444441</v>
          </cell>
          <cell r="H58625">
            <v>45965.934027777781</v>
          </cell>
        </row>
        <row r="58626">
          <cell r="A58626" t="str">
            <v>UCW-17632</v>
          </cell>
          <cell r="B58626" t="str">
            <v>Tatacliq Specimen Template | 8th May'25</v>
          </cell>
          <cell r="C58626" t="str">
            <v>CLOSED</v>
          </cell>
          <cell r="D58626" t="str">
            <v>Medium</v>
          </cell>
          <cell r="E58626" t="str">
            <v>Chirag Dubal</v>
          </cell>
          <cell r="F58626" t="str">
            <v>netscribes</v>
          </cell>
          <cell r="G58626">
            <v>45888.711111111108</v>
          </cell>
          <cell r="H58626">
            <v>45996.495833333334</v>
          </cell>
        </row>
        <row r="58627">
          <cell r="A58627" t="str">
            <v>UCW-17631</v>
          </cell>
          <cell r="B58627" t="str">
            <v>Tatacliq Men Content template_25-07-25</v>
          </cell>
          <cell r="C58627" t="str">
            <v>CLOSED</v>
          </cell>
          <cell r="D58627" t="str">
            <v>Medium</v>
          </cell>
          <cell r="E58627" t="str">
            <v>Chirag Dubal</v>
          </cell>
          <cell r="F58627" t="str">
            <v>netscribes</v>
          </cell>
          <cell r="G58627">
            <v>45888.709722222222</v>
          </cell>
          <cell r="H58627">
            <v>45993.567361111112</v>
          </cell>
        </row>
        <row r="58628">
          <cell r="A58628" t="str">
            <v>UCW-17630</v>
          </cell>
          <cell r="B58628" t="str">
            <v>Request to Upload and Activate Men’s T-Shirt Catalogue Listing</v>
          </cell>
          <cell r="C58628" t="str">
            <v>CLOSED</v>
          </cell>
          <cell r="D58628" t="str">
            <v>Medium</v>
          </cell>
          <cell r="E58628" t="str">
            <v>Chirag Dubal</v>
          </cell>
          <cell r="F58628" t="str">
            <v>netscribes</v>
          </cell>
          <cell r="G58628">
            <v>45888.707638888889</v>
          </cell>
          <cell r="H58628">
            <v>45965.87777777778</v>
          </cell>
        </row>
        <row r="58629">
          <cell r="A58629" t="str">
            <v>UCW-17629</v>
          </cell>
          <cell r="B58629" t="str">
            <v>Tatacliq Footwear Templates- | 28th July'2025</v>
          </cell>
          <cell r="C58629" t="str">
            <v>CLOSED</v>
          </cell>
          <cell r="D58629" t="str">
            <v>Medium</v>
          </cell>
          <cell r="E58629" t="str">
            <v>Chirag Dubal</v>
          </cell>
          <cell r="F58629" t="str">
            <v>netscribes</v>
          </cell>
          <cell r="G58629">
            <v>45888.70416666667</v>
          </cell>
          <cell r="H58629">
            <v>45965.934027777781</v>
          </cell>
        </row>
        <row r="58630">
          <cell r="A58630" t="str">
            <v>UCW-17628</v>
          </cell>
          <cell r="B58630" t="str">
            <v>Catalog- Lot-2 | Powersutra | Tatacliq | April-25</v>
          </cell>
          <cell r="C58630" t="str">
            <v>CLOSED</v>
          </cell>
          <cell r="D58630" t="str">
            <v>Medium</v>
          </cell>
          <cell r="E58630" t="str">
            <v>Chirag Dubal</v>
          </cell>
          <cell r="F58630" t="str">
            <v>netscribes</v>
          </cell>
          <cell r="G58630">
            <v>45888.703472222223</v>
          </cell>
          <cell r="H58630">
            <v>45965.875</v>
          </cell>
        </row>
        <row r="58631">
          <cell r="A58631" t="str">
            <v>UCW-17627</v>
          </cell>
          <cell r="B58631" t="str">
            <v>Tatacliq Kids Apparels Template | 18th Aug'2025</v>
          </cell>
          <cell r="C58631" t="str">
            <v>CLOSED</v>
          </cell>
          <cell r="D58631" t="str">
            <v>Medium</v>
          </cell>
          <cell r="E58631" t="str">
            <v>netscribes</v>
          </cell>
          <cell r="F58631" t="str">
            <v>Lishita Kotian</v>
          </cell>
          <cell r="G58631">
            <v>45888.700694444444</v>
          </cell>
          <cell r="H58631">
            <v>45897.68472222222</v>
          </cell>
        </row>
        <row r="58632">
          <cell r="A58632" t="str">
            <v>UCW-17626</v>
          </cell>
          <cell r="B58632" t="str">
            <v>Tatacliq Men and Kids Content template_28-04-25</v>
          </cell>
          <cell r="C58632" t="str">
            <v>CLOSED</v>
          </cell>
          <cell r="D58632" t="str">
            <v>Medium</v>
          </cell>
          <cell r="E58632" t="str">
            <v>Chirag Dubal</v>
          </cell>
          <cell r="F58632" t="str">
            <v>netscribes</v>
          </cell>
          <cell r="G58632">
            <v>45888.7</v>
          </cell>
          <cell r="H58632">
            <v>45965.874305555553</v>
          </cell>
        </row>
        <row r="58633">
          <cell r="A58633" t="str">
            <v>UCW-17625</v>
          </cell>
          <cell r="B58633" t="str">
            <v>Women Footwear New Styles For Tatacliq (SS-25) - (Styles-47) 28.07.2025</v>
          </cell>
          <cell r="C58633" t="str">
            <v>CLOSED</v>
          </cell>
          <cell r="D58633" t="str">
            <v>Medium</v>
          </cell>
          <cell r="E58633" t="str">
            <v>Chirag Dubal</v>
          </cell>
          <cell r="F58633" t="str">
            <v>netscribes</v>
          </cell>
          <cell r="G58633">
            <v>45888.697222222225</v>
          </cell>
          <cell r="H58633">
            <v>45965.933333333334</v>
          </cell>
        </row>
        <row r="58634">
          <cell r="A58634" t="str">
            <v>UCW-17624</v>
          </cell>
          <cell r="B58634" t="str">
            <v>Sparkles New Catalog 35 Styles</v>
          </cell>
          <cell r="C58634" t="str">
            <v>CLOSED</v>
          </cell>
          <cell r="D58634" t="str">
            <v>Medium</v>
          </cell>
          <cell r="E58634" t="str">
            <v>netscribes</v>
          </cell>
          <cell r="F58634" t="str">
            <v>netscribes</v>
          </cell>
          <cell r="G58634">
            <v>45888.697222222225</v>
          </cell>
          <cell r="H58634">
            <v>45965.87222222222</v>
          </cell>
        </row>
        <row r="58635">
          <cell r="A58635" t="str">
            <v>UCW-17623</v>
          </cell>
          <cell r="B58635" t="str">
            <v>Tatacliq Mens Apparels Templates | 18th Aug'2025</v>
          </cell>
          <cell r="C58635" t="str">
            <v>CLOSED</v>
          </cell>
          <cell r="D58635" t="str">
            <v>Medium</v>
          </cell>
          <cell r="E58635" t="str">
            <v>netscribes</v>
          </cell>
          <cell r="F58635" t="str">
            <v>Lishita Kotian</v>
          </cell>
          <cell r="G58635">
            <v>45888.694444444445</v>
          </cell>
          <cell r="H58635">
            <v>45890.72152777778</v>
          </cell>
        </row>
        <row r="58636">
          <cell r="A58636" t="str">
            <v>UCW-17622</v>
          </cell>
          <cell r="B58636" t="str">
            <v>New Catalogue</v>
          </cell>
          <cell r="C58636" t="str">
            <v>CLOSED</v>
          </cell>
          <cell r="D58636" t="str">
            <v>Medium</v>
          </cell>
          <cell r="E58636" t="str">
            <v>Chirag Dubal</v>
          </cell>
          <cell r="F58636" t="str">
            <v>netscribes</v>
          </cell>
          <cell r="G58636">
            <v>45888.692361111112</v>
          </cell>
          <cell r="H58636">
            <v>45993.563194444447</v>
          </cell>
        </row>
        <row r="58637">
          <cell r="A58637" t="str">
            <v>UCW-17621</v>
          </cell>
          <cell r="B58637" t="str">
            <v>TCM - New Joseph Joseph listing</v>
          </cell>
          <cell r="C58637" t="str">
            <v>CLOSED</v>
          </cell>
          <cell r="D58637" t="str">
            <v>Medium</v>
          </cell>
          <cell r="E58637" t="str">
            <v>Chirag Dubal</v>
          </cell>
          <cell r="F58637" t="str">
            <v>netscribes</v>
          </cell>
          <cell r="G58637">
            <v>45888.691666666666</v>
          </cell>
          <cell r="H58637">
            <v>45965.870833333334</v>
          </cell>
        </row>
        <row r="58638">
          <cell r="A58638" t="str">
            <v>UCW-17620</v>
          </cell>
          <cell r="B58638" t="str">
            <v>Tatacliq Women Ethnic Wear Template | 18th Aug'2025</v>
          </cell>
          <cell r="C58638" t="str">
            <v>CLOSED</v>
          </cell>
          <cell r="D58638" t="str">
            <v>Medium</v>
          </cell>
          <cell r="E58638" t="str">
            <v>netscribes</v>
          </cell>
          <cell r="F58638" t="str">
            <v>Lishita Kotian</v>
          </cell>
          <cell r="G58638">
            <v>45888.688888888886</v>
          </cell>
          <cell r="H58638">
            <v>45894.626388888886</v>
          </cell>
        </row>
        <row r="58639">
          <cell r="A58639" t="str">
            <v>UCW-17619</v>
          </cell>
          <cell r="B58639" t="str">
            <v>Catalogue</v>
          </cell>
          <cell r="C58639" t="str">
            <v>CLOSED</v>
          </cell>
          <cell r="D58639" t="str">
            <v>Medium</v>
          </cell>
          <cell r="E58639" t="str">
            <v>netscribes</v>
          </cell>
          <cell r="F58639" t="str">
            <v>netscribes</v>
          </cell>
          <cell r="G58639">
            <v>45888.6875</v>
          </cell>
          <cell r="H58639">
            <v>45965.870138888888</v>
          </cell>
        </row>
        <row r="58640">
          <cell r="A58640" t="str">
            <v>UCW-17618</v>
          </cell>
          <cell r="B58640" t="str">
            <v xml:space="preserve">Tatacliq Lifestyle Catalog Template-Lot -119_29.07.2025 </v>
          </cell>
          <cell r="C58640" t="str">
            <v>CLOSED</v>
          </cell>
          <cell r="D58640" t="str">
            <v>Medium</v>
          </cell>
          <cell r="E58640" t="str">
            <v>Chirag Dubal</v>
          </cell>
          <cell r="F58640" t="str">
            <v>netscribes</v>
          </cell>
          <cell r="G58640">
            <v>45888.686805555553</v>
          </cell>
          <cell r="H58640">
            <v>45965.870138888888</v>
          </cell>
        </row>
        <row r="58641">
          <cell r="A58641" t="str">
            <v>UCW-17617</v>
          </cell>
          <cell r="B58641" t="str">
            <v>Iconic_Tatacliq_Mall_Lot 120,121 &amp; 122_157 Styles- 02-02-2025</v>
          </cell>
          <cell r="C58641" t="str">
            <v>CLOSED</v>
          </cell>
          <cell r="D58641" t="str">
            <v>Medium</v>
          </cell>
          <cell r="E58641" t="str">
            <v>Chirag Dubal</v>
          </cell>
          <cell r="F58641" t="str">
            <v>netscribes</v>
          </cell>
          <cell r="G58641">
            <v>45888.683333333334</v>
          </cell>
          <cell r="H58641">
            <v>45965.869444444441</v>
          </cell>
        </row>
        <row r="58642">
          <cell r="A58642" t="str">
            <v>UCW-17616</v>
          </cell>
          <cell r="B58642" t="str">
            <v>Tatacliq Women Western Wear Template | 14th Aug'2025</v>
          </cell>
          <cell r="C58642" t="str">
            <v>CLOSED</v>
          </cell>
          <cell r="D58642" t="str">
            <v>Medium</v>
          </cell>
          <cell r="E58642" t="str">
            <v>Chirag Dubal</v>
          </cell>
          <cell r="F58642" t="str">
            <v>netscribes</v>
          </cell>
          <cell r="G58642">
            <v>45888.683333333334</v>
          </cell>
          <cell r="H58642">
            <v>45965.933333333334</v>
          </cell>
        </row>
        <row r="58643">
          <cell r="A58643" t="str">
            <v>UCW-17615</v>
          </cell>
          <cell r="B58643" t="str">
            <v>Tatacliq Women Western Wear Template | 18th Aug'2025</v>
          </cell>
          <cell r="C58643" t="str">
            <v>CLOSED</v>
          </cell>
          <cell r="D58643" t="str">
            <v>Medium</v>
          </cell>
          <cell r="E58643" t="str">
            <v>netscribes</v>
          </cell>
          <cell r="F58643" t="str">
            <v>Lishita Kotian</v>
          </cell>
          <cell r="G58643">
            <v>45888.678472222222</v>
          </cell>
          <cell r="H58643">
            <v>45905.70208333333</v>
          </cell>
        </row>
        <row r="58644">
          <cell r="A58644" t="str">
            <v>UCW-17614</v>
          </cell>
          <cell r="B58644" t="str">
            <v>Pure Home + Living _46 SKU_23-01-025</v>
          </cell>
          <cell r="C58644" t="str">
            <v>CLOSED</v>
          </cell>
          <cell r="D58644" t="str">
            <v>Medium</v>
          </cell>
          <cell r="E58644" t="str">
            <v>netscribes</v>
          </cell>
          <cell r="F58644" t="str">
            <v>netscribes</v>
          </cell>
          <cell r="G58644">
            <v>45888.677777777775</v>
          </cell>
          <cell r="H58644">
            <v>45996.495833333334</v>
          </cell>
        </row>
        <row r="58645">
          <cell r="A58645" t="str">
            <v>UCW-17613</v>
          </cell>
          <cell r="B58645" t="str">
            <v>Beauty - Tata cliq new Listing (Lip Mask ranges TFS).xlsm - 19 AUG</v>
          </cell>
          <cell r="C58645" t="str">
            <v>CLOSED</v>
          </cell>
          <cell r="D58645" t="str">
            <v>High</v>
          </cell>
          <cell r="E58645" t="str">
            <v>netscribes</v>
          </cell>
          <cell r="F58645" t="str">
            <v>Shraddha Dighe</v>
          </cell>
          <cell r="G58645">
            <v>45888.67291666667</v>
          </cell>
          <cell r="H58645">
            <v>45903.581250000003</v>
          </cell>
        </row>
        <row r="58646">
          <cell r="A58646" t="str">
            <v>UCW-17611</v>
          </cell>
          <cell r="B58646" t="str">
            <v>Tatacliq Men Content template_29-07-25</v>
          </cell>
          <cell r="C58646" t="str">
            <v>CLOSED</v>
          </cell>
          <cell r="D58646" t="str">
            <v>Medium</v>
          </cell>
          <cell r="E58646" t="str">
            <v>Chirag Dubal</v>
          </cell>
          <cell r="F58646" t="str">
            <v>netscribes</v>
          </cell>
          <cell r="G58646">
            <v>45888.669444444444</v>
          </cell>
          <cell r="H58646">
            <v>45965.933333333334</v>
          </cell>
        </row>
        <row r="58647">
          <cell r="A58647" t="str">
            <v>UCW-17609</v>
          </cell>
          <cell r="B58647" t="str">
            <v>Maternity Wear Category New Listing (30/07/2025)</v>
          </cell>
          <cell r="C58647" t="str">
            <v>CLOSED</v>
          </cell>
          <cell r="D58647" t="str">
            <v>Medium</v>
          </cell>
          <cell r="E58647" t="str">
            <v>Chirag Dubal</v>
          </cell>
          <cell r="F58647" t="str">
            <v>netscribes</v>
          </cell>
          <cell r="G58647">
            <v>45888.665277777778</v>
          </cell>
          <cell r="H58647">
            <v>45965.932638888888</v>
          </cell>
        </row>
        <row r="58648">
          <cell r="A58648" t="str">
            <v>UCW-17608</v>
          </cell>
          <cell r="B58648" t="str">
            <v>Sparkles New Catalog 152 Styles</v>
          </cell>
          <cell r="C58648" t="str">
            <v>CLOSED</v>
          </cell>
          <cell r="D58648" t="str">
            <v>Medium</v>
          </cell>
          <cell r="E58648" t="str">
            <v>Chirag Dubal</v>
          </cell>
          <cell r="F58648" t="str">
            <v>netscribes</v>
          </cell>
          <cell r="G58648">
            <v>45888.65902777778</v>
          </cell>
          <cell r="H58648">
            <v>45965.932638888888</v>
          </cell>
        </row>
        <row r="58649">
          <cell r="A58649" t="str">
            <v>UCW-17607</v>
          </cell>
          <cell r="B58649" t="str">
            <v>AW25 Catalog - Lot 3</v>
          </cell>
          <cell r="C58649" t="str">
            <v>CLOSED</v>
          </cell>
          <cell r="D58649" t="str">
            <v>Medium</v>
          </cell>
          <cell r="E58649" t="str">
            <v>Chirag Dubal</v>
          </cell>
          <cell r="F58649" t="str">
            <v>netscribes</v>
          </cell>
          <cell r="G58649">
            <v>45888.655555555553</v>
          </cell>
          <cell r="H58649">
            <v>45965.868750000001</v>
          </cell>
        </row>
        <row r="58650">
          <cell r="A58650" t="str">
            <v>UCW-17606</v>
          </cell>
          <cell r="B58650" t="str">
            <v>Mia Bestseller catalogue</v>
          </cell>
          <cell r="C58650" t="str">
            <v>CLOSED</v>
          </cell>
          <cell r="D58650" t="str">
            <v>Medium</v>
          </cell>
          <cell r="E58650" t="str">
            <v>Chirag Dubal</v>
          </cell>
          <cell r="F58650" t="str">
            <v>netscribes</v>
          </cell>
          <cell r="G58650">
            <v>45888.651388888888</v>
          </cell>
          <cell r="H58650">
            <v>45993.526388888888</v>
          </cell>
        </row>
        <row r="58651">
          <cell r="A58651" t="str">
            <v>UCW-17605</v>
          </cell>
          <cell r="B58651" t="str">
            <v>Beauty - Kama Ayurveda - SKU in Stock but not visible on TCF &amp; TCL - 19 AUG</v>
          </cell>
          <cell r="C58651" t="str">
            <v>CLOSED</v>
          </cell>
          <cell r="D58651" t="str">
            <v>Highest</v>
          </cell>
          <cell r="E58651" t="str">
            <v>netscribes</v>
          </cell>
          <cell r="F58651" t="str">
            <v>Shraddha Dighe</v>
          </cell>
          <cell r="G58651">
            <v>45888.645138888889</v>
          </cell>
          <cell r="H58651">
            <v>45910.667361111111</v>
          </cell>
        </row>
        <row r="58652">
          <cell r="A58652" t="str">
            <v>UCW-17604</v>
          </cell>
          <cell r="B58652" t="str">
            <v>Beauty - [External] - Re: Partial Box/package received - Intact Box 250708-039-271364 - 19 AUG</v>
          </cell>
          <cell r="C58652" t="str">
            <v>CLOSED</v>
          </cell>
          <cell r="D58652" t="str">
            <v>Medium</v>
          </cell>
          <cell r="E58652" t="str">
            <v>netscribes</v>
          </cell>
          <cell r="F58652" t="str">
            <v>Shraddha Dighe</v>
          </cell>
          <cell r="G58652">
            <v>45888.636805555558</v>
          </cell>
          <cell r="H58652">
            <v>45910.667361111111</v>
          </cell>
        </row>
      </sheetData>
      <sheetData sheetId="2"/>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76232d-21a6-4463-9d19-0518ac5aab5d}">
  <we:reference id="WA200000556" version="1.0.0.0" store="en-us" storeType="OMEX"/>
  <we:alternateReferences>
    <we:reference id="df76232d-21a6-4463-9d19-0518ac5aab5d" version="1.0.0.0" store="en-us" storeType="OMEX"/>
  </we:alternateReferences>
  <we:properties>
    <we:property name="JiraExcel.AutoStartImport" value="&quot;false&quot;"/>
    <we:property name="documentId" value="&quot;f7a40f85-1049-42d1-a9ea-9b4c5f06d898&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_xldudf_JIRA_JQL</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tataunistore.atlassian.net/browse/UCW-31203?atlOrigin=eyJpIjoiMjBhNWIzMmFjMjdiNGE1YzhhZTE4YmM0ZjA0MDM4ZWYiLCJwIjoiZXhjZWwtamlyYSJ9" TargetMode="External"/><Relationship Id="rId21" Type="http://schemas.openxmlformats.org/officeDocument/2006/relationships/hyperlink" Target="https://tataunistore.atlassian.net/browse/UCW-31816?atlOrigin=eyJpIjoiMjBhNWIzMmFjMjdiNGE1YzhhZTE4YmM0ZjA0MDM4ZWYiLCJwIjoiZXhjZWwtamlyYSJ9" TargetMode="External"/><Relationship Id="rId324" Type="http://schemas.openxmlformats.org/officeDocument/2006/relationships/hyperlink" Target="https://tataunistore.atlassian.net/browse/UCW-34250?atlOrigin=eyJpIjoiMjBhNWIzMmFjMjdiNGE1YzhhZTE4YmM0ZjA0MDM4ZWYiLCJwIjoiZXhjZWwtamlyYSJ9" TargetMode="External"/><Relationship Id="rId531" Type="http://schemas.openxmlformats.org/officeDocument/2006/relationships/hyperlink" Target="https://tataunistore.atlassian.net/browse/UCW-36739?atlOrigin=eyJpIjoiMjBhNWIzMmFjMjdiNGE1YzhhZTE4YmM0ZjA0MDM4ZWYiLCJwIjoiZXhjZWwtamlyYSJ9" TargetMode="External"/><Relationship Id="rId170" Type="http://schemas.openxmlformats.org/officeDocument/2006/relationships/hyperlink" Target="https://tataunistore.atlassian.net/browse/UCW-30936?atlOrigin=eyJpIjoiMjBhNWIzMmFjMjdiNGE1YzhhZTE4YmM0ZjA0MDM4ZWYiLCJwIjoiZXhjZWwtamlyYSJ9" TargetMode="External"/><Relationship Id="rId268" Type="http://schemas.openxmlformats.org/officeDocument/2006/relationships/hyperlink" Target="https://tataunistore.atlassian.net/browse/UCW-30480?atlOrigin=eyJpIjoiMjBhNWIzMmFjMjdiNGE1YzhhZTE4YmM0ZjA0MDM4ZWYiLCJwIjoiZXhjZWwtamlyYSJ9" TargetMode="External"/><Relationship Id="rId475" Type="http://schemas.openxmlformats.org/officeDocument/2006/relationships/hyperlink" Target="https://tataunistore.atlassian.net/browse/UCW-35910?atlOrigin=eyJpIjoiMjBhNWIzMmFjMjdiNGE1YzhhZTE4YmM0ZjA0MDM4ZWYiLCJwIjoiZXhjZWwtamlyYSJ9" TargetMode="External"/><Relationship Id="rId32" Type="http://schemas.openxmlformats.org/officeDocument/2006/relationships/hyperlink" Target="https://tataunistore.atlassian.net/browse/UCW-31758?atlOrigin=eyJpIjoiMjBhNWIzMmFjMjdiNGE1YzhhZTE4YmM0ZjA0MDM4ZWYiLCJwIjoiZXhjZWwtamlyYSJ9" TargetMode="External"/><Relationship Id="rId128" Type="http://schemas.openxmlformats.org/officeDocument/2006/relationships/hyperlink" Target="https://tataunistore.atlassian.net/browse/UCW-31141?atlOrigin=eyJpIjoiMjBhNWIzMmFjMjdiNGE1YzhhZTE4YmM0ZjA0MDM4ZWYiLCJwIjoiZXhjZWwtamlyYSJ9" TargetMode="External"/><Relationship Id="rId335" Type="http://schemas.openxmlformats.org/officeDocument/2006/relationships/hyperlink" Target="https://tataunistore.atlassian.net/browse/UCW-35382?atlOrigin=eyJpIjoiMjBhNWIzMmFjMjdiNGE1YzhhZTE4YmM0ZjA0MDM4ZWYiLCJwIjoiZXhjZWwtamlyYSJ9" TargetMode="External"/><Relationship Id="rId542" Type="http://schemas.openxmlformats.org/officeDocument/2006/relationships/hyperlink" Target="https://tataunistore.atlassian.net/browse/UCW-36706?atlOrigin=eyJpIjoiMjBhNWIzMmFjMjdiNGE1YzhhZTE4YmM0ZjA0MDM4ZWYiLCJwIjoiZXhjZWwtamlyYSJ9" TargetMode="External"/><Relationship Id="rId181" Type="http://schemas.openxmlformats.org/officeDocument/2006/relationships/hyperlink" Target="https://tataunistore.atlassian.net/browse/UCW-30879?atlOrigin=eyJpIjoiMjBhNWIzMmFjMjdiNGE1YzhhZTE4YmM0ZjA0MDM4ZWYiLCJwIjoiZXhjZWwtamlyYSJ9" TargetMode="External"/><Relationship Id="rId402" Type="http://schemas.openxmlformats.org/officeDocument/2006/relationships/hyperlink" Target="https://tataunistore.atlassian.net/browse/UCW-35058?atlOrigin=eyJpIjoiMjBhNWIzMmFjMjdiNGE1YzhhZTE4YmM0ZjA0MDM4ZWYiLCJwIjoiZXhjZWwtamlyYSJ9" TargetMode="External"/><Relationship Id="rId279" Type="http://schemas.openxmlformats.org/officeDocument/2006/relationships/hyperlink" Target="https://tataunistore.atlassian.net/browse/UCW-34522?atlOrigin=eyJpIjoiMjBhNWIzMmFjMjdiNGE1YzhhZTE4YmM0ZjA0MDM4ZWYiLCJwIjoiZXhjZWwtamlyYSJ9" TargetMode="External"/><Relationship Id="rId486" Type="http://schemas.openxmlformats.org/officeDocument/2006/relationships/hyperlink" Target="https://tataunistore.atlassian.net/browse/UCW-35867?atlOrigin=eyJpIjoiMjBhNWIzMmFjMjdiNGE1YzhhZTE4YmM0ZjA0MDM4ZWYiLCJwIjoiZXhjZWwtamlyYSJ9" TargetMode="External"/><Relationship Id="rId43" Type="http://schemas.openxmlformats.org/officeDocument/2006/relationships/hyperlink" Target="https://tataunistore.atlassian.net/browse/UCW-31729?atlOrigin=eyJpIjoiMjBhNWIzMmFjMjdiNGE1YzhhZTE4YmM0ZjA0MDM4ZWYiLCJwIjoiZXhjZWwtamlyYSJ9" TargetMode="External"/><Relationship Id="rId139" Type="http://schemas.openxmlformats.org/officeDocument/2006/relationships/hyperlink" Target="https://tataunistore.atlassian.net/browse/UCW-31086?atlOrigin=eyJpIjoiMjBhNWIzMmFjMjdiNGE1YzhhZTE4YmM0ZjA0MDM4ZWYiLCJwIjoiZXhjZWwtamlyYSJ9" TargetMode="External"/><Relationship Id="rId346" Type="http://schemas.openxmlformats.org/officeDocument/2006/relationships/hyperlink" Target="https://tataunistore.atlassian.net/browse/UCW-35348?atlOrigin=eyJpIjoiMjBhNWIzMmFjMjdiNGE1YzhhZTE4YmM0ZjA0MDM4ZWYiLCJwIjoiZXhjZWwtamlyYSJ9" TargetMode="External"/><Relationship Id="rId553" Type="http://schemas.openxmlformats.org/officeDocument/2006/relationships/hyperlink" Target="https://tataunistore.atlassian.net/browse/UCW-36643?atlOrigin=eyJpIjoiMjBhNWIzMmFjMjdiNGE1YzhhZTE4YmM0ZjA0MDM4ZWYiLCJwIjoiZXhjZWwtamlyYSJ9" TargetMode="External"/><Relationship Id="rId192" Type="http://schemas.openxmlformats.org/officeDocument/2006/relationships/hyperlink" Target="https://tataunistore.atlassian.net/browse/UCW-30836?atlOrigin=eyJpIjoiMjBhNWIzMmFjMjdiNGE1YzhhZTE4YmM0ZjA0MDM4ZWYiLCJwIjoiZXhjZWwtamlyYSJ9" TargetMode="External"/><Relationship Id="rId206" Type="http://schemas.openxmlformats.org/officeDocument/2006/relationships/hyperlink" Target="https://tataunistore.atlassian.net/browse/UCW-30769?atlOrigin=eyJpIjoiMjBhNWIzMmFjMjdiNGE1YzhhZTE4YmM0ZjA0MDM4ZWYiLCJwIjoiZXhjZWwtamlyYSJ9" TargetMode="External"/><Relationship Id="rId413" Type="http://schemas.openxmlformats.org/officeDocument/2006/relationships/hyperlink" Target="https://tataunistore.atlassian.net/browse/UCW-35011?atlOrigin=eyJpIjoiMjBhNWIzMmFjMjdiNGE1YzhhZTE4YmM0ZjA0MDM4ZWYiLCJwIjoiZXhjZWwtamlyYSJ9" TargetMode="External"/><Relationship Id="rId497" Type="http://schemas.openxmlformats.org/officeDocument/2006/relationships/hyperlink" Target="https://tataunistore.atlassian.net/browse/UCW-36857?atlOrigin=eyJpIjoiMjBhNWIzMmFjMjdiNGE1YzhhZTE4YmM0ZjA0MDM4ZWYiLCJwIjoiZXhjZWwtamlyYSJ9" TargetMode="External"/><Relationship Id="rId357" Type="http://schemas.openxmlformats.org/officeDocument/2006/relationships/hyperlink" Target="https://tataunistore.atlassian.net/browse/UCW-35291?atlOrigin=eyJpIjoiMjBhNWIzMmFjMjdiNGE1YzhhZTE4YmM0ZjA0MDM4ZWYiLCJwIjoiZXhjZWwtamlyYSJ9" TargetMode="External"/><Relationship Id="rId54" Type="http://schemas.openxmlformats.org/officeDocument/2006/relationships/hyperlink" Target="https://tataunistore.atlassian.net/browse/UCW-31678?atlOrigin=eyJpIjoiMjBhNWIzMmFjMjdiNGE1YzhhZTE4YmM0ZjA0MDM4ZWYiLCJwIjoiZXhjZWwtamlyYSJ9" TargetMode="External"/><Relationship Id="rId217" Type="http://schemas.openxmlformats.org/officeDocument/2006/relationships/hyperlink" Target="https://tataunistore.atlassian.net/browse/UCW-30733?atlOrigin=eyJpIjoiMjBhNWIzMmFjMjdiNGE1YzhhZTE4YmM0ZjA0MDM4ZWYiLCJwIjoiZXhjZWwtamlyYSJ9" TargetMode="External"/><Relationship Id="rId564" Type="http://schemas.openxmlformats.org/officeDocument/2006/relationships/hyperlink" Target="https://tataunistore.atlassian.net/browse/UCW-36578?atlOrigin=eyJpIjoiMjBhNWIzMmFjMjdiNGE1YzhhZTE4YmM0ZjA0MDM4ZWYiLCJwIjoiZXhjZWwtamlyYSJ9" TargetMode="External"/><Relationship Id="rId424" Type="http://schemas.openxmlformats.org/officeDocument/2006/relationships/hyperlink" Target="https://tataunistore.atlassian.net/browse/UCW-34953?atlOrigin=eyJpIjoiMjBhNWIzMmFjMjdiNGE1YzhhZTE4YmM0ZjA0MDM4ZWYiLCJwIjoiZXhjZWwtamlyYSJ9" TargetMode="External"/><Relationship Id="rId270" Type="http://schemas.openxmlformats.org/officeDocument/2006/relationships/hyperlink" Target="https://tataunistore.atlassian.net/browse/UCW-30466?atlOrigin=eyJpIjoiMjBhNWIzMmFjMjdiNGE1YzhhZTE4YmM0ZjA0MDM4ZWYiLCJwIjoiZXhjZWwtamlyYSJ9" TargetMode="External"/><Relationship Id="rId65" Type="http://schemas.openxmlformats.org/officeDocument/2006/relationships/hyperlink" Target="https://tataunistore.atlassian.net/browse/UCW-31542?atlOrigin=eyJpIjoiMjBhNWIzMmFjMjdiNGE1YzhhZTE4YmM0ZjA0MDM4ZWYiLCJwIjoiZXhjZWwtamlyYSJ9" TargetMode="External"/><Relationship Id="rId130" Type="http://schemas.openxmlformats.org/officeDocument/2006/relationships/hyperlink" Target="https://tataunistore.atlassian.net/browse/UCW-31132?atlOrigin=eyJpIjoiMjBhNWIzMmFjMjdiNGE1YzhhZTE4YmM0ZjA0MDM4ZWYiLCJwIjoiZXhjZWwtamlyYSJ9" TargetMode="External"/><Relationship Id="rId368" Type="http://schemas.openxmlformats.org/officeDocument/2006/relationships/hyperlink" Target="https://tataunistore.atlassian.net/browse/UCW-35194?atlOrigin=eyJpIjoiMjBhNWIzMmFjMjdiNGE1YzhhZTE4YmM0ZjA0MDM4ZWYiLCJwIjoiZXhjZWwtamlyYSJ9" TargetMode="External"/><Relationship Id="rId575" Type="http://schemas.openxmlformats.org/officeDocument/2006/relationships/hyperlink" Target="https://tataunistore.atlassian.net/browse/UCW-36481?atlOrigin=eyJpIjoiMjBhNWIzMmFjMjdiNGE1YzhhZTE4YmM0ZjA0MDM4ZWYiLCJwIjoiZXhjZWwtamlyYSJ9" TargetMode="External"/><Relationship Id="rId228" Type="http://schemas.openxmlformats.org/officeDocument/2006/relationships/hyperlink" Target="https://tataunistore.atlassian.net/browse/UCW-30677?atlOrigin=eyJpIjoiMjBhNWIzMmFjMjdiNGE1YzhhZTE4YmM0ZjA0MDM4ZWYiLCJwIjoiZXhjZWwtamlyYSJ9" TargetMode="External"/><Relationship Id="rId435" Type="http://schemas.openxmlformats.org/officeDocument/2006/relationships/hyperlink" Target="https://tataunistore.atlassian.net/browse/UCW-36081?atlOrigin=eyJpIjoiMjBhNWIzMmFjMjdiNGE1YzhhZTE4YmM0ZjA0MDM4ZWYiLCJwIjoiZXhjZWwtamlyYSJ9" TargetMode="External"/><Relationship Id="rId281" Type="http://schemas.openxmlformats.org/officeDocument/2006/relationships/hyperlink" Target="https://tataunistore.atlassian.net/browse/UCW-34507?atlOrigin=eyJpIjoiMjBhNWIzMmFjMjdiNGE1YzhhZTE4YmM0ZjA0MDM4ZWYiLCJwIjoiZXhjZWwtamlyYSJ9" TargetMode="External"/><Relationship Id="rId502" Type="http://schemas.openxmlformats.org/officeDocument/2006/relationships/hyperlink" Target="https://tataunistore.atlassian.net/browse/UCW-36842?atlOrigin=eyJpIjoiMjBhNWIzMmFjMjdiNGE1YzhhZTE4YmM0ZjA0MDM4ZWYiLCJwIjoiZXhjZWwtamlyYSJ9" TargetMode="External"/><Relationship Id="rId76" Type="http://schemas.openxmlformats.org/officeDocument/2006/relationships/hyperlink" Target="https://tataunistore.atlassian.net/browse/UCW-31491?atlOrigin=eyJpIjoiMjBhNWIzMmFjMjdiNGE1YzhhZTE4YmM0ZjA0MDM4ZWYiLCJwIjoiZXhjZWwtamlyYSJ9" TargetMode="External"/><Relationship Id="rId141" Type="http://schemas.openxmlformats.org/officeDocument/2006/relationships/hyperlink" Target="https://tataunistore.atlassian.net/browse/UCW-31081?atlOrigin=eyJpIjoiMjBhNWIzMmFjMjdiNGE1YzhhZTE4YmM0ZjA0MDM4ZWYiLCJwIjoiZXhjZWwtamlyYSJ9" TargetMode="External"/><Relationship Id="rId379" Type="http://schemas.openxmlformats.org/officeDocument/2006/relationships/hyperlink" Target="https://tataunistore.atlassian.net/browse/UCW-35130?atlOrigin=eyJpIjoiMjBhNWIzMmFjMjdiNGE1YzhhZTE4YmM0ZjA0MDM4ZWYiLCJwIjoiZXhjZWwtamlyYSJ9" TargetMode="External"/><Relationship Id="rId586" Type="http://schemas.openxmlformats.org/officeDocument/2006/relationships/hyperlink" Target="https://tataunistore.atlassian.net/browse/UCW-36417?atlOrigin=eyJpIjoiMjBhNWIzMmFjMjdiNGE1YzhhZTE4YmM0ZjA0MDM4ZWYiLCJwIjoiZXhjZWwtamlyYSJ9" TargetMode="External"/><Relationship Id="rId7" Type="http://schemas.openxmlformats.org/officeDocument/2006/relationships/hyperlink" Target="https://tataunistore.atlassian.net/browse/UCW-31941?atlOrigin=eyJpIjoiMjBhNWIzMmFjMjdiNGE1YzhhZTE4YmM0ZjA0MDM4ZWYiLCJwIjoiZXhjZWwtamlyYSJ9" TargetMode="External"/><Relationship Id="rId239" Type="http://schemas.openxmlformats.org/officeDocument/2006/relationships/hyperlink" Target="https://tataunistore.atlassian.net/browse/UCW-30630?atlOrigin=eyJpIjoiMjBhNWIzMmFjMjdiNGE1YzhhZTE4YmM0ZjA0MDM4ZWYiLCJwIjoiZXhjZWwtamlyYSJ9" TargetMode="External"/><Relationship Id="rId446" Type="http://schemas.openxmlformats.org/officeDocument/2006/relationships/hyperlink" Target="https://tataunistore.atlassian.net/browse/UCW-36029?atlOrigin=eyJpIjoiMjBhNWIzMmFjMjdiNGE1YzhhZTE4YmM0ZjA0MDM4ZWYiLCJwIjoiZXhjZWwtamlyYSJ9" TargetMode="External"/><Relationship Id="rId292" Type="http://schemas.openxmlformats.org/officeDocument/2006/relationships/hyperlink" Target="https://tataunistore.atlassian.net/browse/UCW-34412?atlOrigin=eyJpIjoiMjBhNWIzMmFjMjdiNGE1YzhhZTE4YmM0ZjA0MDM4ZWYiLCJwIjoiZXhjZWwtamlyYSJ9" TargetMode="External"/><Relationship Id="rId306" Type="http://schemas.openxmlformats.org/officeDocument/2006/relationships/hyperlink" Target="https://tataunistore.atlassian.net/browse/UCW-34354?atlOrigin=eyJpIjoiMjBhNWIzMmFjMjdiNGE1YzhhZTE4YmM0ZjA0MDM4ZWYiLCJwIjoiZXhjZWwtamlyYSJ9" TargetMode="External"/><Relationship Id="rId87" Type="http://schemas.openxmlformats.org/officeDocument/2006/relationships/hyperlink" Target="https://tataunistore.atlassian.net/browse/UCW-31409?atlOrigin=eyJpIjoiMjBhNWIzMmFjMjdiNGE1YzhhZTE4YmM0ZjA0MDM4ZWYiLCJwIjoiZXhjZWwtamlyYSJ9" TargetMode="External"/><Relationship Id="rId513" Type="http://schemas.openxmlformats.org/officeDocument/2006/relationships/hyperlink" Target="https://tataunistore.atlassian.net/browse/UCW-36813?atlOrigin=eyJpIjoiMjBhNWIzMmFjMjdiNGE1YzhhZTE4YmM0ZjA0MDM4ZWYiLCJwIjoiZXhjZWwtamlyYSJ9" TargetMode="External"/><Relationship Id="rId152" Type="http://schemas.openxmlformats.org/officeDocument/2006/relationships/hyperlink" Target="https://tataunistore.atlassian.net/browse/UCW-31027?atlOrigin=eyJpIjoiMjBhNWIzMmFjMjdiNGE1YzhhZTE4YmM0ZjA0MDM4ZWYiLCJwIjoiZXhjZWwtamlyYSJ9" TargetMode="External"/><Relationship Id="rId194" Type="http://schemas.openxmlformats.org/officeDocument/2006/relationships/hyperlink" Target="https://tataunistore.atlassian.net/browse/UCW-30829?atlOrigin=eyJpIjoiMjBhNWIzMmFjMjdiNGE1YzhhZTE4YmM0ZjA0MDM4ZWYiLCJwIjoiZXhjZWwtamlyYSJ9" TargetMode="External"/><Relationship Id="rId208" Type="http://schemas.openxmlformats.org/officeDocument/2006/relationships/hyperlink" Target="https://tataunistore.atlassian.net/browse/UCW-30762?atlOrigin=eyJpIjoiMjBhNWIzMmFjMjdiNGE1YzhhZTE4YmM0ZjA0MDM4ZWYiLCJwIjoiZXhjZWwtamlyYSJ9" TargetMode="External"/><Relationship Id="rId415" Type="http://schemas.openxmlformats.org/officeDocument/2006/relationships/hyperlink" Target="https://tataunistore.atlassian.net/browse/UCW-35004?atlOrigin=eyJpIjoiMjBhNWIzMmFjMjdiNGE1YzhhZTE4YmM0ZjA0MDM4ZWYiLCJwIjoiZXhjZWwtamlyYSJ9" TargetMode="External"/><Relationship Id="rId457" Type="http://schemas.openxmlformats.org/officeDocument/2006/relationships/hyperlink" Target="https://tataunistore.atlassian.net/browse/UCW-35985?atlOrigin=eyJpIjoiMjBhNWIzMmFjMjdiNGE1YzhhZTE4YmM0ZjA0MDM4ZWYiLCJwIjoiZXhjZWwtamlyYSJ9" TargetMode="External"/><Relationship Id="rId261" Type="http://schemas.openxmlformats.org/officeDocument/2006/relationships/hyperlink" Target="https://tataunistore.atlassian.net/browse/UCW-30534?atlOrigin=eyJpIjoiMjBhNWIzMmFjMjdiNGE1YzhhZTE4YmM0ZjA0MDM4ZWYiLCJwIjoiZXhjZWwtamlyYSJ9" TargetMode="External"/><Relationship Id="rId499" Type="http://schemas.openxmlformats.org/officeDocument/2006/relationships/hyperlink" Target="https://tataunistore.atlassian.net/browse/UCW-36853?atlOrigin=eyJpIjoiMjBhNWIzMmFjMjdiNGE1YzhhZTE4YmM0ZjA0MDM4ZWYiLCJwIjoiZXhjZWwtamlyYSJ9" TargetMode="External"/><Relationship Id="rId14" Type="http://schemas.openxmlformats.org/officeDocument/2006/relationships/hyperlink" Target="https://tataunistore.atlassian.net/browse/UCW-31875?atlOrigin=eyJpIjoiMjBhNWIzMmFjMjdiNGE1YzhhZTE4YmM0ZjA0MDM4ZWYiLCJwIjoiZXhjZWwtamlyYSJ9" TargetMode="External"/><Relationship Id="rId56" Type="http://schemas.openxmlformats.org/officeDocument/2006/relationships/hyperlink" Target="https://tataunistore.atlassian.net/browse/UCW-31642?atlOrigin=eyJpIjoiMjBhNWIzMmFjMjdiNGE1YzhhZTE4YmM0ZjA0MDM4ZWYiLCJwIjoiZXhjZWwtamlyYSJ9" TargetMode="External"/><Relationship Id="rId317" Type="http://schemas.openxmlformats.org/officeDocument/2006/relationships/hyperlink" Target="https://tataunistore.atlassian.net/browse/UCW-34293?atlOrigin=eyJpIjoiMjBhNWIzMmFjMjdiNGE1YzhhZTE4YmM0ZjA0MDM4ZWYiLCJwIjoiZXhjZWwtamlyYSJ9" TargetMode="External"/><Relationship Id="rId359" Type="http://schemas.openxmlformats.org/officeDocument/2006/relationships/hyperlink" Target="https://tataunistore.atlassian.net/browse/UCW-35247?atlOrigin=eyJpIjoiMjBhNWIzMmFjMjdiNGE1YzhhZTE4YmM0ZjA0MDM4ZWYiLCJwIjoiZXhjZWwtamlyYSJ9" TargetMode="External"/><Relationship Id="rId524" Type="http://schemas.openxmlformats.org/officeDocument/2006/relationships/hyperlink" Target="https://tataunistore.atlassian.net/browse/UCW-36773?atlOrigin=eyJpIjoiMjBhNWIzMmFjMjdiNGE1YzhhZTE4YmM0ZjA0MDM4ZWYiLCJwIjoiZXhjZWwtamlyYSJ9" TargetMode="External"/><Relationship Id="rId566" Type="http://schemas.openxmlformats.org/officeDocument/2006/relationships/hyperlink" Target="https://tataunistore.atlassian.net/browse/UCW-36555?atlOrigin=eyJpIjoiMjBhNWIzMmFjMjdiNGE1YzhhZTE4YmM0ZjA0MDM4ZWYiLCJwIjoiZXhjZWwtamlyYSJ9" TargetMode="External"/><Relationship Id="rId98" Type="http://schemas.openxmlformats.org/officeDocument/2006/relationships/hyperlink" Target="https://tataunistore.atlassian.net/browse/UCW-31350?atlOrigin=eyJpIjoiMjBhNWIzMmFjMjdiNGE1YzhhZTE4YmM0ZjA0MDM4ZWYiLCJwIjoiZXhjZWwtamlyYSJ9" TargetMode="External"/><Relationship Id="rId121" Type="http://schemas.openxmlformats.org/officeDocument/2006/relationships/hyperlink" Target="https://tataunistore.atlassian.net/browse/UCW-31191?atlOrigin=eyJpIjoiMjBhNWIzMmFjMjdiNGE1YzhhZTE4YmM0ZjA0MDM4ZWYiLCJwIjoiZXhjZWwtamlyYSJ9" TargetMode="External"/><Relationship Id="rId163" Type="http://schemas.openxmlformats.org/officeDocument/2006/relationships/hyperlink" Target="https://tataunistore.atlassian.net/browse/UCW-30985?atlOrigin=eyJpIjoiMjBhNWIzMmFjMjdiNGE1YzhhZTE4YmM0ZjA0MDM4ZWYiLCJwIjoiZXhjZWwtamlyYSJ9" TargetMode="External"/><Relationship Id="rId219" Type="http://schemas.openxmlformats.org/officeDocument/2006/relationships/hyperlink" Target="https://tataunistore.atlassian.net/browse/UCW-30723?atlOrigin=eyJpIjoiMjBhNWIzMmFjMjdiNGE1YzhhZTE4YmM0ZjA0MDM4ZWYiLCJwIjoiZXhjZWwtamlyYSJ9" TargetMode="External"/><Relationship Id="rId370" Type="http://schemas.openxmlformats.org/officeDocument/2006/relationships/hyperlink" Target="https://tataunistore.atlassian.net/browse/UCW-35189?atlOrigin=eyJpIjoiMjBhNWIzMmFjMjdiNGE1YzhhZTE4YmM0ZjA0MDM4ZWYiLCJwIjoiZXhjZWwtamlyYSJ9" TargetMode="External"/><Relationship Id="rId426" Type="http://schemas.openxmlformats.org/officeDocument/2006/relationships/hyperlink" Target="https://tataunistore.atlassian.net/browse/UCW-36126?atlOrigin=eyJpIjoiMjBhNWIzMmFjMjdiNGE1YzhhZTE4YmM0ZjA0MDM4ZWYiLCJwIjoiZXhjZWwtamlyYSJ9" TargetMode="External"/><Relationship Id="rId230" Type="http://schemas.openxmlformats.org/officeDocument/2006/relationships/hyperlink" Target="https://tataunistore.atlassian.net/browse/UCW-30670?atlOrigin=eyJpIjoiMjBhNWIzMmFjMjdiNGE1YzhhZTE4YmM0ZjA0MDM4ZWYiLCJwIjoiZXhjZWwtamlyYSJ9" TargetMode="External"/><Relationship Id="rId468" Type="http://schemas.openxmlformats.org/officeDocument/2006/relationships/hyperlink" Target="https://tataunistore.atlassian.net/browse/UCW-35944?atlOrigin=eyJpIjoiMjBhNWIzMmFjMjdiNGE1YzhhZTE4YmM0ZjA0MDM4ZWYiLCJwIjoiZXhjZWwtamlyYSJ9" TargetMode="External"/><Relationship Id="rId25" Type="http://schemas.openxmlformats.org/officeDocument/2006/relationships/hyperlink" Target="https://tataunistore.atlassian.net/browse/UCW-31799?atlOrigin=eyJpIjoiMjBhNWIzMmFjMjdiNGE1YzhhZTE4YmM0ZjA0MDM4ZWYiLCJwIjoiZXhjZWwtamlyYSJ9" TargetMode="External"/><Relationship Id="rId67" Type="http://schemas.openxmlformats.org/officeDocument/2006/relationships/hyperlink" Target="https://tataunistore.atlassian.net/browse/UCW-31533?atlOrigin=eyJpIjoiMjBhNWIzMmFjMjdiNGE1YzhhZTE4YmM0ZjA0MDM4ZWYiLCJwIjoiZXhjZWwtamlyYSJ9" TargetMode="External"/><Relationship Id="rId272" Type="http://schemas.openxmlformats.org/officeDocument/2006/relationships/hyperlink" Target="https://tataunistore.atlassian.net/browse/UCW-34544?atlOrigin=eyJpIjoiMjBhNWIzMmFjMjdiNGE1YzhhZTE4YmM0ZjA0MDM4ZWYiLCJwIjoiZXhjZWwtamlyYSJ9" TargetMode="External"/><Relationship Id="rId328" Type="http://schemas.openxmlformats.org/officeDocument/2006/relationships/hyperlink" Target="https://tataunistore.atlassian.net/browse/UCW-34228?atlOrigin=eyJpIjoiMjBhNWIzMmFjMjdiNGE1YzhhZTE4YmM0ZjA0MDM4ZWYiLCJwIjoiZXhjZWwtamlyYSJ9" TargetMode="External"/><Relationship Id="rId535" Type="http://schemas.openxmlformats.org/officeDocument/2006/relationships/hyperlink" Target="https://tataunistore.atlassian.net/browse/UCW-36725?atlOrigin=eyJpIjoiMjBhNWIzMmFjMjdiNGE1YzhhZTE4YmM0ZjA0MDM4ZWYiLCJwIjoiZXhjZWwtamlyYSJ9" TargetMode="External"/><Relationship Id="rId577" Type="http://schemas.openxmlformats.org/officeDocument/2006/relationships/hyperlink" Target="https://tataunistore.atlassian.net/browse/UCW-36454?atlOrigin=eyJpIjoiMjBhNWIzMmFjMjdiNGE1YzhhZTE4YmM0ZjA0MDM4ZWYiLCJwIjoiZXhjZWwtamlyYSJ9" TargetMode="External"/><Relationship Id="rId132" Type="http://schemas.openxmlformats.org/officeDocument/2006/relationships/hyperlink" Target="https://tataunistore.atlassian.net/browse/UCW-31128?atlOrigin=eyJpIjoiMjBhNWIzMmFjMjdiNGE1YzhhZTE4YmM0ZjA0MDM4ZWYiLCJwIjoiZXhjZWwtamlyYSJ9" TargetMode="External"/><Relationship Id="rId174" Type="http://schemas.openxmlformats.org/officeDocument/2006/relationships/hyperlink" Target="https://tataunistore.atlassian.net/browse/UCW-30931?atlOrigin=eyJpIjoiMjBhNWIzMmFjMjdiNGE1YzhhZTE4YmM0ZjA0MDM4ZWYiLCJwIjoiZXhjZWwtamlyYSJ9" TargetMode="External"/><Relationship Id="rId381" Type="http://schemas.openxmlformats.org/officeDocument/2006/relationships/hyperlink" Target="https://tataunistore.atlassian.net/browse/UCW-35126?atlOrigin=eyJpIjoiMjBhNWIzMmFjMjdiNGE1YzhhZTE4YmM0ZjA0MDM4ZWYiLCJwIjoiZXhjZWwtamlyYSJ9" TargetMode="External"/><Relationship Id="rId241" Type="http://schemas.openxmlformats.org/officeDocument/2006/relationships/hyperlink" Target="https://tataunistore.atlassian.net/browse/UCW-30622?atlOrigin=eyJpIjoiMjBhNWIzMmFjMjdiNGE1YzhhZTE4YmM0ZjA0MDM4ZWYiLCJwIjoiZXhjZWwtamlyYSJ9" TargetMode="External"/><Relationship Id="rId437" Type="http://schemas.openxmlformats.org/officeDocument/2006/relationships/hyperlink" Target="https://tataunistore.atlassian.net/browse/UCW-36073?atlOrigin=eyJpIjoiMjBhNWIzMmFjMjdiNGE1YzhhZTE4YmM0ZjA0MDM4ZWYiLCJwIjoiZXhjZWwtamlyYSJ9" TargetMode="External"/><Relationship Id="rId479" Type="http://schemas.openxmlformats.org/officeDocument/2006/relationships/hyperlink" Target="https://tataunistore.atlassian.net/browse/UCW-35887?atlOrigin=eyJpIjoiMjBhNWIzMmFjMjdiNGE1YzhhZTE4YmM0ZjA0MDM4ZWYiLCJwIjoiZXhjZWwtamlyYSJ9" TargetMode="External"/><Relationship Id="rId36" Type="http://schemas.openxmlformats.org/officeDocument/2006/relationships/hyperlink" Target="https://tataunistore.atlassian.net/browse/UCW-31749?atlOrigin=eyJpIjoiMjBhNWIzMmFjMjdiNGE1YzhhZTE4YmM0ZjA0MDM4ZWYiLCJwIjoiZXhjZWwtamlyYSJ9" TargetMode="External"/><Relationship Id="rId283" Type="http://schemas.openxmlformats.org/officeDocument/2006/relationships/hyperlink" Target="https://tataunistore.atlassian.net/browse/UCW-34461?atlOrigin=eyJpIjoiMjBhNWIzMmFjMjdiNGE1YzhhZTE4YmM0ZjA0MDM4ZWYiLCJwIjoiZXhjZWwtamlyYSJ9" TargetMode="External"/><Relationship Id="rId339" Type="http://schemas.openxmlformats.org/officeDocument/2006/relationships/hyperlink" Target="https://tataunistore.atlassian.net/browse/UCW-35368?atlOrigin=eyJpIjoiMjBhNWIzMmFjMjdiNGE1YzhhZTE4YmM0ZjA0MDM4ZWYiLCJwIjoiZXhjZWwtamlyYSJ9" TargetMode="External"/><Relationship Id="rId490" Type="http://schemas.openxmlformats.org/officeDocument/2006/relationships/hyperlink" Target="https://tataunistore.atlassian.net/browse/UCW-36912?atlOrigin=eyJpIjoiMjBhNWIzMmFjMjdiNGE1YzhhZTE4YmM0ZjA0MDM4ZWYiLCJwIjoiZXhjZWwtamlyYSJ9" TargetMode="External"/><Relationship Id="rId504" Type="http://schemas.openxmlformats.org/officeDocument/2006/relationships/hyperlink" Target="https://tataunistore.atlassian.net/browse/UCW-36838?atlOrigin=eyJpIjoiMjBhNWIzMmFjMjdiNGE1YzhhZTE4YmM0ZjA0MDM4ZWYiLCJwIjoiZXhjZWwtamlyYSJ9" TargetMode="External"/><Relationship Id="rId546" Type="http://schemas.openxmlformats.org/officeDocument/2006/relationships/hyperlink" Target="https://tataunistore.atlassian.net/browse/UCW-36692?atlOrigin=eyJpIjoiMjBhNWIzMmFjMjdiNGE1YzhhZTE4YmM0ZjA0MDM4ZWYiLCJwIjoiZXhjZWwtamlyYSJ9" TargetMode="External"/><Relationship Id="rId78" Type="http://schemas.openxmlformats.org/officeDocument/2006/relationships/hyperlink" Target="https://tataunistore.atlassian.net/browse/UCW-31485?atlOrigin=eyJpIjoiMjBhNWIzMmFjMjdiNGE1YzhhZTE4YmM0ZjA0MDM4ZWYiLCJwIjoiZXhjZWwtamlyYSJ9" TargetMode="External"/><Relationship Id="rId101" Type="http://schemas.openxmlformats.org/officeDocument/2006/relationships/hyperlink" Target="https://tataunistore.atlassian.net/browse/UCW-31328?atlOrigin=eyJpIjoiMjBhNWIzMmFjMjdiNGE1YzhhZTE4YmM0ZjA0MDM4ZWYiLCJwIjoiZXhjZWwtamlyYSJ9" TargetMode="External"/><Relationship Id="rId143" Type="http://schemas.openxmlformats.org/officeDocument/2006/relationships/hyperlink" Target="https://tataunistore.atlassian.net/browse/UCW-31072?atlOrigin=eyJpIjoiMjBhNWIzMmFjMjdiNGE1YzhhZTE4YmM0ZjA0MDM4ZWYiLCJwIjoiZXhjZWwtamlyYSJ9" TargetMode="External"/><Relationship Id="rId185" Type="http://schemas.openxmlformats.org/officeDocument/2006/relationships/hyperlink" Target="https://tataunistore.atlassian.net/browse/UCW-30868?atlOrigin=eyJpIjoiMjBhNWIzMmFjMjdiNGE1YzhhZTE4YmM0ZjA0MDM4ZWYiLCJwIjoiZXhjZWwtamlyYSJ9" TargetMode="External"/><Relationship Id="rId350" Type="http://schemas.openxmlformats.org/officeDocument/2006/relationships/hyperlink" Target="https://tataunistore.atlassian.net/browse/UCW-35337?atlOrigin=eyJpIjoiMjBhNWIzMmFjMjdiNGE1YzhhZTE4YmM0ZjA0MDM4ZWYiLCJwIjoiZXhjZWwtamlyYSJ9" TargetMode="External"/><Relationship Id="rId406" Type="http://schemas.openxmlformats.org/officeDocument/2006/relationships/hyperlink" Target="https://tataunistore.atlassian.net/browse/UCW-35034?atlOrigin=eyJpIjoiMjBhNWIzMmFjMjdiNGE1YzhhZTE4YmM0ZjA0MDM4ZWYiLCJwIjoiZXhjZWwtamlyYSJ9" TargetMode="External"/><Relationship Id="rId588" Type="http://schemas.openxmlformats.org/officeDocument/2006/relationships/hyperlink" Target="https://tataunistore.atlassian.net/browse/UCW-36414?atlOrigin=eyJpIjoiMjBhNWIzMmFjMjdiNGE1YzhhZTE4YmM0ZjA0MDM4ZWYiLCJwIjoiZXhjZWwtamlyYSJ9" TargetMode="External"/><Relationship Id="rId9" Type="http://schemas.openxmlformats.org/officeDocument/2006/relationships/hyperlink" Target="https://tataunistore.atlassian.net/browse/UCW-31931?atlOrigin=eyJpIjoiMjBhNWIzMmFjMjdiNGE1YzhhZTE4YmM0ZjA0MDM4ZWYiLCJwIjoiZXhjZWwtamlyYSJ9" TargetMode="External"/><Relationship Id="rId210" Type="http://schemas.openxmlformats.org/officeDocument/2006/relationships/hyperlink" Target="https://tataunistore.atlassian.net/browse/UCW-30754?atlOrigin=eyJpIjoiMjBhNWIzMmFjMjdiNGE1YzhhZTE4YmM0ZjA0MDM4ZWYiLCJwIjoiZXhjZWwtamlyYSJ9" TargetMode="External"/><Relationship Id="rId392" Type="http://schemas.openxmlformats.org/officeDocument/2006/relationships/hyperlink" Target="https://tataunistore.atlassian.net/browse/UCW-35098?atlOrigin=eyJpIjoiMjBhNWIzMmFjMjdiNGE1YzhhZTE4YmM0ZjA0MDM4ZWYiLCJwIjoiZXhjZWwtamlyYSJ9" TargetMode="External"/><Relationship Id="rId448" Type="http://schemas.openxmlformats.org/officeDocument/2006/relationships/hyperlink" Target="https://tataunistore.atlassian.net/browse/UCW-36022?atlOrigin=eyJpIjoiMjBhNWIzMmFjMjdiNGE1YzhhZTE4YmM0ZjA0MDM4ZWYiLCJwIjoiZXhjZWwtamlyYSJ9" TargetMode="External"/><Relationship Id="rId252" Type="http://schemas.openxmlformats.org/officeDocument/2006/relationships/hyperlink" Target="https://tataunistore.atlassian.net/browse/UCW-30574?atlOrigin=eyJpIjoiMjBhNWIzMmFjMjdiNGE1YzhhZTE4YmM0ZjA0MDM4ZWYiLCJwIjoiZXhjZWwtamlyYSJ9" TargetMode="External"/><Relationship Id="rId294" Type="http://schemas.openxmlformats.org/officeDocument/2006/relationships/hyperlink" Target="https://tataunistore.atlassian.net/browse/UCW-34400?atlOrigin=eyJpIjoiMjBhNWIzMmFjMjdiNGE1YzhhZTE4YmM0ZjA0MDM4ZWYiLCJwIjoiZXhjZWwtamlyYSJ9" TargetMode="External"/><Relationship Id="rId308" Type="http://schemas.openxmlformats.org/officeDocument/2006/relationships/hyperlink" Target="https://tataunistore.atlassian.net/browse/UCW-34339?atlOrigin=eyJpIjoiMjBhNWIzMmFjMjdiNGE1YzhhZTE4YmM0ZjA0MDM4ZWYiLCJwIjoiZXhjZWwtamlyYSJ9" TargetMode="External"/><Relationship Id="rId515" Type="http://schemas.openxmlformats.org/officeDocument/2006/relationships/hyperlink" Target="https://tataunistore.atlassian.net/browse/UCW-36811?atlOrigin=eyJpIjoiMjBhNWIzMmFjMjdiNGE1YzhhZTE4YmM0ZjA0MDM4ZWYiLCJwIjoiZXhjZWwtamlyYSJ9" TargetMode="External"/><Relationship Id="rId47" Type="http://schemas.openxmlformats.org/officeDocument/2006/relationships/hyperlink" Target="https://tataunistore.atlassian.net/browse/UCW-31707?atlOrigin=eyJpIjoiMjBhNWIzMmFjMjdiNGE1YzhhZTE4YmM0ZjA0MDM4ZWYiLCJwIjoiZXhjZWwtamlyYSJ9" TargetMode="External"/><Relationship Id="rId89" Type="http://schemas.openxmlformats.org/officeDocument/2006/relationships/hyperlink" Target="https://tataunistore.atlassian.net/browse/UCW-31401?atlOrigin=eyJpIjoiMjBhNWIzMmFjMjdiNGE1YzhhZTE4YmM0ZjA0MDM4ZWYiLCJwIjoiZXhjZWwtamlyYSJ9" TargetMode="External"/><Relationship Id="rId112" Type="http://schemas.openxmlformats.org/officeDocument/2006/relationships/hyperlink" Target="https://tataunistore.atlassian.net/browse/UCW-31246?atlOrigin=eyJpIjoiMjBhNWIzMmFjMjdiNGE1YzhhZTE4YmM0ZjA0MDM4ZWYiLCJwIjoiZXhjZWwtamlyYSJ9" TargetMode="External"/><Relationship Id="rId154" Type="http://schemas.openxmlformats.org/officeDocument/2006/relationships/hyperlink" Target="https://tataunistore.atlassian.net/browse/UCW-31020?atlOrigin=eyJpIjoiMjBhNWIzMmFjMjdiNGE1YzhhZTE4YmM0ZjA0MDM4ZWYiLCJwIjoiZXhjZWwtamlyYSJ9" TargetMode="External"/><Relationship Id="rId361" Type="http://schemas.openxmlformats.org/officeDocument/2006/relationships/hyperlink" Target="https://tataunistore.atlassian.net/browse/UCW-35230?atlOrigin=eyJpIjoiMjBhNWIzMmFjMjdiNGE1YzhhZTE4YmM0ZjA0MDM4ZWYiLCJwIjoiZXhjZWwtamlyYSJ9" TargetMode="External"/><Relationship Id="rId557" Type="http://schemas.openxmlformats.org/officeDocument/2006/relationships/hyperlink" Target="https://tataunistore.atlassian.net/browse/UCW-36619?atlOrigin=eyJpIjoiMjBhNWIzMmFjMjdiNGE1YzhhZTE4YmM0ZjA0MDM4ZWYiLCJwIjoiZXhjZWwtamlyYSJ9" TargetMode="External"/><Relationship Id="rId196" Type="http://schemas.openxmlformats.org/officeDocument/2006/relationships/hyperlink" Target="https://tataunistore.atlassian.net/browse/UCW-30826?atlOrigin=eyJpIjoiMjBhNWIzMmFjMjdiNGE1YzhhZTE4YmM0ZjA0MDM4ZWYiLCJwIjoiZXhjZWwtamlyYSJ9" TargetMode="External"/><Relationship Id="rId417" Type="http://schemas.openxmlformats.org/officeDocument/2006/relationships/hyperlink" Target="https://tataunistore.atlassian.net/browse/UCW-34995?atlOrigin=eyJpIjoiMjBhNWIzMmFjMjdiNGE1YzhhZTE4YmM0ZjA0MDM4ZWYiLCJwIjoiZXhjZWwtamlyYSJ9" TargetMode="External"/><Relationship Id="rId459" Type="http://schemas.openxmlformats.org/officeDocument/2006/relationships/hyperlink" Target="https://tataunistore.atlassian.net/browse/UCW-35974?atlOrigin=eyJpIjoiMjBhNWIzMmFjMjdiNGE1YzhhZTE4YmM0ZjA0MDM4ZWYiLCJwIjoiZXhjZWwtamlyYSJ9" TargetMode="External"/><Relationship Id="rId16" Type="http://schemas.openxmlformats.org/officeDocument/2006/relationships/hyperlink" Target="https://tataunistore.atlassian.net/browse/UCW-31870?atlOrigin=eyJpIjoiMjBhNWIzMmFjMjdiNGE1YzhhZTE4YmM0ZjA0MDM4ZWYiLCJwIjoiZXhjZWwtamlyYSJ9" TargetMode="External"/><Relationship Id="rId221" Type="http://schemas.openxmlformats.org/officeDocument/2006/relationships/hyperlink" Target="https://tataunistore.atlassian.net/browse/UCW-30698?atlOrigin=eyJpIjoiMjBhNWIzMmFjMjdiNGE1YzhhZTE4YmM0ZjA0MDM4ZWYiLCJwIjoiZXhjZWwtamlyYSJ9" TargetMode="External"/><Relationship Id="rId263" Type="http://schemas.openxmlformats.org/officeDocument/2006/relationships/hyperlink" Target="https://tataunistore.atlassian.net/browse/UCW-30531?atlOrigin=eyJpIjoiMjBhNWIzMmFjMjdiNGE1YzhhZTE4YmM0ZjA0MDM4ZWYiLCJwIjoiZXhjZWwtamlyYSJ9" TargetMode="External"/><Relationship Id="rId319" Type="http://schemas.openxmlformats.org/officeDocument/2006/relationships/hyperlink" Target="https://tataunistore.atlassian.net/browse/UCW-34285?atlOrigin=eyJpIjoiMjBhNWIzMmFjMjdiNGE1YzhhZTE4YmM0ZjA0MDM4ZWYiLCJwIjoiZXhjZWwtamlyYSJ9" TargetMode="External"/><Relationship Id="rId470" Type="http://schemas.openxmlformats.org/officeDocument/2006/relationships/hyperlink" Target="https://tataunistore.atlassian.net/browse/UCW-35938?atlOrigin=eyJpIjoiMjBhNWIzMmFjMjdiNGE1YzhhZTE4YmM0ZjA0MDM4ZWYiLCJwIjoiZXhjZWwtamlyYSJ9" TargetMode="External"/><Relationship Id="rId526" Type="http://schemas.openxmlformats.org/officeDocument/2006/relationships/hyperlink" Target="https://tataunistore.atlassian.net/browse/UCW-36760?atlOrigin=eyJpIjoiMjBhNWIzMmFjMjdiNGE1YzhhZTE4YmM0ZjA0MDM4ZWYiLCJwIjoiZXhjZWwtamlyYSJ9" TargetMode="External"/><Relationship Id="rId58" Type="http://schemas.openxmlformats.org/officeDocument/2006/relationships/hyperlink" Target="https://tataunistore.atlassian.net/browse/UCW-31639?atlOrigin=eyJpIjoiMjBhNWIzMmFjMjdiNGE1YzhhZTE4YmM0ZjA0MDM4ZWYiLCJwIjoiZXhjZWwtamlyYSJ9" TargetMode="External"/><Relationship Id="rId123" Type="http://schemas.openxmlformats.org/officeDocument/2006/relationships/hyperlink" Target="https://tataunistore.atlassian.net/browse/UCW-31168?atlOrigin=eyJpIjoiMjBhNWIzMmFjMjdiNGE1YzhhZTE4YmM0ZjA0MDM4ZWYiLCJwIjoiZXhjZWwtamlyYSJ9" TargetMode="External"/><Relationship Id="rId330" Type="http://schemas.openxmlformats.org/officeDocument/2006/relationships/hyperlink" Target="https://tataunistore.atlassian.net/browse/UCW-34225?atlOrigin=eyJpIjoiMjBhNWIzMmFjMjdiNGE1YzhhZTE4YmM0ZjA0MDM4ZWYiLCJwIjoiZXhjZWwtamlyYSJ9" TargetMode="External"/><Relationship Id="rId568" Type="http://schemas.openxmlformats.org/officeDocument/2006/relationships/hyperlink" Target="https://tataunistore.atlassian.net/browse/UCW-36553?atlOrigin=eyJpIjoiMjBhNWIzMmFjMjdiNGE1YzhhZTE4YmM0ZjA0MDM4ZWYiLCJwIjoiZXhjZWwtamlyYSJ9" TargetMode="External"/><Relationship Id="rId165" Type="http://schemas.openxmlformats.org/officeDocument/2006/relationships/hyperlink" Target="https://tataunistore.atlassian.net/browse/UCW-30972?atlOrigin=eyJpIjoiMjBhNWIzMmFjMjdiNGE1YzhhZTE4YmM0ZjA0MDM4ZWYiLCJwIjoiZXhjZWwtamlyYSJ9" TargetMode="External"/><Relationship Id="rId372" Type="http://schemas.openxmlformats.org/officeDocument/2006/relationships/hyperlink" Target="https://tataunistore.atlassian.net/browse/UCW-35175?atlOrigin=eyJpIjoiMjBhNWIzMmFjMjdiNGE1YzhhZTE4YmM0ZjA0MDM4ZWYiLCJwIjoiZXhjZWwtamlyYSJ9" TargetMode="External"/><Relationship Id="rId428" Type="http://schemas.openxmlformats.org/officeDocument/2006/relationships/hyperlink" Target="https://tataunistore.atlassian.net/browse/UCW-36113?atlOrigin=eyJpIjoiMjBhNWIzMmFjMjdiNGE1YzhhZTE4YmM0ZjA0MDM4ZWYiLCJwIjoiZXhjZWwtamlyYSJ9" TargetMode="External"/><Relationship Id="rId232" Type="http://schemas.openxmlformats.org/officeDocument/2006/relationships/hyperlink" Target="https://tataunistore.atlassian.net/browse/UCW-30661?atlOrigin=eyJpIjoiMjBhNWIzMmFjMjdiNGE1YzhhZTE4YmM0ZjA0MDM4ZWYiLCJwIjoiZXhjZWwtamlyYSJ9" TargetMode="External"/><Relationship Id="rId274" Type="http://schemas.openxmlformats.org/officeDocument/2006/relationships/hyperlink" Target="https://tataunistore.atlassian.net/browse/UCW-34535?atlOrigin=eyJpIjoiMjBhNWIzMmFjMjdiNGE1YzhhZTE4YmM0ZjA0MDM4ZWYiLCJwIjoiZXhjZWwtamlyYSJ9" TargetMode="External"/><Relationship Id="rId481" Type="http://schemas.openxmlformats.org/officeDocument/2006/relationships/hyperlink" Target="https://tataunistore.atlassian.net/browse/UCW-35874?atlOrigin=eyJpIjoiMjBhNWIzMmFjMjdiNGE1YzhhZTE4YmM0ZjA0MDM4ZWYiLCJwIjoiZXhjZWwtamlyYSJ9" TargetMode="External"/><Relationship Id="rId27" Type="http://schemas.openxmlformats.org/officeDocument/2006/relationships/hyperlink" Target="https://tataunistore.atlassian.net/browse/UCW-31788?atlOrigin=eyJpIjoiMjBhNWIzMmFjMjdiNGE1YzhhZTE4YmM0ZjA0MDM4ZWYiLCJwIjoiZXhjZWwtamlyYSJ9" TargetMode="External"/><Relationship Id="rId69" Type="http://schemas.openxmlformats.org/officeDocument/2006/relationships/hyperlink" Target="https://tataunistore.atlassian.net/browse/UCW-31526?atlOrigin=eyJpIjoiMjBhNWIzMmFjMjdiNGE1YzhhZTE4YmM0ZjA0MDM4ZWYiLCJwIjoiZXhjZWwtamlyYSJ9" TargetMode="External"/><Relationship Id="rId134" Type="http://schemas.openxmlformats.org/officeDocument/2006/relationships/hyperlink" Target="https://tataunistore.atlassian.net/browse/UCW-31119?atlOrigin=eyJpIjoiMjBhNWIzMmFjMjdiNGE1YzhhZTE4YmM0ZjA0MDM4ZWYiLCJwIjoiZXhjZWwtamlyYSJ9" TargetMode="External"/><Relationship Id="rId537" Type="http://schemas.openxmlformats.org/officeDocument/2006/relationships/hyperlink" Target="https://tataunistore.atlassian.net/browse/UCW-36720?atlOrigin=eyJpIjoiMjBhNWIzMmFjMjdiNGE1YzhhZTE4YmM0ZjA0MDM4ZWYiLCJwIjoiZXhjZWwtamlyYSJ9" TargetMode="External"/><Relationship Id="rId579" Type="http://schemas.openxmlformats.org/officeDocument/2006/relationships/hyperlink" Target="https://tataunistore.atlassian.net/browse/UCW-36440?atlOrigin=eyJpIjoiMjBhNWIzMmFjMjdiNGE1YzhhZTE4YmM0ZjA0MDM4ZWYiLCJwIjoiZXhjZWwtamlyYSJ9" TargetMode="External"/><Relationship Id="rId80" Type="http://schemas.openxmlformats.org/officeDocument/2006/relationships/hyperlink" Target="https://tataunistore.atlassian.net/browse/UCW-31469?atlOrigin=eyJpIjoiMjBhNWIzMmFjMjdiNGE1YzhhZTE4YmM0ZjA0MDM4ZWYiLCJwIjoiZXhjZWwtamlyYSJ9" TargetMode="External"/><Relationship Id="rId176" Type="http://schemas.openxmlformats.org/officeDocument/2006/relationships/hyperlink" Target="https://tataunistore.atlassian.net/browse/UCW-30924?atlOrigin=eyJpIjoiMjBhNWIzMmFjMjdiNGE1YzhhZTE4YmM0ZjA0MDM4ZWYiLCJwIjoiZXhjZWwtamlyYSJ9" TargetMode="External"/><Relationship Id="rId341" Type="http://schemas.openxmlformats.org/officeDocument/2006/relationships/hyperlink" Target="https://tataunistore.atlassian.net/browse/UCW-35357?atlOrigin=eyJpIjoiMjBhNWIzMmFjMjdiNGE1YzhhZTE4YmM0ZjA0MDM4ZWYiLCJwIjoiZXhjZWwtamlyYSJ9" TargetMode="External"/><Relationship Id="rId383" Type="http://schemas.openxmlformats.org/officeDocument/2006/relationships/hyperlink" Target="https://tataunistore.atlassian.net/browse/UCW-35124?atlOrigin=eyJpIjoiMjBhNWIzMmFjMjdiNGE1YzhhZTE4YmM0ZjA0MDM4ZWYiLCJwIjoiZXhjZWwtamlyYSJ9" TargetMode="External"/><Relationship Id="rId439" Type="http://schemas.openxmlformats.org/officeDocument/2006/relationships/hyperlink" Target="https://tataunistore.atlassian.net/browse/UCW-36068?atlOrigin=eyJpIjoiMjBhNWIzMmFjMjdiNGE1YzhhZTE4YmM0ZjA0MDM4ZWYiLCJwIjoiZXhjZWwtamlyYSJ9" TargetMode="External"/><Relationship Id="rId590" Type="http://schemas.openxmlformats.org/officeDocument/2006/relationships/hyperlink" Target="https://tataunistore.atlassian.net/browse/UCW-36404?atlOrigin=eyJpIjoiMjBhNWIzMmFjMjdiNGE1YzhhZTE4YmM0ZjA0MDM4ZWYiLCJwIjoiZXhjZWwtamlyYSJ9" TargetMode="External"/><Relationship Id="rId201" Type="http://schemas.openxmlformats.org/officeDocument/2006/relationships/hyperlink" Target="https://tataunistore.atlassian.net/browse/UCW-30798?atlOrigin=eyJpIjoiMjBhNWIzMmFjMjdiNGE1YzhhZTE4YmM0ZjA0MDM4ZWYiLCJwIjoiZXhjZWwtamlyYSJ9" TargetMode="External"/><Relationship Id="rId243" Type="http://schemas.openxmlformats.org/officeDocument/2006/relationships/hyperlink" Target="https://tataunistore.atlassian.net/browse/UCW-30617?atlOrigin=eyJpIjoiMjBhNWIzMmFjMjdiNGE1YzhhZTE4YmM0ZjA0MDM4ZWYiLCJwIjoiZXhjZWwtamlyYSJ9" TargetMode="External"/><Relationship Id="rId285" Type="http://schemas.openxmlformats.org/officeDocument/2006/relationships/hyperlink" Target="https://tataunistore.atlassian.net/browse/UCW-34445?atlOrigin=eyJpIjoiMjBhNWIzMmFjMjdiNGE1YzhhZTE4YmM0ZjA0MDM4ZWYiLCJwIjoiZXhjZWwtamlyYSJ9" TargetMode="External"/><Relationship Id="rId450" Type="http://schemas.openxmlformats.org/officeDocument/2006/relationships/hyperlink" Target="https://tataunistore.atlassian.net/browse/UCW-36014?atlOrigin=eyJpIjoiMjBhNWIzMmFjMjdiNGE1YzhhZTE4YmM0ZjA0MDM4ZWYiLCJwIjoiZXhjZWwtamlyYSJ9" TargetMode="External"/><Relationship Id="rId506" Type="http://schemas.openxmlformats.org/officeDocument/2006/relationships/hyperlink" Target="https://tataunistore.atlassian.net/browse/UCW-36832?atlOrigin=eyJpIjoiMjBhNWIzMmFjMjdiNGE1YzhhZTE4YmM0ZjA0MDM4ZWYiLCJwIjoiZXhjZWwtamlyYSJ9" TargetMode="External"/><Relationship Id="rId38" Type="http://schemas.openxmlformats.org/officeDocument/2006/relationships/hyperlink" Target="https://tataunistore.atlassian.net/browse/UCW-31745?atlOrigin=eyJpIjoiMjBhNWIzMmFjMjdiNGE1YzhhZTE4YmM0ZjA0MDM4ZWYiLCJwIjoiZXhjZWwtamlyYSJ9" TargetMode="External"/><Relationship Id="rId103" Type="http://schemas.openxmlformats.org/officeDocument/2006/relationships/hyperlink" Target="https://tataunistore.atlassian.net/browse/UCW-31301?atlOrigin=eyJpIjoiMjBhNWIzMmFjMjdiNGE1YzhhZTE4YmM0ZjA0MDM4ZWYiLCJwIjoiZXhjZWwtamlyYSJ9" TargetMode="External"/><Relationship Id="rId310" Type="http://schemas.openxmlformats.org/officeDocument/2006/relationships/hyperlink" Target="https://tataunistore.atlassian.net/browse/UCW-34329?atlOrigin=eyJpIjoiMjBhNWIzMmFjMjdiNGE1YzhhZTE4YmM0ZjA0MDM4ZWYiLCJwIjoiZXhjZWwtamlyYSJ9" TargetMode="External"/><Relationship Id="rId492" Type="http://schemas.openxmlformats.org/officeDocument/2006/relationships/hyperlink" Target="https://tataunistore.atlassian.net/browse/UCW-36897?atlOrigin=eyJpIjoiMjBhNWIzMmFjMjdiNGE1YzhhZTE4YmM0ZjA0MDM4ZWYiLCJwIjoiZXhjZWwtamlyYSJ9" TargetMode="External"/><Relationship Id="rId548" Type="http://schemas.openxmlformats.org/officeDocument/2006/relationships/hyperlink" Target="https://tataunistore.atlassian.net/browse/UCW-36687?atlOrigin=eyJpIjoiMjBhNWIzMmFjMjdiNGE1YzhhZTE4YmM0ZjA0MDM4ZWYiLCJwIjoiZXhjZWwtamlyYSJ9" TargetMode="External"/><Relationship Id="rId91" Type="http://schemas.openxmlformats.org/officeDocument/2006/relationships/hyperlink" Target="https://tataunistore.atlassian.net/browse/UCW-31393?atlOrigin=eyJpIjoiMjBhNWIzMmFjMjdiNGE1YzhhZTE4YmM0ZjA0MDM4ZWYiLCJwIjoiZXhjZWwtamlyYSJ9" TargetMode="External"/><Relationship Id="rId145" Type="http://schemas.openxmlformats.org/officeDocument/2006/relationships/hyperlink" Target="https://tataunistore.atlassian.net/browse/UCW-31054?atlOrigin=eyJpIjoiMjBhNWIzMmFjMjdiNGE1YzhhZTE4YmM0ZjA0MDM4ZWYiLCJwIjoiZXhjZWwtamlyYSJ9" TargetMode="External"/><Relationship Id="rId187" Type="http://schemas.openxmlformats.org/officeDocument/2006/relationships/hyperlink" Target="https://tataunistore.atlassian.net/browse/UCW-30855?atlOrigin=eyJpIjoiMjBhNWIzMmFjMjdiNGE1YzhhZTE4YmM0ZjA0MDM4ZWYiLCJwIjoiZXhjZWwtamlyYSJ9" TargetMode="External"/><Relationship Id="rId352" Type="http://schemas.openxmlformats.org/officeDocument/2006/relationships/hyperlink" Target="https://tataunistore.atlassian.net/browse/UCW-35316?atlOrigin=eyJpIjoiMjBhNWIzMmFjMjdiNGE1YzhhZTE4YmM0ZjA0MDM4ZWYiLCJwIjoiZXhjZWwtamlyYSJ9" TargetMode="External"/><Relationship Id="rId394" Type="http://schemas.openxmlformats.org/officeDocument/2006/relationships/hyperlink" Target="https://tataunistore.atlassian.net/browse/UCW-35088?atlOrigin=eyJpIjoiMjBhNWIzMmFjMjdiNGE1YzhhZTE4YmM0ZjA0MDM4ZWYiLCJwIjoiZXhjZWwtamlyYSJ9" TargetMode="External"/><Relationship Id="rId408" Type="http://schemas.openxmlformats.org/officeDocument/2006/relationships/hyperlink" Target="https://tataunistore.atlassian.net/browse/UCW-35030?atlOrigin=eyJpIjoiMjBhNWIzMmFjMjdiNGE1YzhhZTE4YmM0ZjA0MDM4ZWYiLCJwIjoiZXhjZWwtamlyYSJ9" TargetMode="External"/><Relationship Id="rId212" Type="http://schemas.openxmlformats.org/officeDocument/2006/relationships/hyperlink" Target="https://tataunistore.atlassian.net/browse/UCW-30751?atlOrigin=eyJpIjoiMjBhNWIzMmFjMjdiNGE1YzhhZTE4YmM0ZjA0MDM4ZWYiLCJwIjoiZXhjZWwtamlyYSJ9" TargetMode="External"/><Relationship Id="rId254" Type="http://schemas.openxmlformats.org/officeDocument/2006/relationships/hyperlink" Target="https://tataunistore.atlassian.net/browse/UCW-30555?atlOrigin=eyJpIjoiMjBhNWIzMmFjMjdiNGE1YzhhZTE4YmM0ZjA0MDM4ZWYiLCJwIjoiZXhjZWwtamlyYSJ9" TargetMode="External"/><Relationship Id="rId49" Type="http://schemas.openxmlformats.org/officeDocument/2006/relationships/hyperlink" Target="https://tataunistore.atlassian.net/browse/UCW-31702?atlOrigin=eyJpIjoiMjBhNWIzMmFjMjdiNGE1YzhhZTE4YmM0ZjA0MDM4ZWYiLCJwIjoiZXhjZWwtamlyYSJ9" TargetMode="External"/><Relationship Id="rId114" Type="http://schemas.openxmlformats.org/officeDocument/2006/relationships/hyperlink" Target="https://tataunistore.atlassian.net/browse/UCW-31244?atlOrigin=eyJpIjoiMjBhNWIzMmFjMjdiNGE1YzhhZTE4YmM0ZjA0MDM4ZWYiLCJwIjoiZXhjZWwtamlyYSJ9" TargetMode="External"/><Relationship Id="rId296" Type="http://schemas.openxmlformats.org/officeDocument/2006/relationships/hyperlink" Target="https://tataunistore.atlassian.net/browse/UCW-34394?atlOrigin=eyJpIjoiMjBhNWIzMmFjMjdiNGE1YzhhZTE4YmM0ZjA0MDM4ZWYiLCJwIjoiZXhjZWwtamlyYSJ9" TargetMode="External"/><Relationship Id="rId461" Type="http://schemas.openxmlformats.org/officeDocument/2006/relationships/hyperlink" Target="https://tataunistore.atlassian.net/browse/UCW-35967?atlOrigin=eyJpIjoiMjBhNWIzMmFjMjdiNGE1YzhhZTE4YmM0ZjA0MDM4ZWYiLCJwIjoiZXhjZWwtamlyYSJ9" TargetMode="External"/><Relationship Id="rId517" Type="http://schemas.openxmlformats.org/officeDocument/2006/relationships/hyperlink" Target="https://tataunistore.atlassian.net/browse/UCW-36805?atlOrigin=eyJpIjoiMjBhNWIzMmFjMjdiNGE1YzhhZTE4YmM0ZjA0MDM4ZWYiLCJwIjoiZXhjZWwtamlyYSJ9" TargetMode="External"/><Relationship Id="rId559" Type="http://schemas.openxmlformats.org/officeDocument/2006/relationships/hyperlink" Target="https://tataunistore.atlassian.net/browse/UCW-36609?atlOrigin=eyJpIjoiMjBhNWIzMmFjMjdiNGE1YzhhZTE4YmM0ZjA0MDM4ZWYiLCJwIjoiZXhjZWwtamlyYSJ9" TargetMode="External"/><Relationship Id="rId60" Type="http://schemas.openxmlformats.org/officeDocument/2006/relationships/hyperlink" Target="https://tataunistore.atlassian.net/browse/UCW-31588?atlOrigin=eyJpIjoiMjBhNWIzMmFjMjdiNGE1YzhhZTE4YmM0ZjA0MDM4ZWYiLCJwIjoiZXhjZWwtamlyYSJ9" TargetMode="External"/><Relationship Id="rId156" Type="http://schemas.openxmlformats.org/officeDocument/2006/relationships/hyperlink" Target="https://tataunistore.atlassian.net/browse/UCW-31010?atlOrigin=eyJpIjoiMjBhNWIzMmFjMjdiNGE1YzhhZTE4YmM0ZjA0MDM4ZWYiLCJwIjoiZXhjZWwtamlyYSJ9" TargetMode="External"/><Relationship Id="rId198" Type="http://schemas.openxmlformats.org/officeDocument/2006/relationships/hyperlink" Target="https://tataunistore.atlassian.net/browse/UCW-30817?atlOrigin=eyJpIjoiMjBhNWIzMmFjMjdiNGE1YzhhZTE4YmM0ZjA0MDM4ZWYiLCJwIjoiZXhjZWwtamlyYSJ9" TargetMode="External"/><Relationship Id="rId321" Type="http://schemas.openxmlformats.org/officeDocument/2006/relationships/hyperlink" Target="https://tataunistore.atlassian.net/browse/UCW-34271?atlOrigin=eyJpIjoiMjBhNWIzMmFjMjdiNGE1YzhhZTE4YmM0ZjA0MDM4ZWYiLCJwIjoiZXhjZWwtamlyYSJ9" TargetMode="External"/><Relationship Id="rId363" Type="http://schemas.openxmlformats.org/officeDocument/2006/relationships/hyperlink" Target="https://tataunistore.atlassian.net/browse/UCW-35217?atlOrigin=eyJpIjoiMjBhNWIzMmFjMjdiNGE1YzhhZTE4YmM0ZjA0MDM4ZWYiLCJwIjoiZXhjZWwtamlyYSJ9" TargetMode="External"/><Relationship Id="rId419" Type="http://schemas.openxmlformats.org/officeDocument/2006/relationships/hyperlink" Target="https://tataunistore.atlassian.net/browse/UCW-34976?atlOrigin=eyJpIjoiMjBhNWIzMmFjMjdiNGE1YzhhZTE4YmM0ZjA0MDM4ZWYiLCJwIjoiZXhjZWwtamlyYSJ9" TargetMode="External"/><Relationship Id="rId570" Type="http://schemas.openxmlformats.org/officeDocument/2006/relationships/hyperlink" Target="https://tataunistore.atlassian.net/browse/UCW-36531?atlOrigin=eyJpIjoiMjBhNWIzMmFjMjdiNGE1YzhhZTE4YmM0ZjA0MDM4ZWYiLCJwIjoiZXhjZWwtamlyYSJ9" TargetMode="External"/><Relationship Id="rId223" Type="http://schemas.openxmlformats.org/officeDocument/2006/relationships/hyperlink" Target="https://tataunistore.atlassian.net/browse/UCW-30690?atlOrigin=eyJpIjoiMjBhNWIzMmFjMjdiNGE1YzhhZTE4YmM0ZjA0MDM4ZWYiLCJwIjoiZXhjZWwtamlyYSJ9" TargetMode="External"/><Relationship Id="rId430" Type="http://schemas.openxmlformats.org/officeDocument/2006/relationships/hyperlink" Target="https://tataunistore.atlassian.net/browse/UCW-36107?atlOrigin=eyJpIjoiMjBhNWIzMmFjMjdiNGE1YzhhZTE4YmM0ZjA0MDM4ZWYiLCJwIjoiZXhjZWwtamlyYSJ9" TargetMode="External"/><Relationship Id="rId18" Type="http://schemas.openxmlformats.org/officeDocument/2006/relationships/hyperlink" Target="https://tataunistore.atlassian.net/browse/UCW-31849?atlOrigin=eyJpIjoiMjBhNWIzMmFjMjdiNGE1YzhhZTE4YmM0ZjA0MDM4ZWYiLCJwIjoiZXhjZWwtamlyYSJ9" TargetMode="External"/><Relationship Id="rId265" Type="http://schemas.openxmlformats.org/officeDocument/2006/relationships/hyperlink" Target="https://tataunistore.atlassian.net/browse/UCW-30523?atlOrigin=eyJpIjoiMjBhNWIzMmFjMjdiNGE1YzhhZTE4YmM0ZjA0MDM4ZWYiLCJwIjoiZXhjZWwtamlyYSJ9" TargetMode="External"/><Relationship Id="rId472" Type="http://schemas.openxmlformats.org/officeDocument/2006/relationships/hyperlink" Target="https://tataunistore.atlassian.net/browse/UCW-35920?atlOrigin=eyJpIjoiMjBhNWIzMmFjMjdiNGE1YzhhZTE4YmM0ZjA0MDM4ZWYiLCJwIjoiZXhjZWwtamlyYSJ9" TargetMode="External"/><Relationship Id="rId528" Type="http://schemas.openxmlformats.org/officeDocument/2006/relationships/hyperlink" Target="https://tataunistore.atlassian.net/browse/UCW-36754?atlOrigin=eyJpIjoiMjBhNWIzMmFjMjdiNGE1YzhhZTE4YmM0ZjA0MDM4ZWYiLCJwIjoiZXhjZWwtamlyYSJ9" TargetMode="External"/><Relationship Id="rId125" Type="http://schemas.openxmlformats.org/officeDocument/2006/relationships/hyperlink" Target="https://tataunistore.atlassian.net/browse/UCW-31160?atlOrigin=eyJpIjoiMjBhNWIzMmFjMjdiNGE1YzhhZTE4YmM0ZjA0MDM4ZWYiLCJwIjoiZXhjZWwtamlyYSJ9" TargetMode="External"/><Relationship Id="rId167" Type="http://schemas.openxmlformats.org/officeDocument/2006/relationships/hyperlink" Target="https://tataunistore.atlassian.net/browse/UCW-30958?atlOrigin=eyJpIjoiMjBhNWIzMmFjMjdiNGE1YzhhZTE4YmM0ZjA0MDM4ZWYiLCJwIjoiZXhjZWwtamlyYSJ9" TargetMode="External"/><Relationship Id="rId332" Type="http://schemas.openxmlformats.org/officeDocument/2006/relationships/hyperlink" Target="https://tataunistore.atlassian.net/browse/UCW-35393?atlOrigin=eyJpIjoiMjBhNWIzMmFjMjdiNGE1YzhhZTE4YmM0ZjA0MDM4ZWYiLCJwIjoiZXhjZWwtamlyYSJ9" TargetMode="External"/><Relationship Id="rId374" Type="http://schemas.openxmlformats.org/officeDocument/2006/relationships/hyperlink" Target="https://tataunistore.atlassian.net/browse/UCW-35150?atlOrigin=eyJpIjoiMjBhNWIzMmFjMjdiNGE1YzhhZTE4YmM0ZjA0MDM4ZWYiLCJwIjoiZXhjZWwtamlyYSJ9" TargetMode="External"/><Relationship Id="rId581" Type="http://schemas.openxmlformats.org/officeDocument/2006/relationships/hyperlink" Target="https://tataunistore.atlassian.net/browse/UCW-36437?atlOrigin=eyJpIjoiMjBhNWIzMmFjMjdiNGE1YzhhZTE4YmM0ZjA0MDM4ZWYiLCJwIjoiZXhjZWwtamlyYSJ9" TargetMode="External"/><Relationship Id="rId71" Type="http://schemas.openxmlformats.org/officeDocument/2006/relationships/hyperlink" Target="https://tataunistore.atlassian.net/browse/UCW-31512?atlOrigin=eyJpIjoiMjBhNWIzMmFjMjdiNGE1YzhhZTE4YmM0ZjA0MDM4ZWYiLCJwIjoiZXhjZWwtamlyYSJ9" TargetMode="External"/><Relationship Id="rId234" Type="http://schemas.openxmlformats.org/officeDocument/2006/relationships/hyperlink" Target="https://tataunistore.atlassian.net/browse/UCW-30656?atlOrigin=eyJpIjoiMjBhNWIzMmFjMjdiNGE1YzhhZTE4YmM0ZjA0MDM4ZWYiLCJwIjoiZXhjZWwtamlyYSJ9" TargetMode="External"/><Relationship Id="rId2" Type="http://schemas.openxmlformats.org/officeDocument/2006/relationships/hyperlink" Target="https://tataunistore.atlassian.net/browse/UCW-31980?atlOrigin=eyJpIjoiMjBhNWIzMmFjMjdiNGE1YzhhZTE4YmM0ZjA0MDM4ZWYiLCJwIjoiZXhjZWwtamlyYSJ9" TargetMode="External"/><Relationship Id="rId29" Type="http://schemas.openxmlformats.org/officeDocument/2006/relationships/hyperlink" Target="https://tataunistore.atlassian.net/browse/UCW-31766?atlOrigin=eyJpIjoiMjBhNWIzMmFjMjdiNGE1YzhhZTE4YmM0ZjA0MDM4ZWYiLCJwIjoiZXhjZWwtamlyYSJ9" TargetMode="External"/><Relationship Id="rId276" Type="http://schemas.openxmlformats.org/officeDocument/2006/relationships/hyperlink" Target="https://tataunistore.atlassian.net/browse/UCW-34527?atlOrigin=eyJpIjoiMjBhNWIzMmFjMjdiNGE1YzhhZTE4YmM0ZjA0MDM4ZWYiLCJwIjoiZXhjZWwtamlyYSJ9" TargetMode="External"/><Relationship Id="rId441" Type="http://schemas.openxmlformats.org/officeDocument/2006/relationships/hyperlink" Target="https://tataunistore.atlassian.net/browse/UCW-36053?atlOrigin=eyJpIjoiMjBhNWIzMmFjMjdiNGE1YzhhZTE4YmM0ZjA0MDM4ZWYiLCJwIjoiZXhjZWwtamlyYSJ9" TargetMode="External"/><Relationship Id="rId483" Type="http://schemas.openxmlformats.org/officeDocument/2006/relationships/hyperlink" Target="https://tataunistore.atlassian.net/browse/UCW-35872?atlOrigin=eyJpIjoiMjBhNWIzMmFjMjdiNGE1YzhhZTE4YmM0ZjA0MDM4ZWYiLCJwIjoiZXhjZWwtamlyYSJ9" TargetMode="External"/><Relationship Id="rId539" Type="http://schemas.openxmlformats.org/officeDocument/2006/relationships/hyperlink" Target="https://tataunistore.atlassian.net/browse/UCW-36716?atlOrigin=eyJpIjoiMjBhNWIzMmFjMjdiNGE1YzhhZTE4YmM0ZjA0MDM4ZWYiLCJwIjoiZXhjZWwtamlyYSJ9" TargetMode="External"/><Relationship Id="rId40" Type="http://schemas.openxmlformats.org/officeDocument/2006/relationships/hyperlink" Target="https://tataunistore.atlassian.net/browse/UCW-31736?atlOrigin=eyJpIjoiMjBhNWIzMmFjMjdiNGE1YzhhZTE4YmM0ZjA0MDM4ZWYiLCJwIjoiZXhjZWwtamlyYSJ9" TargetMode="External"/><Relationship Id="rId136" Type="http://schemas.openxmlformats.org/officeDocument/2006/relationships/hyperlink" Target="https://tataunistore.atlassian.net/browse/UCW-31111?atlOrigin=eyJpIjoiMjBhNWIzMmFjMjdiNGE1YzhhZTE4YmM0ZjA0MDM4ZWYiLCJwIjoiZXhjZWwtamlyYSJ9" TargetMode="External"/><Relationship Id="rId178" Type="http://schemas.openxmlformats.org/officeDocument/2006/relationships/hyperlink" Target="https://tataunistore.atlassian.net/browse/UCW-30892?atlOrigin=eyJpIjoiMjBhNWIzMmFjMjdiNGE1YzhhZTE4YmM0ZjA0MDM4ZWYiLCJwIjoiZXhjZWwtamlyYSJ9" TargetMode="External"/><Relationship Id="rId301" Type="http://schemas.openxmlformats.org/officeDocument/2006/relationships/hyperlink" Target="https://tataunistore.atlassian.net/browse/UCW-34380?atlOrigin=eyJpIjoiMjBhNWIzMmFjMjdiNGE1YzhhZTE4YmM0ZjA0MDM4ZWYiLCJwIjoiZXhjZWwtamlyYSJ9" TargetMode="External"/><Relationship Id="rId343" Type="http://schemas.openxmlformats.org/officeDocument/2006/relationships/hyperlink" Target="https://tataunistore.atlassian.net/browse/UCW-35355?atlOrigin=eyJpIjoiMjBhNWIzMmFjMjdiNGE1YzhhZTE4YmM0ZjA0MDM4ZWYiLCJwIjoiZXhjZWwtamlyYSJ9" TargetMode="External"/><Relationship Id="rId550" Type="http://schemas.openxmlformats.org/officeDocument/2006/relationships/hyperlink" Target="https://tataunistore.atlassian.net/browse/UCW-36662?atlOrigin=eyJpIjoiMjBhNWIzMmFjMjdiNGE1YzhhZTE4YmM0ZjA0MDM4ZWYiLCJwIjoiZXhjZWwtamlyYSJ9" TargetMode="External"/><Relationship Id="rId82" Type="http://schemas.openxmlformats.org/officeDocument/2006/relationships/hyperlink" Target="https://tataunistore.atlassian.net/browse/UCW-31457?atlOrigin=eyJpIjoiMjBhNWIzMmFjMjdiNGE1YzhhZTE4YmM0ZjA0MDM4ZWYiLCJwIjoiZXhjZWwtamlyYSJ9" TargetMode="External"/><Relationship Id="rId203" Type="http://schemas.openxmlformats.org/officeDocument/2006/relationships/hyperlink" Target="https://tataunistore.atlassian.net/browse/UCW-30783?atlOrigin=eyJpIjoiMjBhNWIzMmFjMjdiNGE1YzhhZTE4YmM0ZjA0MDM4ZWYiLCJwIjoiZXhjZWwtamlyYSJ9" TargetMode="External"/><Relationship Id="rId385" Type="http://schemas.openxmlformats.org/officeDocument/2006/relationships/hyperlink" Target="https://tataunistore.atlassian.net/browse/UCW-35115?atlOrigin=eyJpIjoiMjBhNWIzMmFjMjdiNGE1YzhhZTE4YmM0ZjA0MDM4ZWYiLCJwIjoiZXhjZWwtamlyYSJ9" TargetMode="External"/><Relationship Id="rId592" Type="http://schemas.openxmlformats.org/officeDocument/2006/relationships/hyperlink" Target="https://tataunistore.atlassian.net/browse/UCW-36399?atlOrigin=eyJpIjoiMjBhNWIzMmFjMjdiNGE1YzhhZTE4YmM0ZjA0MDM4ZWYiLCJwIjoiZXhjZWwtamlyYSJ9" TargetMode="External"/><Relationship Id="rId245" Type="http://schemas.openxmlformats.org/officeDocument/2006/relationships/hyperlink" Target="https://tataunistore.atlassian.net/browse/UCW-30610?atlOrigin=eyJpIjoiMjBhNWIzMmFjMjdiNGE1YzhhZTE4YmM0ZjA0MDM4ZWYiLCJwIjoiZXhjZWwtamlyYSJ9" TargetMode="External"/><Relationship Id="rId287" Type="http://schemas.openxmlformats.org/officeDocument/2006/relationships/hyperlink" Target="https://tataunistore.atlassian.net/browse/UCW-34433?atlOrigin=eyJpIjoiMjBhNWIzMmFjMjdiNGE1YzhhZTE4YmM0ZjA0MDM4ZWYiLCJwIjoiZXhjZWwtamlyYSJ9" TargetMode="External"/><Relationship Id="rId410" Type="http://schemas.openxmlformats.org/officeDocument/2006/relationships/hyperlink" Target="https://tataunistore.atlassian.net/browse/UCW-35017?atlOrigin=eyJpIjoiMjBhNWIzMmFjMjdiNGE1YzhhZTE4YmM0ZjA0MDM4ZWYiLCJwIjoiZXhjZWwtamlyYSJ9" TargetMode="External"/><Relationship Id="rId452" Type="http://schemas.openxmlformats.org/officeDocument/2006/relationships/hyperlink" Target="https://tataunistore.atlassian.net/browse/UCW-36009?atlOrigin=eyJpIjoiMjBhNWIzMmFjMjdiNGE1YzhhZTE4YmM0ZjA0MDM4ZWYiLCJwIjoiZXhjZWwtamlyYSJ9" TargetMode="External"/><Relationship Id="rId494" Type="http://schemas.openxmlformats.org/officeDocument/2006/relationships/hyperlink" Target="https://tataunistore.atlassian.net/browse/UCW-36891?atlOrigin=eyJpIjoiMjBhNWIzMmFjMjdiNGE1YzhhZTE4YmM0ZjA0MDM4ZWYiLCJwIjoiZXhjZWwtamlyYSJ9" TargetMode="External"/><Relationship Id="rId508" Type="http://schemas.openxmlformats.org/officeDocument/2006/relationships/hyperlink" Target="https://tataunistore.atlassian.net/browse/UCW-36828?atlOrigin=eyJpIjoiMjBhNWIzMmFjMjdiNGE1YzhhZTE4YmM0ZjA0MDM4ZWYiLCJwIjoiZXhjZWwtamlyYSJ9" TargetMode="External"/><Relationship Id="rId105" Type="http://schemas.openxmlformats.org/officeDocument/2006/relationships/hyperlink" Target="https://tataunistore.atlassian.net/browse/UCW-31289?atlOrigin=eyJpIjoiMjBhNWIzMmFjMjdiNGE1YzhhZTE4YmM0ZjA0MDM4ZWYiLCJwIjoiZXhjZWwtamlyYSJ9" TargetMode="External"/><Relationship Id="rId147" Type="http://schemas.openxmlformats.org/officeDocument/2006/relationships/hyperlink" Target="https://tataunistore.atlassian.net/browse/UCW-31049?atlOrigin=eyJpIjoiMjBhNWIzMmFjMjdiNGE1YzhhZTE4YmM0ZjA0MDM4ZWYiLCJwIjoiZXhjZWwtamlyYSJ9" TargetMode="External"/><Relationship Id="rId312" Type="http://schemas.openxmlformats.org/officeDocument/2006/relationships/hyperlink" Target="https://tataunistore.atlassian.net/browse/UCW-34321?atlOrigin=eyJpIjoiMjBhNWIzMmFjMjdiNGE1YzhhZTE4YmM0ZjA0MDM4ZWYiLCJwIjoiZXhjZWwtamlyYSJ9" TargetMode="External"/><Relationship Id="rId354" Type="http://schemas.openxmlformats.org/officeDocument/2006/relationships/hyperlink" Target="https://tataunistore.atlassian.net/browse/UCW-35308?atlOrigin=eyJpIjoiMjBhNWIzMmFjMjdiNGE1YzhhZTE4YmM0ZjA0MDM4ZWYiLCJwIjoiZXhjZWwtamlyYSJ9" TargetMode="External"/><Relationship Id="rId51" Type="http://schemas.openxmlformats.org/officeDocument/2006/relationships/hyperlink" Target="https://tataunistore.atlassian.net/browse/UCW-31695?atlOrigin=eyJpIjoiMjBhNWIzMmFjMjdiNGE1YzhhZTE4YmM0ZjA0MDM4ZWYiLCJwIjoiZXhjZWwtamlyYSJ9" TargetMode="External"/><Relationship Id="rId93" Type="http://schemas.openxmlformats.org/officeDocument/2006/relationships/hyperlink" Target="https://tataunistore.atlassian.net/browse/UCW-31376?atlOrigin=eyJpIjoiMjBhNWIzMmFjMjdiNGE1YzhhZTE4YmM0ZjA0MDM4ZWYiLCJwIjoiZXhjZWwtamlyYSJ9" TargetMode="External"/><Relationship Id="rId189" Type="http://schemas.openxmlformats.org/officeDocument/2006/relationships/hyperlink" Target="https://tataunistore.atlassian.net/browse/UCW-30846?atlOrigin=eyJpIjoiMjBhNWIzMmFjMjdiNGE1YzhhZTE4YmM0ZjA0MDM4ZWYiLCJwIjoiZXhjZWwtamlyYSJ9" TargetMode="External"/><Relationship Id="rId396" Type="http://schemas.openxmlformats.org/officeDocument/2006/relationships/hyperlink" Target="https://tataunistore.atlassian.net/browse/UCW-35076?atlOrigin=eyJpIjoiMjBhNWIzMmFjMjdiNGE1YzhhZTE4YmM0ZjA0MDM4ZWYiLCJwIjoiZXhjZWwtamlyYSJ9" TargetMode="External"/><Relationship Id="rId561" Type="http://schemas.openxmlformats.org/officeDocument/2006/relationships/hyperlink" Target="https://tataunistore.atlassian.net/browse/UCW-36600?atlOrigin=eyJpIjoiMjBhNWIzMmFjMjdiNGE1YzhhZTE4YmM0ZjA0MDM4ZWYiLCJwIjoiZXhjZWwtamlyYSJ9" TargetMode="External"/><Relationship Id="rId214" Type="http://schemas.openxmlformats.org/officeDocument/2006/relationships/hyperlink" Target="https://tataunistore.atlassian.net/browse/UCW-30746?atlOrigin=eyJpIjoiMjBhNWIzMmFjMjdiNGE1YzhhZTE4YmM0ZjA0MDM4ZWYiLCJwIjoiZXhjZWwtamlyYSJ9" TargetMode="External"/><Relationship Id="rId256" Type="http://schemas.openxmlformats.org/officeDocument/2006/relationships/hyperlink" Target="https://tataunistore.atlassian.net/browse/UCW-30544?atlOrigin=eyJpIjoiMjBhNWIzMmFjMjdiNGE1YzhhZTE4YmM0ZjA0MDM4ZWYiLCJwIjoiZXhjZWwtamlyYSJ9" TargetMode="External"/><Relationship Id="rId298" Type="http://schemas.openxmlformats.org/officeDocument/2006/relationships/hyperlink" Target="https://tataunistore.atlassian.net/browse/UCW-34392?atlOrigin=eyJpIjoiMjBhNWIzMmFjMjdiNGE1YzhhZTE4YmM0ZjA0MDM4ZWYiLCJwIjoiZXhjZWwtamlyYSJ9" TargetMode="External"/><Relationship Id="rId421" Type="http://schemas.openxmlformats.org/officeDocument/2006/relationships/hyperlink" Target="https://tataunistore.atlassian.net/browse/UCW-34965?atlOrigin=eyJpIjoiMjBhNWIzMmFjMjdiNGE1YzhhZTE4YmM0ZjA0MDM4ZWYiLCJwIjoiZXhjZWwtamlyYSJ9" TargetMode="External"/><Relationship Id="rId463" Type="http://schemas.openxmlformats.org/officeDocument/2006/relationships/hyperlink" Target="https://tataunistore.atlassian.net/browse/UCW-35960?atlOrigin=eyJpIjoiMjBhNWIzMmFjMjdiNGE1YzhhZTE4YmM0ZjA0MDM4ZWYiLCJwIjoiZXhjZWwtamlyYSJ9" TargetMode="External"/><Relationship Id="rId519" Type="http://schemas.openxmlformats.org/officeDocument/2006/relationships/hyperlink" Target="https://tataunistore.atlassian.net/browse/UCW-36801?atlOrigin=eyJpIjoiMjBhNWIzMmFjMjdiNGE1YzhhZTE4YmM0ZjA0MDM4ZWYiLCJwIjoiZXhjZWwtamlyYSJ9" TargetMode="External"/><Relationship Id="rId116" Type="http://schemas.openxmlformats.org/officeDocument/2006/relationships/hyperlink" Target="https://tataunistore.atlassian.net/browse/UCW-31218?atlOrigin=eyJpIjoiMjBhNWIzMmFjMjdiNGE1YzhhZTE4YmM0ZjA0MDM4ZWYiLCJwIjoiZXhjZWwtamlyYSJ9" TargetMode="External"/><Relationship Id="rId158" Type="http://schemas.openxmlformats.org/officeDocument/2006/relationships/hyperlink" Target="https://tataunistore.atlassian.net/browse/UCW-30995?atlOrigin=eyJpIjoiMjBhNWIzMmFjMjdiNGE1YzhhZTE4YmM0ZjA0MDM4ZWYiLCJwIjoiZXhjZWwtamlyYSJ9" TargetMode="External"/><Relationship Id="rId323" Type="http://schemas.openxmlformats.org/officeDocument/2006/relationships/hyperlink" Target="https://tataunistore.atlassian.net/browse/UCW-34254?atlOrigin=eyJpIjoiMjBhNWIzMmFjMjdiNGE1YzhhZTE4YmM0ZjA0MDM4ZWYiLCJwIjoiZXhjZWwtamlyYSJ9" TargetMode="External"/><Relationship Id="rId530" Type="http://schemas.openxmlformats.org/officeDocument/2006/relationships/hyperlink" Target="https://tataunistore.atlassian.net/browse/UCW-36746?atlOrigin=eyJpIjoiMjBhNWIzMmFjMjdiNGE1YzhhZTE4YmM0ZjA0MDM4ZWYiLCJwIjoiZXhjZWwtamlyYSJ9" TargetMode="External"/><Relationship Id="rId20" Type="http://schemas.openxmlformats.org/officeDocument/2006/relationships/hyperlink" Target="https://tataunistore.atlassian.net/browse/UCW-31820?atlOrigin=eyJpIjoiMjBhNWIzMmFjMjdiNGE1YzhhZTE4YmM0ZjA0MDM4ZWYiLCJwIjoiZXhjZWwtamlyYSJ9" TargetMode="External"/><Relationship Id="rId62" Type="http://schemas.openxmlformats.org/officeDocument/2006/relationships/hyperlink" Target="https://tataunistore.atlassian.net/browse/UCW-31552?atlOrigin=eyJpIjoiMjBhNWIzMmFjMjdiNGE1YzhhZTE4YmM0ZjA0MDM4ZWYiLCJwIjoiZXhjZWwtamlyYSJ9" TargetMode="External"/><Relationship Id="rId365" Type="http://schemas.openxmlformats.org/officeDocument/2006/relationships/hyperlink" Target="https://tataunistore.atlassian.net/browse/UCW-35213?atlOrigin=eyJpIjoiMjBhNWIzMmFjMjdiNGE1YzhhZTE4YmM0ZjA0MDM4ZWYiLCJwIjoiZXhjZWwtamlyYSJ9" TargetMode="External"/><Relationship Id="rId572" Type="http://schemas.openxmlformats.org/officeDocument/2006/relationships/hyperlink" Target="https://tataunistore.atlassian.net/browse/UCW-36520?atlOrigin=eyJpIjoiMjBhNWIzMmFjMjdiNGE1YzhhZTE4YmM0ZjA0MDM4ZWYiLCJwIjoiZXhjZWwtamlyYSJ9" TargetMode="External"/><Relationship Id="rId225" Type="http://schemas.openxmlformats.org/officeDocument/2006/relationships/hyperlink" Target="https://tataunistore.atlassian.net/browse/UCW-30685?atlOrigin=eyJpIjoiMjBhNWIzMmFjMjdiNGE1YzhhZTE4YmM0ZjA0MDM4ZWYiLCJwIjoiZXhjZWwtamlyYSJ9" TargetMode="External"/><Relationship Id="rId267" Type="http://schemas.openxmlformats.org/officeDocument/2006/relationships/hyperlink" Target="https://tataunistore.atlassian.net/browse/UCW-30488?atlOrigin=eyJpIjoiMjBhNWIzMmFjMjdiNGE1YzhhZTE4YmM0ZjA0MDM4ZWYiLCJwIjoiZXhjZWwtamlyYSJ9" TargetMode="External"/><Relationship Id="rId432" Type="http://schemas.openxmlformats.org/officeDocument/2006/relationships/hyperlink" Target="https://tataunistore.atlassian.net/browse/UCW-36103?atlOrigin=eyJpIjoiMjBhNWIzMmFjMjdiNGE1YzhhZTE4YmM0ZjA0MDM4ZWYiLCJwIjoiZXhjZWwtamlyYSJ9" TargetMode="External"/><Relationship Id="rId474" Type="http://schemas.openxmlformats.org/officeDocument/2006/relationships/hyperlink" Target="https://tataunistore.atlassian.net/browse/UCW-35915?atlOrigin=eyJpIjoiMjBhNWIzMmFjMjdiNGE1YzhhZTE4YmM0ZjA0MDM4ZWYiLCJwIjoiZXhjZWwtamlyYSJ9" TargetMode="External"/><Relationship Id="rId127" Type="http://schemas.openxmlformats.org/officeDocument/2006/relationships/hyperlink" Target="https://tataunistore.atlassian.net/browse/UCW-31153?atlOrigin=eyJpIjoiMjBhNWIzMmFjMjdiNGE1YzhhZTE4YmM0ZjA0MDM4ZWYiLCJwIjoiZXhjZWwtamlyYSJ9" TargetMode="External"/><Relationship Id="rId31" Type="http://schemas.openxmlformats.org/officeDocument/2006/relationships/hyperlink" Target="https://tataunistore.atlassian.net/browse/UCW-31760?atlOrigin=eyJpIjoiMjBhNWIzMmFjMjdiNGE1YzhhZTE4YmM0ZjA0MDM4ZWYiLCJwIjoiZXhjZWwtamlyYSJ9" TargetMode="External"/><Relationship Id="rId73" Type="http://schemas.openxmlformats.org/officeDocument/2006/relationships/hyperlink" Target="https://tataunistore.atlassian.net/browse/UCW-31495?atlOrigin=eyJpIjoiMjBhNWIzMmFjMjdiNGE1YzhhZTE4YmM0ZjA0MDM4ZWYiLCJwIjoiZXhjZWwtamlyYSJ9" TargetMode="External"/><Relationship Id="rId169" Type="http://schemas.openxmlformats.org/officeDocument/2006/relationships/hyperlink" Target="https://tataunistore.atlassian.net/browse/UCW-30951?atlOrigin=eyJpIjoiMjBhNWIzMmFjMjdiNGE1YzhhZTE4YmM0ZjA0MDM4ZWYiLCJwIjoiZXhjZWwtamlyYSJ9" TargetMode="External"/><Relationship Id="rId334" Type="http://schemas.openxmlformats.org/officeDocument/2006/relationships/hyperlink" Target="https://tataunistore.atlassian.net/browse/UCW-35386?atlOrigin=eyJpIjoiMjBhNWIzMmFjMjdiNGE1YzhhZTE4YmM0ZjA0MDM4ZWYiLCJwIjoiZXhjZWwtamlyYSJ9" TargetMode="External"/><Relationship Id="rId376" Type="http://schemas.openxmlformats.org/officeDocument/2006/relationships/hyperlink" Target="https://tataunistore.atlassian.net/browse/UCW-35144?atlOrigin=eyJpIjoiMjBhNWIzMmFjMjdiNGE1YzhhZTE4YmM0ZjA0MDM4ZWYiLCJwIjoiZXhjZWwtamlyYSJ9" TargetMode="External"/><Relationship Id="rId541" Type="http://schemas.openxmlformats.org/officeDocument/2006/relationships/hyperlink" Target="https://tataunistore.atlassian.net/browse/UCW-36713?atlOrigin=eyJpIjoiMjBhNWIzMmFjMjdiNGE1YzhhZTE4YmM0ZjA0MDM4ZWYiLCJwIjoiZXhjZWwtamlyYSJ9" TargetMode="External"/><Relationship Id="rId583" Type="http://schemas.openxmlformats.org/officeDocument/2006/relationships/hyperlink" Target="https://tataunistore.atlassian.net/browse/UCW-36431?atlOrigin=eyJpIjoiMjBhNWIzMmFjMjdiNGE1YzhhZTE4YmM0ZjA0MDM4ZWYiLCJwIjoiZXhjZWwtamlyYSJ9" TargetMode="External"/><Relationship Id="rId4" Type="http://schemas.openxmlformats.org/officeDocument/2006/relationships/hyperlink" Target="https://tataunistore.atlassian.net/browse/UCW-31962?atlOrigin=eyJpIjoiMjBhNWIzMmFjMjdiNGE1YzhhZTE4YmM0ZjA0MDM4ZWYiLCJwIjoiZXhjZWwtamlyYSJ9" TargetMode="External"/><Relationship Id="rId180" Type="http://schemas.openxmlformats.org/officeDocument/2006/relationships/hyperlink" Target="https://tataunistore.atlassian.net/browse/UCW-30884?atlOrigin=eyJpIjoiMjBhNWIzMmFjMjdiNGE1YzhhZTE4YmM0ZjA0MDM4ZWYiLCJwIjoiZXhjZWwtamlyYSJ9" TargetMode="External"/><Relationship Id="rId236" Type="http://schemas.openxmlformats.org/officeDocument/2006/relationships/hyperlink" Target="https://tataunistore.atlassian.net/browse/UCW-30644?atlOrigin=eyJpIjoiMjBhNWIzMmFjMjdiNGE1YzhhZTE4YmM0ZjA0MDM4ZWYiLCJwIjoiZXhjZWwtamlyYSJ9" TargetMode="External"/><Relationship Id="rId278" Type="http://schemas.openxmlformats.org/officeDocument/2006/relationships/hyperlink" Target="https://tataunistore.atlassian.net/browse/UCW-34524?atlOrigin=eyJpIjoiMjBhNWIzMmFjMjdiNGE1YzhhZTE4YmM0ZjA0MDM4ZWYiLCJwIjoiZXhjZWwtamlyYSJ9" TargetMode="External"/><Relationship Id="rId401" Type="http://schemas.openxmlformats.org/officeDocument/2006/relationships/hyperlink" Target="https://tataunistore.atlassian.net/browse/UCW-35061?atlOrigin=eyJpIjoiMjBhNWIzMmFjMjdiNGE1YzhhZTE4YmM0ZjA0MDM4ZWYiLCJwIjoiZXhjZWwtamlyYSJ9" TargetMode="External"/><Relationship Id="rId443" Type="http://schemas.openxmlformats.org/officeDocument/2006/relationships/hyperlink" Target="https://tataunistore.atlassian.net/browse/UCW-36037?atlOrigin=eyJpIjoiMjBhNWIzMmFjMjdiNGE1YzhhZTE4YmM0ZjA0MDM4ZWYiLCJwIjoiZXhjZWwtamlyYSJ9" TargetMode="External"/><Relationship Id="rId303" Type="http://schemas.openxmlformats.org/officeDocument/2006/relationships/hyperlink" Target="https://tataunistore.atlassian.net/browse/UCW-34370?atlOrigin=eyJpIjoiMjBhNWIzMmFjMjdiNGE1YzhhZTE4YmM0ZjA0MDM4ZWYiLCJwIjoiZXhjZWwtamlyYSJ9" TargetMode="External"/><Relationship Id="rId485" Type="http://schemas.openxmlformats.org/officeDocument/2006/relationships/hyperlink" Target="https://tataunistore.atlassian.net/browse/UCW-35868?atlOrigin=eyJpIjoiMjBhNWIzMmFjMjdiNGE1YzhhZTE4YmM0ZjA0MDM4ZWYiLCJwIjoiZXhjZWwtamlyYSJ9" TargetMode="External"/><Relationship Id="rId42" Type="http://schemas.openxmlformats.org/officeDocument/2006/relationships/hyperlink" Target="https://tataunistore.atlassian.net/browse/UCW-31732?atlOrigin=eyJpIjoiMjBhNWIzMmFjMjdiNGE1YzhhZTE4YmM0ZjA0MDM4ZWYiLCJwIjoiZXhjZWwtamlyYSJ9" TargetMode="External"/><Relationship Id="rId84" Type="http://schemas.openxmlformats.org/officeDocument/2006/relationships/hyperlink" Target="https://tataunistore.atlassian.net/browse/UCW-31442?atlOrigin=eyJpIjoiMjBhNWIzMmFjMjdiNGE1YzhhZTE4YmM0ZjA0MDM4ZWYiLCJwIjoiZXhjZWwtamlyYSJ9" TargetMode="External"/><Relationship Id="rId138" Type="http://schemas.openxmlformats.org/officeDocument/2006/relationships/hyperlink" Target="https://tataunistore.atlassian.net/browse/UCW-31087?atlOrigin=eyJpIjoiMjBhNWIzMmFjMjdiNGE1YzhhZTE4YmM0ZjA0MDM4ZWYiLCJwIjoiZXhjZWwtamlyYSJ9" TargetMode="External"/><Relationship Id="rId345" Type="http://schemas.openxmlformats.org/officeDocument/2006/relationships/hyperlink" Target="https://tataunistore.atlassian.net/browse/UCW-35351?atlOrigin=eyJpIjoiMjBhNWIzMmFjMjdiNGE1YzhhZTE4YmM0ZjA0MDM4ZWYiLCJwIjoiZXhjZWwtamlyYSJ9" TargetMode="External"/><Relationship Id="rId387" Type="http://schemas.openxmlformats.org/officeDocument/2006/relationships/hyperlink" Target="https://tataunistore.atlassian.net/browse/UCW-35112?atlOrigin=eyJpIjoiMjBhNWIzMmFjMjdiNGE1YzhhZTE4YmM0ZjA0MDM4ZWYiLCJwIjoiZXhjZWwtamlyYSJ9" TargetMode="External"/><Relationship Id="rId510" Type="http://schemas.openxmlformats.org/officeDocument/2006/relationships/hyperlink" Target="https://tataunistore.atlassian.net/browse/UCW-36825?atlOrigin=eyJpIjoiMjBhNWIzMmFjMjdiNGE1YzhhZTE4YmM0ZjA0MDM4ZWYiLCJwIjoiZXhjZWwtamlyYSJ9" TargetMode="External"/><Relationship Id="rId552" Type="http://schemas.openxmlformats.org/officeDocument/2006/relationships/hyperlink" Target="https://tataunistore.atlassian.net/browse/UCW-36651?atlOrigin=eyJpIjoiMjBhNWIzMmFjMjdiNGE1YzhhZTE4YmM0ZjA0MDM4ZWYiLCJwIjoiZXhjZWwtamlyYSJ9" TargetMode="External"/><Relationship Id="rId594" Type="http://schemas.openxmlformats.org/officeDocument/2006/relationships/hyperlink" Target="https://tataunistore.atlassian.net/browse/UCW-36397?atlOrigin=eyJpIjoiMjBhNWIzMmFjMjdiNGE1YzhhZTE4YmM0ZjA0MDM4ZWYiLCJwIjoiZXhjZWwtamlyYSJ9" TargetMode="External"/><Relationship Id="rId191" Type="http://schemas.openxmlformats.org/officeDocument/2006/relationships/hyperlink" Target="https://tataunistore.atlassian.net/browse/UCW-30839?atlOrigin=eyJpIjoiMjBhNWIzMmFjMjdiNGE1YzhhZTE4YmM0ZjA0MDM4ZWYiLCJwIjoiZXhjZWwtamlyYSJ9" TargetMode="External"/><Relationship Id="rId205" Type="http://schemas.openxmlformats.org/officeDocument/2006/relationships/hyperlink" Target="https://tataunistore.atlassian.net/browse/UCW-30770?atlOrigin=eyJpIjoiMjBhNWIzMmFjMjdiNGE1YzhhZTE4YmM0ZjA0MDM4ZWYiLCJwIjoiZXhjZWwtamlyYSJ9" TargetMode="External"/><Relationship Id="rId247" Type="http://schemas.openxmlformats.org/officeDocument/2006/relationships/hyperlink" Target="https://tataunistore.atlassian.net/browse/UCW-30607?atlOrigin=eyJpIjoiMjBhNWIzMmFjMjdiNGE1YzhhZTE4YmM0ZjA0MDM4ZWYiLCJwIjoiZXhjZWwtamlyYSJ9" TargetMode="External"/><Relationship Id="rId412" Type="http://schemas.openxmlformats.org/officeDocument/2006/relationships/hyperlink" Target="https://tataunistore.atlassian.net/browse/UCW-35012?atlOrigin=eyJpIjoiMjBhNWIzMmFjMjdiNGE1YzhhZTE4YmM0ZjA0MDM4ZWYiLCJwIjoiZXhjZWwtamlyYSJ9" TargetMode="External"/><Relationship Id="rId107" Type="http://schemas.openxmlformats.org/officeDocument/2006/relationships/hyperlink" Target="https://tataunistore.atlassian.net/browse/UCW-31276?atlOrigin=eyJpIjoiMjBhNWIzMmFjMjdiNGE1YzhhZTE4YmM0ZjA0MDM4ZWYiLCJwIjoiZXhjZWwtamlyYSJ9" TargetMode="External"/><Relationship Id="rId289" Type="http://schemas.openxmlformats.org/officeDocument/2006/relationships/hyperlink" Target="https://tataunistore.atlassian.net/browse/UCW-34423?atlOrigin=eyJpIjoiMjBhNWIzMmFjMjdiNGE1YzhhZTE4YmM0ZjA0MDM4ZWYiLCJwIjoiZXhjZWwtamlyYSJ9" TargetMode="External"/><Relationship Id="rId454" Type="http://schemas.openxmlformats.org/officeDocument/2006/relationships/hyperlink" Target="https://tataunistore.atlassian.net/browse/UCW-36003?atlOrigin=eyJpIjoiMjBhNWIzMmFjMjdiNGE1YzhhZTE4YmM0ZjA0MDM4ZWYiLCJwIjoiZXhjZWwtamlyYSJ9" TargetMode="External"/><Relationship Id="rId496" Type="http://schemas.openxmlformats.org/officeDocument/2006/relationships/hyperlink" Target="https://tataunistore.atlassian.net/browse/UCW-36863?atlOrigin=eyJpIjoiMjBhNWIzMmFjMjdiNGE1YzhhZTE4YmM0ZjA0MDM4ZWYiLCJwIjoiZXhjZWwtamlyYSJ9" TargetMode="External"/><Relationship Id="rId11" Type="http://schemas.openxmlformats.org/officeDocument/2006/relationships/hyperlink" Target="https://tataunistore.atlassian.net/browse/UCW-31902?atlOrigin=eyJpIjoiMjBhNWIzMmFjMjdiNGE1YzhhZTE4YmM0ZjA0MDM4ZWYiLCJwIjoiZXhjZWwtamlyYSJ9" TargetMode="External"/><Relationship Id="rId53" Type="http://schemas.openxmlformats.org/officeDocument/2006/relationships/hyperlink" Target="https://tataunistore.atlassian.net/browse/UCW-31683?atlOrigin=eyJpIjoiMjBhNWIzMmFjMjdiNGE1YzhhZTE4YmM0ZjA0MDM4ZWYiLCJwIjoiZXhjZWwtamlyYSJ9" TargetMode="External"/><Relationship Id="rId149" Type="http://schemas.openxmlformats.org/officeDocument/2006/relationships/hyperlink" Target="https://tataunistore.atlassian.net/browse/UCW-31044?atlOrigin=eyJpIjoiMjBhNWIzMmFjMjdiNGE1YzhhZTE4YmM0ZjA0MDM4ZWYiLCJwIjoiZXhjZWwtamlyYSJ9" TargetMode="External"/><Relationship Id="rId314" Type="http://schemas.openxmlformats.org/officeDocument/2006/relationships/hyperlink" Target="https://tataunistore.atlassian.net/browse/UCW-34305?atlOrigin=eyJpIjoiMjBhNWIzMmFjMjdiNGE1YzhhZTE4YmM0ZjA0MDM4ZWYiLCJwIjoiZXhjZWwtamlyYSJ9" TargetMode="External"/><Relationship Id="rId356" Type="http://schemas.openxmlformats.org/officeDocument/2006/relationships/hyperlink" Target="https://tataunistore.atlassian.net/browse/UCW-35295?atlOrigin=eyJpIjoiMjBhNWIzMmFjMjdiNGE1YzhhZTE4YmM0ZjA0MDM4ZWYiLCJwIjoiZXhjZWwtamlyYSJ9" TargetMode="External"/><Relationship Id="rId398" Type="http://schemas.openxmlformats.org/officeDocument/2006/relationships/hyperlink" Target="https://tataunistore.atlassian.net/browse/UCW-35068?atlOrigin=eyJpIjoiMjBhNWIzMmFjMjdiNGE1YzhhZTE4YmM0ZjA0MDM4ZWYiLCJwIjoiZXhjZWwtamlyYSJ9" TargetMode="External"/><Relationship Id="rId521" Type="http://schemas.openxmlformats.org/officeDocument/2006/relationships/hyperlink" Target="https://tataunistore.atlassian.net/browse/UCW-36782?atlOrigin=eyJpIjoiMjBhNWIzMmFjMjdiNGE1YzhhZTE4YmM0ZjA0MDM4ZWYiLCJwIjoiZXhjZWwtamlyYSJ9" TargetMode="External"/><Relationship Id="rId563" Type="http://schemas.openxmlformats.org/officeDocument/2006/relationships/hyperlink" Target="https://tataunistore.atlassian.net/browse/UCW-36591?atlOrigin=eyJpIjoiMjBhNWIzMmFjMjdiNGE1YzhhZTE4YmM0ZjA0MDM4ZWYiLCJwIjoiZXhjZWwtamlyYSJ9" TargetMode="External"/><Relationship Id="rId95" Type="http://schemas.openxmlformats.org/officeDocument/2006/relationships/hyperlink" Target="https://tataunistore.atlassian.net/browse/UCW-31371?atlOrigin=eyJpIjoiMjBhNWIzMmFjMjdiNGE1YzhhZTE4YmM0ZjA0MDM4ZWYiLCJwIjoiZXhjZWwtamlyYSJ9" TargetMode="External"/><Relationship Id="rId160" Type="http://schemas.openxmlformats.org/officeDocument/2006/relationships/hyperlink" Target="https://tataunistore.atlassian.net/browse/UCW-30992?atlOrigin=eyJpIjoiMjBhNWIzMmFjMjdiNGE1YzhhZTE4YmM0ZjA0MDM4ZWYiLCJwIjoiZXhjZWwtamlyYSJ9" TargetMode="External"/><Relationship Id="rId216" Type="http://schemas.openxmlformats.org/officeDocument/2006/relationships/hyperlink" Target="https://tataunistore.atlassian.net/browse/UCW-30744?atlOrigin=eyJpIjoiMjBhNWIzMmFjMjdiNGE1YzhhZTE4YmM0ZjA0MDM4ZWYiLCJwIjoiZXhjZWwtamlyYSJ9" TargetMode="External"/><Relationship Id="rId423" Type="http://schemas.openxmlformats.org/officeDocument/2006/relationships/hyperlink" Target="https://tataunistore.atlassian.net/browse/UCW-34956?atlOrigin=eyJpIjoiMjBhNWIzMmFjMjdiNGE1YzhhZTE4YmM0ZjA0MDM4ZWYiLCJwIjoiZXhjZWwtamlyYSJ9" TargetMode="External"/><Relationship Id="rId258" Type="http://schemas.openxmlformats.org/officeDocument/2006/relationships/hyperlink" Target="https://tataunistore.atlassian.net/browse/UCW-30537?atlOrigin=eyJpIjoiMjBhNWIzMmFjMjdiNGE1YzhhZTE4YmM0ZjA0MDM4ZWYiLCJwIjoiZXhjZWwtamlyYSJ9" TargetMode="External"/><Relationship Id="rId465" Type="http://schemas.openxmlformats.org/officeDocument/2006/relationships/hyperlink" Target="https://tataunistore.atlassian.net/browse/UCW-35950?atlOrigin=eyJpIjoiMjBhNWIzMmFjMjdiNGE1YzhhZTE4YmM0ZjA0MDM4ZWYiLCJwIjoiZXhjZWwtamlyYSJ9" TargetMode="External"/><Relationship Id="rId22" Type="http://schemas.openxmlformats.org/officeDocument/2006/relationships/hyperlink" Target="https://tataunistore.atlassian.net/browse/UCW-31811?atlOrigin=eyJpIjoiMjBhNWIzMmFjMjdiNGE1YzhhZTE4YmM0ZjA0MDM4ZWYiLCJwIjoiZXhjZWwtamlyYSJ9" TargetMode="External"/><Relationship Id="rId64" Type="http://schemas.openxmlformats.org/officeDocument/2006/relationships/hyperlink" Target="https://tataunistore.atlassian.net/browse/UCW-31543?atlOrigin=eyJpIjoiMjBhNWIzMmFjMjdiNGE1YzhhZTE4YmM0ZjA0MDM4ZWYiLCJwIjoiZXhjZWwtamlyYSJ9" TargetMode="External"/><Relationship Id="rId118" Type="http://schemas.openxmlformats.org/officeDocument/2006/relationships/hyperlink" Target="https://tataunistore.atlassian.net/browse/UCW-31197?atlOrigin=eyJpIjoiMjBhNWIzMmFjMjdiNGE1YzhhZTE4YmM0ZjA0MDM4ZWYiLCJwIjoiZXhjZWwtamlyYSJ9" TargetMode="External"/><Relationship Id="rId325" Type="http://schemas.openxmlformats.org/officeDocument/2006/relationships/hyperlink" Target="https://tataunistore.atlassian.net/browse/UCW-34241?atlOrigin=eyJpIjoiMjBhNWIzMmFjMjdiNGE1YzhhZTE4YmM0ZjA0MDM4ZWYiLCJwIjoiZXhjZWwtamlyYSJ9" TargetMode="External"/><Relationship Id="rId367" Type="http://schemas.openxmlformats.org/officeDocument/2006/relationships/hyperlink" Target="https://tataunistore.atlassian.net/browse/UCW-35199?atlOrigin=eyJpIjoiMjBhNWIzMmFjMjdiNGE1YzhhZTE4YmM0ZjA0MDM4ZWYiLCJwIjoiZXhjZWwtamlyYSJ9" TargetMode="External"/><Relationship Id="rId532" Type="http://schemas.openxmlformats.org/officeDocument/2006/relationships/hyperlink" Target="https://tataunistore.atlassian.net/browse/UCW-36738?atlOrigin=eyJpIjoiMjBhNWIzMmFjMjdiNGE1YzhhZTE4YmM0ZjA0MDM4ZWYiLCJwIjoiZXhjZWwtamlyYSJ9" TargetMode="External"/><Relationship Id="rId574" Type="http://schemas.openxmlformats.org/officeDocument/2006/relationships/hyperlink" Target="https://tataunistore.atlassian.net/browse/UCW-36487?atlOrigin=eyJpIjoiMjBhNWIzMmFjMjdiNGE1YzhhZTE4YmM0ZjA0MDM4ZWYiLCJwIjoiZXhjZWwtamlyYSJ9" TargetMode="External"/><Relationship Id="rId171" Type="http://schemas.openxmlformats.org/officeDocument/2006/relationships/hyperlink" Target="https://tataunistore.atlassian.net/browse/UCW-30935?atlOrigin=eyJpIjoiMjBhNWIzMmFjMjdiNGE1YzhhZTE4YmM0ZjA0MDM4ZWYiLCJwIjoiZXhjZWwtamlyYSJ9" TargetMode="External"/><Relationship Id="rId227" Type="http://schemas.openxmlformats.org/officeDocument/2006/relationships/hyperlink" Target="https://tataunistore.atlassian.net/browse/UCW-30678?atlOrigin=eyJpIjoiMjBhNWIzMmFjMjdiNGE1YzhhZTE4YmM0ZjA0MDM4ZWYiLCJwIjoiZXhjZWwtamlyYSJ9" TargetMode="External"/><Relationship Id="rId269" Type="http://schemas.openxmlformats.org/officeDocument/2006/relationships/hyperlink" Target="https://tataunistore.atlassian.net/browse/UCW-30472?atlOrigin=eyJpIjoiMjBhNWIzMmFjMjdiNGE1YzhhZTE4YmM0ZjA0MDM4ZWYiLCJwIjoiZXhjZWwtamlyYSJ9" TargetMode="External"/><Relationship Id="rId434" Type="http://schemas.openxmlformats.org/officeDocument/2006/relationships/hyperlink" Target="https://tataunistore.atlassian.net/browse/UCW-36087?atlOrigin=eyJpIjoiMjBhNWIzMmFjMjdiNGE1YzhhZTE4YmM0ZjA0MDM4ZWYiLCJwIjoiZXhjZWwtamlyYSJ9" TargetMode="External"/><Relationship Id="rId476" Type="http://schemas.openxmlformats.org/officeDocument/2006/relationships/hyperlink" Target="https://tataunistore.atlassian.net/browse/UCW-35907?atlOrigin=eyJpIjoiMjBhNWIzMmFjMjdiNGE1YzhhZTE4YmM0ZjA0MDM4ZWYiLCJwIjoiZXhjZWwtamlyYSJ9" TargetMode="External"/><Relationship Id="rId33" Type="http://schemas.openxmlformats.org/officeDocument/2006/relationships/hyperlink" Target="https://tataunistore.atlassian.net/browse/UCW-31757?atlOrigin=eyJpIjoiMjBhNWIzMmFjMjdiNGE1YzhhZTE4YmM0ZjA0MDM4ZWYiLCJwIjoiZXhjZWwtamlyYSJ9" TargetMode="External"/><Relationship Id="rId129" Type="http://schemas.openxmlformats.org/officeDocument/2006/relationships/hyperlink" Target="https://tataunistore.atlassian.net/browse/UCW-31134?atlOrigin=eyJpIjoiMjBhNWIzMmFjMjdiNGE1YzhhZTE4YmM0ZjA0MDM4ZWYiLCJwIjoiZXhjZWwtamlyYSJ9" TargetMode="External"/><Relationship Id="rId280" Type="http://schemas.openxmlformats.org/officeDocument/2006/relationships/hyperlink" Target="https://tataunistore.atlassian.net/browse/UCW-34521?atlOrigin=eyJpIjoiMjBhNWIzMmFjMjdiNGE1YzhhZTE4YmM0ZjA0MDM4ZWYiLCJwIjoiZXhjZWwtamlyYSJ9" TargetMode="External"/><Relationship Id="rId336" Type="http://schemas.openxmlformats.org/officeDocument/2006/relationships/hyperlink" Target="https://tataunistore.atlassian.net/browse/UCW-35376?atlOrigin=eyJpIjoiMjBhNWIzMmFjMjdiNGE1YzhhZTE4YmM0ZjA0MDM4ZWYiLCJwIjoiZXhjZWwtamlyYSJ9" TargetMode="External"/><Relationship Id="rId501" Type="http://schemas.openxmlformats.org/officeDocument/2006/relationships/hyperlink" Target="https://tataunistore.atlassian.net/browse/UCW-36845?atlOrigin=eyJpIjoiMjBhNWIzMmFjMjdiNGE1YzhhZTE4YmM0ZjA0MDM4ZWYiLCJwIjoiZXhjZWwtamlyYSJ9" TargetMode="External"/><Relationship Id="rId543" Type="http://schemas.openxmlformats.org/officeDocument/2006/relationships/hyperlink" Target="https://tataunistore.atlassian.net/browse/UCW-36704?atlOrigin=eyJpIjoiMjBhNWIzMmFjMjdiNGE1YzhhZTE4YmM0ZjA0MDM4ZWYiLCJwIjoiZXhjZWwtamlyYSJ9" TargetMode="External"/><Relationship Id="rId75" Type="http://schemas.openxmlformats.org/officeDocument/2006/relationships/hyperlink" Target="https://tataunistore.atlassian.net/browse/UCW-31493?atlOrigin=eyJpIjoiMjBhNWIzMmFjMjdiNGE1YzhhZTE4YmM0ZjA0MDM4ZWYiLCJwIjoiZXhjZWwtamlyYSJ9" TargetMode="External"/><Relationship Id="rId140" Type="http://schemas.openxmlformats.org/officeDocument/2006/relationships/hyperlink" Target="https://tataunistore.atlassian.net/browse/UCW-31083?atlOrigin=eyJpIjoiMjBhNWIzMmFjMjdiNGE1YzhhZTE4YmM0ZjA0MDM4ZWYiLCJwIjoiZXhjZWwtamlyYSJ9" TargetMode="External"/><Relationship Id="rId182" Type="http://schemas.openxmlformats.org/officeDocument/2006/relationships/hyperlink" Target="https://tataunistore.atlassian.net/browse/UCW-30876?atlOrigin=eyJpIjoiMjBhNWIzMmFjMjdiNGE1YzhhZTE4YmM0ZjA0MDM4ZWYiLCJwIjoiZXhjZWwtamlyYSJ9" TargetMode="External"/><Relationship Id="rId378" Type="http://schemas.openxmlformats.org/officeDocument/2006/relationships/hyperlink" Target="https://tataunistore.atlassian.net/browse/UCW-35131?atlOrigin=eyJpIjoiMjBhNWIzMmFjMjdiNGE1YzhhZTE4YmM0ZjA0MDM4ZWYiLCJwIjoiZXhjZWwtamlyYSJ9" TargetMode="External"/><Relationship Id="rId403" Type="http://schemas.openxmlformats.org/officeDocument/2006/relationships/hyperlink" Target="https://tataunistore.atlassian.net/browse/UCW-35054?atlOrigin=eyJpIjoiMjBhNWIzMmFjMjdiNGE1YzhhZTE4YmM0ZjA0MDM4ZWYiLCJwIjoiZXhjZWwtamlyYSJ9" TargetMode="External"/><Relationship Id="rId585" Type="http://schemas.openxmlformats.org/officeDocument/2006/relationships/hyperlink" Target="https://tataunistore.atlassian.net/browse/UCW-36423?atlOrigin=eyJpIjoiMjBhNWIzMmFjMjdiNGE1YzhhZTE4YmM0ZjA0MDM4ZWYiLCJwIjoiZXhjZWwtamlyYSJ9" TargetMode="External"/><Relationship Id="rId6" Type="http://schemas.openxmlformats.org/officeDocument/2006/relationships/hyperlink" Target="https://tataunistore.atlassian.net/browse/UCW-31960?atlOrigin=eyJpIjoiMjBhNWIzMmFjMjdiNGE1YzhhZTE4YmM0ZjA0MDM4ZWYiLCJwIjoiZXhjZWwtamlyYSJ9" TargetMode="External"/><Relationship Id="rId238" Type="http://schemas.openxmlformats.org/officeDocument/2006/relationships/hyperlink" Target="https://tataunistore.atlassian.net/browse/UCW-30631?atlOrigin=eyJpIjoiMjBhNWIzMmFjMjdiNGE1YzhhZTE4YmM0ZjA0MDM4ZWYiLCJwIjoiZXhjZWwtamlyYSJ9" TargetMode="External"/><Relationship Id="rId445" Type="http://schemas.openxmlformats.org/officeDocument/2006/relationships/hyperlink" Target="https://tataunistore.atlassian.net/browse/UCW-36031?atlOrigin=eyJpIjoiMjBhNWIzMmFjMjdiNGE1YzhhZTE4YmM0ZjA0MDM4ZWYiLCJwIjoiZXhjZWwtamlyYSJ9" TargetMode="External"/><Relationship Id="rId487" Type="http://schemas.openxmlformats.org/officeDocument/2006/relationships/hyperlink" Target="https://tataunistore.atlassian.net/browse/UCW-35866?atlOrigin=eyJpIjoiMjBhNWIzMmFjMjdiNGE1YzhhZTE4YmM0ZjA0MDM4ZWYiLCJwIjoiZXhjZWwtamlyYSJ9" TargetMode="External"/><Relationship Id="rId291" Type="http://schemas.openxmlformats.org/officeDocument/2006/relationships/hyperlink" Target="https://tataunistore.atlassian.net/browse/UCW-34413?atlOrigin=eyJpIjoiMjBhNWIzMmFjMjdiNGE1YzhhZTE4YmM0ZjA0MDM4ZWYiLCJwIjoiZXhjZWwtamlyYSJ9" TargetMode="External"/><Relationship Id="rId305" Type="http://schemas.openxmlformats.org/officeDocument/2006/relationships/hyperlink" Target="https://tataunistore.atlassian.net/browse/UCW-34357?atlOrigin=eyJpIjoiMjBhNWIzMmFjMjdiNGE1YzhhZTE4YmM0ZjA0MDM4ZWYiLCJwIjoiZXhjZWwtamlyYSJ9" TargetMode="External"/><Relationship Id="rId347" Type="http://schemas.openxmlformats.org/officeDocument/2006/relationships/hyperlink" Target="https://tataunistore.atlassian.net/browse/UCW-35346?atlOrigin=eyJpIjoiMjBhNWIzMmFjMjdiNGE1YzhhZTE4YmM0ZjA0MDM4ZWYiLCJwIjoiZXhjZWwtamlyYSJ9" TargetMode="External"/><Relationship Id="rId512" Type="http://schemas.openxmlformats.org/officeDocument/2006/relationships/hyperlink" Target="https://tataunistore.atlassian.net/browse/UCW-36814?atlOrigin=eyJpIjoiMjBhNWIzMmFjMjdiNGE1YzhhZTE4YmM0ZjA0MDM4ZWYiLCJwIjoiZXhjZWwtamlyYSJ9" TargetMode="External"/><Relationship Id="rId44" Type="http://schemas.openxmlformats.org/officeDocument/2006/relationships/hyperlink" Target="https://tataunistore.atlassian.net/browse/UCW-31728?atlOrigin=eyJpIjoiMjBhNWIzMmFjMjdiNGE1YzhhZTE4YmM0ZjA0MDM4ZWYiLCJwIjoiZXhjZWwtamlyYSJ9" TargetMode="External"/><Relationship Id="rId86" Type="http://schemas.openxmlformats.org/officeDocument/2006/relationships/hyperlink" Target="https://tataunistore.atlassian.net/browse/UCW-31421?atlOrigin=eyJpIjoiMjBhNWIzMmFjMjdiNGE1YzhhZTE4YmM0ZjA0MDM4ZWYiLCJwIjoiZXhjZWwtamlyYSJ9" TargetMode="External"/><Relationship Id="rId151" Type="http://schemas.openxmlformats.org/officeDocument/2006/relationships/hyperlink" Target="https://tataunistore.atlassian.net/browse/UCW-31042?atlOrigin=eyJpIjoiMjBhNWIzMmFjMjdiNGE1YzhhZTE4YmM0ZjA0MDM4ZWYiLCJwIjoiZXhjZWwtamlyYSJ9" TargetMode="External"/><Relationship Id="rId389" Type="http://schemas.openxmlformats.org/officeDocument/2006/relationships/hyperlink" Target="https://tataunistore.atlassian.net/browse/UCW-35106?atlOrigin=eyJpIjoiMjBhNWIzMmFjMjdiNGE1YzhhZTE4YmM0ZjA0MDM4ZWYiLCJwIjoiZXhjZWwtamlyYSJ9" TargetMode="External"/><Relationship Id="rId554" Type="http://schemas.openxmlformats.org/officeDocument/2006/relationships/hyperlink" Target="https://tataunistore.atlassian.net/browse/UCW-36633?atlOrigin=eyJpIjoiMjBhNWIzMmFjMjdiNGE1YzhhZTE4YmM0ZjA0MDM4ZWYiLCJwIjoiZXhjZWwtamlyYSJ9" TargetMode="External"/><Relationship Id="rId193" Type="http://schemas.openxmlformats.org/officeDocument/2006/relationships/hyperlink" Target="https://tataunistore.atlassian.net/browse/UCW-30830?atlOrigin=eyJpIjoiMjBhNWIzMmFjMjdiNGE1YzhhZTE4YmM0ZjA0MDM4ZWYiLCJwIjoiZXhjZWwtamlyYSJ9" TargetMode="External"/><Relationship Id="rId207" Type="http://schemas.openxmlformats.org/officeDocument/2006/relationships/hyperlink" Target="https://tataunistore.atlassian.net/browse/UCW-30763?atlOrigin=eyJpIjoiMjBhNWIzMmFjMjdiNGE1YzhhZTE4YmM0ZjA0MDM4ZWYiLCJwIjoiZXhjZWwtamlyYSJ9" TargetMode="External"/><Relationship Id="rId249" Type="http://schemas.openxmlformats.org/officeDocument/2006/relationships/hyperlink" Target="https://tataunistore.atlassian.net/browse/UCW-30603?atlOrigin=eyJpIjoiMjBhNWIzMmFjMjdiNGE1YzhhZTE4YmM0ZjA0MDM4ZWYiLCJwIjoiZXhjZWwtamlyYSJ9" TargetMode="External"/><Relationship Id="rId414" Type="http://schemas.openxmlformats.org/officeDocument/2006/relationships/hyperlink" Target="https://tataunistore.atlassian.net/browse/UCW-35005?atlOrigin=eyJpIjoiMjBhNWIzMmFjMjdiNGE1YzhhZTE4YmM0ZjA0MDM4ZWYiLCJwIjoiZXhjZWwtamlyYSJ9" TargetMode="External"/><Relationship Id="rId456" Type="http://schemas.openxmlformats.org/officeDocument/2006/relationships/hyperlink" Target="https://tataunistore.atlassian.net/browse/UCW-35987?atlOrigin=eyJpIjoiMjBhNWIzMmFjMjdiNGE1YzhhZTE4YmM0ZjA0MDM4ZWYiLCJwIjoiZXhjZWwtamlyYSJ9" TargetMode="External"/><Relationship Id="rId498" Type="http://schemas.openxmlformats.org/officeDocument/2006/relationships/hyperlink" Target="https://tataunistore.atlassian.net/browse/UCW-36855?atlOrigin=eyJpIjoiMjBhNWIzMmFjMjdiNGE1YzhhZTE4YmM0ZjA0MDM4ZWYiLCJwIjoiZXhjZWwtamlyYSJ9" TargetMode="External"/><Relationship Id="rId13" Type="http://schemas.openxmlformats.org/officeDocument/2006/relationships/hyperlink" Target="https://tataunistore.atlassian.net/browse/UCW-31892?atlOrigin=eyJpIjoiMjBhNWIzMmFjMjdiNGE1YzhhZTE4YmM0ZjA0MDM4ZWYiLCJwIjoiZXhjZWwtamlyYSJ9" TargetMode="External"/><Relationship Id="rId109" Type="http://schemas.openxmlformats.org/officeDocument/2006/relationships/hyperlink" Target="https://tataunistore.atlassian.net/browse/UCW-31258?atlOrigin=eyJpIjoiMjBhNWIzMmFjMjdiNGE1YzhhZTE4YmM0ZjA0MDM4ZWYiLCJwIjoiZXhjZWwtamlyYSJ9" TargetMode="External"/><Relationship Id="rId260" Type="http://schemas.openxmlformats.org/officeDocument/2006/relationships/hyperlink" Target="https://tataunistore.atlassian.net/browse/UCW-30535?atlOrigin=eyJpIjoiMjBhNWIzMmFjMjdiNGE1YzhhZTE4YmM0ZjA0MDM4ZWYiLCJwIjoiZXhjZWwtamlyYSJ9" TargetMode="External"/><Relationship Id="rId316" Type="http://schemas.openxmlformats.org/officeDocument/2006/relationships/hyperlink" Target="https://tataunistore.atlassian.net/browse/UCW-34297?atlOrigin=eyJpIjoiMjBhNWIzMmFjMjdiNGE1YzhhZTE4YmM0ZjA0MDM4ZWYiLCJwIjoiZXhjZWwtamlyYSJ9" TargetMode="External"/><Relationship Id="rId523" Type="http://schemas.openxmlformats.org/officeDocument/2006/relationships/hyperlink" Target="https://tataunistore.atlassian.net/browse/UCW-36777?atlOrigin=eyJpIjoiMjBhNWIzMmFjMjdiNGE1YzhhZTE4YmM0ZjA0MDM4ZWYiLCJwIjoiZXhjZWwtamlyYSJ9" TargetMode="External"/><Relationship Id="rId55" Type="http://schemas.openxmlformats.org/officeDocument/2006/relationships/hyperlink" Target="https://tataunistore.atlassian.net/browse/UCW-31658?atlOrigin=eyJpIjoiMjBhNWIzMmFjMjdiNGE1YzhhZTE4YmM0ZjA0MDM4ZWYiLCJwIjoiZXhjZWwtamlyYSJ9" TargetMode="External"/><Relationship Id="rId97" Type="http://schemas.openxmlformats.org/officeDocument/2006/relationships/hyperlink" Target="https://tataunistore.atlassian.net/browse/UCW-31353?atlOrigin=eyJpIjoiMjBhNWIzMmFjMjdiNGE1YzhhZTE4YmM0ZjA0MDM4ZWYiLCJwIjoiZXhjZWwtamlyYSJ9" TargetMode="External"/><Relationship Id="rId120" Type="http://schemas.openxmlformats.org/officeDocument/2006/relationships/hyperlink" Target="https://tataunistore.atlassian.net/browse/UCW-31193?atlOrigin=eyJpIjoiMjBhNWIzMmFjMjdiNGE1YzhhZTE4YmM0ZjA0MDM4ZWYiLCJwIjoiZXhjZWwtamlyYSJ9" TargetMode="External"/><Relationship Id="rId358" Type="http://schemas.openxmlformats.org/officeDocument/2006/relationships/hyperlink" Target="https://tataunistore.atlassian.net/browse/UCW-35264?atlOrigin=eyJpIjoiMjBhNWIzMmFjMjdiNGE1YzhhZTE4YmM0ZjA0MDM4ZWYiLCJwIjoiZXhjZWwtamlyYSJ9" TargetMode="External"/><Relationship Id="rId565" Type="http://schemas.openxmlformats.org/officeDocument/2006/relationships/hyperlink" Target="https://tataunistore.atlassian.net/browse/UCW-36558?atlOrigin=eyJpIjoiMjBhNWIzMmFjMjdiNGE1YzhhZTE4YmM0ZjA0MDM4ZWYiLCJwIjoiZXhjZWwtamlyYSJ9" TargetMode="External"/><Relationship Id="rId162" Type="http://schemas.openxmlformats.org/officeDocument/2006/relationships/hyperlink" Target="https://tataunistore.atlassian.net/browse/UCW-30990?atlOrigin=eyJpIjoiMjBhNWIzMmFjMjdiNGE1YzhhZTE4YmM0ZjA0MDM4ZWYiLCJwIjoiZXhjZWwtamlyYSJ9" TargetMode="External"/><Relationship Id="rId218" Type="http://schemas.openxmlformats.org/officeDocument/2006/relationships/hyperlink" Target="https://tataunistore.atlassian.net/browse/UCW-30729?atlOrigin=eyJpIjoiMjBhNWIzMmFjMjdiNGE1YzhhZTE4YmM0ZjA0MDM4ZWYiLCJwIjoiZXhjZWwtamlyYSJ9" TargetMode="External"/><Relationship Id="rId425" Type="http://schemas.openxmlformats.org/officeDocument/2006/relationships/hyperlink" Target="https://tataunistore.atlassian.net/browse/UCW-36130?atlOrigin=eyJpIjoiMjBhNWIzMmFjMjdiNGE1YzhhZTE4YmM0ZjA0MDM4ZWYiLCJwIjoiZXhjZWwtamlyYSJ9" TargetMode="External"/><Relationship Id="rId467" Type="http://schemas.openxmlformats.org/officeDocument/2006/relationships/hyperlink" Target="https://tataunistore.atlassian.net/browse/UCW-35947?atlOrigin=eyJpIjoiMjBhNWIzMmFjMjdiNGE1YzhhZTE4YmM0ZjA0MDM4ZWYiLCJwIjoiZXhjZWwtamlyYSJ9" TargetMode="External"/><Relationship Id="rId271" Type="http://schemas.openxmlformats.org/officeDocument/2006/relationships/hyperlink" Target="https://tataunistore.atlassian.net/browse/UCW-34547?atlOrigin=eyJpIjoiMjBhNWIzMmFjMjdiNGE1YzhhZTE4YmM0ZjA0MDM4ZWYiLCJwIjoiZXhjZWwtamlyYSJ9" TargetMode="External"/><Relationship Id="rId24" Type="http://schemas.openxmlformats.org/officeDocument/2006/relationships/hyperlink" Target="https://tataunistore.atlassian.net/browse/UCW-31802?atlOrigin=eyJpIjoiMjBhNWIzMmFjMjdiNGE1YzhhZTE4YmM0ZjA0MDM4ZWYiLCJwIjoiZXhjZWwtamlyYSJ9" TargetMode="External"/><Relationship Id="rId66" Type="http://schemas.openxmlformats.org/officeDocument/2006/relationships/hyperlink" Target="https://tataunistore.atlassian.net/browse/UCW-31539?atlOrigin=eyJpIjoiMjBhNWIzMmFjMjdiNGE1YzhhZTE4YmM0ZjA0MDM4ZWYiLCJwIjoiZXhjZWwtamlyYSJ9" TargetMode="External"/><Relationship Id="rId131" Type="http://schemas.openxmlformats.org/officeDocument/2006/relationships/hyperlink" Target="https://tataunistore.atlassian.net/browse/UCW-31131?atlOrigin=eyJpIjoiMjBhNWIzMmFjMjdiNGE1YzhhZTE4YmM0ZjA0MDM4ZWYiLCJwIjoiZXhjZWwtamlyYSJ9" TargetMode="External"/><Relationship Id="rId327" Type="http://schemas.openxmlformats.org/officeDocument/2006/relationships/hyperlink" Target="https://tataunistore.atlassian.net/browse/UCW-34232?atlOrigin=eyJpIjoiMjBhNWIzMmFjMjdiNGE1YzhhZTE4YmM0ZjA0MDM4ZWYiLCJwIjoiZXhjZWwtamlyYSJ9" TargetMode="External"/><Relationship Id="rId369" Type="http://schemas.openxmlformats.org/officeDocument/2006/relationships/hyperlink" Target="https://tataunistore.atlassian.net/browse/UCW-35191?atlOrigin=eyJpIjoiMjBhNWIzMmFjMjdiNGE1YzhhZTE4YmM0ZjA0MDM4ZWYiLCJwIjoiZXhjZWwtamlyYSJ9" TargetMode="External"/><Relationship Id="rId534" Type="http://schemas.openxmlformats.org/officeDocument/2006/relationships/hyperlink" Target="https://tataunistore.atlassian.net/browse/UCW-36726?atlOrigin=eyJpIjoiMjBhNWIzMmFjMjdiNGE1YzhhZTE4YmM0ZjA0MDM4ZWYiLCJwIjoiZXhjZWwtamlyYSJ9" TargetMode="External"/><Relationship Id="rId576" Type="http://schemas.openxmlformats.org/officeDocument/2006/relationships/hyperlink" Target="https://tataunistore.atlassian.net/browse/UCW-36465?atlOrigin=eyJpIjoiMjBhNWIzMmFjMjdiNGE1YzhhZTE4YmM0ZjA0MDM4ZWYiLCJwIjoiZXhjZWwtamlyYSJ9" TargetMode="External"/><Relationship Id="rId173" Type="http://schemas.openxmlformats.org/officeDocument/2006/relationships/hyperlink" Target="https://tataunistore.atlassian.net/browse/UCW-30932?atlOrigin=eyJpIjoiMjBhNWIzMmFjMjdiNGE1YzhhZTE4YmM0ZjA0MDM4ZWYiLCJwIjoiZXhjZWwtamlyYSJ9" TargetMode="External"/><Relationship Id="rId229" Type="http://schemas.openxmlformats.org/officeDocument/2006/relationships/hyperlink" Target="https://tataunistore.atlassian.net/browse/UCW-30673?atlOrigin=eyJpIjoiMjBhNWIzMmFjMjdiNGE1YzhhZTE4YmM0ZjA0MDM4ZWYiLCJwIjoiZXhjZWwtamlyYSJ9" TargetMode="External"/><Relationship Id="rId380" Type="http://schemas.openxmlformats.org/officeDocument/2006/relationships/hyperlink" Target="https://tataunistore.atlassian.net/browse/UCW-35129?atlOrigin=eyJpIjoiMjBhNWIzMmFjMjdiNGE1YzhhZTE4YmM0ZjA0MDM4ZWYiLCJwIjoiZXhjZWwtamlyYSJ9" TargetMode="External"/><Relationship Id="rId436" Type="http://schemas.openxmlformats.org/officeDocument/2006/relationships/hyperlink" Target="https://tataunistore.atlassian.net/browse/UCW-36076?atlOrigin=eyJpIjoiMjBhNWIzMmFjMjdiNGE1YzhhZTE4YmM0ZjA0MDM4ZWYiLCJwIjoiZXhjZWwtamlyYSJ9" TargetMode="External"/><Relationship Id="rId240" Type="http://schemas.openxmlformats.org/officeDocument/2006/relationships/hyperlink" Target="https://tataunistore.atlassian.net/browse/UCW-30629?atlOrigin=eyJpIjoiMjBhNWIzMmFjMjdiNGE1YzhhZTE4YmM0ZjA0MDM4ZWYiLCJwIjoiZXhjZWwtamlyYSJ9" TargetMode="External"/><Relationship Id="rId478" Type="http://schemas.openxmlformats.org/officeDocument/2006/relationships/hyperlink" Target="https://tataunistore.atlassian.net/browse/UCW-35896?atlOrigin=eyJpIjoiMjBhNWIzMmFjMjdiNGE1YzhhZTE4YmM0ZjA0MDM4ZWYiLCJwIjoiZXhjZWwtamlyYSJ9" TargetMode="External"/><Relationship Id="rId35" Type="http://schemas.openxmlformats.org/officeDocument/2006/relationships/hyperlink" Target="https://tataunistore.atlassian.net/browse/UCW-31754?atlOrigin=eyJpIjoiMjBhNWIzMmFjMjdiNGE1YzhhZTE4YmM0ZjA0MDM4ZWYiLCJwIjoiZXhjZWwtamlyYSJ9" TargetMode="External"/><Relationship Id="rId77" Type="http://schemas.openxmlformats.org/officeDocument/2006/relationships/hyperlink" Target="https://tataunistore.atlassian.net/browse/UCW-31490?atlOrigin=eyJpIjoiMjBhNWIzMmFjMjdiNGE1YzhhZTE4YmM0ZjA0MDM4ZWYiLCJwIjoiZXhjZWwtamlyYSJ9" TargetMode="External"/><Relationship Id="rId100" Type="http://schemas.openxmlformats.org/officeDocument/2006/relationships/hyperlink" Target="https://tataunistore.atlassian.net/browse/UCW-31345?atlOrigin=eyJpIjoiMjBhNWIzMmFjMjdiNGE1YzhhZTE4YmM0ZjA0MDM4ZWYiLCJwIjoiZXhjZWwtamlyYSJ9" TargetMode="External"/><Relationship Id="rId282" Type="http://schemas.openxmlformats.org/officeDocument/2006/relationships/hyperlink" Target="https://tataunistore.atlassian.net/browse/UCW-34503?atlOrigin=eyJpIjoiMjBhNWIzMmFjMjdiNGE1YzhhZTE4YmM0ZjA0MDM4ZWYiLCJwIjoiZXhjZWwtamlyYSJ9" TargetMode="External"/><Relationship Id="rId338" Type="http://schemas.openxmlformats.org/officeDocument/2006/relationships/hyperlink" Target="https://tataunistore.atlassian.net/browse/UCW-35371?atlOrigin=eyJpIjoiMjBhNWIzMmFjMjdiNGE1YzhhZTE4YmM0ZjA0MDM4ZWYiLCJwIjoiZXhjZWwtamlyYSJ9" TargetMode="External"/><Relationship Id="rId503" Type="http://schemas.openxmlformats.org/officeDocument/2006/relationships/hyperlink" Target="https://tataunistore.atlassian.net/browse/UCW-36840?atlOrigin=eyJpIjoiMjBhNWIzMmFjMjdiNGE1YzhhZTE4YmM0ZjA0MDM4ZWYiLCJwIjoiZXhjZWwtamlyYSJ9" TargetMode="External"/><Relationship Id="rId545" Type="http://schemas.openxmlformats.org/officeDocument/2006/relationships/hyperlink" Target="https://tataunistore.atlassian.net/browse/UCW-36693?atlOrigin=eyJpIjoiMjBhNWIzMmFjMjdiNGE1YzhhZTE4YmM0ZjA0MDM4ZWYiLCJwIjoiZXhjZWwtamlyYSJ9" TargetMode="External"/><Relationship Id="rId587" Type="http://schemas.openxmlformats.org/officeDocument/2006/relationships/hyperlink" Target="https://tataunistore.atlassian.net/browse/UCW-36415?atlOrigin=eyJpIjoiMjBhNWIzMmFjMjdiNGE1YzhhZTE4YmM0ZjA0MDM4ZWYiLCJwIjoiZXhjZWwtamlyYSJ9" TargetMode="External"/><Relationship Id="rId8" Type="http://schemas.openxmlformats.org/officeDocument/2006/relationships/hyperlink" Target="https://tataunistore.atlassian.net/browse/UCW-31939?atlOrigin=eyJpIjoiMjBhNWIzMmFjMjdiNGE1YzhhZTE4YmM0ZjA0MDM4ZWYiLCJwIjoiZXhjZWwtamlyYSJ9" TargetMode="External"/><Relationship Id="rId142" Type="http://schemas.openxmlformats.org/officeDocument/2006/relationships/hyperlink" Target="https://tataunistore.atlassian.net/browse/UCW-31080?atlOrigin=eyJpIjoiMjBhNWIzMmFjMjdiNGE1YzhhZTE4YmM0ZjA0MDM4ZWYiLCJwIjoiZXhjZWwtamlyYSJ9" TargetMode="External"/><Relationship Id="rId184" Type="http://schemas.openxmlformats.org/officeDocument/2006/relationships/hyperlink" Target="https://tataunistore.atlassian.net/browse/UCW-30872?atlOrigin=eyJpIjoiMjBhNWIzMmFjMjdiNGE1YzhhZTE4YmM0ZjA0MDM4ZWYiLCJwIjoiZXhjZWwtamlyYSJ9" TargetMode="External"/><Relationship Id="rId391" Type="http://schemas.openxmlformats.org/officeDocument/2006/relationships/hyperlink" Target="https://tataunistore.atlassian.net/browse/UCW-35103?atlOrigin=eyJpIjoiMjBhNWIzMmFjMjdiNGE1YzhhZTE4YmM0ZjA0MDM4ZWYiLCJwIjoiZXhjZWwtamlyYSJ9" TargetMode="External"/><Relationship Id="rId405" Type="http://schemas.openxmlformats.org/officeDocument/2006/relationships/hyperlink" Target="https://tataunistore.atlassian.net/browse/UCW-35050?atlOrigin=eyJpIjoiMjBhNWIzMmFjMjdiNGE1YzhhZTE4YmM0ZjA0MDM4ZWYiLCJwIjoiZXhjZWwtamlyYSJ9" TargetMode="External"/><Relationship Id="rId447" Type="http://schemas.openxmlformats.org/officeDocument/2006/relationships/hyperlink" Target="https://tataunistore.atlassian.net/browse/UCW-36023?atlOrigin=eyJpIjoiMjBhNWIzMmFjMjdiNGE1YzhhZTE4YmM0ZjA0MDM4ZWYiLCJwIjoiZXhjZWwtamlyYSJ9" TargetMode="External"/><Relationship Id="rId251" Type="http://schemas.openxmlformats.org/officeDocument/2006/relationships/hyperlink" Target="https://tataunistore.atlassian.net/browse/UCW-30599?atlOrigin=eyJpIjoiMjBhNWIzMmFjMjdiNGE1YzhhZTE4YmM0ZjA0MDM4ZWYiLCJwIjoiZXhjZWwtamlyYSJ9" TargetMode="External"/><Relationship Id="rId489" Type="http://schemas.openxmlformats.org/officeDocument/2006/relationships/hyperlink" Target="https://tataunistore.atlassian.net/browse/UCW-36921?atlOrigin=eyJpIjoiMjBhNWIzMmFjMjdiNGE1YzhhZTE4YmM0ZjA0MDM4ZWYiLCJwIjoiZXhjZWwtamlyYSJ9" TargetMode="External"/><Relationship Id="rId46" Type="http://schemas.openxmlformats.org/officeDocument/2006/relationships/hyperlink" Target="https://tataunistore.atlassian.net/browse/UCW-31710?atlOrigin=eyJpIjoiMjBhNWIzMmFjMjdiNGE1YzhhZTE4YmM0ZjA0MDM4ZWYiLCJwIjoiZXhjZWwtamlyYSJ9" TargetMode="External"/><Relationship Id="rId293" Type="http://schemas.openxmlformats.org/officeDocument/2006/relationships/hyperlink" Target="https://tataunistore.atlassian.net/browse/UCW-34409?atlOrigin=eyJpIjoiMjBhNWIzMmFjMjdiNGE1YzhhZTE4YmM0ZjA0MDM4ZWYiLCJwIjoiZXhjZWwtamlyYSJ9" TargetMode="External"/><Relationship Id="rId307" Type="http://schemas.openxmlformats.org/officeDocument/2006/relationships/hyperlink" Target="https://tataunistore.atlassian.net/browse/UCW-34343?atlOrigin=eyJpIjoiMjBhNWIzMmFjMjdiNGE1YzhhZTE4YmM0ZjA0MDM4ZWYiLCJwIjoiZXhjZWwtamlyYSJ9" TargetMode="External"/><Relationship Id="rId349" Type="http://schemas.openxmlformats.org/officeDocument/2006/relationships/hyperlink" Target="https://tataunistore.atlassian.net/browse/UCW-35341?atlOrigin=eyJpIjoiMjBhNWIzMmFjMjdiNGE1YzhhZTE4YmM0ZjA0MDM4ZWYiLCJwIjoiZXhjZWwtamlyYSJ9" TargetMode="External"/><Relationship Id="rId514" Type="http://schemas.openxmlformats.org/officeDocument/2006/relationships/hyperlink" Target="https://tataunistore.atlassian.net/browse/UCW-36812?atlOrigin=eyJpIjoiMjBhNWIzMmFjMjdiNGE1YzhhZTE4YmM0ZjA0MDM4ZWYiLCJwIjoiZXhjZWwtamlyYSJ9" TargetMode="External"/><Relationship Id="rId556" Type="http://schemas.openxmlformats.org/officeDocument/2006/relationships/hyperlink" Target="https://tataunistore.atlassian.net/browse/UCW-36623?atlOrigin=eyJpIjoiMjBhNWIzMmFjMjdiNGE1YzhhZTE4YmM0ZjA0MDM4ZWYiLCJwIjoiZXhjZWwtamlyYSJ9" TargetMode="External"/><Relationship Id="rId88" Type="http://schemas.openxmlformats.org/officeDocument/2006/relationships/hyperlink" Target="https://tataunistore.atlassian.net/browse/UCW-31407?atlOrigin=eyJpIjoiMjBhNWIzMmFjMjdiNGE1YzhhZTE4YmM0ZjA0MDM4ZWYiLCJwIjoiZXhjZWwtamlyYSJ9" TargetMode="External"/><Relationship Id="rId111" Type="http://schemas.openxmlformats.org/officeDocument/2006/relationships/hyperlink" Target="https://tataunistore.atlassian.net/browse/UCW-31254?atlOrigin=eyJpIjoiMjBhNWIzMmFjMjdiNGE1YzhhZTE4YmM0ZjA0MDM4ZWYiLCJwIjoiZXhjZWwtamlyYSJ9" TargetMode="External"/><Relationship Id="rId153" Type="http://schemas.openxmlformats.org/officeDocument/2006/relationships/hyperlink" Target="https://tataunistore.atlassian.net/browse/UCW-31025?atlOrigin=eyJpIjoiMjBhNWIzMmFjMjdiNGE1YzhhZTE4YmM0ZjA0MDM4ZWYiLCJwIjoiZXhjZWwtamlyYSJ9" TargetMode="External"/><Relationship Id="rId195" Type="http://schemas.openxmlformats.org/officeDocument/2006/relationships/hyperlink" Target="https://tataunistore.atlassian.net/browse/UCW-30828?atlOrigin=eyJpIjoiMjBhNWIzMmFjMjdiNGE1YzhhZTE4YmM0ZjA0MDM4ZWYiLCJwIjoiZXhjZWwtamlyYSJ9" TargetMode="External"/><Relationship Id="rId209" Type="http://schemas.openxmlformats.org/officeDocument/2006/relationships/hyperlink" Target="https://tataunistore.atlassian.net/browse/UCW-30759?atlOrigin=eyJpIjoiMjBhNWIzMmFjMjdiNGE1YzhhZTE4YmM0ZjA0MDM4ZWYiLCJwIjoiZXhjZWwtamlyYSJ9" TargetMode="External"/><Relationship Id="rId360" Type="http://schemas.openxmlformats.org/officeDocument/2006/relationships/hyperlink" Target="https://tataunistore.atlassian.net/browse/UCW-35245?atlOrigin=eyJpIjoiMjBhNWIzMmFjMjdiNGE1YzhhZTE4YmM0ZjA0MDM4ZWYiLCJwIjoiZXhjZWwtamlyYSJ9" TargetMode="External"/><Relationship Id="rId416" Type="http://schemas.openxmlformats.org/officeDocument/2006/relationships/hyperlink" Target="https://tataunistore.atlassian.net/browse/UCW-34997?atlOrigin=eyJpIjoiMjBhNWIzMmFjMjdiNGE1YzhhZTE4YmM0ZjA0MDM4ZWYiLCJwIjoiZXhjZWwtamlyYSJ9" TargetMode="External"/><Relationship Id="rId220" Type="http://schemas.openxmlformats.org/officeDocument/2006/relationships/hyperlink" Target="https://tataunistore.atlassian.net/browse/UCW-30719?atlOrigin=eyJpIjoiMjBhNWIzMmFjMjdiNGE1YzhhZTE4YmM0ZjA0MDM4ZWYiLCJwIjoiZXhjZWwtamlyYSJ9" TargetMode="External"/><Relationship Id="rId458" Type="http://schemas.openxmlformats.org/officeDocument/2006/relationships/hyperlink" Target="https://tataunistore.atlassian.net/browse/UCW-35984?atlOrigin=eyJpIjoiMjBhNWIzMmFjMjdiNGE1YzhhZTE4YmM0ZjA0MDM4ZWYiLCJwIjoiZXhjZWwtamlyYSJ9" TargetMode="External"/><Relationship Id="rId15" Type="http://schemas.openxmlformats.org/officeDocument/2006/relationships/hyperlink" Target="https://tataunistore.atlassian.net/browse/UCW-31872?atlOrigin=eyJpIjoiMjBhNWIzMmFjMjdiNGE1YzhhZTE4YmM0ZjA0MDM4ZWYiLCJwIjoiZXhjZWwtamlyYSJ9" TargetMode="External"/><Relationship Id="rId57" Type="http://schemas.openxmlformats.org/officeDocument/2006/relationships/hyperlink" Target="https://tataunistore.atlassian.net/browse/UCW-31641?atlOrigin=eyJpIjoiMjBhNWIzMmFjMjdiNGE1YzhhZTE4YmM0ZjA0MDM4ZWYiLCJwIjoiZXhjZWwtamlyYSJ9" TargetMode="External"/><Relationship Id="rId262" Type="http://schemas.openxmlformats.org/officeDocument/2006/relationships/hyperlink" Target="https://tataunistore.atlassian.net/browse/UCW-30533?atlOrigin=eyJpIjoiMjBhNWIzMmFjMjdiNGE1YzhhZTE4YmM0ZjA0MDM4ZWYiLCJwIjoiZXhjZWwtamlyYSJ9" TargetMode="External"/><Relationship Id="rId318" Type="http://schemas.openxmlformats.org/officeDocument/2006/relationships/hyperlink" Target="https://tataunistore.atlassian.net/browse/UCW-34292?atlOrigin=eyJpIjoiMjBhNWIzMmFjMjdiNGE1YzhhZTE4YmM0ZjA0MDM4ZWYiLCJwIjoiZXhjZWwtamlyYSJ9" TargetMode="External"/><Relationship Id="rId525" Type="http://schemas.openxmlformats.org/officeDocument/2006/relationships/hyperlink" Target="https://tataunistore.atlassian.net/browse/UCW-36767?atlOrigin=eyJpIjoiMjBhNWIzMmFjMjdiNGE1YzhhZTE4YmM0ZjA0MDM4ZWYiLCJwIjoiZXhjZWwtamlyYSJ9" TargetMode="External"/><Relationship Id="rId567" Type="http://schemas.openxmlformats.org/officeDocument/2006/relationships/hyperlink" Target="https://tataunistore.atlassian.net/browse/UCW-36554?atlOrigin=eyJpIjoiMjBhNWIzMmFjMjdiNGE1YzhhZTE4YmM0ZjA0MDM4ZWYiLCJwIjoiZXhjZWwtamlyYSJ9" TargetMode="External"/><Relationship Id="rId99" Type="http://schemas.openxmlformats.org/officeDocument/2006/relationships/hyperlink" Target="https://tataunistore.atlassian.net/browse/UCW-31346?atlOrigin=eyJpIjoiMjBhNWIzMmFjMjdiNGE1YzhhZTE4YmM0ZjA0MDM4ZWYiLCJwIjoiZXhjZWwtamlyYSJ9" TargetMode="External"/><Relationship Id="rId122" Type="http://schemas.openxmlformats.org/officeDocument/2006/relationships/hyperlink" Target="https://tataunistore.atlassian.net/browse/UCW-31190?atlOrigin=eyJpIjoiMjBhNWIzMmFjMjdiNGE1YzhhZTE4YmM0ZjA0MDM4ZWYiLCJwIjoiZXhjZWwtamlyYSJ9" TargetMode="External"/><Relationship Id="rId164" Type="http://schemas.openxmlformats.org/officeDocument/2006/relationships/hyperlink" Target="https://tataunistore.atlassian.net/browse/UCW-30983?atlOrigin=eyJpIjoiMjBhNWIzMmFjMjdiNGE1YzhhZTE4YmM0ZjA0MDM4ZWYiLCJwIjoiZXhjZWwtamlyYSJ9" TargetMode="External"/><Relationship Id="rId371" Type="http://schemas.openxmlformats.org/officeDocument/2006/relationships/hyperlink" Target="https://tataunistore.atlassian.net/browse/UCW-35186?atlOrigin=eyJpIjoiMjBhNWIzMmFjMjdiNGE1YzhhZTE4YmM0ZjA0MDM4ZWYiLCJwIjoiZXhjZWwtamlyYSJ9" TargetMode="External"/><Relationship Id="rId427" Type="http://schemas.openxmlformats.org/officeDocument/2006/relationships/hyperlink" Target="https://tataunistore.atlassian.net/browse/UCW-36122?atlOrigin=eyJpIjoiMjBhNWIzMmFjMjdiNGE1YzhhZTE4YmM0ZjA0MDM4ZWYiLCJwIjoiZXhjZWwtamlyYSJ9" TargetMode="External"/><Relationship Id="rId469" Type="http://schemas.openxmlformats.org/officeDocument/2006/relationships/hyperlink" Target="https://tataunistore.atlassian.net/browse/UCW-35939?atlOrigin=eyJpIjoiMjBhNWIzMmFjMjdiNGE1YzhhZTE4YmM0ZjA0MDM4ZWYiLCJwIjoiZXhjZWwtamlyYSJ9" TargetMode="External"/><Relationship Id="rId26" Type="http://schemas.openxmlformats.org/officeDocument/2006/relationships/hyperlink" Target="https://tataunistore.atlassian.net/browse/UCW-31795?atlOrigin=eyJpIjoiMjBhNWIzMmFjMjdiNGE1YzhhZTE4YmM0ZjA0MDM4ZWYiLCJwIjoiZXhjZWwtamlyYSJ9" TargetMode="External"/><Relationship Id="rId231" Type="http://schemas.openxmlformats.org/officeDocument/2006/relationships/hyperlink" Target="https://tataunistore.atlassian.net/browse/UCW-30669?atlOrigin=eyJpIjoiMjBhNWIzMmFjMjdiNGE1YzhhZTE4YmM0ZjA0MDM4ZWYiLCJwIjoiZXhjZWwtamlyYSJ9" TargetMode="External"/><Relationship Id="rId273" Type="http://schemas.openxmlformats.org/officeDocument/2006/relationships/hyperlink" Target="https://tataunistore.atlassian.net/browse/UCW-34536?atlOrigin=eyJpIjoiMjBhNWIzMmFjMjdiNGE1YzhhZTE4YmM0ZjA0MDM4ZWYiLCJwIjoiZXhjZWwtamlyYSJ9" TargetMode="External"/><Relationship Id="rId329" Type="http://schemas.openxmlformats.org/officeDocument/2006/relationships/hyperlink" Target="https://tataunistore.atlassian.net/browse/UCW-34227?atlOrigin=eyJpIjoiMjBhNWIzMmFjMjdiNGE1YzhhZTE4YmM0ZjA0MDM4ZWYiLCJwIjoiZXhjZWwtamlyYSJ9" TargetMode="External"/><Relationship Id="rId480" Type="http://schemas.openxmlformats.org/officeDocument/2006/relationships/hyperlink" Target="https://tataunistore.atlassian.net/browse/UCW-35875?atlOrigin=eyJpIjoiMjBhNWIzMmFjMjdiNGE1YzhhZTE4YmM0ZjA0MDM4ZWYiLCJwIjoiZXhjZWwtamlyYSJ9" TargetMode="External"/><Relationship Id="rId536" Type="http://schemas.openxmlformats.org/officeDocument/2006/relationships/hyperlink" Target="https://tataunistore.atlassian.net/browse/UCW-36721?atlOrigin=eyJpIjoiMjBhNWIzMmFjMjdiNGE1YzhhZTE4YmM0ZjA0MDM4ZWYiLCJwIjoiZXhjZWwtamlyYSJ9" TargetMode="External"/><Relationship Id="rId68" Type="http://schemas.openxmlformats.org/officeDocument/2006/relationships/hyperlink" Target="https://tataunistore.atlassian.net/browse/UCW-31527?atlOrigin=eyJpIjoiMjBhNWIzMmFjMjdiNGE1YzhhZTE4YmM0ZjA0MDM4ZWYiLCJwIjoiZXhjZWwtamlyYSJ9" TargetMode="External"/><Relationship Id="rId133" Type="http://schemas.openxmlformats.org/officeDocument/2006/relationships/hyperlink" Target="https://tataunistore.atlassian.net/browse/UCW-31127?atlOrigin=eyJpIjoiMjBhNWIzMmFjMjdiNGE1YzhhZTE4YmM0ZjA0MDM4ZWYiLCJwIjoiZXhjZWwtamlyYSJ9" TargetMode="External"/><Relationship Id="rId175" Type="http://schemas.openxmlformats.org/officeDocument/2006/relationships/hyperlink" Target="https://tataunistore.atlassian.net/browse/UCW-30929?atlOrigin=eyJpIjoiMjBhNWIzMmFjMjdiNGE1YzhhZTE4YmM0ZjA0MDM4ZWYiLCJwIjoiZXhjZWwtamlyYSJ9" TargetMode="External"/><Relationship Id="rId340" Type="http://schemas.openxmlformats.org/officeDocument/2006/relationships/hyperlink" Target="https://tataunistore.atlassian.net/browse/UCW-35358?atlOrigin=eyJpIjoiMjBhNWIzMmFjMjdiNGE1YzhhZTE4YmM0ZjA0MDM4ZWYiLCJwIjoiZXhjZWwtamlyYSJ9" TargetMode="External"/><Relationship Id="rId578" Type="http://schemas.openxmlformats.org/officeDocument/2006/relationships/hyperlink" Target="https://tataunistore.atlassian.net/browse/UCW-36450?atlOrigin=eyJpIjoiMjBhNWIzMmFjMjdiNGE1YzhhZTE4YmM0ZjA0MDM4ZWYiLCJwIjoiZXhjZWwtamlyYSJ9" TargetMode="External"/><Relationship Id="rId200" Type="http://schemas.openxmlformats.org/officeDocument/2006/relationships/hyperlink" Target="https://tataunistore.atlassian.net/browse/UCW-30808?atlOrigin=eyJpIjoiMjBhNWIzMmFjMjdiNGE1YzhhZTE4YmM0ZjA0MDM4ZWYiLCJwIjoiZXhjZWwtamlyYSJ9" TargetMode="External"/><Relationship Id="rId382" Type="http://schemas.openxmlformats.org/officeDocument/2006/relationships/hyperlink" Target="https://tataunistore.atlassian.net/browse/UCW-35125?atlOrigin=eyJpIjoiMjBhNWIzMmFjMjdiNGE1YzhhZTE4YmM0ZjA0MDM4ZWYiLCJwIjoiZXhjZWwtamlyYSJ9" TargetMode="External"/><Relationship Id="rId438" Type="http://schemas.openxmlformats.org/officeDocument/2006/relationships/hyperlink" Target="https://tataunistore.atlassian.net/browse/UCW-36072?atlOrigin=eyJpIjoiMjBhNWIzMmFjMjdiNGE1YzhhZTE4YmM0ZjA0MDM4ZWYiLCJwIjoiZXhjZWwtamlyYSJ9" TargetMode="External"/><Relationship Id="rId242" Type="http://schemas.openxmlformats.org/officeDocument/2006/relationships/hyperlink" Target="https://tataunistore.atlassian.net/browse/UCW-30619?atlOrigin=eyJpIjoiMjBhNWIzMmFjMjdiNGE1YzhhZTE4YmM0ZjA0MDM4ZWYiLCJwIjoiZXhjZWwtamlyYSJ9" TargetMode="External"/><Relationship Id="rId284" Type="http://schemas.openxmlformats.org/officeDocument/2006/relationships/hyperlink" Target="https://tataunistore.atlassian.net/browse/UCW-34451?atlOrigin=eyJpIjoiMjBhNWIzMmFjMjdiNGE1YzhhZTE4YmM0ZjA0MDM4ZWYiLCJwIjoiZXhjZWwtamlyYSJ9" TargetMode="External"/><Relationship Id="rId491" Type="http://schemas.openxmlformats.org/officeDocument/2006/relationships/hyperlink" Target="https://tataunistore.atlassian.net/browse/UCW-36902?atlOrigin=eyJpIjoiMjBhNWIzMmFjMjdiNGE1YzhhZTE4YmM0ZjA0MDM4ZWYiLCJwIjoiZXhjZWwtamlyYSJ9" TargetMode="External"/><Relationship Id="rId505" Type="http://schemas.openxmlformats.org/officeDocument/2006/relationships/hyperlink" Target="https://tataunistore.atlassian.net/browse/UCW-36834?atlOrigin=eyJpIjoiMjBhNWIzMmFjMjdiNGE1YzhhZTE4YmM0ZjA0MDM4ZWYiLCJwIjoiZXhjZWwtamlyYSJ9" TargetMode="External"/><Relationship Id="rId37" Type="http://schemas.openxmlformats.org/officeDocument/2006/relationships/hyperlink" Target="https://tataunistore.atlassian.net/browse/UCW-31746?atlOrigin=eyJpIjoiMjBhNWIzMmFjMjdiNGE1YzhhZTE4YmM0ZjA0MDM4ZWYiLCJwIjoiZXhjZWwtamlyYSJ9" TargetMode="External"/><Relationship Id="rId79" Type="http://schemas.openxmlformats.org/officeDocument/2006/relationships/hyperlink" Target="https://tataunistore.atlassian.net/browse/UCW-31482?atlOrigin=eyJpIjoiMjBhNWIzMmFjMjdiNGE1YzhhZTE4YmM0ZjA0MDM4ZWYiLCJwIjoiZXhjZWwtamlyYSJ9" TargetMode="External"/><Relationship Id="rId102" Type="http://schemas.openxmlformats.org/officeDocument/2006/relationships/hyperlink" Target="https://tataunistore.atlassian.net/browse/UCW-31319?atlOrigin=eyJpIjoiMjBhNWIzMmFjMjdiNGE1YzhhZTE4YmM0ZjA0MDM4ZWYiLCJwIjoiZXhjZWwtamlyYSJ9" TargetMode="External"/><Relationship Id="rId144" Type="http://schemas.openxmlformats.org/officeDocument/2006/relationships/hyperlink" Target="https://tataunistore.atlassian.net/browse/UCW-31063?atlOrigin=eyJpIjoiMjBhNWIzMmFjMjdiNGE1YzhhZTE4YmM0ZjA0MDM4ZWYiLCJwIjoiZXhjZWwtamlyYSJ9" TargetMode="External"/><Relationship Id="rId547" Type="http://schemas.openxmlformats.org/officeDocument/2006/relationships/hyperlink" Target="https://tataunistore.atlassian.net/browse/UCW-36689?atlOrigin=eyJpIjoiMjBhNWIzMmFjMjdiNGE1YzhhZTE4YmM0ZjA0MDM4ZWYiLCJwIjoiZXhjZWwtamlyYSJ9" TargetMode="External"/><Relationship Id="rId589" Type="http://schemas.openxmlformats.org/officeDocument/2006/relationships/hyperlink" Target="https://tataunistore.atlassian.net/browse/UCW-36411?atlOrigin=eyJpIjoiMjBhNWIzMmFjMjdiNGE1YzhhZTE4YmM0ZjA0MDM4ZWYiLCJwIjoiZXhjZWwtamlyYSJ9" TargetMode="External"/><Relationship Id="rId90" Type="http://schemas.openxmlformats.org/officeDocument/2006/relationships/hyperlink" Target="https://tataunistore.atlassian.net/browse/UCW-31400?atlOrigin=eyJpIjoiMjBhNWIzMmFjMjdiNGE1YzhhZTE4YmM0ZjA0MDM4ZWYiLCJwIjoiZXhjZWwtamlyYSJ9" TargetMode="External"/><Relationship Id="rId186" Type="http://schemas.openxmlformats.org/officeDocument/2006/relationships/hyperlink" Target="https://tataunistore.atlassian.net/browse/UCW-30861?atlOrigin=eyJpIjoiMjBhNWIzMmFjMjdiNGE1YzhhZTE4YmM0ZjA0MDM4ZWYiLCJwIjoiZXhjZWwtamlyYSJ9" TargetMode="External"/><Relationship Id="rId351" Type="http://schemas.openxmlformats.org/officeDocument/2006/relationships/hyperlink" Target="https://tataunistore.atlassian.net/browse/UCW-35328?atlOrigin=eyJpIjoiMjBhNWIzMmFjMjdiNGE1YzhhZTE4YmM0ZjA0MDM4ZWYiLCJwIjoiZXhjZWwtamlyYSJ9" TargetMode="External"/><Relationship Id="rId393" Type="http://schemas.openxmlformats.org/officeDocument/2006/relationships/hyperlink" Target="https://tataunistore.atlassian.net/browse/UCW-35093?atlOrigin=eyJpIjoiMjBhNWIzMmFjMjdiNGE1YzhhZTE4YmM0ZjA0MDM4ZWYiLCJwIjoiZXhjZWwtamlyYSJ9" TargetMode="External"/><Relationship Id="rId407" Type="http://schemas.openxmlformats.org/officeDocument/2006/relationships/hyperlink" Target="https://tataunistore.atlassian.net/browse/UCW-35033?atlOrigin=eyJpIjoiMjBhNWIzMmFjMjdiNGE1YzhhZTE4YmM0ZjA0MDM4ZWYiLCJwIjoiZXhjZWwtamlyYSJ9" TargetMode="External"/><Relationship Id="rId449" Type="http://schemas.openxmlformats.org/officeDocument/2006/relationships/hyperlink" Target="https://tataunistore.atlassian.net/browse/UCW-36017?atlOrigin=eyJpIjoiMjBhNWIzMmFjMjdiNGE1YzhhZTE4YmM0ZjA0MDM4ZWYiLCJwIjoiZXhjZWwtamlyYSJ9" TargetMode="External"/><Relationship Id="rId211" Type="http://schemas.openxmlformats.org/officeDocument/2006/relationships/hyperlink" Target="https://tataunistore.atlassian.net/browse/UCW-30752?atlOrigin=eyJpIjoiMjBhNWIzMmFjMjdiNGE1YzhhZTE4YmM0ZjA0MDM4ZWYiLCJwIjoiZXhjZWwtamlyYSJ9" TargetMode="External"/><Relationship Id="rId253" Type="http://schemas.openxmlformats.org/officeDocument/2006/relationships/hyperlink" Target="https://tataunistore.atlassian.net/browse/UCW-30557?atlOrigin=eyJpIjoiMjBhNWIzMmFjMjdiNGE1YzhhZTE4YmM0ZjA0MDM4ZWYiLCJwIjoiZXhjZWwtamlyYSJ9" TargetMode="External"/><Relationship Id="rId295" Type="http://schemas.openxmlformats.org/officeDocument/2006/relationships/hyperlink" Target="https://tataunistore.atlassian.net/browse/UCW-34399?atlOrigin=eyJpIjoiMjBhNWIzMmFjMjdiNGE1YzhhZTE4YmM0ZjA0MDM4ZWYiLCJwIjoiZXhjZWwtamlyYSJ9" TargetMode="External"/><Relationship Id="rId309" Type="http://schemas.openxmlformats.org/officeDocument/2006/relationships/hyperlink" Target="https://tataunistore.atlassian.net/browse/UCW-34336?atlOrigin=eyJpIjoiMjBhNWIzMmFjMjdiNGE1YzhhZTE4YmM0ZjA0MDM4ZWYiLCJwIjoiZXhjZWwtamlyYSJ9" TargetMode="External"/><Relationship Id="rId460" Type="http://schemas.openxmlformats.org/officeDocument/2006/relationships/hyperlink" Target="https://tataunistore.atlassian.net/browse/UCW-35972?atlOrigin=eyJpIjoiMjBhNWIzMmFjMjdiNGE1YzhhZTE4YmM0ZjA0MDM4ZWYiLCJwIjoiZXhjZWwtamlyYSJ9" TargetMode="External"/><Relationship Id="rId516" Type="http://schemas.openxmlformats.org/officeDocument/2006/relationships/hyperlink" Target="https://tataunistore.atlassian.net/browse/UCW-36807?atlOrigin=eyJpIjoiMjBhNWIzMmFjMjdiNGE1YzhhZTE4YmM0ZjA0MDM4ZWYiLCJwIjoiZXhjZWwtamlyYSJ9" TargetMode="External"/><Relationship Id="rId48" Type="http://schemas.openxmlformats.org/officeDocument/2006/relationships/hyperlink" Target="https://tataunistore.atlassian.net/browse/UCW-31705?atlOrigin=eyJpIjoiMjBhNWIzMmFjMjdiNGE1YzhhZTE4YmM0ZjA0MDM4ZWYiLCJwIjoiZXhjZWwtamlyYSJ9" TargetMode="External"/><Relationship Id="rId113" Type="http://schemas.openxmlformats.org/officeDocument/2006/relationships/hyperlink" Target="https://tataunistore.atlassian.net/browse/UCW-31245?atlOrigin=eyJpIjoiMjBhNWIzMmFjMjdiNGE1YzhhZTE4YmM0ZjA0MDM4ZWYiLCJwIjoiZXhjZWwtamlyYSJ9" TargetMode="External"/><Relationship Id="rId320" Type="http://schemas.openxmlformats.org/officeDocument/2006/relationships/hyperlink" Target="https://tataunistore.atlassian.net/browse/UCW-34280?atlOrigin=eyJpIjoiMjBhNWIzMmFjMjdiNGE1YzhhZTE4YmM0ZjA0MDM4ZWYiLCJwIjoiZXhjZWwtamlyYSJ9" TargetMode="External"/><Relationship Id="rId558" Type="http://schemas.openxmlformats.org/officeDocument/2006/relationships/hyperlink" Target="https://tataunistore.atlassian.net/browse/UCW-36615?atlOrigin=eyJpIjoiMjBhNWIzMmFjMjdiNGE1YzhhZTE4YmM0ZjA0MDM4ZWYiLCJwIjoiZXhjZWwtamlyYSJ9" TargetMode="External"/><Relationship Id="rId155" Type="http://schemas.openxmlformats.org/officeDocument/2006/relationships/hyperlink" Target="https://tataunistore.atlassian.net/browse/UCW-31011?atlOrigin=eyJpIjoiMjBhNWIzMmFjMjdiNGE1YzhhZTE4YmM0ZjA0MDM4ZWYiLCJwIjoiZXhjZWwtamlyYSJ9" TargetMode="External"/><Relationship Id="rId197" Type="http://schemas.openxmlformats.org/officeDocument/2006/relationships/hyperlink" Target="https://tataunistore.atlassian.net/browse/UCW-30818?atlOrigin=eyJpIjoiMjBhNWIzMmFjMjdiNGE1YzhhZTE4YmM0ZjA0MDM4ZWYiLCJwIjoiZXhjZWwtamlyYSJ9" TargetMode="External"/><Relationship Id="rId362" Type="http://schemas.openxmlformats.org/officeDocument/2006/relationships/hyperlink" Target="https://tataunistore.atlassian.net/browse/UCW-35221?atlOrigin=eyJpIjoiMjBhNWIzMmFjMjdiNGE1YzhhZTE4YmM0ZjA0MDM4ZWYiLCJwIjoiZXhjZWwtamlyYSJ9" TargetMode="External"/><Relationship Id="rId418" Type="http://schemas.openxmlformats.org/officeDocument/2006/relationships/hyperlink" Target="https://tataunistore.atlassian.net/browse/UCW-34980?atlOrigin=eyJpIjoiMjBhNWIzMmFjMjdiNGE1YzhhZTE4YmM0ZjA0MDM4ZWYiLCJwIjoiZXhjZWwtamlyYSJ9" TargetMode="External"/><Relationship Id="rId222" Type="http://schemas.openxmlformats.org/officeDocument/2006/relationships/hyperlink" Target="https://tataunistore.atlassian.net/browse/UCW-30696?atlOrigin=eyJpIjoiMjBhNWIzMmFjMjdiNGE1YzhhZTE4YmM0ZjA0MDM4ZWYiLCJwIjoiZXhjZWwtamlyYSJ9" TargetMode="External"/><Relationship Id="rId264" Type="http://schemas.openxmlformats.org/officeDocument/2006/relationships/hyperlink" Target="https://tataunistore.atlassian.net/browse/UCW-30530?atlOrigin=eyJpIjoiMjBhNWIzMmFjMjdiNGE1YzhhZTE4YmM0ZjA0MDM4ZWYiLCJwIjoiZXhjZWwtamlyYSJ9" TargetMode="External"/><Relationship Id="rId471" Type="http://schemas.openxmlformats.org/officeDocument/2006/relationships/hyperlink" Target="https://tataunistore.atlassian.net/browse/UCW-35922?atlOrigin=eyJpIjoiMjBhNWIzMmFjMjdiNGE1YzhhZTE4YmM0ZjA0MDM4ZWYiLCJwIjoiZXhjZWwtamlyYSJ9" TargetMode="External"/><Relationship Id="rId17" Type="http://schemas.openxmlformats.org/officeDocument/2006/relationships/hyperlink" Target="https://tataunistore.atlassian.net/browse/UCW-31862?atlOrigin=eyJpIjoiMjBhNWIzMmFjMjdiNGE1YzhhZTE4YmM0ZjA0MDM4ZWYiLCJwIjoiZXhjZWwtamlyYSJ9" TargetMode="External"/><Relationship Id="rId59" Type="http://schemas.openxmlformats.org/officeDocument/2006/relationships/hyperlink" Target="https://tataunistore.atlassian.net/browse/UCW-31591?atlOrigin=eyJpIjoiMjBhNWIzMmFjMjdiNGE1YzhhZTE4YmM0ZjA0MDM4ZWYiLCJwIjoiZXhjZWwtamlyYSJ9" TargetMode="External"/><Relationship Id="rId124" Type="http://schemas.openxmlformats.org/officeDocument/2006/relationships/hyperlink" Target="https://tataunistore.atlassian.net/browse/UCW-31162?atlOrigin=eyJpIjoiMjBhNWIzMmFjMjdiNGE1YzhhZTE4YmM0ZjA0MDM4ZWYiLCJwIjoiZXhjZWwtamlyYSJ9" TargetMode="External"/><Relationship Id="rId527" Type="http://schemas.openxmlformats.org/officeDocument/2006/relationships/hyperlink" Target="https://tataunistore.atlassian.net/browse/UCW-36758?atlOrigin=eyJpIjoiMjBhNWIzMmFjMjdiNGE1YzhhZTE4YmM0ZjA0MDM4ZWYiLCJwIjoiZXhjZWwtamlyYSJ9" TargetMode="External"/><Relationship Id="rId569" Type="http://schemas.openxmlformats.org/officeDocument/2006/relationships/hyperlink" Target="https://tataunistore.atlassian.net/browse/UCW-36536?atlOrigin=eyJpIjoiMjBhNWIzMmFjMjdiNGE1YzhhZTE4YmM0ZjA0MDM4ZWYiLCJwIjoiZXhjZWwtamlyYSJ9" TargetMode="External"/><Relationship Id="rId70" Type="http://schemas.openxmlformats.org/officeDocument/2006/relationships/hyperlink" Target="https://tataunistore.atlassian.net/browse/UCW-31521?atlOrigin=eyJpIjoiMjBhNWIzMmFjMjdiNGE1YzhhZTE4YmM0ZjA0MDM4ZWYiLCJwIjoiZXhjZWwtamlyYSJ9" TargetMode="External"/><Relationship Id="rId166" Type="http://schemas.openxmlformats.org/officeDocument/2006/relationships/hyperlink" Target="https://tataunistore.atlassian.net/browse/UCW-30970?atlOrigin=eyJpIjoiMjBhNWIzMmFjMjdiNGE1YzhhZTE4YmM0ZjA0MDM4ZWYiLCJwIjoiZXhjZWwtamlyYSJ9" TargetMode="External"/><Relationship Id="rId331" Type="http://schemas.openxmlformats.org/officeDocument/2006/relationships/hyperlink" Target="https://tataunistore.atlassian.net/browse/UCW-35394?atlOrigin=eyJpIjoiMjBhNWIzMmFjMjdiNGE1YzhhZTE4YmM0ZjA0MDM4ZWYiLCJwIjoiZXhjZWwtamlyYSJ9" TargetMode="External"/><Relationship Id="rId373" Type="http://schemas.openxmlformats.org/officeDocument/2006/relationships/hyperlink" Target="https://tataunistore.atlassian.net/browse/UCW-35172?atlOrigin=eyJpIjoiMjBhNWIzMmFjMjdiNGE1YzhhZTE4YmM0ZjA0MDM4ZWYiLCJwIjoiZXhjZWwtamlyYSJ9" TargetMode="External"/><Relationship Id="rId429" Type="http://schemas.openxmlformats.org/officeDocument/2006/relationships/hyperlink" Target="https://tataunistore.atlassian.net/browse/UCW-36110?atlOrigin=eyJpIjoiMjBhNWIzMmFjMjdiNGE1YzhhZTE4YmM0ZjA0MDM4ZWYiLCJwIjoiZXhjZWwtamlyYSJ9" TargetMode="External"/><Relationship Id="rId580" Type="http://schemas.openxmlformats.org/officeDocument/2006/relationships/hyperlink" Target="https://tataunistore.atlassian.net/browse/UCW-36439?atlOrigin=eyJpIjoiMjBhNWIzMmFjMjdiNGE1YzhhZTE4YmM0ZjA0MDM4ZWYiLCJwIjoiZXhjZWwtamlyYSJ9" TargetMode="External"/><Relationship Id="rId1" Type="http://schemas.openxmlformats.org/officeDocument/2006/relationships/hyperlink" Target="https://tataunistore.atlassian.net/browse/UCW-31981?atlOrigin=eyJpIjoiMjBhNWIzMmFjMjdiNGE1YzhhZTE4YmM0ZjA0MDM4ZWYiLCJwIjoiZXhjZWwtamlyYSJ9" TargetMode="External"/><Relationship Id="rId233" Type="http://schemas.openxmlformats.org/officeDocument/2006/relationships/hyperlink" Target="https://tataunistore.atlassian.net/browse/UCW-30657?atlOrigin=eyJpIjoiMjBhNWIzMmFjMjdiNGE1YzhhZTE4YmM0ZjA0MDM4ZWYiLCJwIjoiZXhjZWwtamlyYSJ9" TargetMode="External"/><Relationship Id="rId440" Type="http://schemas.openxmlformats.org/officeDocument/2006/relationships/hyperlink" Target="https://tataunistore.atlassian.net/browse/UCW-36063?atlOrigin=eyJpIjoiMjBhNWIzMmFjMjdiNGE1YzhhZTE4YmM0ZjA0MDM4ZWYiLCJwIjoiZXhjZWwtamlyYSJ9" TargetMode="External"/><Relationship Id="rId28" Type="http://schemas.openxmlformats.org/officeDocument/2006/relationships/hyperlink" Target="https://tataunistore.atlassian.net/browse/UCW-31767?atlOrigin=eyJpIjoiMjBhNWIzMmFjMjdiNGE1YzhhZTE4YmM0ZjA0MDM4ZWYiLCJwIjoiZXhjZWwtamlyYSJ9" TargetMode="External"/><Relationship Id="rId275" Type="http://schemas.openxmlformats.org/officeDocument/2006/relationships/hyperlink" Target="https://tataunistore.atlassian.net/browse/UCW-34533?atlOrigin=eyJpIjoiMjBhNWIzMmFjMjdiNGE1YzhhZTE4YmM0ZjA0MDM4ZWYiLCJwIjoiZXhjZWwtamlyYSJ9" TargetMode="External"/><Relationship Id="rId300" Type="http://schemas.openxmlformats.org/officeDocument/2006/relationships/hyperlink" Target="https://tataunistore.atlassian.net/browse/UCW-34389?atlOrigin=eyJpIjoiMjBhNWIzMmFjMjdiNGE1YzhhZTE4YmM0ZjA0MDM4ZWYiLCJwIjoiZXhjZWwtamlyYSJ9" TargetMode="External"/><Relationship Id="rId482" Type="http://schemas.openxmlformats.org/officeDocument/2006/relationships/hyperlink" Target="https://tataunistore.atlassian.net/browse/UCW-35873?atlOrigin=eyJpIjoiMjBhNWIzMmFjMjdiNGE1YzhhZTE4YmM0ZjA0MDM4ZWYiLCJwIjoiZXhjZWwtamlyYSJ9" TargetMode="External"/><Relationship Id="rId538" Type="http://schemas.openxmlformats.org/officeDocument/2006/relationships/hyperlink" Target="https://tataunistore.atlassian.net/browse/UCW-36718?atlOrigin=eyJpIjoiMjBhNWIzMmFjMjdiNGE1YzhhZTE4YmM0ZjA0MDM4ZWYiLCJwIjoiZXhjZWwtamlyYSJ9" TargetMode="External"/><Relationship Id="rId81" Type="http://schemas.openxmlformats.org/officeDocument/2006/relationships/hyperlink" Target="https://tataunistore.atlassian.net/browse/UCW-31468?atlOrigin=eyJpIjoiMjBhNWIzMmFjMjdiNGE1YzhhZTE4YmM0ZjA0MDM4ZWYiLCJwIjoiZXhjZWwtamlyYSJ9" TargetMode="External"/><Relationship Id="rId135" Type="http://schemas.openxmlformats.org/officeDocument/2006/relationships/hyperlink" Target="https://tataunistore.atlassian.net/browse/UCW-31115?atlOrigin=eyJpIjoiMjBhNWIzMmFjMjdiNGE1YzhhZTE4YmM0ZjA0MDM4ZWYiLCJwIjoiZXhjZWwtamlyYSJ9" TargetMode="External"/><Relationship Id="rId177" Type="http://schemas.openxmlformats.org/officeDocument/2006/relationships/hyperlink" Target="https://tataunistore.atlassian.net/browse/UCW-30915?atlOrigin=eyJpIjoiMjBhNWIzMmFjMjdiNGE1YzhhZTE4YmM0ZjA0MDM4ZWYiLCJwIjoiZXhjZWwtamlyYSJ9" TargetMode="External"/><Relationship Id="rId342" Type="http://schemas.openxmlformats.org/officeDocument/2006/relationships/hyperlink" Target="https://tataunistore.atlassian.net/browse/UCW-35356?atlOrigin=eyJpIjoiMjBhNWIzMmFjMjdiNGE1YzhhZTE4YmM0ZjA0MDM4ZWYiLCJwIjoiZXhjZWwtamlyYSJ9" TargetMode="External"/><Relationship Id="rId384" Type="http://schemas.openxmlformats.org/officeDocument/2006/relationships/hyperlink" Target="https://tataunistore.atlassian.net/browse/UCW-35123?atlOrigin=eyJpIjoiMjBhNWIzMmFjMjdiNGE1YzhhZTE4YmM0ZjA0MDM4ZWYiLCJwIjoiZXhjZWwtamlyYSJ9" TargetMode="External"/><Relationship Id="rId591" Type="http://schemas.openxmlformats.org/officeDocument/2006/relationships/hyperlink" Target="https://tataunistore.atlassian.net/browse/UCW-36403?atlOrigin=eyJpIjoiMjBhNWIzMmFjMjdiNGE1YzhhZTE4YmM0ZjA0MDM4ZWYiLCJwIjoiZXhjZWwtamlyYSJ9" TargetMode="External"/><Relationship Id="rId202" Type="http://schemas.openxmlformats.org/officeDocument/2006/relationships/hyperlink" Target="https://tataunistore.atlassian.net/browse/UCW-30797?atlOrigin=eyJpIjoiMjBhNWIzMmFjMjdiNGE1YzhhZTE4YmM0ZjA0MDM4ZWYiLCJwIjoiZXhjZWwtamlyYSJ9" TargetMode="External"/><Relationship Id="rId244" Type="http://schemas.openxmlformats.org/officeDocument/2006/relationships/hyperlink" Target="https://tataunistore.atlassian.net/browse/UCW-30612?atlOrigin=eyJpIjoiMjBhNWIzMmFjMjdiNGE1YzhhZTE4YmM0ZjA0MDM4ZWYiLCJwIjoiZXhjZWwtamlyYSJ9" TargetMode="External"/><Relationship Id="rId39" Type="http://schemas.openxmlformats.org/officeDocument/2006/relationships/hyperlink" Target="https://tataunistore.atlassian.net/browse/UCW-31739?atlOrigin=eyJpIjoiMjBhNWIzMmFjMjdiNGE1YzhhZTE4YmM0ZjA0MDM4ZWYiLCJwIjoiZXhjZWwtamlyYSJ9" TargetMode="External"/><Relationship Id="rId286" Type="http://schemas.openxmlformats.org/officeDocument/2006/relationships/hyperlink" Target="https://tataunistore.atlassian.net/browse/UCW-34441?atlOrigin=eyJpIjoiMjBhNWIzMmFjMjdiNGE1YzhhZTE4YmM0ZjA0MDM4ZWYiLCJwIjoiZXhjZWwtamlyYSJ9" TargetMode="External"/><Relationship Id="rId451" Type="http://schemas.openxmlformats.org/officeDocument/2006/relationships/hyperlink" Target="https://tataunistore.atlassian.net/browse/UCW-36011?atlOrigin=eyJpIjoiMjBhNWIzMmFjMjdiNGE1YzhhZTE4YmM0ZjA0MDM4ZWYiLCJwIjoiZXhjZWwtamlyYSJ9" TargetMode="External"/><Relationship Id="rId493" Type="http://schemas.openxmlformats.org/officeDocument/2006/relationships/hyperlink" Target="https://tataunistore.atlassian.net/browse/UCW-36895?atlOrigin=eyJpIjoiMjBhNWIzMmFjMjdiNGE1YzhhZTE4YmM0ZjA0MDM4ZWYiLCJwIjoiZXhjZWwtamlyYSJ9" TargetMode="External"/><Relationship Id="rId507" Type="http://schemas.openxmlformats.org/officeDocument/2006/relationships/hyperlink" Target="https://tataunistore.atlassian.net/browse/UCW-36829?atlOrigin=eyJpIjoiMjBhNWIzMmFjMjdiNGE1YzhhZTE4YmM0ZjA0MDM4ZWYiLCJwIjoiZXhjZWwtamlyYSJ9" TargetMode="External"/><Relationship Id="rId549" Type="http://schemas.openxmlformats.org/officeDocument/2006/relationships/hyperlink" Target="https://tataunistore.atlassian.net/browse/UCW-36667?atlOrigin=eyJpIjoiMjBhNWIzMmFjMjdiNGE1YzhhZTE4YmM0ZjA0MDM4ZWYiLCJwIjoiZXhjZWwtamlyYSJ9" TargetMode="External"/><Relationship Id="rId50" Type="http://schemas.openxmlformats.org/officeDocument/2006/relationships/hyperlink" Target="https://tataunistore.atlassian.net/browse/UCW-31699?atlOrigin=eyJpIjoiMjBhNWIzMmFjMjdiNGE1YzhhZTE4YmM0ZjA0MDM4ZWYiLCJwIjoiZXhjZWwtamlyYSJ9" TargetMode="External"/><Relationship Id="rId104" Type="http://schemas.openxmlformats.org/officeDocument/2006/relationships/hyperlink" Target="https://tataunistore.atlassian.net/browse/UCW-31292?atlOrigin=eyJpIjoiMjBhNWIzMmFjMjdiNGE1YzhhZTE4YmM0ZjA0MDM4ZWYiLCJwIjoiZXhjZWwtamlyYSJ9" TargetMode="External"/><Relationship Id="rId146" Type="http://schemas.openxmlformats.org/officeDocument/2006/relationships/hyperlink" Target="https://tataunistore.atlassian.net/browse/UCW-31050?atlOrigin=eyJpIjoiMjBhNWIzMmFjMjdiNGE1YzhhZTE4YmM0ZjA0MDM4ZWYiLCJwIjoiZXhjZWwtamlyYSJ9" TargetMode="External"/><Relationship Id="rId188" Type="http://schemas.openxmlformats.org/officeDocument/2006/relationships/hyperlink" Target="https://tataunistore.atlassian.net/browse/UCW-30848?atlOrigin=eyJpIjoiMjBhNWIzMmFjMjdiNGE1YzhhZTE4YmM0ZjA0MDM4ZWYiLCJwIjoiZXhjZWwtamlyYSJ9" TargetMode="External"/><Relationship Id="rId311" Type="http://schemas.openxmlformats.org/officeDocument/2006/relationships/hyperlink" Target="https://tataunistore.atlassian.net/browse/UCW-34325?atlOrigin=eyJpIjoiMjBhNWIzMmFjMjdiNGE1YzhhZTE4YmM0ZjA0MDM4ZWYiLCJwIjoiZXhjZWwtamlyYSJ9" TargetMode="External"/><Relationship Id="rId353" Type="http://schemas.openxmlformats.org/officeDocument/2006/relationships/hyperlink" Target="https://tataunistore.atlassian.net/browse/UCW-35309?atlOrigin=eyJpIjoiMjBhNWIzMmFjMjdiNGE1YzhhZTE4YmM0ZjA0MDM4ZWYiLCJwIjoiZXhjZWwtamlyYSJ9" TargetMode="External"/><Relationship Id="rId395" Type="http://schemas.openxmlformats.org/officeDocument/2006/relationships/hyperlink" Target="https://tataunistore.atlassian.net/browse/UCW-35082?atlOrigin=eyJpIjoiMjBhNWIzMmFjMjdiNGE1YzhhZTE4YmM0ZjA0MDM4ZWYiLCJwIjoiZXhjZWwtamlyYSJ9" TargetMode="External"/><Relationship Id="rId409" Type="http://schemas.openxmlformats.org/officeDocument/2006/relationships/hyperlink" Target="https://tataunistore.atlassian.net/browse/UCW-35018?atlOrigin=eyJpIjoiMjBhNWIzMmFjMjdiNGE1YzhhZTE4YmM0ZjA0MDM4ZWYiLCJwIjoiZXhjZWwtamlyYSJ9" TargetMode="External"/><Relationship Id="rId560" Type="http://schemas.openxmlformats.org/officeDocument/2006/relationships/hyperlink" Target="https://tataunistore.atlassian.net/browse/UCW-36604?atlOrigin=eyJpIjoiMjBhNWIzMmFjMjdiNGE1YzhhZTE4YmM0ZjA0MDM4ZWYiLCJwIjoiZXhjZWwtamlyYSJ9" TargetMode="External"/><Relationship Id="rId92" Type="http://schemas.openxmlformats.org/officeDocument/2006/relationships/hyperlink" Target="https://tataunistore.atlassian.net/browse/UCW-31386?atlOrigin=eyJpIjoiMjBhNWIzMmFjMjdiNGE1YzhhZTE4YmM0ZjA0MDM4ZWYiLCJwIjoiZXhjZWwtamlyYSJ9" TargetMode="External"/><Relationship Id="rId213" Type="http://schemas.openxmlformats.org/officeDocument/2006/relationships/hyperlink" Target="https://tataunistore.atlassian.net/browse/UCW-30748?atlOrigin=eyJpIjoiMjBhNWIzMmFjMjdiNGE1YzhhZTE4YmM0ZjA0MDM4ZWYiLCJwIjoiZXhjZWwtamlyYSJ9" TargetMode="External"/><Relationship Id="rId420" Type="http://schemas.openxmlformats.org/officeDocument/2006/relationships/hyperlink" Target="https://tataunistore.atlassian.net/browse/UCW-34966?atlOrigin=eyJpIjoiMjBhNWIzMmFjMjdiNGE1YzhhZTE4YmM0ZjA0MDM4ZWYiLCJwIjoiZXhjZWwtamlyYSJ9" TargetMode="External"/><Relationship Id="rId255" Type="http://schemas.openxmlformats.org/officeDocument/2006/relationships/hyperlink" Target="https://tataunistore.atlassian.net/browse/UCW-30550?atlOrigin=eyJpIjoiMjBhNWIzMmFjMjdiNGE1YzhhZTE4YmM0ZjA0MDM4ZWYiLCJwIjoiZXhjZWwtamlyYSJ9" TargetMode="External"/><Relationship Id="rId297" Type="http://schemas.openxmlformats.org/officeDocument/2006/relationships/hyperlink" Target="https://tataunistore.atlassian.net/browse/UCW-34393?atlOrigin=eyJpIjoiMjBhNWIzMmFjMjdiNGE1YzhhZTE4YmM0ZjA0MDM4ZWYiLCJwIjoiZXhjZWwtamlyYSJ9" TargetMode="External"/><Relationship Id="rId462" Type="http://schemas.openxmlformats.org/officeDocument/2006/relationships/hyperlink" Target="https://tataunistore.atlassian.net/browse/UCW-35966?atlOrigin=eyJpIjoiMjBhNWIzMmFjMjdiNGE1YzhhZTE4YmM0ZjA0MDM4ZWYiLCJwIjoiZXhjZWwtamlyYSJ9" TargetMode="External"/><Relationship Id="rId518" Type="http://schemas.openxmlformats.org/officeDocument/2006/relationships/hyperlink" Target="https://tataunistore.atlassian.net/browse/UCW-36804?atlOrigin=eyJpIjoiMjBhNWIzMmFjMjdiNGE1YzhhZTE4YmM0ZjA0MDM4ZWYiLCJwIjoiZXhjZWwtamlyYSJ9" TargetMode="External"/><Relationship Id="rId115" Type="http://schemas.openxmlformats.org/officeDocument/2006/relationships/hyperlink" Target="https://tataunistore.atlassian.net/browse/UCW-31227?atlOrigin=eyJpIjoiMjBhNWIzMmFjMjdiNGE1YzhhZTE4YmM0ZjA0MDM4ZWYiLCJwIjoiZXhjZWwtamlyYSJ9" TargetMode="External"/><Relationship Id="rId157" Type="http://schemas.openxmlformats.org/officeDocument/2006/relationships/hyperlink" Target="https://tataunistore.atlassian.net/browse/UCW-30997?atlOrigin=eyJpIjoiMjBhNWIzMmFjMjdiNGE1YzhhZTE4YmM0ZjA0MDM4ZWYiLCJwIjoiZXhjZWwtamlyYSJ9" TargetMode="External"/><Relationship Id="rId322" Type="http://schemas.openxmlformats.org/officeDocument/2006/relationships/hyperlink" Target="https://tataunistore.atlassian.net/browse/UCW-34270?atlOrigin=eyJpIjoiMjBhNWIzMmFjMjdiNGE1YzhhZTE4YmM0ZjA0MDM4ZWYiLCJwIjoiZXhjZWwtamlyYSJ9" TargetMode="External"/><Relationship Id="rId364" Type="http://schemas.openxmlformats.org/officeDocument/2006/relationships/hyperlink" Target="https://tataunistore.atlassian.net/browse/UCW-35215?atlOrigin=eyJpIjoiMjBhNWIzMmFjMjdiNGE1YzhhZTE4YmM0ZjA0MDM4ZWYiLCJwIjoiZXhjZWwtamlyYSJ9" TargetMode="External"/><Relationship Id="rId61" Type="http://schemas.openxmlformats.org/officeDocument/2006/relationships/hyperlink" Target="https://tataunistore.atlassian.net/browse/UCW-31562?atlOrigin=eyJpIjoiMjBhNWIzMmFjMjdiNGE1YzhhZTE4YmM0ZjA0MDM4ZWYiLCJwIjoiZXhjZWwtamlyYSJ9" TargetMode="External"/><Relationship Id="rId199" Type="http://schemas.openxmlformats.org/officeDocument/2006/relationships/hyperlink" Target="https://tataunistore.atlassian.net/browse/UCW-30813?atlOrigin=eyJpIjoiMjBhNWIzMmFjMjdiNGE1YzhhZTE4YmM0ZjA0MDM4ZWYiLCJwIjoiZXhjZWwtamlyYSJ9" TargetMode="External"/><Relationship Id="rId571" Type="http://schemas.openxmlformats.org/officeDocument/2006/relationships/hyperlink" Target="https://tataunistore.atlassian.net/browse/UCW-36521?atlOrigin=eyJpIjoiMjBhNWIzMmFjMjdiNGE1YzhhZTE4YmM0ZjA0MDM4ZWYiLCJwIjoiZXhjZWwtamlyYSJ9" TargetMode="External"/><Relationship Id="rId19" Type="http://schemas.openxmlformats.org/officeDocument/2006/relationships/hyperlink" Target="https://tataunistore.atlassian.net/browse/UCW-31831?atlOrigin=eyJpIjoiMjBhNWIzMmFjMjdiNGE1YzhhZTE4YmM0ZjA0MDM4ZWYiLCJwIjoiZXhjZWwtamlyYSJ9" TargetMode="External"/><Relationship Id="rId224" Type="http://schemas.openxmlformats.org/officeDocument/2006/relationships/hyperlink" Target="https://tataunistore.atlassian.net/browse/UCW-30686?atlOrigin=eyJpIjoiMjBhNWIzMmFjMjdiNGE1YzhhZTE4YmM0ZjA0MDM4ZWYiLCJwIjoiZXhjZWwtamlyYSJ9" TargetMode="External"/><Relationship Id="rId266" Type="http://schemas.openxmlformats.org/officeDocument/2006/relationships/hyperlink" Target="https://tataunistore.atlassian.net/browse/UCW-30497?atlOrigin=eyJpIjoiMjBhNWIzMmFjMjdiNGE1YzhhZTE4YmM0ZjA0MDM4ZWYiLCJwIjoiZXhjZWwtamlyYSJ9" TargetMode="External"/><Relationship Id="rId431" Type="http://schemas.openxmlformats.org/officeDocument/2006/relationships/hyperlink" Target="https://tataunistore.atlassian.net/browse/UCW-36104?atlOrigin=eyJpIjoiMjBhNWIzMmFjMjdiNGE1YzhhZTE4YmM0ZjA0MDM4ZWYiLCJwIjoiZXhjZWwtamlyYSJ9" TargetMode="External"/><Relationship Id="rId473" Type="http://schemas.openxmlformats.org/officeDocument/2006/relationships/hyperlink" Target="https://tataunistore.atlassian.net/browse/UCW-35917?atlOrigin=eyJpIjoiMjBhNWIzMmFjMjdiNGE1YzhhZTE4YmM0ZjA0MDM4ZWYiLCJwIjoiZXhjZWwtamlyYSJ9" TargetMode="External"/><Relationship Id="rId529" Type="http://schemas.openxmlformats.org/officeDocument/2006/relationships/hyperlink" Target="https://tataunistore.atlassian.net/browse/UCW-36753?atlOrigin=eyJpIjoiMjBhNWIzMmFjMjdiNGE1YzhhZTE4YmM0ZjA0MDM4ZWYiLCJwIjoiZXhjZWwtamlyYSJ9" TargetMode="External"/><Relationship Id="rId30" Type="http://schemas.openxmlformats.org/officeDocument/2006/relationships/hyperlink" Target="https://tataunistore.atlassian.net/browse/UCW-31765?atlOrigin=eyJpIjoiMjBhNWIzMmFjMjdiNGE1YzhhZTE4YmM0ZjA0MDM4ZWYiLCJwIjoiZXhjZWwtamlyYSJ9" TargetMode="External"/><Relationship Id="rId126" Type="http://schemas.openxmlformats.org/officeDocument/2006/relationships/hyperlink" Target="https://tataunistore.atlassian.net/browse/UCW-31158?atlOrigin=eyJpIjoiMjBhNWIzMmFjMjdiNGE1YzhhZTE4YmM0ZjA0MDM4ZWYiLCJwIjoiZXhjZWwtamlyYSJ9" TargetMode="External"/><Relationship Id="rId168" Type="http://schemas.openxmlformats.org/officeDocument/2006/relationships/hyperlink" Target="https://tataunistore.atlassian.net/browse/UCW-30955?atlOrigin=eyJpIjoiMjBhNWIzMmFjMjdiNGE1YzhhZTE4YmM0ZjA0MDM4ZWYiLCJwIjoiZXhjZWwtamlyYSJ9" TargetMode="External"/><Relationship Id="rId333" Type="http://schemas.openxmlformats.org/officeDocument/2006/relationships/hyperlink" Target="https://tataunistore.atlassian.net/browse/UCW-35387?atlOrigin=eyJpIjoiMjBhNWIzMmFjMjdiNGE1YzhhZTE4YmM0ZjA0MDM4ZWYiLCJwIjoiZXhjZWwtamlyYSJ9" TargetMode="External"/><Relationship Id="rId540" Type="http://schemas.openxmlformats.org/officeDocument/2006/relationships/hyperlink" Target="https://tataunistore.atlassian.net/browse/UCW-36715?atlOrigin=eyJpIjoiMjBhNWIzMmFjMjdiNGE1YzhhZTE4YmM0ZjA0MDM4ZWYiLCJwIjoiZXhjZWwtamlyYSJ9" TargetMode="External"/><Relationship Id="rId72" Type="http://schemas.openxmlformats.org/officeDocument/2006/relationships/hyperlink" Target="https://tataunistore.atlassian.net/browse/UCW-31506?atlOrigin=eyJpIjoiMjBhNWIzMmFjMjdiNGE1YzhhZTE4YmM0ZjA0MDM4ZWYiLCJwIjoiZXhjZWwtamlyYSJ9" TargetMode="External"/><Relationship Id="rId375" Type="http://schemas.openxmlformats.org/officeDocument/2006/relationships/hyperlink" Target="https://tataunistore.atlassian.net/browse/UCW-35149?atlOrigin=eyJpIjoiMjBhNWIzMmFjMjdiNGE1YzhhZTE4YmM0ZjA0MDM4ZWYiLCJwIjoiZXhjZWwtamlyYSJ9" TargetMode="External"/><Relationship Id="rId582" Type="http://schemas.openxmlformats.org/officeDocument/2006/relationships/hyperlink" Target="https://tataunistore.atlassian.net/browse/UCW-36433?atlOrigin=eyJpIjoiMjBhNWIzMmFjMjdiNGE1YzhhZTE4YmM0ZjA0MDM4ZWYiLCJwIjoiZXhjZWwtamlyYSJ9" TargetMode="External"/><Relationship Id="rId3" Type="http://schemas.openxmlformats.org/officeDocument/2006/relationships/hyperlink" Target="https://tataunistore.atlassian.net/browse/UCW-31978?atlOrigin=eyJpIjoiMjBhNWIzMmFjMjdiNGE1YzhhZTE4YmM0ZjA0MDM4ZWYiLCJwIjoiZXhjZWwtamlyYSJ9" TargetMode="External"/><Relationship Id="rId235" Type="http://schemas.openxmlformats.org/officeDocument/2006/relationships/hyperlink" Target="https://tataunistore.atlassian.net/browse/UCW-30646?atlOrigin=eyJpIjoiMjBhNWIzMmFjMjdiNGE1YzhhZTE4YmM0ZjA0MDM4ZWYiLCJwIjoiZXhjZWwtamlyYSJ9" TargetMode="External"/><Relationship Id="rId277" Type="http://schemas.openxmlformats.org/officeDocument/2006/relationships/hyperlink" Target="https://tataunistore.atlassian.net/browse/UCW-34526?atlOrigin=eyJpIjoiMjBhNWIzMmFjMjdiNGE1YzhhZTE4YmM0ZjA0MDM4ZWYiLCJwIjoiZXhjZWwtamlyYSJ9" TargetMode="External"/><Relationship Id="rId400" Type="http://schemas.openxmlformats.org/officeDocument/2006/relationships/hyperlink" Target="https://tataunistore.atlassian.net/browse/UCW-35063?atlOrigin=eyJpIjoiMjBhNWIzMmFjMjdiNGE1YzhhZTE4YmM0ZjA0MDM4ZWYiLCJwIjoiZXhjZWwtamlyYSJ9" TargetMode="External"/><Relationship Id="rId442" Type="http://schemas.openxmlformats.org/officeDocument/2006/relationships/hyperlink" Target="https://tataunistore.atlassian.net/browse/UCW-36047?atlOrigin=eyJpIjoiMjBhNWIzMmFjMjdiNGE1YzhhZTE4YmM0ZjA0MDM4ZWYiLCJwIjoiZXhjZWwtamlyYSJ9" TargetMode="External"/><Relationship Id="rId484" Type="http://schemas.openxmlformats.org/officeDocument/2006/relationships/hyperlink" Target="https://tataunistore.atlassian.net/browse/UCW-35869?atlOrigin=eyJpIjoiMjBhNWIzMmFjMjdiNGE1YzhhZTE4YmM0ZjA0MDM4ZWYiLCJwIjoiZXhjZWwtamlyYSJ9" TargetMode="External"/><Relationship Id="rId137" Type="http://schemas.openxmlformats.org/officeDocument/2006/relationships/hyperlink" Target="https://tataunistore.atlassian.net/browse/UCW-31092?atlOrigin=eyJpIjoiMjBhNWIzMmFjMjdiNGE1YzhhZTE4YmM0ZjA0MDM4ZWYiLCJwIjoiZXhjZWwtamlyYSJ9" TargetMode="External"/><Relationship Id="rId302" Type="http://schemas.openxmlformats.org/officeDocument/2006/relationships/hyperlink" Target="https://tataunistore.atlassian.net/browse/UCW-34378?atlOrigin=eyJpIjoiMjBhNWIzMmFjMjdiNGE1YzhhZTE4YmM0ZjA0MDM4ZWYiLCJwIjoiZXhjZWwtamlyYSJ9" TargetMode="External"/><Relationship Id="rId344" Type="http://schemas.openxmlformats.org/officeDocument/2006/relationships/hyperlink" Target="https://tataunistore.atlassian.net/browse/UCW-35352?atlOrigin=eyJpIjoiMjBhNWIzMmFjMjdiNGE1YzhhZTE4YmM0ZjA0MDM4ZWYiLCJwIjoiZXhjZWwtamlyYSJ9" TargetMode="External"/><Relationship Id="rId41" Type="http://schemas.openxmlformats.org/officeDocument/2006/relationships/hyperlink" Target="https://tataunistore.atlassian.net/browse/UCW-31734?atlOrigin=eyJpIjoiMjBhNWIzMmFjMjdiNGE1YzhhZTE4YmM0ZjA0MDM4ZWYiLCJwIjoiZXhjZWwtamlyYSJ9" TargetMode="External"/><Relationship Id="rId83" Type="http://schemas.openxmlformats.org/officeDocument/2006/relationships/hyperlink" Target="https://tataunistore.atlassian.net/browse/UCW-31456?atlOrigin=eyJpIjoiMjBhNWIzMmFjMjdiNGE1YzhhZTE4YmM0ZjA0MDM4ZWYiLCJwIjoiZXhjZWwtamlyYSJ9" TargetMode="External"/><Relationship Id="rId179" Type="http://schemas.openxmlformats.org/officeDocument/2006/relationships/hyperlink" Target="https://tataunistore.atlassian.net/browse/UCW-30886?atlOrigin=eyJpIjoiMjBhNWIzMmFjMjdiNGE1YzhhZTE4YmM0ZjA0MDM4ZWYiLCJwIjoiZXhjZWwtamlyYSJ9" TargetMode="External"/><Relationship Id="rId386" Type="http://schemas.openxmlformats.org/officeDocument/2006/relationships/hyperlink" Target="https://tataunistore.atlassian.net/browse/UCW-35114?atlOrigin=eyJpIjoiMjBhNWIzMmFjMjdiNGE1YzhhZTE4YmM0ZjA0MDM4ZWYiLCJwIjoiZXhjZWwtamlyYSJ9" TargetMode="External"/><Relationship Id="rId551" Type="http://schemas.openxmlformats.org/officeDocument/2006/relationships/hyperlink" Target="https://tataunistore.atlassian.net/browse/UCW-36658?atlOrigin=eyJpIjoiMjBhNWIzMmFjMjdiNGE1YzhhZTE4YmM0ZjA0MDM4ZWYiLCJwIjoiZXhjZWwtamlyYSJ9" TargetMode="External"/><Relationship Id="rId593" Type="http://schemas.openxmlformats.org/officeDocument/2006/relationships/hyperlink" Target="https://tataunistore.atlassian.net/browse/UCW-36398?atlOrigin=eyJpIjoiMjBhNWIzMmFjMjdiNGE1YzhhZTE4YmM0ZjA0MDM4ZWYiLCJwIjoiZXhjZWwtamlyYSJ9" TargetMode="External"/><Relationship Id="rId190" Type="http://schemas.openxmlformats.org/officeDocument/2006/relationships/hyperlink" Target="https://tataunistore.atlassian.net/browse/UCW-30841?atlOrigin=eyJpIjoiMjBhNWIzMmFjMjdiNGE1YzhhZTE4YmM0ZjA0MDM4ZWYiLCJwIjoiZXhjZWwtamlyYSJ9" TargetMode="External"/><Relationship Id="rId204" Type="http://schemas.openxmlformats.org/officeDocument/2006/relationships/hyperlink" Target="https://tataunistore.atlassian.net/browse/UCW-30774?atlOrigin=eyJpIjoiMjBhNWIzMmFjMjdiNGE1YzhhZTE4YmM0ZjA0MDM4ZWYiLCJwIjoiZXhjZWwtamlyYSJ9" TargetMode="External"/><Relationship Id="rId246" Type="http://schemas.openxmlformats.org/officeDocument/2006/relationships/hyperlink" Target="https://tataunistore.atlassian.net/browse/UCW-30609?atlOrigin=eyJpIjoiMjBhNWIzMmFjMjdiNGE1YzhhZTE4YmM0ZjA0MDM4ZWYiLCJwIjoiZXhjZWwtamlyYSJ9" TargetMode="External"/><Relationship Id="rId288" Type="http://schemas.openxmlformats.org/officeDocument/2006/relationships/hyperlink" Target="https://tataunistore.atlassian.net/browse/UCW-34430?atlOrigin=eyJpIjoiMjBhNWIzMmFjMjdiNGE1YzhhZTE4YmM0ZjA0MDM4ZWYiLCJwIjoiZXhjZWwtamlyYSJ9" TargetMode="External"/><Relationship Id="rId411" Type="http://schemas.openxmlformats.org/officeDocument/2006/relationships/hyperlink" Target="https://tataunistore.atlassian.net/browse/UCW-35013?atlOrigin=eyJpIjoiMjBhNWIzMmFjMjdiNGE1YzhhZTE4YmM0ZjA0MDM4ZWYiLCJwIjoiZXhjZWwtamlyYSJ9" TargetMode="External"/><Relationship Id="rId453" Type="http://schemas.openxmlformats.org/officeDocument/2006/relationships/hyperlink" Target="https://tataunistore.atlassian.net/browse/UCW-36005?atlOrigin=eyJpIjoiMjBhNWIzMmFjMjdiNGE1YzhhZTE4YmM0ZjA0MDM4ZWYiLCJwIjoiZXhjZWwtamlyYSJ9" TargetMode="External"/><Relationship Id="rId509" Type="http://schemas.openxmlformats.org/officeDocument/2006/relationships/hyperlink" Target="https://tataunistore.atlassian.net/browse/UCW-36827?atlOrigin=eyJpIjoiMjBhNWIzMmFjMjdiNGE1YzhhZTE4YmM0ZjA0MDM4ZWYiLCJwIjoiZXhjZWwtamlyYSJ9" TargetMode="External"/><Relationship Id="rId106" Type="http://schemas.openxmlformats.org/officeDocument/2006/relationships/hyperlink" Target="https://tataunistore.atlassian.net/browse/UCW-31279?atlOrigin=eyJpIjoiMjBhNWIzMmFjMjdiNGE1YzhhZTE4YmM0ZjA0MDM4ZWYiLCJwIjoiZXhjZWwtamlyYSJ9" TargetMode="External"/><Relationship Id="rId313" Type="http://schemas.openxmlformats.org/officeDocument/2006/relationships/hyperlink" Target="https://tataunistore.atlassian.net/browse/UCW-34314?atlOrigin=eyJpIjoiMjBhNWIzMmFjMjdiNGE1YzhhZTE4YmM0ZjA0MDM4ZWYiLCJwIjoiZXhjZWwtamlyYSJ9" TargetMode="External"/><Relationship Id="rId495" Type="http://schemas.openxmlformats.org/officeDocument/2006/relationships/hyperlink" Target="https://tataunistore.atlassian.net/browse/UCW-36865?atlOrigin=eyJpIjoiMjBhNWIzMmFjMjdiNGE1YzhhZTE4YmM0ZjA0MDM4ZWYiLCJwIjoiZXhjZWwtamlyYSJ9" TargetMode="External"/><Relationship Id="rId10" Type="http://schemas.openxmlformats.org/officeDocument/2006/relationships/hyperlink" Target="https://tataunistore.atlassian.net/browse/UCW-31910?atlOrigin=eyJpIjoiMjBhNWIzMmFjMjdiNGE1YzhhZTE4YmM0ZjA0MDM4ZWYiLCJwIjoiZXhjZWwtamlyYSJ9" TargetMode="External"/><Relationship Id="rId52" Type="http://schemas.openxmlformats.org/officeDocument/2006/relationships/hyperlink" Target="https://tataunistore.atlassian.net/browse/UCW-31684?atlOrigin=eyJpIjoiMjBhNWIzMmFjMjdiNGE1YzhhZTE4YmM0ZjA0MDM4ZWYiLCJwIjoiZXhjZWwtamlyYSJ9" TargetMode="External"/><Relationship Id="rId94" Type="http://schemas.openxmlformats.org/officeDocument/2006/relationships/hyperlink" Target="https://tataunistore.atlassian.net/browse/UCW-31372?atlOrigin=eyJpIjoiMjBhNWIzMmFjMjdiNGE1YzhhZTE4YmM0ZjA0MDM4ZWYiLCJwIjoiZXhjZWwtamlyYSJ9" TargetMode="External"/><Relationship Id="rId148" Type="http://schemas.openxmlformats.org/officeDocument/2006/relationships/hyperlink" Target="https://tataunistore.atlassian.net/browse/UCW-31048?atlOrigin=eyJpIjoiMjBhNWIzMmFjMjdiNGE1YzhhZTE4YmM0ZjA0MDM4ZWYiLCJwIjoiZXhjZWwtamlyYSJ9" TargetMode="External"/><Relationship Id="rId355" Type="http://schemas.openxmlformats.org/officeDocument/2006/relationships/hyperlink" Target="https://tataunistore.atlassian.net/browse/UCW-35306?atlOrigin=eyJpIjoiMjBhNWIzMmFjMjdiNGE1YzhhZTE4YmM0ZjA0MDM4ZWYiLCJwIjoiZXhjZWwtamlyYSJ9" TargetMode="External"/><Relationship Id="rId397" Type="http://schemas.openxmlformats.org/officeDocument/2006/relationships/hyperlink" Target="https://tataunistore.atlassian.net/browse/UCW-35073?atlOrigin=eyJpIjoiMjBhNWIzMmFjMjdiNGE1YzhhZTE4YmM0ZjA0MDM4ZWYiLCJwIjoiZXhjZWwtamlyYSJ9" TargetMode="External"/><Relationship Id="rId520" Type="http://schemas.openxmlformats.org/officeDocument/2006/relationships/hyperlink" Target="https://tataunistore.atlassian.net/browse/UCW-36796?atlOrigin=eyJpIjoiMjBhNWIzMmFjMjdiNGE1YzhhZTE4YmM0ZjA0MDM4ZWYiLCJwIjoiZXhjZWwtamlyYSJ9" TargetMode="External"/><Relationship Id="rId562" Type="http://schemas.openxmlformats.org/officeDocument/2006/relationships/hyperlink" Target="https://tataunistore.atlassian.net/browse/UCW-36599?atlOrigin=eyJpIjoiMjBhNWIzMmFjMjdiNGE1YzhhZTE4YmM0ZjA0MDM4ZWYiLCJwIjoiZXhjZWwtamlyYSJ9" TargetMode="External"/><Relationship Id="rId215" Type="http://schemas.openxmlformats.org/officeDocument/2006/relationships/hyperlink" Target="https://tataunistore.atlassian.net/browse/UCW-30745?atlOrigin=eyJpIjoiMjBhNWIzMmFjMjdiNGE1YzhhZTE4YmM0ZjA0MDM4ZWYiLCJwIjoiZXhjZWwtamlyYSJ9" TargetMode="External"/><Relationship Id="rId257" Type="http://schemas.openxmlformats.org/officeDocument/2006/relationships/hyperlink" Target="https://tataunistore.atlassian.net/browse/UCW-30543?atlOrigin=eyJpIjoiMjBhNWIzMmFjMjdiNGE1YzhhZTE4YmM0ZjA0MDM4ZWYiLCJwIjoiZXhjZWwtamlyYSJ9" TargetMode="External"/><Relationship Id="rId422" Type="http://schemas.openxmlformats.org/officeDocument/2006/relationships/hyperlink" Target="https://tataunistore.atlassian.net/browse/UCW-34964?atlOrigin=eyJpIjoiMjBhNWIzMmFjMjdiNGE1YzhhZTE4YmM0ZjA0MDM4ZWYiLCJwIjoiZXhjZWwtamlyYSJ9" TargetMode="External"/><Relationship Id="rId464" Type="http://schemas.openxmlformats.org/officeDocument/2006/relationships/hyperlink" Target="https://tataunistore.atlassian.net/browse/UCW-35955?atlOrigin=eyJpIjoiMjBhNWIzMmFjMjdiNGE1YzhhZTE4YmM0ZjA0MDM4ZWYiLCJwIjoiZXhjZWwtamlyYSJ9" TargetMode="External"/><Relationship Id="rId299" Type="http://schemas.openxmlformats.org/officeDocument/2006/relationships/hyperlink" Target="https://tataunistore.atlassian.net/browse/UCW-34390?atlOrigin=eyJpIjoiMjBhNWIzMmFjMjdiNGE1YzhhZTE4YmM0ZjA0MDM4ZWYiLCJwIjoiZXhjZWwtamlyYSJ9" TargetMode="External"/><Relationship Id="rId63" Type="http://schemas.openxmlformats.org/officeDocument/2006/relationships/hyperlink" Target="https://tataunistore.atlassian.net/browse/UCW-31546?atlOrigin=eyJpIjoiMjBhNWIzMmFjMjdiNGE1YzhhZTE4YmM0ZjA0MDM4ZWYiLCJwIjoiZXhjZWwtamlyYSJ9" TargetMode="External"/><Relationship Id="rId159" Type="http://schemas.openxmlformats.org/officeDocument/2006/relationships/hyperlink" Target="https://tataunistore.atlassian.net/browse/UCW-30993?atlOrigin=eyJpIjoiMjBhNWIzMmFjMjdiNGE1YzhhZTE4YmM0ZjA0MDM4ZWYiLCJwIjoiZXhjZWwtamlyYSJ9" TargetMode="External"/><Relationship Id="rId366" Type="http://schemas.openxmlformats.org/officeDocument/2006/relationships/hyperlink" Target="https://tataunistore.atlassian.net/browse/UCW-35209?atlOrigin=eyJpIjoiMjBhNWIzMmFjMjdiNGE1YzhhZTE4YmM0ZjA0MDM4ZWYiLCJwIjoiZXhjZWwtamlyYSJ9" TargetMode="External"/><Relationship Id="rId573" Type="http://schemas.openxmlformats.org/officeDocument/2006/relationships/hyperlink" Target="https://tataunistore.atlassian.net/browse/UCW-36490?atlOrigin=eyJpIjoiMjBhNWIzMmFjMjdiNGE1YzhhZTE4YmM0ZjA0MDM4ZWYiLCJwIjoiZXhjZWwtamlyYSJ9" TargetMode="External"/><Relationship Id="rId226" Type="http://schemas.openxmlformats.org/officeDocument/2006/relationships/hyperlink" Target="https://tataunistore.atlassian.net/browse/UCW-30684?atlOrigin=eyJpIjoiMjBhNWIzMmFjMjdiNGE1YzhhZTE4YmM0ZjA0MDM4ZWYiLCJwIjoiZXhjZWwtamlyYSJ9" TargetMode="External"/><Relationship Id="rId433" Type="http://schemas.openxmlformats.org/officeDocument/2006/relationships/hyperlink" Target="https://tataunistore.atlassian.net/browse/UCW-36093?atlOrigin=eyJpIjoiMjBhNWIzMmFjMjdiNGE1YzhhZTE4YmM0ZjA0MDM4ZWYiLCJwIjoiZXhjZWwtamlyYSJ9" TargetMode="External"/><Relationship Id="rId74" Type="http://schemas.openxmlformats.org/officeDocument/2006/relationships/hyperlink" Target="https://tataunistore.atlassian.net/browse/UCW-31494?atlOrigin=eyJpIjoiMjBhNWIzMmFjMjdiNGE1YzhhZTE4YmM0ZjA0MDM4ZWYiLCJwIjoiZXhjZWwtamlyYSJ9" TargetMode="External"/><Relationship Id="rId377" Type="http://schemas.openxmlformats.org/officeDocument/2006/relationships/hyperlink" Target="https://tataunistore.atlassian.net/browse/UCW-35132?atlOrigin=eyJpIjoiMjBhNWIzMmFjMjdiNGE1YzhhZTE4YmM0ZjA0MDM4ZWYiLCJwIjoiZXhjZWwtamlyYSJ9" TargetMode="External"/><Relationship Id="rId500" Type="http://schemas.openxmlformats.org/officeDocument/2006/relationships/hyperlink" Target="https://tataunistore.atlassian.net/browse/UCW-36849?atlOrigin=eyJpIjoiMjBhNWIzMmFjMjdiNGE1YzhhZTE4YmM0ZjA0MDM4ZWYiLCJwIjoiZXhjZWwtamlyYSJ9" TargetMode="External"/><Relationship Id="rId584" Type="http://schemas.openxmlformats.org/officeDocument/2006/relationships/hyperlink" Target="https://tataunistore.atlassian.net/browse/UCW-36426?atlOrigin=eyJpIjoiMjBhNWIzMmFjMjdiNGE1YzhhZTE4YmM0ZjA0MDM4ZWYiLCJwIjoiZXhjZWwtamlyYSJ9" TargetMode="External"/><Relationship Id="rId5" Type="http://schemas.openxmlformats.org/officeDocument/2006/relationships/hyperlink" Target="https://tataunistore.atlassian.net/browse/UCW-31961?atlOrigin=eyJpIjoiMjBhNWIzMmFjMjdiNGE1YzhhZTE4YmM0ZjA0MDM4ZWYiLCJwIjoiZXhjZWwtamlyYSJ9" TargetMode="External"/><Relationship Id="rId237" Type="http://schemas.openxmlformats.org/officeDocument/2006/relationships/hyperlink" Target="https://tataunistore.atlassian.net/browse/UCW-30634?atlOrigin=eyJpIjoiMjBhNWIzMmFjMjdiNGE1YzhhZTE4YmM0ZjA0MDM4ZWYiLCJwIjoiZXhjZWwtamlyYSJ9" TargetMode="External"/><Relationship Id="rId444" Type="http://schemas.openxmlformats.org/officeDocument/2006/relationships/hyperlink" Target="https://tataunistore.atlassian.net/browse/UCW-36032?atlOrigin=eyJpIjoiMjBhNWIzMmFjMjdiNGE1YzhhZTE4YmM0ZjA0MDM4ZWYiLCJwIjoiZXhjZWwtamlyYSJ9" TargetMode="External"/><Relationship Id="rId290" Type="http://schemas.openxmlformats.org/officeDocument/2006/relationships/hyperlink" Target="https://tataunistore.atlassian.net/browse/UCW-34414?atlOrigin=eyJpIjoiMjBhNWIzMmFjMjdiNGE1YzhhZTE4YmM0ZjA0MDM4ZWYiLCJwIjoiZXhjZWwtamlyYSJ9" TargetMode="External"/><Relationship Id="rId304" Type="http://schemas.openxmlformats.org/officeDocument/2006/relationships/hyperlink" Target="https://tataunistore.atlassian.net/browse/UCW-34367?atlOrigin=eyJpIjoiMjBhNWIzMmFjMjdiNGE1YzhhZTE4YmM0ZjA0MDM4ZWYiLCJwIjoiZXhjZWwtamlyYSJ9" TargetMode="External"/><Relationship Id="rId388" Type="http://schemas.openxmlformats.org/officeDocument/2006/relationships/hyperlink" Target="https://tataunistore.atlassian.net/browse/UCW-35110?atlOrigin=eyJpIjoiMjBhNWIzMmFjMjdiNGE1YzhhZTE4YmM0ZjA0MDM4ZWYiLCJwIjoiZXhjZWwtamlyYSJ9" TargetMode="External"/><Relationship Id="rId511" Type="http://schemas.openxmlformats.org/officeDocument/2006/relationships/hyperlink" Target="https://tataunistore.atlassian.net/browse/UCW-36817?atlOrigin=eyJpIjoiMjBhNWIzMmFjMjdiNGE1YzhhZTE4YmM0ZjA0MDM4ZWYiLCJwIjoiZXhjZWwtamlyYSJ9" TargetMode="External"/><Relationship Id="rId85" Type="http://schemas.openxmlformats.org/officeDocument/2006/relationships/hyperlink" Target="https://tataunistore.atlassian.net/browse/UCW-31426?atlOrigin=eyJpIjoiMjBhNWIzMmFjMjdiNGE1YzhhZTE4YmM0ZjA0MDM4ZWYiLCJwIjoiZXhjZWwtamlyYSJ9" TargetMode="External"/><Relationship Id="rId150" Type="http://schemas.openxmlformats.org/officeDocument/2006/relationships/hyperlink" Target="https://tataunistore.atlassian.net/browse/UCW-31043?atlOrigin=eyJpIjoiMjBhNWIzMmFjMjdiNGE1YzhhZTE4YmM0ZjA0MDM4ZWYiLCJwIjoiZXhjZWwtamlyYSJ9" TargetMode="External"/><Relationship Id="rId595" Type="http://schemas.openxmlformats.org/officeDocument/2006/relationships/printerSettings" Target="../printerSettings/printerSettings1.bin"/><Relationship Id="rId248" Type="http://schemas.openxmlformats.org/officeDocument/2006/relationships/hyperlink" Target="https://tataunistore.atlassian.net/browse/UCW-30605?atlOrigin=eyJpIjoiMjBhNWIzMmFjMjdiNGE1YzhhZTE4YmM0ZjA0MDM4ZWYiLCJwIjoiZXhjZWwtamlyYSJ9" TargetMode="External"/><Relationship Id="rId455" Type="http://schemas.openxmlformats.org/officeDocument/2006/relationships/hyperlink" Target="https://tataunistore.atlassian.net/browse/UCW-35989?atlOrigin=eyJpIjoiMjBhNWIzMmFjMjdiNGE1YzhhZTE4YmM0ZjA0MDM4ZWYiLCJwIjoiZXhjZWwtamlyYSJ9" TargetMode="External"/><Relationship Id="rId12" Type="http://schemas.openxmlformats.org/officeDocument/2006/relationships/hyperlink" Target="https://tataunistore.atlassian.net/browse/UCW-31900?atlOrigin=eyJpIjoiMjBhNWIzMmFjMjdiNGE1YzhhZTE4YmM0ZjA0MDM4ZWYiLCJwIjoiZXhjZWwtamlyYSJ9" TargetMode="External"/><Relationship Id="rId108" Type="http://schemas.openxmlformats.org/officeDocument/2006/relationships/hyperlink" Target="https://tataunistore.atlassian.net/browse/UCW-31271?atlOrigin=eyJpIjoiMjBhNWIzMmFjMjdiNGE1YzhhZTE4YmM0ZjA0MDM4ZWYiLCJwIjoiZXhjZWwtamlyYSJ9" TargetMode="External"/><Relationship Id="rId315" Type="http://schemas.openxmlformats.org/officeDocument/2006/relationships/hyperlink" Target="https://tataunistore.atlassian.net/browse/UCW-34299?atlOrigin=eyJpIjoiMjBhNWIzMmFjMjdiNGE1YzhhZTE4YmM0ZjA0MDM4ZWYiLCJwIjoiZXhjZWwtamlyYSJ9" TargetMode="External"/><Relationship Id="rId522" Type="http://schemas.openxmlformats.org/officeDocument/2006/relationships/hyperlink" Target="https://tataunistore.atlassian.net/browse/UCW-36778?atlOrigin=eyJpIjoiMjBhNWIzMmFjMjdiNGE1YzhhZTE4YmM0ZjA0MDM4ZWYiLCJwIjoiZXhjZWwtamlyYSJ9" TargetMode="External"/><Relationship Id="rId96" Type="http://schemas.openxmlformats.org/officeDocument/2006/relationships/hyperlink" Target="https://tataunistore.atlassian.net/browse/UCW-31357?atlOrigin=eyJpIjoiMjBhNWIzMmFjMjdiNGE1YzhhZTE4YmM0ZjA0MDM4ZWYiLCJwIjoiZXhjZWwtamlyYSJ9" TargetMode="External"/><Relationship Id="rId161" Type="http://schemas.openxmlformats.org/officeDocument/2006/relationships/hyperlink" Target="https://tataunistore.atlassian.net/browse/UCW-30991?atlOrigin=eyJpIjoiMjBhNWIzMmFjMjdiNGE1YzhhZTE4YmM0ZjA0MDM4ZWYiLCJwIjoiZXhjZWwtamlyYSJ9" TargetMode="External"/><Relationship Id="rId399" Type="http://schemas.openxmlformats.org/officeDocument/2006/relationships/hyperlink" Target="https://tataunistore.atlassian.net/browse/UCW-35065?atlOrigin=eyJpIjoiMjBhNWIzMmFjMjdiNGE1YzhhZTE4YmM0ZjA0MDM4ZWYiLCJwIjoiZXhjZWwtamlyYSJ9" TargetMode="External"/><Relationship Id="rId259" Type="http://schemas.openxmlformats.org/officeDocument/2006/relationships/hyperlink" Target="https://tataunistore.atlassian.net/browse/UCW-30536?atlOrigin=eyJpIjoiMjBhNWIzMmFjMjdiNGE1YzhhZTE4YmM0ZjA0MDM4ZWYiLCJwIjoiZXhjZWwtamlyYSJ9" TargetMode="External"/><Relationship Id="rId466" Type="http://schemas.openxmlformats.org/officeDocument/2006/relationships/hyperlink" Target="https://tataunistore.atlassian.net/browse/UCW-35949?atlOrigin=eyJpIjoiMjBhNWIzMmFjMjdiNGE1YzhhZTE4YmM0ZjA0MDM4ZWYiLCJwIjoiZXhjZWwtamlyYSJ9" TargetMode="External"/><Relationship Id="rId23" Type="http://schemas.openxmlformats.org/officeDocument/2006/relationships/hyperlink" Target="https://tataunistore.atlassian.net/browse/UCW-31805?atlOrigin=eyJpIjoiMjBhNWIzMmFjMjdiNGE1YzhhZTE4YmM0ZjA0MDM4ZWYiLCJwIjoiZXhjZWwtamlyYSJ9" TargetMode="External"/><Relationship Id="rId119" Type="http://schemas.openxmlformats.org/officeDocument/2006/relationships/hyperlink" Target="https://tataunistore.atlassian.net/browse/UCW-31195?atlOrigin=eyJpIjoiMjBhNWIzMmFjMjdiNGE1YzhhZTE4YmM0ZjA0MDM4ZWYiLCJwIjoiZXhjZWwtamlyYSJ9" TargetMode="External"/><Relationship Id="rId326" Type="http://schemas.openxmlformats.org/officeDocument/2006/relationships/hyperlink" Target="https://tataunistore.atlassian.net/browse/UCW-34233?atlOrigin=eyJpIjoiMjBhNWIzMmFjMjdiNGE1YzhhZTE4YmM0ZjA0MDM4ZWYiLCJwIjoiZXhjZWwtamlyYSJ9" TargetMode="External"/><Relationship Id="rId533" Type="http://schemas.openxmlformats.org/officeDocument/2006/relationships/hyperlink" Target="https://tataunistore.atlassian.net/browse/UCW-36736?atlOrigin=eyJpIjoiMjBhNWIzMmFjMjdiNGE1YzhhZTE4YmM0ZjA0MDM4ZWYiLCJwIjoiZXhjZWwtamlyYSJ9" TargetMode="External"/><Relationship Id="rId172" Type="http://schemas.openxmlformats.org/officeDocument/2006/relationships/hyperlink" Target="https://tataunistore.atlassian.net/browse/UCW-30933?atlOrigin=eyJpIjoiMjBhNWIzMmFjMjdiNGE1YzhhZTE4YmM0ZjA0MDM4ZWYiLCJwIjoiZXhjZWwtamlyYSJ9" TargetMode="External"/><Relationship Id="rId477" Type="http://schemas.openxmlformats.org/officeDocument/2006/relationships/hyperlink" Target="https://tataunistore.atlassian.net/browse/UCW-35897?atlOrigin=eyJpIjoiMjBhNWIzMmFjMjdiNGE1YzhhZTE4YmM0ZjA0MDM4ZWYiLCJwIjoiZXhjZWwtamlyYSJ9" TargetMode="External"/><Relationship Id="rId337" Type="http://schemas.openxmlformats.org/officeDocument/2006/relationships/hyperlink" Target="https://tataunistore.atlassian.net/browse/UCW-35373?atlOrigin=eyJpIjoiMjBhNWIzMmFjMjdiNGE1YzhhZTE4YmM0ZjA0MDM4ZWYiLCJwIjoiZXhjZWwtamlyYSJ9" TargetMode="External"/><Relationship Id="rId34" Type="http://schemas.openxmlformats.org/officeDocument/2006/relationships/hyperlink" Target="https://tataunistore.atlassian.net/browse/UCW-31756?atlOrigin=eyJpIjoiMjBhNWIzMmFjMjdiNGE1YzhhZTE4YmM0ZjA0MDM4ZWYiLCJwIjoiZXhjZWwtamlyYSJ9" TargetMode="External"/><Relationship Id="rId544" Type="http://schemas.openxmlformats.org/officeDocument/2006/relationships/hyperlink" Target="https://tataunistore.atlassian.net/browse/UCW-36702?atlOrigin=eyJpIjoiMjBhNWIzMmFjMjdiNGE1YzhhZTE4YmM0ZjA0MDM4ZWYiLCJwIjoiZXhjZWwtamlyYSJ9" TargetMode="External"/><Relationship Id="rId183" Type="http://schemas.openxmlformats.org/officeDocument/2006/relationships/hyperlink" Target="https://tataunistore.atlassian.net/browse/UCW-30874?atlOrigin=eyJpIjoiMjBhNWIzMmFjMjdiNGE1YzhhZTE4YmM0ZjA0MDM4ZWYiLCJwIjoiZXhjZWwtamlyYSJ9" TargetMode="External"/><Relationship Id="rId390" Type="http://schemas.openxmlformats.org/officeDocument/2006/relationships/hyperlink" Target="https://tataunistore.atlassian.net/browse/UCW-35105?atlOrigin=eyJpIjoiMjBhNWIzMmFjMjdiNGE1YzhhZTE4YmM0ZjA0MDM4ZWYiLCJwIjoiZXhjZWwtamlyYSJ9" TargetMode="External"/><Relationship Id="rId404" Type="http://schemas.openxmlformats.org/officeDocument/2006/relationships/hyperlink" Target="https://tataunistore.atlassian.net/browse/UCW-35052?atlOrigin=eyJpIjoiMjBhNWIzMmFjMjdiNGE1YzhhZTE4YmM0ZjA0MDM4ZWYiLCJwIjoiZXhjZWwtamlyYSJ9" TargetMode="External"/><Relationship Id="rId250" Type="http://schemas.openxmlformats.org/officeDocument/2006/relationships/hyperlink" Target="https://tataunistore.atlassian.net/browse/UCW-30602?atlOrigin=eyJpIjoiMjBhNWIzMmFjMjdiNGE1YzhhZTE4YmM0ZjA0MDM4ZWYiLCJwIjoiZXhjZWwtamlyYSJ9" TargetMode="External"/><Relationship Id="rId488" Type="http://schemas.openxmlformats.org/officeDocument/2006/relationships/hyperlink" Target="https://tataunistore.atlassian.net/browse/UCW-35862?atlOrigin=eyJpIjoiMjBhNWIzMmFjMjdiNGE1YzhhZTE4YmM0ZjA0MDM4ZWYiLCJwIjoiZXhjZWwtamlyYSJ9" TargetMode="External"/><Relationship Id="rId45" Type="http://schemas.openxmlformats.org/officeDocument/2006/relationships/hyperlink" Target="https://tataunistore.atlassian.net/browse/UCW-31714?atlOrigin=eyJpIjoiMjBhNWIzMmFjMjdiNGE1YzhhZTE4YmM0ZjA0MDM4ZWYiLCJwIjoiZXhjZWwtamlyYSJ9" TargetMode="External"/><Relationship Id="rId110" Type="http://schemas.openxmlformats.org/officeDocument/2006/relationships/hyperlink" Target="https://tataunistore.atlassian.net/browse/UCW-31257?atlOrigin=eyJpIjoiMjBhNWIzMmFjMjdiNGE1YzhhZTE4YmM0ZjA0MDM4ZWYiLCJwIjoiZXhjZWwtamlyYSJ9" TargetMode="External"/><Relationship Id="rId348" Type="http://schemas.openxmlformats.org/officeDocument/2006/relationships/hyperlink" Target="https://tataunistore.atlassian.net/browse/UCW-35342?atlOrigin=eyJpIjoiMjBhNWIzMmFjMjdiNGE1YzhhZTE4YmM0ZjA0MDM4ZWYiLCJwIjoiZXhjZWwtamlyYSJ9" TargetMode="External"/><Relationship Id="rId555" Type="http://schemas.openxmlformats.org/officeDocument/2006/relationships/hyperlink" Target="https://tataunistore.atlassian.net/browse/UCW-36628?atlOrigin=eyJpIjoiMjBhNWIzMmFjMjdiNGE1YzhhZTE4YmM0ZjA0MDM4ZWYiLCJwIjoiZXhjZWwtamlyYSJ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5364D-5106-4014-9B90-FC8F9439E5D5}">
  <dimension ref="L1:M3"/>
  <sheetViews>
    <sheetView topLeftCell="A10" workbookViewId="0"/>
  </sheetViews>
  <sheetFormatPr defaultRowHeight="15" x14ac:dyDescent="0.25"/>
  <sheetData>
    <row r="1" spans="12:13" x14ac:dyDescent="0.25">
      <c r="L1" t="s">
        <v>0</v>
      </c>
      <c r="M1" t="s">
        <v>1</v>
      </c>
    </row>
    <row r="2" spans="12:13" x14ac:dyDescent="0.25">
      <c r="L2" t="s">
        <v>2</v>
      </c>
      <c r="M2" t="s">
        <v>3</v>
      </c>
    </row>
    <row r="3" spans="12:13" x14ac:dyDescent="0.25">
      <c r="L3" t="s">
        <v>4</v>
      </c>
      <c r="M3" t="s">
        <v>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13"/>
  <sheetViews>
    <sheetView topLeftCell="C1" zoomScale="102" zoomScaleNormal="110" workbookViewId="0">
      <pane ySplit="1" topLeftCell="A1202" activePane="bottomLeft" state="frozen"/>
      <selection activeCell="E1" sqref="E1"/>
      <selection pane="bottomLeft" activeCell="B1203" sqref="B1203"/>
    </sheetView>
  </sheetViews>
  <sheetFormatPr defaultRowHeight="15" x14ac:dyDescent="0.25"/>
  <cols>
    <col min="1" max="1" width="11" bestFit="1" customWidth="1"/>
    <col min="2" max="2" width="59.42578125" customWidth="1"/>
    <col min="3" max="3" width="21.7109375" customWidth="1"/>
    <col min="4" max="4" width="9.5703125" customWidth="1"/>
    <col min="5" max="5" width="16.85546875" customWidth="1"/>
    <col min="6" max="6" width="22.5703125" customWidth="1"/>
    <col min="7" max="7" width="15.5703125" customWidth="1"/>
    <col min="8" max="8" width="15.5703125" bestFit="1" customWidth="1"/>
    <col min="9" max="9" width="6.5703125" customWidth="1"/>
    <col min="10" max="10" width="5.7109375" customWidth="1"/>
    <col min="11" max="11" width="13.28515625" customWidth="1"/>
    <col min="12" max="12" width="12.42578125" customWidth="1"/>
    <col min="13" max="13" width="13.140625" customWidth="1"/>
    <col min="14" max="14" width="12.5703125" customWidth="1"/>
    <col min="15" max="15" width="9.7109375" customWidth="1"/>
    <col min="16" max="16" width="13.7109375" customWidth="1"/>
    <col min="17" max="17" width="11.140625" customWidth="1"/>
    <col min="18" max="18" width="11.5703125" customWidth="1"/>
    <col min="19" max="19" width="21" customWidth="1"/>
  </cols>
  <sheetData>
    <row r="1" spans="1:21" ht="15.75" thickBot="1" x14ac:dyDescent="0.3">
      <c r="A1" s="44" t="s">
        <v>6</v>
      </c>
      <c r="B1" s="45" t="s">
        <v>7</v>
      </c>
      <c r="C1" s="45" t="s">
        <v>8</v>
      </c>
      <c r="D1" s="45" t="s">
        <v>9</v>
      </c>
      <c r="E1" s="45" t="s">
        <v>10</v>
      </c>
      <c r="F1" s="45" t="s">
        <v>11</v>
      </c>
      <c r="G1" s="45" t="s">
        <v>12</v>
      </c>
      <c r="H1" s="45" t="s">
        <v>13</v>
      </c>
      <c r="I1" s="45" t="s">
        <v>14</v>
      </c>
      <c r="J1" s="45" t="s">
        <v>8353</v>
      </c>
      <c r="K1" s="45" t="s">
        <v>15</v>
      </c>
      <c r="L1" s="45" t="s">
        <v>16</v>
      </c>
      <c r="M1" s="45" t="s">
        <v>43</v>
      </c>
      <c r="N1" s="45" t="s">
        <v>1282</v>
      </c>
      <c r="O1" s="45" t="s">
        <v>1283</v>
      </c>
      <c r="P1" s="45" t="s">
        <v>1284</v>
      </c>
      <c r="Q1" s="45" t="s">
        <v>1510</v>
      </c>
      <c r="R1" s="45" t="s">
        <v>1511</v>
      </c>
      <c r="S1" s="45" t="s">
        <v>2375</v>
      </c>
      <c r="T1" s="45" t="s">
        <v>8408</v>
      </c>
      <c r="U1" s="45" t="s">
        <v>8410</v>
      </c>
    </row>
    <row r="2" spans="1:21" ht="16.5" thickTop="1" thickBot="1" x14ac:dyDescent="0.3">
      <c r="A2" s="51" t="s">
        <v>2142</v>
      </c>
      <c r="B2" s="52" t="s">
        <v>2143</v>
      </c>
      <c r="C2" s="52" t="s">
        <v>38</v>
      </c>
      <c r="D2" s="52" t="s">
        <v>17</v>
      </c>
      <c r="E2" s="52" t="s">
        <v>23</v>
      </c>
      <c r="F2" s="52" t="s">
        <v>23</v>
      </c>
      <c r="G2" s="53">
        <v>46143.041666666664</v>
      </c>
      <c r="H2" s="53">
        <v>46147.713888888888</v>
      </c>
      <c r="I2" s="52">
        <v>4</v>
      </c>
      <c r="J2" s="52" t="s">
        <v>1156</v>
      </c>
      <c r="K2" s="52" t="s">
        <v>1156</v>
      </c>
      <c r="L2" s="52" t="s">
        <v>36</v>
      </c>
      <c r="M2" s="52">
        <v>4</v>
      </c>
      <c r="N2" s="52">
        <v>4</v>
      </c>
      <c r="O2" s="52">
        <v>4</v>
      </c>
      <c r="P2" s="52" t="s">
        <v>1426</v>
      </c>
      <c r="Q2" s="52" t="s">
        <v>1517</v>
      </c>
      <c r="R2" s="52" t="s">
        <v>2479</v>
      </c>
      <c r="S2" s="52">
        <f t="shared" ref="S2:S65" si="0">IF(OR(G2="",H2=""),"",ROUND(H2-G2,2))</f>
        <v>4.67</v>
      </c>
      <c r="T2" s="52"/>
      <c r="U2" s="52"/>
    </row>
    <row r="3" spans="1:21" s="46" customFormat="1" ht="16.5" thickTop="1" thickBot="1" x14ac:dyDescent="0.3">
      <c r="A3" s="50" t="s">
        <v>2139</v>
      </c>
      <c r="B3" s="43" t="s">
        <v>2140</v>
      </c>
      <c r="C3" s="43" t="s">
        <v>39</v>
      </c>
      <c r="D3" s="43" t="s">
        <v>17</v>
      </c>
      <c r="E3" s="43" t="s">
        <v>19</v>
      </c>
      <c r="F3" s="43" t="s">
        <v>23</v>
      </c>
      <c r="G3" s="48">
        <v>46143.140972222223</v>
      </c>
      <c r="H3" s="48">
        <v>46155.545138888891</v>
      </c>
      <c r="I3" s="43">
        <v>1</v>
      </c>
      <c r="J3" s="43" t="s">
        <v>2373</v>
      </c>
      <c r="K3" s="43" t="s">
        <v>8317</v>
      </c>
      <c r="L3" s="43" t="s">
        <v>33</v>
      </c>
      <c r="M3" s="43">
        <v>0</v>
      </c>
      <c r="N3" s="43">
        <v>0</v>
      </c>
      <c r="O3" s="43">
        <v>1</v>
      </c>
      <c r="P3" s="43" t="s">
        <v>1491</v>
      </c>
      <c r="Q3" s="43" t="s">
        <v>1517</v>
      </c>
      <c r="R3" s="43" t="s">
        <v>2141</v>
      </c>
      <c r="S3" s="52">
        <f t="shared" si="0"/>
        <v>12.4</v>
      </c>
      <c r="T3" s="47"/>
      <c r="U3" s="47"/>
    </row>
    <row r="4" spans="1:21" ht="16.5" thickTop="1" thickBot="1" x14ac:dyDescent="0.3">
      <c r="A4" s="51" t="s">
        <v>2136</v>
      </c>
      <c r="B4" s="52" t="s">
        <v>2137</v>
      </c>
      <c r="C4" s="52" t="s">
        <v>38</v>
      </c>
      <c r="D4" s="52" t="s">
        <v>17</v>
      </c>
      <c r="E4" s="52" t="s">
        <v>18</v>
      </c>
      <c r="F4" s="52" t="s">
        <v>32</v>
      </c>
      <c r="G4" s="53">
        <v>46143.498611111114</v>
      </c>
      <c r="H4" s="53">
        <v>46158.65</v>
      </c>
      <c r="I4" s="52">
        <v>1</v>
      </c>
      <c r="J4" s="52" t="s">
        <v>2373</v>
      </c>
      <c r="K4" s="52" t="s">
        <v>8317</v>
      </c>
      <c r="L4" s="52" t="s">
        <v>33</v>
      </c>
      <c r="M4" s="52">
        <v>1</v>
      </c>
      <c r="N4" s="52">
        <v>1</v>
      </c>
      <c r="O4" s="52">
        <v>1</v>
      </c>
      <c r="P4" s="52" t="s">
        <v>1488</v>
      </c>
      <c r="Q4" s="52" t="s">
        <v>1517</v>
      </c>
      <c r="R4" s="52" t="s">
        <v>2138</v>
      </c>
      <c r="S4" s="52">
        <f t="shared" si="0"/>
        <v>15.15</v>
      </c>
      <c r="T4" s="52"/>
      <c r="U4" s="52"/>
    </row>
    <row r="5" spans="1:21" s="46" customFormat="1" ht="16.5" thickTop="1" thickBot="1" x14ac:dyDescent="0.3">
      <c r="A5" s="50" t="s">
        <v>2134</v>
      </c>
      <c r="B5" s="43" t="s">
        <v>2135</v>
      </c>
      <c r="C5" s="43" t="s">
        <v>38</v>
      </c>
      <c r="D5" s="43" t="s">
        <v>17</v>
      </c>
      <c r="E5" s="43" t="s">
        <v>19</v>
      </c>
      <c r="F5" s="43" t="s">
        <v>23</v>
      </c>
      <c r="G5" s="48">
        <v>46143.584722222222</v>
      </c>
      <c r="H5" s="48">
        <v>46155.713194444441</v>
      </c>
      <c r="I5" s="43">
        <v>310</v>
      </c>
      <c r="J5" s="43" t="s">
        <v>1156</v>
      </c>
      <c r="K5" s="43" t="s">
        <v>1156</v>
      </c>
      <c r="L5" s="43" t="s">
        <v>36</v>
      </c>
      <c r="M5" s="43">
        <v>310</v>
      </c>
      <c r="N5" s="43">
        <v>310</v>
      </c>
      <c r="O5" s="43">
        <v>310</v>
      </c>
      <c r="P5" s="43" t="s">
        <v>1484</v>
      </c>
      <c r="Q5" s="43" t="s">
        <v>1517</v>
      </c>
      <c r="R5" s="43" t="s">
        <v>2478</v>
      </c>
      <c r="S5" s="52">
        <f t="shared" si="0"/>
        <v>12.13</v>
      </c>
      <c r="T5" s="47"/>
      <c r="U5" s="47"/>
    </row>
    <row r="6" spans="1:21" ht="16.5" thickTop="1" thickBot="1" x14ac:dyDescent="0.3">
      <c r="A6" s="51" t="s">
        <v>2132</v>
      </c>
      <c r="B6" s="52" t="s">
        <v>2133</v>
      </c>
      <c r="C6" s="52" t="s">
        <v>38</v>
      </c>
      <c r="D6" s="52" t="s">
        <v>17</v>
      </c>
      <c r="E6" s="52" t="s">
        <v>19</v>
      </c>
      <c r="F6" s="52" t="s">
        <v>23</v>
      </c>
      <c r="G6" s="53">
        <v>46143.657638888886</v>
      </c>
      <c r="H6" s="53">
        <v>46155.713194444441</v>
      </c>
      <c r="I6" s="52">
        <v>468</v>
      </c>
      <c r="J6" s="52" t="s">
        <v>1156</v>
      </c>
      <c r="K6" s="52" t="s">
        <v>8350</v>
      </c>
      <c r="L6" s="52" t="s">
        <v>20</v>
      </c>
      <c r="M6" s="52">
        <v>36</v>
      </c>
      <c r="N6" s="52">
        <v>6</v>
      </c>
      <c r="O6" s="52">
        <v>78</v>
      </c>
      <c r="P6" s="52" t="s">
        <v>1442</v>
      </c>
      <c r="Q6" s="52" t="s">
        <v>1546</v>
      </c>
      <c r="R6" s="52" t="s">
        <v>2477</v>
      </c>
      <c r="S6" s="52">
        <f t="shared" si="0"/>
        <v>12.06</v>
      </c>
      <c r="T6" s="52"/>
      <c r="U6" s="52"/>
    </row>
    <row r="7" spans="1:21" s="46" customFormat="1" ht="16.5" thickTop="1" thickBot="1" x14ac:dyDescent="0.3">
      <c r="A7" s="50" t="s">
        <v>2130</v>
      </c>
      <c r="B7" s="43" t="s">
        <v>2131</v>
      </c>
      <c r="C7" s="43" t="s">
        <v>38</v>
      </c>
      <c r="D7" s="43" t="s">
        <v>17</v>
      </c>
      <c r="E7" s="43" t="s">
        <v>18</v>
      </c>
      <c r="F7" s="43" t="s">
        <v>28</v>
      </c>
      <c r="G7" s="48">
        <v>46143.80972222222</v>
      </c>
      <c r="H7" s="48">
        <v>46147.779861111114</v>
      </c>
      <c r="I7" s="43">
        <v>59</v>
      </c>
      <c r="J7" s="43" t="s">
        <v>1156</v>
      </c>
      <c r="K7" s="43" t="s">
        <v>8350</v>
      </c>
      <c r="L7" s="43" t="s">
        <v>20</v>
      </c>
      <c r="M7" s="43">
        <v>59</v>
      </c>
      <c r="N7" s="43">
        <v>11</v>
      </c>
      <c r="O7" s="43">
        <v>11</v>
      </c>
      <c r="P7" s="43" t="s">
        <v>1464</v>
      </c>
      <c r="Q7" s="43" t="s">
        <v>1546</v>
      </c>
      <c r="R7" s="43" t="s">
        <v>2476</v>
      </c>
      <c r="S7" s="52">
        <f t="shared" si="0"/>
        <v>3.97</v>
      </c>
      <c r="T7" s="47"/>
      <c r="U7" s="47"/>
    </row>
    <row r="8" spans="1:21" ht="16.5" thickTop="1" thickBot="1" x14ac:dyDescent="0.3">
      <c r="A8" s="51" t="s">
        <v>2128</v>
      </c>
      <c r="B8" s="52" t="s">
        <v>2129</v>
      </c>
      <c r="C8" s="52" t="s">
        <v>38</v>
      </c>
      <c r="D8" s="52" t="s">
        <v>17</v>
      </c>
      <c r="E8" s="52" t="s">
        <v>19</v>
      </c>
      <c r="F8" s="52" t="s">
        <v>42</v>
      </c>
      <c r="G8" s="53">
        <v>46143.864583333336</v>
      </c>
      <c r="H8" s="53">
        <v>46155.737500000003</v>
      </c>
      <c r="I8" s="52">
        <v>39</v>
      </c>
      <c r="J8" s="52" t="s">
        <v>2373</v>
      </c>
      <c r="K8" s="52" t="s">
        <v>8310</v>
      </c>
      <c r="L8" s="52" t="s">
        <v>37</v>
      </c>
      <c r="M8" s="52">
        <v>39</v>
      </c>
      <c r="N8" s="52">
        <v>39</v>
      </c>
      <c r="O8" s="52">
        <v>39</v>
      </c>
      <c r="P8" s="52" t="s">
        <v>1506</v>
      </c>
      <c r="Q8" s="52" t="s">
        <v>1517</v>
      </c>
      <c r="R8" s="52"/>
      <c r="S8" s="52">
        <f t="shared" si="0"/>
        <v>11.87</v>
      </c>
      <c r="T8" s="52"/>
      <c r="U8" s="52"/>
    </row>
    <row r="9" spans="1:21" s="46" customFormat="1" ht="16.5" thickTop="1" thickBot="1" x14ac:dyDescent="0.3">
      <c r="A9" s="50" t="s">
        <v>2126</v>
      </c>
      <c r="B9" s="43" t="s">
        <v>2127</v>
      </c>
      <c r="C9" s="43" t="s">
        <v>38</v>
      </c>
      <c r="D9" s="43" t="s">
        <v>17</v>
      </c>
      <c r="E9" s="43" t="s">
        <v>18</v>
      </c>
      <c r="F9" s="43" t="s">
        <v>42</v>
      </c>
      <c r="G9" s="48">
        <v>46143.898611111108</v>
      </c>
      <c r="H9" s="48">
        <v>46146.506944444445</v>
      </c>
      <c r="I9" s="43">
        <v>228</v>
      </c>
      <c r="J9" s="43" t="s">
        <v>1156</v>
      </c>
      <c r="K9" s="43" t="s">
        <v>1156</v>
      </c>
      <c r="L9" s="43" t="s">
        <v>25</v>
      </c>
      <c r="M9" s="43">
        <v>228</v>
      </c>
      <c r="N9" s="43">
        <v>228</v>
      </c>
      <c r="O9" s="43">
        <v>228</v>
      </c>
      <c r="P9" s="43" t="s">
        <v>1333</v>
      </c>
      <c r="Q9" s="43" t="s">
        <v>1517</v>
      </c>
      <c r="R9" s="43" t="s">
        <v>2475</v>
      </c>
      <c r="S9" s="52">
        <f t="shared" si="0"/>
        <v>2.61</v>
      </c>
      <c r="T9" s="47"/>
      <c r="U9" s="47"/>
    </row>
    <row r="10" spans="1:21" ht="16.5" thickTop="1" thickBot="1" x14ac:dyDescent="0.3">
      <c r="A10" s="51" t="s">
        <v>2124</v>
      </c>
      <c r="B10" s="52" t="s">
        <v>2125</v>
      </c>
      <c r="C10" s="52" t="s">
        <v>38</v>
      </c>
      <c r="D10" s="52" t="s">
        <v>17</v>
      </c>
      <c r="E10" s="52" t="s">
        <v>18</v>
      </c>
      <c r="F10" s="52" t="s">
        <v>42</v>
      </c>
      <c r="G10" s="53">
        <v>46143.946527777778</v>
      </c>
      <c r="H10" s="53">
        <v>46155.737500000003</v>
      </c>
      <c r="I10" s="52">
        <v>107</v>
      </c>
      <c r="J10" s="52" t="s">
        <v>1156</v>
      </c>
      <c r="K10" s="52" t="s">
        <v>1156</v>
      </c>
      <c r="L10" s="52" t="s">
        <v>25</v>
      </c>
      <c r="M10" s="52">
        <v>84</v>
      </c>
      <c r="N10" s="52">
        <v>17</v>
      </c>
      <c r="O10" s="52">
        <v>21</v>
      </c>
      <c r="P10" s="52" t="s">
        <v>1500</v>
      </c>
      <c r="Q10" s="52" t="s">
        <v>1517</v>
      </c>
      <c r="R10" s="52" t="s">
        <v>2474</v>
      </c>
      <c r="S10" s="52">
        <f t="shared" si="0"/>
        <v>11.79</v>
      </c>
      <c r="T10" s="52"/>
      <c r="U10" s="52"/>
    </row>
    <row r="11" spans="1:21" s="46" customFormat="1" ht="16.5" thickTop="1" thickBot="1" x14ac:dyDescent="0.3">
      <c r="A11" s="50" t="s">
        <v>2122</v>
      </c>
      <c r="B11" s="43" t="s">
        <v>2123</v>
      </c>
      <c r="C11" s="43" t="s">
        <v>38</v>
      </c>
      <c r="D11" s="43" t="s">
        <v>17</v>
      </c>
      <c r="E11" s="43" t="s">
        <v>18</v>
      </c>
      <c r="F11" s="43" t="s">
        <v>42</v>
      </c>
      <c r="G11" s="48">
        <v>46143.969444444447</v>
      </c>
      <c r="H11" s="48">
        <v>46150.598611111112</v>
      </c>
      <c r="I11" s="43">
        <v>342</v>
      </c>
      <c r="J11" s="43" t="s">
        <v>1156</v>
      </c>
      <c r="K11" s="43" t="s">
        <v>1156</v>
      </c>
      <c r="L11" s="43" t="s">
        <v>25</v>
      </c>
      <c r="M11" s="43">
        <v>332</v>
      </c>
      <c r="N11" s="43">
        <v>55</v>
      </c>
      <c r="O11" s="43">
        <v>57</v>
      </c>
      <c r="P11" s="43" t="s">
        <v>1509</v>
      </c>
      <c r="Q11" s="43" t="s">
        <v>1517</v>
      </c>
      <c r="R11" s="43" t="s">
        <v>2473</v>
      </c>
      <c r="S11" s="52">
        <f t="shared" si="0"/>
        <v>6.63</v>
      </c>
      <c r="T11" s="47"/>
      <c r="U11" s="47"/>
    </row>
    <row r="12" spans="1:21" ht="16.5" thickTop="1" thickBot="1" x14ac:dyDescent="0.3">
      <c r="A12" s="51" t="s">
        <v>2120</v>
      </c>
      <c r="B12" s="52" t="s">
        <v>2121</v>
      </c>
      <c r="C12" s="52" t="s">
        <v>38</v>
      </c>
      <c r="D12" s="52" t="s">
        <v>17</v>
      </c>
      <c r="E12" s="52" t="s">
        <v>18</v>
      </c>
      <c r="F12" s="52" t="s">
        <v>42</v>
      </c>
      <c r="G12" s="53">
        <v>46143.972916666666</v>
      </c>
      <c r="H12" s="53">
        <v>46155.737500000003</v>
      </c>
      <c r="I12" s="52">
        <v>88</v>
      </c>
      <c r="J12" s="52" t="s">
        <v>1156</v>
      </c>
      <c r="K12" s="52" t="s">
        <v>1156</v>
      </c>
      <c r="L12" s="52" t="s">
        <v>25</v>
      </c>
      <c r="M12" s="52">
        <v>88</v>
      </c>
      <c r="N12" s="52">
        <v>22</v>
      </c>
      <c r="O12" s="52">
        <v>22</v>
      </c>
      <c r="P12" s="52" t="s">
        <v>1498</v>
      </c>
      <c r="Q12" s="52" t="s">
        <v>1517</v>
      </c>
      <c r="R12" s="52" t="s">
        <v>2472</v>
      </c>
      <c r="S12" s="52">
        <f t="shared" si="0"/>
        <v>11.76</v>
      </c>
      <c r="T12" s="52"/>
      <c r="U12" s="52"/>
    </row>
    <row r="13" spans="1:21" s="46" customFormat="1" ht="16.5" thickTop="1" thickBot="1" x14ac:dyDescent="0.3">
      <c r="A13" s="50" t="s">
        <v>2118</v>
      </c>
      <c r="B13" s="43" t="s">
        <v>2119</v>
      </c>
      <c r="C13" s="43" t="s">
        <v>38</v>
      </c>
      <c r="D13" s="43" t="s">
        <v>17</v>
      </c>
      <c r="E13" s="43" t="s">
        <v>18</v>
      </c>
      <c r="F13" s="43" t="s">
        <v>42</v>
      </c>
      <c r="G13" s="48">
        <v>46143.980555555558</v>
      </c>
      <c r="H13" s="48">
        <v>46149.669444444444</v>
      </c>
      <c r="I13" s="43">
        <v>1</v>
      </c>
      <c r="J13" s="43" t="s">
        <v>1156</v>
      </c>
      <c r="K13" s="43" t="s">
        <v>1156</v>
      </c>
      <c r="L13" s="43" t="s">
        <v>33</v>
      </c>
      <c r="M13" s="43">
        <v>1</v>
      </c>
      <c r="N13" s="43">
        <v>1</v>
      </c>
      <c r="O13" s="43">
        <v>1</v>
      </c>
      <c r="P13" s="43" t="s">
        <v>1499</v>
      </c>
      <c r="Q13" s="43" t="s">
        <v>1546</v>
      </c>
      <c r="R13" s="43" t="s">
        <v>2471</v>
      </c>
      <c r="S13" s="52">
        <f t="shared" si="0"/>
        <v>5.69</v>
      </c>
      <c r="T13" s="47"/>
      <c r="U13" s="47"/>
    </row>
    <row r="14" spans="1:21" ht="16.5" thickTop="1" thickBot="1" x14ac:dyDescent="0.3">
      <c r="A14" s="51" t="s">
        <v>2116</v>
      </c>
      <c r="B14" s="52" t="s">
        <v>2117</v>
      </c>
      <c r="C14" s="52" t="s">
        <v>38</v>
      </c>
      <c r="D14" s="52" t="s">
        <v>17</v>
      </c>
      <c r="E14" s="52" t="s">
        <v>18</v>
      </c>
      <c r="F14" s="52" t="s">
        <v>42</v>
      </c>
      <c r="G14" s="53">
        <v>46143.98333333333</v>
      </c>
      <c r="H14" s="53">
        <v>46145.745138888888</v>
      </c>
      <c r="I14" s="52">
        <v>1</v>
      </c>
      <c r="J14" s="52" t="s">
        <v>2373</v>
      </c>
      <c r="K14" s="52" t="s">
        <v>8317</v>
      </c>
      <c r="L14" s="52" t="s">
        <v>33</v>
      </c>
      <c r="M14" s="52">
        <v>1</v>
      </c>
      <c r="N14" s="52">
        <v>1</v>
      </c>
      <c r="O14" s="52">
        <v>1</v>
      </c>
      <c r="P14" s="52" t="s">
        <v>1424</v>
      </c>
      <c r="Q14" s="52" t="s">
        <v>1517</v>
      </c>
      <c r="R14" s="52"/>
      <c r="S14" s="52">
        <f t="shared" si="0"/>
        <v>1.76</v>
      </c>
      <c r="T14" s="52"/>
      <c r="U14" s="52"/>
    </row>
    <row r="15" spans="1:21" s="46" customFormat="1" ht="16.5" thickTop="1" thickBot="1" x14ac:dyDescent="0.3">
      <c r="A15" s="50" t="s">
        <v>2112</v>
      </c>
      <c r="B15" s="43" t="s">
        <v>2113</v>
      </c>
      <c r="C15" s="43" t="s">
        <v>38</v>
      </c>
      <c r="D15" s="43" t="s">
        <v>17</v>
      </c>
      <c r="E15" s="43" t="s">
        <v>18</v>
      </c>
      <c r="F15" s="43" t="s">
        <v>24</v>
      </c>
      <c r="G15" s="48">
        <v>46144.603472222225</v>
      </c>
      <c r="H15" s="48">
        <v>46161.7</v>
      </c>
      <c r="I15" s="43">
        <v>2</v>
      </c>
      <c r="J15" s="43" t="s">
        <v>2373</v>
      </c>
      <c r="K15" s="43" t="s">
        <v>8317</v>
      </c>
      <c r="L15" s="43" t="s">
        <v>29</v>
      </c>
      <c r="M15" s="43">
        <v>2</v>
      </c>
      <c r="N15" s="43">
        <v>2</v>
      </c>
      <c r="O15" s="43">
        <v>2</v>
      </c>
      <c r="P15" s="43" t="s">
        <v>2114</v>
      </c>
      <c r="Q15" s="43" t="s">
        <v>1517</v>
      </c>
      <c r="R15" s="43" t="s">
        <v>2115</v>
      </c>
      <c r="S15" s="52">
        <f t="shared" si="0"/>
        <v>17.100000000000001</v>
      </c>
      <c r="T15" s="47"/>
      <c r="U15" s="47"/>
    </row>
    <row r="16" spans="1:21" ht="16.5" thickTop="1" thickBot="1" x14ac:dyDescent="0.3">
      <c r="A16" s="51" t="s">
        <v>2110</v>
      </c>
      <c r="B16" s="52" t="s">
        <v>2111</v>
      </c>
      <c r="C16" s="52" t="s">
        <v>38</v>
      </c>
      <c r="D16" s="52" t="s">
        <v>17</v>
      </c>
      <c r="E16" s="52" t="s">
        <v>18</v>
      </c>
      <c r="F16" s="52" t="s">
        <v>24</v>
      </c>
      <c r="G16" s="53">
        <v>46144.609722222223</v>
      </c>
      <c r="H16" s="53">
        <v>46155.662499999999</v>
      </c>
      <c r="I16" s="52">
        <v>10</v>
      </c>
      <c r="J16" s="52" t="s">
        <v>2373</v>
      </c>
      <c r="K16" s="52" t="s">
        <v>8278</v>
      </c>
      <c r="L16" s="52" t="s">
        <v>25</v>
      </c>
      <c r="M16" s="52">
        <v>10</v>
      </c>
      <c r="N16" s="52">
        <v>10</v>
      </c>
      <c r="O16" s="52">
        <v>10</v>
      </c>
      <c r="P16" s="52" t="s">
        <v>1408</v>
      </c>
      <c r="Q16" s="52" t="s">
        <v>1517</v>
      </c>
      <c r="R16" s="52"/>
      <c r="S16" s="52">
        <f t="shared" si="0"/>
        <v>11.05</v>
      </c>
      <c r="T16" s="52"/>
      <c r="U16" s="52"/>
    </row>
    <row r="17" spans="1:21" s="46" customFormat="1" ht="16.5" thickTop="1" thickBot="1" x14ac:dyDescent="0.3">
      <c r="A17" s="50" t="s">
        <v>2108</v>
      </c>
      <c r="B17" s="43" t="s">
        <v>2109</v>
      </c>
      <c r="C17" s="43" t="s">
        <v>38</v>
      </c>
      <c r="D17" s="43" t="s">
        <v>17</v>
      </c>
      <c r="E17" s="43" t="s">
        <v>18</v>
      </c>
      <c r="F17" s="43" t="s">
        <v>19</v>
      </c>
      <c r="G17" s="48">
        <v>46144.630555555559</v>
      </c>
      <c r="H17" s="48">
        <v>46144.638888888891</v>
      </c>
      <c r="I17" s="43">
        <v>0</v>
      </c>
      <c r="J17" s="43" t="s">
        <v>1156</v>
      </c>
      <c r="K17" s="43" t="s">
        <v>1156</v>
      </c>
      <c r="L17" s="43" t="s">
        <v>20</v>
      </c>
      <c r="M17" s="43">
        <v>0</v>
      </c>
      <c r="N17" s="43">
        <v>0</v>
      </c>
      <c r="O17" s="43">
        <v>0</v>
      </c>
      <c r="P17" s="43" t="s">
        <v>8432</v>
      </c>
      <c r="Q17" s="43" t="s">
        <v>1517</v>
      </c>
      <c r="R17" s="43"/>
      <c r="S17" s="52">
        <f t="shared" si="0"/>
        <v>0.01</v>
      </c>
      <c r="T17" s="47"/>
      <c r="U17" s="47" t="s">
        <v>8658</v>
      </c>
    </row>
    <row r="18" spans="1:21" ht="16.5" thickTop="1" thickBot="1" x14ac:dyDescent="0.3">
      <c r="A18" s="51" t="s">
        <v>2105</v>
      </c>
      <c r="B18" s="52" t="s">
        <v>2106</v>
      </c>
      <c r="C18" s="52" t="s">
        <v>38</v>
      </c>
      <c r="D18" s="52" t="s">
        <v>17</v>
      </c>
      <c r="E18" s="52" t="s">
        <v>18</v>
      </c>
      <c r="F18" s="52" t="s">
        <v>24</v>
      </c>
      <c r="G18" s="53">
        <v>46146.476388888892</v>
      </c>
      <c r="H18" s="53">
        <v>46158.538194444445</v>
      </c>
      <c r="I18" s="52">
        <v>5</v>
      </c>
      <c r="J18" s="52" t="s">
        <v>2373</v>
      </c>
      <c r="K18" s="52" t="s">
        <v>8352</v>
      </c>
      <c r="L18" s="52" t="s">
        <v>25</v>
      </c>
      <c r="M18" s="52">
        <v>5</v>
      </c>
      <c r="N18" s="52">
        <v>5</v>
      </c>
      <c r="O18" s="52">
        <v>5</v>
      </c>
      <c r="P18" s="52" t="s">
        <v>2107</v>
      </c>
      <c r="Q18" s="52" t="s">
        <v>1517</v>
      </c>
      <c r="R18" s="52"/>
      <c r="S18" s="52">
        <f t="shared" si="0"/>
        <v>12.06</v>
      </c>
      <c r="T18" s="52"/>
      <c r="U18" s="52"/>
    </row>
    <row r="19" spans="1:21" s="46" customFormat="1" ht="16.5" thickTop="1" thickBot="1" x14ac:dyDescent="0.3">
      <c r="A19" s="50" t="s">
        <v>2103</v>
      </c>
      <c r="B19" s="43" t="s">
        <v>2104</v>
      </c>
      <c r="C19" s="43" t="s">
        <v>38</v>
      </c>
      <c r="D19" s="43" t="s">
        <v>17</v>
      </c>
      <c r="E19" s="43" t="s">
        <v>18</v>
      </c>
      <c r="F19" s="43" t="s">
        <v>42</v>
      </c>
      <c r="G19" s="48">
        <v>46146.480555555558</v>
      </c>
      <c r="H19" s="48">
        <v>46163.626388888886</v>
      </c>
      <c r="I19" s="43">
        <v>21</v>
      </c>
      <c r="J19" s="43" t="s">
        <v>1156</v>
      </c>
      <c r="K19" s="43" t="s">
        <v>8351</v>
      </c>
      <c r="L19" s="43" t="s">
        <v>33</v>
      </c>
      <c r="M19" s="43">
        <v>18</v>
      </c>
      <c r="N19" s="43">
        <v>18</v>
      </c>
      <c r="O19" s="43">
        <v>21</v>
      </c>
      <c r="P19" s="43" t="s">
        <v>1355</v>
      </c>
      <c r="Q19" s="43" t="s">
        <v>1514</v>
      </c>
      <c r="R19" s="43" t="s">
        <v>2470</v>
      </c>
      <c r="S19" s="52">
        <f t="shared" si="0"/>
        <v>17.149999999999999</v>
      </c>
      <c r="T19" s="47"/>
      <c r="U19" s="47" t="s">
        <v>8414</v>
      </c>
    </row>
    <row r="20" spans="1:21" ht="16.5" thickTop="1" thickBot="1" x14ac:dyDescent="0.3">
      <c r="A20" s="51" t="s">
        <v>2100</v>
      </c>
      <c r="B20" s="52" t="s">
        <v>2101</v>
      </c>
      <c r="C20" s="52" t="s">
        <v>38</v>
      </c>
      <c r="D20" s="52" t="s">
        <v>17</v>
      </c>
      <c r="E20" s="52" t="s">
        <v>18</v>
      </c>
      <c r="F20" s="52" t="s">
        <v>42</v>
      </c>
      <c r="G20" s="53">
        <v>46146.53402777778</v>
      </c>
      <c r="H20" s="53">
        <v>46163.626388888886</v>
      </c>
      <c r="I20" s="52">
        <v>38</v>
      </c>
      <c r="J20" s="52" t="s">
        <v>1156</v>
      </c>
      <c r="K20" s="52" t="s">
        <v>1156</v>
      </c>
      <c r="L20" s="52" t="s">
        <v>33</v>
      </c>
      <c r="M20" s="52">
        <v>38</v>
      </c>
      <c r="N20" s="52">
        <v>38</v>
      </c>
      <c r="O20" s="52">
        <v>38</v>
      </c>
      <c r="P20" s="52" t="s">
        <v>2102</v>
      </c>
      <c r="Q20" s="52" t="s">
        <v>1517</v>
      </c>
      <c r="R20" s="52" t="s">
        <v>2469</v>
      </c>
      <c r="S20" s="52">
        <f t="shared" si="0"/>
        <v>17.09</v>
      </c>
      <c r="T20" s="52"/>
      <c r="U20" s="52" t="s">
        <v>8414</v>
      </c>
    </row>
    <row r="21" spans="1:21" s="46" customFormat="1" ht="16.5" thickTop="1" thickBot="1" x14ac:dyDescent="0.3">
      <c r="A21" s="50" t="s">
        <v>2099</v>
      </c>
      <c r="B21" s="43" t="s">
        <v>1041</v>
      </c>
      <c r="C21" s="43" t="s">
        <v>38</v>
      </c>
      <c r="D21" s="43" t="s">
        <v>17</v>
      </c>
      <c r="E21" s="43" t="s">
        <v>19</v>
      </c>
      <c r="F21" s="43" t="s">
        <v>19</v>
      </c>
      <c r="G21" s="48">
        <v>46146.588888888888</v>
      </c>
      <c r="H21" s="48">
        <v>46151.586805555555</v>
      </c>
      <c r="I21" s="43">
        <v>1205</v>
      </c>
      <c r="J21" s="43" t="s">
        <v>2373</v>
      </c>
      <c r="K21" s="43" t="s">
        <v>8278</v>
      </c>
      <c r="L21" s="43" t="s">
        <v>31</v>
      </c>
      <c r="M21" s="43">
        <v>1205</v>
      </c>
      <c r="N21" s="43">
        <v>1205</v>
      </c>
      <c r="O21" s="43">
        <v>1205</v>
      </c>
      <c r="P21" s="43" t="s">
        <v>1413</v>
      </c>
      <c r="Q21" s="43" t="s">
        <v>1546</v>
      </c>
      <c r="R21" s="43" t="s">
        <v>2468</v>
      </c>
      <c r="S21" s="52">
        <f t="shared" si="0"/>
        <v>5</v>
      </c>
      <c r="T21" s="47"/>
      <c r="U21" s="47"/>
    </row>
    <row r="22" spans="1:21" ht="16.5" thickTop="1" thickBot="1" x14ac:dyDescent="0.3">
      <c r="A22" s="51" t="s">
        <v>2097</v>
      </c>
      <c r="B22" s="52" t="s">
        <v>2098</v>
      </c>
      <c r="C22" s="52" t="s">
        <v>38</v>
      </c>
      <c r="D22" s="52" t="s">
        <v>17</v>
      </c>
      <c r="E22" s="52" t="s">
        <v>18</v>
      </c>
      <c r="F22" s="52" t="s">
        <v>42</v>
      </c>
      <c r="G22" s="53">
        <v>46146.616666666669</v>
      </c>
      <c r="H22" s="53">
        <v>46164.769444444442</v>
      </c>
      <c r="I22" s="52">
        <v>1</v>
      </c>
      <c r="J22" s="52" t="s">
        <v>1156</v>
      </c>
      <c r="K22" s="52" t="s">
        <v>1156</v>
      </c>
      <c r="L22" s="52" t="s">
        <v>33</v>
      </c>
      <c r="M22" s="52">
        <v>1</v>
      </c>
      <c r="N22" s="52">
        <v>1</v>
      </c>
      <c r="O22" s="52">
        <v>1</v>
      </c>
      <c r="P22" s="52" t="s">
        <v>1421</v>
      </c>
      <c r="Q22" s="52" t="s">
        <v>1517</v>
      </c>
      <c r="R22" s="52" t="s">
        <v>2467</v>
      </c>
      <c r="S22" s="52">
        <f t="shared" si="0"/>
        <v>18.149999999999999</v>
      </c>
      <c r="T22" s="52"/>
      <c r="U22" s="52" t="s">
        <v>8413</v>
      </c>
    </row>
    <row r="23" spans="1:21" s="46" customFormat="1" ht="16.5" thickTop="1" thickBot="1" x14ac:dyDescent="0.3">
      <c r="A23" s="50" t="s">
        <v>2094</v>
      </c>
      <c r="B23" s="43" t="s">
        <v>2095</v>
      </c>
      <c r="C23" s="43" t="s">
        <v>38</v>
      </c>
      <c r="D23" s="43" t="s">
        <v>17</v>
      </c>
      <c r="E23" s="43" t="s">
        <v>18</v>
      </c>
      <c r="F23" s="43" t="s">
        <v>42</v>
      </c>
      <c r="G23" s="48">
        <v>46146.618750000001</v>
      </c>
      <c r="H23" s="48">
        <v>46163.625</v>
      </c>
      <c r="I23" s="43">
        <v>45</v>
      </c>
      <c r="J23" s="43" t="s">
        <v>1156</v>
      </c>
      <c r="K23" s="43" t="s">
        <v>1156</v>
      </c>
      <c r="L23" s="43" t="s">
        <v>33</v>
      </c>
      <c r="M23" s="43">
        <v>45</v>
      </c>
      <c r="N23" s="43">
        <v>45</v>
      </c>
      <c r="O23" s="43">
        <v>45</v>
      </c>
      <c r="P23" s="43" t="s">
        <v>1439</v>
      </c>
      <c r="Q23" s="43" t="s">
        <v>1546</v>
      </c>
      <c r="R23" s="43" t="s">
        <v>2096</v>
      </c>
      <c r="S23" s="52">
        <f t="shared" si="0"/>
        <v>17.010000000000002</v>
      </c>
      <c r="T23" s="47"/>
      <c r="U23" s="47"/>
    </row>
    <row r="24" spans="1:21" ht="16.5" thickTop="1" thickBot="1" x14ac:dyDescent="0.3">
      <c r="A24" s="51" t="s">
        <v>2092</v>
      </c>
      <c r="B24" s="52" t="s">
        <v>2093</v>
      </c>
      <c r="C24" s="52" t="s">
        <v>38</v>
      </c>
      <c r="D24" s="52" t="s">
        <v>17</v>
      </c>
      <c r="E24" s="52" t="s">
        <v>18</v>
      </c>
      <c r="F24" s="52" t="s">
        <v>42</v>
      </c>
      <c r="G24" s="53">
        <v>46146.624305555553</v>
      </c>
      <c r="H24" s="53">
        <v>46151.634027777778</v>
      </c>
      <c r="I24" s="52">
        <v>3</v>
      </c>
      <c r="J24" s="52" t="s">
        <v>2373</v>
      </c>
      <c r="K24" s="52" t="s">
        <v>8326</v>
      </c>
      <c r="L24" s="52" t="s">
        <v>37</v>
      </c>
      <c r="M24" s="52">
        <v>3</v>
      </c>
      <c r="N24" s="52">
        <v>3</v>
      </c>
      <c r="O24" s="52">
        <v>3</v>
      </c>
      <c r="P24" s="52" t="s">
        <v>1441</v>
      </c>
      <c r="Q24" s="52" t="s">
        <v>1517</v>
      </c>
      <c r="R24" s="52" t="s">
        <v>2466</v>
      </c>
      <c r="S24" s="52">
        <f t="shared" si="0"/>
        <v>5.01</v>
      </c>
      <c r="T24" s="52"/>
      <c r="U24" s="52"/>
    </row>
    <row r="25" spans="1:21" s="46" customFormat="1" ht="16.5" thickTop="1" thickBot="1" x14ac:dyDescent="0.3">
      <c r="A25" s="50" t="s">
        <v>2090</v>
      </c>
      <c r="B25" s="43" t="s">
        <v>2091</v>
      </c>
      <c r="C25" s="43" t="s">
        <v>38</v>
      </c>
      <c r="D25" s="43" t="s">
        <v>17</v>
      </c>
      <c r="E25" s="43" t="s">
        <v>18</v>
      </c>
      <c r="F25" s="43" t="s">
        <v>42</v>
      </c>
      <c r="G25" s="48">
        <v>46146.627083333333</v>
      </c>
      <c r="H25" s="48">
        <v>46151.652083333334</v>
      </c>
      <c r="I25" s="43">
        <v>25</v>
      </c>
      <c r="J25" s="43" t="s">
        <v>2373</v>
      </c>
      <c r="K25" s="43" t="s">
        <v>8317</v>
      </c>
      <c r="L25" s="43" t="s">
        <v>37</v>
      </c>
      <c r="M25" s="43">
        <v>25</v>
      </c>
      <c r="N25" s="43">
        <v>25</v>
      </c>
      <c r="O25" s="43">
        <v>25</v>
      </c>
      <c r="P25" s="43" t="s">
        <v>1441</v>
      </c>
      <c r="Q25" s="43" t="s">
        <v>1517</v>
      </c>
      <c r="R25" s="43" t="s">
        <v>2465</v>
      </c>
      <c r="S25" s="52">
        <f t="shared" si="0"/>
        <v>5.03</v>
      </c>
      <c r="T25" s="47"/>
      <c r="U25" s="47"/>
    </row>
    <row r="26" spans="1:21" ht="16.5" thickTop="1" thickBot="1" x14ac:dyDescent="0.3">
      <c r="A26" s="51" t="s">
        <v>2088</v>
      </c>
      <c r="B26" s="52" t="s">
        <v>2089</v>
      </c>
      <c r="C26" s="52" t="s">
        <v>39</v>
      </c>
      <c r="D26" s="52" t="s">
        <v>17</v>
      </c>
      <c r="E26" s="52" t="s">
        <v>18</v>
      </c>
      <c r="F26" s="52" t="s">
        <v>42</v>
      </c>
      <c r="G26" s="53">
        <v>46146.632638888892</v>
      </c>
      <c r="H26" s="53">
        <v>46163.470138888886</v>
      </c>
      <c r="I26" s="52">
        <v>19</v>
      </c>
      <c r="J26" s="52" t="s">
        <v>1156</v>
      </c>
      <c r="K26" s="52" t="s">
        <v>1156</v>
      </c>
      <c r="L26" s="52" t="s">
        <v>33</v>
      </c>
      <c r="M26" s="52">
        <v>0</v>
      </c>
      <c r="N26" s="52">
        <v>0</v>
      </c>
      <c r="O26" s="52">
        <v>19</v>
      </c>
      <c r="P26" s="52" t="s">
        <v>1542</v>
      </c>
      <c r="Q26" s="52" t="s">
        <v>1517</v>
      </c>
      <c r="R26" s="52"/>
      <c r="S26" s="52">
        <f t="shared" si="0"/>
        <v>16.84</v>
      </c>
      <c r="T26" s="52"/>
      <c r="U26" s="52" t="s">
        <v>8412</v>
      </c>
    </row>
    <row r="27" spans="1:21" s="46" customFormat="1" ht="16.5" thickTop="1" thickBot="1" x14ac:dyDescent="0.3">
      <c r="A27" s="50" t="s">
        <v>2086</v>
      </c>
      <c r="B27" s="43" t="s">
        <v>2087</v>
      </c>
      <c r="C27" s="43" t="s">
        <v>38</v>
      </c>
      <c r="D27" s="43" t="s">
        <v>17</v>
      </c>
      <c r="E27" s="43" t="s">
        <v>18</v>
      </c>
      <c r="F27" s="43" t="s">
        <v>2067</v>
      </c>
      <c r="G27" s="48">
        <v>46146.645833333336</v>
      </c>
      <c r="H27" s="48">
        <v>46162.520138888889</v>
      </c>
      <c r="I27" s="43">
        <v>55</v>
      </c>
      <c r="J27" s="43" t="s">
        <v>2373</v>
      </c>
      <c r="K27" s="43" t="s">
        <v>8317</v>
      </c>
      <c r="L27" s="43" t="s">
        <v>25</v>
      </c>
      <c r="M27" s="43">
        <v>55</v>
      </c>
      <c r="N27" s="43">
        <v>55</v>
      </c>
      <c r="O27" s="43">
        <v>55</v>
      </c>
      <c r="P27" s="43" t="s">
        <v>1477</v>
      </c>
      <c r="Q27" s="43" t="s">
        <v>1517</v>
      </c>
      <c r="R27" s="43" t="s">
        <v>2464</v>
      </c>
      <c r="S27" s="52">
        <f t="shared" si="0"/>
        <v>15.87</v>
      </c>
      <c r="T27" s="47"/>
      <c r="U27" s="47"/>
    </row>
    <row r="28" spans="1:21" ht="16.5" thickTop="1" thickBot="1" x14ac:dyDescent="0.3">
      <c r="A28" s="51" t="s">
        <v>2084</v>
      </c>
      <c r="B28" s="52" t="s">
        <v>2085</v>
      </c>
      <c r="C28" s="52" t="s">
        <v>39</v>
      </c>
      <c r="D28" s="52" t="s">
        <v>17</v>
      </c>
      <c r="E28" s="52" t="s">
        <v>19</v>
      </c>
      <c r="F28" s="52" t="s">
        <v>19</v>
      </c>
      <c r="G28" s="53">
        <v>46146.647916666669</v>
      </c>
      <c r="H28" s="53">
        <v>46158.76666666667</v>
      </c>
      <c r="I28" s="52">
        <v>328</v>
      </c>
      <c r="J28" s="52" t="s">
        <v>1156</v>
      </c>
      <c r="K28" s="52" t="s">
        <v>1156</v>
      </c>
      <c r="L28" s="52" t="s">
        <v>20</v>
      </c>
      <c r="M28" s="52">
        <v>0</v>
      </c>
      <c r="N28" s="52">
        <v>0</v>
      </c>
      <c r="O28" s="52">
        <v>41</v>
      </c>
      <c r="P28" s="52" t="s">
        <v>1521</v>
      </c>
      <c r="Q28" s="52" t="s">
        <v>1514</v>
      </c>
      <c r="R28" s="52"/>
      <c r="S28" s="52">
        <f t="shared" si="0"/>
        <v>12.12</v>
      </c>
      <c r="T28" s="52"/>
      <c r="U28" s="52" t="s">
        <v>8412</v>
      </c>
    </row>
    <row r="29" spans="1:21" s="46" customFormat="1" ht="16.5" thickTop="1" thickBot="1" x14ac:dyDescent="0.3">
      <c r="A29" s="50" t="s">
        <v>2082</v>
      </c>
      <c r="B29" s="43" t="s">
        <v>2083</v>
      </c>
      <c r="C29" s="43" t="s">
        <v>38</v>
      </c>
      <c r="D29" s="43" t="s">
        <v>17</v>
      </c>
      <c r="E29" s="43" t="s">
        <v>18</v>
      </c>
      <c r="F29" s="43" t="s">
        <v>42</v>
      </c>
      <c r="G29" s="48">
        <v>46146.685416666667</v>
      </c>
      <c r="H29" s="48">
        <v>46155.944444444445</v>
      </c>
      <c r="I29" s="43">
        <v>162</v>
      </c>
      <c r="J29" s="43" t="s">
        <v>2373</v>
      </c>
      <c r="K29" s="43" t="s">
        <v>8317</v>
      </c>
      <c r="L29" s="43" t="s">
        <v>36</v>
      </c>
      <c r="M29" s="43">
        <v>162</v>
      </c>
      <c r="N29" s="43">
        <v>162</v>
      </c>
      <c r="O29" s="43">
        <v>162</v>
      </c>
      <c r="P29" s="43" t="s">
        <v>1479</v>
      </c>
      <c r="Q29" s="43" t="s">
        <v>1517</v>
      </c>
      <c r="R29" s="43"/>
      <c r="S29" s="52">
        <f t="shared" si="0"/>
        <v>9.26</v>
      </c>
      <c r="T29" s="47"/>
      <c r="U29" s="47"/>
    </row>
    <row r="30" spans="1:21" ht="16.5" thickTop="1" thickBot="1" x14ac:dyDescent="0.3">
      <c r="A30" s="51" t="s">
        <v>2080</v>
      </c>
      <c r="B30" s="52" t="s">
        <v>2081</v>
      </c>
      <c r="C30" s="52" t="s">
        <v>39</v>
      </c>
      <c r="D30" s="52" t="s">
        <v>17</v>
      </c>
      <c r="E30" s="52" t="s">
        <v>18</v>
      </c>
      <c r="F30" s="52" t="s">
        <v>42</v>
      </c>
      <c r="G30" s="53">
        <v>46146.689583333333</v>
      </c>
      <c r="H30" s="53">
        <v>46155.736111111109</v>
      </c>
      <c r="I30" s="52">
        <v>1</v>
      </c>
      <c r="J30" s="52" t="s">
        <v>1156</v>
      </c>
      <c r="K30" s="52" t="s">
        <v>1156</v>
      </c>
      <c r="L30" s="52" t="s">
        <v>33</v>
      </c>
      <c r="M30" s="52">
        <v>0</v>
      </c>
      <c r="N30" s="52">
        <v>0</v>
      </c>
      <c r="O30" s="52">
        <v>1</v>
      </c>
      <c r="P30" s="52" t="s">
        <v>1308</v>
      </c>
      <c r="Q30" s="52" t="s">
        <v>1514</v>
      </c>
      <c r="R30" s="52"/>
      <c r="S30" s="52">
        <f t="shared" si="0"/>
        <v>9.0500000000000007</v>
      </c>
      <c r="T30" s="52"/>
      <c r="U30" s="52"/>
    </row>
    <row r="31" spans="1:21" s="46" customFormat="1" ht="16.5" thickTop="1" thickBot="1" x14ac:dyDescent="0.3">
      <c r="A31" s="50" t="s">
        <v>2078</v>
      </c>
      <c r="B31" s="43" t="s">
        <v>2079</v>
      </c>
      <c r="C31" s="43" t="s">
        <v>38</v>
      </c>
      <c r="D31" s="43" t="s">
        <v>17</v>
      </c>
      <c r="E31" s="43" t="s">
        <v>18</v>
      </c>
      <c r="F31" s="43" t="s">
        <v>42</v>
      </c>
      <c r="G31" s="48">
        <v>46146.701388888891</v>
      </c>
      <c r="H31" s="48">
        <v>46157.80972222222</v>
      </c>
      <c r="I31" s="43">
        <v>34</v>
      </c>
      <c r="J31" s="43" t="s">
        <v>2373</v>
      </c>
      <c r="K31" s="43" t="s">
        <v>8264</v>
      </c>
      <c r="L31" s="43" t="s">
        <v>33</v>
      </c>
      <c r="M31" s="43">
        <v>32</v>
      </c>
      <c r="N31" s="43">
        <v>33</v>
      </c>
      <c r="O31" s="43">
        <v>34</v>
      </c>
      <c r="P31" s="43" t="s">
        <v>1468</v>
      </c>
      <c r="Q31" s="43" t="s">
        <v>1517</v>
      </c>
      <c r="R31" s="43"/>
      <c r="S31" s="52">
        <f t="shared" si="0"/>
        <v>11.11</v>
      </c>
      <c r="T31" s="47"/>
      <c r="U31" s="47"/>
    </row>
    <row r="32" spans="1:21" ht="16.5" thickTop="1" thickBot="1" x14ac:dyDescent="0.3">
      <c r="A32" s="51" t="s">
        <v>2076</v>
      </c>
      <c r="B32" s="52" t="s">
        <v>2077</v>
      </c>
      <c r="C32" s="52" t="s">
        <v>38</v>
      </c>
      <c r="D32" s="52" t="s">
        <v>17</v>
      </c>
      <c r="E32" s="52" t="s">
        <v>18</v>
      </c>
      <c r="F32" s="52" t="s">
        <v>42</v>
      </c>
      <c r="G32" s="53">
        <v>46146.740277777775</v>
      </c>
      <c r="H32" s="53">
        <v>46155.701388888891</v>
      </c>
      <c r="I32" s="52">
        <v>5</v>
      </c>
      <c r="J32" s="52" t="s">
        <v>1156</v>
      </c>
      <c r="K32" s="52" t="s">
        <v>1156</v>
      </c>
      <c r="L32" s="52" t="s">
        <v>33</v>
      </c>
      <c r="M32" s="52">
        <v>5</v>
      </c>
      <c r="N32" s="52">
        <v>5</v>
      </c>
      <c r="O32" s="52">
        <v>5</v>
      </c>
      <c r="P32" s="52" t="s">
        <v>1419</v>
      </c>
      <c r="Q32" s="52" t="s">
        <v>1517</v>
      </c>
      <c r="R32" s="52" t="s">
        <v>2463</v>
      </c>
      <c r="S32" s="52">
        <f t="shared" si="0"/>
        <v>8.9600000000000009</v>
      </c>
      <c r="T32" s="52"/>
      <c r="U32" s="52"/>
    </row>
    <row r="33" spans="1:21" s="46" customFormat="1" ht="16.5" thickTop="1" thickBot="1" x14ac:dyDescent="0.3">
      <c r="A33" s="50" t="s">
        <v>2074</v>
      </c>
      <c r="B33" s="43" t="s">
        <v>2075</v>
      </c>
      <c r="C33" s="43" t="s">
        <v>38</v>
      </c>
      <c r="D33" s="43" t="s">
        <v>17</v>
      </c>
      <c r="E33" s="43" t="s">
        <v>18</v>
      </c>
      <c r="F33" s="43" t="s">
        <v>42</v>
      </c>
      <c r="G33" s="48">
        <v>46146.745138888888</v>
      </c>
      <c r="H33" s="48">
        <v>46154.51458333333</v>
      </c>
      <c r="I33" s="43">
        <v>4</v>
      </c>
      <c r="J33" s="43" t="s">
        <v>1156</v>
      </c>
      <c r="K33" s="43" t="s">
        <v>1156</v>
      </c>
      <c r="L33" s="43" t="s">
        <v>33</v>
      </c>
      <c r="M33" s="43">
        <v>4</v>
      </c>
      <c r="N33" s="43">
        <v>4</v>
      </c>
      <c r="O33" s="43">
        <v>4</v>
      </c>
      <c r="P33" s="43" t="s">
        <v>1466</v>
      </c>
      <c r="Q33" s="43" t="s">
        <v>1517</v>
      </c>
      <c r="R33" s="43" t="s">
        <v>2462</v>
      </c>
      <c r="S33" s="52">
        <f t="shared" si="0"/>
        <v>7.77</v>
      </c>
      <c r="T33" s="47"/>
      <c r="U33" s="47"/>
    </row>
    <row r="34" spans="1:21" ht="16.5" thickTop="1" thickBot="1" x14ac:dyDescent="0.3">
      <c r="A34" s="51" t="s">
        <v>2071</v>
      </c>
      <c r="B34" s="52" t="s">
        <v>2072</v>
      </c>
      <c r="C34" s="52" t="s">
        <v>38</v>
      </c>
      <c r="D34" s="52" t="s">
        <v>17</v>
      </c>
      <c r="E34" s="52" t="s">
        <v>18</v>
      </c>
      <c r="F34" s="52" t="s">
        <v>42</v>
      </c>
      <c r="G34" s="53">
        <v>46146.746527777781</v>
      </c>
      <c r="H34" s="53">
        <v>46151.763888888891</v>
      </c>
      <c r="I34" s="52">
        <v>1</v>
      </c>
      <c r="J34" s="52" t="s">
        <v>2373</v>
      </c>
      <c r="K34" s="52" t="s">
        <v>8326</v>
      </c>
      <c r="L34" s="52" t="s">
        <v>33</v>
      </c>
      <c r="M34" s="52">
        <v>1</v>
      </c>
      <c r="N34" s="52">
        <v>1</v>
      </c>
      <c r="O34" s="52">
        <v>1</v>
      </c>
      <c r="P34" s="52" t="s">
        <v>2073</v>
      </c>
      <c r="Q34" s="52" t="s">
        <v>1517</v>
      </c>
      <c r="R34" s="52"/>
      <c r="S34" s="52">
        <f t="shared" si="0"/>
        <v>5.0199999999999996</v>
      </c>
      <c r="T34" s="52"/>
      <c r="U34" s="52"/>
    </row>
    <row r="35" spans="1:21" s="46" customFormat="1" ht="16.5" thickTop="1" thickBot="1" x14ac:dyDescent="0.3">
      <c r="A35" s="50" t="s">
        <v>2069</v>
      </c>
      <c r="B35" s="43" t="s">
        <v>2070</v>
      </c>
      <c r="C35" s="43" t="s">
        <v>38</v>
      </c>
      <c r="D35" s="43" t="s">
        <v>17</v>
      </c>
      <c r="E35" s="43" t="s">
        <v>18</v>
      </c>
      <c r="F35" s="43" t="s">
        <v>32</v>
      </c>
      <c r="G35" s="48">
        <v>46146.75277777778</v>
      </c>
      <c r="H35" s="48">
        <v>46154.624305555553</v>
      </c>
      <c r="I35" s="43">
        <v>1</v>
      </c>
      <c r="J35" s="43" t="s">
        <v>1156</v>
      </c>
      <c r="K35" s="43" t="s">
        <v>1156</v>
      </c>
      <c r="L35" s="43" t="s">
        <v>33</v>
      </c>
      <c r="M35" s="43">
        <v>1</v>
      </c>
      <c r="N35" s="43">
        <v>1</v>
      </c>
      <c r="O35" s="43">
        <v>1</v>
      </c>
      <c r="P35" s="43" t="s">
        <v>1471</v>
      </c>
      <c r="Q35" s="43" t="s">
        <v>1546</v>
      </c>
      <c r="R35" s="43" t="s">
        <v>2461</v>
      </c>
      <c r="S35" s="52">
        <f t="shared" si="0"/>
        <v>7.87</v>
      </c>
      <c r="T35" s="47"/>
      <c r="U35" s="47"/>
    </row>
    <row r="36" spans="1:21" ht="16.5" thickTop="1" thickBot="1" x14ac:dyDescent="0.3">
      <c r="A36" s="51" t="s">
        <v>2065</v>
      </c>
      <c r="B36" s="52" t="s">
        <v>2066</v>
      </c>
      <c r="C36" s="52" t="s">
        <v>38</v>
      </c>
      <c r="D36" s="52" t="s">
        <v>17</v>
      </c>
      <c r="E36" s="52" t="s">
        <v>19</v>
      </c>
      <c r="F36" s="52" t="s">
        <v>2067</v>
      </c>
      <c r="G36" s="53">
        <v>46146.79791666667</v>
      </c>
      <c r="H36" s="53">
        <v>46149.769444444442</v>
      </c>
      <c r="I36" s="52">
        <v>96</v>
      </c>
      <c r="J36" s="52" t="s">
        <v>1156</v>
      </c>
      <c r="K36" s="52" t="s">
        <v>1156</v>
      </c>
      <c r="L36" s="52" t="s">
        <v>20</v>
      </c>
      <c r="M36" s="52">
        <v>96</v>
      </c>
      <c r="N36" s="52">
        <v>16</v>
      </c>
      <c r="O36" s="52">
        <v>16</v>
      </c>
      <c r="P36" s="52" t="s">
        <v>2068</v>
      </c>
      <c r="Q36" s="52" t="s">
        <v>1517</v>
      </c>
      <c r="R36" s="52" t="s">
        <v>2460</v>
      </c>
      <c r="S36" s="52">
        <f t="shared" si="0"/>
        <v>2.97</v>
      </c>
      <c r="T36" s="52"/>
      <c r="U36" s="52"/>
    </row>
    <row r="37" spans="1:21" s="46" customFormat="1" ht="16.5" thickTop="1" thickBot="1" x14ac:dyDescent="0.3">
      <c r="A37" s="50" t="s">
        <v>2063</v>
      </c>
      <c r="B37" s="43" t="s">
        <v>2064</v>
      </c>
      <c r="C37" s="43" t="s">
        <v>38</v>
      </c>
      <c r="D37" s="43" t="s">
        <v>17</v>
      </c>
      <c r="E37" s="43" t="s">
        <v>18</v>
      </c>
      <c r="F37" s="43" t="s">
        <v>28</v>
      </c>
      <c r="G37" s="48">
        <v>46146.8</v>
      </c>
      <c r="H37" s="48">
        <v>46155.736111111109</v>
      </c>
      <c r="I37" s="43">
        <v>174</v>
      </c>
      <c r="J37" s="43" t="s">
        <v>1156</v>
      </c>
      <c r="K37" s="43" t="s">
        <v>1156</v>
      </c>
      <c r="L37" s="43" t="s">
        <v>20</v>
      </c>
      <c r="M37" s="43">
        <v>174</v>
      </c>
      <c r="N37" s="43">
        <v>27</v>
      </c>
      <c r="O37" s="43">
        <v>27</v>
      </c>
      <c r="P37" s="43" t="s">
        <v>1501</v>
      </c>
      <c r="Q37" s="43" t="s">
        <v>1514</v>
      </c>
      <c r="R37" s="43" t="s">
        <v>2459</v>
      </c>
      <c r="S37" s="52">
        <f t="shared" si="0"/>
        <v>8.94</v>
      </c>
      <c r="T37" s="47"/>
      <c r="U37" s="47"/>
    </row>
    <row r="38" spans="1:21" ht="16.5" thickTop="1" thickBot="1" x14ac:dyDescent="0.3">
      <c r="A38" s="51" t="s">
        <v>2060</v>
      </c>
      <c r="B38" s="52" t="s">
        <v>2061</v>
      </c>
      <c r="C38" s="52" t="s">
        <v>38</v>
      </c>
      <c r="D38" s="52" t="s">
        <v>17</v>
      </c>
      <c r="E38" s="52" t="s">
        <v>18</v>
      </c>
      <c r="F38" s="52" t="s">
        <v>42</v>
      </c>
      <c r="G38" s="53">
        <v>46147.459027777775</v>
      </c>
      <c r="H38" s="53">
        <v>46151.768750000003</v>
      </c>
      <c r="I38" s="52">
        <v>1</v>
      </c>
      <c r="J38" s="52" t="s">
        <v>2373</v>
      </c>
      <c r="K38" s="52" t="s">
        <v>8317</v>
      </c>
      <c r="L38" s="52" t="s">
        <v>33</v>
      </c>
      <c r="M38" s="52">
        <v>1</v>
      </c>
      <c r="N38" s="52">
        <v>1</v>
      </c>
      <c r="O38" s="52">
        <v>1</v>
      </c>
      <c r="P38" s="52" t="s">
        <v>2062</v>
      </c>
      <c r="Q38" s="52" t="s">
        <v>1546</v>
      </c>
      <c r="R38" s="52"/>
      <c r="S38" s="52">
        <f t="shared" si="0"/>
        <v>4.3099999999999996</v>
      </c>
      <c r="T38" s="52"/>
      <c r="U38" s="52"/>
    </row>
    <row r="39" spans="1:21" s="46" customFormat="1" ht="16.5" thickTop="1" thickBot="1" x14ac:dyDescent="0.3">
      <c r="A39" s="50" t="s">
        <v>2058</v>
      </c>
      <c r="B39" s="43" t="s">
        <v>2059</v>
      </c>
      <c r="C39" s="43" t="s">
        <v>38</v>
      </c>
      <c r="D39" s="43" t="s">
        <v>17</v>
      </c>
      <c r="E39" s="43" t="s">
        <v>18</v>
      </c>
      <c r="F39" s="43" t="s">
        <v>42</v>
      </c>
      <c r="G39" s="48">
        <v>46147.470138888886</v>
      </c>
      <c r="H39" s="48">
        <v>46154.624305555553</v>
      </c>
      <c r="I39" s="43">
        <v>1</v>
      </c>
      <c r="J39" s="43" t="s">
        <v>1156</v>
      </c>
      <c r="K39" s="43" t="s">
        <v>8351</v>
      </c>
      <c r="L39" s="43" t="s">
        <v>33</v>
      </c>
      <c r="M39" s="43">
        <v>1</v>
      </c>
      <c r="N39" s="43">
        <v>1</v>
      </c>
      <c r="O39" s="43">
        <v>1</v>
      </c>
      <c r="P39" s="43" t="s">
        <v>1460</v>
      </c>
      <c r="Q39" s="43" t="s">
        <v>1546</v>
      </c>
      <c r="R39" s="43" t="s">
        <v>2458</v>
      </c>
      <c r="S39" s="52">
        <f t="shared" si="0"/>
        <v>7.15</v>
      </c>
      <c r="T39" s="47"/>
      <c r="U39" s="47"/>
    </row>
    <row r="40" spans="1:21" ht="16.5" thickTop="1" thickBot="1" x14ac:dyDescent="0.3">
      <c r="A40" s="51" t="s">
        <v>2055</v>
      </c>
      <c r="B40" s="52" t="s">
        <v>2056</v>
      </c>
      <c r="C40" s="52" t="s">
        <v>38</v>
      </c>
      <c r="D40" s="52" t="s">
        <v>17</v>
      </c>
      <c r="E40" s="52" t="s">
        <v>19</v>
      </c>
      <c r="F40" s="52" t="s">
        <v>21</v>
      </c>
      <c r="G40" s="53">
        <v>46147.477083333331</v>
      </c>
      <c r="H40" s="53">
        <v>46151.771527777775</v>
      </c>
      <c r="I40" s="52">
        <v>1</v>
      </c>
      <c r="J40" s="52" t="s">
        <v>2373</v>
      </c>
      <c r="K40" s="52" t="s">
        <v>8317</v>
      </c>
      <c r="L40" s="52" t="s">
        <v>44</v>
      </c>
      <c r="M40" s="52">
        <v>1</v>
      </c>
      <c r="N40" s="52">
        <v>1</v>
      </c>
      <c r="O40" s="52">
        <v>1</v>
      </c>
      <c r="P40" s="52" t="s">
        <v>2057</v>
      </c>
      <c r="Q40" s="52" t="s">
        <v>1517</v>
      </c>
      <c r="R40" s="52"/>
      <c r="S40" s="52">
        <f t="shared" si="0"/>
        <v>4.29</v>
      </c>
      <c r="T40" s="52"/>
      <c r="U40" s="52"/>
    </row>
    <row r="41" spans="1:21" s="46" customFormat="1" ht="16.5" thickTop="1" thickBot="1" x14ac:dyDescent="0.3">
      <c r="A41" s="50" t="s">
        <v>2052</v>
      </c>
      <c r="B41" s="43" t="s">
        <v>2053</v>
      </c>
      <c r="C41" s="43" t="s">
        <v>38</v>
      </c>
      <c r="D41" s="43" t="s">
        <v>17</v>
      </c>
      <c r="E41" s="43" t="s">
        <v>19</v>
      </c>
      <c r="F41" s="43" t="s">
        <v>21</v>
      </c>
      <c r="G41" s="48">
        <v>46147.52847222222</v>
      </c>
      <c r="H41" s="48">
        <v>46153.560416666667</v>
      </c>
      <c r="I41" s="43">
        <v>57</v>
      </c>
      <c r="J41" s="43" t="s">
        <v>2373</v>
      </c>
      <c r="K41" s="43" t="s">
        <v>8317</v>
      </c>
      <c r="L41" s="43" t="s">
        <v>44</v>
      </c>
      <c r="M41" s="43">
        <v>57</v>
      </c>
      <c r="N41" s="43">
        <v>57</v>
      </c>
      <c r="O41" s="43">
        <v>57</v>
      </c>
      <c r="P41" s="43" t="s">
        <v>2054</v>
      </c>
      <c r="Q41" s="43" t="s">
        <v>1517</v>
      </c>
      <c r="R41" s="43"/>
      <c r="S41" s="52">
        <f t="shared" si="0"/>
        <v>6.03</v>
      </c>
      <c r="T41" s="47"/>
      <c r="U41" s="47"/>
    </row>
    <row r="42" spans="1:21" ht="16.5" thickTop="1" thickBot="1" x14ac:dyDescent="0.3">
      <c r="A42" s="51" t="s">
        <v>2050</v>
      </c>
      <c r="B42" s="52" t="s">
        <v>2051</v>
      </c>
      <c r="C42" s="52" t="s">
        <v>39</v>
      </c>
      <c r="D42" s="52" t="s">
        <v>17</v>
      </c>
      <c r="E42" s="52" t="s">
        <v>18</v>
      </c>
      <c r="F42" s="52" t="s">
        <v>42</v>
      </c>
      <c r="G42" s="53">
        <v>46147.529166666667</v>
      </c>
      <c r="H42" s="53">
        <v>46156.813194444447</v>
      </c>
      <c r="I42" s="52">
        <v>0</v>
      </c>
      <c r="J42" s="52" t="s">
        <v>1156</v>
      </c>
      <c r="K42" s="52" t="s">
        <v>1156</v>
      </c>
      <c r="L42" s="52" t="s">
        <v>33</v>
      </c>
      <c r="M42" s="52">
        <v>0</v>
      </c>
      <c r="N42" s="52">
        <v>0</v>
      </c>
      <c r="O42" s="52">
        <v>19</v>
      </c>
      <c r="P42" s="52" t="s">
        <v>1493</v>
      </c>
      <c r="Q42" s="52" t="s">
        <v>1517</v>
      </c>
      <c r="R42" s="52"/>
      <c r="S42" s="52">
        <f t="shared" si="0"/>
        <v>9.2799999999999994</v>
      </c>
      <c r="T42" s="52"/>
      <c r="U42" s="52"/>
    </row>
    <row r="43" spans="1:21" s="46" customFormat="1" ht="16.5" thickTop="1" thickBot="1" x14ac:dyDescent="0.3">
      <c r="A43" s="50" t="s">
        <v>2047</v>
      </c>
      <c r="B43" s="43" t="s">
        <v>2048</v>
      </c>
      <c r="C43" s="43" t="s">
        <v>38</v>
      </c>
      <c r="D43" s="43" t="s">
        <v>17</v>
      </c>
      <c r="E43" s="43" t="s">
        <v>18</v>
      </c>
      <c r="F43" s="43" t="s">
        <v>42</v>
      </c>
      <c r="G43" s="48">
        <v>46147.56527777778</v>
      </c>
      <c r="H43" s="48">
        <v>46163.623611111114</v>
      </c>
      <c r="I43" s="43">
        <v>7</v>
      </c>
      <c r="J43" s="43" t="s">
        <v>1156</v>
      </c>
      <c r="K43" s="43" t="s">
        <v>1156</v>
      </c>
      <c r="L43" s="43" t="s">
        <v>33</v>
      </c>
      <c r="M43" s="43">
        <v>7</v>
      </c>
      <c r="N43" s="43">
        <v>7</v>
      </c>
      <c r="O43" s="43">
        <v>7</v>
      </c>
      <c r="P43" s="43" t="s">
        <v>2049</v>
      </c>
      <c r="Q43" s="43" t="s">
        <v>1517</v>
      </c>
      <c r="R43" s="43" t="s">
        <v>2457</v>
      </c>
      <c r="S43" s="52">
        <f t="shared" si="0"/>
        <v>16.059999999999999</v>
      </c>
      <c r="T43" s="47"/>
      <c r="U43" s="47"/>
    </row>
    <row r="44" spans="1:21" ht="16.5" thickTop="1" thickBot="1" x14ac:dyDescent="0.3">
      <c r="A44" s="51" t="s">
        <v>2043</v>
      </c>
      <c r="B44" s="52" t="s">
        <v>2044</v>
      </c>
      <c r="C44" s="52" t="s">
        <v>38</v>
      </c>
      <c r="D44" s="52" t="s">
        <v>17</v>
      </c>
      <c r="E44" s="52" t="s">
        <v>19</v>
      </c>
      <c r="F44" s="52" t="s">
        <v>19</v>
      </c>
      <c r="G44" s="53">
        <v>46147.595138888886</v>
      </c>
      <c r="H44" s="53">
        <v>46157.623611111114</v>
      </c>
      <c r="I44" s="52">
        <v>28</v>
      </c>
      <c r="J44" s="52" t="s">
        <v>1156</v>
      </c>
      <c r="K44" s="52" t="s">
        <v>1156</v>
      </c>
      <c r="L44" s="52" t="s">
        <v>20</v>
      </c>
      <c r="M44" s="52">
        <v>28</v>
      </c>
      <c r="N44" s="52">
        <v>4</v>
      </c>
      <c r="O44" s="52">
        <v>4</v>
      </c>
      <c r="P44" s="52" t="s">
        <v>2045</v>
      </c>
      <c r="Q44" s="52" t="s">
        <v>1517</v>
      </c>
      <c r="R44" s="52" t="s">
        <v>2046</v>
      </c>
      <c r="S44" s="52">
        <f t="shared" si="0"/>
        <v>10.029999999999999</v>
      </c>
      <c r="T44" s="52"/>
      <c r="U44" s="52"/>
    </row>
    <row r="45" spans="1:21" s="46" customFormat="1" ht="16.5" thickTop="1" thickBot="1" x14ac:dyDescent="0.3">
      <c r="A45" s="50" t="s">
        <v>2041</v>
      </c>
      <c r="B45" s="43" t="s">
        <v>2042</v>
      </c>
      <c r="C45" s="43" t="s">
        <v>38</v>
      </c>
      <c r="D45" s="43" t="s">
        <v>17</v>
      </c>
      <c r="E45" s="43" t="s">
        <v>19</v>
      </c>
      <c r="F45" s="43" t="s">
        <v>19</v>
      </c>
      <c r="G45" s="48">
        <v>46147.601388888892</v>
      </c>
      <c r="H45" s="48">
        <v>46157.62222222222</v>
      </c>
      <c r="I45" s="43">
        <v>80</v>
      </c>
      <c r="J45" s="43" t="s">
        <v>1156</v>
      </c>
      <c r="K45" s="43" t="s">
        <v>1156</v>
      </c>
      <c r="L45" s="43" t="s">
        <v>20</v>
      </c>
      <c r="M45" s="43">
        <v>80</v>
      </c>
      <c r="N45" s="43">
        <v>16</v>
      </c>
      <c r="O45" s="43">
        <v>16</v>
      </c>
      <c r="P45" s="43" t="s">
        <v>1427</v>
      </c>
      <c r="Q45" s="43" t="s">
        <v>1517</v>
      </c>
      <c r="R45" s="43" t="s">
        <v>2456</v>
      </c>
      <c r="S45" s="52">
        <f t="shared" si="0"/>
        <v>10.02</v>
      </c>
      <c r="T45" s="47"/>
      <c r="U45" s="47"/>
    </row>
    <row r="46" spans="1:21" ht="16.5" thickTop="1" thickBot="1" x14ac:dyDescent="0.3">
      <c r="A46" s="51" t="s">
        <v>2038</v>
      </c>
      <c r="B46" s="52" t="s">
        <v>2039</v>
      </c>
      <c r="C46" s="52" t="s">
        <v>38</v>
      </c>
      <c r="D46" s="52" t="s">
        <v>17</v>
      </c>
      <c r="E46" s="52" t="s">
        <v>18</v>
      </c>
      <c r="F46" s="52" t="s">
        <v>42</v>
      </c>
      <c r="G46" s="53">
        <v>46147.664583333331</v>
      </c>
      <c r="H46" s="53">
        <v>46163.620138888888</v>
      </c>
      <c r="I46" s="52">
        <v>25</v>
      </c>
      <c r="J46" s="52" t="s">
        <v>1156</v>
      </c>
      <c r="K46" s="52" t="s">
        <v>1156</v>
      </c>
      <c r="L46" s="52" t="s">
        <v>33</v>
      </c>
      <c r="M46" s="52">
        <v>25</v>
      </c>
      <c r="N46" s="52">
        <v>25</v>
      </c>
      <c r="O46" s="52">
        <v>25</v>
      </c>
      <c r="P46" s="52" t="s">
        <v>2040</v>
      </c>
      <c r="Q46" s="52" t="s">
        <v>1517</v>
      </c>
      <c r="R46" s="52" t="s">
        <v>2455</v>
      </c>
      <c r="S46" s="52">
        <f t="shared" si="0"/>
        <v>15.96</v>
      </c>
      <c r="T46" s="52"/>
      <c r="U46" s="52"/>
    </row>
    <row r="47" spans="1:21" s="46" customFormat="1" ht="16.5" thickTop="1" thickBot="1" x14ac:dyDescent="0.3">
      <c r="A47" s="50" t="s">
        <v>2036</v>
      </c>
      <c r="B47" s="43" t="s">
        <v>2037</v>
      </c>
      <c r="C47" s="43" t="s">
        <v>38</v>
      </c>
      <c r="D47" s="43" t="s">
        <v>17</v>
      </c>
      <c r="E47" s="43" t="s">
        <v>19</v>
      </c>
      <c r="F47" s="43" t="s">
        <v>21</v>
      </c>
      <c r="G47" s="48">
        <v>46147.665277777778</v>
      </c>
      <c r="H47" s="48">
        <v>46157.618750000001</v>
      </c>
      <c r="I47" s="43">
        <v>286</v>
      </c>
      <c r="J47" s="43" t="s">
        <v>1156</v>
      </c>
      <c r="K47" s="43" t="s">
        <v>8343</v>
      </c>
      <c r="L47" s="43" t="s">
        <v>20</v>
      </c>
      <c r="M47" s="43">
        <v>246</v>
      </c>
      <c r="N47" s="43">
        <v>53</v>
      </c>
      <c r="O47" s="43">
        <v>61</v>
      </c>
      <c r="P47" s="43" t="s">
        <v>1341</v>
      </c>
      <c r="Q47" s="43" t="s">
        <v>1517</v>
      </c>
      <c r="R47" s="43" t="s">
        <v>2454</v>
      </c>
      <c r="S47" s="52">
        <f t="shared" si="0"/>
        <v>9.9499999999999993</v>
      </c>
      <c r="T47" s="47"/>
      <c r="U47" s="47"/>
    </row>
    <row r="48" spans="1:21" ht="16.5" thickTop="1" thickBot="1" x14ac:dyDescent="0.3">
      <c r="A48" s="51" t="s">
        <v>2033</v>
      </c>
      <c r="B48" s="52" t="s">
        <v>2034</v>
      </c>
      <c r="C48" s="52" t="s">
        <v>38</v>
      </c>
      <c r="D48" s="52" t="s">
        <v>17</v>
      </c>
      <c r="E48" s="52" t="s">
        <v>19</v>
      </c>
      <c r="F48" s="52" t="s">
        <v>42</v>
      </c>
      <c r="G48" s="53">
        <v>46147.669444444444</v>
      </c>
      <c r="H48" s="53">
        <v>46158.618750000001</v>
      </c>
      <c r="I48" s="52">
        <v>38</v>
      </c>
      <c r="J48" s="52" t="s">
        <v>1156</v>
      </c>
      <c r="K48" s="52" t="s">
        <v>1156</v>
      </c>
      <c r="L48" s="52" t="s">
        <v>33</v>
      </c>
      <c r="M48" s="52">
        <v>26</v>
      </c>
      <c r="N48" s="52">
        <v>26</v>
      </c>
      <c r="O48" s="52">
        <v>38</v>
      </c>
      <c r="P48" s="52" t="s">
        <v>2035</v>
      </c>
      <c r="Q48" s="52" t="s">
        <v>1517</v>
      </c>
      <c r="R48" s="52" t="s">
        <v>2453</v>
      </c>
      <c r="S48" s="52">
        <f t="shared" si="0"/>
        <v>10.95</v>
      </c>
      <c r="T48" s="52"/>
      <c r="U48" s="52"/>
    </row>
    <row r="49" spans="1:21" s="46" customFormat="1" ht="16.5" thickTop="1" thickBot="1" x14ac:dyDescent="0.3">
      <c r="A49" s="50" t="s">
        <v>2031</v>
      </c>
      <c r="B49" s="43" t="s">
        <v>2032</v>
      </c>
      <c r="C49" s="43" t="s">
        <v>38</v>
      </c>
      <c r="D49" s="43" t="s">
        <v>17</v>
      </c>
      <c r="E49" s="43" t="s">
        <v>19</v>
      </c>
      <c r="F49" s="43" t="s">
        <v>21</v>
      </c>
      <c r="G49" s="48">
        <v>46147.680555555555</v>
      </c>
      <c r="H49" s="48">
        <v>46150.617361111108</v>
      </c>
      <c r="I49" s="43">
        <v>120</v>
      </c>
      <c r="J49" s="43" t="s">
        <v>1156</v>
      </c>
      <c r="K49" s="43" t="s">
        <v>1156</v>
      </c>
      <c r="L49" s="43" t="s">
        <v>20</v>
      </c>
      <c r="M49" s="43">
        <v>120</v>
      </c>
      <c r="N49" s="43">
        <v>20</v>
      </c>
      <c r="O49" s="43">
        <v>20</v>
      </c>
      <c r="P49" s="43" t="s">
        <v>1456</v>
      </c>
      <c r="Q49" s="43" t="s">
        <v>1514</v>
      </c>
      <c r="R49" s="43" t="s">
        <v>2452</v>
      </c>
      <c r="S49" s="52">
        <f t="shared" si="0"/>
        <v>2.94</v>
      </c>
      <c r="T49" s="47"/>
      <c r="U49" s="47"/>
    </row>
    <row r="50" spans="1:21" ht="16.5" thickTop="1" thickBot="1" x14ac:dyDescent="0.3">
      <c r="A50" s="51" t="s">
        <v>2029</v>
      </c>
      <c r="B50" s="52" t="s">
        <v>2030</v>
      </c>
      <c r="C50" s="52" t="s">
        <v>38</v>
      </c>
      <c r="D50" s="52" t="s">
        <v>17</v>
      </c>
      <c r="E50" s="52" t="s">
        <v>18</v>
      </c>
      <c r="F50" s="52" t="s">
        <v>28</v>
      </c>
      <c r="G50" s="53">
        <v>46147.6875</v>
      </c>
      <c r="H50" s="53">
        <v>46155.73541666667</v>
      </c>
      <c r="I50" s="52">
        <v>157</v>
      </c>
      <c r="J50" s="52" t="s">
        <v>1156</v>
      </c>
      <c r="K50" s="52" t="s">
        <v>8350</v>
      </c>
      <c r="L50" s="52" t="s">
        <v>20</v>
      </c>
      <c r="M50" s="52">
        <v>157</v>
      </c>
      <c r="N50" s="52">
        <v>31</v>
      </c>
      <c r="O50" s="52">
        <v>31</v>
      </c>
      <c r="P50" s="52" t="s">
        <v>1452</v>
      </c>
      <c r="Q50" s="52" t="s">
        <v>1546</v>
      </c>
      <c r="R50" s="52" t="s">
        <v>2451</v>
      </c>
      <c r="S50" s="52">
        <f t="shared" si="0"/>
        <v>8.0500000000000007</v>
      </c>
      <c r="T50" s="52"/>
      <c r="U50" s="52"/>
    </row>
    <row r="51" spans="1:21" s="46" customFormat="1" ht="16.5" thickTop="1" thickBot="1" x14ac:dyDescent="0.3">
      <c r="A51" s="50" t="s">
        <v>2027</v>
      </c>
      <c r="B51" s="43" t="s">
        <v>2028</v>
      </c>
      <c r="C51" s="43" t="s">
        <v>38</v>
      </c>
      <c r="D51" s="43" t="s">
        <v>17</v>
      </c>
      <c r="E51" s="43" t="s">
        <v>19</v>
      </c>
      <c r="F51" s="43" t="s">
        <v>21</v>
      </c>
      <c r="G51" s="48">
        <v>46147.69027777778</v>
      </c>
      <c r="H51" s="48">
        <v>46149.70208333333</v>
      </c>
      <c r="I51" s="43">
        <v>76</v>
      </c>
      <c r="J51" s="43" t="s">
        <v>1156</v>
      </c>
      <c r="K51" s="43" t="s">
        <v>1156</v>
      </c>
      <c r="L51" s="43" t="s">
        <v>20</v>
      </c>
      <c r="M51" s="43">
        <v>76</v>
      </c>
      <c r="N51" s="43">
        <v>10</v>
      </c>
      <c r="O51" s="43">
        <v>10</v>
      </c>
      <c r="P51" s="43" t="s">
        <v>1321</v>
      </c>
      <c r="Q51" s="43" t="s">
        <v>1514</v>
      </c>
      <c r="R51" s="43" t="s">
        <v>2450</v>
      </c>
      <c r="S51" s="52">
        <f t="shared" si="0"/>
        <v>2.0099999999999998</v>
      </c>
      <c r="T51" s="47"/>
      <c r="U51" s="47"/>
    </row>
    <row r="52" spans="1:21" ht="16.5" thickTop="1" thickBot="1" x14ac:dyDescent="0.3">
      <c r="A52" s="51" t="s">
        <v>2024</v>
      </c>
      <c r="B52" s="52" t="s">
        <v>2025</v>
      </c>
      <c r="C52" s="52" t="s">
        <v>38</v>
      </c>
      <c r="D52" s="52" t="s">
        <v>17</v>
      </c>
      <c r="E52" s="52" t="s">
        <v>18</v>
      </c>
      <c r="F52" s="52" t="s">
        <v>32</v>
      </c>
      <c r="G52" s="53">
        <v>46147.74722222222</v>
      </c>
      <c r="H52" s="53">
        <v>46163.588194444441</v>
      </c>
      <c r="I52" s="52">
        <v>33</v>
      </c>
      <c r="J52" s="52" t="s">
        <v>1156</v>
      </c>
      <c r="K52" s="52" t="s">
        <v>1156</v>
      </c>
      <c r="L52" s="52" t="s">
        <v>33</v>
      </c>
      <c r="M52" s="52">
        <v>33</v>
      </c>
      <c r="N52" s="52">
        <v>33</v>
      </c>
      <c r="O52" s="52">
        <v>33</v>
      </c>
      <c r="P52" s="52" t="s">
        <v>2026</v>
      </c>
      <c r="Q52" s="52" t="s">
        <v>1517</v>
      </c>
      <c r="R52" s="52" t="s">
        <v>2449</v>
      </c>
      <c r="S52" s="52">
        <f t="shared" si="0"/>
        <v>15.84</v>
      </c>
      <c r="T52" s="52"/>
      <c r="U52" s="52"/>
    </row>
    <row r="53" spans="1:21" s="46" customFormat="1" ht="16.5" thickTop="1" thickBot="1" x14ac:dyDescent="0.3">
      <c r="A53" s="50" t="s">
        <v>2022</v>
      </c>
      <c r="B53" s="43" t="s">
        <v>2023</v>
      </c>
      <c r="C53" s="43" t="s">
        <v>38</v>
      </c>
      <c r="D53" s="43" t="s">
        <v>17</v>
      </c>
      <c r="E53" s="43" t="s">
        <v>18</v>
      </c>
      <c r="F53" s="43" t="s">
        <v>32</v>
      </c>
      <c r="G53" s="48">
        <v>46147.760416666664</v>
      </c>
      <c r="H53" s="48">
        <v>46163.463888888888</v>
      </c>
      <c r="I53" s="43">
        <v>14</v>
      </c>
      <c r="J53" s="43" t="s">
        <v>1156</v>
      </c>
      <c r="K53" s="43" t="s">
        <v>1156</v>
      </c>
      <c r="L53" s="43" t="s">
        <v>33</v>
      </c>
      <c r="M53" s="43">
        <v>6</v>
      </c>
      <c r="N53" s="43">
        <v>6</v>
      </c>
      <c r="O53" s="43">
        <v>14</v>
      </c>
      <c r="P53" s="43" t="s">
        <v>1483</v>
      </c>
      <c r="Q53" s="43" t="s">
        <v>1514</v>
      </c>
      <c r="R53" s="43" t="s">
        <v>2448</v>
      </c>
      <c r="S53" s="52">
        <f t="shared" si="0"/>
        <v>15.7</v>
      </c>
      <c r="T53" s="47"/>
      <c r="U53" s="47"/>
    </row>
    <row r="54" spans="1:21" ht="16.5" thickTop="1" thickBot="1" x14ac:dyDescent="0.3">
      <c r="A54" s="51" t="s">
        <v>2019</v>
      </c>
      <c r="B54" s="52" t="s">
        <v>2020</v>
      </c>
      <c r="C54" s="52" t="s">
        <v>38</v>
      </c>
      <c r="D54" s="52" t="s">
        <v>17</v>
      </c>
      <c r="E54" s="52" t="s">
        <v>19</v>
      </c>
      <c r="F54" s="52" t="s">
        <v>21</v>
      </c>
      <c r="G54" s="53">
        <v>46147.785416666666</v>
      </c>
      <c r="H54" s="53">
        <v>46153.427777777775</v>
      </c>
      <c r="I54" s="52">
        <v>12</v>
      </c>
      <c r="J54" s="52" t="s">
        <v>2373</v>
      </c>
      <c r="K54" s="52" t="s">
        <v>8317</v>
      </c>
      <c r="L54" s="52" t="s">
        <v>26</v>
      </c>
      <c r="M54" s="52">
        <v>12</v>
      </c>
      <c r="N54" s="52">
        <v>2</v>
      </c>
      <c r="O54" s="52">
        <v>2</v>
      </c>
      <c r="P54" s="52" t="s">
        <v>2021</v>
      </c>
      <c r="Q54" s="52" t="s">
        <v>1517</v>
      </c>
      <c r="R54" s="52"/>
      <c r="S54" s="52">
        <f t="shared" si="0"/>
        <v>5.64</v>
      </c>
      <c r="T54" s="52"/>
      <c r="U54" s="52"/>
    </row>
    <row r="55" spans="1:21" s="46" customFormat="1" ht="16.5" thickTop="1" thickBot="1" x14ac:dyDescent="0.3">
      <c r="A55" s="50" t="s">
        <v>2017</v>
      </c>
      <c r="B55" s="43" t="s">
        <v>2018</v>
      </c>
      <c r="C55" s="43" t="s">
        <v>38</v>
      </c>
      <c r="D55" s="43" t="s">
        <v>17</v>
      </c>
      <c r="E55" s="43" t="s">
        <v>18</v>
      </c>
      <c r="F55" s="43" t="s">
        <v>32</v>
      </c>
      <c r="G55" s="48">
        <v>46147.794444444444</v>
      </c>
      <c r="H55" s="48">
        <v>46154.679166666669</v>
      </c>
      <c r="I55" s="43">
        <v>12</v>
      </c>
      <c r="J55" s="43" t="s">
        <v>1156</v>
      </c>
      <c r="K55" s="43" t="s">
        <v>1156</v>
      </c>
      <c r="L55" s="43" t="s">
        <v>33</v>
      </c>
      <c r="M55" s="43">
        <v>12</v>
      </c>
      <c r="N55" s="43">
        <v>12</v>
      </c>
      <c r="O55" s="43">
        <v>12</v>
      </c>
      <c r="P55" s="43" t="s">
        <v>1502</v>
      </c>
      <c r="Q55" s="43" t="s">
        <v>1546</v>
      </c>
      <c r="R55" s="43" t="s">
        <v>2447</v>
      </c>
      <c r="S55" s="52">
        <f t="shared" si="0"/>
        <v>6.88</v>
      </c>
      <c r="T55" s="47"/>
      <c r="U55" s="47"/>
    </row>
    <row r="56" spans="1:21" ht="16.5" thickTop="1" thickBot="1" x14ac:dyDescent="0.3">
      <c r="A56" s="51" t="s">
        <v>2015</v>
      </c>
      <c r="B56" s="52" t="s">
        <v>2016</v>
      </c>
      <c r="C56" s="52" t="s">
        <v>38</v>
      </c>
      <c r="D56" s="52" t="s">
        <v>17</v>
      </c>
      <c r="E56" s="52" t="s">
        <v>19</v>
      </c>
      <c r="F56" s="52" t="s">
        <v>21</v>
      </c>
      <c r="G56" s="53">
        <v>46148.454861111109</v>
      </c>
      <c r="H56" s="53">
        <v>46154.616666666669</v>
      </c>
      <c r="I56" s="52">
        <v>104</v>
      </c>
      <c r="J56" s="52" t="s">
        <v>1156</v>
      </c>
      <c r="K56" s="52" t="s">
        <v>1156</v>
      </c>
      <c r="L56" s="52" t="s">
        <v>20</v>
      </c>
      <c r="M56" s="52">
        <v>104</v>
      </c>
      <c r="N56" s="52">
        <v>15</v>
      </c>
      <c r="O56" s="52">
        <v>15</v>
      </c>
      <c r="P56" s="52" t="s">
        <v>1411</v>
      </c>
      <c r="Q56" s="52" t="s">
        <v>1517</v>
      </c>
      <c r="R56" s="52" t="s">
        <v>2446</v>
      </c>
      <c r="S56" s="52">
        <f t="shared" si="0"/>
        <v>6.16</v>
      </c>
      <c r="T56" s="52"/>
      <c r="U56" s="52"/>
    </row>
    <row r="57" spans="1:21" s="46" customFormat="1" ht="16.5" thickTop="1" thickBot="1" x14ac:dyDescent="0.3">
      <c r="A57" s="50" t="s">
        <v>2013</v>
      </c>
      <c r="B57" s="43" t="s">
        <v>2014</v>
      </c>
      <c r="C57" s="43" t="s">
        <v>38</v>
      </c>
      <c r="D57" s="43" t="s">
        <v>17</v>
      </c>
      <c r="E57" s="43" t="s">
        <v>19</v>
      </c>
      <c r="F57" s="43" t="s">
        <v>19</v>
      </c>
      <c r="G57" s="48">
        <v>46148.456250000003</v>
      </c>
      <c r="H57" s="48">
        <v>46149.729166666664</v>
      </c>
      <c r="I57" s="43">
        <v>5</v>
      </c>
      <c r="J57" s="43" t="s">
        <v>1156</v>
      </c>
      <c r="K57" s="43" t="s">
        <v>1156</v>
      </c>
      <c r="L57" s="43" t="s">
        <v>36</v>
      </c>
      <c r="M57" s="43">
        <v>5</v>
      </c>
      <c r="N57" s="43">
        <v>5</v>
      </c>
      <c r="O57" s="43">
        <v>5</v>
      </c>
      <c r="P57" s="43" t="s">
        <v>1387</v>
      </c>
      <c r="Q57" s="43" t="s">
        <v>1514</v>
      </c>
      <c r="R57" s="43" t="s">
        <v>2445</v>
      </c>
      <c r="S57" s="52">
        <f t="shared" si="0"/>
        <v>1.27</v>
      </c>
      <c r="T57" s="47"/>
      <c r="U57" s="47"/>
    </row>
    <row r="58" spans="1:21" ht="16.5" thickTop="1" thickBot="1" x14ac:dyDescent="0.3">
      <c r="A58" s="51" t="s">
        <v>2011</v>
      </c>
      <c r="B58" s="52" t="s">
        <v>2012</v>
      </c>
      <c r="C58" s="52" t="s">
        <v>38</v>
      </c>
      <c r="D58" s="52" t="s">
        <v>17</v>
      </c>
      <c r="E58" s="52" t="s">
        <v>19</v>
      </c>
      <c r="F58" s="52" t="s">
        <v>21</v>
      </c>
      <c r="G58" s="53">
        <v>46148.462500000001</v>
      </c>
      <c r="H58" s="53">
        <v>46154.50277777778</v>
      </c>
      <c r="I58" s="52">
        <v>15</v>
      </c>
      <c r="J58" s="52" t="s">
        <v>1156</v>
      </c>
      <c r="K58" s="52" t="s">
        <v>1156</v>
      </c>
      <c r="L58" s="52" t="s">
        <v>26</v>
      </c>
      <c r="M58" s="52">
        <v>15</v>
      </c>
      <c r="N58" s="52">
        <v>15</v>
      </c>
      <c r="O58" s="52">
        <v>15</v>
      </c>
      <c r="P58" s="52" t="s">
        <v>1458</v>
      </c>
      <c r="Q58" s="52" t="s">
        <v>1517</v>
      </c>
      <c r="R58" s="52" t="s">
        <v>2444</v>
      </c>
      <c r="S58" s="52">
        <f t="shared" si="0"/>
        <v>6.04</v>
      </c>
      <c r="T58" s="52"/>
      <c r="U58" s="52"/>
    </row>
    <row r="59" spans="1:21" s="46" customFormat="1" ht="16.5" thickTop="1" thickBot="1" x14ac:dyDescent="0.3">
      <c r="A59" s="50" t="s">
        <v>2009</v>
      </c>
      <c r="B59" s="43" t="s">
        <v>2010</v>
      </c>
      <c r="C59" s="43" t="s">
        <v>38</v>
      </c>
      <c r="D59" s="43" t="s">
        <v>17</v>
      </c>
      <c r="E59" s="43" t="s">
        <v>19</v>
      </c>
      <c r="F59" s="43" t="s">
        <v>21</v>
      </c>
      <c r="G59" s="48">
        <v>46148.467361111114</v>
      </c>
      <c r="H59" s="48">
        <v>46154.52847222222</v>
      </c>
      <c r="I59" s="43">
        <v>17</v>
      </c>
      <c r="J59" s="43" t="s">
        <v>1156</v>
      </c>
      <c r="K59" s="43" t="s">
        <v>1156</v>
      </c>
      <c r="L59" s="43" t="s">
        <v>26</v>
      </c>
      <c r="M59" s="43">
        <v>17</v>
      </c>
      <c r="N59" s="43">
        <v>17</v>
      </c>
      <c r="O59" s="43">
        <v>17</v>
      </c>
      <c r="P59" s="43" t="s">
        <v>1458</v>
      </c>
      <c r="Q59" s="43" t="s">
        <v>1517</v>
      </c>
      <c r="R59" s="43" t="s">
        <v>2443</v>
      </c>
      <c r="S59" s="52">
        <f t="shared" si="0"/>
        <v>6.06</v>
      </c>
      <c r="T59" s="47"/>
      <c r="U59" s="47"/>
    </row>
    <row r="60" spans="1:21" ht="16.5" thickTop="1" thickBot="1" x14ac:dyDescent="0.3">
      <c r="A60" s="51" t="s">
        <v>2007</v>
      </c>
      <c r="B60" s="52" t="s">
        <v>2008</v>
      </c>
      <c r="C60" s="52" t="s">
        <v>38</v>
      </c>
      <c r="D60" s="52" t="s">
        <v>17</v>
      </c>
      <c r="E60" s="52" t="s">
        <v>19</v>
      </c>
      <c r="F60" s="52" t="s">
        <v>21</v>
      </c>
      <c r="G60" s="53">
        <v>46148.470833333333</v>
      </c>
      <c r="H60" s="53">
        <v>46154.616666666669</v>
      </c>
      <c r="I60" s="52">
        <v>20</v>
      </c>
      <c r="J60" s="52" t="s">
        <v>1156</v>
      </c>
      <c r="K60" s="52" t="s">
        <v>1156</v>
      </c>
      <c r="L60" s="52" t="s">
        <v>26</v>
      </c>
      <c r="M60" s="52">
        <v>19</v>
      </c>
      <c r="N60" s="52">
        <v>19</v>
      </c>
      <c r="O60" s="52">
        <v>20</v>
      </c>
      <c r="P60" s="52" t="s">
        <v>1458</v>
      </c>
      <c r="Q60" s="52" t="s">
        <v>1517</v>
      </c>
      <c r="R60" s="52" t="s">
        <v>2442</v>
      </c>
      <c r="S60" s="52">
        <f t="shared" si="0"/>
        <v>6.15</v>
      </c>
      <c r="T60" s="52"/>
      <c r="U60" s="52"/>
    </row>
    <row r="61" spans="1:21" s="46" customFormat="1" ht="16.5" thickTop="1" thickBot="1" x14ac:dyDescent="0.3">
      <c r="A61" s="50" t="s">
        <v>2005</v>
      </c>
      <c r="B61" s="43" t="s">
        <v>2006</v>
      </c>
      <c r="C61" s="43" t="s">
        <v>38</v>
      </c>
      <c r="D61" s="43" t="s">
        <v>17</v>
      </c>
      <c r="E61" s="43" t="s">
        <v>19</v>
      </c>
      <c r="F61" s="43" t="s">
        <v>19</v>
      </c>
      <c r="G61" s="48">
        <v>46148.472222222219</v>
      </c>
      <c r="H61" s="48">
        <v>46155.734722222223</v>
      </c>
      <c r="I61" s="43">
        <v>160</v>
      </c>
      <c r="J61" s="43" t="s">
        <v>1156</v>
      </c>
      <c r="K61" s="43" t="s">
        <v>1156</v>
      </c>
      <c r="L61" s="43" t="s">
        <v>20</v>
      </c>
      <c r="M61" s="43">
        <v>160</v>
      </c>
      <c r="N61" s="43">
        <v>25</v>
      </c>
      <c r="O61" s="43">
        <v>25</v>
      </c>
      <c r="P61" s="43" t="s">
        <v>1478</v>
      </c>
      <c r="Q61" s="43" t="s">
        <v>1517</v>
      </c>
      <c r="R61" s="43" t="s">
        <v>2441</v>
      </c>
      <c r="S61" s="52">
        <f t="shared" si="0"/>
        <v>7.26</v>
      </c>
      <c r="T61" s="47"/>
      <c r="U61" s="47"/>
    </row>
    <row r="62" spans="1:21" ht="16.5" thickTop="1" thickBot="1" x14ac:dyDescent="0.3">
      <c r="A62" s="51" t="s">
        <v>2001</v>
      </c>
      <c r="B62" s="52" t="s">
        <v>2002</v>
      </c>
      <c r="C62" s="52" t="s">
        <v>38</v>
      </c>
      <c r="D62" s="52" t="s">
        <v>17</v>
      </c>
      <c r="E62" s="52" t="s">
        <v>18</v>
      </c>
      <c r="F62" s="52" t="s">
        <v>42</v>
      </c>
      <c r="G62" s="53">
        <v>46148.475694444445</v>
      </c>
      <c r="H62" s="53">
        <v>46167.677777777775</v>
      </c>
      <c r="I62" s="52">
        <v>9</v>
      </c>
      <c r="J62" s="52" t="s">
        <v>2373</v>
      </c>
      <c r="K62" s="52" t="s">
        <v>8326</v>
      </c>
      <c r="L62" s="52" t="s">
        <v>33</v>
      </c>
      <c r="M62" s="52">
        <v>9</v>
      </c>
      <c r="N62" s="52">
        <v>9</v>
      </c>
      <c r="O62" s="52">
        <v>9</v>
      </c>
      <c r="P62" s="52" t="s">
        <v>2003</v>
      </c>
      <c r="Q62" s="52" t="s">
        <v>1514</v>
      </c>
      <c r="R62" s="52" t="s">
        <v>2004</v>
      </c>
      <c r="S62" s="52">
        <f t="shared" si="0"/>
        <v>19.2</v>
      </c>
      <c r="T62" s="52"/>
      <c r="U62" s="52" t="s">
        <v>8409</v>
      </c>
    </row>
    <row r="63" spans="1:21" s="46" customFormat="1" ht="16.5" thickTop="1" thickBot="1" x14ac:dyDescent="0.3">
      <c r="A63" s="50" t="s">
        <v>1997</v>
      </c>
      <c r="B63" s="43" t="s">
        <v>1998</v>
      </c>
      <c r="C63" s="43" t="s">
        <v>38</v>
      </c>
      <c r="D63" s="43" t="s">
        <v>17</v>
      </c>
      <c r="E63" s="43" t="s">
        <v>18</v>
      </c>
      <c r="F63" s="43" t="s">
        <v>42</v>
      </c>
      <c r="G63" s="48">
        <v>46148.50277777778</v>
      </c>
      <c r="H63" s="48">
        <v>46160.615972222222</v>
      </c>
      <c r="I63" s="43">
        <v>9</v>
      </c>
      <c r="J63" s="43" t="s">
        <v>2373</v>
      </c>
      <c r="K63" s="43" t="s">
        <v>8333</v>
      </c>
      <c r="L63" s="43" t="s">
        <v>37</v>
      </c>
      <c r="M63" s="43">
        <v>9</v>
      </c>
      <c r="N63" s="43">
        <v>6</v>
      </c>
      <c r="O63" s="43">
        <v>6</v>
      </c>
      <c r="P63" s="43" t="s">
        <v>1999</v>
      </c>
      <c r="Q63" s="43" t="s">
        <v>1517</v>
      </c>
      <c r="R63" s="43" t="s">
        <v>2000</v>
      </c>
      <c r="S63" s="52">
        <f t="shared" si="0"/>
        <v>12.11</v>
      </c>
      <c r="T63" s="47"/>
      <c r="U63" s="47"/>
    </row>
    <row r="64" spans="1:21" ht="16.5" thickTop="1" thickBot="1" x14ac:dyDescent="0.3">
      <c r="A64" s="51" t="s">
        <v>1994</v>
      </c>
      <c r="B64" s="52" t="s">
        <v>1995</v>
      </c>
      <c r="C64" s="52" t="s">
        <v>38</v>
      </c>
      <c r="D64" s="52" t="s">
        <v>17</v>
      </c>
      <c r="E64" s="52" t="s">
        <v>18</v>
      </c>
      <c r="F64" s="52" t="s">
        <v>42</v>
      </c>
      <c r="G64" s="53">
        <v>46148.518750000003</v>
      </c>
      <c r="H64" s="53">
        <v>46158.570833333331</v>
      </c>
      <c r="I64" s="52">
        <v>500</v>
      </c>
      <c r="J64" s="52" t="s">
        <v>2373</v>
      </c>
      <c r="K64" s="52" t="s">
        <v>8333</v>
      </c>
      <c r="L64" s="52" t="s">
        <v>25</v>
      </c>
      <c r="M64" s="52">
        <v>500</v>
      </c>
      <c r="N64" s="52">
        <v>84</v>
      </c>
      <c r="O64" s="52">
        <v>84</v>
      </c>
      <c r="P64" s="52" t="s">
        <v>1357</v>
      </c>
      <c r="Q64" s="52" t="s">
        <v>1517</v>
      </c>
      <c r="R64" s="52" t="s">
        <v>1996</v>
      </c>
      <c r="S64" s="52">
        <f t="shared" si="0"/>
        <v>10.050000000000001</v>
      </c>
      <c r="T64" s="52"/>
      <c r="U64" s="52"/>
    </row>
    <row r="65" spans="1:21" s="46" customFormat="1" ht="16.5" thickTop="1" thickBot="1" x14ac:dyDescent="0.3">
      <c r="A65" s="50" t="s">
        <v>1992</v>
      </c>
      <c r="B65" s="43" t="s">
        <v>1993</v>
      </c>
      <c r="C65" s="43" t="s">
        <v>38</v>
      </c>
      <c r="D65" s="43" t="s">
        <v>17</v>
      </c>
      <c r="E65" s="43" t="s">
        <v>19</v>
      </c>
      <c r="F65" s="43" t="s">
        <v>21</v>
      </c>
      <c r="G65" s="48">
        <v>46148.523611111108</v>
      </c>
      <c r="H65" s="48">
        <v>46160.76666666667</v>
      </c>
      <c r="I65" s="43">
        <v>70</v>
      </c>
      <c r="J65" s="43" t="s">
        <v>1156</v>
      </c>
      <c r="K65" s="43" t="s">
        <v>8294</v>
      </c>
      <c r="L65" s="43" t="s">
        <v>20</v>
      </c>
      <c r="M65" s="43">
        <v>59</v>
      </c>
      <c r="N65" s="43">
        <v>8</v>
      </c>
      <c r="O65" s="43">
        <v>11</v>
      </c>
      <c r="P65" s="43" t="s">
        <v>1422</v>
      </c>
      <c r="Q65" s="43" t="s">
        <v>1517</v>
      </c>
      <c r="R65" s="43" t="s">
        <v>2440</v>
      </c>
      <c r="S65" s="52">
        <f t="shared" si="0"/>
        <v>12.24</v>
      </c>
      <c r="T65" s="47"/>
      <c r="U65" s="47"/>
    </row>
    <row r="66" spans="1:21" ht="16.5" thickTop="1" thickBot="1" x14ac:dyDescent="0.3">
      <c r="A66" s="51" t="s">
        <v>1990</v>
      </c>
      <c r="B66" s="52" t="s">
        <v>1991</v>
      </c>
      <c r="C66" s="52" t="s">
        <v>38</v>
      </c>
      <c r="D66" s="52" t="s">
        <v>17</v>
      </c>
      <c r="E66" s="52" t="s">
        <v>19</v>
      </c>
      <c r="F66" s="52" t="s">
        <v>21</v>
      </c>
      <c r="G66" s="53">
        <v>46148.561111111114</v>
      </c>
      <c r="H66" s="53">
        <v>46155.954861111109</v>
      </c>
      <c r="I66" s="52">
        <v>36</v>
      </c>
      <c r="J66" s="52" t="s">
        <v>2373</v>
      </c>
      <c r="K66" s="52" t="s">
        <v>8317</v>
      </c>
      <c r="L66" s="52" t="s">
        <v>20</v>
      </c>
      <c r="M66" s="52">
        <v>36</v>
      </c>
      <c r="N66" s="52">
        <v>6</v>
      </c>
      <c r="O66" s="52">
        <v>6</v>
      </c>
      <c r="P66" s="52" t="s">
        <v>1463</v>
      </c>
      <c r="Q66" s="52" t="s">
        <v>1517</v>
      </c>
      <c r="R66" s="52"/>
      <c r="S66" s="52">
        <f t="shared" ref="S66:S129" si="1">IF(OR(G66="",H66=""),"",ROUND(H66-G66,2))</f>
        <v>7.39</v>
      </c>
      <c r="T66" s="52"/>
      <c r="U66" s="52"/>
    </row>
    <row r="67" spans="1:21" s="46" customFormat="1" ht="16.5" thickTop="1" thickBot="1" x14ac:dyDescent="0.3">
      <c r="A67" s="50" t="s">
        <v>1989</v>
      </c>
      <c r="B67" s="43" t="s">
        <v>882</v>
      </c>
      <c r="C67" s="43" t="s">
        <v>38</v>
      </c>
      <c r="D67" s="43" t="s">
        <v>17</v>
      </c>
      <c r="E67" s="43" t="s">
        <v>18</v>
      </c>
      <c r="F67" s="43" t="s">
        <v>42</v>
      </c>
      <c r="G67" s="48">
        <v>46148.5625</v>
      </c>
      <c r="H67" s="48">
        <v>46155.615277777775</v>
      </c>
      <c r="I67" s="43">
        <v>80</v>
      </c>
      <c r="J67" s="43" t="s">
        <v>1156</v>
      </c>
      <c r="K67" s="43" t="s">
        <v>1156</v>
      </c>
      <c r="L67" s="43" t="s">
        <v>44</v>
      </c>
      <c r="M67" s="43">
        <v>80</v>
      </c>
      <c r="N67" s="43">
        <v>80</v>
      </c>
      <c r="O67" s="43">
        <v>80</v>
      </c>
      <c r="P67" s="43" t="s">
        <v>884</v>
      </c>
      <c r="Q67" s="43" t="s">
        <v>1517</v>
      </c>
      <c r="R67" s="43" t="s">
        <v>2439</v>
      </c>
      <c r="S67" s="52">
        <f t="shared" si="1"/>
        <v>7.05</v>
      </c>
      <c r="T67" s="47"/>
      <c r="U67" s="47"/>
    </row>
    <row r="68" spans="1:21" ht="16.5" thickTop="1" thickBot="1" x14ac:dyDescent="0.3">
      <c r="A68" s="51" t="s">
        <v>1986</v>
      </c>
      <c r="B68" s="52" t="s">
        <v>1987</v>
      </c>
      <c r="C68" s="52" t="s">
        <v>38</v>
      </c>
      <c r="D68" s="52" t="s">
        <v>17</v>
      </c>
      <c r="E68" s="52" t="s">
        <v>19</v>
      </c>
      <c r="F68" s="52" t="s">
        <v>21</v>
      </c>
      <c r="G68" s="53">
        <v>46148.580555555556</v>
      </c>
      <c r="H68" s="53">
        <v>46154.615277777775</v>
      </c>
      <c r="I68" s="52">
        <v>62</v>
      </c>
      <c r="J68" s="52" t="s">
        <v>1156</v>
      </c>
      <c r="K68" s="52" t="s">
        <v>1156</v>
      </c>
      <c r="L68" s="52" t="s">
        <v>31</v>
      </c>
      <c r="M68" s="52">
        <v>62</v>
      </c>
      <c r="N68" s="52">
        <v>30</v>
      </c>
      <c r="O68" s="52">
        <v>30</v>
      </c>
      <c r="P68" s="52" t="s">
        <v>1988</v>
      </c>
      <c r="Q68" s="52" t="s">
        <v>1517</v>
      </c>
      <c r="R68" s="52" t="s">
        <v>2438</v>
      </c>
      <c r="S68" s="52">
        <f t="shared" si="1"/>
        <v>6.03</v>
      </c>
      <c r="T68" s="52"/>
      <c r="U68" s="52"/>
    </row>
    <row r="69" spans="1:21" s="46" customFormat="1" ht="16.5" thickTop="1" thickBot="1" x14ac:dyDescent="0.3">
      <c r="A69" s="50" t="s">
        <v>1981</v>
      </c>
      <c r="B69" s="43" t="s">
        <v>1982</v>
      </c>
      <c r="C69" s="43" t="s">
        <v>38</v>
      </c>
      <c r="D69" s="43" t="s">
        <v>17</v>
      </c>
      <c r="E69" s="43" t="s">
        <v>19</v>
      </c>
      <c r="F69" s="43" t="s">
        <v>21</v>
      </c>
      <c r="G69" s="48">
        <v>46148.662499999999</v>
      </c>
      <c r="H69" s="48">
        <v>46155.681250000001</v>
      </c>
      <c r="I69" s="43">
        <v>5</v>
      </c>
      <c r="J69" s="43" t="s">
        <v>2373</v>
      </c>
      <c r="K69" s="43" t="s">
        <v>8278</v>
      </c>
      <c r="L69" s="43" t="s">
        <v>25</v>
      </c>
      <c r="M69" s="43">
        <v>5</v>
      </c>
      <c r="N69" s="43">
        <v>5</v>
      </c>
      <c r="O69" s="43">
        <v>5</v>
      </c>
      <c r="P69" s="43" t="s">
        <v>1408</v>
      </c>
      <c r="Q69" s="43" t="s">
        <v>1517</v>
      </c>
      <c r="R69" s="43" t="s">
        <v>1983</v>
      </c>
      <c r="S69" s="52">
        <f t="shared" si="1"/>
        <v>7.02</v>
      </c>
      <c r="T69" s="47"/>
      <c r="U69" s="47"/>
    </row>
    <row r="70" spans="1:21" ht="16.5" thickTop="1" thickBot="1" x14ac:dyDescent="0.3">
      <c r="A70" s="51" t="s">
        <v>1979</v>
      </c>
      <c r="B70" s="52" t="s">
        <v>1980</v>
      </c>
      <c r="C70" s="52" t="s">
        <v>38</v>
      </c>
      <c r="D70" s="52" t="s">
        <v>17</v>
      </c>
      <c r="E70" s="52" t="s">
        <v>18</v>
      </c>
      <c r="F70" s="52" t="s">
        <v>32</v>
      </c>
      <c r="G70" s="53">
        <v>46148.663194444445</v>
      </c>
      <c r="H70" s="53">
        <v>46163.48333333333</v>
      </c>
      <c r="I70" s="52">
        <v>4</v>
      </c>
      <c r="J70" s="52" t="s">
        <v>1156</v>
      </c>
      <c r="K70" s="52" t="s">
        <v>1156</v>
      </c>
      <c r="L70" s="52" t="s">
        <v>33</v>
      </c>
      <c r="M70" s="52">
        <v>4</v>
      </c>
      <c r="N70" s="52">
        <v>4</v>
      </c>
      <c r="O70" s="52">
        <v>4</v>
      </c>
      <c r="P70" s="52" t="s">
        <v>1423</v>
      </c>
      <c r="Q70" s="52" t="s">
        <v>1514</v>
      </c>
      <c r="R70" s="52" t="s">
        <v>2437</v>
      </c>
      <c r="S70" s="52">
        <f t="shared" si="1"/>
        <v>14.82</v>
      </c>
      <c r="T70" s="52"/>
      <c r="U70" s="52"/>
    </row>
    <row r="71" spans="1:21" s="46" customFormat="1" ht="16.5" thickTop="1" thickBot="1" x14ac:dyDescent="0.3">
      <c r="A71" s="50" t="s">
        <v>1977</v>
      </c>
      <c r="B71" s="43" t="s">
        <v>1978</v>
      </c>
      <c r="C71" s="43" t="s">
        <v>39</v>
      </c>
      <c r="D71" s="43" t="s">
        <v>17</v>
      </c>
      <c r="E71" s="43" t="s">
        <v>18</v>
      </c>
      <c r="F71" s="43" t="s">
        <v>28</v>
      </c>
      <c r="G71" s="48">
        <v>46148.700694444444</v>
      </c>
      <c r="H71" s="48">
        <v>46157.754861111112</v>
      </c>
      <c r="I71" s="43">
        <v>288</v>
      </c>
      <c r="J71" s="43" t="s">
        <v>1156</v>
      </c>
      <c r="K71" s="43" t="s">
        <v>1156</v>
      </c>
      <c r="L71" s="43" t="s">
        <v>20</v>
      </c>
      <c r="M71" s="43">
        <v>0</v>
      </c>
      <c r="N71" s="43">
        <v>0</v>
      </c>
      <c r="O71" s="43">
        <v>53</v>
      </c>
      <c r="P71" s="43" t="s">
        <v>1481</v>
      </c>
      <c r="Q71" s="43" t="s">
        <v>1517</v>
      </c>
      <c r="R71" s="43"/>
      <c r="S71" s="52">
        <f t="shared" si="1"/>
        <v>9.0500000000000007</v>
      </c>
      <c r="T71" s="47"/>
      <c r="U71" s="47"/>
    </row>
    <row r="72" spans="1:21" ht="16.5" thickTop="1" thickBot="1" x14ac:dyDescent="0.3">
      <c r="A72" s="51" t="s">
        <v>1975</v>
      </c>
      <c r="B72" s="52" t="s">
        <v>1976</v>
      </c>
      <c r="C72" s="52" t="s">
        <v>38</v>
      </c>
      <c r="D72" s="52" t="s">
        <v>17</v>
      </c>
      <c r="E72" s="52" t="s">
        <v>18</v>
      </c>
      <c r="F72" s="52" t="s">
        <v>42</v>
      </c>
      <c r="G72" s="53">
        <v>46148.719444444447</v>
      </c>
      <c r="H72" s="53">
        <v>46155.941666666666</v>
      </c>
      <c r="I72" s="52">
        <v>18</v>
      </c>
      <c r="J72" s="52" t="s">
        <v>2373</v>
      </c>
      <c r="K72" s="52" t="s">
        <v>8317</v>
      </c>
      <c r="L72" s="52" t="s">
        <v>33</v>
      </c>
      <c r="M72" s="52">
        <v>18</v>
      </c>
      <c r="N72" s="52">
        <v>18</v>
      </c>
      <c r="O72" s="52">
        <v>18</v>
      </c>
      <c r="P72" s="52" t="s">
        <v>1302</v>
      </c>
      <c r="Q72" s="52" t="s">
        <v>1517</v>
      </c>
      <c r="R72" s="52"/>
      <c r="S72" s="52">
        <f t="shared" si="1"/>
        <v>7.22</v>
      </c>
      <c r="T72" s="52"/>
      <c r="U72" s="52"/>
    </row>
    <row r="73" spans="1:21" s="46" customFormat="1" ht="16.5" thickTop="1" thickBot="1" x14ac:dyDescent="0.3">
      <c r="A73" s="50" t="s">
        <v>1970</v>
      </c>
      <c r="B73" s="43" t="s">
        <v>1971</v>
      </c>
      <c r="C73" s="43" t="s">
        <v>39</v>
      </c>
      <c r="D73" s="43" t="s">
        <v>17</v>
      </c>
      <c r="E73" s="43" t="s">
        <v>19</v>
      </c>
      <c r="F73" s="43" t="s">
        <v>24</v>
      </c>
      <c r="G73" s="48">
        <v>46148.726388888892</v>
      </c>
      <c r="H73" s="48">
        <v>46161.606944444444</v>
      </c>
      <c r="I73" s="43">
        <v>0</v>
      </c>
      <c r="J73" s="43" t="s">
        <v>1156</v>
      </c>
      <c r="K73" s="43" t="s">
        <v>1156</v>
      </c>
      <c r="L73" s="43" t="s">
        <v>20</v>
      </c>
      <c r="M73" s="43">
        <v>0</v>
      </c>
      <c r="N73" s="43">
        <v>0</v>
      </c>
      <c r="O73" s="43">
        <v>905</v>
      </c>
      <c r="P73" s="43" t="s">
        <v>1440</v>
      </c>
      <c r="Q73" s="43" t="s">
        <v>1546</v>
      </c>
      <c r="R73" s="43" t="s">
        <v>1972</v>
      </c>
      <c r="S73" s="52">
        <f t="shared" si="1"/>
        <v>12.88</v>
      </c>
      <c r="T73" s="47"/>
      <c r="U73" s="47"/>
    </row>
    <row r="74" spans="1:21" ht="16.5" thickTop="1" thickBot="1" x14ac:dyDescent="0.3">
      <c r="A74" s="51" t="s">
        <v>1973</v>
      </c>
      <c r="B74" s="52" t="s">
        <v>1974</v>
      </c>
      <c r="C74" s="52" t="s">
        <v>38</v>
      </c>
      <c r="D74" s="52" t="s">
        <v>22</v>
      </c>
      <c r="E74" s="52" t="s">
        <v>19</v>
      </c>
      <c r="F74" s="52" t="s">
        <v>24</v>
      </c>
      <c r="G74" s="53">
        <v>46148.726388888892</v>
      </c>
      <c r="H74" s="53">
        <v>46161.606944444444</v>
      </c>
      <c r="I74" s="52">
        <v>21</v>
      </c>
      <c r="J74" s="52" t="s">
        <v>2373</v>
      </c>
      <c r="K74" s="52" t="s">
        <v>8326</v>
      </c>
      <c r="L74" s="52" t="s">
        <v>20</v>
      </c>
      <c r="M74" s="52">
        <v>21</v>
      </c>
      <c r="N74" s="52">
        <v>21</v>
      </c>
      <c r="O74" s="52">
        <v>21</v>
      </c>
      <c r="P74" s="52" t="s">
        <v>1440</v>
      </c>
      <c r="Q74" s="52" t="s">
        <v>1546</v>
      </c>
      <c r="R74" s="52" t="s">
        <v>2409</v>
      </c>
      <c r="S74" s="52">
        <f t="shared" si="1"/>
        <v>12.88</v>
      </c>
      <c r="T74" s="52"/>
      <c r="U74" s="52"/>
    </row>
    <row r="75" spans="1:21" s="46" customFormat="1" ht="16.5" thickTop="1" thickBot="1" x14ac:dyDescent="0.3">
      <c r="A75" s="50" t="s">
        <v>1969</v>
      </c>
      <c r="B75" s="43" t="s">
        <v>1731</v>
      </c>
      <c r="C75" s="43" t="s">
        <v>38</v>
      </c>
      <c r="D75" s="43" t="s">
        <v>17</v>
      </c>
      <c r="E75" s="43" t="s">
        <v>18</v>
      </c>
      <c r="F75" s="43" t="s">
        <v>32</v>
      </c>
      <c r="G75" s="48">
        <v>46148.769444444442</v>
      </c>
      <c r="H75" s="48">
        <v>46160.614583333336</v>
      </c>
      <c r="I75" s="43">
        <v>2</v>
      </c>
      <c r="J75" s="43" t="s">
        <v>1156</v>
      </c>
      <c r="K75" s="43" t="s">
        <v>1156</v>
      </c>
      <c r="L75" s="43" t="s">
        <v>33</v>
      </c>
      <c r="M75" s="43">
        <v>2</v>
      </c>
      <c r="N75" s="43">
        <v>2</v>
      </c>
      <c r="O75" s="43">
        <v>2</v>
      </c>
      <c r="P75" s="43" t="s">
        <v>1465</v>
      </c>
      <c r="Q75" s="43" t="s">
        <v>1517</v>
      </c>
      <c r="R75" s="43" t="s">
        <v>2436</v>
      </c>
      <c r="S75" s="52">
        <f t="shared" si="1"/>
        <v>11.85</v>
      </c>
      <c r="T75" s="47"/>
      <c r="U75" s="47"/>
    </row>
    <row r="76" spans="1:21" ht="16.5" thickTop="1" thickBot="1" x14ac:dyDescent="0.3">
      <c r="A76" s="51" t="s">
        <v>1967</v>
      </c>
      <c r="B76" s="52" t="s">
        <v>1968</v>
      </c>
      <c r="C76" s="52" t="s">
        <v>38</v>
      </c>
      <c r="D76" s="52" t="s">
        <v>17</v>
      </c>
      <c r="E76" s="52" t="s">
        <v>18</v>
      </c>
      <c r="F76" s="52" t="s">
        <v>42</v>
      </c>
      <c r="G76" s="53">
        <v>46148.777777777781</v>
      </c>
      <c r="H76" s="53">
        <v>46158.561111111114</v>
      </c>
      <c r="I76" s="52">
        <v>13</v>
      </c>
      <c r="J76" s="52" t="s">
        <v>2373</v>
      </c>
      <c r="K76" s="52" t="s">
        <v>8317</v>
      </c>
      <c r="L76" s="52" t="s">
        <v>25</v>
      </c>
      <c r="M76" s="52">
        <v>7</v>
      </c>
      <c r="N76" s="52">
        <v>1</v>
      </c>
      <c r="O76" s="52">
        <v>2</v>
      </c>
      <c r="P76" s="52" t="s">
        <v>1448</v>
      </c>
      <c r="Q76" s="52" t="s">
        <v>1517</v>
      </c>
      <c r="R76" s="52"/>
      <c r="S76" s="52">
        <f t="shared" si="1"/>
        <v>9.7799999999999994</v>
      </c>
      <c r="T76" s="52"/>
      <c r="U76" s="52"/>
    </row>
    <row r="77" spans="1:21" s="46" customFormat="1" ht="16.5" thickTop="1" thickBot="1" x14ac:dyDescent="0.3">
      <c r="A77" s="50" t="s">
        <v>1965</v>
      </c>
      <c r="B77" s="43" t="s">
        <v>1966</v>
      </c>
      <c r="C77" s="43" t="s">
        <v>38</v>
      </c>
      <c r="D77" s="43" t="s">
        <v>17</v>
      </c>
      <c r="E77" s="43" t="s">
        <v>18</v>
      </c>
      <c r="F77" s="43" t="s">
        <v>28</v>
      </c>
      <c r="G77" s="48">
        <v>46148.77847222222</v>
      </c>
      <c r="H77" s="48">
        <v>46157.614583333336</v>
      </c>
      <c r="I77" s="43">
        <v>21</v>
      </c>
      <c r="J77" s="43" t="s">
        <v>1156</v>
      </c>
      <c r="K77" s="43" t="s">
        <v>1156</v>
      </c>
      <c r="L77" s="43" t="s">
        <v>20</v>
      </c>
      <c r="M77" s="43">
        <v>21</v>
      </c>
      <c r="N77" s="43">
        <v>1</v>
      </c>
      <c r="O77" s="43">
        <v>1</v>
      </c>
      <c r="P77" s="43" t="s">
        <v>1486</v>
      </c>
      <c r="Q77" s="43" t="s">
        <v>1517</v>
      </c>
      <c r="R77" s="43" t="s">
        <v>2435</v>
      </c>
      <c r="S77" s="52">
        <f t="shared" si="1"/>
        <v>8.84</v>
      </c>
      <c r="T77" s="47"/>
      <c r="U77" s="47"/>
    </row>
    <row r="78" spans="1:21" ht="16.5" thickTop="1" thickBot="1" x14ac:dyDescent="0.3">
      <c r="A78" s="51" t="s">
        <v>1963</v>
      </c>
      <c r="B78" s="52" t="s">
        <v>1964</v>
      </c>
      <c r="C78" s="52" t="s">
        <v>38</v>
      </c>
      <c r="D78" s="52" t="s">
        <v>17</v>
      </c>
      <c r="E78" s="52" t="s">
        <v>18</v>
      </c>
      <c r="F78" s="52" t="s">
        <v>42</v>
      </c>
      <c r="G78" s="53">
        <v>46148.783333333333</v>
      </c>
      <c r="H78" s="53">
        <v>46158.613888888889</v>
      </c>
      <c r="I78" s="52">
        <v>4</v>
      </c>
      <c r="J78" s="52" t="s">
        <v>1156</v>
      </c>
      <c r="K78" s="52" t="s">
        <v>1156</v>
      </c>
      <c r="L78" s="52" t="s">
        <v>33</v>
      </c>
      <c r="M78" s="52">
        <v>4</v>
      </c>
      <c r="N78" s="52">
        <v>4</v>
      </c>
      <c r="O78" s="52">
        <v>4</v>
      </c>
      <c r="P78" s="52" t="s">
        <v>1400</v>
      </c>
      <c r="Q78" s="52" t="s">
        <v>1517</v>
      </c>
      <c r="R78" s="52" t="s">
        <v>2434</v>
      </c>
      <c r="S78" s="52">
        <f t="shared" si="1"/>
        <v>9.83</v>
      </c>
      <c r="T78" s="52"/>
      <c r="U78" s="52"/>
    </row>
    <row r="79" spans="1:21" s="46" customFormat="1" ht="16.5" thickTop="1" thickBot="1" x14ac:dyDescent="0.3">
      <c r="A79" s="50" t="s">
        <v>1961</v>
      </c>
      <c r="B79" s="43" t="s">
        <v>1962</v>
      </c>
      <c r="C79" s="43" t="s">
        <v>39</v>
      </c>
      <c r="D79" s="43" t="s">
        <v>17</v>
      </c>
      <c r="E79" s="43" t="s">
        <v>19</v>
      </c>
      <c r="F79" s="43" t="s">
        <v>21</v>
      </c>
      <c r="G79" s="48">
        <v>46148.8125</v>
      </c>
      <c r="H79" s="48">
        <v>46163.532638888886</v>
      </c>
      <c r="I79" s="43">
        <v>114</v>
      </c>
      <c r="J79" s="43" t="s">
        <v>1156</v>
      </c>
      <c r="K79" s="43" t="s">
        <v>1156</v>
      </c>
      <c r="L79" s="43" t="s">
        <v>20</v>
      </c>
      <c r="M79" s="43">
        <v>0</v>
      </c>
      <c r="N79" s="43">
        <v>0</v>
      </c>
      <c r="O79" s="43">
        <v>4</v>
      </c>
      <c r="P79" s="43" t="s">
        <v>1341</v>
      </c>
      <c r="Q79" s="43" t="s">
        <v>1517</v>
      </c>
      <c r="R79" s="43"/>
      <c r="S79" s="52">
        <f t="shared" si="1"/>
        <v>14.72</v>
      </c>
      <c r="T79" s="47"/>
      <c r="U79" s="47"/>
    </row>
    <row r="80" spans="1:21" ht="16.5" thickTop="1" thickBot="1" x14ac:dyDescent="0.3">
      <c r="A80" s="51" t="s">
        <v>1958</v>
      </c>
      <c r="B80" s="52" t="s">
        <v>1959</v>
      </c>
      <c r="C80" s="52" t="s">
        <v>38</v>
      </c>
      <c r="D80" s="52" t="s">
        <v>17</v>
      </c>
      <c r="E80" s="52" t="s">
        <v>19</v>
      </c>
      <c r="F80" s="52" t="s">
        <v>21</v>
      </c>
      <c r="G80" s="53">
        <v>46149.444444444445</v>
      </c>
      <c r="H80" s="53">
        <v>46157.518055555556</v>
      </c>
      <c r="I80" s="52">
        <v>5</v>
      </c>
      <c r="J80" s="52" t="s">
        <v>2373</v>
      </c>
      <c r="K80" s="52" t="s">
        <v>8278</v>
      </c>
      <c r="L80" s="52" t="s">
        <v>25</v>
      </c>
      <c r="M80" s="52">
        <v>5</v>
      </c>
      <c r="N80" s="52">
        <v>5</v>
      </c>
      <c r="O80" s="52">
        <v>5</v>
      </c>
      <c r="P80" s="52" t="s">
        <v>1408</v>
      </c>
      <c r="Q80" s="52" t="s">
        <v>1517</v>
      </c>
      <c r="R80" s="52" t="s">
        <v>1960</v>
      </c>
      <c r="S80" s="52">
        <f t="shared" si="1"/>
        <v>8.07</v>
      </c>
      <c r="T80" s="52"/>
      <c r="U80" s="52"/>
    </row>
    <row r="81" spans="1:21" s="46" customFormat="1" ht="16.5" thickTop="1" thickBot="1" x14ac:dyDescent="0.3">
      <c r="A81" s="50" t="s">
        <v>1956</v>
      </c>
      <c r="B81" s="43" t="s">
        <v>1957</v>
      </c>
      <c r="C81" s="43" t="s">
        <v>38</v>
      </c>
      <c r="D81" s="43" t="s">
        <v>17</v>
      </c>
      <c r="E81" s="43" t="s">
        <v>19</v>
      </c>
      <c r="F81" s="43" t="s">
        <v>21</v>
      </c>
      <c r="G81" s="48">
        <v>46149.449305555558</v>
      </c>
      <c r="H81" s="48">
        <v>46155.51458333333</v>
      </c>
      <c r="I81" s="43">
        <v>138</v>
      </c>
      <c r="J81" s="43" t="s">
        <v>1156</v>
      </c>
      <c r="K81" s="43" t="s">
        <v>1156</v>
      </c>
      <c r="L81" s="43" t="s">
        <v>20</v>
      </c>
      <c r="M81" s="43">
        <v>138</v>
      </c>
      <c r="N81" s="43">
        <v>23</v>
      </c>
      <c r="O81" s="43">
        <v>23</v>
      </c>
      <c r="P81" s="43" t="s">
        <v>1408</v>
      </c>
      <c r="Q81" s="43" t="s">
        <v>1517</v>
      </c>
      <c r="R81" s="43" t="s">
        <v>2433</v>
      </c>
      <c r="S81" s="52">
        <f t="shared" si="1"/>
        <v>6.07</v>
      </c>
      <c r="T81" s="47"/>
      <c r="U81" s="47"/>
    </row>
    <row r="82" spans="1:21" ht="16.5" thickTop="1" thickBot="1" x14ac:dyDescent="0.3">
      <c r="A82" s="51" t="s">
        <v>1954</v>
      </c>
      <c r="B82" s="52" t="s">
        <v>1955</v>
      </c>
      <c r="C82" s="52" t="s">
        <v>38</v>
      </c>
      <c r="D82" s="52" t="s">
        <v>17</v>
      </c>
      <c r="E82" s="52" t="s">
        <v>18</v>
      </c>
      <c r="F82" s="52" t="s">
        <v>42</v>
      </c>
      <c r="G82" s="53">
        <v>46149.470138888886</v>
      </c>
      <c r="H82" s="53">
        <v>46150.513888888891</v>
      </c>
      <c r="I82" s="52">
        <v>329</v>
      </c>
      <c r="J82" s="52" t="s">
        <v>1156</v>
      </c>
      <c r="K82" s="52" t="s">
        <v>1156</v>
      </c>
      <c r="L82" s="52" t="s">
        <v>25</v>
      </c>
      <c r="M82" s="52">
        <v>299</v>
      </c>
      <c r="N82" s="52">
        <v>299</v>
      </c>
      <c r="O82" s="52">
        <v>329</v>
      </c>
      <c r="P82" s="52" t="s">
        <v>1459</v>
      </c>
      <c r="Q82" s="52" t="s">
        <v>1517</v>
      </c>
      <c r="R82" s="52" t="s">
        <v>2432</v>
      </c>
      <c r="S82" s="52">
        <f t="shared" si="1"/>
        <v>1.04</v>
      </c>
      <c r="T82" s="52"/>
      <c r="U82" s="52"/>
    </row>
    <row r="83" spans="1:21" s="46" customFormat="1" ht="16.5" thickTop="1" thickBot="1" x14ac:dyDescent="0.3">
      <c r="A83" s="50" t="s">
        <v>1951</v>
      </c>
      <c r="B83" s="43" t="s">
        <v>1952</v>
      </c>
      <c r="C83" s="43" t="s">
        <v>38</v>
      </c>
      <c r="D83" s="43" t="s">
        <v>17</v>
      </c>
      <c r="E83" s="43" t="s">
        <v>18</v>
      </c>
      <c r="F83" s="43" t="s">
        <v>42</v>
      </c>
      <c r="G83" s="48">
        <v>46149.472916666666</v>
      </c>
      <c r="H83" s="48">
        <v>46150.513194444444</v>
      </c>
      <c r="I83" s="43">
        <v>275</v>
      </c>
      <c r="J83" s="43" t="s">
        <v>1156</v>
      </c>
      <c r="K83" s="43" t="s">
        <v>1156</v>
      </c>
      <c r="L83" s="43" t="s">
        <v>33</v>
      </c>
      <c r="M83" s="43">
        <v>257</v>
      </c>
      <c r="N83" s="43">
        <v>257</v>
      </c>
      <c r="O83" s="43">
        <v>275</v>
      </c>
      <c r="P83" s="43" t="s">
        <v>1953</v>
      </c>
      <c r="Q83" s="43" t="s">
        <v>1517</v>
      </c>
      <c r="R83" s="43" t="s">
        <v>2431</v>
      </c>
      <c r="S83" s="52">
        <f t="shared" si="1"/>
        <v>1.04</v>
      </c>
      <c r="T83" s="47"/>
      <c r="U83" s="47"/>
    </row>
    <row r="84" spans="1:21" ht="16.5" thickTop="1" thickBot="1" x14ac:dyDescent="0.3">
      <c r="A84" s="51" t="s">
        <v>1948</v>
      </c>
      <c r="B84" s="52" t="s">
        <v>1949</v>
      </c>
      <c r="C84" s="52" t="s">
        <v>38</v>
      </c>
      <c r="D84" s="52" t="s">
        <v>17</v>
      </c>
      <c r="E84" s="52" t="s">
        <v>18</v>
      </c>
      <c r="F84" s="52" t="s">
        <v>42</v>
      </c>
      <c r="G84" s="53">
        <v>46149.535416666666</v>
      </c>
      <c r="H84" s="53">
        <v>46160.513194444444</v>
      </c>
      <c r="I84" s="52">
        <v>6</v>
      </c>
      <c r="J84" s="52" t="s">
        <v>1156</v>
      </c>
      <c r="K84" s="52" t="s">
        <v>1156</v>
      </c>
      <c r="L84" s="52" t="s">
        <v>33</v>
      </c>
      <c r="M84" s="52">
        <v>4</v>
      </c>
      <c r="N84" s="52">
        <v>4</v>
      </c>
      <c r="O84" s="52">
        <v>6</v>
      </c>
      <c r="P84" s="52" t="s">
        <v>1950</v>
      </c>
      <c r="Q84" s="52" t="s">
        <v>1517</v>
      </c>
      <c r="R84" s="52" t="s">
        <v>2430</v>
      </c>
      <c r="S84" s="52">
        <f t="shared" si="1"/>
        <v>10.98</v>
      </c>
      <c r="T84" s="52"/>
      <c r="U84" s="52"/>
    </row>
    <row r="85" spans="1:21" s="46" customFormat="1" ht="16.5" thickTop="1" thickBot="1" x14ac:dyDescent="0.3">
      <c r="A85" s="50" t="s">
        <v>1946</v>
      </c>
      <c r="B85" s="43" t="s">
        <v>1947</v>
      </c>
      <c r="C85" s="43" t="s">
        <v>38</v>
      </c>
      <c r="D85" s="43" t="s">
        <v>17</v>
      </c>
      <c r="E85" s="43" t="s">
        <v>18</v>
      </c>
      <c r="F85" s="43" t="s">
        <v>32</v>
      </c>
      <c r="G85" s="48">
        <v>46149.563194444447</v>
      </c>
      <c r="H85" s="48">
        <v>46160.512499999997</v>
      </c>
      <c r="I85" s="43">
        <v>1</v>
      </c>
      <c r="J85" s="43" t="s">
        <v>1156</v>
      </c>
      <c r="K85" s="43" t="s">
        <v>1156</v>
      </c>
      <c r="L85" s="43" t="s">
        <v>33</v>
      </c>
      <c r="M85" s="43">
        <v>1</v>
      </c>
      <c r="N85" s="43">
        <v>1</v>
      </c>
      <c r="O85" s="43">
        <v>1</v>
      </c>
      <c r="P85" s="43" t="s">
        <v>1308</v>
      </c>
      <c r="Q85" s="43" t="s">
        <v>1514</v>
      </c>
      <c r="R85" s="43" t="s">
        <v>2429</v>
      </c>
      <c r="S85" s="52">
        <f t="shared" si="1"/>
        <v>10.95</v>
      </c>
      <c r="T85" s="47"/>
      <c r="U85" s="47"/>
    </row>
    <row r="86" spans="1:21" ht="16.5" thickTop="1" thickBot="1" x14ac:dyDescent="0.3">
      <c r="A86" s="51" t="s">
        <v>1943</v>
      </c>
      <c r="B86" s="52" t="s">
        <v>1944</v>
      </c>
      <c r="C86" s="52" t="s">
        <v>38</v>
      </c>
      <c r="D86" s="52" t="s">
        <v>17</v>
      </c>
      <c r="E86" s="52" t="s">
        <v>19</v>
      </c>
      <c r="F86" s="52" t="s">
        <v>21</v>
      </c>
      <c r="G86" s="53">
        <v>46149.695138888892</v>
      </c>
      <c r="H86" s="53">
        <v>46151.512499999997</v>
      </c>
      <c r="I86" s="52">
        <v>5153</v>
      </c>
      <c r="J86" s="52" t="s">
        <v>1156</v>
      </c>
      <c r="K86" s="52" t="s">
        <v>1156</v>
      </c>
      <c r="L86" s="52" t="s">
        <v>20</v>
      </c>
      <c r="M86" s="52">
        <v>3181</v>
      </c>
      <c r="N86" s="52">
        <v>423</v>
      </c>
      <c r="O86" s="52">
        <v>856</v>
      </c>
      <c r="P86" s="52" t="s">
        <v>1945</v>
      </c>
      <c r="Q86" s="52" t="s">
        <v>1517</v>
      </c>
      <c r="R86" s="52" t="s">
        <v>2428</v>
      </c>
      <c r="S86" s="52">
        <f t="shared" si="1"/>
        <v>1.82</v>
      </c>
      <c r="T86" s="52"/>
      <c r="U86" s="52"/>
    </row>
    <row r="87" spans="1:21" s="46" customFormat="1" ht="16.5" thickTop="1" thickBot="1" x14ac:dyDescent="0.3">
      <c r="A87" s="50" t="s">
        <v>1940</v>
      </c>
      <c r="B87" s="43" t="s">
        <v>1941</v>
      </c>
      <c r="C87" s="43" t="s">
        <v>38</v>
      </c>
      <c r="D87" s="43" t="s">
        <v>17</v>
      </c>
      <c r="E87" s="43" t="s">
        <v>18</v>
      </c>
      <c r="F87" s="43" t="s">
        <v>32</v>
      </c>
      <c r="G87" s="48">
        <v>46149.729166666664</v>
      </c>
      <c r="H87" s="48">
        <v>46156.560416666667</v>
      </c>
      <c r="I87" s="43">
        <v>6</v>
      </c>
      <c r="J87" s="43" t="s">
        <v>2373</v>
      </c>
      <c r="K87" s="43" t="s">
        <v>8317</v>
      </c>
      <c r="L87" s="43" t="s">
        <v>33</v>
      </c>
      <c r="M87" s="43">
        <v>6</v>
      </c>
      <c r="N87" s="43">
        <v>6</v>
      </c>
      <c r="O87" s="43">
        <v>6</v>
      </c>
      <c r="P87" s="43" t="s">
        <v>1942</v>
      </c>
      <c r="Q87" s="43" t="s">
        <v>1546</v>
      </c>
      <c r="R87" s="43"/>
      <c r="S87" s="52">
        <f t="shared" si="1"/>
        <v>6.83</v>
      </c>
      <c r="T87" s="47"/>
      <c r="U87" s="47"/>
    </row>
    <row r="88" spans="1:21" ht="16.5" thickTop="1" thickBot="1" x14ac:dyDescent="0.3">
      <c r="A88" s="51" t="s">
        <v>1938</v>
      </c>
      <c r="B88" s="52" t="s">
        <v>1939</v>
      </c>
      <c r="C88" s="52" t="s">
        <v>38</v>
      </c>
      <c r="D88" s="52" t="s">
        <v>17</v>
      </c>
      <c r="E88" s="52" t="s">
        <v>18</v>
      </c>
      <c r="F88" s="52" t="s">
        <v>42</v>
      </c>
      <c r="G88" s="53">
        <v>46149.742361111108</v>
      </c>
      <c r="H88" s="53">
        <v>46158.511805555558</v>
      </c>
      <c r="I88" s="52">
        <v>1</v>
      </c>
      <c r="J88" s="52" t="s">
        <v>1156</v>
      </c>
      <c r="K88" s="52" t="s">
        <v>1156</v>
      </c>
      <c r="L88" s="52" t="s">
        <v>33</v>
      </c>
      <c r="M88" s="52">
        <v>1</v>
      </c>
      <c r="N88" s="52">
        <v>1</v>
      </c>
      <c r="O88" s="52">
        <v>1</v>
      </c>
      <c r="P88" s="52" t="s">
        <v>1492</v>
      </c>
      <c r="Q88" s="52" t="s">
        <v>1546</v>
      </c>
      <c r="R88" s="52" t="s">
        <v>2427</v>
      </c>
      <c r="S88" s="52">
        <f t="shared" si="1"/>
        <v>8.77</v>
      </c>
      <c r="T88" s="52"/>
      <c r="U88" s="52"/>
    </row>
    <row r="89" spans="1:21" s="46" customFormat="1" ht="16.5" thickTop="1" thickBot="1" x14ac:dyDescent="0.3">
      <c r="A89" s="50" t="s">
        <v>1936</v>
      </c>
      <c r="B89" s="43" t="s">
        <v>1937</v>
      </c>
      <c r="C89" s="43" t="s">
        <v>39</v>
      </c>
      <c r="D89" s="43" t="s">
        <v>17</v>
      </c>
      <c r="E89" s="43" t="s">
        <v>18</v>
      </c>
      <c r="F89" s="43" t="s">
        <v>32</v>
      </c>
      <c r="G89" s="48">
        <v>46149.745833333334</v>
      </c>
      <c r="H89" s="48">
        <v>46163.43472222222</v>
      </c>
      <c r="I89" s="43">
        <v>3</v>
      </c>
      <c r="J89" s="43" t="s">
        <v>1156</v>
      </c>
      <c r="K89" s="43" t="s">
        <v>1156</v>
      </c>
      <c r="L89" s="43" t="s">
        <v>33</v>
      </c>
      <c r="M89" s="43">
        <v>0</v>
      </c>
      <c r="N89" s="43">
        <v>0</v>
      </c>
      <c r="O89" s="43">
        <v>3</v>
      </c>
      <c r="P89" s="43" t="s">
        <v>1485</v>
      </c>
      <c r="Q89" s="43" t="s">
        <v>1517</v>
      </c>
      <c r="R89" s="43"/>
      <c r="S89" s="52">
        <f t="shared" si="1"/>
        <v>13.69</v>
      </c>
      <c r="T89" s="47"/>
      <c r="U89" s="47"/>
    </row>
    <row r="90" spans="1:21" ht="16.5" thickTop="1" thickBot="1" x14ac:dyDescent="0.3">
      <c r="A90" s="51" t="s">
        <v>1933</v>
      </c>
      <c r="B90" s="52" t="s">
        <v>1934</v>
      </c>
      <c r="C90" s="52" t="s">
        <v>38</v>
      </c>
      <c r="D90" s="52" t="s">
        <v>17</v>
      </c>
      <c r="E90" s="52" t="s">
        <v>18</v>
      </c>
      <c r="F90" s="52" t="s">
        <v>42</v>
      </c>
      <c r="G90" s="53">
        <v>46149.765972222223</v>
      </c>
      <c r="H90" s="53">
        <v>46171.650694444441</v>
      </c>
      <c r="I90" s="52">
        <v>153</v>
      </c>
      <c r="J90" s="52" t="s">
        <v>2373</v>
      </c>
      <c r="K90" s="52" t="s">
        <v>8317</v>
      </c>
      <c r="L90" s="52" t="s">
        <v>33</v>
      </c>
      <c r="M90" s="52">
        <v>153</v>
      </c>
      <c r="N90" s="52">
        <v>153</v>
      </c>
      <c r="O90" s="52">
        <v>153</v>
      </c>
      <c r="P90" s="52" t="s">
        <v>1935</v>
      </c>
      <c r="Q90" s="52" t="s">
        <v>1514</v>
      </c>
      <c r="R90" s="52" t="s">
        <v>8348</v>
      </c>
      <c r="S90" s="52">
        <f t="shared" si="1"/>
        <v>21.88</v>
      </c>
      <c r="T90" s="52"/>
      <c r="U90" s="52" t="s">
        <v>8409</v>
      </c>
    </row>
    <row r="91" spans="1:21" s="46" customFormat="1" ht="16.5" thickTop="1" thickBot="1" x14ac:dyDescent="0.3">
      <c r="A91" s="50" t="s">
        <v>1930</v>
      </c>
      <c r="B91" s="43" t="s">
        <v>1931</v>
      </c>
      <c r="C91" s="43" t="s">
        <v>38</v>
      </c>
      <c r="D91" s="43" t="s">
        <v>17</v>
      </c>
      <c r="E91" s="43" t="s">
        <v>18</v>
      </c>
      <c r="F91" s="43" t="s">
        <v>42</v>
      </c>
      <c r="G91" s="48">
        <v>46149.780555555553</v>
      </c>
      <c r="H91" s="48">
        <v>46155.715277777781</v>
      </c>
      <c r="I91" s="43">
        <v>10</v>
      </c>
      <c r="J91" s="43" t="s">
        <v>1156</v>
      </c>
      <c r="K91" s="43" t="s">
        <v>1156</v>
      </c>
      <c r="L91" s="43" t="s">
        <v>37</v>
      </c>
      <c r="M91" s="43">
        <v>10</v>
      </c>
      <c r="N91" s="43">
        <v>10</v>
      </c>
      <c r="O91" s="43">
        <v>10</v>
      </c>
      <c r="P91" s="43" t="s">
        <v>1932</v>
      </c>
      <c r="Q91" s="43" t="s">
        <v>1517</v>
      </c>
      <c r="R91" s="43" t="s">
        <v>2426</v>
      </c>
      <c r="S91" s="52">
        <f t="shared" si="1"/>
        <v>5.93</v>
      </c>
      <c r="T91" s="47"/>
      <c r="U91" s="47"/>
    </row>
    <row r="92" spans="1:21" ht="16.5" thickTop="1" thickBot="1" x14ac:dyDescent="0.3">
      <c r="A92" s="51" t="s">
        <v>1928</v>
      </c>
      <c r="B92" s="52" t="s">
        <v>1929</v>
      </c>
      <c r="C92" s="52" t="s">
        <v>38</v>
      </c>
      <c r="D92" s="52" t="s">
        <v>17</v>
      </c>
      <c r="E92" s="52" t="s">
        <v>18</v>
      </c>
      <c r="F92" s="52" t="s">
        <v>42</v>
      </c>
      <c r="G92" s="53">
        <v>46149.784722222219</v>
      </c>
      <c r="H92" s="53">
        <v>46161.572916666664</v>
      </c>
      <c r="I92" s="52">
        <v>306</v>
      </c>
      <c r="J92" s="52" t="s">
        <v>2373</v>
      </c>
      <c r="K92" s="52" t="s">
        <v>8317</v>
      </c>
      <c r="L92" s="52" t="s">
        <v>25</v>
      </c>
      <c r="M92" s="52">
        <v>306</v>
      </c>
      <c r="N92" s="52">
        <v>47</v>
      </c>
      <c r="O92" s="52">
        <v>47</v>
      </c>
      <c r="P92" s="52" t="s">
        <v>1454</v>
      </c>
      <c r="Q92" s="52" t="s">
        <v>1517</v>
      </c>
      <c r="R92" s="52" t="s">
        <v>2425</v>
      </c>
      <c r="S92" s="52">
        <f t="shared" si="1"/>
        <v>11.79</v>
      </c>
      <c r="T92" s="52"/>
      <c r="U92" s="52"/>
    </row>
    <row r="93" spans="1:21" s="46" customFormat="1" ht="16.5" thickTop="1" thickBot="1" x14ac:dyDescent="0.3">
      <c r="A93" s="50" t="s">
        <v>1927</v>
      </c>
      <c r="B93" s="43" t="s">
        <v>1840</v>
      </c>
      <c r="C93" s="43" t="s">
        <v>38</v>
      </c>
      <c r="D93" s="43" t="s">
        <v>17</v>
      </c>
      <c r="E93" s="43" t="s">
        <v>18</v>
      </c>
      <c r="F93" s="43" t="s">
        <v>32</v>
      </c>
      <c r="G93" s="48">
        <v>46149.806250000001</v>
      </c>
      <c r="H93" s="48">
        <v>46156.555555555555</v>
      </c>
      <c r="I93" s="43">
        <v>3</v>
      </c>
      <c r="J93" s="43" t="s">
        <v>2373</v>
      </c>
      <c r="K93" s="43" t="s">
        <v>8317</v>
      </c>
      <c r="L93" s="43" t="s">
        <v>33</v>
      </c>
      <c r="M93" s="43">
        <v>3</v>
      </c>
      <c r="N93" s="43">
        <v>3</v>
      </c>
      <c r="O93" s="43">
        <v>3</v>
      </c>
      <c r="P93" s="43" t="s">
        <v>1490</v>
      </c>
      <c r="Q93" s="43" t="s">
        <v>1514</v>
      </c>
      <c r="R93" s="43"/>
      <c r="S93" s="52">
        <f t="shared" si="1"/>
        <v>6.75</v>
      </c>
      <c r="T93" s="47"/>
      <c r="U93" s="47"/>
    </row>
    <row r="94" spans="1:21" ht="16.5" thickTop="1" thickBot="1" x14ac:dyDescent="0.3">
      <c r="A94" s="51" t="s">
        <v>1925</v>
      </c>
      <c r="B94" s="52" t="s">
        <v>1926</v>
      </c>
      <c r="C94" s="52" t="s">
        <v>38</v>
      </c>
      <c r="D94" s="52" t="s">
        <v>17</v>
      </c>
      <c r="E94" s="52" t="s">
        <v>19</v>
      </c>
      <c r="F94" s="52" t="s">
        <v>19</v>
      </c>
      <c r="G94" s="53">
        <v>46150.652083333334</v>
      </c>
      <c r="H94" s="53">
        <v>46157.510416666664</v>
      </c>
      <c r="I94" s="52">
        <v>198</v>
      </c>
      <c r="J94" s="52" t="s">
        <v>1156</v>
      </c>
      <c r="K94" s="52" t="s">
        <v>1156</v>
      </c>
      <c r="L94" s="52" t="s">
        <v>33</v>
      </c>
      <c r="M94" s="52">
        <v>157</v>
      </c>
      <c r="N94" s="52">
        <v>157</v>
      </c>
      <c r="O94" s="52">
        <v>198</v>
      </c>
      <c r="P94" s="52" t="s">
        <v>1472</v>
      </c>
      <c r="Q94" s="52" t="s">
        <v>1517</v>
      </c>
      <c r="R94" s="52" t="s">
        <v>2424</v>
      </c>
      <c r="S94" s="52">
        <f t="shared" si="1"/>
        <v>6.86</v>
      </c>
      <c r="T94" s="52"/>
      <c r="U94" s="52"/>
    </row>
    <row r="95" spans="1:21" s="46" customFormat="1" ht="16.5" thickTop="1" thickBot="1" x14ac:dyDescent="0.3">
      <c r="A95" s="50" t="s">
        <v>1923</v>
      </c>
      <c r="B95" s="43" t="s">
        <v>1924</v>
      </c>
      <c r="C95" s="43" t="s">
        <v>38</v>
      </c>
      <c r="D95" s="43" t="s">
        <v>17</v>
      </c>
      <c r="E95" s="43" t="s">
        <v>19</v>
      </c>
      <c r="F95" s="43" t="s">
        <v>21</v>
      </c>
      <c r="G95" s="48">
        <v>46150.678472222222</v>
      </c>
      <c r="H95" s="48">
        <v>46168.510416666664</v>
      </c>
      <c r="I95" s="43">
        <v>706</v>
      </c>
      <c r="J95" s="43" t="s">
        <v>1156</v>
      </c>
      <c r="K95" s="43" t="s">
        <v>8294</v>
      </c>
      <c r="L95" s="43" t="s">
        <v>20</v>
      </c>
      <c r="M95" s="43">
        <v>706</v>
      </c>
      <c r="N95" s="43">
        <v>126</v>
      </c>
      <c r="O95" s="43">
        <v>126</v>
      </c>
      <c r="P95" s="43" t="s">
        <v>1434</v>
      </c>
      <c r="Q95" s="43" t="s">
        <v>1546</v>
      </c>
      <c r="R95" s="43" t="s">
        <v>2423</v>
      </c>
      <c r="S95" s="52">
        <f t="shared" si="1"/>
        <v>17.829999999999998</v>
      </c>
      <c r="T95" s="47"/>
      <c r="U95" s="47"/>
    </row>
    <row r="96" spans="1:21" ht="16.5" thickTop="1" thickBot="1" x14ac:dyDescent="0.3">
      <c r="A96" s="51" t="s">
        <v>1921</v>
      </c>
      <c r="B96" s="52" t="s">
        <v>1922</v>
      </c>
      <c r="C96" s="52" t="s">
        <v>38</v>
      </c>
      <c r="D96" s="52" t="s">
        <v>17</v>
      </c>
      <c r="E96" s="52" t="s">
        <v>18</v>
      </c>
      <c r="F96" s="52" t="s">
        <v>32</v>
      </c>
      <c r="G96" s="53">
        <v>46150.727777777778</v>
      </c>
      <c r="H96" s="53">
        <v>46154.507638888892</v>
      </c>
      <c r="I96" s="52">
        <v>598</v>
      </c>
      <c r="J96" s="52" t="s">
        <v>1156</v>
      </c>
      <c r="K96" s="52" t="s">
        <v>1156</v>
      </c>
      <c r="L96" s="52" t="s">
        <v>25</v>
      </c>
      <c r="M96" s="52">
        <v>528</v>
      </c>
      <c r="N96" s="52">
        <v>305</v>
      </c>
      <c r="O96" s="52">
        <v>340</v>
      </c>
      <c r="P96" s="52" t="s">
        <v>1445</v>
      </c>
      <c r="Q96" s="52" t="s">
        <v>1517</v>
      </c>
      <c r="R96" s="52" t="s">
        <v>2422</v>
      </c>
      <c r="S96" s="52">
        <f t="shared" si="1"/>
        <v>3.78</v>
      </c>
      <c r="T96" s="52"/>
      <c r="U96" s="52"/>
    </row>
    <row r="97" spans="1:21" s="46" customFormat="1" ht="16.5" thickTop="1" thickBot="1" x14ac:dyDescent="0.3">
      <c r="A97" s="50" t="s">
        <v>1919</v>
      </c>
      <c r="B97" s="43" t="s">
        <v>1920</v>
      </c>
      <c r="C97" s="43" t="s">
        <v>38</v>
      </c>
      <c r="D97" s="43" t="s">
        <v>17</v>
      </c>
      <c r="E97" s="43" t="s">
        <v>19</v>
      </c>
      <c r="F97" s="43" t="s">
        <v>21</v>
      </c>
      <c r="G97" s="48">
        <v>46150.760416666664</v>
      </c>
      <c r="H97" s="48">
        <v>46154.554166666669</v>
      </c>
      <c r="I97" s="43">
        <v>119</v>
      </c>
      <c r="J97" s="43" t="s">
        <v>1156</v>
      </c>
      <c r="K97" s="43" t="s">
        <v>1156</v>
      </c>
      <c r="L97" s="43" t="s">
        <v>20</v>
      </c>
      <c r="M97" s="43">
        <v>119</v>
      </c>
      <c r="N97" s="43">
        <v>17</v>
      </c>
      <c r="O97" s="43">
        <v>17</v>
      </c>
      <c r="P97" s="43" t="s">
        <v>1407</v>
      </c>
      <c r="Q97" s="43" t="s">
        <v>1514</v>
      </c>
      <c r="R97" s="43" t="s">
        <v>2421</v>
      </c>
      <c r="S97" s="52">
        <f t="shared" si="1"/>
        <v>3.79</v>
      </c>
      <c r="T97" s="47"/>
      <c r="U97" s="47"/>
    </row>
    <row r="98" spans="1:21" ht="16.5" thickTop="1" thickBot="1" x14ac:dyDescent="0.3">
      <c r="A98" s="51" t="s">
        <v>1917</v>
      </c>
      <c r="B98" s="52" t="s">
        <v>1918</v>
      </c>
      <c r="C98" s="52" t="s">
        <v>38</v>
      </c>
      <c r="D98" s="52" t="s">
        <v>17</v>
      </c>
      <c r="E98" s="52" t="s">
        <v>19</v>
      </c>
      <c r="F98" s="52" t="s">
        <v>21</v>
      </c>
      <c r="G98" s="53">
        <v>46150.770833333336</v>
      </c>
      <c r="H98" s="53">
        <v>46157.506249999999</v>
      </c>
      <c r="I98" s="52">
        <v>30</v>
      </c>
      <c r="J98" s="52" t="s">
        <v>1156</v>
      </c>
      <c r="K98" s="52" t="s">
        <v>1156</v>
      </c>
      <c r="L98" s="52" t="s">
        <v>20</v>
      </c>
      <c r="M98" s="52">
        <v>30</v>
      </c>
      <c r="N98" s="52">
        <v>5</v>
      </c>
      <c r="O98" s="52">
        <v>5</v>
      </c>
      <c r="P98" s="52" t="s">
        <v>1427</v>
      </c>
      <c r="Q98" s="52" t="s">
        <v>1517</v>
      </c>
      <c r="R98" s="52" t="s">
        <v>2420</v>
      </c>
      <c r="S98" s="52">
        <f t="shared" si="1"/>
        <v>6.74</v>
      </c>
      <c r="T98" s="52"/>
      <c r="U98" s="52"/>
    </row>
    <row r="99" spans="1:21" s="46" customFormat="1" ht="16.5" thickTop="1" thickBot="1" x14ac:dyDescent="0.3">
      <c r="A99" s="50" t="s">
        <v>1915</v>
      </c>
      <c r="B99" s="43" t="s">
        <v>1916</v>
      </c>
      <c r="C99" s="43" t="s">
        <v>38</v>
      </c>
      <c r="D99" s="43" t="s">
        <v>17</v>
      </c>
      <c r="E99" s="43" t="s">
        <v>19</v>
      </c>
      <c r="F99" s="43" t="s">
        <v>21</v>
      </c>
      <c r="G99" s="48">
        <v>46150.791666666664</v>
      </c>
      <c r="H99" s="48">
        <v>46155.506249999999</v>
      </c>
      <c r="I99" s="43">
        <v>58</v>
      </c>
      <c r="J99" s="43" t="s">
        <v>1156</v>
      </c>
      <c r="K99" s="43" t="s">
        <v>1156</v>
      </c>
      <c r="L99" s="43" t="s">
        <v>20</v>
      </c>
      <c r="M99" s="43">
        <v>58</v>
      </c>
      <c r="N99" s="43">
        <v>9</v>
      </c>
      <c r="O99" s="43">
        <v>9</v>
      </c>
      <c r="P99" s="43" t="s">
        <v>1414</v>
      </c>
      <c r="Q99" s="43" t="s">
        <v>1517</v>
      </c>
      <c r="R99" s="43" t="s">
        <v>2419</v>
      </c>
      <c r="S99" s="52">
        <f t="shared" si="1"/>
        <v>4.71</v>
      </c>
      <c r="T99" s="47"/>
      <c r="U99" s="47"/>
    </row>
    <row r="100" spans="1:21" ht="16.5" thickTop="1" thickBot="1" x14ac:dyDescent="0.3">
      <c r="A100" s="51" t="s">
        <v>1912</v>
      </c>
      <c r="B100" s="52" t="s">
        <v>1913</v>
      </c>
      <c r="C100" s="52" t="s">
        <v>38</v>
      </c>
      <c r="D100" s="52" t="s">
        <v>17</v>
      </c>
      <c r="E100" s="52" t="s">
        <v>18</v>
      </c>
      <c r="F100" s="52" t="s">
        <v>42</v>
      </c>
      <c r="G100" s="53">
        <v>46150.834027777775</v>
      </c>
      <c r="H100" s="53">
        <v>46155.777083333334</v>
      </c>
      <c r="I100" s="52">
        <v>243</v>
      </c>
      <c r="J100" s="52" t="s">
        <v>1156</v>
      </c>
      <c r="K100" s="52" t="s">
        <v>1156</v>
      </c>
      <c r="L100" s="52" t="s">
        <v>36</v>
      </c>
      <c r="M100" s="52">
        <v>243</v>
      </c>
      <c r="N100" s="52">
        <v>243</v>
      </c>
      <c r="O100" s="52">
        <v>243</v>
      </c>
      <c r="P100" s="52" t="s">
        <v>1914</v>
      </c>
      <c r="Q100" s="52" t="s">
        <v>1517</v>
      </c>
      <c r="R100" s="52" t="s">
        <v>2418</v>
      </c>
      <c r="S100" s="52">
        <f t="shared" si="1"/>
        <v>4.9400000000000004</v>
      </c>
      <c r="T100" s="52"/>
      <c r="U100" s="52"/>
    </row>
    <row r="101" spans="1:21" s="46" customFormat="1" ht="16.5" thickTop="1" thickBot="1" x14ac:dyDescent="0.3">
      <c r="A101" s="50" t="s">
        <v>1910</v>
      </c>
      <c r="B101" s="43" t="s">
        <v>1911</v>
      </c>
      <c r="C101" s="43" t="s">
        <v>38</v>
      </c>
      <c r="D101" s="43" t="s">
        <v>17</v>
      </c>
      <c r="E101" s="43" t="s">
        <v>18</v>
      </c>
      <c r="F101" s="43" t="s">
        <v>42</v>
      </c>
      <c r="G101" s="48">
        <v>46150.84097222222</v>
      </c>
      <c r="H101" s="48">
        <v>46155.784722222219</v>
      </c>
      <c r="I101" s="43">
        <v>499</v>
      </c>
      <c r="J101" s="43" t="s">
        <v>1156</v>
      </c>
      <c r="K101" s="43" t="s">
        <v>1156</v>
      </c>
      <c r="L101" s="43" t="s">
        <v>36</v>
      </c>
      <c r="M101" s="43">
        <v>443</v>
      </c>
      <c r="N101" s="43">
        <v>443</v>
      </c>
      <c r="O101" s="43">
        <v>499</v>
      </c>
      <c r="P101" s="43" t="s">
        <v>1429</v>
      </c>
      <c r="Q101" s="43" t="s">
        <v>1517</v>
      </c>
      <c r="R101" s="43" t="s">
        <v>2417</v>
      </c>
      <c r="S101" s="52">
        <f t="shared" si="1"/>
        <v>4.9400000000000004</v>
      </c>
      <c r="T101" s="47"/>
      <c r="U101" s="47"/>
    </row>
    <row r="102" spans="1:21" ht="16.5" thickTop="1" thickBot="1" x14ac:dyDescent="0.3">
      <c r="A102" s="51" t="s">
        <v>1908</v>
      </c>
      <c r="B102" s="52" t="s">
        <v>1909</v>
      </c>
      <c r="C102" s="52" t="s">
        <v>38</v>
      </c>
      <c r="D102" s="52" t="s">
        <v>22</v>
      </c>
      <c r="E102" s="52" t="s">
        <v>19</v>
      </c>
      <c r="F102" s="52" t="s">
        <v>21</v>
      </c>
      <c r="G102" s="53">
        <v>46151.525694444441</v>
      </c>
      <c r="H102" s="53">
        <v>46157.456250000003</v>
      </c>
      <c r="I102" s="52">
        <v>22</v>
      </c>
      <c r="J102" s="52" t="s">
        <v>2373</v>
      </c>
      <c r="K102" s="52" t="s">
        <v>8278</v>
      </c>
      <c r="L102" s="52" t="s">
        <v>20</v>
      </c>
      <c r="M102" s="52">
        <v>22</v>
      </c>
      <c r="N102" s="52">
        <v>22</v>
      </c>
      <c r="O102" s="52">
        <v>22</v>
      </c>
      <c r="P102" s="52" t="s">
        <v>1440</v>
      </c>
      <c r="Q102" s="52" t="s">
        <v>1546</v>
      </c>
      <c r="R102" s="52"/>
      <c r="S102" s="52">
        <f t="shared" si="1"/>
        <v>5.93</v>
      </c>
      <c r="T102" s="52"/>
      <c r="U102" s="52"/>
    </row>
    <row r="103" spans="1:21" s="46" customFormat="1" ht="16.5" thickTop="1" thickBot="1" x14ac:dyDescent="0.3">
      <c r="A103" s="50" t="s">
        <v>1906</v>
      </c>
      <c r="B103" s="43" t="s">
        <v>1907</v>
      </c>
      <c r="C103" s="43" t="s">
        <v>38</v>
      </c>
      <c r="D103" s="43" t="s">
        <v>17</v>
      </c>
      <c r="E103" s="43" t="s">
        <v>19</v>
      </c>
      <c r="F103" s="43" t="s">
        <v>19</v>
      </c>
      <c r="G103" s="48">
        <v>46151.602083333331</v>
      </c>
      <c r="H103" s="48">
        <v>46153.656944444447</v>
      </c>
      <c r="I103" s="43">
        <v>116</v>
      </c>
      <c r="J103" s="43" t="s">
        <v>1156</v>
      </c>
      <c r="K103" s="43" t="s">
        <v>1156</v>
      </c>
      <c r="L103" s="43" t="s">
        <v>20</v>
      </c>
      <c r="M103" s="43">
        <v>116</v>
      </c>
      <c r="N103" s="43">
        <v>17</v>
      </c>
      <c r="O103" s="43">
        <v>17</v>
      </c>
      <c r="P103" s="43" t="s">
        <v>1478</v>
      </c>
      <c r="Q103" s="43" t="s">
        <v>1517</v>
      </c>
      <c r="R103" s="43" t="s">
        <v>2416</v>
      </c>
      <c r="S103" s="52">
        <f t="shared" si="1"/>
        <v>2.0499999999999998</v>
      </c>
      <c r="T103" s="47"/>
      <c r="U103" s="47"/>
    </row>
    <row r="104" spans="1:21" ht="16.5" thickTop="1" thickBot="1" x14ac:dyDescent="0.3">
      <c r="A104" s="51" t="s">
        <v>1904</v>
      </c>
      <c r="B104" s="52" t="s">
        <v>1905</v>
      </c>
      <c r="C104" s="52" t="s">
        <v>38</v>
      </c>
      <c r="D104" s="52" t="s">
        <v>17</v>
      </c>
      <c r="E104" s="52" t="s">
        <v>19</v>
      </c>
      <c r="F104" s="52" t="s">
        <v>42</v>
      </c>
      <c r="G104" s="53">
        <v>46152.493055555555</v>
      </c>
      <c r="H104" s="53">
        <v>46164.47152777778</v>
      </c>
      <c r="I104" s="52">
        <v>105</v>
      </c>
      <c r="J104" s="52" t="s">
        <v>2373</v>
      </c>
      <c r="K104" s="52" t="s">
        <v>8264</v>
      </c>
      <c r="L104" s="52" t="s">
        <v>33</v>
      </c>
      <c r="M104" s="52">
        <v>103</v>
      </c>
      <c r="N104" s="52">
        <v>105</v>
      </c>
      <c r="O104" s="52">
        <v>105</v>
      </c>
      <c r="P104" s="52" t="s">
        <v>1415</v>
      </c>
      <c r="Q104" s="52" t="s">
        <v>1546</v>
      </c>
      <c r="R104" s="52"/>
      <c r="S104" s="52">
        <f t="shared" si="1"/>
        <v>11.98</v>
      </c>
      <c r="T104" s="52"/>
      <c r="U104" s="52"/>
    </row>
    <row r="105" spans="1:21" s="46" customFormat="1" ht="16.5" thickTop="1" thickBot="1" x14ac:dyDescent="0.3">
      <c r="A105" s="50" t="s">
        <v>1902</v>
      </c>
      <c r="B105" s="43" t="s">
        <v>1017</v>
      </c>
      <c r="C105" s="43" t="s">
        <v>38</v>
      </c>
      <c r="D105" s="43" t="s">
        <v>17</v>
      </c>
      <c r="E105" s="43" t="s">
        <v>19</v>
      </c>
      <c r="F105" s="43" t="s">
        <v>19</v>
      </c>
      <c r="G105" s="48">
        <v>46153.453472222223</v>
      </c>
      <c r="H105" s="48">
        <v>46169.554166666669</v>
      </c>
      <c r="I105" s="43">
        <v>707</v>
      </c>
      <c r="J105" s="43" t="s">
        <v>1156</v>
      </c>
      <c r="K105" s="43" t="s">
        <v>1156</v>
      </c>
      <c r="L105" s="43" t="s">
        <v>20</v>
      </c>
      <c r="M105" s="43">
        <v>0</v>
      </c>
      <c r="N105" s="43">
        <v>0</v>
      </c>
      <c r="O105" s="43">
        <v>52</v>
      </c>
      <c r="P105" s="43" t="s">
        <v>1413</v>
      </c>
      <c r="Q105" s="43" t="s">
        <v>1546</v>
      </c>
      <c r="R105" s="43" t="s">
        <v>1903</v>
      </c>
      <c r="S105" s="52">
        <f t="shared" si="1"/>
        <v>16.100000000000001</v>
      </c>
      <c r="T105" s="47"/>
      <c r="U105" s="47"/>
    </row>
    <row r="106" spans="1:21" ht="16.5" thickTop="1" thickBot="1" x14ac:dyDescent="0.3">
      <c r="A106" s="51" t="s">
        <v>1900</v>
      </c>
      <c r="B106" s="52" t="s">
        <v>1901</v>
      </c>
      <c r="C106" s="52" t="s">
        <v>39</v>
      </c>
      <c r="D106" s="52" t="s">
        <v>17</v>
      </c>
      <c r="E106" s="52" t="s">
        <v>18</v>
      </c>
      <c r="F106" s="52" t="s">
        <v>42</v>
      </c>
      <c r="G106" s="53">
        <v>46153.467361111114</v>
      </c>
      <c r="H106" s="53">
        <v>46165.418055555558</v>
      </c>
      <c r="I106" s="52">
        <v>3</v>
      </c>
      <c r="J106" s="52" t="s">
        <v>1156</v>
      </c>
      <c r="K106" s="52" t="s">
        <v>1156</v>
      </c>
      <c r="L106" s="52" t="s">
        <v>33</v>
      </c>
      <c r="M106" s="52">
        <v>0</v>
      </c>
      <c r="N106" s="52">
        <v>0</v>
      </c>
      <c r="O106" s="52">
        <v>3</v>
      </c>
      <c r="P106" s="52" t="s">
        <v>1485</v>
      </c>
      <c r="Q106" s="52" t="s">
        <v>1546</v>
      </c>
      <c r="R106" s="52"/>
      <c r="S106" s="52">
        <f t="shared" si="1"/>
        <v>11.95</v>
      </c>
      <c r="T106" s="52"/>
      <c r="U106" s="52"/>
    </row>
    <row r="107" spans="1:21" s="46" customFormat="1" ht="16.5" thickTop="1" thickBot="1" x14ac:dyDescent="0.3">
      <c r="A107" s="50" t="s">
        <v>1898</v>
      </c>
      <c r="B107" s="43" t="s">
        <v>1899</v>
      </c>
      <c r="C107" s="43" t="s">
        <v>38</v>
      </c>
      <c r="D107" s="43" t="s">
        <v>17</v>
      </c>
      <c r="E107" s="43" t="s">
        <v>19</v>
      </c>
      <c r="F107" s="43" t="s">
        <v>21</v>
      </c>
      <c r="G107" s="48">
        <v>46153.554166666669</v>
      </c>
      <c r="H107" s="48">
        <v>46160.505555555559</v>
      </c>
      <c r="I107" s="43">
        <v>378</v>
      </c>
      <c r="J107" s="43" t="s">
        <v>1156</v>
      </c>
      <c r="K107" s="43" t="s">
        <v>8343</v>
      </c>
      <c r="L107" s="43" t="s">
        <v>20</v>
      </c>
      <c r="M107" s="43">
        <v>343</v>
      </c>
      <c r="N107" s="43">
        <v>70</v>
      </c>
      <c r="O107" s="43">
        <v>78</v>
      </c>
      <c r="P107" s="43" t="s">
        <v>1412</v>
      </c>
      <c r="Q107" s="43" t="s">
        <v>1517</v>
      </c>
      <c r="R107" s="43" t="s">
        <v>2415</v>
      </c>
      <c r="S107" s="52">
        <f t="shared" si="1"/>
        <v>6.95</v>
      </c>
      <c r="T107" s="47"/>
      <c r="U107" s="47"/>
    </row>
    <row r="108" spans="1:21" ht="16.5" thickTop="1" thickBot="1" x14ac:dyDescent="0.3">
      <c r="A108" s="51" t="s">
        <v>1896</v>
      </c>
      <c r="B108" s="52" t="s">
        <v>1897</v>
      </c>
      <c r="C108" s="52" t="s">
        <v>38</v>
      </c>
      <c r="D108" s="52" t="s">
        <v>17</v>
      </c>
      <c r="E108" s="52" t="s">
        <v>18</v>
      </c>
      <c r="F108" s="52" t="s">
        <v>19</v>
      </c>
      <c r="G108" s="53">
        <v>46153.563194444447</v>
      </c>
      <c r="H108" s="53">
        <v>46160.50277777778</v>
      </c>
      <c r="I108" s="52">
        <v>1</v>
      </c>
      <c r="J108" s="52" t="s">
        <v>1156</v>
      </c>
      <c r="K108" s="52" t="s">
        <v>1156</v>
      </c>
      <c r="L108" s="52" t="s">
        <v>31</v>
      </c>
      <c r="M108" s="52">
        <v>1</v>
      </c>
      <c r="N108" s="52">
        <v>1</v>
      </c>
      <c r="O108" s="52">
        <v>1</v>
      </c>
      <c r="P108" s="52" t="s">
        <v>1413</v>
      </c>
      <c r="Q108" s="52" t="s">
        <v>1546</v>
      </c>
      <c r="R108" s="52" t="s">
        <v>2414</v>
      </c>
      <c r="S108" s="52">
        <f t="shared" si="1"/>
        <v>6.94</v>
      </c>
      <c r="T108" s="52"/>
      <c r="U108" s="52"/>
    </row>
    <row r="109" spans="1:21" s="46" customFormat="1" ht="16.5" thickTop="1" thickBot="1" x14ac:dyDescent="0.3">
      <c r="A109" s="50" t="s">
        <v>1894</v>
      </c>
      <c r="B109" s="43" t="s">
        <v>1895</v>
      </c>
      <c r="C109" s="43" t="s">
        <v>38</v>
      </c>
      <c r="D109" s="43" t="s">
        <v>17</v>
      </c>
      <c r="E109" s="43" t="s">
        <v>18</v>
      </c>
      <c r="F109" s="43" t="s">
        <v>42</v>
      </c>
      <c r="G109" s="48">
        <v>46153.592361111114</v>
      </c>
      <c r="H109" s="48">
        <v>46161.571527777778</v>
      </c>
      <c r="I109" s="43">
        <v>1</v>
      </c>
      <c r="J109" s="43" t="s">
        <v>2373</v>
      </c>
      <c r="K109" s="43" t="s">
        <v>8317</v>
      </c>
      <c r="L109" s="43" t="s">
        <v>37</v>
      </c>
      <c r="M109" s="43">
        <v>1</v>
      </c>
      <c r="N109" s="43">
        <v>1</v>
      </c>
      <c r="O109" s="43">
        <v>1</v>
      </c>
      <c r="P109" s="43" t="s">
        <v>1480</v>
      </c>
      <c r="Q109" s="43" t="s">
        <v>1517</v>
      </c>
      <c r="R109" s="43" t="s">
        <v>2413</v>
      </c>
      <c r="S109" s="52">
        <f t="shared" si="1"/>
        <v>7.98</v>
      </c>
      <c r="T109" s="47"/>
      <c r="U109" s="47"/>
    </row>
    <row r="110" spans="1:21" ht="16.5" thickTop="1" thickBot="1" x14ac:dyDescent="0.3">
      <c r="A110" s="51" t="s">
        <v>1892</v>
      </c>
      <c r="B110" s="52" t="s">
        <v>1893</v>
      </c>
      <c r="C110" s="52" t="s">
        <v>38</v>
      </c>
      <c r="D110" s="52" t="s">
        <v>17</v>
      </c>
      <c r="E110" s="52" t="s">
        <v>18</v>
      </c>
      <c r="F110" s="52" t="s">
        <v>42</v>
      </c>
      <c r="G110" s="53">
        <v>46153.599305555559</v>
      </c>
      <c r="H110" s="53">
        <v>46162.756944444445</v>
      </c>
      <c r="I110" s="52">
        <v>7</v>
      </c>
      <c r="J110" s="52" t="s">
        <v>2373</v>
      </c>
      <c r="K110" s="52" t="s">
        <v>8326</v>
      </c>
      <c r="L110" s="52" t="s">
        <v>33</v>
      </c>
      <c r="M110" s="52">
        <v>7</v>
      </c>
      <c r="N110" s="52">
        <v>7</v>
      </c>
      <c r="O110" s="52">
        <v>7</v>
      </c>
      <c r="P110" s="52" t="s">
        <v>1424</v>
      </c>
      <c r="Q110" s="52" t="s">
        <v>1517</v>
      </c>
      <c r="R110" s="52"/>
      <c r="S110" s="52">
        <f t="shared" si="1"/>
        <v>9.16</v>
      </c>
      <c r="T110" s="52"/>
      <c r="U110" s="52"/>
    </row>
    <row r="111" spans="1:21" s="46" customFormat="1" ht="16.5" thickTop="1" thickBot="1" x14ac:dyDescent="0.3">
      <c r="A111" s="50" t="s">
        <v>1890</v>
      </c>
      <c r="B111" s="43" t="s">
        <v>1891</v>
      </c>
      <c r="C111" s="43" t="s">
        <v>38</v>
      </c>
      <c r="D111" s="43" t="s">
        <v>17</v>
      </c>
      <c r="E111" s="43" t="s">
        <v>18</v>
      </c>
      <c r="F111" s="43" t="s">
        <v>42</v>
      </c>
      <c r="G111" s="48">
        <v>46153.604861111111</v>
      </c>
      <c r="H111" s="48">
        <v>46161.583333333336</v>
      </c>
      <c r="I111" s="43">
        <v>11</v>
      </c>
      <c r="J111" s="43" t="s">
        <v>2373</v>
      </c>
      <c r="K111" s="43" t="s">
        <v>8317</v>
      </c>
      <c r="L111" s="43" t="s">
        <v>25</v>
      </c>
      <c r="M111" s="43">
        <v>11</v>
      </c>
      <c r="N111" s="43">
        <v>5</v>
      </c>
      <c r="O111" s="43">
        <v>5</v>
      </c>
      <c r="P111" s="43" t="s">
        <v>1445</v>
      </c>
      <c r="Q111" s="43" t="s">
        <v>1517</v>
      </c>
      <c r="R111" s="43" t="s">
        <v>2412</v>
      </c>
      <c r="S111" s="52">
        <f t="shared" si="1"/>
        <v>7.98</v>
      </c>
      <c r="T111" s="47"/>
      <c r="U111" s="47"/>
    </row>
    <row r="112" spans="1:21" ht="16.5" thickTop="1" thickBot="1" x14ac:dyDescent="0.3">
      <c r="A112" s="51" t="s">
        <v>1888</v>
      </c>
      <c r="B112" s="52" t="s">
        <v>1889</v>
      </c>
      <c r="C112" s="52" t="s">
        <v>38</v>
      </c>
      <c r="D112" s="52" t="s">
        <v>17</v>
      </c>
      <c r="E112" s="52" t="s">
        <v>18</v>
      </c>
      <c r="F112" s="52" t="s">
        <v>42</v>
      </c>
      <c r="G112" s="53">
        <v>46153.611805555556</v>
      </c>
      <c r="H112" s="53">
        <v>46156.50277777778</v>
      </c>
      <c r="I112" s="52">
        <v>413</v>
      </c>
      <c r="J112" s="52" t="s">
        <v>1156</v>
      </c>
      <c r="K112" s="52" t="s">
        <v>1156</v>
      </c>
      <c r="L112" s="52" t="s">
        <v>25</v>
      </c>
      <c r="M112" s="52">
        <v>402</v>
      </c>
      <c r="N112" s="52">
        <v>73</v>
      </c>
      <c r="O112" s="52">
        <v>75</v>
      </c>
      <c r="P112" s="52" t="s">
        <v>1333</v>
      </c>
      <c r="Q112" s="52" t="s">
        <v>1517</v>
      </c>
      <c r="R112" s="52" t="s">
        <v>2411</v>
      </c>
      <c r="S112" s="52">
        <f t="shared" si="1"/>
        <v>2.89</v>
      </c>
      <c r="T112" s="52"/>
      <c r="U112" s="52"/>
    </row>
    <row r="113" spans="1:21" s="46" customFormat="1" ht="16.5" thickTop="1" thickBot="1" x14ac:dyDescent="0.3">
      <c r="A113" s="50" t="s">
        <v>1886</v>
      </c>
      <c r="B113" s="43" t="s">
        <v>1887</v>
      </c>
      <c r="C113" s="43" t="s">
        <v>38</v>
      </c>
      <c r="D113" s="43" t="s">
        <v>17</v>
      </c>
      <c r="E113" s="43" t="s">
        <v>19</v>
      </c>
      <c r="F113" s="43" t="s">
        <v>21</v>
      </c>
      <c r="G113" s="48">
        <v>46153.638888888891</v>
      </c>
      <c r="H113" s="48">
        <v>46155.504166666666</v>
      </c>
      <c r="I113" s="43">
        <v>1090</v>
      </c>
      <c r="J113" s="43" t="s">
        <v>1156</v>
      </c>
      <c r="K113" s="43" t="s">
        <v>1156</v>
      </c>
      <c r="L113" s="43" t="s">
        <v>20</v>
      </c>
      <c r="M113" s="43">
        <v>1077</v>
      </c>
      <c r="N113" s="43">
        <v>140</v>
      </c>
      <c r="O113" s="43">
        <v>142</v>
      </c>
      <c r="P113" s="43" t="s">
        <v>1300</v>
      </c>
      <c r="Q113" s="43" t="s">
        <v>1517</v>
      </c>
      <c r="R113" s="43" t="s">
        <v>2410</v>
      </c>
      <c r="S113" s="52">
        <f t="shared" si="1"/>
        <v>1.87</v>
      </c>
      <c r="T113" s="47"/>
      <c r="U113" s="47"/>
    </row>
    <row r="114" spans="1:21" ht="16.5" thickTop="1" thickBot="1" x14ac:dyDescent="0.3">
      <c r="A114" s="51" t="s">
        <v>1883</v>
      </c>
      <c r="B114" s="52" t="s">
        <v>1884</v>
      </c>
      <c r="C114" s="52" t="s">
        <v>38</v>
      </c>
      <c r="D114" s="52" t="s">
        <v>17</v>
      </c>
      <c r="E114" s="52" t="s">
        <v>19</v>
      </c>
      <c r="F114" s="52" t="s">
        <v>21</v>
      </c>
      <c r="G114" s="53">
        <v>46153.644444444442</v>
      </c>
      <c r="H114" s="53">
        <v>46155.500694444447</v>
      </c>
      <c r="I114" s="52">
        <v>16</v>
      </c>
      <c r="J114" s="52" t="s">
        <v>1156</v>
      </c>
      <c r="K114" s="52" t="s">
        <v>1156</v>
      </c>
      <c r="L114" s="52" t="s">
        <v>20</v>
      </c>
      <c r="M114" s="52">
        <v>1</v>
      </c>
      <c r="N114" s="52">
        <v>0</v>
      </c>
      <c r="O114" s="52">
        <v>3</v>
      </c>
      <c r="P114" s="52" t="s">
        <v>1362</v>
      </c>
      <c r="Q114" s="52" t="s">
        <v>1546</v>
      </c>
      <c r="R114" s="52" t="s">
        <v>1885</v>
      </c>
      <c r="S114" s="52">
        <f t="shared" si="1"/>
        <v>1.86</v>
      </c>
      <c r="T114" s="52"/>
      <c r="U114" s="52"/>
    </row>
    <row r="115" spans="1:21" s="46" customFormat="1" ht="16.5" thickTop="1" thickBot="1" x14ac:dyDescent="0.3">
      <c r="A115" s="50" t="s">
        <v>1880</v>
      </c>
      <c r="B115" s="43" t="s">
        <v>1881</v>
      </c>
      <c r="C115" s="43" t="s">
        <v>39</v>
      </c>
      <c r="D115" s="43" t="s">
        <v>17</v>
      </c>
      <c r="E115" s="43" t="s">
        <v>18</v>
      </c>
      <c r="F115" s="43" t="s">
        <v>28</v>
      </c>
      <c r="G115" s="48">
        <v>46153.722222222219</v>
      </c>
      <c r="H115" s="48">
        <v>46157.465277777781</v>
      </c>
      <c r="I115" s="43">
        <v>1686</v>
      </c>
      <c r="J115" s="43" t="s">
        <v>1156</v>
      </c>
      <c r="K115" s="43" t="s">
        <v>1156</v>
      </c>
      <c r="L115" s="43" t="s">
        <v>20</v>
      </c>
      <c r="M115" s="43">
        <v>0</v>
      </c>
      <c r="N115" s="43">
        <v>0</v>
      </c>
      <c r="O115" s="43">
        <v>281</v>
      </c>
      <c r="P115" s="43" t="s">
        <v>1462</v>
      </c>
      <c r="Q115" s="43" t="s">
        <v>1517</v>
      </c>
      <c r="R115" s="43" t="s">
        <v>1882</v>
      </c>
      <c r="S115" s="52">
        <f t="shared" si="1"/>
        <v>3.74</v>
      </c>
      <c r="T115" s="47"/>
      <c r="U115" s="47"/>
    </row>
    <row r="116" spans="1:21" ht="16.5" thickTop="1" thickBot="1" x14ac:dyDescent="0.3">
      <c r="A116" s="51" t="s">
        <v>1877</v>
      </c>
      <c r="B116" s="52" t="s">
        <v>1878</v>
      </c>
      <c r="C116" s="52" t="s">
        <v>38</v>
      </c>
      <c r="D116" s="52" t="s">
        <v>17</v>
      </c>
      <c r="E116" s="52" t="s">
        <v>19</v>
      </c>
      <c r="F116" s="52" t="s">
        <v>23</v>
      </c>
      <c r="G116" s="53">
        <v>46153.723611111112</v>
      </c>
      <c r="H116" s="53">
        <v>46164.755555555559</v>
      </c>
      <c r="I116" s="52">
        <v>7</v>
      </c>
      <c r="J116" s="52" t="s">
        <v>2373</v>
      </c>
      <c r="K116" s="52" t="s">
        <v>8278</v>
      </c>
      <c r="L116" s="52" t="s">
        <v>31</v>
      </c>
      <c r="M116" s="52">
        <v>7</v>
      </c>
      <c r="N116" s="52">
        <v>7</v>
      </c>
      <c r="O116" s="52">
        <v>7</v>
      </c>
      <c r="P116" s="52" t="s">
        <v>1295</v>
      </c>
      <c r="Q116" s="52" t="s">
        <v>1517</v>
      </c>
      <c r="R116" s="52" t="s">
        <v>1879</v>
      </c>
      <c r="S116" s="52">
        <f t="shared" si="1"/>
        <v>11.03</v>
      </c>
      <c r="T116" s="52"/>
      <c r="U116" s="52"/>
    </row>
    <row r="117" spans="1:21" s="46" customFormat="1" ht="16.5" thickTop="1" thickBot="1" x14ac:dyDescent="0.3">
      <c r="A117" s="50" t="s">
        <v>1874</v>
      </c>
      <c r="B117" s="43" t="s">
        <v>1875</v>
      </c>
      <c r="C117" s="43" t="s">
        <v>38</v>
      </c>
      <c r="D117" s="43" t="s">
        <v>17</v>
      </c>
      <c r="E117" s="43" t="s">
        <v>18</v>
      </c>
      <c r="F117" s="43" t="s">
        <v>42</v>
      </c>
      <c r="G117" s="48">
        <v>46153.762499999997</v>
      </c>
      <c r="H117" s="48">
        <v>46161.625694444447</v>
      </c>
      <c r="I117" s="43">
        <v>9</v>
      </c>
      <c r="J117" s="43" t="s">
        <v>2373</v>
      </c>
      <c r="K117" s="43" t="s">
        <v>8317</v>
      </c>
      <c r="L117" s="43" t="s">
        <v>33</v>
      </c>
      <c r="M117" s="43">
        <v>9</v>
      </c>
      <c r="N117" s="43">
        <v>9</v>
      </c>
      <c r="O117" s="43">
        <v>9</v>
      </c>
      <c r="P117" s="43" t="s">
        <v>1876</v>
      </c>
      <c r="Q117" s="43" t="s">
        <v>1546</v>
      </c>
      <c r="R117" s="43"/>
      <c r="S117" s="52">
        <f t="shared" si="1"/>
        <v>7.86</v>
      </c>
      <c r="T117" s="47"/>
      <c r="U117" s="47"/>
    </row>
    <row r="118" spans="1:21" ht="16.5" thickTop="1" thickBot="1" x14ac:dyDescent="0.3">
      <c r="A118" s="51" t="s">
        <v>1872</v>
      </c>
      <c r="B118" s="52" t="s">
        <v>1873</v>
      </c>
      <c r="C118" s="52" t="s">
        <v>38</v>
      </c>
      <c r="D118" s="52" t="s">
        <v>17</v>
      </c>
      <c r="E118" s="52" t="s">
        <v>18</v>
      </c>
      <c r="F118" s="52" t="s">
        <v>42</v>
      </c>
      <c r="G118" s="53">
        <v>46153.775694444441</v>
      </c>
      <c r="H118" s="53">
        <v>46168.826388888891</v>
      </c>
      <c r="I118" s="52">
        <v>809</v>
      </c>
      <c r="J118" s="52" t="s">
        <v>2373</v>
      </c>
      <c r="K118" s="52" t="s">
        <v>8264</v>
      </c>
      <c r="L118" s="52" t="s">
        <v>36</v>
      </c>
      <c r="M118" s="52">
        <v>697</v>
      </c>
      <c r="N118" s="52">
        <v>697</v>
      </c>
      <c r="O118" s="52">
        <v>740</v>
      </c>
      <c r="P118" s="52" t="s">
        <v>1505</v>
      </c>
      <c r="Q118" s="52" t="s">
        <v>1517</v>
      </c>
      <c r="R118" s="52" t="s">
        <v>8347</v>
      </c>
      <c r="S118" s="52">
        <f t="shared" si="1"/>
        <v>15.05</v>
      </c>
      <c r="T118" s="52"/>
      <c r="U118" s="52"/>
    </row>
    <row r="119" spans="1:21" s="46" customFormat="1" ht="16.5" thickTop="1" thickBot="1" x14ac:dyDescent="0.3">
      <c r="A119" s="50" t="s">
        <v>1870</v>
      </c>
      <c r="B119" s="43" t="s">
        <v>1871</v>
      </c>
      <c r="C119" s="43" t="s">
        <v>38</v>
      </c>
      <c r="D119" s="43" t="s">
        <v>17</v>
      </c>
      <c r="E119" s="43" t="s">
        <v>18</v>
      </c>
      <c r="F119" s="43" t="s">
        <v>42</v>
      </c>
      <c r="G119" s="48">
        <v>46153.777777777781</v>
      </c>
      <c r="H119" s="48">
        <v>46161.635416666664</v>
      </c>
      <c r="I119" s="43">
        <v>1</v>
      </c>
      <c r="J119" s="43" t="s">
        <v>2373</v>
      </c>
      <c r="K119" s="43" t="s">
        <v>8317</v>
      </c>
      <c r="L119" s="43" t="s">
        <v>33</v>
      </c>
      <c r="M119" s="43">
        <v>1</v>
      </c>
      <c r="N119" s="43">
        <v>1</v>
      </c>
      <c r="O119" s="43">
        <v>1</v>
      </c>
      <c r="P119" s="43" t="s">
        <v>1467</v>
      </c>
      <c r="Q119" s="43" t="s">
        <v>1546</v>
      </c>
      <c r="R119" s="43"/>
      <c r="S119" s="52">
        <f t="shared" si="1"/>
        <v>7.86</v>
      </c>
      <c r="T119" s="47"/>
      <c r="U119" s="47"/>
    </row>
    <row r="120" spans="1:21" ht="16.5" thickTop="1" thickBot="1" x14ac:dyDescent="0.3">
      <c r="A120" s="51" t="s">
        <v>1868</v>
      </c>
      <c r="B120" s="52" t="s">
        <v>1869</v>
      </c>
      <c r="C120" s="52" t="s">
        <v>39</v>
      </c>
      <c r="D120" s="52" t="s">
        <v>17</v>
      </c>
      <c r="E120" s="52" t="s">
        <v>18</v>
      </c>
      <c r="F120" s="52" t="s">
        <v>32</v>
      </c>
      <c r="G120" s="53">
        <v>46154.44027777778</v>
      </c>
      <c r="H120" s="53">
        <v>46162.520833333336</v>
      </c>
      <c r="I120" s="52">
        <v>300</v>
      </c>
      <c r="J120" s="52" t="s">
        <v>1156</v>
      </c>
      <c r="K120" s="52" t="s">
        <v>1156</v>
      </c>
      <c r="L120" s="52" t="s">
        <v>20</v>
      </c>
      <c r="M120" s="52">
        <v>0</v>
      </c>
      <c r="N120" s="52">
        <v>0</v>
      </c>
      <c r="O120" s="52">
        <v>51</v>
      </c>
      <c r="P120" s="52" t="s">
        <v>1337</v>
      </c>
      <c r="Q120" s="52" t="s">
        <v>1517</v>
      </c>
      <c r="R120" s="52"/>
      <c r="S120" s="52">
        <f t="shared" si="1"/>
        <v>8.08</v>
      </c>
      <c r="T120" s="52"/>
      <c r="U120" s="52"/>
    </row>
    <row r="121" spans="1:21" s="46" customFormat="1" ht="16.5" thickTop="1" thickBot="1" x14ac:dyDescent="0.3">
      <c r="A121" s="50" t="s">
        <v>1865</v>
      </c>
      <c r="B121" s="43" t="s">
        <v>1691</v>
      </c>
      <c r="C121" s="43" t="s">
        <v>38</v>
      </c>
      <c r="D121" s="43" t="s">
        <v>17</v>
      </c>
      <c r="E121" s="43" t="s">
        <v>19</v>
      </c>
      <c r="F121" s="43" t="s">
        <v>24</v>
      </c>
      <c r="G121" s="48">
        <v>46154.448611111111</v>
      </c>
      <c r="H121" s="48">
        <v>46158.647916666669</v>
      </c>
      <c r="I121" s="43">
        <v>0</v>
      </c>
      <c r="J121" s="43" t="s">
        <v>1156</v>
      </c>
      <c r="K121" s="43" t="s">
        <v>1156</v>
      </c>
      <c r="L121" s="43" t="s">
        <v>20</v>
      </c>
      <c r="M121" s="43">
        <v>0</v>
      </c>
      <c r="N121" s="43">
        <v>313</v>
      </c>
      <c r="O121" s="43">
        <v>905</v>
      </c>
      <c r="P121" s="43" t="s">
        <v>1440</v>
      </c>
      <c r="Q121" s="43" t="s">
        <v>1546</v>
      </c>
      <c r="R121" s="43"/>
      <c r="S121" s="52">
        <f t="shared" si="1"/>
        <v>4.2</v>
      </c>
      <c r="T121" s="47"/>
      <c r="U121" s="47" t="s">
        <v>8659</v>
      </c>
    </row>
    <row r="122" spans="1:21" ht="16.5" thickTop="1" thickBot="1" x14ac:dyDescent="0.3">
      <c r="A122" s="51" t="s">
        <v>1866</v>
      </c>
      <c r="B122" s="52" t="s">
        <v>1867</v>
      </c>
      <c r="C122" s="52" t="s">
        <v>38</v>
      </c>
      <c r="D122" s="52" t="s">
        <v>22</v>
      </c>
      <c r="E122" s="52" t="s">
        <v>40</v>
      </c>
      <c r="F122" s="52" t="s">
        <v>24</v>
      </c>
      <c r="G122" s="53">
        <v>46154.448611111111</v>
      </c>
      <c r="H122" s="53">
        <v>46161.918749999997</v>
      </c>
      <c r="I122" s="52">
        <v>674</v>
      </c>
      <c r="J122" s="52" t="s">
        <v>2373</v>
      </c>
      <c r="K122" s="52" t="s">
        <v>8326</v>
      </c>
      <c r="L122" s="52" t="s">
        <v>20</v>
      </c>
      <c r="M122" s="52">
        <v>53</v>
      </c>
      <c r="N122" s="52">
        <v>6</v>
      </c>
      <c r="O122" s="52">
        <v>80</v>
      </c>
      <c r="P122" s="52" t="s">
        <v>1440</v>
      </c>
      <c r="Q122" s="52" t="s">
        <v>1546</v>
      </c>
      <c r="R122" s="52" t="s">
        <v>2409</v>
      </c>
      <c r="S122" s="52">
        <f t="shared" si="1"/>
        <v>7.47</v>
      </c>
      <c r="T122" s="52"/>
      <c r="U122" s="52"/>
    </row>
    <row r="123" spans="1:21" s="46" customFormat="1" ht="16.5" thickTop="1" thickBot="1" x14ac:dyDescent="0.3">
      <c r="A123" s="50" t="s">
        <v>1863</v>
      </c>
      <c r="B123" s="43" t="s">
        <v>1864</v>
      </c>
      <c r="C123" s="43" t="s">
        <v>38</v>
      </c>
      <c r="D123" s="43" t="s">
        <v>17</v>
      </c>
      <c r="E123" s="43" t="s">
        <v>19</v>
      </c>
      <c r="F123" s="43" t="s">
        <v>32</v>
      </c>
      <c r="G123" s="48">
        <v>46154.465277777781</v>
      </c>
      <c r="H123" s="48">
        <v>46163.493055555555</v>
      </c>
      <c r="I123" s="43">
        <v>1</v>
      </c>
      <c r="J123" s="43" t="s">
        <v>1156</v>
      </c>
      <c r="K123" s="43" t="s">
        <v>1156</v>
      </c>
      <c r="L123" s="43" t="s">
        <v>33</v>
      </c>
      <c r="M123" s="43">
        <v>0</v>
      </c>
      <c r="N123" s="43">
        <v>10</v>
      </c>
      <c r="O123" s="43">
        <v>10</v>
      </c>
      <c r="P123" s="43" t="s">
        <v>1420</v>
      </c>
      <c r="Q123" s="43" t="s">
        <v>1517</v>
      </c>
      <c r="R123" s="43" t="s">
        <v>2408</v>
      </c>
      <c r="S123" s="52">
        <f t="shared" si="1"/>
        <v>9.0299999999999994</v>
      </c>
      <c r="T123" s="47"/>
      <c r="U123" s="47"/>
    </row>
    <row r="124" spans="1:21" ht="16.5" thickTop="1" thickBot="1" x14ac:dyDescent="0.3">
      <c r="A124" s="51" t="s">
        <v>1860</v>
      </c>
      <c r="B124" s="52" t="s">
        <v>1861</v>
      </c>
      <c r="C124" s="52" t="s">
        <v>39</v>
      </c>
      <c r="D124" s="52" t="s">
        <v>17</v>
      </c>
      <c r="E124" s="52" t="s">
        <v>19</v>
      </c>
      <c r="F124" s="52" t="s">
        <v>19</v>
      </c>
      <c r="G124" s="53">
        <v>46154.467361111114</v>
      </c>
      <c r="H124" s="53">
        <v>46155.673611111109</v>
      </c>
      <c r="I124" s="52">
        <v>10</v>
      </c>
      <c r="J124" s="52" t="s">
        <v>1156</v>
      </c>
      <c r="K124" s="52" t="s">
        <v>1156</v>
      </c>
      <c r="L124" s="52" t="s">
        <v>33</v>
      </c>
      <c r="M124" s="52">
        <v>0</v>
      </c>
      <c r="N124" s="52">
        <v>0</v>
      </c>
      <c r="O124" s="52">
        <v>10</v>
      </c>
      <c r="P124" s="52" t="s">
        <v>1420</v>
      </c>
      <c r="Q124" s="52" t="s">
        <v>1517</v>
      </c>
      <c r="R124" s="52" t="s">
        <v>1862</v>
      </c>
      <c r="S124" s="52">
        <f t="shared" si="1"/>
        <v>1.21</v>
      </c>
      <c r="T124" s="52"/>
      <c r="U124" s="52"/>
    </row>
    <row r="125" spans="1:21" s="46" customFormat="1" ht="16.5" thickTop="1" thickBot="1" x14ac:dyDescent="0.3">
      <c r="A125" s="50" t="s">
        <v>1857</v>
      </c>
      <c r="B125" s="43" t="s">
        <v>1858</v>
      </c>
      <c r="C125" s="43" t="s">
        <v>39</v>
      </c>
      <c r="D125" s="43" t="s">
        <v>17</v>
      </c>
      <c r="E125" s="43" t="s">
        <v>18</v>
      </c>
      <c r="F125" s="43" t="s">
        <v>42</v>
      </c>
      <c r="G125" s="48">
        <v>46154.479166666664</v>
      </c>
      <c r="H125" s="48">
        <v>46164.770138888889</v>
      </c>
      <c r="I125" s="43">
        <v>64</v>
      </c>
      <c r="J125" s="43" t="s">
        <v>1156</v>
      </c>
      <c r="K125" s="43" t="s">
        <v>1156</v>
      </c>
      <c r="L125" s="43" t="s">
        <v>36</v>
      </c>
      <c r="M125" s="43">
        <v>0</v>
      </c>
      <c r="N125" s="43">
        <v>0</v>
      </c>
      <c r="O125" s="43">
        <v>64</v>
      </c>
      <c r="P125" s="43" t="s">
        <v>1503</v>
      </c>
      <c r="Q125" s="43" t="s">
        <v>1517</v>
      </c>
      <c r="R125" s="43" t="s">
        <v>1859</v>
      </c>
      <c r="S125" s="52">
        <f t="shared" si="1"/>
        <v>10.29</v>
      </c>
      <c r="T125" s="47"/>
      <c r="U125" s="47"/>
    </row>
    <row r="126" spans="1:21" ht="16.5" thickTop="1" thickBot="1" x14ac:dyDescent="0.3">
      <c r="A126" s="51" t="s">
        <v>1855</v>
      </c>
      <c r="B126" s="52" t="s">
        <v>1856</v>
      </c>
      <c r="C126" s="52" t="s">
        <v>38</v>
      </c>
      <c r="D126" s="52" t="s">
        <v>17</v>
      </c>
      <c r="E126" s="52" t="s">
        <v>18</v>
      </c>
      <c r="F126" s="52" t="s">
        <v>42</v>
      </c>
      <c r="G126" s="53">
        <v>46154.511805555558</v>
      </c>
      <c r="H126" s="53">
        <v>46155.706944444442</v>
      </c>
      <c r="I126" s="52">
        <v>90</v>
      </c>
      <c r="J126" s="52" t="s">
        <v>2373</v>
      </c>
      <c r="K126" s="52" t="s">
        <v>8315</v>
      </c>
      <c r="L126" s="52" t="s">
        <v>33</v>
      </c>
      <c r="M126" s="52">
        <v>90</v>
      </c>
      <c r="N126" s="52">
        <v>90</v>
      </c>
      <c r="O126" s="52">
        <v>90</v>
      </c>
      <c r="P126" s="52" t="s">
        <v>1494</v>
      </c>
      <c r="Q126" s="52" t="s">
        <v>1546</v>
      </c>
      <c r="R126" s="52"/>
      <c r="S126" s="52">
        <f t="shared" si="1"/>
        <v>1.2</v>
      </c>
      <c r="T126" s="52"/>
      <c r="U126" s="52"/>
    </row>
    <row r="127" spans="1:21" s="46" customFormat="1" ht="16.5" thickTop="1" thickBot="1" x14ac:dyDescent="0.3">
      <c r="A127" s="50" t="s">
        <v>1852</v>
      </c>
      <c r="B127" s="43" t="s">
        <v>1853</v>
      </c>
      <c r="C127" s="43" t="s">
        <v>38</v>
      </c>
      <c r="D127" s="43" t="s">
        <v>17</v>
      </c>
      <c r="E127" s="43" t="s">
        <v>19</v>
      </c>
      <c r="F127" s="43" t="s">
        <v>21</v>
      </c>
      <c r="G127" s="48">
        <v>46154.540277777778</v>
      </c>
      <c r="H127" s="48">
        <v>46158.5</v>
      </c>
      <c r="I127" s="43">
        <v>181</v>
      </c>
      <c r="J127" s="43" t="s">
        <v>1156</v>
      </c>
      <c r="K127" s="43" t="s">
        <v>1156</v>
      </c>
      <c r="L127" s="43" t="s">
        <v>20</v>
      </c>
      <c r="M127" s="43">
        <v>173</v>
      </c>
      <c r="N127" s="43">
        <v>22</v>
      </c>
      <c r="O127" s="43">
        <v>27</v>
      </c>
      <c r="P127" s="43" t="s">
        <v>1854</v>
      </c>
      <c r="Q127" s="43" t="s">
        <v>1517</v>
      </c>
      <c r="R127" s="43" t="s">
        <v>2407</v>
      </c>
      <c r="S127" s="52">
        <f t="shared" si="1"/>
        <v>3.96</v>
      </c>
      <c r="T127" s="47"/>
      <c r="U127" s="47"/>
    </row>
    <row r="128" spans="1:21" ht="16.5" thickTop="1" thickBot="1" x14ac:dyDescent="0.3">
      <c r="A128" s="51" t="s">
        <v>1850</v>
      </c>
      <c r="B128" s="52" t="s">
        <v>1851</v>
      </c>
      <c r="C128" s="52" t="s">
        <v>38</v>
      </c>
      <c r="D128" s="52" t="s">
        <v>17</v>
      </c>
      <c r="E128" s="52" t="s">
        <v>18</v>
      </c>
      <c r="F128" s="52" t="s">
        <v>19</v>
      </c>
      <c r="G128" s="53">
        <v>46154.59652777778</v>
      </c>
      <c r="H128" s="53">
        <v>46157.499305555553</v>
      </c>
      <c r="I128" s="52">
        <v>194</v>
      </c>
      <c r="J128" s="52" t="s">
        <v>1156</v>
      </c>
      <c r="K128" s="52" t="s">
        <v>1156</v>
      </c>
      <c r="L128" s="52" t="s">
        <v>20</v>
      </c>
      <c r="M128" s="52">
        <v>134</v>
      </c>
      <c r="N128" s="52">
        <v>23</v>
      </c>
      <c r="O128" s="52">
        <v>23</v>
      </c>
      <c r="P128" s="52" t="s">
        <v>1318</v>
      </c>
      <c r="Q128" s="52" t="s">
        <v>1517</v>
      </c>
      <c r="R128" s="52" t="s">
        <v>2406</v>
      </c>
      <c r="S128" s="52">
        <f t="shared" si="1"/>
        <v>2.9</v>
      </c>
      <c r="T128" s="52"/>
      <c r="U128" s="52"/>
    </row>
    <row r="129" spans="1:21" s="46" customFormat="1" ht="16.5" thickTop="1" thickBot="1" x14ac:dyDescent="0.3">
      <c r="A129" s="50" t="s">
        <v>1848</v>
      </c>
      <c r="B129" s="43" t="s">
        <v>1849</v>
      </c>
      <c r="C129" s="43" t="s">
        <v>38</v>
      </c>
      <c r="D129" s="43" t="s">
        <v>17</v>
      </c>
      <c r="E129" s="43" t="s">
        <v>19</v>
      </c>
      <c r="F129" s="43" t="s">
        <v>21</v>
      </c>
      <c r="G129" s="48">
        <v>46154.652083333334</v>
      </c>
      <c r="H129" s="48">
        <v>46157.54583333333</v>
      </c>
      <c r="I129" s="43">
        <v>148</v>
      </c>
      <c r="J129" s="43" t="s">
        <v>1156</v>
      </c>
      <c r="K129" s="43" t="s">
        <v>1156</v>
      </c>
      <c r="L129" s="43" t="s">
        <v>20</v>
      </c>
      <c r="M129" s="43">
        <v>64</v>
      </c>
      <c r="N129" s="43">
        <v>5</v>
      </c>
      <c r="O129" s="43">
        <v>11</v>
      </c>
      <c r="P129" s="43" t="s">
        <v>1369</v>
      </c>
      <c r="Q129" s="43" t="s">
        <v>1517</v>
      </c>
      <c r="R129" s="43" t="s">
        <v>2405</v>
      </c>
      <c r="S129" s="52">
        <f t="shared" si="1"/>
        <v>2.89</v>
      </c>
      <c r="T129" s="47"/>
      <c r="U129" s="47"/>
    </row>
    <row r="130" spans="1:21" ht="16.5" thickTop="1" thickBot="1" x14ac:dyDescent="0.3">
      <c r="A130" s="51" t="s">
        <v>1846</v>
      </c>
      <c r="B130" s="52" t="s">
        <v>1847</v>
      </c>
      <c r="C130" s="52" t="s">
        <v>38</v>
      </c>
      <c r="D130" s="52" t="s">
        <v>17</v>
      </c>
      <c r="E130" s="52" t="s">
        <v>18</v>
      </c>
      <c r="F130" s="52" t="s">
        <v>42</v>
      </c>
      <c r="G130" s="53">
        <v>46154.656944444447</v>
      </c>
      <c r="H130" s="53">
        <v>46158.511805555558</v>
      </c>
      <c r="I130" s="52">
        <v>9</v>
      </c>
      <c r="J130" s="52" t="s">
        <v>1156</v>
      </c>
      <c r="K130" s="52" t="s">
        <v>1156</v>
      </c>
      <c r="L130" s="52" t="s">
        <v>33</v>
      </c>
      <c r="M130" s="52">
        <v>9</v>
      </c>
      <c r="N130" s="52">
        <v>9</v>
      </c>
      <c r="O130" s="52">
        <v>9</v>
      </c>
      <c r="P130" s="52" t="s">
        <v>1424</v>
      </c>
      <c r="Q130" s="52" t="s">
        <v>1517</v>
      </c>
      <c r="R130" s="52" t="s">
        <v>2404</v>
      </c>
      <c r="S130" s="52">
        <f t="shared" ref="S130:S193" si="2">IF(OR(G130="",H130=""),"",ROUND(H130-G130,2))</f>
        <v>3.85</v>
      </c>
      <c r="T130" s="52"/>
      <c r="U130" s="52"/>
    </row>
    <row r="131" spans="1:21" s="46" customFormat="1" ht="16.5" thickTop="1" thickBot="1" x14ac:dyDescent="0.3">
      <c r="A131" s="50" t="s">
        <v>1844</v>
      </c>
      <c r="B131" s="43" t="s">
        <v>1845</v>
      </c>
      <c r="C131" s="43" t="s">
        <v>38</v>
      </c>
      <c r="D131" s="43" t="s">
        <v>17</v>
      </c>
      <c r="E131" s="43" t="s">
        <v>18</v>
      </c>
      <c r="F131" s="43" t="s">
        <v>42</v>
      </c>
      <c r="G131" s="48">
        <v>46154.662499999999</v>
      </c>
      <c r="H131" s="48">
        <v>46163.769444444442</v>
      </c>
      <c r="I131" s="43">
        <v>73</v>
      </c>
      <c r="J131" s="43" t="s">
        <v>2373</v>
      </c>
      <c r="K131" s="43" t="s">
        <v>8317</v>
      </c>
      <c r="L131" s="43" t="s">
        <v>33</v>
      </c>
      <c r="M131" s="43">
        <v>70</v>
      </c>
      <c r="N131" s="43">
        <v>70</v>
      </c>
      <c r="O131" s="43">
        <v>73</v>
      </c>
      <c r="P131" s="43" t="s">
        <v>1489</v>
      </c>
      <c r="Q131" s="43" t="s">
        <v>1517</v>
      </c>
      <c r="R131" s="43"/>
      <c r="S131" s="52">
        <f t="shared" si="2"/>
        <v>9.11</v>
      </c>
      <c r="T131" s="47"/>
      <c r="U131" s="47"/>
    </row>
    <row r="132" spans="1:21" ht="16.5" thickTop="1" thickBot="1" x14ac:dyDescent="0.3">
      <c r="A132" s="51" t="s">
        <v>1841</v>
      </c>
      <c r="B132" s="52" t="s">
        <v>1842</v>
      </c>
      <c r="C132" s="52" t="s">
        <v>38</v>
      </c>
      <c r="D132" s="52" t="s">
        <v>17</v>
      </c>
      <c r="E132" s="52" t="s">
        <v>18</v>
      </c>
      <c r="F132" s="52" t="s">
        <v>42</v>
      </c>
      <c r="G132" s="53">
        <v>46154.67083333333</v>
      </c>
      <c r="H132" s="53">
        <v>46162.527083333334</v>
      </c>
      <c r="I132" s="52">
        <v>8</v>
      </c>
      <c r="J132" s="52" t="s">
        <v>2373</v>
      </c>
      <c r="K132" s="52" t="s">
        <v>8317</v>
      </c>
      <c r="L132" s="52" t="s">
        <v>37</v>
      </c>
      <c r="M132" s="52">
        <v>8</v>
      </c>
      <c r="N132" s="52">
        <v>8</v>
      </c>
      <c r="O132" s="52">
        <v>8</v>
      </c>
      <c r="P132" s="52" t="s">
        <v>1508</v>
      </c>
      <c r="Q132" s="52" t="s">
        <v>1517</v>
      </c>
      <c r="R132" s="52" t="s">
        <v>1843</v>
      </c>
      <c r="S132" s="52">
        <f t="shared" si="2"/>
        <v>7.86</v>
      </c>
      <c r="T132" s="52"/>
      <c r="U132" s="52"/>
    </row>
    <row r="133" spans="1:21" s="46" customFormat="1" ht="16.5" thickTop="1" thickBot="1" x14ac:dyDescent="0.3">
      <c r="A133" s="50" t="s">
        <v>1839</v>
      </c>
      <c r="B133" s="43" t="s">
        <v>1840</v>
      </c>
      <c r="C133" s="43" t="s">
        <v>38</v>
      </c>
      <c r="D133" s="43" t="s">
        <v>17</v>
      </c>
      <c r="E133" s="43" t="s">
        <v>18</v>
      </c>
      <c r="F133" s="43" t="s">
        <v>42</v>
      </c>
      <c r="G133" s="48">
        <v>46154.675000000003</v>
      </c>
      <c r="H133" s="48">
        <v>46161.710416666669</v>
      </c>
      <c r="I133" s="43">
        <v>3</v>
      </c>
      <c r="J133" s="43" t="s">
        <v>2373</v>
      </c>
      <c r="K133" s="43" t="s">
        <v>8317</v>
      </c>
      <c r="L133" s="43" t="s">
        <v>33</v>
      </c>
      <c r="M133" s="43">
        <v>3</v>
      </c>
      <c r="N133" s="43">
        <v>3</v>
      </c>
      <c r="O133" s="43">
        <v>3</v>
      </c>
      <c r="P133" s="43" t="s">
        <v>1490</v>
      </c>
      <c r="Q133" s="43" t="s">
        <v>1514</v>
      </c>
      <c r="R133" s="43"/>
      <c r="S133" s="52">
        <f t="shared" si="2"/>
        <v>7.04</v>
      </c>
      <c r="T133" s="47"/>
      <c r="U133" s="47"/>
    </row>
    <row r="134" spans="1:21" ht="16.5" thickTop="1" thickBot="1" x14ac:dyDescent="0.3">
      <c r="A134" s="51" t="s">
        <v>1836</v>
      </c>
      <c r="B134" s="52" t="s">
        <v>1837</v>
      </c>
      <c r="C134" s="52" t="s">
        <v>38</v>
      </c>
      <c r="D134" s="52" t="s">
        <v>17</v>
      </c>
      <c r="E134" s="52" t="s">
        <v>18</v>
      </c>
      <c r="F134" s="52" t="s">
        <v>42</v>
      </c>
      <c r="G134" s="53">
        <v>46154.684027777781</v>
      </c>
      <c r="H134" s="53">
        <v>46169.750694444447</v>
      </c>
      <c r="I134" s="52">
        <v>62</v>
      </c>
      <c r="J134" s="52" t="s">
        <v>2373</v>
      </c>
      <c r="K134" s="52" t="s">
        <v>8346</v>
      </c>
      <c r="L134" s="52" t="s">
        <v>33</v>
      </c>
      <c r="M134" s="52">
        <v>62</v>
      </c>
      <c r="N134" s="52">
        <v>62</v>
      </c>
      <c r="O134" s="52">
        <v>62</v>
      </c>
      <c r="P134" s="52" t="s">
        <v>1418</v>
      </c>
      <c r="Q134" s="52" t="s">
        <v>1514</v>
      </c>
      <c r="R134" s="52" t="s">
        <v>1838</v>
      </c>
      <c r="S134" s="52">
        <f t="shared" si="2"/>
        <v>15.07</v>
      </c>
      <c r="T134" s="52"/>
      <c r="U134" s="52"/>
    </row>
    <row r="135" spans="1:21" s="46" customFormat="1" ht="16.5" thickTop="1" thickBot="1" x14ac:dyDescent="0.3">
      <c r="A135" s="50" t="s">
        <v>1834</v>
      </c>
      <c r="B135" s="43" t="s">
        <v>1835</v>
      </c>
      <c r="C135" s="43" t="s">
        <v>38</v>
      </c>
      <c r="D135" s="43" t="s">
        <v>17</v>
      </c>
      <c r="E135" s="43" t="s">
        <v>18</v>
      </c>
      <c r="F135" s="43" t="s">
        <v>42</v>
      </c>
      <c r="G135" s="48">
        <v>46154.750694444447</v>
      </c>
      <c r="H135" s="48">
        <v>46163.544444444444</v>
      </c>
      <c r="I135" s="43">
        <v>33</v>
      </c>
      <c r="J135" s="43" t="s">
        <v>2373</v>
      </c>
      <c r="K135" s="43" t="s">
        <v>8310</v>
      </c>
      <c r="L135" s="43" t="s">
        <v>33</v>
      </c>
      <c r="M135" s="43">
        <v>23</v>
      </c>
      <c r="N135" s="43">
        <v>23</v>
      </c>
      <c r="O135" s="43">
        <v>33</v>
      </c>
      <c r="P135" s="43" t="s">
        <v>1450</v>
      </c>
      <c r="Q135" s="43" t="s">
        <v>1546</v>
      </c>
      <c r="R135" s="43" t="s">
        <v>2403</v>
      </c>
      <c r="S135" s="52">
        <f t="shared" si="2"/>
        <v>8.7899999999999991</v>
      </c>
      <c r="T135" s="47"/>
      <c r="U135" s="47"/>
    </row>
    <row r="136" spans="1:21" ht="16.5" thickTop="1" thickBot="1" x14ac:dyDescent="0.3">
      <c r="A136" s="51" t="s">
        <v>1831</v>
      </c>
      <c r="B136" s="52" t="s">
        <v>1832</v>
      </c>
      <c r="C136" s="52" t="s">
        <v>38</v>
      </c>
      <c r="D136" s="52" t="s">
        <v>17</v>
      </c>
      <c r="E136" s="52" t="s">
        <v>18</v>
      </c>
      <c r="F136" s="52" t="s">
        <v>32</v>
      </c>
      <c r="G136" s="53">
        <v>46154.774305555555</v>
      </c>
      <c r="H136" s="53">
        <v>46158.543055555558</v>
      </c>
      <c r="I136" s="52">
        <v>17</v>
      </c>
      <c r="J136" s="52" t="s">
        <v>1156</v>
      </c>
      <c r="K136" s="52" t="s">
        <v>1156</v>
      </c>
      <c r="L136" s="52" t="s">
        <v>33</v>
      </c>
      <c r="M136" s="52">
        <v>5</v>
      </c>
      <c r="N136" s="52">
        <v>5</v>
      </c>
      <c r="O136" s="52">
        <v>17</v>
      </c>
      <c r="P136" s="52" t="s">
        <v>1833</v>
      </c>
      <c r="Q136" s="52" t="s">
        <v>1517</v>
      </c>
      <c r="R136" s="52" t="s">
        <v>2402</v>
      </c>
      <c r="S136" s="52">
        <f t="shared" si="2"/>
        <v>3.77</v>
      </c>
      <c r="T136" s="52"/>
      <c r="U136" s="52"/>
    </row>
    <row r="137" spans="1:21" s="46" customFormat="1" ht="16.5" thickTop="1" thickBot="1" x14ac:dyDescent="0.3">
      <c r="A137" s="50" t="s">
        <v>1828</v>
      </c>
      <c r="B137" s="43" t="s">
        <v>1829</v>
      </c>
      <c r="C137" s="43" t="s">
        <v>38</v>
      </c>
      <c r="D137" s="43" t="s">
        <v>17</v>
      </c>
      <c r="E137" s="43" t="s">
        <v>18</v>
      </c>
      <c r="F137" s="43" t="s">
        <v>32</v>
      </c>
      <c r="G137" s="48">
        <v>46154.779861111114</v>
      </c>
      <c r="H137" s="48">
        <v>46162.533333333333</v>
      </c>
      <c r="I137" s="43">
        <v>5</v>
      </c>
      <c r="J137" s="43" t="s">
        <v>2373</v>
      </c>
      <c r="K137" s="43" t="s">
        <v>8317</v>
      </c>
      <c r="L137" s="43" t="s">
        <v>25</v>
      </c>
      <c r="M137" s="43">
        <v>5</v>
      </c>
      <c r="N137" s="43">
        <v>1</v>
      </c>
      <c r="O137" s="43">
        <v>1</v>
      </c>
      <c r="P137" s="43" t="s">
        <v>1477</v>
      </c>
      <c r="Q137" s="43" t="s">
        <v>1517</v>
      </c>
      <c r="R137" s="43" t="s">
        <v>1830</v>
      </c>
      <c r="S137" s="52">
        <f t="shared" si="2"/>
        <v>7.75</v>
      </c>
      <c r="T137" s="47"/>
      <c r="U137" s="47"/>
    </row>
    <row r="138" spans="1:21" ht="16.5" thickTop="1" thickBot="1" x14ac:dyDescent="0.3">
      <c r="A138" s="51" t="s">
        <v>1826</v>
      </c>
      <c r="B138" s="52" t="s">
        <v>1827</v>
      </c>
      <c r="C138" s="52" t="s">
        <v>38</v>
      </c>
      <c r="D138" s="52" t="s">
        <v>17</v>
      </c>
      <c r="E138" s="52" t="s">
        <v>18</v>
      </c>
      <c r="F138" s="52" t="s">
        <v>32</v>
      </c>
      <c r="G138" s="53">
        <v>46154.798611111109</v>
      </c>
      <c r="H138" s="53">
        <v>46160.510416666664</v>
      </c>
      <c r="I138" s="52">
        <v>3</v>
      </c>
      <c r="J138" s="52" t="s">
        <v>1156</v>
      </c>
      <c r="K138" s="52" t="s">
        <v>1156</v>
      </c>
      <c r="L138" s="52" t="s">
        <v>33</v>
      </c>
      <c r="M138" s="52">
        <v>3</v>
      </c>
      <c r="N138" s="52">
        <v>3</v>
      </c>
      <c r="O138" s="52">
        <v>3</v>
      </c>
      <c r="P138" s="52" t="s">
        <v>1444</v>
      </c>
      <c r="Q138" s="52" t="s">
        <v>1517</v>
      </c>
      <c r="R138" s="52" t="s">
        <v>2401</v>
      </c>
      <c r="S138" s="52">
        <f t="shared" si="2"/>
        <v>5.71</v>
      </c>
      <c r="T138" s="52"/>
      <c r="U138" s="52"/>
    </row>
    <row r="139" spans="1:21" s="46" customFormat="1" ht="16.5" thickTop="1" thickBot="1" x14ac:dyDescent="0.3">
      <c r="A139" s="50" t="s">
        <v>1823</v>
      </c>
      <c r="B139" s="43" t="s">
        <v>1824</v>
      </c>
      <c r="C139" s="43" t="s">
        <v>38</v>
      </c>
      <c r="D139" s="43" t="s">
        <v>17</v>
      </c>
      <c r="E139" s="43" t="s">
        <v>18</v>
      </c>
      <c r="F139" s="43" t="s">
        <v>42</v>
      </c>
      <c r="G139" s="48">
        <v>46154.798611111109</v>
      </c>
      <c r="H139" s="48">
        <v>46160.542361111111</v>
      </c>
      <c r="I139" s="43">
        <v>16</v>
      </c>
      <c r="J139" s="43" t="s">
        <v>1156</v>
      </c>
      <c r="K139" s="43" t="s">
        <v>1156</v>
      </c>
      <c r="L139" s="43" t="s">
        <v>33</v>
      </c>
      <c r="M139" s="43">
        <v>13</v>
      </c>
      <c r="N139" s="43">
        <v>13</v>
      </c>
      <c r="O139" s="43">
        <v>16</v>
      </c>
      <c r="P139" s="43" t="s">
        <v>1825</v>
      </c>
      <c r="Q139" s="43" t="s">
        <v>1517</v>
      </c>
      <c r="R139" s="43" t="s">
        <v>2400</v>
      </c>
      <c r="S139" s="52">
        <f t="shared" si="2"/>
        <v>5.74</v>
      </c>
      <c r="T139" s="47"/>
      <c r="U139" s="47"/>
    </row>
    <row r="140" spans="1:21" ht="16.5" thickTop="1" thickBot="1" x14ac:dyDescent="0.3">
      <c r="A140" s="51" t="s">
        <v>1819</v>
      </c>
      <c r="B140" s="52" t="s">
        <v>1820</v>
      </c>
      <c r="C140" s="52" t="s">
        <v>39</v>
      </c>
      <c r="D140" s="52" t="s">
        <v>17</v>
      </c>
      <c r="E140" s="52" t="s">
        <v>18</v>
      </c>
      <c r="F140" s="52" t="s">
        <v>42</v>
      </c>
      <c r="G140" s="53">
        <v>46154.805555555555</v>
      </c>
      <c r="H140" s="53">
        <v>46162.54791666667</v>
      </c>
      <c r="I140" s="52">
        <v>44</v>
      </c>
      <c r="J140" s="52" t="s">
        <v>1156</v>
      </c>
      <c r="K140" s="52" t="s">
        <v>1156</v>
      </c>
      <c r="L140" s="52" t="s">
        <v>33</v>
      </c>
      <c r="M140" s="52">
        <v>0</v>
      </c>
      <c r="N140" s="52">
        <v>0</v>
      </c>
      <c r="O140" s="52">
        <v>44</v>
      </c>
      <c r="P140" s="52" t="s">
        <v>1821</v>
      </c>
      <c r="Q140" s="52" t="s">
        <v>1517</v>
      </c>
      <c r="R140" s="52" t="s">
        <v>1822</v>
      </c>
      <c r="S140" s="52">
        <f t="shared" si="2"/>
        <v>7.74</v>
      </c>
      <c r="T140" s="52"/>
      <c r="U140" s="52"/>
    </row>
    <row r="141" spans="1:21" s="46" customFormat="1" ht="16.5" thickTop="1" thickBot="1" x14ac:dyDescent="0.3">
      <c r="A141" s="50" t="s">
        <v>1816</v>
      </c>
      <c r="B141" s="43" t="s">
        <v>1817</v>
      </c>
      <c r="C141" s="43" t="s">
        <v>38</v>
      </c>
      <c r="D141" s="43" t="s">
        <v>17</v>
      </c>
      <c r="E141" s="43" t="s">
        <v>18</v>
      </c>
      <c r="F141" s="43" t="s">
        <v>42</v>
      </c>
      <c r="G141" s="48">
        <v>46154.807638888888</v>
      </c>
      <c r="H141" s="48">
        <v>46168.509722222225</v>
      </c>
      <c r="I141" s="43">
        <v>166</v>
      </c>
      <c r="J141" s="43" t="s">
        <v>1156</v>
      </c>
      <c r="K141" s="43" t="s">
        <v>1156</v>
      </c>
      <c r="L141" s="43" t="s">
        <v>37</v>
      </c>
      <c r="M141" s="43">
        <v>166</v>
      </c>
      <c r="N141" s="43">
        <v>166</v>
      </c>
      <c r="O141" s="43">
        <v>166</v>
      </c>
      <c r="P141" s="43" t="s">
        <v>1818</v>
      </c>
      <c r="Q141" s="43" t="s">
        <v>1546</v>
      </c>
      <c r="R141" s="43" t="s">
        <v>8345</v>
      </c>
      <c r="S141" s="52">
        <f t="shared" si="2"/>
        <v>13.7</v>
      </c>
      <c r="T141" s="47"/>
      <c r="U141" s="47"/>
    </row>
    <row r="142" spans="1:21" ht="16.5" thickTop="1" thickBot="1" x14ac:dyDescent="0.3">
      <c r="A142" s="51" t="s">
        <v>1812</v>
      </c>
      <c r="B142" s="52" t="s">
        <v>1813</v>
      </c>
      <c r="C142" s="52" t="s">
        <v>39</v>
      </c>
      <c r="D142" s="52" t="s">
        <v>17</v>
      </c>
      <c r="E142" s="52" t="s">
        <v>18</v>
      </c>
      <c r="F142" s="52" t="s">
        <v>42</v>
      </c>
      <c r="G142" s="53">
        <v>46154.811111111114</v>
      </c>
      <c r="H142" s="53">
        <v>46170.571527777778</v>
      </c>
      <c r="I142" s="52">
        <v>1</v>
      </c>
      <c r="J142" s="52" t="s">
        <v>1156</v>
      </c>
      <c r="K142" s="52" t="s">
        <v>1156</v>
      </c>
      <c r="L142" s="52" t="s">
        <v>33</v>
      </c>
      <c r="M142" s="52">
        <v>0</v>
      </c>
      <c r="N142" s="52">
        <v>0</v>
      </c>
      <c r="O142" s="52">
        <v>1</v>
      </c>
      <c r="P142" s="52" t="s">
        <v>1814</v>
      </c>
      <c r="Q142" s="52" t="s">
        <v>1517</v>
      </c>
      <c r="R142" s="52" t="s">
        <v>1815</v>
      </c>
      <c r="S142" s="52">
        <f t="shared" si="2"/>
        <v>15.76</v>
      </c>
      <c r="T142" s="52"/>
      <c r="U142" s="52"/>
    </row>
    <row r="143" spans="1:21" s="46" customFormat="1" ht="16.5" thickTop="1" thickBot="1" x14ac:dyDescent="0.3">
      <c r="A143" s="50" t="s">
        <v>1810</v>
      </c>
      <c r="B143" s="43" t="s">
        <v>1811</v>
      </c>
      <c r="C143" s="43" t="s">
        <v>38</v>
      </c>
      <c r="D143" s="43" t="s">
        <v>17</v>
      </c>
      <c r="E143" s="43" t="s">
        <v>19</v>
      </c>
      <c r="F143" s="43" t="s">
        <v>21</v>
      </c>
      <c r="G143" s="48">
        <v>46155.474999999999</v>
      </c>
      <c r="H143" s="48">
        <v>46164.509722222225</v>
      </c>
      <c r="I143" s="43">
        <v>438</v>
      </c>
      <c r="J143" s="43" t="s">
        <v>1156</v>
      </c>
      <c r="K143" s="43" t="s">
        <v>1156</v>
      </c>
      <c r="L143" s="43" t="s">
        <v>20</v>
      </c>
      <c r="M143" s="43">
        <v>438</v>
      </c>
      <c r="N143" s="43">
        <v>73</v>
      </c>
      <c r="O143" s="43">
        <v>73</v>
      </c>
      <c r="P143" s="43" t="s">
        <v>1473</v>
      </c>
      <c r="Q143" s="43" t="s">
        <v>1517</v>
      </c>
      <c r="R143" s="43" t="s">
        <v>2399</v>
      </c>
      <c r="S143" s="52">
        <f t="shared" si="2"/>
        <v>9.0299999999999994</v>
      </c>
      <c r="T143" s="47"/>
      <c r="U143" s="47"/>
    </row>
    <row r="144" spans="1:21" ht="16.5" thickTop="1" thickBot="1" x14ac:dyDescent="0.3">
      <c r="A144" s="51" t="s">
        <v>1808</v>
      </c>
      <c r="B144" s="52" t="s">
        <v>1809</v>
      </c>
      <c r="C144" s="52" t="s">
        <v>38</v>
      </c>
      <c r="D144" s="52" t="s">
        <v>17</v>
      </c>
      <c r="E144" s="52" t="s">
        <v>19</v>
      </c>
      <c r="F144" s="52" t="s">
        <v>21</v>
      </c>
      <c r="G144" s="53">
        <v>46155.525000000001</v>
      </c>
      <c r="H144" s="53">
        <v>46158.509027777778</v>
      </c>
      <c r="I144" s="52">
        <v>359</v>
      </c>
      <c r="J144" s="52" t="s">
        <v>1156</v>
      </c>
      <c r="K144" s="52" t="s">
        <v>1156</v>
      </c>
      <c r="L144" s="52" t="s">
        <v>20</v>
      </c>
      <c r="M144" s="52">
        <v>359</v>
      </c>
      <c r="N144" s="52">
        <v>71</v>
      </c>
      <c r="O144" s="52">
        <v>71</v>
      </c>
      <c r="P144" s="52" t="s">
        <v>1389</v>
      </c>
      <c r="Q144" s="52" t="s">
        <v>1517</v>
      </c>
      <c r="R144" s="52" t="s">
        <v>2398</v>
      </c>
      <c r="S144" s="52">
        <f t="shared" si="2"/>
        <v>2.98</v>
      </c>
      <c r="T144" s="52"/>
      <c r="U144" s="52"/>
    </row>
    <row r="145" spans="1:21" s="46" customFormat="1" ht="16.5" thickTop="1" thickBot="1" x14ac:dyDescent="0.3">
      <c r="A145" s="50" t="s">
        <v>1805</v>
      </c>
      <c r="B145" s="43" t="s">
        <v>1806</v>
      </c>
      <c r="C145" s="43" t="s">
        <v>38</v>
      </c>
      <c r="D145" s="43" t="s">
        <v>17</v>
      </c>
      <c r="E145" s="43" t="s">
        <v>19</v>
      </c>
      <c r="F145" s="43" t="s">
        <v>21</v>
      </c>
      <c r="G145" s="48">
        <v>46155.543055555558</v>
      </c>
      <c r="H145" s="48">
        <v>46161.509027777778</v>
      </c>
      <c r="I145" s="43">
        <v>77</v>
      </c>
      <c r="J145" s="43" t="s">
        <v>1156</v>
      </c>
      <c r="K145" s="43" t="s">
        <v>1156</v>
      </c>
      <c r="L145" s="43" t="s">
        <v>20</v>
      </c>
      <c r="M145" s="43">
        <v>77</v>
      </c>
      <c r="N145" s="43">
        <v>14</v>
      </c>
      <c r="O145" s="43">
        <v>14</v>
      </c>
      <c r="P145" s="43" t="s">
        <v>1807</v>
      </c>
      <c r="Q145" s="43" t="s">
        <v>1517</v>
      </c>
      <c r="R145" s="43" t="s">
        <v>2397</v>
      </c>
      <c r="S145" s="52">
        <f t="shared" si="2"/>
        <v>5.97</v>
      </c>
      <c r="T145" s="47"/>
      <c r="U145" s="47"/>
    </row>
    <row r="146" spans="1:21" ht="16.5" thickTop="1" thickBot="1" x14ac:dyDescent="0.3">
      <c r="A146" s="51" t="s">
        <v>1803</v>
      </c>
      <c r="B146" s="52" t="s">
        <v>1804</v>
      </c>
      <c r="C146" s="52" t="s">
        <v>38</v>
      </c>
      <c r="D146" s="52" t="s">
        <v>17</v>
      </c>
      <c r="E146" s="52" t="s">
        <v>19</v>
      </c>
      <c r="F146" s="52" t="s">
        <v>21</v>
      </c>
      <c r="G146" s="53">
        <v>46155.552777777775</v>
      </c>
      <c r="H146" s="53">
        <v>46158.574999999997</v>
      </c>
      <c r="I146" s="52">
        <v>44</v>
      </c>
      <c r="J146" s="52" t="s">
        <v>1156</v>
      </c>
      <c r="K146" s="52" t="s">
        <v>1156</v>
      </c>
      <c r="L146" s="52" t="s">
        <v>20</v>
      </c>
      <c r="M146" s="52">
        <v>44</v>
      </c>
      <c r="N146" s="52">
        <v>4</v>
      </c>
      <c r="O146" s="52">
        <v>4</v>
      </c>
      <c r="P146" s="52" t="s">
        <v>1287</v>
      </c>
      <c r="Q146" s="52" t="s">
        <v>1514</v>
      </c>
      <c r="R146" s="52" t="s">
        <v>2396</v>
      </c>
      <c r="S146" s="52">
        <f t="shared" si="2"/>
        <v>3.02</v>
      </c>
      <c r="T146" s="52"/>
      <c r="U146" s="52"/>
    </row>
    <row r="147" spans="1:21" s="46" customFormat="1" ht="16.5" thickTop="1" thickBot="1" x14ac:dyDescent="0.3">
      <c r="A147" s="50" t="s">
        <v>1801</v>
      </c>
      <c r="B147" s="43" t="s">
        <v>1802</v>
      </c>
      <c r="C147" s="43" t="s">
        <v>38</v>
      </c>
      <c r="D147" s="43" t="s">
        <v>17</v>
      </c>
      <c r="E147" s="43" t="s">
        <v>19</v>
      </c>
      <c r="F147" s="43" t="s">
        <v>21</v>
      </c>
      <c r="G147" s="48">
        <v>46155.602083333331</v>
      </c>
      <c r="H147" s="48">
        <v>46164.508333333331</v>
      </c>
      <c r="I147" s="43">
        <v>127</v>
      </c>
      <c r="J147" s="43" t="s">
        <v>1156</v>
      </c>
      <c r="K147" s="43" t="s">
        <v>1156</v>
      </c>
      <c r="L147" s="43" t="s">
        <v>20</v>
      </c>
      <c r="M147" s="43">
        <v>127</v>
      </c>
      <c r="N147" s="43">
        <v>15</v>
      </c>
      <c r="O147" s="43">
        <v>15</v>
      </c>
      <c r="P147" s="43" t="s">
        <v>1321</v>
      </c>
      <c r="Q147" s="43" t="s">
        <v>1514</v>
      </c>
      <c r="R147" s="43" t="s">
        <v>2395</v>
      </c>
      <c r="S147" s="52">
        <f t="shared" si="2"/>
        <v>8.91</v>
      </c>
      <c r="T147" s="47"/>
      <c r="U147" s="47"/>
    </row>
    <row r="148" spans="1:21" ht="16.5" thickTop="1" thickBot="1" x14ac:dyDescent="0.3">
      <c r="A148" s="51" t="s">
        <v>1984</v>
      </c>
      <c r="B148" s="52" t="s">
        <v>1985</v>
      </c>
      <c r="C148" s="52" t="s">
        <v>38</v>
      </c>
      <c r="D148" s="52" t="s">
        <v>17</v>
      </c>
      <c r="E148" s="52" t="s">
        <v>18</v>
      </c>
      <c r="F148" s="52" t="s">
        <v>42</v>
      </c>
      <c r="G148" s="53">
        <v>46155.629166666666</v>
      </c>
      <c r="H148" s="53">
        <v>46171.511111111111</v>
      </c>
      <c r="I148" s="52">
        <v>3</v>
      </c>
      <c r="J148" s="52" t="s">
        <v>1156</v>
      </c>
      <c r="K148" s="52" t="s">
        <v>1156</v>
      </c>
      <c r="L148" s="52" t="s">
        <v>33</v>
      </c>
      <c r="M148" s="52">
        <v>3</v>
      </c>
      <c r="N148" s="52">
        <v>3</v>
      </c>
      <c r="O148" s="52">
        <v>3</v>
      </c>
      <c r="P148" s="52" t="s">
        <v>1461</v>
      </c>
      <c r="Q148" s="52" t="s">
        <v>1517</v>
      </c>
      <c r="R148" s="52" t="s">
        <v>8349</v>
      </c>
      <c r="S148" s="52">
        <f t="shared" si="2"/>
        <v>15.88</v>
      </c>
      <c r="T148" s="52"/>
      <c r="U148" s="52" t="s">
        <v>8411</v>
      </c>
    </row>
    <row r="149" spans="1:21" s="46" customFormat="1" ht="16.5" thickTop="1" thickBot="1" x14ac:dyDescent="0.3">
      <c r="A149" s="50" t="s">
        <v>1798</v>
      </c>
      <c r="B149" s="43" t="s">
        <v>1799</v>
      </c>
      <c r="C149" s="43" t="s">
        <v>38</v>
      </c>
      <c r="D149" s="43" t="s">
        <v>17</v>
      </c>
      <c r="E149" s="43" t="s">
        <v>19</v>
      </c>
      <c r="F149" s="43" t="s">
        <v>21</v>
      </c>
      <c r="G149" s="48">
        <v>46155.640277777777</v>
      </c>
      <c r="H149" s="48">
        <v>46165.584027777775</v>
      </c>
      <c r="I149" s="43">
        <v>395</v>
      </c>
      <c r="J149" s="43" t="s">
        <v>2373</v>
      </c>
      <c r="K149" s="43" t="s">
        <v>8278</v>
      </c>
      <c r="L149" s="43" t="s">
        <v>20</v>
      </c>
      <c r="M149" s="43">
        <v>395</v>
      </c>
      <c r="N149" s="43">
        <v>395</v>
      </c>
      <c r="O149" s="43">
        <v>395</v>
      </c>
      <c r="P149" s="43" t="s">
        <v>1362</v>
      </c>
      <c r="Q149" s="43" t="s">
        <v>1546</v>
      </c>
      <c r="R149" s="43" t="s">
        <v>1800</v>
      </c>
      <c r="S149" s="52">
        <f t="shared" si="2"/>
        <v>9.94</v>
      </c>
      <c r="T149" s="47"/>
      <c r="U149" s="47"/>
    </row>
    <row r="150" spans="1:21" ht="16.5" thickTop="1" thickBot="1" x14ac:dyDescent="0.3">
      <c r="A150" s="51" t="s">
        <v>1796</v>
      </c>
      <c r="B150" s="52" t="s">
        <v>1797</v>
      </c>
      <c r="C150" s="52" t="s">
        <v>38</v>
      </c>
      <c r="D150" s="52" t="s">
        <v>17</v>
      </c>
      <c r="E150" s="52" t="s">
        <v>18</v>
      </c>
      <c r="F150" s="52" t="s">
        <v>42</v>
      </c>
      <c r="G150" s="53">
        <v>46155.740277777775</v>
      </c>
      <c r="H150" s="53">
        <v>46158.57916666667</v>
      </c>
      <c r="I150" s="52">
        <v>21</v>
      </c>
      <c r="J150" s="52" t="s">
        <v>1156</v>
      </c>
      <c r="K150" s="52" t="s">
        <v>1156</v>
      </c>
      <c r="L150" s="52" t="s">
        <v>36</v>
      </c>
      <c r="M150" s="52">
        <v>21</v>
      </c>
      <c r="N150" s="52">
        <v>21</v>
      </c>
      <c r="O150" s="52">
        <v>21</v>
      </c>
      <c r="P150" s="52" t="s">
        <v>1650</v>
      </c>
      <c r="Q150" s="52" t="s">
        <v>1517</v>
      </c>
      <c r="R150" s="52" t="s">
        <v>2394</v>
      </c>
      <c r="S150" s="52">
        <f t="shared" si="2"/>
        <v>2.84</v>
      </c>
      <c r="T150" s="52"/>
      <c r="U150" s="52"/>
    </row>
    <row r="151" spans="1:21" s="46" customFormat="1" ht="16.5" thickTop="1" thickBot="1" x14ac:dyDescent="0.3">
      <c r="A151" s="50" t="s">
        <v>1792</v>
      </c>
      <c r="B151" s="43" t="s">
        <v>1793</v>
      </c>
      <c r="C151" s="43" t="s">
        <v>38</v>
      </c>
      <c r="D151" s="43" t="s">
        <v>17</v>
      </c>
      <c r="E151" s="43" t="s">
        <v>18</v>
      </c>
      <c r="F151" s="43" t="s">
        <v>42</v>
      </c>
      <c r="G151" s="48">
        <v>46155.743750000001</v>
      </c>
      <c r="H151" s="48">
        <v>46158.582638888889</v>
      </c>
      <c r="I151" s="43">
        <v>258</v>
      </c>
      <c r="J151" s="43" t="s">
        <v>1156</v>
      </c>
      <c r="K151" s="43" t="s">
        <v>1156</v>
      </c>
      <c r="L151" s="43" t="s">
        <v>36</v>
      </c>
      <c r="M151" s="43">
        <v>258</v>
      </c>
      <c r="N151" s="43">
        <v>258</v>
      </c>
      <c r="O151" s="43">
        <v>258</v>
      </c>
      <c r="P151" s="43" t="s">
        <v>1650</v>
      </c>
      <c r="Q151" s="43" t="s">
        <v>1517</v>
      </c>
      <c r="R151" s="43" t="s">
        <v>2393</v>
      </c>
      <c r="S151" s="52">
        <f t="shared" si="2"/>
        <v>2.84</v>
      </c>
      <c r="T151" s="47"/>
      <c r="U151" s="47"/>
    </row>
    <row r="152" spans="1:21" ht="16.5" thickTop="1" thickBot="1" x14ac:dyDescent="0.3">
      <c r="A152" s="51" t="s">
        <v>1794</v>
      </c>
      <c r="B152" s="52" t="s">
        <v>1795</v>
      </c>
      <c r="C152" s="52" t="s">
        <v>38</v>
      </c>
      <c r="D152" s="52" t="s">
        <v>17</v>
      </c>
      <c r="E152" s="52" t="s">
        <v>19</v>
      </c>
      <c r="F152" s="52" t="s">
        <v>21</v>
      </c>
      <c r="G152" s="53">
        <v>46155.743750000001</v>
      </c>
      <c r="H152" s="53">
        <v>46171.709027777775</v>
      </c>
      <c r="I152" s="52">
        <v>242</v>
      </c>
      <c r="J152" s="52" t="s">
        <v>2373</v>
      </c>
      <c r="K152" s="52" t="s">
        <v>8333</v>
      </c>
      <c r="L152" s="52" t="s">
        <v>20</v>
      </c>
      <c r="M152" s="52">
        <v>232</v>
      </c>
      <c r="N152" s="52">
        <v>34</v>
      </c>
      <c r="O152" s="52">
        <v>35</v>
      </c>
      <c r="P152" s="52" t="s">
        <v>1341</v>
      </c>
      <c r="Q152" s="52" t="s">
        <v>1517</v>
      </c>
      <c r="R152" s="52" t="s">
        <v>8344</v>
      </c>
      <c r="S152" s="52">
        <f t="shared" si="2"/>
        <v>15.97</v>
      </c>
      <c r="T152" s="52"/>
      <c r="U152" s="52"/>
    </row>
    <row r="153" spans="1:21" s="46" customFormat="1" ht="16.5" thickTop="1" thickBot="1" x14ac:dyDescent="0.3">
      <c r="A153" s="50" t="s">
        <v>1790</v>
      </c>
      <c r="B153" s="43" t="s">
        <v>1791</v>
      </c>
      <c r="C153" s="43" t="s">
        <v>38</v>
      </c>
      <c r="D153" s="43" t="s">
        <v>17</v>
      </c>
      <c r="E153" s="43" t="s">
        <v>18</v>
      </c>
      <c r="F153" s="43" t="s">
        <v>42</v>
      </c>
      <c r="G153" s="48">
        <v>46155.748611111114</v>
      </c>
      <c r="H153" s="48">
        <v>46158.598611111112</v>
      </c>
      <c r="I153" s="43">
        <v>138</v>
      </c>
      <c r="J153" s="43" t="s">
        <v>1156</v>
      </c>
      <c r="K153" s="43" t="s">
        <v>1156</v>
      </c>
      <c r="L153" s="43" t="s">
        <v>36</v>
      </c>
      <c r="M153" s="43">
        <v>138</v>
      </c>
      <c r="N153" s="43">
        <v>138</v>
      </c>
      <c r="O153" s="43">
        <v>138</v>
      </c>
      <c r="P153" s="43" t="s">
        <v>1436</v>
      </c>
      <c r="Q153" s="43" t="s">
        <v>1517</v>
      </c>
      <c r="R153" s="43" t="s">
        <v>2392</v>
      </c>
      <c r="S153" s="52">
        <f t="shared" si="2"/>
        <v>2.85</v>
      </c>
      <c r="T153" s="47"/>
      <c r="U153" s="47"/>
    </row>
    <row r="154" spans="1:21" ht="16.5" thickTop="1" thickBot="1" x14ac:dyDescent="0.3">
      <c r="A154" s="51" t="s">
        <v>1788</v>
      </c>
      <c r="B154" s="52" t="s">
        <v>1789</v>
      </c>
      <c r="C154" s="52" t="s">
        <v>39</v>
      </c>
      <c r="D154" s="52" t="s">
        <v>17</v>
      </c>
      <c r="E154" s="52" t="s">
        <v>19</v>
      </c>
      <c r="F154" s="52" t="s">
        <v>21</v>
      </c>
      <c r="G154" s="53">
        <v>46155.750694444447</v>
      </c>
      <c r="H154" s="53">
        <v>46161.570138888892</v>
      </c>
      <c r="I154" s="52">
        <v>111</v>
      </c>
      <c r="J154" s="52" t="s">
        <v>1156</v>
      </c>
      <c r="K154" s="52" t="s">
        <v>1156</v>
      </c>
      <c r="L154" s="52" t="s">
        <v>20</v>
      </c>
      <c r="M154" s="52">
        <v>0</v>
      </c>
      <c r="N154" s="52">
        <v>0</v>
      </c>
      <c r="O154" s="52">
        <v>41</v>
      </c>
      <c r="P154" s="52" t="s">
        <v>1341</v>
      </c>
      <c r="Q154" s="52" t="s">
        <v>1517</v>
      </c>
      <c r="R154" s="52"/>
      <c r="S154" s="52">
        <f t="shared" si="2"/>
        <v>5.82</v>
      </c>
      <c r="T154" s="52"/>
      <c r="U154" s="52"/>
    </row>
    <row r="155" spans="1:21" s="46" customFormat="1" ht="16.5" thickTop="1" thickBot="1" x14ac:dyDescent="0.3">
      <c r="A155" s="50" t="s">
        <v>1786</v>
      </c>
      <c r="B155" s="43" t="s">
        <v>1787</v>
      </c>
      <c r="C155" s="43" t="s">
        <v>38</v>
      </c>
      <c r="D155" s="43" t="s">
        <v>17</v>
      </c>
      <c r="E155" s="43" t="s">
        <v>19</v>
      </c>
      <c r="F155" s="43" t="s">
        <v>21</v>
      </c>
      <c r="G155" s="48">
        <v>46155.760416666664</v>
      </c>
      <c r="H155" s="48">
        <v>46158.540277777778</v>
      </c>
      <c r="I155" s="43">
        <v>112</v>
      </c>
      <c r="J155" s="43" t="s">
        <v>1156</v>
      </c>
      <c r="K155" s="43" t="s">
        <v>1156</v>
      </c>
      <c r="L155" s="43" t="s">
        <v>20</v>
      </c>
      <c r="M155" s="43">
        <v>111</v>
      </c>
      <c r="N155" s="43">
        <v>7</v>
      </c>
      <c r="O155" s="43">
        <v>7</v>
      </c>
      <c r="P155" s="43" t="s">
        <v>1287</v>
      </c>
      <c r="Q155" s="43" t="s">
        <v>1517</v>
      </c>
      <c r="R155" s="43" t="s">
        <v>2391</v>
      </c>
      <c r="S155" s="52">
        <f t="shared" si="2"/>
        <v>2.78</v>
      </c>
      <c r="T155" s="47"/>
      <c r="U155" s="47"/>
    </row>
    <row r="156" spans="1:21" ht="16.5" thickTop="1" thickBot="1" x14ac:dyDescent="0.3">
      <c r="A156" s="51" t="s">
        <v>1784</v>
      </c>
      <c r="B156" s="52" t="s">
        <v>1785</v>
      </c>
      <c r="C156" s="52" t="s">
        <v>38</v>
      </c>
      <c r="D156" s="52" t="s">
        <v>17</v>
      </c>
      <c r="E156" s="52" t="s">
        <v>19</v>
      </c>
      <c r="F156" s="52" t="s">
        <v>19</v>
      </c>
      <c r="G156" s="53">
        <v>46156.425000000003</v>
      </c>
      <c r="H156" s="53">
        <v>46157.507638888892</v>
      </c>
      <c r="I156" s="52">
        <v>70</v>
      </c>
      <c r="J156" s="52" t="s">
        <v>1156</v>
      </c>
      <c r="K156" s="52" t="s">
        <v>1156</v>
      </c>
      <c r="L156" s="52" t="s">
        <v>25</v>
      </c>
      <c r="M156" s="52">
        <v>70</v>
      </c>
      <c r="N156" s="52">
        <v>35</v>
      </c>
      <c r="O156" s="52">
        <v>35</v>
      </c>
      <c r="P156" s="52" t="s">
        <v>1445</v>
      </c>
      <c r="Q156" s="52" t="s">
        <v>1517</v>
      </c>
      <c r="R156" s="52" t="s">
        <v>2390</v>
      </c>
      <c r="S156" s="52">
        <f t="shared" si="2"/>
        <v>1.08</v>
      </c>
      <c r="T156" s="52"/>
      <c r="U156" s="52"/>
    </row>
    <row r="157" spans="1:21" s="46" customFormat="1" ht="16.5" thickTop="1" thickBot="1" x14ac:dyDescent="0.3">
      <c r="A157" s="50" t="s">
        <v>1782</v>
      </c>
      <c r="B157" s="43" t="s">
        <v>1783</v>
      </c>
      <c r="C157" s="43" t="s">
        <v>38</v>
      </c>
      <c r="D157" s="43" t="s">
        <v>17</v>
      </c>
      <c r="E157" s="43" t="s">
        <v>19</v>
      </c>
      <c r="F157" s="43" t="s">
        <v>21</v>
      </c>
      <c r="G157" s="48">
        <v>46156.539583333331</v>
      </c>
      <c r="H157" s="48">
        <v>46157.506944444445</v>
      </c>
      <c r="I157" s="43">
        <v>7</v>
      </c>
      <c r="J157" s="43" t="s">
        <v>1156</v>
      </c>
      <c r="K157" s="43" t="s">
        <v>8294</v>
      </c>
      <c r="L157" s="43" t="s">
        <v>20</v>
      </c>
      <c r="M157" s="43">
        <v>7</v>
      </c>
      <c r="N157" s="43">
        <v>1</v>
      </c>
      <c r="O157" s="43">
        <v>1</v>
      </c>
      <c r="P157" s="43" t="s">
        <v>1410</v>
      </c>
      <c r="Q157" s="43" t="s">
        <v>1546</v>
      </c>
      <c r="R157" s="43" t="s">
        <v>2389</v>
      </c>
      <c r="S157" s="52">
        <f t="shared" si="2"/>
        <v>0.97</v>
      </c>
      <c r="T157" s="47"/>
      <c r="U157" s="47"/>
    </row>
    <row r="158" spans="1:21" ht="16.5" thickTop="1" thickBot="1" x14ac:dyDescent="0.3">
      <c r="A158" s="51" t="s">
        <v>1780</v>
      </c>
      <c r="B158" s="52" t="s">
        <v>1781</v>
      </c>
      <c r="C158" s="52" t="s">
        <v>38</v>
      </c>
      <c r="D158" s="52" t="s">
        <v>17</v>
      </c>
      <c r="E158" s="52" t="s">
        <v>19</v>
      </c>
      <c r="F158" s="52" t="s">
        <v>21</v>
      </c>
      <c r="G158" s="53">
        <v>46156.587500000001</v>
      </c>
      <c r="H158" s="53">
        <v>46168.65</v>
      </c>
      <c r="I158" s="52">
        <v>116</v>
      </c>
      <c r="J158" s="52" t="s">
        <v>2373</v>
      </c>
      <c r="K158" s="52" t="s">
        <v>8333</v>
      </c>
      <c r="L158" s="52" t="s">
        <v>20</v>
      </c>
      <c r="M158" s="52">
        <v>102</v>
      </c>
      <c r="N158" s="52">
        <v>27</v>
      </c>
      <c r="O158" s="52">
        <v>28</v>
      </c>
      <c r="P158" s="52" t="s">
        <v>1410</v>
      </c>
      <c r="Q158" s="52" t="s">
        <v>1514</v>
      </c>
      <c r="R158" s="52" t="s">
        <v>2388</v>
      </c>
      <c r="S158" s="52">
        <f t="shared" si="2"/>
        <v>12.06</v>
      </c>
      <c r="T158" s="52"/>
      <c r="U158" s="52"/>
    </row>
    <row r="159" spans="1:21" s="46" customFormat="1" ht="16.5" thickTop="1" thickBot="1" x14ac:dyDescent="0.3">
      <c r="A159" s="50" t="s">
        <v>1778</v>
      </c>
      <c r="B159" s="43" t="s">
        <v>1779</v>
      </c>
      <c r="C159" s="43" t="s">
        <v>38</v>
      </c>
      <c r="D159" s="43" t="s">
        <v>17</v>
      </c>
      <c r="E159" s="43" t="s">
        <v>18</v>
      </c>
      <c r="F159" s="43" t="s">
        <v>42</v>
      </c>
      <c r="G159" s="48">
        <v>46156.617361111108</v>
      </c>
      <c r="H159" s="48">
        <v>46163.506249999999</v>
      </c>
      <c r="I159" s="43">
        <v>1</v>
      </c>
      <c r="J159" s="43" t="s">
        <v>2373</v>
      </c>
      <c r="K159" s="43" t="s">
        <v>8310</v>
      </c>
      <c r="L159" s="43" t="s">
        <v>33</v>
      </c>
      <c r="M159" s="43">
        <v>1</v>
      </c>
      <c r="N159" s="43">
        <v>1</v>
      </c>
      <c r="O159" s="43">
        <v>1</v>
      </c>
      <c r="P159" s="43" t="s">
        <v>1470</v>
      </c>
      <c r="Q159" s="43" t="s">
        <v>1546</v>
      </c>
      <c r="R159" s="43"/>
      <c r="S159" s="52">
        <f t="shared" si="2"/>
        <v>6.89</v>
      </c>
      <c r="T159" s="47"/>
      <c r="U159" s="47"/>
    </row>
    <row r="160" spans="1:21" ht="16.5" thickTop="1" thickBot="1" x14ac:dyDescent="0.3">
      <c r="A160" s="51" t="s">
        <v>1775</v>
      </c>
      <c r="B160" s="52" t="s">
        <v>1776</v>
      </c>
      <c r="C160" s="52" t="s">
        <v>38</v>
      </c>
      <c r="D160" s="52" t="s">
        <v>17</v>
      </c>
      <c r="E160" s="52" t="s">
        <v>18</v>
      </c>
      <c r="F160" s="52" t="s">
        <v>42</v>
      </c>
      <c r="G160" s="53">
        <v>46156.618750000001</v>
      </c>
      <c r="H160" s="53">
        <v>46160.538888888892</v>
      </c>
      <c r="I160" s="52">
        <v>2</v>
      </c>
      <c r="J160" s="52" t="s">
        <v>1156</v>
      </c>
      <c r="K160" s="52" t="s">
        <v>1156</v>
      </c>
      <c r="L160" s="52" t="s">
        <v>33</v>
      </c>
      <c r="M160" s="52">
        <v>1</v>
      </c>
      <c r="N160" s="52">
        <v>1</v>
      </c>
      <c r="O160" s="52">
        <v>2</v>
      </c>
      <c r="P160" s="52" t="s">
        <v>1424</v>
      </c>
      <c r="Q160" s="52" t="s">
        <v>1517</v>
      </c>
      <c r="R160" s="52" t="s">
        <v>1777</v>
      </c>
      <c r="S160" s="52">
        <f t="shared" si="2"/>
        <v>3.92</v>
      </c>
      <c r="T160" s="52"/>
      <c r="U160" s="52"/>
    </row>
    <row r="161" spans="1:21" s="46" customFormat="1" ht="16.5" thickTop="1" thickBot="1" x14ac:dyDescent="0.3">
      <c r="A161" s="50" t="s">
        <v>1771</v>
      </c>
      <c r="B161" s="43" t="s">
        <v>1772</v>
      </c>
      <c r="C161" s="43" t="s">
        <v>38</v>
      </c>
      <c r="D161" s="43" t="s">
        <v>17</v>
      </c>
      <c r="E161" s="43" t="s">
        <v>19</v>
      </c>
      <c r="F161" s="43" t="s">
        <v>21</v>
      </c>
      <c r="G161" s="48">
        <v>46156.684027777781</v>
      </c>
      <c r="H161" s="48">
        <v>46164.536111111112</v>
      </c>
      <c r="I161" s="43">
        <v>565</v>
      </c>
      <c r="J161" s="43" t="s">
        <v>1156</v>
      </c>
      <c r="K161" s="43" t="s">
        <v>8343</v>
      </c>
      <c r="L161" s="43" t="s">
        <v>20</v>
      </c>
      <c r="M161" s="43">
        <v>530</v>
      </c>
      <c r="N161" s="43">
        <v>83</v>
      </c>
      <c r="O161" s="43">
        <v>98</v>
      </c>
      <c r="P161" s="43" t="s">
        <v>1773</v>
      </c>
      <c r="Q161" s="43" t="s">
        <v>1517</v>
      </c>
      <c r="R161" s="43" t="s">
        <v>1774</v>
      </c>
      <c r="S161" s="52">
        <f t="shared" si="2"/>
        <v>7.85</v>
      </c>
      <c r="T161" s="47"/>
      <c r="U161" s="47"/>
    </row>
    <row r="162" spans="1:21" ht="16.5" thickTop="1" thickBot="1" x14ac:dyDescent="0.3">
      <c r="A162" s="51" t="s">
        <v>1768</v>
      </c>
      <c r="B162" s="52" t="s">
        <v>1769</v>
      </c>
      <c r="C162" s="52" t="s">
        <v>38</v>
      </c>
      <c r="D162" s="52" t="s">
        <v>17</v>
      </c>
      <c r="E162" s="52" t="s">
        <v>19</v>
      </c>
      <c r="F162" s="52" t="s">
        <v>21</v>
      </c>
      <c r="G162" s="53">
        <v>46156.706250000003</v>
      </c>
      <c r="H162" s="53">
        <v>46161.747916666667</v>
      </c>
      <c r="I162" s="52">
        <v>5</v>
      </c>
      <c r="J162" s="52" t="s">
        <v>2373</v>
      </c>
      <c r="K162" s="52" t="s">
        <v>8317</v>
      </c>
      <c r="L162" s="52" t="s">
        <v>25</v>
      </c>
      <c r="M162" s="52">
        <v>5</v>
      </c>
      <c r="N162" s="52">
        <v>1</v>
      </c>
      <c r="O162" s="52">
        <v>1</v>
      </c>
      <c r="P162" s="52" t="s">
        <v>1430</v>
      </c>
      <c r="Q162" s="52" t="s">
        <v>1517</v>
      </c>
      <c r="R162" s="52" t="s">
        <v>1770</v>
      </c>
      <c r="S162" s="52">
        <f t="shared" si="2"/>
        <v>5.04</v>
      </c>
      <c r="T162" s="52"/>
      <c r="U162" s="52"/>
    </row>
    <row r="163" spans="1:21" s="46" customFormat="1" ht="16.5" thickTop="1" thickBot="1" x14ac:dyDescent="0.3">
      <c r="A163" s="50" t="s">
        <v>1765</v>
      </c>
      <c r="B163" s="43" t="s">
        <v>1766</v>
      </c>
      <c r="C163" s="43" t="s">
        <v>38</v>
      </c>
      <c r="D163" s="43" t="s">
        <v>17</v>
      </c>
      <c r="E163" s="43" t="s">
        <v>19</v>
      </c>
      <c r="F163" s="43" t="s">
        <v>21</v>
      </c>
      <c r="G163" s="48">
        <v>46156.714583333334</v>
      </c>
      <c r="H163" s="48">
        <v>46158.606944444444</v>
      </c>
      <c r="I163" s="43">
        <v>42</v>
      </c>
      <c r="J163" s="43" t="s">
        <v>1156</v>
      </c>
      <c r="K163" s="43" t="s">
        <v>1156</v>
      </c>
      <c r="L163" s="43" t="s">
        <v>20</v>
      </c>
      <c r="M163" s="43">
        <v>42</v>
      </c>
      <c r="N163" s="43">
        <v>7</v>
      </c>
      <c r="O163" s="43">
        <v>7</v>
      </c>
      <c r="P163" s="43" t="s">
        <v>1449</v>
      </c>
      <c r="Q163" s="43" t="s">
        <v>1517</v>
      </c>
      <c r="R163" s="43" t="s">
        <v>1767</v>
      </c>
      <c r="S163" s="52">
        <f t="shared" si="2"/>
        <v>1.89</v>
      </c>
      <c r="T163" s="47"/>
      <c r="U163" s="47"/>
    </row>
    <row r="164" spans="1:21" ht="16.5" thickTop="1" thickBot="1" x14ac:dyDescent="0.3">
      <c r="A164" s="51" t="s">
        <v>1762</v>
      </c>
      <c r="B164" s="52" t="s">
        <v>1763</v>
      </c>
      <c r="C164" s="52" t="s">
        <v>38</v>
      </c>
      <c r="D164" s="52" t="s">
        <v>17</v>
      </c>
      <c r="E164" s="52" t="s">
        <v>18</v>
      </c>
      <c r="F164" s="52" t="s">
        <v>42</v>
      </c>
      <c r="G164" s="53">
        <v>46156.76666666667</v>
      </c>
      <c r="H164" s="53">
        <v>46163.498611111114</v>
      </c>
      <c r="I164" s="52">
        <v>3</v>
      </c>
      <c r="J164" s="52" t="s">
        <v>1156</v>
      </c>
      <c r="K164" s="52" t="s">
        <v>1156</v>
      </c>
      <c r="L164" s="52" t="s">
        <v>33</v>
      </c>
      <c r="M164" s="52">
        <v>3</v>
      </c>
      <c r="N164" s="52">
        <v>3</v>
      </c>
      <c r="O164" s="52">
        <v>3</v>
      </c>
      <c r="P164" s="52" t="s">
        <v>1455</v>
      </c>
      <c r="Q164" s="52" t="s">
        <v>1517</v>
      </c>
      <c r="R164" s="52" t="s">
        <v>1764</v>
      </c>
      <c r="S164" s="52">
        <f t="shared" si="2"/>
        <v>6.73</v>
      </c>
      <c r="T164" s="52"/>
      <c r="U164" s="52"/>
    </row>
    <row r="165" spans="1:21" s="46" customFormat="1" ht="16.5" thickTop="1" thickBot="1" x14ac:dyDescent="0.3">
      <c r="A165" s="50" t="s">
        <v>1759</v>
      </c>
      <c r="B165" s="43" t="s">
        <v>1760</v>
      </c>
      <c r="C165" s="43" t="s">
        <v>38</v>
      </c>
      <c r="D165" s="43" t="s">
        <v>17</v>
      </c>
      <c r="E165" s="43" t="s">
        <v>18</v>
      </c>
      <c r="F165" s="43" t="s">
        <v>32</v>
      </c>
      <c r="G165" s="48">
        <v>46156.779861111114</v>
      </c>
      <c r="H165" s="48">
        <v>46158.536805555559</v>
      </c>
      <c r="I165" s="43">
        <v>49</v>
      </c>
      <c r="J165" s="43" t="s">
        <v>1156</v>
      </c>
      <c r="K165" s="43" t="s">
        <v>1156</v>
      </c>
      <c r="L165" s="43" t="s">
        <v>20</v>
      </c>
      <c r="M165" s="43">
        <v>48</v>
      </c>
      <c r="N165" s="43">
        <v>8</v>
      </c>
      <c r="O165" s="43">
        <v>9</v>
      </c>
      <c r="P165" s="43" t="s">
        <v>1318</v>
      </c>
      <c r="Q165" s="43" t="s">
        <v>1517</v>
      </c>
      <c r="R165" s="43" t="s">
        <v>1761</v>
      </c>
      <c r="S165" s="52">
        <f t="shared" si="2"/>
        <v>1.76</v>
      </c>
      <c r="T165" s="47"/>
      <c r="U165" s="47"/>
    </row>
    <row r="166" spans="1:21" ht="16.5" thickTop="1" thickBot="1" x14ac:dyDescent="0.3">
      <c r="A166" s="51" t="s">
        <v>1756</v>
      </c>
      <c r="B166" s="52" t="s">
        <v>1757</v>
      </c>
      <c r="C166" s="52" t="s">
        <v>38</v>
      </c>
      <c r="D166" s="52" t="s">
        <v>17</v>
      </c>
      <c r="E166" s="52" t="s">
        <v>21</v>
      </c>
      <c r="F166" s="52" t="s">
        <v>42</v>
      </c>
      <c r="G166" s="53">
        <v>46156.783333333333</v>
      </c>
      <c r="H166" s="53">
        <v>46161.754166666666</v>
      </c>
      <c r="I166" s="52">
        <v>2</v>
      </c>
      <c r="J166" s="52" t="s">
        <v>2373</v>
      </c>
      <c r="K166" s="52" t="s">
        <v>8317</v>
      </c>
      <c r="L166" s="52" t="s">
        <v>33</v>
      </c>
      <c r="M166" s="52">
        <v>2</v>
      </c>
      <c r="N166" s="52">
        <v>2</v>
      </c>
      <c r="O166" s="52">
        <v>2</v>
      </c>
      <c r="P166" s="52" t="s">
        <v>1758</v>
      </c>
      <c r="Q166" s="52" t="s">
        <v>1517</v>
      </c>
      <c r="R166" s="52"/>
      <c r="S166" s="52">
        <f t="shared" si="2"/>
        <v>4.97</v>
      </c>
      <c r="T166" s="52"/>
      <c r="U166" s="52"/>
    </row>
    <row r="167" spans="1:21" s="46" customFormat="1" ht="16.5" thickTop="1" thickBot="1" x14ac:dyDescent="0.3">
      <c r="A167" s="50" t="s">
        <v>1753</v>
      </c>
      <c r="B167" s="43" t="s">
        <v>1754</v>
      </c>
      <c r="C167" s="43" t="s">
        <v>38</v>
      </c>
      <c r="D167" s="43" t="s">
        <v>17</v>
      </c>
      <c r="E167" s="43" t="s">
        <v>18</v>
      </c>
      <c r="F167" s="43" t="s">
        <v>42</v>
      </c>
      <c r="G167" s="48">
        <v>46157.427083333336</v>
      </c>
      <c r="H167" s="48">
        <v>46158.490277777775</v>
      </c>
      <c r="I167" s="43">
        <v>97</v>
      </c>
      <c r="J167" s="43" t="s">
        <v>1156</v>
      </c>
      <c r="K167" s="43" t="s">
        <v>1156</v>
      </c>
      <c r="L167" s="43" t="s">
        <v>36</v>
      </c>
      <c r="M167" s="43">
        <v>97</v>
      </c>
      <c r="N167" s="43">
        <v>97</v>
      </c>
      <c r="O167" s="43">
        <v>97</v>
      </c>
      <c r="P167" s="43" t="s">
        <v>1504</v>
      </c>
      <c r="Q167" s="43" t="s">
        <v>1517</v>
      </c>
      <c r="R167" s="43" t="s">
        <v>1755</v>
      </c>
      <c r="S167" s="52">
        <f t="shared" si="2"/>
        <v>1.06</v>
      </c>
      <c r="T167" s="47"/>
      <c r="U167" s="47"/>
    </row>
    <row r="168" spans="1:21" ht="16.5" thickTop="1" thickBot="1" x14ac:dyDescent="0.3">
      <c r="A168" s="51" t="s">
        <v>1750</v>
      </c>
      <c r="B168" s="52" t="s">
        <v>1751</v>
      </c>
      <c r="C168" s="52" t="s">
        <v>38</v>
      </c>
      <c r="D168" s="52" t="s">
        <v>17</v>
      </c>
      <c r="E168" s="52" t="s">
        <v>18</v>
      </c>
      <c r="F168" s="52" t="s">
        <v>42</v>
      </c>
      <c r="G168" s="53">
        <v>46157.442361111112</v>
      </c>
      <c r="H168" s="53">
        <v>46160.538194444445</v>
      </c>
      <c r="I168" s="52">
        <v>28</v>
      </c>
      <c r="J168" s="52" t="s">
        <v>1156</v>
      </c>
      <c r="K168" s="52" t="s">
        <v>1156</v>
      </c>
      <c r="L168" s="52" t="s">
        <v>36</v>
      </c>
      <c r="M168" s="52">
        <v>28</v>
      </c>
      <c r="N168" s="52">
        <v>28</v>
      </c>
      <c r="O168" s="52">
        <v>28</v>
      </c>
      <c r="P168" s="52" t="s">
        <v>1330</v>
      </c>
      <c r="Q168" s="52" t="s">
        <v>1517</v>
      </c>
      <c r="R168" s="52" t="s">
        <v>1752</v>
      </c>
      <c r="S168" s="52">
        <f t="shared" si="2"/>
        <v>3.1</v>
      </c>
      <c r="T168" s="52"/>
      <c r="U168" s="52"/>
    </row>
    <row r="169" spans="1:21" s="46" customFormat="1" ht="16.5" thickTop="1" thickBot="1" x14ac:dyDescent="0.3">
      <c r="A169" s="50" t="s">
        <v>1748</v>
      </c>
      <c r="B169" s="43" t="s">
        <v>1749</v>
      </c>
      <c r="C169" s="43" t="s">
        <v>38</v>
      </c>
      <c r="D169" s="43" t="s">
        <v>17</v>
      </c>
      <c r="E169" s="43" t="s">
        <v>18</v>
      </c>
      <c r="F169" s="43" t="s">
        <v>32</v>
      </c>
      <c r="G169" s="48">
        <v>46157.486111111109</v>
      </c>
      <c r="H169" s="48">
        <v>46161.759027777778</v>
      </c>
      <c r="I169" s="43">
        <v>1</v>
      </c>
      <c r="J169" s="43" t="s">
        <v>2373</v>
      </c>
      <c r="K169" s="43" t="s">
        <v>8317</v>
      </c>
      <c r="L169" s="43" t="s">
        <v>33</v>
      </c>
      <c r="M169" s="43">
        <v>1</v>
      </c>
      <c r="N169" s="43">
        <v>1</v>
      </c>
      <c r="O169" s="43">
        <v>1</v>
      </c>
      <c r="P169" s="43" t="s">
        <v>1433</v>
      </c>
      <c r="Q169" s="43" t="s">
        <v>1514</v>
      </c>
      <c r="R169" s="43"/>
      <c r="S169" s="52">
        <f t="shared" si="2"/>
        <v>4.2699999999999996</v>
      </c>
      <c r="T169" s="47"/>
      <c r="U169" s="47"/>
    </row>
    <row r="170" spans="1:21" ht="16.5" thickTop="1" thickBot="1" x14ac:dyDescent="0.3">
      <c r="A170" s="51" t="s">
        <v>1745</v>
      </c>
      <c r="B170" s="52" t="s">
        <v>1746</v>
      </c>
      <c r="C170" s="52" t="s">
        <v>38</v>
      </c>
      <c r="D170" s="52" t="s">
        <v>17</v>
      </c>
      <c r="E170" s="52" t="s">
        <v>19</v>
      </c>
      <c r="F170" s="52" t="s">
        <v>19</v>
      </c>
      <c r="G170" s="53">
        <v>46157.65902777778</v>
      </c>
      <c r="H170" s="53">
        <v>46158.489583333336</v>
      </c>
      <c r="I170" s="52">
        <v>288</v>
      </c>
      <c r="J170" s="52" t="s">
        <v>1156</v>
      </c>
      <c r="K170" s="52" t="s">
        <v>1156</v>
      </c>
      <c r="L170" s="52" t="s">
        <v>20</v>
      </c>
      <c r="M170" s="52">
        <v>288</v>
      </c>
      <c r="N170" s="52">
        <v>53</v>
      </c>
      <c r="O170" s="52">
        <v>53</v>
      </c>
      <c r="P170" s="52" t="s">
        <v>1481</v>
      </c>
      <c r="Q170" s="52" t="s">
        <v>1517</v>
      </c>
      <c r="R170" s="52" t="s">
        <v>1747</v>
      </c>
      <c r="S170" s="52">
        <f t="shared" si="2"/>
        <v>0.83</v>
      </c>
      <c r="T170" s="52"/>
      <c r="U170" s="52"/>
    </row>
    <row r="171" spans="1:21" s="46" customFormat="1" ht="16.5" thickTop="1" thickBot="1" x14ac:dyDescent="0.3">
      <c r="A171" s="50" t="s">
        <v>1742</v>
      </c>
      <c r="B171" s="43" t="s">
        <v>1743</v>
      </c>
      <c r="C171" s="43" t="s">
        <v>38</v>
      </c>
      <c r="D171" s="43" t="s">
        <v>17</v>
      </c>
      <c r="E171" s="43" t="s">
        <v>19</v>
      </c>
      <c r="F171" s="43" t="s">
        <v>19</v>
      </c>
      <c r="G171" s="48">
        <v>46157.71597222222</v>
      </c>
      <c r="H171" s="48">
        <v>46163.520833333336</v>
      </c>
      <c r="I171" s="43">
        <v>16</v>
      </c>
      <c r="J171" s="43" t="s">
        <v>1156</v>
      </c>
      <c r="K171" s="43" t="s">
        <v>1156</v>
      </c>
      <c r="L171" s="43" t="s">
        <v>31</v>
      </c>
      <c r="M171" s="43">
        <v>16</v>
      </c>
      <c r="N171" s="43">
        <v>4</v>
      </c>
      <c r="O171" s="43">
        <v>4</v>
      </c>
      <c r="P171" s="43" t="s">
        <v>1497</v>
      </c>
      <c r="Q171" s="43" t="s">
        <v>1517</v>
      </c>
      <c r="R171" s="43" t="s">
        <v>1744</v>
      </c>
      <c r="S171" s="52">
        <f t="shared" si="2"/>
        <v>5.8</v>
      </c>
      <c r="T171" s="47"/>
      <c r="U171" s="47"/>
    </row>
    <row r="172" spans="1:21" ht="16.5" thickTop="1" thickBot="1" x14ac:dyDescent="0.3">
      <c r="A172" s="51" t="s">
        <v>1741</v>
      </c>
      <c r="B172" s="52" t="s">
        <v>8341</v>
      </c>
      <c r="C172" s="52" t="s">
        <v>38</v>
      </c>
      <c r="D172" s="52" t="s">
        <v>17</v>
      </c>
      <c r="E172" s="52" t="s">
        <v>19</v>
      </c>
      <c r="F172" s="52" t="s">
        <v>19</v>
      </c>
      <c r="G172" s="53">
        <v>46158</v>
      </c>
      <c r="H172" s="53">
        <v>46158.520138888889</v>
      </c>
      <c r="I172" s="52">
        <v>127</v>
      </c>
      <c r="J172" s="52" t="s">
        <v>1156</v>
      </c>
      <c r="K172" s="52" t="s">
        <v>1156</v>
      </c>
      <c r="L172" s="52" t="s">
        <v>20</v>
      </c>
      <c r="M172" s="52">
        <v>114</v>
      </c>
      <c r="N172" s="52">
        <v>19</v>
      </c>
      <c r="O172" s="52">
        <v>21</v>
      </c>
      <c r="P172" s="52" t="s">
        <v>1475</v>
      </c>
      <c r="Q172" s="52" t="s">
        <v>1517</v>
      </c>
      <c r="R172" s="52" t="s">
        <v>8342</v>
      </c>
      <c r="S172" s="52">
        <f t="shared" si="2"/>
        <v>0.52</v>
      </c>
      <c r="T172" s="52"/>
      <c r="U172" s="52"/>
    </row>
    <row r="173" spans="1:21" s="46" customFormat="1" ht="16.5" thickTop="1" thickBot="1" x14ac:dyDescent="0.3">
      <c r="A173" s="50" t="s">
        <v>1739</v>
      </c>
      <c r="B173" s="43" t="s">
        <v>1606</v>
      </c>
      <c r="C173" s="43" t="s">
        <v>38</v>
      </c>
      <c r="D173" s="43" t="s">
        <v>17</v>
      </c>
      <c r="E173" s="43" t="s">
        <v>19</v>
      </c>
      <c r="F173" s="43" t="s">
        <v>21</v>
      </c>
      <c r="G173" s="48">
        <v>46158.593055555553</v>
      </c>
      <c r="H173" s="48">
        <v>46168.463194444441</v>
      </c>
      <c r="I173" s="43">
        <v>110</v>
      </c>
      <c r="J173" s="43" t="s">
        <v>2373</v>
      </c>
      <c r="K173" s="43" t="s">
        <v>8333</v>
      </c>
      <c r="L173" s="43" t="s">
        <v>20</v>
      </c>
      <c r="M173" s="43">
        <v>110</v>
      </c>
      <c r="N173" s="43">
        <v>20</v>
      </c>
      <c r="O173" s="43">
        <v>20</v>
      </c>
      <c r="P173" s="43" t="s">
        <v>1341</v>
      </c>
      <c r="Q173" s="43" t="s">
        <v>1517</v>
      </c>
      <c r="R173" s="43" t="s">
        <v>1740</v>
      </c>
      <c r="S173" s="52">
        <f t="shared" si="2"/>
        <v>9.8699999999999992</v>
      </c>
      <c r="T173" s="47"/>
      <c r="U173" s="47"/>
    </row>
    <row r="174" spans="1:21" ht="16.5" thickTop="1" thickBot="1" x14ac:dyDescent="0.3">
      <c r="A174" s="51" t="s">
        <v>1736</v>
      </c>
      <c r="B174" s="52" t="s">
        <v>1737</v>
      </c>
      <c r="C174" s="52" t="s">
        <v>38</v>
      </c>
      <c r="D174" s="52" t="s">
        <v>17</v>
      </c>
      <c r="E174" s="52" t="s">
        <v>19</v>
      </c>
      <c r="F174" s="52" t="s">
        <v>21</v>
      </c>
      <c r="G174" s="53">
        <v>46158.620138888888</v>
      </c>
      <c r="H174" s="53">
        <v>46161.754861111112</v>
      </c>
      <c r="I174" s="52">
        <v>120</v>
      </c>
      <c r="J174" s="52" t="s">
        <v>1156</v>
      </c>
      <c r="K174" s="52" t="s">
        <v>1156</v>
      </c>
      <c r="L174" s="52" t="s">
        <v>20</v>
      </c>
      <c r="M174" s="52">
        <v>120</v>
      </c>
      <c r="N174" s="52">
        <v>20</v>
      </c>
      <c r="O174" s="52">
        <v>20</v>
      </c>
      <c r="P174" s="52" t="s">
        <v>1474</v>
      </c>
      <c r="Q174" s="52" t="s">
        <v>1517</v>
      </c>
      <c r="R174" s="52" t="s">
        <v>1738</v>
      </c>
      <c r="S174" s="52">
        <f t="shared" si="2"/>
        <v>3.13</v>
      </c>
      <c r="T174" s="52"/>
      <c r="U174" s="52"/>
    </row>
    <row r="175" spans="1:21" s="46" customFormat="1" ht="16.5" thickTop="1" thickBot="1" x14ac:dyDescent="0.3">
      <c r="A175" s="50" t="s">
        <v>1733</v>
      </c>
      <c r="B175" s="43" t="s">
        <v>1734</v>
      </c>
      <c r="C175" s="43" t="s">
        <v>38</v>
      </c>
      <c r="D175" s="43" t="s">
        <v>17</v>
      </c>
      <c r="E175" s="43" t="s">
        <v>18</v>
      </c>
      <c r="F175" s="43" t="s">
        <v>19</v>
      </c>
      <c r="G175" s="48">
        <v>46158.63958333333</v>
      </c>
      <c r="H175" s="48">
        <v>46160.518750000003</v>
      </c>
      <c r="I175" s="43">
        <v>516</v>
      </c>
      <c r="J175" s="43" t="s">
        <v>1156</v>
      </c>
      <c r="K175" s="43" t="s">
        <v>1156</v>
      </c>
      <c r="L175" s="43" t="s">
        <v>20</v>
      </c>
      <c r="M175" s="43">
        <v>454</v>
      </c>
      <c r="N175" s="43">
        <v>65</v>
      </c>
      <c r="O175" s="43">
        <v>75</v>
      </c>
      <c r="P175" s="43" t="s">
        <v>1300</v>
      </c>
      <c r="Q175" s="43" t="s">
        <v>1517</v>
      </c>
      <c r="R175" s="43" t="s">
        <v>1735</v>
      </c>
      <c r="S175" s="52">
        <f t="shared" si="2"/>
        <v>1.88</v>
      </c>
      <c r="T175" s="47"/>
      <c r="U175" s="47"/>
    </row>
    <row r="176" spans="1:21" ht="16.5" thickTop="1" thickBot="1" x14ac:dyDescent="0.3">
      <c r="A176" s="51" t="s">
        <v>1730</v>
      </c>
      <c r="B176" s="52" t="s">
        <v>1731</v>
      </c>
      <c r="C176" s="52" t="s">
        <v>38</v>
      </c>
      <c r="D176" s="52" t="s">
        <v>17</v>
      </c>
      <c r="E176" s="52" t="s">
        <v>18</v>
      </c>
      <c r="F176" s="52" t="s">
        <v>19</v>
      </c>
      <c r="G176" s="53">
        <v>46160.453472222223</v>
      </c>
      <c r="H176" s="53">
        <v>46161.645138888889</v>
      </c>
      <c r="I176" s="52">
        <v>2</v>
      </c>
      <c r="J176" s="52" t="s">
        <v>1156</v>
      </c>
      <c r="K176" s="52" t="s">
        <v>1156</v>
      </c>
      <c r="L176" s="52" t="s">
        <v>33</v>
      </c>
      <c r="M176" s="52">
        <v>0</v>
      </c>
      <c r="N176" s="52">
        <v>2</v>
      </c>
      <c r="O176" s="52">
        <v>2</v>
      </c>
      <c r="P176" s="52" t="s">
        <v>8433</v>
      </c>
      <c r="Q176" s="52" t="s">
        <v>1517</v>
      </c>
      <c r="R176" s="52" t="s">
        <v>1732</v>
      </c>
      <c r="S176" s="52">
        <f t="shared" si="2"/>
        <v>1.19</v>
      </c>
      <c r="T176" s="52"/>
      <c r="U176" s="52"/>
    </row>
    <row r="177" spans="1:21" s="46" customFormat="1" ht="16.5" thickTop="1" thickBot="1" x14ac:dyDescent="0.3">
      <c r="A177" s="50" t="s">
        <v>1728</v>
      </c>
      <c r="B177" s="43" t="s">
        <v>1729</v>
      </c>
      <c r="C177" s="43" t="s">
        <v>38</v>
      </c>
      <c r="D177" s="43" t="s">
        <v>17</v>
      </c>
      <c r="E177" s="43" t="s">
        <v>18</v>
      </c>
      <c r="F177" s="43" t="s">
        <v>42</v>
      </c>
      <c r="G177" s="48">
        <v>46160.525000000001</v>
      </c>
      <c r="H177" s="48">
        <v>46162.772916666669</v>
      </c>
      <c r="I177" s="43">
        <v>5</v>
      </c>
      <c r="J177" s="43" t="s">
        <v>2373</v>
      </c>
      <c r="K177" s="43" t="s">
        <v>8333</v>
      </c>
      <c r="L177" s="43" t="s">
        <v>33</v>
      </c>
      <c r="M177" s="43">
        <v>1</v>
      </c>
      <c r="N177" s="43">
        <v>1</v>
      </c>
      <c r="O177" s="43">
        <v>5</v>
      </c>
      <c r="P177" s="43" t="s">
        <v>1355</v>
      </c>
      <c r="Q177" s="43" t="s">
        <v>1546</v>
      </c>
      <c r="R177" s="43"/>
      <c r="S177" s="52">
        <f t="shared" si="2"/>
        <v>2.25</v>
      </c>
      <c r="T177" s="47"/>
      <c r="U177" s="47"/>
    </row>
    <row r="178" spans="1:21" ht="16.5" thickTop="1" thickBot="1" x14ac:dyDescent="0.3">
      <c r="A178" s="51" t="s">
        <v>1725</v>
      </c>
      <c r="B178" s="52" t="s">
        <v>1726</v>
      </c>
      <c r="C178" s="52" t="s">
        <v>38</v>
      </c>
      <c r="D178" s="52" t="s">
        <v>17</v>
      </c>
      <c r="E178" s="52" t="s">
        <v>18</v>
      </c>
      <c r="F178" s="52" t="s">
        <v>28</v>
      </c>
      <c r="G178" s="53">
        <v>46160.529166666667</v>
      </c>
      <c r="H178" s="53">
        <v>46164.518055555556</v>
      </c>
      <c r="I178" s="52">
        <v>126</v>
      </c>
      <c r="J178" s="52" t="s">
        <v>1156</v>
      </c>
      <c r="K178" s="52" t="s">
        <v>1156</v>
      </c>
      <c r="L178" s="52" t="s">
        <v>20</v>
      </c>
      <c r="M178" s="52">
        <v>120</v>
      </c>
      <c r="N178" s="52">
        <v>18</v>
      </c>
      <c r="O178" s="52">
        <v>19</v>
      </c>
      <c r="P178" s="52" t="s">
        <v>1456</v>
      </c>
      <c r="Q178" s="52" t="s">
        <v>1514</v>
      </c>
      <c r="R178" s="52" t="s">
        <v>1727</v>
      </c>
      <c r="S178" s="52">
        <f t="shared" si="2"/>
        <v>3.99</v>
      </c>
      <c r="T178" s="52"/>
      <c r="U178" s="52"/>
    </row>
    <row r="179" spans="1:21" s="46" customFormat="1" ht="16.5" thickTop="1" thickBot="1" x14ac:dyDescent="0.3">
      <c r="A179" s="50" t="s">
        <v>1721</v>
      </c>
      <c r="B179" s="43" t="s">
        <v>1722</v>
      </c>
      <c r="C179" s="43" t="s">
        <v>38</v>
      </c>
      <c r="D179" s="43" t="s">
        <v>17</v>
      </c>
      <c r="E179" s="43" t="s">
        <v>19</v>
      </c>
      <c r="F179" s="43" t="s">
        <v>42</v>
      </c>
      <c r="G179" s="48">
        <v>46160.543749999997</v>
      </c>
      <c r="H179" s="48">
        <v>46163.51666666667</v>
      </c>
      <c r="I179" s="43">
        <v>177</v>
      </c>
      <c r="J179" s="43" t="s">
        <v>1156</v>
      </c>
      <c r="K179" s="43" t="s">
        <v>1156</v>
      </c>
      <c r="L179" s="43" t="s">
        <v>20</v>
      </c>
      <c r="M179" s="43">
        <v>177</v>
      </c>
      <c r="N179" s="43">
        <v>47</v>
      </c>
      <c r="O179" s="43">
        <v>47</v>
      </c>
      <c r="P179" s="43" t="s">
        <v>1723</v>
      </c>
      <c r="Q179" s="43" t="s">
        <v>1517</v>
      </c>
      <c r="R179" s="43" t="s">
        <v>1724</v>
      </c>
      <c r="S179" s="52">
        <f t="shared" si="2"/>
        <v>2.97</v>
      </c>
      <c r="T179" s="47"/>
      <c r="U179" s="47"/>
    </row>
    <row r="180" spans="1:21" ht="16.5" thickTop="1" thickBot="1" x14ac:dyDescent="0.3">
      <c r="A180" s="51" t="s">
        <v>1717</v>
      </c>
      <c r="B180" s="52" t="s">
        <v>1718</v>
      </c>
      <c r="C180" s="52" t="s">
        <v>38</v>
      </c>
      <c r="D180" s="52" t="s">
        <v>17</v>
      </c>
      <c r="E180" s="52" t="s">
        <v>18</v>
      </c>
      <c r="F180" s="52" t="s">
        <v>32</v>
      </c>
      <c r="G180" s="53">
        <v>46160.624305555553</v>
      </c>
      <c r="H180" s="53">
        <v>46163.524305555555</v>
      </c>
      <c r="I180" s="52">
        <v>96</v>
      </c>
      <c r="J180" s="52" t="s">
        <v>1156</v>
      </c>
      <c r="K180" s="52" t="s">
        <v>1156</v>
      </c>
      <c r="L180" s="52" t="s">
        <v>20</v>
      </c>
      <c r="M180" s="52">
        <v>96</v>
      </c>
      <c r="N180" s="52">
        <v>16</v>
      </c>
      <c r="O180" s="52">
        <v>16</v>
      </c>
      <c r="P180" s="52" t="s">
        <v>1719</v>
      </c>
      <c r="Q180" s="52" t="s">
        <v>1517</v>
      </c>
      <c r="R180" s="52" t="s">
        <v>1720</v>
      </c>
      <c r="S180" s="52">
        <f t="shared" si="2"/>
        <v>2.9</v>
      </c>
      <c r="T180" s="52"/>
      <c r="U180" s="52"/>
    </row>
    <row r="181" spans="1:21" s="46" customFormat="1" ht="16.5" thickTop="1" thickBot="1" x14ac:dyDescent="0.3">
      <c r="A181" s="50" t="s">
        <v>1715</v>
      </c>
      <c r="B181" s="43" t="s">
        <v>1716</v>
      </c>
      <c r="C181" s="43" t="s">
        <v>38</v>
      </c>
      <c r="D181" s="43" t="s">
        <v>17</v>
      </c>
      <c r="E181" s="43" t="s">
        <v>19</v>
      </c>
      <c r="F181" s="43" t="s">
        <v>23</v>
      </c>
      <c r="G181" s="48">
        <v>46160.679861111108</v>
      </c>
      <c r="H181" s="48">
        <v>46171.520138888889</v>
      </c>
      <c r="I181" s="43">
        <v>576</v>
      </c>
      <c r="J181" s="43" t="s">
        <v>2373</v>
      </c>
      <c r="K181" s="43" t="s">
        <v>8278</v>
      </c>
      <c r="L181" s="43" t="s">
        <v>27</v>
      </c>
      <c r="M181" s="43">
        <v>576</v>
      </c>
      <c r="N181" s="43">
        <v>576</v>
      </c>
      <c r="O181" s="43">
        <v>576</v>
      </c>
      <c r="P181" s="43" t="s">
        <v>1427</v>
      </c>
      <c r="Q181" s="43" t="s">
        <v>1517</v>
      </c>
      <c r="R181" s="43" t="s">
        <v>8340</v>
      </c>
      <c r="S181" s="52">
        <f t="shared" si="2"/>
        <v>10.84</v>
      </c>
      <c r="T181" s="47"/>
      <c r="U181" s="47"/>
    </row>
    <row r="182" spans="1:21" ht="16.5" thickTop="1" thickBot="1" x14ac:dyDescent="0.3">
      <c r="A182" s="51" t="s">
        <v>1712</v>
      </c>
      <c r="B182" s="52" t="s">
        <v>1713</v>
      </c>
      <c r="C182" s="52" t="s">
        <v>38</v>
      </c>
      <c r="D182" s="52" t="s">
        <v>17</v>
      </c>
      <c r="E182" s="52" t="s">
        <v>18</v>
      </c>
      <c r="F182" s="52" t="s">
        <v>42</v>
      </c>
      <c r="G182" s="53">
        <v>46160.769444444442</v>
      </c>
      <c r="H182" s="53">
        <v>46168.51458333333</v>
      </c>
      <c r="I182" s="52">
        <v>134</v>
      </c>
      <c r="J182" s="52" t="s">
        <v>2373</v>
      </c>
      <c r="K182" s="52" t="s">
        <v>8329</v>
      </c>
      <c r="L182" s="52" t="s">
        <v>25</v>
      </c>
      <c r="M182" s="52">
        <v>106</v>
      </c>
      <c r="N182" s="52">
        <v>106</v>
      </c>
      <c r="O182" s="52">
        <v>134</v>
      </c>
      <c r="P182" s="52" t="s">
        <v>1359</v>
      </c>
      <c r="Q182" s="52" t="s">
        <v>1517</v>
      </c>
      <c r="R182" s="52" t="s">
        <v>1714</v>
      </c>
      <c r="S182" s="52">
        <f t="shared" si="2"/>
        <v>7.75</v>
      </c>
      <c r="T182" s="52"/>
      <c r="U182" s="52"/>
    </row>
    <row r="183" spans="1:21" s="46" customFormat="1" ht="16.5" thickTop="1" thickBot="1" x14ac:dyDescent="0.3">
      <c r="A183" s="50" t="s">
        <v>1709</v>
      </c>
      <c r="B183" s="43" t="s">
        <v>1710</v>
      </c>
      <c r="C183" s="43" t="s">
        <v>38</v>
      </c>
      <c r="D183" s="43" t="s">
        <v>17</v>
      </c>
      <c r="E183" s="43" t="s">
        <v>18</v>
      </c>
      <c r="F183" s="43" t="s">
        <v>32</v>
      </c>
      <c r="G183" s="48">
        <v>46160.770138888889</v>
      </c>
      <c r="H183" s="48">
        <v>46163.513194444444</v>
      </c>
      <c r="I183" s="43">
        <v>16</v>
      </c>
      <c r="J183" s="43" t="s">
        <v>1156</v>
      </c>
      <c r="K183" s="43" t="s">
        <v>1156</v>
      </c>
      <c r="L183" s="43" t="s">
        <v>33</v>
      </c>
      <c r="M183" s="43">
        <v>16</v>
      </c>
      <c r="N183" s="43">
        <v>16</v>
      </c>
      <c r="O183" s="43">
        <v>16</v>
      </c>
      <c r="P183" s="43" t="s">
        <v>1438</v>
      </c>
      <c r="Q183" s="43" t="s">
        <v>1517</v>
      </c>
      <c r="R183" s="43" t="s">
        <v>1711</v>
      </c>
      <c r="S183" s="52">
        <f t="shared" si="2"/>
        <v>2.74</v>
      </c>
      <c r="T183" s="47"/>
      <c r="U183" s="47"/>
    </row>
    <row r="184" spans="1:21" ht="16.5" thickTop="1" thickBot="1" x14ac:dyDescent="0.3">
      <c r="A184" s="51" t="s">
        <v>1706</v>
      </c>
      <c r="B184" s="52" t="s">
        <v>1707</v>
      </c>
      <c r="C184" s="52" t="s">
        <v>38</v>
      </c>
      <c r="D184" s="52" t="s">
        <v>17</v>
      </c>
      <c r="E184" s="52" t="s">
        <v>18</v>
      </c>
      <c r="F184" s="52" t="s">
        <v>32</v>
      </c>
      <c r="G184" s="53">
        <v>46160.784722222219</v>
      </c>
      <c r="H184" s="53">
        <v>46164.508333333331</v>
      </c>
      <c r="I184" s="52">
        <v>6</v>
      </c>
      <c r="J184" s="52" t="s">
        <v>2373</v>
      </c>
      <c r="K184" s="52" t="s">
        <v>8326</v>
      </c>
      <c r="L184" s="52" t="s">
        <v>33</v>
      </c>
      <c r="M184" s="52">
        <v>6</v>
      </c>
      <c r="N184" s="52">
        <v>6</v>
      </c>
      <c r="O184" s="52">
        <v>6</v>
      </c>
      <c r="P184" s="52" t="s">
        <v>1461</v>
      </c>
      <c r="Q184" s="52" t="s">
        <v>1517</v>
      </c>
      <c r="R184" s="52" t="s">
        <v>1708</v>
      </c>
      <c r="S184" s="52">
        <f t="shared" si="2"/>
        <v>3.72</v>
      </c>
      <c r="T184" s="52"/>
      <c r="U184" s="52"/>
    </row>
    <row r="185" spans="1:21" s="46" customFormat="1" ht="16.5" thickTop="1" thickBot="1" x14ac:dyDescent="0.3">
      <c r="A185" s="50" t="s">
        <v>1703</v>
      </c>
      <c r="B185" s="43" t="s">
        <v>1704</v>
      </c>
      <c r="C185" s="43" t="s">
        <v>38</v>
      </c>
      <c r="D185" s="43" t="s">
        <v>17</v>
      </c>
      <c r="E185" s="43" t="s">
        <v>18</v>
      </c>
      <c r="F185" s="43" t="s">
        <v>19</v>
      </c>
      <c r="G185" s="48">
        <v>46160.800000000003</v>
      </c>
      <c r="H185" s="48">
        <v>46162.613194444442</v>
      </c>
      <c r="I185" s="43">
        <v>32</v>
      </c>
      <c r="J185" s="43" t="s">
        <v>2373</v>
      </c>
      <c r="K185" s="43" t="s">
        <v>8333</v>
      </c>
      <c r="L185" s="43" t="s">
        <v>20</v>
      </c>
      <c r="M185" s="43">
        <v>0</v>
      </c>
      <c r="N185" s="43">
        <v>4</v>
      </c>
      <c r="O185" s="43">
        <v>5</v>
      </c>
      <c r="P185" s="43" t="s">
        <v>1440</v>
      </c>
      <c r="Q185" s="43" t="s">
        <v>1546</v>
      </c>
      <c r="R185" s="43" t="s">
        <v>1705</v>
      </c>
      <c r="S185" s="52">
        <f t="shared" si="2"/>
        <v>1.81</v>
      </c>
      <c r="T185" s="47"/>
      <c r="U185" s="47"/>
    </row>
    <row r="186" spans="1:21" ht="16.5" thickTop="1" thickBot="1" x14ac:dyDescent="0.3">
      <c r="A186" s="51" t="s">
        <v>1700</v>
      </c>
      <c r="B186" s="52" t="s">
        <v>1701</v>
      </c>
      <c r="C186" s="52" t="s">
        <v>38</v>
      </c>
      <c r="D186" s="52" t="s">
        <v>17</v>
      </c>
      <c r="E186" s="52" t="s">
        <v>18</v>
      </c>
      <c r="F186" s="52" t="s">
        <v>42</v>
      </c>
      <c r="G186" s="53">
        <v>46161.474305555559</v>
      </c>
      <c r="H186" s="53">
        <v>46167.490972222222</v>
      </c>
      <c r="I186" s="52">
        <v>20</v>
      </c>
      <c r="J186" s="52" t="s">
        <v>1156</v>
      </c>
      <c r="K186" s="52" t="s">
        <v>1156</v>
      </c>
      <c r="L186" s="52" t="s">
        <v>33</v>
      </c>
      <c r="M186" s="52">
        <v>9</v>
      </c>
      <c r="N186" s="52">
        <v>9</v>
      </c>
      <c r="O186" s="52">
        <v>20</v>
      </c>
      <c r="P186" s="52" t="s">
        <v>1482</v>
      </c>
      <c r="Q186" s="52" t="s">
        <v>1517</v>
      </c>
      <c r="R186" s="52" t="s">
        <v>1702</v>
      </c>
      <c r="S186" s="52">
        <f t="shared" si="2"/>
        <v>6.02</v>
      </c>
      <c r="T186" s="52"/>
      <c r="U186" s="52"/>
    </row>
    <row r="187" spans="1:21" s="46" customFormat="1" ht="16.5" thickTop="1" thickBot="1" x14ac:dyDescent="0.3">
      <c r="A187" s="50" t="s">
        <v>1696</v>
      </c>
      <c r="B187" s="43" t="s">
        <v>1697</v>
      </c>
      <c r="C187" s="43" t="s">
        <v>39</v>
      </c>
      <c r="D187" s="43" t="s">
        <v>17</v>
      </c>
      <c r="E187" s="43" t="s">
        <v>18</v>
      </c>
      <c r="F187" s="43" t="s">
        <v>32</v>
      </c>
      <c r="G187" s="48">
        <v>46161.486111111109</v>
      </c>
      <c r="H187" s="48">
        <v>46167.818749999999</v>
      </c>
      <c r="I187" s="43">
        <v>10</v>
      </c>
      <c r="J187" s="43" t="s">
        <v>1156</v>
      </c>
      <c r="K187" s="43" t="s">
        <v>1156</v>
      </c>
      <c r="L187" s="43" t="s">
        <v>33</v>
      </c>
      <c r="M187" s="43">
        <v>0</v>
      </c>
      <c r="N187" s="43">
        <v>0</v>
      </c>
      <c r="O187" s="43">
        <v>10</v>
      </c>
      <c r="P187" s="43" t="s">
        <v>1698</v>
      </c>
      <c r="Q187" s="43" t="s">
        <v>1517</v>
      </c>
      <c r="R187" s="43" t="s">
        <v>1699</v>
      </c>
      <c r="S187" s="52">
        <f t="shared" si="2"/>
        <v>6.33</v>
      </c>
      <c r="T187" s="47"/>
      <c r="U187" s="47"/>
    </row>
    <row r="188" spans="1:21" ht="16.5" thickTop="1" thickBot="1" x14ac:dyDescent="0.3">
      <c r="A188" s="51" t="s">
        <v>1693</v>
      </c>
      <c r="B188" s="52" t="s">
        <v>1694</v>
      </c>
      <c r="C188" s="52" t="s">
        <v>38</v>
      </c>
      <c r="D188" s="52" t="s">
        <v>17</v>
      </c>
      <c r="E188" s="52" t="s">
        <v>18</v>
      </c>
      <c r="F188" s="52" t="s">
        <v>42</v>
      </c>
      <c r="G188" s="53">
        <v>46161.576388888891</v>
      </c>
      <c r="H188" s="53">
        <v>46164.740972222222</v>
      </c>
      <c r="I188" s="52">
        <v>16</v>
      </c>
      <c r="J188" s="52" t="s">
        <v>1156</v>
      </c>
      <c r="K188" s="52" t="s">
        <v>1156</v>
      </c>
      <c r="L188" s="52" t="s">
        <v>33</v>
      </c>
      <c r="M188" s="52">
        <v>16</v>
      </c>
      <c r="N188" s="52">
        <v>16</v>
      </c>
      <c r="O188" s="52">
        <v>16</v>
      </c>
      <c r="P188" s="52" t="s">
        <v>1406</v>
      </c>
      <c r="Q188" s="52" t="s">
        <v>1546</v>
      </c>
      <c r="R188" s="52" t="s">
        <v>1695</v>
      </c>
      <c r="S188" s="52">
        <f t="shared" si="2"/>
        <v>3.16</v>
      </c>
      <c r="T188" s="52"/>
      <c r="U188" s="52"/>
    </row>
    <row r="189" spans="1:21" s="46" customFormat="1" ht="16.5" thickTop="1" thickBot="1" x14ac:dyDescent="0.3">
      <c r="A189" s="50" t="s">
        <v>1690</v>
      </c>
      <c r="B189" s="43" t="s">
        <v>1691</v>
      </c>
      <c r="C189" s="43" t="s">
        <v>39</v>
      </c>
      <c r="D189" s="43" t="s">
        <v>17</v>
      </c>
      <c r="E189" s="43" t="s">
        <v>19</v>
      </c>
      <c r="F189" s="43" t="s">
        <v>24</v>
      </c>
      <c r="G189" s="48">
        <v>46161.606944444444</v>
      </c>
      <c r="H189" s="48">
        <v>46163.638194444444</v>
      </c>
      <c r="I189" s="43">
        <v>0</v>
      </c>
      <c r="J189" s="43" t="s">
        <v>2373</v>
      </c>
      <c r="K189" s="43" t="s">
        <v>8264</v>
      </c>
      <c r="L189" s="43" t="s">
        <v>20</v>
      </c>
      <c r="M189" s="43">
        <v>0</v>
      </c>
      <c r="N189" s="43">
        <v>0</v>
      </c>
      <c r="O189" s="43">
        <v>905</v>
      </c>
      <c r="P189" s="43" t="s">
        <v>1440</v>
      </c>
      <c r="Q189" s="43" t="s">
        <v>1546</v>
      </c>
      <c r="R189" s="43" t="s">
        <v>1692</v>
      </c>
      <c r="S189" s="52">
        <f t="shared" si="2"/>
        <v>2.0299999999999998</v>
      </c>
      <c r="T189" s="47"/>
      <c r="U189" s="47"/>
    </row>
    <row r="190" spans="1:21" ht="16.5" thickTop="1" thickBot="1" x14ac:dyDescent="0.3">
      <c r="A190" s="51" t="s">
        <v>1688</v>
      </c>
      <c r="B190" s="52" t="s">
        <v>1689</v>
      </c>
      <c r="C190" s="52" t="s">
        <v>38</v>
      </c>
      <c r="D190" s="52" t="s">
        <v>17</v>
      </c>
      <c r="E190" s="52" t="s">
        <v>18</v>
      </c>
      <c r="F190" s="52" t="s">
        <v>19</v>
      </c>
      <c r="G190" s="53">
        <v>46161.615972222222</v>
      </c>
      <c r="H190" s="53">
        <v>46169.760416666664</v>
      </c>
      <c r="I190" s="52">
        <v>3</v>
      </c>
      <c r="J190" s="52" t="s">
        <v>2373</v>
      </c>
      <c r="K190" s="52" t="s">
        <v>8317</v>
      </c>
      <c r="L190" s="52" t="s">
        <v>33</v>
      </c>
      <c r="M190" s="52">
        <v>0</v>
      </c>
      <c r="N190" s="52">
        <v>3</v>
      </c>
      <c r="O190" s="52">
        <v>3</v>
      </c>
      <c r="P190" s="52" t="s">
        <v>1457</v>
      </c>
      <c r="Q190" s="52" t="s">
        <v>1514</v>
      </c>
      <c r="R190" s="52" t="s">
        <v>8339</v>
      </c>
      <c r="S190" s="52">
        <f t="shared" si="2"/>
        <v>8.14</v>
      </c>
      <c r="T190" s="52"/>
      <c r="U190" s="52"/>
    </row>
    <row r="191" spans="1:21" s="46" customFormat="1" ht="16.5" thickTop="1" thickBot="1" x14ac:dyDescent="0.3">
      <c r="A191" s="50" t="s">
        <v>1684</v>
      </c>
      <c r="B191" s="43" t="s">
        <v>1685</v>
      </c>
      <c r="C191" s="43" t="s">
        <v>38</v>
      </c>
      <c r="D191" s="43" t="s">
        <v>17</v>
      </c>
      <c r="E191" s="43" t="s">
        <v>18</v>
      </c>
      <c r="F191" s="43" t="s">
        <v>42</v>
      </c>
      <c r="G191" s="48">
        <v>46161.673611111109</v>
      </c>
      <c r="H191" s="48">
        <v>46164.746527777781</v>
      </c>
      <c r="I191" s="43">
        <v>135</v>
      </c>
      <c r="J191" s="43" t="s">
        <v>1156</v>
      </c>
      <c r="K191" s="43" t="s">
        <v>1156</v>
      </c>
      <c r="L191" s="43" t="s">
        <v>36</v>
      </c>
      <c r="M191" s="43">
        <v>135</v>
      </c>
      <c r="N191" s="43">
        <v>135</v>
      </c>
      <c r="O191" s="43">
        <v>135</v>
      </c>
      <c r="P191" s="43" t="s">
        <v>1686</v>
      </c>
      <c r="Q191" s="43" t="s">
        <v>1517</v>
      </c>
      <c r="R191" s="43" t="s">
        <v>1687</v>
      </c>
      <c r="S191" s="52">
        <f t="shared" si="2"/>
        <v>3.07</v>
      </c>
      <c r="T191" s="47"/>
      <c r="U191" s="47"/>
    </row>
    <row r="192" spans="1:21" ht="16.5" thickTop="1" thickBot="1" x14ac:dyDescent="0.3">
      <c r="A192" s="51" t="s">
        <v>1681</v>
      </c>
      <c r="B192" s="52" t="s">
        <v>1682</v>
      </c>
      <c r="C192" s="52" t="s">
        <v>38</v>
      </c>
      <c r="D192" s="52" t="s">
        <v>17</v>
      </c>
      <c r="E192" s="52" t="s">
        <v>18</v>
      </c>
      <c r="F192" s="52" t="s">
        <v>42</v>
      </c>
      <c r="G192" s="53">
        <v>46161.677083333336</v>
      </c>
      <c r="H192" s="53">
        <v>46164.509027777778</v>
      </c>
      <c r="I192" s="52">
        <v>87</v>
      </c>
      <c r="J192" s="52" t="s">
        <v>1156</v>
      </c>
      <c r="K192" s="52" t="s">
        <v>1156</v>
      </c>
      <c r="L192" s="52" t="s">
        <v>36</v>
      </c>
      <c r="M192" s="52">
        <v>87</v>
      </c>
      <c r="N192" s="52">
        <v>87</v>
      </c>
      <c r="O192" s="52">
        <v>87</v>
      </c>
      <c r="P192" s="52" t="s">
        <v>1436</v>
      </c>
      <c r="Q192" s="52" t="s">
        <v>1517</v>
      </c>
      <c r="R192" s="52" t="s">
        <v>1683</v>
      </c>
      <c r="S192" s="52">
        <f t="shared" si="2"/>
        <v>2.83</v>
      </c>
      <c r="T192" s="52"/>
      <c r="U192" s="52"/>
    </row>
    <row r="193" spans="1:21" s="46" customFormat="1" ht="16.5" thickTop="1" thickBot="1" x14ac:dyDescent="0.3">
      <c r="A193" s="50" t="s">
        <v>1678</v>
      </c>
      <c r="B193" s="43" t="s">
        <v>1679</v>
      </c>
      <c r="C193" s="43" t="s">
        <v>38</v>
      </c>
      <c r="D193" s="43" t="s">
        <v>17</v>
      </c>
      <c r="E193" s="43" t="s">
        <v>18</v>
      </c>
      <c r="F193" s="43" t="s">
        <v>19</v>
      </c>
      <c r="G193" s="48">
        <v>46161.738194444442</v>
      </c>
      <c r="H193" s="48">
        <v>46166.004166666666</v>
      </c>
      <c r="I193" s="43">
        <v>530</v>
      </c>
      <c r="J193" s="43" t="s">
        <v>2373</v>
      </c>
      <c r="K193" s="43" t="s">
        <v>8333</v>
      </c>
      <c r="L193" s="43" t="s">
        <v>20</v>
      </c>
      <c r="M193" s="43">
        <v>530</v>
      </c>
      <c r="N193" s="43">
        <v>83</v>
      </c>
      <c r="O193" s="43">
        <v>83</v>
      </c>
      <c r="P193" s="43" t="s">
        <v>1412</v>
      </c>
      <c r="Q193" s="43" t="s">
        <v>1517</v>
      </c>
      <c r="R193" s="43" t="s">
        <v>1680</v>
      </c>
      <c r="S193" s="52">
        <f t="shared" si="2"/>
        <v>4.2699999999999996</v>
      </c>
      <c r="T193" s="47"/>
      <c r="U193" s="47" t="s">
        <v>8659</v>
      </c>
    </row>
    <row r="194" spans="1:21" ht="16.5" thickTop="1" thickBot="1" x14ac:dyDescent="0.3">
      <c r="A194" s="51" t="s">
        <v>1675</v>
      </c>
      <c r="B194" s="52" t="s">
        <v>1676</v>
      </c>
      <c r="C194" s="52" t="s">
        <v>38</v>
      </c>
      <c r="D194" s="52" t="s">
        <v>17</v>
      </c>
      <c r="E194" s="52" t="s">
        <v>19</v>
      </c>
      <c r="F194" s="52" t="s">
        <v>19</v>
      </c>
      <c r="G194" s="53">
        <v>46161.743055555555</v>
      </c>
      <c r="H194" s="53">
        <v>46167.508333333331</v>
      </c>
      <c r="I194" s="52">
        <v>338</v>
      </c>
      <c r="J194" s="52" t="s">
        <v>1156</v>
      </c>
      <c r="K194" s="52" t="s">
        <v>1156</v>
      </c>
      <c r="L194" s="52" t="s">
        <v>20</v>
      </c>
      <c r="M194" s="52">
        <v>338</v>
      </c>
      <c r="N194" s="52">
        <v>46</v>
      </c>
      <c r="O194" s="52">
        <v>46</v>
      </c>
      <c r="P194" s="52" t="s">
        <v>1412</v>
      </c>
      <c r="Q194" s="52" t="s">
        <v>1546</v>
      </c>
      <c r="R194" s="52" t="s">
        <v>1677</v>
      </c>
      <c r="S194" s="52">
        <f t="shared" ref="S194:S257" si="3">IF(OR(G194="",H194=""),"",ROUND(H194-G194,2))</f>
        <v>5.77</v>
      </c>
      <c r="T194" s="52"/>
      <c r="U194" s="52"/>
    </row>
    <row r="195" spans="1:21" s="46" customFormat="1" ht="16.5" thickTop="1" thickBot="1" x14ac:dyDescent="0.3">
      <c r="A195" s="50" t="s">
        <v>1672</v>
      </c>
      <c r="B195" s="43" t="s">
        <v>1673</v>
      </c>
      <c r="C195" s="43" t="s">
        <v>38</v>
      </c>
      <c r="D195" s="43" t="s">
        <v>17</v>
      </c>
      <c r="E195" s="43" t="s">
        <v>18</v>
      </c>
      <c r="F195" s="43" t="s">
        <v>42</v>
      </c>
      <c r="G195" s="48">
        <v>46161.767361111109</v>
      </c>
      <c r="H195" s="48">
        <v>46164.490972222222</v>
      </c>
      <c r="I195" s="43">
        <v>42</v>
      </c>
      <c r="J195" s="43" t="s">
        <v>2373</v>
      </c>
      <c r="K195" s="43" t="s">
        <v>8317</v>
      </c>
      <c r="L195" s="43" t="s">
        <v>25</v>
      </c>
      <c r="M195" s="43">
        <v>42</v>
      </c>
      <c r="N195" s="43">
        <v>7</v>
      </c>
      <c r="O195" s="43">
        <v>7</v>
      </c>
      <c r="P195" s="43" t="s">
        <v>1409</v>
      </c>
      <c r="Q195" s="43" t="s">
        <v>1517</v>
      </c>
      <c r="R195" s="43" t="s">
        <v>1674</v>
      </c>
      <c r="S195" s="52">
        <f t="shared" si="3"/>
        <v>2.72</v>
      </c>
      <c r="T195" s="47"/>
      <c r="U195" s="47"/>
    </row>
    <row r="196" spans="1:21" ht="16.5" thickTop="1" thickBot="1" x14ac:dyDescent="0.3">
      <c r="A196" s="51" t="s">
        <v>1669</v>
      </c>
      <c r="B196" s="52" t="s">
        <v>1670</v>
      </c>
      <c r="C196" s="52" t="s">
        <v>38</v>
      </c>
      <c r="D196" s="52" t="s">
        <v>17</v>
      </c>
      <c r="E196" s="52" t="s">
        <v>18</v>
      </c>
      <c r="F196" s="52" t="s">
        <v>42</v>
      </c>
      <c r="G196" s="53">
        <v>46161.768750000003</v>
      </c>
      <c r="H196" s="53">
        <v>46165.526388888888</v>
      </c>
      <c r="I196" s="52">
        <v>207</v>
      </c>
      <c r="J196" s="52" t="s">
        <v>2373</v>
      </c>
      <c r="K196" s="52" t="s">
        <v>8317</v>
      </c>
      <c r="L196" s="52" t="s">
        <v>25</v>
      </c>
      <c r="M196" s="52">
        <v>207</v>
      </c>
      <c r="N196" s="52">
        <v>29</v>
      </c>
      <c r="O196" s="52">
        <v>29</v>
      </c>
      <c r="P196" s="52" t="s">
        <v>1409</v>
      </c>
      <c r="Q196" s="52" t="s">
        <v>1517</v>
      </c>
      <c r="R196" s="52" t="s">
        <v>1671</v>
      </c>
      <c r="S196" s="52">
        <f t="shared" si="3"/>
        <v>3.76</v>
      </c>
      <c r="T196" s="52"/>
      <c r="U196" s="52"/>
    </row>
    <row r="197" spans="1:21" s="46" customFormat="1" ht="16.5" thickTop="1" thickBot="1" x14ac:dyDescent="0.3">
      <c r="A197" s="50" t="s">
        <v>1667</v>
      </c>
      <c r="B197" s="43" t="s">
        <v>1668</v>
      </c>
      <c r="C197" s="43" t="s">
        <v>38</v>
      </c>
      <c r="D197" s="43" t="s">
        <v>17</v>
      </c>
      <c r="E197" s="43" t="s">
        <v>18</v>
      </c>
      <c r="F197" s="43" t="s">
        <v>42</v>
      </c>
      <c r="G197" s="48">
        <v>46161.770138888889</v>
      </c>
      <c r="H197" s="48">
        <v>46164.646527777775</v>
      </c>
      <c r="I197" s="43">
        <v>20</v>
      </c>
      <c r="J197" s="43" t="s">
        <v>2373</v>
      </c>
      <c r="K197" s="43" t="s">
        <v>8317</v>
      </c>
      <c r="L197" s="43" t="s">
        <v>25</v>
      </c>
      <c r="M197" s="43">
        <v>20</v>
      </c>
      <c r="N197" s="43">
        <v>3</v>
      </c>
      <c r="O197" s="43">
        <v>3</v>
      </c>
      <c r="P197" s="43" t="s">
        <v>1409</v>
      </c>
      <c r="Q197" s="43" t="s">
        <v>1517</v>
      </c>
      <c r="R197" s="43"/>
      <c r="S197" s="52">
        <f t="shared" si="3"/>
        <v>2.88</v>
      </c>
      <c r="T197" s="47"/>
      <c r="U197" s="47"/>
    </row>
    <row r="198" spans="1:21" ht="16.5" thickTop="1" thickBot="1" x14ac:dyDescent="0.3">
      <c r="A198" s="51" t="s">
        <v>1665</v>
      </c>
      <c r="B198" s="52" t="s">
        <v>1666</v>
      </c>
      <c r="C198" s="52" t="s">
        <v>38</v>
      </c>
      <c r="D198" s="52" t="s">
        <v>17</v>
      </c>
      <c r="E198" s="52" t="s">
        <v>18</v>
      </c>
      <c r="F198" s="52" t="s">
        <v>42</v>
      </c>
      <c r="G198" s="53">
        <v>46161.772222222222</v>
      </c>
      <c r="H198" s="53">
        <v>46171.574999999997</v>
      </c>
      <c r="I198" s="52">
        <v>20</v>
      </c>
      <c r="J198" s="52" t="s">
        <v>2373</v>
      </c>
      <c r="K198" s="52" t="s">
        <v>8264</v>
      </c>
      <c r="L198" s="52" t="s">
        <v>25</v>
      </c>
      <c r="M198" s="52">
        <v>20</v>
      </c>
      <c r="N198" s="52">
        <v>3</v>
      </c>
      <c r="O198" s="52">
        <v>3</v>
      </c>
      <c r="P198" s="52" t="s">
        <v>1409</v>
      </c>
      <c r="Q198" s="52" t="s">
        <v>1517</v>
      </c>
      <c r="R198" s="52" t="s">
        <v>8338</v>
      </c>
      <c r="S198" s="52">
        <f t="shared" si="3"/>
        <v>9.8000000000000007</v>
      </c>
      <c r="T198" s="52"/>
      <c r="U198" s="52"/>
    </row>
    <row r="199" spans="1:21" s="46" customFormat="1" ht="16.5" thickTop="1" thickBot="1" x14ac:dyDescent="0.3">
      <c r="A199" s="50" t="s">
        <v>1662</v>
      </c>
      <c r="B199" s="43" t="s">
        <v>1663</v>
      </c>
      <c r="C199" s="43" t="s">
        <v>38</v>
      </c>
      <c r="D199" s="43" t="s">
        <v>17</v>
      </c>
      <c r="E199" s="43" t="s">
        <v>18</v>
      </c>
      <c r="F199" s="43" t="s">
        <v>42</v>
      </c>
      <c r="G199" s="48">
        <v>46161.774305555555</v>
      </c>
      <c r="H199" s="48">
        <v>46167.507638888892</v>
      </c>
      <c r="I199" s="43">
        <v>28</v>
      </c>
      <c r="J199" s="43" t="s">
        <v>2373</v>
      </c>
      <c r="K199" s="43" t="s">
        <v>8329</v>
      </c>
      <c r="L199" s="43" t="s">
        <v>25</v>
      </c>
      <c r="M199" s="43">
        <v>28</v>
      </c>
      <c r="N199" s="43">
        <v>28</v>
      </c>
      <c r="O199" s="43">
        <v>28</v>
      </c>
      <c r="P199" s="43" t="s">
        <v>1333</v>
      </c>
      <c r="Q199" s="43" t="s">
        <v>1517</v>
      </c>
      <c r="R199" s="43" t="s">
        <v>1664</v>
      </c>
      <c r="S199" s="52">
        <f t="shared" si="3"/>
        <v>5.73</v>
      </c>
      <c r="T199" s="47"/>
      <c r="U199" s="47"/>
    </row>
    <row r="200" spans="1:21" ht="16.5" thickTop="1" thickBot="1" x14ac:dyDescent="0.3">
      <c r="A200" s="51" t="s">
        <v>1659</v>
      </c>
      <c r="B200" s="52" t="s">
        <v>1660</v>
      </c>
      <c r="C200" s="52" t="s">
        <v>38</v>
      </c>
      <c r="D200" s="52" t="s">
        <v>17</v>
      </c>
      <c r="E200" s="52" t="s">
        <v>18</v>
      </c>
      <c r="F200" s="52" t="s">
        <v>32</v>
      </c>
      <c r="G200" s="53">
        <v>46161.813888888886</v>
      </c>
      <c r="H200" s="53">
        <v>46163.506944444445</v>
      </c>
      <c r="I200" s="52">
        <v>1</v>
      </c>
      <c r="J200" s="52" t="s">
        <v>2373</v>
      </c>
      <c r="K200" s="52" t="s">
        <v>8317</v>
      </c>
      <c r="L200" s="52" t="s">
        <v>33</v>
      </c>
      <c r="M200" s="52">
        <v>1</v>
      </c>
      <c r="N200" s="52">
        <v>1</v>
      </c>
      <c r="O200" s="52">
        <v>1</v>
      </c>
      <c r="P200" s="52" t="s">
        <v>1425</v>
      </c>
      <c r="Q200" s="52" t="s">
        <v>1517</v>
      </c>
      <c r="R200" s="52" t="s">
        <v>1661</v>
      </c>
      <c r="S200" s="52">
        <f t="shared" si="3"/>
        <v>1.69</v>
      </c>
      <c r="T200" s="52"/>
      <c r="U200" s="52"/>
    </row>
    <row r="201" spans="1:21" s="46" customFormat="1" ht="16.5" thickTop="1" thickBot="1" x14ac:dyDescent="0.3">
      <c r="A201" s="50" t="s">
        <v>1640</v>
      </c>
      <c r="B201" s="43" t="s">
        <v>8334</v>
      </c>
      <c r="C201" s="43" t="s">
        <v>38</v>
      </c>
      <c r="D201" s="43" t="s">
        <v>17</v>
      </c>
      <c r="E201" s="43" t="s">
        <v>18</v>
      </c>
      <c r="F201" s="43" t="s">
        <v>19</v>
      </c>
      <c r="G201" s="48">
        <v>46162</v>
      </c>
      <c r="H201" s="48">
        <v>46162.643055555556</v>
      </c>
      <c r="I201" s="43">
        <v>168</v>
      </c>
      <c r="J201" s="43" t="s">
        <v>2373</v>
      </c>
      <c r="K201" s="43" t="s">
        <v>8333</v>
      </c>
      <c r="L201" s="43" t="s">
        <v>20</v>
      </c>
      <c r="M201" s="43">
        <v>0</v>
      </c>
      <c r="N201" s="43">
        <v>12</v>
      </c>
      <c r="O201" s="43">
        <v>12</v>
      </c>
      <c r="P201" s="43" t="s">
        <v>1412</v>
      </c>
      <c r="Q201" s="43" t="s">
        <v>1517</v>
      </c>
      <c r="R201" s="43" t="s">
        <v>8335</v>
      </c>
      <c r="S201" s="52">
        <f t="shared" si="3"/>
        <v>0.64</v>
      </c>
      <c r="T201" s="47"/>
      <c r="U201" s="47" t="s">
        <v>8659</v>
      </c>
    </row>
    <row r="202" spans="1:21" ht="16.5" thickTop="1" thickBot="1" x14ac:dyDescent="0.3">
      <c r="A202" s="51" t="s">
        <v>1656</v>
      </c>
      <c r="B202" s="52" t="s">
        <v>1657</v>
      </c>
      <c r="C202" s="52" t="s">
        <v>38</v>
      </c>
      <c r="D202" s="52" t="s">
        <v>17</v>
      </c>
      <c r="E202" s="52" t="s">
        <v>18</v>
      </c>
      <c r="F202" s="52" t="s">
        <v>42</v>
      </c>
      <c r="G202" s="53">
        <v>46162.436805555553</v>
      </c>
      <c r="H202" s="53">
        <v>46165.508333333331</v>
      </c>
      <c r="I202" s="52">
        <v>6</v>
      </c>
      <c r="J202" s="52" t="s">
        <v>2373</v>
      </c>
      <c r="K202" s="52" t="s">
        <v>8326</v>
      </c>
      <c r="L202" s="52" t="s">
        <v>25</v>
      </c>
      <c r="M202" s="52">
        <v>6</v>
      </c>
      <c r="N202" s="52">
        <v>2</v>
      </c>
      <c r="O202" s="52">
        <v>2</v>
      </c>
      <c r="P202" s="52" t="s">
        <v>1333</v>
      </c>
      <c r="Q202" s="52" t="s">
        <v>1517</v>
      </c>
      <c r="R202" s="52" t="s">
        <v>1658</v>
      </c>
      <c r="S202" s="52">
        <f t="shared" si="3"/>
        <v>3.07</v>
      </c>
      <c r="T202" s="52"/>
      <c r="U202" s="52"/>
    </row>
    <row r="203" spans="1:21" s="46" customFormat="1" ht="16.5" thickTop="1" thickBot="1" x14ac:dyDescent="0.3">
      <c r="A203" s="50" t="s">
        <v>1654</v>
      </c>
      <c r="B203" s="43" t="s">
        <v>1655</v>
      </c>
      <c r="C203" s="43" t="s">
        <v>38</v>
      </c>
      <c r="D203" s="43" t="s">
        <v>17</v>
      </c>
      <c r="E203" s="43" t="s">
        <v>19</v>
      </c>
      <c r="F203" s="43" t="s">
        <v>23</v>
      </c>
      <c r="G203" s="48">
        <v>46162.472916666666</v>
      </c>
      <c r="H203" s="48">
        <v>46172.515277777777</v>
      </c>
      <c r="I203" s="43">
        <v>669</v>
      </c>
      <c r="J203" s="43" t="s">
        <v>2373</v>
      </c>
      <c r="K203" s="43" t="s">
        <v>8336</v>
      </c>
      <c r="L203" s="43" t="s">
        <v>27</v>
      </c>
      <c r="M203" s="43">
        <v>669</v>
      </c>
      <c r="N203" s="43">
        <v>669</v>
      </c>
      <c r="O203" s="43">
        <v>669</v>
      </c>
      <c r="P203" s="43" t="s">
        <v>1469</v>
      </c>
      <c r="Q203" s="43" t="s">
        <v>1514</v>
      </c>
      <c r="R203" s="43" t="s">
        <v>8337</v>
      </c>
      <c r="S203" s="52">
        <f t="shared" si="3"/>
        <v>10.039999999999999</v>
      </c>
      <c r="T203" s="47"/>
      <c r="U203" s="47"/>
    </row>
    <row r="204" spans="1:21" ht="16.5" thickTop="1" thickBot="1" x14ac:dyDescent="0.3">
      <c r="A204" s="51" t="s">
        <v>1652</v>
      </c>
      <c r="B204" s="52" t="s">
        <v>1653</v>
      </c>
      <c r="C204" s="52" t="s">
        <v>38</v>
      </c>
      <c r="D204" s="52" t="s">
        <v>17</v>
      </c>
      <c r="E204" s="52" t="s">
        <v>18</v>
      </c>
      <c r="F204" s="52" t="s">
        <v>42</v>
      </c>
      <c r="G204" s="53">
        <v>46162.502083333333</v>
      </c>
      <c r="H204" s="53">
        <v>46164.656944444447</v>
      </c>
      <c r="I204" s="52">
        <v>28</v>
      </c>
      <c r="J204" s="52" t="s">
        <v>2373</v>
      </c>
      <c r="K204" s="52" t="s">
        <v>8317</v>
      </c>
      <c r="L204" s="52" t="s">
        <v>25</v>
      </c>
      <c r="M204" s="52">
        <v>28</v>
      </c>
      <c r="N204" s="52">
        <v>4</v>
      </c>
      <c r="O204" s="52">
        <v>4</v>
      </c>
      <c r="P204" s="52" t="s">
        <v>1448</v>
      </c>
      <c r="Q204" s="52" t="s">
        <v>1517</v>
      </c>
      <c r="R204" s="52"/>
      <c r="S204" s="52">
        <f t="shared" si="3"/>
        <v>2.15</v>
      </c>
      <c r="T204" s="52"/>
      <c r="U204" s="52"/>
    </row>
    <row r="205" spans="1:21" s="46" customFormat="1" ht="16.5" thickTop="1" thickBot="1" x14ac:dyDescent="0.3">
      <c r="A205" s="50" t="s">
        <v>1648</v>
      </c>
      <c r="B205" s="43" t="s">
        <v>1649</v>
      </c>
      <c r="C205" s="43" t="s">
        <v>38</v>
      </c>
      <c r="D205" s="43" t="s">
        <v>17</v>
      </c>
      <c r="E205" s="43" t="s">
        <v>18</v>
      </c>
      <c r="F205" s="43" t="s">
        <v>42</v>
      </c>
      <c r="G205" s="48">
        <v>46162.504166666666</v>
      </c>
      <c r="H205" s="48">
        <v>46167.531944444447</v>
      </c>
      <c r="I205" s="43">
        <v>219</v>
      </c>
      <c r="J205" s="43" t="s">
        <v>1156</v>
      </c>
      <c r="K205" s="43" t="s">
        <v>1156</v>
      </c>
      <c r="L205" s="43" t="s">
        <v>36</v>
      </c>
      <c r="M205" s="43">
        <v>186</v>
      </c>
      <c r="N205" s="43">
        <v>186</v>
      </c>
      <c r="O205" s="43">
        <v>219</v>
      </c>
      <c r="P205" s="43" t="s">
        <v>1650</v>
      </c>
      <c r="Q205" s="43" t="s">
        <v>1517</v>
      </c>
      <c r="R205" s="43" t="s">
        <v>1651</v>
      </c>
      <c r="S205" s="52">
        <f t="shared" si="3"/>
        <v>5.03</v>
      </c>
      <c r="T205" s="47"/>
      <c r="U205" s="47"/>
    </row>
    <row r="206" spans="1:21" ht="16.5" thickTop="1" thickBot="1" x14ac:dyDescent="0.3">
      <c r="A206" s="51" t="s">
        <v>1645</v>
      </c>
      <c r="B206" s="52" t="s">
        <v>1646</v>
      </c>
      <c r="C206" s="52" t="s">
        <v>38</v>
      </c>
      <c r="D206" s="52" t="s">
        <v>17</v>
      </c>
      <c r="E206" s="52" t="s">
        <v>18</v>
      </c>
      <c r="F206" s="52" t="s">
        <v>19</v>
      </c>
      <c r="G206" s="53">
        <v>46162.520833333336</v>
      </c>
      <c r="H206" s="53">
        <v>46163.506249999999</v>
      </c>
      <c r="I206" s="52">
        <v>300</v>
      </c>
      <c r="J206" s="52" t="s">
        <v>1156</v>
      </c>
      <c r="K206" s="52" t="s">
        <v>1156</v>
      </c>
      <c r="L206" s="52" t="s">
        <v>20</v>
      </c>
      <c r="M206" s="52">
        <v>236</v>
      </c>
      <c r="N206" s="52">
        <v>26</v>
      </c>
      <c r="O206" s="52">
        <v>50</v>
      </c>
      <c r="P206" s="52" t="s">
        <v>1337</v>
      </c>
      <c r="Q206" s="52" t="s">
        <v>1546</v>
      </c>
      <c r="R206" s="52" t="s">
        <v>1647</v>
      </c>
      <c r="S206" s="52">
        <f t="shared" si="3"/>
        <v>0.99</v>
      </c>
      <c r="T206" s="52"/>
      <c r="U206" s="52"/>
    </row>
    <row r="207" spans="1:21" s="46" customFormat="1" ht="16.5" thickTop="1" thickBot="1" x14ac:dyDescent="0.3">
      <c r="A207" s="50" t="s">
        <v>1641</v>
      </c>
      <c r="B207" s="43" t="s">
        <v>1642</v>
      </c>
      <c r="C207" s="43" t="s">
        <v>38</v>
      </c>
      <c r="D207" s="43" t="s">
        <v>17</v>
      </c>
      <c r="E207" s="43" t="s">
        <v>19</v>
      </c>
      <c r="F207" s="43" t="s">
        <v>21</v>
      </c>
      <c r="G207" s="48">
        <v>46162.568055555559</v>
      </c>
      <c r="H207" s="48">
        <v>46164.663888888892</v>
      </c>
      <c r="I207" s="43">
        <v>5</v>
      </c>
      <c r="J207" s="43" t="s">
        <v>2373</v>
      </c>
      <c r="K207" s="43" t="s">
        <v>8317</v>
      </c>
      <c r="L207" s="43" t="s">
        <v>33</v>
      </c>
      <c r="M207" s="43">
        <v>5</v>
      </c>
      <c r="N207" s="43">
        <v>5</v>
      </c>
      <c r="O207" s="43">
        <v>5</v>
      </c>
      <c r="P207" s="43" t="s">
        <v>1643</v>
      </c>
      <c r="Q207" s="43" t="s">
        <v>1517</v>
      </c>
      <c r="R207" s="43" t="s">
        <v>1644</v>
      </c>
      <c r="S207" s="52">
        <f t="shared" si="3"/>
        <v>2.1</v>
      </c>
      <c r="T207" s="47"/>
      <c r="U207" s="47"/>
    </row>
    <row r="208" spans="1:21" ht="16.5" thickTop="1" thickBot="1" x14ac:dyDescent="0.3">
      <c r="A208" s="51" t="s">
        <v>1637</v>
      </c>
      <c r="B208" s="52" t="s">
        <v>1638</v>
      </c>
      <c r="C208" s="52" t="s">
        <v>38</v>
      </c>
      <c r="D208" s="52" t="s">
        <v>17</v>
      </c>
      <c r="E208" s="52" t="s">
        <v>19</v>
      </c>
      <c r="F208" s="52" t="s">
        <v>21</v>
      </c>
      <c r="G208" s="53">
        <v>46162.581250000003</v>
      </c>
      <c r="H208" s="53">
        <v>46165.536805555559</v>
      </c>
      <c r="I208" s="52">
        <v>101</v>
      </c>
      <c r="J208" s="52" t="s">
        <v>1156</v>
      </c>
      <c r="K208" s="52" t="s">
        <v>1156</v>
      </c>
      <c r="L208" s="52" t="s">
        <v>20</v>
      </c>
      <c r="M208" s="52">
        <v>101</v>
      </c>
      <c r="N208" s="52">
        <v>16</v>
      </c>
      <c r="O208" s="52">
        <v>16</v>
      </c>
      <c r="P208" s="52" t="s">
        <v>1414</v>
      </c>
      <c r="Q208" s="52" t="s">
        <v>1517</v>
      </c>
      <c r="R208" s="52" t="s">
        <v>1639</v>
      </c>
      <c r="S208" s="52">
        <f t="shared" si="3"/>
        <v>2.96</v>
      </c>
      <c r="T208" s="52"/>
      <c r="U208" s="52"/>
    </row>
    <row r="209" spans="1:21" s="46" customFormat="1" ht="16.5" thickTop="1" thickBot="1" x14ac:dyDescent="0.3">
      <c r="A209" s="50" t="s">
        <v>1634</v>
      </c>
      <c r="B209" s="43" t="s">
        <v>1635</v>
      </c>
      <c r="C209" s="43" t="s">
        <v>38</v>
      </c>
      <c r="D209" s="43" t="s">
        <v>17</v>
      </c>
      <c r="E209" s="43" t="s">
        <v>19</v>
      </c>
      <c r="F209" s="43" t="s">
        <v>21</v>
      </c>
      <c r="G209" s="48">
        <v>46162.618750000001</v>
      </c>
      <c r="H209" s="48">
        <v>46164.760416666664</v>
      </c>
      <c r="I209" s="43">
        <v>41</v>
      </c>
      <c r="J209" s="43" t="s">
        <v>1156</v>
      </c>
      <c r="K209" s="43" t="s">
        <v>1156</v>
      </c>
      <c r="L209" s="43" t="s">
        <v>20</v>
      </c>
      <c r="M209" s="43">
        <v>41</v>
      </c>
      <c r="N209" s="43">
        <v>6</v>
      </c>
      <c r="O209" s="43">
        <v>6</v>
      </c>
      <c r="P209" s="43" t="s">
        <v>1287</v>
      </c>
      <c r="Q209" s="43" t="s">
        <v>1517</v>
      </c>
      <c r="R209" s="43" t="s">
        <v>1636</v>
      </c>
      <c r="S209" s="52">
        <f t="shared" si="3"/>
        <v>2.14</v>
      </c>
      <c r="T209" s="47"/>
      <c r="U209" s="47"/>
    </row>
    <row r="210" spans="1:21" ht="16.5" thickTop="1" thickBot="1" x14ac:dyDescent="0.3">
      <c r="A210" s="51" t="s">
        <v>1631</v>
      </c>
      <c r="B210" s="52" t="s">
        <v>1632</v>
      </c>
      <c r="C210" s="52" t="s">
        <v>38</v>
      </c>
      <c r="D210" s="52" t="s">
        <v>17</v>
      </c>
      <c r="E210" s="52" t="s">
        <v>18</v>
      </c>
      <c r="F210" s="52" t="s">
        <v>42</v>
      </c>
      <c r="G210" s="53">
        <v>46162.631249999999</v>
      </c>
      <c r="H210" s="53">
        <v>46165.409722222219</v>
      </c>
      <c r="I210" s="52">
        <v>217</v>
      </c>
      <c r="J210" s="52" t="s">
        <v>1156</v>
      </c>
      <c r="K210" s="52" t="s">
        <v>1156</v>
      </c>
      <c r="L210" s="52" t="s">
        <v>36</v>
      </c>
      <c r="M210" s="52">
        <v>213</v>
      </c>
      <c r="N210" s="52">
        <v>213</v>
      </c>
      <c r="O210" s="52">
        <v>217</v>
      </c>
      <c r="P210" s="52" t="s">
        <v>1443</v>
      </c>
      <c r="Q210" s="52" t="s">
        <v>1517</v>
      </c>
      <c r="R210" s="52" t="s">
        <v>1633</v>
      </c>
      <c r="S210" s="52">
        <f t="shared" si="3"/>
        <v>2.78</v>
      </c>
      <c r="T210" s="52"/>
      <c r="U210" s="52"/>
    </row>
    <row r="211" spans="1:21" s="46" customFormat="1" ht="16.5" thickTop="1" thickBot="1" x14ac:dyDescent="0.3">
      <c r="A211" s="50" t="s">
        <v>1628</v>
      </c>
      <c r="B211" s="43" t="s">
        <v>1629</v>
      </c>
      <c r="C211" s="43" t="s">
        <v>38</v>
      </c>
      <c r="D211" s="43" t="s">
        <v>17</v>
      </c>
      <c r="E211" s="43" t="s">
        <v>19</v>
      </c>
      <c r="F211" s="43" t="s">
        <v>21</v>
      </c>
      <c r="G211" s="48">
        <v>46162.663194444445</v>
      </c>
      <c r="H211" s="48">
        <v>46165.509722222225</v>
      </c>
      <c r="I211" s="43">
        <v>68</v>
      </c>
      <c r="J211" s="43" t="s">
        <v>1156</v>
      </c>
      <c r="K211" s="43" t="s">
        <v>1156</v>
      </c>
      <c r="L211" s="43" t="s">
        <v>20</v>
      </c>
      <c r="M211" s="43">
        <v>68</v>
      </c>
      <c r="N211" s="43">
        <v>10</v>
      </c>
      <c r="O211" s="43">
        <v>10</v>
      </c>
      <c r="P211" s="43" t="s">
        <v>1478</v>
      </c>
      <c r="Q211" s="43" t="s">
        <v>1517</v>
      </c>
      <c r="R211" s="43" t="s">
        <v>1630</v>
      </c>
      <c r="S211" s="52">
        <f t="shared" si="3"/>
        <v>2.85</v>
      </c>
      <c r="T211" s="47"/>
      <c r="U211" s="47"/>
    </row>
    <row r="212" spans="1:21" ht="16.5" thickTop="1" thickBot="1" x14ac:dyDescent="0.3">
      <c r="A212" s="51" t="s">
        <v>1625</v>
      </c>
      <c r="B212" s="52" t="s">
        <v>1626</v>
      </c>
      <c r="C212" s="52" t="s">
        <v>38</v>
      </c>
      <c r="D212" s="52" t="s">
        <v>17</v>
      </c>
      <c r="E212" s="52" t="s">
        <v>18</v>
      </c>
      <c r="F212" s="52" t="s">
        <v>42</v>
      </c>
      <c r="G212" s="53">
        <v>46162.752083333333</v>
      </c>
      <c r="H212" s="53">
        <v>46171.534722222219</v>
      </c>
      <c r="I212" s="52">
        <v>3</v>
      </c>
      <c r="J212" s="52" t="s">
        <v>2373</v>
      </c>
      <c r="K212" s="52" t="s">
        <v>8317</v>
      </c>
      <c r="L212" s="52" t="s">
        <v>25</v>
      </c>
      <c r="M212" s="52">
        <v>3</v>
      </c>
      <c r="N212" s="52">
        <v>1</v>
      </c>
      <c r="O212" s="52">
        <v>1</v>
      </c>
      <c r="P212" s="52" t="s">
        <v>1627</v>
      </c>
      <c r="Q212" s="52" t="s">
        <v>1517</v>
      </c>
      <c r="R212" s="52"/>
      <c r="S212" s="52">
        <f t="shared" si="3"/>
        <v>8.7799999999999994</v>
      </c>
      <c r="T212" s="52"/>
      <c r="U212" s="52"/>
    </row>
    <row r="213" spans="1:21" s="46" customFormat="1" ht="16.5" thickTop="1" thickBot="1" x14ac:dyDescent="0.3">
      <c r="A213" s="50" t="s">
        <v>1622</v>
      </c>
      <c r="B213" s="43" t="s">
        <v>1623</v>
      </c>
      <c r="C213" s="43" t="s">
        <v>38</v>
      </c>
      <c r="D213" s="43" t="s">
        <v>17</v>
      </c>
      <c r="E213" s="43" t="s">
        <v>18</v>
      </c>
      <c r="F213" s="43" t="s">
        <v>42</v>
      </c>
      <c r="G213" s="48">
        <v>46162.761111111111</v>
      </c>
      <c r="H213" s="48">
        <v>46164.504166666666</v>
      </c>
      <c r="I213" s="43">
        <v>1</v>
      </c>
      <c r="J213" s="43" t="s">
        <v>1156</v>
      </c>
      <c r="K213" s="43" t="s">
        <v>1156</v>
      </c>
      <c r="L213" s="43" t="s">
        <v>33</v>
      </c>
      <c r="M213" s="43">
        <v>1</v>
      </c>
      <c r="N213" s="43">
        <v>1</v>
      </c>
      <c r="O213" s="43">
        <v>1</v>
      </c>
      <c r="P213" s="43" t="s">
        <v>1346</v>
      </c>
      <c r="Q213" s="43" t="s">
        <v>1517</v>
      </c>
      <c r="R213" s="43" t="s">
        <v>1624</v>
      </c>
      <c r="S213" s="52">
        <f t="shared" si="3"/>
        <v>1.74</v>
      </c>
      <c r="T213" s="47"/>
      <c r="U213" s="47"/>
    </row>
    <row r="214" spans="1:21" ht="16.5" thickTop="1" thickBot="1" x14ac:dyDescent="0.3">
      <c r="A214" s="51" t="s">
        <v>1620</v>
      </c>
      <c r="B214" s="52" t="s">
        <v>1621</v>
      </c>
      <c r="C214" s="52" t="s">
        <v>38</v>
      </c>
      <c r="D214" s="52" t="s">
        <v>17</v>
      </c>
      <c r="E214" s="52" t="s">
        <v>18</v>
      </c>
      <c r="F214" s="52" t="s">
        <v>42</v>
      </c>
      <c r="G214" s="53">
        <v>46163.695138888892</v>
      </c>
      <c r="H214" s="53">
        <v>46165.797222222223</v>
      </c>
      <c r="I214" s="52">
        <v>27</v>
      </c>
      <c r="J214" s="52" t="s">
        <v>2373</v>
      </c>
      <c r="K214" s="52" t="s">
        <v>8317</v>
      </c>
      <c r="L214" s="52" t="s">
        <v>33</v>
      </c>
      <c r="M214" s="52">
        <v>27</v>
      </c>
      <c r="N214" s="52">
        <v>27</v>
      </c>
      <c r="O214" s="52">
        <v>27</v>
      </c>
      <c r="P214" s="52" t="s">
        <v>1417</v>
      </c>
      <c r="Q214" s="52" t="s">
        <v>1517</v>
      </c>
      <c r="R214" s="52"/>
      <c r="S214" s="52">
        <f t="shared" si="3"/>
        <v>2.1</v>
      </c>
      <c r="T214" s="52"/>
      <c r="U214" s="52"/>
    </row>
    <row r="215" spans="1:21" s="46" customFormat="1" ht="16.5" thickTop="1" thickBot="1" x14ac:dyDescent="0.3">
      <c r="A215" s="50" t="s">
        <v>1617</v>
      </c>
      <c r="B215" s="43" t="s">
        <v>883</v>
      </c>
      <c r="C215" s="43" t="s">
        <v>39</v>
      </c>
      <c r="D215" s="43" t="s">
        <v>17</v>
      </c>
      <c r="E215" s="43" t="s">
        <v>18</v>
      </c>
      <c r="F215" s="43" t="s">
        <v>42</v>
      </c>
      <c r="G215" s="48">
        <v>46163.7</v>
      </c>
      <c r="H215" s="48">
        <v>46167.816666666666</v>
      </c>
      <c r="I215" s="43">
        <v>20</v>
      </c>
      <c r="J215" s="43" t="s">
        <v>1156</v>
      </c>
      <c r="K215" s="43" t="s">
        <v>1156</v>
      </c>
      <c r="L215" s="43" t="s">
        <v>33</v>
      </c>
      <c r="M215" s="43">
        <v>0</v>
      </c>
      <c r="N215" s="43">
        <v>0</v>
      </c>
      <c r="O215" s="43">
        <v>20</v>
      </c>
      <c r="P215" s="43" t="s">
        <v>1618</v>
      </c>
      <c r="Q215" s="43" t="s">
        <v>1517</v>
      </c>
      <c r="R215" s="43" t="s">
        <v>1619</v>
      </c>
      <c r="S215" s="52">
        <f t="shared" si="3"/>
        <v>4.12</v>
      </c>
      <c r="T215" s="47"/>
      <c r="U215" s="47"/>
    </row>
    <row r="216" spans="1:21" ht="16.5" thickTop="1" thickBot="1" x14ac:dyDescent="0.3">
      <c r="A216" s="51" t="s">
        <v>1614</v>
      </c>
      <c r="B216" s="52" t="s">
        <v>1615</v>
      </c>
      <c r="C216" s="52" t="s">
        <v>38</v>
      </c>
      <c r="D216" s="52" t="s">
        <v>17</v>
      </c>
      <c r="E216" s="52" t="s">
        <v>18</v>
      </c>
      <c r="F216" s="52" t="s">
        <v>42</v>
      </c>
      <c r="G216" s="53">
        <v>46163.707638888889</v>
      </c>
      <c r="H216" s="53">
        <v>46165.5625</v>
      </c>
      <c r="I216" s="52">
        <v>2</v>
      </c>
      <c r="J216" s="52" t="s">
        <v>2373</v>
      </c>
      <c r="K216" s="52" t="s">
        <v>8317</v>
      </c>
      <c r="L216" s="52" t="s">
        <v>33</v>
      </c>
      <c r="M216" s="52">
        <v>2</v>
      </c>
      <c r="N216" s="52">
        <v>2</v>
      </c>
      <c r="O216" s="52">
        <v>2</v>
      </c>
      <c r="P216" s="52" t="s">
        <v>1425</v>
      </c>
      <c r="Q216" s="52" t="s">
        <v>1517</v>
      </c>
      <c r="R216" s="52" t="s">
        <v>1616</v>
      </c>
      <c r="S216" s="52">
        <f t="shared" si="3"/>
        <v>1.85</v>
      </c>
      <c r="T216" s="52"/>
      <c r="U216" s="52"/>
    </row>
    <row r="217" spans="1:21" s="46" customFormat="1" ht="16.5" thickTop="1" thickBot="1" x14ac:dyDescent="0.3">
      <c r="A217" s="50" t="s">
        <v>1611</v>
      </c>
      <c r="B217" s="43" t="s">
        <v>1612</v>
      </c>
      <c r="C217" s="43" t="s">
        <v>38</v>
      </c>
      <c r="D217" s="43" t="s">
        <v>17</v>
      </c>
      <c r="E217" s="43" t="s">
        <v>18</v>
      </c>
      <c r="F217" s="43" t="s">
        <v>19</v>
      </c>
      <c r="G217" s="48">
        <v>46163.780555555553</v>
      </c>
      <c r="H217" s="48">
        <v>46172.795138888891</v>
      </c>
      <c r="I217" s="43">
        <v>11</v>
      </c>
      <c r="J217" s="43" t="s">
        <v>2373</v>
      </c>
      <c r="K217" s="43" t="s">
        <v>8333</v>
      </c>
      <c r="L217" s="43" t="s">
        <v>20</v>
      </c>
      <c r="M217" s="43">
        <v>5</v>
      </c>
      <c r="N217" s="43">
        <v>2</v>
      </c>
      <c r="O217" s="43">
        <v>2</v>
      </c>
      <c r="P217" s="43" t="s">
        <v>1410</v>
      </c>
      <c r="Q217" s="43" t="s">
        <v>1514</v>
      </c>
      <c r="R217" s="43" t="s">
        <v>1613</v>
      </c>
      <c r="S217" s="52">
        <f t="shared" si="3"/>
        <v>9.01</v>
      </c>
      <c r="T217" s="47"/>
      <c r="U217" s="47"/>
    </row>
    <row r="218" spans="1:21" ht="16.5" thickTop="1" thickBot="1" x14ac:dyDescent="0.3">
      <c r="A218" s="51" t="s">
        <v>1608</v>
      </c>
      <c r="B218" s="52" t="s">
        <v>1609</v>
      </c>
      <c r="C218" s="52" t="s">
        <v>38</v>
      </c>
      <c r="D218" s="52" t="s">
        <v>17</v>
      </c>
      <c r="E218" s="52" t="s">
        <v>19</v>
      </c>
      <c r="F218" s="52" t="s">
        <v>23</v>
      </c>
      <c r="G218" s="53">
        <v>46164.53125</v>
      </c>
      <c r="H218" s="53">
        <v>46167.606249999997</v>
      </c>
      <c r="I218" s="52">
        <v>165</v>
      </c>
      <c r="J218" s="52" t="s">
        <v>2373</v>
      </c>
      <c r="K218" s="52" t="s">
        <v>8278</v>
      </c>
      <c r="L218" s="52" t="s">
        <v>25</v>
      </c>
      <c r="M218" s="52">
        <v>165</v>
      </c>
      <c r="N218" s="52">
        <v>165</v>
      </c>
      <c r="O218" s="52">
        <v>165</v>
      </c>
      <c r="P218" s="52" t="s">
        <v>1445</v>
      </c>
      <c r="Q218" s="52" t="s">
        <v>1517</v>
      </c>
      <c r="R218" s="52" t="s">
        <v>1610</v>
      </c>
      <c r="S218" s="52">
        <f t="shared" si="3"/>
        <v>3.07</v>
      </c>
      <c r="T218" s="52"/>
      <c r="U218" s="52"/>
    </row>
    <row r="219" spans="1:21" s="46" customFormat="1" ht="16.5" thickTop="1" thickBot="1" x14ac:dyDescent="0.3">
      <c r="A219" s="50" t="s">
        <v>1605</v>
      </c>
      <c r="B219" s="43" t="s">
        <v>1606</v>
      </c>
      <c r="C219" s="43" t="s">
        <v>38</v>
      </c>
      <c r="D219" s="43" t="s">
        <v>17</v>
      </c>
      <c r="E219" s="43" t="s">
        <v>18</v>
      </c>
      <c r="F219" s="43" t="s">
        <v>19</v>
      </c>
      <c r="G219" s="48">
        <v>46164.550694444442</v>
      </c>
      <c r="H219" s="48">
        <v>46167.492361111108</v>
      </c>
      <c r="I219" s="43">
        <v>110</v>
      </c>
      <c r="J219" s="43" t="s">
        <v>2373</v>
      </c>
      <c r="K219" s="43" t="s">
        <v>8333</v>
      </c>
      <c r="L219" s="43" t="s">
        <v>20</v>
      </c>
      <c r="M219" s="43">
        <v>0</v>
      </c>
      <c r="N219" s="43">
        <v>20</v>
      </c>
      <c r="O219" s="43">
        <v>20</v>
      </c>
      <c r="P219" s="43" t="s">
        <v>1413</v>
      </c>
      <c r="Q219" s="43" t="s">
        <v>1546</v>
      </c>
      <c r="R219" s="43" t="s">
        <v>1607</v>
      </c>
      <c r="S219" s="52">
        <f t="shared" si="3"/>
        <v>2.94</v>
      </c>
      <c r="T219" s="47"/>
      <c r="U219" s="47"/>
    </row>
    <row r="220" spans="1:21" ht="16.5" thickTop="1" thickBot="1" x14ac:dyDescent="0.3">
      <c r="A220" s="51" t="s">
        <v>1602</v>
      </c>
      <c r="B220" s="52" t="s">
        <v>1603</v>
      </c>
      <c r="C220" s="52" t="s">
        <v>38</v>
      </c>
      <c r="D220" s="52" t="s">
        <v>17</v>
      </c>
      <c r="E220" s="52" t="s">
        <v>18</v>
      </c>
      <c r="F220" s="52" t="s">
        <v>28</v>
      </c>
      <c r="G220" s="53">
        <v>46164.556250000001</v>
      </c>
      <c r="H220" s="53">
        <v>46167.578472222223</v>
      </c>
      <c r="I220" s="52">
        <v>242</v>
      </c>
      <c r="J220" s="52" t="s">
        <v>1156</v>
      </c>
      <c r="K220" s="52" t="s">
        <v>1156</v>
      </c>
      <c r="L220" s="52" t="s">
        <v>20</v>
      </c>
      <c r="M220" s="52">
        <v>197</v>
      </c>
      <c r="N220" s="52">
        <v>23</v>
      </c>
      <c r="O220" s="52">
        <v>29</v>
      </c>
      <c r="P220" s="52" t="s">
        <v>1321</v>
      </c>
      <c r="Q220" s="52" t="s">
        <v>1514</v>
      </c>
      <c r="R220" s="52" t="s">
        <v>1604</v>
      </c>
      <c r="S220" s="52">
        <f t="shared" si="3"/>
        <v>3.02</v>
      </c>
      <c r="T220" s="52"/>
      <c r="U220" s="52"/>
    </row>
    <row r="221" spans="1:21" s="46" customFormat="1" ht="16.5" thickTop="1" thickBot="1" x14ac:dyDescent="0.3">
      <c r="A221" s="50" t="s">
        <v>1599</v>
      </c>
      <c r="B221" s="43" t="s">
        <v>1600</v>
      </c>
      <c r="C221" s="43" t="s">
        <v>38</v>
      </c>
      <c r="D221" s="43" t="s">
        <v>17</v>
      </c>
      <c r="E221" s="43" t="s">
        <v>18</v>
      </c>
      <c r="F221" s="43" t="s">
        <v>42</v>
      </c>
      <c r="G221" s="48">
        <v>46164.668749999997</v>
      </c>
      <c r="H221" s="48">
        <v>46167.586111111108</v>
      </c>
      <c r="I221" s="43">
        <v>251</v>
      </c>
      <c r="J221" s="43" t="s">
        <v>1156</v>
      </c>
      <c r="K221" s="43" t="s">
        <v>1156</v>
      </c>
      <c r="L221" s="43" t="s">
        <v>36</v>
      </c>
      <c r="M221" s="43">
        <v>188</v>
      </c>
      <c r="N221" s="43">
        <v>188</v>
      </c>
      <c r="O221" s="43">
        <v>251</v>
      </c>
      <c r="P221" s="43" t="s">
        <v>1429</v>
      </c>
      <c r="Q221" s="43" t="s">
        <v>1517</v>
      </c>
      <c r="R221" s="43" t="s">
        <v>1601</v>
      </c>
      <c r="S221" s="52">
        <f t="shared" si="3"/>
        <v>2.92</v>
      </c>
      <c r="T221" s="47"/>
      <c r="U221" s="47"/>
    </row>
    <row r="222" spans="1:21" ht="16.5" thickTop="1" thickBot="1" x14ac:dyDescent="0.3">
      <c r="A222" s="51" t="s">
        <v>1596</v>
      </c>
      <c r="B222" s="52" t="s">
        <v>1597</v>
      </c>
      <c r="C222" s="52" t="s">
        <v>38</v>
      </c>
      <c r="D222" s="52" t="s">
        <v>17</v>
      </c>
      <c r="E222" s="52" t="s">
        <v>18</v>
      </c>
      <c r="F222" s="52" t="s">
        <v>42</v>
      </c>
      <c r="G222" s="53">
        <v>46164.683333333334</v>
      </c>
      <c r="H222" s="53">
        <v>46165.59652777778</v>
      </c>
      <c r="I222" s="52">
        <v>64</v>
      </c>
      <c r="J222" s="52" t="s">
        <v>1156</v>
      </c>
      <c r="K222" s="52" t="s">
        <v>1156</v>
      </c>
      <c r="L222" s="52" t="s">
        <v>36</v>
      </c>
      <c r="M222" s="52">
        <v>64</v>
      </c>
      <c r="N222" s="52">
        <v>64</v>
      </c>
      <c r="O222" s="52">
        <v>64</v>
      </c>
      <c r="P222" s="52" t="s">
        <v>1503</v>
      </c>
      <c r="Q222" s="52" t="s">
        <v>1517</v>
      </c>
      <c r="R222" s="52" t="s">
        <v>1598</v>
      </c>
      <c r="S222" s="52">
        <f t="shared" si="3"/>
        <v>0.91</v>
      </c>
      <c r="T222" s="52"/>
      <c r="U222" s="52"/>
    </row>
    <row r="223" spans="1:21" s="46" customFormat="1" ht="16.5" thickTop="1" thickBot="1" x14ac:dyDescent="0.3">
      <c r="A223" s="50" t="s">
        <v>1593</v>
      </c>
      <c r="B223" s="43" t="s">
        <v>1594</v>
      </c>
      <c r="C223" s="43" t="s">
        <v>38</v>
      </c>
      <c r="D223" s="43" t="s">
        <v>17</v>
      </c>
      <c r="E223" s="43" t="s">
        <v>18</v>
      </c>
      <c r="F223" s="43" t="s">
        <v>19</v>
      </c>
      <c r="G223" s="48">
        <v>46164.692361111112</v>
      </c>
      <c r="H223" s="48">
        <v>46172.762499999997</v>
      </c>
      <c r="I223" s="43">
        <v>2010</v>
      </c>
      <c r="J223" s="43" t="s">
        <v>2373</v>
      </c>
      <c r="K223" s="43" t="s">
        <v>8333</v>
      </c>
      <c r="L223" s="43" t="s">
        <v>20</v>
      </c>
      <c r="M223" s="43">
        <v>0</v>
      </c>
      <c r="N223" s="43">
        <v>3773</v>
      </c>
      <c r="O223" s="43">
        <v>3880</v>
      </c>
      <c r="P223" s="43" t="s">
        <v>1412</v>
      </c>
      <c r="Q223" s="43" t="s">
        <v>1546</v>
      </c>
      <c r="R223" s="43" t="s">
        <v>1595</v>
      </c>
      <c r="S223" s="52">
        <f t="shared" si="3"/>
        <v>8.07</v>
      </c>
      <c r="T223" s="47"/>
      <c r="U223" s="47" t="s">
        <v>8659</v>
      </c>
    </row>
    <row r="224" spans="1:21" ht="16.5" thickTop="1" thickBot="1" x14ac:dyDescent="0.3">
      <c r="A224" s="51" t="s">
        <v>1591</v>
      </c>
      <c r="B224" s="52" t="s">
        <v>1592</v>
      </c>
      <c r="C224" s="52" t="s">
        <v>38</v>
      </c>
      <c r="D224" s="52" t="s">
        <v>17</v>
      </c>
      <c r="E224" s="52" t="s">
        <v>19</v>
      </c>
      <c r="F224" s="52" t="s">
        <v>21</v>
      </c>
      <c r="G224" s="53">
        <v>46164.716666666667</v>
      </c>
      <c r="H224" s="53">
        <v>46171.561111111114</v>
      </c>
      <c r="I224" s="52">
        <v>2080</v>
      </c>
      <c r="J224" s="52" t="s">
        <v>1156</v>
      </c>
      <c r="K224" s="52" t="s">
        <v>8294</v>
      </c>
      <c r="L224" s="52" t="s">
        <v>20</v>
      </c>
      <c r="M224" s="52">
        <v>152</v>
      </c>
      <c r="N224" s="52">
        <v>20</v>
      </c>
      <c r="O224" s="52">
        <v>278</v>
      </c>
      <c r="P224" s="52" t="s">
        <v>1410</v>
      </c>
      <c r="Q224" s="52" t="s">
        <v>1546</v>
      </c>
      <c r="R224" s="52" t="s">
        <v>8332</v>
      </c>
      <c r="S224" s="52">
        <f t="shared" si="3"/>
        <v>6.84</v>
      </c>
      <c r="T224" s="52"/>
      <c r="U224" s="52"/>
    </row>
    <row r="225" spans="1:21" s="46" customFormat="1" ht="16.5" thickTop="1" thickBot="1" x14ac:dyDescent="0.3">
      <c r="A225" s="50" t="s">
        <v>1588</v>
      </c>
      <c r="B225" s="43" t="s">
        <v>1589</v>
      </c>
      <c r="C225" s="43" t="s">
        <v>38</v>
      </c>
      <c r="D225" s="43" t="s">
        <v>17</v>
      </c>
      <c r="E225" s="43" t="s">
        <v>18</v>
      </c>
      <c r="F225" s="43" t="s">
        <v>42</v>
      </c>
      <c r="G225" s="48">
        <v>46164.730555555558</v>
      </c>
      <c r="H225" s="48">
        <v>46165.647916666669</v>
      </c>
      <c r="I225" s="43">
        <v>1</v>
      </c>
      <c r="J225" s="43" t="s">
        <v>1156</v>
      </c>
      <c r="K225" s="43" t="s">
        <v>8331</v>
      </c>
      <c r="L225" s="43" t="s">
        <v>33</v>
      </c>
      <c r="M225" s="43">
        <v>1</v>
      </c>
      <c r="N225" s="43">
        <v>1</v>
      </c>
      <c r="O225" s="43">
        <v>1</v>
      </c>
      <c r="P225" s="43" t="s">
        <v>1495</v>
      </c>
      <c r="Q225" s="43" t="s">
        <v>1546</v>
      </c>
      <c r="R225" s="43" t="s">
        <v>1590</v>
      </c>
      <c r="S225" s="52">
        <f t="shared" si="3"/>
        <v>0.92</v>
      </c>
      <c r="T225" s="47"/>
      <c r="U225" s="47"/>
    </row>
    <row r="226" spans="1:21" ht="16.5" thickTop="1" thickBot="1" x14ac:dyDescent="0.3">
      <c r="A226" s="51" t="s">
        <v>1586</v>
      </c>
      <c r="B226" s="52" t="s">
        <v>1587</v>
      </c>
      <c r="C226" s="52" t="s">
        <v>38</v>
      </c>
      <c r="D226" s="52" t="s">
        <v>17</v>
      </c>
      <c r="E226" s="52" t="s">
        <v>19</v>
      </c>
      <c r="F226" s="52" t="s">
        <v>21</v>
      </c>
      <c r="G226" s="53">
        <v>46164.749305555553</v>
      </c>
      <c r="H226" s="53">
        <v>46171.436805555553</v>
      </c>
      <c r="I226" s="52">
        <v>17</v>
      </c>
      <c r="J226" s="52" t="s">
        <v>1156</v>
      </c>
      <c r="K226" s="52" t="s">
        <v>1156</v>
      </c>
      <c r="L226" s="52" t="s">
        <v>44</v>
      </c>
      <c r="M226" s="52">
        <v>13</v>
      </c>
      <c r="N226" s="52">
        <v>13</v>
      </c>
      <c r="O226" s="52">
        <v>17</v>
      </c>
      <c r="P226" s="52" t="s">
        <v>1451</v>
      </c>
      <c r="Q226" s="52" t="s">
        <v>1517</v>
      </c>
      <c r="R226" s="52" t="s">
        <v>8330</v>
      </c>
      <c r="S226" s="52">
        <f t="shared" si="3"/>
        <v>6.69</v>
      </c>
      <c r="T226" s="52"/>
      <c r="U226" s="52"/>
    </row>
    <row r="227" spans="1:21" s="46" customFormat="1" ht="16.5" thickTop="1" thickBot="1" x14ac:dyDescent="0.3">
      <c r="A227" s="50" t="s">
        <v>1583</v>
      </c>
      <c r="B227" s="43" t="s">
        <v>1584</v>
      </c>
      <c r="C227" s="43" t="s">
        <v>38</v>
      </c>
      <c r="D227" s="43" t="s">
        <v>17</v>
      </c>
      <c r="E227" s="43" t="s">
        <v>19</v>
      </c>
      <c r="F227" s="43" t="s">
        <v>21</v>
      </c>
      <c r="G227" s="48">
        <v>46164.785416666666</v>
      </c>
      <c r="H227" s="48">
        <v>46167.425000000003</v>
      </c>
      <c r="I227" s="43">
        <v>5</v>
      </c>
      <c r="J227" s="43" t="s">
        <v>2373</v>
      </c>
      <c r="K227" s="43" t="s">
        <v>8264</v>
      </c>
      <c r="L227" s="43" t="s">
        <v>25</v>
      </c>
      <c r="M227" s="43">
        <v>5</v>
      </c>
      <c r="N227" s="43">
        <v>1</v>
      </c>
      <c r="O227" s="43">
        <v>1</v>
      </c>
      <c r="P227" s="43" t="s">
        <v>1430</v>
      </c>
      <c r="Q227" s="43" t="s">
        <v>1517</v>
      </c>
      <c r="R227" s="43" t="s">
        <v>1585</v>
      </c>
      <c r="S227" s="52">
        <f t="shared" si="3"/>
        <v>2.64</v>
      </c>
      <c r="T227" s="47"/>
      <c r="U227" s="47"/>
    </row>
    <row r="228" spans="1:21" ht="16.5" thickTop="1" thickBot="1" x14ac:dyDescent="0.3">
      <c r="A228" s="51" t="s">
        <v>1580</v>
      </c>
      <c r="B228" s="52" t="s">
        <v>1581</v>
      </c>
      <c r="C228" s="52" t="s">
        <v>38</v>
      </c>
      <c r="D228" s="52" t="s">
        <v>17</v>
      </c>
      <c r="E228" s="52" t="s">
        <v>18</v>
      </c>
      <c r="F228" s="52" t="s">
        <v>42</v>
      </c>
      <c r="G228" s="53">
        <v>46165.675694444442</v>
      </c>
      <c r="H228" s="53">
        <v>46168.459027777775</v>
      </c>
      <c r="I228" s="52">
        <v>12</v>
      </c>
      <c r="J228" s="52" t="s">
        <v>2373</v>
      </c>
      <c r="K228" s="52" t="s">
        <v>8329</v>
      </c>
      <c r="L228" s="52" t="s">
        <v>25</v>
      </c>
      <c r="M228" s="52">
        <v>12</v>
      </c>
      <c r="N228" s="52">
        <v>12</v>
      </c>
      <c r="O228" s="52">
        <v>12</v>
      </c>
      <c r="P228" s="52" t="s">
        <v>1333</v>
      </c>
      <c r="Q228" s="52" t="s">
        <v>1517</v>
      </c>
      <c r="R228" s="52" t="s">
        <v>1582</v>
      </c>
      <c r="S228" s="52">
        <f t="shared" si="3"/>
        <v>2.78</v>
      </c>
      <c r="T228" s="52"/>
      <c r="U228" s="52"/>
    </row>
    <row r="229" spans="1:21" s="46" customFormat="1" ht="16.5" thickTop="1" thickBot="1" x14ac:dyDescent="0.3">
      <c r="A229" s="50" t="s">
        <v>1577</v>
      </c>
      <c r="B229" s="43" t="s">
        <v>1578</v>
      </c>
      <c r="C229" s="43" t="s">
        <v>38</v>
      </c>
      <c r="D229" s="43" t="s">
        <v>17</v>
      </c>
      <c r="E229" s="43" t="s">
        <v>18</v>
      </c>
      <c r="F229" s="43" t="s">
        <v>42</v>
      </c>
      <c r="G229" s="48">
        <v>46165.677777777775</v>
      </c>
      <c r="H229" s="48">
        <v>46167.606249999997</v>
      </c>
      <c r="I229" s="43">
        <v>31</v>
      </c>
      <c r="J229" s="43" t="s">
        <v>1156</v>
      </c>
      <c r="K229" s="43" t="s">
        <v>1156</v>
      </c>
      <c r="L229" s="43" t="s">
        <v>33</v>
      </c>
      <c r="M229" s="43">
        <v>31</v>
      </c>
      <c r="N229" s="43">
        <v>31</v>
      </c>
      <c r="O229" s="43">
        <v>31</v>
      </c>
      <c r="P229" s="43" t="s">
        <v>1433</v>
      </c>
      <c r="Q229" s="43" t="s">
        <v>1517</v>
      </c>
      <c r="R229" s="43" t="s">
        <v>1579</v>
      </c>
      <c r="S229" s="52">
        <f t="shared" si="3"/>
        <v>1.93</v>
      </c>
      <c r="T229" s="47"/>
      <c r="U229" s="47"/>
    </row>
    <row r="230" spans="1:21" ht="16.5" thickTop="1" thickBot="1" x14ac:dyDescent="0.3">
      <c r="A230" s="51" t="s">
        <v>1575</v>
      </c>
      <c r="B230" s="52" t="s">
        <v>1576</v>
      </c>
      <c r="C230" s="52" t="s">
        <v>38</v>
      </c>
      <c r="D230" s="52" t="s">
        <v>17</v>
      </c>
      <c r="E230" s="52" t="s">
        <v>18</v>
      </c>
      <c r="F230" s="52" t="s">
        <v>42</v>
      </c>
      <c r="G230" s="53">
        <v>46165.691666666666</v>
      </c>
      <c r="H230" s="53">
        <v>46169.537499999999</v>
      </c>
      <c r="I230" s="52">
        <v>20</v>
      </c>
      <c r="J230" s="52" t="s">
        <v>2373</v>
      </c>
      <c r="K230" s="52" t="s">
        <v>8326</v>
      </c>
      <c r="L230" s="52" t="s">
        <v>33</v>
      </c>
      <c r="M230" s="52">
        <v>20</v>
      </c>
      <c r="N230" s="52">
        <v>20</v>
      </c>
      <c r="O230" s="52">
        <v>20</v>
      </c>
      <c r="P230" s="52" t="s">
        <v>1471</v>
      </c>
      <c r="Q230" s="52" t="s">
        <v>1546</v>
      </c>
      <c r="R230" s="52" t="s">
        <v>8328</v>
      </c>
      <c r="S230" s="52">
        <f t="shared" si="3"/>
        <v>3.85</v>
      </c>
      <c r="T230" s="52"/>
      <c r="U230" s="52"/>
    </row>
    <row r="231" spans="1:21" s="46" customFormat="1" ht="16.5" thickTop="1" thickBot="1" x14ac:dyDescent="0.3">
      <c r="A231" s="50" t="s">
        <v>1573</v>
      </c>
      <c r="B231" s="43" t="s">
        <v>1574</v>
      </c>
      <c r="C231" s="43" t="s">
        <v>38</v>
      </c>
      <c r="D231" s="43" t="s">
        <v>17</v>
      </c>
      <c r="E231" s="43" t="s">
        <v>18</v>
      </c>
      <c r="F231" s="43" t="s">
        <v>42</v>
      </c>
      <c r="G231" s="48">
        <v>46165.696527777778</v>
      </c>
      <c r="H231" s="48">
        <v>46169.544444444444</v>
      </c>
      <c r="I231" s="43">
        <v>61</v>
      </c>
      <c r="J231" s="43" t="s">
        <v>2373</v>
      </c>
      <c r="K231" s="43" t="s">
        <v>8326</v>
      </c>
      <c r="L231" s="43" t="s">
        <v>36</v>
      </c>
      <c r="M231" s="43">
        <v>61</v>
      </c>
      <c r="N231" s="43">
        <v>61</v>
      </c>
      <c r="O231" s="43">
        <v>61</v>
      </c>
      <c r="P231" s="43" t="s">
        <v>1507</v>
      </c>
      <c r="Q231" s="43" t="s">
        <v>1517</v>
      </c>
      <c r="R231" s="43" t="s">
        <v>8327</v>
      </c>
      <c r="S231" s="52">
        <f t="shared" si="3"/>
        <v>3.85</v>
      </c>
      <c r="T231" s="47"/>
      <c r="U231" s="47"/>
    </row>
    <row r="232" spans="1:21" ht="16.5" thickTop="1" thickBot="1" x14ac:dyDescent="0.3">
      <c r="A232" s="51" t="s">
        <v>1570</v>
      </c>
      <c r="B232" s="52" t="s">
        <v>1571</v>
      </c>
      <c r="C232" s="52" t="s">
        <v>38</v>
      </c>
      <c r="D232" s="52" t="s">
        <v>17</v>
      </c>
      <c r="E232" s="52" t="s">
        <v>18</v>
      </c>
      <c r="F232" s="52" t="s">
        <v>42</v>
      </c>
      <c r="G232" s="53">
        <v>46165.7</v>
      </c>
      <c r="H232" s="53">
        <v>46168.461111111108</v>
      </c>
      <c r="I232" s="52">
        <v>30</v>
      </c>
      <c r="J232" s="52" t="s">
        <v>1156</v>
      </c>
      <c r="K232" s="52" t="s">
        <v>1156</v>
      </c>
      <c r="L232" s="52" t="s">
        <v>33</v>
      </c>
      <c r="M232" s="52">
        <v>29</v>
      </c>
      <c r="N232" s="52">
        <v>29</v>
      </c>
      <c r="O232" s="52">
        <v>30</v>
      </c>
      <c r="P232" s="52" t="s">
        <v>1447</v>
      </c>
      <c r="Q232" s="52" t="s">
        <v>1517</v>
      </c>
      <c r="R232" s="52" t="s">
        <v>1572</v>
      </c>
      <c r="S232" s="52">
        <f t="shared" si="3"/>
        <v>2.76</v>
      </c>
      <c r="T232" s="52"/>
      <c r="U232" s="52"/>
    </row>
    <row r="233" spans="1:21" s="46" customFormat="1" ht="16.5" thickTop="1" thickBot="1" x14ac:dyDescent="0.3">
      <c r="A233" s="50" t="s">
        <v>1568</v>
      </c>
      <c r="B233" s="43" t="s">
        <v>1569</v>
      </c>
      <c r="C233" s="43" t="s">
        <v>38</v>
      </c>
      <c r="D233" s="43" t="s">
        <v>17</v>
      </c>
      <c r="E233" s="43" t="s">
        <v>18</v>
      </c>
      <c r="F233" s="43" t="s">
        <v>42</v>
      </c>
      <c r="G233" s="48">
        <v>46165.712500000001</v>
      </c>
      <c r="H233" s="48">
        <v>46168.714583333334</v>
      </c>
      <c r="I233" s="43">
        <v>5</v>
      </c>
      <c r="J233" s="43" t="s">
        <v>1156</v>
      </c>
      <c r="K233" s="43" t="s">
        <v>1156</v>
      </c>
      <c r="L233" s="43" t="s">
        <v>33</v>
      </c>
      <c r="M233" s="43">
        <v>0</v>
      </c>
      <c r="N233" s="43">
        <v>0</v>
      </c>
      <c r="O233" s="43">
        <v>5</v>
      </c>
      <c r="P233" s="43" t="s">
        <v>1496</v>
      </c>
      <c r="Q233" s="43" t="s">
        <v>1517</v>
      </c>
      <c r="R233" s="43" t="s">
        <v>8325</v>
      </c>
      <c r="S233" s="52">
        <f t="shared" si="3"/>
        <v>3</v>
      </c>
      <c r="T233" s="47"/>
      <c r="U233" s="47"/>
    </row>
    <row r="234" spans="1:21" ht="16.5" thickTop="1" thickBot="1" x14ac:dyDescent="0.3">
      <c r="A234" s="51" t="s">
        <v>1565</v>
      </c>
      <c r="B234" s="52" t="s">
        <v>1566</v>
      </c>
      <c r="C234" s="52" t="s">
        <v>38</v>
      </c>
      <c r="D234" s="52" t="s">
        <v>17</v>
      </c>
      <c r="E234" s="52" t="s">
        <v>18</v>
      </c>
      <c r="F234" s="52" t="s">
        <v>42</v>
      </c>
      <c r="G234" s="53">
        <v>46166.651388888888</v>
      </c>
      <c r="H234" s="53">
        <v>46169.466666666667</v>
      </c>
      <c r="I234" s="52">
        <v>59</v>
      </c>
      <c r="J234" s="52" t="s">
        <v>1156</v>
      </c>
      <c r="K234" s="52" t="s">
        <v>1156</v>
      </c>
      <c r="L234" s="52" t="s">
        <v>36</v>
      </c>
      <c r="M234" s="52">
        <v>59</v>
      </c>
      <c r="N234" s="52">
        <v>59</v>
      </c>
      <c r="O234" s="52">
        <v>59</v>
      </c>
      <c r="P234" s="52" t="s">
        <v>1567</v>
      </c>
      <c r="Q234" s="52" t="s">
        <v>1517</v>
      </c>
      <c r="R234" s="52" t="s">
        <v>8324</v>
      </c>
      <c r="S234" s="52">
        <f t="shared" si="3"/>
        <v>2.82</v>
      </c>
      <c r="T234" s="52"/>
      <c r="U234" s="52"/>
    </row>
    <row r="235" spans="1:21" s="46" customFormat="1" ht="16.5" thickTop="1" thickBot="1" x14ac:dyDescent="0.3">
      <c r="A235" s="50" t="s">
        <v>1562</v>
      </c>
      <c r="B235" s="43" t="s">
        <v>1563</v>
      </c>
      <c r="C235" s="43" t="s">
        <v>39</v>
      </c>
      <c r="D235" s="43" t="s">
        <v>17</v>
      </c>
      <c r="E235" s="43" t="s">
        <v>18</v>
      </c>
      <c r="F235" s="43" t="s">
        <v>42</v>
      </c>
      <c r="G235" s="48">
        <v>46166.65625</v>
      </c>
      <c r="H235" s="48">
        <v>46168.600694444445</v>
      </c>
      <c r="I235" s="43">
        <v>61</v>
      </c>
      <c r="J235" s="43" t="s">
        <v>2373</v>
      </c>
      <c r="K235" s="43" t="s">
        <v>8310</v>
      </c>
      <c r="L235" s="43" t="s">
        <v>33</v>
      </c>
      <c r="M235" s="43">
        <v>0</v>
      </c>
      <c r="N235" s="43">
        <v>0</v>
      </c>
      <c r="O235" s="43">
        <v>61</v>
      </c>
      <c r="P235" s="43" t="s">
        <v>1564</v>
      </c>
      <c r="Q235" s="43" t="s">
        <v>1514</v>
      </c>
      <c r="R235" s="43" t="s">
        <v>2381</v>
      </c>
      <c r="S235" s="52">
        <f t="shared" si="3"/>
        <v>1.94</v>
      </c>
      <c r="T235" s="47"/>
      <c r="U235" s="47"/>
    </row>
    <row r="236" spans="1:21" ht="16.5" thickTop="1" thickBot="1" x14ac:dyDescent="0.3">
      <c r="A236" s="51" t="s">
        <v>1560</v>
      </c>
      <c r="B236" s="52" t="s">
        <v>1561</v>
      </c>
      <c r="C236" s="52" t="s">
        <v>38</v>
      </c>
      <c r="D236" s="52" t="s">
        <v>17</v>
      </c>
      <c r="E236" s="52" t="s">
        <v>18</v>
      </c>
      <c r="F236" s="52" t="s">
        <v>42</v>
      </c>
      <c r="G236" s="53">
        <v>46166.693055555559</v>
      </c>
      <c r="H236" s="53">
        <v>46171.649305555555</v>
      </c>
      <c r="I236" s="52">
        <v>36</v>
      </c>
      <c r="J236" s="52" t="s">
        <v>2373</v>
      </c>
      <c r="K236" s="52" t="s">
        <v>8317</v>
      </c>
      <c r="L236" s="52" t="s">
        <v>33</v>
      </c>
      <c r="M236" s="52">
        <v>36</v>
      </c>
      <c r="N236" s="52">
        <v>36</v>
      </c>
      <c r="O236" s="52">
        <v>36</v>
      </c>
      <c r="P236" s="52" t="s">
        <v>1487</v>
      </c>
      <c r="Q236" s="52" t="s">
        <v>1546</v>
      </c>
      <c r="R236" s="52" t="s">
        <v>8323</v>
      </c>
      <c r="S236" s="52">
        <f t="shared" si="3"/>
        <v>4.96</v>
      </c>
      <c r="T236" s="52"/>
      <c r="U236" s="52"/>
    </row>
    <row r="237" spans="1:21" s="46" customFormat="1" ht="16.5" thickTop="1" thickBot="1" x14ac:dyDescent="0.3">
      <c r="A237" s="50" t="s">
        <v>1558</v>
      </c>
      <c r="B237" s="43" t="s">
        <v>881</v>
      </c>
      <c r="C237" s="43" t="s">
        <v>38</v>
      </c>
      <c r="D237" s="43" t="s">
        <v>17</v>
      </c>
      <c r="E237" s="43" t="s">
        <v>18</v>
      </c>
      <c r="F237" s="43" t="s">
        <v>42</v>
      </c>
      <c r="G237" s="48">
        <v>46166.722222222219</v>
      </c>
      <c r="H237" s="48">
        <v>46169.559027777781</v>
      </c>
      <c r="I237" s="43">
        <v>104</v>
      </c>
      <c r="J237" s="43" t="s">
        <v>2373</v>
      </c>
      <c r="K237" s="43" t="s">
        <v>8317</v>
      </c>
      <c r="L237" s="43" t="s">
        <v>25</v>
      </c>
      <c r="M237" s="43">
        <v>104</v>
      </c>
      <c r="N237" s="43">
        <v>26</v>
      </c>
      <c r="O237" s="43">
        <v>26</v>
      </c>
      <c r="P237" s="43" t="s">
        <v>1420</v>
      </c>
      <c r="Q237" s="43" t="s">
        <v>1517</v>
      </c>
      <c r="R237" s="43" t="s">
        <v>8322</v>
      </c>
      <c r="S237" s="52">
        <f t="shared" si="3"/>
        <v>2.84</v>
      </c>
      <c r="T237" s="47"/>
      <c r="U237" s="47"/>
    </row>
    <row r="238" spans="1:21" ht="16.5" thickTop="1" thickBot="1" x14ac:dyDescent="0.3">
      <c r="A238" s="51" t="s">
        <v>1556</v>
      </c>
      <c r="B238" s="52" t="s">
        <v>1557</v>
      </c>
      <c r="C238" s="52" t="s">
        <v>38</v>
      </c>
      <c r="D238" s="52" t="s">
        <v>17</v>
      </c>
      <c r="E238" s="52" t="s">
        <v>18</v>
      </c>
      <c r="F238" s="52" t="s">
        <v>42</v>
      </c>
      <c r="G238" s="53">
        <v>46166.725694444445</v>
      </c>
      <c r="H238" s="53">
        <v>46168.618750000001</v>
      </c>
      <c r="I238" s="52">
        <v>12</v>
      </c>
      <c r="J238" s="52" t="s">
        <v>2373</v>
      </c>
      <c r="K238" s="52" t="s">
        <v>8317</v>
      </c>
      <c r="L238" s="52" t="s">
        <v>25</v>
      </c>
      <c r="M238" s="52">
        <v>12</v>
      </c>
      <c r="N238" s="52">
        <v>2</v>
      </c>
      <c r="O238" s="52">
        <v>2</v>
      </c>
      <c r="P238" s="52" t="s">
        <v>1446</v>
      </c>
      <c r="Q238" s="52" t="s">
        <v>1517</v>
      </c>
      <c r="R238" s="52" t="s">
        <v>2380</v>
      </c>
      <c r="S238" s="52">
        <f t="shared" si="3"/>
        <v>1.89</v>
      </c>
      <c r="T238" s="52"/>
      <c r="U238" s="52"/>
    </row>
    <row r="239" spans="1:21" s="46" customFormat="1" ht="16.5" thickTop="1" thickBot="1" x14ac:dyDescent="0.3">
      <c r="A239" s="50" t="s">
        <v>1554</v>
      </c>
      <c r="B239" s="43" t="s">
        <v>1555</v>
      </c>
      <c r="C239" s="43" t="s">
        <v>38</v>
      </c>
      <c r="D239" s="43" t="s">
        <v>17</v>
      </c>
      <c r="E239" s="43" t="s">
        <v>18</v>
      </c>
      <c r="F239" s="43" t="s">
        <v>42</v>
      </c>
      <c r="G239" s="48">
        <v>46166.731249999997</v>
      </c>
      <c r="H239" s="48">
        <v>46175.502083333333</v>
      </c>
      <c r="I239" s="43">
        <v>14</v>
      </c>
      <c r="J239" s="43" t="s">
        <v>2373</v>
      </c>
      <c r="K239" s="43" t="s">
        <v>8317</v>
      </c>
      <c r="L239" s="43" t="s">
        <v>33</v>
      </c>
      <c r="M239" s="43">
        <v>14</v>
      </c>
      <c r="N239" s="43">
        <v>14</v>
      </c>
      <c r="O239" s="43">
        <v>14</v>
      </c>
      <c r="P239" s="43" t="s">
        <v>1417</v>
      </c>
      <c r="Q239" s="43" t="s">
        <v>1517</v>
      </c>
      <c r="R239" s="43" t="s">
        <v>8321</v>
      </c>
      <c r="S239" s="52">
        <f t="shared" si="3"/>
        <v>8.77</v>
      </c>
      <c r="T239" s="47"/>
      <c r="U239" s="47"/>
    </row>
    <row r="240" spans="1:21" ht="16.5" thickTop="1" thickBot="1" x14ac:dyDescent="0.3">
      <c r="A240" s="51" t="s">
        <v>1552</v>
      </c>
      <c r="B240" s="52" t="s">
        <v>1553</v>
      </c>
      <c r="C240" s="52" t="s">
        <v>38</v>
      </c>
      <c r="D240" s="52" t="s">
        <v>17</v>
      </c>
      <c r="E240" s="52" t="s">
        <v>18</v>
      </c>
      <c r="F240" s="52" t="s">
        <v>42</v>
      </c>
      <c r="G240" s="53">
        <v>46166.732638888891</v>
      </c>
      <c r="H240" s="53">
        <v>46171.804861111108</v>
      </c>
      <c r="I240" s="52">
        <v>13</v>
      </c>
      <c r="J240" s="52" t="s">
        <v>2373</v>
      </c>
      <c r="K240" s="52" t="s">
        <v>8278</v>
      </c>
      <c r="L240" s="52" t="s">
        <v>33</v>
      </c>
      <c r="M240" s="52">
        <v>13</v>
      </c>
      <c r="N240" s="52">
        <v>13</v>
      </c>
      <c r="O240" s="52">
        <v>13</v>
      </c>
      <c r="P240" s="52" t="s">
        <v>1453</v>
      </c>
      <c r="Q240" s="52" t="s">
        <v>1517</v>
      </c>
      <c r="R240" s="52" t="s">
        <v>8320</v>
      </c>
      <c r="S240" s="52">
        <f t="shared" si="3"/>
        <v>5.07</v>
      </c>
      <c r="T240" s="52"/>
      <c r="U240" s="52"/>
    </row>
    <row r="241" spans="1:21" s="46" customFormat="1" ht="16.5" thickTop="1" thickBot="1" x14ac:dyDescent="0.3">
      <c r="A241" s="50" t="s">
        <v>1549</v>
      </c>
      <c r="B241" s="43" t="s">
        <v>1550</v>
      </c>
      <c r="C241" s="43" t="s">
        <v>39</v>
      </c>
      <c r="D241" s="43" t="s">
        <v>17</v>
      </c>
      <c r="E241" s="43" t="s">
        <v>18</v>
      </c>
      <c r="F241" s="43" t="s">
        <v>42</v>
      </c>
      <c r="G241" s="48">
        <v>46166.738194444442</v>
      </c>
      <c r="H241" s="48">
        <v>46171.575694444444</v>
      </c>
      <c r="I241" s="43">
        <v>51</v>
      </c>
      <c r="J241" s="43" t="s">
        <v>1156</v>
      </c>
      <c r="K241" s="43" t="s">
        <v>1156</v>
      </c>
      <c r="L241" s="43" t="s">
        <v>36</v>
      </c>
      <c r="M241" s="43">
        <v>0</v>
      </c>
      <c r="N241" s="43">
        <v>0</v>
      </c>
      <c r="O241" s="43">
        <v>51</v>
      </c>
      <c r="P241" s="43" t="s">
        <v>1551</v>
      </c>
      <c r="Q241" s="43" t="s">
        <v>1517</v>
      </c>
      <c r="R241" s="43" t="s">
        <v>8319</v>
      </c>
      <c r="S241" s="52">
        <f t="shared" si="3"/>
        <v>4.84</v>
      </c>
      <c r="T241" s="47"/>
      <c r="U241" s="47"/>
    </row>
    <row r="242" spans="1:21" ht="16.5" thickTop="1" thickBot="1" x14ac:dyDescent="0.3">
      <c r="A242" s="51" t="s">
        <v>1547</v>
      </c>
      <c r="B242" s="52" t="s">
        <v>1548</v>
      </c>
      <c r="C242" s="52" t="s">
        <v>38</v>
      </c>
      <c r="D242" s="52" t="s">
        <v>17</v>
      </c>
      <c r="E242" s="52" t="s">
        <v>21</v>
      </c>
      <c r="F242" s="52" t="s">
        <v>42</v>
      </c>
      <c r="G242" s="53">
        <v>46167.450694444444</v>
      </c>
      <c r="H242" s="53">
        <v>46171.836805555555</v>
      </c>
      <c r="I242" s="52">
        <v>10</v>
      </c>
      <c r="J242" s="52" t="s">
        <v>2373</v>
      </c>
      <c r="K242" s="52" t="s">
        <v>8317</v>
      </c>
      <c r="L242" s="52" t="s">
        <v>33</v>
      </c>
      <c r="M242" s="52">
        <v>7</v>
      </c>
      <c r="N242" s="52">
        <v>7</v>
      </c>
      <c r="O242" s="52">
        <v>10</v>
      </c>
      <c r="P242" s="52" t="s">
        <v>1545</v>
      </c>
      <c r="Q242" s="52" t="s">
        <v>1517</v>
      </c>
      <c r="R242" s="52" t="s">
        <v>8318</v>
      </c>
      <c r="S242" s="52">
        <f t="shared" si="3"/>
        <v>4.3899999999999997</v>
      </c>
      <c r="T242" s="52"/>
      <c r="U242" s="52"/>
    </row>
    <row r="243" spans="1:21" s="46" customFormat="1" ht="16.5" thickTop="1" thickBot="1" x14ac:dyDescent="0.3">
      <c r="A243" s="50" t="s">
        <v>1543</v>
      </c>
      <c r="B243" s="43" t="s">
        <v>1544</v>
      </c>
      <c r="C243" s="43" t="s">
        <v>39</v>
      </c>
      <c r="D243" s="43" t="s">
        <v>17</v>
      </c>
      <c r="E243" s="43" t="s">
        <v>18</v>
      </c>
      <c r="F243" s="43" t="s">
        <v>42</v>
      </c>
      <c r="G243" s="48">
        <v>46167.453472222223</v>
      </c>
      <c r="H243" s="48">
        <v>46171.84375</v>
      </c>
      <c r="I243" s="43">
        <v>3</v>
      </c>
      <c r="J243" s="43" t="s">
        <v>2373</v>
      </c>
      <c r="K243" s="43" t="s">
        <v>8315</v>
      </c>
      <c r="L243" s="43" t="s">
        <v>33</v>
      </c>
      <c r="M243" s="43">
        <v>0</v>
      </c>
      <c r="N243" s="43">
        <v>0</v>
      </c>
      <c r="O243" s="43">
        <v>3</v>
      </c>
      <c r="P243" s="43" t="s">
        <v>1545</v>
      </c>
      <c r="Q243" s="43" t="s">
        <v>1546</v>
      </c>
      <c r="R243" s="43" t="s">
        <v>8316</v>
      </c>
      <c r="S243" s="52">
        <f t="shared" si="3"/>
        <v>4.3899999999999997</v>
      </c>
      <c r="T243" s="47"/>
      <c r="U243" s="47"/>
    </row>
    <row r="244" spans="1:21" ht="16.5" thickTop="1" thickBot="1" x14ac:dyDescent="0.3">
      <c r="A244" s="51" t="s">
        <v>1540</v>
      </c>
      <c r="B244" s="52" t="s">
        <v>1541</v>
      </c>
      <c r="C244" s="52" t="s">
        <v>38</v>
      </c>
      <c r="D244" s="52" t="s">
        <v>17</v>
      </c>
      <c r="E244" s="52" t="s">
        <v>18</v>
      </c>
      <c r="F244" s="52" t="s">
        <v>42</v>
      </c>
      <c r="G244" s="53">
        <v>46167.470138888886</v>
      </c>
      <c r="H244" s="53">
        <v>46171.45416666667</v>
      </c>
      <c r="I244" s="52">
        <v>19</v>
      </c>
      <c r="J244" s="52" t="s">
        <v>1156</v>
      </c>
      <c r="K244" s="52" t="s">
        <v>1156</v>
      </c>
      <c r="L244" s="52" t="s">
        <v>33</v>
      </c>
      <c r="M244" s="52">
        <v>19</v>
      </c>
      <c r="N244" s="52">
        <v>19</v>
      </c>
      <c r="O244" s="52">
        <v>19</v>
      </c>
      <c r="P244" s="52" t="s">
        <v>1542</v>
      </c>
      <c r="Q244" s="52" t="s">
        <v>1517</v>
      </c>
      <c r="R244" s="52" t="s">
        <v>8314</v>
      </c>
      <c r="S244" s="52">
        <f t="shared" si="3"/>
        <v>3.98</v>
      </c>
      <c r="T244" s="52"/>
      <c r="U244" s="52"/>
    </row>
    <row r="245" spans="1:21" s="46" customFormat="1" ht="16.5" thickTop="1" thickBot="1" x14ac:dyDescent="0.3">
      <c r="A245" s="50" t="s">
        <v>1538</v>
      </c>
      <c r="B245" s="43" t="s">
        <v>1539</v>
      </c>
      <c r="C245" s="43" t="s">
        <v>38</v>
      </c>
      <c r="D245" s="43" t="s">
        <v>17</v>
      </c>
      <c r="E245" s="43" t="s">
        <v>18</v>
      </c>
      <c r="F245" s="43" t="s">
        <v>28</v>
      </c>
      <c r="G245" s="48">
        <v>46167.664583333331</v>
      </c>
      <c r="H245" s="48">
        <v>46168.914583333331</v>
      </c>
      <c r="I245" s="43">
        <v>2714</v>
      </c>
      <c r="J245" s="43" t="s">
        <v>1156</v>
      </c>
      <c r="K245" s="43" t="s">
        <v>1156</v>
      </c>
      <c r="L245" s="43" t="s">
        <v>20</v>
      </c>
      <c r="M245" s="43">
        <v>828</v>
      </c>
      <c r="N245" s="43">
        <v>112</v>
      </c>
      <c r="O245" s="43">
        <v>377</v>
      </c>
      <c r="P245" s="43" t="s">
        <v>1316</v>
      </c>
      <c r="Q245" s="43" t="s">
        <v>1517</v>
      </c>
      <c r="R245" s="43" t="s">
        <v>8313</v>
      </c>
      <c r="S245" s="52">
        <f t="shared" si="3"/>
        <v>1.25</v>
      </c>
      <c r="T245" s="47"/>
      <c r="U245" s="47"/>
    </row>
    <row r="246" spans="1:21" ht="16.5" thickTop="1" thickBot="1" x14ac:dyDescent="0.3">
      <c r="A246" s="51" t="s">
        <v>1534</v>
      </c>
      <c r="B246" s="52" t="s">
        <v>1535</v>
      </c>
      <c r="C246" s="52" t="s">
        <v>39</v>
      </c>
      <c r="D246" s="52" t="s">
        <v>17</v>
      </c>
      <c r="E246" s="52" t="s">
        <v>18</v>
      </c>
      <c r="F246" s="52" t="s">
        <v>42</v>
      </c>
      <c r="G246" s="53">
        <v>46167.699305555558</v>
      </c>
      <c r="H246" s="53">
        <v>46167.8125</v>
      </c>
      <c r="I246" s="52">
        <v>30</v>
      </c>
      <c r="J246" s="52" t="s">
        <v>1156</v>
      </c>
      <c r="K246" s="52" t="s">
        <v>1156</v>
      </c>
      <c r="L246" s="52" t="s">
        <v>33</v>
      </c>
      <c r="M246" s="52">
        <v>0</v>
      </c>
      <c r="N246" s="52">
        <v>0</v>
      </c>
      <c r="O246" s="52">
        <v>30</v>
      </c>
      <c r="P246" s="52" t="s">
        <v>1536</v>
      </c>
      <c r="Q246" s="52" t="s">
        <v>1517</v>
      </c>
      <c r="R246" s="52" t="s">
        <v>1537</v>
      </c>
      <c r="S246" s="52">
        <f t="shared" si="3"/>
        <v>0.11</v>
      </c>
      <c r="T246" s="52"/>
      <c r="U246" s="52"/>
    </row>
    <row r="247" spans="1:21" s="46" customFormat="1" ht="16.5" thickTop="1" thickBot="1" x14ac:dyDescent="0.3">
      <c r="A247" s="50" t="s">
        <v>1531</v>
      </c>
      <c r="B247" s="43" t="s">
        <v>1532</v>
      </c>
      <c r="C247" s="43" t="s">
        <v>38</v>
      </c>
      <c r="D247" s="43" t="s">
        <v>17</v>
      </c>
      <c r="E247" s="43" t="s">
        <v>18</v>
      </c>
      <c r="F247" s="43" t="s">
        <v>42</v>
      </c>
      <c r="G247" s="48">
        <v>46167.706944444442</v>
      </c>
      <c r="H247" s="48">
        <v>46169.497916666667</v>
      </c>
      <c r="I247" s="43">
        <v>18</v>
      </c>
      <c r="J247" s="43" t="s">
        <v>1156</v>
      </c>
      <c r="K247" s="43" t="s">
        <v>1156</v>
      </c>
      <c r="L247" s="43" t="s">
        <v>33</v>
      </c>
      <c r="M247" s="43">
        <v>18</v>
      </c>
      <c r="N247" s="43">
        <v>18</v>
      </c>
      <c r="O247" s="43">
        <v>18</v>
      </c>
      <c r="P247" s="43" t="s">
        <v>1533</v>
      </c>
      <c r="Q247" s="43" t="s">
        <v>1514</v>
      </c>
      <c r="R247" s="43" t="s">
        <v>8312</v>
      </c>
      <c r="S247" s="52">
        <f t="shared" si="3"/>
        <v>1.79</v>
      </c>
      <c r="T247" s="47"/>
      <c r="U247" s="47"/>
    </row>
    <row r="248" spans="1:21" ht="16.5" thickTop="1" thickBot="1" x14ac:dyDescent="0.3">
      <c r="A248" s="51" t="s">
        <v>1528</v>
      </c>
      <c r="B248" s="52" t="s">
        <v>1529</v>
      </c>
      <c r="C248" s="52" t="s">
        <v>39</v>
      </c>
      <c r="D248" s="52" t="s">
        <v>17</v>
      </c>
      <c r="E248" s="52" t="s">
        <v>18</v>
      </c>
      <c r="F248" s="52" t="s">
        <v>42</v>
      </c>
      <c r="G248" s="53">
        <v>46167.716666666667</v>
      </c>
      <c r="H248" s="53">
        <v>46171.941666666666</v>
      </c>
      <c r="I248" s="52">
        <v>10</v>
      </c>
      <c r="J248" s="52" t="s">
        <v>2373</v>
      </c>
      <c r="K248" s="52" t="s">
        <v>8310</v>
      </c>
      <c r="L248" s="52" t="s">
        <v>33</v>
      </c>
      <c r="M248" s="52">
        <v>0</v>
      </c>
      <c r="N248" s="52">
        <v>0</v>
      </c>
      <c r="O248" s="52">
        <v>10</v>
      </c>
      <c r="P248" s="52" t="s">
        <v>1530</v>
      </c>
      <c r="Q248" s="52" t="s">
        <v>1517</v>
      </c>
      <c r="R248" s="52" t="s">
        <v>8311</v>
      </c>
      <c r="S248" s="52">
        <f t="shared" si="3"/>
        <v>4.22</v>
      </c>
      <c r="T248" s="52"/>
      <c r="U248" s="52"/>
    </row>
    <row r="249" spans="1:21" s="46" customFormat="1" ht="16.5" thickTop="1" thickBot="1" x14ac:dyDescent="0.3">
      <c r="A249" s="50" t="s">
        <v>1526</v>
      </c>
      <c r="B249" s="43" t="s">
        <v>1527</v>
      </c>
      <c r="C249" s="43" t="s">
        <v>38</v>
      </c>
      <c r="D249" s="43" t="s">
        <v>17</v>
      </c>
      <c r="E249" s="43" t="s">
        <v>18</v>
      </c>
      <c r="F249" s="43" t="s">
        <v>42</v>
      </c>
      <c r="G249" s="48">
        <v>46167.731249999997</v>
      </c>
      <c r="H249" s="48">
        <v>46171.716666666667</v>
      </c>
      <c r="I249" s="43">
        <v>64</v>
      </c>
      <c r="J249" s="43" t="s">
        <v>1156</v>
      </c>
      <c r="K249" s="43" t="s">
        <v>1156</v>
      </c>
      <c r="L249" s="43" t="s">
        <v>33</v>
      </c>
      <c r="M249" s="43">
        <v>60</v>
      </c>
      <c r="N249" s="43">
        <v>60</v>
      </c>
      <c r="O249" s="43">
        <v>64</v>
      </c>
      <c r="P249" s="43" t="s">
        <v>1435</v>
      </c>
      <c r="Q249" s="43" t="s">
        <v>1517</v>
      </c>
      <c r="R249" s="43" t="s">
        <v>8309</v>
      </c>
      <c r="S249" s="52">
        <f t="shared" si="3"/>
        <v>3.99</v>
      </c>
      <c r="T249" s="47"/>
      <c r="U249" s="47"/>
    </row>
    <row r="250" spans="1:21" ht="16.5" thickTop="1" thickBot="1" x14ac:dyDescent="0.3">
      <c r="A250" s="51" t="s">
        <v>1523</v>
      </c>
      <c r="B250" s="52" t="s">
        <v>1524</v>
      </c>
      <c r="C250" s="52" t="s">
        <v>38</v>
      </c>
      <c r="D250" s="52" t="s">
        <v>17</v>
      </c>
      <c r="E250" s="52" t="s">
        <v>19</v>
      </c>
      <c r="F250" s="52" t="s">
        <v>21</v>
      </c>
      <c r="G250" s="53">
        <v>46167.75</v>
      </c>
      <c r="H250" s="53">
        <v>46169.505555555559</v>
      </c>
      <c r="I250" s="52">
        <v>8</v>
      </c>
      <c r="J250" s="52" t="s">
        <v>1156</v>
      </c>
      <c r="K250" s="52" t="s">
        <v>1156</v>
      </c>
      <c r="L250" s="52" t="s">
        <v>44</v>
      </c>
      <c r="M250" s="52">
        <v>8</v>
      </c>
      <c r="N250" s="52">
        <v>8</v>
      </c>
      <c r="O250" s="52">
        <v>8</v>
      </c>
      <c r="P250" s="52" t="s">
        <v>1525</v>
      </c>
      <c r="Q250" s="52" t="s">
        <v>1514</v>
      </c>
      <c r="R250" s="52" t="s">
        <v>8308</v>
      </c>
      <c r="S250" s="52">
        <f t="shared" si="3"/>
        <v>1.76</v>
      </c>
      <c r="T250" s="52"/>
      <c r="U250" s="52"/>
    </row>
    <row r="251" spans="1:21" s="46" customFormat="1" ht="16.5" thickTop="1" thickBot="1" x14ac:dyDescent="0.3">
      <c r="A251" s="50" t="s">
        <v>1519</v>
      </c>
      <c r="B251" s="43" t="s">
        <v>1520</v>
      </c>
      <c r="C251" s="43" t="s">
        <v>38</v>
      </c>
      <c r="D251" s="43" t="s">
        <v>17</v>
      </c>
      <c r="E251" s="43" t="s">
        <v>19</v>
      </c>
      <c r="F251" s="43" t="s">
        <v>19</v>
      </c>
      <c r="G251" s="48">
        <v>46167.765972222223</v>
      </c>
      <c r="H251" s="48">
        <v>46168.526388888888</v>
      </c>
      <c r="I251" s="43">
        <v>648</v>
      </c>
      <c r="J251" s="43" t="s">
        <v>1156</v>
      </c>
      <c r="K251" s="43" t="s">
        <v>1156</v>
      </c>
      <c r="L251" s="43" t="s">
        <v>20</v>
      </c>
      <c r="M251" s="43">
        <v>647</v>
      </c>
      <c r="N251" s="43">
        <v>81</v>
      </c>
      <c r="O251" s="43">
        <v>81</v>
      </c>
      <c r="P251" s="43" t="s">
        <v>1521</v>
      </c>
      <c r="Q251" s="43" t="s">
        <v>1514</v>
      </c>
      <c r="R251" s="43" t="s">
        <v>1522</v>
      </c>
      <c r="S251" s="52">
        <f t="shared" si="3"/>
        <v>0.76</v>
      </c>
      <c r="T251" s="47"/>
      <c r="U251" s="47"/>
    </row>
    <row r="252" spans="1:21" ht="16.5" thickTop="1" thickBot="1" x14ac:dyDescent="0.3">
      <c r="A252" s="51" t="s">
        <v>1515</v>
      </c>
      <c r="B252" s="52" t="s">
        <v>1516</v>
      </c>
      <c r="C252" s="52" t="s">
        <v>38</v>
      </c>
      <c r="D252" s="52" t="s">
        <v>17</v>
      </c>
      <c r="E252" s="52" t="s">
        <v>19</v>
      </c>
      <c r="F252" s="52" t="s">
        <v>23</v>
      </c>
      <c r="G252" s="53">
        <v>46167.780555555553</v>
      </c>
      <c r="H252" s="53">
        <v>46168.470138888886</v>
      </c>
      <c r="I252" s="52">
        <v>54</v>
      </c>
      <c r="J252" s="52" t="s">
        <v>2373</v>
      </c>
      <c r="K252" s="52" t="s">
        <v>8278</v>
      </c>
      <c r="L252" s="52" t="s">
        <v>36</v>
      </c>
      <c r="M252" s="52">
        <v>54</v>
      </c>
      <c r="N252" s="52">
        <v>54</v>
      </c>
      <c r="O252" s="52">
        <v>54</v>
      </c>
      <c r="P252" s="52" t="s">
        <v>1429</v>
      </c>
      <c r="Q252" s="52" t="s">
        <v>1517</v>
      </c>
      <c r="R252" s="52" t="s">
        <v>1518</v>
      </c>
      <c r="S252" s="52">
        <f t="shared" si="3"/>
        <v>0.69</v>
      </c>
      <c r="T252" s="52"/>
      <c r="U252" s="52"/>
    </row>
    <row r="253" spans="1:21" s="46" customFormat="1" ht="16.5" thickTop="1" thickBot="1" x14ac:dyDescent="0.3">
      <c r="A253" s="50" t="s">
        <v>2378</v>
      </c>
      <c r="B253" s="43" t="s">
        <v>2379</v>
      </c>
      <c r="C253" s="43" t="s">
        <v>38</v>
      </c>
      <c r="D253" s="43" t="s">
        <v>17</v>
      </c>
      <c r="E253" s="43" t="s">
        <v>18</v>
      </c>
      <c r="F253" s="43" t="s">
        <v>28</v>
      </c>
      <c r="G253" s="48">
        <v>46168</v>
      </c>
      <c r="H253" s="48">
        <v>46172.5</v>
      </c>
      <c r="I253" s="43">
        <v>36</v>
      </c>
      <c r="J253" s="43" t="s">
        <v>1156</v>
      </c>
      <c r="K253" s="43" t="s">
        <v>1156</v>
      </c>
      <c r="L253" s="43" t="s">
        <v>20</v>
      </c>
      <c r="M253" s="43">
        <v>36</v>
      </c>
      <c r="N253" s="43">
        <v>6</v>
      </c>
      <c r="O253" s="43">
        <v>6</v>
      </c>
      <c r="P253" s="43" t="s">
        <v>1428</v>
      </c>
      <c r="Q253" s="43" t="s">
        <v>1514</v>
      </c>
      <c r="R253" s="43" t="s">
        <v>8306</v>
      </c>
      <c r="S253" s="52">
        <f t="shared" si="3"/>
        <v>4.5</v>
      </c>
      <c r="T253" s="47"/>
      <c r="U253" s="47"/>
    </row>
    <row r="254" spans="1:21" ht="16.5" thickTop="1" thickBot="1" x14ac:dyDescent="0.3">
      <c r="A254" s="51" t="s">
        <v>1512</v>
      </c>
      <c r="B254" s="52" t="s">
        <v>1513</v>
      </c>
      <c r="C254" s="52" t="s">
        <v>38</v>
      </c>
      <c r="D254" s="52" t="s">
        <v>17</v>
      </c>
      <c r="E254" s="52" t="s">
        <v>19</v>
      </c>
      <c r="F254" s="52" t="s">
        <v>21</v>
      </c>
      <c r="G254" s="53">
        <v>46168.493750000001</v>
      </c>
      <c r="H254" s="53">
        <v>46178.520833333336</v>
      </c>
      <c r="I254" s="52">
        <v>649</v>
      </c>
      <c r="J254" s="52" t="s">
        <v>1156</v>
      </c>
      <c r="K254" s="52" t="s">
        <v>8294</v>
      </c>
      <c r="L254" s="52" t="s">
        <v>31</v>
      </c>
      <c r="M254" s="52">
        <v>5</v>
      </c>
      <c r="N254" s="52">
        <v>5</v>
      </c>
      <c r="O254" s="52">
        <v>123</v>
      </c>
      <c r="P254" s="52" t="s">
        <v>1410</v>
      </c>
      <c r="Q254" s="52" t="s">
        <v>1514</v>
      </c>
      <c r="R254" s="52" t="s">
        <v>8307</v>
      </c>
      <c r="S254" s="52">
        <f t="shared" si="3"/>
        <v>10.029999999999999</v>
      </c>
      <c r="T254" s="52"/>
      <c r="U254" s="52"/>
    </row>
    <row r="255" spans="1:21" s="46" customFormat="1" ht="16.5" thickTop="1" thickBot="1" x14ac:dyDescent="0.3">
      <c r="A255" s="50" t="s">
        <v>6958</v>
      </c>
      <c r="B255" s="43" t="s">
        <v>8304</v>
      </c>
      <c r="C255" s="43" t="s">
        <v>38</v>
      </c>
      <c r="D255" s="43" t="s">
        <v>17</v>
      </c>
      <c r="E255" s="43" t="s">
        <v>19</v>
      </c>
      <c r="F255" s="43" t="s">
        <v>19</v>
      </c>
      <c r="G255" s="48">
        <v>46168.678472222222</v>
      </c>
      <c r="H255" s="48">
        <v>46177.914583333331</v>
      </c>
      <c r="I255" s="43">
        <v>29</v>
      </c>
      <c r="J255" s="43" t="s">
        <v>1156</v>
      </c>
      <c r="K255" s="43" t="s">
        <v>1156</v>
      </c>
      <c r="L255" s="43" t="s">
        <v>20</v>
      </c>
      <c r="M255" s="43">
        <v>0</v>
      </c>
      <c r="N255" s="43">
        <v>0</v>
      </c>
      <c r="O255" s="43">
        <v>1</v>
      </c>
      <c r="P255" s="43" t="s">
        <v>1316</v>
      </c>
      <c r="Q255" s="43" t="s">
        <v>1517</v>
      </c>
      <c r="R255" s="43" t="s">
        <v>8305</v>
      </c>
      <c r="S255" s="52">
        <f t="shared" si="3"/>
        <v>9.24</v>
      </c>
      <c r="T255" s="47"/>
      <c r="U255" s="47" t="s">
        <v>8416</v>
      </c>
    </row>
    <row r="256" spans="1:21" ht="16.5" thickTop="1" thickBot="1" x14ac:dyDescent="0.3">
      <c r="A256" s="51" t="s">
        <v>6959</v>
      </c>
      <c r="B256" s="52" t="s">
        <v>8302</v>
      </c>
      <c r="C256" s="52" t="s">
        <v>38</v>
      </c>
      <c r="D256" s="52" t="s">
        <v>17</v>
      </c>
      <c r="E256" s="52" t="s">
        <v>19</v>
      </c>
      <c r="F256" s="52" t="s">
        <v>21</v>
      </c>
      <c r="G256" s="53">
        <v>46168.707638888889</v>
      </c>
      <c r="H256" s="53">
        <v>46171.728472222225</v>
      </c>
      <c r="I256" s="52">
        <v>230</v>
      </c>
      <c r="J256" s="52" t="s">
        <v>1156</v>
      </c>
      <c r="K256" s="52" t="s">
        <v>1156</v>
      </c>
      <c r="L256" s="52" t="s">
        <v>20</v>
      </c>
      <c r="M256" s="52">
        <v>230</v>
      </c>
      <c r="N256" s="52">
        <v>46</v>
      </c>
      <c r="O256" s="52">
        <v>46</v>
      </c>
      <c r="P256" s="52" t="s">
        <v>1389</v>
      </c>
      <c r="Q256" s="52" t="s">
        <v>1517</v>
      </c>
      <c r="R256" s="52" t="s">
        <v>8303</v>
      </c>
      <c r="S256" s="52">
        <f t="shared" si="3"/>
        <v>3.02</v>
      </c>
      <c r="T256" s="52"/>
      <c r="U256" s="52"/>
    </row>
    <row r="257" spans="1:21" s="46" customFormat="1" ht="16.5" thickTop="1" thickBot="1" x14ac:dyDescent="0.3">
      <c r="A257" s="50" t="s">
        <v>6960</v>
      </c>
      <c r="B257" s="43" t="s">
        <v>8300</v>
      </c>
      <c r="C257" s="43" t="s">
        <v>38</v>
      </c>
      <c r="D257" s="43" t="s">
        <v>17</v>
      </c>
      <c r="E257" s="43" t="s">
        <v>19</v>
      </c>
      <c r="F257" s="43" t="s">
        <v>19</v>
      </c>
      <c r="G257" s="48">
        <v>46168.726388888892</v>
      </c>
      <c r="H257" s="48">
        <v>46171.759722222225</v>
      </c>
      <c r="I257" s="43">
        <v>28</v>
      </c>
      <c r="J257" s="43" t="s">
        <v>1156</v>
      </c>
      <c r="K257" s="43" t="s">
        <v>1156</v>
      </c>
      <c r="L257" s="43" t="s">
        <v>20</v>
      </c>
      <c r="M257" s="43">
        <v>28</v>
      </c>
      <c r="N257" s="43">
        <v>5</v>
      </c>
      <c r="O257" s="43">
        <v>5</v>
      </c>
      <c r="P257" s="43" t="s">
        <v>1408</v>
      </c>
      <c r="Q257" s="43" t="s">
        <v>1517</v>
      </c>
      <c r="R257" s="43" t="s">
        <v>8301</v>
      </c>
      <c r="S257" s="52">
        <f t="shared" si="3"/>
        <v>3.03</v>
      </c>
      <c r="T257" s="47"/>
      <c r="U257" s="47"/>
    </row>
    <row r="258" spans="1:21" ht="16.5" thickTop="1" thickBot="1" x14ac:dyDescent="0.3">
      <c r="A258" s="51" t="s">
        <v>6961</v>
      </c>
      <c r="B258" s="52" t="s">
        <v>8298</v>
      </c>
      <c r="C258" s="52" t="s">
        <v>38</v>
      </c>
      <c r="D258" s="52" t="s">
        <v>17</v>
      </c>
      <c r="E258" s="52" t="s">
        <v>19</v>
      </c>
      <c r="F258" s="52" t="s">
        <v>21</v>
      </c>
      <c r="G258" s="53">
        <v>46168.728472222225</v>
      </c>
      <c r="H258" s="53">
        <v>46175.472916666666</v>
      </c>
      <c r="I258" s="52">
        <v>49</v>
      </c>
      <c r="J258" s="52" t="s">
        <v>1156</v>
      </c>
      <c r="K258" s="52" t="s">
        <v>8294</v>
      </c>
      <c r="L258" s="52" t="s">
        <v>20</v>
      </c>
      <c r="M258" s="52">
        <v>19</v>
      </c>
      <c r="N258" s="52">
        <v>3</v>
      </c>
      <c r="O258" s="52">
        <v>7</v>
      </c>
      <c r="P258" s="52" t="s">
        <v>1434</v>
      </c>
      <c r="Q258" s="52" t="s">
        <v>1546</v>
      </c>
      <c r="R258" s="52" t="s">
        <v>8299</v>
      </c>
      <c r="S258" s="52">
        <f t="shared" ref="S258:S321" si="4">IF(OR(G258="",H258=""),"",ROUND(H258-G258,2))</f>
        <v>6.74</v>
      </c>
      <c r="T258" s="52"/>
      <c r="U258" s="52"/>
    </row>
    <row r="259" spans="1:21" s="46" customFormat="1" ht="16.5" thickTop="1" thickBot="1" x14ac:dyDescent="0.3">
      <c r="A259" s="50" t="s">
        <v>8187</v>
      </c>
      <c r="B259" s="43" t="s">
        <v>8296</v>
      </c>
      <c r="C259" s="43" t="s">
        <v>39</v>
      </c>
      <c r="D259" s="43" t="s">
        <v>17</v>
      </c>
      <c r="E259" s="43" t="s">
        <v>19</v>
      </c>
      <c r="F259" s="43" t="s">
        <v>21</v>
      </c>
      <c r="G259" s="48">
        <v>46168.790277777778</v>
      </c>
      <c r="H259" s="48">
        <v>46170.488888888889</v>
      </c>
      <c r="I259" s="43">
        <v>10</v>
      </c>
      <c r="J259" s="43" t="s">
        <v>1156</v>
      </c>
      <c r="K259" s="43" t="s">
        <v>8294</v>
      </c>
      <c r="L259" s="43" t="s">
        <v>20</v>
      </c>
      <c r="M259" s="43">
        <v>0</v>
      </c>
      <c r="N259" s="43">
        <v>0</v>
      </c>
      <c r="O259" s="43">
        <v>2</v>
      </c>
      <c r="P259" s="43" t="s">
        <v>1464</v>
      </c>
      <c r="Q259" s="43" t="s">
        <v>1514</v>
      </c>
      <c r="R259" s="43" t="s">
        <v>8297</v>
      </c>
      <c r="S259" s="52">
        <f t="shared" si="4"/>
        <v>1.7</v>
      </c>
      <c r="T259" s="47"/>
      <c r="U259" s="47"/>
    </row>
    <row r="260" spans="1:21" ht="16.5" thickTop="1" thickBot="1" x14ac:dyDescent="0.3">
      <c r="A260" s="51" t="s">
        <v>8292</v>
      </c>
      <c r="B260" s="52" t="s">
        <v>8293</v>
      </c>
      <c r="C260" s="52" t="s">
        <v>38</v>
      </c>
      <c r="D260" s="52" t="s">
        <v>17</v>
      </c>
      <c r="E260" s="52" t="s">
        <v>19</v>
      </c>
      <c r="F260" s="52" t="s">
        <v>21</v>
      </c>
      <c r="G260" s="53">
        <v>46169.509027777778</v>
      </c>
      <c r="H260" s="53">
        <v>46176.425694444442</v>
      </c>
      <c r="I260" s="52">
        <v>1327</v>
      </c>
      <c r="J260" s="52" t="s">
        <v>1156</v>
      </c>
      <c r="K260" s="52" t="s">
        <v>8294</v>
      </c>
      <c r="L260" s="52" t="s">
        <v>20</v>
      </c>
      <c r="M260" s="52">
        <v>366</v>
      </c>
      <c r="N260" s="52">
        <v>67</v>
      </c>
      <c r="O260" s="52">
        <v>225</v>
      </c>
      <c r="P260" s="52" t="s">
        <v>1442</v>
      </c>
      <c r="Q260" s="52" t="s">
        <v>1546</v>
      </c>
      <c r="R260" s="52" t="s">
        <v>8295</v>
      </c>
      <c r="S260" s="52">
        <f t="shared" si="4"/>
        <v>6.92</v>
      </c>
      <c r="T260" s="52"/>
      <c r="U260" s="52"/>
    </row>
    <row r="261" spans="1:21" s="46" customFormat="1" ht="16.5" thickTop="1" thickBot="1" x14ac:dyDescent="0.3">
      <c r="A261" s="50" t="s">
        <v>8289</v>
      </c>
      <c r="B261" s="43" t="s">
        <v>8290</v>
      </c>
      <c r="C261" s="43" t="s">
        <v>38</v>
      </c>
      <c r="D261" s="43" t="s">
        <v>17</v>
      </c>
      <c r="E261" s="43" t="s">
        <v>19</v>
      </c>
      <c r="F261" s="43" t="s">
        <v>19</v>
      </c>
      <c r="G261" s="48">
        <v>46169.513194444444</v>
      </c>
      <c r="H261" s="48">
        <v>46172.436805555553</v>
      </c>
      <c r="I261" s="43">
        <v>86</v>
      </c>
      <c r="J261" s="43" t="s">
        <v>1156</v>
      </c>
      <c r="K261" s="43" t="s">
        <v>1156</v>
      </c>
      <c r="L261" s="43" t="s">
        <v>20</v>
      </c>
      <c r="M261" s="43">
        <v>86</v>
      </c>
      <c r="N261" s="43">
        <v>14</v>
      </c>
      <c r="O261" s="43">
        <v>14</v>
      </c>
      <c r="P261" s="43" t="s">
        <v>1428</v>
      </c>
      <c r="Q261" s="43" t="s">
        <v>1514</v>
      </c>
      <c r="R261" s="43" t="s">
        <v>8291</v>
      </c>
      <c r="S261" s="52">
        <f t="shared" si="4"/>
        <v>2.92</v>
      </c>
      <c r="T261" s="47"/>
      <c r="U261" s="47"/>
    </row>
    <row r="262" spans="1:21" ht="16.5" thickTop="1" thickBot="1" x14ac:dyDescent="0.3">
      <c r="A262" s="51" t="s">
        <v>8287</v>
      </c>
      <c r="B262" s="52" t="s">
        <v>1017</v>
      </c>
      <c r="C262" s="52" t="s">
        <v>38</v>
      </c>
      <c r="D262" s="52" t="s">
        <v>17</v>
      </c>
      <c r="E262" s="52" t="s">
        <v>18</v>
      </c>
      <c r="F262" s="52" t="s">
        <v>19</v>
      </c>
      <c r="G262" s="53">
        <v>46169.553472222222</v>
      </c>
      <c r="H262" s="53">
        <v>46183.392361111109</v>
      </c>
      <c r="I262" s="52">
        <v>707</v>
      </c>
      <c r="J262" s="52" t="s">
        <v>1156</v>
      </c>
      <c r="K262" s="52" t="s">
        <v>1156</v>
      </c>
      <c r="L262" s="52" t="s">
        <v>20</v>
      </c>
      <c r="M262" s="52">
        <v>0</v>
      </c>
      <c r="N262" s="52">
        <v>0</v>
      </c>
      <c r="O262" s="52">
        <v>52</v>
      </c>
      <c r="P262" s="52" t="s">
        <v>1413</v>
      </c>
      <c r="Q262" s="52" t="s">
        <v>1546</v>
      </c>
      <c r="R262" s="52" t="s">
        <v>8288</v>
      </c>
      <c r="S262" s="52">
        <f t="shared" si="4"/>
        <v>13.84</v>
      </c>
      <c r="T262" s="52"/>
      <c r="U262" s="52" t="s">
        <v>8415</v>
      </c>
    </row>
    <row r="263" spans="1:21" s="46" customFormat="1" ht="16.5" thickTop="1" thickBot="1" x14ac:dyDescent="0.3">
      <c r="A263" s="50" t="s">
        <v>8284</v>
      </c>
      <c r="B263" s="43" t="s">
        <v>8285</v>
      </c>
      <c r="C263" s="43" t="s">
        <v>38</v>
      </c>
      <c r="D263" s="43" t="s">
        <v>17</v>
      </c>
      <c r="E263" s="43" t="s">
        <v>19</v>
      </c>
      <c r="F263" s="43" t="s">
        <v>19</v>
      </c>
      <c r="G263" s="48">
        <v>46169.706250000003</v>
      </c>
      <c r="H263" s="48">
        <v>46171.765277777777</v>
      </c>
      <c r="I263" s="43">
        <v>11</v>
      </c>
      <c r="J263" s="43" t="s">
        <v>1156</v>
      </c>
      <c r="K263" s="43" t="s">
        <v>1156</v>
      </c>
      <c r="L263" s="43" t="s">
        <v>33</v>
      </c>
      <c r="M263" s="43">
        <v>11</v>
      </c>
      <c r="N263" s="43">
        <v>11</v>
      </c>
      <c r="O263" s="43">
        <v>11</v>
      </c>
      <c r="P263" s="43" t="s">
        <v>1432</v>
      </c>
      <c r="Q263" s="43" t="s">
        <v>1517</v>
      </c>
      <c r="R263" s="43" t="s">
        <v>8286</v>
      </c>
      <c r="S263" s="52">
        <f t="shared" si="4"/>
        <v>2.06</v>
      </c>
      <c r="T263" s="47"/>
      <c r="U263" s="47"/>
    </row>
    <row r="264" spans="1:21" ht="16.5" thickTop="1" thickBot="1" x14ac:dyDescent="0.3">
      <c r="A264" s="51" t="s">
        <v>8281</v>
      </c>
      <c r="B264" s="52" t="s">
        <v>8282</v>
      </c>
      <c r="C264" s="52" t="s">
        <v>38</v>
      </c>
      <c r="D264" s="52" t="s">
        <v>34</v>
      </c>
      <c r="E264" s="52" t="s">
        <v>19</v>
      </c>
      <c r="F264" s="52" t="s">
        <v>23</v>
      </c>
      <c r="G264" s="53">
        <v>46169.769444444442</v>
      </c>
      <c r="H264" s="53">
        <v>46171.493750000001</v>
      </c>
      <c r="I264" s="52">
        <v>6</v>
      </c>
      <c r="J264" s="52" t="s">
        <v>2373</v>
      </c>
      <c r="K264" s="52" t="s">
        <v>8278</v>
      </c>
      <c r="L264" s="52" t="s">
        <v>25</v>
      </c>
      <c r="M264" s="52">
        <v>6</v>
      </c>
      <c r="N264" s="52">
        <v>1</v>
      </c>
      <c r="O264" s="52">
        <v>1</v>
      </c>
      <c r="P264" s="52" t="s">
        <v>8279</v>
      </c>
      <c r="Q264" s="52" t="s">
        <v>1517</v>
      </c>
      <c r="R264" s="52" t="s">
        <v>8283</v>
      </c>
      <c r="S264" s="52">
        <f t="shared" si="4"/>
        <v>1.72</v>
      </c>
      <c r="T264" s="52"/>
      <c r="U264" s="52"/>
    </row>
    <row r="265" spans="1:21" s="46" customFormat="1" ht="16.5" thickTop="1" thickBot="1" x14ac:dyDescent="0.3">
      <c r="A265" s="50" t="s">
        <v>8276</v>
      </c>
      <c r="B265" s="43" t="s">
        <v>8277</v>
      </c>
      <c r="C265" s="43" t="s">
        <v>38</v>
      </c>
      <c r="D265" s="43" t="s">
        <v>17</v>
      </c>
      <c r="E265" s="43" t="s">
        <v>19</v>
      </c>
      <c r="F265" s="43" t="s">
        <v>23</v>
      </c>
      <c r="G265" s="48">
        <v>46169.786805555559</v>
      </c>
      <c r="H265" s="48">
        <v>46171.494444444441</v>
      </c>
      <c r="I265" s="43">
        <v>6</v>
      </c>
      <c r="J265" s="43" t="s">
        <v>2373</v>
      </c>
      <c r="K265" s="43" t="s">
        <v>8278</v>
      </c>
      <c r="L265" s="43" t="s">
        <v>25</v>
      </c>
      <c r="M265" s="43">
        <v>6</v>
      </c>
      <c r="N265" s="43">
        <v>1</v>
      </c>
      <c r="O265" s="43">
        <v>1</v>
      </c>
      <c r="P265" s="43" t="s">
        <v>8279</v>
      </c>
      <c r="Q265" s="43" t="s">
        <v>1517</v>
      </c>
      <c r="R265" s="43" t="s">
        <v>8280</v>
      </c>
      <c r="S265" s="52">
        <f t="shared" si="4"/>
        <v>1.71</v>
      </c>
      <c r="T265" s="47"/>
      <c r="U265" s="47"/>
    </row>
    <row r="266" spans="1:21" ht="16.5" thickTop="1" thickBot="1" x14ac:dyDescent="0.3">
      <c r="A266" s="51" t="s">
        <v>8273</v>
      </c>
      <c r="B266" s="52" t="s">
        <v>8274</v>
      </c>
      <c r="C266" s="52" t="s">
        <v>38</v>
      </c>
      <c r="D266" s="52" t="s">
        <v>17</v>
      </c>
      <c r="E266" s="52" t="s">
        <v>19</v>
      </c>
      <c r="F266" s="52" t="s">
        <v>19</v>
      </c>
      <c r="G266" s="53">
        <v>46170.571527777778</v>
      </c>
      <c r="H266" s="53">
        <v>46171.839583333334</v>
      </c>
      <c r="I266" s="52">
        <v>1</v>
      </c>
      <c r="J266" s="52" t="s">
        <v>1156</v>
      </c>
      <c r="K266" s="52" t="s">
        <v>1156</v>
      </c>
      <c r="L266" s="52" t="s">
        <v>33</v>
      </c>
      <c r="M266" s="52">
        <v>1</v>
      </c>
      <c r="N266" s="52">
        <v>1</v>
      </c>
      <c r="O266" s="52">
        <v>1</v>
      </c>
      <c r="P266" s="52" t="s">
        <v>1421</v>
      </c>
      <c r="Q266" s="52" t="s">
        <v>1517</v>
      </c>
      <c r="R266" s="52" t="s">
        <v>8275</v>
      </c>
      <c r="S266" s="52">
        <f t="shared" si="4"/>
        <v>1.27</v>
      </c>
      <c r="T266" s="52"/>
      <c r="U266" s="52"/>
    </row>
    <row r="267" spans="1:21" s="46" customFormat="1" ht="16.5" thickTop="1" thickBot="1" x14ac:dyDescent="0.3">
      <c r="A267" s="50" t="s">
        <v>8269</v>
      </c>
      <c r="B267" s="43" t="s">
        <v>8270</v>
      </c>
      <c r="C267" s="43" t="s">
        <v>38</v>
      </c>
      <c r="D267" s="43" t="s">
        <v>17</v>
      </c>
      <c r="E267" s="43" t="s">
        <v>18</v>
      </c>
      <c r="F267" s="43" t="s">
        <v>32</v>
      </c>
      <c r="G267" s="48">
        <v>46170.590277777781</v>
      </c>
      <c r="H267" s="48">
        <v>46172.578472222223</v>
      </c>
      <c r="I267" s="43">
        <v>4</v>
      </c>
      <c r="J267" s="43" t="s">
        <v>1156</v>
      </c>
      <c r="K267" s="43" t="s">
        <v>1156</v>
      </c>
      <c r="L267" s="43" t="s">
        <v>33</v>
      </c>
      <c r="M267" s="43">
        <v>4</v>
      </c>
      <c r="N267" s="43">
        <v>4</v>
      </c>
      <c r="O267" s="43">
        <v>4</v>
      </c>
      <c r="P267" s="43" t="s">
        <v>8271</v>
      </c>
      <c r="Q267" s="43" t="s">
        <v>1517</v>
      </c>
      <c r="R267" s="43" t="s">
        <v>8272</v>
      </c>
      <c r="S267" s="52">
        <f t="shared" si="4"/>
        <v>1.99</v>
      </c>
      <c r="T267" s="47"/>
      <c r="U267" s="47"/>
    </row>
    <row r="268" spans="1:21" ht="16.5" thickTop="1" thickBot="1" x14ac:dyDescent="0.3">
      <c r="A268" s="51" t="s">
        <v>8266</v>
      </c>
      <c r="B268" s="52" t="s">
        <v>8267</v>
      </c>
      <c r="C268" s="52" t="s">
        <v>38</v>
      </c>
      <c r="D268" s="52" t="s">
        <v>17</v>
      </c>
      <c r="E268" s="52" t="s">
        <v>18</v>
      </c>
      <c r="F268" s="52" t="s">
        <v>32</v>
      </c>
      <c r="G268" s="53">
        <v>46170.594444444447</v>
      </c>
      <c r="H268" s="53">
        <v>46174.78402777778</v>
      </c>
      <c r="I268" s="52">
        <v>45</v>
      </c>
      <c r="J268" s="52" t="s">
        <v>1156</v>
      </c>
      <c r="K268" s="52" t="s">
        <v>1156</v>
      </c>
      <c r="L268" s="52" t="s">
        <v>33</v>
      </c>
      <c r="M268" s="52">
        <v>42</v>
      </c>
      <c r="N268" s="52">
        <v>42</v>
      </c>
      <c r="O268" s="52">
        <v>45</v>
      </c>
      <c r="P268" s="52" t="s">
        <v>1431</v>
      </c>
      <c r="Q268" s="52" t="s">
        <v>1517</v>
      </c>
      <c r="R268" s="52" t="s">
        <v>8268</v>
      </c>
      <c r="S268" s="52">
        <f t="shared" si="4"/>
        <v>4.1900000000000004</v>
      </c>
      <c r="T268" s="52"/>
      <c r="U268" s="52"/>
    </row>
    <row r="269" spans="1:21" s="46" customFormat="1" ht="16.5" thickTop="1" thickBot="1" x14ac:dyDescent="0.3">
      <c r="A269" s="50" t="s">
        <v>8262</v>
      </c>
      <c r="B269" s="43" t="s">
        <v>8263</v>
      </c>
      <c r="C269" s="43" t="s">
        <v>38</v>
      </c>
      <c r="D269" s="43" t="s">
        <v>17</v>
      </c>
      <c r="E269" s="43" t="s">
        <v>19</v>
      </c>
      <c r="F269" s="43" t="s">
        <v>21</v>
      </c>
      <c r="G269" s="48">
        <v>46171.681944444441</v>
      </c>
      <c r="H269" s="48">
        <v>46174.422222222223</v>
      </c>
      <c r="I269" s="43">
        <v>5</v>
      </c>
      <c r="J269" s="43" t="s">
        <v>2373</v>
      </c>
      <c r="K269" s="43" t="s">
        <v>8264</v>
      </c>
      <c r="L269" s="43" t="s">
        <v>25</v>
      </c>
      <c r="M269" s="43">
        <v>0</v>
      </c>
      <c r="N269" s="43">
        <v>0</v>
      </c>
      <c r="O269" s="43">
        <v>5</v>
      </c>
      <c r="P269" s="43" t="s">
        <v>1412</v>
      </c>
      <c r="Q269" s="43" t="s">
        <v>1517</v>
      </c>
      <c r="R269" s="43" t="s">
        <v>8265</v>
      </c>
      <c r="S269" s="52">
        <f t="shared" si="4"/>
        <v>2.74</v>
      </c>
      <c r="T269" s="47"/>
      <c r="U269" s="47"/>
    </row>
    <row r="270" spans="1:21" ht="16.5" thickTop="1" thickBot="1" x14ac:dyDescent="0.3">
      <c r="A270" s="51" t="s">
        <v>8259</v>
      </c>
      <c r="B270" s="52" t="s">
        <v>8260</v>
      </c>
      <c r="C270" s="52" t="s">
        <v>38</v>
      </c>
      <c r="D270" s="52" t="s">
        <v>17</v>
      </c>
      <c r="E270" s="52" t="s">
        <v>19</v>
      </c>
      <c r="F270" s="52" t="s">
        <v>19</v>
      </c>
      <c r="G270" s="53">
        <v>46171.708333333336</v>
      </c>
      <c r="H270" s="53">
        <v>46172.572222222225</v>
      </c>
      <c r="I270" s="52">
        <v>1</v>
      </c>
      <c r="J270" s="52" t="s">
        <v>1156</v>
      </c>
      <c r="K270" s="52" t="s">
        <v>1156</v>
      </c>
      <c r="L270" s="52" t="s">
        <v>33</v>
      </c>
      <c r="M270" s="52">
        <v>1</v>
      </c>
      <c r="N270" s="52">
        <v>1</v>
      </c>
      <c r="O270" s="52">
        <v>1</v>
      </c>
      <c r="P270" s="52" t="s">
        <v>1437</v>
      </c>
      <c r="Q270" s="52" t="s">
        <v>1517</v>
      </c>
      <c r="R270" s="52" t="s">
        <v>8261</v>
      </c>
      <c r="S270" s="52">
        <f t="shared" si="4"/>
        <v>0.86</v>
      </c>
      <c r="T270" s="52"/>
      <c r="U270" s="52"/>
    </row>
    <row r="271" spans="1:21" s="46" customFormat="1" ht="16.5" thickTop="1" thickBot="1" x14ac:dyDescent="0.3">
      <c r="A271" s="50" t="s">
        <v>8255</v>
      </c>
      <c r="B271" s="43" t="s">
        <v>8256</v>
      </c>
      <c r="C271" s="43" t="s">
        <v>38</v>
      </c>
      <c r="D271" s="43" t="s">
        <v>17</v>
      </c>
      <c r="E271" s="43" t="s">
        <v>19</v>
      </c>
      <c r="F271" s="43" t="s">
        <v>21</v>
      </c>
      <c r="G271" s="48">
        <v>46171.724999999999</v>
      </c>
      <c r="H271" s="48">
        <v>46177.441666666666</v>
      </c>
      <c r="I271" s="43">
        <v>492</v>
      </c>
      <c r="J271" s="43" t="s">
        <v>1156</v>
      </c>
      <c r="K271" s="43" t="s">
        <v>1156</v>
      </c>
      <c r="L271" s="43" t="s">
        <v>20</v>
      </c>
      <c r="M271" s="43">
        <v>467</v>
      </c>
      <c r="N271" s="43">
        <v>78</v>
      </c>
      <c r="O271" s="43">
        <v>82</v>
      </c>
      <c r="P271" s="43" t="s">
        <v>8257</v>
      </c>
      <c r="Q271" s="43" t="s">
        <v>1514</v>
      </c>
      <c r="R271" s="43" t="s">
        <v>8258</v>
      </c>
      <c r="S271" s="52">
        <f t="shared" si="4"/>
        <v>5.72</v>
      </c>
      <c r="T271" s="47"/>
      <c r="U271" s="47"/>
    </row>
    <row r="272" spans="1:21" ht="16.5" thickTop="1" thickBot="1" x14ac:dyDescent="0.3">
      <c r="A272" s="51" t="s">
        <v>8358</v>
      </c>
      <c r="B272" s="52" t="s">
        <v>8363</v>
      </c>
      <c r="C272" s="52" t="s">
        <v>38</v>
      </c>
      <c r="D272" s="52" t="s">
        <v>17</v>
      </c>
      <c r="E272" s="52" t="s">
        <v>19</v>
      </c>
      <c r="F272" s="52" t="s">
        <v>21</v>
      </c>
      <c r="G272" s="53">
        <v>46172.552777777775</v>
      </c>
      <c r="H272" s="53">
        <v>46176.456944444442</v>
      </c>
      <c r="I272" s="52">
        <v>40</v>
      </c>
      <c r="J272" s="52" t="s">
        <v>1156</v>
      </c>
      <c r="K272" s="52" t="s">
        <v>1156</v>
      </c>
      <c r="L272" s="52" t="s">
        <v>36</v>
      </c>
      <c r="M272" s="52">
        <v>40</v>
      </c>
      <c r="N272" s="52">
        <v>40</v>
      </c>
      <c r="O272" s="52">
        <v>40</v>
      </c>
      <c r="P272" s="52" t="s">
        <v>8366</v>
      </c>
      <c r="Q272" s="52" t="s">
        <v>1514</v>
      </c>
      <c r="R272" s="52" t="s">
        <v>884</v>
      </c>
      <c r="S272" s="52">
        <f t="shared" si="4"/>
        <v>3.9</v>
      </c>
      <c r="T272" s="52"/>
      <c r="U272" s="52"/>
    </row>
    <row r="273" spans="1:21" s="46" customFormat="1" ht="16.5" thickTop="1" thickBot="1" x14ac:dyDescent="0.3">
      <c r="A273" s="50" t="s">
        <v>8357</v>
      </c>
      <c r="B273" s="43" t="s">
        <v>8362</v>
      </c>
      <c r="C273" s="43" t="s">
        <v>38</v>
      </c>
      <c r="D273" s="43" t="s">
        <v>17</v>
      </c>
      <c r="E273" s="43" t="s">
        <v>19</v>
      </c>
      <c r="F273" s="43" t="s">
        <v>21</v>
      </c>
      <c r="G273" s="48">
        <v>46172.575694444444</v>
      </c>
      <c r="H273" s="48">
        <v>46175.486111111109</v>
      </c>
      <c r="I273" s="43">
        <v>21</v>
      </c>
      <c r="J273" s="43" t="s">
        <v>1156</v>
      </c>
      <c r="K273" s="43" t="s">
        <v>1156</v>
      </c>
      <c r="L273" s="43" t="s">
        <v>33</v>
      </c>
      <c r="M273" s="43">
        <v>21</v>
      </c>
      <c r="N273" s="43">
        <v>21</v>
      </c>
      <c r="O273" s="43">
        <v>21</v>
      </c>
      <c r="P273" s="43" t="s">
        <v>8365</v>
      </c>
      <c r="Q273" s="43" t="s">
        <v>1517</v>
      </c>
      <c r="R273" s="43" t="s">
        <v>884</v>
      </c>
      <c r="S273" s="52">
        <f t="shared" si="4"/>
        <v>2.91</v>
      </c>
      <c r="T273" s="47"/>
      <c r="U273" s="47"/>
    </row>
    <row r="274" spans="1:21" ht="16.5" thickTop="1" thickBot="1" x14ac:dyDescent="0.3">
      <c r="A274" s="51" t="s">
        <v>8356</v>
      </c>
      <c r="B274" s="52" t="s">
        <v>8361</v>
      </c>
      <c r="C274" s="52" t="s">
        <v>38</v>
      </c>
      <c r="D274" s="52" t="s">
        <v>17</v>
      </c>
      <c r="E274" s="52" t="s">
        <v>18</v>
      </c>
      <c r="F274" s="52" t="s">
        <v>41</v>
      </c>
      <c r="G274" s="53">
        <v>46172.912499999999</v>
      </c>
      <c r="H274" s="53">
        <v>46175.504166666666</v>
      </c>
      <c r="I274" s="52">
        <v>120</v>
      </c>
      <c r="J274" s="52" t="s">
        <v>1156</v>
      </c>
      <c r="K274" s="52" t="s">
        <v>1156</v>
      </c>
      <c r="L274" s="52" t="s">
        <v>20</v>
      </c>
      <c r="M274" s="52">
        <v>120</v>
      </c>
      <c r="N274" s="52">
        <v>20</v>
      </c>
      <c r="O274" s="52">
        <v>20</v>
      </c>
      <c r="P274" s="52" t="s">
        <v>1474</v>
      </c>
      <c r="Q274" s="52" t="s">
        <v>1517</v>
      </c>
      <c r="R274" s="52" t="s">
        <v>884</v>
      </c>
      <c r="S274" s="52">
        <f t="shared" si="4"/>
        <v>2.59</v>
      </c>
      <c r="T274" s="52"/>
      <c r="U274" s="52"/>
    </row>
    <row r="275" spans="1:21" s="46" customFormat="1" ht="16.5" thickTop="1" thickBot="1" x14ac:dyDescent="0.3">
      <c r="A275" s="50" t="s">
        <v>8355</v>
      </c>
      <c r="B275" s="43" t="s">
        <v>8360</v>
      </c>
      <c r="C275" s="43" t="s">
        <v>38</v>
      </c>
      <c r="D275" s="43" t="s">
        <v>17</v>
      </c>
      <c r="E275" s="43" t="s">
        <v>19</v>
      </c>
      <c r="F275" s="43" t="s">
        <v>21</v>
      </c>
      <c r="G275" s="48">
        <v>46172.913888888892</v>
      </c>
      <c r="H275" s="48">
        <v>46177.463194444441</v>
      </c>
      <c r="I275" s="43">
        <v>542</v>
      </c>
      <c r="J275" s="43" t="s">
        <v>1156</v>
      </c>
      <c r="K275" s="43" t="s">
        <v>8364</v>
      </c>
      <c r="L275" s="43" t="s">
        <v>20</v>
      </c>
      <c r="M275" s="43">
        <v>84</v>
      </c>
      <c r="N275" s="43">
        <v>14</v>
      </c>
      <c r="O275" s="43">
        <v>88</v>
      </c>
      <c r="P275" s="43" t="s">
        <v>1416</v>
      </c>
      <c r="Q275" s="43" t="s">
        <v>1517</v>
      </c>
      <c r="R275" s="43" t="s">
        <v>884</v>
      </c>
      <c r="S275" s="52">
        <f t="shared" si="4"/>
        <v>4.55</v>
      </c>
      <c r="T275" s="47"/>
      <c r="U275" s="47"/>
    </row>
    <row r="276" spans="1:21" ht="16.5" thickTop="1" thickBot="1" x14ac:dyDescent="0.3">
      <c r="A276" s="51" t="s">
        <v>8354</v>
      </c>
      <c r="B276" s="52" t="s">
        <v>8359</v>
      </c>
      <c r="C276" s="52" t="s">
        <v>38</v>
      </c>
      <c r="D276" s="52" t="s">
        <v>17</v>
      </c>
      <c r="E276" s="52" t="s">
        <v>18</v>
      </c>
      <c r="F276" s="52" t="s">
        <v>41</v>
      </c>
      <c r="G276" s="53">
        <v>46172.925694444442</v>
      </c>
      <c r="H276" s="53">
        <v>46174.488194444442</v>
      </c>
      <c r="I276" s="52">
        <v>216</v>
      </c>
      <c r="J276" s="52" t="s">
        <v>1156</v>
      </c>
      <c r="K276" s="52" t="s">
        <v>1156</v>
      </c>
      <c r="L276" s="52" t="s">
        <v>20</v>
      </c>
      <c r="M276" s="52">
        <v>0</v>
      </c>
      <c r="N276" s="52">
        <v>0</v>
      </c>
      <c r="O276" s="52">
        <v>36</v>
      </c>
      <c r="P276" s="52" t="s">
        <v>1442</v>
      </c>
      <c r="Q276" s="52" t="s">
        <v>1514</v>
      </c>
      <c r="R276" s="52" t="s">
        <v>884</v>
      </c>
      <c r="S276" s="52">
        <f t="shared" si="4"/>
        <v>1.56</v>
      </c>
      <c r="T276" s="52"/>
      <c r="U276" s="52"/>
    </row>
    <row r="277" spans="1:21" s="46" customFormat="1" ht="16.5" thickTop="1" thickBot="1" x14ac:dyDescent="0.3">
      <c r="A277" s="50" t="s">
        <v>8434</v>
      </c>
      <c r="B277" s="43" t="s">
        <v>8435</v>
      </c>
      <c r="C277" s="43" t="s">
        <v>38</v>
      </c>
      <c r="D277" s="43" t="s">
        <v>17</v>
      </c>
      <c r="E277" s="43" t="s">
        <v>19</v>
      </c>
      <c r="F277" s="43" t="s">
        <v>21</v>
      </c>
      <c r="G277" s="48">
        <v>46174.463888888888</v>
      </c>
      <c r="H277" s="48">
        <v>46184.805555555555</v>
      </c>
      <c r="I277" s="43">
        <v>422</v>
      </c>
      <c r="J277" s="43" t="s">
        <v>1156</v>
      </c>
      <c r="K277" s="43" t="s">
        <v>8294</v>
      </c>
      <c r="L277" s="43" t="s">
        <v>20</v>
      </c>
      <c r="M277" s="43">
        <v>373</v>
      </c>
      <c r="N277" s="43">
        <v>78</v>
      </c>
      <c r="O277" s="43">
        <v>82</v>
      </c>
      <c r="P277" s="43" t="s">
        <v>1410</v>
      </c>
      <c r="Q277" s="43" t="s">
        <v>1546</v>
      </c>
      <c r="R277" s="43" t="s">
        <v>8436</v>
      </c>
      <c r="S277" s="52">
        <f t="shared" si="4"/>
        <v>10.34</v>
      </c>
      <c r="T277" s="47"/>
      <c r="U277" s="47"/>
    </row>
    <row r="278" spans="1:21" ht="16.5" thickTop="1" thickBot="1" x14ac:dyDescent="0.3">
      <c r="A278" s="51" t="s">
        <v>8437</v>
      </c>
      <c r="B278" s="52" t="s">
        <v>8438</v>
      </c>
      <c r="C278" s="52" t="s">
        <v>38</v>
      </c>
      <c r="D278" s="52" t="s">
        <v>17</v>
      </c>
      <c r="E278" s="52" t="s">
        <v>18</v>
      </c>
      <c r="F278" s="52" t="s">
        <v>42</v>
      </c>
      <c r="G278" s="53">
        <v>46174.748611111114</v>
      </c>
      <c r="H278" s="53">
        <v>46177.486111111109</v>
      </c>
      <c r="I278" s="52">
        <v>61</v>
      </c>
      <c r="J278" s="52" t="s">
        <v>1156</v>
      </c>
      <c r="K278" s="52" t="s">
        <v>1156</v>
      </c>
      <c r="L278" s="52" t="s">
        <v>36</v>
      </c>
      <c r="M278" s="52">
        <v>28</v>
      </c>
      <c r="N278" s="52">
        <v>28</v>
      </c>
      <c r="O278" s="52">
        <v>61</v>
      </c>
      <c r="P278" s="52" t="s">
        <v>8439</v>
      </c>
      <c r="Q278" s="52" t="s">
        <v>1517</v>
      </c>
      <c r="R278" s="52" t="s">
        <v>8440</v>
      </c>
      <c r="S278" s="52">
        <f t="shared" si="4"/>
        <v>2.74</v>
      </c>
      <c r="T278" s="52"/>
      <c r="U278" s="52"/>
    </row>
    <row r="279" spans="1:21" s="46" customFormat="1" ht="16.5" thickTop="1" thickBot="1" x14ac:dyDescent="0.3">
      <c r="A279" s="50" t="s">
        <v>8441</v>
      </c>
      <c r="B279" s="43" t="s">
        <v>8442</v>
      </c>
      <c r="C279" s="43" t="s">
        <v>38</v>
      </c>
      <c r="D279" s="43" t="s">
        <v>17</v>
      </c>
      <c r="E279" s="43" t="s">
        <v>19</v>
      </c>
      <c r="F279" s="43" t="s">
        <v>21</v>
      </c>
      <c r="G279" s="48">
        <v>46174.779861111114</v>
      </c>
      <c r="H279" s="48">
        <v>46176.464583333334</v>
      </c>
      <c r="I279" s="43">
        <v>1222</v>
      </c>
      <c r="J279" s="43" t="s">
        <v>1156</v>
      </c>
      <c r="K279" s="43" t="s">
        <v>1156</v>
      </c>
      <c r="L279" s="43" t="s">
        <v>20</v>
      </c>
      <c r="M279" s="43">
        <v>1216</v>
      </c>
      <c r="N279" s="43">
        <v>229</v>
      </c>
      <c r="O279" s="43">
        <v>230</v>
      </c>
      <c r="P279" s="43" t="s">
        <v>8443</v>
      </c>
      <c r="Q279" s="43" t="s">
        <v>1517</v>
      </c>
      <c r="R279" s="43" t="s">
        <v>8444</v>
      </c>
      <c r="S279" s="52">
        <f t="shared" si="4"/>
        <v>1.68</v>
      </c>
      <c r="T279" s="47"/>
      <c r="U279" s="47"/>
    </row>
    <row r="280" spans="1:21" ht="16.5" thickTop="1" thickBot="1" x14ac:dyDescent="0.3">
      <c r="A280" s="51" t="s">
        <v>8445</v>
      </c>
      <c r="B280" s="52" t="s">
        <v>8446</v>
      </c>
      <c r="C280" s="52" t="s">
        <v>38</v>
      </c>
      <c r="D280" s="52" t="s">
        <v>17</v>
      </c>
      <c r="E280" s="52" t="s">
        <v>19</v>
      </c>
      <c r="F280" s="52" t="s">
        <v>21</v>
      </c>
      <c r="G280" s="53">
        <v>46174.789583333331</v>
      </c>
      <c r="H280" s="53">
        <v>46177.532638888886</v>
      </c>
      <c r="I280" s="52">
        <v>15</v>
      </c>
      <c r="J280" s="52" t="s">
        <v>1156</v>
      </c>
      <c r="K280" s="52" t="s">
        <v>1156</v>
      </c>
      <c r="L280" s="52" t="s">
        <v>25</v>
      </c>
      <c r="M280" s="52">
        <v>15</v>
      </c>
      <c r="N280" s="52">
        <v>3</v>
      </c>
      <c r="O280" s="52">
        <v>3</v>
      </c>
      <c r="P280" s="52" t="s">
        <v>1408</v>
      </c>
      <c r="Q280" s="52" t="s">
        <v>1517</v>
      </c>
      <c r="R280" s="52" t="s">
        <v>8447</v>
      </c>
      <c r="S280" s="52">
        <f t="shared" si="4"/>
        <v>2.74</v>
      </c>
      <c r="T280" s="52"/>
      <c r="U280" s="52"/>
    </row>
    <row r="281" spans="1:21" s="46" customFormat="1" ht="16.5" thickTop="1" thickBot="1" x14ac:dyDescent="0.3">
      <c r="A281" s="50" t="s">
        <v>8448</v>
      </c>
      <c r="B281" s="43" t="s">
        <v>8449</v>
      </c>
      <c r="C281" s="43" t="s">
        <v>38</v>
      </c>
      <c r="D281" s="43" t="s">
        <v>17</v>
      </c>
      <c r="E281" s="43" t="s">
        <v>18</v>
      </c>
      <c r="F281" s="43" t="s">
        <v>42</v>
      </c>
      <c r="G281" s="48">
        <v>46174.793749999997</v>
      </c>
      <c r="H281" s="48">
        <v>46176.472222222219</v>
      </c>
      <c r="I281" s="43">
        <v>1</v>
      </c>
      <c r="J281" s="43" t="s">
        <v>1156</v>
      </c>
      <c r="K281" s="43" t="s">
        <v>1156</v>
      </c>
      <c r="L281" s="43" t="s">
        <v>33</v>
      </c>
      <c r="M281" s="43">
        <v>1</v>
      </c>
      <c r="N281" s="43">
        <v>1</v>
      </c>
      <c r="O281" s="43">
        <v>1</v>
      </c>
      <c r="P281" s="43" t="s">
        <v>8450</v>
      </c>
      <c r="Q281" s="43" t="s">
        <v>1517</v>
      </c>
      <c r="R281" s="43" t="s">
        <v>8451</v>
      </c>
      <c r="S281" s="52">
        <f t="shared" si="4"/>
        <v>1.68</v>
      </c>
      <c r="T281" s="47"/>
      <c r="U281" s="47"/>
    </row>
    <row r="282" spans="1:21" ht="16.5" thickTop="1" thickBot="1" x14ac:dyDescent="0.3">
      <c r="A282" s="51" t="s">
        <v>8452</v>
      </c>
      <c r="B282" s="52" t="s">
        <v>8453</v>
      </c>
      <c r="C282" s="52" t="s">
        <v>38</v>
      </c>
      <c r="D282" s="52" t="s">
        <v>17</v>
      </c>
      <c r="E282" s="52" t="s">
        <v>18</v>
      </c>
      <c r="F282" s="52" t="s">
        <v>42</v>
      </c>
      <c r="G282" s="53">
        <v>46174.796527777777</v>
      </c>
      <c r="H282" s="53">
        <v>46177.56527777778</v>
      </c>
      <c r="I282" s="52">
        <v>123</v>
      </c>
      <c r="J282" s="52" t="s">
        <v>1156</v>
      </c>
      <c r="K282" s="52" t="s">
        <v>1156</v>
      </c>
      <c r="L282" s="52" t="s">
        <v>36</v>
      </c>
      <c r="M282" s="52">
        <v>122</v>
      </c>
      <c r="N282" s="52">
        <v>122</v>
      </c>
      <c r="O282" s="52">
        <v>123</v>
      </c>
      <c r="P282" s="52" t="s">
        <v>8454</v>
      </c>
      <c r="Q282" s="52" t="s">
        <v>1517</v>
      </c>
      <c r="R282" s="52" t="s">
        <v>8455</v>
      </c>
      <c r="S282" s="52">
        <f t="shared" si="4"/>
        <v>2.77</v>
      </c>
      <c r="T282" s="52"/>
      <c r="U282" s="52"/>
    </row>
    <row r="283" spans="1:21" s="46" customFormat="1" ht="16.5" thickTop="1" thickBot="1" x14ac:dyDescent="0.3">
      <c r="A283" s="50" t="s">
        <v>8456</v>
      </c>
      <c r="B283" s="43" t="s">
        <v>8457</v>
      </c>
      <c r="C283" s="43" t="s">
        <v>38</v>
      </c>
      <c r="D283" s="43" t="s">
        <v>17</v>
      </c>
      <c r="E283" s="43" t="s">
        <v>18</v>
      </c>
      <c r="F283" s="43" t="s">
        <v>42</v>
      </c>
      <c r="G283" s="48">
        <v>46174.798611111109</v>
      </c>
      <c r="H283" s="48">
        <v>46176.479861111111</v>
      </c>
      <c r="I283" s="43">
        <v>240</v>
      </c>
      <c r="J283" s="43" t="s">
        <v>1156</v>
      </c>
      <c r="K283" s="43" t="s">
        <v>1156</v>
      </c>
      <c r="L283" s="43" t="s">
        <v>36</v>
      </c>
      <c r="M283" s="43">
        <v>238</v>
      </c>
      <c r="N283" s="43">
        <v>238</v>
      </c>
      <c r="O283" s="43">
        <v>240</v>
      </c>
      <c r="P283" s="43" t="s">
        <v>1429</v>
      </c>
      <c r="Q283" s="43" t="s">
        <v>1517</v>
      </c>
      <c r="R283" s="43" t="s">
        <v>8458</v>
      </c>
      <c r="S283" s="52">
        <f t="shared" si="4"/>
        <v>1.68</v>
      </c>
      <c r="T283" s="47"/>
      <c r="U283" s="47"/>
    </row>
    <row r="284" spans="1:21" ht="16.5" thickTop="1" thickBot="1" x14ac:dyDescent="0.3">
      <c r="A284" s="51" t="s">
        <v>8459</v>
      </c>
      <c r="B284" s="52" t="s">
        <v>8460</v>
      </c>
      <c r="C284" s="52" t="s">
        <v>38</v>
      </c>
      <c r="D284" s="52" t="s">
        <v>17</v>
      </c>
      <c r="E284" s="52" t="s">
        <v>19</v>
      </c>
      <c r="F284" s="52" t="s">
        <v>21</v>
      </c>
      <c r="G284" s="53">
        <v>46174.802083333336</v>
      </c>
      <c r="H284" s="53">
        <v>46176.490972222222</v>
      </c>
      <c r="I284" s="52">
        <v>117</v>
      </c>
      <c r="J284" s="52" t="s">
        <v>1156</v>
      </c>
      <c r="K284" s="52" t="s">
        <v>8294</v>
      </c>
      <c r="L284" s="52" t="s">
        <v>20</v>
      </c>
      <c r="M284" s="52">
        <v>114</v>
      </c>
      <c r="N284" s="52">
        <v>19</v>
      </c>
      <c r="O284" s="52">
        <v>19</v>
      </c>
      <c r="P284" s="52" t="s">
        <v>8461</v>
      </c>
      <c r="Q284" s="52" t="s">
        <v>1546</v>
      </c>
      <c r="R284" s="52" t="s">
        <v>8462</v>
      </c>
      <c r="S284" s="52">
        <f t="shared" si="4"/>
        <v>1.69</v>
      </c>
      <c r="T284" s="52"/>
      <c r="U284" s="52"/>
    </row>
    <row r="285" spans="1:21" s="46" customFormat="1" ht="16.5" thickTop="1" thickBot="1" x14ac:dyDescent="0.3">
      <c r="A285" s="50" t="s">
        <v>8463</v>
      </c>
      <c r="B285" s="43" t="s">
        <v>8464</v>
      </c>
      <c r="C285" s="43" t="s">
        <v>38</v>
      </c>
      <c r="D285" s="43" t="s">
        <v>17</v>
      </c>
      <c r="E285" s="43" t="s">
        <v>18</v>
      </c>
      <c r="F285" s="43" t="s">
        <v>42</v>
      </c>
      <c r="G285" s="48">
        <v>46174.806944444441</v>
      </c>
      <c r="H285" s="48">
        <v>46175.796527777777</v>
      </c>
      <c r="I285" s="43">
        <v>6</v>
      </c>
      <c r="J285" s="43" t="s">
        <v>2373</v>
      </c>
      <c r="K285" s="43" t="s">
        <v>8317</v>
      </c>
      <c r="L285" s="43" t="s">
        <v>33</v>
      </c>
      <c r="M285" s="43">
        <v>6</v>
      </c>
      <c r="N285" s="43">
        <v>6</v>
      </c>
      <c r="O285" s="43">
        <v>6</v>
      </c>
      <c r="P285" s="43" t="s">
        <v>1942</v>
      </c>
      <c r="Q285" s="43" t="s">
        <v>1546</v>
      </c>
      <c r="R285" s="43" t="s">
        <v>8465</v>
      </c>
      <c r="S285" s="52">
        <f t="shared" si="4"/>
        <v>0.99</v>
      </c>
      <c r="T285" s="47"/>
      <c r="U285" s="47"/>
    </row>
    <row r="286" spans="1:21" ht="16.5" thickTop="1" thickBot="1" x14ac:dyDescent="0.3">
      <c r="A286" s="51" t="s">
        <v>8466</v>
      </c>
      <c r="B286" s="52" t="s">
        <v>8467</v>
      </c>
      <c r="C286" s="52" t="s">
        <v>39</v>
      </c>
      <c r="D286" s="52" t="s">
        <v>17</v>
      </c>
      <c r="E286" s="52" t="s">
        <v>18</v>
      </c>
      <c r="F286" s="52" t="s">
        <v>42</v>
      </c>
      <c r="G286" s="53">
        <v>46175.487500000003</v>
      </c>
      <c r="H286" s="53">
        <v>46179.759722222225</v>
      </c>
      <c r="I286" s="52">
        <v>2</v>
      </c>
      <c r="J286" s="52" t="s">
        <v>1156</v>
      </c>
      <c r="K286" s="52" t="s">
        <v>1156</v>
      </c>
      <c r="L286" s="52" t="s">
        <v>44</v>
      </c>
      <c r="M286" s="52">
        <v>0</v>
      </c>
      <c r="N286" s="52">
        <v>0</v>
      </c>
      <c r="O286" s="52">
        <v>2</v>
      </c>
      <c r="P286" s="52" t="s">
        <v>8468</v>
      </c>
      <c r="Q286" s="52" t="s">
        <v>1517</v>
      </c>
      <c r="R286" s="52" t="s">
        <v>8469</v>
      </c>
      <c r="S286" s="52">
        <f t="shared" si="4"/>
        <v>4.2699999999999996</v>
      </c>
      <c r="T286" s="52"/>
      <c r="U286" s="52"/>
    </row>
    <row r="287" spans="1:21" s="46" customFormat="1" ht="16.5" thickTop="1" thickBot="1" x14ac:dyDescent="0.3">
      <c r="A287" s="50" t="s">
        <v>8470</v>
      </c>
      <c r="B287" s="43" t="s">
        <v>8471</v>
      </c>
      <c r="C287" s="43" t="s">
        <v>38</v>
      </c>
      <c r="D287" s="43" t="s">
        <v>17</v>
      </c>
      <c r="E287" s="43" t="s">
        <v>18</v>
      </c>
      <c r="F287" s="43" t="s">
        <v>42</v>
      </c>
      <c r="G287" s="48">
        <v>46175.62222222222</v>
      </c>
      <c r="H287" s="48">
        <v>46177.586111111108</v>
      </c>
      <c r="I287" s="43">
        <v>14</v>
      </c>
      <c r="J287" s="43" t="s">
        <v>1156</v>
      </c>
      <c r="K287" s="43" t="s">
        <v>1156</v>
      </c>
      <c r="L287" s="43" t="s">
        <v>33</v>
      </c>
      <c r="M287" s="43">
        <v>14</v>
      </c>
      <c r="N287" s="43">
        <v>14</v>
      </c>
      <c r="O287" s="43">
        <v>14</v>
      </c>
      <c r="P287" s="43" t="s">
        <v>1453</v>
      </c>
      <c r="Q287" s="43" t="s">
        <v>1517</v>
      </c>
      <c r="R287" s="43" t="s">
        <v>8472</v>
      </c>
      <c r="S287" s="52">
        <f t="shared" si="4"/>
        <v>1.96</v>
      </c>
      <c r="T287" s="47"/>
      <c r="U287" s="47"/>
    </row>
    <row r="288" spans="1:21" ht="16.5" thickTop="1" thickBot="1" x14ac:dyDescent="0.3">
      <c r="A288" s="51" t="s">
        <v>8473</v>
      </c>
      <c r="B288" s="52" t="s">
        <v>8474</v>
      </c>
      <c r="C288" s="52" t="s">
        <v>38</v>
      </c>
      <c r="D288" s="52" t="s">
        <v>17</v>
      </c>
      <c r="E288" s="52" t="s">
        <v>21</v>
      </c>
      <c r="F288" s="52" t="s">
        <v>42</v>
      </c>
      <c r="G288" s="53">
        <v>46175.727777777778</v>
      </c>
      <c r="H288" s="53">
        <v>46177.581944444442</v>
      </c>
      <c r="I288" s="52">
        <v>5</v>
      </c>
      <c r="J288" s="52" t="s">
        <v>2373</v>
      </c>
      <c r="K288" s="52" t="s">
        <v>8333</v>
      </c>
      <c r="L288" s="52" t="s">
        <v>8475</v>
      </c>
      <c r="M288" s="52">
        <v>5</v>
      </c>
      <c r="N288" s="52">
        <v>5</v>
      </c>
      <c r="O288" s="52">
        <v>5</v>
      </c>
      <c r="P288" s="52" t="s">
        <v>1999</v>
      </c>
      <c r="Q288" s="52" t="s">
        <v>1517</v>
      </c>
      <c r="R288" s="52" t="s">
        <v>8476</v>
      </c>
      <c r="S288" s="52">
        <f t="shared" si="4"/>
        <v>1.85</v>
      </c>
      <c r="T288" s="52"/>
      <c r="U288" s="52"/>
    </row>
    <row r="289" spans="1:21" s="46" customFormat="1" ht="16.5" thickTop="1" thickBot="1" x14ac:dyDescent="0.3">
      <c r="A289" s="50" t="s">
        <v>8477</v>
      </c>
      <c r="B289" s="43" t="s">
        <v>8478</v>
      </c>
      <c r="C289" s="43" t="s">
        <v>38</v>
      </c>
      <c r="D289" s="43" t="s">
        <v>17</v>
      </c>
      <c r="E289" s="43" t="s">
        <v>18</v>
      </c>
      <c r="F289" s="43" t="s">
        <v>42</v>
      </c>
      <c r="G289" s="48">
        <v>46175.734722222223</v>
      </c>
      <c r="H289" s="48">
        <v>46186.427777777775</v>
      </c>
      <c r="I289" s="43">
        <v>2</v>
      </c>
      <c r="J289" s="43" t="s">
        <v>1156</v>
      </c>
      <c r="K289" s="43" t="s">
        <v>8331</v>
      </c>
      <c r="L289" s="43" t="s">
        <v>33</v>
      </c>
      <c r="M289" s="43">
        <v>2</v>
      </c>
      <c r="N289" s="43">
        <v>2</v>
      </c>
      <c r="O289" s="43">
        <v>2</v>
      </c>
      <c r="P289" s="43" t="s">
        <v>8479</v>
      </c>
      <c r="Q289" s="43" t="s">
        <v>1546</v>
      </c>
      <c r="R289" s="43" t="s">
        <v>8480</v>
      </c>
      <c r="S289" s="52">
        <f t="shared" si="4"/>
        <v>10.69</v>
      </c>
      <c r="T289" s="47"/>
      <c r="U289" s="47"/>
    </row>
    <row r="290" spans="1:21" ht="16.5" thickTop="1" thickBot="1" x14ac:dyDescent="0.3">
      <c r="A290" s="51" t="s">
        <v>8481</v>
      </c>
      <c r="B290" s="52" t="s">
        <v>8482</v>
      </c>
      <c r="C290" s="52" t="s">
        <v>38</v>
      </c>
      <c r="D290" s="52" t="s">
        <v>17</v>
      </c>
      <c r="E290" s="52" t="s">
        <v>18</v>
      </c>
      <c r="F290" s="52" t="s">
        <v>42</v>
      </c>
      <c r="G290" s="53">
        <v>46175.74722222222</v>
      </c>
      <c r="H290" s="53">
        <v>46178.532638888886</v>
      </c>
      <c r="I290" s="52">
        <v>696</v>
      </c>
      <c r="J290" s="52" t="s">
        <v>2373</v>
      </c>
      <c r="K290" s="52" t="s">
        <v>8333</v>
      </c>
      <c r="L290" s="52" t="s">
        <v>25</v>
      </c>
      <c r="M290" s="52">
        <v>696</v>
      </c>
      <c r="N290" s="52">
        <v>118</v>
      </c>
      <c r="O290" s="52">
        <v>118</v>
      </c>
      <c r="P290" s="52" t="s">
        <v>1446</v>
      </c>
      <c r="Q290" s="52" t="s">
        <v>1517</v>
      </c>
      <c r="R290" s="52" t="s">
        <v>8483</v>
      </c>
      <c r="S290" s="52">
        <f t="shared" si="4"/>
        <v>2.79</v>
      </c>
      <c r="T290" s="52"/>
      <c r="U290" s="52"/>
    </row>
    <row r="291" spans="1:21" s="46" customFormat="1" ht="16.5" thickTop="1" thickBot="1" x14ac:dyDescent="0.3">
      <c r="A291" s="50" t="s">
        <v>8484</v>
      </c>
      <c r="B291" s="43" t="s">
        <v>8485</v>
      </c>
      <c r="C291" s="43" t="s">
        <v>38</v>
      </c>
      <c r="D291" s="43" t="s">
        <v>17</v>
      </c>
      <c r="E291" s="43" t="s">
        <v>18</v>
      </c>
      <c r="F291" s="43" t="s">
        <v>42</v>
      </c>
      <c r="G291" s="48">
        <v>46175.750694444447</v>
      </c>
      <c r="H291" s="48">
        <v>46178.484027777777</v>
      </c>
      <c r="I291" s="43">
        <v>33</v>
      </c>
      <c r="J291" s="43" t="s">
        <v>1156</v>
      </c>
      <c r="K291" s="43" t="s">
        <v>1156</v>
      </c>
      <c r="L291" s="43" t="s">
        <v>8486</v>
      </c>
      <c r="M291" s="43">
        <v>33</v>
      </c>
      <c r="N291" s="43">
        <v>33</v>
      </c>
      <c r="O291" s="43">
        <v>33</v>
      </c>
      <c r="P291" s="43" t="s">
        <v>8487</v>
      </c>
      <c r="Q291" s="43" t="s">
        <v>1517</v>
      </c>
      <c r="R291" s="43" t="s">
        <v>8488</v>
      </c>
      <c r="S291" s="52">
        <f t="shared" si="4"/>
        <v>2.73</v>
      </c>
      <c r="T291" s="47"/>
      <c r="U291" s="47"/>
    </row>
    <row r="292" spans="1:21" ht="16.5" thickTop="1" thickBot="1" x14ac:dyDescent="0.3">
      <c r="A292" s="51" t="s">
        <v>8489</v>
      </c>
      <c r="B292" s="52" t="s">
        <v>8490</v>
      </c>
      <c r="C292" s="52" t="s">
        <v>38</v>
      </c>
      <c r="D292" s="52" t="s">
        <v>17</v>
      </c>
      <c r="E292" s="52" t="s">
        <v>19</v>
      </c>
      <c r="F292" s="52" t="s">
        <v>21</v>
      </c>
      <c r="G292" s="53">
        <v>46176.446527777778</v>
      </c>
      <c r="H292" s="53">
        <v>46177.477777777778</v>
      </c>
      <c r="I292" s="52">
        <v>261</v>
      </c>
      <c r="J292" s="52" t="s">
        <v>1156</v>
      </c>
      <c r="K292" s="52" t="s">
        <v>8294</v>
      </c>
      <c r="L292" s="52" t="s">
        <v>20</v>
      </c>
      <c r="M292" s="52">
        <v>0</v>
      </c>
      <c r="N292" s="52">
        <v>0</v>
      </c>
      <c r="O292" s="52">
        <v>35</v>
      </c>
      <c r="P292" s="52" t="s">
        <v>1412</v>
      </c>
      <c r="Q292" s="52" t="s">
        <v>1546</v>
      </c>
      <c r="R292" s="52" t="s">
        <v>8491</v>
      </c>
      <c r="S292" s="52">
        <f t="shared" si="4"/>
        <v>1.03</v>
      </c>
      <c r="T292" s="52"/>
      <c r="U292" s="52"/>
    </row>
    <row r="293" spans="1:21" s="46" customFormat="1" ht="16.5" thickTop="1" thickBot="1" x14ac:dyDescent="0.3">
      <c r="A293" s="50" t="s">
        <v>8492</v>
      </c>
      <c r="B293" s="43" t="s">
        <v>8493</v>
      </c>
      <c r="C293" s="43" t="s">
        <v>38</v>
      </c>
      <c r="D293" s="43" t="s">
        <v>17</v>
      </c>
      <c r="E293" s="43" t="s">
        <v>19</v>
      </c>
      <c r="F293" s="43" t="s">
        <v>21</v>
      </c>
      <c r="G293" s="48">
        <v>46176.451388888891</v>
      </c>
      <c r="H293" s="48">
        <v>46177.782638888886</v>
      </c>
      <c r="I293" s="43">
        <v>325</v>
      </c>
      <c r="J293" s="43" t="s">
        <v>1156</v>
      </c>
      <c r="K293" s="43" t="s">
        <v>8294</v>
      </c>
      <c r="L293" s="43" t="s">
        <v>25</v>
      </c>
      <c r="M293" s="43">
        <v>0</v>
      </c>
      <c r="N293" s="43">
        <v>0</v>
      </c>
      <c r="O293" s="43">
        <v>50</v>
      </c>
      <c r="P293" s="43" t="s">
        <v>1412</v>
      </c>
      <c r="Q293" s="43" t="s">
        <v>1546</v>
      </c>
      <c r="R293" s="43" t="s">
        <v>8494</v>
      </c>
      <c r="S293" s="52">
        <f t="shared" si="4"/>
        <v>1.33</v>
      </c>
      <c r="T293" s="47"/>
      <c r="U293" s="47"/>
    </row>
    <row r="294" spans="1:21" ht="16.5" thickTop="1" thickBot="1" x14ac:dyDescent="0.3">
      <c r="A294" s="51" t="s">
        <v>8495</v>
      </c>
      <c r="B294" s="52" t="s">
        <v>8496</v>
      </c>
      <c r="C294" s="52" t="s">
        <v>38</v>
      </c>
      <c r="D294" s="52" t="s">
        <v>17</v>
      </c>
      <c r="E294" s="52" t="s">
        <v>18</v>
      </c>
      <c r="F294" s="52" t="s">
        <v>42</v>
      </c>
      <c r="G294" s="53">
        <v>46176.525694444441</v>
      </c>
      <c r="H294" s="53">
        <v>46177.59097222222</v>
      </c>
      <c r="I294" s="52">
        <v>4</v>
      </c>
      <c r="J294" s="52" t="s">
        <v>1156</v>
      </c>
      <c r="K294" s="52" t="s">
        <v>8331</v>
      </c>
      <c r="L294" s="52" t="s">
        <v>33</v>
      </c>
      <c r="M294" s="52">
        <v>4</v>
      </c>
      <c r="N294" s="52">
        <v>4</v>
      </c>
      <c r="O294" s="52">
        <v>4</v>
      </c>
      <c r="P294" s="52" t="s">
        <v>1450</v>
      </c>
      <c r="Q294" s="52" t="s">
        <v>1546</v>
      </c>
      <c r="R294" s="52" t="s">
        <v>8497</v>
      </c>
      <c r="S294" s="52">
        <f t="shared" si="4"/>
        <v>1.07</v>
      </c>
      <c r="T294" s="52"/>
      <c r="U294" s="52"/>
    </row>
    <row r="295" spans="1:21" s="46" customFormat="1" ht="16.5" thickTop="1" thickBot="1" x14ac:dyDescent="0.3">
      <c r="A295" s="50" t="s">
        <v>8498</v>
      </c>
      <c r="B295" s="43" t="s">
        <v>8499</v>
      </c>
      <c r="C295" s="43" t="s">
        <v>39</v>
      </c>
      <c r="D295" s="43" t="s">
        <v>17</v>
      </c>
      <c r="E295" s="43" t="s">
        <v>18</v>
      </c>
      <c r="F295" s="43" t="s">
        <v>42</v>
      </c>
      <c r="G295" s="48">
        <v>46176.527777777781</v>
      </c>
      <c r="H295" s="48">
        <v>46176.560416666667</v>
      </c>
      <c r="I295" s="43">
        <v>4</v>
      </c>
      <c r="J295" s="43" t="s">
        <v>1156</v>
      </c>
      <c r="K295" s="43" t="s">
        <v>8331</v>
      </c>
      <c r="L295" s="43" t="s">
        <v>33</v>
      </c>
      <c r="M295" s="43">
        <v>0</v>
      </c>
      <c r="N295" s="43">
        <v>0</v>
      </c>
      <c r="O295" s="43">
        <v>4</v>
      </c>
      <c r="P295" s="43" t="s">
        <v>1450</v>
      </c>
      <c r="Q295" s="43" t="s">
        <v>1546</v>
      </c>
      <c r="R295" s="43" t="s">
        <v>8500</v>
      </c>
      <c r="S295" s="52">
        <f t="shared" si="4"/>
        <v>0.03</v>
      </c>
      <c r="T295" s="47"/>
      <c r="U295" s="47"/>
    </row>
    <row r="296" spans="1:21" ht="16.5" thickTop="1" thickBot="1" x14ac:dyDescent="0.3">
      <c r="A296" s="51" t="s">
        <v>8501</v>
      </c>
      <c r="B296" s="52" t="s">
        <v>8502</v>
      </c>
      <c r="C296" s="52" t="s">
        <v>38</v>
      </c>
      <c r="D296" s="52" t="s">
        <v>17</v>
      </c>
      <c r="E296" s="52" t="s">
        <v>18</v>
      </c>
      <c r="F296" s="52" t="s">
        <v>42</v>
      </c>
      <c r="G296" s="53">
        <v>46176.53402777778</v>
      </c>
      <c r="H296" s="53">
        <v>46177.622916666667</v>
      </c>
      <c r="I296" s="52">
        <v>1</v>
      </c>
      <c r="J296" s="52" t="s">
        <v>1156</v>
      </c>
      <c r="K296" s="52" t="s">
        <v>1156</v>
      </c>
      <c r="L296" s="52" t="s">
        <v>33</v>
      </c>
      <c r="M296" s="52">
        <v>1</v>
      </c>
      <c r="N296" s="52">
        <v>1</v>
      </c>
      <c r="O296" s="52">
        <v>1</v>
      </c>
      <c r="P296" s="52" t="s">
        <v>8503</v>
      </c>
      <c r="Q296" s="52" t="s">
        <v>1517</v>
      </c>
      <c r="R296" s="52" t="s">
        <v>8504</v>
      </c>
      <c r="S296" s="52">
        <f t="shared" si="4"/>
        <v>1.0900000000000001</v>
      </c>
      <c r="T296" s="52"/>
      <c r="U296" s="52"/>
    </row>
    <row r="297" spans="1:21" s="46" customFormat="1" ht="16.5" thickTop="1" thickBot="1" x14ac:dyDescent="0.3">
      <c r="A297" s="50" t="s">
        <v>8505</v>
      </c>
      <c r="B297" s="43" t="s">
        <v>8506</v>
      </c>
      <c r="C297" s="43" t="s">
        <v>38</v>
      </c>
      <c r="D297" s="43" t="s">
        <v>17</v>
      </c>
      <c r="E297" s="43" t="s">
        <v>18</v>
      </c>
      <c r="F297" s="43" t="s">
        <v>42</v>
      </c>
      <c r="G297" s="48">
        <v>46176.538888888892</v>
      </c>
      <c r="H297" s="48">
        <v>46177.62777777778</v>
      </c>
      <c r="I297" s="43">
        <v>5</v>
      </c>
      <c r="J297" s="43" t="s">
        <v>1156</v>
      </c>
      <c r="K297" s="43" t="s">
        <v>1156</v>
      </c>
      <c r="L297" s="43" t="s">
        <v>33</v>
      </c>
      <c r="M297" s="43">
        <v>5</v>
      </c>
      <c r="N297" s="43">
        <v>5</v>
      </c>
      <c r="O297" s="43">
        <v>5</v>
      </c>
      <c r="P297" s="43" t="s">
        <v>8507</v>
      </c>
      <c r="Q297" s="43" t="s">
        <v>1517</v>
      </c>
      <c r="R297" s="43" t="s">
        <v>8508</v>
      </c>
      <c r="S297" s="52">
        <f t="shared" si="4"/>
        <v>1.0900000000000001</v>
      </c>
      <c r="T297" s="47"/>
      <c r="U297" s="47"/>
    </row>
    <row r="298" spans="1:21" ht="16.5" thickTop="1" thickBot="1" x14ac:dyDescent="0.3">
      <c r="A298" s="51" t="s">
        <v>8511</v>
      </c>
      <c r="B298" s="52" t="s">
        <v>8512</v>
      </c>
      <c r="C298" s="52" t="s">
        <v>38</v>
      </c>
      <c r="D298" s="52" t="s">
        <v>17</v>
      </c>
      <c r="E298" s="52" t="s">
        <v>19</v>
      </c>
      <c r="F298" s="52" t="s">
        <v>21</v>
      </c>
      <c r="G298" s="53">
        <v>46176.670138888891</v>
      </c>
      <c r="H298" s="53">
        <v>46182.522916666669</v>
      </c>
      <c r="I298" s="52">
        <v>153</v>
      </c>
      <c r="J298" s="52" t="s">
        <v>1156</v>
      </c>
      <c r="K298" s="52" t="s">
        <v>1156</v>
      </c>
      <c r="L298" s="52" t="s">
        <v>20</v>
      </c>
      <c r="M298" s="52">
        <v>29</v>
      </c>
      <c r="N298" s="52">
        <v>3</v>
      </c>
      <c r="O298" s="52">
        <v>21</v>
      </c>
      <c r="P298" s="52" t="s">
        <v>8513</v>
      </c>
      <c r="Q298" s="52" t="s">
        <v>1517</v>
      </c>
      <c r="R298" s="52" t="s">
        <v>8514</v>
      </c>
      <c r="S298" s="52">
        <f t="shared" si="4"/>
        <v>5.85</v>
      </c>
      <c r="T298" s="52"/>
      <c r="U298" s="52"/>
    </row>
    <row r="299" spans="1:21" s="46" customFormat="1" ht="16.5" thickTop="1" thickBot="1" x14ac:dyDescent="0.3">
      <c r="A299" s="50" t="s">
        <v>8515</v>
      </c>
      <c r="B299" s="43" t="s">
        <v>8509</v>
      </c>
      <c r="C299" s="43" t="s">
        <v>38</v>
      </c>
      <c r="D299" s="43" t="s">
        <v>17</v>
      </c>
      <c r="E299" s="43" t="s">
        <v>19</v>
      </c>
      <c r="F299" s="43" t="s">
        <v>19</v>
      </c>
      <c r="G299" s="48">
        <v>46176.686805555553</v>
      </c>
      <c r="H299" s="48">
        <v>46178.538888888892</v>
      </c>
      <c r="I299" s="43">
        <v>135</v>
      </c>
      <c r="J299" s="43" t="s">
        <v>1156</v>
      </c>
      <c r="K299" s="43" t="s">
        <v>1156</v>
      </c>
      <c r="L299" s="43" t="s">
        <v>20</v>
      </c>
      <c r="M299" s="43">
        <v>135</v>
      </c>
      <c r="N299" s="43">
        <v>23</v>
      </c>
      <c r="O299" s="43">
        <v>23</v>
      </c>
      <c r="P299" s="43" t="s">
        <v>8510</v>
      </c>
      <c r="Q299" s="43" t="s">
        <v>1517</v>
      </c>
      <c r="R299" s="43" t="s">
        <v>8516</v>
      </c>
      <c r="S299" s="52">
        <f t="shared" si="4"/>
        <v>1.85</v>
      </c>
      <c r="T299" s="47"/>
      <c r="U299" s="47"/>
    </row>
    <row r="300" spans="1:21" ht="16.5" thickTop="1" thickBot="1" x14ac:dyDescent="0.3">
      <c r="A300" s="51" t="s">
        <v>8517</v>
      </c>
      <c r="B300" s="52" t="s">
        <v>8518</v>
      </c>
      <c r="C300" s="52" t="s">
        <v>38</v>
      </c>
      <c r="D300" s="52" t="s">
        <v>17</v>
      </c>
      <c r="E300" s="52" t="s">
        <v>19</v>
      </c>
      <c r="F300" s="52" t="s">
        <v>23</v>
      </c>
      <c r="G300" s="53">
        <v>46176.803472222222</v>
      </c>
      <c r="H300" s="53">
        <v>46178.724999999999</v>
      </c>
      <c r="I300" s="52">
        <v>34</v>
      </c>
      <c r="J300" s="52" t="s">
        <v>2373</v>
      </c>
      <c r="K300" s="52" t="s">
        <v>8278</v>
      </c>
      <c r="L300" s="52" t="s">
        <v>31</v>
      </c>
      <c r="M300" s="52">
        <v>34</v>
      </c>
      <c r="N300" s="52">
        <v>7</v>
      </c>
      <c r="O300" s="52">
        <v>7</v>
      </c>
      <c r="P300" s="52" t="s">
        <v>8519</v>
      </c>
      <c r="Q300" s="52" t="s">
        <v>1546</v>
      </c>
      <c r="R300" s="52" t="s">
        <v>8520</v>
      </c>
      <c r="S300" s="52">
        <f t="shared" si="4"/>
        <v>1.92</v>
      </c>
      <c r="T300" s="52"/>
      <c r="U300" s="52"/>
    </row>
    <row r="301" spans="1:21" s="46" customFormat="1" ht="16.5" thickTop="1" thickBot="1" x14ac:dyDescent="0.3">
      <c r="A301" s="50" t="s">
        <v>8521</v>
      </c>
      <c r="B301" s="43" t="s">
        <v>8522</v>
      </c>
      <c r="C301" s="43" t="s">
        <v>38</v>
      </c>
      <c r="D301" s="43" t="s">
        <v>17</v>
      </c>
      <c r="E301" s="43" t="s">
        <v>18</v>
      </c>
      <c r="F301" s="43" t="s">
        <v>42</v>
      </c>
      <c r="G301" s="48">
        <v>46177.438888888886</v>
      </c>
      <c r="H301" s="48">
        <v>46179.444444444445</v>
      </c>
      <c r="I301" s="43">
        <v>42</v>
      </c>
      <c r="J301" s="43" t="s">
        <v>1156</v>
      </c>
      <c r="K301" s="43" t="s">
        <v>1156</v>
      </c>
      <c r="L301" s="43" t="s">
        <v>36</v>
      </c>
      <c r="M301" s="43">
        <v>42</v>
      </c>
      <c r="N301" s="43">
        <v>42</v>
      </c>
      <c r="O301" s="43">
        <v>42</v>
      </c>
      <c r="P301" s="43" t="s">
        <v>8523</v>
      </c>
      <c r="Q301" s="43" t="s">
        <v>1517</v>
      </c>
      <c r="R301" s="43" t="s">
        <v>8524</v>
      </c>
      <c r="S301" s="52">
        <f t="shared" si="4"/>
        <v>2.0099999999999998</v>
      </c>
      <c r="T301" s="47"/>
      <c r="U301" s="47"/>
    </row>
    <row r="302" spans="1:21" ht="16.5" thickTop="1" thickBot="1" x14ac:dyDescent="0.3">
      <c r="A302" s="51" t="s">
        <v>8525</v>
      </c>
      <c r="B302" s="52" t="s">
        <v>8526</v>
      </c>
      <c r="C302" s="52" t="s">
        <v>38</v>
      </c>
      <c r="D302" s="52" t="s">
        <v>17</v>
      </c>
      <c r="E302" s="52" t="s">
        <v>18</v>
      </c>
      <c r="F302" s="52" t="s">
        <v>42</v>
      </c>
      <c r="G302" s="53">
        <v>46177.445138888892</v>
      </c>
      <c r="H302" s="53">
        <v>46178.551388888889</v>
      </c>
      <c r="I302" s="52">
        <v>43</v>
      </c>
      <c r="J302" s="52" t="s">
        <v>1156</v>
      </c>
      <c r="K302" s="52" t="s">
        <v>1156</v>
      </c>
      <c r="L302" s="52" t="s">
        <v>36</v>
      </c>
      <c r="M302" s="52">
        <v>43</v>
      </c>
      <c r="N302" s="52">
        <v>43</v>
      </c>
      <c r="O302" s="52">
        <v>43</v>
      </c>
      <c r="P302" s="52" t="s">
        <v>8439</v>
      </c>
      <c r="Q302" s="52" t="s">
        <v>1517</v>
      </c>
      <c r="R302" s="52" t="s">
        <v>8527</v>
      </c>
      <c r="S302" s="52">
        <f t="shared" si="4"/>
        <v>1.1100000000000001</v>
      </c>
      <c r="T302" s="52"/>
      <c r="U302" s="52"/>
    </row>
    <row r="303" spans="1:21" s="46" customFormat="1" ht="16.5" thickTop="1" thickBot="1" x14ac:dyDescent="0.3">
      <c r="A303" s="50" t="s">
        <v>8528</v>
      </c>
      <c r="B303" s="43" t="s">
        <v>8529</v>
      </c>
      <c r="C303" s="43" t="s">
        <v>38</v>
      </c>
      <c r="D303" s="43" t="s">
        <v>17</v>
      </c>
      <c r="E303" s="43" t="s">
        <v>18</v>
      </c>
      <c r="F303" s="43" t="s">
        <v>42</v>
      </c>
      <c r="G303" s="48">
        <v>46177.45208333333</v>
      </c>
      <c r="H303" s="48">
        <v>46179.525000000001</v>
      </c>
      <c r="I303" s="43">
        <v>237</v>
      </c>
      <c r="J303" s="43" t="s">
        <v>1156</v>
      </c>
      <c r="K303" s="43" t="s">
        <v>1156</v>
      </c>
      <c r="L303" s="43" t="s">
        <v>36</v>
      </c>
      <c r="M303" s="43">
        <v>235</v>
      </c>
      <c r="N303" s="43">
        <v>235</v>
      </c>
      <c r="O303" s="43">
        <v>237</v>
      </c>
      <c r="P303" s="43" t="s">
        <v>1429</v>
      </c>
      <c r="Q303" s="43" t="s">
        <v>1517</v>
      </c>
      <c r="R303" s="43" t="s">
        <v>8530</v>
      </c>
      <c r="S303" s="52">
        <f t="shared" si="4"/>
        <v>2.0699999999999998</v>
      </c>
      <c r="T303" s="47"/>
      <c r="U303" s="47"/>
    </row>
    <row r="304" spans="1:21" ht="16.5" thickTop="1" thickBot="1" x14ac:dyDescent="0.3">
      <c r="A304" s="51" t="s">
        <v>8531</v>
      </c>
      <c r="B304" s="52" t="s">
        <v>8532</v>
      </c>
      <c r="C304" s="52" t="s">
        <v>38</v>
      </c>
      <c r="D304" s="52" t="s">
        <v>17</v>
      </c>
      <c r="E304" s="52" t="s">
        <v>19</v>
      </c>
      <c r="F304" s="52" t="s">
        <v>19</v>
      </c>
      <c r="G304" s="53">
        <v>46177.465277777781</v>
      </c>
      <c r="H304" s="53">
        <v>46178.525000000001</v>
      </c>
      <c r="I304" s="52">
        <v>122</v>
      </c>
      <c r="J304" s="52" t="s">
        <v>2373</v>
      </c>
      <c r="K304" s="52" t="s">
        <v>8333</v>
      </c>
      <c r="L304" s="52" t="s">
        <v>20</v>
      </c>
      <c r="M304" s="52">
        <v>0</v>
      </c>
      <c r="N304" s="52">
        <v>14</v>
      </c>
      <c r="O304" s="52">
        <v>88</v>
      </c>
      <c r="P304" s="52" t="s">
        <v>1416</v>
      </c>
      <c r="Q304" s="52" t="s">
        <v>1517</v>
      </c>
      <c r="R304" s="52" t="s">
        <v>8533</v>
      </c>
      <c r="S304" s="52">
        <f t="shared" si="4"/>
        <v>1.06</v>
      </c>
      <c r="T304" s="52"/>
      <c r="U304" s="52"/>
    </row>
    <row r="305" spans="1:21" s="46" customFormat="1" ht="16.5" thickTop="1" thickBot="1" x14ac:dyDescent="0.3">
      <c r="A305" s="50" t="s">
        <v>8534</v>
      </c>
      <c r="B305" s="43" t="s">
        <v>8535</v>
      </c>
      <c r="C305" s="43" t="s">
        <v>38</v>
      </c>
      <c r="D305" s="43" t="s">
        <v>17</v>
      </c>
      <c r="E305" s="43" t="s">
        <v>19</v>
      </c>
      <c r="F305" s="43" t="s">
        <v>21</v>
      </c>
      <c r="G305" s="48">
        <v>46177.479166666664</v>
      </c>
      <c r="H305" s="48">
        <v>46177.541666666664</v>
      </c>
      <c r="I305" s="43">
        <v>1026</v>
      </c>
      <c r="J305" s="43" t="s">
        <v>1156</v>
      </c>
      <c r="K305" s="43" t="s">
        <v>1156</v>
      </c>
      <c r="L305" s="43" t="s">
        <v>20</v>
      </c>
      <c r="M305" s="43">
        <v>0</v>
      </c>
      <c r="N305" s="43">
        <v>0</v>
      </c>
      <c r="O305" s="43">
        <v>171</v>
      </c>
      <c r="P305" s="43" t="s">
        <v>1442</v>
      </c>
      <c r="Q305" s="43" t="s">
        <v>1514</v>
      </c>
      <c r="R305" s="43" t="s">
        <v>8536</v>
      </c>
      <c r="S305" s="52">
        <f t="shared" si="4"/>
        <v>0.06</v>
      </c>
      <c r="T305" s="47"/>
      <c r="U305" s="47"/>
    </row>
    <row r="306" spans="1:21" ht="16.5" thickTop="1" thickBot="1" x14ac:dyDescent="0.3">
      <c r="A306" s="51" t="s">
        <v>8537</v>
      </c>
      <c r="B306" s="52" t="s">
        <v>8538</v>
      </c>
      <c r="C306" s="52" t="s">
        <v>38</v>
      </c>
      <c r="D306" s="52" t="s">
        <v>17</v>
      </c>
      <c r="E306" s="52" t="s">
        <v>18</v>
      </c>
      <c r="F306" s="52" t="s">
        <v>19</v>
      </c>
      <c r="G306" s="53">
        <v>46177.523611111108</v>
      </c>
      <c r="H306" s="53">
        <v>46179.772222222222</v>
      </c>
      <c r="I306" s="52">
        <v>2072</v>
      </c>
      <c r="J306" s="52" t="s">
        <v>2373</v>
      </c>
      <c r="K306" s="52" t="s">
        <v>8333</v>
      </c>
      <c r="L306" s="52" t="s">
        <v>20</v>
      </c>
      <c r="M306" s="52">
        <v>0</v>
      </c>
      <c r="N306" s="52">
        <v>278</v>
      </c>
      <c r="O306" s="52">
        <v>310</v>
      </c>
      <c r="P306" s="52" t="s">
        <v>1412</v>
      </c>
      <c r="Q306" s="52" t="s">
        <v>1546</v>
      </c>
      <c r="R306" s="52" t="s">
        <v>8539</v>
      </c>
      <c r="S306" s="52">
        <f t="shared" si="4"/>
        <v>2.25</v>
      </c>
      <c r="T306" s="52"/>
      <c r="U306" s="52"/>
    </row>
    <row r="307" spans="1:21" s="46" customFormat="1" ht="16.5" thickTop="1" thickBot="1" x14ac:dyDescent="0.3">
      <c r="A307" s="50" t="s">
        <v>8540</v>
      </c>
      <c r="B307" s="43" t="s">
        <v>8541</v>
      </c>
      <c r="C307" s="43" t="s">
        <v>38</v>
      </c>
      <c r="D307" s="43" t="s">
        <v>17</v>
      </c>
      <c r="E307" s="43" t="s">
        <v>19</v>
      </c>
      <c r="F307" s="43" t="s">
        <v>19</v>
      </c>
      <c r="G307" s="48">
        <v>46177.532638888886</v>
      </c>
      <c r="H307" s="48">
        <v>46178.560416666667</v>
      </c>
      <c r="I307" s="43">
        <v>114</v>
      </c>
      <c r="J307" s="43" t="s">
        <v>1156</v>
      </c>
      <c r="K307" s="43" t="s">
        <v>1156</v>
      </c>
      <c r="L307" s="43" t="s">
        <v>20</v>
      </c>
      <c r="M307" s="43">
        <v>114</v>
      </c>
      <c r="N307" s="43">
        <v>6</v>
      </c>
      <c r="O307" s="43">
        <v>6</v>
      </c>
      <c r="P307" s="43" t="s">
        <v>1413</v>
      </c>
      <c r="Q307" s="43" t="s">
        <v>1517</v>
      </c>
      <c r="R307" s="43" t="s">
        <v>8542</v>
      </c>
      <c r="S307" s="52">
        <f t="shared" si="4"/>
        <v>1.03</v>
      </c>
      <c r="T307" s="47"/>
      <c r="U307" s="47"/>
    </row>
    <row r="308" spans="1:21" ht="16.5" thickTop="1" thickBot="1" x14ac:dyDescent="0.3">
      <c r="A308" s="51" t="s">
        <v>8543</v>
      </c>
      <c r="B308" s="52" t="s">
        <v>8544</v>
      </c>
      <c r="C308" s="52" t="s">
        <v>38</v>
      </c>
      <c r="D308" s="52" t="s">
        <v>17</v>
      </c>
      <c r="E308" s="52" t="s">
        <v>19</v>
      </c>
      <c r="F308" s="52" t="s">
        <v>21</v>
      </c>
      <c r="G308" s="53">
        <v>46177.55</v>
      </c>
      <c r="H308" s="53">
        <v>46177.581250000003</v>
      </c>
      <c r="I308" s="52">
        <v>85</v>
      </c>
      <c r="J308" s="52" t="s">
        <v>1156</v>
      </c>
      <c r="K308" s="52" t="s">
        <v>1156</v>
      </c>
      <c r="L308" s="52" t="s">
        <v>20</v>
      </c>
      <c r="M308" s="52">
        <v>85</v>
      </c>
      <c r="N308" s="52">
        <v>18</v>
      </c>
      <c r="O308" s="52">
        <v>18</v>
      </c>
      <c r="P308" s="52" t="s">
        <v>1442</v>
      </c>
      <c r="Q308" s="52" t="s">
        <v>1514</v>
      </c>
      <c r="R308" s="52" t="s">
        <v>8545</v>
      </c>
      <c r="S308" s="52">
        <f t="shared" si="4"/>
        <v>0.03</v>
      </c>
      <c r="T308" s="52"/>
      <c r="U308" s="52"/>
    </row>
    <row r="309" spans="1:21" s="46" customFormat="1" ht="16.5" thickTop="1" thickBot="1" x14ac:dyDescent="0.3">
      <c r="A309" s="50" t="s">
        <v>8546</v>
      </c>
      <c r="B309" s="43" t="s">
        <v>8547</v>
      </c>
      <c r="C309" s="43" t="s">
        <v>38</v>
      </c>
      <c r="D309" s="43" t="s">
        <v>17</v>
      </c>
      <c r="E309" s="43" t="s">
        <v>19</v>
      </c>
      <c r="F309" s="43" t="s">
        <v>21</v>
      </c>
      <c r="G309" s="48">
        <v>46177.657638888886</v>
      </c>
      <c r="H309" s="48">
        <v>46182.543749999997</v>
      </c>
      <c r="I309" s="43">
        <v>35</v>
      </c>
      <c r="J309" s="43" t="s">
        <v>1156</v>
      </c>
      <c r="K309" s="43" t="s">
        <v>1156</v>
      </c>
      <c r="L309" s="43" t="s">
        <v>20</v>
      </c>
      <c r="M309" s="43">
        <v>34</v>
      </c>
      <c r="N309" s="43">
        <v>7</v>
      </c>
      <c r="O309" s="43">
        <v>7</v>
      </c>
      <c r="P309" s="43" t="s">
        <v>1408</v>
      </c>
      <c r="Q309" s="43" t="s">
        <v>1517</v>
      </c>
      <c r="R309" s="43" t="s">
        <v>8548</v>
      </c>
      <c r="S309" s="52">
        <f t="shared" si="4"/>
        <v>4.8899999999999997</v>
      </c>
      <c r="T309" s="47"/>
      <c r="U309" s="47"/>
    </row>
    <row r="310" spans="1:21" ht="16.5" thickTop="1" thickBot="1" x14ac:dyDescent="0.3">
      <c r="A310" s="51" t="s">
        <v>8549</v>
      </c>
      <c r="B310" s="52" t="s">
        <v>8550</v>
      </c>
      <c r="C310" s="52" t="s">
        <v>39</v>
      </c>
      <c r="D310" s="52" t="s">
        <v>17</v>
      </c>
      <c r="E310" s="52" t="s">
        <v>18</v>
      </c>
      <c r="F310" s="52" t="s">
        <v>42</v>
      </c>
      <c r="G310" s="53">
        <v>46177.717361111114</v>
      </c>
      <c r="H310" s="53">
        <v>46183.585416666669</v>
      </c>
      <c r="I310" s="52">
        <v>16</v>
      </c>
      <c r="J310" s="52" t="s">
        <v>1156</v>
      </c>
      <c r="K310" s="52" t="s">
        <v>1156</v>
      </c>
      <c r="L310" s="52" t="s">
        <v>33</v>
      </c>
      <c r="M310" s="52">
        <v>16</v>
      </c>
      <c r="N310" s="52">
        <v>16</v>
      </c>
      <c r="O310" s="52">
        <v>16</v>
      </c>
      <c r="P310" s="52" t="s">
        <v>8551</v>
      </c>
      <c r="Q310" s="52" t="s">
        <v>1517</v>
      </c>
      <c r="R310" s="52" t="s">
        <v>8552</v>
      </c>
      <c r="S310" s="52">
        <f t="shared" si="4"/>
        <v>5.87</v>
      </c>
      <c r="T310" s="52"/>
      <c r="U310" s="52"/>
    </row>
    <row r="311" spans="1:21" s="46" customFormat="1" ht="16.5" thickTop="1" thickBot="1" x14ac:dyDescent="0.3">
      <c r="A311" s="50" t="s">
        <v>8553</v>
      </c>
      <c r="B311" s="43" t="s">
        <v>8554</v>
      </c>
      <c r="C311" s="43" t="s">
        <v>39</v>
      </c>
      <c r="D311" s="43" t="s">
        <v>17</v>
      </c>
      <c r="E311" s="43" t="s">
        <v>18</v>
      </c>
      <c r="F311" s="43" t="s">
        <v>42</v>
      </c>
      <c r="G311" s="48">
        <v>46177.71875</v>
      </c>
      <c r="H311" s="48">
        <v>46185.502083333333</v>
      </c>
      <c r="I311" s="43">
        <v>5</v>
      </c>
      <c r="J311" s="43" t="s">
        <v>1156</v>
      </c>
      <c r="K311" s="43" t="s">
        <v>1156</v>
      </c>
      <c r="L311" s="43" t="s">
        <v>33</v>
      </c>
      <c r="M311" s="43">
        <v>5</v>
      </c>
      <c r="N311" s="43">
        <v>5</v>
      </c>
      <c r="O311" s="43">
        <v>5</v>
      </c>
      <c r="P311" s="43" t="s">
        <v>8555</v>
      </c>
      <c r="Q311" s="43" t="s">
        <v>1517</v>
      </c>
      <c r="R311" s="43" t="s">
        <v>8556</v>
      </c>
      <c r="S311" s="52">
        <f t="shared" si="4"/>
        <v>7.78</v>
      </c>
      <c r="T311" s="47"/>
      <c r="U311" s="47"/>
    </row>
    <row r="312" spans="1:21" ht="16.5" thickTop="1" thickBot="1" x14ac:dyDescent="0.3">
      <c r="A312" s="51" t="s">
        <v>8557</v>
      </c>
      <c r="B312" s="52" t="s">
        <v>8558</v>
      </c>
      <c r="C312" s="52" t="s">
        <v>38</v>
      </c>
      <c r="D312" s="52" t="s">
        <v>17</v>
      </c>
      <c r="E312" s="52" t="s">
        <v>19</v>
      </c>
      <c r="F312" s="52" t="s">
        <v>21</v>
      </c>
      <c r="G312" s="53">
        <v>46177.762499999997</v>
      </c>
      <c r="H312" s="53">
        <v>46179.535416666666</v>
      </c>
      <c r="I312" s="52">
        <v>18</v>
      </c>
      <c r="J312" s="52" t="s">
        <v>1156</v>
      </c>
      <c r="K312" s="52" t="s">
        <v>1156</v>
      </c>
      <c r="L312" s="52" t="s">
        <v>20</v>
      </c>
      <c r="M312" s="52">
        <v>18</v>
      </c>
      <c r="N312" s="52">
        <v>3</v>
      </c>
      <c r="O312" s="52">
        <v>3</v>
      </c>
      <c r="P312" s="52" t="s">
        <v>8559</v>
      </c>
      <c r="Q312" s="52" t="s">
        <v>1517</v>
      </c>
      <c r="R312" s="52" t="s">
        <v>8560</v>
      </c>
      <c r="S312" s="52">
        <f t="shared" si="4"/>
        <v>1.77</v>
      </c>
      <c r="T312" s="52"/>
      <c r="U312" s="52"/>
    </row>
    <row r="313" spans="1:21" s="46" customFormat="1" ht="16.5" thickTop="1" thickBot="1" x14ac:dyDescent="0.3">
      <c r="A313" s="50" t="s">
        <v>8561</v>
      </c>
      <c r="B313" s="43" t="s">
        <v>8304</v>
      </c>
      <c r="C313" s="43" t="s">
        <v>38</v>
      </c>
      <c r="D313" s="43" t="s">
        <v>17</v>
      </c>
      <c r="E313" s="43" t="s">
        <v>19</v>
      </c>
      <c r="F313" s="43" t="s">
        <v>19</v>
      </c>
      <c r="G313" s="48">
        <v>46177.913194444445</v>
      </c>
      <c r="H313" s="48">
        <v>46183.793055555558</v>
      </c>
      <c r="I313" s="43">
        <v>29</v>
      </c>
      <c r="J313" s="43" t="s">
        <v>1156</v>
      </c>
      <c r="K313" s="43" t="s">
        <v>1156</v>
      </c>
      <c r="L313" s="43" t="s">
        <v>20</v>
      </c>
      <c r="M313" s="43">
        <v>29</v>
      </c>
      <c r="N313" s="43">
        <v>1</v>
      </c>
      <c r="O313" s="43">
        <v>1</v>
      </c>
      <c r="P313" s="43" t="s">
        <v>8562</v>
      </c>
      <c r="Q313" s="43" t="s">
        <v>1517</v>
      </c>
      <c r="R313" s="43" t="s">
        <v>8563</v>
      </c>
      <c r="S313" s="52">
        <f t="shared" si="4"/>
        <v>5.88</v>
      </c>
      <c r="T313" s="47"/>
      <c r="U313" s="47"/>
    </row>
    <row r="314" spans="1:21" ht="16.5" thickTop="1" thickBot="1" x14ac:dyDescent="0.3">
      <c r="A314" s="51" t="s">
        <v>8564</v>
      </c>
      <c r="B314" s="52" t="s">
        <v>8565</v>
      </c>
      <c r="C314" s="52" t="s">
        <v>38</v>
      </c>
      <c r="D314" s="52" t="s">
        <v>17</v>
      </c>
      <c r="E314" s="52" t="s">
        <v>19</v>
      </c>
      <c r="F314" s="52" t="s">
        <v>21</v>
      </c>
      <c r="G314" s="53">
        <v>46178.497916666667</v>
      </c>
      <c r="H314" s="53">
        <v>46179.547222222223</v>
      </c>
      <c r="I314" s="52">
        <v>669</v>
      </c>
      <c r="J314" s="52" t="s">
        <v>1156</v>
      </c>
      <c r="K314" s="52" t="s">
        <v>1156</v>
      </c>
      <c r="L314" s="52" t="s">
        <v>20</v>
      </c>
      <c r="M314" s="52">
        <v>669</v>
      </c>
      <c r="N314" s="52">
        <v>117</v>
      </c>
      <c r="O314" s="52">
        <v>117</v>
      </c>
      <c r="P314" s="52" t="s">
        <v>8566</v>
      </c>
      <c r="Q314" s="52" t="s">
        <v>1517</v>
      </c>
      <c r="R314" s="52" t="s">
        <v>8567</v>
      </c>
      <c r="S314" s="52">
        <f t="shared" si="4"/>
        <v>1.05</v>
      </c>
      <c r="T314" s="52"/>
      <c r="U314" s="52"/>
    </row>
    <row r="315" spans="1:21" s="46" customFormat="1" ht="16.5" thickTop="1" thickBot="1" x14ac:dyDescent="0.3">
      <c r="A315" s="50" t="s">
        <v>8568</v>
      </c>
      <c r="B315" s="43" t="s">
        <v>8569</v>
      </c>
      <c r="C315" s="43" t="s">
        <v>38</v>
      </c>
      <c r="D315" s="43" t="s">
        <v>17</v>
      </c>
      <c r="E315" s="43" t="s">
        <v>19</v>
      </c>
      <c r="F315" s="43" t="s">
        <v>21</v>
      </c>
      <c r="G315" s="48">
        <v>46178.538194444445</v>
      </c>
      <c r="H315" s="48">
        <v>46182.566666666666</v>
      </c>
      <c r="I315" s="43">
        <v>208</v>
      </c>
      <c r="J315" s="43" t="s">
        <v>1156</v>
      </c>
      <c r="K315" s="43" t="s">
        <v>1156</v>
      </c>
      <c r="L315" s="43" t="s">
        <v>20</v>
      </c>
      <c r="M315" s="43">
        <v>176</v>
      </c>
      <c r="N315" s="43">
        <v>20</v>
      </c>
      <c r="O315" s="43">
        <v>24</v>
      </c>
      <c r="P315" s="43" t="s">
        <v>1337</v>
      </c>
      <c r="Q315" s="43" t="s">
        <v>1517</v>
      </c>
      <c r="R315" s="43" t="s">
        <v>8570</v>
      </c>
      <c r="S315" s="52">
        <f t="shared" si="4"/>
        <v>4.03</v>
      </c>
      <c r="T315" s="47"/>
      <c r="U315" s="47"/>
    </row>
    <row r="316" spans="1:21" ht="16.5" thickTop="1" thickBot="1" x14ac:dyDescent="0.3">
      <c r="A316" s="51" t="s">
        <v>8571</v>
      </c>
      <c r="B316" s="52" t="s">
        <v>8572</v>
      </c>
      <c r="C316" s="52" t="s">
        <v>38</v>
      </c>
      <c r="D316" s="52" t="s">
        <v>17</v>
      </c>
      <c r="E316" s="52" t="s">
        <v>18</v>
      </c>
      <c r="F316" s="52" t="s">
        <v>42</v>
      </c>
      <c r="G316" s="53">
        <v>46178.540972222225</v>
      </c>
      <c r="H316" s="53">
        <v>46185.79583333333</v>
      </c>
      <c r="I316" s="52">
        <v>56</v>
      </c>
      <c r="J316" s="52" t="s">
        <v>2373</v>
      </c>
      <c r="K316" s="52" t="s">
        <v>8310</v>
      </c>
      <c r="L316" s="52" t="s">
        <v>33</v>
      </c>
      <c r="M316" s="52">
        <v>56</v>
      </c>
      <c r="N316" s="52">
        <v>56</v>
      </c>
      <c r="O316" s="52">
        <v>56</v>
      </c>
      <c r="P316" s="52" t="s">
        <v>1450</v>
      </c>
      <c r="Q316" s="52" t="s">
        <v>1546</v>
      </c>
      <c r="R316" s="52" t="s">
        <v>8573</v>
      </c>
      <c r="S316" s="52">
        <f t="shared" si="4"/>
        <v>7.25</v>
      </c>
      <c r="T316" s="52"/>
      <c r="U316" s="52"/>
    </row>
    <row r="317" spans="1:21" s="46" customFormat="1" ht="16.5" thickTop="1" thickBot="1" x14ac:dyDescent="0.3">
      <c r="A317" s="50" t="s">
        <v>8574</v>
      </c>
      <c r="B317" s="43" t="s">
        <v>8575</v>
      </c>
      <c r="C317" s="43" t="s">
        <v>38</v>
      </c>
      <c r="D317" s="43" t="s">
        <v>17</v>
      </c>
      <c r="E317" s="43" t="s">
        <v>18</v>
      </c>
      <c r="F317" s="43" t="s">
        <v>32</v>
      </c>
      <c r="G317" s="48">
        <v>46178.54583333333</v>
      </c>
      <c r="H317" s="48">
        <v>46181.461805555555</v>
      </c>
      <c r="I317" s="43">
        <v>1</v>
      </c>
      <c r="J317" s="43" t="s">
        <v>2373</v>
      </c>
      <c r="K317" s="43" t="s">
        <v>8317</v>
      </c>
      <c r="L317" s="43" t="s">
        <v>33</v>
      </c>
      <c r="M317" s="43">
        <v>1</v>
      </c>
      <c r="N317" s="43">
        <v>2</v>
      </c>
      <c r="O317" s="43">
        <v>1</v>
      </c>
      <c r="P317" s="43" t="s">
        <v>8576</v>
      </c>
      <c r="Q317" s="43" t="s">
        <v>1517</v>
      </c>
      <c r="R317" s="43" t="s">
        <v>8577</v>
      </c>
      <c r="S317" s="52">
        <f t="shared" si="4"/>
        <v>2.92</v>
      </c>
      <c r="T317" s="47"/>
      <c r="U317" s="47"/>
    </row>
    <row r="318" spans="1:21" ht="16.5" thickTop="1" thickBot="1" x14ac:dyDescent="0.3">
      <c r="A318" s="51" t="s">
        <v>8578</v>
      </c>
      <c r="B318" s="52" t="s">
        <v>8579</v>
      </c>
      <c r="C318" s="52" t="s">
        <v>38</v>
      </c>
      <c r="D318" s="52" t="s">
        <v>17</v>
      </c>
      <c r="E318" s="52" t="s">
        <v>18</v>
      </c>
      <c r="F318" s="52" t="s">
        <v>42</v>
      </c>
      <c r="G318" s="53">
        <v>46178.547222222223</v>
      </c>
      <c r="H318" s="53">
        <v>46181.443055555559</v>
      </c>
      <c r="I318" s="52">
        <v>1</v>
      </c>
      <c r="J318" s="52" t="s">
        <v>1156</v>
      </c>
      <c r="K318" s="52" t="s">
        <v>1156</v>
      </c>
      <c r="L318" s="52" t="s">
        <v>33</v>
      </c>
      <c r="M318" s="52">
        <v>1</v>
      </c>
      <c r="N318" s="52">
        <v>1</v>
      </c>
      <c r="O318" s="52">
        <v>1</v>
      </c>
      <c r="P318" s="52" t="s">
        <v>8580</v>
      </c>
      <c r="Q318" s="52" t="s">
        <v>1517</v>
      </c>
      <c r="R318" s="52" t="s">
        <v>8581</v>
      </c>
      <c r="S318" s="52">
        <f t="shared" si="4"/>
        <v>2.9</v>
      </c>
      <c r="T318" s="52"/>
      <c r="U318" s="52"/>
    </row>
    <row r="319" spans="1:21" s="46" customFormat="1" ht="16.5" thickTop="1" thickBot="1" x14ac:dyDescent="0.3">
      <c r="A319" s="50" t="s">
        <v>8582</v>
      </c>
      <c r="B319" s="43" t="s">
        <v>8583</v>
      </c>
      <c r="C319" s="43" t="s">
        <v>38</v>
      </c>
      <c r="D319" s="43" t="s">
        <v>17</v>
      </c>
      <c r="E319" s="43" t="s">
        <v>18</v>
      </c>
      <c r="F319" s="43" t="s">
        <v>42</v>
      </c>
      <c r="G319" s="48">
        <v>46178.549305555556</v>
      </c>
      <c r="H319" s="48">
        <v>46179.558333333334</v>
      </c>
      <c r="I319" s="43">
        <v>2</v>
      </c>
      <c r="J319" s="43" t="s">
        <v>1156</v>
      </c>
      <c r="K319" s="43" t="s">
        <v>1156</v>
      </c>
      <c r="L319" s="43" t="s">
        <v>33</v>
      </c>
      <c r="M319" s="43">
        <v>2</v>
      </c>
      <c r="N319" s="43">
        <v>2</v>
      </c>
      <c r="O319" s="43">
        <v>2</v>
      </c>
      <c r="P319" s="43" t="s">
        <v>8584</v>
      </c>
      <c r="Q319" s="43" t="s">
        <v>1546</v>
      </c>
      <c r="R319" s="43" t="s">
        <v>8585</v>
      </c>
      <c r="S319" s="52">
        <f t="shared" si="4"/>
        <v>1.01</v>
      </c>
      <c r="T319" s="47"/>
      <c r="U319" s="47"/>
    </row>
    <row r="320" spans="1:21" ht="16.5" thickTop="1" thickBot="1" x14ac:dyDescent="0.3">
      <c r="A320" s="51" t="s">
        <v>8586</v>
      </c>
      <c r="B320" s="52" t="s">
        <v>8587</v>
      </c>
      <c r="C320" s="52" t="s">
        <v>38</v>
      </c>
      <c r="D320" s="52" t="s">
        <v>17</v>
      </c>
      <c r="E320" s="52" t="s">
        <v>18</v>
      </c>
      <c r="F320" s="52" t="s">
        <v>42</v>
      </c>
      <c r="G320" s="53">
        <v>46178.550694444442</v>
      </c>
      <c r="H320" s="53">
        <v>46185.655555555553</v>
      </c>
      <c r="I320" s="52">
        <v>1</v>
      </c>
      <c r="J320" s="52" t="s">
        <v>1156</v>
      </c>
      <c r="K320" s="52" t="s">
        <v>8331</v>
      </c>
      <c r="L320" s="52" t="s">
        <v>33</v>
      </c>
      <c r="M320" s="52">
        <v>1</v>
      </c>
      <c r="N320" s="52">
        <v>1</v>
      </c>
      <c r="O320" s="52">
        <v>1</v>
      </c>
      <c r="P320" s="52" t="s">
        <v>1460</v>
      </c>
      <c r="Q320" s="52" t="s">
        <v>1546</v>
      </c>
      <c r="R320" s="52" t="s">
        <v>8588</v>
      </c>
      <c r="S320" s="52">
        <f t="shared" si="4"/>
        <v>7.1</v>
      </c>
      <c r="T320" s="52"/>
      <c r="U320" s="52"/>
    </row>
    <row r="321" spans="1:21" s="46" customFormat="1" ht="16.5" thickTop="1" thickBot="1" x14ac:dyDescent="0.3">
      <c r="A321" s="50" t="s">
        <v>8589</v>
      </c>
      <c r="B321" s="43" t="s">
        <v>8590</v>
      </c>
      <c r="C321" s="43" t="s">
        <v>38</v>
      </c>
      <c r="D321" s="43" t="s">
        <v>17</v>
      </c>
      <c r="E321" s="43" t="s">
        <v>18</v>
      </c>
      <c r="F321" s="43" t="s">
        <v>42</v>
      </c>
      <c r="G321" s="48">
        <v>46178.634027777778</v>
      </c>
      <c r="H321" s="48">
        <v>46179.477777777778</v>
      </c>
      <c r="I321" s="43">
        <v>1</v>
      </c>
      <c r="J321" s="43" t="s">
        <v>2373</v>
      </c>
      <c r="K321" s="43" t="s">
        <v>8326</v>
      </c>
      <c r="L321" s="43" t="s">
        <v>33</v>
      </c>
      <c r="M321" s="43">
        <v>1</v>
      </c>
      <c r="N321" s="43">
        <v>1</v>
      </c>
      <c r="O321" s="43">
        <v>1</v>
      </c>
      <c r="P321" s="43" t="s">
        <v>8591</v>
      </c>
      <c r="Q321" s="43" t="s">
        <v>1517</v>
      </c>
      <c r="R321" s="43" t="s">
        <v>8592</v>
      </c>
      <c r="S321" s="52">
        <f t="shared" si="4"/>
        <v>0.84</v>
      </c>
      <c r="T321" s="47"/>
      <c r="U321" s="47"/>
    </row>
    <row r="322" spans="1:21" ht="16.5" thickTop="1" thickBot="1" x14ac:dyDescent="0.3">
      <c r="A322" s="51" t="s">
        <v>8593</v>
      </c>
      <c r="B322" s="52" t="s">
        <v>8594</v>
      </c>
      <c r="C322" s="52" t="s">
        <v>39</v>
      </c>
      <c r="D322" s="52" t="s">
        <v>17</v>
      </c>
      <c r="E322" s="52" t="s">
        <v>18</v>
      </c>
      <c r="F322" s="52" t="s">
        <v>32</v>
      </c>
      <c r="G322" s="53">
        <v>46178.647916666669</v>
      </c>
      <c r="H322" s="53">
        <v>46185.502083333333</v>
      </c>
      <c r="I322" s="52">
        <v>1</v>
      </c>
      <c r="J322" s="52" t="s">
        <v>1156</v>
      </c>
      <c r="K322" s="52" t="s">
        <v>1156</v>
      </c>
      <c r="L322" s="52" t="s">
        <v>33</v>
      </c>
      <c r="M322" s="52">
        <v>1</v>
      </c>
      <c r="N322" s="52">
        <v>1</v>
      </c>
      <c r="O322" s="52">
        <v>1</v>
      </c>
      <c r="P322" s="52" t="s">
        <v>8580</v>
      </c>
      <c r="Q322" s="52" t="s">
        <v>1517</v>
      </c>
      <c r="R322" s="52" t="s">
        <v>8595</v>
      </c>
      <c r="S322" s="52">
        <f t="shared" ref="S322:S385" si="5">IF(OR(G322="",H322=""),"",ROUND(H322-G322,2))</f>
        <v>6.85</v>
      </c>
      <c r="T322" s="52"/>
      <c r="U322" s="52"/>
    </row>
    <row r="323" spans="1:21" s="46" customFormat="1" ht="16.5" thickTop="1" thickBot="1" x14ac:dyDescent="0.3">
      <c r="A323" s="50" t="s">
        <v>8596</v>
      </c>
      <c r="B323" s="43" t="s">
        <v>8597</v>
      </c>
      <c r="C323" s="43" t="s">
        <v>38</v>
      </c>
      <c r="D323" s="43" t="s">
        <v>17</v>
      </c>
      <c r="E323" s="43" t="s">
        <v>18</v>
      </c>
      <c r="F323" s="43" t="s">
        <v>42</v>
      </c>
      <c r="G323" s="48">
        <v>46178.661111111112</v>
      </c>
      <c r="H323" s="48">
        <v>46181.453472222223</v>
      </c>
      <c r="I323" s="43">
        <v>14</v>
      </c>
      <c r="J323" s="43" t="s">
        <v>1156</v>
      </c>
      <c r="K323" s="43" t="s">
        <v>1156</v>
      </c>
      <c r="L323" s="43" t="s">
        <v>33</v>
      </c>
      <c r="M323" s="43">
        <v>14</v>
      </c>
      <c r="N323" s="43">
        <v>14</v>
      </c>
      <c r="O323" s="43">
        <v>14</v>
      </c>
      <c r="P323" s="43" t="s">
        <v>8598</v>
      </c>
      <c r="Q323" s="43" t="s">
        <v>1514</v>
      </c>
      <c r="R323" s="43" t="s">
        <v>8599</v>
      </c>
      <c r="S323" s="52">
        <f t="shared" si="5"/>
        <v>2.79</v>
      </c>
      <c r="T323" s="47"/>
      <c r="U323" s="47"/>
    </row>
    <row r="324" spans="1:21" ht="16.5" thickTop="1" thickBot="1" x14ac:dyDescent="0.3">
      <c r="A324" s="51" t="s">
        <v>8600</v>
      </c>
      <c r="B324" s="52" t="s">
        <v>8601</v>
      </c>
      <c r="C324" s="52" t="s">
        <v>39</v>
      </c>
      <c r="D324" s="52" t="s">
        <v>17</v>
      </c>
      <c r="E324" s="52" t="s">
        <v>18</v>
      </c>
      <c r="F324" s="52" t="s">
        <v>42</v>
      </c>
      <c r="G324" s="53">
        <v>46178.667361111111</v>
      </c>
      <c r="H324" s="53">
        <v>46183.438888888886</v>
      </c>
      <c r="I324" s="52">
        <v>57</v>
      </c>
      <c r="J324" s="52" t="s">
        <v>1156</v>
      </c>
      <c r="K324" s="52" t="s">
        <v>1156</v>
      </c>
      <c r="L324" s="52" t="s">
        <v>33</v>
      </c>
      <c r="M324" s="52">
        <v>57</v>
      </c>
      <c r="N324" s="52">
        <v>57</v>
      </c>
      <c r="O324" s="52">
        <v>57</v>
      </c>
      <c r="P324" s="52" t="s">
        <v>8602</v>
      </c>
      <c r="Q324" s="52" t="s">
        <v>1517</v>
      </c>
      <c r="R324" s="52" t="s">
        <v>8603</v>
      </c>
      <c r="S324" s="52">
        <f t="shared" si="5"/>
        <v>4.7699999999999996</v>
      </c>
      <c r="T324" s="52"/>
      <c r="U324" s="52"/>
    </row>
    <row r="325" spans="1:21" s="46" customFormat="1" ht="16.5" thickTop="1" thickBot="1" x14ac:dyDescent="0.3">
      <c r="A325" s="50" t="s">
        <v>8604</v>
      </c>
      <c r="B325" s="43" t="s">
        <v>8605</v>
      </c>
      <c r="C325" s="43" t="s">
        <v>38</v>
      </c>
      <c r="D325" s="43" t="s">
        <v>17</v>
      </c>
      <c r="E325" s="43" t="s">
        <v>18</v>
      </c>
      <c r="F325" s="43" t="s">
        <v>42</v>
      </c>
      <c r="G325" s="48">
        <v>46178.688194444447</v>
      </c>
      <c r="H325" s="48">
        <v>46179.521527777775</v>
      </c>
      <c r="I325" s="43">
        <v>7</v>
      </c>
      <c r="J325" s="43" t="s">
        <v>2373</v>
      </c>
      <c r="K325" s="43" t="s">
        <v>8329</v>
      </c>
      <c r="L325" s="43" t="s">
        <v>25</v>
      </c>
      <c r="M325" s="43">
        <v>7</v>
      </c>
      <c r="N325" s="43">
        <v>7</v>
      </c>
      <c r="O325" s="43">
        <v>7</v>
      </c>
      <c r="P325" s="43" t="s">
        <v>1333</v>
      </c>
      <c r="Q325" s="43" t="s">
        <v>1517</v>
      </c>
      <c r="R325" s="43" t="s">
        <v>8606</v>
      </c>
      <c r="S325" s="52">
        <f t="shared" si="5"/>
        <v>0.83</v>
      </c>
      <c r="T325" s="47"/>
      <c r="U325" s="47"/>
    </row>
    <row r="326" spans="1:21" ht="16.5" thickTop="1" thickBot="1" x14ac:dyDescent="0.3">
      <c r="A326" s="51" t="s">
        <v>8607</v>
      </c>
      <c r="B326" s="52" t="s">
        <v>8608</v>
      </c>
      <c r="C326" s="52" t="s">
        <v>39</v>
      </c>
      <c r="D326" s="52" t="s">
        <v>17</v>
      </c>
      <c r="E326" s="52" t="s">
        <v>18</v>
      </c>
      <c r="F326" s="52" t="s">
        <v>42</v>
      </c>
      <c r="G326" s="53">
        <v>46178.688888888886</v>
      </c>
      <c r="H326" s="53">
        <v>46178.700694444444</v>
      </c>
      <c r="I326" s="52">
        <v>231</v>
      </c>
      <c r="J326" s="52" t="s">
        <v>1156</v>
      </c>
      <c r="K326" s="52" t="s">
        <v>1156</v>
      </c>
      <c r="L326" s="52" t="s">
        <v>36</v>
      </c>
      <c r="M326" s="52">
        <v>0</v>
      </c>
      <c r="N326" s="52">
        <v>0</v>
      </c>
      <c r="O326" s="52">
        <v>231</v>
      </c>
      <c r="P326" s="52" t="s">
        <v>8609</v>
      </c>
      <c r="Q326" s="52" t="s">
        <v>1517</v>
      </c>
      <c r="R326" s="52" t="s">
        <v>8660</v>
      </c>
      <c r="S326" s="52">
        <f t="shared" si="5"/>
        <v>0.01</v>
      </c>
      <c r="T326" s="52"/>
      <c r="U326" s="52"/>
    </row>
    <row r="327" spans="1:21" s="46" customFormat="1" ht="16.5" thickTop="1" thickBot="1" x14ac:dyDescent="0.3">
      <c r="A327" s="50" t="s">
        <v>8610</v>
      </c>
      <c r="B327" s="43" t="s">
        <v>8611</v>
      </c>
      <c r="C327" s="43" t="s">
        <v>38</v>
      </c>
      <c r="D327" s="43" t="s">
        <v>17</v>
      </c>
      <c r="E327" s="43" t="s">
        <v>19</v>
      </c>
      <c r="F327" s="43" t="s">
        <v>21</v>
      </c>
      <c r="G327" s="48">
        <v>46178.722222222219</v>
      </c>
      <c r="H327" s="48">
        <v>46183.44027777778</v>
      </c>
      <c r="I327" s="43">
        <v>106</v>
      </c>
      <c r="J327" s="43" t="s">
        <v>1156</v>
      </c>
      <c r="K327" s="43" t="s">
        <v>8294</v>
      </c>
      <c r="L327" s="43" t="s">
        <v>20</v>
      </c>
      <c r="M327" s="43">
        <v>106</v>
      </c>
      <c r="N327" s="43">
        <v>16</v>
      </c>
      <c r="O327" s="43">
        <v>16</v>
      </c>
      <c r="P327" s="43" t="s">
        <v>8612</v>
      </c>
      <c r="Q327" s="43" t="s">
        <v>1546</v>
      </c>
      <c r="R327" s="43" t="s">
        <v>8613</v>
      </c>
      <c r="S327" s="52">
        <f t="shared" si="5"/>
        <v>4.72</v>
      </c>
      <c r="T327" s="47"/>
      <c r="U327" s="47"/>
    </row>
    <row r="328" spans="1:21" ht="16.5" thickTop="1" thickBot="1" x14ac:dyDescent="0.3">
      <c r="A328" s="51" t="s">
        <v>8614</v>
      </c>
      <c r="B328" s="52" t="s">
        <v>8615</v>
      </c>
      <c r="C328" s="52" t="s">
        <v>38</v>
      </c>
      <c r="D328" s="52" t="s">
        <v>17</v>
      </c>
      <c r="E328" s="52" t="s">
        <v>18</v>
      </c>
      <c r="F328" s="52" t="s">
        <v>42</v>
      </c>
      <c r="G328" s="53">
        <v>46178.736805555556</v>
      </c>
      <c r="H328" s="53">
        <v>46179.537499999999</v>
      </c>
      <c r="I328" s="52">
        <v>1</v>
      </c>
      <c r="J328" s="52" t="s">
        <v>2373</v>
      </c>
      <c r="K328" s="52" t="s">
        <v>8317</v>
      </c>
      <c r="L328" s="52" t="s">
        <v>33</v>
      </c>
      <c r="M328" s="52">
        <v>1</v>
      </c>
      <c r="N328" s="52">
        <v>1</v>
      </c>
      <c r="O328" s="52">
        <v>1</v>
      </c>
      <c r="P328" s="52" t="s">
        <v>8616</v>
      </c>
      <c r="Q328" s="52" t="s">
        <v>1517</v>
      </c>
      <c r="R328" s="52" t="s">
        <v>8617</v>
      </c>
      <c r="S328" s="52">
        <f t="shared" si="5"/>
        <v>0.8</v>
      </c>
      <c r="T328" s="52"/>
      <c r="U328" s="52"/>
    </row>
    <row r="329" spans="1:21" s="46" customFormat="1" ht="16.5" thickTop="1" thickBot="1" x14ac:dyDescent="0.3">
      <c r="A329" s="50" t="s">
        <v>8618</v>
      </c>
      <c r="B329" s="43" t="s">
        <v>8619</v>
      </c>
      <c r="C329" s="43" t="s">
        <v>38</v>
      </c>
      <c r="D329" s="43" t="s">
        <v>17</v>
      </c>
      <c r="E329" s="43" t="s">
        <v>18</v>
      </c>
      <c r="F329" s="43" t="s">
        <v>42</v>
      </c>
      <c r="G329" s="48">
        <v>46178.739583333336</v>
      </c>
      <c r="H329" s="48">
        <v>46185.573611111111</v>
      </c>
      <c r="I329" s="43">
        <v>2</v>
      </c>
      <c r="J329" s="43" t="s">
        <v>2373</v>
      </c>
      <c r="K329" s="43" t="s">
        <v>8317</v>
      </c>
      <c r="L329" s="43" t="s">
        <v>33</v>
      </c>
      <c r="M329" s="43">
        <v>2</v>
      </c>
      <c r="N329" s="43">
        <v>2</v>
      </c>
      <c r="O329" s="43">
        <v>2</v>
      </c>
      <c r="P329" s="43" t="s">
        <v>1468</v>
      </c>
      <c r="Q329" s="43" t="s">
        <v>1517</v>
      </c>
      <c r="R329" s="43" t="s">
        <v>8620</v>
      </c>
      <c r="S329" s="52">
        <f t="shared" si="5"/>
        <v>6.83</v>
      </c>
      <c r="T329" s="47"/>
      <c r="U329" s="47"/>
    </row>
    <row r="330" spans="1:21" ht="16.5" thickTop="1" thickBot="1" x14ac:dyDescent="0.3">
      <c r="A330" s="51" t="s">
        <v>8621</v>
      </c>
      <c r="B330" s="52" t="s">
        <v>8622</v>
      </c>
      <c r="C330" s="52" t="s">
        <v>38</v>
      </c>
      <c r="D330" s="52" t="s">
        <v>17</v>
      </c>
      <c r="E330" s="52" t="s">
        <v>19</v>
      </c>
      <c r="F330" s="52" t="s">
        <v>21</v>
      </c>
      <c r="G330" s="53">
        <v>46178.744444444441</v>
      </c>
      <c r="H330" s="53">
        <v>46183.470833333333</v>
      </c>
      <c r="I330" s="52">
        <v>152</v>
      </c>
      <c r="J330" s="52" t="s">
        <v>1156</v>
      </c>
      <c r="K330" s="52" t="s">
        <v>1156</v>
      </c>
      <c r="L330" s="52" t="s">
        <v>20</v>
      </c>
      <c r="M330" s="52">
        <v>152</v>
      </c>
      <c r="N330" s="52">
        <v>24</v>
      </c>
      <c r="O330" s="52">
        <v>24</v>
      </c>
      <c r="P330" s="52" t="s">
        <v>8623</v>
      </c>
      <c r="Q330" s="52" t="s">
        <v>1517</v>
      </c>
      <c r="R330" s="52" t="s">
        <v>8624</v>
      </c>
      <c r="S330" s="52">
        <f t="shared" si="5"/>
        <v>4.7300000000000004</v>
      </c>
      <c r="T330" s="52"/>
      <c r="U330" s="52"/>
    </row>
    <row r="331" spans="1:21" s="46" customFormat="1" ht="16.5" thickTop="1" thickBot="1" x14ac:dyDescent="0.3">
      <c r="A331" s="50" t="s">
        <v>8625</v>
      </c>
      <c r="B331" s="43" t="s">
        <v>8626</v>
      </c>
      <c r="C331" s="43" t="s">
        <v>38</v>
      </c>
      <c r="D331" s="43" t="s">
        <v>17</v>
      </c>
      <c r="E331" s="43" t="s">
        <v>18</v>
      </c>
      <c r="F331" s="43" t="s">
        <v>32</v>
      </c>
      <c r="G331" s="48">
        <v>46178.750694444447</v>
      </c>
      <c r="H331" s="48">
        <v>46181.442361111112</v>
      </c>
      <c r="I331" s="43">
        <v>14</v>
      </c>
      <c r="J331" s="43" t="s">
        <v>2373</v>
      </c>
      <c r="K331" s="43" t="s">
        <v>8264</v>
      </c>
      <c r="L331" s="43" t="s">
        <v>33</v>
      </c>
      <c r="M331" s="43">
        <v>14</v>
      </c>
      <c r="N331" s="43">
        <v>14</v>
      </c>
      <c r="O331" s="43">
        <v>14</v>
      </c>
      <c r="P331" s="43" t="s">
        <v>8627</v>
      </c>
      <c r="Q331" s="43" t="s">
        <v>1517</v>
      </c>
      <c r="R331" s="43" t="s">
        <v>8628</v>
      </c>
      <c r="S331" s="52">
        <f t="shared" si="5"/>
        <v>2.69</v>
      </c>
      <c r="T331" s="47"/>
      <c r="U331" s="47"/>
    </row>
    <row r="332" spans="1:21" ht="16.5" thickTop="1" thickBot="1" x14ac:dyDescent="0.3">
      <c r="A332" s="51" t="s">
        <v>8629</v>
      </c>
      <c r="B332" s="52" t="s">
        <v>8630</v>
      </c>
      <c r="C332" s="52" t="s">
        <v>38</v>
      </c>
      <c r="D332" s="52" t="s">
        <v>17</v>
      </c>
      <c r="E332" s="52" t="s">
        <v>18</v>
      </c>
      <c r="F332" s="52" t="s">
        <v>42</v>
      </c>
      <c r="G332" s="53">
        <v>46178.780555555553</v>
      </c>
      <c r="H332" s="53">
        <v>46182.572222222225</v>
      </c>
      <c r="I332" s="52">
        <v>1</v>
      </c>
      <c r="J332" s="52" t="s">
        <v>1156</v>
      </c>
      <c r="K332" s="52" t="s">
        <v>1156</v>
      </c>
      <c r="L332" s="52" t="s">
        <v>33</v>
      </c>
      <c r="M332" s="52">
        <v>1</v>
      </c>
      <c r="N332" s="52">
        <v>1</v>
      </c>
      <c r="O332" s="52">
        <v>1</v>
      </c>
      <c r="P332" s="52" t="s">
        <v>8631</v>
      </c>
      <c r="Q332" s="52" t="s">
        <v>1546</v>
      </c>
      <c r="R332" s="52" t="s">
        <v>8632</v>
      </c>
      <c r="S332" s="52">
        <f t="shared" si="5"/>
        <v>3.79</v>
      </c>
      <c r="T332" s="52"/>
      <c r="U332" s="52"/>
    </row>
    <row r="333" spans="1:21" s="46" customFormat="1" ht="16.5" thickTop="1" thickBot="1" x14ac:dyDescent="0.3">
      <c r="A333" s="50" t="s">
        <v>8633</v>
      </c>
      <c r="B333" s="43" t="s">
        <v>8634</v>
      </c>
      <c r="C333" s="43" t="s">
        <v>38</v>
      </c>
      <c r="D333" s="43" t="s">
        <v>17</v>
      </c>
      <c r="E333" s="43" t="s">
        <v>19</v>
      </c>
      <c r="F333" s="43" t="s">
        <v>21</v>
      </c>
      <c r="G333" s="48">
        <v>46178.797222222223</v>
      </c>
      <c r="H333" s="48">
        <v>46182.59097222222</v>
      </c>
      <c r="I333" s="43">
        <v>107</v>
      </c>
      <c r="J333" s="43" t="s">
        <v>1156</v>
      </c>
      <c r="K333" s="43" t="s">
        <v>1156</v>
      </c>
      <c r="L333" s="43" t="s">
        <v>20</v>
      </c>
      <c r="M333" s="43">
        <v>107</v>
      </c>
      <c r="N333" s="43">
        <v>14</v>
      </c>
      <c r="O333" s="43">
        <v>14</v>
      </c>
      <c r="P333" s="43" t="s">
        <v>1464</v>
      </c>
      <c r="Q333" s="43" t="s">
        <v>1517</v>
      </c>
      <c r="R333" s="43" t="s">
        <v>8635</v>
      </c>
      <c r="S333" s="52">
        <f t="shared" si="5"/>
        <v>3.79</v>
      </c>
      <c r="T333" s="47"/>
      <c r="U333" s="47"/>
    </row>
    <row r="334" spans="1:21" ht="16.5" thickTop="1" thickBot="1" x14ac:dyDescent="0.3">
      <c r="A334" s="51" t="s">
        <v>8636</v>
      </c>
      <c r="B334" s="52" t="s">
        <v>8637</v>
      </c>
      <c r="C334" s="52" t="s">
        <v>38</v>
      </c>
      <c r="D334" s="52" t="s">
        <v>17</v>
      </c>
      <c r="E334" s="52" t="s">
        <v>18</v>
      </c>
      <c r="F334" s="52" t="s">
        <v>42</v>
      </c>
      <c r="G334" s="53">
        <v>46178.800694444442</v>
      </c>
      <c r="H334" s="53">
        <v>46182.595138888886</v>
      </c>
      <c r="I334" s="52">
        <v>51</v>
      </c>
      <c r="J334" s="52" t="s">
        <v>1156</v>
      </c>
      <c r="K334" s="52" t="s">
        <v>1156</v>
      </c>
      <c r="L334" s="52" t="s">
        <v>36</v>
      </c>
      <c r="M334" s="52">
        <v>51</v>
      </c>
      <c r="N334" s="52">
        <v>51</v>
      </c>
      <c r="O334" s="52">
        <v>51</v>
      </c>
      <c r="P334" s="52" t="s">
        <v>8523</v>
      </c>
      <c r="Q334" s="52" t="s">
        <v>1517</v>
      </c>
      <c r="R334" s="52" t="s">
        <v>8638</v>
      </c>
      <c r="S334" s="52">
        <f t="shared" si="5"/>
        <v>3.79</v>
      </c>
      <c r="T334" s="52"/>
      <c r="U334" s="52"/>
    </row>
    <row r="335" spans="1:21" s="46" customFormat="1" ht="16.5" thickTop="1" thickBot="1" x14ac:dyDescent="0.3">
      <c r="A335" s="50" t="s">
        <v>8639</v>
      </c>
      <c r="B335" s="43" t="s">
        <v>8640</v>
      </c>
      <c r="C335" s="43" t="s">
        <v>38</v>
      </c>
      <c r="D335" s="43" t="s">
        <v>17</v>
      </c>
      <c r="E335" s="43" t="s">
        <v>18</v>
      </c>
      <c r="F335" s="43" t="s">
        <v>42</v>
      </c>
      <c r="G335" s="48">
        <v>46178.802083333336</v>
      </c>
      <c r="H335" s="48">
        <v>46183.43472222222</v>
      </c>
      <c r="I335" s="43">
        <v>1</v>
      </c>
      <c r="J335" s="43" t="s">
        <v>2373</v>
      </c>
      <c r="K335" s="43" t="s">
        <v>8317</v>
      </c>
      <c r="L335" s="43" t="s">
        <v>33</v>
      </c>
      <c r="M335" s="43">
        <v>1</v>
      </c>
      <c r="N335" s="43">
        <v>1</v>
      </c>
      <c r="O335" s="43">
        <v>1</v>
      </c>
      <c r="P335" s="43" t="s">
        <v>8641</v>
      </c>
      <c r="Q335" s="43" t="s">
        <v>1517</v>
      </c>
      <c r="R335" s="43" t="s">
        <v>8642</v>
      </c>
      <c r="S335" s="52">
        <f t="shared" si="5"/>
        <v>4.63</v>
      </c>
      <c r="T335" s="47"/>
      <c r="U335" s="47"/>
    </row>
    <row r="336" spans="1:21" ht="16.5" thickTop="1" thickBot="1" x14ac:dyDescent="0.3">
      <c r="A336" s="51" t="s">
        <v>8643</v>
      </c>
      <c r="B336" s="52" t="s">
        <v>8644</v>
      </c>
      <c r="C336" s="52" t="s">
        <v>38</v>
      </c>
      <c r="D336" s="52" t="s">
        <v>17</v>
      </c>
      <c r="E336" s="52" t="s">
        <v>18</v>
      </c>
      <c r="F336" s="52" t="s">
        <v>42</v>
      </c>
      <c r="G336" s="53">
        <v>46178.802777777775</v>
      </c>
      <c r="H336" s="53">
        <v>46181.468055555553</v>
      </c>
      <c r="I336" s="52">
        <v>6</v>
      </c>
      <c r="J336" s="52" t="s">
        <v>1156</v>
      </c>
      <c r="K336" s="52" t="s">
        <v>1156</v>
      </c>
      <c r="L336" s="52" t="s">
        <v>33</v>
      </c>
      <c r="M336" s="52">
        <v>6</v>
      </c>
      <c r="N336" s="52">
        <v>6</v>
      </c>
      <c r="O336" s="52">
        <v>6</v>
      </c>
      <c r="P336" s="52" t="s">
        <v>8645</v>
      </c>
      <c r="Q336" s="52" t="s">
        <v>1517</v>
      </c>
      <c r="R336" s="52" t="s">
        <v>8646</v>
      </c>
      <c r="S336" s="52">
        <f t="shared" si="5"/>
        <v>2.67</v>
      </c>
      <c r="T336" s="52"/>
      <c r="U336" s="52"/>
    </row>
    <row r="337" spans="1:21" s="46" customFormat="1" ht="16.5" thickTop="1" thickBot="1" x14ac:dyDescent="0.3">
      <c r="A337" s="50" t="s">
        <v>8647</v>
      </c>
      <c r="B337" s="43" t="s">
        <v>8648</v>
      </c>
      <c r="C337" s="43" t="s">
        <v>38</v>
      </c>
      <c r="D337" s="43" t="s">
        <v>17</v>
      </c>
      <c r="E337" s="43" t="s">
        <v>19</v>
      </c>
      <c r="F337" s="43" t="s">
        <v>21</v>
      </c>
      <c r="G337" s="48">
        <v>46179.569444444445</v>
      </c>
      <c r="H337" s="48">
        <v>46188.468055555553</v>
      </c>
      <c r="I337" s="43">
        <v>3323</v>
      </c>
      <c r="J337" s="43" t="s">
        <v>1156</v>
      </c>
      <c r="K337" s="43" t="s">
        <v>1156</v>
      </c>
      <c r="L337" s="43" t="s">
        <v>20</v>
      </c>
      <c r="M337" s="43">
        <v>3161</v>
      </c>
      <c r="N337" s="43">
        <v>526</v>
      </c>
      <c r="O337" s="43">
        <v>551</v>
      </c>
      <c r="P337" s="43" t="s">
        <v>8649</v>
      </c>
      <c r="Q337" s="43" t="s">
        <v>1517</v>
      </c>
      <c r="R337" s="43" t="s">
        <v>8650</v>
      </c>
      <c r="S337" s="52">
        <f t="shared" si="5"/>
        <v>8.9</v>
      </c>
      <c r="T337" s="47"/>
      <c r="U337" s="47"/>
    </row>
    <row r="338" spans="1:21" ht="16.5" thickTop="1" thickBot="1" x14ac:dyDescent="0.3">
      <c r="A338" s="51" t="s">
        <v>8651</v>
      </c>
      <c r="B338" s="52" t="s">
        <v>8652</v>
      </c>
      <c r="C338" s="52" t="s">
        <v>38</v>
      </c>
      <c r="D338" s="52" t="s">
        <v>17</v>
      </c>
      <c r="E338" s="52" t="s">
        <v>19</v>
      </c>
      <c r="F338" s="52" t="s">
        <v>21</v>
      </c>
      <c r="G338" s="53">
        <v>46179.572916666664</v>
      </c>
      <c r="H338" s="53">
        <v>46183.522222222222</v>
      </c>
      <c r="I338" s="52">
        <v>133</v>
      </c>
      <c r="J338" s="52" t="s">
        <v>1156</v>
      </c>
      <c r="K338" s="52" t="s">
        <v>8294</v>
      </c>
      <c r="L338" s="52" t="s">
        <v>20</v>
      </c>
      <c r="M338" s="52">
        <v>133</v>
      </c>
      <c r="N338" s="52">
        <v>19</v>
      </c>
      <c r="O338" s="52">
        <v>19</v>
      </c>
      <c r="P338" s="52" t="s">
        <v>8653</v>
      </c>
      <c r="Q338" s="52" t="s">
        <v>1546</v>
      </c>
      <c r="R338" s="52" t="s">
        <v>8654</v>
      </c>
      <c r="S338" s="52">
        <f t="shared" si="5"/>
        <v>3.95</v>
      </c>
      <c r="T338" s="52"/>
      <c r="U338" s="52"/>
    </row>
    <row r="339" spans="1:21" s="46" customFormat="1" ht="16.5" thickTop="1" thickBot="1" x14ac:dyDescent="0.3">
      <c r="A339" s="50" t="s">
        <v>8655</v>
      </c>
      <c r="B339" s="43" t="s">
        <v>8656</v>
      </c>
      <c r="C339" s="43" t="s">
        <v>38</v>
      </c>
      <c r="D339" s="43" t="s">
        <v>17</v>
      </c>
      <c r="E339" s="43" t="s">
        <v>19</v>
      </c>
      <c r="F339" s="43" t="s">
        <v>21</v>
      </c>
      <c r="G339" s="48">
        <v>46179.595138888886</v>
      </c>
      <c r="H339" s="48">
        <v>46186.479166666664</v>
      </c>
      <c r="I339" s="43">
        <v>798</v>
      </c>
      <c r="J339" s="43" t="s">
        <v>1156</v>
      </c>
      <c r="K339" s="43" t="s">
        <v>1156</v>
      </c>
      <c r="L339" s="43" t="s">
        <v>20</v>
      </c>
      <c r="M339" s="43">
        <v>708</v>
      </c>
      <c r="N339" s="43">
        <v>118</v>
      </c>
      <c r="O339" s="43">
        <v>132</v>
      </c>
      <c r="P339" s="43" t="s">
        <v>1427</v>
      </c>
      <c r="Q339" s="43" t="s">
        <v>1517</v>
      </c>
      <c r="R339" s="43" t="s">
        <v>8657</v>
      </c>
      <c r="S339" s="52">
        <f t="shared" si="5"/>
        <v>6.88</v>
      </c>
      <c r="T339" s="47"/>
      <c r="U339" s="47"/>
    </row>
    <row r="340" spans="1:21" ht="16.5" thickTop="1" thickBot="1" x14ac:dyDescent="0.3">
      <c r="A340" s="51" t="s">
        <v>8661</v>
      </c>
      <c r="B340" s="52" t="s">
        <v>8662</v>
      </c>
      <c r="C340" s="52" t="s">
        <v>38</v>
      </c>
      <c r="D340" s="52" t="s">
        <v>17</v>
      </c>
      <c r="E340" s="52" t="s">
        <v>18</v>
      </c>
      <c r="F340" s="52" t="s">
        <v>28</v>
      </c>
      <c r="G340" s="53">
        <v>46179.861111111109</v>
      </c>
      <c r="H340" s="53">
        <v>46182.719444444447</v>
      </c>
      <c r="I340" s="52">
        <v>856</v>
      </c>
      <c r="J340" s="52" t="s">
        <v>1156</v>
      </c>
      <c r="K340" s="52" t="s">
        <v>1156</v>
      </c>
      <c r="L340" s="52" t="s">
        <v>20</v>
      </c>
      <c r="M340" s="52">
        <v>829</v>
      </c>
      <c r="N340" s="52">
        <v>141</v>
      </c>
      <c r="O340" s="52">
        <v>145</v>
      </c>
      <c r="P340" s="52" t="s">
        <v>8663</v>
      </c>
      <c r="Q340" s="52" t="s">
        <v>1517</v>
      </c>
      <c r="R340" s="52" t="s">
        <v>8664</v>
      </c>
      <c r="S340" s="52">
        <f t="shared" si="5"/>
        <v>2.86</v>
      </c>
      <c r="T340" s="52"/>
      <c r="U340" s="52"/>
    </row>
    <row r="341" spans="1:21" s="46" customFormat="1" ht="16.5" thickTop="1" thickBot="1" x14ac:dyDescent="0.3">
      <c r="A341" s="50" t="s">
        <v>8758</v>
      </c>
      <c r="B341" s="43" t="s">
        <v>8759</v>
      </c>
      <c r="C341" s="43" t="s">
        <v>38</v>
      </c>
      <c r="D341" s="43" t="s">
        <v>17</v>
      </c>
      <c r="E341" s="43" t="s">
        <v>19</v>
      </c>
      <c r="F341" s="43" t="s">
        <v>19</v>
      </c>
      <c r="G341" s="48">
        <v>46181.406944444447</v>
      </c>
      <c r="H341" s="48">
        <v>46182.728472222225</v>
      </c>
      <c r="I341" s="43">
        <v>175</v>
      </c>
      <c r="J341" s="43" t="s">
        <v>1156</v>
      </c>
      <c r="K341" s="43" t="s">
        <v>1156</v>
      </c>
      <c r="L341" s="43" t="s">
        <v>8739</v>
      </c>
      <c r="M341" s="43">
        <v>168</v>
      </c>
      <c r="N341" s="43">
        <v>168</v>
      </c>
      <c r="O341" s="43">
        <v>175</v>
      </c>
      <c r="P341" s="43" t="s">
        <v>1443</v>
      </c>
      <c r="Q341" s="43" t="s">
        <v>1517</v>
      </c>
      <c r="R341" s="43" t="s">
        <v>8834</v>
      </c>
      <c r="S341" s="52">
        <f t="shared" si="5"/>
        <v>1.32</v>
      </c>
      <c r="T341" s="47"/>
      <c r="U341" s="47"/>
    </row>
    <row r="342" spans="1:21" ht="16.5" thickTop="1" thickBot="1" x14ac:dyDescent="0.3">
      <c r="A342" s="51" t="s">
        <v>8756</v>
      </c>
      <c r="B342" s="52" t="s">
        <v>8757</v>
      </c>
      <c r="C342" s="52" t="s">
        <v>38</v>
      </c>
      <c r="D342" s="52" t="s">
        <v>17</v>
      </c>
      <c r="E342" s="52" t="s">
        <v>19</v>
      </c>
      <c r="F342" s="52" t="s">
        <v>19</v>
      </c>
      <c r="G342" s="53">
        <v>46181.409722222219</v>
      </c>
      <c r="H342" s="53">
        <v>46182.607638888891</v>
      </c>
      <c r="I342" s="52">
        <v>2</v>
      </c>
      <c r="J342" s="52" t="s">
        <v>1156</v>
      </c>
      <c r="K342" s="52" t="s">
        <v>1156</v>
      </c>
      <c r="L342" s="52" t="s">
        <v>8739</v>
      </c>
      <c r="M342" s="52">
        <v>2</v>
      </c>
      <c r="N342" s="52">
        <v>2</v>
      </c>
      <c r="O342" s="52">
        <v>2</v>
      </c>
      <c r="P342" s="52" t="s">
        <v>1443</v>
      </c>
      <c r="Q342" s="52" t="s">
        <v>1517</v>
      </c>
      <c r="R342" s="52" t="s">
        <v>8833</v>
      </c>
      <c r="S342" s="52">
        <f t="shared" si="5"/>
        <v>1.2</v>
      </c>
      <c r="T342" s="52"/>
      <c r="U342" s="52"/>
    </row>
    <row r="343" spans="1:21" s="46" customFormat="1" ht="16.5" thickTop="1" thickBot="1" x14ac:dyDescent="0.3">
      <c r="A343" s="50" t="s">
        <v>8754</v>
      </c>
      <c r="B343" s="43" t="s">
        <v>8755</v>
      </c>
      <c r="C343" s="43" t="s">
        <v>38</v>
      </c>
      <c r="D343" s="43" t="s">
        <v>17</v>
      </c>
      <c r="E343" s="43" t="s">
        <v>18</v>
      </c>
      <c r="F343" s="43" t="s">
        <v>32</v>
      </c>
      <c r="G343" s="48">
        <v>46181.458333333336</v>
      </c>
      <c r="H343" s="48">
        <v>46182.615972222222</v>
      </c>
      <c r="I343" s="43">
        <v>85</v>
      </c>
      <c r="J343" s="43" t="s">
        <v>1156</v>
      </c>
      <c r="K343" s="43" t="s">
        <v>1156</v>
      </c>
      <c r="L343" s="43" t="s">
        <v>20</v>
      </c>
      <c r="M343" s="43">
        <v>85</v>
      </c>
      <c r="N343" s="43">
        <v>17</v>
      </c>
      <c r="O343" s="43">
        <v>17</v>
      </c>
      <c r="P343" s="43" t="s">
        <v>8788</v>
      </c>
      <c r="Q343" s="43" t="s">
        <v>1517</v>
      </c>
      <c r="R343" s="43" t="s">
        <v>8832</v>
      </c>
      <c r="S343" s="52">
        <f t="shared" si="5"/>
        <v>1.1599999999999999</v>
      </c>
      <c r="T343" s="47"/>
      <c r="U343" s="47"/>
    </row>
    <row r="344" spans="1:21" ht="16.5" thickTop="1" thickBot="1" x14ac:dyDescent="0.3">
      <c r="A344" s="51" t="s">
        <v>8752</v>
      </c>
      <c r="B344" s="52" t="s">
        <v>8753</v>
      </c>
      <c r="C344" s="52" t="s">
        <v>38</v>
      </c>
      <c r="D344" s="52" t="s">
        <v>17</v>
      </c>
      <c r="E344" s="52" t="s">
        <v>18</v>
      </c>
      <c r="F344" s="52" t="s">
        <v>32</v>
      </c>
      <c r="G344" s="53">
        <v>46181.546527777777</v>
      </c>
      <c r="H344" s="53">
        <v>46188.533333333333</v>
      </c>
      <c r="I344" s="52">
        <v>756</v>
      </c>
      <c r="J344" s="52" t="s">
        <v>1156</v>
      </c>
      <c r="K344" s="52" t="s">
        <v>1156</v>
      </c>
      <c r="L344" s="52" t="s">
        <v>20</v>
      </c>
      <c r="M344" s="52">
        <v>308</v>
      </c>
      <c r="N344" s="52">
        <v>56</v>
      </c>
      <c r="O344" s="52">
        <v>87</v>
      </c>
      <c r="P344" s="52" t="s">
        <v>8787</v>
      </c>
      <c r="Q344" s="52" t="s">
        <v>1517</v>
      </c>
      <c r="R344" s="52" t="s">
        <v>8831</v>
      </c>
      <c r="S344" s="52">
        <f t="shared" si="5"/>
        <v>6.99</v>
      </c>
      <c r="T344" s="52"/>
      <c r="U344" s="52"/>
    </row>
    <row r="345" spans="1:21" s="46" customFormat="1" ht="16.5" thickTop="1" thickBot="1" x14ac:dyDescent="0.3">
      <c r="A345" s="50" t="s">
        <v>8750</v>
      </c>
      <c r="B345" s="43" t="s">
        <v>8751</v>
      </c>
      <c r="C345" s="43" t="s">
        <v>38</v>
      </c>
      <c r="D345" s="43" t="s">
        <v>17</v>
      </c>
      <c r="E345" s="43" t="s">
        <v>18</v>
      </c>
      <c r="F345" s="43" t="s">
        <v>32</v>
      </c>
      <c r="G345" s="48">
        <v>46181.629166666666</v>
      </c>
      <c r="H345" s="48">
        <v>46193.933333333334</v>
      </c>
      <c r="I345" s="43">
        <v>10</v>
      </c>
      <c r="J345" s="43" t="s">
        <v>2373</v>
      </c>
      <c r="K345" s="43" t="s">
        <v>8317</v>
      </c>
      <c r="L345" s="43" t="s">
        <v>33</v>
      </c>
      <c r="M345" s="43">
        <v>18</v>
      </c>
      <c r="N345" s="43">
        <v>18</v>
      </c>
      <c r="O345" s="43">
        <v>5</v>
      </c>
      <c r="P345" s="43" t="s">
        <v>9084</v>
      </c>
      <c r="Q345" s="43" t="s">
        <v>1517</v>
      </c>
      <c r="R345" s="43" t="s">
        <v>8830</v>
      </c>
      <c r="S345" s="52">
        <f t="shared" si="5"/>
        <v>12.3</v>
      </c>
      <c r="T345" s="47"/>
      <c r="U345" s="47"/>
    </row>
    <row r="346" spans="1:21" ht="16.5" thickTop="1" thickBot="1" x14ac:dyDescent="0.3">
      <c r="A346" s="51" t="s">
        <v>8748</v>
      </c>
      <c r="B346" s="52" t="s">
        <v>8749</v>
      </c>
      <c r="C346" s="52" t="s">
        <v>38</v>
      </c>
      <c r="D346" s="52" t="s">
        <v>17</v>
      </c>
      <c r="E346" s="52" t="s">
        <v>18</v>
      </c>
      <c r="F346" s="52" t="s">
        <v>42</v>
      </c>
      <c r="G346" s="53">
        <v>46181.631249999999</v>
      </c>
      <c r="H346" s="53">
        <v>46188.45416666667</v>
      </c>
      <c r="I346" s="52">
        <v>1153</v>
      </c>
      <c r="J346" s="52" t="s">
        <v>1156</v>
      </c>
      <c r="K346" s="52" t="s">
        <v>1156</v>
      </c>
      <c r="L346" s="52" t="s">
        <v>25</v>
      </c>
      <c r="M346" s="52">
        <v>965</v>
      </c>
      <c r="N346" s="52">
        <v>199</v>
      </c>
      <c r="O346" s="52">
        <v>190</v>
      </c>
      <c r="P346" s="52" t="s">
        <v>8786</v>
      </c>
      <c r="Q346" s="52" t="s">
        <v>1517</v>
      </c>
      <c r="R346" s="52" t="s">
        <v>8829</v>
      </c>
      <c r="S346" s="52">
        <f t="shared" si="5"/>
        <v>6.82</v>
      </c>
      <c r="T346" s="52"/>
      <c r="U346" s="52"/>
    </row>
    <row r="347" spans="1:21" s="46" customFormat="1" ht="16.5" thickTop="1" thickBot="1" x14ac:dyDescent="0.3">
      <c r="A347" s="50" t="s">
        <v>8746</v>
      </c>
      <c r="B347" s="43" t="s">
        <v>8747</v>
      </c>
      <c r="C347" s="43" t="s">
        <v>38</v>
      </c>
      <c r="D347" s="43" t="s">
        <v>17</v>
      </c>
      <c r="E347" s="43" t="s">
        <v>18</v>
      </c>
      <c r="F347" s="43" t="s">
        <v>42</v>
      </c>
      <c r="G347" s="48">
        <v>46181.679861111108</v>
      </c>
      <c r="H347" s="48">
        <v>46183.537499999999</v>
      </c>
      <c r="I347" s="43">
        <v>5</v>
      </c>
      <c r="J347" s="43" t="s">
        <v>1156</v>
      </c>
      <c r="K347" s="43" t="s">
        <v>1156</v>
      </c>
      <c r="L347" s="43" t="s">
        <v>33</v>
      </c>
      <c r="M347" s="43">
        <v>5</v>
      </c>
      <c r="N347" s="43">
        <v>5</v>
      </c>
      <c r="O347" s="43">
        <v>5</v>
      </c>
      <c r="P347" s="43" t="s">
        <v>8785</v>
      </c>
      <c r="Q347" s="43" t="s">
        <v>1546</v>
      </c>
      <c r="R347" s="43" t="s">
        <v>8828</v>
      </c>
      <c r="S347" s="52">
        <f t="shared" si="5"/>
        <v>1.86</v>
      </c>
      <c r="T347" s="47"/>
      <c r="U347" s="47"/>
    </row>
    <row r="348" spans="1:21" ht="16.5" thickTop="1" thickBot="1" x14ac:dyDescent="0.3">
      <c r="A348" s="51" t="s">
        <v>8744</v>
      </c>
      <c r="B348" s="52" t="s">
        <v>8745</v>
      </c>
      <c r="C348" s="52" t="s">
        <v>39</v>
      </c>
      <c r="D348" s="52" t="s">
        <v>17</v>
      </c>
      <c r="E348" s="52" t="s">
        <v>18</v>
      </c>
      <c r="F348" s="52" t="s">
        <v>42</v>
      </c>
      <c r="G348" s="53">
        <v>46181.683333333334</v>
      </c>
      <c r="H348" s="53">
        <v>46186.421527777777</v>
      </c>
      <c r="I348" s="52">
        <v>2</v>
      </c>
      <c r="J348" s="52" t="s">
        <v>1156</v>
      </c>
      <c r="K348" s="52" t="s">
        <v>1156</v>
      </c>
      <c r="L348" s="52" t="s">
        <v>33</v>
      </c>
      <c r="M348" s="52">
        <v>181</v>
      </c>
      <c r="N348" s="52">
        <v>40</v>
      </c>
      <c r="O348" s="52">
        <v>2</v>
      </c>
      <c r="P348" s="52" t="s">
        <v>8784</v>
      </c>
      <c r="Q348" s="52" t="s">
        <v>1517</v>
      </c>
      <c r="R348" s="52" t="s">
        <v>8827</v>
      </c>
      <c r="S348" s="52">
        <f t="shared" si="5"/>
        <v>4.74</v>
      </c>
      <c r="T348" s="52"/>
      <c r="U348" s="52"/>
    </row>
    <row r="349" spans="1:21" s="46" customFormat="1" ht="16.5" thickTop="1" thickBot="1" x14ac:dyDescent="0.3">
      <c r="A349" s="50" t="s">
        <v>8742</v>
      </c>
      <c r="B349" s="43" t="s">
        <v>8743</v>
      </c>
      <c r="C349" s="43" t="s">
        <v>38</v>
      </c>
      <c r="D349" s="43" t="s">
        <v>17</v>
      </c>
      <c r="E349" s="43" t="s">
        <v>18</v>
      </c>
      <c r="F349" s="43" t="s">
        <v>42</v>
      </c>
      <c r="G349" s="48">
        <v>46181.689583333333</v>
      </c>
      <c r="H349" s="48">
        <v>46183.560416666667</v>
      </c>
      <c r="I349" s="43">
        <v>1</v>
      </c>
      <c r="J349" s="43" t="s">
        <v>2373</v>
      </c>
      <c r="K349" s="43" t="s">
        <v>8326</v>
      </c>
      <c r="L349" s="43" t="s">
        <v>33</v>
      </c>
      <c r="M349" s="43">
        <v>1</v>
      </c>
      <c r="N349" s="43">
        <v>1</v>
      </c>
      <c r="O349" s="43">
        <v>1</v>
      </c>
      <c r="P349" s="43" t="s">
        <v>1424</v>
      </c>
      <c r="Q349" s="43" t="s">
        <v>1517</v>
      </c>
      <c r="R349" s="43" t="s">
        <v>8826</v>
      </c>
      <c r="S349" s="52">
        <f t="shared" si="5"/>
        <v>1.87</v>
      </c>
      <c r="T349" s="47"/>
      <c r="U349" s="47"/>
    </row>
    <row r="350" spans="1:21" ht="16.5" thickTop="1" thickBot="1" x14ac:dyDescent="0.3">
      <c r="A350" s="51" t="s">
        <v>8740</v>
      </c>
      <c r="B350" s="52" t="s">
        <v>8741</v>
      </c>
      <c r="C350" s="52" t="s">
        <v>38</v>
      </c>
      <c r="D350" s="52" t="s">
        <v>17</v>
      </c>
      <c r="E350" s="52" t="s">
        <v>18</v>
      </c>
      <c r="F350" s="52" t="s">
        <v>42</v>
      </c>
      <c r="G350" s="53">
        <v>46181.692361111112</v>
      </c>
      <c r="H350" s="53">
        <v>46183.55972222222</v>
      </c>
      <c r="I350" s="52">
        <v>2</v>
      </c>
      <c r="J350" s="52" t="s">
        <v>1156</v>
      </c>
      <c r="K350" s="52" t="s">
        <v>1156</v>
      </c>
      <c r="L350" s="52" t="s">
        <v>33</v>
      </c>
      <c r="M350" s="52">
        <v>2</v>
      </c>
      <c r="N350" s="52">
        <v>2</v>
      </c>
      <c r="O350" s="52">
        <v>2</v>
      </c>
      <c r="P350" s="52" t="s">
        <v>8783</v>
      </c>
      <c r="Q350" s="52" t="s">
        <v>1517</v>
      </c>
      <c r="R350" s="52" t="s">
        <v>8825</v>
      </c>
      <c r="S350" s="52">
        <f t="shared" si="5"/>
        <v>1.87</v>
      </c>
      <c r="T350" s="52"/>
      <c r="U350" s="52"/>
    </row>
    <row r="351" spans="1:21" s="46" customFormat="1" ht="16.5" thickTop="1" thickBot="1" x14ac:dyDescent="0.3">
      <c r="A351" s="50" t="s">
        <v>8737</v>
      </c>
      <c r="B351" s="43" t="s">
        <v>8738</v>
      </c>
      <c r="C351" s="43" t="s">
        <v>38</v>
      </c>
      <c r="D351" s="43" t="s">
        <v>17</v>
      </c>
      <c r="E351" s="43" t="s">
        <v>18</v>
      </c>
      <c r="F351" s="43" t="s">
        <v>42</v>
      </c>
      <c r="G351" s="48">
        <v>46181.694444444445</v>
      </c>
      <c r="H351" s="48">
        <v>46197.717361111114</v>
      </c>
      <c r="I351" s="43">
        <v>48</v>
      </c>
      <c r="J351" s="43" t="s">
        <v>2373</v>
      </c>
      <c r="K351" s="43" t="s">
        <v>8317</v>
      </c>
      <c r="L351" s="43" t="s">
        <v>8739</v>
      </c>
      <c r="M351" s="43">
        <v>48</v>
      </c>
      <c r="N351" s="43">
        <v>48</v>
      </c>
      <c r="O351" s="43">
        <v>48</v>
      </c>
      <c r="P351" s="43" t="s">
        <v>8782</v>
      </c>
      <c r="Q351" s="43" t="s">
        <v>1517</v>
      </c>
      <c r="R351" s="43" t="s">
        <v>8824</v>
      </c>
      <c r="S351" s="52">
        <f t="shared" si="5"/>
        <v>16.02</v>
      </c>
      <c r="T351" s="47"/>
      <c r="U351" s="47"/>
    </row>
    <row r="352" spans="1:21" ht="16.5" thickTop="1" thickBot="1" x14ac:dyDescent="0.3">
      <c r="A352" s="51" t="s">
        <v>8735</v>
      </c>
      <c r="B352" s="52" t="s">
        <v>8736</v>
      </c>
      <c r="C352" s="52" t="s">
        <v>38</v>
      </c>
      <c r="D352" s="52" t="s">
        <v>17</v>
      </c>
      <c r="E352" s="52" t="s">
        <v>18</v>
      </c>
      <c r="F352" s="52" t="s">
        <v>42</v>
      </c>
      <c r="G352" s="53">
        <v>46181.697222222225</v>
      </c>
      <c r="H352" s="53">
        <v>46183.56527777778</v>
      </c>
      <c r="I352" s="52">
        <v>52</v>
      </c>
      <c r="J352" s="52" t="s">
        <v>1156</v>
      </c>
      <c r="K352" s="52" t="s">
        <v>1156</v>
      </c>
      <c r="L352" s="52" t="s">
        <v>36</v>
      </c>
      <c r="M352" s="52">
        <v>50</v>
      </c>
      <c r="N352" s="52">
        <v>50</v>
      </c>
      <c r="O352" s="52">
        <v>52</v>
      </c>
      <c r="P352" s="52" t="s">
        <v>1479</v>
      </c>
      <c r="Q352" s="52" t="s">
        <v>1517</v>
      </c>
      <c r="R352" s="52" t="s">
        <v>8823</v>
      </c>
      <c r="S352" s="52">
        <f t="shared" si="5"/>
        <v>1.87</v>
      </c>
      <c r="T352" s="52"/>
      <c r="U352" s="52"/>
    </row>
    <row r="353" spans="1:21" s="46" customFormat="1" ht="16.5" thickTop="1" thickBot="1" x14ac:dyDescent="0.3">
      <c r="A353" s="50" t="s">
        <v>8733</v>
      </c>
      <c r="B353" s="43" t="s">
        <v>8734</v>
      </c>
      <c r="C353" s="43" t="s">
        <v>38</v>
      </c>
      <c r="D353" s="43" t="s">
        <v>17</v>
      </c>
      <c r="E353" s="43" t="s">
        <v>18</v>
      </c>
      <c r="F353" s="43" t="s">
        <v>42</v>
      </c>
      <c r="G353" s="48">
        <v>46181.704861111109</v>
      </c>
      <c r="H353" s="48">
        <v>46183.579861111109</v>
      </c>
      <c r="I353" s="43">
        <v>79</v>
      </c>
      <c r="J353" s="43" t="s">
        <v>1156</v>
      </c>
      <c r="K353" s="43" t="s">
        <v>1156</v>
      </c>
      <c r="L353" s="43" t="s">
        <v>36</v>
      </c>
      <c r="M353" s="43">
        <v>79</v>
      </c>
      <c r="N353" s="43">
        <v>79</v>
      </c>
      <c r="O353" s="43">
        <v>79</v>
      </c>
      <c r="P353" s="43" t="s">
        <v>8781</v>
      </c>
      <c r="Q353" s="43" t="s">
        <v>1517</v>
      </c>
      <c r="R353" s="43" t="s">
        <v>8822</v>
      </c>
      <c r="S353" s="52">
        <f t="shared" si="5"/>
        <v>1.88</v>
      </c>
      <c r="T353" s="47"/>
      <c r="U353" s="47"/>
    </row>
    <row r="354" spans="1:21" ht="16.5" thickTop="1" thickBot="1" x14ac:dyDescent="0.3">
      <c r="A354" s="51" t="s">
        <v>8731</v>
      </c>
      <c r="B354" s="52" t="s">
        <v>8732</v>
      </c>
      <c r="C354" s="52" t="s">
        <v>38</v>
      </c>
      <c r="D354" s="52" t="s">
        <v>17</v>
      </c>
      <c r="E354" s="52" t="s">
        <v>18</v>
      </c>
      <c r="F354" s="52" t="s">
        <v>42</v>
      </c>
      <c r="G354" s="53">
        <v>46181.775000000001</v>
      </c>
      <c r="H354" s="53">
        <v>46192.654861111114</v>
      </c>
      <c r="I354" s="52">
        <v>13734</v>
      </c>
      <c r="J354" s="52" t="s">
        <v>2373</v>
      </c>
      <c r="K354" s="52" t="s">
        <v>8264</v>
      </c>
      <c r="L354" s="52" t="s">
        <v>20</v>
      </c>
      <c r="M354" s="52">
        <v>13733</v>
      </c>
      <c r="N354" s="52">
        <v>13733</v>
      </c>
      <c r="O354" s="52">
        <v>13734</v>
      </c>
      <c r="P354" s="52" t="s">
        <v>1300</v>
      </c>
      <c r="Q354" s="52" t="s">
        <v>1517</v>
      </c>
      <c r="R354" s="52" t="s">
        <v>8821</v>
      </c>
      <c r="S354" s="52">
        <f t="shared" si="5"/>
        <v>10.88</v>
      </c>
      <c r="T354" s="52"/>
      <c r="U354" s="52"/>
    </row>
    <row r="355" spans="1:21" s="46" customFormat="1" ht="16.5" thickTop="1" thickBot="1" x14ac:dyDescent="0.3">
      <c r="A355" s="50" t="s">
        <v>8729</v>
      </c>
      <c r="B355" s="43" t="s">
        <v>8730</v>
      </c>
      <c r="C355" s="43" t="s">
        <v>38</v>
      </c>
      <c r="D355" s="43" t="s">
        <v>17</v>
      </c>
      <c r="E355" s="43" t="s">
        <v>18</v>
      </c>
      <c r="F355" s="43" t="s">
        <v>42</v>
      </c>
      <c r="G355" s="48">
        <v>46181.79583333333</v>
      </c>
      <c r="H355" s="48">
        <v>46183.607638888891</v>
      </c>
      <c r="I355" s="43">
        <v>196</v>
      </c>
      <c r="J355" s="43" t="s">
        <v>1156</v>
      </c>
      <c r="K355" s="43" t="s">
        <v>1156</v>
      </c>
      <c r="L355" s="43" t="s">
        <v>36</v>
      </c>
      <c r="M355" s="43">
        <v>196</v>
      </c>
      <c r="N355" s="43">
        <v>196</v>
      </c>
      <c r="O355" s="43">
        <v>196</v>
      </c>
      <c r="P355" s="43" t="s">
        <v>8780</v>
      </c>
      <c r="Q355" s="43" t="s">
        <v>1517</v>
      </c>
      <c r="R355" s="43" t="s">
        <v>8820</v>
      </c>
      <c r="S355" s="52">
        <f t="shared" si="5"/>
        <v>1.81</v>
      </c>
      <c r="T355" s="47"/>
      <c r="U355" s="47"/>
    </row>
    <row r="356" spans="1:21" ht="16.5" thickTop="1" thickBot="1" x14ac:dyDescent="0.3">
      <c r="A356" s="51" t="s">
        <v>8727</v>
      </c>
      <c r="B356" s="52" t="s">
        <v>8728</v>
      </c>
      <c r="C356" s="52" t="s">
        <v>38</v>
      </c>
      <c r="D356" s="52" t="s">
        <v>17</v>
      </c>
      <c r="E356" s="52" t="s">
        <v>19</v>
      </c>
      <c r="F356" s="52" t="s">
        <v>21</v>
      </c>
      <c r="G356" s="53">
        <v>46182.495833333334</v>
      </c>
      <c r="H356" s="53">
        <v>46184.552777777775</v>
      </c>
      <c r="I356" s="52">
        <v>227</v>
      </c>
      <c r="J356" s="52" t="s">
        <v>1156</v>
      </c>
      <c r="K356" s="52" t="s">
        <v>1156</v>
      </c>
      <c r="L356" s="52" t="s">
        <v>20</v>
      </c>
      <c r="M356" s="52">
        <v>227</v>
      </c>
      <c r="N356" s="52">
        <v>45</v>
      </c>
      <c r="O356" s="52">
        <v>45</v>
      </c>
      <c r="P356" s="52" t="s">
        <v>8779</v>
      </c>
      <c r="Q356" s="52" t="s">
        <v>1517</v>
      </c>
      <c r="R356" s="52" t="s">
        <v>8819</v>
      </c>
      <c r="S356" s="52">
        <f t="shared" si="5"/>
        <v>2.06</v>
      </c>
      <c r="T356" s="52"/>
      <c r="U356" s="52"/>
    </row>
    <row r="357" spans="1:21" s="46" customFormat="1" ht="16.5" thickTop="1" thickBot="1" x14ac:dyDescent="0.3">
      <c r="A357" s="50" t="s">
        <v>8725</v>
      </c>
      <c r="B357" s="43" t="s">
        <v>8726</v>
      </c>
      <c r="C357" s="43" t="s">
        <v>38</v>
      </c>
      <c r="D357" s="43" t="s">
        <v>17</v>
      </c>
      <c r="E357" s="43" t="s">
        <v>19</v>
      </c>
      <c r="F357" s="43" t="s">
        <v>21</v>
      </c>
      <c r="G357" s="48">
        <v>46182.513194444444</v>
      </c>
      <c r="H357" s="48">
        <v>46184.568055555559</v>
      </c>
      <c r="I357" s="43">
        <v>93</v>
      </c>
      <c r="J357" s="43" t="s">
        <v>1156</v>
      </c>
      <c r="K357" s="43" t="s">
        <v>1156</v>
      </c>
      <c r="L357" s="43" t="s">
        <v>20</v>
      </c>
      <c r="M357" s="43">
        <v>93</v>
      </c>
      <c r="N357" s="43">
        <v>11</v>
      </c>
      <c r="O357" s="43">
        <v>11</v>
      </c>
      <c r="P357" s="43" t="s">
        <v>1287</v>
      </c>
      <c r="Q357" s="43" t="s">
        <v>1517</v>
      </c>
      <c r="R357" s="43" t="s">
        <v>8818</v>
      </c>
      <c r="S357" s="52">
        <f t="shared" si="5"/>
        <v>2.0499999999999998</v>
      </c>
      <c r="T357" s="47"/>
      <c r="U357" s="47"/>
    </row>
    <row r="358" spans="1:21" ht="16.5" thickTop="1" thickBot="1" x14ac:dyDescent="0.3">
      <c r="A358" s="51" t="s">
        <v>8723</v>
      </c>
      <c r="B358" s="52" t="s">
        <v>8724</v>
      </c>
      <c r="C358" s="52" t="s">
        <v>38</v>
      </c>
      <c r="D358" s="52" t="s">
        <v>17</v>
      </c>
      <c r="E358" s="52" t="s">
        <v>18</v>
      </c>
      <c r="F358" s="52" t="s">
        <v>32</v>
      </c>
      <c r="G358" s="53">
        <v>46182.542361111111</v>
      </c>
      <c r="H358" s="53">
        <v>46184.626388888886</v>
      </c>
      <c r="I358" s="52">
        <v>45</v>
      </c>
      <c r="J358" s="52" t="s">
        <v>1156</v>
      </c>
      <c r="K358" s="52" t="s">
        <v>1156</v>
      </c>
      <c r="L358" s="52" t="s">
        <v>20</v>
      </c>
      <c r="M358" s="52">
        <v>40</v>
      </c>
      <c r="N358" s="52">
        <v>8</v>
      </c>
      <c r="O358" s="52">
        <v>9</v>
      </c>
      <c r="P358" s="52" t="s">
        <v>8778</v>
      </c>
      <c r="Q358" s="52" t="s">
        <v>1517</v>
      </c>
      <c r="R358" s="52" t="s">
        <v>8817</v>
      </c>
      <c r="S358" s="52">
        <f t="shared" si="5"/>
        <v>2.08</v>
      </c>
      <c r="T358" s="52"/>
      <c r="U358" s="52"/>
    </row>
    <row r="359" spans="1:21" s="46" customFormat="1" ht="16.5" thickTop="1" thickBot="1" x14ac:dyDescent="0.3">
      <c r="A359" s="50" t="s">
        <v>8721</v>
      </c>
      <c r="B359" s="43" t="s">
        <v>8722</v>
      </c>
      <c r="C359" s="43" t="s">
        <v>38</v>
      </c>
      <c r="D359" s="43" t="s">
        <v>17</v>
      </c>
      <c r="E359" s="43" t="s">
        <v>18</v>
      </c>
      <c r="F359" s="43" t="s">
        <v>32</v>
      </c>
      <c r="G359" s="48">
        <v>46182.549305555556</v>
      </c>
      <c r="H359" s="48">
        <v>46185.720138888886</v>
      </c>
      <c r="I359" s="43">
        <v>281</v>
      </c>
      <c r="J359" s="43" t="s">
        <v>1156</v>
      </c>
      <c r="K359" s="43" t="s">
        <v>1156</v>
      </c>
      <c r="L359" s="43" t="s">
        <v>20</v>
      </c>
      <c r="M359" s="43">
        <v>281</v>
      </c>
      <c r="N359" s="43">
        <v>56</v>
      </c>
      <c r="O359" s="43">
        <v>56</v>
      </c>
      <c r="P359" s="43" t="s">
        <v>8777</v>
      </c>
      <c r="Q359" s="43" t="s">
        <v>1517</v>
      </c>
      <c r="R359" s="43" t="s">
        <v>8816</v>
      </c>
      <c r="S359" s="52">
        <f t="shared" si="5"/>
        <v>3.17</v>
      </c>
      <c r="T359" s="47"/>
      <c r="U359" s="47"/>
    </row>
    <row r="360" spans="1:21" ht="16.5" thickTop="1" thickBot="1" x14ac:dyDescent="0.3">
      <c r="A360" s="51" t="s">
        <v>8719</v>
      </c>
      <c r="B360" s="52" t="s">
        <v>8720</v>
      </c>
      <c r="C360" s="52" t="s">
        <v>38</v>
      </c>
      <c r="D360" s="52" t="s">
        <v>17</v>
      </c>
      <c r="E360" s="52" t="s">
        <v>18</v>
      </c>
      <c r="F360" s="52" t="s">
        <v>42</v>
      </c>
      <c r="G360" s="53">
        <v>46182.554861111108</v>
      </c>
      <c r="H360" s="53">
        <v>46184.706250000003</v>
      </c>
      <c r="I360" s="52">
        <v>238</v>
      </c>
      <c r="J360" s="52" t="s">
        <v>1156</v>
      </c>
      <c r="K360" s="52" t="s">
        <v>1156</v>
      </c>
      <c r="L360" s="52" t="s">
        <v>36</v>
      </c>
      <c r="M360" s="52">
        <v>226</v>
      </c>
      <c r="N360" s="52">
        <v>226</v>
      </c>
      <c r="O360" s="52">
        <v>238</v>
      </c>
      <c r="P360" s="52" t="s">
        <v>8776</v>
      </c>
      <c r="Q360" s="52" t="s">
        <v>1517</v>
      </c>
      <c r="R360" s="52" t="s">
        <v>8815</v>
      </c>
      <c r="S360" s="52">
        <f t="shared" si="5"/>
        <v>2.15</v>
      </c>
      <c r="T360" s="52"/>
      <c r="U360" s="52"/>
    </row>
    <row r="361" spans="1:21" s="46" customFormat="1" ht="16.5" thickTop="1" thickBot="1" x14ac:dyDescent="0.3">
      <c r="A361" s="50" t="s">
        <v>8717</v>
      </c>
      <c r="B361" s="43" t="s">
        <v>8718</v>
      </c>
      <c r="C361" s="43" t="s">
        <v>38</v>
      </c>
      <c r="D361" s="43" t="s">
        <v>17</v>
      </c>
      <c r="E361" s="43" t="s">
        <v>18</v>
      </c>
      <c r="F361" s="43" t="s">
        <v>42</v>
      </c>
      <c r="G361" s="48">
        <v>46182.636805555558</v>
      </c>
      <c r="H361" s="48">
        <v>46185.801388888889</v>
      </c>
      <c r="I361" s="43">
        <v>53</v>
      </c>
      <c r="J361" s="43" t="s">
        <v>1156</v>
      </c>
      <c r="K361" s="43" t="s">
        <v>1156</v>
      </c>
      <c r="L361" s="43" t="s">
        <v>20</v>
      </c>
      <c r="M361" s="43">
        <v>53</v>
      </c>
      <c r="N361" s="43">
        <v>8</v>
      </c>
      <c r="O361" s="43">
        <v>8</v>
      </c>
      <c r="P361" s="43" t="s">
        <v>1414</v>
      </c>
      <c r="Q361" s="43" t="s">
        <v>1517</v>
      </c>
      <c r="R361" s="43" t="s">
        <v>8814</v>
      </c>
      <c r="S361" s="52">
        <f t="shared" si="5"/>
        <v>3.16</v>
      </c>
      <c r="T361" s="47"/>
      <c r="U361" s="47"/>
    </row>
    <row r="362" spans="1:21" ht="16.5" thickTop="1" thickBot="1" x14ac:dyDescent="0.3">
      <c r="A362" s="51" t="s">
        <v>8715</v>
      </c>
      <c r="B362" s="52" t="s">
        <v>8716</v>
      </c>
      <c r="C362" s="52" t="s">
        <v>38</v>
      </c>
      <c r="D362" s="52" t="s">
        <v>17</v>
      </c>
      <c r="E362" s="52" t="s">
        <v>18</v>
      </c>
      <c r="F362" s="52" t="s">
        <v>32</v>
      </c>
      <c r="G362" s="53">
        <v>46182.668055555558</v>
      </c>
      <c r="H362" s="53">
        <v>46184.617361111108</v>
      </c>
      <c r="I362" s="52">
        <v>956</v>
      </c>
      <c r="J362" s="52" t="s">
        <v>1156</v>
      </c>
      <c r="K362" s="52" t="s">
        <v>1156</v>
      </c>
      <c r="L362" s="52" t="s">
        <v>20</v>
      </c>
      <c r="M362" s="52">
        <v>945</v>
      </c>
      <c r="N362" s="52">
        <v>184</v>
      </c>
      <c r="O362" s="52">
        <v>186</v>
      </c>
      <c r="P362" s="52" t="s">
        <v>8443</v>
      </c>
      <c r="Q362" s="52" t="s">
        <v>1517</v>
      </c>
      <c r="R362" s="52" t="s">
        <v>8813</v>
      </c>
      <c r="S362" s="52">
        <f t="shared" si="5"/>
        <v>1.95</v>
      </c>
      <c r="T362" s="52"/>
      <c r="U362" s="52"/>
    </row>
    <row r="363" spans="1:21" s="46" customFormat="1" ht="16.5" thickTop="1" thickBot="1" x14ac:dyDescent="0.3">
      <c r="A363" s="50" t="s">
        <v>8714</v>
      </c>
      <c r="B363" s="43" t="s">
        <v>8490</v>
      </c>
      <c r="C363" s="43" t="s">
        <v>38</v>
      </c>
      <c r="D363" s="43" t="s">
        <v>17</v>
      </c>
      <c r="E363" s="43" t="s">
        <v>18</v>
      </c>
      <c r="F363" s="43" t="s">
        <v>32</v>
      </c>
      <c r="G363" s="48">
        <v>46182.71875</v>
      </c>
      <c r="H363" s="48">
        <v>46189.747916666667</v>
      </c>
      <c r="I363" s="43">
        <v>746</v>
      </c>
      <c r="J363" s="43" t="s">
        <v>1156</v>
      </c>
      <c r="K363" s="43" t="s">
        <v>8294</v>
      </c>
      <c r="L363" s="43" t="s">
        <v>20</v>
      </c>
      <c r="M363" s="43">
        <v>494</v>
      </c>
      <c r="N363" s="43">
        <v>66</v>
      </c>
      <c r="O363" s="43">
        <v>98</v>
      </c>
      <c r="P363" s="43" t="s">
        <v>1412</v>
      </c>
      <c r="Q363" s="43" t="s">
        <v>1546</v>
      </c>
      <c r="R363" s="43" t="s">
        <v>8812</v>
      </c>
      <c r="S363" s="52">
        <f t="shared" si="5"/>
        <v>7.03</v>
      </c>
      <c r="T363" s="47"/>
      <c r="U363" s="47"/>
    </row>
    <row r="364" spans="1:21" ht="16.5" thickTop="1" thickBot="1" x14ac:dyDescent="0.3">
      <c r="A364" s="51" t="s">
        <v>8712</v>
      </c>
      <c r="B364" s="52" t="s">
        <v>8713</v>
      </c>
      <c r="C364" s="52" t="s">
        <v>38</v>
      </c>
      <c r="D364" s="52" t="s">
        <v>17</v>
      </c>
      <c r="E364" s="52" t="s">
        <v>19</v>
      </c>
      <c r="F364" s="52" t="s">
        <v>23</v>
      </c>
      <c r="G364" s="53">
        <v>46182.986805555556</v>
      </c>
      <c r="H364" s="53">
        <v>46184.5</v>
      </c>
      <c r="I364" s="52">
        <v>60</v>
      </c>
      <c r="J364" s="52" t="s">
        <v>2373</v>
      </c>
      <c r="K364" s="52" t="s">
        <v>8278</v>
      </c>
      <c r="L364" s="52" t="s">
        <v>31</v>
      </c>
      <c r="M364" s="52">
        <v>60</v>
      </c>
      <c r="N364" s="52">
        <v>14</v>
      </c>
      <c r="O364" s="52">
        <v>14</v>
      </c>
      <c r="P364" s="52" t="s">
        <v>1295</v>
      </c>
      <c r="Q364" s="52" t="s">
        <v>1517</v>
      </c>
      <c r="R364" s="52" t="s">
        <v>8811</v>
      </c>
      <c r="S364" s="52">
        <f t="shared" si="5"/>
        <v>1.51</v>
      </c>
      <c r="T364" s="52"/>
      <c r="U364" s="52"/>
    </row>
    <row r="365" spans="1:21" s="46" customFormat="1" ht="16.5" thickTop="1" thickBot="1" x14ac:dyDescent="0.3">
      <c r="A365" s="50" t="s">
        <v>8710</v>
      </c>
      <c r="B365" s="43" t="s">
        <v>8711</v>
      </c>
      <c r="C365" s="43" t="s">
        <v>39</v>
      </c>
      <c r="D365" s="43" t="s">
        <v>17</v>
      </c>
      <c r="E365" s="43" t="s">
        <v>18</v>
      </c>
      <c r="F365" s="43" t="s">
        <v>32</v>
      </c>
      <c r="G365" s="48">
        <v>46183.51458333333</v>
      </c>
      <c r="H365" s="48">
        <v>46189.394444444442</v>
      </c>
      <c r="I365" s="43">
        <v>3</v>
      </c>
      <c r="J365" s="43" t="s">
        <v>1156</v>
      </c>
      <c r="K365" s="43" t="s">
        <v>1156</v>
      </c>
      <c r="L365" s="43" t="s">
        <v>33</v>
      </c>
      <c r="M365" s="43">
        <v>0</v>
      </c>
      <c r="N365" s="43">
        <v>0</v>
      </c>
      <c r="O365" s="43">
        <v>3</v>
      </c>
      <c r="P365" s="43" t="s">
        <v>8775</v>
      </c>
      <c r="Q365" s="43" t="s">
        <v>1517</v>
      </c>
      <c r="R365" s="43" t="s">
        <v>8810</v>
      </c>
      <c r="S365" s="52">
        <f t="shared" si="5"/>
        <v>5.88</v>
      </c>
      <c r="T365" s="47"/>
      <c r="U365" s="47"/>
    </row>
    <row r="366" spans="1:21" ht="16.5" thickTop="1" thickBot="1" x14ac:dyDescent="0.3">
      <c r="A366" s="51" t="s">
        <v>8708</v>
      </c>
      <c r="B366" s="52" t="s">
        <v>8709</v>
      </c>
      <c r="C366" s="52" t="s">
        <v>38</v>
      </c>
      <c r="D366" s="52" t="s">
        <v>17</v>
      </c>
      <c r="E366" s="52" t="s">
        <v>18</v>
      </c>
      <c r="F366" s="52" t="s">
        <v>32</v>
      </c>
      <c r="G366" s="53">
        <v>46183.536805555559</v>
      </c>
      <c r="H366" s="53">
        <v>46190.772222222222</v>
      </c>
      <c r="I366" s="52">
        <v>309</v>
      </c>
      <c r="J366" s="52" t="s">
        <v>1156</v>
      </c>
      <c r="K366" s="52" t="s">
        <v>1156</v>
      </c>
      <c r="L366" s="52" t="s">
        <v>20</v>
      </c>
      <c r="M366" s="52">
        <v>269</v>
      </c>
      <c r="N366" s="52">
        <v>32</v>
      </c>
      <c r="O366" s="52">
        <v>49</v>
      </c>
      <c r="P366" s="52" t="s">
        <v>8774</v>
      </c>
      <c r="Q366" s="52" t="s">
        <v>1514</v>
      </c>
      <c r="R366" s="52" t="s">
        <v>8809</v>
      </c>
      <c r="S366" s="52">
        <f t="shared" si="5"/>
        <v>7.24</v>
      </c>
      <c r="T366" s="52"/>
      <c r="U366" s="52"/>
    </row>
    <row r="367" spans="1:21" s="46" customFormat="1" ht="16.5" thickTop="1" thickBot="1" x14ac:dyDescent="0.3">
      <c r="A367" s="50" t="s">
        <v>8706</v>
      </c>
      <c r="B367" s="43" t="s">
        <v>8707</v>
      </c>
      <c r="C367" s="43" t="s">
        <v>38</v>
      </c>
      <c r="D367" s="43" t="s">
        <v>17</v>
      </c>
      <c r="E367" s="43" t="s">
        <v>18</v>
      </c>
      <c r="F367" s="43" t="s">
        <v>28</v>
      </c>
      <c r="G367" s="48">
        <v>46183.568749999999</v>
      </c>
      <c r="H367" s="48">
        <v>46184.52847222222</v>
      </c>
      <c r="I367" s="43">
        <v>51</v>
      </c>
      <c r="J367" s="43" t="s">
        <v>1156</v>
      </c>
      <c r="K367" s="43" t="s">
        <v>1156</v>
      </c>
      <c r="L367" s="43" t="s">
        <v>20</v>
      </c>
      <c r="M367" s="43">
        <v>51</v>
      </c>
      <c r="N367" s="43">
        <v>4</v>
      </c>
      <c r="O367" s="43">
        <v>4</v>
      </c>
      <c r="P367" s="43" t="s">
        <v>8773</v>
      </c>
      <c r="Q367" s="43" t="s">
        <v>1514</v>
      </c>
      <c r="R367" s="43" t="s">
        <v>8808</v>
      </c>
      <c r="S367" s="52">
        <f t="shared" si="5"/>
        <v>0.96</v>
      </c>
      <c r="T367" s="47"/>
      <c r="U367" s="47"/>
    </row>
    <row r="368" spans="1:21" ht="16.5" thickTop="1" thickBot="1" x14ac:dyDescent="0.3">
      <c r="A368" s="51" t="s">
        <v>8704</v>
      </c>
      <c r="B368" s="52" t="s">
        <v>8705</v>
      </c>
      <c r="C368" s="52" t="s">
        <v>39</v>
      </c>
      <c r="D368" s="52" t="s">
        <v>17</v>
      </c>
      <c r="E368" s="52" t="s">
        <v>18</v>
      </c>
      <c r="F368" s="52" t="s">
        <v>32</v>
      </c>
      <c r="G368" s="53">
        <v>46183.728472222225</v>
      </c>
      <c r="H368" s="53">
        <v>46189.40902777778</v>
      </c>
      <c r="I368" s="52">
        <v>6</v>
      </c>
      <c r="J368" s="52" t="s">
        <v>1156</v>
      </c>
      <c r="K368" s="52" t="s">
        <v>1156</v>
      </c>
      <c r="L368" s="52" t="s">
        <v>33</v>
      </c>
      <c r="M368" s="52">
        <v>0</v>
      </c>
      <c r="N368" s="52">
        <v>0</v>
      </c>
      <c r="O368" s="52">
        <v>6</v>
      </c>
      <c r="P368" s="52" t="s">
        <v>8772</v>
      </c>
      <c r="Q368" s="52" t="s">
        <v>1517</v>
      </c>
      <c r="R368" s="52" t="s">
        <v>8807</v>
      </c>
      <c r="S368" s="52">
        <f t="shared" si="5"/>
        <v>5.68</v>
      </c>
      <c r="T368" s="52"/>
      <c r="U368" s="52"/>
    </row>
    <row r="369" spans="1:21" s="46" customFormat="1" ht="16.5" thickTop="1" thickBot="1" x14ac:dyDescent="0.3">
      <c r="A369" s="50" t="s">
        <v>8702</v>
      </c>
      <c r="B369" s="43" t="s">
        <v>8703</v>
      </c>
      <c r="C369" s="43" t="s">
        <v>39</v>
      </c>
      <c r="D369" s="43" t="s">
        <v>17</v>
      </c>
      <c r="E369" s="43" t="s">
        <v>18</v>
      </c>
      <c r="F369" s="43" t="s">
        <v>28</v>
      </c>
      <c r="G369" s="48">
        <v>46183.740972222222</v>
      </c>
      <c r="H369" s="48">
        <v>46191.482638888891</v>
      </c>
      <c r="I369" s="43">
        <v>3</v>
      </c>
      <c r="J369" s="43" t="s">
        <v>1156</v>
      </c>
      <c r="K369" s="43" t="s">
        <v>1156</v>
      </c>
      <c r="L369" s="43" t="s">
        <v>33</v>
      </c>
      <c r="M369" s="43">
        <v>0</v>
      </c>
      <c r="N369" s="43">
        <v>0</v>
      </c>
      <c r="O369" s="43">
        <v>3</v>
      </c>
      <c r="P369" s="43" t="s">
        <v>1483</v>
      </c>
      <c r="Q369" s="43" t="s">
        <v>1514</v>
      </c>
      <c r="R369" s="43" t="s">
        <v>8806</v>
      </c>
      <c r="S369" s="52">
        <f t="shared" si="5"/>
        <v>7.74</v>
      </c>
      <c r="T369" s="47"/>
      <c r="U369" s="47"/>
    </row>
    <row r="370" spans="1:21" ht="16.5" thickTop="1" thickBot="1" x14ac:dyDescent="0.3">
      <c r="A370" s="51" t="s">
        <v>8700</v>
      </c>
      <c r="B370" s="52" t="s">
        <v>8701</v>
      </c>
      <c r="C370" s="52" t="s">
        <v>38</v>
      </c>
      <c r="D370" s="52" t="s">
        <v>17</v>
      </c>
      <c r="E370" s="52" t="s">
        <v>18</v>
      </c>
      <c r="F370" s="52" t="s">
        <v>19</v>
      </c>
      <c r="G370" s="53">
        <v>46183.792361111111</v>
      </c>
      <c r="H370" s="53">
        <v>46204.45208333333</v>
      </c>
      <c r="I370" s="52">
        <v>1</v>
      </c>
      <c r="J370" s="52" t="s">
        <v>1156</v>
      </c>
      <c r="K370" s="52" t="s">
        <v>1156</v>
      </c>
      <c r="L370" s="52" t="s">
        <v>20</v>
      </c>
      <c r="M370" s="52">
        <v>1</v>
      </c>
      <c r="N370" s="52">
        <v>1</v>
      </c>
      <c r="O370" s="52">
        <v>1</v>
      </c>
      <c r="P370" s="52" t="s">
        <v>1316</v>
      </c>
      <c r="Q370" s="52" t="s">
        <v>1517</v>
      </c>
      <c r="R370" s="52" t="s">
        <v>8805</v>
      </c>
      <c r="S370" s="52">
        <f t="shared" si="5"/>
        <v>20.66</v>
      </c>
      <c r="T370" s="52"/>
      <c r="U370" s="52"/>
    </row>
    <row r="371" spans="1:21" s="46" customFormat="1" ht="16.5" thickTop="1" thickBot="1" x14ac:dyDescent="0.3">
      <c r="A371" s="50" t="s">
        <v>8698</v>
      </c>
      <c r="B371" s="43" t="s">
        <v>8699</v>
      </c>
      <c r="C371" s="43" t="s">
        <v>38</v>
      </c>
      <c r="D371" s="43" t="s">
        <v>17</v>
      </c>
      <c r="E371" s="43" t="s">
        <v>18</v>
      </c>
      <c r="F371" s="43" t="s">
        <v>42</v>
      </c>
      <c r="G371" s="48">
        <v>46184.441666666666</v>
      </c>
      <c r="H371" s="48">
        <v>46190.553472222222</v>
      </c>
      <c r="I371" s="43">
        <v>6</v>
      </c>
      <c r="J371" s="43" t="s">
        <v>1156</v>
      </c>
      <c r="K371" s="43" t="s">
        <v>1156</v>
      </c>
      <c r="L371" s="43" t="s">
        <v>33</v>
      </c>
      <c r="M371" s="43">
        <v>6</v>
      </c>
      <c r="N371" s="43">
        <v>6</v>
      </c>
      <c r="O371" s="43">
        <v>6</v>
      </c>
      <c r="P371" s="43" t="s">
        <v>1421</v>
      </c>
      <c r="Q371" s="43" t="s">
        <v>1517</v>
      </c>
      <c r="R371" s="43" t="s">
        <v>8804</v>
      </c>
      <c r="S371" s="52">
        <f t="shared" si="5"/>
        <v>6.11</v>
      </c>
      <c r="T371" s="47"/>
      <c r="U371" s="47"/>
    </row>
    <row r="372" spans="1:21" ht="16.5" thickTop="1" thickBot="1" x14ac:dyDescent="0.3">
      <c r="A372" s="51" t="s">
        <v>8696</v>
      </c>
      <c r="B372" s="52" t="s">
        <v>8697</v>
      </c>
      <c r="C372" s="52" t="s">
        <v>39</v>
      </c>
      <c r="D372" s="52" t="s">
        <v>17</v>
      </c>
      <c r="E372" s="52" t="s">
        <v>18</v>
      </c>
      <c r="F372" s="52" t="s">
        <v>42</v>
      </c>
      <c r="G372" s="53">
        <v>46184.45</v>
      </c>
      <c r="H372" s="53">
        <v>46192.782638888886</v>
      </c>
      <c r="I372" s="52">
        <v>19</v>
      </c>
      <c r="J372" s="52" t="s">
        <v>1156</v>
      </c>
      <c r="K372" s="52" t="s">
        <v>1156</v>
      </c>
      <c r="L372" s="52" t="s">
        <v>33</v>
      </c>
      <c r="M372" s="52">
        <v>0</v>
      </c>
      <c r="N372" s="52">
        <v>0</v>
      </c>
      <c r="O372" s="52">
        <v>19</v>
      </c>
      <c r="P372" s="52" t="s">
        <v>8771</v>
      </c>
      <c r="Q372" s="52" t="s">
        <v>1546</v>
      </c>
      <c r="R372" s="52" t="s">
        <v>8803</v>
      </c>
      <c r="S372" s="52">
        <f t="shared" si="5"/>
        <v>8.33</v>
      </c>
      <c r="T372" s="52"/>
      <c r="U372" s="52"/>
    </row>
    <row r="373" spans="1:21" s="46" customFormat="1" ht="16.5" thickTop="1" thickBot="1" x14ac:dyDescent="0.3">
      <c r="A373" s="50" t="s">
        <v>8694</v>
      </c>
      <c r="B373" s="43" t="s">
        <v>8695</v>
      </c>
      <c r="C373" s="43" t="s">
        <v>38</v>
      </c>
      <c r="D373" s="43" t="s">
        <v>17</v>
      </c>
      <c r="E373" s="43" t="s">
        <v>18</v>
      </c>
      <c r="F373" s="43" t="s">
        <v>42</v>
      </c>
      <c r="G373" s="48">
        <v>46184.535416666666</v>
      </c>
      <c r="H373" s="48">
        <v>46190.556944444441</v>
      </c>
      <c r="I373" s="43">
        <v>1</v>
      </c>
      <c r="J373" s="43" t="s">
        <v>1156</v>
      </c>
      <c r="K373" s="43" t="s">
        <v>1156</v>
      </c>
      <c r="L373" s="43" t="s">
        <v>33</v>
      </c>
      <c r="M373" s="43">
        <v>1</v>
      </c>
      <c r="N373" s="43">
        <v>1</v>
      </c>
      <c r="O373" s="43">
        <v>1</v>
      </c>
      <c r="P373" s="43" t="s">
        <v>1421</v>
      </c>
      <c r="Q373" s="43" t="s">
        <v>1517</v>
      </c>
      <c r="R373" s="43" t="s">
        <v>8802</v>
      </c>
      <c r="S373" s="52">
        <f t="shared" si="5"/>
        <v>6.02</v>
      </c>
      <c r="T373" s="47"/>
      <c r="U373" s="47"/>
    </row>
    <row r="374" spans="1:21" ht="16.5" thickTop="1" thickBot="1" x14ac:dyDescent="0.3">
      <c r="A374" s="51" t="s">
        <v>8692</v>
      </c>
      <c r="B374" s="52" t="s">
        <v>8693</v>
      </c>
      <c r="C374" s="52" t="s">
        <v>38</v>
      </c>
      <c r="D374" s="52" t="s">
        <v>17</v>
      </c>
      <c r="E374" s="52" t="s">
        <v>18</v>
      </c>
      <c r="F374" s="52" t="s">
        <v>28</v>
      </c>
      <c r="G374" s="53">
        <v>46184.679861111108</v>
      </c>
      <c r="H374" s="53">
        <v>46188.51458333333</v>
      </c>
      <c r="I374" s="52">
        <v>3528</v>
      </c>
      <c r="J374" s="52" t="s">
        <v>1156</v>
      </c>
      <c r="K374" s="52" t="s">
        <v>1156</v>
      </c>
      <c r="L374" s="52" t="s">
        <v>20</v>
      </c>
      <c r="M374" s="52">
        <v>3015</v>
      </c>
      <c r="N374" s="52">
        <v>414</v>
      </c>
      <c r="O374" s="52">
        <v>491</v>
      </c>
      <c r="P374" s="52" t="s">
        <v>1501</v>
      </c>
      <c r="Q374" s="52" t="s">
        <v>1514</v>
      </c>
      <c r="R374" s="52" t="s">
        <v>8801</v>
      </c>
      <c r="S374" s="52">
        <f t="shared" si="5"/>
        <v>3.83</v>
      </c>
      <c r="T374" s="52"/>
      <c r="U374" s="52"/>
    </row>
    <row r="375" spans="1:21" s="46" customFormat="1" ht="16.5" thickTop="1" thickBot="1" x14ac:dyDescent="0.3">
      <c r="A375" s="50" t="s">
        <v>8690</v>
      </c>
      <c r="B375" s="43" t="s">
        <v>8691</v>
      </c>
      <c r="C375" s="43" t="s">
        <v>38</v>
      </c>
      <c r="D375" s="43" t="s">
        <v>17</v>
      </c>
      <c r="E375" s="43" t="s">
        <v>18</v>
      </c>
      <c r="F375" s="43" t="s">
        <v>42</v>
      </c>
      <c r="G375" s="48">
        <v>46184.681944444441</v>
      </c>
      <c r="H375" s="48">
        <v>46186.50277777778</v>
      </c>
      <c r="I375" s="43">
        <v>266</v>
      </c>
      <c r="J375" s="43" t="s">
        <v>1156</v>
      </c>
      <c r="K375" s="43" t="s">
        <v>1156</v>
      </c>
      <c r="L375" s="43" t="s">
        <v>36</v>
      </c>
      <c r="M375" s="43">
        <v>218</v>
      </c>
      <c r="N375" s="43">
        <v>218</v>
      </c>
      <c r="O375" s="43">
        <v>266</v>
      </c>
      <c r="P375" s="43" t="s">
        <v>8770</v>
      </c>
      <c r="Q375" s="43" t="s">
        <v>1517</v>
      </c>
      <c r="R375" s="43" t="s">
        <v>8800</v>
      </c>
      <c r="S375" s="52">
        <f t="shared" si="5"/>
        <v>1.82</v>
      </c>
      <c r="T375" s="47"/>
      <c r="U375" s="47"/>
    </row>
    <row r="376" spans="1:21" ht="16.5" thickTop="1" thickBot="1" x14ac:dyDescent="0.3">
      <c r="A376" s="51" t="s">
        <v>8688</v>
      </c>
      <c r="B376" s="52" t="s">
        <v>8689</v>
      </c>
      <c r="C376" s="52" t="s">
        <v>38</v>
      </c>
      <c r="D376" s="52" t="s">
        <v>17</v>
      </c>
      <c r="E376" s="52" t="s">
        <v>18</v>
      </c>
      <c r="F376" s="52" t="s">
        <v>42</v>
      </c>
      <c r="G376" s="53">
        <v>46184.688194444447</v>
      </c>
      <c r="H376" s="53">
        <v>46190.561111111114</v>
      </c>
      <c r="I376" s="52">
        <v>79</v>
      </c>
      <c r="J376" s="52" t="s">
        <v>1156</v>
      </c>
      <c r="K376" s="52" t="s">
        <v>1156</v>
      </c>
      <c r="L376" s="52" t="s">
        <v>33</v>
      </c>
      <c r="M376" s="52">
        <v>72</v>
      </c>
      <c r="N376" s="52">
        <v>72</v>
      </c>
      <c r="O376" s="52">
        <v>79</v>
      </c>
      <c r="P376" s="52" t="s">
        <v>8769</v>
      </c>
      <c r="Q376" s="52" t="s">
        <v>1517</v>
      </c>
      <c r="R376" s="52" t="s">
        <v>8799</v>
      </c>
      <c r="S376" s="52">
        <f t="shared" si="5"/>
        <v>5.87</v>
      </c>
      <c r="T376" s="52"/>
      <c r="U376" s="52"/>
    </row>
    <row r="377" spans="1:21" s="46" customFormat="1" ht="16.5" thickTop="1" thickBot="1" x14ac:dyDescent="0.3">
      <c r="A377" s="50" t="s">
        <v>8686</v>
      </c>
      <c r="B377" s="43" t="s">
        <v>8687</v>
      </c>
      <c r="C377" s="43" t="s">
        <v>38</v>
      </c>
      <c r="D377" s="43" t="s">
        <v>17</v>
      </c>
      <c r="E377" s="43" t="s">
        <v>18</v>
      </c>
      <c r="F377" s="43" t="s">
        <v>32</v>
      </c>
      <c r="G377" s="48">
        <v>46185.543749999997</v>
      </c>
      <c r="H377" s="48">
        <v>46189.486111111109</v>
      </c>
      <c r="I377" s="43">
        <v>2</v>
      </c>
      <c r="J377" s="43" t="s">
        <v>1156</v>
      </c>
      <c r="K377" s="43" t="s">
        <v>1156</v>
      </c>
      <c r="L377" s="43" t="s">
        <v>33</v>
      </c>
      <c r="M377" s="43">
        <v>2</v>
      </c>
      <c r="N377" s="43">
        <v>2</v>
      </c>
      <c r="O377" s="43">
        <v>2</v>
      </c>
      <c r="P377" s="43" t="s">
        <v>8768</v>
      </c>
      <c r="Q377" s="43" t="s">
        <v>1514</v>
      </c>
      <c r="R377" s="43" t="s">
        <v>8798</v>
      </c>
      <c r="S377" s="52">
        <f t="shared" si="5"/>
        <v>3.94</v>
      </c>
      <c r="T377" s="47"/>
      <c r="U377" s="47"/>
    </row>
    <row r="378" spans="1:21" ht="16.5" thickTop="1" thickBot="1" x14ac:dyDescent="0.3">
      <c r="A378" s="51" t="s">
        <v>8684</v>
      </c>
      <c r="B378" s="52" t="s">
        <v>8685</v>
      </c>
      <c r="C378" s="52" t="s">
        <v>39</v>
      </c>
      <c r="D378" s="52" t="s">
        <v>17</v>
      </c>
      <c r="E378" s="52" t="s">
        <v>18</v>
      </c>
      <c r="F378" s="52" t="s">
        <v>32</v>
      </c>
      <c r="G378" s="53">
        <v>46185.59097222222</v>
      </c>
      <c r="H378" s="53">
        <v>46189.84652777778</v>
      </c>
      <c r="I378" s="52">
        <v>52</v>
      </c>
      <c r="J378" s="52" t="s">
        <v>1156</v>
      </c>
      <c r="K378" s="52" t="s">
        <v>1156</v>
      </c>
      <c r="L378" s="52" t="s">
        <v>33</v>
      </c>
      <c r="M378" s="52">
        <v>0</v>
      </c>
      <c r="N378" s="52">
        <v>0</v>
      </c>
      <c r="O378" s="52">
        <v>52</v>
      </c>
      <c r="P378" s="52" t="s">
        <v>8767</v>
      </c>
      <c r="Q378" s="52" t="s">
        <v>1514</v>
      </c>
      <c r="R378" s="52" t="s">
        <v>8797</v>
      </c>
      <c r="S378" s="52">
        <f t="shared" si="5"/>
        <v>4.26</v>
      </c>
      <c r="T378" s="52"/>
      <c r="U378" s="52"/>
    </row>
    <row r="379" spans="1:21" s="46" customFormat="1" ht="16.5" thickTop="1" thickBot="1" x14ac:dyDescent="0.3">
      <c r="A379" s="50" t="s">
        <v>8682</v>
      </c>
      <c r="B379" s="43" t="s">
        <v>8683</v>
      </c>
      <c r="C379" s="43" t="s">
        <v>38</v>
      </c>
      <c r="D379" s="43" t="s">
        <v>17</v>
      </c>
      <c r="E379" s="43" t="s">
        <v>18</v>
      </c>
      <c r="F379" s="43" t="s">
        <v>42</v>
      </c>
      <c r="G379" s="48">
        <v>46185.633333333331</v>
      </c>
      <c r="H379" s="48">
        <v>46190.591666666667</v>
      </c>
      <c r="I379" s="43">
        <v>525</v>
      </c>
      <c r="J379" s="43" t="s">
        <v>1156</v>
      </c>
      <c r="K379" s="43" t="s">
        <v>8343</v>
      </c>
      <c r="L379" s="43" t="s">
        <v>20</v>
      </c>
      <c r="M379" s="43">
        <v>415</v>
      </c>
      <c r="N379" s="43">
        <v>62</v>
      </c>
      <c r="O379" s="43">
        <v>88</v>
      </c>
      <c r="P379" s="43" t="s">
        <v>8766</v>
      </c>
      <c r="Q379" s="43" t="s">
        <v>1517</v>
      </c>
      <c r="R379" s="43" t="s">
        <v>8796</v>
      </c>
      <c r="S379" s="52">
        <f t="shared" si="5"/>
        <v>4.96</v>
      </c>
      <c r="T379" s="47"/>
      <c r="U379" s="47"/>
    </row>
    <row r="380" spans="1:21" ht="16.5" thickTop="1" thickBot="1" x14ac:dyDescent="0.3">
      <c r="A380" s="51" t="s">
        <v>8680</v>
      </c>
      <c r="B380" s="52" t="s">
        <v>8681</v>
      </c>
      <c r="C380" s="52" t="s">
        <v>38</v>
      </c>
      <c r="D380" s="52" t="s">
        <v>17</v>
      </c>
      <c r="E380" s="52" t="s">
        <v>18</v>
      </c>
      <c r="F380" s="52" t="s">
        <v>42</v>
      </c>
      <c r="G380" s="53">
        <v>46185.702777777777</v>
      </c>
      <c r="H380" s="53">
        <v>46190.616666666669</v>
      </c>
      <c r="I380" s="52">
        <v>16</v>
      </c>
      <c r="J380" s="52" t="s">
        <v>1156</v>
      </c>
      <c r="K380" s="52" t="s">
        <v>1156</v>
      </c>
      <c r="L380" s="52" t="s">
        <v>33</v>
      </c>
      <c r="M380" s="52">
        <v>16</v>
      </c>
      <c r="N380" s="52">
        <v>16</v>
      </c>
      <c r="O380" s="52">
        <v>16</v>
      </c>
      <c r="P380" s="52" t="s">
        <v>1355</v>
      </c>
      <c r="Q380" s="52" t="s">
        <v>1546</v>
      </c>
      <c r="R380" s="52"/>
      <c r="S380" s="52">
        <f t="shared" si="5"/>
        <v>4.91</v>
      </c>
      <c r="T380" s="52"/>
      <c r="U380" s="52"/>
    </row>
    <row r="381" spans="1:21" s="46" customFormat="1" ht="16.5" thickTop="1" thickBot="1" x14ac:dyDescent="0.3">
      <c r="A381" s="50" t="s">
        <v>8677</v>
      </c>
      <c r="B381" s="43" t="s">
        <v>8678</v>
      </c>
      <c r="C381" s="43" t="s">
        <v>38</v>
      </c>
      <c r="D381" s="43" t="s">
        <v>17</v>
      </c>
      <c r="E381" s="43" t="s">
        <v>18</v>
      </c>
      <c r="F381" s="43" t="s">
        <v>42</v>
      </c>
      <c r="G381" s="48">
        <v>46185.709027777775</v>
      </c>
      <c r="H381" s="48">
        <v>46188.583333333336</v>
      </c>
      <c r="I381" s="43">
        <v>25</v>
      </c>
      <c r="J381" s="43" t="s">
        <v>1156</v>
      </c>
      <c r="K381" s="43" t="s">
        <v>1156</v>
      </c>
      <c r="L381" s="43" t="s">
        <v>8679</v>
      </c>
      <c r="M381" s="43">
        <v>25</v>
      </c>
      <c r="N381" s="43">
        <v>25</v>
      </c>
      <c r="O381" s="43">
        <v>25</v>
      </c>
      <c r="P381" s="43" t="s">
        <v>8765</v>
      </c>
      <c r="Q381" s="43" t="s">
        <v>1517</v>
      </c>
      <c r="R381" s="43" t="s">
        <v>8795</v>
      </c>
      <c r="S381" s="52">
        <f t="shared" si="5"/>
        <v>2.87</v>
      </c>
      <c r="T381" s="47"/>
      <c r="U381" s="47"/>
    </row>
    <row r="382" spans="1:21" ht="16.5" thickTop="1" thickBot="1" x14ac:dyDescent="0.3">
      <c r="A382" s="51" t="s">
        <v>8675</v>
      </c>
      <c r="B382" s="52" t="s">
        <v>8676</v>
      </c>
      <c r="C382" s="52" t="s">
        <v>38</v>
      </c>
      <c r="D382" s="52" t="s">
        <v>17</v>
      </c>
      <c r="E382" s="52" t="s">
        <v>19</v>
      </c>
      <c r="F382" s="52" t="s">
        <v>42</v>
      </c>
      <c r="G382" s="53">
        <v>46185.722222222219</v>
      </c>
      <c r="H382" s="53">
        <v>46199.818055555559</v>
      </c>
      <c r="I382" s="52">
        <v>181</v>
      </c>
      <c r="J382" s="52" t="s">
        <v>1156</v>
      </c>
      <c r="K382" s="52" t="s">
        <v>8350</v>
      </c>
      <c r="L382" s="52" t="s">
        <v>20</v>
      </c>
      <c r="M382" s="52">
        <v>181</v>
      </c>
      <c r="N382" s="52">
        <v>40</v>
      </c>
      <c r="O382" s="52">
        <v>40</v>
      </c>
      <c r="P382" s="52" t="s">
        <v>8764</v>
      </c>
      <c r="Q382" s="52" t="s">
        <v>1546</v>
      </c>
      <c r="R382" s="52" t="s">
        <v>8794</v>
      </c>
      <c r="S382" s="52">
        <f t="shared" si="5"/>
        <v>14.1</v>
      </c>
      <c r="T382" s="52"/>
      <c r="U382" s="52"/>
    </row>
    <row r="383" spans="1:21" s="46" customFormat="1" ht="16.5" thickTop="1" thickBot="1" x14ac:dyDescent="0.3">
      <c r="A383" s="50" t="s">
        <v>8673</v>
      </c>
      <c r="B383" s="43" t="s">
        <v>8674</v>
      </c>
      <c r="C383" s="43" t="s">
        <v>38</v>
      </c>
      <c r="D383" s="43" t="s">
        <v>17</v>
      </c>
      <c r="E383" s="43" t="s">
        <v>18</v>
      </c>
      <c r="F383" s="43" t="s">
        <v>32</v>
      </c>
      <c r="G383" s="48">
        <v>46185.731249999997</v>
      </c>
      <c r="H383" s="48">
        <v>46188.604166666664</v>
      </c>
      <c r="I383" s="43">
        <v>148</v>
      </c>
      <c r="J383" s="43" t="s">
        <v>1156</v>
      </c>
      <c r="K383" s="43" t="s">
        <v>1156</v>
      </c>
      <c r="L383" s="43" t="s">
        <v>20</v>
      </c>
      <c r="M383" s="43">
        <v>148</v>
      </c>
      <c r="N383" s="43">
        <v>18</v>
      </c>
      <c r="O383" s="43">
        <v>18</v>
      </c>
      <c r="P383" s="43" t="s">
        <v>1321</v>
      </c>
      <c r="Q383" s="43" t="s">
        <v>1514</v>
      </c>
      <c r="R383" s="43" t="s">
        <v>8793</v>
      </c>
      <c r="S383" s="52">
        <f t="shared" si="5"/>
        <v>2.87</v>
      </c>
      <c r="T383" s="47"/>
      <c r="U383" s="47"/>
    </row>
    <row r="384" spans="1:21" ht="16.5" thickTop="1" thickBot="1" x14ac:dyDescent="0.3">
      <c r="A384" s="51" t="s">
        <v>8671</v>
      </c>
      <c r="B384" s="52" t="s">
        <v>8672</v>
      </c>
      <c r="C384" s="52" t="s">
        <v>38</v>
      </c>
      <c r="D384" s="52" t="s">
        <v>17</v>
      </c>
      <c r="E384" s="52" t="s">
        <v>19</v>
      </c>
      <c r="F384" s="52" t="s">
        <v>19</v>
      </c>
      <c r="G384" s="53">
        <v>46186.575694444444</v>
      </c>
      <c r="H384" s="53">
        <v>46188.612500000003</v>
      </c>
      <c r="I384" s="52">
        <v>51</v>
      </c>
      <c r="J384" s="52" t="s">
        <v>1156</v>
      </c>
      <c r="K384" s="52" t="s">
        <v>1156</v>
      </c>
      <c r="L384" s="52" t="s">
        <v>36</v>
      </c>
      <c r="M384" s="52">
        <v>51</v>
      </c>
      <c r="N384" s="52">
        <v>51</v>
      </c>
      <c r="O384" s="52">
        <v>51</v>
      </c>
      <c r="P384" s="52" t="s">
        <v>8763</v>
      </c>
      <c r="Q384" s="52" t="s">
        <v>1517</v>
      </c>
      <c r="R384" s="52" t="s">
        <v>8792</v>
      </c>
      <c r="S384" s="52">
        <f t="shared" si="5"/>
        <v>2.04</v>
      </c>
      <c r="T384" s="52"/>
      <c r="U384" s="52"/>
    </row>
    <row r="385" spans="1:21" s="46" customFormat="1" ht="16.5" thickTop="1" thickBot="1" x14ac:dyDescent="0.3">
      <c r="A385" s="50" t="s">
        <v>8669</v>
      </c>
      <c r="B385" s="43" t="s">
        <v>8670</v>
      </c>
      <c r="C385" s="43" t="s">
        <v>38</v>
      </c>
      <c r="D385" s="43" t="s">
        <v>17</v>
      </c>
      <c r="E385" s="43" t="s">
        <v>18</v>
      </c>
      <c r="F385" s="43" t="s">
        <v>42</v>
      </c>
      <c r="G385" s="48">
        <v>46186.632638888892</v>
      </c>
      <c r="H385" s="48">
        <v>46191.445833333331</v>
      </c>
      <c r="I385" s="43">
        <v>194</v>
      </c>
      <c r="J385" s="43" t="s">
        <v>1156</v>
      </c>
      <c r="K385" s="43" t="s">
        <v>1156</v>
      </c>
      <c r="L385" s="43" t="s">
        <v>36</v>
      </c>
      <c r="M385" s="43">
        <v>194</v>
      </c>
      <c r="N385" s="43">
        <v>15</v>
      </c>
      <c r="O385" s="43">
        <v>194</v>
      </c>
      <c r="P385" s="43" t="s">
        <v>8762</v>
      </c>
      <c r="Q385" s="43" t="s">
        <v>1517</v>
      </c>
      <c r="R385" s="43" t="s">
        <v>8791</v>
      </c>
      <c r="S385" s="52">
        <f t="shared" si="5"/>
        <v>4.8099999999999996</v>
      </c>
      <c r="T385" s="47"/>
      <c r="U385" s="47"/>
    </row>
    <row r="386" spans="1:21" ht="16.5" thickTop="1" thickBot="1" x14ac:dyDescent="0.3">
      <c r="A386" s="51" t="s">
        <v>8667</v>
      </c>
      <c r="B386" s="52" t="s">
        <v>8668</v>
      </c>
      <c r="C386" s="52" t="s">
        <v>38</v>
      </c>
      <c r="D386" s="52" t="s">
        <v>17</v>
      </c>
      <c r="E386" s="52" t="s">
        <v>18</v>
      </c>
      <c r="F386" s="52" t="s">
        <v>42</v>
      </c>
      <c r="G386" s="53">
        <v>46186.636111111111</v>
      </c>
      <c r="H386" s="53">
        <v>46191.474305555559</v>
      </c>
      <c r="I386" s="52">
        <v>156</v>
      </c>
      <c r="J386" s="52" t="s">
        <v>1156</v>
      </c>
      <c r="K386" s="52" t="s">
        <v>8294</v>
      </c>
      <c r="L386" s="52" t="s">
        <v>20</v>
      </c>
      <c r="M386" s="52">
        <v>156</v>
      </c>
      <c r="N386" s="52">
        <v>26</v>
      </c>
      <c r="O386" s="52">
        <v>24</v>
      </c>
      <c r="P386" s="52" t="s">
        <v>8761</v>
      </c>
      <c r="Q386" s="52" t="s">
        <v>1546</v>
      </c>
      <c r="R386" s="52" t="s">
        <v>8790</v>
      </c>
      <c r="S386" s="52">
        <f t="shared" ref="S386:S449" si="6">IF(OR(G386="",H386=""),"",ROUND(H386-G386,2))</f>
        <v>4.84</v>
      </c>
      <c r="T386" s="52"/>
      <c r="U386" s="52"/>
    </row>
    <row r="387" spans="1:21" s="46" customFormat="1" ht="16.5" thickTop="1" thickBot="1" x14ac:dyDescent="0.3">
      <c r="A387" s="50" t="s">
        <v>8665</v>
      </c>
      <c r="B387" s="43" t="s">
        <v>8666</v>
      </c>
      <c r="C387" s="43" t="s">
        <v>38</v>
      </c>
      <c r="D387" s="43" t="s">
        <v>17</v>
      </c>
      <c r="E387" s="43" t="s">
        <v>18</v>
      </c>
      <c r="F387" s="43" t="s">
        <v>42</v>
      </c>
      <c r="G387" s="48">
        <v>46186.64166666667</v>
      </c>
      <c r="H387" s="48">
        <v>46191.662499999999</v>
      </c>
      <c r="I387" s="43">
        <v>24</v>
      </c>
      <c r="J387" s="43" t="s">
        <v>1156</v>
      </c>
      <c r="K387" s="43" t="s">
        <v>1156</v>
      </c>
      <c r="L387" s="43" t="s">
        <v>36</v>
      </c>
      <c r="M387" s="43">
        <v>23</v>
      </c>
      <c r="N387" s="43">
        <v>23</v>
      </c>
      <c r="O387" s="43">
        <v>24</v>
      </c>
      <c r="P387" s="43" t="s">
        <v>8760</v>
      </c>
      <c r="Q387" s="43" t="s">
        <v>1514</v>
      </c>
      <c r="R387" s="43" t="s">
        <v>8789</v>
      </c>
      <c r="S387" s="52">
        <f t="shared" si="6"/>
        <v>5.0199999999999996</v>
      </c>
      <c r="T387" s="47"/>
      <c r="U387" s="47"/>
    </row>
    <row r="388" spans="1:21" ht="16.5" thickTop="1" thickBot="1" x14ac:dyDescent="0.3">
      <c r="A388" s="51" t="s">
        <v>8907</v>
      </c>
      <c r="B388" s="52" t="s">
        <v>8978</v>
      </c>
      <c r="C388" s="52" t="s">
        <v>39</v>
      </c>
      <c r="D388" s="52" t="s">
        <v>17</v>
      </c>
      <c r="E388" s="52" t="s">
        <v>18</v>
      </c>
      <c r="F388" s="52" t="s">
        <v>32</v>
      </c>
      <c r="G388" s="53">
        <v>46188.502083333333</v>
      </c>
      <c r="H388" s="53">
        <v>46199.55972222222</v>
      </c>
      <c r="I388" s="52">
        <v>114</v>
      </c>
      <c r="J388" s="52" t="s">
        <v>1156</v>
      </c>
      <c r="K388" s="52" t="s">
        <v>1156</v>
      </c>
      <c r="L388" s="52" t="s">
        <v>20</v>
      </c>
      <c r="M388" s="52">
        <v>0</v>
      </c>
      <c r="N388" s="52">
        <v>0</v>
      </c>
      <c r="O388" s="52">
        <v>15</v>
      </c>
      <c r="P388" s="52" t="s">
        <v>9082</v>
      </c>
      <c r="Q388" s="52" t="s">
        <v>1517</v>
      </c>
      <c r="R388" s="52" t="s">
        <v>9083</v>
      </c>
      <c r="S388" s="52">
        <f t="shared" si="6"/>
        <v>11.06</v>
      </c>
      <c r="T388" s="52"/>
      <c r="U388" s="52"/>
    </row>
    <row r="389" spans="1:21" s="46" customFormat="1" ht="16.5" thickTop="1" thickBot="1" x14ac:dyDescent="0.3">
      <c r="A389" s="50" t="s">
        <v>8906</v>
      </c>
      <c r="B389" s="43" t="s">
        <v>8977</v>
      </c>
      <c r="C389" s="43" t="s">
        <v>38</v>
      </c>
      <c r="D389" s="43" t="s">
        <v>17</v>
      </c>
      <c r="E389" s="43" t="s">
        <v>18</v>
      </c>
      <c r="F389" s="43" t="s">
        <v>32</v>
      </c>
      <c r="G389" s="48">
        <v>46188.505555555559</v>
      </c>
      <c r="H389" s="48">
        <v>46189.442361111112</v>
      </c>
      <c r="I389" s="43">
        <v>1</v>
      </c>
      <c r="J389" s="43" t="s">
        <v>2373</v>
      </c>
      <c r="K389" s="43" t="s">
        <v>8317</v>
      </c>
      <c r="L389" s="43" t="s">
        <v>33</v>
      </c>
      <c r="M389" s="43">
        <v>1</v>
      </c>
      <c r="N389" s="43">
        <v>1</v>
      </c>
      <c r="O389" s="43">
        <v>1</v>
      </c>
      <c r="P389" s="43" t="s">
        <v>9080</v>
      </c>
      <c r="Q389" s="43" t="s">
        <v>1517</v>
      </c>
      <c r="R389" s="43" t="s">
        <v>9081</v>
      </c>
      <c r="S389" s="52">
        <f t="shared" si="6"/>
        <v>0.94</v>
      </c>
      <c r="T389" s="47"/>
      <c r="U389" s="47"/>
    </row>
    <row r="390" spans="1:21" ht="16.5" thickTop="1" thickBot="1" x14ac:dyDescent="0.3">
      <c r="A390" s="51" t="s">
        <v>8905</v>
      </c>
      <c r="B390" s="52" t="s">
        <v>8976</v>
      </c>
      <c r="C390" s="52" t="s">
        <v>38</v>
      </c>
      <c r="D390" s="52" t="s">
        <v>17</v>
      </c>
      <c r="E390" s="52" t="s">
        <v>19</v>
      </c>
      <c r="F390" s="52" t="s">
        <v>19</v>
      </c>
      <c r="G390" s="53">
        <v>46188.524305555555</v>
      </c>
      <c r="H390" s="53">
        <v>46189.504861111112</v>
      </c>
      <c r="I390" s="52">
        <v>6</v>
      </c>
      <c r="J390" s="52" t="s">
        <v>1156</v>
      </c>
      <c r="K390" s="52" t="s">
        <v>1156</v>
      </c>
      <c r="L390" s="52" t="s">
        <v>33</v>
      </c>
      <c r="M390" s="52">
        <v>6</v>
      </c>
      <c r="N390" s="52">
        <v>6</v>
      </c>
      <c r="O390" s="52">
        <v>6</v>
      </c>
      <c r="P390" s="52" t="s">
        <v>9078</v>
      </c>
      <c r="Q390" s="52" t="s">
        <v>1514</v>
      </c>
      <c r="R390" s="52" t="s">
        <v>9079</v>
      </c>
      <c r="S390" s="52">
        <f t="shared" si="6"/>
        <v>0.98</v>
      </c>
      <c r="T390" s="52"/>
      <c r="U390" s="52"/>
    </row>
    <row r="391" spans="1:21" s="46" customFormat="1" ht="16.5" thickTop="1" thickBot="1" x14ac:dyDescent="0.3">
      <c r="A391" s="50" t="s">
        <v>8904</v>
      </c>
      <c r="B391" s="43" t="s">
        <v>8975</v>
      </c>
      <c r="C391" s="43" t="s">
        <v>38</v>
      </c>
      <c r="D391" s="43" t="s">
        <v>17</v>
      </c>
      <c r="E391" s="43" t="s">
        <v>18</v>
      </c>
      <c r="F391" s="43" t="s">
        <v>32</v>
      </c>
      <c r="G391" s="48">
        <v>46188.563888888886</v>
      </c>
      <c r="H391" s="48">
        <v>46189.449305555558</v>
      </c>
      <c r="I391" s="43">
        <v>7</v>
      </c>
      <c r="J391" s="43" t="s">
        <v>2373</v>
      </c>
      <c r="K391" s="43" t="s">
        <v>8310</v>
      </c>
      <c r="L391" s="43" t="s">
        <v>33</v>
      </c>
      <c r="M391" s="43">
        <v>7</v>
      </c>
      <c r="N391" s="43">
        <v>7</v>
      </c>
      <c r="O391" s="43">
        <v>7</v>
      </c>
      <c r="P391" s="43" t="s">
        <v>9076</v>
      </c>
      <c r="Q391" s="43" t="s">
        <v>1517</v>
      </c>
      <c r="R391" s="43" t="s">
        <v>9077</v>
      </c>
      <c r="S391" s="52">
        <f t="shared" si="6"/>
        <v>0.89</v>
      </c>
      <c r="T391" s="47"/>
      <c r="U391" s="47"/>
    </row>
    <row r="392" spans="1:21" ht="16.5" thickTop="1" thickBot="1" x14ac:dyDescent="0.3">
      <c r="A392" s="51" t="s">
        <v>8903</v>
      </c>
      <c r="B392" s="52" t="s">
        <v>8974</v>
      </c>
      <c r="C392" s="52" t="s">
        <v>38</v>
      </c>
      <c r="D392" s="52" t="s">
        <v>17</v>
      </c>
      <c r="E392" s="52" t="s">
        <v>18</v>
      </c>
      <c r="F392" s="52" t="s">
        <v>28</v>
      </c>
      <c r="G392" s="53">
        <v>46188.660416666666</v>
      </c>
      <c r="H392" s="53">
        <v>46189.513888888891</v>
      </c>
      <c r="I392" s="52">
        <v>39</v>
      </c>
      <c r="J392" s="52" t="s">
        <v>1156</v>
      </c>
      <c r="K392" s="52" t="s">
        <v>1156</v>
      </c>
      <c r="L392" s="52" t="s">
        <v>8486</v>
      </c>
      <c r="M392" s="52">
        <v>38</v>
      </c>
      <c r="N392" s="52">
        <v>38</v>
      </c>
      <c r="O392" s="52">
        <v>39</v>
      </c>
      <c r="P392" s="52" t="s">
        <v>9034</v>
      </c>
      <c r="Q392" s="52" t="s">
        <v>1517</v>
      </c>
      <c r="R392" s="52" t="s">
        <v>9075</v>
      </c>
      <c r="S392" s="52">
        <f t="shared" si="6"/>
        <v>0.85</v>
      </c>
      <c r="T392" s="52"/>
      <c r="U392" s="52"/>
    </row>
    <row r="393" spans="1:21" s="46" customFormat="1" ht="16.5" thickTop="1" thickBot="1" x14ac:dyDescent="0.3">
      <c r="A393" s="50" t="s">
        <v>8902</v>
      </c>
      <c r="B393" s="43" t="s">
        <v>8973</v>
      </c>
      <c r="C393" s="43" t="s">
        <v>38</v>
      </c>
      <c r="D393" s="43" t="s">
        <v>17</v>
      </c>
      <c r="E393" s="43" t="s">
        <v>18</v>
      </c>
      <c r="F393" s="43" t="s">
        <v>42</v>
      </c>
      <c r="G393" s="48">
        <v>46188.661111111112</v>
      </c>
      <c r="H393" s="48">
        <v>46189.538194444445</v>
      </c>
      <c r="I393" s="43">
        <v>4</v>
      </c>
      <c r="J393" s="43" t="s">
        <v>1156</v>
      </c>
      <c r="K393" s="43" t="s">
        <v>1156</v>
      </c>
      <c r="L393" s="43" t="s">
        <v>33</v>
      </c>
      <c r="M393" s="43">
        <v>4</v>
      </c>
      <c r="N393" s="43">
        <v>4</v>
      </c>
      <c r="O393" s="43">
        <v>4</v>
      </c>
      <c r="P393" s="43" t="s">
        <v>8627</v>
      </c>
      <c r="Q393" s="43" t="s">
        <v>1517</v>
      </c>
      <c r="R393" s="43" t="s">
        <v>9074</v>
      </c>
      <c r="S393" s="52">
        <f t="shared" si="6"/>
        <v>0.88</v>
      </c>
      <c r="T393" s="47"/>
      <c r="U393" s="47"/>
    </row>
    <row r="394" spans="1:21" ht="16.5" thickTop="1" thickBot="1" x14ac:dyDescent="0.3">
      <c r="A394" s="51" t="s">
        <v>8901</v>
      </c>
      <c r="B394" s="52" t="s">
        <v>8972</v>
      </c>
      <c r="C394" s="52" t="s">
        <v>38</v>
      </c>
      <c r="D394" s="52" t="s">
        <v>17</v>
      </c>
      <c r="E394" s="52" t="s">
        <v>18</v>
      </c>
      <c r="F394" s="52" t="s">
        <v>42</v>
      </c>
      <c r="G394" s="53">
        <v>46188.695138888892</v>
      </c>
      <c r="H394" s="53">
        <v>46193.607638888891</v>
      </c>
      <c r="I394" s="52">
        <v>31</v>
      </c>
      <c r="J394" s="52" t="s">
        <v>1156</v>
      </c>
      <c r="K394" s="52" t="s">
        <v>1156</v>
      </c>
      <c r="L394" s="52" t="s">
        <v>25</v>
      </c>
      <c r="M394" s="52">
        <v>31</v>
      </c>
      <c r="N394" s="52">
        <v>14</v>
      </c>
      <c r="O394" s="52">
        <v>14</v>
      </c>
      <c r="P394" s="52" t="s">
        <v>9072</v>
      </c>
      <c r="Q394" s="52" t="s">
        <v>1517</v>
      </c>
      <c r="R394" s="52" t="s">
        <v>9073</v>
      </c>
      <c r="S394" s="52">
        <f t="shared" si="6"/>
        <v>4.91</v>
      </c>
      <c r="T394" s="52"/>
      <c r="U394" s="52"/>
    </row>
    <row r="395" spans="1:21" s="46" customFormat="1" ht="16.5" thickTop="1" thickBot="1" x14ac:dyDescent="0.3">
      <c r="A395" s="50" t="s">
        <v>8900</v>
      </c>
      <c r="B395" s="43" t="s">
        <v>8971</v>
      </c>
      <c r="C395" s="43" t="s">
        <v>38</v>
      </c>
      <c r="D395" s="43" t="s">
        <v>17</v>
      </c>
      <c r="E395" s="43" t="s">
        <v>24</v>
      </c>
      <c r="F395" s="43" t="s">
        <v>24</v>
      </c>
      <c r="G395" s="48">
        <v>46188.797222222223</v>
      </c>
      <c r="H395" s="48">
        <v>46193.893750000003</v>
      </c>
      <c r="I395" s="43">
        <v>5</v>
      </c>
      <c r="J395" s="43" t="s">
        <v>2373</v>
      </c>
      <c r="K395" s="43" t="s">
        <v>8264</v>
      </c>
      <c r="L395" s="43" t="s">
        <v>25</v>
      </c>
      <c r="M395" s="43">
        <v>5</v>
      </c>
      <c r="N395" s="43">
        <v>1</v>
      </c>
      <c r="O395" s="43">
        <v>1</v>
      </c>
      <c r="P395" s="43" t="s">
        <v>9071</v>
      </c>
      <c r="Q395" s="43" t="s">
        <v>1517</v>
      </c>
      <c r="R395" s="43"/>
      <c r="S395" s="52">
        <f t="shared" si="6"/>
        <v>5.0999999999999996</v>
      </c>
      <c r="T395" s="47"/>
      <c r="U395" s="47"/>
    </row>
    <row r="396" spans="1:21" ht="16.5" thickTop="1" thickBot="1" x14ac:dyDescent="0.3">
      <c r="A396" s="51" t="s">
        <v>8899</v>
      </c>
      <c r="B396" s="52" t="s">
        <v>8970</v>
      </c>
      <c r="C396" s="52" t="s">
        <v>38</v>
      </c>
      <c r="D396" s="52" t="s">
        <v>22</v>
      </c>
      <c r="E396" s="52" t="s">
        <v>19</v>
      </c>
      <c r="F396" s="52" t="s">
        <v>24</v>
      </c>
      <c r="G396" s="53">
        <v>46189.383333333331</v>
      </c>
      <c r="H396" s="53">
        <v>46189.634722222225</v>
      </c>
      <c r="I396" s="52">
        <v>341</v>
      </c>
      <c r="J396" s="52" t="s">
        <v>2373</v>
      </c>
      <c r="K396" s="52" t="s">
        <v>31</v>
      </c>
      <c r="L396" s="52" t="s">
        <v>25</v>
      </c>
      <c r="M396" s="52">
        <v>339</v>
      </c>
      <c r="N396" s="52">
        <v>90</v>
      </c>
      <c r="O396" s="52">
        <v>91</v>
      </c>
      <c r="P396" s="52" t="s">
        <v>1440</v>
      </c>
      <c r="Q396" s="52" t="s">
        <v>1546</v>
      </c>
      <c r="R396" s="52" t="s">
        <v>9070</v>
      </c>
      <c r="S396" s="52">
        <f t="shared" si="6"/>
        <v>0.25</v>
      </c>
      <c r="T396" s="52"/>
      <c r="U396" s="52"/>
    </row>
    <row r="397" spans="1:21" s="46" customFormat="1" ht="16.5" thickTop="1" thickBot="1" x14ac:dyDescent="0.3">
      <c r="A397" s="50" t="s">
        <v>8898</v>
      </c>
      <c r="B397" s="43" t="s">
        <v>8970</v>
      </c>
      <c r="C397" s="43" t="s">
        <v>39</v>
      </c>
      <c r="D397" s="43" t="s">
        <v>17</v>
      </c>
      <c r="E397" s="43" t="s">
        <v>19</v>
      </c>
      <c r="F397" s="43" t="s">
        <v>24</v>
      </c>
      <c r="G397" s="48">
        <v>46189.383333333331</v>
      </c>
      <c r="H397" s="48">
        <v>46190.386805555558</v>
      </c>
      <c r="I397" s="43">
        <v>0</v>
      </c>
      <c r="J397" s="43" t="s">
        <v>2373</v>
      </c>
      <c r="K397" s="43" t="s">
        <v>31</v>
      </c>
      <c r="L397" s="43" t="s">
        <v>25</v>
      </c>
      <c r="M397" s="43">
        <v>0</v>
      </c>
      <c r="N397" s="43">
        <v>0</v>
      </c>
      <c r="O397" s="43">
        <v>586</v>
      </c>
      <c r="P397" s="43" t="s">
        <v>1440</v>
      </c>
      <c r="Q397" s="43" t="s">
        <v>1546</v>
      </c>
      <c r="R397" s="43" t="s">
        <v>9069</v>
      </c>
      <c r="S397" s="52">
        <f t="shared" si="6"/>
        <v>1</v>
      </c>
      <c r="T397" s="47"/>
      <c r="U397" s="47"/>
    </row>
    <row r="398" spans="1:21" ht="16.5" thickTop="1" thickBot="1" x14ac:dyDescent="0.3">
      <c r="A398" s="51" t="s">
        <v>8897</v>
      </c>
      <c r="B398" s="52" t="s">
        <v>8969</v>
      </c>
      <c r="C398" s="52" t="s">
        <v>38</v>
      </c>
      <c r="D398" s="52" t="s">
        <v>17</v>
      </c>
      <c r="E398" s="52" t="s">
        <v>18</v>
      </c>
      <c r="F398" s="52" t="s">
        <v>42</v>
      </c>
      <c r="G398" s="53">
        <v>46189.461111111108</v>
      </c>
      <c r="H398" s="53">
        <v>46190.636111111111</v>
      </c>
      <c r="I398" s="52">
        <v>11</v>
      </c>
      <c r="J398" s="52" t="s">
        <v>1156</v>
      </c>
      <c r="K398" s="52" t="s">
        <v>1156</v>
      </c>
      <c r="L398" s="52" t="s">
        <v>33</v>
      </c>
      <c r="M398" s="52">
        <v>11</v>
      </c>
      <c r="N398" s="52">
        <v>11</v>
      </c>
      <c r="O398" s="52">
        <v>11</v>
      </c>
      <c r="P398" s="52" t="s">
        <v>9067</v>
      </c>
      <c r="Q398" s="52" t="s">
        <v>1514</v>
      </c>
      <c r="R398" s="52" t="s">
        <v>9068</v>
      </c>
      <c r="S398" s="52">
        <f t="shared" si="6"/>
        <v>1.18</v>
      </c>
      <c r="T398" s="52"/>
      <c r="U398" s="52"/>
    </row>
    <row r="399" spans="1:21" s="46" customFormat="1" ht="16.5" thickTop="1" thickBot="1" x14ac:dyDescent="0.3">
      <c r="A399" s="50" t="s">
        <v>8896</v>
      </c>
      <c r="B399" s="43" t="s">
        <v>8968</v>
      </c>
      <c r="C399" s="43" t="s">
        <v>38</v>
      </c>
      <c r="D399" s="43" t="s">
        <v>17</v>
      </c>
      <c r="E399" s="43" t="s">
        <v>18</v>
      </c>
      <c r="F399" s="43" t="s">
        <v>42</v>
      </c>
      <c r="G399" s="48">
        <v>46189.478472222225</v>
      </c>
      <c r="H399" s="48">
        <v>46191.477083333331</v>
      </c>
      <c r="I399" s="43">
        <v>11</v>
      </c>
      <c r="J399" s="43" t="s">
        <v>2373</v>
      </c>
      <c r="K399" s="43" t="s">
        <v>8310</v>
      </c>
      <c r="L399" s="43" t="s">
        <v>33</v>
      </c>
      <c r="M399" s="43">
        <v>11</v>
      </c>
      <c r="N399" s="43">
        <v>11</v>
      </c>
      <c r="O399" s="43">
        <v>11</v>
      </c>
      <c r="P399" s="43" t="s">
        <v>9065</v>
      </c>
      <c r="Q399" s="43" t="s">
        <v>1517</v>
      </c>
      <c r="R399" s="43" t="s">
        <v>9066</v>
      </c>
      <c r="S399" s="52">
        <f t="shared" si="6"/>
        <v>2</v>
      </c>
      <c r="T399" s="47"/>
      <c r="U399" s="47"/>
    </row>
    <row r="400" spans="1:21" ht="16.5" thickTop="1" thickBot="1" x14ac:dyDescent="0.3">
      <c r="A400" s="51" t="s">
        <v>8895</v>
      </c>
      <c r="B400" s="52" t="s">
        <v>8967</v>
      </c>
      <c r="C400" s="52" t="s">
        <v>38</v>
      </c>
      <c r="D400" s="52" t="s">
        <v>17</v>
      </c>
      <c r="E400" s="52" t="s">
        <v>18</v>
      </c>
      <c r="F400" s="52" t="s">
        <v>42</v>
      </c>
      <c r="G400" s="53">
        <v>46189.486111111109</v>
      </c>
      <c r="H400" s="53">
        <v>46190.496527777781</v>
      </c>
      <c r="I400" s="52">
        <v>4</v>
      </c>
      <c r="J400" s="52" t="s">
        <v>2373</v>
      </c>
      <c r="K400" s="52" t="s">
        <v>8317</v>
      </c>
      <c r="L400" s="52" t="s">
        <v>33</v>
      </c>
      <c r="M400" s="52">
        <v>4</v>
      </c>
      <c r="N400" s="52">
        <v>4</v>
      </c>
      <c r="O400" s="52">
        <v>4</v>
      </c>
      <c r="P400" s="52" t="s">
        <v>1425</v>
      </c>
      <c r="Q400" s="52" t="s">
        <v>1517</v>
      </c>
      <c r="R400" s="52" t="s">
        <v>9064</v>
      </c>
      <c r="S400" s="52">
        <f t="shared" si="6"/>
        <v>1.01</v>
      </c>
      <c r="T400" s="52"/>
      <c r="U400" s="52"/>
    </row>
    <row r="401" spans="1:21" s="46" customFormat="1" ht="16.5" thickTop="1" thickBot="1" x14ac:dyDescent="0.3">
      <c r="A401" s="50" t="s">
        <v>8894</v>
      </c>
      <c r="B401" s="43" t="s">
        <v>8966</v>
      </c>
      <c r="C401" s="43" t="s">
        <v>38</v>
      </c>
      <c r="D401" s="43" t="s">
        <v>17</v>
      </c>
      <c r="E401" s="43" t="s">
        <v>19</v>
      </c>
      <c r="F401" s="43" t="s">
        <v>23</v>
      </c>
      <c r="G401" s="48">
        <v>46189.490277777775</v>
      </c>
      <c r="H401" s="48">
        <v>46193.893750000003</v>
      </c>
      <c r="I401" s="43">
        <v>12</v>
      </c>
      <c r="J401" s="43" t="s">
        <v>2373</v>
      </c>
      <c r="K401" s="43" t="s">
        <v>8278</v>
      </c>
      <c r="L401" s="43" t="s">
        <v>31</v>
      </c>
      <c r="M401" s="43">
        <v>12</v>
      </c>
      <c r="N401" s="43">
        <v>12</v>
      </c>
      <c r="O401" s="43">
        <v>12</v>
      </c>
      <c r="P401" s="43" t="s">
        <v>1295</v>
      </c>
      <c r="Q401" s="43" t="s">
        <v>1517</v>
      </c>
      <c r="R401" s="43"/>
      <c r="S401" s="52">
        <f t="shared" si="6"/>
        <v>4.4000000000000004</v>
      </c>
      <c r="T401" s="47"/>
      <c r="U401" s="47"/>
    </row>
    <row r="402" spans="1:21" ht="16.5" thickTop="1" thickBot="1" x14ac:dyDescent="0.3">
      <c r="A402" s="51" t="s">
        <v>8893</v>
      </c>
      <c r="B402" s="52" t="s">
        <v>8965</v>
      </c>
      <c r="C402" s="52" t="s">
        <v>38</v>
      </c>
      <c r="D402" s="52" t="s">
        <v>17</v>
      </c>
      <c r="E402" s="52" t="s">
        <v>19</v>
      </c>
      <c r="F402" s="52" t="s">
        <v>19</v>
      </c>
      <c r="G402" s="53">
        <v>46189.520833333336</v>
      </c>
      <c r="H402" s="53">
        <v>46190.642361111109</v>
      </c>
      <c r="I402" s="52">
        <v>1</v>
      </c>
      <c r="J402" s="52" t="s">
        <v>1156</v>
      </c>
      <c r="K402" s="52" t="s">
        <v>1156</v>
      </c>
      <c r="L402" s="52" t="s">
        <v>33</v>
      </c>
      <c r="M402" s="52">
        <v>1</v>
      </c>
      <c r="N402" s="52">
        <v>1</v>
      </c>
      <c r="O402" s="52">
        <v>1</v>
      </c>
      <c r="P402" s="52" t="s">
        <v>8580</v>
      </c>
      <c r="Q402" s="52" t="s">
        <v>1517</v>
      </c>
      <c r="R402" s="52" t="s">
        <v>9063</v>
      </c>
      <c r="S402" s="52">
        <f t="shared" si="6"/>
        <v>1.1200000000000001</v>
      </c>
      <c r="T402" s="52"/>
      <c r="U402" s="52"/>
    </row>
    <row r="403" spans="1:21" s="46" customFormat="1" ht="16.5" thickTop="1" thickBot="1" x14ac:dyDescent="0.3">
      <c r="A403" s="50" t="s">
        <v>8892</v>
      </c>
      <c r="B403" s="43" t="s">
        <v>8964</v>
      </c>
      <c r="C403" s="43" t="s">
        <v>38</v>
      </c>
      <c r="D403" s="43" t="s">
        <v>17</v>
      </c>
      <c r="E403" s="43" t="s">
        <v>18</v>
      </c>
      <c r="F403" s="43" t="s">
        <v>42</v>
      </c>
      <c r="G403" s="48">
        <v>46189.555555555555</v>
      </c>
      <c r="H403" s="48">
        <v>46196.509722222225</v>
      </c>
      <c r="I403" s="43">
        <v>11</v>
      </c>
      <c r="J403" s="43" t="s">
        <v>1156</v>
      </c>
      <c r="K403" s="43" t="s">
        <v>1156</v>
      </c>
      <c r="L403" s="43" t="s">
        <v>33</v>
      </c>
      <c r="M403" s="43">
        <v>11</v>
      </c>
      <c r="N403" s="43">
        <v>11</v>
      </c>
      <c r="O403" s="43">
        <v>11</v>
      </c>
      <c r="P403" s="43" t="s">
        <v>9061</v>
      </c>
      <c r="Q403" s="43" t="s">
        <v>1514</v>
      </c>
      <c r="R403" s="43" t="s">
        <v>9062</v>
      </c>
      <c r="S403" s="52">
        <f t="shared" si="6"/>
        <v>6.95</v>
      </c>
      <c r="T403" s="47"/>
      <c r="U403" s="47"/>
    </row>
    <row r="404" spans="1:21" ht="16.5" thickTop="1" thickBot="1" x14ac:dyDescent="0.3">
      <c r="A404" s="51" t="s">
        <v>8891</v>
      </c>
      <c r="B404" s="52" t="s">
        <v>8963</v>
      </c>
      <c r="C404" s="52" t="s">
        <v>38</v>
      </c>
      <c r="D404" s="52" t="s">
        <v>17</v>
      </c>
      <c r="E404" s="52" t="s">
        <v>18</v>
      </c>
      <c r="F404" s="52" t="s">
        <v>42</v>
      </c>
      <c r="G404" s="53">
        <v>46189.629166666666</v>
      </c>
      <c r="H404" s="53">
        <v>46190.646527777775</v>
      </c>
      <c r="I404" s="52">
        <v>21</v>
      </c>
      <c r="J404" s="52" t="s">
        <v>1156</v>
      </c>
      <c r="K404" s="52" t="s">
        <v>1156</v>
      </c>
      <c r="L404" s="52" t="s">
        <v>36</v>
      </c>
      <c r="M404" s="52">
        <v>21</v>
      </c>
      <c r="N404" s="52">
        <v>21</v>
      </c>
      <c r="O404" s="52">
        <v>21</v>
      </c>
      <c r="P404" s="52" t="s">
        <v>9059</v>
      </c>
      <c r="Q404" s="52" t="s">
        <v>1517</v>
      </c>
      <c r="R404" s="52" t="s">
        <v>9060</v>
      </c>
      <c r="S404" s="52">
        <f t="shared" si="6"/>
        <v>1.02</v>
      </c>
      <c r="T404" s="52"/>
      <c r="U404" s="52"/>
    </row>
    <row r="405" spans="1:21" s="46" customFormat="1" ht="16.5" thickTop="1" thickBot="1" x14ac:dyDescent="0.3">
      <c r="A405" s="50" t="s">
        <v>8890</v>
      </c>
      <c r="B405" s="43" t="s">
        <v>8962</v>
      </c>
      <c r="C405" s="43" t="s">
        <v>38</v>
      </c>
      <c r="D405" s="43" t="s">
        <v>17</v>
      </c>
      <c r="E405" s="43" t="s">
        <v>18</v>
      </c>
      <c r="F405" s="43" t="s">
        <v>42</v>
      </c>
      <c r="G405" s="48">
        <v>46189.631249999999</v>
      </c>
      <c r="H405" s="48">
        <v>46191.521527777775</v>
      </c>
      <c r="I405" s="43">
        <v>231</v>
      </c>
      <c r="J405" s="43" t="s">
        <v>1156</v>
      </c>
      <c r="K405" s="43" t="s">
        <v>1156</v>
      </c>
      <c r="L405" s="43" t="s">
        <v>36</v>
      </c>
      <c r="M405" s="43">
        <v>231</v>
      </c>
      <c r="N405" s="43">
        <v>231</v>
      </c>
      <c r="O405" s="43">
        <v>231</v>
      </c>
      <c r="P405" s="43" t="s">
        <v>8770</v>
      </c>
      <c r="Q405" s="43" t="s">
        <v>1517</v>
      </c>
      <c r="R405" s="43" t="s">
        <v>9058</v>
      </c>
      <c r="S405" s="52">
        <f t="shared" si="6"/>
        <v>1.89</v>
      </c>
      <c r="T405" s="47"/>
      <c r="U405" s="47"/>
    </row>
    <row r="406" spans="1:21" ht="16.5" thickTop="1" thickBot="1" x14ac:dyDescent="0.3">
      <c r="A406" s="51" t="s">
        <v>8889</v>
      </c>
      <c r="B406" s="52" t="s">
        <v>8961</v>
      </c>
      <c r="C406" s="52" t="s">
        <v>38</v>
      </c>
      <c r="D406" s="52" t="s">
        <v>17</v>
      </c>
      <c r="E406" s="52" t="s">
        <v>18</v>
      </c>
      <c r="F406" s="52" t="s">
        <v>42</v>
      </c>
      <c r="G406" s="53">
        <v>46189.634722222225</v>
      </c>
      <c r="H406" s="53">
        <v>46190.498611111114</v>
      </c>
      <c r="I406" s="52">
        <v>1</v>
      </c>
      <c r="J406" s="52" t="s">
        <v>2373</v>
      </c>
      <c r="K406" s="52" t="s">
        <v>8317</v>
      </c>
      <c r="L406" s="52" t="s">
        <v>33</v>
      </c>
      <c r="M406" s="52">
        <v>1</v>
      </c>
      <c r="N406" s="52">
        <v>1</v>
      </c>
      <c r="O406" s="52">
        <v>1</v>
      </c>
      <c r="P406" s="52" t="s">
        <v>884</v>
      </c>
      <c r="Q406" s="52" t="s">
        <v>1517</v>
      </c>
      <c r="R406" s="52" t="s">
        <v>9057</v>
      </c>
      <c r="S406" s="52">
        <f t="shared" si="6"/>
        <v>0.86</v>
      </c>
      <c r="T406" s="52"/>
      <c r="U406" s="52"/>
    </row>
    <row r="407" spans="1:21" s="46" customFormat="1" ht="16.5" thickTop="1" thickBot="1" x14ac:dyDescent="0.3">
      <c r="A407" s="50" t="s">
        <v>8888</v>
      </c>
      <c r="B407" s="43" t="s">
        <v>8960</v>
      </c>
      <c r="C407" s="43" t="s">
        <v>38</v>
      </c>
      <c r="D407" s="43" t="s">
        <v>17</v>
      </c>
      <c r="E407" s="43" t="s">
        <v>18</v>
      </c>
      <c r="F407" s="43" t="s">
        <v>32</v>
      </c>
      <c r="G407" s="48">
        <v>46189.637499999997</v>
      </c>
      <c r="H407" s="48">
        <v>46190.673611111109</v>
      </c>
      <c r="I407" s="43">
        <v>14</v>
      </c>
      <c r="J407" s="43" t="s">
        <v>1156</v>
      </c>
      <c r="K407" s="43" t="s">
        <v>1156</v>
      </c>
      <c r="L407" s="43" t="s">
        <v>20</v>
      </c>
      <c r="M407" s="43">
        <v>14</v>
      </c>
      <c r="N407" s="43">
        <v>2</v>
      </c>
      <c r="O407" s="43">
        <v>2</v>
      </c>
      <c r="P407" s="43" t="s">
        <v>9055</v>
      </c>
      <c r="Q407" s="43" t="s">
        <v>1517</v>
      </c>
      <c r="R407" s="43" t="s">
        <v>9056</v>
      </c>
      <c r="S407" s="52">
        <f t="shared" si="6"/>
        <v>1.04</v>
      </c>
      <c r="T407" s="47"/>
      <c r="U407" s="47"/>
    </row>
    <row r="408" spans="1:21" ht="16.5" thickTop="1" thickBot="1" x14ac:dyDescent="0.3">
      <c r="A408" s="51" t="s">
        <v>8887</v>
      </c>
      <c r="B408" s="52" t="s">
        <v>8959</v>
      </c>
      <c r="C408" s="52" t="s">
        <v>39</v>
      </c>
      <c r="D408" s="52" t="s">
        <v>17</v>
      </c>
      <c r="E408" s="52" t="s">
        <v>18</v>
      </c>
      <c r="F408" s="52" t="s">
        <v>42</v>
      </c>
      <c r="G408" s="53">
        <v>46189.663194444445</v>
      </c>
      <c r="H408" s="53">
        <v>46193.370833333334</v>
      </c>
      <c r="I408" s="52">
        <v>457</v>
      </c>
      <c r="J408" s="52" t="s">
        <v>1156</v>
      </c>
      <c r="K408" s="52" t="s">
        <v>1156</v>
      </c>
      <c r="L408" s="52" t="s">
        <v>25</v>
      </c>
      <c r="M408" s="52">
        <v>0</v>
      </c>
      <c r="N408" s="52">
        <v>0</v>
      </c>
      <c r="O408" s="52">
        <v>102</v>
      </c>
      <c r="P408" s="52" t="s">
        <v>9053</v>
      </c>
      <c r="Q408" s="52" t="s">
        <v>1517</v>
      </c>
      <c r="R408" s="52" t="s">
        <v>9054</v>
      </c>
      <c r="S408" s="52">
        <f t="shared" si="6"/>
        <v>3.71</v>
      </c>
      <c r="T408" s="52"/>
      <c r="U408" s="52"/>
    </row>
    <row r="409" spans="1:21" s="46" customFormat="1" ht="16.5" thickTop="1" thickBot="1" x14ac:dyDescent="0.3">
      <c r="A409" s="50" t="s">
        <v>8886</v>
      </c>
      <c r="B409" s="43" t="s">
        <v>8958</v>
      </c>
      <c r="C409" s="43" t="s">
        <v>38</v>
      </c>
      <c r="D409" s="43" t="s">
        <v>17</v>
      </c>
      <c r="E409" s="43" t="s">
        <v>18</v>
      </c>
      <c r="F409" s="43" t="s">
        <v>42</v>
      </c>
      <c r="G409" s="48">
        <v>46189.699305555558</v>
      </c>
      <c r="H409" s="48">
        <v>46196.519444444442</v>
      </c>
      <c r="I409" s="43">
        <v>148</v>
      </c>
      <c r="J409" s="43" t="s">
        <v>1156</v>
      </c>
      <c r="K409" s="43" t="s">
        <v>1156</v>
      </c>
      <c r="L409" s="43" t="s">
        <v>25</v>
      </c>
      <c r="M409" s="43">
        <v>148</v>
      </c>
      <c r="N409" s="43">
        <v>35</v>
      </c>
      <c r="O409" s="43">
        <v>35</v>
      </c>
      <c r="P409" s="43" t="s">
        <v>9051</v>
      </c>
      <c r="Q409" s="43" t="s">
        <v>1517</v>
      </c>
      <c r="R409" s="43" t="s">
        <v>9052</v>
      </c>
      <c r="S409" s="52">
        <f t="shared" si="6"/>
        <v>6.82</v>
      </c>
      <c r="T409" s="47"/>
      <c r="U409" s="47"/>
    </row>
    <row r="410" spans="1:21" ht="16.5" thickTop="1" thickBot="1" x14ac:dyDescent="0.3">
      <c r="A410" s="51" t="s">
        <v>8885</v>
      </c>
      <c r="B410" s="52" t="s">
        <v>8957</v>
      </c>
      <c r="C410" s="52" t="s">
        <v>38</v>
      </c>
      <c r="D410" s="52" t="s">
        <v>17</v>
      </c>
      <c r="E410" s="52" t="s">
        <v>18</v>
      </c>
      <c r="F410" s="52" t="s">
        <v>28</v>
      </c>
      <c r="G410" s="53">
        <v>46189.748611111114</v>
      </c>
      <c r="H410" s="53">
        <v>46193.893750000003</v>
      </c>
      <c r="I410" s="52">
        <v>10</v>
      </c>
      <c r="J410" s="52" t="s">
        <v>1156</v>
      </c>
      <c r="K410" s="52" t="s">
        <v>1156</v>
      </c>
      <c r="L410" s="52" t="s">
        <v>20</v>
      </c>
      <c r="M410" s="52">
        <v>10</v>
      </c>
      <c r="N410" s="52">
        <v>1</v>
      </c>
      <c r="O410" s="52">
        <v>1</v>
      </c>
      <c r="P410" s="52" t="s">
        <v>1412</v>
      </c>
      <c r="Q410" s="52" t="s">
        <v>1517</v>
      </c>
      <c r="R410" s="52" t="s">
        <v>9050</v>
      </c>
      <c r="S410" s="52">
        <f t="shared" si="6"/>
        <v>4.1500000000000004</v>
      </c>
      <c r="T410" s="52"/>
      <c r="U410" s="52"/>
    </row>
    <row r="411" spans="1:21" s="46" customFormat="1" ht="16.5" thickTop="1" thickBot="1" x14ac:dyDescent="0.3">
      <c r="A411" s="50" t="s">
        <v>8884</v>
      </c>
      <c r="B411" s="43" t="s">
        <v>8956</v>
      </c>
      <c r="C411" s="43" t="s">
        <v>39</v>
      </c>
      <c r="D411" s="43" t="s">
        <v>17</v>
      </c>
      <c r="E411" s="43" t="s">
        <v>18</v>
      </c>
      <c r="F411" s="43" t="s">
        <v>28</v>
      </c>
      <c r="G411" s="48">
        <v>46189.804166666669</v>
      </c>
      <c r="H411" s="48">
        <v>46193.37222222222</v>
      </c>
      <c r="I411" s="43">
        <v>586</v>
      </c>
      <c r="J411" s="43" t="s">
        <v>1156</v>
      </c>
      <c r="K411" s="43" t="s">
        <v>8350</v>
      </c>
      <c r="L411" s="43" t="s">
        <v>20</v>
      </c>
      <c r="M411" s="43">
        <v>0</v>
      </c>
      <c r="N411" s="43">
        <v>0</v>
      </c>
      <c r="O411" s="43">
        <v>176</v>
      </c>
      <c r="P411" s="43" t="s">
        <v>8612</v>
      </c>
      <c r="Q411" s="43" t="s">
        <v>1546</v>
      </c>
      <c r="R411" s="43" t="s">
        <v>9049</v>
      </c>
      <c r="S411" s="52">
        <f t="shared" si="6"/>
        <v>3.57</v>
      </c>
      <c r="T411" s="47"/>
      <c r="U411" s="47"/>
    </row>
    <row r="412" spans="1:21" ht="16.5" thickTop="1" thickBot="1" x14ac:dyDescent="0.3">
      <c r="A412" s="51" t="s">
        <v>8883</v>
      </c>
      <c r="B412" s="52" t="s">
        <v>8955</v>
      </c>
      <c r="C412" s="52" t="s">
        <v>38</v>
      </c>
      <c r="D412" s="52" t="s">
        <v>17</v>
      </c>
      <c r="E412" s="52" t="s">
        <v>19</v>
      </c>
      <c r="F412" s="52" t="s">
        <v>24</v>
      </c>
      <c r="G412" s="53">
        <v>46190.034722222219</v>
      </c>
      <c r="H412" s="53">
        <v>46198.443055555559</v>
      </c>
      <c r="I412" s="52">
        <v>6</v>
      </c>
      <c r="J412" s="52" t="s">
        <v>2373</v>
      </c>
      <c r="K412" s="52" t="s">
        <v>8317</v>
      </c>
      <c r="L412" s="52" t="s">
        <v>25</v>
      </c>
      <c r="M412" s="52">
        <v>6</v>
      </c>
      <c r="N412" s="52">
        <v>1</v>
      </c>
      <c r="O412" s="52">
        <v>1</v>
      </c>
      <c r="P412" s="52" t="s">
        <v>9047</v>
      </c>
      <c r="Q412" s="52" t="s">
        <v>1517</v>
      </c>
      <c r="R412" s="52" t="s">
        <v>9048</v>
      </c>
      <c r="S412" s="52">
        <f t="shared" si="6"/>
        <v>8.41</v>
      </c>
      <c r="T412" s="52"/>
      <c r="U412" s="52"/>
    </row>
    <row r="413" spans="1:21" s="46" customFormat="1" ht="16.5" thickTop="1" thickBot="1" x14ac:dyDescent="0.3">
      <c r="A413" s="50" t="s">
        <v>8882</v>
      </c>
      <c r="B413" s="43" t="s">
        <v>8954</v>
      </c>
      <c r="C413" s="43" t="s">
        <v>38</v>
      </c>
      <c r="D413" s="43" t="s">
        <v>17</v>
      </c>
      <c r="E413" s="43" t="s">
        <v>18</v>
      </c>
      <c r="F413" s="43" t="s">
        <v>24</v>
      </c>
      <c r="G413" s="48">
        <v>46190.054861111108</v>
      </c>
      <c r="H413" s="48">
        <v>46192.734027777777</v>
      </c>
      <c r="I413" s="43">
        <v>13</v>
      </c>
      <c r="J413" s="43" t="s">
        <v>2373</v>
      </c>
      <c r="K413" s="43" t="s">
        <v>8317</v>
      </c>
      <c r="L413" s="43" t="s">
        <v>20</v>
      </c>
      <c r="M413" s="43">
        <v>13</v>
      </c>
      <c r="N413" s="43">
        <v>1</v>
      </c>
      <c r="O413" s="43">
        <v>1</v>
      </c>
      <c r="P413" s="43" t="s">
        <v>1341</v>
      </c>
      <c r="Q413" s="43" t="s">
        <v>1517</v>
      </c>
      <c r="R413" s="43" t="s">
        <v>9046</v>
      </c>
      <c r="S413" s="52">
        <f t="shared" si="6"/>
        <v>2.68</v>
      </c>
      <c r="T413" s="47"/>
      <c r="U413" s="47"/>
    </row>
    <row r="414" spans="1:21" ht="16.5" thickTop="1" thickBot="1" x14ac:dyDescent="0.3">
      <c r="A414" s="51" t="s">
        <v>8881</v>
      </c>
      <c r="B414" s="52" t="s">
        <v>8953</v>
      </c>
      <c r="C414" s="52" t="s">
        <v>38</v>
      </c>
      <c r="D414" s="52" t="s">
        <v>17</v>
      </c>
      <c r="E414" s="52" t="s">
        <v>18</v>
      </c>
      <c r="F414" s="52" t="s">
        <v>28</v>
      </c>
      <c r="G414" s="53">
        <v>46190.447916666664</v>
      </c>
      <c r="H414" s="53">
        <v>46191.538888888892</v>
      </c>
      <c r="I414" s="52">
        <v>35</v>
      </c>
      <c r="J414" s="52" t="s">
        <v>1156</v>
      </c>
      <c r="K414" s="52" t="s">
        <v>8350</v>
      </c>
      <c r="L414" s="52" t="s">
        <v>20</v>
      </c>
      <c r="M414" s="52">
        <v>34</v>
      </c>
      <c r="N414" s="52">
        <v>8</v>
      </c>
      <c r="O414" s="52">
        <v>9</v>
      </c>
      <c r="P414" s="52" t="s">
        <v>1410</v>
      </c>
      <c r="Q414" s="52" t="s">
        <v>1546</v>
      </c>
      <c r="R414" s="52" t="s">
        <v>9045</v>
      </c>
      <c r="S414" s="52">
        <f t="shared" si="6"/>
        <v>1.0900000000000001</v>
      </c>
      <c r="T414" s="52"/>
      <c r="U414" s="52"/>
    </row>
    <row r="415" spans="1:21" s="46" customFormat="1" ht="16.5" thickTop="1" thickBot="1" x14ac:dyDescent="0.3">
      <c r="A415" s="50" t="s">
        <v>8880</v>
      </c>
      <c r="B415" s="43" t="s">
        <v>8952</v>
      </c>
      <c r="C415" s="43" t="s">
        <v>38</v>
      </c>
      <c r="D415" s="43" t="s">
        <v>17</v>
      </c>
      <c r="E415" s="43" t="s">
        <v>19</v>
      </c>
      <c r="F415" s="43" t="s">
        <v>24</v>
      </c>
      <c r="G415" s="48">
        <v>46190.472916666666</v>
      </c>
      <c r="H415" s="48">
        <v>46196.461805555555</v>
      </c>
      <c r="I415" s="43">
        <v>6</v>
      </c>
      <c r="J415" s="43" t="s">
        <v>2373</v>
      </c>
      <c r="K415" s="43" t="s">
        <v>8317</v>
      </c>
      <c r="L415" s="43" t="s">
        <v>29</v>
      </c>
      <c r="M415" s="43">
        <v>6</v>
      </c>
      <c r="N415" s="43">
        <v>1</v>
      </c>
      <c r="O415" s="43">
        <v>1</v>
      </c>
      <c r="P415" s="43" t="s">
        <v>9043</v>
      </c>
      <c r="Q415" s="43" t="s">
        <v>1517</v>
      </c>
      <c r="R415" s="43" t="s">
        <v>9044</v>
      </c>
      <c r="S415" s="52">
        <f t="shared" si="6"/>
        <v>5.99</v>
      </c>
      <c r="T415" s="47"/>
      <c r="U415" s="47"/>
    </row>
    <row r="416" spans="1:21" ht="16.5" thickTop="1" thickBot="1" x14ac:dyDescent="0.3">
      <c r="A416" s="51" t="s">
        <v>8879</v>
      </c>
      <c r="B416" s="52" t="s">
        <v>8951</v>
      </c>
      <c r="C416" s="52" t="s">
        <v>38</v>
      </c>
      <c r="D416" s="52" t="s">
        <v>17</v>
      </c>
      <c r="E416" s="52" t="s">
        <v>18</v>
      </c>
      <c r="F416" s="52" t="s">
        <v>42</v>
      </c>
      <c r="G416" s="53">
        <v>46190.481249999997</v>
      </c>
      <c r="H416" s="53">
        <v>46192.55</v>
      </c>
      <c r="I416" s="52">
        <v>14</v>
      </c>
      <c r="J416" s="52" t="s">
        <v>1156</v>
      </c>
      <c r="K416" s="52" t="s">
        <v>1156</v>
      </c>
      <c r="L416" s="52" t="s">
        <v>33</v>
      </c>
      <c r="M416" s="52">
        <v>14</v>
      </c>
      <c r="N416" s="52">
        <v>14</v>
      </c>
      <c r="O416" s="52">
        <v>14</v>
      </c>
      <c r="P416" s="52" t="s">
        <v>9041</v>
      </c>
      <c r="Q416" s="52" t="s">
        <v>1514</v>
      </c>
      <c r="R416" s="52" t="s">
        <v>9042</v>
      </c>
      <c r="S416" s="52">
        <f t="shared" si="6"/>
        <v>2.0699999999999998</v>
      </c>
      <c r="T416" s="52"/>
      <c r="U416" s="52"/>
    </row>
    <row r="417" spans="1:21" s="46" customFormat="1" ht="16.5" thickTop="1" thickBot="1" x14ac:dyDescent="0.3">
      <c r="A417" s="50" t="s">
        <v>8878</v>
      </c>
      <c r="B417" s="43" t="s">
        <v>8950</v>
      </c>
      <c r="C417" s="43" t="s">
        <v>38</v>
      </c>
      <c r="D417" s="43" t="s">
        <v>17</v>
      </c>
      <c r="E417" s="43" t="s">
        <v>18</v>
      </c>
      <c r="F417" s="43" t="s">
        <v>42</v>
      </c>
      <c r="G417" s="48">
        <v>46190.502083333333</v>
      </c>
      <c r="H417" s="48">
        <v>46191.567361111112</v>
      </c>
      <c r="I417" s="43">
        <v>5</v>
      </c>
      <c r="J417" s="43" t="s">
        <v>1156</v>
      </c>
      <c r="K417" s="43" t="s">
        <v>1156</v>
      </c>
      <c r="L417" s="43" t="s">
        <v>33</v>
      </c>
      <c r="M417" s="43">
        <v>5</v>
      </c>
      <c r="N417" s="43">
        <v>5</v>
      </c>
      <c r="O417" s="43">
        <v>5</v>
      </c>
      <c r="P417" s="43" t="s">
        <v>8555</v>
      </c>
      <c r="Q417" s="43" t="s">
        <v>1517</v>
      </c>
      <c r="R417" s="43" t="s">
        <v>9040</v>
      </c>
      <c r="S417" s="52">
        <f t="shared" si="6"/>
        <v>1.07</v>
      </c>
      <c r="T417" s="47"/>
      <c r="U417" s="47"/>
    </row>
    <row r="418" spans="1:21" ht="16.5" thickTop="1" thickBot="1" x14ac:dyDescent="0.3">
      <c r="A418" s="51" t="s">
        <v>8877</v>
      </c>
      <c r="B418" s="52" t="s">
        <v>8949</v>
      </c>
      <c r="C418" s="52" t="s">
        <v>38</v>
      </c>
      <c r="D418" s="52" t="s">
        <v>17</v>
      </c>
      <c r="E418" s="52" t="s">
        <v>18</v>
      </c>
      <c r="F418" s="52" t="s">
        <v>42</v>
      </c>
      <c r="G418" s="53">
        <v>46190.515277777777</v>
      </c>
      <c r="H418" s="53">
        <v>46195.512499999997</v>
      </c>
      <c r="I418" s="52">
        <v>17</v>
      </c>
      <c r="J418" s="52" t="s">
        <v>2373</v>
      </c>
      <c r="K418" s="52" t="s">
        <v>8317</v>
      </c>
      <c r="L418" s="52" t="s">
        <v>33</v>
      </c>
      <c r="M418" s="52">
        <v>14</v>
      </c>
      <c r="N418" s="52">
        <v>14</v>
      </c>
      <c r="O418" s="52">
        <v>17</v>
      </c>
      <c r="P418" s="52" t="s">
        <v>1355</v>
      </c>
      <c r="Q418" s="52" t="s">
        <v>1517</v>
      </c>
      <c r="R418" s="52" t="s">
        <v>9039</v>
      </c>
      <c r="S418" s="52">
        <f t="shared" si="6"/>
        <v>5</v>
      </c>
      <c r="T418" s="52"/>
      <c r="U418" s="52"/>
    </row>
    <row r="419" spans="1:21" s="46" customFormat="1" ht="16.5" thickTop="1" thickBot="1" x14ac:dyDescent="0.3">
      <c r="A419" s="50" t="s">
        <v>8876</v>
      </c>
      <c r="B419" s="43" t="s">
        <v>8948</v>
      </c>
      <c r="C419" s="43" t="s">
        <v>38</v>
      </c>
      <c r="D419" s="43" t="s">
        <v>17</v>
      </c>
      <c r="E419" s="43" t="s">
        <v>18</v>
      </c>
      <c r="F419" s="43" t="s">
        <v>42</v>
      </c>
      <c r="G419" s="48">
        <v>46190.522222222222</v>
      </c>
      <c r="H419" s="48">
        <v>46193.484722222223</v>
      </c>
      <c r="I419" s="43">
        <v>10</v>
      </c>
      <c r="J419" s="43" t="s">
        <v>1156</v>
      </c>
      <c r="K419" s="43" t="s">
        <v>1156</v>
      </c>
      <c r="L419" s="43" t="s">
        <v>33</v>
      </c>
      <c r="M419" s="43">
        <v>10</v>
      </c>
      <c r="N419" s="43">
        <v>10</v>
      </c>
      <c r="O419" s="43">
        <v>10</v>
      </c>
      <c r="P419" s="43" t="s">
        <v>9037</v>
      </c>
      <c r="Q419" s="43" t="s">
        <v>1546</v>
      </c>
      <c r="R419" s="43" t="s">
        <v>9038</v>
      </c>
      <c r="S419" s="52">
        <f t="shared" si="6"/>
        <v>2.96</v>
      </c>
      <c r="T419" s="47"/>
      <c r="U419" s="47"/>
    </row>
    <row r="420" spans="1:21" ht="16.5" thickTop="1" thickBot="1" x14ac:dyDescent="0.3">
      <c r="A420" s="51" t="s">
        <v>8875</v>
      </c>
      <c r="B420" s="52" t="s">
        <v>8947</v>
      </c>
      <c r="C420" s="52" t="s">
        <v>38</v>
      </c>
      <c r="D420" s="52" t="s">
        <v>17</v>
      </c>
      <c r="E420" s="52" t="s">
        <v>18</v>
      </c>
      <c r="F420" s="52" t="s">
        <v>42</v>
      </c>
      <c r="G420" s="53">
        <v>46190.557638888888</v>
      </c>
      <c r="H420" s="53">
        <v>46191.579861111109</v>
      </c>
      <c r="I420" s="52">
        <v>199</v>
      </c>
      <c r="J420" s="52" t="s">
        <v>1156</v>
      </c>
      <c r="K420" s="52" t="s">
        <v>1156</v>
      </c>
      <c r="L420" s="52" t="s">
        <v>36</v>
      </c>
      <c r="M420" s="52">
        <v>199</v>
      </c>
      <c r="N420" s="52">
        <v>199</v>
      </c>
      <c r="O420" s="52">
        <v>199</v>
      </c>
      <c r="P420" s="52" t="s">
        <v>8770</v>
      </c>
      <c r="Q420" s="52" t="s">
        <v>1517</v>
      </c>
      <c r="R420" s="52" t="s">
        <v>9036</v>
      </c>
      <c r="S420" s="52">
        <f t="shared" si="6"/>
        <v>1.02</v>
      </c>
      <c r="T420" s="52"/>
      <c r="U420" s="52"/>
    </row>
    <row r="421" spans="1:21" s="46" customFormat="1" ht="16.5" thickTop="1" thickBot="1" x14ac:dyDescent="0.3">
      <c r="A421" s="50" t="s">
        <v>8874</v>
      </c>
      <c r="B421" s="43" t="s">
        <v>8946</v>
      </c>
      <c r="C421" s="43" t="s">
        <v>38</v>
      </c>
      <c r="D421" s="43" t="s">
        <v>17</v>
      </c>
      <c r="E421" s="43" t="s">
        <v>18</v>
      </c>
      <c r="F421" s="43" t="s">
        <v>42</v>
      </c>
      <c r="G421" s="48">
        <v>46190.563888888886</v>
      </c>
      <c r="H421" s="48">
        <v>46195.472222222219</v>
      </c>
      <c r="I421" s="43">
        <v>38</v>
      </c>
      <c r="J421" s="43" t="s">
        <v>1156</v>
      </c>
      <c r="K421" s="43" t="s">
        <v>1156</v>
      </c>
      <c r="L421" s="43" t="s">
        <v>36</v>
      </c>
      <c r="M421" s="43">
        <v>37</v>
      </c>
      <c r="N421" s="43">
        <v>37</v>
      </c>
      <c r="O421" s="43">
        <v>38</v>
      </c>
      <c r="P421" s="43" t="s">
        <v>9034</v>
      </c>
      <c r="Q421" s="43" t="s">
        <v>1517</v>
      </c>
      <c r="R421" s="43" t="s">
        <v>9035</v>
      </c>
      <c r="S421" s="52">
        <f t="shared" si="6"/>
        <v>4.91</v>
      </c>
      <c r="T421" s="47"/>
      <c r="U421" s="47"/>
    </row>
    <row r="422" spans="1:21" ht="16.5" thickTop="1" thickBot="1" x14ac:dyDescent="0.3">
      <c r="A422" s="51" t="s">
        <v>8873</v>
      </c>
      <c r="B422" s="52" t="s">
        <v>8945</v>
      </c>
      <c r="C422" s="52" t="s">
        <v>38</v>
      </c>
      <c r="D422" s="52" t="s">
        <v>17</v>
      </c>
      <c r="E422" s="52" t="s">
        <v>18</v>
      </c>
      <c r="F422" s="52" t="s">
        <v>42</v>
      </c>
      <c r="G422" s="53">
        <v>46190.566666666666</v>
      </c>
      <c r="H422" s="53">
        <v>46191.583333333336</v>
      </c>
      <c r="I422" s="52">
        <v>18</v>
      </c>
      <c r="J422" s="52" t="s">
        <v>1156</v>
      </c>
      <c r="K422" s="52" t="s">
        <v>1156</v>
      </c>
      <c r="L422" s="52" t="s">
        <v>36</v>
      </c>
      <c r="M422" s="52">
        <v>18</v>
      </c>
      <c r="N422" s="52">
        <v>18</v>
      </c>
      <c r="O422" s="52">
        <v>18</v>
      </c>
      <c r="P422" s="52" t="s">
        <v>1330</v>
      </c>
      <c r="Q422" s="52" t="s">
        <v>1517</v>
      </c>
      <c r="R422" s="52" t="s">
        <v>9033</v>
      </c>
      <c r="S422" s="52">
        <f t="shared" si="6"/>
        <v>1.02</v>
      </c>
      <c r="T422" s="52"/>
      <c r="U422" s="52"/>
    </row>
    <row r="423" spans="1:21" s="46" customFormat="1" ht="16.5" thickTop="1" thickBot="1" x14ac:dyDescent="0.3">
      <c r="A423" s="50" t="s">
        <v>8872</v>
      </c>
      <c r="B423" s="43" t="s">
        <v>8944</v>
      </c>
      <c r="C423" s="43" t="s">
        <v>38</v>
      </c>
      <c r="D423" s="43" t="s">
        <v>17</v>
      </c>
      <c r="E423" s="43" t="s">
        <v>19</v>
      </c>
      <c r="F423" s="43" t="s">
        <v>42</v>
      </c>
      <c r="G423" s="48">
        <v>46190.668055555558</v>
      </c>
      <c r="H423" s="48">
        <v>46192.558333333334</v>
      </c>
      <c r="I423" s="43">
        <v>1079</v>
      </c>
      <c r="J423" s="43" t="s">
        <v>1156</v>
      </c>
      <c r="K423" s="43" t="s">
        <v>1156</v>
      </c>
      <c r="L423" s="43" t="s">
        <v>20</v>
      </c>
      <c r="M423" s="43">
        <v>1078</v>
      </c>
      <c r="N423" s="43">
        <v>134</v>
      </c>
      <c r="O423" s="43">
        <v>134</v>
      </c>
      <c r="P423" s="43" t="s">
        <v>1287</v>
      </c>
      <c r="Q423" s="43" t="s">
        <v>1517</v>
      </c>
      <c r="R423" s="43" t="s">
        <v>9032</v>
      </c>
      <c r="S423" s="52">
        <f t="shared" si="6"/>
        <v>1.89</v>
      </c>
      <c r="T423" s="47"/>
      <c r="U423" s="47"/>
    </row>
    <row r="424" spans="1:21" ht="16.5" thickTop="1" thickBot="1" x14ac:dyDescent="0.3">
      <c r="A424" s="51" t="s">
        <v>8871</v>
      </c>
      <c r="B424" s="52" t="s">
        <v>8943</v>
      </c>
      <c r="C424" s="52" t="s">
        <v>38</v>
      </c>
      <c r="D424" s="52" t="s">
        <v>17</v>
      </c>
      <c r="E424" s="52" t="s">
        <v>18</v>
      </c>
      <c r="F424" s="52" t="s">
        <v>42</v>
      </c>
      <c r="G424" s="53">
        <v>46190.67291666667</v>
      </c>
      <c r="H424" s="53">
        <v>46193.509027777778</v>
      </c>
      <c r="I424" s="52">
        <v>55</v>
      </c>
      <c r="J424" s="52" t="s">
        <v>1156</v>
      </c>
      <c r="K424" s="52" t="s">
        <v>1156</v>
      </c>
      <c r="L424" s="52" t="s">
        <v>33</v>
      </c>
      <c r="M424" s="52">
        <v>55</v>
      </c>
      <c r="N424" s="52">
        <v>55</v>
      </c>
      <c r="O424" s="52">
        <v>55</v>
      </c>
      <c r="P424" s="52" t="s">
        <v>9030</v>
      </c>
      <c r="Q424" s="52" t="s">
        <v>1517</v>
      </c>
      <c r="R424" s="52" t="s">
        <v>9031</v>
      </c>
      <c r="S424" s="52">
        <f t="shared" si="6"/>
        <v>2.84</v>
      </c>
      <c r="T424" s="52"/>
      <c r="U424" s="52"/>
    </row>
    <row r="425" spans="1:21" s="46" customFormat="1" ht="16.5" thickTop="1" thickBot="1" x14ac:dyDescent="0.3">
      <c r="A425" s="50" t="s">
        <v>8870</v>
      </c>
      <c r="B425" s="43" t="s">
        <v>8942</v>
      </c>
      <c r="C425" s="43" t="s">
        <v>38</v>
      </c>
      <c r="D425" s="43" t="s">
        <v>17</v>
      </c>
      <c r="E425" s="43" t="s">
        <v>18</v>
      </c>
      <c r="F425" s="43" t="s">
        <v>42</v>
      </c>
      <c r="G425" s="48">
        <v>46190.686111111114</v>
      </c>
      <c r="H425" s="48">
        <v>46193.484722222223</v>
      </c>
      <c r="I425" s="43">
        <v>3</v>
      </c>
      <c r="J425" s="43" t="s">
        <v>1156</v>
      </c>
      <c r="K425" s="43" t="s">
        <v>1156</v>
      </c>
      <c r="L425" s="43" t="s">
        <v>33</v>
      </c>
      <c r="M425" s="43">
        <v>3</v>
      </c>
      <c r="N425" s="43">
        <v>3</v>
      </c>
      <c r="O425" s="43">
        <v>3</v>
      </c>
      <c r="P425" s="43" t="s">
        <v>1302</v>
      </c>
      <c r="Q425" s="43" t="s">
        <v>1517</v>
      </c>
      <c r="R425" s="43" t="s">
        <v>9029</v>
      </c>
      <c r="S425" s="52">
        <f t="shared" si="6"/>
        <v>2.8</v>
      </c>
      <c r="T425" s="47"/>
      <c r="U425" s="47"/>
    </row>
    <row r="426" spans="1:21" ht="16.5" thickTop="1" thickBot="1" x14ac:dyDescent="0.3">
      <c r="A426" s="51" t="s">
        <v>8869</v>
      </c>
      <c r="B426" s="52" t="s">
        <v>8941</v>
      </c>
      <c r="C426" s="52" t="s">
        <v>38</v>
      </c>
      <c r="D426" s="52" t="s">
        <v>17</v>
      </c>
      <c r="E426" s="52" t="s">
        <v>18</v>
      </c>
      <c r="F426" s="52" t="s">
        <v>42</v>
      </c>
      <c r="G426" s="53">
        <v>46190.69027777778</v>
      </c>
      <c r="H426" s="53">
        <v>46192.564583333333</v>
      </c>
      <c r="I426" s="52">
        <v>6</v>
      </c>
      <c r="J426" s="52" t="s">
        <v>1156</v>
      </c>
      <c r="K426" s="52" t="s">
        <v>1156</v>
      </c>
      <c r="L426" s="52" t="s">
        <v>33</v>
      </c>
      <c r="M426" s="52">
        <v>6</v>
      </c>
      <c r="N426" s="52">
        <v>6</v>
      </c>
      <c r="O426" s="52">
        <v>6</v>
      </c>
      <c r="P426" s="52" t="s">
        <v>8627</v>
      </c>
      <c r="Q426" s="52" t="s">
        <v>1517</v>
      </c>
      <c r="R426" s="52" t="s">
        <v>9028</v>
      </c>
      <c r="S426" s="52">
        <f t="shared" si="6"/>
        <v>1.87</v>
      </c>
      <c r="T426" s="52"/>
      <c r="U426" s="52"/>
    </row>
    <row r="427" spans="1:21" s="46" customFormat="1" ht="16.5" thickTop="1" thickBot="1" x14ac:dyDescent="0.3">
      <c r="A427" s="50" t="s">
        <v>8868</v>
      </c>
      <c r="B427" s="43" t="s">
        <v>8940</v>
      </c>
      <c r="C427" s="43" t="s">
        <v>38</v>
      </c>
      <c r="D427" s="43" t="s">
        <v>17</v>
      </c>
      <c r="E427" s="43" t="s">
        <v>18</v>
      </c>
      <c r="F427" s="43" t="s">
        <v>42</v>
      </c>
      <c r="G427" s="48">
        <v>46190.695833333331</v>
      </c>
      <c r="H427" s="48">
        <v>46193.517361111109</v>
      </c>
      <c r="I427" s="43">
        <v>61</v>
      </c>
      <c r="J427" s="43" t="s">
        <v>1156</v>
      </c>
      <c r="K427" s="43" t="s">
        <v>1156</v>
      </c>
      <c r="L427" s="43" t="s">
        <v>33</v>
      </c>
      <c r="M427" s="43">
        <v>61</v>
      </c>
      <c r="N427" s="43">
        <v>61</v>
      </c>
      <c r="O427" s="43">
        <v>61</v>
      </c>
      <c r="P427" s="43" t="s">
        <v>9026</v>
      </c>
      <c r="Q427" s="43" t="s">
        <v>1546</v>
      </c>
      <c r="R427" s="43" t="s">
        <v>9027</v>
      </c>
      <c r="S427" s="52">
        <f t="shared" si="6"/>
        <v>2.82</v>
      </c>
      <c r="T427" s="47"/>
      <c r="U427" s="47"/>
    </row>
    <row r="428" spans="1:21" ht="16.5" thickTop="1" thickBot="1" x14ac:dyDescent="0.3">
      <c r="A428" s="51" t="s">
        <v>8867</v>
      </c>
      <c r="B428" s="52" t="s">
        <v>8939</v>
      </c>
      <c r="C428" s="52" t="s">
        <v>38</v>
      </c>
      <c r="D428" s="52" t="s">
        <v>17</v>
      </c>
      <c r="E428" s="52" t="s">
        <v>18</v>
      </c>
      <c r="F428" s="52" t="s">
        <v>42</v>
      </c>
      <c r="G428" s="53">
        <v>46190.756249999999</v>
      </c>
      <c r="H428" s="53">
        <v>46195.429861111108</v>
      </c>
      <c r="I428" s="52">
        <v>1</v>
      </c>
      <c r="J428" s="52" t="s">
        <v>1156</v>
      </c>
      <c r="K428" s="52" t="s">
        <v>1156</v>
      </c>
      <c r="L428" s="52" t="s">
        <v>33</v>
      </c>
      <c r="M428" s="52">
        <v>1</v>
      </c>
      <c r="N428" s="52">
        <v>1</v>
      </c>
      <c r="O428" s="52">
        <v>1</v>
      </c>
      <c r="P428" s="52" t="s">
        <v>1308</v>
      </c>
      <c r="Q428" s="52" t="s">
        <v>1546</v>
      </c>
      <c r="R428" s="52" t="s">
        <v>9025</v>
      </c>
      <c r="S428" s="52">
        <f t="shared" si="6"/>
        <v>4.67</v>
      </c>
      <c r="T428" s="52"/>
      <c r="U428" s="52"/>
    </row>
    <row r="429" spans="1:21" s="46" customFormat="1" ht="16.5" thickTop="1" thickBot="1" x14ac:dyDescent="0.3">
      <c r="A429" s="50" t="s">
        <v>8866</v>
      </c>
      <c r="B429" s="43" t="s">
        <v>8938</v>
      </c>
      <c r="C429" s="43" t="s">
        <v>38</v>
      </c>
      <c r="D429" s="43" t="s">
        <v>17</v>
      </c>
      <c r="E429" s="43" t="s">
        <v>18</v>
      </c>
      <c r="F429" s="43" t="s">
        <v>32</v>
      </c>
      <c r="G429" s="48">
        <v>46190.76666666667</v>
      </c>
      <c r="H429" s="48">
        <v>46192.568749999999</v>
      </c>
      <c r="I429" s="43">
        <v>4</v>
      </c>
      <c r="J429" s="43" t="s">
        <v>1156</v>
      </c>
      <c r="K429" s="43" t="s">
        <v>8331</v>
      </c>
      <c r="L429" s="43" t="s">
        <v>33</v>
      </c>
      <c r="M429" s="43">
        <v>3</v>
      </c>
      <c r="N429" s="43">
        <v>3</v>
      </c>
      <c r="O429" s="43">
        <v>4</v>
      </c>
      <c r="P429" s="43" t="s">
        <v>1406</v>
      </c>
      <c r="Q429" s="43" t="s">
        <v>1546</v>
      </c>
      <c r="R429" s="43" t="s">
        <v>9024</v>
      </c>
      <c r="S429" s="52">
        <f t="shared" si="6"/>
        <v>1.8</v>
      </c>
      <c r="T429" s="47"/>
      <c r="U429" s="47"/>
    </row>
    <row r="430" spans="1:21" ht="16.5" thickTop="1" thickBot="1" x14ac:dyDescent="0.3">
      <c r="A430" s="51" t="s">
        <v>8865</v>
      </c>
      <c r="B430" s="52" t="s">
        <v>8937</v>
      </c>
      <c r="C430" s="52" t="s">
        <v>38</v>
      </c>
      <c r="D430" s="52" t="s">
        <v>17</v>
      </c>
      <c r="E430" s="52" t="s">
        <v>18</v>
      </c>
      <c r="F430" s="52" t="s">
        <v>42</v>
      </c>
      <c r="G430" s="53">
        <v>46191.442361111112</v>
      </c>
      <c r="H430" s="53">
        <v>46195.477777777778</v>
      </c>
      <c r="I430" s="52">
        <v>184</v>
      </c>
      <c r="J430" s="52" t="s">
        <v>1156</v>
      </c>
      <c r="K430" s="52" t="s">
        <v>1156</v>
      </c>
      <c r="L430" s="52" t="s">
        <v>36</v>
      </c>
      <c r="M430" s="52">
        <v>182</v>
      </c>
      <c r="N430" s="52">
        <v>182</v>
      </c>
      <c r="O430" s="52">
        <v>184</v>
      </c>
      <c r="P430" s="52" t="s">
        <v>9022</v>
      </c>
      <c r="Q430" s="52" t="s">
        <v>1517</v>
      </c>
      <c r="R430" s="52" t="s">
        <v>9023</v>
      </c>
      <c r="S430" s="52">
        <f t="shared" si="6"/>
        <v>4.04</v>
      </c>
      <c r="T430" s="52"/>
      <c r="U430" s="52"/>
    </row>
    <row r="431" spans="1:21" s="46" customFormat="1" ht="16.5" thickTop="1" thickBot="1" x14ac:dyDescent="0.3">
      <c r="A431" s="50" t="s">
        <v>8864</v>
      </c>
      <c r="B431" s="43" t="s">
        <v>8703</v>
      </c>
      <c r="C431" s="43" t="s">
        <v>38</v>
      </c>
      <c r="D431" s="43" t="s">
        <v>17</v>
      </c>
      <c r="E431" s="43" t="s">
        <v>18</v>
      </c>
      <c r="F431" s="43" t="s">
        <v>42</v>
      </c>
      <c r="G431" s="48">
        <v>46191.455555555556</v>
      </c>
      <c r="H431" s="48">
        <v>46192.572222222225</v>
      </c>
      <c r="I431" s="43">
        <v>3</v>
      </c>
      <c r="J431" s="43" t="s">
        <v>1156</v>
      </c>
      <c r="K431" s="43" t="s">
        <v>1156</v>
      </c>
      <c r="L431" s="43" t="s">
        <v>33</v>
      </c>
      <c r="M431" s="43">
        <v>3</v>
      </c>
      <c r="N431" s="43">
        <v>3</v>
      </c>
      <c r="O431" s="43">
        <v>3</v>
      </c>
      <c r="P431" s="43" t="s">
        <v>1483</v>
      </c>
      <c r="Q431" s="43" t="s">
        <v>1514</v>
      </c>
      <c r="R431" s="43" t="s">
        <v>9021</v>
      </c>
      <c r="S431" s="52">
        <f t="shared" si="6"/>
        <v>1.1200000000000001</v>
      </c>
      <c r="T431" s="47"/>
      <c r="U431" s="47"/>
    </row>
    <row r="432" spans="1:21" ht="16.5" thickTop="1" thickBot="1" x14ac:dyDescent="0.3">
      <c r="A432" s="51" t="s">
        <v>8863</v>
      </c>
      <c r="B432" s="52" t="s">
        <v>8936</v>
      </c>
      <c r="C432" s="52" t="s">
        <v>39</v>
      </c>
      <c r="D432" s="52" t="s">
        <v>17</v>
      </c>
      <c r="E432" s="52" t="s">
        <v>18</v>
      </c>
      <c r="F432" s="52" t="s">
        <v>42</v>
      </c>
      <c r="G432" s="53">
        <v>46191.459027777775</v>
      </c>
      <c r="H432" s="53">
        <v>46192.4</v>
      </c>
      <c r="I432" s="52">
        <v>11</v>
      </c>
      <c r="J432" s="52" t="s">
        <v>2373</v>
      </c>
      <c r="K432" s="52" t="s">
        <v>8310</v>
      </c>
      <c r="L432" s="52" t="s">
        <v>33</v>
      </c>
      <c r="M432" s="52">
        <v>0</v>
      </c>
      <c r="N432" s="52">
        <v>0</v>
      </c>
      <c r="O432" s="52">
        <v>11</v>
      </c>
      <c r="P432" s="52" t="s">
        <v>9019</v>
      </c>
      <c r="Q432" s="52" t="s">
        <v>1517</v>
      </c>
      <c r="R432" s="52" t="s">
        <v>9020</v>
      </c>
      <c r="S432" s="52">
        <f t="shared" si="6"/>
        <v>0.94</v>
      </c>
      <c r="T432" s="52"/>
      <c r="U432" s="52"/>
    </row>
    <row r="433" spans="1:21" s="46" customFormat="1" ht="16.5" thickTop="1" thickBot="1" x14ac:dyDescent="0.3">
      <c r="A433" s="50" t="s">
        <v>8862</v>
      </c>
      <c r="B433" s="43" t="s">
        <v>8935</v>
      </c>
      <c r="C433" s="43" t="s">
        <v>38</v>
      </c>
      <c r="D433" s="43" t="s">
        <v>17</v>
      </c>
      <c r="E433" s="43" t="s">
        <v>18</v>
      </c>
      <c r="F433" s="43" t="s">
        <v>42</v>
      </c>
      <c r="G433" s="48">
        <v>46191.474305555559</v>
      </c>
      <c r="H433" s="48">
        <v>46192.625694444447</v>
      </c>
      <c r="I433" s="43">
        <v>1</v>
      </c>
      <c r="J433" s="43" t="s">
        <v>2373</v>
      </c>
      <c r="K433" s="43" t="s">
        <v>8317</v>
      </c>
      <c r="L433" s="43" t="s">
        <v>33</v>
      </c>
      <c r="M433" s="43">
        <v>1</v>
      </c>
      <c r="N433" s="43">
        <v>1</v>
      </c>
      <c r="O433" s="43">
        <v>1</v>
      </c>
      <c r="P433" s="43" t="s">
        <v>9017</v>
      </c>
      <c r="Q433" s="43" t="s">
        <v>1517</v>
      </c>
      <c r="R433" s="43" t="s">
        <v>9018</v>
      </c>
      <c r="S433" s="52">
        <f t="shared" si="6"/>
        <v>1.1499999999999999</v>
      </c>
      <c r="T433" s="47"/>
      <c r="U433" s="47"/>
    </row>
    <row r="434" spans="1:21" ht="16.5" thickTop="1" thickBot="1" x14ac:dyDescent="0.3">
      <c r="A434" s="51" t="s">
        <v>8861</v>
      </c>
      <c r="B434" s="52" t="s">
        <v>8934</v>
      </c>
      <c r="C434" s="52" t="s">
        <v>38</v>
      </c>
      <c r="D434" s="52" t="s">
        <v>17</v>
      </c>
      <c r="E434" s="52" t="s">
        <v>18</v>
      </c>
      <c r="F434" s="52" t="s">
        <v>32</v>
      </c>
      <c r="G434" s="53">
        <v>46191.52847222222</v>
      </c>
      <c r="H434" s="53">
        <v>46192.575694444444</v>
      </c>
      <c r="I434" s="52">
        <v>12</v>
      </c>
      <c r="J434" s="52" t="s">
        <v>1156</v>
      </c>
      <c r="K434" s="52" t="s">
        <v>1156</v>
      </c>
      <c r="L434" s="52" t="s">
        <v>33</v>
      </c>
      <c r="M434" s="52">
        <v>12</v>
      </c>
      <c r="N434" s="52">
        <v>12</v>
      </c>
      <c r="O434" s="52">
        <v>12</v>
      </c>
      <c r="P434" s="52" t="s">
        <v>9015</v>
      </c>
      <c r="Q434" s="52" t="s">
        <v>1514</v>
      </c>
      <c r="R434" s="52" t="s">
        <v>9016</v>
      </c>
      <c r="S434" s="52">
        <f t="shared" si="6"/>
        <v>1.05</v>
      </c>
      <c r="T434" s="52"/>
      <c r="U434" s="52"/>
    </row>
    <row r="435" spans="1:21" s="46" customFormat="1" ht="16.5" thickTop="1" thickBot="1" x14ac:dyDescent="0.3">
      <c r="A435" s="50" t="s">
        <v>8860</v>
      </c>
      <c r="B435" s="43" t="s">
        <v>8933</v>
      </c>
      <c r="C435" s="43" t="s">
        <v>38</v>
      </c>
      <c r="D435" s="43" t="s">
        <v>17</v>
      </c>
      <c r="E435" s="43" t="s">
        <v>18</v>
      </c>
      <c r="F435" s="43" t="s">
        <v>42</v>
      </c>
      <c r="G435" s="48">
        <v>46191.558333333334</v>
      </c>
      <c r="H435" s="48">
        <v>46193.614583333336</v>
      </c>
      <c r="I435" s="43">
        <v>44</v>
      </c>
      <c r="J435" s="43" t="s">
        <v>1156</v>
      </c>
      <c r="K435" s="43" t="s">
        <v>1156</v>
      </c>
      <c r="L435" s="43" t="s">
        <v>25</v>
      </c>
      <c r="M435" s="43">
        <v>44</v>
      </c>
      <c r="N435" s="43">
        <v>8</v>
      </c>
      <c r="O435" s="43">
        <v>8</v>
      </c>
      <c r="P435" s="43" t="s">
        <v>9011</v>
      </c>
      <c r="Q435" s="43" t="s">
        <v>1517</v>
      </c>
      <c r="R435" s="43" t="s">
        <v>9014</v>
      </c>
      <c r="S435" s="52">
        <f t="shared" si="6"/>
        <v>2.06</v>
      </c>
      <c r="T435" s="47"/>
      <c r="U435" s="47"/>
    </row>
    <row r="436" spans="1:21" ht="16.5" thickTop="1" thickBot="1" x14ac:dyDescent="0.3">
      <c r="A436" s="51" t="s">
        <v>8859</v>
      </c>
      <c r="B436" s="52" t="s">
        <v>8932</v>
      </c>
      <c r="C436" s="52" t="s">
        <v>38</v>
      </c>
      <c r="D436" s="52" t="s">
        <v>17</v>
      </c>
      <c r="E436" s="52" t="s">
        <v>18</v>
      </c>
      <c r="F436" s="52" t="s">
        <v>42</v>
      </c>
      <c r="G436" s="53">
        <v>46191.5625</v>
      </c>
      <c r="H436" s="53">
        <v>46193.620138888888</v>
      </c>
      <c r="I436" s="52">
        <v>88</v>
      </c>
      <c r="J436" s="52" t="s">
        <v>1156</v>
      </c>
      <c r="K436" s="52" t="s">
        <v>1156</v>
      </c>
      <c r="L436" s="52" t="s">
        <v>25</v>
      </c>
      <c r="M436" s="52">
        <v>87</v>
      </c>
      <c r="N436" s="52">
        <v>11</v>
      </c>
      <c r="O436" s="52">
        <v>11</v>
      </c>
      <c r="P436" s="52" t="s">
        <v>9011</v>
      </c>
      <c r="Q436" s="52" t="s">
        <v>1517</v>
      </c>
      <c r="R436" s="52" t="s">
        <v>9013</v>
      </c>
      <c r="S436" s="52">
        <f t="shared" si="6"/>
        <v>2.06</v>
      </c>
      <c r="T436" s="52"/>
      <c r="U436" s="52"/>
    </row>
    <row r="437" spans="1:21" s="46" customFormat="1" ht="16.5" thickTop="1" thickBot="1" x14ac:dyDescent="0.3">
      <c r="A437" s="50" t="s">
        <v>8858</v>
      </c>
      <c r="B437" s="43" t="s">
        <v>8931</v>
      </c>
      <c r="C437" s="43" t="s">
        <v>38</v>
      </c>
      <c r="D437" s="43" t="s">
        <v>17</v>
      </c>
      <c r="E437" s="43" t="s">
        <v>18</v>
      </c>
      <c r="F437" s="43" t="s">
        <v>42</v>
      </c>
      <c r="G437" s="48">
        <v>46191.564583333333</v>
      </c>
      <c r="H437" s="48">
        <v>46193.630555555559</v>
      </c>
      <c r="I437" s="43">
        <v>56</v>
      </c>
      <c r="J437" s="43" t="s">
        <v>1156</v>
      </c>
      <c r="K437" s="43" t="s">
        <v>1156</v>
      </c>
      <c r="L437" s="43" t="s">
        <v>25</v>
      </c>
      <c r="M437" s="43">
        <v>56</v>
      </c>
      <c r="N437" s="43">
        <v>7</v>
      </c>
      <c r="O437" s="43">
        <v>7</v>
      </c>
      <c r="P437" s="43" t="s">
        <v>9011</v>
      </c>
      <c r="Q437" s="43" t="s">
        <v>1517</v>
      </c>
      <c r="R437" s="43" t="s">
        <v>9012</v>
      </c>
      <c r="S437" s="52">
        <f t="shared" si="6"/>
        <v>2.0699999999999998</v>
      </c>
      <c r="T437" s="47"/>
      <c r="U437" s="47"/>
    </row>
    <row r="438" spans="1:21" ht="16.5" thickTop="1" thickBot="1" x14ac:dyDescent="0.3">
      <c r="A438" s="51" t="s">
        <v>8857</v>
      </c>
      <c r="B438" s="52" t="s">
        <v>8930</v>
      </c>
      <c r="C438" s="52" t="s">
        <v>38</v>
      </c>
      <c r="D438" s="52" t="s">
        <v>17</v>
      </c>
      <c r="E438" s="52" t="s">
        <v>18</v>
      </c>
      <c r="F438" s="52" t="s">
        <v>42</v>
      </c>
      <c r="G438" s="53">
        <v>46191.573611111111</v>
      </c>
      <c r="H438" s="53">
        <v>46195.501388888886</v>
      </c>
      <c r="I438" s="52">
        <v>113</v>
      </c>
      <c r="J438" s="52" t="s">
        <v>1156</v>
      </c>
      <c r="K438" s="52" t="s">
        <v>1156</v>
      </c>
      <c r="L438" s="52" t="s">
        <v>36</v>
      </c>
      <c r="M438" s="52">
        <v>113</v>
      </c>
      <c r="N438" s="52">
        <v>113</v>
      </c>
      <c r="O438" s="52">
        <v>113</v>
      </c>
      <c r="P438" s="52" t="s">
        <v>8523</v>
      </c>
      <c r="Q438" s="52" t="s">
        <v>1517</v>
      </c>
      <c r="R438" s="52" t="s">
        <v>9010</v>
      </c>
      <c r="S438" s="52">
        <f t="shared" si="6"/>
        <v>3.93</v>
      </c>
      <c r="T438" s="52"/>
      <c r="U438" s="52"/>
    </row>
    <row r="439" spans="1:21" s="46" customFormat="1" ht="16.5" thickTop="1" thickBot="1" x14ac:dyDescent="0.3">
      <c r="A439" s="50" t="s">
        <v>8856</v>
      </c>
      <c r="B439" s="43" t="s">
        <v>8929</v>
      </c>
      <c r="C439" s="43" t="s">
        <v>38</v>
      </c>
      <c r="D439" s="43" t="s">
        <v>17</v>
      </c>
      <c r="E439" s="43" t="s">
        <v>18</v>
      </c>
      <c r="F439" s="43" t="s">
        <v>42</v>
      </c>
      <c r="G439" s="48">
        <v>46191.574999999997</v>
      </c>
      <c r="H439" s="48">
        <v>46196.552083333336</v>
      </c>
      <c r="I439" s="43">
        <v>146</v>
      </c>
      <c r="J439" s="43" t="s">
        <v>1156</v>
      </c>
      <c r="K439" s="43" t="s">
        <v>1156</v>
      </c>
      <c r="L439" s="43" t="s">
        <v>36</v>
      </c>
      <c r="M439" s="43">
        <v>142</v>
      </c>
      <c r="N439" s="43">
        <v>142</v>
      </c>
      <c r="O439" s="43">
        <v>146</v>
      </c>
      <c r="P439" s="43" t="s">
        <v>1429</v>
      </c>
      <c r="Q439" s="43" t="s">
        <v>1517</v>
      </c>
      <c r="R439" s="43" t="s">
        <v>9009</v>
      </c>
      <c r="S439" s="52">
        <f t="shared" si="6"/>
        <v>4.9800000000000004</v>
      </c>
      <c r="T439" s="47"/>
      <c r="U439" s="47"/>
    </row>
    <row r="440" spans="1:21" ht="16.5" thickTop="1" thickBot="1" x14ac:dyDescent="0.3">
      <c r="A440" s="51" t="s">
        <v>8855</v>
      </c>
      <c r="B440" s="52" t="s">
        <v>8928</v>
      </c>
      <c r="C440" s="52" t="s">
        <v>38</v>
      </c>
      <c r="D440" s="52" t="s">
        <v>17</v>
      </c>
      <c r="E440" s="52" t="s">
        <v>18</v>
      </c>
      <c r="F440" s="52" t="s">
        <v>42</v>
      </c>
      <c r="G440" s="53">
        <v>46191.576388888891</v>
      </c>
      <c r="H440" s="53">
        <v>46196.556250000001</v>
      </c>
      <c r="I440" s="52">
        <v>204</v>
      </c>
      <c r="J440" s="52" t="s">
        <v>1156</v>
      </c>
      <c r="K440" s="52" t="s">
        <v>1156</v>
      </c>
      <c r="L440" s="52" t="s">
        <v>36</v>
      </c>
      <c r="M440" s="52">
        <v>198</v>
      </c>
      <c r="N440" s="52">
        <v>198</v>
      </c>
      <c r="O440" s="52">
        <v>204</v>
      </c>
      <c r="P440" s="52" t="s">
        <v>1429</v>
      </c>
      <c r="Q440" s="52" t="s">
        <v>1517</v>
      </c>
      <c r="R440" s="52" t="s">
        <v>9008</v>
      </c>
      <c r="S440" s="52">
        <f t="shared" si="6"/>
        <v>4.9800000000000004</v>
      </c>
      <c r="T440" s="52"/>
      <c r="U440" s="52"/>
    </row>
    <row r="441" spans="1:21" s="46" customFormat="1" ht="16.5" thickTop="1" thickBot="1" x14ac:dyDescent="0.3">
      <c r="A441" s="50" t="s">
        <v>8854</v>
      </c>
      <c r="B441" s="43" t="s">
        <v>8927</v>
      </c>
      <c r="C441" s="43" t="s">
        <v>38</v>
      </c>
      <c r="D441" s="43" t="s">
        <v>17</v>
      </c>
      <c r="E441" s="43" t="s">
        <v>18</v>
      </c>
      <c r="F441" s="43" t="s">
        <v>28</v>
      </c>
      <c r="G441" s="48">
        <v>46191.652083333334</v>
      </c>
      <c r="H441" s="48">
        <v>46192.719444444447</v>
      </c>
      <c r="I441" s="43">
        <v>12</v>
      </c>
      <c r="J441" s="43" t="s">
        <v>1156</v>
      </c>
      <c r="K441" s="43" t="s">
        <v>8294</v>
      </c>
      <c r="L441" s="43" t="s">
        <v>20</v>
      </c>
      <c r="M441" s="43">
        <v>12</v>
      </c>
      <c r="N441" s="43">
        <v>1</v>
      </c>
      <c r="O441" s="43">
        <v>1</v>
      </c>
      <c r="P441" s="43" t="s">
        <v>1287</v>
      </c>
      <c r="Q441" s="43" t="s">
        <v>1514</v>
      </c>
      <c r="R441" s="43" t="s">
        <v>9007</v>
      </c>
      <c r="S441" s="52">
        <f t="shared" si="6"/>
        <v>1.07</v>
      </c>
      <c r="T441" s="47"/>
      <c r="U441" s="47"/>
    </row>
    <row r="442" spans="1:21" ht="16.5" thickTop="1" thickBot="1" x14ac:dyDescent="0.3">
      <c r="A442" s="51" t="s">
        <v>8853</v>
      </c>
      <c r="B442" s="52" t="s">
        <v>8926</v>
      </c>
      <c r="C442" s="52" t="s">
        <v>38</v>
      </c>
      <c r="D442" s="52" t="s">
        <v>17</v>
      </c>
      <c r="E442" s="52" t="s">
        <v>18</v>
      </c>
      <c r="F442" s="52" t="s">
        <v>42</v>
      </c>
      <c r="G442" s="53">
        <v>46191.669444444444</v>
      </c>
      <c r="H442" s="53">
        <v>46199.590277777781</v>
      </c>
      <c r="I442" s="52">
        <v>1</v>
      </c>
      <c r="J442" s="52" t="s">
        <v>2373</v>
      </c>
      <c r="K442" s="52" t="s">
        <v>8310</v>
      </c>
      <c r="L442" s="52" t="s">
        <v>33</v>
      </c>
      <c r="M442" s="52">
        <v>1</v>
      </c>
      <c r="N442" s="52">
        <v>1</v>
      </c>
      <c r="O442" s="52">
        <v>1</v>
      </c>
      <c r="P442" s="52" t="s">
        <v>1499</v>
      </c>
      <c r="Q442" s="52" t="s">
        <v>1546</v>
      </c>
      <c r="R442" s="52" t="s">
        <v>9006</v>
      </c>
      <c r="S442" s="52">
        <f t="shared" si="6"/>
        <v>7.92</v>
      </c>
      <c r="T442" s="52"/>
      <c r="U442" s="52"/>
    </row>
    <row r="443" spans="1:21" s="46" customFormat="1" ht="16.5" thickTop="1" thickBot="1" x14ac:dyDescent="0.3">
      <c r="A443" s="50" t="s">
        <v>8852</v>
      </c>
      <c r="B443" s="43" t="s">
        <v>8925</v>
      </c>
      <c r="C443" s="43" t="s">
        <v>38</v>
      </c>
      <c r="D443" s="43" t="s">
        <v>17</v>
      </c>
      <c r="E443" s="43" t="s">
        <v>18</v>
      </c>
      <c r="F443" s="43" t="s">
        <v>28</v>
      </c>
      <c r="G443" s="48">
        <v>46191.706944444442</v>
      </c>
      <c r="H443" s="48">
        <v>46195.587500000001</v>
      </c>
      <c r="I443" s="43">
        <v>520</v>
      </c>
      <c r="J443" s="43" t="s">
        <v>1156</v>
      </c>
      <c r="K443" s="43" t="s">
        <v>1156</v>
      </c>
      <c r="L443" s="43" t="s">
        <v>20</v>
      </c>
      <c r="M443" s="43">
        <v>474</v>
      </c>
      <c r="N443" s="43">
        <v>96</v>
      </c>
      <c r="O443" s="43">
        <v>68</v>
      </c>
      <c r="P443" s="43" t="s">
        <v>8788</v>
      </c>
      <c r="Q443" s="43" t="s">
        <v>1517</v>
      </c>
      <c r="R443" s="43" t="s">
        <v>9005</v>
      </c>
      <c r="S443" s="52">
        <f t="shared" si="6"/>
        <v>3.88</v>
      </c>
      <c r="T443" s="47"/>
      <c r="U443" s="47"/>
    </row>
    <row r="444" spans="1:21" ht="16.5" thickTop="1" thickBot="1" x14ac:dyDescent="0.3">
      <c r="A444" s="51" t="s">
        <v>8851</v>
      </c>
      <c r="B444" s="52" t="s">
        <v>8924</v>
      </c>
      <c r="C444" s="52" t="s">
        <v>38</v>
      </c>
      <c r="D444" s="52" t="s">
        <v>17</v>
      </c>
      <c r="E444" s="52" t="s">
        <v>18</v>
      </c>
      <c r="F444" s="52" t="s">
        <v>32</v>
      </c>
      <c r="G444" s="53">
        <v>46191.711111111108</v>
      </c>
      <c r="H444" s="53">
        <v>46193.540972222225</v>
      </c>
      <c r="I444" s="52">
        <v>2</v>
      </c>
      <c r="J444" s="52" t="s">
        <v>1156</v>
      </c>
      <c r="K444" s="52" t="s">
        <v>1156</v>
      </c>
      <c r="L444" s="52" t="s">
        <v>33</v>
      </c>
      <c r="M444" s="52">
        <v>2</v>
      </c>
      <c r="N444" s="52">
        <v>2</v>
      </c>
      <c r="O444" s="52">
        <v>2</v>
      </c>
      <c r="P444" s="52" t="s">
        <v>9003</v>
      </c>
      <c r="Q444" s="52" t="s">
        <v>1517</v>
      </c>
      <c r="R444" s="52" t="s">
        <v>9004</v>
      </c>
      <c r="S444" s="52">
        <f t="shared" si="6"/>
        <v>1.83</v>
      </c>
      <c r="T444" s="52"/>
      <c r="U444" s="52"/>
    </row>
    <row r="445" spans="1:21" s="46" customFormat="1" ht="16.5" thickTop="1" thickBot="1" x14ac:dyDescent="0.3">
      <c r="A445" s="50" t="s">
        <v>8850</v>
      </c>
      <c r="B445" s="43" t="s">
        <v>8923</v>
      </c>
      <c r="C445" s="43" t="s">
        <v>38</v>
      </c>
      <c r="D445" s="43" t="s">
        <v>17</v>
      </c>
      <c r="E445" s="43" t="s">
        <v>19</v>
      </c>
      <c r="F445" s="43" t="s">
        <v>23</v>
      </c>
      <c r="G445" s="48">
        <v>46191.786111111112</v>
      </c>
      <c r="H445" s="48">
        <v>46192.374305555553</v>
      </c>
      <c r="I445" s="43">
        <v>39</v>
      </c>
      <c r="J445" s="43" t="s">
        <v>2373</v>
      </c>
      <c r="K445" s="43" t="s">
        <v>8278</v>
      </c>
      <c r="L445" s="43" t="s">
        <v>31</v>
      </c>
      <c r="M445" s="43">
        <v>39</v>
      </c>
      <c r="N445" s="43">
        <v>39</v>
      </c>
      <c r="O445" s="43">
        <v>39</v>
      </c>
      <c r="P445" s="43" t="s">
        <v>1295</v>
      </c>
      <c r="Q445" s="43" t="s">
        <v>1546</v>
      </c>
      <c r="R445" s="43" t="s">
        <v>9002</v>
      </c>
      <c r="S445" s="52">
        <f t="shared" si="6"/>
        <v>0.59</v>
      </c>
      <c r="T445" s="47"/>
      <c r="U445" s="47"/>
    </row>
    <row r="446" spans="1:21" ht="16.5" thickTop="1" thickBot="1" x14ac:dyDescent="0.3">
      <c r="A446" s="51" t="s">
        <v>8849</v>
      </c>
      <c r="B446" s="52" t="s">
        <v>8922</v>
      </c>
      <c r="C446" s="52" t="s">
        <v>38</v>
      </c>
      <c r="D446" s="52" t="s">
        <v>17</v>
      </c>
      <c r="E446" s="52" t="s">
        <v>18</v>
      </c>
      <c r="F446" s="52" t="s">
        <v>32</v>
      </c>
      <c r="G446" s="53">
        <v>46191.916666666664</v>
      </c>
      <c r="H446" s="53">
        <v>46193.600694444445</v>
      </c>
      <c r="I446" s="52">
        <v>2</v>
      </c>
      <c r="J446" s="52" t="s">
        <v>1156</v>
      </c>
      <c r="K446" s="52" t="s">
        <v>8331</v>
      </c>
      <c r="L446" s="52" t="s">
        <v>33</v>
      </c>
      <c r="M446" s="52">
        <v>2</v>
      </c>
      <c r="N446" s="52">
        <v>2</v>
      </c>
      <c r="O446" s="52">
        <v>2</v>
      </c>
      <c r="P446" s="52" t="s">
        <v>1461</v>
      </c>
      <c r="Q446" s="52" t="s">
        <v>1517</v>
      </c>
      <c r="R446" s="52" t="s">
        <v>9001</v>
      </c>
      <c r="S446" s="52">
        <f t="shared" si="6"/>
        <v>1.68</v>
      </c>
      <c r="T446" s="52"/>
      <c r="U446" s="52"/>
    </row>
    <row r="447" spans="1:21" s="46" customFormat="1" ht="16.5" thickTop="1" thickBot="1" x14ac:dyDescent="0.3">
      <c r="A447" s="50" t="s">
        <v>8848</v>
      </c>
      <c r="B447" s="43" t="s">
        <v>8921</v>
      </c>
      <c r="C447" s="43" t="s">
        <v>38</v>
      </c>
      <c r="D447" s="43" t="s">
        <v>17</v>
      </c>
      <c r="E447" s="43" t="s">
        <v>18</v>
      </c>
      <c r="F447" s="43" t="s">
        <v>32</v>
      </c>
      <c r="G447" s="48">
        <v>46191.943749999999</v>
      </c>
      <c r="H447" s="48">
        <v>46196.551388888889</v>
      </c>
      <c r="I447" s="43">
        <v>10</v>
      </c>
      <c r="J447" s="43" t="s">
        <v>2373</v>
      </c>
      <c r="K447" s="43" t="s">
        <v>8326</v>
      </c>
      <c r="L447" s="43" t="s">
        <v>33</v>
      </c>
      <c r="M447" s="43">
        <v>10</v>
      </c>
      <c r="N447" s="43">
        <v>10</v>
      </c>
      <c r="O447" s="43">
        <v>10</v>
      </c>
      <c r="P447" s="43" t="s">
        <v>1461</v>
      </c>
      <c r="Q447" s="43" t="s">
        <v>1517</v>
      </c>
      <c r="R447" s="43" t="s">
        <v>9000</v>
      </c>
      <c r="S447" s="52">
        <f t="shared" si="6"/>
        <v>4.6100000000000003</v>
      </c>
      <c r="T447" s="47"/>
      <c r="U447" s="47"/>
    </row>
    <row r="448" spans="1:21" ht="16.5" thickTop="1" thickBot="1" x14ac:dyDescent="0.3">
      <c r="A448" s="51" t="s">
        <v>8847</v>
      </c>
      <c r="B448" s="52" t="s">
        <v>8920</v>
      </c>
      <c r="C448" s="52" t="s">
        <v>38</v>
      </c>
      <c r="D448" s="52" t="s">
        <v>17</v>
      </c>
      <c r="E448" s="52" t="s">
        <v>18</v>
      </c>
      <c r="F448" s="52" t="s">
        <v>28</v>
      </c>
      <c r="G448" s="53">
        <v>46192.431944444441</v>
      </c>
      <c r="H448" s="53">
        <v>46198.73333333333</v>
      </c>
      <c r="I448" s="52">
        <v>488</v>
      </c>
      <c r="J448" s="52" t="s">
        <v>1156</v>
      </c>
      <c r="K448" s="52" t="s">
        <v>1156</v>
      </c>
      <c r="L448" s="52" t="s">
        <v>25</v>
      </c>
      <c r="M448" s="52">
        <v>434</v>
      </c>
      <c r="N448" s="52">
        <v>76</v>
      </c>
      <c r="O448" s="52">
        <v>86</v>
      </c>
      <c r="P448" s="52" t="s">
        <v>8998</v>
      </c>
      <c r="Q448" s="52" t="s">
        <v>1546</v>
      </c>
      <c r="R448" s="52" t="s">
        <v>8999</v>
      </c>
      <c r="S448" s="52">
        <f t="shared" si="6"/>
        <v>6.3</v>
      </c>
      <c r="T448" s="52"/>
      <c r="U448" s="52"/>
    </row>
    <row r="449" spans="1:21" s="46" customFormat="1" ht="16.5" thickTop="1" thickBot="1" x14ac:dyDescent="0.3">
      <c r="A449" s="50" t="s">
        <v>8846</v>
      </c>
      <c r="B449" s="43" t="s">
        <v>8919</v>
      </c>
      <c r="C449" s="43" t="s">
        <v>38</v>
      </c>
      <c r="D449" s="43" t="s">
        <v>17</v>
      </c>
      <c r="E449" s="43" t="s">
        <v>18</v>
      </c>
      <c r="F449" s="43" t="s">
        <v>42</v>
      </c>
      <c r="G449" s="48">
        <v>46192.489583333336</v>
      </c>
      <c r="H449" s="48">
        <v>46193.632638888892</v>
      </c>
      <c r="I449" s="43">
        <v>1</v>
      </c>
      <c r="J449" s="43" t="s">
        <v>1156</v>
      </c>
      <c r="K449" s="43" t="s">
        <v>1156</v>
      </c>
      <c r="L449" s="43" t="s">
        <v>33</v>
      </c>
      <c r="M449" s="43">
        <v>1</v>
      </c>
      <c r="N449" s="43">
        <v>1</v>
      </c>
      <c r="O449" s="43">
        <v>1</v>
      </c>
      <c r="P449" s="43" t="s">
        <v>1417</v>
      </c>
      <c r="Q449" s="43" t="s">
        <v>1517</v>
      </c>
      <c r="R449" s="43" t="s">
        <v>8997</v>
      </c>
      <c r="S449" s="52">
        <f t="shared" si="6"/>
        <v>1.1399999999999999</v>
      </c>
      <c r="T449" s="47"/>
      <c r="U449" s="47"/>
    </row>
    <row r="450" spans="1:21" ht="16.5" thickTop="1" thickBot="1" x14ac:dyDescent="0.3">
      <c r="A450" s="51" t="s">
        <v>8845</v>
      </c>
      <c r="B450" s="52" t="s">
        <v>8918</v>
      </c>
      <c r="C450" s="52" t="s">
        <v>38</v>
      </c>
      <c r="D450" s="52" t="s">
        <v>17</v>
      </c>
      <c r="E450" s="52" t="s">
        <v>18</v>
      </c>
      <c r="F450" s="52" t="s">
        <v>42</v>
      </c>
      <c r="G450" s="53">
        <v>46192.508333333331</v>
      </c>
      <c r="H450" s="53">
        <v>46197.728472222225</v>
      </c>
      <c r="I450" s="52">
        <v>9</v>
      </c>
      <c r="J450" s="52" t="s">
        <v>2373</v>
      </c>
      <c r="K450" s="52" t="s">
        <v>8317</v>
      </c>
      <c r="L450" s="52" t="s">
        <v>33</v>
      </c>
      <c r="M450" s="52">
        <v>9</v>
      </c>
      <c r="N450" s="52">
        <v>9</v>
      </c>
      <c r="O450" s="52">
        <v>9</v>
      </c>
      <c r="P450" s="52" t="s">
        <v>8503</v>
      </c>
      <c r="Q450" s="52" t="s">
        <v>1517</v>
      </c>
      <c r="R450" s="52" t="s">
        <v>8996</v>
      </c>
      <c r="S450" s="52">
        <f t="shared" ref="S450:S513" si="7">IF(OR(G450="",H450=""),"",ROUND(H450-G450,2))</f>
        <v>5.22</v>
      </c>
      <c r="T450" s="52"/>
      <c r="U450" s="52"/>
    </row>
    <row r="451" spans="1:21" s="46" customFormat="1" ht="16.5" thickTop="1" thickBot="1" x14ac:dyDescent="0.3">
      <c r="A451" s="50" t="s">
        <v>8844</v>
      </c>
      <c r="B451" s="43" t="s">
        <v>8917</v>
      </c>
      <c r="C451" s="43" t="s">
        <v>38</v>
      </c>
      <c r="D451" s="43" t="s">
        <v>17</v>
      </c>
      <c r="E451" s="43" t="s">
        <v>18</v>
      </c>
      <c r="F451" s="43" t="s">
        <v>28</v>
      </c>
      <c r="G451" s="48">
        <v>46192.551388888889</v>
      </c>
      <c r="H451" s="48">
        <v>46195.540972222225</v>
      </c>
      <c r="I451" s="43">
        <v>24</v>
      </c>
      <c r="J451" s="43" t="s">
        <v>1156</v>
      </c>
      <c r="K451" s="43" t="s">
        <v>1156</v>
      </c>
      <c r="L451" s="43" t="s">
        <v>20</v>
      </c>
      <c r="M451" s="43">
        <v>24</v>
      </c>
      <c r="N451" s="43">
        <v>4</v>
      </c>
      <c r="O451" s="43">
        <v>4</v>
      </c>
      <c r="P451" s="43" t="s">
        <v>1428</v>
      </c>
      <c r="Q451" s="43" t="s">
        <v>1514</v>
      </c>
      <c r="R451" s="43" t="s">
        <v>8995</v>
      </c>
      <c r="S451" s="52">
        <f t="shared" si="7"/>
        <v>2.99</v>
      </c>
      <c r="T451" s="47"/>
      <c r="U451" s="47"/>
    </row>
    <row r="452" spans="1:21" ht="16.5" thickTop="1" thickBot="1" x14ac:dyDescent="0.3">
      <c r="A452" s="51" t="s">
        <v>8843</v>
      </c>
      <c r="B452" s="52" t="s">
        <v>8916</v>
      </c>
      <c r="C452" s="52" t="s">
        <v>38</v>
      </c>
      <c r="D452" s="52" t="s">
        <v>17</v>
      </c>
      <c r="E452" s="52" t="s">
        <v>18</v>
      </c>
      <c r="F452" s="52" t="s">
        <v>42</v>
      </c>
      <c r="G452" s="53">
        <v>46192.558333333334</v>
      </c>
      <c r="H452" s="53">
        <v>46195.545138888891</v>
      </c>
      <c r="I452" s="52">
        <v>47</v>
      </c>
      <c r="J452" s="52" t="s">
        <v>1156</v>
      </c>
      <c r="K452" s="52" t="s">
        <v>1156</v>
      </c>
      <c r="L452" s="52" t="s">
        <v>36</v>
      </c>
      <c r="M452" s="52">
        <v>47</v>
      </c>
      <c r="N452" s="52">
        <v>47</v>
      </c>
      <c r="O452" s="52">
        <v>47</v>
      </c>
      <c r="P452" s="52" t="s">
        <v>8993</v>
      </c>
      <c r="Q452" s="52" t="s">
        <v>1517</v>
      </c>
      <c r="R452" s="52" t="s">
        <v>8994</v>
      </c>
      <c r="S452" s="52">
        <f t="shared" si="7"/>
        <v>2.99</v>
      </c>
      <c r="T452" s="52"/>
      <c r="U452" s="52"/>
    </row>
    <row r="453" spans="1:21" s="46" customFormat="1" ht="16.5" thickTop="1" thickBot="1" x14ac:dyDescent="0.3">
      <c r="A453" s="50" t="s">
        <v>8842</v>
      </c>
      <c r="B453" s="43" t="s">
        <v>8915</v>
      </c>
      <c r="C453" s="43" t="s">
        <v>38</v>
      </c>
      <c r="D453" s="43" t="s">
        <v>17</v>
      </c>
      <c r="E453" s="43" t="s">
        <v>18</v>
      </c>
      <c r="F453" s="43" t="s">
        <v>28</v>
      </c>
      <c r="G453" s="48">
        <v>46192.559027777781</v>
      </c>
      <c r="H453" s="48">
        <v>46196.561111111114</v>
      </c>
      <c r="I453" s="43">
        <v>68</v>
      </c>
      <c r="J453" s="43" t="s">
        <v>1156</v>
      </c>
      <c r="K453" s="43" t="s">
        <v>1156</v>
      </c>
      <c r="L453" s="43" t="s">
        <v>36</v>
      </c>
      <c r="M453" s="43">
        <v>61</v>
      </c>
      <c r="N453" s="43">
        <v>61</v>
      </c>
      <c r="O453" s="43">
        <v>68</v>
      </c>
      <c r="P453" s="43" t="s">
        <v>8991</v>
      </c>
      <c r="Q453" s="43" t="s">
        <v>1514</v>
      </c>
      <c r="R453" s="43" t="s">
        <v>8992</v>
      </c>
      <c r="S453" s="52">
        <f t="shared" si="7"/>
        <v>4</v>
      </c>
      <c r="T453" s="47"/>
      <c r="U453" s="47"/>
    </row>
    <row r="454" spans="1:21" ht="16.5" thickTop="1" thickBot="1" x14ac:dyDescent="0.3">
      <c r="A454" s="51" t="s">
        <v>8841</v>
      </c>
      <c r="B454" s="52" t="s">
        <v>8914</v>
      </c>
      <c r="C454" s="52" t="s">
        <v>38</v>
      </c>
      <c r="D454" s="52" t="s">
        <v>17</v>
      </c>
      <c r="E454" s="52" t="s">
        <v>18</v>
      </c>
      <c r="F454" s="52" t="s">
        <v>42</v>
      </c>
      <c r="G454" s="53">
        <v>46192.567361111112</v>
      </c>
      <c r="H454" s="53">
        <v>46193.643055555556</v>
      </c>
      <c r="I454" s="52">
        <v>3</v>
      </c>
      <c r="J454" s="52" t="s">
        <v>1156</v>
      </c>
      <c r="K454" s="52" t="s">
        <v>1156</v>
      </c>
      <c r="L454" s="52" t="s">
        <v>33</v>
      </c>
      <c r="M454" s="52">
        <v>3</v>
      </c>
      <c r="N454" s="52">
        <v>3</v>
      </c>
      <c r="O454" s="52">
        <v>3</v>
      </c>
      <c r="P454" s="52" t="s">
        <v>8989</v>
      </c>
      <c r="Q454" s="52" t="s">
        <v>1517</v>
      </c>
      <c r="R454" s="52" t="s">
        <v>8990</v>
      </c>
      <c r="S454" s="52">
        <f t="shared" si="7"/>
        <v>1.08</v>
      </c>
      <c r="T454" s="52"/>
      <c r="U454" s="52"/>
    </row>
    <row r="455" spans="1:21" s="46" customFormat="1" ht="16.5" thickTop="1" thickBot="1" x14ac:dyDescent="0.3">
      <c r="A455" s="50" t="s">
        <v>8840</v>
      </c>
      <c r="B455" s="43" t="s">
        <v>8913</v>
      </c>
      <c r="C455" s="43" t="s">
        <v>38</v>
      </c>
      <c r="D455" s="43" t="s">
        <v>17</v>
      </c>
      <c r="E455" s="43" t="s">
        <v>18</v>
      </c>
      <c r="F455" s="43" t="s">
        <v>42</v>
      </c>
      <c r="G455" s="48">
        <v>46192.584722222222</v>
      </c>
      <c r="H455" s="48">
        <v>46204.456250000003</v>
      </c>
      <c r="I455" s="43">
        <v>20</v>
      </c>
      <c r="J455" s="43" t="s">
        <v>2373</v>
      </c>
      <c r="K455" s="43" t="s">
        <v>8317</v>
      </c>
      <c r="L455" s="43" t="s">
        <v>33</v>
      </c>
      <c r="M455" s="43">
        <v>20</v>
      </c>
      <c r="N455" s="43">
        <v>20</v>
      </c>
      <c r="O455" s="43">
        <v>20</v>
      </c>
      <c r="P455" s="43" t="s">
        <v>8987</v>
      </c>
      <c r="Q455" s="43" t="s">
        <v>1517</v>
      </c>
      <c r="R455" s="43" t="s">
        <v>8988</v>
      </c>
      <c r="S455" s="52">
        <f t="shared" si="7"/>
        <v>11.87</v>
      </c>
      <c r="T455" s="47"/>
      <c r="U455" s="47"/>
    </row>
    <row r="456" spans="1:21" ht="16.5" thickTop="1" thickBot="1" x14ac:dyDescent="0.3">
      <c r="A456" s="51" t="s">
        <v>8839</v>
      </c>
      <c r="B456" s="52" t="s">
        <v>8912</v>
      </c>
      <c r="C456" s="52" t="s">
        <v>38</v>
      </c>
      <c r="D456" s="52" t="s">
        <v>17</v>
      </c>
      <c r="E456" s="52" t="s">
        <v>18</v>
      </c>
      <c r="F456" s="52" t="s">
        <v>28</v>
      </c>
      <c r="G456" s="53">
        <v>46192.695138888892</v>
      </c>
      <c r="H456" s="53">
        <v>46196.734722222223</v>
      </c>
      <c r="I456" s="52">
        <v>801</v>
      </c>
      <c r="J456" s="52" t="s">
        <v>1156</v>
      </c>
      <c r="K456" s="52" t="s">
        <v>1156</v>
      </c>
      <c r="L456" s="52" t="s">
        <v>20</v>
      </c>
      <c r="M456" s="52">
        <v>734</v>
      </c>
      <c r="N456" s="52">
        <v>134</v>
      </c>
      <c r="O456" s="52">
        <v>92</v>
      </c>
      <c r="P456" s="52" t="s">
        <v>1410</v>
      </c>
      <c r="Q456" s="52" t="s">
        <v>1517</v>
      </c>
      <c r="R456" s="52" t="s">
        <v>8986</v>
      </c>
      <c r="S456" s="52">
        <f t="shared" si="7"/>
        <v>4.04</v>
      </c>
      <c r="T456" s="52"/>
      <c r="U456" s="52"/>
    </row>
    <row r="457" spans="1:21" s="46" customFormat="1" ht="16.5" thickTop="1" thickBot="1" x14ac:dyDescent="0.3">
      <c r="A457" s="50" t="s">
        <v>8838</v>
      </c>
      <c r="B457" s="43" t="s">
        <v>8911</v>
      </c>
      <c r="C457" s="43" t="s">
        <v>38</v>
      </c>
      <c r="D457" s="43" t="s">
        <v>17</v>
      </c>
      <c r="E457" s="43" t="s">
        <v>19</v>
      </c>
      <c r="F457" s="43" t="s">
        <v>19</v>
      </c>
      <c r="G457" s="48">
        <v>46192.73333333333</v>
      </c>
      <c r="H457" s="48">
        <v>46193.640277777777</v>
      </c>
      <c r="I457" s="43">
        <v>19</v>
      </c>
      <c r="J457" s="43" t="s">
        <v>1156</v>
      </c>
      <c r="K457" s="43" t="s">
        <v>1156</v>
      </c>
      <c r="L457" s="43" t="s">
        <v>33</v>
      </c>
      <c r="M457" s="43">
        <v>16</v>
      </c>
      <c r="N457" s="43">
        <v>16</v>
      </c>
      <c r="O457" s="43">
        <v>19</v>
      </c>
      <c r="P457" s="43" t="s">
        <v>8984</v>
      </c>
      <c r="Q457" s="43" t="s">
        <v>1546</v>
      </c>
      <c r="R457" s="43" t="s">
        <v>8985</v>
      </c>
      <c r="S457" s="52">
        <f t="shared" si="7"/>
        <v>0.91</v>
      </c>
      <c r="T457" s="47"/>
      <c r="U457" s="47"/>
    </row>
    <row r="458" spans="1:21" ht="16.5" thickTop="1" thickBot="1" x14ac:dyDescent="0.3">
      <c r="A458" s="51" t="s">
        <v>8837</v>
      </c>
      <c r="B458" s="52" t="s">
        <v>8910</v>
      </c>
      <c r="C458" s="52" t="s">
        <v>39</v>
      </c>
      <c r="D458" s="52" t="s">
        <v>17</v>
      </c>
      <c r="E458" s="52" t="s">
        <v>18</v>
      </c>
      <c r="F458" s="52" t="s">
        <v>32</v>
      </c>
      <c r="G458" s="53">
        <v>46192.740277777775</v>
      </c>
      <c r="H458" s="53">
        <v>46197.424305555556</v>
      </c>
      <c r="I458" s="52">
        <v>208</v>
      </c>
      <c r="J458" s="52" t="s">
        <v>1156</v>
      </c>
      <c r="K458" s="52" t="s">
        <v>1156</v>
      </c>
      <c r="L458" s="52" t="s">
        <v>20</v>
      </c>
      <c r="M458" s="52">
        <v>0</v>
      </c>
      <c r="N458" s="52">
        <v>0</v>
      </c>
      <c r="O458" s="52">
        <v>30</v>
      </c>
      <c r="P458" s="52" t="s">
        <v>8982</v>
      </c>
      <c r="Q458" s="52" t="s">
        <v>1517</v>
      </c>
      <c r="R458" s="52" t="s">
        <v>8983</v>
      </c>
      <c r="S458" s="52">
        <f t="shared" si="7"/>
        <v>4.68</v>
      </c>
      <c r="T458" s="52"/>
      <c r="U458" s="52"/>
    </row>
    <row r="459" spans="1:21" s="46" customFormat="1" ht="16.5" thickTop="1" thickBot="1" x14ac:dyDescent="0.3">
      <c r="A459" s="50" t="s">
        <v>8836</v>
      </c>
      <c r="B459" s="43" t="s">
        <v>8909</v>
      </c>
      <c r="C459" s="43" t="s">
        <v>38</v>
      </c>
      <c r="D459" s="43" t="s">
        <v>17</v>
      </c>
      <c r="E459" s="43" t="s">
        <v>18</v>
      </c>
      <c r="F459" s="43" t="s">
        <v>32</v>
      </c>
      <c r="G459" s="48">
        <v>46192.750694444447</v>
      </c>
      <c r="H459" s="48">
        <v>46200.435416666667</v>
      </c>
      <c r="I459" s="43">
        <v>18</v>
      </c>
      <c r="J459" s="43" t="s">
        <v>2373</v>
      </c>
      <c r="K459" s="43" t="s">
        <v>8317</v>
      </c>
      <c r="L459" s="43" t="s">
        <v>33</v>
      </c>
      <c r="M459" s="43">
        <v>3</v>
      </c>
      <c r="N459" s="43">
        <v>3</v>
      </c>
      <c r="O459" s="43">
        <v>18</v>
      </c>
      <c r="P459" s="43" t="s">
        <v>8980</v>
      </c>
      <c r="Q459" s="43" t="s">
        <v>1546</v>
      </c>
      <c r="R459" s="43" t="s">
        <v>8981</v>
      </c>
      <c r="S459" s="52">
        <f t="shared" si="7"/>
        <v>7.68</v>
      </c>
      <c r="T459" s="47"/>
      <c r="U459" s="47"/>
    </row>
    <row r="460" spans="1:21" ht="16.5" thickTop="1" thickBot="1" x14ac:dyDescent="0.3">
      <c r="A460" s="51" t="s">
        <v>8835</v>
      </c>
      <c r="B460" s="52" t="s">
        <v>8908</v>
      </c>
      <c r="C460" s="52" t="s">
        <v>38</v>
      </c>
      <c r="D460" s="52" t="s">
        <v>17</v>
      </c>
      <c r="E460" s="52" t="s">
        <v>18</v>
      </c>
      <c r="F460" s="52" t="s">
        <v>32</v>
      </c>
      <c r="G460" s="53">
        <v>46193.729166666664</v>
      </c>
      <c r="H460" s="53">
        <v>46196.455555555556</v>
      </c>
      <c r="I460" s="52">
        <v>2</v>
      </c>
      <c r="J460" s="52" t="s">
        <v>2373</v>
      </c>
      <c r="K460" s="52" t="s">
        <v>8317</v>
      </c>
      <c r="L460" s="52" t="s">
        <v>33</v>
      </c>
      <c r="M460" s="52">
        <v>2</v>
      </c>
      <c r="N460" s="52">
        <v>2</v>
      </c>
      <c r="O460" s="52">
        <v>2</v>
      </c>
      <c r="P460" s="52" t="s">
        <v>8979</v>
      </c>
      <c r="Q460" s="52" t="s">
        <v>1517</v>
      </c>
      <c r="R460" s="52"/>
      <c r="S460" s="52">
        <f t="shared" si="7"/>
        <v>2.73</v>
      </c>
      <c r="T460" s="52"/>
      <c r="U460" s="52"/>
    </row>
    <row r="461" spans="1:21" s="46" customFormat="1" ht="16.5" thickTop="1" thickBot="1" x14ac:dyDescent="0.3">
      <c r="A461" s="50" t="s">
        <v>9142</v>
      </c>
      <c r="B461" s="43" t="s">
        <v>9198</v>
      </c>
      <c r="C461" s="43" t="s">
        <v>38</v>
      </c>
      <c r="D461" s="43" t="s">
        <v>17</v>
      </c>
      <c r="E461" s="43" t="s">
        <v>18</v>
      </c>
      <c r="F461" s="43" t="s">
        <v>42</v>
      </c>
      <c r="G461" s="48">
        <v>46195.683333333334</v>
      </c>
      <c r="H461" s="48">
        <v>46200.790277777778</v>
      </c>
      <c r="I461" s="43">
        <v>85</v>
      </c>
      <c r="J461" s="43" t="s">
        <v>1156</v>
      </c>
      <c r="K461" s="43" t="s">
        <v>1156</v>
      </c>
      <c r="L461" s="43" t="s">
        <v>25</v>
      </c>
      <c r="M461" s="43">
        <v>85</v>
      </c>
      <c r="N461" s="43">
        <v>17</v>
      </c>
      <c r="O461" s="43">
        <v>17</v>
      </c>
      <c r="P461" s="43" t="s">
        <v>9224</v>
      </c>
      <c r="Q461" s="43" t="s">
        <v>1517</v>
      </c>
      <c r="R461" s="43" t="s">
        <v>9282</v>
      </c>
      <c r="S461" s="52">
        <f t="shared" si="7"/>
        <v>5.1100000000000003</v>
      </c>
      <c r="T461" s="47"/>
      <c r="U461" s="47"/>
    </row>
    <row r="462" spans="1:21" ht="16.5" thickTop="1" thickBot="1" x14ac:dyDescent="0.3">
      <c r="A462" s="51" t="s">
        <v>9141</v>
      </c>
      <c r="B462" s="52" t="s">
        <v>9197</v>
      </c>
      <c r="C462" s="52" t="s">
        <v>38</v>
      </c>
      <c r="D462" s="52" t="s">
        <v>17</v>
      </c>
      <c r="E462" s="52" t="s">
        <v>18</v>
      </c>
      <c r="F462" s="52" t="s">
        <v>42</v>
      </c>
      <c r="G462" s="53">
        <v>46195.686805555553</v>
      </c>
      <c r="H462" s="53">
        <v>46199.615277777775</v>
      </c>
      <c r="I462" s="52">
        <v>230</v>
      </c>
      <c r="J462" s="52" t="s">
        <v>1156</v>
      </c>
      <c r="K462" s="52" t="s">
        <v>1156</v>
      </c>
      <c r="L462" s="52" t="s">
        <v>20</v>
      </c>
      <c r="M462" s="52">
        <v>215</v>
      </c>
      <c r="N462" s="52">
        <v>43</v>
      </c>
      <c r="O462" s="52">
        <v>49</v>
      </c>
      <c r="P462" s="52" t="s">
        <v>9223</v>
      </c>
      <c r="Q462" s="52" t="s">
        <v>1517</v>
      </c>
      <c r="R462" s="52" t="s">
        <v>9281</v>
      </c>
      <c r="S462" s="52">
        <f t="shared" si="7"/>
        <v>3.93</v>
      </c>
      <c r="T462" s="52"/>
      <c r="U462" s="52"/>
    </row>
    <row r="463" spans="1:21" s="46" customFormat="1" ht="16.5" thickTop="1" thickBot="1" x14ac:dyDescent="0.3">
      <c r="A463" s="50" t="s">
        <v>9140</v>
      </c>
      <c r="B463" s="43" t="s">
        <v>9196</v>
      </c>
      <c r="C463" s="43" t="s">
        <v>39</v>
      </c>
      <c r="D463" s="43" t="s">
        <v>17</v>
      </c>
      <c r="E463" s="43" t="s">
        <v>18</v>
      </c>
      <c r="F463" s="43" t="s">
        <v>28</v>
      </c>
      <c r="G463" s="48">
        <v>46195.71875</v>
      </c>
      <c r="H463" s="48">
        <v>46203.442361111112</v>
      </c>
      <c r="I463" s="43">
        <v>185</v>
      </c>
      <c r="J463" s="43" t="s">
        <v>1156</v>
      </c>
      <c r="K463" s="43" t="s">
        <v>8294</v>
      </c>
      <c r="L463" s="43" t="s">
        <v>20</v>
      </c>
      <c r="M463" s="43">
        <v>0</v>
      </c>
      <c r="N463" s="43">
        <v>0</v>
      </c>
      <c r="O463" s="43">
        <v>45</v>
      </c>
      <c r="P463" s="43" t="s">
        <v>1410</v>
      </c>
      <c r="Q463" s="43" t="s">
        <v>1514</v>
      </c>
      <c r="R463" s="43" t="s">
        <v>9280</v>
      </c>
      <c r="S463" s="52">
        <f t="shared" si="7"/>
        <v>7.72</v>
      </c>
      <c r="T463" s="47"/>
      <c r="U463" s="47"/>
    </row>
    <row r="464" spans="1:21" ht="16.5" thickTop="1" thickBot="1" x14ac:dyDescent="0.3">
      <c r="A464" s="51" t="s">
        <v>9139</v>
      </c>
      <c r="B464" s="52" t="s">
        <v>9195</v>
      </c>
      <c r="C464" s="52" t="s">
        <v>38</v>
      </c>
      <c r="D464" s="52" t="s">
        <v>17</v>
      </c>
      <c r="E464" s="52" t="s">
        <v>18</v>
      </c>
      <c r="F464" s="52" t="s">
        <v>42</v>
      </c>
      <c r="G464" s="53">
        <v>46195.78125</v>
      </c>
      <c r="H464" s="53">
        <v>46204.654861111114</v>
      </c>
      <c r="I464" s="52">
        <v>1607</v>
      </c>
      <c r="J464" s="52" t="s">
        <v>1156</v>
      </c>
      <c r="K464" s="52" t="s">
        <v>1156</v>
      </c>
      <c r="L464" s="52" t="s">
        <v>25</v>
      </c>
      <c r="M464" s="52">
        <v>88</v>
      </c>
      <c r="N464" s="52">
        <v>88</v>
      </c>
      <c r="O464" s="52">
        <v>417</v>
      </c>
      <c r="P464" s="52" t="s">
        <v>9222</v>
      </c>
      <c r="Q464" s="52" t="s">
        <v>1517</v>
      </c>
      <c r="R464" s="52" t="s">
        <v>9279</v>
      </c>
      <c r="S464" s="52">
        <f t="shared" si="7"/>
        <v>8.8699999999999992</v>
      </c>
      <c r="T464" s="52"/>
      <c r="U464" s="52"/>
    </row>
    <row r="465" spans="1:21" s="46" customFormat="1" ht="16.5" thickTop="1" thickBot="1" x14ac:dyDescent="0.3">
      <c r="A465" s="50" t="s">
        <v>9138</v>
      </c>
      <c r="B465" s="43" t="s">
        <v>9194</v>
      </c>
      <c r="C465" s="43" t="s">
        <v>38</v>
      </c>
      <c r="D465" s="43" t="s">
        <v>17</v>
      </c>
      <c r="E465" s="43" t="s">
        <v>18</v>
      </c>
      <c r="F465" s="43" t="s">
        <v>32</v>
      </c>
      <c r="G465" s="48">
        <v>46195.787499999999</v>
      </c>
      <c r="H465" s="48">
        <v>46197.548611111109</v>
      </c>
      <c r="I465" s="43">
        <v>1</v>
      </c>
      <c r="J465" s="43" t="s">
        <v>1156</v>
      </c>
      <c r="K465" s="43" t="s">
        <v>1156</v>
      </c>
      <c r="L465" s="43" t="s">
        <v>33</v>
      </c>
      <c r="M465" s="43">
        <v>1</v>
      </c>
      <c r="N465" s="43">
        <v>1</v>
      </c>
      <c r="O465" s="43">
        <v>1</v>
      </c>
      <c r="P465" s="43" t="s">
        <v>1461</v>
      </c>
      <c r="Q465" s="43" t="s">
        <v>1517</v>
      </c>
      <c r="R465" s="43" t="s">
        <v>9278</v>
      </c>
      <c r="S465" s="52">
        <f t="shared" si="7"/>
        <v>1.76</v>
      </c>
      <c r="T465" s="47"/>
      <c r="U465" s="47"/>
    </row>
    <row r="466" spans="1:21" ht="16.5" thickTop="1" thickBot="1" x14ac:dyDescent="0.3">
      <c r="A466" s="51" t="s">
        <v>9137</v>
      </c>
      <c r="B466" s="52" t="s">
        <v>9193</v>
      </c>
      <c r="C466" s="52" t="s">
        <v>38</v>
      </c>
      <c r="D466" s="52" t="s">
        <v>17</v>
      </c>
      <c r="E466" s="52" t="s">
        <v>18</v>
      </c>
      <c r="F466" s="52" t="s">
        <v>42</v>
      </c>
      <c r="G466" s="53">
        <v>46195.788888888892</v>
      </c>
      <c r="H466" s="53">
        <v>46199.655555555553</v>
      </c>
      <c r="I466" s="52">
        <v>1</v>
      </c>
      <c r="J466" s="52" t="s">
        <v>1156</v>
      </c>
      <c r="K466" s="52" t="s">
        <v>1156</v>
      </c>
      <c r="L466" s="52" t="s">
        <v>33</v>
      </c>
      <c r="M466" s="52">
        <v>1</v>
      </c>
      <c r="N466" s="52">
        <v>1</v>
      </c>
      <c r="O466" s="52">
        <v>1</v>
      </c>
      <c r="P466" s="52" t="s">
        <v>1470</v>
      </c>
      <c r="Q466" s="52" t="s">
        <v>1546</v>
      </c>
      <c r="R466" s="52" t="s">
        <v>9277</v>
      </c>
      <c r="S466" s="52">
        <f t="shared" si="7"/>
        <v>3.87</v>
      </c>
      <c r="T466" s="52"/>
      <c r="U466" s="52"/>
    </row>
    <row r="467" spans="1:21" s="46" customFormat="1" ht="16.5" thickTop="1" thickBot="1" x14ac:dyDescent="0.3">
      <c r="A467" s="50" t="s">
        <v>9136</v>
      </c>
      <c r="B467" s="43" t="s">
        <v>9192</v>
      </c>
      <c r="C467" s="43" t="s">
        <v>38</v>
      </c>
      <c r="D467" s="43" t="s">
        <v>17</v>
      </c>
      <c r="E467" s="43" t="s">
        <v>18</v>
      </c>
      <c r="F467" s="43" t="s">
        <v>32</v>
      </c>
      <c r="G467" s="48">
        <v>46195.794444444444</v>
      </c>
      <c r="H467" s="48">
        <v>46197.552777777775</v>
      </c>
      <c r="I467" s="43">
        <v>1</v>
      </c>
      <c r="J467" s="43" t="s">
        <v>1156</v>
      </c>
      <c r="K467" s="43" t="s">
        <v>1156</v>
      </c>
      <c r="L467" s="43" t="s">
        <v>33</v>
      </c>
      <c r="M467" s="43">
        <v>1</v>
      </c>
      <c r="N467" s="43">
        <v>1</v>
      </c>
      <c r="O467" s="43">
        <v>1</v>
      </c>
      <c r="P467" s="43" t="s">
        <v>8503</v>
      </c>
      <c r="Q467" s="43" t="s">
        <v>1517</v>
      </c>
      <c r="R467" s="43" t="s">
        <v>9276</v>
      </c>
      <c r="S467" s="52">
        <f t="shared" si="7"/>
        <v>1.76</v>
      </c>
      <c r="T467" s="47"/>
      <c r="U467" s="47"/>
    </row>
    <row r="468" spans="1:21" ht="16.5" thickTop="1" thickBot="1" x14ac:dyDescent="0.3">
      <c r="A468" s="51" t="s">
        <v>9135</v>
      </c>
      <c r="B468" s="52" t="s">
        <v>9191</v>
      </c>
      <c r="C468" s="52" t="s">
        <v>38</v>
      </c>
      <c r="D468" s="52" t="s">
        <v>17</v>
      </c>
      <c r="E468" s="52" t="s">
        <v>18</v>
      </c>
      <c r="F468" s="52" t="s">
        <v>42</v>
      </c>
      <c r="G468" s="53">
        <v>46195.796527777777</v>
      </c>
      <c r="H468" s="53">
        <v>46198.493055555555</v>
      </c>
      <c r="I468" s="52">
        <v>1497</v>
      </c>
      <c r="J468" s="52" t="s">
        <v>1156</v>
      </c>
      <c r="K468" s="52" t="s">
        <v>1156</v>
      </c>
      <c r="L468" s="52" t="s">
        <v>20</v>
      </c>
      <c r="M468" s="52">
        <v>1497</v>
      </c>
      <c r="N468" s="52">
        <v>218</v>
      </c>
      <c r="O468" s="52">
        <v>218</v>
      </c>
      <c r="P468" s="52" t="s">
        <v>1300</v>
      </c>
      <c r="Q468" s="52" t="s">
        <v>1517</v>
      </c>
      <c r="R468" s="52" t="s">
        <v>9275</v>
      </c>
      <c r="S468" s="52">
        <f t="shared" si="7"/>
        <v>2.7</v>
      </c>
      <c r="T468" s="52"/>
      <c r="U468" s="52"/>
    </row>
    <row r="469" spans="1:21" s="46" customFormat="1" ht="16.5" thickTop="1" thickBot="1" x14ac:dyDescent="0.3">
      <c r="A469" s="50" t="s">
        <v>9134</v>
      </c>
      <c r="B469" s="43" t="s">
        <v>9190</v>
      </c>
      <c r="C469" s="43" t="s">
        <v>38</v>
      </c>
      <c r="D469" s="43" t="s">
        <v>17</v>
      </c>
      <c r="E469" s="43" t="s">
        <v>18</v>
      </c>
      <c r="F469" s="43" t="s">
        <v>42</v>
      </c>
      <c r="G469" s="48">
        <v>46195.798611111109</v>
      </c>
      <c r="H469" s="48">
        <v>46197.72152777778</v>
      </c>
      <c r="I469" s="43">
        <v>1</v>
      </c>
      <c r="J469" s="43" t="s">
        <v>2373</v>
      </c>
      <c r="K469" s="43" t="s">
        <v>8317</v>
      </c>
      <c r="L469" s="43" t="s">
        <v>33</v>
      </c>
      <c r="M469" s="43">
        <v>1</v>
      </c>
      <c r="N469" s="43">
        <v>1</v>
      </c>
      <c r="O469" s="43">
        <v>1</v>
      </c>
      <c r="P469" s="43" t="s">
        <v>1424</v>
      </c>
      <c r="Q469" s="43" t="s">
        <v>1517</v>
      </c>
      <c r="R469" s="43" t="s">
        <v>9274</v>
      </c>
      <c r="S469" s="52">
        <f t="shared" si="7"/>
        <v>1.92</v>
      </c>
      <c r="T469" s="47"/>
      <c r="U469" s="47"/>
    </row>
    <row r="470" spans="1:21" ht="16.5" thickTop="1" thickBot="1" x14ac:dyDescent="0.3">
      <c r="A470" s="51" t="s">
        <v>9133</v>
      </c>
      <c r="B470" s="52" t="s">
        <v>9189</v>
      </c>
      <c r="C470" s="52" t="s">
        <v>38</v>
      </c>
      <c r="D470" s="52" t="s">
        <v>17</v>
      </c>
      <c r="E470" s="52" t="s">
        <v>18</v>
      </c>
      <c r="F470" s="52" t="s">
        <v>42</v>
      </c>
      <c r="G470" s="53">
        <v>46196.438194444447</v>
      </c>
      <c r="H470" s="53">
        <v>46200.719444444447</v>
      </c>
      <c r="I470" s="52">
        <v>75</v>
      </c>
      <c r="J470" s="52" t="s">
        <v>2373</v>
      </c>
      <c r="K470" s="52" t="s">
        <v>8315</v>
      </c>
      <c r="L470" s="52" t="s">
        <v>33</v>
      </c>
      <c r="M470" s="52">
        <v>53</v>
      </c>
      <c r="N470" s="52">
        <v>53</v>
      </c>
      <c r="O470" s="52">
        <v>75</v>
      </c>
      <c r="P470" s="52" t="s">
        <v>9221</v>
      </c>
      <c r="Q470" s="52" t="s">
        <v>1517</v>
      </c>
      <c r="R470" s="52" t="s">
        <v>9273</v>
      </c>
      <c r="S470" s="52">
        <f t="shared" si="7"/>
        <v>4.28</v>
      </c>
      <c r="T470" s="52"/>
      <c r="U470" s="52"/>
    </row>
    <row r="471" spans="1:21" s="46" customFormat="1" ht="16.5" thickTop="1" thickBot="1" x14ac:dyDescent="0.3">
      <c r="A471" s="50" t="s">
        <v>9132</v>
      </c>
      <c r="B471" s="43" t="s">
        <v>9188</v>
      </c>
      <c r="C471" s="43" t="s">
        <v>38</v>
      </c>
      <c r="D471" s="43" t="s">
        <v>17</v>
      </c>
      <c r="E471" s="43" t="s">
        <v>19</v>
      </c>
      <c r="F471" s="43" t="s">
        <v>19</v>
      </c>
      <c r="G471" s="48">
        <v>46196.557638888888</v>
      </c>
      <c r="H471" s="48">
        <v>46198.500694444447</v>
      </c>
      <c r="I471" s="43">
        <v>13</v>
      </c>
      <c r="J471" s="43" t="s">
        <v>1156</v>
      </c>
      <c r="K471" s="43" t="s">
        <v>1156</v>
      </c>
      <c r="L471" s="43" t="s">
        <v>33</v>
      </c>
      <c r="M471" s="43">
        <v>13</v>
      </c>
      <c r="N471" s="43">
        <v>13</v>
      </c>
      <c r="O471" s="43">
        <v>13</v>
      </c>
      <c r="P471" s="43" t="s">
        <v>9220</v>
      </c>
      <c r="Q471" s="43" t="s">
        <v>1517</v>
      </c>
      <c r="R471" s="43" t="s">
        <v>9272</v>
      </c>
      <c r="S471" s="52">
        <f t="shared" si="7"/>
        <v>1.94</v>
      </c>
      <c r="T471" s="47"/>
      <c r="U471" s="47"/>
    </row>
    <row r="472" spans="1:21" ht="16.5" thickTop="1" thickBot="1" x14ac:dyDescent="0.3">
      <c r="A472" s="51" t="s">
        <v>9131</v>
      </c>
      <c r="B472" s="52" t="s">
        <v>8502</v>
      </c>
      <c r="C472" s="52" t="s">
        <v>38</v>
      </c>
      <c r="D472" s="52" t="s">
        <v>17</v>
      </c>
      <c r="E472" s="52" t="s">
        <v>18</v>
      </c>
      <c r="F472" s="52" t="s">
        <v>42</v>
      </c>
      <c r="G472" s="53">
        <v>46196.62222222222</v>
      </c>
      <c r="H472" s="53">
        <v>46202.374305555553</v>
      </c>
      <c r="I472" s="52">
        <v>2</v>
      </c>
      <c r="J472" s="52" t="s">
        <v>1156</v>
      </c>
      <c r="K472" s="52" t="s">
        <v>1156</v>
      </c>
      <c r="L472" s="52" t="s">
        <v>33</v>
      </c>
      <c r="M472" s="52">
        <v>2</v>
      </c>
      <c r="N472" s="52">
        <v>2</v>
      </c>
      <c r="O472" s="52">
        <v>2</v>
      </c>
      <c r="P472" s="52" t="s">
        <v>8503</v>
      </c>
      <c r="Q472" s="52" t="s">
        <v>1517</v>
      </c>
      <c r="R472" s="52" t="s">
        <v>9271</v>
      </c>
      <c r="S472" s="52">
        <f t="shared" si="7"/>
        <v>5.75</v>
      </c>
      <c r="T472" s="52"/>
      <c r="U472" s="52"/>
    </row>
    <row r="473" spans="1:21" s="46" customFormat="1" ht="16.5" thickTop="1" thickBot="1" x14ac:dyDescent="0.3">
      <c r="A473" s="50" t="s">
        <v>9130</v>
      </c>
      <c r="B473" s="43" t="s">
        <v>9187</v>
      </c>
      <c r="C473" s="43" t="s">
        <v>38</v>
      </c>
      <c r="D473" s="43" t="s">
        <v>17</v>
      </c>
      <c r="E473" s="43" t="s">
        <v>18</v>
      </c>
      <c r="F473" s="43" t="s">
        <v>42</v>
      </c>
      <c r="G473" s="48">
        <v>46196.624305555553</v>
      </c>
      <c r="H473" s="48">
        <v>46202.373611111114</v>
      </c>
      <c r="I473" s="43">
        <v>8</v>
      </c>
      <c r="J473" s="43" t="s">
        <v>1156</v>
      </c>
      <c r="K473" s="43" t="s">
        <v>1156</v>
      </c>
      <c r="L473" s="43" t="s">
        <v>33</v>
      </c>
      <c r="M473" s="43">
        <v>8</v>
      </c>
      <c r="N473" s="43">
        <v>8</v>
      </c>
      <c r="O473" s="43">
        <v>8</v>
      </c>
      <c r="P473" s="43" t="s">
        <v>9219</v>
      </c>
      <c r="Q473" s="43" t="s">
        <v>1517</v>
      </c>
      <c r="R473" s="43" t="s">
        <v>9270</v>
      </c>
      <c r="S473" s="52">
        <f t="shared" si="7"/>
        <v>5.75</v>
      </c>
      <c r="T473" s="47"/>
      <c r="U473" s="47"/>
    </row>
    <row r="474" spans="1:21" ht="16.5" thickTop="1" thickBot="1" x14ac:dyDescent="0.3">
      <c r="A474" s="51" t="s">
        <v>9129</v>
      </c>
      <c r="B474" s="52" t="s">
        <v>9186</v>
      </c>
      <c r="C474" s="52" t="s">
        <v>38</v>
      </c>
      <c r="D474" s="52" t="s">
        <v>17</v>
      </c>
      <c r="E474" s="52" t="s">
        <v>18</v>
      </c>
      <c r="F474" s="52" t="s">
        <v>42</v>
      </c>
      <c r="G474" s="53">
        <v>46196.629166666666</v>
      </c>
      <c r="H474" s="53">
        <v>46198.465277777781</v>
      </c>
      <c r="I474" s="52">
        <v>36</v>
      </c>
      <c r="J474" s="52" t="s">
        <v>2373</v>
      </c>
      <c r="K474" s="52" t="s">
        <v>8317</v>
      </c>
      <c r="L474" s="52" t="s">
        <v>33</v>
      </c>
      <c r="M474" s="52">
        <v>36</v>
      </c>
      <c r="N474" s="52">
        <v>36</v>
      </c>
      <c r="O474" s="52">
        <v>36</v>
      </c>
      <c r="P474" s="52" t="s">
        <v>9218</v>
      </c>
      <c r="Q474" s="52" t="s">
        <v>1546</v>
      </c>
      <c r="R474" s="52" t="s">
        <v>9269</v>
      </c>
      <c r="S474" s="52">
        <f t="shared" si="7"/>
        <v>1.84</v>
      </c>
      <c r="T474" s="52"/>
      <c r="U474" s="52"/>
    </row>
    <row r="475" spans="1:21" s="46" customFormat="1" ht="16.5" thickTop="1" thickBot="1" x14ac:dyDescent="0.3">
      <c r="A475" s="50" t="s">
        <v>9128</v>
      </c>
      <c r="B475" s="43" t="s">
        <v>9185</v>
      </c>
      <c r="C475" s="43" t="s">
        <v>38</v>
      </c>
      <c r="D475" s="43" t="s">
        <v>17</v>
      </c>
      <c r="E475" s="43" t="s">
        <v>18</v>
      </c>
      <c r="F475" s="43" t="s">
        <v>42</v>
      </c>
      <c r="G475" s="48">
        <v>46196.65625</v>
      </c>
      <c r="H475" s="48">
        <v>46198.533333333333</v>
      </c>
      <c r="I475" s="43">
        <v>7</v>
      </c>
      <c r="J475" s="43" t="s">
        <v>1156</v>
      </c>
      <c r="K475" s="43" t="s">
        <v>1156</v>
      </c>
      <c r="L475" s="43" t="s">
        <v>33</v>
      </c>
      <c r="M475" s="43">
        <v>7</v>
      </c>
      <c r="N475" s="43">
        <v>7</v>
      </c>
      <c r="O475" s="43">
        <v>7</v>
      </c>
      <c r="P475" s="43" t="s">
        <v>9217</v>
      </c>
      <c r="Q475" s="43" t="s">
        <v>1546</v>
      </c>
      <c r="R475" s="43" t="s">
        <v>9268</v>
      </c>
      <c r="S475" s="52">
        <f t="shared" si="7"/>
        <v>1.88</v>
      </c>
      <c r="T475" s="47"/>
      <c r="U475" s="47"/>
    </row>
    <row r="476" spans="1:21" ht="16.5" thickTop="1" thickBot="1" x14ac:dyDescent="0.3">
      <c r="A476" s="51" t="s">
        <v>9127</v>
      </c>
      <c r="B476" s="52" t="s">
        <v>9184</v>
      </c>
      <c r="C476" s="52" t="s">
        <v>39</v>
      </c>
      <c r="D476" s="52" t="s">
        <v>17</v>
      </c>
      <c r="E476" s="52" t="s">
        <v>18</v>
      </c>
      <c r="F476" s="52" t="s">
        <v>42</v>
      </c>
      <c r="G476" s="53">
        <v>46196.657638888886</v>
      </c>
      <c r="H476" s="53">
        <v>46199.459027777775</v>
      </c>
      <c r="I476" s="52">
        <v>3</v>
      </c>
      <c r="J476" s="52" t="s">
        <v>1156</v>
      </c>
      <c r="K476" s="52" t="s">
        <v>1156</v>
      </c>
      <c r="L476" s="52" t="s">
        <v>33</v>
      </c>
      <c r="M476" s="52">
        <v>0</v>
      </c>
      <c r="N476" s="52">
        <v>0</v>
      </c>
      <c r="O476" s="52">
        <v>3</v>
      </c>
      <c r="P476" s="52" t="s">
        <v>9216</v>
      </c>
      <c r="Q476" s="52" t="s">
        <v>1517</v>
      </c>
      <c r="R476" s="52" t="s">
        <v>9267</v>
      </c>
      <c r="S476" s="52">
        <f t="shared" si="7"/>
        <v>2.8</v>
      </c>
      <c r="T476" s="52"/>
      <c r="U476" s="52"/>
    </row>
    <row r="477" spans="1:21" s="46" customFormat="1" ht="16.5" thickTop="1" thickBot="1" x14ac:dyDescent="0.3">
      <c r="A477" s="50" t="s">
        <v>9126</v>
      </c>
      <c r="B477" s="43" t="s">
        <v>9183</v>
      </c>
      <c r="C477" s="43" t="s">
        <v>38</v>
      </c>
      <c r="D477" s="43" t="s">
        <v>17</v>
      </c>
      <c r="E477" s="43" t="s">
        <v>18</v>
      </c>
      <c r="F477" s="43" t="s">
        <v>42</v>
      </c>
      <c r="G477" s="48">
        <v>46196.666666666664</v>
      </c>
      <c r="H477" s="48">
        <v>46199.600694444445</v>
      </c>
      <c r="I477" s="43">
        <v>13</v>
      </c>
      <c r="J477" s="43" t="s">
        <v>1156</v>
      </c>
      <c r="K477" s="43" t="s">
        <v>1156</v>
      </c>
      <c r="L477" s="43" t="s">
        <v>33</v>
      </c>
      <c r="M477" s="43">
        <v>13</v>
      </c>
      <c r="N477" s="43">
        <v>13</v>
      </c>
      <c r="O477" s="43">
        <v>13</v>
      </c>
      <c r="P477" s="43" t="s">
        <v>1417</v>
      </c>
      <c r="Q477" s="43" t="s">
        <v>1517</v>
      </c>
      <c r="R477" s="43" t="s">
        <v>9266</v>
      </c>
      <c r="S477" s="52">
        <f t="shared" si="7"/>
        <v>2.93</v>
      </c>
      <c r="T477" s="47"/>
      <c r="U477" s="47"/>
    </row>
    <row r="478" spans="1:21" ht="16.5" thickTop="1" thickBot="1" x14ac:dyDescent="0.3">
      <c r="A478" s="51" t="s">
        <v>9125</v>
      </c>
      <c r="B478" s="52" t="s">
        <v>9182</v>
      </c>
      <c r="C478" s="52" t="s">
        <v>38</v>
      </c>
      <c r="D478" s="52" t="s">
        <v>17</v>
      </c>
      <c r="E478" s="52" t="s">
        <v>18</v>
      </c>
      <c r="F478" s="52" t="s">
        <v>42</v>
      </c>
      <c r="G478" s="53">
        <v>46196.679166666669</v>
      </c>
      <c r="H478" s="53">
        <v>46198.500694444447</v>
      </c>
      <c r="I478" s="52">
        <v>2</v>
      </c>
      <c r="J478" s="52" t="s">
        <v>2373</v>
      </c>
      <c r="K478" s="52" t="s">
        <v>8317</v>
      </c>
      <c r="L478" s="52" t="s">
        <v>33</v>
      </c>
      <c r="M478" s="52">
        <v>2</v>
      </c>
      <c r="N478" s="52">
        <v>2</v>
      </c>
      <c r="O478" s="52">
        <v>2</v>
      </c>
      <c r="P478" s="52" t="s">
        <v>1424</v>
      </c>
      <c r="Q478" s="52" t="s">
        <v>1517</v>
      </c>
      <c r="R478" s="52" t="s">
        <v>9265</v>
      </c>
      <c r="S478" s="52">
        <f t="shared" si="7"/>
        <v>1.82</v>
      </c>
      <c r="T478" s="52"/>
      <c r="U478" s="52"/>
    </row>
    <row r="479" spans="1:21" s="46" customFormat="1" ht="16.5" thickTop="1" thickBot="1" x14ac:dyDescent="0.3">
      <c r="A479" s="50" t="s">
        <v>9124</v>
      </c>
      <c r="B479" s="43" t="s">
        <v>9181</v>
      </c>
      <c r="C479" s="43" t="s">
        <v>38</v>
      </c>
      <c r="D479" s="43" t="s">
        <v>17</v>
      </c>
      <c r="E479" s="43" t="s">
        <v>18</v>
      </c>
      <c r="F479" s="43" t="s">
        <v>42</v>
      </c>
      <c r="G479" s="48">
        <v>46196.683333333334</v>
      </c>
      <c r="H479" s="48">
        <v>46198.429861111108</v>
      </c>
      <c r="I479" s="43">
        <v>1</v>
      </c>
      <c r="J479" s="43" t="s">
        <v>2373</v>
      </c>
      <c r="K479" s="43" t="s">
        <v>8317</v>
      </c>
      <c r="L479" s="43" t="s">
        <v>33</v>
      </c>
      <c r="M479" s="43">
        <v>1</v>
      </c>
      <c r="N479" s="43">
        <v>1</v>
      </c>
      <c r="O479" s="43">
        <v>1</v>
      </c>
      <c r="P479" s="43" t="s">
        <v>9215</v>
      </c>
      <c r="Q479" s="43" t="s">
        <v>1546</v>
      </c>
      <c r="R479" s="43" t="s">
        <v>9264</v>
      </c>
      <c r="S479" s="52">
        <f t="shared" si="7"/>
        <v>1.75</v>
      </c>
      <c r="T479" s="47"/>
      <c r="U479" s="47"/>
    </row>
    <row r="480" spans="1:21" ht="16.5" thickTop="1" thickBot="1" x14ac:dyDescent="0.3">
      <c r="A480" s="51" t="s">
        <v>9123</v>
      </c>
      <c r="B480" s="52" t="s">
        <v>9180</v>
      </c>
      <c r="C480" s="52" t="s">
        <v>38</v>
      </c>
      <c r="D480" s="52" t="s">
        <v>17</v>
      </c>
      <c r="E480" s="52" t="s">
        <v>18</v>
      </c>
      <c r="F480" s="52" t="s">
        <v>24</v>
      </c>
      <c r="G480" s="53">
        <v>46196.749305555553</v>
      </c>
      <c r="H480" s="53">
        <v>46199.322916666664</v>
      </c>
      <c r="I480" s="52">
        <v>598</v>
      </c>
      <c r="J480" s="52" t="s">
        <v>1156</v>
      </c>
      <c r="K480" s="52" t="s">
        <v>1156</v>
      </c>
      <c r="L480" s="52" t="s">
        <v>25</v>
      </c>
      <c r="M480" s="52">
        <v>528</v>
      </c>
      <c r="N480" s="52">
        <v>305</v>
      </c>
      <c r="O480" s="52">
        <v>340</v>
      </c>
      <c r="P480" s="52" t="s">
        <v>1445</v>
      </c>
      <c r="Q480" s="52" t="s">
        <v>1517</v>
      </c>
      <c r="R480" s="52" t="s">
        <v>9263</v>
      </c>
      <c r="S480" s="52">
        <f t="shared" si="7"/>
        <v>2.57</v>
      </c>
      <c r="T480" s="52"/>
      <c r="U480" s="52"/>
    </row>
    <row r="481" spans="1:21" s="46" customFormat="1" ht="16.5" thickTop="1" thickBot="1" x14ac:dyDescent="0.3">
      <c r="A481" s="50" t="s">
        <v>9122</v>
      </c>
      <c r="B481" s="43" t="s">
        <v>9179</v>
      </c>
      <c r="C481" s="43" t="s">
        <v>38</v>
      </c>
      <c r="D481" s="43" t="s">
        <v>17</v>
      </c>
      <c r="E481" s="43" t="s">
        <v>18</v>
      </c>
      <c r="F481" s="43" t="s">
        <v>42</v>
      </c>
      <c r="G481" s="48">
        <v>46197.481944444444</v>
      </c>
      <c r="H481" s="48">
        <v>46210.678472222222</v>
      </c>
      <c r="I481" s="43">
        <v>78</v>
      </c>
      <c r="J481" s="43" t="s">
        <v>2373</v>
      </c>
      <c r="K481" s="43" t="s">
        <v>8317</v>
      </c>
      <c r="L481" s="43" t="s">
        <v>33</v>
      </c>
      <c r="M481" s="43">
        <v>78</v>
      </c>
      <c r="N481" s="43">
        <v>78</v>
      </c>
      <c r="O481" s="43">
        <v>78</v>
      </c>
      <c r="P481" s="43" t="s">
        <v>1355</v>
      </c>
      <c r="Q481" s="43" t="s">
        <v>1546</v>
      </c>
      <c r="R481" s="43" t="s">
        <v>9262</v>
      </c>
      <c r="S481" s="52">
        <f t="shared" si="7"/>
        <v>13.2</v>
      </c>
      <c r="T481" s="47"/>
      <c r="U481" s="47"/>
    </row>
    <row r="482" spans="1:21" ht="16.5" thickTop="1" thickBot="1" x14ac:dyDescent="0.3">
      <c r="A482" s="51" t="s">
        <v>9121</v>
      </c>
      <c r="B482" s="52" t="s">
        <v>9178</v>
      </c>
      <c r="C482" s="52" t="s">
        <v>38</v>
      </c>
      <c r="D482" s="52" t="s">
        <v>17</v>
      </c>
      <c r="E482" s="52" t="s">
        <v>18</v>
      </c>
      <c r="F482" s="52" t="s">
        <v>42</v>
      </c>
      <c r="G482" s="53">
        <v>46197.484027777777</v>
      </c>
      <c r="H482" s="53">
        <v>46202.451388888891</v>
      </c>
      <c r="I482" s="52">
        <v>3</v>
      </c>
      <c r="J482" s="52" t="s">
        <v>1156</v>
      </c>
      <c r="K482" s="52" t="s">
        <v>1156</v>
      </c>
      <c r="L482" s="52" t="s">
        <v>33</v>
      </c>
      <c r="M482" s="52">
        <v>3</v>
      </c>
      <c r="N482" s="52">
        <v>3</v>
      </c>
      <c r="O482" s="52">
        <v>3</v>
      </c>
      <c r="P482" s="52" t="s">
        <v>9214</v>
      </c>
      <c r="Q482" s="52" t="s">
        <v>1546</v>
      </c>
      <c r="R482" s="52" t="s">
        <v>9261</v>
      </c>
      <c r="S482" s="52">
        <f t="shared" si="7"/>
        <v>4.97</v>
      </c>
      <c r="T482" s="52"/>
      <c r="U482" s="52"/>
    </row>
    <row r="483" spans="1:21" s="46" customFormat="1" ht="16.5" thickTop="1" thickBot="1" x14ac:dyDescent="0.3">
      <c r="A483" s="50" t="s">
        <v>9120</v>
      </c>
      <c r="B483" s="43" t="s">
        <v>9177</v>
      </c>
      <c r="C483" s="43" t="s">
        <v>38</v>
      </c>
      <c r="D483" s="43" t="s">
        <v>17</v>
      </c>
      <c r="E483" s="43" t="s">
        <v>18</v>
      </c>
      <c r="F483" s="43" t="s">
        <v>28</v>
      </c>
      <c r="G483" s="48">
        <v>46197.511111111111</v>
      </c>
      <c r="H483" s="48">
        <v>46202.376388888886</v>
      </c>
      <c r="I483" s="43">
        <v>33</v>
      </c>
      <c r="J483" s="43" t="s">
        <v>1156</v>
      </c>
      <c r="K483" s="43" t="s">
        <v>8350</v>
      </c>
      <c r="L483" s="43" t="s">
        <v>20</v>
      </c>
      <c r="M483" s="43">
        <v>33</v>
      </c>
      <c r="N483" s="43">
        <v>13</v>
      </c>
      <c r="O483" s="43">
        <v>13</v>
      </c>
      <c r="P483" s="43" t="s">
        <v>1410</v>
      </c>
      <c r="Q483" s="43" t="s">
        <v>1546</v>
      </c>
      <c r="R483" s="43" t="s">
        <v>9260</v>
      </c>
      <c r="S483" s="52">
        <f t="shared" si="7"/>
        <v>4.87</v>
      </c>
      <c r="T483" s="47"/>
      <c r="U483" s="47"/>
    </row>
    <row r="484" spans="1:21" ht="16.5" thickTop="1" thickBot="1" x14ac:dyDescent="0.3">
      <c r="A484" s="51" t="s">
        <v>9119</v>
      </c>
      <c r="B484" s="52" t="s">
        <v>9176</v>
      </c>
      <c r="C484" s="52" t="s">
        <v>38</v>
      </c>
      <c r="D484" s="52" t="s">
        <v>17</v>
      </c>
      <c r="E484" s="52" t="s">
        <v>18</v>
      </c>
      <c r="F484" s="52" t="s">
        <v>42</v>
      </c>
      <c r="G484" s="53">
        <v>46197.643055555556</v>
      </c>
      <c r="H484" s="53">
        <v>46202.473611111112</v>
      </c>
      <c r="I484" s="52">
        <v>28</v>
      </c>
      <c r="J484" s="52" t="s">
        <v>1156</v>
      </c>
      <c r="K484" s="52" t="s">
        <v>1156</v>
      </c>
      <c r="L484" s="52" t="s">
        <v>25</v>
      </c>
      <c r="M484" s="52">
        <v>26</v>
      </c>
      <c r="N484" s="52">
        <v>26</v>
      </c>
      <c r="O484" s="52">
        <v>28</v>
      </c>
      <c r="P484" s="52" t="s">
        <v>9213</v>
      </c>
      <c r="Q484" s="52" t="s">
        <v>1517</v>
      </c>
      <c r="R484" s="52" t="s">
        <v>9259</v>
      </c>
      <c r="S484" s="52">
        <f t="shared" si="7"/>
        <v>4.83</v>
      </c>
      <c r="T484" s="52"/>
      <c r="U484" s="52"/>
    </row>
    <row r="485" spans="1:21" s="46" customFormat="1" ht="16.5" thickTop="1" thickBot="1" x14ac:dyDescent="0.3">
      <c r="A485" s="50" t="s">
        <v>9118</v>
      </c>
      <c r="B485" s="43" t="s">
        <v>9175</v>
      </c>
      <c r="C485" s="43" t="s">
        <v>38</v>
      </c>
      <c r="D485" s="43" t="s">
        <v>17</v>
      </c>
      <c r="E485" s="43" t="s">
        <v>18</v>
      </c>
      <c r="F485" s="43" t="s">
        <v>42</v>
      </c>
      <c r="G485" s="48">
        <v>46197.668055555558</v>
      </c>
      <c r="H485" s="48">
        <v>46203.460416666669</v>
      </c>
      <c r="I485" s="43">
        <v>56</v>
      </c>
      <c r="J485" s="43" t="s">
        <v>1156</v>
      </c>
      <c r="K485" s="43" t="s">
        <v>1156</v>
      </c>
      <c r="L485" s="43" t="s">
        <v>8486</v>
      </c>
      <c r="M485" s="43">
        <v>56</v>
      </c>
      <c r="N485" s="43">
        <v>56</v>
      </c>
      <c r="O485" s="43">
        <v>56</v>
      </c>
      <c r="P485" s="43" t="s">
        <v>8523</v>
      </c>
      <c r="Q485" s="43" t="s">
        <v>1517</v>
      </c>
      <c r="R485" s="43" t="s">
        <v>9258</v>
      </c>
      <c r="S485" s="52">
        <f t="shared" si="7"/>
        <v>5.79</v>
      </c>
      <c r="T485" s="47"/>
      <c r="U485" s="47"/>
    </row>
    <row r="486" spans="1:21" ht="16.5" thickTop="1" thickBot="1" x14ac:dyDescent="0.3">
      <c r="A486" s="51" t="s">
        <v>9117</v>
      </c>
      <c r="B486" s="52" t="s">
        <v>9174</v>
      </c>
      <c r="C486" s="52" t="s">
        <v>38</v>
      </c>
      <c r="D486" s="52" t="s">
        <v>17</v>
      </c>
      <c r="E486" s="52" t="s">
        <v>18</v>
      </c>
      <c r="F486" s="52" t="s">
        <v>42</v>
      </c>
      <c r="G486" s="53">
        <v>46197.679861111108</v>
      </c>
      <c r="H486" s="53">
        <v>46198.527083333334</v>
      </c>
      <c r="I486" s="52">
        <v>4</v>
      </c>
      <c r="J486" s="52" t="s">
        <v>1156</v>
      </c>
      <c r="K486" s="52" t="s">
        <v>1156</v>
      </c>
      <c r="L486" s="52" t="s">
        <v>8679</v>
      </c>
      <c r="M486" s="52">
        <v>3</v>
      </c>
      <c r="N486" s="52">
        <v>3</v>
      </c>
      <c r="O486" s="52">
        <v>4</v>
      </c>
      <c r="P486" s="52" t="s">
        <v>9212</v>
      </c>
      <c r="Q486" s="52" t="s">
        <v>1517</v>
      </c>
      <c r="R486" s="52" t="s">
        <v>9257</v>
      </c>
      <c r="S486" s="52">
        <f t="shared" si="7"/>
        <v>0.85</v>
      </c>
      <c r="T486" s="52"/>
      <c r="U486" s="52"/>
    </row>
    <row r="487" spans="1:21" s="46" customFormat="1" ht="16.5" thickTop="1" thickBot="1" x14ac:dyDescent="0.3">
      <c r="A487" s="50" t="s">
        <v>9116</v>
      </c>
      <c r="B487" s="43" t="s">
        <v>9173</v>
      </c>
      <c r="C487" s="43" t="s">
        <v>38</v>
      </c>
      <c r="D487" s="43" t="s">
        <v>17</v>
      </c>
      <c r="E487" s="43" t="s">
        <v>18</v>
      </c>
      <c r="F487" s="43" t="s">
        <v>42</v>
      </c>
      <c r="G487" s="48">
        <v>46197.717361111114</v>
      </c>
      <c r="H487" s="48">
        <v>46199.476388888892</v>
      </c>
      <c r="I487" s="43">
        <v>7</v>
      </c>
      <c r="J487" s="43" t="s">
        <v>2373</v>
      </c>
      <c r="K487" s="43" t="s">
        <v>8310</v>
      </c>
      <c r="L487" s="43" t="s">
        <v>33</v>
      </c>
      <c r="M487" s="43">
        <v>7</v>
      </c>
      <c r="N487" s="43">
        <v>7</v>
      </c>
      <c r="O487" s="43">
        <v>7</v>
      </c>
      <c r="P487" s="43" t="s">
        <v>9211</v>
      </c>
      <c r="Q487" s="43" t="s">
        <v>1517</v>
      </c>
      <c r="R487" s="43" t="s">
        <v>9256</v>
      </c>
      <c r="S487" s="52">
        <f t="shared" si="7"/>
        <v>1.76</v>
      </c>
      <c r="T487" s="47"/>
      <c r="U487" s="47"/>
    </row>
    <row r="488" spans="1:21" ht="16.5" thickTop="1" thickBot="1" x14ac:dyDescent="0.3">
      <c r="A488" s="51" t="s">
        <v>9115</v>
      </c>
      <c r="B488" s="52" t="s">
        <v>9172</v>
      </c>
      <c r="C488" s="52" t="s">
        <v>38</v>
      </c>
      <c r="D488" s="52" t="s">
        <v>17</v>
      </c>
      <c r="E488" s="52" t="s">
        <v>18</v>
      </c>
      <c r="F488" s="52" t="s">
        <v>42</v>
      </c>
      <c r="G488" s="53">
        <v>46197.765972222223</v>
      </c>
      <c r="H488" s="53">
        <v>46205.557638888888</v>
      </c>
      <c r="I488" s="52">
        <v>264</v>
      </c>
      <c r="J488" s="52" t="s">
        <v>1156</v>
      </c>
      <c r="K488" s="52" t="s">
        <v>1156</v>
      </c>
      <c r="L488" s="52" t="s">
        <v>25</v>
      </c>
      <c r="M488" s="52">
        <v>264</v>
      </c>
      <c r="N488" s="52">
        <v>62</v>
      </c>
      <c r="O488" s="52">
        <v>62</v>
      </c>
      <c r="P488" s="52" t="s">
        <v>9210</v>
      </c>
      <c r="Q488" s="52" t="s">
        <v>1546</v>
      </c>
      <c r="R488" s="52" t="s">
        <v>9255</v>
      </c>
      <c r="S488" s="52">
        <f t="shared" si="7"/>
        <v>7.79</v>
      </c>
      <c r="T488" s="52"/>
      <c r="U488" s="52"/>
    </row>
    <row r="489" spans="1:21" s="46" customFormat="1" ht="16.5" thickTop="1" thickBot="1" x14ac:dyDescent="0.3">
      <c r="A489" s="50" t="s">
        <v>9114</v>
      </c>
      <c r="B489" s="43" t="s">
        <v>9171</v>
      </c>
      <c r="C489" s="43" t="s">
        <v>38</v>
      </c>
      <c r="D489" s="43" t="s">
        <v>17</v>
      </c>
      <c r="E489" s="43" t="s">
        <v>18</v>
      </c>
      <c r="F489" s="43" t="s">
        <v>42</v>
      </c>
      <c r="G489" s="48">
        <v>46197.822916666664</v>
      </c>
      <c r="H489" s="48">
        <v>46205.448611111111</v>
      </c>
      <c r="I489" s="43">
        <v>90</v>
      </c>
      <c r="J489" s="43" t="s">
        <v>1156</v>
      </c>
      <c r="K489" s="43" t="s">
        <v>1156</v>
      </c>
      <c r="L489" s="43" t="s">
        <v>36</v>
      </c>
      <c r="M489" s="43">
        <v>61</v>
      </c>
      <c r="N489" s="43">
        <v>61</v>
      </c>
      <c r="O489" s="43">
        <v>90</v>
      </c>
      <c r="P489" s="43" t="s">
        <v>9034</v>
      </c>
      <c r="Q489" s="43" t="s">
        <v>1517</v>
      </c>
      <c r="R489" s="43" t="s">
        <v>9254</v>
      </c>
      <c r="S489" s="52">
        <f t="shared" si="7"/>
        <v>7.63</v>
      </c>
      <c r="T489" s="47"/>
      <c r="U489" s="47"/>
    </row>
    <row r="490" spans="1:21" ht="16.5" thickTop="1" thickBot="1" x14ac:dyDescent="0.3">
      <c r="A490" s="51" t="s">
        <v>9113</v>
      </c>
      <c r="B490" s="52" t="s">
        <v>9170</v>
      </c>
      <c r="C490" s="52" t="s">
        <v>38</v>
      </c>
      <c r="D490" s="52" t="s">
        <v>17</v>
      </c>
      <c r="E490" s="52" t="s">
        <v>18</v>
      </c>
      <c r="F490" s="52" t="s">
        <v>32</v>
      </c>
      <c r="G490" s="53">
        <v>46198.517361111109</v>
      </c>
      <c r="H490" s="53">
        <v>46203.540277777778</v>
      </c>
      <c r="I490" s="52">
        <v>503</v>
      </c>
      <c r="J490" s="52" t="s">
        <v>1156</v>
      </c>
      <c r="K490" s="52" t="s">
        <v>1156</v>
      </c>
      <c r="L490" s="52" t="s">
        <v>20</v>
      </c>
      <c r="M490" s="52">
        <v>497</v>
      </c>
      <c r="N490" s="52">
        <v>63</v>
      </c>
      <c r="O490" s="52">
        <v>63</v>
      </c>
      <c r="P490" s="52" t="s">
        <v>1411</v>
      </c>
      <c r="Q490" s="52" t="s">
        <v>1517</v>
      </c>
      <c r="R490" s="52" t="s">
        <v>9253</v>
      </c>
      <c r="S490" s="52">
        <f t="shared" si="7"/>
        <v>5.0199999999999996</v>
      </c>
      <c r="T490" s="52"/>
      <c r="U490" s="52"/>
    </row>
    <row r="491" spans="1:21" s="46" customFormat="1" ht="16.5" thickTop="1" thickBot="1" x14ac:dyDescent="0.3">
      <c r="A491" s="50" t="s">
        <v>9112</v>
      </c>
      <c r="B491" s="43" t="s">
        <v>9169</v>
      </c>
      <c r="C491" s="43" t="s">
        <v>38</v>
      </c>
      <c r="D491" s="43" t="s">
        <v>17</v>
      </c>
      <c r="E491" s="43" t="s">
        <v>18</v>
      </c>
      <c r="F491" s="43" t="s">
        <v>42</v>
      </c>
      <c r="G491" s="48">
        <v>46198.6</v>
      </c>
      <c r="H491" s="48">
        <v>46200.443749999999</v>
      </c>
      <c r="I491" s="43">
        <v>9</v>
      </c>
      <c r="J491" s="43" t="s">
        <v>2373</v>
      </c>
      <c r="K491" s="43" t="s">
        <v>8317</v>
      </c>
      <c r="L491" s="43" t="s">
        <v>36</v>
      </c>
      <c r="M491" s="43">
        <v>9</v>
      </c>
      <c r="N491" s="43">
        <v>9</v>
      </c>
      <c r="O491" s="43">
        <v>9</v>
      </c>
      <c r="P491" s="43" t="s">
        <v>9209</v>
      </c>
      <c r="Q491" s="43" t="s">
        <v>1517</v>
      </c>
      <c r="R491" s="43" t="s">
        <v>9252</v>
      </c>
      <c r="S491" s="52">
        <f t="shared" si="7"/>
        <v>1.84</v>
      </c>
      <c r="T491" s="47"/>
      <c r="U491" s="47"/>
    </row>
    <row r="492" spans="1:21" ht="16.5" thickTop="1" thickBot="1" x14ac:dyDescent="0.3">
      <c r="A492" s="51" t="s">
        <v>9111</v>
      </c>
      <c r="B492" s="52" t="s">
        <v>9168</v>
      </c>
      <c r="C492" s="52" t="s">
        <v>38</v>
      </c>
      <c r="D492" s="52" t="s">
        <v>17</v>
      </c>
      <c r="E492" s="52" t="s">
        <v>18</v>
      </c>
      <c r="F492" s="52" t="s">
        <v>28</v>
      </c>
      <c r="G492" s="53">
        <v>46198.613194444442</v>
      </c>
      <c r="H492" s="53">
        <v>46205.435416666667</v>
      </c>
      <c r="I492" s="52">
        <v>879</v>
      </c>
      <c r="J492" s="52" t="s">
        <v>1156</v>
      </c>
      <c r="K492" s="52" t="s">
        <v>8350</v>
      </c>
      <c r="L492" s="52" t="s">
        <v>20</v>
      </c>
      <c r="M492" s="52">
        <v>248</v>
      </c>
      <c r="N492" s="52">
        <v>39</v>
      </c>
      <c r="O492" s="52">
        <v>135</v>
      </c>
      <c r="P492" s="52" t="s">
        <v>1464</v>
      </c>
      <c r="Q492" s="52" t="s">
        <v>1546</v>
      </c>
      <c r="R492" s="52" t="s">
        <v>9251</v>
      </c>
      <c r="S492" s="52">
        <f t="shared" si="7"/>
        <v>6.82</v>
      </c>
      <c r="T492" s="52"/>
      <c r="U492" s="52"/>
    </row>
    <row r="493" spans="1:21" s="46" customFormat="1" ht="16.5" thickTop="1" thickBot="1" x14ac:dyDescent="0.3">
      <c r="A493" s="50" t="s">
        <v>9110</v>
      </c>
      <c r="B493" s="43" t="s">
        <v>9167</v>
      </c>
      <c r="C493" s="43" t="s">
        <v>39</v>
      </c>
      <c r="D493" s="43" t="s">
        <v>17</v>
      </c>
      <c r="E493" s="43" t="s">
        <v>18</v>
      </c>
      <c r="F493" s="43" t="s">
        <v>42</v>
      </c>
      <c r="G493" s="48">
        <v>46198.631249999999</v>
      </c>
      <c r="H493" s="48">
        <v>46203.595138888886</v>
      </c>
      <c r="I493" s="43">
        <v>20</v>
      </c>
      <c r="J493" s="43" t="s">
        <v>1156</v>
      </c>
      <c r="K493" s="43" t="s">
        <v>1156</v>
      </c>
      <c r="L493" s="43" t="s">
        <v>33</v>
      </c>
      <c r="M493" s="43">
        <v>0</v>
      </c>
      <c r="N493" s="43">
        <v>0</v>
      </c>
      <c r="O493" s="43">
        <v>3</v>
      </c>
      <c r="P493" s="43" t="s">
        <v>1485</v>
      </c>
      <c r="Q493" s="43" t="s">
        <v>1546</v>
      </c>
      <c r="R493" s="43" t="s">
        <v>9250</v>
      </c>
      <c r="S493" s="52">
        <f t="shared" si="7"/>
        <v>4.96</v>
      </c>
      <c r="T493" s="47"/>
      <c r="U493" s="47"/>
    </row>
    <row r="494" spans="1:21" ht="16.5" thickTop="1" thickBot="1" x14ac:dyDescent="0.3">
      <c r="A494" s="51" t="s">
        <v>9109</v>
      </c>
      <c r="B494" s="52" t="s">
        <v>9154</v>
      </c>
      <c r="C494" s="52" t="s">
        <v>39</v>
      </c>
      <c r="D494" s="52" t="s">
        <v>17</v>
      </c>
      <c r="E494" s="52" t="s">
        <v>18</v>
      </c>
      <c r="F494" s="52" t="s">
        <v>42</v>
      </c>
      <c r="G494" s="53">
        <v>46198.632638888892</v>
      </c>
      <c r="H494" s="53">
        <v>46204.364583333336</v>
      </c>
      <c r="I494" s="52">
        <v>17</v>
      </c>
      <c r="J494" s="52" t="s">
        <v>1156</v>
      </c>
      <c r="K494" s="52" t="s">
        <v>1156</v>
      </c>
      <c r="L494" s="52" t="s">
        <v>33</v>
      </c>
      <c r="M494" s="52">
        <v>0</v>
      </c>
      <c r="N494" s="52">
        <v>0</v>
      </c>
      <c r="O494" s="52">
        <v>1</v>
      </c>
      <c r="P494" s="52" t="s">
        <v>1485</v>
      </c>
      <c r="Q494" s="52" t="s">
        <v>1546</v>
      </c>
      <c r="R494" s="52" t="s">
        <v>9249</v>
      </c>
      <c r="S494" s="52">
        <f t="shared" si="7"/>
        <v>5.73</v>
      </c>
      <c r="T494" s="52"/>
      <c r="U494" s="52"/>
    </row>
    <row r="495" spans="1:21" s="46" customFormat="1" ht="16.5" thickTop="1" thickBot="1" x14ac:dyDescent="0.3">
      <c r="A495" s="50" t="s">
        <v>9108</v>
      </c>
      <c r="B495" s="43" t="s">
        <v>9166</v>
      </c>
      <c r="C495" s="43" t="s">
        <v>38</v>
      </c>
      <c r="D495" s="43" t="s">
        <v>17</v>
      </c>
      <c r="E495" s="43" t="s">
        <v>18</v>
      </c>
      <c r="F495" s="43" t="s">
        <v>42</v>
      </c>
      <c r="G495" s="48">
        <v>46198.633333333331</v>
      </c>
      <c r="H495" s="48">
        <v>46199.720138888886</v>
      </c>
      <c r="I495" s="43">
        <v>2</v>
      </c>
      <c r="J495" s="43" t="s">
        <v>2373</v>
      </c>
      <c r="K495" s="43" t="s">
        <v>8317</v>
      </c>
      <c r="L495" s="43" t="s">
        <v>33</v>
      </c>
      <c r="M495" s="43">
        <v>2</v>
      </c>
      <c r="N495" s="43">
        <v>2</v>
      </c>
      <c r="O495" s="43">
        <v>2</v>
      </c>
      <c r="P495" s="43" t="s">
        <v>8627</v>
      </c>
      <c r="Q495" s="43" t="s">
        <v>1517</v>
      </c>
      <c r="R495" s="43" t="s">
        <v>9248</v>
      </c>
      <c r="S495" s="52">
        <f t="shared" si="7"/>
        <v>1.0900000000000001</v>
      </c>
      <c r="T495" s="47"/>
      <c r="U495" s="47"/>
    </row>
    <row r="496" spans="1:21" ht="16.5" thickTop="1" thickBot="1" x14ac:dyDescent="0.3">
      <c r="A496" s="51" t="s">
        <v>9107</v>
      </c>
      <c r="B496" s="52" t="s">
        <v>9165</v>
      </c>
      <c r="C496" s="52" t="s">
        <v>38</v>
      </c>
      <c r="D496" s="52" t="s">
        <v>17</v>
      </c>
      <c r="E496" s="52" t="s">
        <v>18</v>
      </c>
      <c r="F496" s="52" t="s">
        <v>42</v>
      </c>
      <c r="G496" s="53">
        <v>46198.636805555558</v>
      </c>
      <c r="H496" s="53">
        <v>46203.472222222219</v>
      </c>
      <c r="I496" s="52">
        <v>1</v>
      </c>
      <c r="J496" s="52" t="s">
        <v>1156</v>
      </c>
      <c r="K496" s="52" t="s">
        <v>1156</v>
      </c>
      <c r="L496" s="52" t="s">
        <v>33</v>
      </c>
      <c r="M496" s="52">
        <v>1</v>
      </c>
      <c r="N496" s="52">
        <v>1</v>
      </c>
      <c r="O496" s="52">
        <v>1</v>
      </c>
      <c r="P496" s="52" t="s">
        <v>1308</v>
      </c>
      <c r="Q496" s="52" t="s">
        <v>1514</v>
      </c>
      <c r="R496" s="52" t="s">
        <v>9247</v>
      </c>
      <c r="S496" s="52">
        <f t="shared" si="7"/>
        <v>4.84</v>
      </c>
      <c r="T496" s="52"/>
      <c r="U496" s="52"/>
    </row>
    <row r="497" spans="1:21" s="46" customFormat="1" ht="16.5" thickTop="1" thickBot="1" x14ac:dyDescent="0.3">
      <c r="A497" s="50" t="s">
        <v>9106</v>
      </c>
      <c r="B497" s="43" t="s">
        <v>9164</v>
      </c>
      <c r="C497" s="43" t="s">
        <v>38</v>
      </c>
      <c r="D497" s="43" t="s">
        <v>17</v>
      </c>
      <c r="E497" s="43" t="s">
        <v>18</v>
      </c>
      <c r="F497" s="43" t="s">
        <v>42</v>
      </c>
      <c r="G497" s="48">
        <v>46198.640972222223</v>
      </c>
      <c r="H497" s="48">
        <v>46199.711111111108</v>
      </c>
      <c r="I497" s="43">
        <v>10</v>
      </c>
      <c r="J497" s="43" t="s">
        <v>2373</v>
      </c>
      <c r="K497" s="43" t="s">
        <v>8326</v>
      </c>
      <c r="L497" s="43" t="s">
        <v>33</v>
      </c>
      <c r="M497" s="43">
        <v>10</v>
      </c>
      <c r="N497" s="43">
        <v>10</v>
      </c>
      <c r="O497" s="43">
        <v>10</v>
      </c>
      <c r="P497" s="43" t="s">
        <v>1424</v>
      </c>
      <c r="Q497" s="43" t="s">
        <v>1517</v>
      </c>
      <c r="R497" s="43" t="s">
        <v>9246</v>
      </c>
      <c r="S497" s="52">
        <f t="shared" si="7"/>
        <v>1.07</v>
      </c>
      <c r="T497" s="47"/>
      <c r="U497" s="47"/>
    </row>
    <row r="498" spans="1:21" ht="16.5" thickTop="1" thickBot="1" x14ac:dyDescent="0.3">
      <c r="A498" s="51" t="s">
        <v>9105</v>
      </c>
      <c r="B498" s="52" t="s">
        <v>9163</v>
      </c>
      <c r="C498" s="52" t="s">
        <v>38</v>
      </c>
      <c r="D498" s="52" t="s">
        <v>17</v>
      </c>
      <c r="E498" s="52" t="s">
        <v>19</v>
      </c>
      <c r="F498" s="52" t="s">
        <v>42</v>
      </c>
      <c r="G498" s="53">
        <v>46198.642361111109</v>
      </c>
      <c r="H498" s="53">
        <v>46199.487500000003</v>
      </c>
      <c r="I498" s="52">
        <v>3</v>
      </c>
      <c r="J498" s="52" t="s">
        <v>2373</v>
      </c>
      <c r="K498" s="52" t="s">
        <v>8264</v>
      </c>
      <c r="L498" s="52" t="s">
        <v>33</v>
      </c>
      <c r="M498" s="52">
        <v>3</v>
      </c>
      <c r="N498" s="52">
        <v>3</v>
      </c>
      <c r="O498" s="52">
        <v>3</v>
      </c>
      <c r="P498" s="52" t="s">
        <v>9208</v>
      </c>
      <c r="Q498" s="52" t="s">
        <v>1514</v>
      </c>
      <c r="R498" s="52" t="s">
        <v>9245</v>
      </c>
      <c r="S498" s="52">
        <f t="shared" si="7"/>
        <v>0.85</v>
      </c>
      <c r="T498" s="52"/>
      <c r="U498" s="52"/>
    </row>
    <row r="499" spans="1:21" s="46" customFormat="1" ht="16.5" thickTop="1" thickBot="1" x14ac:dyDescent="0.3">
      <c r="A499" s="50" t="s">
        <v>9104</v>
      </c>
      <c r="B499" s="43" t="s">
        <v>9162</v>
      </c>
      <c r="C499" s="43" t="s">
        <v>38</v>
      </c>
      <c r="D499" s="43" t="s">
        <v>17</v>
      </c>
      <c r="E499" s="43" t="s">
        <v>18</v>
      </c>
      <c r="F499" s="43" t="s">
        <v>42</v>
      </c>
      <c r="G499" s="48">
        <v>46198.678472222222</v>
      </c>
      <c r="H499" s="48">
        <v>46203.459027777775</v>
      </c>
      <c r="I499" s="43">
        <v>42</v>
      </c>
      <c r="J499" s="43" t="s">
        <v>1156</v>
      </c>
      <c r="K499" s="43" t="s">
        <v>1156</v>
      </c>
      <c r="L499" s="43" t="s">
        <v>20</v>
      </c>
      <c r="M499" s="43">
        <v>42</v>
      </c>
      <c r="N499" s="43">
        <v>7</v>
      </c>
      <c r="O499" s="43">
        <v>7</v>
      </c>
      <c r="P499" s="43" t="s">
        <v>9207</v>
      </c>
      <c r="Q499" s="43" t="s">
        <v>1517</v>
      </c>
      <c r="R499" s="43" t="s">
        <v>9244</v>
      </c>
      <c r="S499" s="52">
        <f t="shared" si="7"/>
        <v>4.78</v>
      </c>
      <c r="T499" s="47"/>
      <c r="U499" s="47"/>
    </row>
    <row r="500" spans="1:21" ht="16.5" thickTop="1" thickBot="1" x14ac:dyDescent="0.3">
      <c r="A500" s="51" t="s">
        <v>9103</v>
      </c>
      <c r="B500" s="52" t="s">
        <v>9161</v>
      </c>
      <c r="C500" s="52" t="s">
        <v>38</v>
      </c>
      <c r="D500" s="52" t="s">
        <v>17</v>
      </c>
      <c r="E500" s="52" t="s">
        <v>18</v>
      </c>
      <c r="F500" s="52" t="s">
        <v>32</v>
      </c>
      <c r="G500" s="53">
        <v>46198.684027777781</v>
      </c>
      <c r="H500" s="53">
        <v>46202.48333333333</v>
      </c>
      <c r="I500" s="52">
        <v>5</v>
      </c>
      <c r="J500" s="52" t="s">
        <v>1156</v>
      </c>
      <c r="K500" s="52" t="s">
        <v>1156</v>
      </c>
      <c r="L500" s="52" t="s">
        <v>33</v>
      </c>
      <c r="M500" s="52">
        <v>2</v>
      </c>
      <c r="N500" s="52">
        <v>2</v>
      </c>
      <c r="O500" s="52">
        <v>5</v>
      </c>
      <c r="P500" s="52" t="s">
        <v>1435</v>
      </c>
      <c r="Q500" s="52" t="s">
        <v>1517</v>
      </c>
      <c r="R500" s="52" t="s">
        <v>9243</v>
      </c>
      <c r="S500" s="52">
        <f t="shared" si="7"/>
        <v>3.8</v>
      </c>
      <c r="T500" s="52"/>
      <c r="U500" s="52"/>
    </row>
    <row r="501" spans="1:21" s="46" customFormat="1" ht="16.5" thickTop="1" thickBot="1" x14ac:dyDescent="0.3">
      <c r="A501" s="50" t="s">
        <v>9102</v>
      </c>
      <c r="B501" s="43" t="s">
        <v>9160</v>
      </c>
      <c r="C501" s="43" t="s">
        <v>38</v>
      </c>
      <c r="D501" s="43" t="s">
        <v>17</v>
      </c>
      <c r="E501" s="43" t="s">
        <v>18</v>
      </c>
      <c r="F501" s="43" t="s">
        <v>42</v>
      </c>
      <c r="G501" s="48">
        <v>46198.722222222219</v>
      </c>
      <c r="H501" s="48">
        <v>46205.477083333331</v>
      </c>
      <c r="I501" s="43">
        <v>10</v>
      </c>
      <c r="J501" s="43" t="s">
        <v>1156</v>
      </c>
      <c r="K501" s="43" t="s">
        <v>1156</v>
      </c>
      <c r="L501" s="43" t="s">
        <v>33</v>
      </c>
      <c r="M501" s="43">
        <v>10</v>
      </c>
      <c r="N501" s="43">
        <v>10</v>
      </c>
      <c r="O501" s="43">
        <v>10</v>
      </c>
      <c r="P501" s="43" t="s">
        <v>8785</v>
      </c>
      <c r="Q501" s="43" t="s">
        <v>1514</v>
      </c>
      <c r="R501" s="43" t="s">
        <v>9242</v>
      </c>
      <c r="S501" s="52">
        <f t="shared" si="7"/>
        <v>6.75</v>
      </c>
      <c r="T501" s="47"/>
      <c r="U501" s="47"/>
    </row>
    <row r="502" spans="1:21" ht="16.5" thickTop="1" thickBot="1" x14ac:dyDescent="0.3">
      <c r="A502" s="51" t="s">
        <v>9101</v>
      </c>
      <c r="B502" s="52" t="s">
        <v>9159</v>
      </c>
      <c r="C502" s="52" t="s">
        <v>38</v>
      </c>
      <c r="D502" s="52" t="s">
        <v>17</v>
      </c>
      <c r="E502" s="52" t="s">
        <v>19</v>
      </c>
      <c r="F502" s="52" t="s">
        <v>9199</v>
      </c>
      <c r="G502" s="53">
        <v>46198.729166666664</v>
      </c>
      <c r="H502" s="53">
        <v>46211.636805555558</v>
      </c>
      <c r="I502" s="52">
        <v>4795</v>
      </c>
      <c r="J502" s="52" t="s">
        <v>1156</v>
      </c>
      <c r="K502" s="52" t="s">
        <v>1156</v>
      </c>
      <c r="L502" s="52" t="s">
        <v>20</v>
      </c>
      <c r="M502" s="52">
        <v>28</v>
      </c>
      <c r="N502" s="52">
        <v>28</v>
      </c>
      <c r="O502" s="52">
        <v>758</v>
      </c>
      <c r="P502" s="52" t="s">
        <v>9206</v>
      </c>
      <c r="Q502" s="52" t="s">
        <v>1517</v>
      </c>
      <c r="R502" s="52" t="s">
        <v>9241</v>
      </c>
      <c r="S502" s="52">
        <f t="shared" si="7"/>
        <v>12.91</v>
      </c>
      <c r="T502" s="52"/>
      <c r="U502" s="52"/>
    </row>
    <row r="503" spans="1:21" s="46" customFormat="1" ht="16.5" thickTop="1" thickBot="1" x14ac:dyDescent="0.3">
      <c r="A503" s="50" t="s">
        <v>9100</v>
      </c>
      <c r="B503" s="43" t="s">
        <v>9158</v>
      </c>
      <c r="C503" s="43" t="s">
        <v>38</v>
      </c>
      <c r="D503" s="43" t="s">
        <v>17</v>
      </c>
      <c r="E503" s="43" t="s">
        <v>18</v>
      </c>
      <c r="F503" s="43" t="s">
        <v>42</v>
      </c>
      <c r="G503" s="48">
        <v>46198.731944444444</v>
      </c>
      <c r="H503" s="48">
        <v>46205.587500000001</v>
      </c>
      <c r="I503" s="43">
        <v>111</v>
      </c>
      <c r="J503" s="43" t="s">
        <v>2373</v>
      </c>
      <c r="K503" s="43" t="s">
        <v>8317</v>
      </c>
      <c r="L503" s="43" t="s">
        <v>33</v>
      </c>
      <c r="M503" s="43">
        <v>105</v>
      </c>
      <c r="N503" s="43">
        <v>105</v>
      </c>
      <c r="O503" s="43">
        <v>111</v>
      </c>
      <c r="P503" s="43" t="s">
        <v>9205</v>
      </c>
      <c r="Q503" s="43" t="s">
        <v>1546</v>
      </c>
      <c r="R503" s="43" t="s">
        <v>9240</v>
      </c>
      <c r="S503" s="52">
        <f t="shared" si="7"/>
        <v>6.86</v>
      </c>
      <c r="T503" s="47"/>
      <c r="U503" s="47"/>
    </row>
    <row r="504" spans="1:21" ht="16.5" thickTop="1" thickBot="1" x14ac:dyDescent="0.3">
      <c r="A504" s="51" t="s">
        <v>9099</v>
      </c>
      <c r="B504" s="52" t="s">
        <v>9157</v>
      </c>
      <c r="C504" s="52" t="s">
        <v>38</v>
      </c>
      <c r="D504" s="52" t="s">
        <v>17</v>
      </c>
      <c r="E504" s="52" t="s">
        <v>19</v>
      </c>
      <c r="F504" s="52" t="s">
        <v>28</v>
      </c>
      <c r="G504" s="53">
        <v>46198.79791666667</v>
      </c>
      <c r="H504" s="53">
        <v>46202.406944444447</v>
      </c>
      <c r="I504" s="52">
        <v>378</v>
      </c>
      <c r="J504" s="52" t="s">
        <v>2373</v>
      </c>
      <c r="K504" s="52" t="s">
        <v>8264</v>
      </c>
      <c r="L504" s="52" t="s">
        <v>20</v>
      </c>
      <c r="M504" s="52">
        <v>343</v>
      </c>
      <c r="N504" s="52">
        <v>70</v>
      </c>
      <c r="O504" s="52">
        <v>78</v>
      </c>
      <c r="P504" s="52" t="s">
        <v>1412</v>
      </c>
      <c r="Q504" s="52" t="s">
        <v>1517</v>
      </c>
      <c r="R504" s="52" t="s">
        <v>9239</v>
      </c>
      <c r="S504" s="52">
        <f t="shared" si="7"/>
        <v>3.61</v>
      </c>
      <c r="T504" s="52"/>
      <c r="U504" s="52"/>
    </row>
    <row r="505" spans="1:21" s="46" customFormat="1" ht="16.5" thickTop="1" thickBot="1" x14ac:dyDescent="0.3">
      <c r="A505" s="50" t="s">
        <v>9098</v>
      </c>
      <c r="B505" s="43" t="s">
        <v>9156</v>
      </c>
      <c r="C505" s="43" t="s">
        <v>38</v>
      </c>
      <c r="D505" s="43" t="s">
        <v>17</v>
      </c>
      <c r="E505" s="43" t="s">
        <v>18</v>
      </c>
      <c r="F505" s="43" t="s">
        <v>42</v>
      </c>
      <c r="G505" s="48">
        <v>46198.92291666667</v>
      </c>
      <c r="H505" s="48">
        <v>46202.493055555555</v>
      </c>
      <c r="I505" s="43">
        <v>20</v>
      </c>
      <c r="J505" s="43" t="s">
        <v>1156</v>
      </c>
      <c r="K505" s="43" t="s">
        <v>1156</v>
      </c>
      <c r="L505" s="43" t="s">
        <v>33</v>
      </c>
      <c r="M505" s="43">
        <v>10</v>
      </c>
      <c r="N505" s="43">
        <v>10</v>
      </c>
      <c r="O505" s="43">
        <v>20</v>
      </c>
      <c r="P505" s="43" t="s">
        <v>1618</v>
      </c>
      <c r="Q505" s="43" t="s">
        <v>1517</v>
      </c>
      <c r="R505" s="43" t="s">
        <v>9238</v>
      </c>
      <c r="S505" s="52">
        <f t="shared" si="7"/>
        <v>3.57</v>
      </c>
      <c r="T505" s="47"/>
      <c r="U505" s="47"/>
    </row>
    <row r="506" spans="1:21" ht="16.5" thickTop="1" thickBot="1" x14ac:dyDescent="0.3">
      <c r="A506" s="51" t="s">
        <v>9097</v>
      </c>
      <c r="B506" s="52" t="s">
        <v>9155</v>
      </c>
      <c r="C506" s="52" t="s">
        <v>38</v>
      </c>
      <c r="D506" s="52" t="s">
        <v>17</v>
      </c>
      <c r="E506" s="52" t="s">
        <v>18</v>
      </c>
      <c r="F506" s="52" t="s">
        <v>32</v>
      </c>
      <c r="G506" s="53">
        <v>46199.456944444442</v>
      </c>
      <c r="H506" s="53">
        <v>46202.643055555556</v>
      </c>
      <c r="I506" s="52">
        <v>1080</v>
      </c>
      <c r="J506" s="52" t="s">
        <v>1156</v>
      </c>
      <c r="K506" s="52" t="s">
        <v>1156</v>
      </c>
      <c r="L506" s="52" t="s">
        <v>20</v>
      </c>
      <c r="M506" s="52">
        <v>1079</v>
      </c>
      <c r="N506" s="52">
        <v>134</v>
      </c>
      <c r="O506" s="52">
        <v>134</v>
      </c>
      <c r="P506" s="52" t="s">
        <v>9055</v>
      </c>
      <c r="Q506" s="52" t="s">
        <v>1514</v>
      </c>
      <c r="R506" s="52" t="s">
        <v>9237</v>
      </c>
      <c r="S506" s="52">
        <f t="shared" si="7"/>
        <v>3.19</v>
      </c>
      <c r="T506" s="52"/>
      <c r="U506" s="52"/>
    </row>
    <row r="507" spans="1:21" s="46" customFormat="1" ht="16.5" thickTop="1" thickBot="1" x14ac:dyDescent="0.3">
      <c r="A507" s="50" t="s">
        <v>9096</v>
      </c>
      <c r="B507" s="43" t="s">
        <v>9154</v>
      </c>
      <c r="C507" s="43" t="s">
        <v>39</v>
      </c>
      <c r="D507" s="43" t="s">
        <v>17</v>
      </c>
      <c r="E507" s="43" t="s">
        <v>18</v>
      </c>
      <c r="F507" s="43" t="s">
        <v>32</v>
      </c>
      <c r="G507" s="48">
        <v>46199.499305555553</v>
      </c>
      <c r="H507" s="48">
        <v>46202.570833333331</v>
      </c>
      <c r="I507" s="43">
        <v>9</v>
      </c>
      <c r="J507" s="43" t="s">
        <v>1156</v>
      </c>
      <c r="K507" s="43" t="s">
        <v>1156</v>
      </c>
      <c r="L507" s="43" t="s">
        <v>33</v>
      </c>
      <c r="M507" s="43">
        <v>0</v>
      </c>
      <c r="N507" s="43">
        <v>0</v>
      </c>
      <c r="O507" s="43">
        <v>9</v>
      </c>
      <c r="P507" s="43" t="s">
        <v>9204</v>
      </c>
      <c r="Q507" s="43" t="s">
        <v>1546</v>
      </c>
      <c r="R507" s="43" t="s">
        <v>9236</v>
      </c>
      <c r="S507" s="52">
        <f t="shared" si="7"/>
        <v>3.07</v>
      </c>
      <c r="T507" s="47"/>
      <c r="U507" s="47"/>
    </row>
    <row r="508" spans="1:21" ht="16.5" thickTop="1" thickBot="1" x14ac:dyDescent="0.3">
      <c r="A508" s="51" t="s">
        <v>9095</v>
      </c>
      <c r="B508" s="52" t="s">
        <v>9153</v>
      </c>
      <c r="C508" s="52" t="s">
        <v>38</v>
      </c>
      <c r="D508" s="52" t="s">
        <v>17</v>
      </c>
      <c r="E508" s="52" t="s">
        <v>18</v>
      </c>
      <c r="F508" s="52" t="s">
        <v>19</v>
      </c>
      <c r="G508" s="53">
        <v>46199.509722222225</v>
      </c>
      <c r="H508" s="53">
        <v>46203.547222222223</v>
      </c>
      <c r="I508" s="52">
        <v>64</v>
      </c>
      <c r="J508" s="52" t="s">
        <v>1156</v>
      </c>
      <c r="K508" s="52" t="s">
        <v>1156</v>
      </c>
      <c r="L508" s="52" t="s">
        <v>20</v>
      </c>
      <c r="M508" s="52">
        <v>62</v>
      </c>
      <c r="N508" s="52">
        <v>13</v>
      </c>
      <c r="O508" s="52">
        <v>13</v>
      </c>
      <c r="P508" s="52" t="s">
        <v>9082</v>
      </c>
      <c r="Q508" s="52" t="s">
        <v>1517</v>
      </c>
      <c r="R508" s="52" t="s">
        <v>9235</v>
      </c>
      <c r="S508" s="52">
        <f t="shared" si="7"/>
        <v>4.04</v>
      </c>
      <c r="T508" s="52"/>
      <c r="U508" s="52"/>
    </row>
    <row r="509" spans="1:21" s="46" customFormat="1" ht="16.5" thickTop="1" thickBot="1" x14ac:dyDescent="0.3">
      <c r="A509" s="50" t="s">
        <v>9094</v>
      </c>
      <c r="B509" s="43" t="s">
        <v>9152</v>
      </c>
      <c r="C509" s="43" t="s">
        <v>38</v>
      </c>
      <c r="D509" s="43" t="s">
        <v>17</v>
      </c>
      <c r="E509" s="43" t="s">
        <v>18</v>
      </c>
      <c r="F509" s="43" t="s">
        <v>42</v>
      </c>
      <c r="G509" s="48">
        <v>46199.55</v>
      </c>
      <c r="H509" s="48">
        <v>46203.55</v>
      </c>
      <c r="I509" s="43">
        <v>190</v>
      </c>
      <c r="J509" s="43" t="s">
        <v>1156</v>
      </c>
      <c r="K509" s="43" t="s">
        <v>1156</v>
      </c>
      <c r="L509" s="43" t="s">
        <v>20</v>
      </c>
      <c r="M509" s="43">
        <v>188</v>
      </c>
      <c r="N509" s="43">
        <v>38</v>
      </c>
      <c r="O509" s="43">
        <v>38</v>
      </c>
      <c r="P509" s="43" t="s">
        <v>8777</v>
      </c>
      <c r="Q509" s="43" t="s">
        <v>1517</v>
      </c>
      <c r="R509" s="43" t="s">
        <v>9234</v>
      </c>
      <c r="S509" s="52">
        <f t="shared" si="7"/>
        <v>4</v>
      </c>
      <c r="T509" s="47"/>
      <c r="U509" s="47"/>
    </row>
    <row r="510" spans="1:21" ht="16.5" thickTop="1" thickBot="1" x14ac:dyDescent="0.3">
      <c r="A510" s="51" t="s">
        <v>9093</v>
      </c>
      <c r="B510" s="52" t="s">
        <v>9151</v>
      </c>
      <c r="C510" s="52" t="s">
        <v>38</v>
      </c>
      <c r="D510" s="52" t="s">
        <v>17</v>
      </c>
      <c r="E510" s="52" t="s">
        <v>18</v>
      </c>
      <c r="F510" s="52" t="s">
        <v>28</v>
      </c>
      <c r="G510" s="53">
        <v>46199.557638888888</v>
      </c>
      <c r="H510" s="53">
        <v>46203.554166666669</v>
      </c>
      <c r="I510" s="52">
        <v>208</v>
      </c>
      <c r="J510" s="52" t="s">
        <v>1156</v>
      </c>
      <c r="K510" s="52" t="s">
        <v>1156</v>
      </c>
      <c r="L510" s="52" t="s">
        <v>20</v>
      </c>
      <c r="M510" s="52">
        <v>204</v>
      </c>
      <c r="N510" s="52">
        <v>30</v>
      </c>
      <c r="O510" s="52">
        <v>30</v>
      </c>
      <c r="P510" s="52" t="s">
        <v>8774</v>
      </c>
      <c r="Q510" s="52" t="s">
        <v>1514</v>
      </c>
      <c r="R510" s="52" t="s">
        <v>9233</v>
      </c>
      <c r="S510" s="52">
        <f t="shared" si="7"/>
        <v>4</v>
      </c>
      <c r="T510" s="52"/>
      <c r="U510" s="52"/>
    </row>
    <row r="511" spans="1:21" s="46" customFormat="1" ht="16.5" thickTop="1" thickBot="1" x14ac:dyDescent="0.3">
      <c r="A511" s="50" t="s">
        <v>9092</v>
      </c>
      <c r="B511" s="43" t="s">
        <v>9150</v>
      </c>
      <c r="C511" s="43" t="s">
        <v>38</v>
      </c>
      <c r="D511" s="43" t="s">
        <v>17</v>
      </c>
      <c r="E511" s="43" t="s">
        <v>18</v>
      </c>
      <c r="F511" s="43" t="s">
        <v>42</v>
      </c>
      <c r="G511" s="48">
        <v>46199.616666666669</v>
      </c>
      <c r="H511" s="48">
        <v>46204.703472222223</v>
      </c>
      <c r="I511" s="43">
        <v>130</v>
      </c>
      <c r="J511" s="43" t="s">
        <v>1156</v>
      </c>
      <c r="K511" s="43" t="s">
        <v>1156</v>
      </c>
      <c r="L511" s="43" t="s">
        <v>25</v>
      </c>
      <c r="M511" s="43">
        <v>130</v>
      </c>
      <c r="N511" s="43">
        <v>30</v>
      </c>
      <c r="O511" s="43">
        <v>30</v>
      </c>
      <c r="P511" s="43" t="s">
        <v>1333</v>
      </c>
      <c r="Q511" s="43" t="s">
        <v>1517</v>
      </c>
      <c r="R511" s="43" t="s">
        <v>9232</v>
      </c>
      <c r="S511" s="52">
        <f t="shared" si="7"/>
        <v>5.09</v>
      </c>
      <c r="T511" s="47"/>
      <c r="U511" s="47"/>
    </row>
    <row r="512" spans="1:21" ht="16.5" thickTop="1" thickBot="1" x14ac:dyDescent="0.3">
      <c r="A512" s="51" t="s">
        <v>9091</v>
      </c>
      <c r="B512" s="52" t="s">
        <v>9149</v>
      </c>
      <c r="C512" s="52" t="s">
        <v>39</v>
      </c>
      <c r="D512" s="52" t="s">
        <v>17</v>
      </c>
      <c r="E512" s="52" t="s">
        <v>21</v>
      </c>
      <c r="F512" s="52" t="s">
        <v>42</v>
      </c>
      <c r="G512" s="53">
        <v>46199.62222222222</v>
      </c>
      <c r="H512" s="53">
        <v>46207.637499999997</v>
      </c>
      <c r="I512" s="52">
        <v>2273</v>
      </c>
      <c r="J512" s="52" t="s">
        <v>1156</v>
      </c>
      <c r="K512" s="52" t="s">
        <v>1156</v>
      </c>
      <c r="L512" s="52" t="s">
        <v>20</v>
      </c>
      <c r="M512" s="52">
        <v>0</v>
      </c>
      <c r="N512" s="52">
        <v>0</v>
      </c>
      <c r="O512" s="52">
        <v>288</v>
      </c>
      <c r="P512" s="52" t="s">
        <v>9203</v>
      </c>
      <c r="Q512" s="52" t="s">
        <v>1517</v>
      </c>
      <c r="R512" s="52" t="s">
        <v>9231</v>
      </c>
      <c r="S512" s="52">
        <f t="shared" si="7"/>
        <v>8.02</v>
      </c>
      <c r="T512" s="52"/>
      <c r="U512" s="52"/>
    </row>
    <row r="513" spans="1:21" s="46" customFormat="1" ht="16.5" thickTop="1" thickBot="1" x14ac:dyDescent="0.3">
      <c r="A513" s="50" t="s">
        <v>9090</v>
      </c>
      <c r="B513" s="43" t="s">
        <v>9148</v>
      </c>
      <c r="C513" s="43" t="s">
        <v>38</v>
      </c>
      <c r="D513" s="43" t="s">
        <v>17</v>
      </c>
      <c r="E513" s="43" t="s">
        <v>18</v>
      </c>
      <c r="F513" s="43" t="s">
        <v>28</v>
      </c>
      <c r="G513" s="48">
        <v>46199.62777777778</v>
      </c>
      <c r="H513" s="48">
        <v>46204.49722222222</v>
      </c>
      <c r="I513" s="43">
        <v>64</v>
      </c>
      <c r="J513" s="43" t="s">
        <v>1156</v>
      </c>
      <c r="K513" s="43" t="s">
        <v>1156</v>
      </c>
      <c r="L513" s="43" t="s">
        <v>20</v>
      </c>
      <c r="M513" s="43">
        <v>64</v>
      </c>
      <c r="N513" s="43">
        <v>8</v>
      </c>
      <c r="O513" s="43">
        <v>8</v>
      </c>
      <c r="P513" s="43" t="s">
        <v>9202</v>
      </c>
      <c r="Q513" s="43" t="s">
        <v>1514</v>
      </c>
      <c r="R513" s="43" t="s">
        <v>9230</v>
      </c>
      <c r="S513" s="52">
        <f t="shared" si="7"/>
        <v>4.87</v>
      </c>
      <c r="T513" s="47"/>
      <c r="U513" s="47"/>
    </row>
    <row r="514" spans="1:21" ht="16.5" thickTop="1" thickBot="1" x14ac:dyDescent="0.3">
      <c r="A514" s="51" t="s">
        <v>9089</v>
      </c>
      <c r="B514" s="52" t="s">
        <v>9147</v>
      </c>
      <c r="C514" s="52" t="s">
        <v>38</v>
      </c>
      <c r="D514" s="52" t="s">
        <v>17</v>
      </c>
      <c r="E514" s="52" t="s">
        <v>18</v>
      </c>
      <c r="F514" s="52" t="s">
        <v>42</v>
      </c>
      <c r="G514" s="53">
        <v>46199.707638888889</v>
      </c>
      <c r="H514" s="53">
        <v>46202.539583333331</v>
      </c>
      <c r="I514" s="52">
        <v>271</v>
      </c>
      <c r="J514" s="52" t="s">
        <v>1156</v>
      </c>
      <c r="K514" s="52" t="s">
        <v>1156</v>
      </c>
      <c r="L514" s="52" t="s">
        <v>36</v>
      </c>
      <c r="M514" s="52">
        <v>271</v>
      </c>
      <c r="N514" s="52">
        <v>271</v>
      </c>
      <c r="O514" s="52">
        <v>271</v>
      </c>
      <c r="P514" s="52" t="s">
        <v>9201</v>
      </c>
      <c r="Q514" s="52" t="s">
        <v>1517</v>
      </c>
      <c r="R514" s="52" t="s">
        <v>9229</v>
      </c>
      <c r="S514" s="52">
        <f t="shared" ref="S514:S577" si="8">IF(OR(G514="",H514=""),"",ROUND(H514-G514,2))</f>
        <v>2.83</v>
      </c>
      <c r="T514" s="52"/>
      <c r="U514" s="52"/>
    </row>
    <row r="515" spans="1:21" s="46" customFormat="1" ht="16.5" thickTop="1" thickBot="1" x14ac:dyDescent="0.3">
      <c r="A515" s="50" t="s">
        <v>9088</v>
      </c>
      <c r="B515" s="43" t="s">
        <v>9146</v>
      </c>
      <c r="C515" s="43" t="s">
        <v>38</v>
      </c>
      <c r="D515" s="43" t="s">
        <v>17</v>
      </c>
      <c r="E515" s="43" t="s">
        <v>18</v>
      </c>
      <c r="F515" s="43" t="s">
        <v>42</v>
      </c>
      <c r="G515" s="48">
        <v>46199.712500000001</v>
      </c>
      <c r="H515" s="48">
        <v>46202.543749999997</v>
      </c>
      <c r="I515" s="43">
        <v>13</v>
      </c>
      <c r="J515" s="43" t="s">
        <v>1156</v>
      </c>
      <c r="K515" s="43" t="s">
        <v>1156</v>
      </c>
      <c r="L515" s="43" t="s">
        <v>36</v>
      </c>
      <c r="M515" s="43">
        <v>13</v>
      </c>
      <c r="N515" s="43">
        <v>13</v>
      </c>
      <c r="O515" s="43">
        <v>13</v>
      </c>
      <c r="P515" s="43" t="s">
        <v>1330</v>
      </c>
      <c r="Q515" s="43" t="s">
        <v>1517</v>
      </c>
      <c r="R515" s="43" t="s">
        <v>9228</v>
      </c>
      <c r="S515" s="52">
        <f t="shared" si="8"/>
        <v>2.83</v>
      </c>
      <c r="T515" s="47"/>
      <c r="U515" s="47"/>
    </row>
    <row r="516" spans="1:21" ht="16.5" thickTop="1" thickBot="1" x14ac:dyDescent="0.3">
      <c r="A516" s="51" t="s">
        <v>9087</v>
      </c>
      <c r="B516" s="52" t="s">
        <v>9145</v>
      </c>
      <c r="C516" s="52" t="s">
        <v>38</v>
      </c>
      <c r="D516" s="52" t="s">
        <v>17</v>
      </c>
      <c r="E516" s="52" t="s">
        <v>18</v>
      </c>
      <c r="F516" s="52" t="s">
        <v>42</v>
      </c>
      <c r="G516" s="53">
        <v>46199.715277777781</v>
      </c>
      <c r="H516" s="53">
        <v>46203.48333333333</v>
      </c>
      <c r="I516" s="52">
        <v>184</v>
      </c>
      <c r="J516" s="52" t="s">
        <v>1156</v>
      </c>
      <c r="K516" s="52" t="s">
        <v>1156</v>
      </c>
      <c r="L516" s="52" t="s">
        <v>36</v>
      </c>
      <c r="M516" s="52">
        <v>184</v>
      </c>
      <c r="N516" s="52">
        <v>34</v>
      </c>
      <c r="O516" s="52">
        <v>184</v>
      </c>
      <c r="P516" s="52" t="s">
        <v>8762</v>
      </c>
      <c r="Q516" s="52" t="s">
        <v>1517</v>
      </c>
      <c r="R516" s="52" t="s">
        <v>9227</v>
      </c>
      <c r="S516" s="52">
        <f t="shared" si="8"/>
        <v>3.77</v>
      </c>
      <c r="T516" s="52"/>
      <c r="U516" s="52"/>
    </row>
    <row r="517" spans="1:21" s="46" customFormat="1" ht="16.5" thickTop="1" thickBot="1" x14ac:dyDescent="0.3">
      <c r="A517" s="50" t="s">
        <v>9086</v>
      </c>
      <c r="B517" s="43" t="s">
        <v>9144</v>
      </c>
      <c r="C517" s="43" t="s">
        <v>38</v>
      </c>
      <c r="D517" s="43" t="s">
        <v>17</v>
      </c>
      <c r="E517" s="43" t="s">
        <v>18</v>
      </c>
      <c r="F517" s="43" t="s">
        <v>42</v>
      </c>
      <c r="G517" s="48">
        <v>46199.728472222225</v>
      </c>
      <c r="H517" s="48">
        <v>46202.547222222223</v>
      </c>
      <c r="I517" s="43">
        <v>1</v>
      </c>
      <c r="J517" s="43" t="s">
        <v>1156</v>
      </c>
      <c r="K517" s="43" t="s">
        <v>1156</v>
      </c>
      <c r="L517" s="43" t="s">
        <v>33</v>
      </c>
      <c r="M517" s="43">
        <v>1</v>
      </c>
      <c r="N517" s="43">
        <v>1</v>
      </c>
      <c r="O517" s="43">
        <v>1</v>
      </c>
      <c r="P517" s="43" t="s">
        <v>9061</v>
      </c>
      <c r="Q517" s="43" t="s">
        <v>1514</v>
      </c>
      <c r="R517" s="43" t="s">
        <v>9226</v>
      </c>
      <c r="S517" s="52">
        <f t="shared" si="8"/>
        <v>2.82</v>
      </c>
      <c r="T517" s="47"/>
      <c r="U517" s="47"/>
    </row>
    <row r="518" spans="1:21" ht="16.5" thickTop="1" thickBot="1" x14ac:dyDescent="0.3">
      <c r="A518" s="51" t="s">
        <v>9085</v>
      </c>
      <c r="B518" s="52" t="s">
        <v>9143</v>
      </c>
      <c r="C518" s="52" t="s">
        <v>38</v>
      </c>
      <c r="D518" s="52" t="s">
        <v>17</v>
      </c>
      <c r="E518" s="52" t="s">
        <v>18</v>
      </c>
      <c r="F518" s="52" t="s">
        <v>42</v>
      </c>
      <c r="G518" s="53">
        <v>46199.763194444444</v>
      </c>
      <c r="H518" s="53">
        <v>46202.438194444447</v>
      </c>
      <c r="I518" s="52">
        <v>1</v>
      </c>
      <c r="J518" s="52" t="s">
        <v>2373</v>
      </c>
      <c r="K518" s="52" t="s">
        <v>8315</v>
      </c>
      <c r="L518" s="52" t="s">
        <v>33</v>
      </c>
      <c r="M518" s="52">
        <v>1</v>
      </c>
      <c r="N518" s="52">
        <v>1</v>
      </c>
      <c r="O518" s="52">
        <v>1</v>
      </c>
      <c r="P518" s="52" t="s">
        <v>9200</v>
      </c>
      <c r="Q518" s="52" t="s">
        <v>1546</v>
      </c>
      <c r="R518" s="52" t="s">
        <v>9225</v>
      </c>
      <c r="S518" s="52">
        <f t="shared" si="8"/>
        <v>2.68</v>
      </c>
      <c r="T518" s="52"/>
      <c r="U518" s="52"/>
    </row>
    <row r="519" spans="1:21" s="46" customFormat="1" ht="16.5" thickTop="1" thickBot="1" x14ac:dyDescent="0.3">
      <c r="A519" s="50" t="s">
        <v>9311</v>
      </c>
      <c r="B519" s="43" t="s">
        <v>9341</v>
      </c>
      <c r="C519" s="43" t="s">
        <v>38</v>
      </c>
      <c r="D519" s="43" t="s">
        <v>17</v>
      </c>
      <c r="E519" s="43" t="s">
        <v>19</v>
      </c>
      <c r="F519" s="43" t="s">
        <v>24</v>
      </c>
      <c r="G519" s="48">
        <v>46202.442361111112</v>
      </c>
      <c r="H519" s="48">
        <v>46205.763194444444</v>
      </c>
      <c r="I519" s="43">
        <v>292</v>
      </c>
      <c r="J519" s="43" t="s">
        <v>2373</v>
      </c>
      <c r="K519" s="43" t="s">
        <v>8264</v>
      </c>
      <c r="L519" s="43" t="s">
        <v>20</v>
      </c>
      <c r="M519" s="43">
        <v>292</v>
      </c>
      <c r="N519" s="43">
        <v>25</v>
      </c>
      <c r="O519" s="43">
        <v>25</v>
      </c>
      <c r="P519" s="43" t="s">
        <v>8773</v>
      </c>
      <c r="Q519" s="43" t="s">
        <v>1514</v>
      </c>
      <c r="R519" s="43" t="s">
        <v>9380</v>
      </c>
      <c r="S519" s="52">
        <f t="shared" si="8"/>
        <v>3.32</v>
      </c>
      <c r="T519" s="47"/>
      <c r="U519" s="47"/>
    </row>
    <row r="520" spans="1:21" ht="16.5" thickTop="1" thickBot="1" x14ac:dyDescent="0.3">
      <c r="A520" s="51" t="s">
        <v>9310</v>
      </c>
      <c r="B520" s="52" t="s">
        <v>9340</v>
      </c>
      <c r="C520" s="52" t="s">
        <v>38</v>
      </c>
      <c r="D520" s="52" t="s">
        <v>17</v>
      </c>
      <c r="E520" s="52" t="s">
        <v>18</v>
      </c>
      <c r="F520" s="52" t="s">
        <v>32</v>
      </c>
      <c r="G520" s="53">
        <v>46202.497916666667</v>
      </c>
      <c r="H520" s="53">
        <v>46204.50277777778</v>
      </c>
      <c r="I520" s="52">
        <v>247</v>
      </c>
      <c r="J520" s="52" t="s">
        <v>1156</v>
      </c>
      <c r="K520" s="52" t="s">
        <v>1156</v>
      </c>
      <c r="L520" s="52" t="s">
        <v>20</v>
      </c>
      <c r="M520" s="52">
        <v>240</v>
      </c>
      <c r="N520" s="52">
        <v>34</v>
      </c>
      <c r="O520" s="52">
        <v>34</v>
      </c>
      <c r="P520" s="52" t="s">
        <v>1316</v>
      </c>
      <c r="Q520" s="52" t="s">
        <v>1517</v>
      </c>
      <c r="R520" s="52" t="s">
        <v>9379</v>
      </c>
      <c r="S520" s="52">
        <f t="shared" si="8"/>
        <v>2</v>
      </c>
      <c r="T520" s="52"/>
      <c r="U520" s="52"/>
    </row>
    <row r="521" spans="1:21" s="46" customFormat="1" ht="16.5" thickTop="1" thickBot="1" x14ac:dyDescent="0.3">
      <c r="A521" s="50" t="s">
        <v>9309</v>
      </c>
      <c r="B521" s="43" t="s">
        <v>9339</v>
      </c>
      <c r="C521" s="43" t="s">
        <v>38</v>
      </c>
      <c r="D521" s="43" t="s">
        <v>17</v>
      </c>
      <c r="E521" s="43" t="s">
        <v>18</v>
      </c>
      <c r="F521" s="43" t="s">
        <v>32</v>
      </c>
      <c r="G521" s="48">
        <v>46202.518750000003</v>
      </c>
      <c r="H521" s="48">
        <v>46203.477083333331</v>
      </c>
      <c r="I521" s="43">
        <v>56</v>
      </c>
      <c r="J521" s="43" t="s">
        <v>1156</v>
      </c>
      <c r="K521" s="43" t="s">
        <v>1156</v>
      </c>
      <c r="L521" s="43" t="s">
        <v>20</v>
      </c>
      <c r="M521" s="43">
        <v>56</v>
      </c>
      <c r="N521" s="43">
        <v>9</v>
      </c>
      <c r="O521" s="43">
        <v>9</v>
      </c>
      <c r="P521" s="43" t="s">
        <v>1414</v>
      </c>
      <c r="Q521" s="43" t="s">
        <v>1517</v>
      </c>
      <c r="R521" s="43" t="s">
        <v>9378</v>
      </c>
      <c r="S521" s="52">
        <f t="shared" si="8"/>
        <v>0.96</v>
      </c>
      <c r="T521" s="47"/>
      <c r="U521" s="47"/>
    </row>
    <row r="522" spans="1:21" ht="16.5" thickTop="1" thickBot="1" x14ac:dyDescent="0.3">
      <c r="A522" s="51" t="s">
        <v>9308</v>
      </c>
      <c r="B522" s="52" t="s">
        <v>9338</v>
      </c>
      <c r="C522" s="52" t="s">
        <v>38</v>
      </c>
      <c r="D522" s="52" t="s">
        <v>17</v>
      </c>
      <c r="E522" s="52" t="s">
        <v>18</v>
      </c>
      <c r="F522" s="52" t="s">
        <v>19</v>
      </c>
      <c r="G522" s="53">
        <v>46202.5625</v>
      </c>
      <c r="H522" s="53">
        <v>46203.493055555555</v>
      </c>
      <c r="I522" s="52">
        <v>16</v>
      </c>
      <c r="J522" s="52" t="s">
        <v>1156</v>
      </c>
      <c r="K522" s="52" t="s">
        <v>1156</v>
      </c>
      <c r="L522" s="52" t="s">
        <v>33</v>
      </c>
      <c r="M522" s="52">
        <v>16</v>
      </c>
      <c r="N522" s="52">
        <v>16</v>
      </c>
      <c r="O522" s="52">
        <v>16</v>
      </c>
      <c r="P522" s="52" t="s">
        <v>8551</v>
      </c>
      <c r="Q522" s="52" t="s">
        <v>1517</v>
      </c>
      <c r="R522" s="52" t="s">
        <v>9377</v>
      </c>
      <c r="S522" s="52">
        <f t="shared" si="8"/>
        <v>0.93</v>
      </c>
      <c r="T522" s="52"/>
      <c r="U522" s="52"/>
    </row>
    <row r="523" spans="1:21" s="46" customFormat="1" ht="16.5" thickTop="1" thickBot="1" x14ac:dyDescent="0.3">
      <c r="A523" s="50" t="s">
        <v>9307</v>
      </c>
      <c r="B523" s="43" t="s">
        <v>9337</v>
      </c>
      <c r="C523" s="43" t="s">
        <v>38</v>
      </c>
      <c r="D523" s="43" t="s">
        <v>17</v>
      </c>
      <c r="E523" s="43" t="s">
        <v>18</v>
      </c>
      <c r="F523" s="43" t="s">
        <v>42</v>
      </c>
      <c r="G523" s="48">
        <v>46202.631944444445</v>
      </c>
      <c r="H523" s="48">
        <v>46204.511111111111</v>
      </c>
      <c r="I523" s="43">
        <v>144</v>
      </c>
      <c r="J523" s="43" t="s">
        <v>1156</v>
      </c>
      <c r="K523" s="43" t="s">
        <v>1156</v>
      </c>
      <c r="L523" s="43" t="s">
        <v>20</v>
      </c>
      <c r="M523" s="43">
        <v>144</v>
      </c>
      <c r="N523" s="43">
        <v>24</v>
      </c>
      <c r="O523" s="43">
        <v>24</v>
      </c>
      <c r="P523" s="43" t="s">
        <v>9375</v>
      </c>
      <c r="Q523" s="43" t="s">
        <v>1517</v>
      </c>
      <c r="R523" s="43" t="s">
        <v>9376</v>
      </c>
      <c r="S523" s="52">
        <f t="shared" si="8"/>
        <v>1.88</v>
      </c>
      <c r="T523" s="47"/>
      <c r="U523" s="47"/>
    </row>
    <row r="524" spans="1:21" ht="16.5" thickTop="1" thickBot="1" x14ac:dyDescent="0.3">
      <c r="A524" s="51" t="s">
        <v>9306</v>
      </c>
      <c r="B524" s="52" t="s">
        <v>9336</v>
      </c>
      <c r="C524" s="52" t="s">
        <v>38</v>
      </c>
      <c r="D524" s="52" t="s">
        <v>17</v>
      </c>
      <c r="E524" s="52" t="s">
        <v>18</v>
      </c>
      <c r="F524" s="52" t="s">
        <v>42</v>
      </c>
      <c r="G524" s="53">
        <v>46202.65625</v>
      </c>
      <c r="H524" s="53">
        <v>46204.521527777775</v>
      </c>
      <c r="I524" s="52">
        <v>8</v>
      </c>
      <c r="J524" s="52" t="s">
        <v>1156</v>
      </c>
      <c r="K524" s="52" t="s">
        <v>1156</v>
      </c>
      <c r="L524" s="52" t="s">
        <v>33</v>
      </c>
      <c r="M524" s="52">
        <v>8</v>
      </c>
      <c r="N524" s="52">
        <v>8</v>
      </c>
      <c r="O524" s="52">
        <v>8</v>
      </c>
      <c r="P524" s="52" t="s">
        <v>9373</v>
      </c>
      <c r="Q524" s="52" t="s">
        <v>1546</v>
      </c>
      <c r="R524" s="52" t="s">
        <v>9374</v>
      </c>
      <c r="S524" s="52">
        <f t="shared" si="8"/>
        <v>1.87</v>
      </c>
      <c r="T524" s="52"/>
      <c r="U524" s="52"/>
    </row>
    <row r="525" spans="1:21" s="46" customFormat="1" ht="16.5" thickTop="1" thickBot="1" x14ac:dyDescent="0.3">
      <c r="A525" s="50" t="s">
        <v>9305</v>
      </c>
      <c r="B525" s="43" t="s">
        <v>9335</v>
      </c>
      <c r="C525" s="43" t="s">
        <v>38</v>
      </c>
      <c r="D525" s="43" t="s">
        <v>17</v>
      </c>
      <c r="E525" s="43" t="s">
        <v>18</v>
      </c>
      <c r="F525" s="43" t="s">
        <v>42</v>
      </c>
      <c r="G525" s="48">
        <v>46202.67083333333</v>
      </c>
      <c r="H525" s="48">
        <v>46205.628472222219</v>
      </c>
      <c r="I525" s="43">
        <v>511</v>
      </c>
      <c r="J525" s="43" t="s">
        <v>1156</v>
      </c>
      <c r="K525" s="43" t="s">
        <v>1156</v>
      </c>
      <c r="L525" s="43" t="s">
        <v>25</v>
      </c>
      <c r="M525" s="43">
        <v>511</v>
      </c>
      <c r="N525" s="43">
        <v>130</v>
      </c>
      <c r="O525" s="43">
        <v>130</v>
      </c>
      <c r="P525" s="43" t="s">
        <v>1333</v>
      </c>
      <c r="Q525" s="43" t="s">
        <v>1517</v>
      </c>
      <c r="R525" s="43" t="s">
        <v>9372</v>
      </c>
      <c r="S525" s="52">
        <f t="shared" si="8"/>
        <v>2.96</v>
      </c>
      <c r="T525" s="47"/>
      <c r="U525" s="47"/>
    </row>
    <row r="526" spans="1:21" ht="16.5" thickTop="1" thickBot="1" x14ac:dyDescent="0.3">
      <c r="A526" s="51" t="s">
        <v>9304</v>
      </c>
      <c r="B526" s="52" t="s">
        <v>9334</v>
      </c>
      <c r="C526" s="52" t="s">
        <v>38</v>
      </c>
      <c r="D526" s="52" t="s">
        <v>17</v>
      </c>
      <c r="E526" s="52" t="s">
        <v>18</v>
      </c>
      <c r="F526" s="52" t="s">
        <v>42</v>
      </c>
      <c r="G526" s="53">
        <v>46202.676388888889</v>
      </c>
      <c r="H526" s="53">
        <v>46204.529861111114</v>
      </c>
      <c r="I526" s="52">
        <v>14</v>
      </c>
      <c r="J526" s="52" t="s">
        <v>1156</v>
      </c>
      <c r="K526" s="52" t="s">
        <v>1156</v>
      </c>
      <c r="L526" s="52" t="s">
        <v>33</v>
      </c>
      <c r="M526" s="52">
        <v>14</v>
      </c>
      <c r="N526" s="52">
        <v>14</v>
      </c>
      <c r="O526" s="52">
        <v>14</v>
      </c>
      <c r="P526" s="52" t="s">
        <v>9370</v>
      </c>
      <c r="Q526" s="52" t="s">
        <v>1514</v>
      </c>
      <c r="R526" s="52" t="s">
        <v>9371</v>
      </c>
      <c r="S526" s="52">
        <f t="shared" si="8"/>
        <v>1.85</v>
      </c>
      <c r="T526" s="52"/>
      <c r="U526" s="52"/>
    </row>
    <row r="527" spans="1:21" s="46" customFormat="1" ht="16.5" thickTop="1" thickBot="1" x14ac:dyDescent="0.3">
      <c r="A527" s="50" t="s">
        <v>9303</v>
      </c>
      <c r="B527" s="43" t="s">
        <v>9333</v>
      </c>
      <c r="C527" s="43" t="s">
        <v>39</v>
      </c>
      <c r="D527" s="43" t="s">
        <v>17</v>
      </c>
      <c r="E527" s="43" t="s">
        <v>18</v>
      </c>
      <c r="F527" s="43" t="s">
        <v>42</v>
      </c>
      <c r="G527" s="48">
        <v>46202.678472222222</v>
      </c>
      <c r="H527" s="48">
        <v>46204.570138888892</v>
      </c>
      <c r="I527" s="43">
        <v>25</v>
      </c>
      <c r="J527" s="43" t="s">
        <v>1156</v>
      </c>
      <c r="K527" s="43" t="s">
        <v>1156</v>
      </c>
      <c r="L527" s="43" t="s">
        <v>33</v>
      </c>
      <c r="M527" s="43">
        <v>0</v>
      </c>
      <c r="N527" s="43">
        <v>0</v>
      </c>
      <c r="O527" s="43">
        <v>25</v>
      </c>
      <c r="P527" s="43" t="s">
        <v>9368</v>
      </c>
      <c r="Q527" s="43" t="s">
        <v>1517</v>
      </c>
      <c r="R527" s="43" t="s">
        <v>9369</v>
      </c>
      <c r="S527" s="52">
        <f t="shared" si="8"/>
        <v>1.89</v>
      </c>
      <c r="T527" s="47"/>
      <c r="U527" s="47"/>
    </row>
    <row r="528" spans="1:21" ht="16.5" thickTop="1" thickBot="1" x14ac:dyDescent="0.3">
      <c r="A528" s="51" t="s">
        <v>9302</v>
      </c>
      <c r="B528" s="52" t="s">
        <v>9332</v>
      </c>
      <c r="C528" s="52" t="s">
        <v>39</v>
      </c>
      <c r="D528" s="52" t="s">
        <v>17</v>
      </c>
      <c r="E528" s="52" t="s">
        <v>18</v>
      </c>
      <c r="F528" s="52" t="s">
        <v>42</v>
      </c>
      <c r="G528" s="53">
        <v>46202.692361111112</v>
      </c>
      <c r="H528" s="53">
        <v>46206.424305555556</v>
      </c>
      <c r="I528" s="52">
        <v>1</v>
      </c>
      <c r="J528" s="52" t="s">
        <v>1156</v>
      </c>
      <c r="K528" s="52" t="s">
        <v>1156</v>
      </c>
      <c r="L528" s="52" t="s">
        <v>33</v>
      </c>
      <c r="M528" s="52">
        <v>0</v>
      </c>
      <c r="N528" s="52">
        <v>0</v>
      </c>
      <c r="O528" s="52">
        <v>1</v>
      </c>
      <c r="P528" s="52" t="s">
        <v>9366</v>
      </c>
      <c r="Q528" s="52" t="s">
        <v>1546</v>
      </c>
      <c r="R528" s="52" t="s">
        <v>9367</v>
      </c>
      <c r="S528" s="52">
        <f t="shared" si="8"/>
        <v>3.73</v>
      </c>
      <c r="T528" s="52"/>
      <c r="U528" s="52"/>
    </row>
    <row r="529" spans="1:21" s="46" customFormat="1" ht="16.5" thickTop="1" thickBot="1" x14ac:dyDescent="0.3">
      <c r="A529" s="50" t="s">
        <v>9301</v>
      </c>
      <c r="B529" s="43" t="s">
        <v>9331</v>
      </c>
      <c r="C529" s="43" t="s">
        <v>38</v>
      </c>
      <c r="D529" s="43" t="s">
        <v>17</v>
      </c>
      <c r="E529" s="43" t="s">
        <v>18</v>
      </c>
      <c r="F529" s="43" t="s">
        <v>42</v>
      </c>
      <c r="G529" s="48">
        <v>46202.694444444445</v>
      </c>
      <c r="H529" s="48">
        <v>46204.53402777778</v>
      </c>
      <c r="I529" s="43">
        <v>2</v>
      </c>
      <c r="J529" s="43" t="s">
        <v>1156</v>
      </c>
      <c r="K529" s="43" t="s">
        <v>1156</v>
      </c>
      <c r="L529" s="43" t="s">
        <v>33</v>
      </c>
      <c r="M529" s="43">
        <v>2</v>
      </c>
      <c r="N529" s="43">
        <v>2</v>
      </c>
      <c r="O529" s="43">
        <v>2</v>
      </c>
      <c r="P529" s="43" t="s">
        <v>9364</v>
      </c>
      <c r="Q529" s="43" t="s">
        <v>1514</v>
      </c>
      <c r="R529" s="43" t="s">
        <v>9365</v>
      </c>
      <c r="S529" s="52">
        <f t="shared" si="8"/>
        <v>1.84</v>
      </c>
      <c r="T529" s="47"/>
      <c r="U529" s="47"/>
    </row>
    <row r="530" spans="1:21" ht="16.5" thickTop="1" thickBot="1" x14ac:dyDescent="0.3">
      <c r="A530" s="51" t="s">
        <v>9300</v>
      </c>
      <c r="B530" s="52" t="s">
        <v>9330</v>
      </c>
      <c r="C530" s="52" t="s">
        <v>38</v>
      </c>
      <c r="D530" s="52" t="s">
        <v>17</v>
      </c>
      <c r="E530" s="52" t="s">
        <v>18</v>
      </c>
      <c r="F530" s="52" t="s">
        <v>28</v>
      </c>
      <c r="G530" s="53">
        <v>46202.709722222222</v>
      </c>
      <c r="H530" s="53">
        <v>46210.481944444444</v>
      </c>
      <c r="I530" s="52">
        <v>154</v>
      </c>
      <c r="J530" s="52" t="s">
        <v>1156</v>
      </c>
      <c r="K530" s="52" t="s">
        <v>8350</v>
      </c>
      <c r="L530" s="52" t="s">
        <v>20</v>
      </c>
      <c r="M530" s="52">
        <v>152</v>
      </c>
      <c r="N530" s="52">
        <v>22</v>
      </c>
      <c r="O530" s="52">
        <v>22</v>
      </c>
      <c r="P530" s="52" t="s">
        <v>9362</v>
      </c>
      <c r="Q530" s="52" t="s">
        <v>1546</v>
      </c>
      <c r="R530" s="52" t="s">
        <v>9363</v>
      </c>
      <c r="S530" s="52">
        <f t="shared" si="8"/>
        <v>7.77</v>
      </c>
      <c r="T530" s="52"/>
      <c r="U530" s="52"/>
    </row>
    <row r="531" spans="1:21" s="46" customFormat="1" ht="16.5" thickTop="1" thickBot="1" x14ac:dyDescent="0.3">
      <c r="A531" s="50" t="s">
        <v>9299</v>
      </c>
      <c r="B531" s="43" t="s">
        <v>9329</v>
      </c>
      <c r="C531" s="43" t="s">
        <v>38</v>
      </c>
      <c r="D531" s="43" t="s">
        <v>17</v>
      </c>
      <c r="E531" s="43" t="s">
        <v>18</v>
      </c>
      <c r="F531" s="43" t="s">
        <v>42</v>
      </c>
      <c r="G531" s="48">
        <v>46202.743750000001</v>
      </c>
      <c r="H531" s="48">
        <v>46204.54583333333</v>
      </c>
      <c r="I531" s="43">
        <v>9</v>
      </c>
      <c r="J531" s="43" t="s">
        <v>1156</v>
      </c>
      <c r="K531" s="43" t="s">
        <v>1156</v>
      </c>
      <c r="L531" s="43" t="s">
        <v>33</v>
      </c>
      <c r="M531" s="43">
        <v>9</v>
      </c>
      <c r="N531" s="43">
        <v>9</v>
      </c>
      <c r="O531" s="43">
        <v>9</v>
      </c>
      <c r="P531" s="43" t="s">
        <v>9219</v>
      </c>
      <c r="Q531" s="43" t="s">
        <v>1517</v>
      </c>
      <c r="R531" s="43" t="s">
        <v>9361</v>
      </c>
      <c r="S531" s="52">
        <f t="shared" si="8"/>
        <v>1.8</v>
      </c>
      <c r="T531" s="47"/>
      <c r="U531" s="47"/>
    </row>
    <row r="532" spans="1:21" ht="16.5" thickTop="1" thickBot="1" x14ac:dyDescent="0.3">
      <c r="A532" s="51" t="s">
        <v>9298</v>
      </c>
      <c r="B532" s="52" t="s">
        <v>9328</v>
      </c>
      <c r="C532" s="52" t="s">
        <v>38</v>
      </c>
      <c r="D532" s="52" t="s">
        <v>17</v>
      </c>
      <c r="E532" s="52" t="s">
        <v>18</v>
      </c>
      <c r="F532" s="52" t="s">
        <v>42</v>
      </c>
      <c r="G532" s="53">
        <v>46202.745833333334</v>
      </c>
      <c r="H532" s="53">
        <v>46204.553472222222</v>
      </c>
      <c r="I532" s="52">
        <v>13</v>
      </c>
      <c r="J532" s="52" t="s">
        <v>1156</v>
      </c>
      <c r="K532" s="52" t="s">
        <v>1156</v>
      </c>
      <c r="L532" s="52" t="s">
        <v>36</v>
      </c>
      <c r="M532" s="52">
        <v>13</v>
      </c>
      <c r="N532" s="52">
        <v>13</v>
      </c>
      <c r="O532" s="52">
        <v>13</v>
      </c>
      <c r="P532" s="52" t="s">
        <v>9034</v>
      </c>
      <c r="Q532" s="52" t="s">
        <v>1517</v>
      </c>
      <c r="R532" s="52" t="s">
        <v>9360</v>
      </c>
      <c r="S532" s="52">
        <f t="shared" si="8"/>
        <v>1.81</v>
      </c>
      <c r="T532" s="52"/>
      <c r="U532" s="52"/>
    </row>
    <row r="533" spans="1:21" s="46" customFormat="1" ht="16.5" thickTop="1" thickBot="1" x14ac:dyDescent="0.3">
      <c r="A533" s="50" t="s">
        <v>9297</v>
      </c>
      <c r="B533" s="43" t="s">
        <v>9327</v>
      </c>
      <c r="C533" s="43" t="s">
        <v>38</v>
      </c>
      <c r="D533" s="43" t="s">
        <v>17</v>
      </c>
      <c r="E533" s="43" t="s">
        <v>18</v>
      </c>
      <c r="F533" s="43" t="s">
        <v>42</v>
      </c>
      <c r="G533" s="48">
        <v>46203.456250000003</v>
      </c>
      <c r="H533" s="48">
        <v>46204.577777777777</v>
      </c>
      <c r="I533" s="43">
        <v>1</v>
      </c>
      <c r="J533" s="43" t="s">
        <v>1156</v>
      </c>
      <c r="K533" s="43" t="s">
        <v>8351</v>
      </c>
      <c r="L533" s="43" t="s">
        <v>33</v>
      </c>
      <c r="M533" s="43">
        <v>1</v>
      </c>
      <c r="N533" s="43">
        <v>1</v>
      </c>
      <c r="O533" s="43">
        <v>1</v>
      </c>
      <c r="P533" s="43" t="s">
        <v>9358</v>
      </c>
      <c r="Q533" s="43" t="s">
        <v>1546</v>
      </c>
      <c r="R533" s="43" t="s">
        <v>9359</v>
      </c>
      <c r="S533" s="52">
        <f t="shared" si="8"/>
        <v>1.1200000000000001</v>
      </c>
      <c r="T533" s="47"/>
      <c r="U533" s="47"/>
    </row>
    <row r="534" spans="1:21" ht="16.5" thickTop="1" thickBot="1" x14ac:dyDescent="0.3">
      <c r="A534" s="51" t="s">
        <v>9296</v>
      </c>
      <c r="B534" s="52" t="s">
        <v>9326</v>
      </c>
      <c r="C534" s="52" t="s">
        <v>38</v>
      </c>
      <c r="D534" s="52" t="s">
        <v>17</v>
      </c>
      <c r="E534" s="52" t="s">
        <v>18</v>
      </c>
      <c r="F534" s="52" t="s">
        <v>42</v>
      </c>
      <c r="G534" s="53">
        <v>46203.5</v>
      </c>
      <c r="H534" s="53">
        <v>46213.69027777778</v>
      </c>
      <c r="I534" s="52">
        <v>909</v>
      </c>
      <c r="J534" s="52" t="s">
        <v>1156</v>
      </c>
      <c r="K534" s="52" t="s">
        <v>1156</v>
      </c>
      <c r="L534" s="52" t="s">
        <v>31</v>
      </c>
      <c r="M534" s="52">
        <v>852</v>
      </c>
      <c r="N534" s="52">
        <v>184</v>
      </c>
      <c r="O534" s="52">
        <v>152</v>
      </c>
      <c r="P534" s="52" t="s">
        <v>8786</v>
      </c>
      <c r="Q534" s="52" t="s">
        <v>1517</v>
      </c>
      <c r="R534" s="52" t="s">
        <v>9357</v>
      </c>
      <c r="S534" s="52">
        <f t="shared" si="8"/>
        <v>10.19</v>
      </c>
      <c r="T534" s="52"/>
      <c r="U534" s="52"/>
    </row>
    <row r="535" spans="1:21" s="46" customFormat="1" ht="16.5" thickTop="1" thickBot="1" x14ac:dyDescent="0.3">
      <c r="A535" s="50" t="s">
        <v>9295</v>
      </c>
      <c r="B535" s="43" t="s">
        <v>9325</v>
      </c>
      <c r="C535" s="43" t="s">
        <v>38</v>
      </c>
      <c r="D535" s="43" t="s">
        <v>17</v>
      </c>
      <c r="E535" s="43" t="s">
        <v>18</v>
      </c>
      <c r="F535" s="43" t="s">
        <v>42</v>
      </c>
      <c r="G535" s="48">
        <v>46203.50277777778</v>
      </c>
      <c r="H535" s="48">
        <v>46204.589583333334</v>
      </c>
      <c r="I535" s="43">
        <v>71</v>
      </c>
      <c r="J535" s="43" t="s">
        <v>1156</v>
      </c>
      <c r="K535" s="43" t="s">
        <v>1156</v>
      </c>
      <c r="L535" s="43" t="s">
        <v>36</v>
      </c>
      <c r="M535" s="43">
        <v>71</v>
      </c>
      <c r="N535" s="43">
        <v>71</v>
      </c>
      <c r="O535" s="43">
        <v>71</v>
      </c>
      <c r="P535" s="43" t="s">
        <v>9355</v>
      </c>
      <c r="Q535" s="43" t="s">
        <v>1517</v>
      </c>
      <c r="R535" s="43" t="s">
        <v>9356</v>
      </c>
      <c r="S535" s="52">
        <f t="shared" si="8"/>
        <v>1.0900000000000001</v>
      </c>
      <c r="T535" s="47"/>
      <c r="U535" s="47"/>
    </row>
    <row r="536" spans="1:21" ht="16.5" thickTop="1" thickBot="1" x14ac:dyDescent="0.3">
      <c r="A536" s="51" t="s">
        <v>9294</v>
      </c>
      <c r="B536" s="52" t="s">
        <v>9324</v>
      </c>
      <c r="C536" s="52" t="s">
        <v>38</v>
      </c>
      <c r="D536" s="52" t="s">
        <v>17</v>
      </c>
      <c r="E536" s="52" t="s">
        <v>18</v>
      </c>
      <c r="F536" s="52" t="s">
        <v>28</v>
      </c>
      <c r="G536" s="53">
        <v>46203.524305555555</v>
      </c>
      <c r="H536" s="53">
        <v>46204.793055555558</v>
      </c>
      <c r="I536" s="52">
        <v>776</v>
      </c>
      <c r="J536" s="52" t="s">
        <v>1156</v>
      </c>
      <c r="K536" s="52" t="s">
        <v>1156</v>
      </c>
      <c r="L536" s="52" t="s">
        <v>20</v>
      </c>
      <c r="M536" s="52">
        <v>776</v>
      </c>
      <c r="N536" s="52">
        <v>37</v>
      </c>
      <c r="O536" s="52">
        <v>37</v>
      </c>
      <c r="P536" s="52" t="s">
        <v>1287</v>
      </c>
      <c r="Q536" s="52" t="s">
        <v>1517</v>
      </c>
      <c r="R536" s="52" t="s">
        <v>9354</v>
      </c>
      <c r="S536" s="52">
        <f t="shared" si="8"/>
        <v>1.27</v>
      </c>
      <c r="T536" s="52"/>
      <c r="U536" s="52"/>
    </row>
    <row r="537" spans="1:21" s="46" customFormat="1" ht="16.5" thickTop="1" thickBot="1" x14ac:dyDescent="0.3">
      <c r="A537" s="50" t="s">
        <v>9293</v>
      </c>
      <c r="B537" s="43" t="s">
        <v>9323</v>
      </c>
      <c r="C537" s="43" t="s">
        <v>38</v>
      </c>
      <c r="D537" s="43" t="s">
        <v>17</v>
      </c>
      <c r="E537" s="43" t="s">
        <v>18</v>
      </c>
      <c r="F537" s="43" t="s">
        <v>32</v>
      </c>
      <c r="G537" s="48">
        <v>46203.624305555553</v>
      </c>
      <c r="H537" s="48">
        <v>46205.488888888889</v>
      </c>
      <c r="I537" s="43">
        <v>2</v>
      </c>
      <c r="J537" s="43" t="s">
        <v>1156</v>
      </c>
      <c r="K537" s="43" t="s">
        <v>1156</v>
      </c>
      <c r="L537" s="43" t="s">
        <v>33</v>
      </c>
      <c r="M537" s="43">
        <v>2</v>
      </c>
      <c r="N537" s="43">
        <v>2</v>
      </c>
      <c r="O537" s="43">
        <v>2</v>
      </c>
      <c r="P537" s="43" t="s">
        <v>9352</v>
      </c>
      <c r="Q537" s="43" t="s">
        <v>1546</v>
      </c>
      <c r="R537" s="43" t="s">
        <v>9353</v>
      </c>
      <c r="S537" s="52">
        <f t="shared" si="8"/>
        <v>1.86</v>
      </c>
      <c r="T537" s="47"/>
      <c r="U537" s="47"/>
    </row>
    <row r="538" spans="1:21" ht="16.5" thickTop="1" thickBot="1" x14ac:dyDescent="0.3">
      <c r="A538" s="51" t="s">
        <v>9292</v>
      </c>
      <c r="B538" s="52" t="s">
        <v>9322</v>
      </c>
      <c r="C538" s="52" t="s">
        <v>38</v>
      </c>
      <c r="D538" s="52" t="s">
        <v>17</v>
      </c>
      <c r="E538" s="52" t="s">
        <v>18</v>
      </c>
      <c r="F538" s="52" t="s">
        <v>42</v>
      </c>
      <c r="G538" s="53">
        <v>46203.629166666666</v>
      </c>
      <c r="H538" s="53">
        <v>46210.541666666664</v>
      </c>
      <c r="I538" s="52">
        <v>418</v>
      </c>
      <c r="J538" s="52" t="s">
        <v>1156</v>
      </c>
      <c r="K538" s="52" t="s">
        <v>1156</v>
      </c>
      <c r="L538" s="52" t="s">
        <v>25</v>
      </c>
      <c r="M538" s="52">
        <v>338</v>
      </c>
      <c r="N538" s="52">
        <v>85</v>
      </c>
      <c r="O538" s="52">
        <v>97</v>
      </c>
      <c r="P538" s="52" t="s">
        <v>1359</v>
      </c>
      <c r="Q538" s="52" t="s">
        <v>1517</v>
      </c>
      <c r="R538" s="52"/>
      <c r="S538" s="52">
        <f t="shared" si="8"/>
        <v>6.91</v>
      </c>
      <c r="T538" s="52"/>
      <c r="U538" s="52"/>
    </row>
    <row r="539" spans="1:21" s="46" customFormat="1" ht="16.5" thickTop="1" thickBot="1" x14ac:dyDescent="0.3">
      <c r="A539" s="50" t="s">
        <v>9291</v>
      </c>
      <c r="B539" s="43" t="s">
        <v>9321</v>
      </c>
      <c r="C539" s="43" t="s">
        <v>38</v>
      </c>
      <c r="D539" s="43" t="s">
        <v>17</v>
      </c>
      <c r="E539" s="43" t="s">
        <v>18</v>
      </c>
      <c r="F539" s="43" t="s">
        <v>42</v>
      </c>
      <c r="G539" s="48">
        <v>46203.688888888886</v>
      </c>
      <c r="H539" s="48">
        <v>46205.487500000003</v>
      </c>
      <c r="I539" s="43">
        <v>898</v>
      </c>
      <c r="J539" s="43" t="s">
        <v>1156</v>
      </c>
      <c r="K539" s="43" t="s">
        <v>1156</v>
      </c>
      <c r="L539" s="43" t="s">
        <v>20</v>
      </c>
      <c r="M539" s="43">
        <v>898</v>
      </c>
      <c r="N539" s="43">
        <v>108</v>
      </c>
      <c r="O539" s="43">
        <v>60</v>
      </c>
      <c r="P539" s="43" t="s">
        <v>1287</v>
      </c>
      <c r="Q539" s="43" t="s">
        <v>1517</v>
      </c>
      <c r="R539" s="43" t="s">
        <v>9351</v>
      </c>
      <c r="S539" s="52">
        <f t="shared" si="8"/>
        <v>1.8</v>
      </c>
      <c r="T539" s="47"/>
      <c r="U539" s="47"/>
    </row>
    <row r="540" spans="1:21" ht="16.5" thickTop="1" thickBot="1" x14ac:dyDescent="0.3">
      <c r="A540" s="51" t="s">
        <v>9290</v>
      </c>
      <c r="B540" s="52" t="s">
        <v>9320</v>
      </c>
      <c r="C540" s="52" t="s">
        <v>38</v>
      </c>
      <c r="D540" s="52" t="s">
        <v>17</v>
      </c>
      <c r="E540" s="52" t="s">
        <v>18</v>
      </c>
      <c r="F540" s="52" t="s">
        <v>42</v>
      </c>
      <c r="G540" s="53">
        <v>46203.699305555558</v>
      </c>
      <c r="H540" s="53">
        <v>46209.529166666667</v>
      </c>
      <c r="I540" s="52">
        <v>28</v>
      </c>
      <c r="J540" s="52" t="s">
        <v>1156</v>
      </c>
      <c r="K540" s="52" t="s">
        <v>1156</v>
      </c>
      <c r="L540" s="52" t="s">
        <v>33</v>
      </c>
      <c r="M540" s="52">
        <v>28</v>
      </c>
      <c r="N540" s="52">
        <v>28</v>
      </c>
      <c r="O540" s="52">
        <v>28</v>
      </c>
      <c r="P540" s="52" t="s">
        <v>9350</v>
      </c>
      <c r="Q540" s="52" t="s">
        <v>1514</v>
      </c>
      <c r="R540" s="52"/>
      <c r="S540" s="52">
        <f t="shared" si="8"/>
        <v>5.83</v>
      </c>
      <c r="T540" s="52"/>
      <c r="U540" s="52"/>
    </row>
    <row r="541" spans="1:21" s="46" customFormat="1" ht="16.5" thickTop="1" thickBot="1" x14ac:dyDescent="0.3">
      <c r="A541" s="50" t="s">
        <v>9289</v>
      </c>
      <c r="B541" s="43" t="s">
        <v>9319</v>
      </c>
      <c r="C541" s="43" t="s">
        <v>38</v>
      </c>
      <c r="D541" s="43" t="s">
        <v>17</v>
      </c>
      <c r="E541" s="43" t="s">
        <v>18</v>
      </c>
      <c r="F541" s="43" t="s">
        <v>32</v>
      </c>
      <c r="G541" s="48">
        <v>46203.703472222223</v>
      </c>
      <c r="H541" s="48">
        <v>46209.543749999997</v>
      </c>
      <c r="I541" s="43">
        <v>1</v>
      </c>
      <c r="J541" s="43" t="s">
        <v>1156</v>
      </c>
      <c r="K541" s="43" t="s">
        <v>1156</v>
      </c>
      <c r="L541" s="43" t="s">
        <v>33</v>
      </c>
      <c r="M541" s="43">
        <v>1</v>
      </c>
      <c r="N541" s="43">
        <v>1</v>
      </c>
      <c r="O541" s="43">
        <v>1</v>
      </c>
      <c r="P541" s="43" t="s">
        <v>9348</v>
      </c>
      <c r="Q541" s="43" t="s">
        <v>1517</v>
      </c>
      <c r="R541" s="43" t="s">
        <v>9349</v>
      </c>
      <c r="S541" s="52">
        <f t="shared" si="8"/>
        <v>5.84</v>
      </c>
      <c r="T541" s="47"/>
      <c r="U541" s="47"/>
    </row>
    <row r="542" spans="1:21" ht="16.5" thickTop="1" thickBot="1" x14ac:dyDescent="0.3">
      <c r="A542" s="51" t="s">
        <v>9288</v>
      </c>
      <c r="B542" s="52" t="s">
        <v>9318</v>
      </c>
      <c r="C542" s="52" t="s">
        <v>38</v>
      </c>
      <c r="D542" s="52" t="s">
        <v>17</v>
      </c>
      <c r="E542" s="52" t="s">
        <v>18</v>
      </c>
      <c r="F542" s="52" t="s">
        <v>42</v>
      </c>
      <c r="G542" s="53">
        <v>46203.70416666667</v>
      </c>
      <c r="H542" s="53">
        <v>46204.574305555558</v>
      </c>
      <c r="I542" s="52">
        <v>46</v>
      </c>
      <c r="J542" s="52" t="s">
        <v>2373</v>
      </c>
      <c r="K542" s="52" t="s">
        <v>8317</v>
      </c>
      <c r="L542" s="52" t="s">
        <v>44</v>
      </c>
      <c r="M542" s="52">
        <v>28</v>
      </c>
      <c r="N542" s="52">
        <v>28</v>
      </c>
      <c r="O542" s="52">
        <v>46</v>
      </c>
      <c r="P542" s="52" t="s">
        <v>9346</v>
      </c>
      <c r="Q542" s="52" t="s">
        <v>1517</v>
      </c>
      <c r="R542" s="52" t="s">
        <v>9347</v>
      </c>
      <c r="S542" s="52">
        <f t="shared" si="8"/>
        <v>0.87</v>
      </c>
      <c r="T542" s="52"/>
      <c r="U542" s="52"/>
    </row>
    <row r="543" spans="1:21" s="46" customFormat="1" ht="16.5" thickTop="1" thickBot="1" x14ac:dyDescent="0.3">
      <c r="A543" s="50" t="s">
        <v>9287</v>
      </c>
      <c r="B543" s="43" t="s">
        <v>9317</v>
      </c>
      <c r="C543" s="43" t="s">
        <v>38</v>
      </c>
      <c r="D543" s="43" t="s">
        <v>17</v>
      </c>
      <c r="E543" s="43" t="s">
        <v>18</v>
      </c>
      <c r="F543" s="43" t="s">
        <v>32</v>
      </c>
      <c r="G543" s="48">
        <v>46203.720138888886</v>
      </c>
      <c r="H543" s="48">
        <v>46207.463194444441</v>
      </c>
      <c r="I543" s="43">
        <v>60</v>
      </c>
      <c r="J543" s="43" t="s">
        <v>1156</v>
      </c>
      <c r="K543" s="43" t="s">
        <v>1156</v>
      </c>
      <c r="L543" s="43" t="s">
        <v>20</v>
      </c>
      <c r="M543" s="43">
        <v>60</v>
      </c>
      <c r="N543" s="43">
        <v>10</v>
      </c>
      <c r="O543" s="43">
        <v>10</v>
      </c>
      <c r="P543" s="43" t="s">
        <v>9344</v>
      </c>
      <c r="Q543" s="43" t="s">
        <v>1517</v>
      </c>
      <c r="R543" s="43" t="s">
        <v>9345</v>
      </c>
      <c r="S543" s="52">
        <f t="shared" si="8"/>
        <v>3.74</v>
      </c>
      <c r="T543" s="47"/>
      <c r="U543" s="47"/>
    </row>
    <row r="544" spans="1:21" ht="16.5" thickTop="1" thickBot="1" x14ac:dyDescent="0.3">
      <c r="A544" s="51" t="s">
        <v>9286</v>
      </c>
      <c r="B544" s="52" t="s">
        <v>9316</v>
      </c>
      <c r="C544" s="52" t="s">
        <v>38</v>
      </c>
      <c r="D544" s="52" t="s">
        <v>17</v>
      </c>
      <c r="E544" s="52" t="s">
        <v>18</v>
      </c>
      <c r="F544" s="52" t="s">
        <v>42</v>
      </c>
      <c r="G544" s="53">
        <v>46203.727777777778</v>
      </c>
      <c r="H544" s="53">
        <v>46205.518750000003</v>
      </c>
      <c r="I544" s="52">
        <v>3</v>
      </c>
      <c r="J544" s="52" t="s">
        <v>1156</v>
      </c>
      <c r="K544" s="52" t="s">
        <v>1156</v>
      </c>
      <c r="L544" s="52" t="s">
        <v>33</v>
      </c>
      <c r="M544" s="52">
        <v>3</v>
      </c>
      <c r="N544" s="52">
        <v>3</v>
      </c>
      <c r="O544" s="52">
        <v>3</v>
      </c>
      <c r="P544" s="52" t="s">
        <v>9342</v>
      </c>
      <c r="Q544" s="52" t="s">
        <v>1517</v>
      </c>
      <c r="R544" s="52" t="s">
        <v>9343</v>
      </c>
      <c r="S544" s="52">
        <f t="shared" si="8"/>
        <v>1.79</v>
      </c>
      <c r="T544" s="52"/>
      <c r="U544" s="52"/>
    </row>
    <row r="545" spans="1:21" s="46" customFormat="1" ht="16.5" thickTop="1" thickBot="1" x14ac:dyDescent="0.3">
      <c r="A545" s="50" t="s">
        <v>9285</v>
      </c>
      <c r="B545" s="43" t="s">
        <v>9315</v>
      </c>
      <c r="C545" s="43" t="s">
        <v>38</v>
      </c>
      <c r="D545" s="43" t="s">
        <v>17</v>
      </c>
      <c r="E545" s="43" t="s">
        <v>18</v>
      </c>
      <c r="F545" s="43" t="s">
        <v>42</v>
      </c>
      <c r="G545" s="48">
        <v>46203.734027777777</v>
      </c>
      <c r="H545" s="48">
        <v>46212.51666666667</v>
      </c>
      <c r="I545" s="43">
        <v>666</v>
      </c>
      <c r="J545" s="43" t="s">
        <v>1156</v>
      </c>
      <c r="K545" s="43" t="s">
        <v>1156</v>
      </c>
      <c r="L545" s="43" t="s">
        <v>31</v>
      </c>
      <c r="M545" s="43">
        <v>666</v>
      </c>
      <c r="N545" s="43">
        <v>97</v>
      </c>
      <c r="O545" s="43">
        <v>97</v>
      </c>
      <c r="P545" s="43" t="s">
        <v>1478</v>
      </c>
      <c r="Q545" s="43" t="s">
        <v>1517</v>
      </c>
      <c r="R545" s="43"/>
      <c r="S545" s="52">
        <f t="shared" si="8"/>
        <v>8.7799999999999994</v>
      </c>
      <c r="T545" s="47"/>
      <c r="U545" s="47"/>
    </row>
    <row r="546" spans="1:21" ht="16.5" thickTop="1" thickBot="1" x14ac:dyDescent="0.3">
      <c r="A546" s="51" t="s">
        <v>9284</v>
      </c>
      <c r="B546" s="52" t="s">
        <v>9314</v>
      </c>
      <c r="C546" s="52" t="s">
        <v>38</v>
      </c>
      <c r="D546" s="52" t="s">
        <v>17</v>
      </c>
      <c r="E546" s="52" t="s">
        <v>18</v>
      </c>
      <c r="F546" s="52" t="s">
        <v>42</v>
      </c>
      <c r="G546" s="53">
        <v>46203.740277777775</v>
      </c>
      <c r="H546" s="53">
        <v>46210.634722222225</v>
      </c>
      <c r="I546" s="52">
        <v>766</v>
      </c>
      <c r="J546" s="52" t="s">
        <v>1156</v>
      </c>
      <c r="K546" s="52" t="s">
        <v>1156</v>
      </c>
      <c r="L546" s="52" t="s">
        <v>25</v>
      </c>
      <c r="M546" s="52">
        <v>766</v>
      </c>
      <c r="N546" s="52">
        <v>104</v>
      </c>
      <c r="O546" s="52">
        <v>104</v>
      </c>
      <c r="P546" s="52" t="s">
        <v>1478</v>
      </c>
      <c r="Q546" s="52" t="s">
        <v>1517</v>
      </c>
      <c r="R546" s="52"/>
      <c r="S546" s="52">
        <f t="shared" si="8"/>
        <v>6.89</v>
      </c>
      <c r="T546" s="52"/>
      <c r="U546" s="52"/>
    </row>
    <row r="547" spans="1:21" s="46" customFormat="1" ht="16.5" thickTop="1" thickBot="1" x14ac:dyDescent="0.3">
      <c r="A547" s="50" t="s">
        <v>9283</v>
      </c>
      <c r="B547" s="43" t="s">
        <v>9312</v>
      </c>
      <c r="C547" s="43" t="s">
        <v>38</v>
      </c>
      <c r="D547" s="43" t="s">
        <v>17</v>
      </c>
      <c r="E547" s="43" t="s">
        <v>18</v>
      </c>
      <c r="F547" s="43" t="s">
        <v>42</v>
      </c>
      <c r="G547" s="48">
        <v>46203.767361111109</v>
      </c>
      <c r="H547" s="48">
        <v>46205.540277777778</v>
      </c>
      <c r="I547" s="43">
        <v>13</v>
      </c>
      <c r="J547" s="43" t="s">
        <v>2373</v>
      </c>
      <c r="K547" s="43" t="s">
        <v>8317</v>
      </c>
      <c r="L547" s="43" t="s">
        <v>36</v>
      </c>
      <c r="M547" s="43">
        <v>13</v>
      </c>
      <c r="N547" s="43">
        <v>13</v>
      </c>
      <c r="O547" s="43">
        <v>13</v>
      </c>
      <c r="P547" s="43" t="s">
        <v>9034</v>
      </c>
      <c r="Q547" s="43" t="s">
        <v>1517</v>
      </c>
      <c r="R547" s="43"/>
      <c r="S547" s="52">
        <f t="shared" si="8"/>
        <v>1.77</v>
      </c>
      <c r="T547" s="47"/>
      <c r="U547" s="47"/>
    </row>
    <row r="548" spans="1:21" ht="16.5" thickTop="1" thickBot="1" x14ac:dyDescent="0.3">
      <c r="A548" s="51" t="s">
        <v>9409</v>
      </c>
      <c r="B548" s="52" t="s">
        <v>9469</v>
      </c>
      <c r="C548" s="52" t="s">
        <v>38</v>
      </c>
      <c r="D548" s="52" t="s">
        <v>17</v>
      </c>
      <c r="E548" s="52" t="s">
        <v>18</v>
      </c>
      <c r="F548" s="52" t="s">
        <v>42</v>
      </c>
      <c r="G548" s="53">
        <v>46204.479861111111</v>
      </c>
      <c r="H548" s="53">
        <v>46213.700694444444</v>
      </c>
      <c r="I548" s="52">
        <v>13</v>
      </c>
      <c r="J548" s="52" t="s">
        <v>1156</v>
      </c>
      <c r="K548" s="52" t="s">
        <v>1156</v>
      </c>
      <c r="L548" s="52" t="s">
        <v>33</v>
      </c>
      <c r="M548" s="52">
        <v>13</v>
      </c>
      <c r="N548" s="52">
        <v>13</v>
      </c>
      <c r="O548" s="52">
        <v>13</v>
      </c>
      <c r="P548" s="52" t="s">
        <v>9470</v>
      </c>
      <c r="Q548" s="52" t="s">
        <v>1546</v>
      </c>
      <c r="R548" s="52" t="s">
        <v>9471</v>
      </c>
      <c r="S548" s="52">
        <f t="shared" si="8"/>
        <v>9.2200000000000006</v>
      </c>
      <c r="T548" s="52"/>
      <c r="U548" s="52"/>
    </row>
    <row r="549" spans="1:21" s="46" customFormat="1" ht="16.5" thickTop="1" thickBot="1" x14ac:dyDescent="0.3">
      <c r="A549" s="50" t="s">
        <v>9408</v>
      </c>
      <c r="B549" s="43" t="s">
        <v>9466</v>
      </c>
      <c r="C549" s="43" t="s">
        <v>38</v>
      </c>
      <c r="D549" s="43" t="s">
        <v>17</v>
      </c>
      <c r="E549" s="43" t="s">
        <v>18</v>
      </c>
      <c r="F549" s="43" t="s">
        <v>42</v>
      </c>
      <c r="G549" s="48">
        <v>46204.5</v>
      </c>
      <c r="H549" s="48">
        <v>46212.534722222219</v>
      </c>
      <c r="I549" s="43">
        <v>291</v>
      </c>
      <c r="J549" s="43" t="s">
        <v>1156</v>
      </c>
      <c r="K549" s="43" t="s">
        <v>1156</v>
      </c>
      <c r="L549" s="43" t="s">
        <v>25</v>
      </c>
      <c r="M549" s="43">
        <v>287</v>
      </c>
      <c r="N549" s="43">
        <v>48</v>
      </c>
      <c r="O549" s="43">
        <v>50</v>
      </c>
      <c r="P549" s="43" t="s">
        <v>9467</v>
      </c>
      <c r="Q549" s="43" t="s">
        <v>1517</v>
      </c>
      <c r="R549" s="43" t="s">
        <v>9468</v>
      </c>
      <c r="S549" s="52">
        <f t="shared" si="8"/>
        <v>8.0299999999999994</v>
      </c>
      <c r="T549" s="47"/>
      <c r="U549" s="47"/>
    </row>
    <row r="550" spans="1:21" ht="16.5" thickTop="1" thickBot="1" x14ac:dyDescent="0.3">
      <c r="A550" s="51" t="s">
        <v>9407</v>
      </c>
      <c r="B550" s="52" t="s">
        <v>9464</v>
      </c>
      <c r="C550" s="52" t="s">
        <v>38</v>
      </c>
      <c r="D550" s="52" t="s">
        <v>17</v>
      </c>
      <c r="E550" s="52" t="s">
        <v>18</v>
      </c>
      <c r="F550" s="52" t="s">
        <v>42</v>
      </c>
      <c r="G550" s="53">
        <v>46204.50277777778</v>
      </c>
      <c r="H550" s="53">
        <v>46206.438194444447</v>
      </c>
      <c r="I550" s="52">
        <v>136</v>
      </c>
      <c r="J550" s="52" t="s">
        <v>1156</v>
      </c>
      <c r="K550" s="52" t="s">
        <v>1156</v>
      </c>
      <c r="L550" s="52" t="s">
        <v>36</v>
      </c>
      <c r="M550" s="52">
        <v>131</v>
      </c>
      <c r="N550" s="52">
        <v>130</v>
      </c>
      <c r="O550" s="52">
        <v>136</v>
      </c>
      <c r="P550" s="52" t="s">
        <v>1429</v>
      </c>
      <c r="Q550" s="52" t="s">
        <v>1517</v>
      </c>
      <c r="R550" s="52" t="s">
        <v>9465</v>
      </c>
      <c r="S550" s="52">
        <f t="shared" si="8"/>
        <v>1.94</v>
      </c>
      <c r="T550" s="52"/>
      <c r="U550" s="52"/>
    </row>
    <row r="551" spans="1:21" s="46" customFormat="1" ht="16.5" thickTop="1" thickBot="1" x14ac:dyDescent="0.3">
      <c r="A551" s="50" t="s">
        <v>9406</v>
      </c>
      <c r="B551" s="43" t="s">
        <v>9462</v>
      </c>
      <c r="C551" s="43" t="s">
        <v>39</v>
      </c>
      <c r="D551" s="43" t="s">
        <v>17</v>
      </c>
      <c r="E551" s="43" t="s">
        <v>18</v>
      </c>
      <c r="F551" s="43" t="s">
        <v>42</v>
      </c>
      <c r="G551" s="48">
        <v>46204.504166666666</v>
      </c>
      <c r="H551" s="48">
        <v>46210.713194444441</v>
      </c>
      <c r="I551" s="43">
        <v>212</v>
      </c>
      <c r="J551" s="43" t="s">
        <v>2373</v>
      </c>
      <c r="K551" s="43" t="s">
        <v>8317</v>
      </c>
      <c r="L551" s="43" t="s">
        <v>36</v>
      </c>
      <c r="M551" s="43">
        <v>0</v>
      </c>
      <c r="N551" s="43">
        <v>0</v>
      </c>
      <c r="O551" s="43">
        <v>212</v>
      </c>
      <c r="P551" s="43" t="s">
        <v>9034</v>
      </c>
      <c r="Q551" s="43" t="s">
        <v>1517</v>
      </c>
      <c r="R551" s="43" t="s">
        <v>9463</v>
      </c>
      <c r="S551" s="52">
        <f t="shared" si="8"/>
        <v>6.21</v>
      </c>
      <c r="T551" s="47"/>
      <c r="U551" s="47"/>
    </row>
    <row r="552" spans="1:21" ht="16.5" thickTop="1" thickBot="1" x14ac:dyDescent="0.3">
      <c r="A552" s="51" t="s">
        <v>9405</v>
      </c>
      <c r="B552" s="52" t="s">
        <v>9460</v>
      </c>
      <c r="C552" s="52" t="s">
        <v>38</v>
      </c>
      <c r="D552" s="52" t="s">
        <v>17</v>
      </c>
      <c r="E552" s="52" t="s">
        <v>19</v>
      </c>
      <c r="F552" s="52" t="s">
        <v>28</v>
      </c>
      <c r="G552" s="53">
        <v>46204.509027777778</v>
      </c>
      <c r="H552" s="53">
        <v>46205.461805555555</v>
      </c>
      <c r="I552" s="52">
        <v>251</v>
      </c>
      <c r="J552" s="52" t="s">
        <v>1156</v>
      </c>
      <c r="K552" s="52" t="s">
        <v>1156</v>
      </c>
      <c r="L552" s="52" t="s">
        <v>20</v>
      </c>
      <c r="M552" s="52">
        <v>243</v>
      </c>
      <c r="N552" s="52">
        <v>50</v>
      </c>
      <c r="O552" s="52">
        <v>52</v>
      </c>
      <c r="P552" s="52" t="s">
        <v>8774</v>
      </c>
      <c r="Q552" s="52" t="s">
        <v>1514</v>
      </c>
      <c r="R552" s="52" t="s">
        <v>9461</v>
      </c>
      <c r="S552" s="52">
        <f t="shared" si="8"/>
        <v>0.95</v>
      </c>
      <c r="T552" s="52"/>
      <c r="U552" s="52"/>
    </row>
    <row r="553" spans="1:21" s="46" customFormat="1" ht="16.5" thickTop="1" thickBot="1" x14ac:dyDescent="0.3">
      <c r="A553" s="50" t="s">
        <v>9404</v>
      </c>
      <c r="B553" s="43" t="s">
        <v>2051</v>
      </c>
      <c r="C553" s="43" t="s">
        <v>38</v>
      </c>
      <c r="D553" s="43" t="s">
        <v>17</v>
      </c>
      <c r="E553" s="43" t="s">
        <v>18</v>
      </c>
      <c r="F553" s="43" t="s">
        <v>42</v>
      </c>
      <c r="G553" s="48">
        <v>46204.527083333334</v>
      </c>
      <c r="H553" s="48">
        <v>46205.524305555555</v>
      </c>
      <c r="I553" s="43">
        <v>19</v>
      </c>
      <c r="J553" s="43" t="s">
        <v>1156</v>
      </c>
      <c r="K553" s="43" t="s">
        <v>1156</v>
      </c>
      <c r="L553" s="43" t="s">
        <v>33</v>
      </c>
      <c r="M553" s="43">
        <v>18</v>
      </c>
      <c r="N553" s="43">
        <v>18</v>
      </c>
      <c r="O553" s="43">
        <v>19</v>
      </c>
      <c r="P553" s="43" t="s">
        <v>1493</v>
      </c>
      <c r="Q553" s="43" t="s">
        <v>1517</v>
      </c>
      <c r="R553" s="43" t="s">
        <v>9459</v>
      </c>
      <c r="S553" s="52">
        <f t="shared" si="8"/>
        <v>1</v>
      </c>
      <c r="T553" s="47"/>
      <c r="U553" s="47"/>
    </row>
    <row r="554" spans="1:21" ht="16.5" thickTop="1" thickBot="1" x14ac:dyDescent="0.3">
      <c r="A554" s="51" t="s">
        <v>9403</v>
      </c>
      <c r="B554" s="52" t="s">
        <v>9457</v>
      </c>
      <c r="C554" s="52" t="s">
        <v>38</v>
      </c>
      <c r="D554" s="52" t="s">
        <v>17</v>
      </c>
      <c r="E554" s="52" t="s">
        <v>18</v>
      </c>
      <c r="F554" s="52" t="s">
        <v>42</v>
      </c>
      <c r="G554" s="53">
        <v>46204.538888888892</v>
      </c>
      <c r="H554" s="53">
        <v>46209.55</v>
      </c>
      <c r="I554" s="52">
        <v>13</v>
      </c>
      <c r="J554" s="52" t="s">
        <v>1156</v>
      </c>
      <c r="K554" s="52" t="s">
        <v>1156</v>
      </c>
      <c r="L554" s="52" t="s">
        <v>33</v>
      </c>
      <c r="M554" s="52">
        <v>13</v>
      </c>
      <c r="N554" s="52">
        <v>13</v>
      </c>
      <c r="O554" s="52">
        <v>13</v>
      </c>
      <c r="P554" s="52" t="s">
        <v>8503</v>
      </c>
      <c r="Q554" s="52" t="s">
        <v>1517</v>
      </c>
      <c r="R554" s="52" t="s">
        <v>9458</v>
      </c>
      <c r="S554" s="52">
        <f t="shared" si="8"/>
        <v>5.01</v>
      </c>
      <c r="T554" s="52"/>
      <c r="U554" s="52"/>
    </row>
    <row r="555" spans="1:21" s="46" customFormat="1" ht="16.5" thickTop="1" thickBot="1" x14ac:dyDescent="0.3">
      <c r="A555" s="50" t="s">
        <v>9402</v>
      </c>
      <c r="B555" s="43" t="s">
        <v>9455</v>
      </c>
      <c r="C555" s="43" t="s">
        <v>38</v>
      </c>
      <c r="D555" s="43" t="s">
        <v>17</v>
      </c>
      <c r="E555" s="43" t="s">
        <v>18</v>
      </c>
      <c r="F555" s="43" t="s">
        <v>42</v>
      </c>
      <c r="G555" s="48">
        <v>46204.605555555558</v>
      </c>
      <c r="H555" s="48">
        <v>46206.464583333334</v>
      </c>
      <c r="I555" s="43">
        <v>61</v>
      </c>
      <c r="J555" s="43" t="s">
        <v>1156</v>
      </c>
      <c r="K555" s="43" t="s">
        <v>1156</v>
      </c>
      <c r="L555" s="43" t="s">
        <v>36</v>
      </c>
      <c r="M555" s="43">
        <v>61</v>
      </c>
      <c r="N555" s="43">
        <v>61</v>
      </c>
      <c r="O555" s="43">
        <v>61</v>
      </c>
      <c r="P555" s="43" t="s">
        <v>8760</v>
      </c>
      <c r="Q555" s="43" t="s">
        <v>1514</v>
      </c>
      <c r="R555" s="43" t="s">
        <v>9456</v>
      </c>
      <c r="S555" s="52">
        <f t="shared" si="8"/>
        <v>1.86</v>
      </c>
      <c r="T555" s="47"/>
      <c r="U555" s="47"/>
    </row>
    <row r="556" spans="1:21" ht="16.5" thickTop="1" thickBot="1" x14ac:dyDescent="0.3">
      <c r="A556" s="51" t="s">
        <v>9401</v>
      </c>
      <c r="B556" s="52" t="s">
        <v>9453</v>
      </c>
      <c r="C556" s="52" t="s">
        <v>38</v>
      </c>
      <c r="D556" s="52" t="s">
        <v>17</v>
      </c>
      <c r="E556" s="52" t="s">
        <v>18</v>
      </c>
      <c r="F556" s="52" t="s">
        <v>28</v>
      </c>
      <c r="G556" s="53">
        <v>46204.613194444442</v>
      </c>
      <c r="H556" s="53">
        <v>46206.518055555556</v>
      </c>
      <c r="I556" s="52">
        <v>56</v>
      </c>
      <c r="J556" s="52" t="s">
        <v>1156</v>
      </c>
      <c r="K556" s="52" t="s">
        <v>1156</v>
      </c>
      <c r="L556" s="52" t="s">
        <v>20</v>
      </c>
      <c r="M556" s="52">
        <v>56</v>
      </c>
      <c r="N556" s="52">
        <v>8</v>
      </c>
      <c r="O556" s="52">
        <v>8</v>
      </c>
      <c r="P556" s="52" t="s">
        <v>1463</v>
      </c>
      <c r="Q556" s="52" t="s">
        <v>1517</v>
      </c>
      <c r="R556" s="52" t="s">
        <v>9454</v>
      </c>
      <c r="S556" s="52">
        <f t="shared" si="8"/>
        <v>1.9</v>
      </c>
      <c r="T556" s="52"/>
      <c r="U556" s="52"/>
    </row>
    <row r="557" spans="1:21" s="46" customFormat="1" ht="16.5" thickTop="1" thickBot="1" x14ac:dyDescent="0.3">
      <c r="A557" s="50" t="s">
        <v>9400</v>
      </c>
      <c r="B557" s="43" t="s">
        <v>9451</v>
      </c>
      <c r="C557" s="43" t="s">
        <v>38</v>
      </c>
      <c r="D557" s="43" t="s">
        <v>17</v>
      </c>
      <c r="E557" s="43" t="s">
        <v>18</v>
      </c>
      <c r="F557" s="43" t="s">
        <v>42</v>
      </c>
      <c r="G557" s="48">
        <v>46204.636111111111</v>
      </c>
      <c r="H557" s="48">
        <v>46207.513194444444</v>
      </c>
      <c r="I557" s="43">
        <v>1</v>
      </c>
      <c r="J557" s="43" t="s">
        <v>2373</v>
      </c>
      <c r="K557" s="43" t="s">
        <v>8310</v>
      </c>
      <c r="L557" s="43" t="s">
        <v>33</v>
      </c>
      <c r="M557" s="43">
        <v>1</v>
      </c>
      <c r="N557" s="43">
        <v>1</v>
      </c>
      <c r="O557" s="43">
        <v>1</v>
      </c>
      <c r="P557" s="43" t="s">
        <v>1470</v>
      </c>
      <c r="Q557" s="43" t="s">
        <v>1546</v>
      </c>
      <c r="R557" s="43" t="s">
        <v>9452</v>
      </c>
      <c r="S557" s="52">
        <f t="shared" si="8"/>
        <v>2.88</v>
      </c>
      <c r="T557" s="47"/>
      <c r="U557" s="47"/>
    </row>
    <row r="558" spans="1:21" ht="16.5" thickTop="1" thickBot="1" x14ac:dyDescent="0.3">
      <c r="A558" s="51" t="s">
        <v>9399</v>
      </c>
      <c r="B558" s="52" t="s">
        <v>9449</v>
      </c>
      <c r="C558" s="52" t="s">
        <v>38</v>
      </c>
      <c r="D558" s="52" t="s">
        <v>17</v>
      </c>
      <c r="E558" s="52" t="s">
        <v>18</v>
      </c>
      <c r="F558" s="52" t="s">
        <v>42</v>
      </c>
      <c r="G558" s="53">
        <v>46204.638888888891</v>
      </c>
      <c r="H558" s="53">
        <v>46210.469444444447</v>
      </c>
      <c r="I558" s="52">
        <v>3</v>
      </c>
      <c r="J558" s="52" t="s">
        <v>2373</v>
      </c>
      <c r="K558" s="52" t="s">
        <v>8310</v>
      </c>
      <c r="L558" s="52" t="s">
        <v>33</v>
      </c>
      <c r="M558" s="52">
        <v>3</v>
      </c>
      <c r="N558" s="52">
        <v>3</v>
      </c>
      <c r="O558" s="52">
        <v>3</v>
      </c>
      <c r="P558" s="52" t="s">
        <v>1470</v>
      </c>
      <c r="Q558" s="52" t="s">
        <v>1546</v>
      </c>
      <c r="R558" s="52" t="s">
        <v>9450</v>
      </c>
      <c r="S558" s="52">
        <f t="shared" si="8"/>
        <v>5.83</v>
      </c>
      <c r="T558" s="52"/>
      <c r="U558" s="52"/>
    </row>
    <row r="559" spans="1:21" s="46" customFormat="1" ht="16.5" thickTop="1" thickBot="1" x14ac:dyDescent="0.3">
      <c r="A559" s="50" t="s">
        <v>9398</v>
      </c>
      <c r="B559" s="43" t="s">
        <v>9447</v>
      </c>
      <c r="C559" s="43" t="s">
        <v>38</v>
      </c>
      <c r="D559" s="43" t="s">
        <v>17</v>
      </c>
      <c r="E559" s="43" t="s">
        <v>18</v>
      </c>
      <c r="F559" s="43" t="s">
        <v>42</v>
      </c>
      <c r="G559" s="48">
        <v>46204.654861111114</v>
      </c>
      <c r="H559" s="48">
        <v>46217.759722222225</v>
      </c>
      <c r="I559" s="43">
        <v>320</v>
      </c>
      <c r="J559" s="43" t="s">
        <v>2373</v>
      </c>
      <c r="K559" s="43" t="s">
        <v>8317</v>
      </c>
      <c r="L559" s="43" t="s">
        <v>36</v>
      </c>
      <c r="M559" s="43">
        <v>320</v>
      </c>
      <c r="N559" s="43">
        <v>320</v>
      </c>
      <c r="O559" s="43">
        <v>320</v>
      </c>
      <c r="P559" s="43" t="s">
        <v>9034</v>
      </c>
      <c r="Q559" s="43" t="s">
        <v>1517</v>
      </c>
      <c r="R559" s="43" t="s">
        <v>9448</v>
      </c>
      <c r="S559" s="52">
        <f t="shared" si="8"/>
        <v>13.1</v>
      </c>
      <c r="T559" s="47"/>
      <c r="U559" s="47"/>
    </row>
    <row r="560" spans="1:21" ht="16.5" thickTop="1" thickBot="1" x14ac:dyDescent="0.3">
      <c r="A560" s="51" t="s">
        <v>9397</v>
      </c>
      <c r="B560" s="52" t="s">
        <v>9444</v>
      </c>
      <c r="C560" s="52" t="s">
        <v>38</v>
      </c>
      <c r="D560" s="52" t="s">
        <v>17</v>
      </c>
      <c r="E560" s="52" t="s">
        <v>18</v>
      </c>
      <c r="F560" s="52" t="s">
        <v>32</v>
      </c>
      <c r="G560" s="53">
        <v>46205.634722222225</v>
      </c>
      <c r="H560" s="53">
        <v>46218.654861111114</v>
      </c>
      <c r="I560" s="52">
        <v>111</v>
      </c>
      <c r="J560" s="52" t="s">
        <v>2373</v>
      </c>
      <c r="K560" s="52" t="s">
        <v>8317</v>
      </c>
      <c r="L560" s="52" t="s">
        <v>33</v>
      </c>
      <c r="M560" s="52">
        <v>26</v>
      </c>
      <c r="N560" s="52">
        <v>26</v>
      </c>
      <c r="O560" s="52">
        <v>25</v>
      </c>
      <c r="P560" s="52" t="s">
        <v>9445</v>
      </c>
      <c r="Q560" s="52" t="s">
        <v>1546</v>
      </c>
      <c r="R560" s="52" t="s">
        <v>9446</v>
      </c>
      <c r="S560" s="52">
        <f t="shared" si="8"/>
        <v>13.02</v>
      </c>
      <c r="T560" s="52"/>
      <c r="U560" s="52"/>
    </row>
    <row r="561" spans="1:21" s="46" customFormat="1" ht="16.5" thickTop="1" thickBot="1" x14ac:dyDescent="0.3">
      <c r="A561" s="50" t="s">
        <v>9396</v>
      </c>
      <c r="B561" s="43" t="s">
        <v>9442</v>
      </c>
      <c r="C561" s="43" t="s">
        <v>38</v>
      </c>
      <c r="D561" s="43" t="s">
        <v>17</v>
      </c>
      <c r="E561" s="43" t="s">
        <v>18</v>
      </c>
      <c r="F561" s="43" t="s">
        <v>42</v>
      </c>
      <c r="G561" s="48">
        <v>46205.645138888889</v>
      </c>
      <c r="H561" s="48">
        <v>46207.477777777778</v>
      </c>
      <c r="I561" s="43">
        <v>1</v>
      </c>
      <c r="J561" s="43" t="s">
        <v>1156</v>
      </c>
      <c r="K561" s="43" t="s">
        <v>1156</v>
      </c>
      <c r="L561" s="43" t="s">
        <v>33</v>
      </c>
      <c r="M561" s="43">
        <v>1</v>
      </c>
      <c r="N561" s="43">
        <v>1</v>
      </c>
      <c r="O561" s="43">
        <v>1</v>
      </c>
      <c r="P561" s="43" t="s">
        <v>1461</v>
      </c>
      <c r="Q561" s="43" t="s">
        <v>1517</v>
      </c>
      <c r="R561" s="43" t="s">
        <v>9443</v>
      </c>
      <c r="S561" s="52">
        <f t="shared" si="8"/>
        <v>1.83</v>
      </c>
      <c r="T561" s="47"/>
      <c r="U561" s="47"/>
    </row>
    <row r="562" spans="1:21" ht="16.5" thickTop="1" thickBot="1" x14ac:dyDescent="0.3">
      <c r="A562" s="51" t="s">
        <v>9395</v>
      </c>
      <c r="B562" s="52" t="s">
        <v>9440</v>
      </c>
      <c r="C562" s="52" t="s">
        <v>38</v>
      </c>
      <c r="D562" s="52" t="s">
        <v>17</v>
      </c>
      <c r="E562" s="52" t="s">
        <v>18</v>
      </c>
      <c r="F562" s="52" t="s">
        <v>42</v>
      </c>
      <c r="G562" s="53">
        <v>46205.662499999999</v>
      </c>
      <c r="H562" s="53">
        <v>46207.486805555556</v>
      </c>
      <c r="I562" s="52">
        <v>105</v>
      </c>
      <c r="J562" s="52" t="s">
        <v>1156</v>
      </c>
      <c r="K562" s="52" t="s">
        <v>1156</v>
      </c>
      <c r="L562" s="52" t="s">
        <v>20</v>
      </c>
      <c r="M562" s="52">
        <v>105</v>
      </c>
      <c r="N562" s="52">
        <v>12</v>
      </c>
      <c r="O562" s="52">
        <v>12</v>
      </c>
      <c r="P562" s="52" t="s">
        <v>1287</v>
      </c>
      <c r="Q562" s="52" t="s">
        <v>1514</v>
      </c>
      <c r="R562" s="52" t="s">
        <v>9441</v>
      </c>
      <c r="S562" s="52">
        <f t="shared" si="8"/>
        <v>1.82</v>
      </c>
      <c r="T562" s="52"/>
      <c r="U562" s="52"/>
    </row>
    <row r="563" spans="1:21" s="46" customFormat="1" ht="16.5" thickTop="1" thickBot="1" x14ac:dyDescent="0.3">
      <c r="A563" s="50" t="s">
        <v>9394</v>
      </c>
      <c r="B563" s="43" t="s">
        <v>9437</v>
      </c>
      <c r="C563" s="43" t="s">
        <v>38</v>
      </c>
      <c r="D563" s="43" t="s">
        <v>17</v>
      </c>
      <c r="E563" s="43" t="s">
        <v>18</v>
      </c>
      <c r="F563" s="43" t="s">
        <v>42</v>
      </c>
      <c r="G563" s="48">
        <v>46205.670138888891</v>
      </c>
      <c r="H563" s="48">
        <v>46209.557638888888</v>
      </c>
      <c r="I563" s="43">
        <v>17</v>
      </c>
      <c r="J563" s="43" t="s">
        <v>1156</v>
      </c>
      <c r="K563" s="43" t="s">
        <v>1156</v>
      </c>
      <c r="L563" s="43" t="s">
        <v>33</v>
      </c>
      <c r="M563" s="43">
        <v>14</v>
      </c>
      <c r="N563" s="43">
        <v>14</v>
      </c>
      <c r="O563" s="43">
        <v>17</v>
      </c>
      <c r="P563" s="43" t="s">
        <v>9438</v>
      </c>
      <c r="Q563" s="43" t="s">
        <v>1546</v>
      </c>
      <c r="R563" s="43" t="s">
        <v>9439</v>
      </c>
      <c r="S563" s="52">
        <f t="shared" si="8"/>
        <v>3.89</v>
      </c>
      <c r="T563" s="47"/>
      <c r="U563" s="47"/>
    </row>
    <row r="564" spans="1:21" ht="16.5" thickTop="1" thickBot="1" x14ac:dyDescent="0.3">
      <c r="A564" s="51" t="s">
        <v>9393</v>
      </c>
      <c r="B564" s="52" t="s">
        <v>9434</v>
      </c>
      <c r="C564" s="52" t="s">
        <v>38</v>
      </c>
      <c r="D564" s="52" t="s">
        <v>17</v>
      </c>
      <c r="E564" s="52" t="s">
        <v>18</v>
      </c>
      <c r="F564" s="52" t="s">
        <v>42</v>
      </c>
      <c r="G564" s="53">
        <v>46205.675000000003</v>
      </c>
      <c r="H564" s="53">
        <v>46209.575694444444</v>
      </c>
      <c r="I564" s="52">
        <v>5</v>
      </c>
      <c r="J564" s="52" t="s">
        <v>1156</v>
      </c>
      <c r="K564" s="52" t="s">
        <v>1156</v>
      </c>
      <c r="L564" s="52" t="s">
        <v>33</v>
      </c>
      <c r="M564" s="52">
        <v>4</v>
      </c>
      <c r="N564" s="52">
        <v>4</v>
      </c>
      <c r="O564" s="52">
        <v>5</v>
      </c>
      <c r="P564" s="52" t="s">
        <v>9435</v>
      </c>
      <c r="Q564" s="52" t="s">
        <v>1517</v>
      </c>
      <c r="R564" s="52" t="s">
        <v>9436</v>
      </c>
      <c r="S564" s="52">
        <f t="shared" si="8"/>
        <v>3.9</v>
      </c>
      <c r="T564" s="52"/>
      <c r="U564" s="52"/>
    </row>
    <row r="565" spans="1:21" s="46" customFormat="1" ht="16.5" thickTop="1" thickBot="1" x14ac:dyDescent="0.3">
      <c r="A565" s="50" t="s">
        <v>9392</v>
      </c>
      <c r="B565" s="43" t="s">
        <v>9431</v>
      </c>
      <c r="C565" s="43" t="s">
        <v>38</v>
      </c>
      <c r="D565" s="43" t="s">
        <v>17</v>
      </c>
      <c r="E565" s="43" t="s">
        <v>18</v>
      </c>
      <c r="F565" s="43" t="s">
        <v>42</v>
      </c>
      <c r="G565" s="48">
        <v>46205.681250000001</v>
      </c>
      <c r="H565" s="48">
        <v>46209.585416666669</v>
      </c>
      <c r="I565" s="43">
        <v>4</v>
      </c>
      <c r="J565" s="43" t="s">
        <v>1156</v>
      </c>
      <c r="K565" s="43" t="s">
        <v>1156</v>
      </c>
      <c r="L565" s="43" t="s">
        <v>33</v>
      </c>
      <c r="M565" s="43">
        <v>8</v>
      </c>
      <c r="N565" s="43">
        <v>8</v>
      </c>
      <c r="O565" s="43">
        <v>4</v>
      </c>
      <c r="P565" s="43" t="s">
        <v>9432</v>
      </c>
      <c r="Q565" s="43" t="s">
        <v>1517</v>
      </c>
      <c r="R565" s="43" t="s">
        <v>9433</v>
      </c>
      <c r="S565" s="52">
        <f t="shared" si="8"/>
        <v>3.9</v>
      </c>
      <c r="T565" s="47"/>
      <c r="U565" s="47"/>
    </row>
    <row r="566" spans="1:21" ht="16.5" thickTop="1" thickBot="1" x14ac:dyDescent="0.3">
      <c r="A566" s="51" t="s">
        <v>9391</v>
      </c>
      <c r="B566" s="52" t="s">
        <v>9429</v>
      </c>
      <c r="C566" s="52" t="s">
        <v>38</v>
      </c>
      <c r="D566" s="52" t="s">
        <v>17</v>
      </c>
      <c r="E566" s="52" t="s">
        <v>18</v>
      </c>
      <c r="F566" s="52" t="s">
        <v>42</v>
      </c>
      <c r="G566" s="53">
        <v>46205.854861111111</v>
      </c>
      <c r="H566" s="53">
        <v>46207.497916666667</v>
      </c>
      <c r="I566" s="52">
        <v>54</v>
      </c>
      <c r="J566" s="52" t="s">
        <v>1156</v>
      </c>
      <c r="K566" s="52" t="s">
        <v>1156</v>
      </c>
      <c r="L566" s="52" t="s">
        <v>36</v>
      </c>
      <c r="M566" s="52">
        <v>54</v>
      </c>
      <c r="N566" s="52">
        <v>54</v>
      </c>
      <c r="O566" s="52">
        <v>54</v>
      </c>
      <c r="P566" s="52" t="s">
        <v>8523</v>
      </c>
      <c r="Q566" s="52" t="s">
        <v>1517</v>
      </c>
      <c r="R566" s="52" t="s">
        <v>9430</v>
      </c>
      <c r="S566" s="52">
        <f t="shared" si="8"/>
        <v>1.64</v>
      </c>
      <c r="T566" s="52"/>
      <c r="U566" s="52"/>
    </row>
    <row r="567" spans="1:21" s="46" customFormat="1" ht="16.5" thickTop="1" thickBot="1" x14ac:dyDescent="0.3">
      <c r="A567" s="50" t="s">
        <v>9390</v>
      </c>
      <c r="B567" s="43" t="s">
        <v>9427</v>
      </c>
      <c r="C567" s="43" t="s">
        <v>38</v>
      </c>
      <c r="D567" s="43" t="s">
        <v>17</v>
      </c>
      <c r="E567" s="43" t="s">
        <v>18</v>
      </c>
      <c r="F567" s="43" t="s">
        <v>42</v>
      </c>
      <c r="G567" s="48">
        <v>46205.859722222223</v>
      </c>
      <c r="H567" s="48">
        <v>46209.597222222219</v>
      </c>
      <c r="I567" s="43">
        <v>39</v>
      </c>
      <c r="J567" s="43" t="s">
        <v>1156</v>
      </c>
      <c r="K567" s="43" t="s">
        <v>1156</v>
      </c>
      <c r="L567" s="43" t="s">
        <v>36</v>
      </c>
      <c r="M567" s="43">
        <v>39</v>
      </c>
      <c r="N567" s="43">
        <v>39</v>
      </c>
      <c r="O567" s="43">
        <v>39</v>
      </c>
      <c r="P567" s="43" t="s">
        <v>1567</v>
      </c>
      <c r="Q567" s="43" t="s">
        <v>1517</v>
      </c>
      <c r="R567" s="43" t="s">
        <v>9428</v>
      </c>
      <c r="S567" s="52">
        <f t="shared" si="8"/>
        <v>3.74</v>
      </c>
      <c r="T567" s="47"/>
      <c r="U567" s="47"/>
    </row>
    <row r="568" spans="1:21" ht="16.5" thickTop="1" thickBot="1" x14ac:dyDescent="0.3">
      <c r="A568" s="51" t="s">
        <v>9389</v>
      </c>
      <c r="B568" s="52" t="s">
        <v>9425</v>
      </c>
      <c r="C568" s="52" t="s">
        <v>38</v>
      </c>
      <c r="D568" s="52" t="s">
        <v>17</v>
      </c>
      <c r="E568" s="52" t="s">
        <v>18</v>
      </c>
      <c r="F568" s="52" t="s">
        <v>42</v>
      </c>
      <c r="G568" s="53">
        <v>46205.86041666667</v>
      </c>
      <c r="H568" s="53">
        <v>46207.51458333333</v>
      </c>
      <c r="I568" s="52">
        <v>7</v>
      </c>
      <c r="J568" s="52" t="s">
        <v>1156</v>
      </c>
      <c r="K568" s="52" t="s">
        <v>1156</v>
      </c>
      <c r="L568" s="52" t="s">
        <v>36</v>
      </c>
      <c r="M568" s="52">
        <v>7</v>
      </c>
      <c r="N568" s="52">
        <v>7</v>
      </c>
      <c r="O568" s="52">
        <v>7</v>
      </c>
      <c r="P568" s="52" t="s">
        <v>9059</v>
      </c>
      <c r="Q568" s="52" t="s">
        <v>1517</v>
      </c>
      <c r="R568" s="52" t="s">
        <v>9426</v>
      </c>
      <c r="S568" s="52">
        <f t="shared" si="8"/>
        <v>1.65</v>
      </c>
      <c r="T568" s="52"/>
      <c r="U568" s="52"/>
    </row>
    <row r="569" spans="1:21" s="46" customFormat="1" ht="16.5" thickTop="1" thickBot="1" x14ac:dyDescent="0.3">
      <c r="A569" s="50" t="s">
        <v>9388</v>
      </c>
      <c r="B569" s="43" t="s">
        <v>9423</v>
      </c>
      <c r="C569" s="43" t="s">
        <v>38</v>
      </c>
      <c r="D569" s="43" t="s">
        <v>17</v>
      </c>
      <c r="E569" s="43" t="s">
        <v>18</v>
      </c>
      <c r="F569" s="43" t="s">
        <v>42</v>
      </c>
      <c r="G569" s="48">
        <v>46206.554861111108</v>
      </c>
      <c r="H569" s="48">
        <v>46213.709722222222</v>
      </c>
      <c r="I569" s="43">
        <v>349</v>
      </c>
      <c r="J569" s="43" t="s">
        <v>1156</v>
      </c>
      <c r="K569" s="43" t="s">
        <v>1156</v>
      </c>
      <c r="L569" s="43" t="s">
        <v>25</v>
      </c>
      <c r="M569" s="43">
        <v>298</v>
      </c>
      <c r="N569" s="43">
        <v>52</v>
      </c>
      <c r="O569" s="43">
        <v>38</v>
      </c>
      <c r="P569" s="43" t="s">
        <v>8786</v>
      </c>
      <c r="Q569" s="43" t="s">
        <v>1517</v>
      </c>
      <c r="R569" s="43" t="s">
        <v>9424</v>
      </c>
      <c r="S569" s="52">
        <f t="shared" si="8"/>
        <v>7.15</v>
      </c>
      <c r="T569" s="47"/>
      <c r="U569" s="47"/>
    </row>
    <row r="570" spans="1:21" ht="16.5" thickTop="1" thickBot="1" x14ac:dyDescent="0.3">
      <c r="A570" s="51" t="s">
        <v>9387</v>
      </c>
      <c r="B570" s="52" t="s">
        <v>9422</v>
      </c>
      <c r="C570" s="52" t="s">
        <v>38</v>
      </c>
      <c r="D570" s="52" t="s">
        <v>17</v>
      </c>
      <c r="E570" s="52" t="s">
        <v>18</v>
      </c>
      <c r="F570" s="52" t="s">
        <v>42</v>
      </c>
      <c r="G570" s="53">
        <v>46206.666666666664</v>
      </c>
      <c r="H570" s="53">
        <v>46217.686111111114</v>
      </c>
      <c r="I570" s="52">
        <v>1</v>
      </c>
      <c r="J570" s="52" t="s">
        <v>2373</v>
      </c>
      <c r="K570" s="52" t="s">
        <v>8317</v>
      </c>
      <c r="L570" s="52" t="s">
        <v>33</v>
      </c>
      <c r="M570" s="52">
        <v>1</v>
      </c>
      <c r="N570" s="52">
        <v>1</v>
      </c>
      <c r="O570" s="52">
        <v>1</v>
      </c>
      <c r="P570" s="52" t="s">
        <v>1470</v>
      </c>
      <c r="Q570" s="52" t="s">
        <v>1517</v>
      </c>
      <c r="R570" s="52"/>
      <c r="S570" s="52">
        <f t="shared" si="8"/>
        <v>11.02</v>
      </c>
      <c r="T570" s="52"/>
      <c r="U570" s="52"/>
    </row>
    <row r="571" spans="1:21" s="46" customFormat="1" ht="16.5" thickTop="1" thickBot="1" x14ac:dyDescent="0.3">
      <c r="A571" s="50" t="s">
        <v>9386</v>
      </c>
      <c r="B571" s="43" t="s">
        <v>9419</v>
      </c>
      <c r="C571" s="43" t="s">
        <v>38</v>
      </c>
      <c r="D571" s="43" t="s">
        <v>17</v>
      </c>
      <c r="E571" s="43" t="s">
        <v>18</v>
      </c>
      <c r="F571" s="43" t="s">
        <v>9199</v>
      </c>
      <c r="G571" s="48">
        <v>46206.706944444442</v>
      </c>
      <c r="H571" s="48">
        <v>46210.722222222219</v>
      </c>
      <c r="I571" s="43">
        <v>267</v>
      </c>
      <c r="J571" s="43" t="s">
        <v>1156</v>
      </c>
      <c r="K571" s="43" t="s">
        <v>8343</v>
      </c>
      <c r="L571" s="43" t="s">
        <v>20</v>
      </c>
      <c r="M571" s="43">
        <v>257</v>
      </c>
      <c r="N571" s="43">
        <v>32</v>
      </c>
      <c r="O571" s="43">
        <v>36</v>
      </c>
      <c r="P571" s="43" t="s">
        <v>9420</v>
      </c>
      <c r="Q571" s="43" t="s">
        <v>1517</v>
      </c>
      <c r="R571" s="43" t="s">
        <v>9421</v>
      </c>
      <c r="S571" s="52">
        <f t="shared" si="8"/>
        <v>4.0199999999999996</v>
      </c>
      <c r="T571" s="47"/>
      <c r="U571" s="47"/>
    </row>
    <row r="572" spans="1:21" ht="16.5" thickTop="1" thickBot="1" x14ac:dyDescent="0.3">
      <c r="A572" s="51" t="s">
        <v>9385</v>
      </c>
      <c r="B572" s="52" t="s">
        <v>9417</v>
      </c>
      <c r="C572" s="52" t="s">
        <v>38</v>
      </c>
      <c r="D572" s="52" t="s">
        <v>17</v>
      </c>
      <c r="E572" s="52" t="s">
        <v>18</v>
      </c>
      <c r="F572" s="52" t="s">
        <v>42</v>
      </c>
      <c r="G572" s="53">
        <v>46206.722222222219</v>
      </c>
      <c r="H572" s="53">
        <v>46210.674305555556</v>
      </c>
      <c r="I572" s="52">
        <v>40</v>
      </c>
      <c r="J572" s="52" t="s">
        <v>1156</v>
      </c>
      <c r="K572" s="52" t="s">
        <v>1156</v>
      </c>
      <c r="L572" s="52" t="s">
        <v>20</v>
      </c>
      <c r="M572" s="52">
        <v>40</v>
      </c>
      <c r="N572" s="52">
        <v>8</v>
      </c>
      <c r="O572" s="52">
        <v>8</v>
      </c>
      <c r="P572" s="52" t="s">
        <v>1427</v>
      </c>
      <c r="Q572" s="52" t="s">
        <v>1517</v>
      </c>
      <c r="R572" s="52" t="s">
        <v>9418</v>
      </c>
      <c r="S572" s="52">
        <f t="shared" si="8"/>
        <v>3.95</v>
      </c>
      <c r="T572" s="52"/>
      <c r="U572" s="52"/>
    </row>
    <row r="573" spans="1:21" s="46" customFormat="1" ht="16.5" thickTop="1" thickBot="1" x14ac:dyDescent="0.3">
      <c r="A573" s="50" t="s">
        <v>9384</v>
      </c>
      <c r="B573" s="43" t="s">
        <v>9415</v>
      </c>
      <c r="C573" s="43" t="s">
        <v>38</v>
      </c>
      <c r="D573" s="43" t="s">
        <v>17</v>
      </c>
      <c r="E573" s="43" t="s">
        <v>18</v>
      </c>
      <c r="F573" s="43" t="s">
        <v>42</v>
      </c>
      <c r="G573" s="48">
        <v>46206.722916666666</v>
      </c>
      <c r="H573" s="48">
        <v>46218.558333333334</v>
      </c>
      <c r="I573" s="43">
        <v>2</v>
      </c>
      <c r="J573" s="43" t="s">
        <v>2373</v>
      </c>
      <c r="K573" s="43" t="s">
        <v>8317</v>
      </c>
      <c r="L573" s="43" t="s">
        <v>33</v>
      </c>
      <c r="M573" s="43">
        <v>2</v>
      </c>
      <c r="N573" s="43">
        <v>2</v>
      </c>
      <c r="O573" s="43">
        <v>2</v>
      </c>
      <c r="P573" s="43" t="s">
        <v>8627</v>
      </c>
      <c r="Q573" s="43" t="s">
        <v>1517</v>
      </c>
      <c r="R573" s="43" t="s">
        <v>9416</v>
      </c>
      <c r="S573" s="52">
        <f t="shared" si="8"/>
        <v>11.84</v>
      </c>
      <c r="T573" s="47"/>
      <c r="U573" s="47"/>
    </row>
    <row r="574" spans="1:21" ht="16.5" thickTop="1" thickBot="1" x14ac:dyDescent="0.3">
      <c r="A574" s="51" t="s">
        <v>9383</v>
      </c>
      <c r="B574" s="52" t="s">
        <v>9313</v>
      </c>
      <c r="C574" s="52" t="s">
        <v>39</v>
      </c>
      <c r="D574" s="52" t="s">
        <v>17</v>
      </c>
      <c r="E574" s="52" t="s">
        <v>18</v>
      </c>
      <c r="F574" s="52" t="s">
        <v>42</v>
      </c>
      <c r="G574" s="53">
        <v>46206.743750000001</v>
      </c>
      <c r="H574" s="53">
        <v>46211.428472222222</v>
      </c>
      <c r="I574" s="52">
        <v>12</v>
      </c>
      <c r="J574" s="52" t="s">
        <v>1156</v>
      </c>
      <c r="K574" s="52" t="s">
        <v>1156</v>
      </c>
      <c r="L574" s="52" t="s">
        <v>33</v>
      </c>
      <c r="M574" s="52">
        <v>0</v>
      </c>
      <c r="N574" s="52">
        <v>0</v>
      </c>
      <c r="O574" s="52">
        <v>12</v>
      </c>
      <c r="P574" s="52" t="s">
        <v>1494</v>
      </c>
      <c r="Q574" s="52" t="s">
        <v>1546</v>
      </c>
      <c r="R574" s="52" t="s">
        <v>9414</v>
      </c>
      <c r="S574" s="52">
        <f t="shared" si="8"/>
        <v>4.68</v>
      </c>
      <c r="T574" s="52"/>
      <c r="U574" s="52"/>
    </row>
    <row r="575" spans="1:21" s="46" customFormat="1" ht="16.5" thickTop="1" thickBot="1" x14ac:dyDescent="0.3">
      <c r="A575" s="50" t="s">
        <v>9382</v>
      </c>
      <c r="B575" s="43" t="s">
        <v>9411</v>
      </c>
      <c r="C575" s="43" t="s">
        <v>38</v>
      </c>
      <c r="D575" s="43" t="s">
        <v>17</v>
      </c>
      <c r="E575" s="43" t="s">
        <v>18</v>
      </c>
      <c r="F575" s="43" t="s">
        <v>42</v>
      </c>
      <c r="G575" s="48">
        <v>46206.749305555553</v>
      </c>
      <c r="H575" s="48">
        <v>46212.574999999997</v>
      </c>
      <c r="I575" s="43">
        <v>578</v>
      </c>
      <c r="J575" s="43" t="s">
        <v>1156</v>
      </c>
      <c r="K575" s="43" t="s">
        <v>1156</v>
      </c>
      <c r="L575" s="43" t="s">
        <v>25</v>
      </c>
      <c r="M575" s="43">
        <v>386</v>
      </c>
      <c r="N575" s="43">
        <v>76</v>
      </c>
      <c r="O575" s="43">
        <v>102</v>
      </c>
      <c r="P575" s="43" t="s">
        <v>9412</v>
      </c>
      <c r="Q575" s="43" t="s">
        <v>1517</v>
      </c>
      <c r="R575" s="43" t="s">
        <v>9413</v>
      </c>
      <c r="S575" s="52">
        <f t="shared" si="8"/>
        <v>5.83</v>
      </c>
      <c r="T575" s="47"/>
      <c r="U575" s="47"/>
    </row>
    <row r="576" spans="1:21" ht="16.5" thickTop="1" thickBot="1" x14ac:dyDescent="0.3">
      <c r="A576" s="51" t="s">
        <v>9381</v>
      </c>
      <c r="B576" s="52" t="s">
        <v>8918</v>
      </c>
      <c r="C576" s="52" t="s">
        <v>38</v>
      </c>
      <c r="D576" s="52" t="s">
        <v>17</v>
      </c>
      <c r="E576" s="52" t="s">
        <v>18</v>
      </c>
      <c r="F576" s="52" t="s">
        <v>42</v>
      </c>
      <c r="G576" s="53">
        <v>46206.804166666669</v>
      </c>
      <c r="H576" s="53">
        <v>46218.681250000001</v>
      </c>
      <c r="I576" s="52">
        <v>6</v>
      </c>
      <c r="J576" s="52" t="s">
        <v>2373</v>
      </c>
      <c r="K576" s="52" t="s">
        <v>8317</v>
      </c>
      <c r="L576" s="52" t="s">
        <v>33</v>
      </c>
      <c r="M576" s="52">
        <v>6</v>
      </c>
      <c r="N576" s="52">
        <v>6</v>
      </c>
      <c r="O576" s="52">
        <v>6</v>
      </c>
      <c r="P576" s="52" t="s">
        <v>8503</v>
      </c>
      <c r="Q576" s="52" t="s">
        <v>1517</v>
      </c>
      <c r="R576" s="52" t="s">
        <v>9410</v>
      </c>
      <c r="S576" s="52">
        <f t="shared" si="8"/>
        <v>11.88</v>
      </c>
      <c r="T576" s="52"/>
      <c r="U576" s="52"/>
    </row>
    <row r="577" spans="1:21" s="46" customFormat="1" ht="16.5" thickTop="1" thickBot="1" x14ac:dyDescent="0.3">
      <c r="A577" s="50" t="s">
        <v>9653</v>
      </c>
      <c r="B577" s="43" t="s">
        <v>9654</v>
      </c>
      <c r="C577" s="43" t="s">
        <v>38</v>
      </c>
      <c r="D577" s="43" t="s">
        <v>17</v>
      </c>
      <c r="E577" s="43" t="s">
        <v>18</v>
      </c>
      <c r="F577" s="43" t="s">
        <v>42</v>
      </c>
      <c r="G577" s="48">
        <v>46209.464583333334</v>
      </c>
      <c r="H577" s="48">
        <v>46213.717361111114</v>
      </c>
      <c r="I577" s="43">
        <v>257</v>
      </c>
      <c r="J577" s="43" t="s">
        <v>1156</v>
      </c>
      <c r="K577" s="43" t="s">
        <v>1156</v>
      </c>
      <c r="L577" s="43" t="s">
        <v>36</v>
      </c>
      <c r="M577" s="43">
        <v>257</v>
      </c>
      <c r="N577" s="43">
        <v>257</v>
      </c>
      <c r="O577" s="43">
        <v>257</v>
      </c>
      <c r="P577" s="43" t="s">
        <v>9655</v>
      </c>
      <c r="Q577" s="43" t="s">
        <v>1517</v>
      </c>
      <c r="R577" s="43" t="s">
        <v>9656</v>
      </c>
      <c r="S577" s="52">
        <f t="shared" si="8"/>
        <v>4.25</v>
      </c>
      <c r="T577" s="47"/>
      <c r="U577" s="47"/>
    </row>
    <row r="578" spans="1:21" ht="16.5" thickTop="1" thickBot="1" x14ac:dyDescent="0.3">
      <c r="A578" s="51" t="s">
        <v>9649</v>
      </c>
      <c r="B578" s="52" t="s">
        <v>9650</v>
      </c>
      <c r="C578" s="52" t="s">
        <v>38</v>
      </c>
      <c r="D578" s="52" t="s">
        <v>17</v>
      </c>
      <c r="E578" s="52" t="s">
        <v>19</v>
      </c>
      <c r="F578" s="52" t="s">
        <v>42</v>
      </c>
      <c r="G578" s="53">
        <v>46209.469444444447</v>
      </c>
      <c r="H578" s="53">
        <v>46225.563888888886</v>
      </c>
      <c r="I578" s="52">
        <v>10</v>
      </c>
      <c r="J578" s="52" t="s">
        <v>2373</v>
      </c>
      <c r="K578" s="52" t="s">
        <v>8315</v>
      </c>
      <c r="L578" s="52" t="s">
        <v>33</v>
      </c>
      <c r="M578" s="52">
        <v>10</v>
      </c>
      <c r="N578" s="52">
        <v>10</v>
      </c>
      <c r="O578" s="52">
        <v>10</v>
      </c>
      <c r="P578" s="52" t="s">
        <v>9651</v>
      </c>
      <c r="Q578" s="52" t="s">
        <v>1514</v>
      </c>
      <c r="R578" s="52" t="s">
        <v>9652</v>
      </c>
      <c r="S578" s="52">
        <f t="shared" ref="S578:S641" si="9">IF(OR(G578="",H578=""),"",ROUND(H578-G578,2))</f>
        <v>16.09</v>
      </c>
      <c r="T578" s="52"/>
      <c r="U578" s="52"/>
    </row>
    <row r="579" spans="1:21" s="46" customFormat="1" ht="16.5" thickTop="1" thickBot="1" x14ac:dyDescent="0.3">
      <c r="A579" s="50" t="s">
        <v>9645</v>
      </c>
      <c r="B579" s="43" t="s">
        <v>9646</v>
      </c>
      <c r="C579" s="43" t="s">
        <v>38</v>
      </c>
      <c r="D579" s="43" t="s">
        <v>17</v>
      </c>
      <c r="E579" s="43" t="s">
        <v>18</v>
      </c>
      <c r="F579" s="43" t="s">
        <v>42</v>
      </c>
      <c r="G579" s="48">
        <v>46209.602777777778</v>
      </c>
      <c r="H579" s="48">
        <v>46219.515277777777</v>
      </c>
      <c r="I579" s="43">
        <v>737</v>
      </c>
      <c r="J579" s="43" t="s">
        <v>1156</v>
      </c>
      <c r="K579" s="43" t="s">
        <v>1156</v>
      </c>
      <c r="L579" s="43" t="s">
        <v>25</v>
      </c>
      <c r="M579" s="43">
        <v>737</v>
      </c>
      <c r="N579" s="43">
        <v>90</v>
      </c>
      <c r="O579" s="43">
        <v>62</v>
      </c>
      <c r="P579" s="43" t="s">
        <v>9647</v>
      </c>
      <c r="Q579" s="43" t="s">
        <v>1517</v>
      </c>
      <c r="R579" s="43" t="s">
        <v>9648</v>
      </c>
      <c r="S579" s="52">
        <f t="shared" si="9"/>
        <v>9.91</v>
      </c>
      <c r="T579" s="47"/>
      <c r="U579" s="47"/>
    </row>
    <row r="580" spans="1:21" ht="16.5" thickTop="1" thickBot="1" x14ac:dyDescent="0.3">
      <c r="A580" s="51" t="s">
        <v>9643</v>
      </c>
      <c r="B580" s="52" t="s">
        <v>9644</v>
      </c>
      <c r="C580" s="52" t="s">
        <v>38</v>
      </c>
      <c r="D580" s="52" t="s">
        <v>17</v>
      </c>
      <c r="E580" s="52" t="s">
        <v>18</v>
      </c>
      <c r="F580" s="52" t="s">
        <v>28</v>
      </c>
      <c r="G580" s="53">
        <v>46209.637499999997</v>
      </c>
      <c r="H580" s="53">
        <v>46217.679166666669</v>
      </c>
      <c r="I580" s="52">
        <v>28</v>
      </c>
      <c r="J580" s="52" t="s">
        <v>2373</v>
      </c>
      <c r="K580" s="52" t="s">
        <v>8326</v>
      </c>
      <c r="L580" s="52" t="s">
        <v>20</v>
      </c>
      <c r="M580" s="52">
        <v>12</v>
      </c>
      <c r="N580" s="52">
        <v>12</v>
      </c>
      <c r="O580" s="52">
        <v>5</v>
      </c>
      <c r="P580" s="52" t="s">
        <v>8774</v>
      </c>
      <c r="Q580" s="52" t="s">
        <v>1514</v>
      </c>
      <c r="R580" s="52"/>
      <c r="S580" s="52">
        <f t="shared" si="9"/>
        <v>8.0399999999999991</v>
      </c>
      <c r="T580" s="52"/>
      <c r="U580" s="52"/>
    </row>
    <row r="581" spans="1:21" s="46" customFormat="1" ht="16.5" thickTop="1" thickBot="1" x14ac:dyDescent="0.3">
      <c r="A581" s="50" t="s">
        <v>9640</v>
      </c>
      <c r="B581" s="43" t="s">
        <v>9641</v>
      </c>
      <c r="C581" s="43" t="s">
        <v>38</v>
      </c>
      <c r="D581" s="43" t="s">
        <v>17</v>
      </c>
      <c r="E581" s="43" t="s">
        <v>18</v>
      </c>
      <c r="F581" s="43" t="s">
        <v>42</v>
      </c>
      <c r="G581" s="48">
        <v>46209.694444444445</v>
      </c>
      <c r="H581" s="48">
        <v>46218.655555555553</v>
      </c>
      <c r="I581" s="43">
        <v>52</v>
      </c>
      <c r="J581" s="43" t="s">
        <v>2373</v>
      </c>
      <c r="K581" s="43" t="s">
        <v>8317</v>
      </c>
      <c r="L581" s="43" t="s">
        <v>33</v>
      </c>
      <c r="M581" s="43">
        <v>34</v>
      </c>
      <c r="N581" s="43">
        <v>34</v>
      </c>
      <c r="O581" s="43">
        <v>52</v>
      </c>
      <c r="P581" s="43" t="s">
        <v>9364</v>
      </c>
      <c r="Q581" s="43" t="s">
        <v>1514</v>
      </c>
      <c r="R581" s="43" t="s">
        <v>9642</v>
      </c>
      <c r="S581" s="52">
        <f t="shared" si="9"/>
        <v>8.9600000000000009</v>
      </c>
      <c r="T581" s="47"/>
      <c r="U581" s="47"/>
    </row>
    <row r="582" spans="1:21" ht="16.5" thickTop="1" thickBot="1" x14ac:dyDescent="0.3">
      <c r="A582" s="51" t="s">
        <v>9637</v>
      </c>
      <c r="B582" s="52" t="s">
        <v>9638</v>
      </c>
      <c r="C582" s="52" t="s">
        <v>38</v>
      </c>
      <c r="D582" s="52" t="s">
        <v>17</v>
      </c>
      <c r="E582" s="52" t="s">
        <v>18</v>
      </c>
      <c r="F582" s="52" t="s">
        <v>42</v>
      </c>
      <c r="G582" s="53">
        <v>46209.701388888891</v>
      </c>
      <c r="H582" s="53">
        <v>46217.694444444445</v>
      </c>
      <c r="I582" s="52">
        <v>1</v>
      </c>
      <c r="J582" s="52" t="s">
        <v>2373</v>
      </c>
      <c r="K582" s="52" t="s">
        <v>8317</v>
      </c>
      <c r="L582" s="52" t="s">
        <v>33</v>
      </c>
      <c r="M582" s="52">
        <v>1</v>
      </c>
      <c r="N582" s="52">
        <v>1</v>
      </c>
      <c r="O582" s="52">
        <v>1</v>
      </c>
      <c r="P582" s="52" t="s">
        <v>8450</v>
      </c>
      <c r="Q582" s="52" t="s">
        <v>1517</v>
      </c>
      <c r="R582" s="52" t="s">
        <v>9639</v>
      </c>
      <c r="S582" s="52">
        <f t="shared" si="9"/>
        <v>7.99</v>
      </c>
      <c r="T582" s="52"/>
      <c r="U582" s="52"/>
    </row>
    <row r="583" spans="1:21" s="46" customFormat="1" ht="16.5" thickTop="1" thickBot="1" x14ac:dyDescent="0.3">
      <c r="A583" s="50" t="s">
        <v>9632</v>
      </c>
      <c r="B583" s="43" t="s">
        <v>9633</v>
      </c>
      <c r="C583" s="43" t="s">
        <v>38</v>
      </c>
      <c r="D583" s="43" t="s">
        <v>17</v>
      </c>
      <c r="E583" s="43" t="s">
        <v>18</v>
      </c>
      <c r="F583" s="43" t="s">
        <v>42</v>
      </c>
      <c r="G583" s="48">
        <v>46209.707638888889</v>
      </c>
      <c r="H583" s="48">
        <v>46210.647916666669</v>
      </c>
      <c r="I583" s="43">
        <v>4</v>
      </c>
      <c r="J583" s="43" t="s">
        <v>1156</v>
      </c>
      <c r="K583" s="43" t="s">
        <v>1156</v>
      </c>
      <c r="L583" s="43" t="s">
        <v>33</v>
      </c>
      <c r="M583" s="43">
        <v>4</v>
      </c>
      <c r="N583" s="43">
        <v>4</v>
      </c>
      <c r="O583" s="43">
        <v>4</v>
      </c>
      <c r="P583" s="43" t="s">
        <v>9634</v>
      </c>
      <c r="Q583" s="43" t="s">
        <v>1517</v>
      </c>
      <c r="R583" s="43" t="s">
        <v>9635</v>
      </c>
      <c r="S583" s="52">
        <f t="shared" si="9"/>
        <v>0.94</v>
      </c>
      <c r="T583" s="47"/>
      <c r="U583" s="47"/>
    </row>
    <row r="584" spans="1:21" ht="16.5" thickTop="1" thickBot="1" x14ac:dyDescent="0.3">
      <c r="A584" s="51" t="s">
        <v>9628</v>
      </c>
      <c r="B584" s="52" t="s">
        <v>9629</v>
      </c>
      <c r="C584" s="52" t="s">
        <v>38</v>
      </c>
      <c r="D584" s="52" t="s">
        <v>17</v>
      </c>
      <c r="E584" s="52" t="s">
        <v>18</v>
      </c>
      <c r="F584" s="52" t="s">
        <v>42</v>
      </c>
      <c r="G584" s="53">
        <v>46209.709027777775</v>
      </c>
      <c r="H584" s="53">
        <v>46211.507638888892</v>
      </c>
      <c r="I584" s="52">
        <v>10</v>
      </c>
      <c r="J584" s="52" t="s">
        <v>1156</v>
      </c>
      <c r="K584" s="52" t="s">
        <v>1156</v>
      </c>
      <c r="L584" s="52" t="s">
        <v>33</v>
      </c>
      <c r="M584" s="52">
        <v>10</v>
      </c>
      <c r="N584" s="52">
        <v>10</v>
      </c>
      <c r="O584" s="52">
        <v>10</v>
      </c>
      <c r="P584" s="52" t="s">
        <v>9630</v>
      </c>
      <c r="Q584" s="52" t="s">
        <v>1517</v>
      </c>
      <c r="R584" s="52" t="s">
        <v>9631</v>
      </c>
      <c r="S584" s="52">
        <f t="shared" si="9"/>
        <v>1.8</v>
      </c>
      <c r="T584" s="52"/>
      <c r="U584" s="52"/>
    </row>
    <row r="585" spans="1:21" s="46" customFormat="1" ht="16.5" thickTop="1" thickBot="1" x14ac:dyDescent="0.3">
      <c r="A585" s="50" t="s">
        <v>9624</v>
      </c>
      <c r="B585" s="43" t="s">
        <v>9625</v>
      </c>
      <c r="C585" s="43" t="s">
        <v>38</v>
      </c>
      <c r="D585" s="43" t="s">
        <v>17</v>
      </c>
      <c r="E585" s="43" t="s">
        <v>18</v>
      </c>
      <c r="F585" s="43" t="s">
        <v>42</v>
      </c>
      <c r="G585" s="48">
        <v>46209.743750000001</v>
      </c>
      <c r="H585" s="48">
        <v>46214.643750000003</v>
      </c>
      <c r="I585" s="43">
        <v>40</v>
      </c>
      <c r="J585" s="43" t="s">
        <v>1156</v>
      </c>
      <c r="K585" s="43" t="s">
        <v>1156</v>
      </c>
      <c r="L585" s="43" t="s">
        <v>33</v>
      </c>
      <c r="M585" s="43">
        <v>36</v>
      </c>
      <c r="N585" s="43">
        <v>36</v>
      </c>
      <c r="O585" s="43">
        <v>40</v>
      </c>
      <c r="P585" s="43" t="s">
        <v>9626</v>
      </c>
      <c r="Q585" s="43" t="s">
        <v>1514</v>
      </c>
      <c r="R585" s="43" t="s">
        <v>9627</v>
      </c>
      <c r="S585" s="52">
        <f t="shared" si="9"/>
        <v>4.9000000000000004</v>
      </c>
      <c r="T585" s="47"/>
      <c r="U585" s="47"/>
    </row>
    <row r="586" spans="1:21" ht="16.5" thickTop="1" thickBot="1" x14ac:dyDescent="0.3">
      <c r="A586" s="51" t="s">
        <v>9620</v>
      </c>
      <c r="B586" s="52" t="s">
        <v>9621</v>
      </c>
      <c r="C586" s="52" t="s">
        <v>38</v>
      </c>
      <c r="D586" s="52" t="s">
        <v>17</v>
      </c>
      <c r="E586" s="52" t="s">
        <v>18</v>
      </c>
      <c r="F586" s="52" t="s">
        <v>42</v>
      </c>
      <c r="G586" s="53">
        <v>46209.763888888891</v>
      </c>
      <c r="H586" s="53">
        <v>46218.751388888886</v>
      </c>
      <c r="I586" s="52">
        <v>44</v>
      </c>
      <c r="J586" s="52" t="s">
        <v>1156</v>
      </c>
      <c r="K586" s="52" t="s">
        <v>1156</v>
      </c>
      <c r="L586" s="52" t="s">
        <v>33</v>
      </c>
      <c r="M586" s="52">
        <v>21</v>
      </c>
      <c r="N586" s="52">
        <v>21</v>
      </c>
      <c r="O586" s="52">
        <v>44</v>
      </c>
      <c r="P586" s="52" t="s">
        <v>9622</v>
      </c>
      <c r="Q586" s="52" t="s">
        <v>1517</v>
      </c>
      <c r="R586" s="52" t="s">
        <v>9623</v>
      </c>
      <c r="S586" s="52">
        <f t="shared" si="9"/>
        <v>8.99</v>
      </c>
      <c r="T586" s="52"/>
      <c r="U586" s="52"/>
    </row>
    <row r="587" spans="1:21" s="46" customFormat="1" ht="16.5" thickTop="1" thickBot="1" x14ac:dyDescent="0.3">
      <c r="A587" s="50" t="s">
        <v>9617</v>
      </c>
      <c r="B587" s="43" t="s">
        <v>9618</v>
      </c>
      <c r="C587" s="43" t="s">
        <v>38</v>
      </c>
      <c r="D587" s="43" t="s">
        <v>17</v>
      </c>
      <c r="E587" s="43" t="s">
        <v>18</v>
      </c>
      <c r="F587" s="43" t="s">
        <v>42</v>
      </c>
      <c r="G587" s="48">
        <v>46210.552083333336</v>
      </c>
      <c r="H587" s="48">
        <v>46212.594444444447</v>
      </c>
      <c r="I587" s="43">
        <v>4</v>
      </c>
      <c r="J587" s="43" t="s">
        <v>1156</v>
      </c>
      <c r="K587" s="43" t="s">
        <v>1156</v>
      </c>
      <c r="L587" s="43" t="s">
        <v>33</v>
      </c>
      <c r="M587" s="43">
        <v>3</v>
      </c>
      <c r="N587" s="43">
        <v>3</v>
      </c>
      <c r="O587" s="43">
        <v>4</v>
      </c>
      <c r="P587" s="43" t="s">
        <v>1417</v>
      </c>
      <c r="Q587" s="43" t="s">
        <v>1517</v>
      </c>
      <c r="R587" s="43" t="s">
        <v>9619</v>
      </c>
      <c r="S587" s="52">
        <f t="shared" si="9"/>
        <v>2.04</v>
      </c>
      <c r="T587" s="47"/>
      <c r="U587" s="47"/>
    </row>
    <row r="588" spans="1:21" ht="16.5" thickTop="1" thickBot="1" x14ac:dyDescent="0.3">
      <c r="A588" s="51" t="s">
        <v>9613</v>
      </c>
      <c r="B588" s="52" t="s">
        <v>9614</v>
      </c>
      <c r="C588" s="52" t="s">
        <v>38</v>
      </c>
      <c r="D588" s="52" t="s">
        <v>17</v>
      </c>
      <c r="E588" s="52" t="s">
        <v>18</v>
      </c>
      <c r="F588" s="52" t="s">
        <v>42</v>
      </c>
      <c r="G588" s="53">
        <v>46210.617361111108</v>
      </c>
      <c r="H588" s="53">
        <v>46216.552083333336</v>
      </c>
      <c r="I588" s="52">
        <v>25</v>
      </c>
      <c r="J588" s="52" t="s">
        <v>1156</v>
      </c>
      <c r="K588" s="52" t="s">
        <v>1156</v>
      </c>
      <c r="L588" s="52" t="s">
        <v>33</v>
      </c>
      <c r="M588" s="52">
        <v>24</v>
      </c>
      <c r="N588" s="52">
        <v>24</v>
      </c>
      <c r="O588" s="52">
        <v>25</v>
      </c>
      <c r="P588" s="52" t="s">
        <v>9615</v>
      </c>
      <c r="Q588" s="52" t="s">
        <v>1517</v>
      </c>
      <c r="R588" s="52" t="s">
        <v>9616</v>
      </c>
      <c r="S588" s="52">
        <f t="shared" si="9"/>
        <v>5.93</v>
      </c>
      <c r="T588" s="52"/>
      <c r="U588" s="52"/>
    </row>
    <row r="589" spans="1:21" s="46" customFormat="1" ht="16.5" thickTop="1" thickBot="1" x14ac:dyDescent="0.3">
      <c r="A589" s="50" t="s">
        <v>9610</v>
      </c>
      <c r="B589" s="43" t="s">
        <v>9611</v>
      </c>
      <c r="C589" s="43" t="s">
        <v>38</v>
      </c>
      <c r="D589" s="43" t="s">
        <v>17</v>
      </c>
      <c r="E589" s="43" t="s">
        <v>18</v>
      </c>
      <c r="F589" s="43" t="s">
        <v>42</v>
      </c>
      <c r="G589" s="48">
        <v>46210.619444444441</v>
      </c>
      <c r="H589" s="48">
        <v>46211.408333333333</v>
      </c>
      <c r="I589" s="43">
        <v>8</v>
      </c>
      <c r="J589" s="43" t="s">
        <v>1156</v>
      </c>
      <c r="K589" s="43" t="s">
        <v>1156</v>
      </c>
      <c r="L589" s="43" t="s">
        <v>33</v>
      </c>
      <c r="M589" s="43">
        <v>8</v>
      </c>
      <c r="N589" s="43">
        <v>8</v>
      </c>
      <c r="O589" s="43">
        <v>8</v>
      </c>
      <c r="P589" s="43" t="s">
        <v>1485</v>
      </c>
      <c r="Q589" s="43" t="s">
        <v>1546</v>
      </c>
      <c r="R589" s="43" t="s">
        <v>9612</v>
      </c>
      <c r="S589" s="52">
        <f t="shared" si="9"/>
        <v>0.79</v>
      </c>
      <c r="T589" s="47"/>
      <c r="U589" s="47"/>
    </row>
    <row r="590" spans="1:21" ht="16.5" thickTop="1" thickBot="1" x14ac:dyDescent="0.3">
      <c r="A590" s="51" t="s">
        <v>9606</v>
      </c>
      <c r="B590" s="52" t="s">
        <v>9607</v>
      </c>
      <c r="C590" s="52" t="s">
        <v>39</v>
      </c>
      <c r="D590" s="52" t="s">
        <v>17</v>
      </c>
      <c r="E590" s="52" t="s">
        <v>18</v>
      </c>
      <c r="F590" s="52" t="s">
        <v>42</v>
      </c>
      <c r="G590" s="53">
        <v>46210.62222222222</v>
      </c>
      <c r="H590" s="53">
        <v>46216.407638888886</v>
      </c>
      <c r="I590" s="52">
        <v>14</v>
      </c>
      <c r="J590" s="52" t="s">
        <v>1156</v>
      </c>
      <c r="K590" s="52" t="s">
        <v>1156</v>
      </c>
      <c r="L590" s="52" t="s">
        <v>33</v>
      </c>
      <c r="M590" s="52">
        <v>0</v>
      </c>
      <c r="N590" s="52">
        <v>0</v>
      </c>
      <c r="O590" s="52">
        <v>14</v>
      </c>
      <c r="P590" s="52" t="s">
        <v>9608</v>
      </c>
      <c r="Q590" s="52" t="s">
        <v>1517</v>
      </c>
      <c r="R590" s="52" t="s">
        <v>9609</v>
      </c>
      <c r="S590" s="52">
        <f t="shared" si="9"/>
        <v>5.79</v>
      </c>
      <c r="T590" s="52"/>
      <c r="U590" s="52"/>
    </row>
    <row r="591" spans="1:21" s="46" customFormat="1" ht="16.5" thickTop="1" thickBot="1" x14ac:dyDescent="0.3">
      <c r="A591" s="50" t="s">
        <v>9603</v>
      </c>
      <c r="B591" s="43" t="s">
        <v>9604</v>
      </c>
      <c r="C591" s="43" t="s">
        <v>38</v>
      </c>
      <c r="D591" s="43" t="s">
        <v>17</v>
      </c>
      <c r="E591" s="43" t="s">
        <v>18</v>
      </c>
      <c r="F591" s="43" t="s">
        <v>19</v>
      </c>
      <c r="G591" s="48">
        <v>46210.623611111114</v>
      </c>
      <c r="H591" s="48">
        <v>46214.65347222222</v>
      </c>
      <c r="I591" s="43">
        <v>457</v>
      </c>
      <c r="J591" s="43" t="s">
        <v>1156</v>
      </c>
      <c r="K591" s="43" t="s">
        <v>1156</v>
      </c>
      <c r="L591" s="43" t="s">
        <v>25</v>
      </c>
      <c r="M591" s="43">
        <v>457</v>
      </c>
      <c r="N591" s="43">
        <v>102</v>
      </c>
      <c r="O591" s="43">
        <v>102</v>
      </c>
      <c r="P591" s="43" t="s">
        <v>9053</v>
      </c>
      <c r="Q591" s="43" t="s">
        <v>1517</v>
      </c>
      <c r="R591" s="43" t="s">
        <v>9605</v>
      </c>
      <c r="S591" s="52">
        <f t="shared" si="9"/>
        <v>4.03</v>
      </c>
      <c r="T591" s="47"/>
      <c r="U591" s="47"/>
    </row>
    <row r="592" spans="1:21" ht="16.5" thickTop="1" thickBot="1" x14ac:dyDescent="0.3">
      <c r="A592" s="51" t="s">
        <v>9600</v>
      </c>
      <c r="B592" s="52" t="s">
        <v>9601</v>
      </c>
      <c r="C592" s="52" t="s">
        <v>38</v>
      </c>
      <c r="D592" s="52" t="s">
        <v>17</v>
      </c>
      <c r="E592" s="52" t="s">
        <v>18</v>
      </c>
      <c r="F592" s="52" t="s">
        <v>42</v>
      </c>
      <c r="G592" s="53">
        <v>46210.630555555559</v>
      </c>
      <c r="H592" s="53">
        <v>46261.643055555556</v>
      </c>
      <c r="I592" s="52">
        <v>11</v>
      </c>
      <c r="J592" s="52" t="s">
        <v>2373</v>
      </c>
      <c r="K592" s="52" t="s">
        <v>8317</v>
      </c>
      <c r="L592" s="52" t="s">
        <v>33</v>
      </c>
      <c r="M592" s="52">
        <v>12</v>
      </c>
      <c r="N592" s="52">
        <v>12</v>
      </c>
      <c r="O592" s="52">
        <v>11</v>
      </c>
      <c r="P592" s="52" t="s">
        <v>1346</v>
      </c>
      <c r="Q592" s="52" t="s">
        <v>1517</v>
      </c>
      <c r="R592" s="52" t="s">
        <v>9602</v>
      </c>
      <c r="S592" s="52">
        <f t="shared" si="9"/>
        <v>51.01</v>
      </c>
      <c r="T592" s="52"/>
      <c r="U592" s="52"/>
    </row>
    <row r="593" spans="1:21" s="46" customFormat="1" ht="16.5" thickTop="1" thickBot="1" x14ac:dyDescent="0.3">
      <c r="A593" s="50" t="s">
        <v>9596</v>
      </c>
      <c r="B593" s="43" t="s">
        <v>9597</v>
      </c>
      <c r="C593" s="43" t="s">
        <v>38</v>
      </c>
      <c r="D593" s="43" t="s">
        <v>17</v>
      </c>
      <c r="E593" s="43" t="s">
        <v>18</v>
      </c>
      <c r="F593" s="43" t="s">
        <v>42</v>
      </c>
      <c r="G593" s="48">
        <v>46210.633333333331</v>
      </c>
      <c r="H593" s="48">
        <v>46211.494444444441</v>
      </c>
      <c r="I593" s="43">
        <v>3</v>
      </c>
      <c r="J593" s="43" t="s">
        <v>1156</v>
      </c>
      <c r="K593" s="43" t="s">
        <v>1156</v>
      </c>
      <c r="L593" s="43" t="s">
        <v>33</v>
      </c>
      <c r="M593" s="43">
        <v>3</v>
      </c>
      <c r="N593" s="43">
        <v>3</v>
      </c>
      <c r="O593" s="43">
        <v>3</v>
      </c>
      <c r="P593" s="43" t="s">
        <v>9598</v>
      </c>
      <c r="Q593" s="43" t="s">
        <v>1517</v>
      </c>
      <c r="R593" s="43" t="s">
        <v>9599</v>
      </c>
      <c r="S593" s="52">
        <f t="shared" si="9"/>
        <v>0.86</v>
      </c>
      <c r="T593" s="47"/>
      <c r="U593" s="47"/>
    </row>
    <row r="594" spans="1:21" ht="16.5" thickTop="1" thickBot="1" x14ac:dyDescent="0.3">
      <c r="A594" s="51" t="s">
        <v>9592</v>
      </c>
      <c r="B594" s="52" t="s">
        <v>9593</v>
      </c>
      <c r="C594" s="52" t="s">
        <v>38</v>
      </c>
      <c r="D594" s="52" t="s">
        <v>17</v>
      </c>
      <c r="E594" s="52" t="s">
        <v>18</v>
      </c>
      <c r="F594" s="52" t="s">
        <v>42</v>
      </c>
      <c r="G594" s="53">
        <v>46210.638194444444</v>
      </c>
      <c r="H594" s="53">
        <v>46213.745833333334</v>
      </c>
      <c r="I594" s="52">
        <v>105</v>
      </c>
      <c r="J594" s="52" t="s">
        <v>1156</v>
      </c>
      <c r="K594" s="52" t="s">
        <v>1156</v>
      </c>
      <c r="L594" s="52" t="s">
        <v>25</v>
      </c>
      <c r="M594" s="52">
        <v>100</v>
      </c>
      <c r="N594" s="52">
        <v>20</v>
      </c>
      <c r="O594" s="52">
        <v>21</v>
      </c>
      <c r="P594" s="52" t="s">
        <v>9594</v>
      </c>
      <c r="Q594" s="52" t="s">
        <v>1517</v>
      </c>
      <c r="R594" s="52" t="s">
        <v>9595</v>
      </c>
      <c r="S594" s="52">
        <f t="shared" si="9"/>
        <v>3.11</v>
      </c>
      <c r="T594" s="52"/>
      <c r="U594" s="52"/>
    </row>
    <row r="595" spans="1:21" s="46" customFormat="1" ht="16.5" thickTop="1" thickBot="1" x14ac:dyDescent="0.3">
      <c r="A595" s="50" t="s">
        <v>9589</v>
      </c>
      <c r="B595" s="43" t="s">
        <v>9590</v>
      </c>
      <c r="C595" s="43" t="s">
        <v>38</v>
      </c>
      <c r="D595" s="43" t="s">
        <v>17</v>
      </c>
      <c r="E595" s="43" t="s">
        <v>18</v>
      </c>
      <c r="F595" s="43" t="s">
        <v>42</v>
      </c>
      <c r="G595" s="48">
        <v>46210.65347222222</v>
      </c>
      <c r="H595" s="48">
        <v>46219.645833333336</v>
      </c>
      <c r="I595" s="43">
        <v>2</v>
      </c>
      <c r="J595" s="43" t="s">
        <v>2373</v>
      </c>
      <c r="K595" s="43" t="s">
        <v>8317</v>
      </c>
      <c r="L595" s="43" t="s">
        <v>33</v>
      </c>
      <c r="M595" s="43">
        <v>2</v>
      </c>
      <c r="N595" s="43">
        <v>2</v>
      </c>
      <c r="O595" s="43">
        <v>2</v>
      </c>
      <c r="P595" s="43" t="s">
        <v>8627</v>
      </c>
      <c r="Q595" s="43" t="s">
        <v>1517</v>
      </c>
      <c r="R595" s="43" t="s">
        <v>9591</v>
      </c>
      <c r="S595" s="52">
        <f t="shared" si="9"/>
        <v>8.99</v>
      </c>
      <c r="T595" s="47"/>
      <c r="U595" s="47"/>
    </row>
    <row r="596" spans="1:21" ht="16.5" thickTop="1" thickBot="1" x14ac:dyDescent="0.3">
      <c r="A596" s="51" t="s">
        <v>9586</v>
      </c>
      <c r="B596" s="52" t="s">
        <v>9587</v>
      </c>
      <c r="C596" s="52" t="s">
        <v>38</v>
      </c>
      <c r="D596" s="52" t="s">
        <v>17</v>
      </c>
      <c r="E596" s="52" t="s">
        <v>18</v>
      </c>
      <c r="F596" s="52" t="s">
        <v>42</v>
      </c>
      <c r="G596" s="53">
        <v>46210.666666666664</v>
      </c>
      <c r="H596" s="53">
        <v>46214.665277777778</v>
      </c>
      <c r="I596" s="52">
        <v>192</v>
      </c>
      <c r="J596" s="52" t="s">
        <v>1156</v>
      </c>
      <c r="K596" s="52" t="s">
        <v>1156</v>
      </c>
      <c r="L596" s="52" t="s">
        <v>25</v>
      </c>
      <c r="M596" s="52">
        <v>192</v>
      </c>
      <c r="N596" s="52">
        <v>32</v>
      </c>
      <c r="O596" s="52">
        <v>32</v>
      </c>
      <c r="P596" s="52" t="s">
        <v>9011</v>
      </c>
      <c r="Q596" s="52" t="s">
        <v>1517</v>
      </c>
      <c r="R596" s="52" t="s">
        <v>9588</v>
      </c>
      <c r="S596" s="52">
        <f t="shared" si="9"/>
        <v>4</v>
      </c>
      <c r="T596" s="52"/>
      <c r="U596" s="52"/>
    </row>
    <row r="597" spans="1:21" s="46" customFormat="1" ht="16.5" thickTop="1" thickBot="1" x14ac:dyDescent="0.3">
      <c r="A597" s="50" t="s">
        <v>9582</v>
      </c>
      <c r="B597" s="43" t="s">
        <v>9583</v>
      </c>
      <c r="C597" s="43" t="s">
        <v>38</v>
      </c>
      <c r="D597" s="43" t="s">
        <v>17</v>
      </c>
      <c r="E597" s="43" t="s">
        <v>18</v>
      </c>
      <c r="F597" s="43" t="s">
        <v>19</v>
      </c>
      <c r="G597" s="48">
        <v>46210.744444444441</v>
      </c>
      <c r="H597" s="48">
        <v>46212.604861111111</v>
      </c>
      <c r="I597" s="43">
        <v>46</v>
      </c>
      <c r="J597" s="43" t="s">
        <v>1156</v>
      </c>
      <c r="K597" s="43" t="s">
        <v>1156</v>
      </c>
      <c r="L597" s="43" t="s">
        <v>33</v>
      </c>
      <c r="M597" s="43">
        <v>46</v>
      </c>
      <c r="N597" s="43">
        <v>46</v>
      </c>
      <c r="O597" s="43">
        <v>46</v>
      </c>
      <c r="P597" s="43" t="s">
        <v>9584</v>
      </c>
      <c r="Q597" s="43" t="s">
        <v>1546</v>
      </c>
      <c r="R597" s="43" t="s">
        <v>9585</v>
      </c>
      <c r="S597" s="52">
        <f t="shared" si="9"/>
        <v>1.86</v>
      </c>
      <c r="T597" s="47"/>
      <c r="U597" s="47"/>
    </row>
    <row r="598" spans="1:21" ht="16.5" thickTop="1" thickBot="1" x14ac:dyDescent="0.3">
      <c r="A598" s="51" t="s">
        <v>9578</v>
      </c>
      <c r="B598" s="52" t="s">
        <v>9579</v>
      </c>
      <c r="C598" s="52" t="s">
        <v>38</v>
      </c>
      <c r="D598" s="52" t="s">
        <v>17</v>
      </c>
      <c r="E598" s="52" t="s">
        <v>18</v>
      </c>
      <c r="F598" s="52" t="s">
        <v>42</v>
      </c>
      <c r="G598" s="53">
        <v>46210.830555555556</v>
      </c>
      <c r="H598" s="53">
        <v>46213.753472222219</v>
      </c>
      <c r="I598" s="52">
        <v>6</v>
      </c>
      <c r="J598" s="52" t="s">
        <v>1156</v>
      </c>
      <c r="K598" s="52" t="s">
        <v>1156</v>
      </c>
      <c r="L598" s="52" t="s">
        <v>33</v>
      </c>
      <c r="M598" s="52">
        <v>6</v>
      </c>
      <c r="N598" s="52">
        <v>6</v>
      </c>
      <c r="O598" s="52">
        <v>6</v>
      </c>
      <c r="P598" s="52" t="s">
        <v>9580</v>
      </c>
      <c r="Q598" s="52" t="s">
        <v>1517</v>
      </c>
      <c r="R598" s="52" t="s">
        <v>9581</v>
      </c>
      <c r="S598" s="52">
        <f t="shared" si="9"/>
        <v>2.92</v>
      </c>
      <c r="T598" s="52"/>
      <c r="U598" s="52"/>
    </row>
    <row r="599" spans="1:21" s="46" customFormat="1" ht="16.5" thickTop="1" thickBot="1" x14ac:dyDescent="0.3">
      <c r="A599" s="50" t="s">
        <v>9575</v>
      </c>
      <c r="B599" s="43" t="s">
        <v>9576</v>
      </c>
      <c r="C599" s="43" t="s">
        <v>38</v>
      </c>
      <c r="D599" s="43" t="s">
        <v>17</v>
      </c>
      <c r="E599" s="43" t="s">
        <v>18</v>
      </c>
      <c r="F599" s="43" t="s">
        <v>42</v>
      </c>
      <c r="G599" s="48">
        <v>46210.841666666667</v>
      </c>
      <c r="H599" s="48">
        <v>46213.862500000003</v>
      </c>
      <c r="I599" s="43">
        <v>8</v>
      </c>
      <c r="J599" s="43" t="s">
        <v>2373</v>
      </c>
      <c r="K599" s="43" t="s">
        <v>8317</v>
      </c>
      <c r="L599" s="43" t="s">
        <v>33</v>
      </c>
      <c r="M599" s="43">
        <v>8</v>
      </c>
      <c r="N599" s="43">
        <v>8</v>
      </c>
      <c r="O599" s="43">
        <v>8</v>
      </c>
      <c r="P599" s="43" t="s">
        <v>8450</v>
      </c>
      <c r="Q599" s="43" t="s">
        <v>1517</v>
      </c>
      <c r="R599" s="43" t="s">
        <v>9577</v>
      </c>
      <c r="S599" s="52">
        <f t="shared" si="9"/>
        <v>3.02</v>
      </c>
      <c r="T599" s="47"/>
      <c r="U599" s="47"/>
    </row>
    <row r="600" spans="1:21" ht="16.5" thickTop="1" thickBot="1" x14ac:dyDescent="0.3">
      <c r="A600" s="51" t="s">
        <v>9572</v>
      </c>
      <c r="B600" s="52" t="s">
        <v>9573</v>
      </c>
      <c r="C600" s="52" t="s">
        <v>38</v>
      </c>
      <c r="D600" s="52" t="s">
        <v>17</v>
      </c>
      <c r="E600" s="52" t="s">
        <v>19</v>
      </c>
      <c r="F600" s="52" t="s">
        <v>28</v>
      </c>
      <c r="G600" s="53">
        <v>46211.544444444444</v>
      </c>
      <c r="H600" s="53">
        <v>46212.55</v>
      </c>
      <c r="I600" s="52">
        <v>22</v>
      </c>
      <c r="J600" s="52" t="s">
        <v>2373</v>
      </c>
      <c r="K600" s="52" t="s">
        <v>8317</v>
      </c>
      <c r="L600" s="52" t="s">
        <v>20</v>
      </c>
      <c r="M600" s="52">
        <v>22</v>
      </c>
      <c r="N600" s="52">
        <v>2</v>
      </c>
      <c r="O600" s="52">
        <v>2</v>
      </c>
      <c r="P600" s="52" t="s">
        <v>1341</v>
      </c>
      <c r="Q600" s="52" t="s">
        <v>1517</v>
      </c>
      <c r="R600" s="52" t="s">
        <v>9574</v>
      </c>
      <c r="S600" s="52">
        <f t="shared" si="9"/>
        <v>1.01</v>
      </c>
      <c r="T600" s="52"/>
      <c r="U600" s="52"/>
    </row>
    <row r="601" spans="1:21" s="46" customFormat="1" ht="16.5" thickTop="1" thickBot="1" x14ac:dyDescent="0.3">
      <c r="A601" s="50" t="s">
        <v>9569</v>
      </c>
      <c r="B601" s="43" t="s">
        <v>9570</v>
      </c>
      <c r="C601" s="43" t="s">
        <v>38</v>
      </c>
      <c r="D601" s="43" t="s">
        <v>17</v>
      </c>
      <c r="E601" s="43" t="s">
        <v>18</v>
      </c>
      <c r="F601" s="43" t="s">
        <v>42</v>
      </c>
      <c r="G601" s="48">
        <v>46211.571527777778</v>
      </c>
      <c r="H601" s="48">
        <v>46213.759027777778</v>
      </c>
      <c r="I601" s="43">
        <v>84</v>
      </c>
      <c r="J601" s="43" t="s">
        <v>1156</v>
      </c>
      <c r="K601" s="43" t="s">
        <v>1156</v>
      </c>
      <c r="L601" s="43" t="s">
        <v>20</v>
      </c>
      <c r="M601" s="43">
        <v>84</v>
      </c>
      <c r="N601" s="43">
        <v>14</v>
      </c>
      <c r="O601" s="43">
        <v>14</v>
      </c>
      <c r="P601" s="43" t="s">
        <v>1428</v>
      </c>
      <c r="Q601" s="43" t="s">
        <v>1514</v>
      </c>
      <c r="R601" s="43" t="s">
        <v>9571</v>
      </c>
      <c r="S601" s="52">
        <f t="shared" si="9"/>
        <v>2.19</v>
      </c>
      <c r="T601" s="47"/>
      <c r="U601" s="47"/>
    </row>
    <row r="602" spans="1:21" ht="16.5" thickTop="1" thickBot="1" x14ac:dyDescent="0.3">
      <c r="A602" s="51" t="s">
        <v>9566</v>
      </c>
      <c r="B602" s="52" t="s">
        <v>9567</v>
      </c>
      <c r="C602" s="52" t="s">
        <v>39</v>
      </c>
      <c r="D602" s="52" t="s">
        <v>17</v>
      </c>
      <c r="E602" s="52" t="s">
        <v>18</v>
      </c>
      <c r="F602" s="52" t="s">
        <v>19</v>
      </c>
      <c r="G602" s="53">
        <v>46211.636805555558</v>
      </c>
      <c r="H602" s="53">
        <v>46217.429166666669</v>
      </c>
      <c r="I602" s="52">
        <v>0</v>
      </c>
      <c r="J602" s="52" t="s">
        <v>2373</v>
      </c>
      <c r="K602" s="52" t="s">
        <v>8264</v>
      </c>
      <c r="L602" s="52" t="s">
        <v>20</v>
      </c>
      <c r="M602" s="52">
        <v>0</v>
      </c>
      <c r="N602" s="52">
        <v>0</v>
      </c>
      <c r="O602" s="52"/>
      <c r="P602" s="52" t="s">
        <v>9206</v>
      </c>
      <c r="Q602" s="52" t="s">
        <v>1517</v>
      </c>
      <c r="R602" s="52" t="s">
        <v>9568</v>
      </c>
      <c r="S602" s="52">
        <f t="shared" si="9"/>
        <v>5.79</v>
      </c>
      <c r="T602" s="52"/>
      <c r="U602" s="52"/>
    </row>
    <row r="603" spans="1:21" s="46" customFormat="1" ht="16.5" thickTop="1" thickBot="1" x14ac:dyDescent="0.3">
      <c r="A603" s="50" t="s">
        <v>9562</v>
      </c>
      <c r="B603" s="43" t="s">
        <v>9563</v>
      </c>
      <c r="C603" s="43" t="s">
        <v>38</v>
      </c>
      <c r="D603" s="43" t="s">
        <v>17</v>
      </c>
      <c r="E603" s="43" t="s">
        <v>18</v>
      </c>
      <c r="F603" s="43" t="s">
        <v>42</v>
      </c>
      <c r="G603" s="48">
        <v>46211.655555555553</v>
      </c>
      <c r="H603" s="48">
        <v>46214.690972222219</v>
      </c>
      <c r="I603" s="43">
        <v>38</v>
      </c>
      <c r="J603" s="43" t="s">
        <v>1156</v>
      </c>
      <c r="K603" s="43" t="s">
        <v>1156</v>
      </c>
      <c r="L603" s="43" t="s">
        <v>36</v>
      </c>
      <c r="M603" s="43">
        <v>38</v>
      </c>
      <c r="N603" s="43">
        <v>30</v>
      </c>
      <c r="O603" s="43">
        <v>30</v>
      </c>
      <c r="P603" s="43" t="s">
        <v>9564</v>
      </c>
      <c r="Q603" s="43" t="s">
        <v>1517</v>
      </c>
      <c r="R603" s="43" t="s">
        <v>9565</v>
      </c>
      <c r="S603" s="52">
        <f t="shared" si="9"/>
        <v>3.04</v>
      </c>
      <c r="T603" s="47"/>
      <c r="U603" s="47"/>
    </row>
    <row r="604" spans="1:21" ht="16.5" thickTop="1" thickBot="1" x14ac:dyDescent="0.3">
      <c r="A604" s="51" t="s">
        <v>9559</v>
      </c>
      <c r="B604" s="52" t="s">
        <v>9560</v>
      </c>
      <c r="C604" s="52" t="s">
        <v>38</v>
      </c>
      <c r="D604" s="52" t="s">
        <v>17</v>
      </c>
      <c r="E604" s="52" t="s">
        <v>18</v>
      </c>
      <c r="F604" s="52" t="s">
        <v>42</v>
      </c>
      <c r="G604" s="53">
        <v>46211.658333333333</v>
      </c>
      <c r="H604" s="53">
        <v>46219.522916666669</v>
      </c>
      <c r="I604" s="52">
        <v>19</v>
      </c>
      <c r="J604" s="52" t="s">
        <v>1156</v>
      </c>
      <c r="K604" s="52" t="s">
        <v>1156</v>
      </c>
      <c r="L604" s="52" t="s">
        <v>36</v>
      </c>
      <c r="M604" s="52">
        <v>14</v>
      </c>
      <c r="N604" s="52">
        <v>14</v>
      </c>
      <c r="O604" s="52">
        <v>19</v>
      </c>
      <c r="P604" s="52" t="s">
        <v>8523</v>
      </c>
      <c r="Q604" s="52" t="s">
        <v>1517</v>
      </c>
      <c r="R604" s="52" t="s">
        <v>9561</v>
      </c>
      <c r="S604" s="52">
        <f t="shared" si="9"/>
        <v>7.86</v>
      </c>
      <c r="T604" s="52"/>
      <c r="U604" s="52"/>
    </row>
    <row r="605" spans="1:21" s="46" customFormat="1" ht="16.5" thickTop="1" thickBot="1" x14ac:dyDescent="0.3">
      <c r="A605" s="50" t="s">
        <v>9555</v>
      </c>
      <c r="B605" s="43" t="s">
        <v>9556</v>
      </c>
      <c r="C605" s="43" t="s">
        <v>38</v>
      </c>
      <c r="D605" s="43" t="s">
        <v>17</v>
      </c>
      <c r="E605" s="43" t="s">
        <v>18</v>
      </c>
      <c r="F605" s="43" t="s">
        <v>42</v>
      </c>
      <c r="G605" s="48">
        <v>46211.661805555559</v>
      </c>
      <c r="H605" s="48">
        <v>46213.770138888889</v>
      </c>
      <c r="I605" s="43">
        <v>36</v>
      </c>
      <c r="J605" s="43" t="s">
        <v>1156</v>
      </c>
      <c r="K605" s="43" t="s">
        <v>1156</v>
      </c>
      <c r="L605" s="43" t="s">
        <v>36</v>
      </c>
      <c r="M605" s="43">
        <v>36</v>
      </c>
      <c r="N605" s="43">
        <v>36</v>
      </c>
      <c r="O605" s="43">
        <v>36</v>
      </c>
      <c r="P605" s="43" t="s">
        <v>9557</v>
      </c>
      <c r="Q605" s="43" t="s">
        <v>1517</v>
      </c>
      <c r="R605" s="43" t="s">
        <v>9558</v>
      </c>
      <c r="S605" s="52">
        <f t="shared" si="9"/>
        <v>2.11</v>
      </c>
      <c r="T605" s="47"/>
      <c r="U605" s="47"/>
    </row>
    <row r="606" spans="1:21" ht="16.5" thickTop="1" thickBot="1" x14ac:dyDescent="0.3">
      <c r="A606" s="51" t="s">
        <v>9551</v>
      </c>
      <c r="B606" s="52" t="s">
        <v>9552</v>
      </c>
      <c r="C606" s="52" t="s">
        <v>38</v>
      </c>
      <c r="D606" s="52" t="s">
        <v>17</v>
      </c>
      <c r="E606" s="52" t="s">
        <v>18</v>
      </c>
      <c r="F606" s="52" t="s">
        <v>42</v>
      </c>
      <c r="G606" s="53">
        <v>46212.59652777778</v>
      </c>
      <c r="H606" s="53">
        <v>46216.430555555555</v>
      </c>
      <c r="I606" s="52">
        <v>7</v>
      </c>
      <c r="J606" s="52" t="s">
        <v>1156</v>
      </c>
      <c r="K606" s="52" t="s">
        <v>1156</v>
      </c>
      <c r="L606" s="52" t="s">
        <v>33</v>
      </c>
      <c r="M606" s="52">
        <v>7</v>
      </c>
      <c r="N606" s="52">
        <v>7</v>
      </c>
      <c r="O606" s="52">
        <v>7</v>
      </c>
      <c r="P606" s="52" t="s">
        <v>9553</v>
      </c>
      <c r="Q606" s="52" t="s">
        <v>1517</v>
      </c>
      <c r="R606" s="52" t="s">
        <v>9554</v>
      </c>
      <c r="S606" s="52">
        <f t="shared" si="9"/>
        <v>3.83</v>
      </c>
      <c r="T606" s="52"/>
      <c r="U606" s="52"/>
    </row>
    <row r="607" spans="1:21" s="46" customFormat="1" ht="16.5" thickTop="1" thickBot="1" x14ac:dyDescent="0.3">
      <c r="A607" s="50" t="s">
        <v>9548</v>
      </c>
      <c r="B607" s="43" t="s">
        <v>9549</v>
      </c>
      <c r="C607" s="43" t="s">
        <v>38</v>
      </c>
      <c r="D607" s="43" t="s">
        <v>17</v>
      </c>
      <c r="E607" s="43" t="s">
        <v>21</v>
      </c>
      <c r="F607" s="43" t="s">
        <v>42</v>
      </c>
      <c r="G607" s="48">
        <v>46212.609722222223</v>
      </c>
      <c r="H607" s="48">
        <v>46217.536805555559</v>
      </c>
      <c r="I607" s="43">
        <v>30</v>
      </c>
      <c r="J607" s="43" t="s">
        <v>2373</v>
      </c>
      <c r="K607" s="43" t="s">
        <v>8317</v>
      </c>
      <c r="L607" s="43" t="s">
        <v>20</v>
      </c>
      <c r="M607" s="43">
        <v>6</v>
      </c>
      <c r="N607" s="43">
        <v>6</v>
      </c>
      <c r="O607" s="43">
        <v>6</v>
      </c>
      <c r="P607" s="43" t="s">
        <v>1463</v>
      </c>
      <c r="Q607" s="43" t="s">
        <v>1517</v>
      </c>
      <c r="R607" s="43" t="s">
        <v>9550</v>
      </c>
      <c r="S607" s="52">
        <f t="shared" si="9"/>
        <v>4.93</v>
      </c>
      <c r="T607" s="47"/>
      <c r="U607" s="47"/>
    </row>
    <row r="608" spans="1:21" ht="16.5" thickTop="1" thickBot="1" x14ac:dyDescent="0.3">
      <c r="A608" s="51" t="s">
        <v>9546</v>
      </c>
      <c r="B608" s="52" t="s">
        <v>9547</v>
      </c>
      <c r="C608" s="52" t="s">
        <v>38</v>
      </c>
      <c r="D608" s="52" t="s">
        <v>17</v>
      </c>
      <c r="E608" s="52" t="s">
        <v>18</v>
      </c>
      <c r="F608" s="52" t="s">
        <v>42</v>
      </c>
      <c r="G608" s="53">
        <v>46212.613194444442</v>
      </c>
      <c r="H608" s="53">
        <v>46219.782638888886</v>
      </c>
      <c r="I608" s="52">
        <v>477</v>
      </c>
      <c r="J608" s="52" t="s">
        <v>2373</v>
      </c>
      <c r="K608" s="52" t="s">
        <v>8315</v>
      </c>
      <c r="L608" s="52" t="s">
        <v>33</v>
      </c>
      <c r="M608" s="52">
        <v>477</v>
      </c>
      <c r="N608" s="52">
        <v>477</v>
      </c>
      <c r="O608" s="52">
        <v>477</v>
      </c>
      <c r="P608" s="52" t="s">
        <v>1355</v>
      </c>
      <c r="Q608" s="52" t="s">
        <v>1546</v>
      </c>
      <c r="R608" s="52"/>
      <c r="S608" s="52">
        <f t="shared" si="9"/>
        <v>7.17</v>
      </c>
      <c r="T608" s="52"/>
      <c r="U608" s="52"/>
    </row>
    <row r="609" spans="1:21" s="46" customFormat="1" ht="16.5" thickTop="1" thickBot="1" x14ac:dyDescent="0.3">
      <c r="A609" s="50" t="s">
        <v>9542</v>
      </c>
      <c r="B609" s="43" t="s">
        <v>9543</v>
      </c>
      <c r="C609" s="43" t="s">
        <v>39</v>
      </c>
      <c r="D609" s="43" t="s">
        <v>17</v>
      </c>
      <c r="E609" s="43" t="s">
        <v>18</v>
      </c>
      <c r="F609" s="43" t="s">
        <v>42</v>
      </c>
      <c r="G609" s="48">
        <v>46212.651388888888</v>
      </c>
      <c r="H609" s="48">
        <v>46218.384722222225</v>
      </c>
      <c r="I609" s="43">
        <v>25</v>
      </c>
      <c r="J609" s="43" t="s">
        <v>1156</v>
      </c>
      <c r="K609" s="43" t="s">
        <v>1156</v>
      </c>
      <c r="L609" s="43" t="s">
        <v>33</v>
      </c>
      <c r="M609" s="43">
        <v>0</v>
      </c>
      <c r="N609" s="43">
        <v>0</v>
      </c>
      <c r="O609" s="43">
        <v>25</v>
      </c>
      <c r="P609" s="43" t="s">
        <v>9544</v>
      </c>
      <c r="Q609" s="43" t="s">
        <v>1546</v>
      </c>
      <c r="R609" s="43" t="s">
        <v>9545</v>
      </c>
      <c r="S609" s="52">
        <f t="shared" si="9"/>
        <v>5.73</v>
      </c>
      <c r="T609" s="47"/>
      <c r="U609" s="47"/>
    </row>
    <row r="610" spans="1:21" ht="16.5" thickTop="1" thickBot="1" x14ac:dyDescent="0.3">
      <c r="A610" s="51" t="s">
        <v>9538</v>
      </c>
      <c r="B610" s="52" t="s">
        <v>9539</v>
      </c>
      <c r="C610" s="52" t="s">
        <v>39</v>
      </c>
      <c r="D610" s="52" t="s">
        <v>17</v>
      </c>
      <c r="E610" s="52" t="s">
        <v>18</v>
      </c>
      <c r="F610" s="52" t="s">
        <v>42</v>
      </c>
      <c r="G610" s="53">
        <v>46212.652083333334</v>
      </c>
      <c r="H610" s="53">
        <v>46217.59375</v>
      </c>
      <c r="I610" s="52">
        <v>42</v>
      </c>
      <c r="J610" s="52" t="s">
        <v>1156</v>
      </c>
      <c r="K610" s="52" t="s">
        <v>1156</v>
      </c>
      <c r="L610" s="52" t="s">
        <v>36</v>
      </c>
      <c r="M610" s="52">
        <v>0</v>
      </c>
      <c r="N610" s="52">
        <v>0</v>
      </c>
      <c r="O610" s="52">
        <v>42</v>
      </c>
      <c r="P610" s="52" t="s">
        <v>9540</v>
      </c>
      <c r="Q610" s="52" t="s">
        <v>1517</v>
      </c>
      <c r="R610" s="52" t="s">
        <v>9541</v>
      </c>
      <c r="S610" s="52">
        <f t="shared" si="9"/>
        <v>4.9400000000000004</v>
      </c>
      <c r="T610" s="52"/>
      <c r="U610" s="52"/>
    </row>
    <row r="611" spans="1:21" s="46" customFormat="1" ht="16.5" thickTop="1" thickBot="1" x14ac:dyDescent="0.3">
      <c r="A611" s="50" t="s">
        <v>9535</v>
      </c>
      <c r="B611" s="43" t="s">
        <v>9536</v>
      </c>
      <c r="C611" s="43" t="s">
        <v>39</v>
      </c>
      <c r="D611" s="43" t="s">
        <v>17</v>
      </c>
      <c r="E611" s="43" t="s">
        <v>18</v>
      </c>
      <c r="F611" s="43" t="s">
        <v>42</v>
      </c>
      <c r="G611" s="48">
        <v>46212.665972222225</v>
      </c>
      <c r="H611" s="48">
        <v>46217.436805555553</v>
      </c>
      <c r="I611" s="43">
        <v>8</v>
      </c>
      <c r="J611" s="43" t="s">
        <v>2373</v>
      </c>
      <c r="K611" s="43" t="s">
        <v>8317</v>
      </c>
      <c r="L611" s="43" t="s">
        <v>33</v>
      </c>
      <c r="M611" s="43">
        <v>0</v>
      </c>
      <c r="N611" s="43">
        <v>0</v>
      </c>
      <c r="O611" s="43">
        <v>8</v>
      </c>
      <c r="P611" s="43" t="s">
        <v>1346</v>
      </c>
      <c r="Q611" s="43" t="s">
        <v>1546</v>
      </c>
      <c r="R611" s="43" t="s">
        <v>9537</v>
      </c>
      <c r="S611" s="52">
        <f t="shared" si="9"/>
        <v>4.7699999999999996</v>
      </c>
      <c r="T611" s="47"/>
      <c r="U611" s="47"/>
    </row>
    <row r="612" spans="1:21" ht="16.5" thickTop="1" thickBot="1" x14ac:dyDescent="0.3">
      <c r="A612" s="51" t="s">
        <v>9531</v>
      </c>
      <c r="B612" s="52" t="s">
        <v>9532</v>
      </c>
      <c r="C612" s="52" t="s">
        <v>39</v>
      </c>
      <c r="D612" s="52" t="s">
        <v>17</v>
      </c>
      <c r="E612" s="52" t="s">
        <v>18</v>
      </c>
      <c r="F612" s="52" t="s">
        <v>42</v>
      </c>
      <c r="G612" s="53">
        <v>46212.668055555558</v>
      </c>
      <c r="H612" s="53">
        <v>46217.411111111112</v>
      </c>
      <c r="I612" s="52">
        <v>1</v>
      </c>
      <c r="J612" s="52" t="s">
        <v>1156</v>
      </c>
      <c r="K612" s="52" t="s">
        <v>1156</v>
      </c>
      <c r="L612" s="52" t="s">
        <v>33</v>
      </c>
      <c r="M612" s="52">
        <v>0</v>
      </c>
      <c r="N612" s="52">
        <v>0</v>
      </c>
      <c r="O612" s="52">
        <v>1</v>
      </c>
      <c r="P612" s="52" t="s">
        <v>9533</v>
      </c>
      <c r="Q612" s="52" t="s">
        <v>1517</v>
      </c>
      <c r="R612" s="52" t="s">
        <v>9534</v>
      </c>
      <c r="S612" s="52">
        <f t="shared" si="9"/>
        <v>4.74</v>
      </c>
      <c r="T612" s="52"/>
      <c r="U612" s="52"/>
    </row>
    <row r="613" spans="1:21" s="46" customFormat="1" ht="16.5" thickTop="1" thickBot="1" x14ac:dyDescent="0.3">
      <c r="A613" s="50" t="s">
        <v>9528</v>
      </c>
      <c r="B613" s="43" t="s">
        <v>9529</v>
      </c>
      <c r="C613" s="43" t="s">
        <v>38</v>
      </c>
      <c r="D613" s="43" t="s">
        <v>17</v>
      </c>
      <c r="E613" s="43" t="s">
        <v>18</v>
      </c>
      <c r="F613" s="43" t="s">
        <v>19</v>
      </c>
      <c r="G613" s="48">
        <v>46212.679861111108</v>
      </c>
      <c r="H613" s="48">
        <v>46213.78125</v>
      </c>
      <c r="I613" s="43">
        <v>8</v>
      </c>
      <c r="J613" s="43" t="s">
        <v>1156</v>
      </c>
      <c r="K613" s="43" t="s">
        <v>1156</v>
      </c>
      <c r="L613" s="43" t="s">
        <v>20</v>
      </c>
      <c r="M613" s="43">
        <v>8</v>
      </c>
      <c r="N613" s="43">
        <v>2</v>
      </c>
      <c r="O613" s="43">
        <v>2</v>
      </c>
      <c r="P613" s="43" t="s">
        <v>1287</v>
      </c>
      <c r="Q613" s="43" t="s">
        <v>1517</v>
      </c>
      <c r="R613" s="43" t="s">
        <v>9530</v>
      </c>
      <c r="S613" s="52">
        <f t="shared" si="9"/>
        <v>1.1000000000000001</v>
      </c>
      <c r="T613" s="47"/>
      <c r="U613" s="47"/>
    </row>
    <row r="614" spans="1:21" ht="16.5" thickTop="1" thickBot="1" x14ac:dyDescent="0.3">
      <c r="A614" s="51" t="s">
        <v>9497</v>
      </c>
      <c r="B614" s="52" t="s">
        <v>9498</v>
      </c>
      <c r="C614" s="52" t="s">
        <v>38</v>
      </c>
      <c r="D614" s="52" t="s">
        <v>17</v>
      </c>
      <c r="E614" s="52" t="s">
        <v>18</v>
      </c>
      <c r="F614" s="52" t="s">
        <v>24</v>
      </c>
      <c r="G614" s="53">
        <v>46212.692361111112</v>
      </c>
      <c r="H614" s="53">
        <v>46220.602777777778</v>
      </c>
      <c r="I614" s="52">
        <v>2591</v>
      </c>
      <c r="J614" s="52" t="s">
        <v>2373</v>
      </c>
      <c r="K614" s="52" t="s">
        <v>8317</v>
      </c>
      <c r="L614" s="52" t="s">
        <v>20</v>
      </c>
      <c r="M614" s="52">
        <v>905</v>
      </c>
      <c r="N614" s="52">
        <v>150</v>
      </c>
      <c r="O614" s="52">
        <v>427</v>
      </c>
      <c r="P614" s="52" t="s">
        <v>1414</v>
      </c>
      <c r="Q614" s="52" t="s">
        <v>1517</v>
      </c>
      <c r="R614" s="52"/>
      <c r="S614" s="52">
        <f t="shared" si="9"/>
        <v>7.91</v>
      </c>
      <c r="T614" s="52"/>
      <c r="U614" s="52"/>
    </row>
    <row r="615" spans="1:21" s="46" customFormat="1" ht="16.5" thickTop="1" thickBot="1" x14ac:dyDescent="0.3">
      <c r="A615" s="50" t="s">
        <v>9524</v>
      </c>
      <c r="B615" s="43" t="s">
        <v>9525</v>
      </c>
      <c r="C615" s="43" t="s">
        <v>39</v>
      </c>
      <c r="D615" s="43" t="s">
        <v>17</v>
      </c>
      <c r="E615" s="43" t="s">
        <v>19</v>
      </c>
      <c r="F615" s="43" t="s">
        <v>42</v>
      </c>
      <c r="G615" s="48">
        <v>46213.441666666666</v>
      </c>
      <c r="H615" s="48">
        <v>46219.727083333331</v>
      </c>
      <c r="I615" s="43">
        <v>55</v>
      </c>
      <c r="J615" s="43" t="s">
        <v>1156</v>
      </c>
      <c r="K615" s="43" t="s">
        <v>1156</v>
      </c>
      <c r="L615" s="43" t="s">
        <v>33</v>
      </c>
      <c r="M615" s="43">
        <v>0</v>
      </c>
      <c r="N615" s="43">
        <v>0</v>
      </c>
      <c r="O615" s="43">
        <v>55</v>
      </c>
      <c r="P615" s="43" t="s">
        <v>9526</v>
      </c>
      <c r="Q615" s="43" t="s">
        <v>1514</v>
      </c>
      <c r="R615" s="43" t="s">
        <v>9527</v>
      </c>
      <c r="S615" s="52">
        <f t="shared" si="9"/>
        <v>6.29</v>
      </c>
      <c r="T615" s="47"/>
      <c r="U615" s="47"/>
    </row>
    <row r="616" spans="1:21" ht="16.5" thickTop="1" thickBot="1" x14ac:dyDescent="0.3">
      <c r="A616" s="51" t="s">
        <v>9520</v>
      </c>
      <c r="B616" s="52" t="s">
        <v>9521</v>
      </c>
      <c r="C616" s="52" t="s">
        <v>38</v>
      </c>
      <c r="D616" s="52" t="s">
        <v>22</v>
      </c>
      <c r="E616" s="52" t="s">
        <v>18</v>
      </c>
      <c r="F616" s="52" t="s">
        <v>42</v>
      </c>
      <c r="G616" s="53">
        <v>46213.501388888886</v>
      </c>
      <c r="H616" s="53">
        <v>46216.536111111112</v>
      </c>
      <c r="I616" s="52">
        <v>1</v>
      </c>
      <c r="J616" s="52" t="s">
        <v>1156</v>
      </c>
      <c r="K616" s="52" t="s">
        <v>1156</v>
      </c>
      <c r="L616" s="52" t="s">
        <v>33</v>
      </c>
      <c r="M616" s="52">
        <v>1</v>
      </c>
      <c r="N616" s="52">
        <v>1</v>
      </c>
      <c r="O616" s="52">
        <v>1</v>
      </c>
      <c r="P616" s="52" t="s">
        <v>9522</v>
      </c>
      <c r="Q616" s="52" t="s">
        <v>1546</v>
      </c>
      <c r="R616" s="52" t="s">
        <v>9523</v>
      </c>
      <c r="S616" s="52">
        <f t="shared" si="9"/>
        <v>3.03</v>
      </c>
      <c r="T616" s="52"/>
      <c r="U616" s="52"/>
    </row>
    <row r="617" spans="1:21" s="46" customFormat="1" ht="16.5" thickTop="1" thickBot="1" x14ac:dyDescent="0.3">
      <c r="A617" s="50" t="s">
        <v>9517</v>
      </c>
      <c r="B617" s="43" t="s">
        <v>9518</v>
      </c>
      <c r="C617" s="43" t="s">
        <v>38</v>
      </c>
      <c r="D617" s="43" t="s">
        <v>17</v>
      </c>
      <c r="E617" s="43" t="s">
        <v>19</v>
      </c>
      <c r="F617" s="43" t="s">
        <v>21</v>
      </c>
      <c r="G617" s="48">
        <v>46213.702777777777</v>
      </c>
      <c r="H617" s="48">
        <v>46216.447222222225</v>
      </c>
      <c r="I617" s="43">
        <v>2</v>
      </c>
      <c r="J617" s="43" t="s">
        <v>2373</v>
      </c>
      <c r="K617" s="43" t="s">
        <v>8317</v>
      </c>
      <c r="L617" s="43" t="s">
        <v>33</v>
      </c>
      <c r="M617" s="43">
        <v>2</v>
      </c>
      <c r="N617" s="43">
        <v>2</v>
      </c>
      <c r="O617" s="43">
        <v>2</v>
      </c>
      <c r="P617" s="43" t="s">
        <v>8627</v>
      </c>
      <c r="Q617" s="43" t="s">
        <v>1517</v>
      </c>
      <c r="R617" s="43" t="s">
        <v>9519</v>
      </c>
      <c r="S617" s="52">
        <f t="shared" si="9"/>
        <v>2.74</v>
      </c>
      <c r="T617" s="47"/>
      <c r="U617" s="47"/>
    </row>
    <row r="618" spans="1:21" ht="16.5" thickTop="1" thickBot="1" x14ac:dyDescent="0.3">
      <c r="A618" s="51" t="s">
        <v>9513</v>
      </c>
      <c r="B618" s="52" t="s">
        <v>9514</v>
      </c>
      <c r="C618" s="52" t="s">
        <v>38</v>
      </c>
      <c r="D618" s="52" t="s">
        <v>17</v>
      </c>
      <c r="E618" s="52" t="s">
        <v>19</v>
      </c>
      <c r="F618" s="52" t="s">
        <v>21</v>
      </c>
      <c r="G618" s="53">
        <v>46213.725694444445</v>
      </c>
      <c r="H618" s="53">
        <v>46226.582638888889</v>
      </c>
      <c r="I618" s="52">
        <v>55</v>
      </c>
      <c r="J618" s="52" t="s">
        <v>2373</v>
      </c>
      <c r="K618" s="52" t="s">
        <v>8329</v>
      </c>
      <c r="L618" s="52" t="s">
        <v>25</v>
      </c>
      <c r="M618" s="52">
        <v>55</v>
      </c>
      <c r="N618" s="52">
        <v>55</v>
      </c>
      <c r="O618" s="52">
        <v>55</v>
      </c>
      <c r="P618" s="52" t="s">
        <v>9515</v>
      </c>
      <c r="Q618" s="52" t="s">
        <v>1517</v>
      </c>
      <c r="R618" s="52" t="s">
        <v>9516</v>
      </c>
      <c r="S618" s="52">
        <f t="shared" si="9"/>
        <v>12.86</v>
      </c>
      <c r="T618" s="52"/>
      <c r="U618" s="52"/>
    </row>
    <row r="619" spans="1:21" s="46" customFormat="1" ht="16.5" thickTop="1" thickBot="1" x14ac:dyDescent="0.3">
      <c r="A619" s="50" t="s">
        <v>9510</v>
      </c>
      <c r="B619" s="43" t="s">
        <v>9511</v>
      </c>
      <c r="C619" s="43" t="s">
        <v>38</v>
      </c>
      <c r="D619" s="43" t="s">
        <v>17</v>
      </c>
      <c r="E619" s="43" t="s">
        <v>18</v>
      </c>
      <c r="F619" s="43" t="s">
        <v>42</v>
      </c>
      <c r="G619" s="48">
        <v>46213.765972222223</v>
      </c>
      <c r="H619" s="48">
        <v>46225.604861111111</v>
      </c>
      <c r="I619" s="43">
        <v>102</v>
      </c>
      <c r="J619" s="43" t="s">
        <v>2373</v>
      </c>
      <c r="K619" s="43" t="s">
        <v>8329</v>
      </c>
      <c r="L619" s="43" t="s">
        <v>25</v>
      </c>
      <c r="M619" s="43">
        <v>102</v>
      </c>
      <c r="N619" s="43">
        <v>25</v>
      </c>
      <c r="O619" s="43">
        <v>25</v>
      </c>
      <c r="P619" s="43" t="s">
        <v>1333</v>
      </c>
      <c r="Q619" s="43" t="s">
        <v>1517</v>
      </c>
      <c r="R619" s="43" t="s">
        <v>9512</v>
      </c>
      <c r="S619" s="52">
        <f t="shared" si="9"/>
        <v>11.84</v>
      </c>
      <c r="T619" s="47"/>
      <c r="U619" s="47"/>
    </row>
    <row r="620" spans="1:21" ht="16.5" thickTop="1" thickBot="1" x14ac:dyDescent="0.3">
      <c r="A620" s="51" t="s">
        <v>9507</v>
      </c>
      <c r="B620" s="52" t="s">
        <v>9508</v>
      </c>
      <c r="C620" s="52" t="s">
        <v>39</v>
      </c>
      <c r="D620" s="52" t="s">
        <v>17</v>
      </c>
      <c r="E620" s="52" t="s">
        <v>19</v>
      </c>
      <c r="F620" s="52" t="s">
        <v>19</v>
      </c>
      <c r="G620" s="53">
        <v>46214.407638888886</v>
      </c>
      <c r="H620" s="53">
        <v>46220.474305555559</v>
      </c>
      <c r="I620" s="52">
        <v>2273</v>
      </c>
      <c r="J620" s="52" t="s">
        <v>1156</v>
      </c>
      <c r="K620" s="52" t="s">
        <v>1156</v>
      </c>
      <c r="L620" s="52" t="s">
        <v>20</v>
      </c>
      <c r="M620" s="52">
        <v>0</v>
      </c>
      <c r="N620" s="52">
        <v>0</v>
      </c>
      <c r="O620" s="52">
        <v>288</v>
      </c>
      <c r="P620" s="52" t="s">
        <v>9203</v>
      </c>
      <c r="Q620" s="52" t="s">
        <v>1517</v>
      </c>
      <c r="R620" s="52" t="s">
        <v>9509</v>
      </c>
      <c r="S620" s="52">
        <f t="shared" si="9"/>
        <v>6.07</v>
      </c>
      <c r="T620" s="52"/>
      <c r="U620" s="52"/>
    </row>
    <row r="621" spans="1:21" s="46" customFormat="1" ht="16.5" thickTop="1" thickBot="1" x14ac:dyDescent="0.3">
      <c r="A621" s="50" t="s">
        <v>9504</v>
      </c>
      <c r="B621" s="43" t="s">
        <v>9505</v>
      </c>
      <c r="C621" s="43" t="s">
        <v>38</v>
      </c>
      <c r="D621" s="43" t="s">
        <v>17</v>
      </c>
      <c r="E621" s="43" t="s">
        <v>18</v>
      </c>
      <c r="F621" s="43" t="s">
        <v>19</v>
      </c>
      <c r="G621" s="48">
        <v>46214.709722222222</v>
      </c>
      <c r="H621" s="48">
        <v>46220.63958333333</v>
      </c>
      <c r="I621" s="43">
        <v>181</v>
      </c>
      <c r="J621" s="43" t="s">
        <v>2373</v>
      </c>
      <c r="K621" s="43" t="s">
        <v>8317</v>
      </c>
      <c r="L621" s="43" t="s">
        <v>20</v>
      </c>
      <c r="M621" s="43">
        <v>147</v>
      </c>
      <c r="N621" s="43">
        <v>30</v>
      </c>
      <c r="O621" s="43">
        <v>32</v>
      </c>
      <c r="P621" s="43" t="s">
        <v>8764</v>
      </c>
      <c r="Q621" s="43" t="s">
        <v>1546</v>
      </c>
      <c r="R621" s="43" t="s">
        <v>9506</v>
      </c>
      <c r="S621" s="52">
        <f t="shared" si="9"/>
        <v>5.93</v>
      </c>
      <c r="T621" s="47"/>
      <c r="U621" s="47"/>
    </row>
    <row r="622" spans="1:21" ht="16.5" thickTop="1" thickBot="1" x14ac:dyDescent="0.3">
      <c r="A622" s="51" t="s">
        <v>9773</v>
      </c>
      <c r="B622" s="52" t="s">
        <v>9774</v>
      </c>
      <c r="C622" s="52" t="s">
        <v>38</v>
      </c>
      <c r="D622" s="52" t="s">
        <v>17</v>
      </c>
      <c r="E622" s="52" t="s">
        <v>18</v>
      </c>
      <c r="F622" s="52" t="s">
        <v>42</v>
      </c>
      <c r="G622" s="53">
        <v>46216.442361111112</v>
      </c>
      <c r="H622" s="53">
        <v>46225.786805555559</v>
      </c>
      <c r="I622" s="52">
        <v>133</v>
      </c>
      <c r="J622" s="52" t="s">
        <v>1156</v>
      </c>
      <c r="K622" s="52" t="s">
        <v>1156</v>
      </c>
      <c r="L622" s="52" t="s">
        <v>31</v>
      </c>
      <c r="M622" s="52">
        <v>133</v>
      </c>
      <c r="N622" s="52">
        <v>31</v>
      </c>
      <c r="O622" s="52">
        <v>31</v>
      </c>
      <c r="P622" s="52" t="s">
        <v>9858</v>
      </c>
      <c r="Q622" s="52" t="s">
        <v>1517</v>
      </c>
      <c r="R622" s="52" t="s">
        <v>9859</v>
      </c>
      <c r="S622" s="52">
        <f t="shared" si="9"/>
        <v>9.34</v>
      </c>
      <c r="T622" s="52"/>
      <c r="U622" s="52"/>
    </row>
    <row r="623" spans="1:21" s="46" customFormat="1" ht="16.5" thickTop="1" thickBot="1" x14ac:dyDescent="0.3">
      <c r="A623" s="50" t="s">
        <v>9771</v>
      </c>
      <c r="B623" s="43" t="s">
        <v>9772</v>
      </c>
      <c r="C623" s="43" t="s">
        <v>38</v>
      </c>
      <c r="D623" s="43" t="s">
        <v>17</v>
      </c>
      <c r="E623" s="43" t="s">
        <v>19</v>
      </c>
      <c r="F623" s="43" t="s">
        <v>21</v>
      </c>
      <c r="G623" s="48">
        <v>46216.470833333333</v>
      </c>
      <c r="H623" s="48">
        <v>46221.536111111112</v>
      </c>
      <c r="I623" s="43">
        <v>4</v>
      </c>
      <c r="J623" s="43" t="s">
        <v>1156</v>
      </c>
      <c r="K623" s="43" t="s">
        <v>1156</v>
      </c>
      <c r="L623" s="43" t="s">
        <v>33</v>
      </c>
      <c r="M623" s="43">
        <v>4</v>
      </c>
      <c r="N623" s="43">
        <v>4</v>
      </c>
      <c r="O623" s="43">
        <v>4</v>
      </c>
      <c r="P623" s="43" t="s">
        <v>1490</v>
      </c>
      <c r="Q623" s="43" t="s">
        <v>1514</v>
      </c>
      <c r="R623" s="43" t="s">
        <v>9857</v>
      </c>
      <c r="S623" s="52">
        <f t="shared" si="9"/>
        <v>5.07</v>
      </c>
      <c r="T623" s="47"/>
      <c r="U623" s="47"/>
    </row>
    <row r="624" spans="1:21" ht="16.5" thickTop="1" thickBot="1" x14ac:dyDescent="0.3">
      <c r="A624" s="51" t="s">
        <v>9769</v>
      </c>
      <c r="B624" s="52" t="s">
        <v>9770</v>
      </c>
      <c r="C624" s="52" t="s">
        <v>38</v>
      </c>
      <c r="D624" s="52" t="s">
        <v>17</v>
      </c>
      <c r="E624" s="52" t="s">
        <v>19</v>
      </c>
      <c r="F624" s="52" t="s">
        <v>21</v>
      </c>
      <c r="G624" s="53">
        <v>46216.484722222223</v>
      </c>
      <c r="H624" s="53">
        <v>46218.724999999999</v>
      </c>
      <c r="I624" s="52">
        <v>181</v>
      </c>
      <c r="J624" s="52" t="s">
        <v>2373</v>
      </c>
      <c r="K624" s="52" t="s">
        <v>8264</v>
      </c>
      <c r="L624" s="52" t="s">
        <v>9854</v>
      </c>
      <c r="M624" s="52">
        <v>181</v>
      </c>
      <c r="N624" s="52">
        <v>181</v>
      </c>
      <c r="O624" s="52">
        <v>181</v>
      </c>
      <c r="P624" s="52" t="s">
        <v>9855</v>
      </c>
      <c r="Q624" s="52" t="s">
        <v>1514</v>
      </c>
      <c r="R624" s="52" t="s">
        <v>9856</v>
      </c>
      <c r="S624" s="52">
        <f t="shared" si="9"/>
        <v>2.2400000000000002</v>
      </c>
      <c r="T624" s="52"/>
      <c r="U624" s="52"/>
    </row>
    <row r="625" spans="1:21" s="46" customFormat="1" ht="16.5" thickTop="1" thickBot="1" x14ac:dyDescent="0.3">
      <c r="A625" s="50" t="s">
        <v>9767</v>
      </c>
      <c r="B625" s="43" t="s">
        <v>9768</v>
      </c>
      <c r="C625" s="43" t="s">
        <v>38</v>
      </c>
      <c r="D625" s="43" t="s">
        <v>17</v>
      </c>
      <c r="E625" s="43" t="s">
        <v>19</v>
      </c>
      <c r="F625" s="43" t="s">
        <v>21</v>
      </c>
      <c r="G625" s="48">
        <v>46216.531944444447</v>
      </c>
      <c r="H625" s="48">
        <v>46217.592361111114</v>
      </c>
      <c r="I625" s="43">
        <v>110</v>
      </c>
      <c r="J625" s="43" t="s">
        <v>1156</v>
      </c>
      <c r="K625" s="43" t="s">
        <v>1156</v>
      </c>
      <c r="L625" s="43" t="s">
        <v>20</v>
      </c>
      <c r="M625" s="43">
        <v>110</v>
      </c>
      <c r="N625" s="43">
        <v>5</v>
      </c>
      <c r="O625" s="43">
        <v>5</v>
      </c>
      <c r="P625" s="43" t="s">
        <v>1412</v>
      </c>
      <c r="Q625" s="43" t="s">
        <v>1517</v>
      </c>
      <c r="R625" s="43" t="s">
        <v>9853</v>
      </c>
      <c r="S625" s="52">
        <f t="shared" si="9"/>
        <v>1.06</v>
      </c>
      <c r="T625" s="47"/>
      <c r="U625" s="47"/>
    </row>
    <row r="626" spans="1:21" ht="16.5" thickTop="1" thickBot="1" x14ac:dyDescent="0.3">
      <c r="A626" s="51" t="s">
        <v>9765</v>
      </c>
      <c r="B626" s="52" t="s">
        <v>9766</v>
      </c>
      <c r="C626" s="52" t="s">
        <v>38</v>
      </c>
      <c r="D626" s="52" t="s">
        <v>17</v>
      </c>
      <c r="E626" s="52" t="s">
        <v>18</v>
      </c>
      <c r="F626" s="52" t="s">
        <v>42</v>
      </c>
      <c r="G626" s="53">
        <v>46216.535416666666</v>
      </c>
      <c r="H626" s="53">
        <v>46218.724305555559</v>
      </c>
      <c r="I626" s="52">
        <v>22</v>
      </c>
      <c r="J626" s="52" t="s">
        <v>1156</v>
      </c>
      <c r="K626" s="52" t="s">
        <v>1156</v>
      </c>
      <c r="L626" s="52" t="s">
        <v>36</v>
      </c>
      <c r="M626" s="52">
        <v>22</v>
      </c>
      <c r="N626" s="52">
        <v>22</v>
      </c>
      <c r="O626" s="52">
        <v>22</v>
      </c>
      <c r="P626" s="52" t="s">
        <v>9832</v>
      </c>
      <c r="Q626" s="52" t="s">
        <v>1517</v>
      </c>
      <c r="R626" s="52" t="s">
        <v>9852</v>
      </c>
      <c r="S626" s="52">
        <f t="shared" si="9"/>
        <v>2.19</v>
      </c>
      <c r="T626" s="52"/>
      <c r="U626" s="52"/>
    </row>
    <row r="627" spans="1:21" s="46" customFormat="1" ht="16.5" thickTop="1" thickBot="1" x14ac:dyDescent="0.3">
      <c r="A627" s="50" t="s">
        <v>9763</v>
      </c>
      <c r="B627" s="43" t="s">
        <v>9764</v>
      </c>
      <c r="C627" s="43" t="s">
        <v>39</v>
      </c>
      <c r="D627" s="43" t="s">
        <v>17</v>
      </c>
      <c r="E627" s="43" t="s">
        <v>18</v>
      </c>
      <c r="F627" s="43" t="s">
        <v>42</v>
      </c>
      <c r="G627" s="48">
        <v>46216.568749999999</v>
      </c>
      <c r="H627" s="48">
        <v>46218.527083333334</v>
      </c>
      <c r="I627" s="43">
        <v>437</v>
      </c>
      <c r="J627" s="43" t="s">
        <v>1156</v>
      </c>
      <c r="K627" s="43" t="s">
        <v>1156</v>
      </c>
      <c r="L627" s="43" t="s">
        <v>36</v>
      </c>
      <c r="M627" s="43">
        <v>0</v>
      </c>
      <c r="N627" s="43">
        <v>0</v>
      </c>
      <c r="O627" s="43">
        <v>437</v>
      </c>
      <c r="P627" s="43" t="s">
        <v>9850</v>
      </c>
      <c r="Q627" s="43" t="s">
        <v>1517</v>
      </c>
      <c r="R627" s="43" t="s">
        <v>9851</v>
      </c>
      <c r="S627" s="52">
        <f t="shared" si="9"/>
        <v>1.96</v>
      </c>
      <c r="T627" s="47"/>
      <c r="U627" s="47"/>
    </row>
    <row r="628" spans="1:21" ht="16.5" thickTop="1" thickBot="1" x14ac:dyDescent="0.3">
      <c r="A628" s="51" t="s">
        <v>9761</v>
      </c>
      <c r="B628" s="52" t="s">
        <v>9762</v>
      </c>
      <c r="C628" s="52" t="s">
        <v>38</v>
      </c>
      <c r="D628" s="52" t="s">
        <v>17</v>
      </c>
      <c r="E628" s="52" t="s">
        <v>18</v>
      </c>
      <c r="F628" s="52" t="s">
        <v>42</v>
      </c>
      <c r="G628" s="53">
        <v>46216.627083333333</v>
      </c>
      <c r="H628" s="53">
        <v>46219.572916666664</v>
      </c>
      <c r="I628" s="52">
        <v>10</v>
      </c>
      <c r="J628" s="52" t="s">
        <v>1156</v>
      </c>
      <c r="K628" s="52" t="s">
        <v>1156</v>
      </c>
      <c r="L628" s="52" t="s">
        <v>36</v>
      </c>
      <c r="M628" s="52">
        <v>10</v>
      </c>
      <c r="N628" s="52">
        <v>10</v>
      </c>
      <c r="O628" s="52">
        <v>10</v>
      </c>
      <c r="P628" s="52" t="s">
        <v>1330</v>
      </c>
      <c r="Q628" s="52" t="s">
        <v>1517</v>
      </c>
      <c r="R628" s="52" t="s">
        <v>9849</v>
      </c>
      <c r="S628" s="52">
        <f t="shared" si="9"/>
        <v>2.95</v>
      </c>
      <c r="T628" s="52"/>
      <c r="U628" s="52"/>
    </row>
    <row r="629" spans="1:21" s="46" customFormat="1" ht="16.5" thickTop="1" thickBot="1" x14ac:dyDescent="0.3">
      <c r="A629" s="50" t="s">
        <v>9759</v>
      </c>
      <c r="B629" s="43" t="s">
        <v>9760</v>
      </c>
      <c r="C629" s="43" t="s">
        <v>38</v>
      </c>
      <c r="D629" s="43" t="s">
        <v>17</v>
      </c>
      <c r="E629" s="43" t="s">
        <v>18</v>
      </c>
      <c r="F629" s="43" t="s">
        <v>28</v>
      </c>
      <c r="G629" s="48">
        <v>46216.645833333336</v>
      </c>
      <c r="H629" s="48">
        <v>46219.583333333336</v>
      </c>
      <c r="I629" s="43">
        <v>77</v>
      </c>
      <c r="J629" s="43" t="s">
        <v>1156</v>
      </c>
      <c r="K629" s="43" t="s">
        <v>1156</v>
      </c>
      <c r="L629" s="43" t="s">
        <v>20</v>
      </c>
      <c r="M629" s="43">
        <v>77</v>
      </c>
      <c r="N629" s="43">
        <v>69</v>
      </c>
      <c r="O629" s="43">
        <v>69</v>
      </c>
      <c r="P629" s="43" t="s">
        <v>8774</v>
      </c>
      <c r="Q629" s="43" t="s">
        <v>1514</v>
      </c>
      <c r="R629" s="43" t="s">
        <v>9848</v>
      </c>
      <c r="S629" s="52">
        <f t="shared" si="9"/>
        <v>2.94</v>
      </c>
      <c r="T629" s="47"/>
      <c r="U629" s="47"/>
    </row>
    <row r="630" spans="1:21" ht="16.5" thickTop="1" thickBot="1" x14ac:dyDescent="0.3">
      <c r="A630" s="51" t="s">
        <v>9757</v>
      </c>
      <c r="B630" s="52" t="s">
        <v>9758</v>
      </c>
      <c r="C630" s="52" t="s">
        <v>38</v>
      </c>
      <c r="D630" s="52" t="s">
        <v>17</v>
      </c>
      <c r="E630" s="52" t="s">
        <v>18</v>
      </c>
      <c r="F630" s="52" t="s">
        <v>42</v>
      </c>
      <c r="G630" s="53">
        <v>46216.723611111112</v>
      </c>
      <c r="H630" s="53">
        <v>46220.444444444445</v>
      </c>
      <c r="I630" s="52">
        <v>6</v>
      </c>
      <c r="J630" s="52" t="s">
        <v>1156</v>
      </c>
      <c r="K630" s="52" t="s">
        <v>1156</v>
      </c>
      <c r="L630" s="52" t="s">
        <v>33</v>
      </c>
      <c r="M630" s="52">
        <v>6</v>
      </c>
      <c r="N630" s="52">
        <v>6</v>
      </c>
      <c r="O630" s="52">
        <v>6</v>
      </c>
      <c r="P630" s="52" t="s">
        <v>9846</v>
      </c>
      <c r="Q630" s="52" t="s">
        <v>1546</v>
      </c>
      <c r="R630" s="52" t="s">
        <v>9847</v>
      </c>
      <c r="S630" s="52">
        <f t="shared" si="9"/>
        <v>3.72</v>
      </c>
      <c r="T630" s="52"/>
      <c r="U630" s="52"/>
    </row>
    <row r="631" spans="1:21" s="46" customFormat="1" ht="16.5" thickTop="1" thickBot="1" x14ac:dyDescent="0.3">
      <c r="A631" s="50" t="s">
        <v>9755</v>
      </c>
      <c r="B631" s="43" t="s">
        <v>9756</v>
      </c>
      <c r="C631" s="43" t="s">
        <v>38</v>
      </c>
      <c r="D631" s="43" t="s">
        <v>17</v>
      </c>
      <c r="E631" s="43" t="s">
        <v>18</v>
      </c>
      <c r="F631" s="43" t="s">
        <v>42</v>
      </c>
      <c r="G631" s="48">
        <v>46216.727083333331</v>
      </c>
      <c r="H631" s="48">
        <v>46227.463888888888</v>
      </c>
      <c r="I631" s="43">
        <v>612</v>
      </c>
      <c r="J631" s="43" t="s">
        <v>1156</v>
      </c>
      <c r="K631" s="43" t="s">
        <v>1156</v>
      </c>
      <c r="L631" s="43" t="s">
        <v>25</v>
      </c>
      <c r="M631" s="43">
        <v>567</v>
      </c>
      <c r="N631" s="43">
        <v>110</v>
      </c>
      <c r="O631" s="43">
        <v>61</v>
      </c>
      <c r="P631" s="43" t="s">
        <v>9844</v>
      </c>
      <c r="Q631" s="43" t="s">
        <v>1517</v>
      </c>
      <c r="R631" s="43" t="s">
        <v>9845</v>
      </c>
      <c r="S631" s="52">
        <f t="shared" si="9"/>
        <v>10.74</v>
      </c>
      <c r="T631" s="47"/>
      <c r="U631" s="47"/>
    </row>
    <row r="632" spans="1:21" ht="16.5" thickTop="1" thickBot="1" x14ac:dyDescent="0.3">
      <c r="A632" s="51" t="s">
        <v>9753</v>
      </c>
      <c r="B632" s="52" t="s">
        <v>9754</v>
      </c>
      <c r="C632" s="52" t="s">
        <v>38</v>
      </c>
      <c r="D632" s="52" t="s">
        <v>17</v>
      </c>
      <c r="E632" s="52" t="s">
        <v>19</v>
      </c>
      <c r="F632" s="52" t="s">
        <v>21</v>
      </c>
      <c r="G632" s="53">
        <v>46216.78402777778</v>
      </c>
      <c r="H632" s="53">
        <v>46219.601388888892</v>
      </c>
      <c r="I632" s="52">
        <v>33</v>
      </c>
      <c r="J632" s="52" t="s">
        <v>1156</v>
      </c>
      <c r="K632" s="52" t="s">
        <v>1156</v>
      </c>
      <c r="L632" s="52" t="s">
        <v>20</v>
      </c>
      <c r="M632" s="52">
        <v>33</v>
      </c>
      <c r="N632" s="52">
        <v>5</v>
      </c>
      <c r="O632" s="52">
        <v>5</v>
      </c>
      <c r="P632" s="52" t="s">
        <v>1414</v>
      </c>
      <c r="Q632" s="52" t="s">
        <v>1517</v>
      </c>
      <c r="R632" s="52" t="s">
        <v>9843</v>
      </c>
      <c r="S632" s="52">
        <f t="shared" si="9"/>
        <v>2.82</v>
      </c>
      <c r="T632" s="52"/>
      <c r="U632" s="52"/>
    </row>
    <row r="633" spans="1:21" s="46" customFormat="1" ht="16.5" thickTop="1" thickBot="1" x14ac:dyDescent="0.3">
      <c r="A633" s="50" t="s">
        <v>9751</v>
      </c>
      <c r="B633" s="43" t="s">
        <v>9752</v>
      </c>
      <c r="C633" s="43" t="s">
        <v>38</v>
      </c>
      <c r="D633" s="43" t="s">
        <v>17</v>
      </c>
      <c r="E633" s="43" t="s">
        <v>18</v>
      </c>
      <c r="F633" s="43" t="s">
        <v>42</v>
      </c>
      <c r="G633" s="48">
        <v>46217.430555555555</v>
      </c>
      <c r="H633" s="48">
        <v>46218.714583333334</v>
      </c>
      <c r="I633" s="43">
        <v>1</v>
      </c>
      <c r="J633" s="43" t="s">
        <v>1156</v>
      </c>
      <c r="K633" s="43" t="s">
        <v>1156</v>
      </c>
      <c r="L633" s="43" t="s">
        <v>33</v>
      </c>
      <c r="M633" s="43">
        <v>1</v>
      </c>
      <c r="N633" s="43">
        <v>1</v>
      </c>
      <c r="O633" s="43">
        <v>1</v>
      </c>
      <c r="P633" s="43" t="s">
        <v>9366</v>
      </c>
      <c r="Q633" s="43" t="s">
        <v>1546</v>
      </c>
      <c r="R633" s="43" t="s">
        <v>9842</v>
      </c>
      <c r="S633" s="52">
        <f t="shared" si="9"/>
        <v>1.28</v>
      </c>
      <c r="T633" s="47"/>
      <c r="U633" s="47"/>
    </row>
    <row r="634" spans="1:21" ht="16.5" thickTop="1" thickBot="1" x14ac:dyDescent="0.3">
      <c r="A634" s="51" t="s">
        <v>9747</v>
      </c>
      <c r="B634" s="52" t="s">
        <v>9748</v>
      </c>
      <c r="C634" s="52" t="s">
        <v>39</v>
      </c>
      <c r="D634" s="52" t="s">
        <v>17</v>
      </c>
      <c r="E634" s="52" t="s">
        <v>18</v>
      </c>
      <c r="F634" s="52" t="s">
        <v>24</v>
      </c>
      <c r="G634" s="53">
        <v>46217.497916666667</v>
      </c>
      <c r="H634" s="53">
        <v>46222.349305555559</v>
      </c>
      <c r="I634" s="52">
        <v>108</v>
      </c>
      <c r="J634" s="52" t="s">
        <v>2373</v>
      </c>
      <c r="K634" s="52" t="s">
        <v>9860</v>
      </c>
      <c r="L634" s="52" t="s">
        <v>20</v>
      </c>
      <c r="M634" s="52">
        <v>108</v>
      </c>
      <c r="N634" s="52">
        <v>108</v>
      </c>
      <c r="O634" s="52">
        <v>108</v>
      </c>
      <c r="P634" s="52" t="s">
        <v>9838</v>
      </c>
      <c r="Q634" s="52" t="s">
        <v>1517</v>
      </c>
      <c r="R634" s="52"/>
      <c r="S634" s="52">
        <f t="shared" si="9"/>
        <v>4.8499999999999996</v>
      </c>
      <c r="T634" s="52"/>
      <c r="U634" s="52"/>
    </row>
    <row r="635" spans="1:21" s="46" customFormat="1" ht="16.5" thickTop="1" thickBot="1" x14ac:dyDescent="0.3">
      <c r="A635" s="50" t="s">
        <v>9749</v>
      </c>
      <c r="B635" s="43" t="s">
        <v>9750</v>
      </c>
      <c r="C635" s="43" t="s">
        <v>38</v>
      </c>
      <c r="D635" s="43" t="s">
        <v>17</v>
      </c>
      <c r="E635" s="43" t="s">
        <v>19</v>
      </c>
      <c r="F635" s="43" t="s">
        <v>24</v>
      </c>
      <c r="G635" s="48">
        <v>46217.497916666667</v>
      </c>
      <c r="H635" s="48">
        <v>46219.491666666669</v>
      </c>
      <c r="I635" s="43">
        <v>2293</v>
      </c>
      <c r="J635" s="43" t="s">
        <v>2373</v>
      </c>
      <c r="K635" s="43" t="s">
        <v>8278</v>
      </c>
      <c r="L635" s="43" t="s">
        <v>9839</v>
      </c>
      <c r="M635" s="43">
        <v>2293</v>
      </c>
      <c r="N635" s="43">
        <v>409</v>
      </c>
      <c r="O635" s="43">
        <v>409</v>
      </c>
      <c r="P635" s="43" t="s">
        <v>9840</v>
      </c>
      <c r="Q635" s="43" t="s">
        <v>1517</v>
      </c>
      <c r="R635" s="43" t="s">
        <v>9841</v>
      </c>
      <c r="S635" s="52">
        <f t="shared" si="9"/>
        <v>1.99</v>
      </c>
      <c r="T635" s="47"/>
      <c r="U635" s="47"/>
    </row>
    <row r="636" spans="1:21" ht="16.5" thickTop="1" thickBot="1" x14ac:dyDescent="0.3">
      <c r="A636" s="51" t="s">
        <v>9745</v>
      </c>
      <c r="B636" s="52" t="s">
        <v>9746</v>
      </c>
      <c r="C636" s="52" t="s">
        <v>38</v>
      </c>
      <c r="D636" s="52" t="s">
        <v>17</v>
      </c>
      <c r="E636" s="52" t="s">
        <v>18</v>
      </c>
      <c r="F636" s="52" t="s">
        <v>42</v>
      </c>
      <c r="G636" s="53">
        <v>46217.51666666667</v>
      </c>
      <c r="H636" s="53">
        <v>46225.51458333333</v>
      </c>
      <c r="I636" s="52">
        <v>486</v>
      </c>
      <c r="J636" s="52" t="s">
        <v>1156</v>
      </c>
      <c r="K636" s="52" t="s">
        <v>1156</v>
      </c>
      <c r="L636" s="52" t="s">
        <v>31</v>
      </c>
      <c r="M636" s="52">
        <v>486</v>
      </c>
      <c r="N636" s="52">
        <v>93</v>
      </c>
      <c r="O636" s="52">
        <v>93</v>
      </c>
      <c r="P636" s="52" t="s">
        <v>9467</v>
      </c>
      <c r="Q636" s="52" t="s">
        <v>1517</v>
      </c>
      <c r="R636" s="52" t="s">
        <v>9837</v>
      </c>
      <c r="S636" s="52">
        <f t="shared" si="9"/>
        <v>8</v>
      </c>
      <c r="T636" s="52"/>
      <c r="U636" s="52"/>
    </row>
    <row r="637" spans="1:21" s="46" customFormat="1" ht="16.5" thickTop="1" thickBot="1" x14ac:dyDescent="0.3">
      <c r="A637" s="50" t="s">
        <v>9743</v>
      </c>
      <c r="B637" s="43" t="s">
        <v>9744</v>
      </c>
      <c r="C637" s="43" t="s">
        <v>38</v>
      </c>
      <c r="D637" s="43" t="s">
        <v>17</v>
      </c>
      <c r="E637" s="43" t="s">
        <v>18</v>
      </c>
      <c r="F637" s="43" t="s">
        <v>42</v>
      </c>
      <c r="G637" s="48">
        <v>46217.520833333336</v>
      </c>
      <c r="H637" s="48">
        <v>46220.540972222225</v>
      </c>
      <c r="I637" s="43">
        <v>21</v>
      </c>
      <c r="J637" s="43" t="s">
        <v>2373</v>
      </c>
      <c r="K637" s="43" t="s">
        <v>8329</v>
      </c>
      <c r="L637" s="43" t="s">
        <v>25</v>
      </c>
      <c r="M637" s="43">
        <v>21</v>
      </c>
      <c r="N637" s="43">
        <v>17</v>
      </c>
      <c r="O637" s="43">
        <v>17</v>
      </c>
      <c r="P637" s="43" t="s">
        <v>9835</v>
      </c>
      <c r="Q637" s="43" t="s">
        <v>1517</v>
      </c>
      <c r="R637" s="43" t="s">
        <v>9836</v>
      </c>
      <c r="S637" s="52">
        <f t="shared" si="9"/>
        <v>3.02</v>
      </c>
      <c r="T637" s="47"/>
      <c r="U637" s="47"/>
    </row>
    <row r="638" spans="1:21" ht="16.5" thickTop="1" thickBot="1" x14ac:dyDescent="0.3">
      <c r="A638" s="51" t="s">
        <v>9741</v>
      </c>
      <c r="B638" s="52" t="s">
        <v>9742</v>
      </c>
      <c r="C638" s="52" t="s">
        <v>38</v>
      </c>
      <c r="D638" s="52" t="s">
        <v>17</v>
      </c>
      <c r="E638" s="52" t="s">
        <v>19</v>
      </c>
      <c r="F638" s="52" t="s">
        <v>21</v>
      </c>
      <c r="G638" s="53">
        <v>46217.558333333334</v>
      </c>
      <c r="H638" s="53">
        <v>46219.663194444445</v>
      </c>
      <c r="I638" s="52">
        <v>60</v>
      </c>
      <c r="J638" s="52" t="s">
        <v>1156</v>
      </c>
      <c r="K638" s="52" t="s">
        <v>1156</v>
      </c>
      <c r="L638" s="52" t="s">
        <v>20</v>
      </c>
      <c r="M638" s="52">
        <v>60</v>
      </c>
      <c r="N638" s="52">
        <v>12</v>
      </c>
      <c r="O638" s="52">
        <v>12</v>
      </c>
      <c r="P638" s="52" t="s">
        <v>8788</v>
      </c>
      <c r="Q638" s="52" t="s">
        <v>1517</v>
      </c>
      <c r="R638" s="52" t="s">
        <v>9834</v>
      </c>
      <c r="S638" s="52">
        <f t="shared" si="9"/>
        <v>2.1</v>
      </c>
      <c r="T638" s="52"/>
      <c r="U638" s="52"/>
    </row>
    <row r="639" spans="1:21" s="46" customFormat="1" ht="16.5" thickTop="1" thickBot="1" x14ac:dyDescent="0.3">
      <c r="A639" s="50" t="s">
        <v>9739</v>
      </c>
      <c r="B639" s="43" t="s">
        <v>9740</v>
      </c>
      <c r="C639" s="43" t="s">
        <v>38</v>
      </c>
      <c r="D639" s="43" t="s">
        <v>17</v>
      </c>
      <c r="E639" s="43" t="s">
        <v>18</v>
      </c>
      <c r="F639" s="43" t="s">
        <v>19</v>
      </c>
      <c r="G639" s="48">
        <v>46217.590277777781</v>
      </c>
      <c r="H639" s="48">
        <v>46220.47152777778</v>
      </c>
      <c r="I639" s="43">
        <v>3</v>
      </c>
      <c r="J639" s="43" t="s">
        <v>1156</v>
      </c>
      <c r="K639" s="43" t="s">
        <v>1156</v>
      </c>
      <c r="L639" s="43" t="s">
        <v>36</v>
      </c>
      <c r="M639" s="43">
        <v>3</v>
      </c>
      <c r="N639" s="43">
        <v>3</v>
      </c>
      <c r="O639" s="43">
        <v>3</v>
      </c>
      <c r="P639" s="43" t="s">
        <v>9832</v>
      </c>
      <c r="Q639" s="43" t="s">
        <v>1517</v>
      </c>
      <c r="R639" s="43" t="s">
        <v>9833</v>
      </c>
      <c r="S639" s="52">
        <f t="shared" si="9"/>
        <v>2.88</v>
      </c>
      <c r="T639" s="47"/>
      <c r="U639" s="47"/>
    </row>
    <row r="640" spans="1:21" ht="16.5" thickTop="1" thickBot="1" x14ac:dyDescent="0.3">
      <c r="A640" s="51" t="s">
        <v>9737</v>
      </c>
      <c r="B640" s="52" t="s">
        <v>9738</v>
      </c>
      <c r="C640" s="52" t="s">
        <v>38</v>
      </c>
      <c r="D640" s="52" t="s">
        <v>17</v>
      </c>
      <c r="E640" s="52" t="s">
        <v>19</v>
      </c>
      <c r="F640" s="52" t="s">
        <v>42</v>
      </c>
      <c r="G640" s="53">
        <v>46217.661111111112</v>
      </c>
      <c r="H640" s="53">
        <v>46221.543055555558</v>
      </c>
      <c r="I640" s="52">
        <v>3</v>
      </c>
      <c r="J640" s="52" t="s">
        <v>1156</v>
      </c>
      <c r="K640" s="52" t="s">
        <v>1156</v>
      </c>
      <c r="L640" s="52" t="s">
        <v>33</v>
      </c>
      <c r="M640" s="52">
        <v>3</v>
      </c>
      <c r="N640" s="52">
        <v>3</v>
      </c>
      <c r="O640" s="52">
        <v>3</v>
      </c>
      <c r="P640" s="52" t="s">
        <v>9830</v>
      </c>
      <c r="Q640" s="52" t="s">
        <v>1514</v>
      </c>
      <c r="R640" s="52" t="s">
        <v>9831</v>
      </c>
      <c r="S640" s="52">
        <f t="shared" si="9"/>
        <v>3.88</v>
      </c>
      <c r="T640" s="52"/>
      <c r="U640" s="52"/>
    </row>
    <row r="641" spans="1:21" s="46" customFormat="1" ht="16.5" thickTop="1" thickBot="1" x14ac:dyDescent="0.3">
      <c r="A641" s="50" t="s">
        <v>9735</v>
      </c>
      <c r="B641" s="43" t="s">
        <v>9736</v>
      </c>
      <c r="C641" s="43" t="s">
        <v>38</v>
      </c>
      <c r="D641" s="43" t="s">
        <v>17</v>
      </c>
      <c r="E641" s="43" t="s">
        <v>18</v>
      </c>
      <c r="F641" s="43" t="s">
        <v>42</v>
      </c>
      <c r="G641" s="48">
        <v>46217.6875</v>
      </c>
      <c r="H641" s="48">
        <v>46221.428472222222</v>
      </c>
      <c r="I641" s="43">
        <v>48</v>
      </c>
      <c r="J641" s="43" t="s">
        <v>1156</v>
      </c>
      <c r="K641" s="43" t="s">
        <v>1156</v>
      </c>
      <c r="L641" s="43" t="s">
        <v>33</v>
      </c>
      <c r="M641" s="43">
        <v>48</v>
      </c>
      <c r="N641" s="43">
        <v>48</v>
      </c>
      <c r="O641" s="43">
        <v>48</v>
      </c>
      <c r="P641" s="43" t="s">
        <v>1439</v>
      </c>
      <c r="Q641" s="43" t="s">
        <v>1546</v>
      </c>
      <c r="R641" s="43" t="s">
        <v>9829</v>
      </c>
      <c r="S641" s="52">
        <f t="shared" si="9"/>
        <v>3.74</v>
      </c>
      <c r="T641" s="47"/>
      <c r="U641" s="47"/>
    </row>
    <row r="642" spans="1:21" ht="16.5" thickTop="1" thickBot="1" x14ac:dyDescent="0.3">
      <c r="A642" s="51" t="s">
        <v>9733</v>
      </c>
      <c r="B642" s="52" t="s">
        <v>9734</v>
      </c>
      <c r="C642" s="52" t="s">
        <v>38</v>
      </c>
      <c r="D642" s="52" t="s">
        <v>17</v>
      </c>
      <c r="E642" s="52" t="s">
        <v>19</v>
      </c>
      <c r="F642" s="52" t="s">
        <v>21</v>
      </c>
      <c r="G642" s="53">
        <v>46217.703472222223</v>
      </c>
      <c r="H642" s="53">
        <v>46224.563194444447</v>
      </c>
      <c r="I642" s="52">
        <v>200</v>
      </c>
      <c r="J642" s="52" t="s">
        <v>1156</v>
      </c>
      <c r="K642" s="52" t="s">
        <v>1156</v>
      </c>
      <c r="L642" s="52" t="s">
        <v>20</v>
      </c>
      <c r="M642" s="52">
        <v>200</v>
      </c>
      <c r="N642" s="52">
        <v>25</v>
      </c>
      <c r="O642" s="52">
        <v>25</v>
      </c>
      <c r="P642" s="52" t="s">
        <v>9827</v>
      </c>
      <c r="Q642" s="52" t="s">
        <v>1514</v>
      </c>
      <c r="R642" s="52" t="s">
        <v>9828</v>
      </c>
      <c r="S642" s="52">
        <f t="shared" ref="S642:S705" si="10">IF(OR(G642="",H642=""),"",ROUND(H642-G642,2))</f>
        <v>6.86</v>
      </c>
      <c r="T642" s="52"/>
      <c r="U642" s="52"/>
    </row>
    <row r="643" spans="1:21" s="46" customFormat="1" ht="16.5" thickTop="1" thickBot="1" x14ac:dyDescent="0.3">
      <c r="A643" s="50" t="s">
        <v>9731</v>
      </c>
      <c r="B643" s="43" t="s">
        <v>9732</v>
      </c>
      <c r="C643" s="43" t="s">
        <v>38</v>
      </c>
      <c r="D643" s="43" t="s">
        <v>17</v>
      </c>
      <c r="E643" s="43" t="s">
        <v>19</v>
      </c>
      <c r="F643" s="43" t="s">
        <v>21</v>
      </c>
      <c r="G643" s="48">
        <v>46217.73333333333</v>
      </c>
      <c r="H643" s="48">
        <v>46220.447916666664</v>
      </c>
      <c r="I643" s="43">
        <v>1</v>
      </c>
      <c r="J643" s="43" t="s">
        <v>1156</v>
      </c>
      <c r="K643" s="43" t="s">
        <v>1156</v>
      </c>
      <c r="L643" s="43" t="s">
        <v>33</v>
      </c>
      <c r="M643" s="43">
        <v>1</v>
      </c>
      <c r="N643" s="43">
        <v>1</v>
      </c>
      <c r="O643" s="43">
        <v>1</v>
      </c>
      <c r="P643" s="43" t="s">
        <v>1346</v>
      </c>
      <c r="Q643" s="43" t="s">
        <v>1517</v>
      </c>
      <c r="R643" s="43" t="s">
        <v>9826</v>
      </c>
      <c r="S643" s="52">
        <f t="shared" si="10"/>
        <v>2.71</v>
      </c>
      <c r="T643" s="47"/>
      <c r="U643" s="47"/>
    </row>
    <row r="644" spans="1:21" ht="16.5" thickTop="1" thickBot="1" x14ac:dyDescent="0.3">
      <c r="A644" s="51" t="s">
        <v>9729</v>
      </c>
      <c r="B644" s="52" t="s">
        <v>9730</v>
      </c>
      <c r="C644" s="52" t="s">
        <v>38</v>
      </c>
      <c r="D644" s="52" t="s">
        <v>17</v>
      </c>
      <c r="E644" s="52" t="s">
        <v>18</v>
      </c>
      <c r="F644" s="52" t="s">
        <v>42</v>
      </c>
      <c r="G644" s="53">
        <v>46217.765972222223</v>
      </c>
      <c r="H644" s="53">
        <v>46225.446527777778</v>
      </c>
      <c r="I644" s="52">
        <v>454</v>
      </c>
      <c r="J644" s="52" t="s">
        <v>1156</v>
      </c>
      <c r="K644" s="52" t="s">
        <v>1156</v>
      </c>
      <c r="L644" s="52" t="s">
        <v>33</v>
      </c>
      <c r="M644" s="52">
        <v>454</v>
      </c>
      <c r="N644" s="52">
        <v>454</v>
      </c>
      <c r="O644" s="52">
        <v>454</v>
      </c>
      <c r="P644" s="52" t="s">
        <v>9824</v>
      </c>
      <c r="Q644" s="52" t="s">
        <v>1546</v>
      </c>
      <c r="R644" s="52" t="s">
        <v>9825</v>
      </c>
      <c r="S644" s="52">
        <f t="shared" si="10"/>
        <v>7.68</v>
      </c>
      <c r="T644" s="52"/>
      <c r="U644" s="52"/>
    </row>
    <row r="645" spans="1:21" s="46" customFormat="1" ht="16.5" thickTop="1" thickBot="1" x14ac:dyDescent="0.3">
      <c r="A645" s="50" t="s">
        <v>9727</v>
      </c>
      <c r="B645" s="43" t="s">
        <v>9728</v>
      </c>
      <c r="C645" s="43" t="s">
        <v>38</v>
      </c>
      <c r="D645" s="43" t="s">
        <v>17</v>
      </c>
      <c r="E645" s="43" t="s">
        <v>18</v>
      </c>
      <c r="F645" s="43" t="s">
        <v>42</v>
      </c>
      <c r="G645" s="48">
        <v>46217.776388888888</v>
      </c>
      <c r="H645" s="48">
        <v>46227.509027777778</v>
      </c>
      <c r="I645" s="43">
        <v>279</v>
      </c>
      <c r="J645" s="43" t="s">
        <v>1156</v>
      </c>
      <c r="K645" s="43" t="s">
        <v>1156</v>
      </c>
      <c r="L645" s="43" t="s">
        <v>25</v>
      </c>
      <c r="M645" s="43">
        <v>278</v>
      </c>
      <c r="N645" s="43">
        <v>31</v>
      </c>
      <c r="O645" s="43">
        <v>32</v>
      </c>
      <c r="P645" s="43" t="s">
        <v>9822</v>
      </c>
      <c r="Q645" s="43" t="s">
        <v>1546</v>
      </c>
      <c r="R645" s="43" t="s">
        <v>9823</v>
      </c>
      <c r="S645" s="52">
        <f t="shared" si="10"/>
        <v>9.73</v>
      </c>
      <c r="T645" s="47"/>
      <c r="U645" s="47"/>
    </row>
    <row r="646" spans="1:21" ht="16.5" thickTop="1" thickBot="1" x14ac:dyDescent="0.3">
      <c r="A646" s="51" t="s">
        <v>9725</v>
      </c>
      <c r="B646" s="52" t="s">
        <v>9726</v>
      </c>
      <c r="C646" s="52" t="s">
        <v>38</v>
      </c>
      <c r="D646" s="52" t="s">
        <v>17</v>
      </c>
      <c r="E646" s="52" t="s">
        <v>18</v>
      </c>
      <c r="F646" s="52" t="s">
        <v>42</v>
      </c>
      <c r="G646" s="53">
        <v>46218.511805555558</v>
      </c>
      <c r="H646" s="53">
        <v>46219.688194444447</v>
      </c>
      <c r="I646" s="52">
        <v>6</v>
      </c>
      <c r="J646" s="52" t="s">
        <v>1156</v>
      </c>
      <c r="K646" s="52" t="s">
        <v>8351</v>
      </c>
      <c r="L646" s="52" t="s">
        <v>33</v>
      </c>
      <c r="M646" s="52">
        <v>6</v>
      </c>
      <c r="N646" s="52">
        <v>6</v>
      </c>
      <c r="O646" s="52">
        <v>6</v>
      </c>
      <c r="P646" s="52" t="s">
        <v>8785</v>
      </c>
      <c r="Q646" s="52" t="s">
        <v>1546</v>
      </c>
      <c r="R646" s="52" t="s">
        <v>9821</v>
      </c>
      <c r="S646" s="52">
        <f t="shared" si="10"/>
        <v>1.18</v>
      </c>
      <c r="T646" s="52"/>
      <c r="U646" s="52"/>
    </row>
    <row r="647" spans="1:21" s="46" customFormat="1" ht="16.5" thickTop="1" thickBot="1" x14ac:dyDescent="0.3">
      <c r="A647" s="50" t="s">
        <v>9723</v>
      </c>
      <c r="B647" s="43" t="s">
        <v>9724</v>
      </c>
      <c r="C647" s="43" t="s">
        <v>38</v>
      </c>
      <c r="D647" s="43" t="s">
        <v>17</v>
      </c>
      <c r="E647" s="43" t="s">
        <v>19</v>
      </c>
      <c r="F647" s="43" t="s">
        <v>21</v>
      </c>
      <c r="G647" s="48">
        <v>46218.522222222222</v>
      </c>
      <c r="H647" s="48">
        <v>46224.542361111111</v>
      </c>
      <c r="I647" s="43">
        <v>849</v>
      </c>
      <c r="J647" s="43" t="s">
        <v>1156</v>
      </c>
      <c r="K647" s="43" t="s">
        <v>1156</v>
      </c>
      <c r="L647" s="43" t="s">
        <v>20</v>
      </c>
      <c r="M647" s="43">
        <v>815</v>
      </c>
      <c r="N647" s="43">
        <v>95</v>
      </c>
      <c r="O647" s="43">
        <v>100</v>
      </c>
      <c r="P647" s="43" t="s">
        <v>1287</v>
      </c>
      <c r="Q647" s="43" t="s">
        <v>1514</v>
      </c>
      <c r="R647" s="43" t="s">
        <v>9820</v>
      </c>
      <c r="S647" s="52">
        <f t="shared" si="10"/>
        <v>6.02</v>
      </c>
      <c r="T647" s="47"/>
      <c r="U647" s="47"/>
    </row>
    <row r="648" spans="1:21" ht="16.5" thickTop="1" thickBot="1" x14ac:dyDescent="0.3">
      <c r="A648" s="51" t="s">
        <v>9721</v>
      </c>
      <c r="B648" s="52" t="s">
        <v>9722</v>
      </c>
      <c r="C648" s="52" t="s">
        <v>38</v>
      </c>
      <c r="D648" s="52" t="s">
        <v>17</v>
      </c>
      <c r="E648" s="52" t="s">
        <v>19</v>
      </c>
      <c r="F648" s="52" t="s">
        <v>19</v>
      </c>
      <c r="G648" s="53">
        <v>46218.561111111114</v>
      </c>
      <c r="H648" s="53">
        <v>46219.704861111109</v>
      </c>
      <c r="I648" s="52">
        <v>1686</v>
      </c>
      <c r="J648" s="52" t="s">
        <v>1156</v>
      </c>
      <c r="K648" s="52" t="s">
        <v>1156</v>
      </c>
      <c r="L648" s="52" t="s">
        <v>20</v>
      </c>
      <c r="M648" s="52">
        <v>1686</v>
      </c>
      <c r="N648" s="52">
        <v>281</v>
      </c>
      <c r="O648" s="52">
        <v>281</v>
      </c>
      <c r="P648" s="52" t="s">
        <v>1462</v>
      </c>
      <c r="Q648" s="52" t="s">
        <v>1517</v>
      </c>
      <c r="R648" s="52" t="s">
        <v>9819</v>
      </c>
      <c r="S648" s="52">
        <f t="shared" si="10"/>
        <v>1.1399999999999999</v>
      </c>
      <c r="T648" s="52"/>
      <c r="U648" s="52"/>
    </row>
    <row r="649" spans="1:21" s="46" customFormat="1" ht="16.5" thickTop="1" thickBot="1" x14ac:dyDescent="0.3">
      <c r="A649" s="50" t="s">
        <v>9719</v>
      </c>
      <c r="B649" s="43" t="s">
        <v>9720</v>
      </c>
      <c r="C649" s="43" t="s">
        <v>38</v>
      </c>
      <c r="D649" s="43" t="s">
        <v>17</v>
      </c>
      <c r="E649" s="43" t="s">
        <v>19</v>
      </c>
      <c r="F649" s="43" t="s">
        <v>21</v>
      </c>
      <c r="G649" s="48">
        <v>46218.570833333331</v>
      </c>
      <c r="H649" s="48">
        <v>46219.729861111111</v>
      </c>
      <c r="I649" s="43">
        <v>2</v>
      </c>
      <c r="J649" s="43" t="s">
        <v>1156</v>
      </c>
      <c r="K649" s="43" t="s">
        <v>1156</v>
      </c>
      <c r="L649" s="43" t="s">
        <v>33</v>
      </c>
      <c r="M649" s="43">
        <v>2</v>
      </c>
      <c r="N649" s="43">
        <v>2</v>
      </c>
      <c r="O649" s="43">
        <v>2</v>
      </c>
      <c r="P649" s="43" t="s">
        <v>9364</v>
      </c>
      <c r="Q649" s="43" t="s">
        <v>1514</v>
      </c>
      <c r="R649" s="43" t="s">
        <v>9818</v>
      </c>
      <c r="S649" s="52">
        <f t="shared" si="10"/>
        <v>1.1599999999999999</v>
      </c>
      <c r="T649" s="47"/>
      <c r="U649" s="47"/>
    </row>
    <row r="650" spans="1:21" ht="16.5" thickTop="1" thickBot="1" x14ac:dyDescent="0.3">
      <c r="A650" s="51" t="s">
        <v>9718</v>
      </c>
      <c r="B650" s="52" t="s">
        <v>9331</v>
      </c>
      <c r="C650" s="52" t="s">
        <v>38</v>
      </c>
      <c r="D650" s="52" t="s">
        <v>17</v>
      </c>
      <c r="E650" s="52" t="s">
        <v>18</v>
      </c>
      <c r="F650" s="52" t="s">
        <v>42</v>
      </c>
      <c r="G650" s="53">
        <v>46218.614583333336</v>
      </c>
      <c r="H650" s="53">
        <v>46225.619444444441</v>
      </c>
      <c r="I650" s="52">
        <v>52</v>
      </c>
      <c r="J650" s="52" t="s">
        <v>2373</v>
      </c>
      <c r="K650" s="52" t="s">
        <v>8317</v>
      </c>
      <c r="L650" s="52" t="s">
        <v>33</v>
      </c>
      <c r="M650" s="52">
        <v>52</v>
      </c>
      <c r="N650" s="52">
        <v>52</v>
      </c>
      <c r="O650" s="52">
        <v>52</v>
      </c>
      <c r="P650" s="52" t="s">
        <v>9364</v>
      </c>
      <c r="Q650" s="52" t="s">
        <v>1514</v>
      </c>
      <c r="R650" s="52" t="s">
        <v>9817</v>
      </c>
      <c r="S650" s="52">
        <f t="shared" si="10"/>
        <v>7</v>
      </c>
      <c r="T650" s="52"/>
      <c r="U650" s="52"/>
    </row>
    <row r="651" spans="1:21" s="46" customFormat="1" ht="16.5" thickTop="1" thickBot="1" x14ac:dyDescent="0.3">
      <c r="A651" s="50" t="s">
        <v>9716</v>
      </c>
      <c r="B651" s="43" t="s">
        <v>9717</v>
      </c>
      <c r="C651" s="43" t="s">
        <v>38</v>
      </c>
      <c r="D651" s="43" t="s">
        <v>17</v>
      </c>
      <c r="E651" s="43" t="s">
        <v>18</v>
      </c>
      <c r="F651" s="43" t="s">
        <v>42</v>
      </c>
      <c r="G651" s="48">
        <v>46218.642361111109</v>
      </c>
      <c r="H651" s="48">
        <v>46225.611805555556</v>
      </c>
      <c r="I651" s="43">
        <v>2</v>
      </c>
      <c r="J651" s="43" t="s">
        <v>2373</v>
      </c>
      <c r="K651" s="43" t="s">
        <v>8326</v>
      </c>
      <c r="L651" s="43" t="s">
        <v>33</v>
      </c>
      <c r="M651" s="43">
        <v>2</v>
      </c>
      <c r="N651" s="43">
        <v>2</v>
      </c>
      <c r="O651" s="43">
        <v>2</v>
      </c>
      <c r="P651" s="43" t="s">
        <v>1424</v>
      </c>
      <c r="Q651" s="43" t="s">
        <v>1517</v>
      </c>
      <c r="R651" s="43" t="s">
        <v>9816</v>
      </c>
      <c r="S651" s="52">
        <f t="shared" si="10"/>
        <v>6.97</v>
      </c>
      <c r="T651" s="47"/>
      <c r="U651" s="47"/>
    </row>
    <row r="652" spans="1:21" ht="16.5" thickTop="1" thickBot="1" x14ac:dyDescent="0.3">
      <c r="A652" s="51" t="s">
        <v>9714</v>
      </c>
      <c r="B652" s="52" t="s">
        <v>9715</v>
      </c>
      <c r="C652" s="52" t="s">
        <v>38</v>
      </c>
      <c r="D652" s="52" t="s">
        <v>17</v>
      </c>
      <c r="E652" s="52" t="s">
        <v>18</v>
      </c>
      <c r="F652" s="52" t="s">
        <v>42</v>
      </c>
      <c r="G652" s="53">
        <v>46218.696527777778</v>
      </c>
      <c r="H652" s="53">
        <v>46225.626388888886</v>
      </c>
      <c r="I652" s="52">
        <v>66</v>
      </c>
      <c r="J652" s="52" t="s">
        <v>1156</v>
      </c>
      <c r="K652" s="52" t="s">
        <v>1156</v>
      </c>
      <c r="L652" s="52" t="s">
        <v>25</v>
      </c>
      <c r="M652" s="52">
        <v>167</v>
      </c>
      <c r="N652" s="52">
        <v>33</v>
      </c>
      <c r="O652" s="52">
        <v>15</v>
      </c>
      <c r="P652" s="52" t="s">
        <v>9814</v>
      </c>
      <c r="Q652" s="52" t="s">
        <v>1517</v>
      </c>
      <c r="R652" s="52" t="s">
        <v>9815</v>
      </c>
      <c r="S652" s="52">
        <f t="shared" si="10"/>
        <v>6.93</v>
      </c>
      <c r="T652" s="52"/>
      <c r="U652" s="52"/>
    </row>
    <row r="653" spans="1:21" s="46" customFormat="1" ht="16.5" thickTop="1" thickBot="1" x14ac:dyDescent="0.3">
      <c r="A653" s="50" t="s">
        <v>9712</v>
      </c>
      <c r="B653" s="43" t="s">
        <v>9713</v>
      </c>
      <c r="C653" s="43" t="s">
        <v>38</v>
      </c>
      <c r="D653" s="43" t="s">
        <v>17</v>
      </c>
      <c r="E653" s="43" t="s">
        <v>18</v>
      </c>
      <c r="F653" s="43" t="s">
        <v>42</v>
      </c>
      <c r="G653" s="48">
        <v>46218.7</v>
      </c>
      <c r="H653" s="48">
        <v>46220.45416666667</v>
      </c>
      <c r="I653" s="43">
        <v>1</v>
      </c>
      <c r="J653" s="43" t="s">
        <v>1156</v>
      </c>
      <c r="K653" s="43" t="s">
        <v>1156</v>
      </c>
      <c r="L653" s="43" t="s">
        <v>33</v>
      </c>
      <c r="M653" s="43">
        <v>1</v>
      </c>
      <c r="N653" s="43">
        <v>1</v>
      </c>
      <c r="O653" s="43">
        <v>1</v>
      </c>
      <c r="P653" s="43" t="s">
        <v>9358</v>
      </c>
      <c r="Q653" s="43" t="s">
        <v>1546</v>
      </c>
      <c r="R653" s="43" t="s">
        <v>9813</v>
      </c>
      <c r="S653" s="52">
        <f t="shared" si="10"/>
        <v>1.75</v>
      </c>
      <c r="T653" s="47"/>
      <c r="U653" s="47"/>
    </row>
    <row r="654" spans="1:21" ht="16.5" thickTop="1" thickBot="1" x14ac:dyDescent="0.3">
      <c r="A654" s="51" t="s">
        <v>9710</v>
      </c>
      <c r="B654" s="52" t="s">
        <v>9711</v>
      </c>
      <c r="C654" s="52" t="s">
        <v>38</v>
      </c>
      <c r="D654" s="52" t="s">
        <v>17</v>
      </c>
      <c r="E654" s="52" t="s">
        <v>18</v>
      </c>
      <c r="F654" s="52" t="s">
        <v>42</v>
      </c>
      <c r="G654" s="53">
        <v>46218.715277777781</v>
      </c>
      <c r="H654" s="53">
        <v>46219.73541666667</v>
      </c>
      <c r="I654" s="52">
        <v>1</v>
      </c>
      <c r="J654" s="52" t="s">
        <v>1156</v>
      </c>
      <c r="K654" s="52" t="s">
        <v>8351</v>
      </c>
      <c r="L654" s="52" t="s">
        <v>33</v>
      </c>
      <c r="M654" s="52">
        <v>1</v>
      </c>
      <c r="N654" s="52">
        <v>1</v>
      </c>
      <c r="O654" s="52">
        <v>1</v>
      </c>
      <c r="P654" s="52" t="s">
        <v>9810</v>
      </c>
      <c r="Q654" s="52" t="s">
        <v>1546</v>
      </c>
      <c r="R654" s="52" t="s">
        <v>9812</v>
      </c>
      <c r="S654" s="52">
        <f t="shared" si="10"/>
        <v>1.02</v>
      </c>
      <c r="T654" s="52"/>
      <c r="U654" s="52"/>
    </row>
    <row r="655" spans="1:21" s="46" customFormat="1" ht="16.5" thickTop="1" thickBot="1" x14ac:dyDescent="0.3">
      <c r="A655" s="50" t="s">
        <v>9708</v>
      </c>
      <c r="B655" s="43" t="s">
        <v>9709</v>
      </c>
      <c r="C655" s="43" t="s">
        <v>38</v>
      </c>
      <c r="D655" s="43" t="s">
        <v>17</v>
      </c>
      <c r="E655" s="43" t="s">
        <v>18</v>
      </c>
      <c r="F655" s="43" t="s">
        <v>42</v>
      </c>
      <c r="G655" s="48">
        <v>46218.71597222222</v>
      </c>
      <c r="H655" s="48">
        <v>46219.762499999997</v>
      </c>
      <c r="I655" s="43">
        <v>1</v>
      </c>
      <c r="J655" s="43" t="s">
        <v>1156</v>
      </c>
      <c r="K655" s="43" t="s">
        <v>8351</v>
      </c>
      <c r="L655" s="43" t="s">
        <v>33</v>
      </c>
      <c r="M655" s="43">
        <v>1</v>
      </c>
      <c r="N655" s="43">
        <v>1</v>
      </c>
      <c r="O655" s="43">
        <v>1</v>
      </c>
      <c r="P655" s="43" t="s">
        <v>9810</v>
      </c>
      <c r="Q655" s="43" t="s">
        <v>1546</v>
      </c>
      <c r="R655" s="43" t="s">
        <v>9811</v>
      </c>
      <c r="S655" s="52">
        <f t="shared" si="10"/>
        <v>1.05</v>
      </c>
      <c r="T655" s="47"/>
      <c r="U655" s="47"/>
    </row>
    <row r="656" spans="1:21" ht="16.5" thickTop="1" thickBot="1" x14ac:dyDescent="0.3">
      <c r="A656" s="51" t="s">
        <v>9706</v>
      </c>
      <c r="B656" s="52" t="s">
        <v>9707</v>
      </c>
      <c r="C656" s="52" t="s">
        <v>38</v>
      </c>
      <c r="D656" s="52" t="s">
        <v>17</v>
      </c>
      <c r="E656" s="52" t="s">
        <v>18</v>
      </c>
      <c r="F656" s="52" t="s">
        <v>42</v>
      </c>
      <c r="G656" s="53">
        <v>46218.717361111114</v>
      </c>
      <c r="H656" s="53">
        <v>46220.552083333336</v>
      </c>
      <c r="I656" s="52">
        <v>132</v>
      </c>
      <c r="J656" s="52" t="s">
        <v>1156</v>
      </c>
      <c r="K656" s="52" t="s">
        <v>1156</v>
      </c>
      <c r="L656" s="52" t="s">
        <v>36</v>
      </c>
      <c r="M656" s="52">
        <v>132</v>
      </c>
      <c r="N656" s="52">
        <v>132</v>
      </c>
      <c r="O656" s="52">
        <v>132</v>
      </c>
      <c r="P656" s="52" t="s">
        <v>8523</v>
      </c>
      <c r="Q656" s="52" t="s">
        <v>1517</v>
      </c>
      <c r="R656" s="52" t="s">
        <v>9809</v>
      </c>
      <c r="S656" s="52">
        <f t="shared" si="10"/>
        <v>1.83</v>
      </c>
      <c r="T656" s="52"/>
      <c r="U656" s="52"/>
    </row>
    <row r="657" spans="1:21" s="46" customFormat="1" ht="16.5" thickTop="1" thickBot="1" x14ac:dyDescent="0.3">
      <c r="A657" s="50" t="s">
        <v>9704</v>
      </c>
      <c r="B657" s="43" t="s">
        <v>9705</v>
      </c>
      <c r="C657" s="43" t="s">
        <v>38</v>
      </c>
      <c r="D657" s="43" t="s">
        <v>17</v>
      </c>
      <c r="E657" s="43" t="s">
        <v>19</v>
      </c>
      <c r="F657" s="43" t="s">
        <v>19</v>
      </c>
      <c r="G657" s="48">
        <v>46218.751388888886</v>
      </c>
      <c r="H657" s="48">
        <v>46220.459027777775</v>
      </c>
      <c r="I657" s="43">
        <v>25</v>
      </c>
      <c r="J657" s="43" t="s">
        <v>1156</v>
      </c>
      <c r="K657" s="43" t="s">
        <v>1156</v>
      </c>
      <c r="L657" s="43" t="s">
        <v>33</v>
      </c>
      <c r="M657" s="43">
        <v>25</v>
      </c>
      <c r="N657" s="43">
        <v>25</v>
      </c>
      <c r="O657" s="43">
        <v>25</v>
      </c>
      <c r="P657" s="43" t="s">
        <v>9807</v>
      </c>
      <c r="Q657" s="43" t="s">
        <v>1517</v>
      </c>
      <c r="R657" s="43" t="s">
        <v>9808</v>
      </c>
      <c r="S657" s="52">
        <f t="shared" si="10"/>
        <v>1.71</v>
      </c>
      <c r="T657" s="47"/>
      <c r="U657" s="47"/>
    </row>
    <row r="658" spans="1:21" ht="16.5" thickTop="1" thickBot="1" x14ac:dyDescent="0.3">
      <c r="A658" s="51" t="s">
        <v>9702</v>
      </c>
      <c r="B658" s="52" t="s">
        <v>9703</v>
      </c>
      <c r="C658" s="52" t="s">
        <v>38</v>
      </c>
      <c r="D658" s="52" t="s">
        <v>17</v>
      </c>
      <c r="E658" s="52" t="s">
        <v>18</v>
      </c>
      <c r="F658" s="52" t="s">
        <v>42</v>
      </c>
      <c r="G658" s="53">
        <v>46218.757638888892</v>
      </c>
      <c r="H658" s="53">
        <v>46220.560416666667</v>
      </c>
      <c r="I658" s="52">
        <v>4</v>
      </c>
      <c r="J658" s="52" t="s">
        <v>1156</v>
      </c>
      <c r="K658" s="52" t="s">
        <v>1156</v>
      </c>
      <c r="L658" s="52" t="s">
        <v>33</v>
      </c>
      <c r="M658" s="52">
        <v>4</v>
      </c>
      <c r="N658" s="52">
        <v>4</v>
      </c>
      <c r="O658" s="52">
        <v>4</v>
      </c>
      <c r="P658" s="52" t="s">
        <v>9805</v>
      </c>
      <c r="Q658" s="52" t="s">
        <v>1517</v>
      </c>
      <c r="R658" s="52" t="s">
        <v>9806</v>
      </c>
      <c r="S658" s="52">
        <f t="shared" si="10"/>
        <v>1.8</v>
      </c>
      <c r="T658" s="52"/>
      <c r="U658" s="52"/>
    </row>
    <row r="659" spans="1:21" s="46" customFormat="1" ht="16.5" thickTop="1" thickBot="1" x14ac:dyDescent="0.3">
      <c r="A659" s="50" t="s">
        <v>9700</v>
      </c>
      <c r="B659" s="43" t="s">
        <v>9701</v>
      </c>
      <c r="C659" s="43" t="s">
        <v>38</v>
      </c>
      <c r="D659" s="43" t="s">
        <v>17</v>
      </c>
      <c r="E659" s="43" t="s">
        <v>18</v>
      </c>
      <c r="F659" s="43" t="s">
        <v>42</v>
      </c>
      <c r="G659" s="48">
        <v>46219.427777777775</v>
      </c>
      <c r="H659" s="48">
        <v>46221.551388888889</v>
      </c>
      <c r="I659" s="43">
        <v>32</v>
      </c>
      <c r="J659" s="43" t="s">
        <v>1156</v>
      </c>
      <c r="K659" s="43" t="s">
        <v>1156</v>
      </c>
      <c r="L659" s="43" t="s">
        <v>36</v>
      </c>
      <c r="M659" s="43">
        <v>32</v>
      </c>
      <c r="N659" s="43">
        <v>32</v>
      </c>
      <c r="O659" s="43">
        <v>32</v>
      </c>
      <c r="P659" s="43" t="s">
        <v>9803</v>
      </c>
      <c r="Q659" s="43" t="s">
        <v>1517</v>
      </c>
      <c r="R659" s="43" t="s">
        <v>9804</v>
      </c>
      <c r="S659" s="52">
        <f t="shared" si="10"/>
        <v>2.12</v>
      </c>
      <c r="T659" s="47"/>
      <c r="U659" s="47"/>
    </row>
    <row r="660" spans="1:21" ht="16.5" thickTop="1" thickBot="1" x14ac:dyDescent="0.3">
      <c r="A660" s="51" t="s">
        <v>9698</v>
      </c>
      <c r="B660" s="52" t="s">
        <v>9699</v>
      </c>
      <c r="C660" s="52" t="s">
        <v>38</v>
      </c>
      <c r="D660" s="52" t="s">
        <v>17</v>
      </c>
      <c r="E660" s="52" t="s">
        <v>18</v>
      </c>
      <c r="F660" s="52" t="s">
        <v>42</v>
      </c>
      <c r="G660" s="53">
        <v>46219.451388888891</v>
      </c>
      <c r="H660" s="53">
        <v>46221.567361111112</v>
      </c>
      <c r="I660" s="52">
        <v>128</v>
      </c>
      <c r="J660" s="52" t="s">
        <v>1156</v>
      </c>
      <c r="K660" s="52" t="s">
        <v>1156</v>
      </c>
      <c r="L660" s="52" t="s">
        <v>36</v>
      </c>
      <c r="M660" s="52">
        <v>128</v>
      </c>
      <c r="N660" s="52">
        <v>128</v>
      </c>
      <c r="O660" s="52">
        <v>128</v>
      </c>
      <c r="P660" s="52" t="s">
        <v>9801</v>
      </c>
      <c r="Q660" s="52" t="s">
        <v>1517</v>
      </c>
      <c r="R660" s="52" t="s">
        <v>9802</v>
      </c>
      <c r="S660" s="52">
        <f t="shared" si="10"/>
        <v>2.12</v>
      </c>
      <c r="T660" s="52"/>
      <c r="U660" s="52"/>
    </row>
    <row r="661" spans="1:21" s="46" customFormat="1" ht="16.5" thickTop="1" thickBot="1" x14ac:dyDescent="0.3">
      <c r="A661" s="50" t="s">
        <v>9696</v>
      </c>
      <c r="B661" s="43" t="s">
        <v>9697</v>
      </c>
      <c r="C661" s="43" t="s">
        <v>38</v>
      </c>
      <c r="D661" s="43" t="s">
        <v>17</v>
      </c>
      <c r="E661" s="43" t="s">
        <v>18</v>
      </c>
      <c r="F661" s="43" t="s">
        <v>28</v>
      </c>
      <c r="G661" s="48">
        <v>46219.45208333333</v>
      </c>
      <c r="H661" s="48">
        <v>46221.40625</v>
      </c>
      <c r="I661" s="43">
        <v>2749</v>
      </c>
      <c r="J661" s="43" t="s">
        <v>1156</v>
      </c>
      <c r="K661" s="43" t="s">
        <v>8350</v>
      </c>
      <c r="L661" s="43" t="s">
        <v>20</v>
      </c>
      <c r="M661" s="43">
        <v>2685</v>
      </c>
      <c r="N661" s="43">
        <v>337</v>
      </c>
      <c r="O661" s="43">
        <v>343</v>
      </c>
      <c r="P661" s="43" t="s">
        <v>8998</v>
      </c>
      <c r="Q661" s="43" t="s">
        <v>1546</v>
      </c>
      <c r="R661" s="43" t="s">
        <v>9800</v>
      </c>
      <c r="S661" s="52">
        <f t="shared" si="10"/>
        <v>1.95</v>
      </c>
      <c r="T661" s="47"/>
      <c r="U661" s="47"/>
    </row>
    <row r="662" spans="1:21" ht="16.5" thickTop="1" thickBot="1" x14ac:dyDescent="0.3">
      <c r="A662" s="51" t="s">
        <v>9694</v>
      </c>
      <c r="B662" s="52" t="s">
        <v>9695</v>
      </c>
      <c r="C662" s="52" t="s">
        <v>38</v>
      </c>
      <c r="D662" s="52" t="s">
        <v>17</v>
      </c>
      <c r="E662" s="52" t="s">
        <v>18</v>
      </c>
      <c r="F662" s="52" t="s">
        <v>42</v>
      </c>
      <c r="G662" s="53">
        <v>46219.452777777777</v>
      </c>
      <c r="H662" s="53">
        <v>46221.718055555553</v>
      </c>
      <c r="I662" s="52">
        <v>172</v>
      </c>
      <c r="J662" s="52" t="s">
        <v>1156</v>
      </c>
      <c r="K662" s="52" t="s">
        <v>1156</v>
      </c>
      <c r="L662" s="52" t="s">
        <v>36</v>
      </c>
      <c r="M662" s="52">
        <v>172</v>
      </c>
      <c r="N662" s="52">
        <v>172</v>
      </c>
      <c r="O662" s="52">
        <v>172</v>
      </c>
      <c r="P662" s="52" t="s">
        <v>1436</v>
      </c>
      <c r="Q662" s="52" t="s">
        <v>1517</v>
      </c>
      <c r="R662" s="52" t="s">
        <v>9799</v>
      </c>
      <c r="S662" s="52">
        <f t="shared" si="10"/>
        <v>2.27</v>
      </c>
      <c r="T662" s="52"/>
      <c r="U662" s="52"/>
    </row>
    <row r="663" spans="1:21" s="46" customFormat="1" ht="16.5" thickTop="1" thickBot="1" x14ac:dyDescent="0.3">
      <c r="A663" s="50" t="s">
        <v>9692</v>
      </c>
      <c r="B663" s="43" t="s">
        <v>9693</v>
      </c>
      <c r="C663" s="43" t="s">
        <v>38</v>
      </c>
      <c r="D663" s="43" t="s">
        <v>17</v>
      </c>
      <c r="E663" s="43" t="s">
        <v>19</v>
      </c>
      <c r="F663" s="43" t="s">
        <v>21</v>
      </c>
      <c r="G663" s="48">
        <v>46219.531944444447</v>
      </c>
      <c r="H663" s="48">
        <v>46227.52847222222</v>
      </c>
      <c r="I663" s="43">
        <v>142</v>
      </c>
      <c r="J663" s="43" t="s">
        <v>1156</v>
      </c>
      <c r="K663" s="43" t="s">
        <v>1156</v>
      </c>
      <c r="L663" s="43" t="s">
        <v>20</v>
      </c>
      <c r="M663" s="43">
        <v>142</v>
      </c>
      <c r="N663" s="43">
        <v>25</v>
      </c>
      <c r="O663" s="43">
        <v>25</v>
      </c>
      <c r="P663" s="43" t="s">
        <v>9797</v>
      </c>
      <c r="Q663" s="43" t="s">
        <v>1517</v>
      </c>
      <c r="R663" s="43" t="s">
        <v>9798</v>
      </c>
      <c r="S663" s="52">
        <f t="shared" si="10"/>
        <v>8</v>
      </c>
      <c r="T663" s="47"/>
      <c r="U663" s="47"/>
    </row>
    <row r="664" spans="1:21" ht="16.5" thickTop="1" thickBot="1" x14ac:dyDescent="0.3">
      <c r="A664" s="51" t="s">
        <v>9690</v>
      </c>
      <c r="B664" s="52" t="s">
        <v>9691</v>
      </c>
      <c r="C664" s="52" t="s">
        <v>38</v>
      </c>
      <c r="D664" s="52" t="s">
        <v>17</v>
      </c>
      <c r="E664" s="52" t="s">
        <v>18</v>
      </c>
      <c r="F664" s="52" t="s">
        <v>42</v>
      </c>
      <c r="G664" s="53">
        <v>46219.595138888886</v>
      </c>
      <c r="H664" s="53">
        <v>46226.513194444444</v>
      </c>
      <c r="I664" s="52">
        <v>166</v>
      </c>
      <c r="J664" s="52" t="s">
        <v>1156</v>
      </c>
      <c r="K664" s="52" t="s">
        <v>1156</v>
      </c>
      <c r="L664" s="52" t="s">
        <v>25</v>
      </c>
      <c r="M664" s="52">
        <v>121</v>
      </c>
      <c r="N664" s="52">
        <v>22</v>
      </c>
      <c r="O664" s="52">
        <v>31</v>
      </c>
      <c r="P664" s="52" t="s">
        <v>9795</v>
      </c>
      <c r="Q664" s="52" t="s">
        <v>1517</v>
      </c>
      <c r="R664" s="52" t="s">
        <v>9796</v>
      </c>
      <c r="S664" s="52">
        <f t="shared" si="10"/>
        <v>6.92</v>
      </c>
      <c r="T664" s="52"/>
      <c r="U664" s="52"/>
    </row>
    <row r="665" spans="1:21" s="46" customFormat="1" ht="16.5" thickTop="1" thickBot="1" x14ac:dyDescent="0.3">
      <c r="A665" s="50" t="s">
        <v>9688</v>
      </c>
      <c r="B665" s="43" t="s">
        <v>9689</v>
      </c>
      <c r="C665" s="43" t="s">
        <v>38</v>
      </c>
      <c r="D665" s="43" t="s">
        <v>17</v>
      </c>
      <c r="E665" s="43" t="s">
        <v>18</v>
      </c>
      <c r="F665" s="43" t="s">
        <v>42</v>
      </c>
      <c r="G665" s="48">
        <v>46219.611111111109</v>
      </c>
      <c r="H665" s="48">
        <v>46226.532638888886</v>
      </c>
      <c r="I665" s="43">
        <v>241</v>
      </c>
      <c r="J665" s="43" t="s">
        <v>1156</v>
      </c>
      <c r="K665" s="43" t="s">
        <v>1156</v>
      </c>
      <c r="L665" s="43" t="s">
        <v>25</v>
      </c>
      <c r="M665" s="43">
        <v>241</v>
      </c>
      <c r="N665" s="43">
        <v>125</v>
      </c>
      <c r="O665" s="43">
        <v>125</v>
      </c>
      <c r="P665" s="43" t="s">
        <v>1333</v>
      </c>
      <c r="Q665" s="43" t="s">
        <v>1517</v>
      </c>
      <c r="R665" s="43" t="s">
        <v>9794</v>
      </c>
      <c r="S665" s="52">
        <f t="shared" si="10"/>
        <v>6.92</v>
      </c>
      <c r="T665" s="47"/>
      <c r="U665" s="47"/>
    </row>
    <row r="666" spans="1:21" ht="16.5" thickTop="1" thickBot="1" x14ac:dyDescent="0.3">
      <c r="A666" s="51" t="s">
        <v>9686</v>
      </c>
      <c r="B666" s="52" t="s">
        <v>9687</v>
      </c>
      <c r="C666" s="52" t="s">
        <v>38</v>
      </c>
      <c r="D666" s="52" t="s">
        <v>17</v>
      </c>
      <c r="E666" s="52" t="s">
        <v>18</v>
      </c>
      <c r="F666" s="52" t="s">
        <v>42</v>
      </c>
      <c r="G666" s="53">
        <v>46219.684027777781</v>
      </c>
      <c r="H666" s="53">
        <v>46226.588194444441</v>
      </c>
      <c r="I666" s="52">
        <v>261</v>
      </c>
      <c r="J666" s="52" t="s">
        <v>1156</v>
      </c>
      <c r="K666" s="52" t="s">
        <v>1156</v>
      </c>
      <c r="L666" s="52" t="s">
        <v>25</v>
      </c>
      <c r="M666" s="52">
        <v>261</v>
      </c>
      <c r="N666" s="52">
        <v>154</v>
      </c>
      <c r="O666" s="52">
        <v>154</v>
      </c>
      <c r="P666" s="52" t="s">
        <v>1333</v>
      </c>
      <c r="Q666" s="52" t="s">
        <v>1517</v>
      </c>
      <c r="R666" s="52" t="s">
        <v>9793</v>
      </c>
      <c r="S666" s="52">
        <f t="shared" si="10"/>
        <v>6.9</v>
      </c>
      <c r="T666" s="52"/>
      <c r="U666" s="52"/>
    </row>
    <row r="667" spans="1:21" s="46" customFormat="1" ht="16.5" thickTop="1" thickBot="1" x14ac:dyDescent="0.3">
      <c r="A667" s="50" t="s">
        <v>9684</v>
      </c>
      <c r="B667" s="43" t="s">
        <v>9685</v>
      </c>
      <c r="C667" s="43" t="s">
        <v>38</v>
      </c>
      <c r="D667" s="43" t="s">
        <v>17</v>
      </c>
      <c r="E667" s="43" t="s">
        <v>19</v>
      </c>
      <c r="F667" s="43" t="s">
        <v>21</v>
      </c>
      <c r="G667" s="48">
        <v>46219.702777777777</v>
      </c>
      <c r="H667" s="48">
        <v>46223.527083333334</v>
      </c>
      <c r="I667" s="43">
        <v>90</v>
      </c>
      <c r="J667" s="43" t="s">
        <v>1156</v>
      </c>
      <c r="K667" s="43" t="s">
        <v>1156</v>
      </c>
      <c r="L667" s="43" t="s">
        <v>36</v>
      </c>
      <c r="M667" s="43">
        <v>90</v>
      </c>
      <c r="N667" s="43">
        <v>90</v>
      </c>
      <c r="O667" s="43">
        <v>90</v>
      </c>
      <c r="P667" s="43" t="s">
        <v>9791</v>
      </c>
      <c r="Q667" s="43" t="s">
        <v>1517</v>
      </c>
      <c r="R667" s="43" t="s">
        <v>9792</v>
      </c>
      <c r="S667" s="52">
        <f t="shared" si="10"/>
        <v>3.82</v>
      </c>
      <c r="T667" s="47"/>
      <c r="U667" s="47"/>
    </row>
    <row r="668" spans="1:21" ht="16.5" thickTop="1" thickBot="1" x14ac:dyDescent="0.3">
      <c r="A668" s="51" t="s">
        <v>9683</v>
      </c>
      <c r="B668" s="52" t="s">
        <v>9525</v>
      </c>
      <c r="C668" s="52" t="s">
        <v>38</v>
      </c>
      <c r="D668" s="52" t="s">
        <v>17</v>
      </c>
      <c r="E668" s="52" t="s">
        <v>19</v>
      </c>
      <c r="F668" s="52" t="s">
        <v>42</v>
      </c>
      <c r="G668" s="53">
        <v>46219.727083333331</v>
      </c>
      <c r="H668" s="53">
        <v>46221.576388888891</v>
      </c>
      <c r="I668" s="52">
        <v>55</v>
      </c>
      <c r="J668" s="52" t="s">
        <v>1156</v>
      </c>
      <c r="K668" s="52" t="s">
        <v>1156</v>
      </c>
      <c r="L668" s="52" t="s">
        <v>33</v>
      </c>
      <c r="M668" s="52">
        <v>55</v>
      </c>
      <c r="N668" s="52">
        <v>55</v>
      </c>
      <c r="O668" s="52">
        <v>55</v>
      </c>
      <c r="P668" s="52" t="s">
        <v>9526</v>
      </c>
      <c r="Q668" s="52" t="s">
        <v>1514</v>
      </c>
      <c r="R668" s="52" t="s">
        <v>9790</v>
      </c>
      <c r="S668" s="52">
        <f t="shared" si="10"/>
        <v>1.85</v>
      </c>
      <c r="T668" s="52"/>
      <c r="U668" s="52"/>
    </row>
    <row r="669" spans="1:21" s="46" customFormat="1" ht="16.5" thickTop="1" thickBot="1" x14ac:dyDescent="0.3">
      <c r="A669" s="50" t="s">
        <v>9681</v>
      </c>
      <c r="B669" s="43" t="s">
        <v>9682</v>
      </c>
      <c r="C669" s="43" t="s">
        <v>38</v>
      </c>
      <c r="D669" s="43" t="s">
        <v>17</v>
      </c>
      <c r="E669" s="43" t="s">
        <v>18</v>
      </c>
      <c r="F669" s="43" t="s">
        <v>42</v>
      </c>
      <c r="G669" s="48">
        <v>46219.765972222223</v>
      </c>
      <c r="H669" s="48">
        <v>46226.595138888886</v>
      </c>
      <c r="I669" s="43">
        <v>86</v>
      </c>
      <c r="J669" s="43" t="s">
        <v>1156</v>
      </c>
      <c r="K669" s="43" t="s">
        <v>1156</v>
      </c>
      <c r="L669" s="43" t="s">
        <v>36</v>
      </c>
      <c r="M669" s="43">
        <v>84</v>
      </c>
      <c r="N669" s="43">
        <v>84</v>
      </c>
      <c r="O669" s="43">
        <v>86</v>
      </c>
      <c r="P669" s="43" t="s">
        <v>1443</v>
      </c>
      <c r="Q669" s="43" t="s">
        <v>1517</v>
      </c>
      <c r="R669" s="43" t="s">
        <v>9789</v>
      </c>
      <c r="S669" s="52">
        <f t="shared" si="10"/>
        <v>6.83</v>
      </c>
      <c r="T669" s="47"/>
      <c r="U669" s="47"/>
    </row>
    <row r="670" spans="1:21" ht="16.5" thickTop="1" thickBot="1" x14ac:dyDescent="0.3">
      <c r="A670" s="51" t="s">
        <v>9679</v>
      </c>
      <c r="B670" s="52" t="s">
        <v>9680</v>
      </c>
      <c r="C670" s="52" t="s">
        <v>38</v>
      </c>
      <c r="D670" s="52" t="s">
        <v>17</v>
      </c>
      <c r="E670" s="52" t="s">
        <v>18</v>
      </c>
      <c r="F670" s="52" t="s">
        <v>32</v>
      </c>
      <c r="G670" s="53">
        <v>46220.584027777775</v>
      </c>
      <c r="H670" s="53">
        <v>46230.50277777778</v>
      </c>
      <c r="I670" s="52">
        <v>3</v>
      </c>
      <c r="J670" s="52" t="s">
        <v>2373</v>
      </c>
      <c r="K670" s="52" t="s">
        <v>8317</v>
      </c>
      <c r="L670" s="52" t="s">
        <v>33</v>
      </c>
      <c r="M670" s="52">
        <v>3</v>
      </c>
      <c r="N670" s="52">
        <v>3</v>
      </c>
      <c r="O670" s="52">
        <v>3</v>
      </c>
      <c r="P670" s="52" t="s">
        <v>1425</v>
      </c>
      <c r="Q670" s="52" t="s">
        <v>1517</v>
      </c>
      <c r="R670" s="52"/>
      <c r="S670" s="52">
        <f t="shared" si="10"/>
        <v>9.92</v>
      </c>
      <c r="T670" s="52"/>
      <c r="U670" s="52"/>
    </row>
    <row r="671" spans="1:21" s="46" customFormat="1" ht="16.5" thickTop="1" thickBot="1" x14ac:dyDescent="0.3">
      <c r="A671" s="50" t="s">
        <v>9677</v>
      </c>
      <c r="B671" s="43" t="s">
        <v>9678</v>
      </c>
      <c r="C671" s="43" t="s">
        <v>38</v>
      </c>
      <c r="D671" s="43" t="s">
        <v>17</v>
      </c>
      <c r="E671" s="43" t="s">
        <v>18</v>
      </c>
      <c r="F671" s="43" t="s">
        <v>32</v>
      </c>
      <c r="G671" s="48">
        <v>46220.614583333336</v>
      </c>
      <c r="H671" s="48">
        <v>46221.584722222222</v>
      </c>
      <c r="I671" s="43">
        <v>2</v>
      </c>
      <c r="J671" s="43" t="s">
        <v>1156</v>
      </c>
      <c r="K671" s="43" t="s">
        <v>1156</v>
      </c>
      <c r="L671" s="43" t="s">
        <v>33</v>
      </c>
      <c r="M671" s="43">
        <v>2</v>
      </c>
      <c r="N671" s="43">
        <v>2</v>
      </c>
      <c r="O671" s="43">
        <v>2</v>
      </c>
      <c r="P671" s="43" t="s">
        <v>1346</v>
      </c>
      <c r="Q671" s="43" t="s">
        <v>1517</v>
      </c>
      <c r="R671" s="43" t="s">
        <v>9788</v>
      </c>
      <c r="S671" s="52">
        <f t="shared" si="10"/>
        <v>0.97</v>
      </c>
      <c r="T671" s="47"/>
      <c r="U671" s="47"/>
    </row>
    <row r="672" spans="1:21" ht="16.5" thickTop="1" thickBot="1" x14ac:dyDescent="0.3">
      <c r="A672" s="51" t="s">
        <v>9675</v>
      </c>
      <c r="B672" s="52" t="s">
        <v>9676</v>
      </c>
      <c r="C672" s="52" t="s">
        <v>38</v>
      </c>
      <c r="D672" s="52" t="s">
        <v>17</v>
      </c>
      <c r="E672" s="52" t="s">
        <v>18</v>
      </c>
      <c r="F672" s="52" t="s">
        <v>32</v>
      </c>
      <c r="G672" s="53">
        <v>46220.70208333333</v>
      </c>
      <c r="H672" s="53">
        <v>46227.581944444442</v>
      </c>
      <c r="I672" s="52">
        <v>18</v>
      </c>
      <c r="J672" s="52" t="s">
        <v>2373</v>
      </c>
      <c r="K672" s="52" t="s">
        <v>8317</v>
      </c>
      <c r="L672" s="52" t="s">
        <v>33</v>
      </c>
      <c r="M672" s="52">
        <v>18</v>
      </c>
      <c r="N672" s="52">
        <v>18</v>
      </c>
      <c r="O672" s="52">
        <v>18</v>
      </c>
      <c r="P672" s="52" t="s">
        <v>8645</v>
      </c>
      <c r="Q672" s="52" t="s">
        <v>1517</v>
      </c>
      <c r="R672" s="52"/>
      <c r="S672" s="52">
        <f t="shared" si="10"/>
        <v>6.88</v>
      </c>
      <c r="T672" s="52"/>
      <c r="U672" s="52"/>
    </row>
    <row r="673" spans="1:21" s="46" customFormat="1" ht="16.5" thickTop="1" thickBot="1" x14ac:dyDescent="0.3">
      <c r="A673" s="50" t="s">
        <v>9673</v>
      </c>
      <c r="B673" s="43" t="s">
        <v>9674</v>
      </c>
      <c r="C673" s="43" t="s">
        <v>38</v>
      </c>
      <c r="D673" s="43" t="s">
        <v>17</v>
      </c>
      <c r="E673" s="43" t="s">
        <v>19</v>
      </c>
      <c r="F673" s="43" t="s">
        <v>21</v>
      </c>
      <c r="G673" s="48">
        <v>46220.720138888886</v>
      </c>
      <c r="H673" s="48">
        <v>46230.443749999999</v>
      </c>
      <c r="I673" s="43">
        <v>813</v>
      </c>
      <c r="J673" s="43" t="s">
        <v>1156</v>
      </c>
      <c r="K673" s="43" t="s">
        <v>1156</v>
      </c>
      <c r="L673" s="43" t="s">
        <v>25</v>
      </c>
      <c r="M673" s="43">
        <v>717</v>
      </c>
      <c r="N673" s="43">
        <v>147</v>
      </c>
      <c r="O673" s="43">
        <v>218</v>
      </c>
      <c r="P673" s="43" t="s">
        <v>1318</v>
      </c>
      <c r="Q673" s="43" t="s">
        <v>1517</v>
      </c>
      <c r="R673" s="43" t="s">
        <v>9787</v>
      </c>
      <c r="S673" s="52">
        <f t="shared" si="10"/>
        <v>9.7200000000000006</v>
      </c>
      <c r="T673" s="47"/>
      <c r="U673" s="47"/>
    </row>
    <row r="674" spans="1:21" ht="16.5" thickTop="1" thickBot="1" x14ac:dyDescent="0.3">
      <c r="A674" s="51" t="s">
        <v>9671</v>
      </c>
      <c r="B674" s="52" t="s">
        <v>9672</v>
      </c>
      <c r="C674" s="52" t="s">
        <v>38</v>
      </c>
      <c r="D674" s="52" t="s">
        <v>17</v>
      </c>
      <c r="E674" s="52" t="s">
        <v>18</v>
      </c>
      <c r="F674" s="52" t="s">
        <v>42</v>
      </c>
      <c r="G674" s="53">
        <v>46220.724999999999</v>
      </c>
      <c r="H674" s="53">
        <v>46228.459027777775</v>
      </c>
      <c r="I674" s="52">
        <v>7</v>
      </c>
      <c r="J674" s="52" t="s">
        <v>1156</v>
      </c>
      <c r="K674" s="52" t="s">
        <v>1156</v>
      </c>
      <c r="L674" s="52" t="s">
        <v>33</v>
      </c>
      <c r="M674" s="52">
        <v>7</v>
      </c>
      <c r="N674" s="52">
        <v>7</v>
      </c>
      <c r="O674" s="52">
        <v>7</v>
      </c>
      <c r="P674" s="52" t="s">
        <v>9785</v>
      </c>
      <c r="Q674" s="52" t="s">
        <v>1514</v>
      </c>
      <c r="R674" s="52" t="s">
        <v>9786</v>
      </c>
      <c r="S674" s="52">
        <f t="shared" si="10"/>
        <v>7.73</v>
      </c>
      <c r="T674" s="52"/>
      <c r="U674" s="52"/>
    </row>
    <row r="675" spans="1:21" s="46" customFormat="1" ht="16.5" thickTop="1" thickBot="1" x14ac:dyDescent="0.3">
      <c r="A675" s="50" t="s">
        <v>9669</v>
      </c>
      <c r="B675" s="43" t="s">
        <v>9670</v>
      </c>
      <c r="C675" s="43" t="s">
        <v>38</v>
      </c>
      <c r="D675" s="43" t="s">
        <v>17</v>
      </c>
      <c r="E675" s="43" t="s">
        <v>18</v>
      </c>
      <c r="F675" s="43" t="s">
        <v>42</v>
      </c>
      <c r="G675" s="48">
        <v>46220.726388888892</v>
      </c>
      <c r="H675" s="48">
        <v>46221.65347222222</v>
      </c>
      <c r="I675" s="43">
        <v>3</v>
      </c>
      <c r="J675" s="43" t="s">
        <v>1156</v>
      </c>
      <c r="K675" s="43" t="s">
        <v>1156</v>
      </c>
      <c r="L675" s="43" t="s">
        <v>33</v>
      </c>
      <c r="M675" s="43">
        <v>3</v>
      </c>
      <c r="N675" s="43">
        <v>3</v>
      </c>
      <c r="O675" s="43">
        <v>3</v>
      </c>
      <c r="P675" s="43" t="s">
        <v>1444</v>
      </c>
      <c r="Q675" s="43" t="s">
        <v>1517</v>
      </c>
      <c r="R675" s="43" t="s">
        <v>9784</v>
      </c>
      <c r="S675" s="52">
        <f t="shared" si="10"/>
        <v>0.93</v>
      </c>
      <c r="T675" s="47"/>
      <c r="U675" s="47"/>
    </row>
    <row r="676" spans="1:21" ht="16.5" thickTop="1" thickBot="1" x14ac:dyDescent="0.3">
      <c r="A676" s="51" t="s">
        <v>9667</v>
      </c>
      <c r="B676" s="52" t="s">
        <v>9668</v>
      </c>
      <c r="C676" s="52" t="s">
        <v>38</v>
      </c>
      <c r="D676" s="52" t="s">
        <v>17</v>
      </c>
      <c r="E676" s="52" t="s">
        <v>19</v>
      </c>
      <c r="F676" s="52" t="s">
        <v>21</v>
      </c>
      <c r="G676" s="53">
        <v>46220.729166666664</v>
      </c>
      <c r="H676" s="53">
        <v>46225.632638888892</v>
      </c>
      <c r="I676" s="52">
        <v>6</v>
      </c>
      <c r="J676" s="52" t="s">
        <v>1156</v>
      </c>
      <c r="K676" s="52" t="s">
        <v>1156</v>
      </c>
      <c r="L676" s="52" t="s">
        <v>36</v>
      </c>
      <c r="M676" s="52">
        <v>6</v>
      </c>
      <c r="N676" s="52">
        <v>6</v>
      </c>
      <c r="O676" s="52">
        <v>6</v>
      </c>
      <c r="P676" s="52" t="s">
        <v>9782</v>
      </c>
      <c r="Q676" s="52" t="s">
        <v>1517</v>
      </c>
      <c r="R676" s="52" t="s">
        <v>9783</v>
      </c>
      <c r="S676" s="52">
        <f t="shared" si="10"/>
        <v>4.9000000000000004</v>
      </c>
      <c r="T676" s="52"/>
      <c r="U676" s="52"/>
    </row>
    <row r="677" spans="1:21" s="46" customFormat="1" ht="16.5" thickTop="1" thickBot="1" x14ac:dyDescent="0.3">
      <c r="A677" s="50" t="s">
        <v>9665</v>
      </c>
      <c r="B677" s="43" t="s">
        <v>9666</v>
      </c>
      <c r="C677" s="43" t="s">
        <v>38</v>
      </c>
      <c r="D677" s="43" t="s">
        <v>17</v>
      </c>
      <c r="E677" s="43" t="s">
        <v>18</v>
      </c>
      <c r="F677" s="43" t="s">
        <v>42</v>
      </c>
      <c r="G677" s="48">
        <v>46220.742361111108</v>
      </c>
      <c r="H677" s="48">
        <v>46233.744444444441</v>
      </c>
      <c r="I677" s="43">
        <v>21</v>
      </c>
      <c r="J677" s="43" t="s">
        <v>2373</v>
      </c>
      <c r="K677" s="43" t="s">
        <v>8317</v>
      </c>
      <c r="L677" s="43" t="s">
        <v>33</v>
      </c>
      <c r="M677" s="43">
        <v>18</v>
      </c>
      <c r="N677" s="43">
        <v>18</v>
      </c>
      <c r="O677" s="43">
        <v>18</v>
      </c>
      <c r="P677" s="43" t="s">
        <v>1346</v>
      </c>
      <c r="Q677" s="43" t="s">
        <v>1517</v>
      </c>
      <c r="R677" s="43" t="s">
        <v>9781</v>
      </c>
      <c r="S677" s="52">
        <f t="shared" si="10"/>
        <v>13</v>
      </c>
      <c r="T677" s="47"/>
      <c r="U677" s="47"/>
    </row>
    <row r="678" spans="1:21" ht="16.5" thickTop="1" thickBot="1" x14ac:dyDescent="0.3">
      <c r="A678" s="51" t="s">
        <v>9663</v>
      </c>
      <c r="B678" s="52" t="s">
        <v>9664</v>
      </c>
      <c r="C678" s="52" t="s">
        <v>38</v>
      </c>
      <c r="D678" s="52" t="s">
        <v>17</v>
      </c>
      <c r="E678" s="52" t="s">
        <v>18</v>
      </c>
      <c r="F678" s="52" t="s">
        <v>42</v>
      </c>
      <c r="G678" s="53">
        <v>46220.74722222222</v>
      </c>
      <c r="H678" s="53">
        <v>46226.670138888891</v>
      </c>
      <c r="I678" s="52">
        <v>42</v>
      </c>
      <c r="J678" s="52" t="s">
        <v>1156</v>
      </c>
      <c r="K678" s="52" t="s">
        <v>1156</v>
      </c>
      <c r="L678" s="52" t="s">
        <v>33</v>
      </c>
      <c r="M678" s="52">
        <v>42</v>
      </c>
      <c r="N678" s="52">
        <v>42</v>
      </c>
      <c r="O678" s="52">
        <v>42</v>
      </c>
      <c r="P678" s="52" t="s">
        <v>9779</v>
      </c>
      <c r="Q678" s="52" t="s">
        <v>1517</v>
      </c>
      <c r="R678" s="52" t="s">
        <v>9780</v>
      </c>
      <c r="S678" s="52">
        <f t="shared" si="10"/>
        <v>5.92</v>
      </c>
      <c r="T678" s="52"/>
      <c r="U678" s="52"/>
    </row>
    <row r="679" spans="1:21" s="46" customFormat="1" ht="16.5" thickTop="1" thickBot="1" x14ac:dyDescent="0.3">
      <c r="A679" s="50" t="s">
        <v>9661</v>
      </c>
      <c r="B679" s="43" t="s">
        <v>9662</v>
      </c>
      <c r="C679" s="43" t="s">
        <v>38</v>
      </c>
      <c r="D679" s="43" t="s">
        <v>17</v>
      </c>
      <c r="E679" s="43" t="s">
        <v>19</v>
      </c>
      <c r="F679" s="43" t="s">
        <v>21</v>
      </c>
      <c r="G679" s="48">
        <v>46220.754166666666</v>
      </c>
      <c r="H679" s="48">
        <v>46227.546527777777</v>
      </c>
      <c r="I679" s="43">
        <v>235</v>
      </c>
      <c r="J679" s="43" t="s">
        <v>1156</v>
      </c>
      <c r="K679" s="43" t="s">
        <v>1156</v>
      </c>
      <c r="L679" s="43" t="s">
        <v>25</v>
      </c>
      <c r="M679" s="43">
        <v>235</v>
      </c>
      <c r="N679" s="43">
        <v>30</v>
      </c>
      <c r="O679" s="43">
        <v>30</v>
      </c>
      <c r="P679" s="43" t="s">
        <v>9777</v>
      </c>
      <c r="Q679" s="43" t="s">
        <v>1517</v>
      </c>
      <c r="R679" s="43" t="s">
        <v>9778</v>
      </c>
      <c r="S679" s="52">
        <f t="shared" si="10"/>
        <v>6.79</v>
      </c>
      <c r="T679" s="47"/>
      <c r="U679" s="47"/>
    </row>
    <row r="680" spans="1:21" ht="16.5" thickTop="1" thickBot="1" x14ac:dyDescent="0.3">
      <c r="A680" s="51" t="s">
        <v>9659</v>
      </c>
      <c r="B680" s="52" t="s">
        <v>9660</v>
      </c>
      <c r="C680" s="52" t="s">
        <v>38</v>
      </c>
      <c r="D680" s="52" t="s">
        <v>17</v>
      </c>
      <c r="E680" s="52" t="s">
        <v>18</v>
      </c>
      <c r="F680" s="52" t="s">
        <v>28</v>
      </c>
      <c r="G680" s="53">
        <v>46220.773611111108</v>
      </c>
      <c r="H680" s="53">
        <v>46228.746527777781</v>
      </c>
      <c r="I680" s="52">
        <v>1164</v>
      </c>
      <c r="J680" s="52" t="s">
        <v>1156</v>
      </c>
      <c r="K680" s="52" t="s">
        <v>1156</v>
      </c>
      <c r="L680" s="52" t="s">
        <v>20</v>
      </c>
      <c r="M680" s="52">
        <v>1149</v>
      </c>
      <c r="N680" s="52">
        <v>164</v>
      </c>
      <c r="O680" s="52">
        <v>166</v>
      </c>
      <c r="P680" s="52" t="s">
        <v>1316</v>
      </c>
      <c r="Q680" s="52" t="s">
        <v>1517</v>
      </c>
      <c r="R680" s="52" t="s">
        <v>9776</v>
      </c>
      <c r="S680" s="52">
        <f t="shared" si="10"/>
        <v>7.97</v>
      </c>
      <c r="T680" s="52"/>
      <c r="U680" s="52"/>
    </row>
    <row r="681" spans="1:21" s="46" customFormat="1" ht="16.5" thickTop="1" thickBot="1" x14ac:dyDescent="0.3">
      <c r="A681" s="50" t="s">
        <v>9657</v>
      </c>
      <c r="B681" s="43" t="s">
        <v>9658</v>
      </c>
      <c r="C681" s="43" t="s">
        <v>38</v>
      </c>
      <c r="D681" s="43" t="s">
        <v>17</v>
      </c>
      <c r="E681" s="43" t="s">
        <v>18</v>
      </c>
      <c r="F681" s="43" t="s">
        <v>42</v>
      </c>
      <c r="G681" s="48">
        <v>46220.777083333334</v>
      </c>
      <c r="H681" s="48">
        <v>46221.708333333336</v>
      </c>
      <c r="I681" s="43">
        <v>4</v>
      </c>
      <c r="J681" s="43" t="s">
        <v>1156</v>
      </c>
      <c r="K681" s="43" t="s">
        <v>1156</v>
      </c>
      <c r="L681" s="43" t="s">
        <v>33</v>
      </c>
      <c r="M681" s="43">
        <v>4</v>
      </c>
      <c r="N681" s="43">
        <v>4</v>
      </c>
      <c r="O681" s="43">
        <v>4</v>
      </c>
      <c r="P681" s="43" t="s">
        <v>1418</v>
      </c>
      <c r="Q681" s="43" t="s">
        <v>1514</v>
      </c>
      <c r="R681" s="43" t="s">
        <v>9775</v>
      </c>
      <c r="S681" s="52">
        <f t="shared" si="10"/>
        <v>0.93</v>
      </c>
      <c r="T681" s="47"/>
      <c r="U681" s="47"/>
    </row>
    <row r="682" spans="1:21" ht="16.5" thickTop="1" thickBot="1" x14ac:dyDescent="0.3">
      <c r="A682" s="51" t="s">
        <v>10045</v>
      </c>
      <c r="B682" s="52" t="s">
        <v>10046</v>
      </c>
      <c r="C682" s="52" t="s">
        <v>38</v>
      </c>
      <c r="D682" s="52" t="s">
        <v>17</v>
      </c>
      <c r="E682" s="52" t="s">
        <v>18</v>
      </c>
      <c r="F682" s="52" t="s">
        <v>32</v>
      </c>
      <c r="G682" s="53">
        <v>46223.469444444447</v>
      </c>
      <c r="H682" s="53">
        <v>46233.606249999997</v>
      </c>
      <c r="I682" s="52">
        <v>680</v>
      </c>
      <c r="J682" s="52" t="s">
        <v>1156</v>
      </c>
      <c r="K682" s="52" t="s">
        <v>1156</v>
      </c>
      <c r="L682" s="52" t="s">
        <v>31</v>
      </c>
      <c r="M682" s="52">
        <v>680</v>
      </c>
      <c r="N682" s="52">
        <v>177</v>
      </c>
      <c r="O682" s="52">
        <v>166</v>
      </c>
      <c r="P682" s="52" t="s">
        <v>1318</v>
      </c>
      <c r="Q682" s="52" t="s">
        <v>1517</v>
      </c>
      <c r="R682" s="52" t="s">
        <v>10047</v>
      </c>
      <c r="S682" s="52">
        <f t="shared" si="10"/>
        <v>10.14</v>
      </c>
      <c r="T682" s="52"/>
      <c r="U682" s="52"/>
    </row>
    <row r="683" spans="1:21" s="46" customFormat="1" ht="16.5" thickTop="1" thickBot="1" x14ac:dyDescent="0.3">
      <c r="A683" s="50" t="s">
        <v>10048</v>
      </c>
      <c r="B683" s="43" t="s">
        <v>10049</v>
      </c>
      <c r="C683" s="43" t="s">
        <v>39</v>
      </c>
      <c r="D683" s="43" t="s">
        <v>17</v>
      </c>
      <c r="E683" s="43" t="s">
        <v>18</v>
      </c>
      <c r="F683" s="43" t="s">
        <v>42</v>
      </c>
      <c r="G683" s="48">
        <v>46223.469444444447</v>
      </c>
      <c r="H683" s="48">
        <v>46236.053472222222</v>
      </c>
      <c r="I683" s="43">
        <v>37</v>
      </c>
      <c r="J683" s="43" t="s">
        <v>1156</v>
      </c>
      <c r="K683" s="43" t="s">
        <v>1156</v>
      </c>
      <c r="L683" s="43" t="s">
        <v>36</v>
      </c>
      <c r="M683" s="43">
        <v>37</v>
      </c>
      <c r="N683" s="43">
        <v>37</v>
      </c>
      <c r="O683" s="43">
        <v>37</v>
      </c>
      <c r="P683" s="43" t="s">
        <v>10050</v>
      </c>
      <c r="Q683" s="43" t="s">
        <v>1517</v>
      </c>
      <c r="R683" s="43" t="s">
        <v>10051</v>
      </c>
      <c r="S683" s="52">
        <f t="shared" si="10"/>
        <v>12.58</v>
      </c>
      <c r="T683" s="47"/>
      <c r="U683" s="47"/>
    </row>
    <row r="684" spans="1:21" ht="16.5" thickTop="1" thickBot="1" x14ac:dyDescent="0.3">
      <c r="A684" s="51" t="s">
        <v>10042</v>
      </c>
      <c r="B684" s="52" t="s">
        <v>10043</v>
      </c>
      <c r="C684" s="52" t="s">
        <v>38</v>
      </c>
      <c r="D684" s="52" t="s">
        <v>17</v>
      </c>
      <c r="E684" s="52" t="s">
        <v>18</v>
      </c>
      <c r="F684" s="52" t="s">
        <v>42</v>
      </c>
      <c r="G684" s="53">
        <v>46223.517361111109</v>
      </c>
      <c r="H684" s="53">
        <v>46227.56527777778</v>
      </c>
      <c r="I684" s="52">
        <v>138</v>
      </c>
      <c r="J684" s="52" t="s">
        <v>1156</v>
      </c>
      <c r="K684" s="52" t="s">
        <v>1156</v>
      </c>
      <c r="L684" s="52" t="s">
        <v>36</v>
      </c>
      <c r="M684" s="52">
        <v>132</v>
      </c>
      <c r="N684" s="52">
        <v>132</v>
      </c>
      <c r="O684" s="52">
        <v>138</v>
      </c>
      <c r="P684" s="52" t="s">
        <v>8523</v>
      </c>
      <c r="Q684" s="52" t="s">
        <v>1517</v>
      </c>
      <c r="R684" s="52" t="s">
        <v>10044</v>
      </c>
      <c r="S684" s="52">
        <f t="shared" si="10"/>
        <v>4.05</v>
      </c>
      <c r="T684" s="52"/>
      <c r="U684" s="52"/>
    </row>
    <row r="685" spans="1:21" s="46" customFormat="1" ht="16.5" thickTop="1" thickBot="1" x14ac:dyDescent="0.3">
      <c r="A685" s="50" t="s">
        <v>10040</v>
      </c>
      <c r="B685" s="43" t="s">
        <v>10041</v>
      </c>
      <c r="C685" s="43" t="s">
        <v>38</v>
      </c>
      <c r="D685" s="43" t="s">
        <v>17</v>
      </c>
      <c r="E685" s="43" t="s">
        <v>19</v>
      </c>
      <c r="F685" s="43" t="s">
        <v>42</v>
      </c>
      <c r="G685" s="48">
        <v>46223.53125</v>
      </c>
      <c r="H685" s="48">
        <v>46235.455555555556</v>
      </c>
      <c r="I685" s="43">
        <v>22</v>
      </c>
      <c r="J685" s="43" t="s">
        <v>2373</v>
      </c>
      <c r="K685" s="43" t="s">
        <v>8317</v>
      </c>
      <c r="L685" s="43" t="s">
        <v>36</v>
      </c>
      <c r="M685" s="43">
        <v>22</v>
      </c>
      <c r="N685" s="43">
        <v>22</v>
      </c>
      <c r="O685" s="43">
        <v>22</v>
      </c>
      <c r="P685" s="43" t="s">
        <v>9832</v>
      </c>
      <c r="Q685" s="43" t="s">
        <v>1517</v>
      </c>
      <c r="R685" s="43"/>
      <c r="S685" s="52">
        <f t="shared" si="10"/>
        <v>11.92</v>
      </c>
      <c r="T685" s="47"/>
      <c r="U685" s="47"/>
    </row>
    <row r="686" spans="1:21" ht="16.5" thickTop="1" thickBot="1" x14ac:dyDescent="0.3">
      <c r="A686" s="51" t="s">
        <v>10036</v>
      </c>
      <c r="B686" s="52" t="s">
        <v>10037</v>
      </c>
      <c r="C686" s="52" t="s">
        <v>38</v>
      </c>
      <c r="D686" s="52" t="s">
        <v>17</v>
      </c>
      <c r="E686" s="52" t="s">
        <v>18</v>
      </c>
      <c r="F686" s="52" t="s">
        <v>42</v>
      </c>
      <c r="G686" s="53">
        <v>46223.540277777778</v>
      </c>
      <c r="H686" s="53">
        <v>46226.625694444447</v>
      </c>
      <c r="I686" s="52">
        <v>1290</v>
      </c>
      <c r="J686" s="52" t="s">
        <v>1156</v>
      </c>
      <c r="K686" s="52" t="s">
        <v>1156</v>
      </c>
      <c r="L686" s="52" t="s">
        <v>36</v>
      </c>
      <c r="M686" s="52">
        <v>1290</v>
      </c>
      <c r="N686" s="52">
        <v>1290</v>
      </c>
      <c r="O686" s="52">
        <v>1290</v>
      </c>
      <c r="P686" s="52" t="s">
        <v>10038</v>
      </c>
      <c r="Q686" s="52" t="s">
        <v>1517</v>
      </c>
      <c r="R686" s="52" t="s">
        <v>10039</v>
      </c>
      <c r="S686" s="52">
        <f t="shared" si="10"/>
        <v>3.09</v>
      </c>
      <c r="T686" s="52"/>
      <c r="U686" s="52"/>
    </row>
    <row r="687" spans="1:21" s="46" customFormat="1" ht="16.5" thickTop="1" thickBot="1" x14ac:dyDescent="0.3">
      <c r="A687" s="50" t="s">
        <v>10033</v>
      </c>
      <c r="B687" s="43" t="s">
        <v>10034</v>
      </c>
      <c r="C687" s="43" t="s">
        <v>38</v>
      </c>
      <c r="D687" s="43" t="s">
        <v>17</v>
      </c>
      <c r="E687" s="43" t="s">
        <v>18</v>
      </c>
      <c r="F687" s="43" t="s">
        <v>42</v>
      </c>
      <c r="G687" s="48">
        <v>46223.543749999997</v>
      </c>
      <c r="H687" s="48">
        <v>46227.67291666667</v>
      </c>
      <c r="I687" s="43">
        <v>162</v>
      </c>
      <c r="J687" s="43" t="s">
        <v>1156</v>
      </c>
      <c r="K687" s="43" t="s">
        <v>1156</v>
      </c>
      <c r="L687" s="43" t="s">
        <v>36</v>
      </c>
      <c r="M687" s="43">
        <v>162</v>
      </c>
      <c r="N687" s="43">
        <v>162</v>
      </c>
      <c r="O687" s="43">
        <v>162</v>
      </c>
      <c r="P687" s="43" t="s">
        <v>9801</v>
      </c>
      <c r="Q687" s="43" t="s">
        <v>1517</v>
      </c>
      <c r="R687" s="43" t="s">
        <v>10035</v>
      </c>
      <c r="S687" s="52">
        <f t="shared" si="10"/>
        <v>4.13</v>
      </c>
      <c r="T687" s="47"/>
      <c r="U687" s="47"/>
    </row>
    <row r="688" spans="1:21" ht="16.5" thickTop="1" thickBot="1" x14ac:dyDescent="0.3">
      <c r="A688" s="51" t="s">
        <v>10030</v>
      </c>
      <c r="B688" s="52" t="s">
        <v>10031</v>
      </c>
      <c r="C688" s="52" t="s">
        <v>38</v>
      </c>
      <c r="D688" s="52" t="s">
        <v>17</v>
      </c>
      <c r="E688" s="52" t="s">
        <v>18</v>
      </c>
      <c r="F688" s="52" t="s">
        <v>42</v>
      </c>
      <c r="G688" s="53">
        <v>46223.61041666667</v>
      </c>
      <c r="H688" s="53">
        <v>46230.475694444445</v>
      </c>
      <c r="I688" s="52">
        <v>218</v>
      </c>
      <c r="J688" s="52" t="s">
        <v>1156</v>
      </c>
      <c r="K688" s="52" t="s">
        <v>1156</v>
      </c>
      <c r="L688" s="52" t="s">
        <v>33</v>
      </c>
      <c r="M688" s="52">
        <v>204</v>
      </c>
      <c r="N688" s="52">
        <v>204</v>
      </c>
      <c r="O688" s="52">
        <v>218</v>
      </c>
      <c r="P688" s="52" t="s">
        <v>9526</v>
      </c>
      <c r="Q688" s="52" t="s">
        <v>1514</v>
      </c>
      <c r="R688" s="52" t="s">
        <v>10032</v>
      </c>
      <c r="S688" s="52">
        <f t="shared" si="10"/>
        <v>6.87</v>
      </c>
      <c r="T688" s="52"/>
      <c r="U688" s="52"/>
    </row>
    <row r="689" spans="1:21" s="46" customFormat="1" ht="16.5" thickTop="1" thickBot="1" x14ac:dyDescent="0.3">
      <c r="A689" s="50" t="s">
        <v>10027</v>
      </c>
      <c r="B689" s="43" t="s">
        <v>10028</v>
      </c>
      <c r="C689" s="43" t="s">
        <v>38</v>
      </c>
      <c r="D689" s="43" t="s">
        <v>17</v>
      </c>
      <c r="E689" s="43" t="s">
        <v>18</v>
      </c>
      <c r="F689" s="43" t="s">
        <v>32</v>
      </c>
      <c r="G689" s="48">
        <v>46223.65347222222</v>
      </c>
      <c r="H689" s="48">
        <v>46224.676388888889</v>
      </c>
      <c r="I689" s="43">
        <v>33</v>
      </c>
      <c r="J689" s="43" t="s">
        <v>1156</v>
      </c>
      <c r="K689" s="43" t="s">
        <v>8294</v>
      </c>
      <c r="L689" s="43" t="s">
        <v>20</v>
      </c>
      <c r="M689" s="43">
        <v>33</v>
      </c>
      <c r="N689" s="43">
        <v>3</v>
      </c>
      <c r="O689" s="43">
        <v>3</v>
      </c>
      <c r="P689" s="43" t="s">
        <v>1341</v>
      </c>
      <c r="Q689" s="43" t="s">
        <v>1546</v>
      </c>
      <c r="R689" s="43" t="s">
        <v>10029</v>
      </c>
      <c r="S689" s="52">
        <f t="shared" si="10"/>
        <v>1.02</v>
      </c>
      <c r="T689" s="47"/>
      <c r="U689" s="47"/>
    </row>
    <row r="690" spans="1:21" ht="16.5" thickTop="1" thickBot="1" x14ac:dyDescent="0.3">
      <c r="A690" s="51" t="s">
        <v>10024</v>
      </c>
      <c r="B690" s="52" t="s">
        <v>10025</v>
      </c>
      <c r="C690" s="52" t="s">
        <v>38</v>
      </c>
      <c r="D690" s="52" t="s">
        <v>17</v>
      </c>
      <c r="E690" s="52" t="s">
        <v>18</v>
      </c>
      <c r="F690" s="52" t="s">
        <v>42</v>
      </c>
      <c r="G690" s="53">
        <v>46223.694444444445</v>
      </c>
      <c r="H690" s="53">
        <v>46227.443055555559</v>
      </c>
      <c r="I690" s="52">
        <v>11</v>
      </c>
      <c r="J690" s="52" t="s">
        <v>1156</v>
      </c>
      <c r="K690" s="52" t="s">
        <v>1156</v>
      </c>
      <c r="L690" s="52" t="s">
        <v>33</v>
      </c>
      <c r="M690" s="52">
        <v>11</v>
      </c>
      <c r="N690" s="52">
        <v>11</v>
      </c>
      <c r="O690" s="52">
        <v>11</v>
      </c>
      <c r="P690" s="52" t="s">
        <v>1438</v>
      </c>
      <c r="Q690" s="52" t="s">
        <v>1517</v>
      </c>
      <c r="R690" s="52" t="s">
        <v>10026</v>
      </c>
      <c r="S690" s="52">
        <f t="shared" si="10"/>
        <v>3.75</v>
      </c>
      <c r="T690" s="52"/>
      <c r="U690" s="52"/>
    </row>
    <row r="691" spans="1:21" s="46" customFormat="1" ht="16.5" thickTop="1" thickBot="1" x14ac:dyDescent="0.3">
      <c r="A691" s="50" t="s">
        <v>10021</v>
      </c>
      <c r="B691" s="43" t="s">
        <v>10022</v>
      </c>
      <c r="C691" s="43" t="s">
        <v>38</v>
      </c>
      <c r="D691" s="43" t="s">
        <v>17</v>
      </c>
      <c r="E691" s="43" t="s">
        <v>18</v>
      </c>
      <c r="F691" s="43" t="s">
        <v>42</v>
      </c>
      <c r="G691" s="48">
        <v>46223.695833333331</v>
      </c>
      <c r="H691" s="48">
        <v>46230.560416666667</v>
      </c>
      <c r="I691" s="43">
        <v>10</v>
      </c>
      <c r="J691" s="43" t="s">
        <v>2373</v>
      </c>
      <c r="K691" s="43" t="s">
        <v>8317</v>
      </c>
      <c r="L691" s="43" t="s">
        <v>33</v>
      </c>
      <c r="M691" s="43">
        <v>10</v>
      </c>
      <c r="N691" s="43">
        <v>10</v>
      </c>
      <c r="O691" s="43">
        <v>8</v>
      </c>
      <c r="P691" s="43" t="s">
        <v>8627</v>
      </c>
      <c r="Q691" s="43" t="s">
        <v>1517</v>
      </c>
      <c r="R691" s="43" t="s">
        <v>10023</v>
      </c>
      <c r="S691" s="52">
        <f t="shared" si="10"/>
        <v>6.86</v>
      </c>
      <c r="T691" s="47"/>
      <c r="U691" s="47"/>
    </row>
    <row r="692" spans="1:21" ht="16.5" thickTop="1" thickBot="1" x14ac:dyDescent="0.3">
      <c r="A692" s="51" t="s">
        <v>10017</v>
      </c>
      <c r="B692" s="52" t="s">
        <v>10018</v>
      </c>
      <c r="C692" s="52" t="s">
        <v>38</v>
      </c>
      <c r="D692" s="52" t="s">
        <v>17</v>
      </c>
      <c r="E692" s="52" t="s">
        <v>18</v>
      </c>
      <c r="F692" s="52" t="s">
        <v>42</v>
      </c>
      <c r="G692" s="53">
        <v>46223.710416666669</v>
      </c>
      <c r="H692" s="53">
        <v>46227.572222222225</v>
      </c>
      <c r="I692" s="52">
        <v>4</v>
      </c>
      <c r="J692" s="52" t="s">
        <v>1156</v>
      </c>
      <c r="K692" s="52" t="s">
        <v>1156</v>
      </c>
      <c r="L692" s="52" t="s">
        <v>33</v>
      </c>
      <c r="M692" s="52">
        <v>4</v>
      </c>
      <c r="N692" s="52">
        <v>4</v>
      </c>
      <c r="O692" s="52">
        <v>4</v>
      </c>
      <c r="P692" s="52" t="s">
        <v>10019</v>
      </c>
      <c r="Q692" s="52" t="s">
        <v>1546</v>
      </c>
      <c r="R692" s="52" t="s">
        <v>10020</v>
      </c>
      <c r="S692" s="52">
        <f t="shared" si="10"/>
        <v>3.86</v>
      </c>
      <c r="T692" s="52"/>
      <c r="U692" s="52"/>
    </row>
    <row r="693" spans="1:21" s="46" customFormat="1" ht="16.5" thickTop="1" thickBot="1" x14ac:dyDescent="0.3">
      <c r="A693" s="50" t="s">
        <v>10013</v>
      </c>
      <c r="B693" s="43" t="s">
        <v>10014</v>
      </c>
      <c r="C693" s="43" t="s">
        <v>38</v>
      </c>
      <c r="D693" s="43" t="s">
        <v>17</v>
      </c>
      <c r="E693" s="43" t="s">
        <v>18</v>
      </c>
      <c r="F693" s="43" t="s">
        <v>42</v>
      </c>
      <c r="G693" s="48">
        <v>46223.711805555555</v>
      </c>
      <c r="H693" s="48">
        <v>46225.620138888888</v>
      </c>
      <c r="I693" s="43">
        <v>1</v>
      </c>
      <c r="J693" s="43" t="s">
        <v>1156</v>
      </c>
      <c r="K693" s="43" t="s">
        <v>8351</v>
      </c>
      <c r="L693" s="43" t="s">
        <v>33</v>
      </c>
      <c r="M693" s="43">
        <v>1</v>
      </c>
      <c r="N693" s="43">
        <v>1</v>
      </c>
      <c r="O693" s="43">
        <v>1</v>
      </c>
      <c r="P693" s="43" t="s">
        <v>10015</v>
      </c>
      <c r="Q693" s="43" t="s">
        <v>1546</v>
      </c>
      <c r="R693" s="43" t="s">
        <v>10016</v>
      </c>
      <c r="S693" s="52">
        <f t="shared" si="10"/>
        <v>1.91</v>
      </c>
      <c r="T693" s="47"/>
      <c r="U693" s="47"/>
    </row>
    <row r="694" spans="1:21" ht="16.5" thickTop="1" thickBot="1" x14ac:dyDescent="0.3">
      <c r="A694" s="51" t="s">
        <v>10009</v>
      </c>
      <c r="B694" s="52" t="s">
        <v>10010</v>
      </c>
      <c r="C694" s="52" t="s">
        <v>38</v>
      </c>
      <c r="D694" s="52" t="s">
        <v>17</v>
      </c>
      <c r="E694" s="52" t="s">
        <v>18</v>
      </c>
      <c r="F694" s="52" t="s">
        <v>42</v>
      </c>
      <c r="G694" s="53">
        <v>46223.716666666667</v>
      </c>
      <c r="H694" s="53">
        <v>46228.603472222225</v>
      </c>
      <c r="I694" s="52">
        <v>3</v>
      </c>
      <c r="J694" s="52" t="s">
        <v>1156</v>
      </c>
      <c r="K694" s="52" t="s">
        <v>1156</v>
      </c>
      <c r="L694" s="52" t="s">
        <v>33</v>
      </c>
      <c r="M694" s="52">
        <v>3</v>
      </c>
      <c r="N694" s="52">
        <v>3</v>
      </c>
      <c r="O694" s="52">
        <v>3</v>
      </c>
      <c r="P694" s="52" t="s">
        <v>10011</v>
      </c>
      <c r="Q694" s="52" t="s">
        <v>1546</v>
      </c>
      <c r="R694" s="52" t="s">
        <v>10012</v>
      </c>
      <c r="S694" s="52">
        <f t="shared" si="10"/>
        <v>4.8899999999999997</v>
      </c>
      <c r="T694" s="52"/>
      <c r="U694" s="52"/>
    </row>
    <row r="695" spans="1:21" s="46" customFormat="1" ht="16.5" thickTop="1" thickBot="1" x14ac:dyDescent="0.3">
      <c r="A695" s="50" t="s">
        <v>10006</v>
      </c>
      <c r="B695" s="43" t="s">
        <v>10007</v>
      </c>
      <c r="C695" s="43" t="s">
        <v>38</v>
      </c>
      <c r="D695" s="43" t="s">
        <v>17</v>
      </c>
      <c r="E695" s="43" t="s">
        <v>18</v>
      </c>
      <c r="F695" s="43" t="s">
        <v>42</v>
      </c>
      <c r="G695" s="48">
        <v>46223.717361111114</v>
      </c>
      <c r="H695" s="48">
        <v>46227.587500000001</v>
      </c>
      <c r="I695" s="43">
        <v>1</v>
      </c>
      <c r="J695" s="43" t="s">
        <v>1156</v>
      </c>
      <c r="K695" s="43" t="s">
        <v>1156</v>
      </c>
      <c r="L695" s="43" t="s">
        <v>33</v>
      </c>
      <c r="M695" s="43">
        <v>1</v>
      </c>
      <c r="N695" s="43">
        <v>1</v>
      </c>
      <c r="O695" s="43">
        <v>1</v>
      </c>
      <c r="P695" s="43" t="s">
        <v>9208</v>
      </c>
      <c r="Q695" s="43" t="s">
        <v>1514</v>
      </c>
      <c r="R695" s="43" t="s">
        <v>10008</v>
      </c>
      <c r="S695" s="52">
        <f t="shared" si="10"/>
        <v>3.87</v>
      </c>
      <c r="T695" s="47"/>
      <c r="U695" s="47"/>
    </row>
    <row r="696" spans="1:21" ht="16.5" thickTop="1" thickBot="1" x14ac:dyDescent="0.3">
      <c r="A696" s="51" t="s">
        <v>10002</v>
      </c>
      <c r="B696" s="52" t="s">
        <v>10003</v>
      </c>
      <c r="C696" s="52" t="s">
        <v>38</v>
      </c>
      <c r="D696" s="52" t="s">
        <v>17</v>
      </c>
      <c r="E696" s="52" t="s">
        <v>18</v>
      </c>
      <c r="F696" s="52" t="s">
        <v>42</v>
      </c>
      <c r="G696" s="53">
        <v>46223.71875</v>
      </c>
      <c r="H696" s="53">
        <v>46228.613888888889</v>
      </c>
      <c r="I696" s="52">
        <v>10</v>
      </c>
      <c r="J696" s="52" t="s">
        <v>1156</v>
      </c>
      <c r="K696" s="52" t="s">
        <v>1156</v>
      </c>
      <c r="L696" s="52" t="s">
        <v>33</v>
      </c>
      <c r="M696" s="52">
        <v>9</v>
      </c>
      <c r="N696" s="52">
        <v>9</v>
      </c>
      <c r="O696" s="52">
        <v>10</v>
      </c>
      <c r="P696" s="52" t="s">
        <v>10004</v>
      </c>
      <c r="Q696" s="52" t="s">
        <v>1546</v>
      </c>
      <c r="R696" s="52" t="s">
        <v>10005</v>
      </c>
      <c r="S696" s="52">
        <f t="shared" si="10"/>
        <v>4.9000000000000004</v>
      </c>
      <c r="T696" s="52"/>
      <c r="U696" s="52"/>
    </row>
    <row r="697" spans="1:21" s="46" customFormat="1" ht="16.5" thickTop="1" thickBot="1" x14ac:dyDescent="0.3">
      <c r="A697" s="50" t="s">
        <v>9998</v>
      </c>
      <c r="B697" s="43" t="s">
        <v>9999</v>
      </c>
      <c r="C697" s="43" t="s">
        <v>38</v>
      </c>
      <c r="D697" s="43" t="s">
        <v>17</v>
      </c>
      <c r="E697" s="43" t="s">
        <v>18</v>
      </c>
      <c r="F697" s="43" t="s">
        <v>42</v>
      </c>
      <c r="G697" s="48">
        <v>46223.728472222225</v>
      </c>
      <c r="H697" s="48">
        <v>46227.618750000001</v>
      </c>
      <c r="I697" s="43">
        <v>3</v>
      </c>
      <c r="J697" s="43" t="s">
        <v>1156</v>
      </c>
      <c r="K697" s="43" t="s">
        <v>1156</v>
      </c>
      <c r="L697" s="43" t="s">
        <v>33</v>
      </c>
      <c r="M697" s="43">
        <v>3</v>
      </c>
      <c r="N697" s="43">
        <v>3</v>
      </c>
      <c r="O697" s="43">
        <v>3</v>
      </c>
      <c r="P697" s="43" t="s">
        <v>10000</v>
      </c>
      <c r="Q697" s="43" t="s">
        <v>1514</v>
      </c>
      <c r="R697" s="43" t="s">
        <v>10001</v>
      </c>
      <c r="S697" s="52">
        <f t="shared" si="10"/>
        <v>3.89</v>
      </c>
      <c r="T697" s="47"/>
      <c r="U697" s="47"/>
    </row>
    <row r="698" spans="1:21" ht="16.5" thickTop="1" thickBot="1" x14ac:dyDescent="0.3">
      <c r="A698" s="51" t="s">
        <v>9994</v>
      </c>
      <c r="B698" s="52" t="s">
        <v>9995</v>
      </c>
      <c r="C698" s="52" t="s">
        <v>38</v>
      </c>
      <c r="D698" s="52" t="s">
        <v>17</v>
      </c>
      <c r="E698" s="52" t="s">
        <v>18</v>
      </c>
      <c r="F698" s="52" t="s">
        <v>42</v>
      </c>
      <c r="G698" s="53">
        <v>46223.729861111111</v>
      </c>
      <c r="H698" s="53">
        <v>46228.611111111109</v>
      </c>
      <c r="I698" s="52">
        <v>1</v>
      </c>
      <c r="J698" s="52" t="s">
        <v>1156</v>
      </c>
      <c r="K698" s="52" t="s">
        <v>1156</v>
      </c>
      <c r="L698" s="52" t="s">
        <v>33</v>
      </c>
      <c r="M698" s="52">
        <v>1</v>
      </c>
      <c r="N698" s="52">
        <v>1</v>
      </c>
      <c r="O698" s="52">
        <v>1</v>
      </c>
      <c r="P698" s="52" t="s">
        <v>9996</v>
      </c>
      <c r="Q698" s="52" t="s">
        <v>1517</v>
      </c>
      <c r="R698" s="52" t="s">
        <v>9997</v>
      </c>
      <c r="S698" s="52">
        <f t="shared" si="10"/>
        <v>4.88</v>
      </c>
      <c r="T698" s="52"/>
      <c r="U698" s="52"/>
    </row>
    <row r="699" spans="1:21" s="46" customFormat="1" ht="16.5" thickTop="1" thickBot="1" x14ac:dyDescent="0.3">
      <c r="A699" s="50" t="s">
        <v>9990</v>
      </c>
      <c r="B699" s="43" t="s">
        <v>9991</v>
      </c>
      <c r="C699" s="43" t="s">
        <v>38</v>
      </c>
      <c r="D699" s="43" t="s">
        <v>17</v>
      </c>
      <c r="E699" s="43" t="s">
        <v>18</v>
      </c>
      <c r="F699" s="43" t="s">
        <v>42</v>
      </c>
      <c r="G699" s="48">
        <v>46223.753472222219</v>
      </c>
      <c r="H699" s="48">
        <v>46227.59097222222</v>
      </c>
      <c r="I699" s="43">
        <v>40</v>
      </c>
      <c r="J699" s="43" t="s">
        <v>2373</v>
      </c>
      <c r="K699" s="43" t="s">
        <v>8315</v>
      </c>
      <c r="L699" s="43" t="s">
        <v>33</v>
      </c>
      <c r="M699" s="43">
        <v>40</v>
      </c>
      <c r="N699" s="43">
        <v>40</v>
      </c>
      <c r="O699" s="43">
        <v>40</v>
      </c>
      <c r="P699" s="43" t="s">
        <v>9992</v>
      </c>
      <c r="Q699" s="43" t="s">
        <v>1546</v>
      </c>
      <c r="R699" s="43" t="s">
        <v>9993</v>
      </c>
      <c r="S699" s="52">
        <f t="shared" si="10"/>
        <v>3.84</v>
      </c>
      <c r="T699" s="47"/>
      <c r="U699" s="47"/>
    </row>
    <row r="700" spans="1:21" ht="16.5" thickTop="1" thickBot="1" x14ac:dyDescent="0.3">
      <c r="A700" s="51" t="s">
        <v>9987</v>
      </c>
      <c r="B700" s="52" t="s">
        <v>9988</v>
      </c>
      <c r="C700" s="52" t="s">
        <v>38</v>
      </c>
      <c r="D700" s="52" t="s">
        <v>17</v>
      </c>
      <c r="E700" s="52" t="s">
        <v>18</v>
      </c>
      <c r="F700" s="52" t="s">
        <v>42</v>
      </c>
      <c r="G700" s="53">
        <v>46223.763888888891</v>
      </c>
      <c r="H700" s="53">
        <v>46230.50277777778</v>
      </c>
      <c r="I700" s="52">
        <v>4</v>
      </c>
      <c r="J700" s="52" t="s">
        <v>2373</v>
      </c>
      <c r="K700" s="52" t="s">
        <v>8317</v>
      </c>
      <c r="L700" s="52" t="s">
        <v>33</v>
      </c>
      <c r="M700" s="52">
        <v>4</v>
      </c>
      <c r="N700" s="52">
        <v>4</v>
      </c>
      <c r="O700" s="52">
        <v>4</v>
      </c>
      <c r="P700" s="52" t="s">
        <v>1425</v>
      </c>
      <c r="Q700" s="52" t="s">
        <v>1517</v>
      </c>
      <c r="R700" s="52" t="s">
        <v>9989</v>
      </c>
      <c r="S700" s="52">
        <f t="shared" si="10"/>
        <v>6.74</v>
      </c>
      <c r="T700" s="52"/>
      <c r="U700" s="52"/>
    </row>
    <row r="701" spans="1:21" s="46" customFormat="1" ht="16.5" thickTop="1" thickBot="1" x14ac:dyDescent="0.3">
      <c r="A701" s="50" t="s">
        <v>9983</v>
      </c>
      <c r="B701" s="43" t="s">
        <v>9984</v>
      </c>
      <c r="C701" s="43" t="s">
        <v>39</v>
      </c>
      <c r="D701" s="43" t="s">
        <v>17</v>
      </c>
      <c r="E701" s="43" t="s">
        <v>18</v>
      </c>
      <c r="F701" s="43" t="s">
        <v>42</v>
      </c>
      <c r="G701" s="48">
        <v>46223.769444444442</v>
      </c>
      <c r="H701" s="48">
        <v>46225.461805555555</v>
      </c>
      <c r="I701" s="43">
        <v>1</v>
      </c>
      <c r="J701" s="43" t="s">
        <v>1156</v>
      </c>
      <c r="K701" s="43" t="s">
        <v>8351</v>
      </c>
      <c r="L701" s="43" t="s">
        <v>33</v>
      </c>
      <c r="M701" s="43"/>
      <c r="N701" s="43"/>
      <c r="O701" s="43">
        <v>1</v>
      </c>
      <c r="P701" s="43" t="s">
        <v>9985</v>
      </c>
      <c r="Q701" s="43" t="s">
        <v>1517</v>
      </c>
      <c r="R701" s="43" t="s">
        <v>9986</v>
      </c>
      <c r="S701" s="52">
        <f t="shared" si="10"/>
        <v>1.69</v>
      </c>
      <c r="T701" s="47"/>
      <c r="U701" s="47"/>
    </row>
    <row r="702" spans="1:21" ht="16.5" thickTop="1" thickBot="1" x14ac:dyDescent="0.3">
      <c r="A702" s="51" t="s">
        <v>9980</v>
      </c>
      <c r="B702" s="52" t="s">
        <v>9981</v>
      </c>
      <c r="C702" s="52" t="s">
        <v>38</v>
      </c>
      <c r="D702" s="52" t="s">
        <v>17</v>
      </c>
      <c r="E702" s="52" t="s">
        <v>19</v>
      </c>
      <c r="F702" s="52" t="s">
        <v>32</v>
      </c>
      <c r="G702" s="53">
        <v>46224.650694444441</v>
      </c>
      <c r="H702" s="53">
        <v>46228.646527777775</v>
      </c>
      <c r="I702" s="52">
        <v>4</v>
      </c>
      <c r="J702" s="52" t="s">
        <v>1156</v>
      </c>
      <c r="K702" s="52" t="s">
        <v>1156</v>
      </c>
      <c r="L702" s="52" t="s">
        <v>33</v>
      </c>
      <c r="M702" s="52">
        <v>4</v>
      </c>
      <c r="N702" s="52">
        <v>4</v>
      </c>
      <c r="O702" s="52">
        <v>4</v>
      </c>
      <c r="P702" s="52" t="s">
        <v>9830</v>
      </c>
      <c r="Q702" s="52" t="s">
        <v>1546</v>
      </c>
      <c r="R702" s="52" t="s">
        <v>9982</v>
      </c>
      <c r="S702" s="52">
        <f t="shared" si="10"/>
        <v>4</v>
      </c>
      <c r="T702" s="52"/>
      <c r="U702" s="52"/>
    </row>
    <row r="703" spans="1:21" s="46" customFormat="1" ht="16.5" thickTop="1" thickBot="1" x14ac:dyDescent="0.3">
      <c r="A703" s="50" t="s">
        <v>9977</v>
      </c>
      <c r="B703" s="43" t="s">
        <v>9978</v>
      </c>
      <c r="C703" s="43" t="s">
        <v>38</v>
      </c>
      <c r="D703" s="43" t="s">
        <v>17</v>
      </c>
      <c r="E703" s="43" t="s">
        <v>18</v>
      </c>
      <c r="F703" s="43" t="s">
        <v>19</v>
      </c>
      <c r="G703" s="48">
        <v>46224.665972222225</v>
      </c>
      <c r="H703" s="48">
        <v>46225.640277777777</v>
      </c>
      <c r="I703" s="43">
        <v>26</v>
      </c>
      <c r="J703" s="43" t="s">
        <v>1156</v>
      </c>
      <c r="K703" s="43" t="s">
        <v>1156</v>
      </c>
      <c r="L703" s="43" t="s">
        <v>20</v>
      </c>
      <c r="M703" s="43">
        <v>26</v>
      </c>
      <c r="N703" s="43">
        <v>3</v>
      </c>
      <c r="O703" s="43">
        <v>3</v>
      </c>
      <c r="P703" s="43" t="s">
        <v>1287</v>
      </c>
      <c r="Q703" s="43" t="s">
        <v>1514</v>
      </c>
      <c r="R703" s="43" t="s">
        <v>9979</v>
      </c>
      <c r="S703" s="52">
        <f t="shared" si="10"/>
        <v>0.97</v>
      </c>
      <c r="T703" s="47"/>
      <c r="U703" s="47"/>
    </row>
    <row r="704" spans="1:21" ht="16.5" thickTop="1" thickBot="1" x14ac:dyDescent="0.3">
      <c r="A704" s="51" t="s">
        <v>9972</v>
      </c>
      <c r="B704" s="52" t="s">
        <v>9973</v>
      </c>
      <c r="C704" s="52" t="s">
        <v>38</v>
      </c>
      <c r="D704" s="52" t="s">
        <v>17</v>
      </c>
      <c r="E704" s="52" t="s">
        <v>9974</v>
      </c>
      <c r="F704" s="52" t="s">
        <v>32</v>
      </c>
      <c r="G704" s="53">
        <v>46224.767361111109</v>
      </c>
      <c r="H704" s="53">
        <v>46227.622916666667</v>
      </c>
      <c r="I704" s="52">
        <v>13</v>
      </c>
      <c r="J704" s="52" t="s">
        <v>1156</v>
      </c>
      <c r="K704" s="52" t="s">
        <v>1156</v>
      </c>
      <c r="L704" s="52" t="s">
        <v>8486</v>
      </c>
      <c r="M704" s="52">
        <v>13</v>
      </c>
      <c r="N704" s="52">
        <v>13</v>
      </c>
      <c r="O704" s="52">
        <v>13</v>
      </c>
      <c r="P704" s="52" t="s">
        <v>9975</v>
      </c>
      <c r="Q704" s="52" t="s">
        <v>1514</v>
      </c>
      <c r="R704" s="52" t="s">
        <v>9976</v>
      </c>
      <c r="S704" s="52">
        <f t="shared" si="10"/>
        <v>2.86</v>
      </c>
      <c r="T704" s="52"/>
      <c r="U704" s="52"/>
    </row>
    <row r="705" spans="1:21" s="46" customFormat="1" ht="16.5" thickTop="1" thickBot="1" x14ac:dyDescent="0.3">
      <c r="A705" s="50" t="s">
        <v>9969</v>
      </c>
      <c r="B705" s="43" t="s">
        <v>9970</v>
      </c>
      <c r="C705" s="43" t="s">
        <v>38</v>
      </c>
      <c r="D705" s="43" t="s">
        <v>17</v>
      </c>
      <c r="E705" s="43" t="s">
        <v>18</v>
      </c>
      <c r="F705" s="43" t="s">
        <v>42</v>
      </c>
      <c r="G705" s="48">
        <v>46224.784722222219</v>
      </c>
      <c r="H705" s="48">
        <v>46232.810416666667</v>
      </c>
      <c r="I705" s="43">
        <v>650</v>
      </c>
      <c r="J705" s="43" t="s">
        <v>2373</v>
      </c>
      <c r="K705" s="43" t="s">
        <v>8317</v>
      </c>
      <c r="L705" s="43" t="s">
        <v>25</v>
      </c>
      <c r="M705" s="43">
        <v>650</v>
      </c>
      <c r="N705" s="43">
        <v>118</v>
      </c>
      <c r="O705" s="43">
        <v>118</v>
      </c>
      <c r="P705" s="43" t="s">
        <v>1318</v>
      </c>
      <c r="Q705" s="43" t="s">
        <v>1517</v>
      </c>
      <c r="R705" s="43" t="s">
        <v>9971</v>
      </c>
      <c r="S705" s="52">
        <f t="shared" si="10"/>
        <v>8.0299999999999994</v>
      </c>
      <c r="T705" s="47"/>
      <c r="U705" s="47"/>
    </row>
    <row r="706" spans="1:21" ht="16.5" thickTop="1" thickBot="1" x14ac:dyDescent="0.3">
      <c r="A706" s="51" t="s">
        <v>9966</v>
      </c>
      <c r="B706" s="52" t="s">
        <v>9967</v>
      </c>
      <c r="C706" s="52" t="s">
        <v>38</v>
      </c>
      <c r="D706" s="52" t="s">
        <v>17</v>
      </c>
      <c r="E706" s="52" t="s">
        <v>18</v>
      </c>
      <c r="F706" s="52" t="s">
        <v>42</v>
      </c>
      <c r="G706" s="53">
        <v>46224.98333333333</v>
      </c>
      <c r="H706" s="53">
        <v>46233.379861111112</v>
      </c>
      <c r="I706" s="52">
        <v>1</v>
      </c>
      <c r="J706" s="52" t="s">
        <v>1156</v>
      </c>
      <c r="K706" s="52" t="s">
        <v>1156</v>
      </c>
      <c r="L706" s="52" t="s">
        <v>33</v>
      </c>
      <c r="M706" s="52">
        <v>1</v>
      </c>
      <c r="N706" s="52">
        <v>1</v>
      </c>
      <c r="O706" s="52">
        <v>1</v>
      </c>
      <c r="P706" s="52" t="s">
        <v>1421</v>
      </c>
      <c r="Q706" s="52" t="s">
        <v>1517</v>
      </c>
      <c r="R706" s="52" t="s">
        <v>9968</v>
      </c>
      <c r="S706" s="52">
        <f t="shared" ref="S706:S769" si="11">IF(OR(G706="",H706=""),"",ROUND(H706-G706,2))</f>
        <v>8.4</v>
      </c>
      <c r="T706" s="52"/>
      <c r="U706" s="52"/>
    </row>
    <row r="707" spans="1:21" s="46" customFormat="1" ht="16.5" thickTop="1" thickBot="1" x14ac:dyDescent="0.3">
      <c r="A707" s="50" t="s">
        <v>9963</v>
      </c>
      <c r="B707" s="43" t="s">
        <v>9964</v>
      </c>
      <c r="C707" s="43" t="s">
        <v>38</v>
      </c>
      <c r="D707" s="43" t="s">
        <v>17</v>
      </c>
      <c r="E707" s="43" t="s">
        <v>18</v>
      </c>
      <c r="F707" s="43" t="s">
        <v>42</v>
      </c>
      <c r="G707" s="48">
        <v>46224.988194444442</v>
      </c>
      <c r="H707" s="48">
        <v>46230.484027777777</v>
      </c>
      <c r="I707" s="43">
        <v>69</v>
      </c>
      <c r="J707" s="43" t="s">
        <v>1156</v>
      </c>
      <c r="K707" s="43" t="s">
        <v>1156</v>
      </c>
      <c r="L707" s="43" t="s">
        <v>36</v>
      </c>
      <c r="M707" s="43">
        <v>69</v>
      </c>
      <c r="N707" s="43">
        <v>69</v>
      </c>
      <c r="O707" s="43">
        <v>69</v>
      </c>
      <c r="P707" s="43" t="s">
        <v>1479</v>
      </c>
      <c r="Q707" s="43" t="s">
        <v>1517</v>
      </c>
      <c r="R707" s="43" t="s">
        <v>9965</v>
      </c>
      <c r="S707" s="52">
        <f t="shared" si="11"/>
        <v>5.5</v>
      </c>
      <c r="T707" s="47"/>
      <c r="U707" s="47"/>
    </row>
    <row r="708" spans="1:21" ht="16.5" thickTop="1" thickBot="1" x14ac:dyDescent="0.3">
      <c r="A708" s="51" t="s">
        <v>9959</v>
      </c>
      <c r="B708" s="52" t="s">
        <v>9960</v>
      </c>
      <c r="C708" s="52" t="s">
        <v>38</v>
      </c>
      <c r="D708" s="52" t="s">
        <v>17</v>
      </c>
      <c r="E708" s="52" t="s">
        <v>18</v>
      </c>
      <c r="F708" s="52" t="s">
        <v>42</v>
      </c>
      <c r="G708" s="53">
        <v>46224.992361111108</v>
      </c>
      <c r="H708" s="53">
        <v>46230.520833333336</v>
      </c>
      <c r="I708" s="52">
        <v>350</v>
      </c>
      <c r="J708" s="52" t="s">
        <v>1156</v>
      </c>
      <c r="K708" s="52" t="s">
        <v>1156</v>
      </c>
      <c r="L708" s="52" t="s">
        <v>36</v>
      </c>
      <c r="M708" s="52">
        <v>350</v>
      </c>
      <c r="N708" s="52">
        <v>350</v>
      </c>
      <c r="O708" s="52">
        <v>350</v>
      </c>
      <c r="P708" s="52" t="s">
        <v>9961</v>
      </c>
      <c r="Q708" s="52" t="s">
        <v>1517</v>
      </c>
      <c r="R708" s="52" t="s">
        <v>9962</v>
      </c>
      <c r="S708" s="52">
        <f t="shared" si="11"/>
        <v>5.53</v>
      </c>
      <c r="T708" s="52"/>
      <c r="U708" s="52"/>
    </row>
    <row r="709" spans="1:21" s="46" customFormat="1" ht="16.5" thickTop="1" thickBot="1" x14ac:dyDescent="0.3">
      <c r="A709" s="50" t="s">
        <v>9955</v>
      </c>
      <c r="B709" s="43" t="s">
        <v>9956</v>
      </c>
      <c r="C709" s="43" t="s">
        <v>38</v>
      </c>
      <c r="D709" s="43" t="s">
        <v>17</v>
      </c>
      <c r="E709" s="43" t="s">
        <v>19</v>
      </c>
      <c r="F709" s="43" t="s">
        <v>42</v>
      </c>
      <c r="G709" s="48">
        <v>46225.466666666667</v>
      </c>
      <c r="H709" s="48">
        <v>46228.643055555556</v>
      </c>
      <c r="I709" s="43">
        <v>4</v>
      </c>
      <c r="J709" s="43" t="s">
        <v>1156</v>
      </c>
      <c r="K709" s="43" t="s">
        <v>1156</v>
      </c>
      <c r="L709" s="43" t="s">
        <v>33</v>
      </c>
      <c r="M709" s="43">
        <v>4</v>
      </c>
      <c r="N709" s="43">
        <v>4</v>
      </c>
      <c r="O709" s="43">
        <v>4</v>
      </c>
      <c r="P709" s="43" t="s">
        <v>9957</v>
      </c>
      <c r="Q709" s="43" t="s">
        <v>1514</v>
      </c>
      <c r="R709" s="43" t="s">
        <v>9958</v>
      </c>
      <c r="S709" s="52">
        <f t="shared" si="11"/>
        <v>3.18</v>
      </c>
      <c r="T709" s="47"/>
      <c r="U709" s="47"/>
    </row>
    <row r="710" spans="1:21" ht="16.5" thickTop="1" thickBot="1" x14ac:dyDescent="0.3">
      <c r="A710" s="51" t="s">
        <v>9951</v>
      </c>
      <c r="B710" s="52" t="s">
        <v>9952</v>
      </c>
      <c r="C710" s="52" t="s">
        <v>38</v>
      </c>
      <c r="D710" s="52" t="s">
        <v>17</v>
      </c>
      <c r="E710" s="52" t="s">
        <v>19</v>
      </c>
      <c r="F710" s="52" t="s">
        <v>19</v>
      </c>
      <c r="G710" s="53">
        <v>46225.513194444444</v>
      </c>
      <c r="H710" s="53">
        <v>46225.561111111114</v>
      </c>
      <c r="I710" s="52">
        <v>114</v>
      </c>
      <c r="J710" s="52" t="s">
        <v>1156</v>
      </c>
      <c r="K710" s="52" t="s">
        <v>1156</v>
      </c>
      <c r="L710" s="52" t="s">
        <v>31</v>
      </c>
      <c r="M710" s="52">
        <v>114</v>
      </c>
      <c r="N710" s="52">
        <v>20</v>
      </c>
      <c r="O710" s="52">
        <v>20</v>
      </c>
      <c r="P710" s="52" t="s">
        <v>9953</v>
      </c>
      <c r="Q710" s="52" t="s">
        <v>1517</v>
      </c>
      <c r="R710" s="52" t="s">
        <v>9954</v>
      </c>
      <c r="S710" s="52">
        <f t="shared" si="11"/>
        <v>0.05</v>
      </c>
      <c r="T710" s="52"/>
      <c r="U710" s="52"/>
    </row>
    <row r="711" spans="1:21" s="46" customFormat="1" ht="16.5" thickTop="1" thickBot="1" x14ac:dyDescent="0.3">
      <c r="A711" s="50" t="s">
        <v>9947</v>
      </c>
      <c r="B711" s="43" t="s">
        <v>9948</v>
      </c>
      <c r="C711" s="43" t="s">
        <v>38</v>
      </c>
      <c r="D711" s="43" t="s">
        <v>17</v>
      </c>
      <c r="E711" s="43" t="s">
        <v>18</v>
      </c>
      <c r="F711" s="43" t="s">
        <v>42</v>
      </c>
      <c r="G711" s="48">
        <v>46225.741666666669</v>
      </c>
      <c r="H711" s="48">
        <v>46230.527777777781</v>
      </c>
      <c r="I711" s="43">
        <v>16</v>
      </c>
      <c r="J711" s="43" t="s">
        <v>1156</v>
      </c>
      <c r="K711" s="43" t="s">
        <v>1156</v>
      </c>
      <c r="L711" s="43" t="s">
        <v>33</v>
      </c>
      <c r="M711" s="43">
        <v>16</v>
      </c>
      <c r="N711" s="43">
        <v>16</v>
      </c>
      <c r="O711" s="43">
        <v>16</v>
      </c>
      <c r="P711" s="43" t="s">
        <v>9949</v>
      </c>
      <c r="Q711" s="43" t="s">
        <v>1546</v>
      </c>
      <c r="R711" s="43" t="s">
        <v>9950</v>
      </c>
      <c r="S711" s="52">
        <f t="shared" si="11"/>
        <v>4.79</v>
      </c>
      <c r="T711" s="47"/>
      <c r="U711" s="47"/>
    </row>
    <row r="712" spans="1:21" ht="16.5" thickTop="1" thickBot="1" x14ac:dyDescent="0.3">
      <c r="A712" s="51" t="s">
        <v>9944</v>
      </c>
      <c r="B712" s="52" t="s">
        <v>9945</v>
      </c>
      <c r="C712" s="52" t="s">
        <v>38</v>
      </c>
      <c r="D712" s="52" t="s">
        <v>17</v>
      </c>
      <c r="E712" s="52" t="s">
        <v>18</v>
      </c>
      <c r="F712" s="52" t="s">
        <v>42</v>
      </c>
      <c r="G712" s="53">
        <v>46226.628472222219</v>
      </c>
      <c r="H712" s="53">
        <v>46228.805555555555</v>
      </c>
      <c r="I712" s="52">
        <v>1</v>
      </c>
      <c r="J712" s="52" t="s">
        <v>2373</v>
      </c>
      <c r="K712" s="52" t="s">
        <v>8317</v>
      </c>
      <c r="L712" s="52" t="s">
        <v>36</v>
      </c>
      <c r="M712" s="52">
        <v>1</v>
      </c>
      <c r="N712" s="52">
        <v>1</v>
      </c>
      <c r="O712" s="52">
        <v>1</v>
      </c>
      <c r="P712" s="52" t="s">
        <v>8782</v>
      </c>
      <c r="Q712" s="52" t="s">
        <v>1517</v>
      </c>
      <c r="R712" s="52" t="s">
        <v>9946</v>
      </c>
      <c r="S712" s="52">
        <f t="shared" si="11"/>
        <v>2.1800000000000002</v>
      </c>
      <c r="T712" s="52"/>
      <c r="U712" s="52"/>
    </row>
    <row r="713" spans="1:21" s="46" customFormat="1" ht="16.5" thickTop="1" thickBot="1" x14ac:dyDescent="0.3">
      <c r="A713" s="50" t="s">
        <v>9941</v>
      </c>
      <c r="B713" s="43" t="s">
        <v>9942</v>
      </c>
      <c r="C713" s="43" t="s">
        <v>38</v>
      </c>
      <c r="D713" s="43" t="s">
        <v>17</v>
      </c>
      <c r="E713" s="43" t="s">
        <v>18</v>
      </c>
      <c r="F713" s="43" t="s">
        <v>19</v>
      </c>
      <c r="G713" s="48">
        <v>46226.65</v>
      </c>
      <c r="H713" s="48">
        <v>46230.569444444445</v>
      </c>
      <c r="I713" s="43">
        <v>45</v>
      </c>
      <c r="J713" s="43" t="s">
        <v>1156</v>
      </c>
      <c r="K713" s="43" t="s">
        <v>1156</v>
      </c>
      <c r="L713" s="43" t="s">
        <v>25</v>
      </c>
      <c r="M713" s="43">
        <v>42</v>
      </c>
      <c r="N713" s="43">
        <v>9</v>
      </c>
      <c r="O713" s="43">
        <v>11</v>
      </c>
      <c r="P713" s="43" t="s">
        <v>8786</v>
      </c>
      <c r="Q713" s="43" t="s">
        <v>1517</v>
      </c>
      <c r="R713" s="43" t="s">
        <v>9943</v>
      </c>
      <c r="S713" s="52">
        <f t="shared" si="11"/>
        <v>3.92</v>
      </c>
      <c r="T713" s="47"/>
      <c r="U713" s="47"/>
    </row>
    <row r="714" spans="1:21" ht="16.5" thickTop="1" thickBot="1" x14ac:dyDescent="0.3">
      <c r="A714" s="51" t="s">
        <v>9938</v>
      </c>
      <c r="B714" s="52" t="s">
        <v>9939</v>
      </c>
      <c r="C714" s="52" t="s">
        <v>38</v>
      </c>
      <c r="D714" s="52" t="s">
        <v>17</v>
      </c>
      <c r="E714" s="52" t="s">
        <v>18</v>
      </c>
      <c r="F714" s="52" t="s">
        <v>42</v>
      </c>
      <c r="G714" s="53">
        <v>46226.668749999997</v>
      </c>
      <c r="H714" s="53">
        <v>46230.574999999997</v>
      </c>
      <c r="I714" s="52">
        <v>1</v>
      </c>
      <c r="J714" s="52" t="s">
        <v>1156</v>
      </c>
      <c r="K714" s="52" t="s">
        <v>8351</v>
      </c>
      <c r="L714" s="52" t="s">
        <v>33</v>
      </c>
      <c r="M714" s="52">
        <v>1</v>
      </c>
      <c r="N714" s="52">
        <v>1</v>
      </c>
      <c r="O714" s="52">
        <v>1</v>
      </c>
      <c r="P714" s="52" t="s">
        <v>1457</v>
      </c>
      <c r="Q714" s="52" t="s">
        <v>1514</v>
      </c>
      <c r="R714" s="52" t="s">
        <v>9940</v>
      </c>
      <c r="S714" s="52">
        <f t="shared" si="11"/>
        <v>3.91</v>
      </c>
      <c r="T714" s="52"/>
      <c r="U714" s="52"/>
    </row>
    <row r="715" spans="1:21" s="46" customFormat="1" ht="16.5" thickTop="1" thickBot="1" x14ac:dyDescent="0.3">
      <c r="A715" s="50" t="s">
        <v>9935</v>
      </c>
      <c r="B715" s="43" t="s">
        <v>9936</v>
      </c>
      <c r="C715" s="43" t="s">
        <v>38</v>
      </c>
      <c r="D715" s="43" t="s">
        <v>17</v>
      </c>
      <c r="E715" s="43" t="s">
        <v>18</v>
      </c>
      <c r="F715" s="43" t="s">
        <v>42</v>
      </c>
      <c r="G715" s="48">
        <v>46226.772222222222</v>
      </c>
      <c r="H715" s="48">
        <v>46228.620833333334</v>
      </c>
      <c r="I715" s="43">
        <v>1</v>
      </c>
      <c r="J715" s="43" t="s">
        <v>1156</v>
      </c>
      <c r="K715" s="43" t="s">
        <v>1156</v>
      </c>
      <c r="L715" s="43" t="s">
        <v>33</v>
      </c>
      <c r="M715" s="43">
        <v>1</v>
      </c>
      <c r="N715" s="43">
        <v>1</v>
      </c>
      <c r="O715" s="43">
        <v>1</v>
      </c>
      <c r="P715" s="43" t="s">
        <v>1461</v>
      </c>
      <c r="Q715" s="43" t="s">
        <v>1517</v>
      </c>
      <c r="R715" s="43" t="s">
        <v>9937</v>
      </c>
      <c r="S715" s="52">
        <f t="shared" si="11"/>
        <v>1.85</v>
      </c>
      <c r="T715" s="47"/>
      <c r="U715" s="47"/>
    </row>
    <row r="716" spans="1:21" ht="16.5" thickTop="1" thickBot="1" x14ac:dyDescent="0.3">
      <c r="A716" s="51" t="s">
        <v>9932</v>
      </c>
      <c r="B716" s="52" t="s">
        <v>9933</v>
      </c>
      <c r="C716" s="52" t="s">
        <v>38</v>
      </c>
      <c r="D716" s="52" t="s">
        <v>17</v>
      </c>
      <c r="E716" s="52" t="s">
        <v>18</v>
      </c>
      <c r="F716" s="52" t="s">
        <v>42</v>
      </c>
      <c r="G716" s="53">
        <v>46226.774305555555</v>
      </c>
      <c r="H716" s="53">
        <v>46228.668055555558</v>
      </c>
      <c r="I716" s="52">
        <v>8</v>
      </c>
      <c r="J716" s="52" t="s">
        <v>2373</v>
      </c>
      <c r="K716" s="52" t="s">
        <v>8317</v>
      </c>
      <c r="L716" s="52" t="s">
        <v>25</v>
      </c>
      <c r="M716" s="52">
        <v>8</v>
      </c>
      <c r="N716" s="52">
        <v>8</v>
      </c>
      <c r="O716" s="52">
        <v>8</v>
      </c>
      <c r="P716" s="52" t="s">
        <v>2021</v>
      </c>
      <c r="Q716" s="52" t="s">
        <v>1517</v>
      </c>
      <c r="R716" s="52" t="s">
        <v>9934</v>
      </c>
      <c r="S716" s="52">
        <f t="shared" si="11"/>
        <v>1.89</v>
      </c>
      <c r="T716" s="52"/>
      <c r="U716" s="52"/>
    </row>
    <row r="717" spans="1:21" s="46" customFormat="1" ht="16.5" thickTop="1" thickBot="1" x14ac:dyDescent="0.3">
      <c r="A717" s="50" t="s">
        <v>9929</v>
      </c>
      <c r="B717" s="43" t="s">
        <v>9930</v>
      </c>
      <c r="C717" s="43" t="s">
        <v>38</v>
      </c>
      <c r="D717" s="43" t="s">
        <v>17</v>
      </c>
      <c r="E717" s="43" t="s">
        <v>18</v>
      </c>
      <c r="F717" s="43" t="s">
        <v>42</v>
      </c>
      <c r="G717" s="48">
        <v>46227.486805555556</v>
      </c>
      <c r="H717" s="48">
        <v>46230.415277777778</v>
      </c>
      <c r="I717" s="43">
        <v>12</v>
      </c>
      <c r="J717" s="43" t="s">
        <v>2373</v>
      </c>
      <c r="K717" s="43" t="s">
        <v>8310</v>
      </c>
      <c r="L717" s="43" t="s">
        <v>33</v>
      </c>
      <c r="M717" s="43">
        <v>12</v>
      </c>
      <c r="N717" s="43">
        <v>12</v>
      </c>
      <c r="O717" s="43">
        <v>12</v>
      </c>
      <c r="P717" s="43" t="s">
        <v>1457</v>
      </c>
      <c r="Q717" s="43" t="s">
        <v>1514</v>
      </c>
      <c r="R717" s="43" t="s">
        <v>9931</v>
      </c>
      <c r="S717" s="52">
        <f t="shared" si="11"/>
        <v>2.93</v>
      </c>
      <c r="T717" s="47"/>
      <c r="U717" s="47"/>
    </row>
    <row r="718" spans="1:21" ht="16.5" thickTop="1" thickBot="1" x14ac:dyDescent="0.3">
      <c r="A718" s="51" t="s">
        <v>9926</v>
      </c>
      <c r="B718" s="52" t="s">
        <v>9927</v>
      </c>
      <c r="C718" s="52" t="s">
        <v>39</v>
      </c>
      <c r="D718" s="52" t="s">
        <v>17</v>
      </c>
      <c r="E718" s="52" t="s">
        <v>18</v>
      </c>
      <c r="F718" s="52" t="s">
        <v>42</v>
      </c>
      <c r="G718" s="53">
        <v>46227.490277777775</v>
      </c>
      <c r="H718" s="53">
        <v>46232.695138888892</v>
      </c>
      <c r="I718" s="52">
        <v>1</v>
      </c>
      <c r="J718" s="52" t="s">
        <v>1156</v>
      </c>
      <c r="K718" s="52" t="s">
        <v>8351</v>
      </c>
      <c r="L718" s="52" t="s">
        <v>36</v>
      </c>
      <c r="M718" s="52">
        <v>0</v>
      </c>
      <c r="N718" s="52">
        <v>0</v>
      </c>
      <c r="O718" s="52">
        <v>1</v>
      </c>
      <c r="P718" s="52" t="s">
        <v>9928</v>
      </c>
      <c r="Q718" s="52" t="s">
        <v>1514</v>
      </c>
      <c r="R718" s="52"/>
      <c r="S718" s="52">
        <f t="shared" si="11"/>
        <v>5.2</v>
      </c>
      <c r="T718" s="52"/>
      <c r="U718" s="52"/>
    </row>
    <row r="719" spans="1:21" s="46" customFormat="1" ht="16.5" thickTop="1" thickBot="1" x14ac:dyDescent="0.3">
      <c r="A719" s="50" t="s">
        <v>9923</v>
      </c>
      <c r="B719" s="43" t="s">
        <v>9924</v>
      </c>
      <c r="C719" s="43" t="s">
        <v>38</v>
      </c>
      <c r="D719" s="43" t="s">
        <v>17</v>
      </c>
      <c r="E719" s="43" t="s">
        <v>18</v>
      </c>
      <c r="F719" s="43" t="s">
        <v>42</v>
      </c>
      <c r="G719" s="48">
        <v>46227.517361111109</v>
      </c>
      <c r="H719" s="48">
        <v>46230.587500000001</v>
      </c>
      <c r="I719" s="43">
        <v>1</v>
      </c>
      <c r="J719" s="43" t="s">
        <v>2373</v>
      </c>
      <c r="K719" s="43" t="s">
        <v>8317</v>
      </c>
      <c r="L719" s="43" t="s">
        <v>33</v>
      </c>
      <c r="M719" s="43">
        <v>1</v>
      </c>
      <c r="N719" s="43">
        <v>1</v>
      </c>
      <c r="O719" s="43">
        <v>1</v>
      </c>
      <c r="P719" s="43" t="s">
        <v>8576</v>
      </c>
      <c r="Q719" s="43" t="s">
        <v>1546</v>
      </c>
      <c r="R719" s="43" t="s">
        <v>9925</v>
      </c>
      <c r="S719" s="52">
        <f t="shared" si="11"/>
        <v>3.07</v>
      </c>
      <c r="T719" s="47"/>
      <c r="U719" s="47"/>
    </row>
    <row r="720" spans="1:21" ht="16.5" thickTop="1" thickBot="1" x14ac:dyDescent="0.3">
      <c r="A720" s="51" t="s">
        <v>9920</v>
      </c>
      <c r="B720" s="52" t="s">
        <v>9921</v>
      </c>
      <c r="C720" s="52" t="s">
        <v>38</v>
      </c>
      <c r="D720" s="52" t="s">
        <v>17</v>
      </c>
      <c r="E720" s="52" t="s">
        <v>18</v>
      </c>
      <c r="F720" s="52" t="s">
        <v>42</v>
      </c>
      <c r="G720" s="53">
        <v>46227.65625</v>
      </c>
      <c r="H720" s="53">
        <v>46232.456944444442</v>
      </c>
      <c r="I720" s="52">
        <v>22</v>
      </c>
      <c r="J720" s="52" t="s">
        <v>1156</v>
      </c>
      <c r="K720" s="52" t="s">
        <v>1156</v>
      </c>
      <c r="L720" s="52" t="s">
        <v>36</v>
      </c>
      <c r="M720" s="52">
        <v>18</v>
      </c>
      <c r="N720" s="52">
        <v>18</v>
      </c>
      <c r="O720" s="52">
        <v>22</v>
      </c>
      <c r="P720" s="52" t="s">
        <v>8523</v>
      </c>
      <c r="Q720" s="52" t="s">
        <v>1517</v>
      </c>
      <c r="R720" s="52" t="s">
        <v>9922</v>
      </c>
      <c r="S720" s="52">
        <f t="shared" si="11"/>
        <v>4.8</v>
      </c>
      <c r="T720" s="52"/>
      <c r="U720" s="52"/>
    </row>
    <row r="721" spans="1:21" s="46" customFormat="1" ht="16.5" thickTop="1" thickBot="1" x14ac:dyDescent="0.3">
      <c r="A721" s="50" t="s">
        <v>9916</v>
      </c>
      <c r="B721" s="43" t="s">
        <v>9917</v>
      </c>
      <c r="C721" s="43" t="s">
        <v>38</v>
      </c>
      <c r="D721" s="43" t="s">
        <v>17</v>
      </c>
      <c r="E721" s="43" t="s">
        <v>18</v>
      </c>
      <c r="F721" s="43" t="s">
        <v>42</v>
      </c>
      <c r="G721" s="48">
        <v>46227.661805555559</v>
      </c>
      <c r="H721" s="48">
        <v>46235.46875</v>
      </c>
      <c r="I721" s="43">
        <v>75</v>
      </c>
      <c r="J721" s="43" t="s">
        <v>1156</v>
      </c>
      <c r="K721" s="43" t="s">
        <v>1156</v>
      </c>
      <c r="L721" s="43" t="s">
        <v>36</v>
      </c>
      <c r="M721" s="43">
        <v>75</v>
      </c>
      <c r="N721" s="43">
        <v>75</v>
      </c>
      <c r="O721" s="43">
        <v>75</v>
      </c>
      <c r="P721" s="43" t="s">
        <v>9918</v>
      </c>
      <c r="Q721" s="43" t="s">
        <v>1517</v>
      </c>
      <c r="R721" s="43" t="s">
        <v>9919</v>
      </c>
      <c r="S721" s="52">
        <f t="shared" si="11"/>
        <v>7.81</v>
      </c>
      <c r="T721" s="47"/>
      <c r="U721" s="47"/>
    </row>
    <row r="722" spans="1:21" ht="16.5" thickTop="1" thickBot="1" x14ac:dyDescent="0.3">
      <c r="A722" s="51" t="s">
        <v>9912</v>
      </c>
      <c r="B722" s="52" t="s">
        <v>9913</v>
      </c>
      <c r="C722" s="52" t="s">
        <v>38</v>
      </c>
      <c r="D722" s="52" t="s">
        <v>17</v>
      </c>
      <c r="E722" s="52" t="s">
        <v>18</v>
      </c>
      <c r="F722" s="52" t="s">
        <v>42</v>
      </c>
      <c r="G722" s="53">
        <v>46227.67083333333</v>
      </c>
      <c r="H722" s="53">
        <v>46233.388194444444</v>
      </c>
      <c r="I722" s="52">
        <v>108</v>
      </c>
      <c r="J722" s="52" t="s">
        <v>1156</v>
      </c>
      <c r="K722" s="52" t="s">
        <v>1156</v>
      </c>
      <c r="L722" s="52" t="s">
        <v>36</v>
      </c>
      <c r="M722" s="52">
        <v>104</v>
      </c>
      <c r="N722" s="52">
        <v>104</v>
      </c>
      <c r="O722" s="52">
        <v>108</v>
      </c>
      <c r="P722" s="52" t="s">
        <v>9914</v>
      </c>
      <c r="Q722" s="52" t="s">
        <v>1517</v>
      </c>
      <c r="R722" s="52" t="s">
        <v>9915</v>
      </c>
      <c r="S722" s="52">
        <f t="shared" si="11"/>
        <v>5.72</v>
      </c>
      <c r="T722" s="52"/>
      <c r="U722" s="52"/>
    </row>
    <row r="723" spans="1:21" s="46" customFormat="1" ht="16.5" thickTop="1" thickBot="1" x14ac:dyDescent="0.3">
      <c r="A723" s="50" t="s">
        <v>9908</v>
      </c>
      <c r="B723" s="43" t="s">
        <v>9909</v>
      </c>
      <c r="C723" s="43" t="s">
        <v>38</v>
      </c>
      <c r="D723" s="43" t="s">
        <v>17</v>
      </c>
      <c r="E723" s="43" t="s">
        <v>18</v>
      </c>
      <c r="F723" s="43" t="s">
        <v>42</v>
      </c>
      <c r="G723" s="48">
        <v>46227.681250000001</v>
      </c>
      <c r="H723" s="48">
        <v>46232.47152777778</v>
      </c>
      <c r="I723" s="43">
        <v>5</v>
      </c>
      <c r="J723" s="43" t="s">
        <v>1156</v>
      </c>
      <c r="K723" s="43" t="s">
        <v>1156</v>
      </c>
      <c r="L723" s="43" t="s">
        <v>36</v>
      </c>
      <c r="M723" s="43">
        <v>5</v>
      </c>
      <c r="N723" s="43">
        <v>5</v>
      </c>
      <c r="O723" s="43">
        <v>5</v>
      </c>
      <c r="P723" s="43" t="s">
        <v>9910</v>
      </c>
      <c r="Q723" s="43" t="s">
        <v>1517</v>
      </c>
      <c r="R723" s="43" t="s">
        <v>9911</v>
      </c>
      <c r="S723" s="52">
        <f t="shared" si="11"/>
        <v>4.79</v>
      </c>
      <c r="T723" s="47"/>
      <c r="U723" s="47"/>
    </row>
    <row r="724" spans="1:21" ht="16.5" thickTop="1" thickBot="1" x14ac:dyDescent="0.3">
      <c r="A724" s="51" t="s">
        <v>9904</v>
      </c>
      <c r="B724" s="52" t="s">
        <v>9905</v>
      </c>
      <c r="C724" s="52" t="s">
        <v>38</v>
      </c>
      <c r="D724" s="52" t="s">
        <v>17</v>
      </c>
      <c r="E724" s="52" t="s">
        <v>18</v>
      </c>
      <c r="F724" s="52" t="s">
        <v>28</v>
      </c>
      <c r="G724" s="53">
        <v>46227.685416666667</v>
      </c>
      <c r="H724" s="53">
        <v>46232.623611111114</v>
      </c>
      <c r="I724" s="52">
        <v>37</v>
      </c>
      <c r="J724" s="52" t="s">
        <v>1156</v>
      </c>
      <c r="K724" s="52" t="s">
        <v>1156</v>
      </c>
      <c r="L724" s="52" t="s">
        <v>8739</v>
      </c>
      <c r="M724" s="52">
        <v>37</v>
      </c>
      <c r="N724" s="52">
        <v>37</v>
      </c>
      <c r="O724" s="52">
        <v>36</v>
      </c>
      <c r="P724" s="52" t="s">
        <v>9906</v>
      </c>
      <c r="Q724" s="52" t="s">
        <v>1514</v>
      </c>
      <c r="R724" s="52" t="s">
        <v>9907</v>
      </c>
      <c r="S724" s="52">
        <f t="shared" si="11"/>
        <v>4.9400000000000004</v>
      </c>
      <c r="T724" s="52"/>
      <c r="U724" s="52"/>
    </row>
    <row r="725" spans="1:21" s="46" customFormat="1" ht="16.5" thickTop="1" thickBot="1" x14ac:dyDescent="0.3">
      <c r="A725" s="50" t="s">
        <v>9901</v>
      </c>
      <c r="B725" s="43" t="s">
        <v>9902</v>
      </c>
      <c r="C725" s="43" t="s">
        <v>38</v>
      </c>
      <c r="D725" s="43" t="s">
        <v>17</v>
      </c>
      <c r="E725" s="43" t="s">
        <v>18</v>
      </c>
      <c r="F725" s="43" t="s">
        <v>9199</v>
      </c>
      <c r="G725" s="48">
        <v>46227.79583333333</v>
      </c>
      <c r="H725" s="48">
        <v>46231.556944444441</v>
      </c>
      <c r="I725" s="43">
        <v>196</v>
      </c>
      <c r="J725" s="43" t="s">
        <v>1156</v>
      </c>
      <c r="K725" s="43" t="s">
        <v>1156</v>
      </c>
      <c r="L725" s="43" t="s">
        <v>20</v>
      </c>
      <c r="M725" s="43">
        <v>154</v>
      </c>
      <c r="N725" s="43">
        <v>22</v>
      </c>
      <c r="O725" s="43">
        <v>28</v>
      </c>
      <c r="P725" s="43" t="s">
        <v>1316</v>
      </c>
      <c r="Q725" s="43" t="s">
        <v>1517</v>
      </c>
      <c r="R725" s="43" t="s">
        <v>9903</v>
      </c>
      <c r="S725" s="52">
        <f t="shared" si="11"/>
        <v>3.76</v>
      </c>
      <c r="T725" s="47"/>
      <c r="U725" s="47"/>
    </row>
    <row r="726" spans="1:21" ht="16.5" thickTop="1" thickBot="1" x14ac:dyDescent="0.3">
      <c r="A726" s="51" t="s">
        <v>9897</v>
      </c>
      <c r="B726" s="52" t="s">
        <v>9898</v>
      </c>
      <c r="C726" s="52" t="s">
        <v>38</v>
      </c>
      <c r="D726" s="52" t="s">
        <v>17</v>
      </c>
      <c r="E726" s="52" t="s">
        <v>18</v>
      </c>
      <c r="F726" s="52" t="s">
        <v>32</v>
      </c>
      <c r="G726" s="53">
        <v>46227.806944444441</v>
      </c>
      <c r="H726" s="53">
        <v>46232.645138888889</v>
      </c>
      <c r="I726" s="52">
        <v>16</v>
      </c>
      <c r="J726" s="52" t="s">
        <v>1156</v>
      </c>
      <c r="K726" s="52" t="s">
        <v>1156</v>
      </c>
      <c r="L726" s="52" t="s">
        <v>44</v>
      </c>
      <c r="M726" s="52">
        <v>16</v>
      </c>
      <c r="N726" s="52">
        <v>16</v>
      </c>
      <c r="O726" s="52">
        <v>16</v>
      </c>
      <c r="P726" s="52" t="s">
        <v>9899</v>
      </c>
      <c r="Q726" s="52" t="s">
        <v>1517</v>
      </c>
      <c r="R726" s="52" t="s">
        <v>9900</v>
      </c>
      <c r="S726" s="52">
        <f t="shared" si="11"/>
        <v>4.84</v>
      </c>
      <c r="T726" s="52"/>
      <c r="U726" s="52"/>
    </row>
    <row r="727" spans="1:21" s="46" customFormat="1" ht="16.5" thickTop="1" thickBot="1" x14ac:dyDescent="0.3">
      <c r="A727" s="50" t="s">
        <v>9894</v>
      </c>
      <c r="B727" s="43" t="s">
        <v>9895</v>
      </c>
      <c r="C727" s="43" t="s">
        <v>39</v>
      </c>
      <c r="D727" s="43" t="s">
        <v>17</v>
      </c>
      <c r="E727" s="43" t="s">
        <v>18</v>
      </c>
      <c r="F727" s="43" t="s">
        <v>32</v>
      </c>
      <c r="G727" s="48">
        <v>46228.463888888888</v>
      </c>
      <c r="H727" s="48">
        <v>46231.462500000001</v>
      </c>
      <c r="I727" s="43">
        <v>1</v>
      </c>
      <c r="J727" s="43" t="s">
        <v>1156</v>
      </c>
      <c r="K727" s="43" t="s">
        <v>1156</v>
      </c>
      <c r="L727" s="43" t="s">
        <v>33</v>
      </c>
      <c r="M727" s="43">
        <v>0</v>
      </c>
      <c r="N727" s="43">
        <v>0</v>
      </c>
      <c r="O727" s="43">
        <v>1</v>
      </c>
      <c r="P727" s="43" t="s">
        <v>1421</v>
      </c>
      <c r="Q727" s="43" t="s">
        <v>1517</v>
      </c>
      <c r="R727" s="43" t="s">
        <v>9896</v>
      </c>
      <c r="S727" s="52">
        <f t="shared" si="11"/>
        <v>3</v>
      </c>
      <c r="T727" s="47"/>
      <c r="U727" s="47"/>
    </row>
    <row r="728" spans="1:21" ht="16.5" thickTop="1" thickBot="1" x14ac:dyDescent="0.3">
      <c r="A728" s="51" t="s">
        <v>9891</v>
      </c>
      <c r="B728" s="52" t="s">
        <v>9892</v>
      </c>
      <c r="C728" s="52" t="s">
        <v>38</v>
      </c>
      <c r="D728" s="52" t="s">
        <v>17</v>
      </c>
      <c r="E728" s="52" t="s">
        <v>18</v>
      </c>
      <c r="F728" s="52" t="s">
        <v>32</v>
      </c>
      <c r="G728" s="53">
        <v>46228.504166666666</v>
      </c>
      <c r="H728" s="53">
        <v>46230.581250000003</v>
      </c>
      <c r="I728" s="52">
        <v>3</v>
      </c>
      <c r="J728" s="52" t="s">
        <v>1156</v>
      </c>
      <c r="K728" s="52" t="s">
        <v>8331</v>
      </c>
      <c r="L728" s="52" t="s">
        <v>33</v>
      </c>
      <c r="M728" s="52">
        <v>3</v>
      </c>
      <c r="N728" s="52">
        <v>3</v>
      </c>
      <c r="O728" s="52">
        <v>3</v>
      </c>
      <c r="P728" s="52" t="s">
        <v>8785</v>
      </c>
      <c r="Q728" s="52" t="s">
        <v>1546</v>
      </c>
      <c r="R728" s="52" t="s">
        <v>9893</v>
      </c>
      <c r="S728" s="52">
        <f t="shared" si="11"/>
        <v>2.08</v>
      </c>
      <c r="T728" s="52"/>
      <c r="U728" s="52"/>
    </row>
    <row r="729" spans="1:21" s="46" customFormat="1" ht="16.5" thickTop="1" thickBot="1" x14ac:dyDescent="0.3">
      <c r="A729" s="50" t="s">
        <v>9887</v>
      </c>
      <c r="B729" s="43" t="s">
        <v>9888</v>
      </c>
      <c r="C729" s="43" t="s">
        <v>38</v>
      </c>
      <c r="D729" s="43" t="s">
        <v>17</v>
      </c>
      <c r="E729" s="43" t="s">
        <v>18</v>
      </c>
      <c r="F729" s="43" t="s">
        <v>32</v>
      </c>
      <c r="G729" s="48">
        <v>46228.509722222225</v>
      </c>
      <c r="H729" s="48">
        <v>46233.670138888891</v>
      </c>
      <c r="I729" s="43">
        <v>7</v>
      </c>
      <c r="J729" s="43" t="s">
        <v>1156</v>
      </c>
      <c r="K729" s="43" t="s">
        <v>1156</v>
      </c>
      <c r="L729" s="43" t="s">
        <v>33</v>
      </c>
      <c r="M729" s="43">
        <v>7</v>
      </c>
      <c r="N729" s="43">
        <v>7</v>
      </c>
      <c r="O729" s="43">
        <v>7</v>
      </c>
      <c r="P729" s="43" t="s">
        <v>9889</v>
      </c>
      <c r="Q729" s="43" t="s">
        <v>1517</v>
      </c>
      <c r="R729" s="43" t="s">
        <v>9890</v>
      </c>
      <c r="S729" s="52">
        <f t="shared" si="11"/>
        <v>5.16</v>
      </c>
      <c r="T729" s="47"/>
      <c r="U729" s="47"/>
    </row>
    <row r="730" spans="1:21" ht="16.5" thickTop="1" thickBot="1" x14ac:dyDescent="0.3">
      <c r="A730" s="51" t="s">
        <v>9884</v>
      </c>
      <c r="B730" s="52" t="s">
        <v>9885</v>
      </c>
      <c r="C730" s="52" t="s">
        <v>38</v>
      </c>
      <c r="D730" s="52" t="s">
        <v>17</v>
      </c>
      <c r="E730" s="52" t="s">
        <v>18</v>
      </c>
      <c r="F730" s="52" t="s">
        <v>32</v>
      </c>
      <c r="G730" s="53">
        <v>46228.527777777781</v>
      </c>
      <c r="H730" s="53">
        <v>46234.447916666664</v>
      </c>
      <c r="I730" s="52">
        <v>100</v>
      </c>
      <c r="J730" s="52" t="s">
        <v>1156</v>
      </c>
      <c r="K730" s="52" t="s">
        <v>1156</v>
      </c>
      <c r="L730" s="52" t="s">
        <v>36</v>
      </c>
      <c r="M730" s="52">
        <v>185</v>
      </c>
      <c r="N730" s="52">
        <v>185</v>
      </c>
      <c r="O730" s="52">
        <v>30</v>
      </c>
      <c r="P730" s="52" t="s">
        <v>9886</v>
      </c>
      <c r="Q730" s="52" t="s">
        <v>1514</v>
      </c>
      <c r="R730" s="52"/>
      <c r="S730" s="52">
        <f t="shared" si="11"/>
        <v>5.92</v>
      </c>
      <c r="T730" s="52"/>
      <c r="U730" s="52"/>
    </row>
    <row r="731" spans="1:21" s="46" customFormat="1" ht="16.5" thickTop="1" thickBot="1" x14ac:dyDescent="0.3">
      <c r="A731" s="50" t="s">
        <v>9881</v>
      </c>
      <c r="B731" s="43" t="s">
        <v>9882</v>
      </c>
      <c r="C731" s="43" t="s">
        <v>38</v>
      </c>
      <c r="D731" s="43" t="s">
        <v>17</v>
      </c>
      <c r="E731" s="43" t="s">
        <v>18</v>
      </c>
      <c r="F731" s="43" t="s">
        <v>28</v>
      </c>
      <c r="G731" s="48">
        <v>46228.600694444445</v>
      </c>
      <c r="H731" s="48">
        <v>46230.588888888888</v>
      </c>
      <c r="I731" s="43">
        <v>72</v>
      </c>
      <c r="J731" s="43" t="s">
        <v>1156</v>
      </c>
      <c r="K731" s="43" t="s">
        <v>8294</v>
      </c>
      <c r="L731" s="43" t="s">
        <v>20</v>
      </c>
      <c r="M731" s="43">
        <v>72</v>
      </c>
      <c r="N731" s="43">
        <v>13</v>
      </c>
      <c r="O731" s="43">
        <v>13</v>
      </c>
      <c r="P731" s="43" t="s">
        <v>1452</v>
      </c>
      <c r="Q731" s="43" t="s">
        <v>1546</v>
      </c>
      <c r="R731" s="43" t="s">
        <v>9883</v>
      </c>
      <c r="S731" s="52">
        <f t="shared" si="11"/>
        <v>1.99</v>
      </c>
      <c r="T731" s="47"/>
      <c r="U731" s="47"/>
    </row>
    <row r="732" spans="1:21" ht="16.5" thickTop="1" thickBot="1" x14ac:dyDescent="0.3">
      <c r="A732" s="51" t="s">
        <v>9879</v>
      </c>
      <c r="B732" s="52" t="s">
        <v>9880</v>
      </c>
      <c r="C732" s="52" t="s">
        <v>39</v>
      </c>
      <c r="D732" s="52" t="s">
        <v>17</v>
      </c>
      <c r="E732" s="52" t="s">
        <v>18</v>
      </c>
      <c r="F732" s="52" t="s">
        <v>42</v>
      </c>
      <c r="G732" s="53">
        <v>46228.652083333334</v>
      </c>
      <c r="H732" s="53">
        <v>46233.418749999997</v>
      </c>
      <c r="I732" s="52">
        <v>2</v>
      </c>
      <c r="J732" s="52" t="s">
        <v>1156</v>
      </c>
      <c r="K732" s="52" t="s">
        <v>1156</v>
      </c>
      <c r="L732" s="52" t="s">
        <v>33</v>
      </c>
      <c r="M732" s="52">
        <v>0</v>
      </c>
      <c r="N732" s="52">
        <v>0</v>
      </c>
      <c r="O732" s="52">
        <v>2</v>
      </c>
      <c r="P732" s="52" t="s">
        <v>1308</v>
      </c>
      <c r="Q732" s="52" t="s">
        <v>1514</v>
      </c>
      <c r="R732" s="52"/>
      <c r="S732" s="52">
        <f t="shared" si="11"/>
        <v>4.7699999999999996</v>
      </c>
      <c r="T732" s="52"/>
      <c r="U732" s="52"/>
    </row>
    <row r="733" spans="1:21" s="46" customFormat="1" ht="16.5" thickTop="1" thickBot="1" x14ac:dyDescent="0.3">
      <c r="A733" s="50" t="s">
        <v>9876</v>
      </c>
      <c r="B733" s="43" t="s">
        <v>9877</v>
      </c>
      <c r="C733" s="43" t="s">
        <v>38</v>
      </c>
      <c r="D733" s="43" t="s">
        <v>17</v>
      </c>
      <c r="E733" s="43" t="s">
        <v>18</v>
      </c>
      <c r="F733" s="43" t="s">
        <v>32</v>
      </c>
      <c r="G733" s="48">
        <v>46228.665277777778</v>
      </c>
      <c r="H733" s="48">
        <v>46234.8</v>
      </c>
      <c r="I733" s="43">
        <v>45</v>
      </c>
      <c r="J733" s="43" t="s">
        <v>2373</v>
      </c>
      <c r="K733" s="43" t="s">
        <v>8317</v>
      </c>
      <c r="L733" s="43" t="s">
        <v>44</v>
      </c>
      <c r="M733" s="43">
        <v>44</v>
      </c>
      <c r="N733" s="43">
        <v>44</v>
      </c>
      <c r="O733" s="43">
        <v>45</v>
      </c>
      <c r="P733" s="43" t="s">
        <v>9878</v>
      </c>
      <c r="Q733" s="43" t="s">
        <v>1517</v>
      </c>
      <c r="R733" s="43"/>
      <c r="S733" s="52">
        <f t="shared" si="11"/>
        <v>6.13</v>
      </c>
      <c r="T733" s="47"/>
      <c r="U733" s="47"/>
    </row>
    <row r="734" spans="1:21" ht="16.5" thickTop="1" thickBot="1" x14ac:dyDescent="0.3">
      <c r="A734" s="51" t="s">
        <v>9874</v>
      </c>
      <c r="B734" s="52" t="s">
        <v>9875</v>
      </c>
      <c r="C734" s="52" t="s">
        <v>38</v>
      </c>
      <c r="D734" s="52" t="s">
        <v>17</v>
      </c>
      <c r="E734" s="52" t="s">
        <v>18</v>
      </c>
      <c r="F734" s="52" t="s">
        <v>32</v>
      </c>
      <c r="G734" s="53">
        <v>46228.672222222223</v>
      </c>
      <c r="H734" s="53">
        <v>46233.397916666669</v>
      </c>
      <c r="I734" s="52">
        <v>199</v>
      </c>
      <c r="J734" s="52" t="s">
        <v>1156</v>
      </c>
      <c r="K734" s="52" t="s">
        <v>1156</v>
      </c>
      <c r="L734" s="52" t="s">
        <v>8739</v>
      </c>
      <c r="M734" s="52">
        <v>84</v>
      </c>
      <c r="N734" s="52">
        <v>84</v>
      </c>
      <c r="O734" s="52">
        <v>199</v>
      </c>
      <c r="P734" s="52" t="s">
        <v>9801</v>
      </c>
      <c r="Q734" s="52" t="s">
        <v>1517</v>
      </c>
      <c r="R734" s="52"/>
      <c r="S734" s="52">
        <f t="shared" si="11"/>
        <v>4.7300000000000004</v>
      </c>
      <c r="T734" s="52"/>
      <c r="U734" s="52"/>
    </row>
    <row r="735" spans="1:21" s="46" customFormat="1" ht="16.5" thickTop="1" thickBot="1" x14ac:dyDescent="0.3">
      <c r="A735" s="50" t="s">
        <v>9871</v>
      </c>
      <c r="B735" s="43" t="s">
        <v>9872</v>
      </c>
      <c r="C735" s="43" t="s">
        <v>38</v>
      </c>
      <c r="D735" s="43" t="s">
        <v>17</v>
      </c>
      <c r="E735" s="43" t="s">
        <v>18</v>
      </c>
      <c r="F735" s="43" t="s">
        <v>42</v>
      </c>
      <c r="G735" s="48">
        <v>46228.70416666667</v>
      </c>
      <c r="H735" s="48">
        <v>46234.776388888888</v>
      </c>
      <c r="I735" s="43">
        <v>1</v>
      </c>
      <c r="J735" s="43" t="s">
        <v>2373</v>
      </c>
      <c r="K735" s="43" t="s">
        <v>8317</v>
      </c>
      <c r="L735" s="43" t="s">
        <v>8475</v>
      </c>
      <c r="M735" s="43">
        <v>1</v>
      </c>
      <c r="N735" s="43">
        <v>1</v>
      </c>
      <c r="O735" s="43">
        <v>1</v>
      </c>
      <c r="P735" s="43" t="s">
        <v>9873</v>
      </c>
      <c r="Q735" s="43" t="s">
        <v>1517</v>
      </c>
      <c r="R735" s="43"/>
      <c r="S735" s="52">
        <f t="shared" si="11"/>
        <v>6.07</v>
      </c>
      <c r="T735" s="47"/>
      <c r="U735" s="47"/>
    </row>
    <row r="736" spans="1:21" ht="16.5" thickTop="1" thickBot="1" x14ac:dyDescent="0.3">
      <c r="A736" s="51" t="s">
        <v>9868</v>
      </c>
      <c r="B736" s="52" t="s">
        <v>9869</v>
      </c>
      <c r="C736" s="52" t="s">
        <v>38</v>
      </c>
      <c r="D736" s="52" t="s">
        <v>17</v>
      </c>
      <c r="E736" s="52" t="s">
        <v>18</v>
      </c>
      <c r="F736" s="52" t="s">
        <v>32</v>
      </c>
      <c r="G736" s="53">
        <v>46228.711805555555</v>
      </c>
      <c r="H736" s="53">
        <v>46233.40347222222</v>
      </c>
      <c r="I736" s="52">
        <v>7</v>
      </c>
      <c r="J736" s="52" t="s">
        <v>1156</v>
      </c>
      <c r="K736" s="52" t="s">
        <v>1156</v>
      </c>
      <c r="L736" s="52" t="s">
        <v>33</v>
      </c>
      <c r="M736" s="52">
        <v>5</v>
      </c>
      <c r="N736" s="52">
        <v>5</v>
      </c>
      <c r="O736" s="52">
        <v>7</v>
      </c>
      <c r="P736" s="52" t="s">
        <v>9870</v>
      </c>
      <c r="Q736" s="52" t="s">
        <v>1517</v>
      </c>
      <c r="R736" s="52"/>
      <c r="S736" s="52">
        <f t="shared" si="11"/>
        <v>4.6900000000000004</v>
      </c>
      <c r="T736" s="52"/>
      <c r="U736" s="52"/>
    </row>
    <row r="737" spans="1:21" s="46" customFormat="1" ht="16.5" thickTop="1" thickBot="1" x14ac:dyDescent="0.3">
      <c r="A737" s="50" t="s">
        <v>9865</v>
      </c>
      <c r="B737" s="43" t="s">
        <v>9866</v>
      </c>
      <c r="C737" s="43" t="s">
        <v>38</v>
      </c>
      <c r="D737" s="43" t="s">
        <v>17</v>
      </c>
      <c r="E737" s="43" t="s">
        <v>18</v>
      </c>
      <c r="F737" s="43" t="s">
        <v>32</v>
      </c>
      <c r="G737" s="48">
        <v>46228.73333333333</v>
      </c>
      <c r="H737" s="48">
        <v>46232.680555555555</v>
      </c>
      <c r="I737" s="43">
        <v>4</v>
      </c>
      <c r="J737" s="43" t="s">
        <v>1156</v>
      </c>
      <c r="K737" s="43" t="s">
        <v>1156</v>
      </c>
      <c r="L737" s="43" t="s">
        <v>33</v>
      </c>
      <c r="M737" s="43">
        <v>4</v>
      </c>
      <c r="N737" s="43">
        <v>4</v>
      </c>
      <c r="O737" s="43">
        <v>4</v>
      </c>
      <c r="P737" s="43" t="s">
        <v>9867</v>
      </c>
      <c r="Q737" s="43" t="s">
        <v>1546</v>
      </c>
      <c r="R737" s="43"/>
      <c r="S737" s="52">
        <f t="shared" si="11"/>
        <v>3.95</v>
      </c>
      <c r="T737" s="47"/>
      <c r="U737" s="47"/>
    </row>
    <row r="738" spans="1:21" ht="16.5" thickTop="1" thickBot="1" x14ac:dyDescent="0.3">
      <c r="A738" s="51" t="s">
        <v>10239</v>
      </c>
      <c r="B738" s="52" t="s">
        <v>10240</v>
      </c>
      <c r="C738" s="52" t="s">
        <v>38</v>
      </c>
      <c r="D738" s="52" t="s">
        <v>17</v>
      </c>
      <c r="E738" s="52" t="s">
        <v>18</v>
      </c>
      <c r="F738" s="52" t="s">
        <v>42</v>
      </c>
      <c r="G738" s="53">
        <v>46229.027777777781</v>
      </c>
      <c r="H738" s="53">
        <v>46235.466666666667</v>
      </c>
      <c r="I738" s="52">
        <v>1</v>
      </c>
      <c r="J738" s="52" t="s">
        <v>2373</v>
      </c>
      <c r="K738" s="52" t="s">
        <v>8326</v>
      </c>
      <c r="L738" s="52" t="s">
        <v>33</v>
      </c>
      <c r="M738" s="52">
        <v>1</v>
      </c>
      <c r="N738" s="52">
        <v>1</v>
      </c>
      <c r="O738" s="52">
        <v>1</v>
      </c>
      <c r="P738" s="52" t="s">
        <v>10363</v>
      </c>
      <c r="Q738" s="52" t="s">
        <v>1517</v>
      </c>
      <c r="R738" s="52" t="s">
        <v>10364</v>
      </c>
      <c r="S738" s="52">
        <f t="shared" si="11"/>
        <v>6.44</v>
      </c>
      <c r="T738" s="52"/>
      <c r="U738" s="52"/>
    </row>
    <row r="739" spans="1:21" s="46" customFormat="1" ht="16.5" thickTop="1" thickBot="1" x14ac:dyDescent="0.3">
      <c r="A739" s="50" t="s">
        <v>10237</v>
      </c>
      <c r="B739" s="43" t="s">
        <v>10238</v>
      </c>
      <c r="C739" s="43" t="s">
        <v>38</v>
      </c>
      <c r="D739" s="43" t="s">
        <v>17</v>
      </c>
      <c r="E739" s="43" t="s">
        <v>18</v>
      </c>
      <c r="F739" s="43" t="s">
        <v>42</v>
      </c>
      <c r="G739" s="48">
        <v>46229.031944444447</v>
      </c>
      <c r="H739" s="48">
        <v>46235.519444444442</v>
      </c>
      <c r="I739" s="43">
        <v>192</v>
      </c>
      <c r="J739" s="43" t="s">
        <v>2373</v>
      </c>
      <c r="K739" s="43" t="s">
        <v>8310</v>
      </c>
      <c r="L739" s="43" t="s">
        <v>37</v>
      </c>
      <c r="M739" s="43">
        <v>192</v>
      </c>
      <c r="N739" s="43">
        <v>192</v>
      </c>
      <c r="O739" s="43">
        <v>192</v>
      </c>
      <c r="P739" s="43" t="s">
        <v>10361</v>
      </c>
      <c r="Q739" s="43" t="s">
        <v>1517</v>
      </c>
      <c r="R739" s="43" t="s">
        <v>10362</v>
      </c>
      <c r="S739" s="52">
        <f t="shared" si="11"/>
        <v>6.49</v>
      </c>
      <c r="T739" s="47"/>
      <c r="U739" s="47"/>
    </row>
    <row r="740" spans="1:21" ht="16.5" thickTop="1" thickBot="1" x14ac:dyDescent="0.3">
      <c r="A740" s="51" t="s">
        <v>10235</v>
      </c>
      <c r="B740" s="52" t="s">
        <v>10236</v>
      </c>
      <c r="C740" s="52" t="s">
        <v>38</v>
      </c>
      <c r="D740" s="52" t="s">
        <v>17</v>
      </c>
      <c r="E740" s="52" t="s">
        <v>18</v>
      </c>
      <c r="F740" s="52" t="s">
        <v>42</v>
      </c>
      <c r="G740" s="53">
        <v>46229.512499999997</v>
      </c>
      <c r="H740" s="53">
        <v>46232.69027777778</v>
      </c>
      <c r="I740" s="52">
        <v>16</v>
      </c>
      <c r="J740" s="52" t="s">
        <v>1156</v>
      </c>
      <c r="K740" s="52" t="s">
        <v>1156</v>
      </c>
      <c r="L740" s="52" t="s">
        <v>33</v>
      </c>
      <c r="M740" s="52">
        <v>16</v>
      </c>
      <c r="N740" s="52">
        <v>16</v>
      </c>
      <c r="O740" s="52">
        <v>16</v>
      </c>
      <c r="P740" s="52" t="s">
        <v>10359</v>
      </c>
      <c r="Q740" s="52" t="s">
        <v>1546</v>
      </c>
      <c r="R740" s="52" t="s">
        <v>10360</v>
      </c>
      <c r="S740" s="52">
        <f t="shared" si="11"/>
        <v>3.18</v>
      </c>
      <c r="T740" s="52"/>
      <c r="U740" s="52"/>
    </row>
    <row r="741" spans="1:21" s="46" customFormat="1" ht="16.5" thickTop="1" thickBot="1" x14ac:dyDescent="0.3">
      <c r="A741" s="50" t="s">
        <v>10233</v>
      </c>
      <c r="B741" s="43" t="s">
        <v>10234</v>
      </c>
      <c r="C741" s="43" t="s">
        <v>39</v>
      </c>
      <c r="D741" s="43" t="s">
        <v>17</v>
      </c>
      <c r="E741" s="43" t="s">
        <v>18</v>
      </c>
      <c r="F741" s="43" t="s">
        <v>42</v>
      </c>
      <c r="G741" s="48">
        <v>46229.515277777777</v>
      </c>
      <c r="H741" s="48">
        <v>46234.433333333334</v>
      </c>
      <c r="I741" s="43">
        <v>62</v>
      </c>
      <c r="J741" s="43" t="s">
        <v>1156</v>
      </c>
      <c r="K741" s="43" t="s">
        <v>1156</v>
      </c>
      <c r="L741" s="43" t="s">
        <v>44</v>
      </c>
      <c r="M741" s="43"/>
      <c r="N741" s="43"/>
      <c r="O741" s="43">
        <v>62</v>
      </c>
      <c r="P741" s="43" t="s">
        <v>10357</v>
      </c>
      <c r="Q741" s="43" t="s">
        <v>1517</v>
      </c>
      <c r="R741" s="43" t="s">
        <v>10358</v>
      </c>
      <c r="S741" s="52">
        <f t="shared" si="11"/>
        <v>4.92</v>
      </c>
      <c r="T741" s="47"/>
      <c r="U741" s="47"/>
    </row>
    <row r="742" spans="1:21" ht="16.5" thickTop="1" thickBot="1" x14ac:dyDescent="0.3">
      <c r="A742" s="51" t="s">
        <v>10231</v>
      </c>
      <c r="B742" s="52" t="s">
        <v>10232</v>
      </c>
      <c r="C742" s="52" t="s">
        <v>38</v>
      </c>
      <c r="D742" s="52" t="s">
        <v>17</v>
      </c>
      <c r="E742" s="52" t="s">
        <v>18</v>
      </c>
      <c r="F742" s="52" t="s">
        <v>42</v>
      </c>
      <c r="G742" s="53">
        <v>46229.51666666667</v>
      </c>
      <c r="H742" s="53">
        <v>46232.697916666664</v>
      </c>
      <c r="I742" s="52">
        <v>6</v>
      </c>
      <c r="J742" s="52" t="s">
        <v>1156</v>
      </c>
      <c r="K742" s="52" t="s">
        <v>8351</v>
      </c>
      <c r="L742" s="52" t="s">
        <v>33</v>
      </c>
      <c r="M742" s="52">
        <v>6</v>
      </c>
      <c r="N742" s="52">
        <v>6</v>
      </c>
      <c r="O742" s="52">
        <v>6</v>
      </c>
      <c r="P742" s="52" t="s">
        <v>10355</v>
      </c>
      <c r="Q742" s="52" t="s">
        <v>1546</v>
      </c>
      <c r="R742" s="52" t="s">
        <v>10356</v>
      </c>
      <c r="S742" s="52">
        <f t="shared" si="11"/>
        <v>3.18</v>
      </c>
      <c r="T742" s="52"/>
      <c r="U742" s="52"/>
    </row>
    <row r="743" spans="1:21" s="46" customFormat="1" ht="16.5" thickTop="1" thickBot="1" x14ac:dyDescent="0.3">
      <c r="A743" s="50" t="s">
        <v>10229</v>
      </c>
      <c r="B743" s="43" t="s">
        <v>10230</v>
      </c>
      <c r="C743" s="43" t="s">
        <v>38</v>
      </c>
      <c r="D743" s="43" t="s">
        <v>17</v>
      </c>
      <c r="E743" s="43" t="s">
        <v>18</v>
      </c>
      <c r="F743" s="43" t="s">
        <v>32</v>
      </c>
      <c r="G743" s="48">
        <v>46229.770138888889</v>
      </c>
      <c r="H743" s="48">
        <v>46232.70416666667</v>
      </c>
      <c r="I743" s="43">
        <v>1</v>
      </c>
      <c r="J743" s="43" t="s">
        <v>1156</v>
      </c>
      <c r="K743" s="43" t="s">
        <v>8331</v>
      </c>
      <c r="L743" s="43" t="s">
        <v>33</v>
      </c>
      <c r="M743" s="43">
        <v>1</v>
      </c>
      <c r="N743" s="43">
        <v>1</v>
      </c>
      <c r="O743" s="43">
        <v>1</v>
      </c>
      <c r="P743" s="43" t="s">
        <v>1457</v>
      </c>
      <c r="Q743" s="43" t="s">
        <v>1514</v>
      </c>
      <c r="R743" s="43" t="s">
        <v>10354</v>
      </c>
      <c r="S743" s="52">
        <f t="shared" si="11"/>
        <v>2.93</v>
      </c>
      <c r="T743" s="47"/>
      <c r="U743" s="47"/>
    </row>
    <row r="744" spans="1:21" ht="16.5" thickTop="1" thickBot="1" x14ac:dyDescent="0.3">
      <c r="A744" s="51" t="s">
        <v>10227</v>
      </c>
      <c r="B744" s="52" t="s">
        <v>10228</v>
      </c>
      <c r="C744" s="52" t="s">
        <v>38</v>
      </c>
      <c r="D744" s="52" t="s">
        <v>17</v>
      </c>
      <c r="E744" s="52" t="s">
        <v>18</v>
      </c>
      <c r="F744" s="52" t="s">
        <v>32</v>
      </c>
      <c r="G744" s="53">
        <v>46229.779861111114</v>
      </c>
      <c r="H744" s="53">
        <v>46232.711111111108</v>
      </c>
      <c r="I744" s="52">
        <v>45</v>
      </c>
      <c r="J744" s="52" t="s">
        <v>1156</v>
      </c>
      <c r="K744" s="52" t="s">
        <v>1156</v>
      </c>
      <c r="L744" s="52" t="s">
        <v>33</v>
      </c>
      <c r="M744" s="52">
        <v>45</v>
      </c>
      <c r="N744" s="52">
        <v>45</v>
      </c>
      <c r="O744" s="52">
        <v>45</v>
      </c>
      <c r="P744" s="52" t="s">
        <v>10352</v>
      </c>
      <c r="Q744" s="52" t="s">
        <v>1546</v>
      </c>
      <c r="R744" s="52" t="s">
        <v>10353</v>
      </c>
      <c r="S744" s="52">
        <f t="shared" si="11"/>
        <v>2.93</v>
      </c>
      <c r="T744" s="52"/>
      <c r="U744" s="52"/>
    </row>
    <row r="745" spans="1:21" s="46" customFormat="1" ht="16.5" thickTop="1" thickBot="1" x14ac:dyDescent="0.3">
      <c r="A745" s="50" t="s">
        <v>10225</v>
      </c>
      <c r="B745" s="43" t="s">
        <v>10226</v>
      </c>
      <c r="C745" s="43" t="s">
        <v>38</v>
      </c>
      <c r="D745" s="43" t="s">
        <v>17</v>
      </c>
      <c r="E745" s="43" t="s">
        <v>18</v>
      </c>
      <c r="F745" s="43" t="s">
        <v>19</v>
      </c>
      <c r="G745" s="48">
        <v>46230.453472222223</v>
      </c>
      <c r="H745" s="48">
        <v>46238.612500000003</v>
      </c>
      <c r="I745" s="43">
        <v>11</v>
      </c>
      <c r="J745" s="43" t="s">
        <v>2373</v>
      </c>
      <c r="K745" s="43" t="s">
        <v>8317</v>
      </c>
      <c r="L745" s="43" t="s">
        <v>33</v>
      </c>
      <c r="M745" s="43">
        <v>12</v>
      </c>
      <c r="N745" s="43">
        <v>12</v>
      </c>
      <c r="O745" s="43">
        <v>11</v>
      </c>
      <c r="P745" s="43" t="s">
        <v>1346</v>
      </c>
      <c r="Q745" s="43" t="s">
        <v>1517</v>
      </c>
      <c r="R745" s="43" t="s">
        <v>10351</v>
      </c>
      <c r="S745" s="52">
        <f t="shared" si="11"/>
        <v>8.16</v>
      </c>
      <c r="T745" s="47"/>
      <c r="U745" s="47"/>
    </row>
    <row r="746" spans="1:21" ht="16.5" thickTop="1" thickBot="1" x14ac:dyDescent="0.3">
      <c r="A746" s="51" t="s">
        <v>10223</v>
      </c>
      <c r="B746" s="52" t="s">
        <v>10224</v>
      </c>
      <c r="C746" s="52" t="s">
        <v>39</v>
      </c>
      <c r="D746" s="52" t="s">
        <v>17</v>
      </c>
      <c r="E746" s="52" t="s">
        <v>18</v>
      </c>
      <c r="F746" s="52" t="s">
        <v>42</v>
      </c>
      <c r="G746" s="53">
        <v>46230.461805555555</v>
      </c>
      <c r="H746" s="53">
        <v>46234.479861111111</v>
      </c>
      <c r="I746" s="52">
        <v>42</v>
      </c>
      <c r="J746" s="52" t="s">
        <v>1156</v>
      </c>
      <c r="K746" s="52" t="s">
        <v>1156</v>
      </c>
      <c r="L746" s="52" t="s">
        <v>36</v>
      </c>
      <c r="M746" s="52"/>
      <c r="N746" s="52"/>
      <c r="O746" s="52">
        <v>42</v>
      </c>
      <c r="P746" s="52" t="s">
        <v>9540</v>
      </c>
      <c r="Q746" s="52" t="s">
        <v>1517</v>
      </c>
      <c r="R746" s="52" t="s">
        <v>10350</v>
      </c>
      <c r="S746" s="52">
        <f t="shared" si="11"/>
        <v>4.0199999999999996</v>
      </c>
      <c r="T746" s="52"/>
      <c r="U746" s="52"/>
    </row>
    <row r="747" spans="1:21" s="46" customFormat="1" ht="16.5" thickTop="1" thickBot="1" x14ac:dyDescent="0.3">
      <c r="A747" s="50" t="s">
        <v>10221</v>
      </c>
      <c r="B747" s="43" t="s">
        <v>10222</v>
      </c>
      <c r="C747" s="43" t="s">
        <v>38</v>
      </c>
      <c r="D747" s="43" t="s">
        <v>17</v>
      </c>
      <c r="E747" s="43" t="s">
        <v>18</v>
      </c>
      <c r="F747" s="43" t="s">
        <v>32</v>
      </c>
      <c r="G747" s="48">
        <v>46230.51458333333</v>
      </c>
      <c r="H747" s="48">
        <v>46233.414583333331</v>
      </c>
      <c r="I747" s="43">
        <v>1</v>
      </c>
      <c r="J747" s="43" t="s">
        <v>1156</v>
      </c>
      <c r="K747" s="43" t="s">
        <v>8331</v>
      </c>
      <c r="L747" s="43" t="s">
        <v>33</v>
      </c>
      <c r="M747" s="43">
        <v>1</v>
      </c>
      <c r="N747" s="43">
        <v>1</v>
      </c>
      <c r="O747" s="43">
        <v>1</v>
      </c>
      <c r="P747" s="43" t="s">
        <v>10348</v>
      </c>
      <c r="Q747" s="43" t="s">
        <v>1514</v>
      </c>
      <c r="R747" s="43" t="s">
        <v>10349</v>
      </c>
      <c r="S747" s="52">
        <f t="shared" si="11"/>
        <v>2.9</v>
      </c>
      <c r="T747" s="47"/>
      <c r="U747" s="47"/>
    </row>
    <row r="748" spans="1:21" ht="16.5" thickTop="1" thickBot="1" x14ac:dyDescent="0.3">
      <c r="A748" s="51" t="s">
        <v>10219</v>
      </c>
      <c r="B748" s="52" t="s">
        <v>10220</v>
      </c>
      <c r="C748" s="52" t="s">
        <v>39</v>
      </c>
      <c r="D748" s="52" t="s">
        <v>17</v>
      </c>
      <c r="E748" s="52" t="s">
        <v>18</v>
      </c>
      <c r="F748" s="52" t="s">
        <v>32</v>
      </c>
      <c r="G748" s="53">
        <v>46230.517361111109</v>
      </c>
      <c r="H748" s="53">
        <v>46231.713194444441</v>
      </c>
      <c r="I748" s="52">
        <v>9</v>
      </c>
      <c r="J748" s="52" t="s">
        <v>1156</v>
      </c>
      <c r="K748" s="52" t="s">
        <v>1156</v>
      </c>
      <c r="L748" s="52" t="s">
        <v>33</v>
      </c>
      <c r="M748" s="52"/>
      <c r="N748" s="52"/>
      <c r="O748" s="52">
        <v>9</v>
      </c>
      <c r="P748" s="52" t="s">
        <v>10346</v>
      </c>
      <c r="Q748" s="52" t="s">
        <v>1546</v>
      </c>
      <c r="R748" s="52" t="s">
        <v>10347</v>
      </c>
      <c r="S748" s="52">
        <f t="shared" si="11"/>
        <v>1.2</v>
      </c>
      <c r="T748" s="52"/>
      <c r="U748" s="52"/>
    </row>
    <row r="749" spans="1:21" s="46" customFormat="1" ht="16.5" thickTop="1" thickBot="1" x14ac:dyDescent="0.3">
      <c r="A749" s="50" t="s">
        <v>10217</v>
      </c>
      <c r="B749" s="43" t="s">
        <v>10218</v>
      </c>
      <c r="C749" s="43" t="s">
        <v>38</v>
      </c>
      <c r="D749" s="43" t="s">
        <v>17</v>
      </c>
      <c r="E749" s="43" t="s">
        <v>18</v>
      </c>
      <c r="F749" s="43" t="s">
        <v>32</v>
      </c>
      <c r="G749" s="48">
        <v>46230.538194444445</v>
      </c>
      <c r="H749" s="48">
        <v>46233.473611111112</v>
      </c>
      <c r="I749" s="43">
        <v>48</v>
      </c>
      <c r="J749" s="43" t="s">
        <v>2373</v>
      </c>
      <c r="K749" s="43" t="s">
        <v>8264</v>
      </c>
      <c r="L749" s="43" t="s">
        <v>8739</v>
      </c>
      <c r="M749" s="43">
        <v>48</v>
      </c>
      <c r="N749" s="43">
        <v>48</v>
      </c>
      <c r="O749" s="43">
        <v>48</v>
      </c>
      <c r="P749" s="43" t="s">
        <v>10344</v>
      </c>
      <c r="Q749" s="43" t="s">
        <v>1514</v>
      </c>
      <c r="R749" s="43" t="s">
        <v>10345</v>
      </c>
      <c r="S749" s="52">
        <f t="shared" si="11"/>
        <v>2.94</v>
      </c>
      <c r="T749" s="47"/>
      <c r="U749" s="47"/>
    </row>
    <row r="750" spans="1:21" ht="16.5" thickTop="1" thickBot="1" x14ac:dyDescent="0.3">
      <c r="A750" s="51" t="s">
        <v>10215</v>
      </c>
      <c r="B750" s="52" t="s">
        <v>10216</v>
      </c>
      <c r="C750" s="52" t="s">
        <v>38</v>
      </c>
      <c r="D750" s="52" t="s">
        <v>17</v>
      </c>
      <c r="E750" s="52" t="s">
        <v>18</v>
      </c>
      <c r="F750" s="52" t="s">
        <v>42</v>
      </c>
      <c r="G750" s="53">
        <v>46230.538888888892</v>
      </c>
      <c r="H750" s="53">
        <v>46235.54583333333</v>
      </c>
      <c r="I750" s="52">
        <v>27</v>
      </c>
      <c r="J750" s="52" t="s">
        <v>2373</v>
      </c>
      <c r="K750" s="52" t="s">
        <v>8310</v>
      </c>
      <c r="L750" s="52" t="s">
        <v>33</v>
      </c>
      <c r="M750" s="52">
        <v>27</v>
      </c>
      <c r="N750" s="52">
        <v>27</v>
      </c>
      <c r="O750" s="52">
        <v>27</v>
      </c>
      <c r="P750" s="52" t="s">
        <v>10342</v>
      </c>
      <c r="Q750" s="52" t="s">
        <v>1546</v>
      </c>
      <c r="R750" s="52" t="s">
        <v>10343</v>
      </c>
      <c r="S750" s="52">
        <f t="shared" si="11"/>
        <v>5.01</v>
      </c>
      <c r="T750" s="52"/>
      <c r="U750" s="52"/>
    </row>
    <row r="751" spans="1:21" s="46" customFormat="1" ht="16.5" thickTop="1" thickBot="1" x14ac:dyDescent="0.3">
      <c r="A751" s="50" t="s">
        <v>10213</v>
      </c>
      <c r="B751" s="43" t="s">
        <v>10214</v>
      </c>
      <c r="C751" s="43" t="s">
        <v>38</v>
      </c>
      <c r="D751" s="43" t="s">
        <v>17</v>
      </c>
      <c r="E751" s="43" t="s">
        <v>18</v>
      </c>
      <c r="F751" s="43" t="s">
        <v>32</v>
      </c>
      <c r="G751" s="48">
        <v>46230.540972222225</v>
      </c>
      <c r="H751" s="48">
        <v>46234.708333333336</v>
      </c>
      <c r="I751" s="43">
        <v>35</v>
      </c>
      <c r="J751" s="43" t="s">
        <v>1156</v>
      </c>
      <c r="K751" s="43" t="s">
        <v>1156</v>
      </c>
      <c r="L751" s="43" t="s">
        <v>20</v>
      </c>
      <c r="M751" s="43">
        <v>35</v>
      </c>
      <c r="N751" s="43">
        <v>6</v>
      </c>
      <c r="O751" s="43">
        <v>6</v>
      </c>
      <c r="P751" s="43" t="s">
        <v>10338</v>
      </c>
      <c r="Q751" s="43" t="s">
        <v>1517</v>
      </c>
      <c r="R751" s="43" t="s">
        <v>10341</v>
      </c>
      <c r="S751" s="52">
        <f t="shared" si="11"/>
        <v>4.17</v>
      </c>
      <c r="T751" s="47"/>
      <c r="U751" s="47"/>
    </row>
    <row r="752" spans="1:21" ht="16.5" thickTop="1" thickBot="1" x14ac:dyDescent="0.3">
      <c r="A752" s="51" t="s">
        <v>10211</v>
      </c>
      <c r="B752" s="52" t="s">
        <v>10212</v>
      </c>
      <c r="C752" s="52" t="s">
        <v>38</v>
      </c>
      <c r="D752" s="52" t="s">
        <v>17</v>
      </c>
      <c r="E752" s="52" t="s">
        <v>18</v>
      </c>
      <c r="F752" s="52" t="s">
        <v>32</v>
      </c>
      <c r="G752" s="53">
        <v>46230.54583333333</v>
      </c>
      <c r="H752" s="53">
        <v>46234.591666666667</v>
      </c>
      <c r="I752" s="52">
        <v>408</v>
      </c>
      <c r="J752" s="52" t="s">
        <v>1156</v>
      </c>
      <c r="K752" s="52" t="s">
        <v>1156</v>
      </c>
      <c r="L752" s="52" t="s">
        <v>25</v>
      </c>
      <c r="M752" s="52">
        <v>408</v>
      </c>
      <c r="N752" s="52">
        <v>68</v>
      </c>
      <c r="O752" s="52">
        <v>68</v>
      </c>
      <c r="P752" s="52" t="s">
        <v>10264</v>
      </c>
      <c r="Q752" s="52" t="s">
        <v>1517</v>
      </c>
      <c r="R752" s="52" t="s">
        <v>10340</v>
      </c>
      <c r="S752" s="52">
        <f t="shared" si="11"/>
        <v>4.05</v>
      </c>
      <c r="T752" s="52"/>
      <c r="U752" s="52"/>
    </row>
    <row r="753" spans="1:21" s="46" customFormat="1" ht="16.5" thickTop="1" thickBot="1" x14ac:dyDescent="0.3">
      <c r="A753" s="50" t="s">
        <v>10209</v>
      </c>
      <c r="B753" s="43" t="s">
        <v>10210</v>
      </c>
      <c r="C753" s="43" t="s">
        <v>38</v>
      </c>
      <c r="D753" s="43" t="s">
        <v>17</v>
      </c>
      <c r="E753" s="43" t="s">
        <v>18</v>
      </c>
      <c r="F753" s="43" t="s">
        <v>32</v>
      </c>
      <c r="G753" s="48">
        <v>46230.547222222223</v>
      </c>
      <c r="H753" s="48">
        <v>46233.743055555555</v>
      </c>
      <c r="I753" s="43">
        <v>173</v>
      </c>
      <c r="J753" s="43" t="s">
        <v>1156</v>
      </c>
      <c r="K753" s="43" t="s">
        <v>1156</v>
      </c>
      <c r="L753" s="43" t="s">
        <v>25</v>
      </c>
      <c r="M753" s="43">
        <v>173</v>
      </c>
      <c r="N753" s="43">
        <v>33</v>
      </c>
      <c r="O753" s="43">
        <v>33</v>
      </c>
      <c r="P753" s="43" t="s">
        <v>10338</v>
      </c>
      <c r="Q753" s="43" t="s">
        <v>1517</v>
      </c>
      <c r="R753" s="43" t="s">
        <v>10339</v>
      </c>
      <c r="S753" s="52">
        <f t="shared" si="11"/>
        <v>3.2</v>
      </c>
      <c r="T753" s="47"/>
      <c r="U753" s="47"/>
    </row>
    <row r="754" spans="1:21" ht="16.5" thickTop="1" thickBot="1" x14ac:dyDescent="0.3">
      <c r="A754" s="51" t="s">
        <v>10207</v>
      </c>
      <c r="B754" s="52" t="s">
        <v>10208</v>
      </c>
      <c r="C754" s="52" t="s">
        <v>38</v>
      </c>
      <c r="D754" s="52" t="s">
        <v>17</v>
      </c>
      <c r="E754" s="52" t="s">
        <v>18</v>
      </c>
      <c r="F754" s="52" t="s">
        <v>41</v>
      </c>
      <c r="G754" s="53">
        <v>46230.598611111112</v>
      </c>
      <c r="H754" s="53">
        <v>46233.460416666669</v>
      </c>
      <c r="I754" s="52">
        <v>168</v>
      </c>
      <c r="J754" s="52" t="s">
        <v>1156</v>
      </c>
      <c r="K754" s="52" t="s">
        <v>8350</v>
      </c>
      <c r="L754" s="52" t="s">
        <v>20</v>
      </c>
      <c r="M754" s="52">
        <v>168</v>
      </c>
      <c r="N754" s="52">
        <v>28</v>
      </c>
      <c r="O754" s="52">
        <v>28</v>
      </c>
      <c r="P754" s="52" t="s">
        <v>10241</v>
      </c>
      <c r="Q754" s="52" t="s">
        <v>1514</v>
      </c>
      <c r="R754" s="52" t="s">
        <v>10337</v>
      </c>
      <c r="S754" s="52">
        <f t="shared" si="11"/>
        <v>2.86</v>
      </c>
      <c r="T754" s="52"/>
      <c r="U754" s="52"/>
    </row>
    <row r="755" spans="1:21" s="46" customFormat="1" ht="16.5" thickTop="1" thickBot="1" x14ac:dyDescent="0.3">
      <c r="A755" s="50" t="s">
        <v>10205</v>
      </c>
      <c r="B755" s="43" t="s">
        <v>10206</v>
      </c>
      <c r="C755" s="43" t="s">
        <v>38</v>
      </c>
      <c r="D755" s="43" t="s">
        <v>17</v>
      </c>
      <c r="E755" s="43" t="s">
        <v>18</v>
      </c>
      <c r="F755" s="43" t="s">
        <v>42</v>
      </c>
      <c r="G755" s="48">
        <v>46230.604861111111</v>
      </c>
      <c r="H755" s="48">
        <v>46233.463194444441</v>
      </c>
      <c r="I755" s="43">
        <v>2</v>
      </c>
      <c r="J755" s="43" t="s">
        <v>1156</v>
      </c>
      <c r="K755" s="43" t="s">
        <v>8331</v>
      </c>
      <c r="L755" s="43" t="s">
        <v>33</v>
      </c>
      <c r="M755" s="43">
        <v>2</v>
      </c>
      <c r="N755" s="43">
        <v>2</v>
      </c>
      <c r="O755" s="43">
        <v>2</v>
      </c>
      <c r="P755" s="43" t="s">
        <v>10335</v>
      </c>
      <c r="Q755" s="43" t="s">
        <v>1514</v>
      </c>
      <c r="R755" s="43" t="s">
        <v>10336</v>
      </c>
      <c r="S755" s="52">
        <f t="shared" si="11"/>
        <v>2.86</v>
      </c>
      <c r="T755" s="47"/>
      <c r="U755" s="47"/>
    </row>
    <row r="756" spans="1:21" ht="16.5" thickTop="1" thickBot="1" x14ac:dyDescent="0.3">
      <c r="A756" s="51" t="s">
        <v>10203</v>
      </c>
      <c r="B756" s="52" t="s">
        <v>10204</v>
      </c>
      <c r="C756" s="52" t="s">
        <v>38</v>
      </c>
      <c r="D756" s="52" t="s">
        <v>17</v>
      </c>
      <c r="E756" s="52" t="s">
        <v>18</v>
      </c>
      <c r="F756" s="52" t="s">
        <v>42</v>
      </c>
      <c r="G756" s="53">
        <v>46230.606944444444</v>
      </c>
      <c r="H756" s="53">
        <v>46233.468055555553</v>
      </c>
      <c r="I756" s="52">
        <v>3</v>
      </c>
      <c r="J756" s="52" t="s">
        <v>1156</v>
      </c>
      <c r="K756" s="52" t="s">
        <v>8331</v>
      </c>
      <c r="L756" s="52" t="s">
        <v>33</v>
      </c>
      <c r="M756" s="52">
        <v>3</v>
      </c>
      <c r="N756" s="52">
        <v>3</v>
      </c>
      <c r="O756" s="52">
        <v>3</v>
      </c>
      <c r="P756" s="52" t="s">
        <v>10333</v>
      </c>
      <c r="Q756" s="52" t="s">
        <v>1514</v>
      </c>
      <c r="R756" s="52" t="s">
        <v>10334</v>
      </c>
      <c r="S756" s="52">
        <f t="shared" si="11"/>
        <v>2.86</v>
      </c>
      <c r="T756" s="52"/>
      <c r="U756" s="52"/>
    </row>
    <row r="757" spans="1:21" s="46" customFormat="1" ht="16.5" thickTop="1" thickBot="1" x14ac:dyDescent="0.3">
      <c r="A757" s="50" t="s">
        <v>10201</v>
      </c>
      <c r="B757" s="43" t="s">
        <v>10202</v>
      </c>
      <c r="C757" s="43" t="s">
        <v>38</v>
      </c>
      <c r="D757" s="43" t="s">
        <v>17</v>
      </c>
      <c r="E757" s="43" t="s">
        <v>18</v>
      </c>
      <c r="F757" s="43" t="s">
        <v>42</v>
      </c>
      <c r="G757" s="48">
        <v>46230.658333333333</v>
      </c>
      <c r="H757" s="48">
        <v>46235.559027777781</v>
      </c>
      <c r="I757" s="43">
        <v>13</v>
      </c>
      <c r="J757" s="43" t="s">
        <v>2373</v>
      </c>
      <c r="K757" s="43" t="s">
        <v>8310</v>
      </c>
      <c r="L757" s="43" t="s">
        <v>33</v>
      </c>
      <c r="M757" s="43">
        <v>9</v>
      </c>
      <c r="N757" s="43">
        <v>9</v>
      </c>
      <c r="O757" s="43">
        <v>13</v>
      </c>
      <c r="P757" s="43" t="s">
        <v>10331</v>
      </c>
      <c r="Q757" s="43" t="s">
        <v>1546</v>
      </c>
      <c r="R757" s="43" t="s">
        <v>10332</v>
      </c>
      <c r="S757" s="52">
        <f t="shared" si="11"/>
        <v>4.9000000000000004</v>
      </c>
      <c r="T757" s="47"/>
      <c r="U757" s="47"/>
    </row>
    <row r="758" spans="1:21" ht="16.5" thickTop="1" thickBot="1" x14ac:dyDescent="0.3">
      <c r="A758" s="51" t="s">
        <v>10199</v>
      </c>
      <c r="B758" s="52" t="s">
        <v>10200</v>
      </c>
      <c r="C758" s="52" t="s">
        <v>38</v>
      </c>
      <c r="D758" s="52" t="s">
        <v>17</v>
      </c>
      <c r="E758" s="52" t="s">
        <v>18</v>
      </c>
      <c r="F758" s="52" t="s">
        <v>42</v>
      </c>
      <c r="G758" s="53">
        <v>46230.664583333331</v>
      </c>
      <c r="H758" s="53">
        <v>46233.472916666666</v>
      </c>
      <c r="I758" s="52">
        <v>1</v>
      </c>
      <c r="J758" s="52" t="s">
        <v>1156</v>
      </c>
      <c r="K758" s="52" t="s">
        <v>1156</v>
      </c>
      <c r="L758" s="52" t="s">
        <v>33</v>
      </c>
      <c r="M758" s="52">
        <v>1</v>
      </c>
      <c r="N758" s="52">
        <v>1</v>
      </c>
      <c r="O758" s="52">
        <v>1</v>
      </c>
      <c r="P758" s="52" t="s">
        <v>10329</v>
      </c>
      <c r="Q758" s="52" t="s">
        <v>1517</v>
      </c>
      <c r="R758" s="52" t="s">
        <v>10330</v>
      </c>
      <c r="S758" s="52">
        <f t="shared" si="11"/>
        <v>2.81</v>
      </c>
      <c r="T758" s="52"/>
      <c r="U758" s="52"/>
    </row>
    <row r="759" spans="1:21" s="46" customFormat="1" ht="16.5" thickTop="1" thickBot="1" x14ac:dyDescent="0.3">
      <c r="A759" s="50" t="s">
        <v>10197</v>
      </c>
      <c r="B759" s="43" t="s">
        <v>10198</v>
      </c>
      <c r="C759" s="43" t="s">
        <v>38</v>
      </c>
      <c r="D759" s="43" t="s">
        <v>17</v>
      </c>
      <c r="E759" s="43" t="s">
        <v>18</v>
      </c>
      <c r="F759" s="43" t="s">
        <v>42</v>
      </c>
      <c r="G759" s="48">
        <v>46230.668749999997</v>
      </c>
      <c r="H759" s="48">
        <v>46233.477083333331</v>
      </c>
      <c r="I759" s="43">
        <v>2</v>
      </c>
      <c r="J759" s="43" t="s">
        <v>1156</v>
      </c>
      <c r="K759" s="43" t="s">
        <v>1156</v>
      </c>
      <c r="L759" s="43" t="s">
        <v>33</v>
      </c>
      <c r="M759" s="43">
        <v>2</v>
      </c>
      <c r="N759" s="43">
        <v>2</v>
      </c>
      <c r="O759" s="43">
        <v>2</v>
      </c>
      <c r="P759" s="43" t="s">
        <v>1453</v>
      </c>
      <c r="Q759" s="43" t="s">
        <v>1517</v>
      </c>
      <c r="R759" s="43" t="s">
        <v>10328</v>
      </c>
      <c r="S759" s="52">
        <f t="shared" si="11"/>
        <v>2.81</v>
      </c>
      <c r="T759" s="47"/>
      <c r="U759" s="47"/>
    </row>
    <row r="760" spans="1:21" ht="16.5" thickTop="1" thickBot="1" x14ac:dyDescent="0.3">
      <c r="A760" s="51" t="s">
        <v>10195</v>
      </c>
      <c r="B760" s="52" t="s">
        <v>10196</v>
      </c>
      <c r="C760" s="52" t="s">
        <v>38</v>
      </c>
      <c r="D760" s="52" t="s">
        <v>17</v>
      </c>
      <c r="E760" s="52" t="s">
        <v>18</v>
      </c>
      <c r="F760" s="52" t="s">
        <v>32</v>
      </c>
      <c r="G760" s="53">
        <v>46230.711111111108</v>
      </c>
      <c r="H760" s="53">
        <v>46234.714583333334</v>
      </c>
      <c r="I760" s="52">
        <v>192</v>
      </c>
      <c r="J760" s="52" t="s">
        <v>1156</v>
      </c>
      <c r="K760" s="52" t="s">
        <v>1156</v>
      </c>
      <c r="L760" s="52" t="s">
        <v>20</v>
      </c>
      <c r="M760" s="52">
        <v>192</v>
      </c>
      <c r="N760" s="52">
        <v>32</v>
      </c>
      <c r="O760" s="52">
        <v>32</v>
      </c>
      <c r="P760" s="52" t="s">
        <v>10326</v>
      </c>
      <c r="Q760" s="52" t="s">
        <v>1517</v>
      </c>
      <c r="R760" s="52" t="s">
        <v>10327</v>
      </c>
      <c r="S760" s="52">
        <f t="shared" si="11"/>
        <v>4</v>
      </c>
      <c r="T760" s="52"/>
      <c r="U760" s="52"/>
    </row>
    <row r="761" spans="1:21" s="46" customFormat="1" ht="16.5" thickTop="1" thickBot="1" x14ac:dyDescent="0.3">
      <c r="A761" s="50" t="s">
        <v>10193</v>
      </c>
      <c r="B761" s="43" t="s">
        <v>10194</v>
      </c>
      <c r="C761" s="43" t="s">
        <v>39</v>
      </c>
      <c r="D761" s="43" t="s">
        <v>17</v>
      </c>
      <c r="E761" s="43" t="s">
        <v>18</v>
      </c>
      <c r="F761" s="43" t="s">
        <v>28</v>
      </c>
      <c r="G761" s="48">
        <v>46230.727777777778</v>
      </c>
      <c r="H761" s="48">
        <v>46234.431944444441</v>
      </c>
      <c r="I761" s="43">
        <v>617</v>
      </c>
      <c r="J761" s="43" t="s">
        <v>1156</v>
      </c>
      <c r="K761" s="43" t="s">
        <v>1156</v>
      </c>
      <c r="L761" s="43" t="s">
        <v>20</v>
      </c>
      <c r="M761" s="43"/>
      <c r="N761" s="43"/>
      <c r="O761" s="43">
        <v>113</v>
      </c>
      <c r="P761" s="43" t="s">
        <v>8777</v>
      </c>
      <c r="Q761" s="43" t="s">
        <v>1517</v>
      </c>
      <c r="R761" s="43" t="s">
        <v>10325</v>
      </c>
      <c r="S761" s="52">
        <f t="shared" si="11"/>
        <v>3.7</v>
      </c>
      <c r="T761" s="47"/>
      <c r="U761" s="47"/>
    </row>
    <row r="762" spans="1:21" ht="16.5" thickTop="1" thickBot="1" x14ac:dyDescent="0.3">
      <c r="A762" s="51" t="s">
        <v>10191</v>
      </c>
      <c r="B762" s="52" t="s">
        <v>10192</v>
      </c>
      <c r="C762" s="52" t="s">
        <v>38</v>
      </c>
      <c r="D762" s="52" t="s">
        <v>17</v>
      </c>
      <c r="E762" s="52" t="s">
        <v>18</v>
      </c>
      <c r="F762" s="52" t="s">
        <v>28</v>
      </c>
      <c r="G762" s="53">
        <v>46230.734027777777</v>
      </c>
      <c r="H762" s="53">
        <v>46238.724999999999</v>
      </c>
      <c r="I762" s="52">
        <v>107</v>
      </c>
      <c r="J762" s="52" t="s">
        <v>1156</v>
      </c>
      <c r="K762" s="52" t="s">
        <v>1156</v>
      </c>
      <c r="L762" s="52" t="s">
        <v>20</v>
      </c>
      <c r="M762" s="52">
        <v>107</v>
      </c>
      <c r="N762" s="52">
        <v>18</v>
      </c>
      <c r="O762" s="52">
        <v>18</v>
      </c>
      <c r="P762" s="52" t="s">
        <v>9797</v>
      </c>
      <c r="Q762" s="52" t="s">
        <v>1517</v>
      </c>
      <c r="R762" s="52" t="s">
        <v>10324</v>
      </c>
      <c r="S762" s="52">
        <f t="shared" si="11"/>
        <v>7.99</v>
      </c>
      <c r="T762" s="52"/>
      <c r="U762" s="52"/>
    </row>
    <row r="763" spans="1:21" s="46" customFormat="1" ht="16.5" thickTop="1" thickBot="1" x14ac:dyDescent="0.3">
      <c r="A763" s="50" t="s">
        <v>10189</v>
      </c>
      <c r="B763" s="43" t="s">
        <v>10190</v>
      </c>
      <c r="C763" s="43" t="s">
        <v>39</v>
      </c>
      <c r="D763" s="43" t="s">
        <v>17</v>
      </c>
      <c r="E763" s="43" t="s">
        <v>18</v>
      </c>
      <c r="F763" s="43" t="s">
        <v>42</v>
      </c>
      <c r="G763" s="48">
        <v>46230.741666666669</v>
      </c>
      <c r="H763" s="48">
        <v>46231.536111111112</v>
      </c>
      <c r="I763" s="43">
        <v>75</v>
      </c>
      <c r="J763" s="43" t="s">
        <v>1156</v>
      </c>
      <c r="K763" s="43" t="s">
        <v>1156</v>
      </c>
      <c r="L763" s="43" t="s">
        <v>36</v>
      </c>
      <c r="M763" s="43"/>
      <c r="N763" s="43"/>
      <c r="O763" s="43">
        <v>75</v>
      </c>
      <c r="P763" s="43" t="s">
        <v>9918</v>
      </c>
      <c r="Q763" s="43" t="s">
        <v>1517</v>
      </c>
      <c r="R763" s="43" t="s">
        <v>10323</v>
      </c>
      <c r="S763" s="52">
        <f t="shared" si="11"/>
        <v>0.79</v>
      </c>
      <c r="T763" s="47"/>
      <c r="U763" s="47"/>
    </row>
    <row r="764" spans="1:21" ht="16.5" thickTop="1" thickBot="1" x14ac:dyDescent="0.3">
      <c r="A764" s="51" t="s">
        <v>10187</v>
      </c>
      <c r="B764" s="52" t="s">
        <v>10188</v>
      </c>
      <c r="C764" s="52" t="s">
        <v>38</v>
      </c>
      <c r="D764" s="52" t="s">
        <v>17</v>
      </c>
      <c r="E764" s="52" t="s">
        <v>18</v>
      </c>
      <c r="F764" s="52" t="s">
        <v>42</v>
      </c>
      <c r="G764" s="53">
        <v>46230.746527777781</v>
      </c>
      <c r="H764" s="53">
        <v>46234.519444444442</v>
      </c>
      <c r="I764" s="52">
        <v>1</v>
      </c>
      <c r="J764" s="52" t="s">
        <v>1156</v>
      </c>
      <c r="K764" s="52" t="s">
        <v>1156</v>
      </c>
      <c r="L764" s="52" t="s">
        <v>8486</v>
      </c>
      <c r="M764" s="52">
        <v>1</v>
      </c>
      <c r="N764" s="52">
        <v>1</v>
      </c>
      <c r="O764" s="52">
        <v>1</v>
      </c>
      <c r="P764" s="52" t="s">
        <v>1476</v>
      </c>
      <c r="Q764" s="52" t="s">
        <v>1517</v>
      </c>
      <c r="R764" s="52" t="s">
        <v>10322</v>
      </c>
      <c r="S764" s="52">
        <f t="shared" si="11"/>
        <v>3.77</v>
      </c>
      <c r="T764" s="52"/>
      <c r="U764" s="52"/>
    </row>
    <row r="765" spans="1:21" s="46" customFormat="1" ht="16.5" thickTop="1" thickBot="1" x14ac:dyDescent="0.3">
      <c r="A765" s="50" t="s">
        <v>10185</v>
      </c>
      <c r="B765" s="43" t="s">
        <v>10186</v>
      </c>
      <c r="C765" s="43" t="s">
        <v>38</v>
      </c>
      <c r="D765" s="43" t="s">
        <v>17</v>
      </c>
      <c r="E765" s="43" t="s">
        <v>18</v>
      </c>
      <c r="F765" s="43" t="s">
        <v>28</v>
      </c>
      <c r="G765" s="48">
        <v>46230.756944444445</v>
      </c>
      <c r="H765" s="48">
        <v>46235.475694444445</v>
      </c>
      <c r="I765" s="43">
        <v>26</v>
      </c>
      <c r="J765" s="43" t="s">
        <v>2373</v>
      </c>
      <c r="K765" s="43" t="s">
        <v>8264</v>
      </c>
      <c r="L765" s="43" t="s">
        <v>20</v>
      </c>
      <c r="M765" s="43">
        <v>23</v>
      </c>
      <c r="N765" s="43">
        <v>5</v>
      </c>
      <c r="O765" s="43">
        <v>6</v>
      </c>
      <c r="P765" s="43" t="s">
        <v>10320</v>
      </c>
      <c r="Q765" s="43" t="s">
        <v>1514</v>
      </c>
      <c r="R765" s="43" t="s">
        <v>10321</v>
      </c>
      <c r="S765" s="52">
        <f t="shared" si="11"/>
        <v>4.72</v>
      </c>
      <c r="T765" s="47"/>
      <c r="U765" s="47"/>
    </row>
    <row r="766" spans="1:21" ht="16.5" thickTop="1" thickBot="1" x14ac:dyDescent="0.3">
      <c r="A766" s="51" t="s">
        <v>10183</v>
      </c>
      <c r="B766" s="52" t="s">
        <v>10184</v>
      </c>
      <c r="C766" s="52" t="s">
        <v>39</v>
      </c>
      <c r="D766" s="52" t="s">
        <v>17</v>
      </c>
      <c r="E766" s="52" t="s">
        <v>18</v>
      </c>
      <c r="F766" s="52" t="s">
        <v>32</v>
      </c>
      <c r="G766" s="53">
        <v>46230.76666666667</v>
      </c>
      <c r="H766" s="53">
        <v>46234.430555555555</v>
      </c>
      <c r="I766" s="52">
        <v>150</v>
      </c>
      <c r="J766" s="52" t="s">
        <v>1156</v>
      </c>
      <c r="K766" s="52" t="s">
        <v>1156</v>
      </c>
      <c r="L766" s="52" t="s">
        <v>20</v>
      </c>
      <c r="M766" s="52"/>
      <c r="N766" s="52"/>
      <c r="O766" s="52">
        <v>25</v>
      </c>
      <c r="P766" s="52" t="s">
        <v>10318</v>
      </c>
      <c r="Q766" s="52" t="s">
        <v>1517</v>
      </c>
      <c r="R766" s="52" t="s">
        <v>10319</v>
      </c>
      <c r="S766" s="52">
        <f t="shared" si="11"/>
        <v>3.66</v>
      </c>
      <c r="T766" s="52"/>
      <c r="U766" s="52"/>
    </row>
    <row r="767" spans="1:21" s="46" customFormat="1" ht="16.5" thickTop="1" thickBot="1" x14ac:dyDescent="0.3">
      <c r="A767" s="50" t="s">
        <v>10181</v>
      </c>
      <c r="B767" s="43" t="s">
        <v>10182</v>
      </c>
      <c r="C767" s="43" t="s">
        <v>38</v>
      </c>
      <c r="D767" s="43" t="s">
        <v>17</v>
      </c>
      <c r="E767" s="43" t="s">
        <v>19</v>
      </c>
      <c r="F767" s="43" t="s">
        <v>42</v>
      </c>
      <c r="G767" s="48">
        <v>46231.461111111108</v>
      </c>
      <c r="H767" s="48">
        <v>46238.717361111114</v>
      </c>
      <c r="I767" s="43">
        <v>173</v>
      </c>
      <c r="J767" s="43" t="s">
        <v>1156</v>
      </c>
      <c r="K767" s="43" t="s">
        <v>1156</v>
      </c>
      <c r="L767" s="43" t="s">
        <v>20</v>
      </c>
      <c r="M767" s="43">
        <v>173</v>
      </c>
      <c r="N767" s="43">
        <v>25</v>
      </c>
      <c r="O767" s="43">
        <v>25</v>
      </c>
      <c r="P767" s="43" t="s">
        <v>1411</v>
      </c>
      <c r="Q767" s="43" t="s">
        <v>1517</v>
      </c>
      <c r="R767" s="43" t="s">
        <v>10317</v>
      </c>
      <c r="S767" s="52">
        <f t="shared" si="11"/>
        <v>7.26</v>
      </c>
      <c r="T767" s="47"/>
      <c r="U767" s="47"/>
    </row>
    <row r="768" spans="1:21" ht="16.5" thickTop="1" thickBot="1" x14ac:dyDescent="0.3">
      <c r="A768" s="51" t="s">
        <v>10179</v>
      </c>
      <c r="B768" s="52" t="s">
        <v>10180</v>
      </c>
      <c r="C768" s="52" t="s">
        <v>38</v>
      </c>
      <c r="D768" s="52" t="s">
        <v>17</v>
      </c>
      <c r="E768" s="52" t="s">
        <v>18</v>
      </c>
      <c r="F768" s="52" t="s">
        <v>42</v>
      </c>
      <c r="G768" s="53">
        <v>46231.517361111109</v>
      </c>
      <c r="H768" s="53">
        <v>46233.645833333336</v>
      </c>
      <c r="I768" s="52">
        <v>2</v>
      </c>
      <c r="J768" s="52" t="s">
        <v>1156</v>
      </c>
      <c r="K768" s="52" t="s">
        <v>1156</v>
      </c>
      <c r="L768" s="52" t="s">
        <v>36</v>
      </c>
      <c r="M768" s="52">
        <v>2</v>
      </c>
      <c r="N768" s="52">
        <v>2</v>
      </c>
      <c r="O768" s="52">
        <v>2</v>
      </c>
      <c r="P768" s="52" t="s">
        <v>9832</v>
      </c>
      <c r="Q768" s="52" t="s">
        <v>1517</v>
      </c>
      <c r="R768" s="52" t="s">
        <v>10316</v>
      </c>
      <c r="S768" s="52">
        <f t="shared" si="11"/>
        <v>2.13</v>
      </c>
      <c r="T768" s="52"/>
      <c r="U768" s="52"/>
    </row>
    <row r="769" spans="1:21" s="46" customFormat="1" ht="16.5" thickTop="1" thickBot="1" x14ac:dyDescent="0.3">
      <c r="A769" s="50" t="s">
        <v>10177</v>
      </c>
      <c r="B769" s="43" t="s">
        <v>10178</v>
      </c>
      <c r="C769" s="43" t="s">
        <v>38</v>
      </c>
      <c r="D769" s="43" t="s">
        <v>17</v>
      </c>
      <c r="E769" s="43" t="s">
        <v>18</v>
      </c>
      <c r="F769" s="43" t="s">
        <v>42</v>
      </c>
      <c r="G769" s="48">
        <v>46231.54791666667</v>
      </c>
      <c r="H769" s="48">
        <v>46235.543055555558</v>
      </c>
      <c r="I769" s="43">
        <v>474</v>
      </c>
      <c r="J769" s="43" t="s">
        <v>1156</v>
      </c>
      <c r="K769" s="43" t="s">
        <v>1156</v>
      </c>
      <c r="L769" s="43" t="s">
        <v>25</v>
      </c>
      <c r="M769" s="43">
        <v>468</v>
      </c>
      <c r="N769" s="43">
        <v>78</v>
      </c>
      <c r="O769" s="43">
        <v>79</v>
      </c>
      <c r="P769" s="43" t="s">
        <v>10314</v>
      </c>
      <c r="Q769" s="43" t="s">
        <v>1546</v>
      </c>
      <c r="R769" s="43" t="s">
        <v>10315</v>
      </c>
      <c r="S769" s="52">
        <f t="shared" si="11"/>
        <v>4</v>
      </c>
      <c r="T769" s="47"/>
      <c r="U769" s="47"/>
    </row>
    <row r="770" spans="1:21" ht="16.5" thickTop="1" thickBot="1" x14ac:dyDescent="0.3">
      <c r="A770" s="51" t="s">
        <v>10175</v>
      </c>
      <c r="B770" s="52" t="s">
        <v>10176</v>
      </c>
      <c r="C770" s="52" t="s">
        <v>38</v>
      </c>
      <c r="D770" s="52" t="s">
        <v>17</v>
      </c>
      <c r="E770" s="52" t="s">
        <v>18</v>
      </c>
      <c r="F770" s="52" t="s">
        <v>28</v>
      </c>
      <c r="G770" s="53">
        <v>46231.570138888892</v>
      </c>
      <c r="H770" s="53">
        <v>46233.507638888892</v>
      </c>
      <c r="I770" s="52">
        <v>176</v>
      </c>
      <c r="J770" s="52" t="s">
        <v>1156</v>
      </c>
      <c r="K770" s="52" t="s">
        <v>1156</v>
      </c>
      <c r="L770" s="52" t="s">
        <v>20</v>
      </c>
      <c r="M770" s="52">
        <v>60</v>
      </c>
      <c r="N770" s="52">
        <v>5</v>
      </c>
      <c r="O770" s="52">
        <v>22</v>
      </c>
      <c r="P770" s="52" t="s">
        <v>1501</v>
      </c>
      <c r="Q770" s="52" t="s">
        <v>1514</v>
      </c>
      <c r="R770" s="52" t="s">
        <v>10313</v>
      </c>
      <c r="S770" s="52">
        <f t="shared" ref="S770:S833" si="12">IF(OR(G770="",H770=""),"",ROUND(H770-G770,2))</f>
        <v>1.94</v>
      </c>
      <c r="T770" s="52"/>
      <c r="U770" s="52"/>
    </row>
    <row r="771" spans="1:21" s="46" customFormat="1" ht="16.5" thickTop="1" thickBot="1" x14ac:dyDescent="0.3">
      <c r="A771" s="50" t="s">
        <v>10173</v>
      </c>
      <c r="B771" s="43" t="s">
        <v>10174</v>
      </c>
      <c r="C771" s="43" t="s">
        <v>38</v>
      </c>
      <c r="D771" s="43" t="s">
        <v>17</v>
      </c>
      <c r="E771" s="43" t="s">
        <v>18</v>
      </c>
      <c r="F771" s="43" t="s">
        <v>32</v>
      </c>
      <c r="G771" s="48">
        <v>46231.623611111114</v>
      </c>
      <c r="H771" s="48">
        <v>46239.540277777778</v>
      </c>
      <c r="I771" s="43">
        <v>189</v>
      </c>
      <c r="J771" s="43" t="s">
        <v>1156</v>
      </c>
      <c r="K771" s="43" t="s">
        <v>1156</v>
      </c>
      <c r="L771" s="43" t="s">
        <v>25</v>
      </c>
      <c r="M771" s="43">
        <v>189</v>
      </c>
      <c r="N771" s="43">
        <v>40</v>
      </c>
      <c r="O771" s="43">
        <v>40</v>
      </c>
      <c r="P771" s="43" t="s">
        <v>10311</v>
      </c>
      <c r="Q771" s="43" t="s">
        <v>1517</v>
      </c>
      <c r="R771" s="43" t="s">
        <v>10312</v>
      </c>
      <c r="S771" s="52">
        <f t="shared" si="12"/>
        <v>7.92</v>
      </c>
      <c r="T771" s="47"/>
      <c r="U771" s="47"/>
    </row>
    <row r="772" spans="1:21" ht="16.5" thickTop="1" thickBot="1" x14ac:dyDescent="0.3">
      <c r="A772" s="51" t="s">
        <v>10171</v>
      </c>
      <c r="B772" s="52" t="s">
        <v>10172</v>
      </c>
      <c r="C772" s="52" t="s">
        <v>38</v>
      </c>
      <c r="D772" s="52" t="s">
        <v>17</v>
      </c>
      <c r="E772" s="52" t="s">
        <v>18</v>
      </c>
      <c r="F772" s="52" t="s">
        <v>28</v>
      </c>
      <c r="G772" s="53">
        <v>46231.636111111111</v>
      </c>
      <c r="H772" s="53">
        <v>46238.763194444444</v>
      </c>
      <c r="I772" s="52">
        <v>1843</v>
      </c>
      <c r="J772" s="52" t="s">
        <v>1156</v>
      </c>
      <c r="K772" s="52" t="s">
        <v>8350</v>
      </c>
      <c r="L772" s="52" t="s">
        <v>25</v>
      </c>
      <c r="M772" s="52">
        <v>1843</v>
      </c>
      <c r="N772" s="52">
        <v>272</v>
      </c>
      <c r="O772" s="52">
        <v>296</v>
      </c>
      <c r="P772" s="52" t="s">
        <v>8998</v>
      </c>
      <c r="Q772" s="52" t="s">
        <v>1546</v>
      </c>
      <c r="R772" s="52" t="s">
        <v>10310</v>
      </c>
      <c r="S772" s="52">
        <f t="shared" si="12"/>
        <v>7.13</v>
      </c>
      <c r="T772" s="52"/>
      <c r="U772" s="52"/>
    </row>
    <row r="773" spans="1:21" s="46" customFormat="1" ht="16.5" thickTop="1" thickBot="1" x14ac:dyDescent="0.3">
      <c r="A773" s="50" t="s">
        <v>10169</v>
      </c>
      <c r="B773" s="43" t="s">
        <v>10170</v>
      </c>
      <c r="C773" s="43" t="s">
        <v>38</v>
      </c>
      <c r="D773" s="43" t="s">
        <v>17</v>
      </c>
      <c r="E773" s="43" t="s">
        <v>18</v>
      </c>
      <c r="F773" s="43" t="s">
        <v>32</v>
      </c>
      <c r="G773" s="48">
        <v>46231.640972222223</v>
      </c>
      <c r="H773" s="48">
        <v>46234.615972222222</v>
      </c>
      <c r="I773" s="43">
        <v>115</v>
      </c>
      <c r="J773" s="43" t="s">
        <v>1156</v>
      </c>
      <c r="K773" s="43" t="s">
        <v>1156</v>
      </c>
      <c r="L773" s="43" t="s">
        <v>8739</v>
      </c>
      <c r="M773" s="43">
        <v>115</v>
      </c>
      <c r="N773" s="43">
        <v>115</v>
      </c>
      <c r="O773" s="43">
        <v>115</v>
      </c>
      <c r="P773" s="43" t="s">
        <v>10308</v>
      </c>
      <c r="Q773" s="43" t="s">
        <v>1514</v>
      </c>
      <c r="R773" s="43" t="s">
        <v>10309</v>
      </c>
      <c r="S773" s="52">
        <f t="shared" si="12"/>
        <v>2.97</v>
      </c>
      <c r="T773" s="47"/>
      <c r="U773" s="47"/>
    </row>
    <row r="774" spans="1:21" ht="16.5" thickTop="1" thickBot="1" x14ac:dyDescent="0.3">
      <c r="A774" s="51" t="s">
        <v>10167</v>
      </c>
      <c r="B774" s="52" t="s">
        <v>10168</v>
      </c>
      <c r="C774" s="52" t="s">
        <v>38</v>
      </c>
      <c r="D774" s="52" t="s">
        <v>17</v>
      </c>
      <c r="E774" s="52" t="s">
        <v>18</v>
      </c>
      <c r="F774" s="52" t="s">
        <v>42</v>
      </c>
      <c r="G774" s="53">
        <v>46231.648611111108</v>
      </c>
      <c r="H774" s="53">
        <v>46234.62222222222</v>
      </c>
      <c r="I774" s="52">
        <v>69</v>
      </c>
      <c r="J774" s="52" t="s">
        <v>1156</v>
      </c>
      <c r="K774" s="52" t="s">
        <v>1156</v>
      </c>
      <c r="L774" s="52" t="s">
        <v>20</v>
      </c>
      <c r="M774" s="52">
        <v>69</v>
      </c>
      <c r="N774" s="52">
        <v>11</v>
      </c>
      <c r="O774" s="52">
        <v>11</v>
      </c>
      <c r="P774" s="52" t="s">
        <v>1428</v>
      </c>
      <c r="Q774" s="52" t="s">
        <v>1514</v>
      </c>
      <c r="R774" s="52" t="s">
        <v>10307</v>
      </c>
      <c r="S774" s="52">
        <f t="shared" si="12"/>
        <v>2.97</v>
      </c>
      <c r="T774" s="52"/>
      <c r="U774" s="52"/>
    </row>
    <row r="775" spans="1:21" s="46" customFormat="1" ht="16.5" thickTop="1" thickBot="1" x14ac:dyDescent="0.3">
      <c r="A775" s="50" t="s">
        <v>10165</v>
      </c>
      <c r="B775" s="43" t="s">
        <v>10166</v>
      </c>
      <c r="C775" s="43" t="s">
        <v>38</v>
      </c>
      <c r="D775" s="43" t="s">
        <v>17</v>
      </c>
      <c r="E775" s="43" t="s">
        <v>18</v>
      </c>
      <c r="F775" s="43" t="s">
        <v>42</v>
      </c>
      <c r="G775" s="48">
        <v>46231.65</v>
      </c>
      <c r="H775" s="48">
        <v>46234.630555555559</v>
      </c>
      <c r="I775" s="43">
        <v>5</v>
      </c>
      <c r="J775" s="43" t="s">
        <v>1156</v>
      </c>
      <c r="K775" s="43" t="s">
        <v>1156</v>
      </c>
      <c r="L775" s="43" t="s">
        <v>33</v>
      </c>
      <c r="M775" s="43">
        <v>5</v>
      </c>
      <c r="N775" s="43">
        <v>5</v>
      </c>
      <c r="O775" s="43">
        <v>5</v>
      </c>
      <c r="P775" s="43" t="s">
        <v>9846</v>
      </c>
      <c r="Q775" s="43" t="s">
        <v>1546</v>
      </c>
      <c r="R775" s="43" t="s">
        <v>10306</v>
      </c>
      <c r="S775" s="52">
        <f t="shared" si="12"/>
        <v>2.98</v>
      </c>
      <c r="T775" s="47"/>
      <c r="U775" s="47"/>
    </row>
    <row r="776" spans="1:21" ht="16.5" thickTop="1" thickBot="1" x14ac:dyDescent="0.3">
      <c r="A776" s="51" t="s">
        <v>10163</v>
      </c>
      <c r="B776" s="52" t="s">
        <v>10164</v>
      </c>
      <c r="C776" s="52" t="s">
        <v>38</v>
      </c>
      <c r="D776" s="52" t="s">
        <v>17</v>
      </c>
      <c r="E776" s="52" t="s">
        <v>18</v>
      </c>
      <c r="F776" s="52" t="s">
        <v>28</v>
      </c>
      <c r="G776" s="53">
        <v>46231.662499999999</v>
      </c>
      <c r="H776" s="53">
        <v>46233.524305555555</v>
      </c>
      <c r="I776" s="52">
        <v>174</v>
      </c>
      <c r="J776" s="52" t="s">
        <v>1156</v>
      </c>
      <c r="K776" s="52" t="s">
        <v>1156</v>
      </c>
      <c r="L776" s="52" t="s">
        <v>25</v>
      </c>
      <c r="M776" s="52">
        <v>174</v>
      </c>
      <c r="N776" s="52">
        <v>10</v>
      </c>
      <c r="O776" s="52">
        <v>10</v>
      </c>
      <c r="P776" s="52" t="s">
        <v>1412</v>
      </c>
      <c r="Q776" s="52" t="s">
        <v>1517</v>
      </c>
      <c r="R776" s="52" t="s">
        <v>10305</v>
      </c>
      <c r="S776" s="52">
        <f t="shared" si="12"/>
        <v>1.86</v>
      </c>
      <c r="T776" s="52"/>
      <c r="U776" s="52"/>
    </row>
    <row r="777" spans="1:21" s="46" customFormat="1" ht="16.5" thickTop="1" thickBot="1" x14ac:dyDescent="0.3">
      <c r="A777" s="50" t="s">
        <v>10161</v>
      </c>
      <c r="B777" s="43" t="s">
        <v>10162</v>
      </c>
      <c r="C777" s="43" t="s">
        <v>38</v>
      </c>
      <c r="D777" s="43" t="s">
        <v>17</v>
      </c>
      <c r="E777" s="43" t="s">
        <v>18</v>
      </c>
      <c r="F777" s="43" t="s">
        <v>32</v>
      </c>
      <c r="G777" s="48">
        <v>46231.675694444442</v>
      </c>
      <c r="H777" s="48">
        <v>46239.563888888886</v>
      </c>
      <c r="I777" s="43">
        <v>482</v>
      </c>
      <c r="J777" s="43" t="s">
        <v>1156</v>
      </c>
      <c r="K777" s="43" t="s">
        <v>1156</v>
      </c>
      <c r="L777" s="43" t="s">
        <v>25</v>
      </c>
      <c r="M777" s="43">
        <v>480</v>
      </c>
      <c r="N777" s="43">
        <v>145</v>
      </c>
      <c r="O777" s="43">
        <v>145</v>
      </c>
      <c r="P777" s="43" t="s">
        <v>1359</v>
      </c>
      <c r="Q777" s="43" t="s">
        <v>1517</v>
      </c>
      <c r="R777" s="43" t="s">
        <v>10304</v>
      </c>
      <c r="S777" s="52">
        <f t="shared" si="12"/>
        <v>7.89</v>
      </c>
      <c r="T777" s="47"/>
      <c r="U777" s="47"/>
    </row>
    <row r="778" spans="1:21" ht="16.5" thickTop="1" thickBot="1" x14ac:dyDescent="0.3">
      <c r="A778" s="51" t="s">
        <v>10159</v>
      </c>
      <c r="B778" s="52" t="s">
        <v>10160</v>
      </c>
      <c r="C778" s="52" t="s">
        <v>38</v>
      </c>
      <c r="D778" s="52" t="s">
        <v>17</v>
      </c>
      <c r="E778" s="52" t="s">
        <v>18</v>
      </c>
      <c r="F778" s="52" t="s">
        <v>42</v>
      </c>
      <c r="G778" s="53">
        <v>46231.724999999999</v>
      </c>
      <c r="H778" s="53">
        <v>46235.618750000001</v>
      </c>
      <c r="I778" s="52">
        <v>27</v>
      </c>
      <c r="J778" s="52" t="s">
        <v>1156</v>
      </c>
      <c r="K778" s="52" t="s">
        <v>1156</v>
      </c>
      <c r="L778" s="52" t="s">
        <v>36</v>
      </c>
      <c r="M778" s="52">
        <v>27</v>
      </c>
      <c r="N778" s="52">
        <v>27</v>
      </c>
      <c r="O778" s="52">
        <v>27</v>
      </c>
      <c r="P778" s="52" t="s">
        <v>8523</v>
      </c>
      <c r="Q778" s="52" t="s">
        <v>1517</v>
      </c>
      <c r="R778" s="52" t="s">
        <v>10303</v>
      </c>
      <c r="S778" s="52">
        <f t="shared" si="12"/>
        <v>3.89</v>
      </c>
      <c r="T778" s="52"/>
      <c r="U778" s="52"/>
    </row>
    <row r="779" spans="1:21" s="46" customFormat="1" ht="16.5" thickTop="1" thickBot="1" x14ac:dyDescent="0.3">
      <c r="A779" s="50" t="s">
        <v>10157</v>
      </c>
      <c r="B779" s="43" t="s">
        <v>10158</v>
      </c>
      <c r="C779" s="43" t="s">
        <v>38</v>
      </c>
      <c r="D779" s="43" t="s">
        <v>17</v>
      </c>
      <c r="E779" s="43" t="s">
        <v>18</v>
      </c>
      <c r="F779" s="43" t="s">
        <v>32</v>
      </c>
      <c r="G779" s="48">
        <v>46231.727777777778</v>
      </c>
      <c r="H779" s="48">
        <v>46235.623611111114</v>
      </c>
      <c r="I779" s="43">
        <v>35</v>
      </c>
      <c r="J779" s="43" t="s">
        <v>1156</v>
      </c>
      <c r="K779" s="43" t="s">
        <v>1156</v>
      </c>
      <c r="L779" s="43" t="s">
        <v>8739</v>
      </c>
      <c r="M779" s="43">
        <v>35</v>
      </c>
      <c r="N779" s="43">
        <v>35</v>
      </c>
      <c r="O779" s="43">
        <v>35</v>
      </c>
      <c r="P779" s="43" t="s">
        <v>10301</v>
      </c>
      <c r="Q779" s="43" t="s">
        <v>1514</v>
      </c>
      <c r="R779" s="43" t="s">
        <v>10302</v>
      </c>
      <c r="S779" s="52">
        <f t="shared" si="12"/>
        <v>3.9</v>
      </c>
      <c r="T779" s="47"/>
      <c r="U779" s="47"/>
    </row>
    <row r="780" spans="1:21" ht="16.5" thickTop="1" thickBot="1" x14ac:dyDescent="0.3">
      <c r="A780" s="51" t="s">
        <v>10155</v>
      </c>
      <c r="B780" s="52" t="s">
        <v>10156</v>
      </c>
      <c r="C780" s="52" t="s">
        <v>38</v>
      </c>
      <c r="D780" s="52" t="s">
        <v>17</v>
      </c>
      <c r="E780" s="52" t="s">
        <v>18</v>
      </c>
      <c r="F780" s="52" t="s">
        <v>42</v>
      </c>
      <c r="G780" s="53">
        <v>46231.731944444444</v>
      </c>
      <c r="H780" s="53">
        <v>46234.787499999999</v>
      </c>
      <c r="I780" s="52">
        <v>1</v>
      </c>
      <c r="J780" s="52" t="s">
        <v>2373</v>
      </c>
      <c r="K780" s="52" t="s">
        <v>8317</v>
      </c>
      <c r="L780" s="52" t="s">
        <v>36</v>
      </c>
      <c r="M780" s="52">
        <v>1</v>
      </c>
      <c r="N780" s="52">
        <v>1</v>
      </c>
      <c r="O780" s="52">
        <v>1</v>
      </c>
      <c r="P780" s="52" t="s">
        <v>8782</v>
      </c>
      <c r="Q780" s="52" t="s">
        <v>1517</v>
      </c>
      <c r="R780" s="52" t="s">
        <v>10300</v>
      </c>
      <c r="S780" s="52">
        <f t="shared" si="12"/>
        <v>3.06</v>
      </c>
      <c r="T780" s="52"/>
      <c r="U780" s="52"/>
    </row>
    <row r="781" spans="1:21" s="46" customFormat="1" ht="16.5" thickTop="1" thickBot="1" x14ac:dyDescent="0.3">
      <c r="A781" s="50" t="s">
        <v>10153</v>
      </c>
      <c r="B781" s="43" t="s">
        <v>10154</v>
      </c>
      <c r="C781" s="43" t="s">
        <v>38</v>
      </c>
      <c r="D781" s="43" t="s">
        <v>17</v>
      </c>
      <c r="E781" s="43" t="s">
        <v>18</v>
      </c>
      <c r="F781" s="43" t="s">
        <v>42</v>
      </c>
      <c r="G781" s="48">
        <v>46231.740277777775</v>
      </c>
      <c r="H781" s="48">
        <v>46239.567361111112</v>
      </c>
      <c r="I781" s="43">
        <v>170</v>
      </c>
      <c r="J781" s="43" t="s">
        <v>1156</v>
      </c>
      <c r="K781" s="43" t="s">
        <v>1156</v>
      </c>
      <c r="L781" s="43" t="s">
        <v>25</v>
      </c>
      <c r="M781" s="43">
        <v>203</v>
      </c>
      <c r="N781" s="43">
        <v>33</v>
      </c>
      <c r="O781" s="43">
        <v>33</v>
      </c>
      <c r="P781" s="43" t="s">
        <v>10298</v>
      </c>
      <c r="Q781" s="43" t="s">
        <v>1517</v>
      </c>
      <c r="R781" s="43" t="s">
        <v>10299</v>
      </c>
      <c r="S781" s="52">
        <f t="shared" si="12"/>
        <v>7.83</v>
      </c>
      <c r="T781" s="47"/>
      <c r="U781" s="47"/>
    </row>
    <row r="782" spans="1:21" ht="16.5" thickTop="1" thickBot="1" x14ac:dyDescent="0.3">
      <c r="A782" s="51" t="s">
        <v>10151</v>
      </c>
      <c r="B782" s="52" t="s">
        <v>10152</v>
      </c>
      <c r="C782" s="52" t="s">
        <v>38</v>
      </c>
      <c r="D782" s="52" t="s">
        <v>17</v>
      </c>
      <c r="E782" s="52" t="s">
        <v>18</v>
      </c>
      <c r="F782" s="52" t="s">
        <v>28</v>
      </c>
      <c r="G782" s="53">
        <v>46231.752083333333</v>
      </c>
      <c r="H782" s="53">
        <v>46238.472222222219</v>
      </c>
      <c r="I782" s="52">
        <v>350</v>
      </c>
      <c r="J782" s="52" t="s">
        <v>1156</v>
      </c>
      <c r="K782" s="52" t="s">
        <v>1156</v>
      </c>
      <c r="L782" s="52" t="s">
        <v>20</v>
      </c>
      <c r="M782" s="52">
        <v>350</v>
      </c>
      <c r="N782" s="52">
        <v>25</v>
      </c>
      <c r="O782" s="52">
        <v>25</v>
      </c>
      <c r="P782" s="52" t="s">
        <v>10296</v>
      </c>
      <c r="Q782" s="52" t="s">
        <v>1514</v>
      </c>
      <c r="R782" s="52" t="s">
        <v>10297</v>
      </c>
      <c r="S782" s="52">
        <f t="shared" si="12"/>
        <v>6.72</v>
      </c>
      <c r="T782" s="52"/>
      <c r="U782" s="52"/>
    </row>
    <row r="783" spans="1:21" s="46" customFormat="1" ht="16.5" thickTop="1" thickBot="1" x14ac:dyDescent="0.3">
      <c r="A783" s="50" t="s">
        <v>10149</v>
      </c>
      <c r="B783" s="43" t="s">
        <v>10150</v>
      </c>
      <c r="C783" s="43" t="s">
        <v>38</v>
      </c>
      <c r="D783" s="43" t="s">
        <v>17</v>
      </c>
      <c r="E783" s="43" t="s">
        <v>18</v>
      </c>
      <c r="F783" s="43" t="s">
        <v>32</v>
      </c>
      <c r="G783" s="48">
        <v>46231.75277777778</v>
      </c>
      <c r="H783" s="48">
        <v>46235.636805555558</v>
      </c>
      <c r="I783" s="43">
        <v>70</v>
      </c>
      <c r="J783" s="43" t="s">
        <v>1156</v>
      </c>
      <c r="K783" s="43" t="s">
        <v>8294</v>
      </c>
      <c r="L783" s="43" t="s">
        <v>20</v>
      </c>
      <c r="M783" s="43">
        <v>70</v>
      </c>
      <c r="N783" s="43">
        <v>17</v>
      </c>
      <c r="O783" s="43">
        <v>17</v>
      </c>
      <c r="P783" s="43" t="s">
        <v>10294</v>
      </c>
      <c r="Q783" s="43" t="s">
        <v>1546</v>
      </c>
      <c r="R783" s="43" t="s">
        <v>10295</v>
      </c>
      <c r="S783" s="52">
        <f t="shared" si="12"/>
        <v>3.88</v>
      </c>
      <c r="T783" s="47"/>
      <c r="U783" s="47"/>
    </row>
    <row r="784" spans="1:21" ht="16.5" thickTop="1" thickBot="1" x14ac:dyDescent="0.3">
      <c r="A784" s="51" t="s">
        <v>10147</v>
      </c>
      <c r="B784" s="52" t="s">
        <v>10148</v>
      </c>
      <c r="C784" s="52" t="s">
        <v>38</v>
      </c>
      <c r="D784" s="52" t="s">
        <v>17</v>
      </c>
      <c r="E784" s="52" t="s">
        <v>18</v>
      </c>
      <c r="F784" s="52" t="s">
        <v>28</v>
      </c>
      <c r="G784" s="53">
        <v>46231.759722222225</v>
      </c>
      <c r="H784" s="53">
        <v>46234.643055555556</v>
      </c>
      <c r="I784" s="52">
        <v>112</v>
      </c>
      <c r="J784" s="52" t="s">
        <v>1156</v>
      </c>
      <c r="K784" s="52" t="s">
        <v>8350</v>
      </c>
      <c r="L784" s="52" t="s">
        <v>20</v>
      </c>
      <c r="M784" s="52">
        <v>112</v>
      </c>
      <c r="N784" s="52">
        <v>18</v>
      </c>
      <c r="O784" s="52">
        <v>18</v>
      </c>
      <c r="P784" s="52" t="s">
        <v>1452</v>
      </c>
      <c r="Q784" s="52" t="s">
        <v>1546</v>
      </c>
      <c r="R784" s="52" t="s">
        <v>10293</v>
      </c>
      <c r="S784" s="52">
        <f t="shared" si="12"/>
        <v>2.88</v>
      </c>
      <c r="T784" s="52"/>
      <c r="U784" s="52"/>
    </row>
    <row r="785" spans="1:21" s="46" customFormat="1" ht="16.5" thickTop="1" thickBot="1" x14ac:dyDescent="0.3">
      <c r="A785" s="50" t="s">
        <v>10145</v>
      </c>
      <c r="B785" s="43" t="s">
        <v>10146</v>
      </c>
      <c r="C785" s="43" t="s">
        <v>38</v>
      </c>
      <c r="D785" s="43" t="s">
        <v>17</v>
      </c>
      <c r="E785" s="43" t="s">
        <v>18</v>
      </c>
      <c r="F785" s="43" t="s">
        <v>28</v>
      </c>
      <c r="G785" s="48">
        <v>46231.765972222223</v>
      </c>
      <c r="H785" s="48">
        <v>46239.573611111111</v>
      </c>
      <c r="I785" s="43">
        <v>3343</v>
      </c>
      <c r="J785" s="43" t="s">
        <v>1156</v>
      </c>
      <c r="K785" s="43" t="s">
        <v>8294</v>
      </c>
      <c r="L785" s="43" t="s">
        <v>20</v>
      </c>
      <c r="M785" s="43">
        <v>3343</v>
      </c>
      <c r="N785" s="43">
        <v>497</v>
      </c>
      <c r="O785" s="43">
        <v>503</v>
      </c>
      <c r="P785" s="43" t="s">
        <v>1464</v>
      </c>
      <c r="Q785" s="43" t="s">
        <v>1514</v>
      </c>
      <c r="R785" s="43" t="s">
        <v>10292</v>
      </c>
      <c r="S785" s="52">
        <f t="shared" si="12"/>
        <v>7.81</v>
      </c>
      <c r="T785" s="47"/>
      <c r="U785" s="47"/>
    </row>
    <row r="786" spans="1:21" ht="16.5" thickTop="1" thickBot="1" x14ac:dyDescent="0.3">
      <c r="A786" s="51" t="s">
        <v>10143</v>
      </c>
      <c r="B786" s="52" t="s">
        <v>10144</v>
      </c>
      <c r="C786" s="52" t="s">
        <v>39</v>
      </c>
      <c r="D786" s="52" t="s">
        <v>17</v>
      </c>
      <c r="E786" s="52" t="s">
        <v>18</v>
      </c>
      <c r="F786" s="52" t="s">
        <v>32</v>
      </c>
      <c r="G786" s="53">
        <v>46232.448611111111</v>
      </c>
      <c r="H786" s="53">
        <v>46241.479861111111</v>
      </c>
      <c r="I786" s="52">
        <v>1113</v>
      </c>
      <c r="J786" s="52" t="s">
        <v>2373</v>
      </c>
      <c r="K786" s="52" t="s">
        <v>8317</v>
      </c>
      <c r="L786" s="52" t="s">
        <v>25</v>
      </c>
      <c r="M786" s="52">
        <v>1113</v>
      </c>
      <c r="N786" s="52">
        <v>218</v>
      </c>
      <c r="O786" s="52">
        <v>218</v>
      </c>
      <c r="P786" s="52" t="s">
        <v>10290</v>
      </c>
      <c r="Q786" s="52" t="s">
        <v>1517</v>
      </c>
      <c r="R786" s="52" t="s">
        <v>10291</v>
      </c>
      <c r="S786" s="52">
        <f t="shared" si="12"/>
        <v>9.0299999999999994</v>
      </c>
      <c r="T786" s="52"/>
      <c r="U786" s="52"/>
    </row>
    <row r="787" spans="1:21" s="46" customFormat="1" ht="16.5" thickTop="1" thickBot="1" x14ac:dyDescent="0.3">
      <c r="A787" s="50" t="s">
        <v>10141</v>
      </c>
      <c r="B787" s="43" t="s">
        <v>10142</v>
      </c>
      <c r="C787" s="43" t="s">
        <v>38</v>
      </c>
      <c r="D787" s="43" t="s">
        <v>17</v>
      </c>
      <c r="E787" s="43" t="s">
        <v>18</v>
      </c>
      <c r="F787" s="43" t="s">
        <v>42</v>
      </c>
      <c r="G787" s="48">
        <v>46232.499305555553</v>
      </c>
      <c r="H787" s="48">
        <v>46242.78125</v>
      </c>
      <c r="I787" s="43">
        <v>260</v>
      </c>
      <c r="J787" s="43" t="s">
        <v>2373</v>
      </c>
      <c r="K787" s="43" t="s">
        <v>8317</v>
      </c>
      <c r="L787" s="43" t="s">
        <v>33</v>
      </c>
      <c r="M787" s="43">
        <v>94</v>
      </c>
      <c r="N787" s="43">
        <v>94</v>
      </c>
      <c r="O787" s="43">
        <v>302</v>
      </c>
      <c r="P787" s="43" t="s">
        <v>1355</v>
      </c>
      <c r="Q787" s="43" t="s">
        <v>1546</v>
      </c>
      <c r="R787" s="43" t="s">
        <v>10289</v>
      </c>
      <c r="S787" s="52">
        <f t="shared" si="12"/>
        <v>10.28</v>
      </c>
      <c r="T787" s="47"/>
      <c r="U787" s="47"/>
    </row>
    <row r="788" spans="1:21" ht="16.5" thickTop="1" thickBot="1" x14ac:dyDescent="0.3">
      <c r="A788" s="51" t="s">
        <v>10139</v>
      </c>
      <c r="B788" s="52" t="s">
        <v>10140</v>
      </c>
      <c r="C788" s="52" t="s">
        <v>38</v>
      </c>
      <c r="D788" s="52" t="s">
        <v>17</v>
      </c>
      <c r="E788" s="52" t="s">
        <v>18</v>
      </c>
      <c r="F788" s="52" t="s">
        <v>42</v>
      </c>
      <c r="G788" s="53">
        <v>46232.501388888886</v>
      </c>
      <c r="H788" s="53">
        <v>46234.65</v>
      </c>
      <c r="I788" s="52">
        <v>2</v>
      </c>
      <c r="J788" s="52" t="s">
        <v>1156</v>
      </c>
      <c r="K788" s="52" t="s">
        <v>1156</v>
      </c>
      <c r="L788" s="52" t="s">
        <v>33</v>
      </c>
      <c r="M788" s="52">
        <v>2</v>
      </c>
      <c r="N788" s="52">
        <v>2</v>
      </c>
      <c r="O788" s="52">
        <v>2</v>
      </c>
      <c r="P788" s="52" t="s">
        <v>10287</v>
      </c>
      <c r="Q788" s="52" t="s">
        <v>1517</v>
      </c>
      <c r="R788" s="52" t="s">
        <v>10288</v>
      </c>
      <c r="S788" s="52">
        <f t="shared" si="12"/>
        <v>2.15</v>
      </c>
      <c r="T788" s="52"/>
      <c r="U788" s="52"/>
    </row>
    <row r="789" spans="1:21" s="46" customFormat="1" ht="16.5" thickTop="1" thickBot="1" x14ac:dyDescent="0.3">
      <c r="A789" s="50" t="s">
        <v>10137</v>
      </c>
      <c r="B789" s="43" t="s">
        <v>10138</v>
      </c>
      <c r="C789" s="43" t="s">
        <v>38</v>
      </c>
      <c r="D789" s="43" t="s">
        <v>17</v>
      </c>
      <c r="E789" s="43" t="s">
        <v>18</v>
      </c>
      <c r="F789" s="43" t="s">
        <v>42</v>
      </c>
      <c r="G789" s="48">
        <v>46232.558333333334</v>
      </c>
      <c r="H789" s="48">
        <v>46235.533333333333</v>
      </c>
      <c r="I789" s="43">
        <v>3</v>
      </c>
      <c r="J789" s="43" t="s">
        <v>2373</v>
      </c>
      <c r="K789" s="43" t="s">
        <v>8310</v>
      </c>
      <c r="L789" s="43" t="s">
        <v>33</v>
      </c>
      <c r="M789" s="43">
        <v>1</v>
      </c>
      <c r="N789" s="43">
        <v>1</v>
      </c>
      <c r="O789" s="43">
        <v>3</v>
      </c>
      <c r="P789" s="43" t="s">
        <v>10285</v>
      </c>
      <c r="Q789" s="43" t="s">
        <v>1517</v>
      </c>
      <c r="R789" s="43" t="s">
        <v>10286</v>
      </c>
      <c r="S789" s="52">
        <f t="shared" si="12"/>
        <v>2.97</v>
      </c>
      <c r="T789" s="47"/>
      <c r="U789" s="47"/>
    </row>
    <row r="790" spans="1:21" ht="16.5" thickTop="1" thickBot="1" x14ac:dyDescent="0.3">
      <c r="A790" s="51" t="s">
        <v>10135</v>
      </c>
      <c r="B790" s="52" t="s">
        <v>10136</v>
      </c>
      <c r="C790" s="52" t="s">
        <v>38</v>
      </c>
      <c r="D790" s="52" t="s">
        <v>17</v>
      </c>
      <c r="E790" s="52" t="s">
        <v>18</v>
      </c>
      <c r="F790" s="52" t="s">
        <v>32</v>
      </c>
      <c r="G790" s="53">
        <v>46232.563194444447</v>
      </c>
      <c r="H790" s="53">
        <v>46234.654166666667</v>
      </c>
      <c r="I790" s="52">
        <v>16</v>
      </c>
      <c r="J790" s="52" t="s">
        <v>1156</v>
      </c>
      <c r="K790" s="52" t="s">
        <v>1156</v>
      </c>
      <c r="L790" s="52" t="s">
        <v>36</v>
      </c>
      <c r="M790" s="52">
        <v>16</v>
      </c>
      <c r="N790" s="52">
        <v>16</v>
      </c>
      <c r="O790" s="52">
        <v>16</v>
      </c>
      <c r="P790" s="52" t="s">
        <v>1330</v>
      </c>
      <c r="Q790" s="52" t="s">
        <v>1517</v>
      </c>
      <c r="R790" s="52" t="s">
        <v>10284</v>
      </c>
      <c r="S790" s="52">
        <f t="shared" si="12"/>
        <v>2.09</v>
      </c>
      <c r="T790" s="52"/>
      <c r="U790" s="52"/>
    </row>
    <row r="791" spans="1:21" s="46" customFormat="1" ht="16.5" thickTop="1" thickBot="1" x14ac:dyDescent="0.3">
      <c r="A791" s="50" t="s">
        <v>10133</v>
      </c>
      <c r="B791" s="43" t="s">
        <v>10134</v>
      </c>
      <c r="C791" s="43" t="s">
        <v>38</v>
      </c>
      <c r="D791" s="43" t="s">
        <v>17</v>
      </c>
      <c r="E791" s="43" t="s">
        <v>21</v>
      </c>
      <c r="F791" s="43" t="s">
        <v>42</v>
      </c>
      <c r="G791" s="48">
        <v>46232.686805555553</v>
      </c>
      <c r="H791" s="48">
        <v>46240.519444444442</v>
      </c>
      <c r="I791" s="43">
        <v>270</v>
      </c>
      <c r="J791" s="43" t="s">
        <v>1156</v>
      </c>
      <c r="K791" s="43" t="s">
        <v>10281</v>
      </c>
      <c r="L791" s="43" t="s">
        <v>25</v>
      </c>
      <c r="M791" s="43">
        <v>215</v>
      </c>
      <c r="N791" s="43">
        <v>43</v>
      </c>
      <c r="O791" s="43">
        <v>54</v>
      </c>
      <c r="P791" s="43" t="s">
        <v>10282</v>
      </c>
      <c r="Q791" s="43" t="s">
        <v>1546</v>
      </c>
      <c r="R791" s="43" t="s">
        <v>10283</v>
      </c>
      <c r="S791" s="52">
        <f t="shared" si="12"/>
        <v>7.83</v>
      </c>
      <c r="T791" s="47"/>
      <c r="U791" s="47"/>
    </row>
    <row r="792" spans="1:21" ht="16.5" thickTop="1" thickBot="1" x14ac:dyDescent="0.3">
      <c r="A792" s="51" t="s">
        <v>10131</v>
      </c>
      <c r="B792" s="52" t="s">
        <v>10132</v>
      </c>
      <c r="C792" s="52" t="s">
        <v>38</v>
      </c>
      <c r="D792" s="52" t="s">
        <v>17</v>
      </c>
      <c r="E792" s="52" t="s">
        <v>18</v>
      </c>
      <c r="F792" s="52" t="s">
        <v>42</v>
      </c>
      <c r="G792" s="53">
        <v>46232.7</v>
      </c>
      <c r="H792" s="53">
        <v>46240.52847222222</v>
      </c>
      <c r="I792" s="52">
        <v>150</v>
      </c>
      <c r="J792" s="52" t="s">
        <v>1156</v>
      </c>
      <c r="K792" s="52" t="s">
        <v>1156</v>
      </c>
      <c r="L792" s="52" t="s">
        <v>25</v>
      </c>
      <c r="M792" s="52">
        <v>150</v>
      </c>
      <c r="N792" s="52">
        <v>25</v>
      </c>
      <c r="O792" s="52">
        <v>25</v>
      </c>
      <c r="P792" s="52" t="s">
        <v>9814</v>
      </c>
      <c r="Q792" s="52" t="s">
        <v>1517</v>
      </c>
      <c r="R792" s="52" t="s">
        <v>10280</v>
      </c>
      <c r="S792" s="52">
        <f t="shared" si="12"/>
        <v>7.83</v>
      </c>
      <c r="T792" s="52"/>
      <c r="U792" s="52"/>
    </row>
    <row r="793" spans="1:21" s="46" customFormat="1" ht="16.5" thickTop="1" thickBot="1" x14ac:dyDescent="0.3">
      <c r="A793" s="50" t="s">
        <v>10129</v>
      </c>
      <c r="B793" s="43" t="s">
        <v>10130</v>
      </c>
      <c r="C793" s="43" t="s">
        <v>38</v>
      </c>
      <c r="D793" s="43" t="s">
        <v>17</v>
      </c>
      <c r="E793" s="43" t="s">
        <v>18</v>
      </c>
      <c r="F793" s="43" t="s">
        <v>32</v>
      </c>
      <c r="G793" s="48">
        <v>46232.703472222223</v>
      </c>
      <c r="H793" s="48">
        <v>46242.646527777775</v>
      </c>
      <c r="I793" s="43">
        <v>286</v>
      </c>
      <c r="J793" s="43" t="s">
        <v>1156</v>
      </c>
      <c r="K793" s="43" t="s">
        <v>1156</v>
      </c>
      <c r="L793" s="43" t="s">
        <v>25</v>
      </c>
      <c r="M793" s="43">
        <v>281</v>
      </c>
      <c r="N793" s="43">
        <v>66</v>
      </c>
      <c r="O793" s="43">
        <v>68</v>
      </c>
      <c r="P793" s="43" t="s">
        <v>10278</v>
      </c>
      <c r="Q793" s="43" t="s">
        <v>1517</v>
      </c>
      <c r="R793" s="43" t="s">
        <v>10279</v>
      </c>
      <c r="S793" s="52">
        <f t="shared" si="12"/>
        <v>9.94</v>
      </c>
      <c r="T793" s="47"/>
      <c r="U793" s="47"/>
    </row>
    <row r="794" spans="1:21" ht="16.5" thickTop="1" thickBot="1" x14ac:dyDescent="0.3">
      <c r="A794" s="51" t="s">
        <v>10127</v>
      </c>
      <c r="B794" s="52" t="s">
        <v>10128</v>
      </c>
      <c r="C794" s="52" t="s">
        <v>39</v>
      </c>
      <c r="D794" s="52" t="s">
        <v>17</v>
      </c>
      <c r="E794" s="52" t="s">
        <v>18</v>
      </c>
      <c r="F794" s="52" t="s">
        <v>42</v>
      </c>
      <c r="G794" s="53">
        <v>46232.726388888892</v>
      </c>
      <c r="H794" s="53">
        <v>46242.436111111114</v>
      </c>
      <c r="I794" s="52">
        <v>18</v>
      </c>
      <c r="J794" s="52" t="s">
        <v>2373</v>
      </c>
      <c r="K794" s="52" t="s">
        <v>8317</v>
      </c>
      <c r="L794" s="52" t="s">
        <v>33</v>
      </c>
      <c r="M794" s="52">
        <v>18</v>
      </c>
      <c r="N794" s="52">
        <v>18</v>
      </c>
      <c r="O794" s="52">
        <v>18</v>
      </c>
      <c r="P794" s="52" t="s">
        <v>9358</v>
      </c>
      <c r="Q794" s="52" t="s">
        <v>1546</v>
      </c>
      <c r="R794" s="52" t="s">
        <v>10277</v>
      </c>
      <c r="S794" s="52">
        <f t="shared" si="12"/>
        <v>9.7100000000000009</v>
      </c>
      <c r="T794" s="52"/>
      <c r="U794" s="52"/>
    </row>
    <row r="795" spans="1:21" s="46" customFormat="1" ht="16.5" thickTop="1" thickBot="1" x14ac:dyDescent="0.3">
      <c r="A795" s="50" t="s">
        <v>10125</v>
      </c>
      <c r="B795" s="43" t="s">
        <v>10126</v>
      </c>
      <c r="C795" s="43" t="s">
        <v>38</v>
      </c>
      <c r="D795" s="43" t="s">
        <v>17</v>
      </c>
      <c r="E795" s="43" t="s">
        <v>18</v>
      </c>
      <c r="F795" s="43" t="s">
        <v>32</v>
      </c>
      <c r="G795" s="48">
        <v>46232.747916666667</v>
      </c>
      <c r="H795" s="48">
        <v>46235.645138888889</v>
      </c>
      <c r="I795" s="43">
        <v>2</v>
      </c>
      <c r="J795" s="43" t="s">
        <v>1156</v>
      </c>
      <c r="K795" s="43" t="s">
        <v>1156</v>
      </c>
      <c r="L795" s="43" t="s">
        <v>33</v>
      </c>
      <c r="M795" s="43">
        <v>2</v>
      </c>
      <c r="N795" s="43">
        <v>2</v>
      </c>
      <c r="O795" s="43">
        <v>2</v>
      </c>
      <c r="P795" s="43" t="s">
        <v>10275</v>
      </c>
      <c r="Q795" s="43" t="s">
        <v>1546</v>
      </c>
      <c r="R795" s="43" t="s">
        <v>10276</v>
      </c>
      <c r="S795" s="52">
        <f t="shared" si="12"/>
        <v>2.9</v>
      </c>
      <c r="T795" s="47"/>
      <c r="U795" s="47"/>
    </row>
    <row r="796" spans="1:21" ht="16.5" thickTop="1" thickBot="1" x14ac:dyDescent="0.3">
      <c r="A796" s="51" t="s">
        <v>10123</v>
      </c>
      <c r="B796" s="52" t="s">
        <v>10124</v>
      </c>
      <c r="C796" s="52" t="s">
        <v>38</v>
      </c>
      <c r="D796" s="52" t="s">
        <v>17</v>
      </c>
      <c r="E796" s="52" t="s">
        <v>18</v>
      </c>
      <c r="F796" s="52" t="s">
        <v>32</v>
      </c>
      <c r="G796" s="53">
        <v>46232.790972222225</v>
      </c>
      <c r="H796" s="53">
        <v>46234.659722222219</v>
      </c>
      <c r="I796" s="52">
        <v>35</v>
      </c>
      <c r="J796" s="52" t="s">
        <v>1156</v>
      </c>
      <c r="K796" s="52" t="s">
        <v>1156</v>
      </c>
      <c r="L796" s="52" t="s">
        <v>8739</v>
      </c>
      <c r="M796" s="52">
        <v>35</v>
      </c>
      <c r="N796" s="52">
        <v>35</v>
      </c>
      <c r="O796" s="52">
        <v>35</v>
      </c>
      <c r="P796" s="52" t="s">
        <v>9906</v>
      </c>
      <c r="Q796" s="52" t="s">
        <v>1514</v>
      </c>
      <c r="R796" s="52" t="s">
        <v>10274</v>
      </c>
      <c r="S796" s="52">
        <f t="shared" si="12"/>
        <v>1.87</v>
      </c>
      <c r="T796" s="52"/>
      <c r="U796" s="52"/>
    </row>
    <row r="797" spans="1:21" s="46" customFormat="1" ht="16.5" thickTop="1" thickBot="1" x14ac:dyDescent="0.3">
      <c r="A797" s="50" t="s">
        <v>10121</v>
      </c>
      <c r="B797" s="43" t="s">
        <v>10122</v>
      </c>
      <c r="C797" s="43" t="s">
        <v>38</v>
      </c>
      <c r="D797" s="43" t="s">
        <v>17</v>
      </c>
      <c r="E797" s="43" t="s">
        <v>18</v>
      </c>
      <c r="F797" s="43" t="s">
        <v>42</v>
      </c>
      <c r="G797" s="48">
        <v>46232.800694444442</v>
      </c>
      <c r="H797" s="48">
        <v>46238.604166666664</v>
      </c>
      <c r="I797" s="43">
        <v>66</v>
      </c>
      <c r="J797" s="43" t="s">
        <v>2373</v>
      </c>
      <c r="K797" s="43" t="s">
        <v>8329</v>
      </c>
      <c r="L797" s="43" t="s">
        <v>25</v>
      </c>
      <c r="M797" s="43">
        <v>66</v>
      </c>
      <c r="N797" s="43">
        <v>11</v>
      </c>
      <c r="O797" s="43">
        <v>11</v>
      </c>
      <c r="P797" s="43" t="s">
        <v>1333</v>
      </c>
      <c r="Q797" s="43" t="s">
        <v>1517</v>
      </c>
      <c r="R797" s="43" t="s">
        <v>10273</v>
      </c>
      <c r="S797" s="52">
        <f t="shared" si="12"/>
        <v>5.8</v>
      </c>
      <c r="T797" s="47"/>
      <c r="U797" s="47"/>
    </row>
    <row r="798" spans="1:21" ht="16.5" thickTop="1" thickBot="1" x14ac:dyDescent="0.3">
      <c r="A798" s="51" t="s">
        <v>10119</v>
      </c>
      <c r="B798" s="52" t="s">
        <v>10120</v>
      </c>
      <c r="C798" s="52" t="s">
        <v>38</v>
      </c>
      <c r="D798" s="52" t="s">
        <v>17</v>
      </c>
      <c r="E798" s="52" t="s">
        <v>18</v>
      </c>
      <c r="F798" s="52" t="s">
        <v>42</v>
      </c>
      <c r="G798" s="53">
        <v>46232.802777777775</v>
      </c>
      <c r="H798" s="53">
        <v>46234.668749999997</v>
      </c>
      <c r="I798" s="52">
        <v>24</v>
      </c>
      <c r="J798" s="52" t="s">
        <v>1156</v>
      </c>
      <c r="K798" s="52" t="s">
        <v>1156</v>
      </c>
      <c r="L798" s="52" t="s">
        <v>20</v>
      </c>
      <c r="M798" s="52">
        <v>24</v>
      </c>
      <c r="N798" s="52">
        <v>4</v>
      </c>
      <c r="O798" s="52">
        <v>4</v>
      </c>
      <c r="P798" s="52" t="s">
        <v>10271</v>
      </c>
      <c r="Q798" s="52" t="s">
        <v>1517</v>
      </c>
      <c r="R798" s="52" t="s">
        <v>10272</v>
      </c>
      <c r="S798" s="52">
        <f t="shared" si="12"/>
        <v>1.87</v>
      </c>
      <c r="T798" s="52"/>
      <c r="U798" s="52"/>
    </row>
    <row r="799" spans="1:21" s="46" customFormat="1" ht="16.5" thickTop="1" thickBot="1" x14ac:dyDescent="0.3">
      <c r="A799" s="50" t="s">
        <v>10117</v>
      </c>
      <c r="B799" s="43" t="s">
        <v>10118</v>
      </c>
      <c r="C799" s="43" t="s">
        <v>38</v>
      </c>
      <c r="D799" s="43" t="s">
        <v>17</v>
      </c>
      <c r="E799" s="43" t="s">
        <v>18</v>
      </c>
      <c r="F799" s="43" t="s">
        <v>42</v>
      </c>
      <c r="G799" s="48">
        <v>46232.804166666669</v>
      </c>
      <c r="H799" s="48">
        <v>46240.504166666666</v>
      </c>
      <c r="I799" s="43">
        <v>64</v>
      </c>
      <c r="J799" s="43" t="s">
        <v>2373</v>
      </c>
      <c r="K799" s="43" t="s">
        <v>8310</v>
      </c>
      <c r="L799" s="43" t="s">
        <v>33</v>
      </c>
      <c r="M799" s="43">
        <v>20</v>
      </c>
      <c r="N799" s="43">
        <v>20</v>
      </c>
      <c r="O799" s="43">
        <v>64</v>
      </c>
      <c r="P799" s="43" t="s">
        <v>10270</v>
      </c>
      <c r="Q799" s="43" t="s">
        <v>1517</v>
      </c>
      <c r="R799" s="43"/>
      <c r="S799" s="52">
        <f t="shared" si="12"/>
        <v>7.7</v>
      </c>
      <c r="T799" s="47"/>
      <c r="U799" s="47"/>
    </row>
    <row r="800" spans="1:21" ht="16.5" thickTop="1" thickBot="1" x14ac:dyDescent="0.3">
      <c r="A800" s="51" t="s">
        <v>10115</v>
      </c>
      <c r="B800" s="52" t="s">
        <v>10116</v>
      </c>
      <c r="C800" s="52" t="s">
        <v>39</v>
      </c>
      <c r="D800" s="52" t="s">
        <v>17</v>
      </c>
      <c r="E800" s="52" t="s">
        <v>18</v>
      </c>
      <c r="F800" s="52" t="s">
        <v>32</v>
      </c>
      <c r="G800" s="53">
        <v>46232.809027777781</v>
      </c>
      <c r="H800" s="53">
        <v>46239.688194444447</v>
      </c>
      <c r="I800" s="52">
        <v>2</v>
      </c>
      <c r="J800" s="52" t="s">
        <v>2373</v>
      </c>
      <c r="K800" s="52" t="s">
        <v>8317</v>
      </c>
      <c r="L800" s="52" t="s">
        <v>33</v>
      </c>
      <c r="M800" s="52"/>
      <c r="N800" s="52"/>
      <c r="O800" s="52">
        <v>2</v>
      </c>
      <c r="P800" s="52" t="s">
        <v>8627</v>
      </c>
      <c r="Q800" s="52" t="s">
        <v>1517</v>
      </c>
      <c r="R800" s="52" t="s">
        <v>10269</v>
      </c>
      <c r="S800" s="52">
        <f t="shared" si="12"/>
        <v>6.88</v>
      </c>
      <c r="T800" s="52"/>
      <c r="U800" s="52"/>
    </row>
    <row r="801" spans="1:21" s="46" customFormat="1" ht="16.5" thickTop="1" thickBot="1" x14ac:dyDescent="0.3">
      <c r="A801" s="50" t="s">
        <v>10113</v>
      </c>
      <c r="B801" s="43" t="s">
        <v>10114</v>
      </c>
      <c r="C801" s="43" t="s">
        <v>38</v>
      </c>
      <c r="D801" s="43" t="s">
        <v>17</v>
      </c>
      <c r="E801" s="43" t="s">
        <v>18</v>
      </c>
      <c r="F801" s="43" t="s">
        <v>42</v>
      </c>
      <c r="G801" s="48">
        <v>46233.531944444447</v>
      </c>
      <c r="H801" s="48">
        <v>46238.59097222222</v>
      </c>
      <c r="I801" s="43">
        <v>1</v>
      </c>
      <c r="J801" s="43" t="s">
        <v>1156</v>
      </c>
      <c r="K801" s="43" t="s">
        <v>1156</v>
      </c>
      <c r="L801" s="43" t="s">
        <v>44</v>
      </c>
      <c r="M801" s="43">
        <v>1</v>
      </c>
      <c r="N801" s="43">
        <v>1</v>
      </c>
      <c r="O801" s="43">
        <v>1</v>
      </c>
      <c r="P801" s="43" t="s">
        <v>10242</v>
      </c>
      <c r="Q801" s="43" t="s">
        <v>1517</v>
      </c>
      <c r="R801" s="43" t="s">
        <v>10268</v>
      </c>
      <c r="S801" s="52">
        <f t="shared" si="12"/>
        <v>5.0599999999999996</v>
      </c>
      <c r="T801" s="47"/>
      <c r="U801" s="47"/>
    </row>
    <row r="802" spans="1:21" ht="16.5" thickTop="1" thickBot="1" x14ac:dyDescent="0.3">
      <c r="A802" s="51" t="s">
        <v>10111</v>
      </c>
      <c r="B802" s="52" t="s">
        <v>10112</v>
      </c>
      <c r="C802" s="52" t="s">
        <v>38</v>
      </c>
      <c r="D802" s="52" t="s">
        <v>17</v>
      </c>
      <c r="E802" s="52" t="s">
        <v>19</v>
      </c>
      <c r="F802" s="52" t="s">
        <v>19</v>
      </c>
      <c r="G802" s="53">
        <v>46233.679861111108</v>
      </c>
      <c r="H802" s="53">
        <v>46234.673611111109</v>
      </c>
      <c r="I802" s="52">
        <v>1</v>
      </c>
      <c r="J802" s="52" t="s">
        <v>1156</v>
      </c>
      <c r="K802" s="52" t="s">
        <v>1156</v>
      </c>
      <c r="L802" s="52" t="s">
        <v>33</v>
      </c>
      <c r="M802" s="52">
        <v>1</v>
      </c>
      <c r="N802" s="52">
        <v>1</v>
      </c>
      <c r="O802" s="52">
        <v>1</v>
      </c>
      <c r="P802" s="52" t="s">
        <v>9533</v>
      </c>
      <c r="Q802" s="52" t="s">
        <v>1517</v>
      </c>
      <c r="R802" s="52" t="s">
        <v>10267</v>
      </c>
      <c r="S802" s="52">
        <f t="shared" si="12"/>
        <v>0.99</v>
      </c>
      <c r="T802" s="52"/>
      <c r="U802" s="52"/>
    </row>
    <row r="803" spans="1:21" s="46" customFormat="1" ht="16.5" thickTop="1" thickBot="1" x14ac:dyDescent="0.3">
      <c r="A803" s="50" t="s">
        <v>10109</v>
      </c>
      <c r="B803" s="43" t="s">
        <v>10110</v>
      </c>
      <c r="C803" s="43" t="s">
        <v>39</v>
      </c>
      <c r="D803" s="43" t="s">
        <v>17</v>
      </c>
      <c r="E803" s="43" t="s">
        <v>18</v>
      </c>
      <c r="F803" s="43" t="s">
        <v>42</v>
      </c>
      <c r="G803" s="48">
        <v>46233.684027777781</v>
      </c>
      <c r="H803" s="48">
        <v>46240.453472222223</v>
      </c>
      <c r="I803" s="43">
        <v>3</v>
      </c>
      <c r="J803" s="43" t="s">
        <v>2373</v>
      </c>
      <c r="K803" s="43" t="s">
        <v>8326</v>
      </c>
      <c r="L803" s="43" t="s">
        <v>36</v>
      </c>
      <c r="M803" s="43">
        <v>3</v>
      </c>
      <c r="N803" s="43">
        <v>3</v>
      </c>
      <c r="O803" s="43">
        <v>3</v>
      </c>
      <c r="P803" s="43" t="s">
        <v>10266</v>
      </c>
      <c r="Q803" s="43" t="s">
        <v>1517</v>
      </c>
      <c r="R803" s="43"/>
      <c r="S803" s="52">
        <f t="shared" si="12"/>
        <v>6.77</v>
      </c>
      <c r="T803" s="47"/>
      <c r="U803" s="47"/>
    </row>
    <row r="804" spans="1:21" ht="16.5" thickTop="1" thickBot="1" x14ac:dyDescent="0.3">
      <c r="A804" s="51" t="s">
        <v>10107</v>
      </c>
      <c r="B804" s="52" t="s">
        <v>10108</v>
      </c>
      <c r="C804" s="52" t="s">
        <v>38</v>
      </c>
      <c r="D804" s="52" t="s">
        <v>17</v>
      </c>
      <c r="E804" s="52" t="s">
        <v>18</v>
      </c>
      <c r="F804" s="52" t="s">
        <v>32</v>
      </c>
      <c r="G804" s="53">
        <v>46233.765972222223</v>
      </c>
      <c r="H804" s="53">
        <v>46242.473611111112</v>
      </c>
      <c r="I804" s="52">
        <v>539</v>
      </c>
      <c r="J804" s="52" t="s">
        <v>1156</v>
      </c>
      <c r="K804" s="52" t="s">
        <v>1156</v>
      </c>
      <c r="L804" s="52" t="s">
        <v>25</v>
      </c>
      <c r="M804" s="52">
        <v>538</v>
      </c>
      <c r="N804" s="52">
        <v>49</v>
      </c>
      <c r="O804" s="52">
        <v>49</v>
      </c>
      <c r="P804" s="52" t="s">
        <v>10264</v>
      </c>
      <c r="Q804" s="52" t="s">
        <v>1517</v>
      </c>
      <c r="R804" s="52" t="s">
        <v>10265</v>
      </c>
      <c r="S804" s="52">
        <f t="shared" si="12"/>
        <v>8.7100000000000009</v>
      </c>
      <c r="T804" s="52"/>
      <c r="U804" s="52"/>
    </row>
    <row r="805" spans="1:21" s="46" customFormat="1" ht="16.5" thickTop="1" thickBot="1" x14ac:dyDescent="0.3">
      <c r="A805" s="50" t="s">
        <v>10105</v>
      </c>
      <c r="B805" s="43" t="s">
        <v>10106</v>
      </c>
      <c r="C805" s="43" t="s">
        <v>38</v>
      </c>
      <c r="D805" s="43" t="s">
        <v>17</v>
      </c>
      <c r="E805" s="43" t="s">
        <v>18</v>
      </c>
      <c r="F805" s="43" t="s">
        <v>32</v>
      </c>
      <c r="G805" s="48">
        <v>46234.509027777778</v>
      </c>
      <c r="H805" s="48">
        <v>46242.759027777778</v>
      </c>
      <c r="I805" s="43">
        <v>1</v>
      </c>
      <c r="J805" s="43" t="s">
        <v>2373</v>
      </c>
      <c r="K805" s="43" t="s">
        <v>8310</v>
      </c>
      <c r="L805" s="43" t="s">
        <v>33</v>
      </c>
      <c r="M805" s="43">
        <v>1</v>
      </c>
      <c r="N805" s="43">
        <v>1</v>
      </c>
      <c r="O805" s="43">
        <v>1</v>
      </c>
      <c r="P805" s="43" t="s">
        <v>10263</v>
      </c>
      <c r="Q805" s="43" t="s">
        <v>1517</v>
      </c>
      <c r="R805" s="43"/>
      <c r="S805" s="52">
        <f t="shared" si="12"/>
        <v>8.25</v>
      </c>
      <c r="T805" s="47"/>
      <c r="U805" s="47"/>
    </row>
    <row r="806" spans="1:21" ht="16.5" thickTop="1" thickBot="1" x14ac:dyDescent="0.3">
      <c r="A806" s="51" t="s">
        <v>10103</v>
      </c>
      <c r="B806" s="52" t="s">
        <v>10104</v>
      </c>
      <c r="C806" s="52" t="s">
        <v>38</v>
      </c>
      <c r="D806" s="52" t="s">
        <v>17</v>
      </c>
      <c r="E806" s="52" t="s">
        <v>18</v>
      </c>
      <c r="F806" s="52" t="s">
        <v>42</v>
      </c>
      <c r="G806" s="53">
        <v>46234.527777777781</v>
      </c>
      <c r="H806" s="53">
        <v>46242.536805555559</v>
      </c>
      <c r="I806" s="52">
        <v>146</v>
      </c>
      <c r="J806" s="52" t="s">
        <v>1156</v>
      </c>
      <c r="K806" s="52" t="s">
        <v>1156</v>
      </c>
      <c r="L806" s="52" t="s">
        <v>25</v>
      </c>
      <c r="M806" s="52">
        <v>144</v>
      </c>
      <c r="N806" s="52">
        <v>35</v>
      </c>
      <c r="O806" s="52">
        <v>30</v>
      </c>
      <c r="P806" s="52" t="s">
        <v>1454</v>
      </c>
      <c r="Q806" s="52" t="s">
        <v>1517</v>
      </c>
      <c r="R806" s="52"/>
      <c r="S806" s="52">
        <f t="shared" si="12"/>
        <v>8.01</v>
      </c>
      <c r="T806" s="52"/>
      <c r="U806" s="52"/>
    </row>
    <row r="807" spans="1:21" s="46" customFormat="1" ht="16.5" thickTop="1" thickBot="1" x14ac:dyDescent="0.3">
      <c r="A807" s="50" t="s">
        <v>10101</v>
      </c>
      <c r="B807" s="43" t="s">
        <v>10102</v>
      </c>
      <c r="C807" s="43" t="s">
        <v>38</v>
      </c>
      <c r="D807" s="43" t="s">
        <v>17</v>
      </c>
      <c r="E807" s="43" t="s">
        <v>19</v>
      </c>
      <c r="F807" s="43" t="s">
        <v>19</v>
      </c>
      <c r="G807" s="48">
        <v>46234.627083333333</v>
      </c>
      <c r="H807" s="48">
        <v>46235.660416666666</v>
      </c>
      <c r="I807" s="43">
        <v>1</v>
      </c>
      <c r="J807" s="43" t="s">
        <v>1156</v>
      </c>
      <c r="K807" s="43" t="s">
        <v>1156</v>
      </c>
      <c r="L807" s="43" t="s">
        <v>33</v>
      </c>
      <c r="M807" s="43">
        <v>1</v>
      </c>
      <c r="N807" s="43">
        <v>1</v>
      </c>
      <c r="O807" s="43">
        <v>1</v>
      </c>
      <c r="P807" s="43" t="s">
        <v>10004</v>
      </c>
      <c r="Q807" s="43" t="s">
        <v>1546</v>
      </c>
      <c r="R807" s="43" t="s">
        <v>10262</v>
      </c>
      <c r="S807" s="52">
        <f t="shared" si="12"/>
        <v>1.03</v>
      </c>
      <c r="T807" s="47"/>
      <c r="U807" s="47"/>
    </row>
    <row r="808" spans="1:21" ht="16.5" thickTop="1" thickBot="1" x14ac:dyDescent="0.3">
      <c r="A808" s="51" t="s">
        <v>10099</v>
      </c>
      <c r="B808" s="52" t="s">
        <v>10100</v>
      </c>
      <c r="C808" s="52" t="s">
        <v>38</v>
      </c>
      <c r="D808" s="52" t="s">
        <v>17</v>
      </c>
      <c r="E808" s="52" t="s">
        <v>18</v>
      </c>
      <c r="F808" s="52" t="s">
        <v>42</v>
      </c>
      <c r="G808" s="53">
        <v>46234.631944444445</v>
      </c>
      <c r="H808" s="53">
        <v>46238.488888888889</v>
      </c>
      <c r="I808" s="52">
        <v>2</v>
      </c>
      <c r="J808" s="52" t="s">
        <v>1156</v>
      </c>
      <c r="K808" s="52" t="s">
        <v>1156</v>
      </c>
      <c r="L808" s="52" t="s">
        <v>33</v>
      </c>
      <c r="M808" s="52">
        <v>2</v>
      </c>
      <c r="N808" s="52">
        <v>2</v>
      </c>
      <c r="O808" s="52">
        <v>2</v>
      </c>
      <c r="P808" s="52" t="s">
        <v>10260</v>
      </c>
      <c r="Q808" s="52" t="s">
        <v>1514</v>
      </c>
      <c r="R808" s="52" t="s">
        <v>10261</v>
      </c>
      <c r="S808" s="52">
        <f t="shared" si="12"/>
        <v>3.86</v>
      </c>
      <c r="T808" s="52"/>
      <c r="U808" s="52"/>
    </row>
    <row r="809" spans="1:21" s="46" customFormat="1" ht="16.5" thickTop="1" thickBot="1" x14ac:dyDescent="0.3">
      <c r="A809" s="50" t="s">
        <v>10097</v>
      </c>
      <c r="B809" s="43" t="s">
        <v>10098</v>
      </c>
      <c r="C809" s="43" t="s">
        <v>38</v>
      </c>
      <c r="D809" s="43" t="s">
        <v>17</v>
      </c>
      <c r="E809" s="43" t="s">
        <v>18</v>
      </c>
      <c r="F809" s="43" t="s">
        <v>42</v>
      </c>
      <c r="G809" s="48">
        <v>46234.634027777778</v>
      </c>
      <c r="H809" s="48">
        <v>46239.544444444444</v>
      </c>
      <c r="I809" s="43">
        <v>2</v>
      </c>
      <c r="J809" s="43" t="s">
        <v>2373</v>
      </c>
      <c r="K809" s="43" t="s">
        <v>8326</v>
      </c>
      <c r="L809" s="43" t="s">
        <v>44</v>
      </c>
      <c r="M809" s="43">
        <v>2</v>
      </c>
      <c r="N809" s="43">
        <v>2</v>
      </c>
      <c r="O809" s="43">
        <v>2</v>
      </c>
      <c r="P809" s="43" t="s">
        <v>10259</v>
      </c>
      <c r="Q809" s="43" t="s">
        <v>1517</v>
      </c>
      <c r="R809" s="43"/>
      <c r="S809" s="52">
        <f t="shared" si="12"/>
        <v>4.91</v>
      </c>
      <c r="T809" s="47"/>
      <c r="U809" s="47"/>
    </row>
    <row r="810" spans="1:21" ht="16.5" thickTop="1" thickBot="1" x14ac:dyDescent="0.3">
      <c r="A810" s="51" t="s">
        <v>10095</v>
      </c>
      <c r="B810" s="52" t="s">
        <v>10096</v>
      </c>
      <c r="C810" s="52" t="s">
        <v>38</v>
      </c>
      <c r="D810" s="52" t="s">
        <v>17</v>
      </c>
      <c r="E810" s="52" t="s">
        <v>18</v>
      </c>
      <c r="F810" s="52" t="s">
        <v>42</v>
      </c>
      <c r="G810" s="53">
        <v>46234.651388888888</v>
      </c>
      <c r="H810" s="53">
        <v>46239.477777777778</v>
      </c>
      <c r="I810" s="52">
        <v>1</v>
      </c>
      <c r="J810" s="52" t="s">
        <v>2373</v>
      </c>
      <c r="K810" s="52" t="s">
        <v>8317</v>
      </c>
      <c r="L810" s="52" t="s">
        <v>44</v>
      </c>
      <c r="M810" s="52">
        <v>1</v>
      </c>
      <c r="N810" s="52">
        <v>1</v>
      </c>
      <c r="O810" s="52">
        <v>1</v>
      </c>
      <c r="P810" s="52" t="s">
        <v>10259</v>
      </c>
      <c r="Q810" s="52" t="s">
        <v>1517</v>
      </c>
      <c r="R810" s="52"/>
      <c r="S810" s="52">
        <f t="shared" si="12"/>
        <v>4.83</v>
      </c>
      <c r="T810" s="52"/>
      <c r="U810" s="52"/>
    </row>
    <row r="811" spans="1:21" s="46" customFormat="1" ht="16.5" thickTop="1" thickBot="1" x14ac:dyDescent="0.3">
      <c r="A811" s="50" t="s">
        <v>10093</v>
      </c>
      <c r="B811" s="43" t="s">
        <v>10094</v>
      </c>
      <c r="C811" s="43" t="s">
        <v>38</v>
      </c>
      <c r="D811" s="43" t="s">
        <v>17</v>
      </c>
      <c r="E811" s="43" t="s">
        <v>18</v>
      </c>
      <c r="F811" s="43" t="s">
        <v>42</v>
      </c>
      <c r="G811" s="48">
        <v>46234.679166666669</v>
      </c>
      <c r="H811" s="48">
        <v>46237.441666666666</v>
      </c>
      <c r="I811" s="43">
        <v>183</v>
      </c>
      <c r="J811" s="43" t="s">
        <v>1156</v>
      </c>
      <c r="K811" s="43" t="s">
        <v>1156</v>
      </c>
      <c r="L811" s="43" t="s">
        <v>20</v>
      </c>
      <c r="M811" s="43">
        <v>183</v>
      </c>
      <c r="N811" s="43">
        <v>31</v>
      </c>
      <c r="O811" s="43">
        <v>31</v>
      </c>
      <c r="P811" s="43" t="s">
        <v>10257</v>
      </c>
      <c r="Q811" s="43" t="s">
        <v>1517</v>
      </c>
      <c r="R811" s="43" t="s">
        <v>10258</v>
      </c>
      <c r="S811" s="52">
        <f t="shared" si="12"/>
        <v>2.76</v>
      </c>
      <c r="T811" s="47"/>
      <c r="U811" s="47"/>
    </row>
    <row r="812" spans="1:21" ht="16.5" thickTop="1" thickBot="1" x14ac:dyDescent="0.3">
      <c r="A812" s="51" t="s">
        <v>10091</v>
      </c>
      <c r="B812" s="52" t="s">
        <v>10092</v>
      </c>
      <c r="C812" s="52" t="s">
        <v>38</v>
      </c>
      <c r="D812" s="52" t="s">
        <v>17</v>
      </c>
      <c r="E812" s="52" t="s">
        <v>18</v>
      </c>
      <c r="F812" s="52" t="s">
        <v>32</v>
      </c>
      <c r="G812" s="53">
        <v>46234.697916666664</v>
      </c>
      <c r="H812" s="53">
        <v>46239.627083333333</v>
      </c>
      <c r="I812" s="52">
        <v>298</v>
      </c>
      <c r="J812" s="52" t="s">
        <v>1156</v>
      </c>
      <c r="K812" s="52" t="s">
        <v>1156</v>
      </c>
      <c r="L812" s="52" t="s">
        <v>25</v>
      </c>
      <c r="M812" s="52">
        <v>1671</v>
      </c>
      <c r="N812" s="52">
        <v>279</v>
      </c>
      <c r="O812" s="52">
        <v>50</v>
      </c>
      <c r="P812" s="52" t="s">
        <v>10255</v>
      </c>
      <c r="Q812" s="52" t="s">
        <v>1546</v>
      </c>
      <c r="R812" s="52" t="s">
        <v>10256</v>
      </c>
      <c r="S812" s="52">
        <f t="shared" si="12"/>
        <v>4.93</v>
      </c>
      <c r="T812" s="52"/>
      <c r="U812" s="52"/>
    </row>
    <row r="813" spans="1:21" s="46" customFormat="1" ht="16.5" thickTop="1" thickBot="1" x14ac:dyDescent="0.3">
      <c r="A813" s="50" t="s">
        <v>10089</v>
      </c>
      <c r="B813" s="43" t="s">
        <v>10090</v>
      </c>
      <c r="C813" s="43" t="s">
        <v>39</v>
      </c>
      <c r="D813" s="43" t="s">
        <v>17</v>
      </c>
      <c r="E813" s="43" t="s">
        <v>18</v>
      </c>
      <c r="F813" s="43" t="s">
        <v>32</v>
      </c>
      <c r="G813" s="48">
        <v>46234.708333333336</v>
      </c>
      <c r="H813" s="48">
        <v>46242.782638888886</v>
      </c>
      <c r="I813" s="43">
        <v>776</v>
      </c>
      <c r="J813" s="43" t="s">
        <v>1156</v>
      </c>
      <c r="K813" s="43" t="s">
        <v>1156</v>
      </c>
      <c r="L813" s="43" t="s">
        <v>25</v>
      </c>
      <c r="M813" s="43">
        <v>776</v>
      </c>
      <c r="N813" s="43">
        <v>146</v>
      </c>
      <c r="O813" s="43">
        <v>146</v>
      </c>
      <c r="P813" s="43" t="s">
        <v>1318</v>
      </c>
      <c r="Q813" s="43" t="s">
        <v>1517</v>
      </c>
      <c r="R813" s="43"/>
      <c r="S813" s="52">
        <f t="shared" si="12"/>
        <v>8.07</v>
      </c>
      <c r="T813" s="47"/>
      <c r="U813" s="47"/>
    </row>
    <row r="814" spans="1:21" ht="16.5" thickTop="1" thickBot="1" x14ac:dyDescent="0.3">
      <c r="A814" s="51" t="s">
        <v>10087</v>
      </c>
      <c r="B814" s="52" t="s">
        <v>10088</v>
      </c>
      <c r="C814" s="52" t="s">
        <v>38</v>
      </c>
      <c r="D814" s="52" t="s">
        <v>17</v>
      </c>
      <c r="E814" s="52" t="s">
        <v>18</v>
      </c>
      <c r="F814" s="52" t="s">
        <v>42</v>
      </c>
      <c r="G814" s="53">
        <v>46234.711111111108</v>
      </c>
      <c r="H814" s="53">
        <v>46242.597222222219</v>
      </c>
      <c r="I814" s="52">
        <v>372</v>
      </c>
      <c r="J814" s="52" t="s">
        <v>1156</v>
      </c>
      <c r="K814" s="52" t="s">
        <v>1156</v>
      </c>
      <c r="L814" s="52" t="s">
        <v>25</v>
      </c>
      <c r="M814" s="52">
        <v>372</v>
      </c>
      <c r="N814" s="52">
        <v>67</v>
      </c>
      <c r="O814" s="52">
        <v>67</v>
      </c>
      <c r="P814" s="52" t="s">
        <v>10254</v>
      </c>
      <c r="Q814" s="52" t="s">
        <v>1517</v>
      </c>
      <c r="R814" s="52"/>
      <c r="S814" s="52">
        <f t="shared" si="12"/>
        <v>7.89</v>
      </c>
      <c r="T814" s="52"/>
      <c r="U814" s="52"/>
    </row>
    <row r="815" spans="1:21" s="46" customFormat="1" ht="16.5" thickTop="1" thickBot="1" x14ac:dyDescent="0.3">
      <c r="A815" s="50" t="s">
        <v>10085</v>
      </c>
      <c r="B815" s="43" t="s">
        <v>10086</v>
      </c>
      <c r="C815" s="43" t="s">
        <v>38</v>
      </c>
      <c r="D815" s="43" t="s">
        <v>17</v>
      </c>
      <c r="E815" s="43" t="s">
        <v>18</v>
      </c>
      <c r="F815" s="43" t="s">
        <v>32</v>
      </c>
      <c r="G815" s="48">
        <v>46234.719444444447</v>
      </c>
      <c r="H815" s="48">
        <v>46238.498611111114</v>
      </c>
      <c r="I815" s="43">
        <v>8</v>
      </c>
      <c r="J815" s="43" t="s">
        <v>1156</v>
      </c>
      <c r="K815" s="43" t="s">
        <v>8331</v>
      </c>
      <c r="L815" s="43" t="s">
        <v>33</v>
      </c>
      <c r="M815" s="43">
        <v>7</v>
      </c>
      <c r="N815" s="43">
        <v>7</v>
      </c>
      <c r="O815" s="43">
        <v>8</v>
      </c>
      <c r="P815" s="43" t="s">
        <v>9358</v>
      </c>
      <c r="Q815" s="43" t="s">
        <v>1546</v>
      </c>
      <c r="R815" s="43" t="s">
        <v>10253</v>
      </c>
      <c r="S815" s="52">
        <f t="shared" si="12"/>
        <v>3.78</v>
      </c>
      <c r="T815" s="47"/>
      <c r="U815" s="47"/>
    </row>
    <row r="816" spans="1:21" ht="16.5" thickTop="1" thickBot="1" x14ac:dyDescent="0.3">
      <c r="A816" s="51" t="s">
        <v>10083</v>
      </c>
      <c r="B816" s="52" t="s">
        <v>10084</v>
      </c>
      <c r="C816" s="52" t="s">
        <v>38</v>
      </c>
      <c r="D816" s="52" t="s">
        <v>17</v>
      </c>
      <c r="E816" s="52" t="s">
        <v>18</v>
      </c>
      <c r="F816" s="52" t="s">
        <v>32</v>
      </c>
      <c r="G816" s="53">
        <v>46234.722916666666</v>
      </c>
      <c r="H816" s="53">
        <v>46242.482638888891</v>
      </c>
      <c r="I816" s="52">
        <v>7</v>
      </c>
      <c r="J816" s="52" t="s">
        <v>2373</v>
      </c>
      <c r="K816" s="52" t="s">
        <v>8317</v>
      </c>
      <c r="L816" s="52" t="s">
        <v>33</v>
      </c>
      <c r="M816" s="52">
        <v>2</v>
      </c>
      <c r="N816" s="52">
        <v>2</v>
      </c>
      <c r="O816" s="52">
        <v>7</v>
      </c>
      <c r="P816" s="52" t="s">
        <v>9003</v>
      </c>
      <c r="Q816" s="52" t="s">
        <v>1517</v>
      </c>
      <c r="R816" s="52"/>
      <c r="S816" s="52">
        <f t="shared" si="12"/>
        <v>7.76</v>
      </c>
      <c r="T816" s="52"/>
      <c r="U816" s="52"/>
    </row>
    <row r="817" spans="1:21" s="46" customFormat="1" ht="16.5" thickTop="1" thickBot="1" x14ac:dyDescent="0.3">
      <c r="A817" s="50" t="s">
        <v>10081</v>
      </c>
      <c r="B817" s="43" t="s">
        <v>10082</v>
      </c>
      <c r="C817" s="43" t="s">
        <v>38</v>
      </c>
      <c r="D817" s="43" t="s">
        <v>17</v>
      </c>
      <c r="E817" s="43" t="s">
        <v>18</v>
      </c>
      <c r="F817" s="43" t="s">
        <v>28</v>
      </c>
      <c r="G817" s="48">
        <v>46234.741666666669</v>
      </c>
      <c r="H817" s="48">
        <v>46240.457638888889</v>
      </c>
      <c r="I817" s="43">
        <v>314</v>
      </c>
      <c r="J817" s="43" t="s">
        <v>2373</v>
      </c>
      <c r="K817" s="43" t="s">
        <v>8329</v>
      </c>
      <c r="L817" s="43" t="s">
        <v>25</v>
      </c>
      <c r="M817" s="43">
        <v>314</v>
      </c>
      <c r="N817" s="43">
        <v>133</v>
      </c>
      <c r="O817" s="43">
        <v>133</v>
      </c>
      <c r="P817" s="43" t="s">
        <v>1464</v>
      </c>
      <c r="Q817" s="43" t="s">
        <v>1517</v>
      </c>
      <c r="R817" s="43"/>
      <c r="S817" s="52">
        <f t="shared" si="12"/>
        <v>5.72</v>
      </c>
      <c r="T817" s="47"/>
      <c r="U817" s="47"/>
    </row>
    <row r="818" spans="1:21" ht="16.5" thickTop="1" thickBot="1" x14ac:dyDescent="0.3">
      <c r="A818" s="51" t="s">
        <v>10079</v>
      </c>
      <c r="B818" s="52" t="s">
        <v>10080</v>
      </c>
      <c r="C818" s="52" t="s">
        <v>38</v>
      </c>
      <c r="D818" s="52" t="s">
        <v>17</v>
      </c>
      <c r="E818" s="52" t="s">
        <v>19</v>
      </c>
      <c r="F818" s="52" t="s">
        <v>19</v>
      </c>
      <c r="G818" s="53">
        <v>46234.742361111108</v>
      </c>
      <c r="H818" s="53">
        <v>46238.715277777781</v>
      </c>
      <c r="I818" s="52">
        <v>879</v>
      </c>
      <c r="J818" s="52" t="s">
        <v>1156</v>
      </c>
      <c r="K818" s="52" t="s">
        <v>1156</v>
      </c>
      <c r="L818" s="52" t="s">
        <v>20</v>
      </c>
      <c r="M818" s="52">
        <v>878</v>
      </c>
      <c r="N818" s="52">
        <v>135</v>
      </c>
      <c r="O818" s="52">
        <v>135</v>
      </c>
      <c r="P818" s="52" t="s">
        <v>1464</v>
      </c>
      <c r="Q818" s="52" t="s">
        <v>1517</v>
      </c>
      <c r="R818" s="52" t="s">
        <v>10252</v>
      </c>
      <c r="S818" s="52">
        <f t="shared" si="12"/>
        <v>3.97</v>
      </c>
      <c r="T818" s="52"/>
      <c r="U818" s="52"/>
    </row>
    <row r="819" spans="1:21" s="46" customFormat="1" ht="16.5" thickTop="1" thickBot="1" x14ac:dyDescent="0.3">
      <c r="A819" s="50" t="s">
        <v>10077</v>
      </c>
      <c r="B819" s="43" t="s">
        <v>10078</v>
      </c>
      <c r="C819" s="43" t="s">
        <v>38</v>
      </c>
      <c r="D819" s="43" t="s">
        <v>17</v>
      </c>
      <c r="E819" s="43" t="s">
        <v>18</v>
      </c>
      <c r="F819" s="43" t="s">
        <v>42</v>
      </c>
      <c r="G819" s="48">
        <v>46234.75277777778</v>
      </c>
      <c r="H819" s="48">
        <v>46242.510416666664</v>
      </c>
      <c r="I819" s="43">
        <v>145</v>
      </c>
      <c r="J819" s="43" t="s">
        <v>1156</v>
      </c>
      <c r="K819" s="43" t="s">
        <v>1156</v>
      </c>
      <c r="L819" s="43" t="s">
        <v>25</v>
      </c>
      <c r="M819" s="43">
        <v>145</v>
      </c>
      <c r="N819" s="43">
        <v>29</v>
      </c>
      <c r="O819" s="43">
        <v>29</v>
      </c>
      <c r="P819" s="43" t="s">
        <v>10251</v>
      </c>
      <c r="Q819" s="43" t="s">
        <v>1517</v>
      </c>
      <c r="R819" s="43"/>
      <c r="S819" s="52">
        <f t="shared" si="12"/>
        <v>7.76</v>
      </c>
      <c r="T819" s="47"/>
      <c r="U819" s="47"/>
    </row>
    <row r="820" spans="1:21" ht="16.5" thickTop="1" thickBot="1" x14ac:dyDescent="0.3">
      <c r="A820" s="51" t="s">
        <v>10075</v>
      </c>
      <c r="B820" s="52" t="s">
        <v>10076</v>
      </c>
      <c r="C820" s="52" t="s">
        <v>38</v>
      </c>
      <c r="D820" s="52" t="s">
        <v>17</v>
      </c>
      <c r="E820" s="52" t="s">
        <v>18</v>
      </c>
      <c r="F820" s="52" t="s">
        <v>42</v>
      </c>
      <c r="G820" s="53">
        <v>46234.759027777778</v>
      </c>
      <c r="H820" s="53">
        <v>46235.738888888889</v>
      </c>
      <c r="I820" s="52">
        <v>1</v>
      </c>
      <c r="J820" s="52" t="s">
        <v>1156</v>
      </c>
      <c r="K820" s="52" t="s">
        <v>1156</v>
      </c>
      <c r="L820" s="52" t="s">
        <v>33</v>
      </c>
      <c r="M820" s="52">
        <v>1</v>
      </c>
      <c r="N820" s="52">
        <v>1</v>
      </c>
      <c r="O820" s="52">
        <v>1</v>
      </c>
      <c r="P820" s="52" t="s">
        <v>9526</v>
      </c>
      <c r="Q820" s="52" t="s">
        <v>1517</v>
      </c>
      <c r="R820" s="52" t="s">
        <v>10250</v>
      </c>
      <c r="S820" s="52">
        <f t="shared" si="12"/>
        <v>0.98</v>
      </c>
      <c r="T820" s="52"/>
      <c r="U820" s="52"/>
    </row>
    <row r="821" spans="1:21" s="46" customFormat="1" ht="16.5" thickTop="1" thickBot="1" x14ac:dyDescent="0.3">
      <c r="A821" s="50" t="s">
        <v>10073</v>
      </c>
      <c r="B821" s="43" t="s">
        <v>10074</v>
      </c>
      <c r="C821" s="43" t="s">
        <v>38</v>
      </c>
      <c r="D821" s="43" t="s">
        <v>17</v>
      </c>
      <c r="E821" s="43" t="s">
        <v>18</v>
      </c>
      <c r="F821" s="43" t="s">
        <v>32</v>
      </c>
      <c r="G821" s="48">
        <v>46234.770138888889</v>
      </c>
      <c r="H821" s="48">
        <v>46242.511111111111</v>
      </c>
      <c r="I821" s="43">
        <v>52</v>
      </c>
      <c r="J821" s="43" t="s">
        <v>1156</v>
      </c>
      <c r="K821" s="43" t="s">
        <v>1156</v>
      </c>
      <c r="L821" s="43" t="s">
        <v>25</v>
      </c>
      <c r="M821" s="43">
        <v>28</v>
      </c>
      <c r="N821" s="43">
        <v>7</v>
      </c>
      <c r="O821" s="43">
        <v>13</v>
      </c>
      <c r="P821" s="43" t="s">
        <v>10249</v>
      </c>
      <c r="Q821" s="43" t="s">
        <v>1517</v>
      </c>
      <c r="R821" s="43"/>
      <c r="S821" s="52">
        <f t="shared" si="12"/>
        <v>7.74</v>
      </c>
      <c r="T821" s="47"/>
      <c r="U821" s="47"/>
    </row>
    <row r="822" spans="1:21" ht="16.5" thickTop="1" thickBot="1" x14ac:dyDescent="0.3">
      <c r="A822" s="51" t="s">
        <v>10071</v>
      </c>
      <c r="B822" s="52" t="s">
        <v>10072</v>
      </c>
      <c r="C822" s="52" t="s">
        <v>38</v>
      </c>
      <c r="D822" s="52" t="s">
        <v>17</v>
      </c>
      <c r="E822" s="52" t="s">
        <v>18</v>
      </c>
      <c r="F822" s="52" t="s">
        <v>32</v>
      </c>
      <c r="G822" s="53">
        <v>46234.772222222222</v>
      </c>
      <c r="H822" s="53">
        <v>46238.504861111112</v>
      </c>
      <c r="I822" s="52">
        <v>67</v>
      </c>
      <c r="J822" s="52" t="s">
        <v>1156</v>
      </c>
      <c r="K822" s="52" t="s">
        <v>1156</v>
      </c>
      <c r="L822" s="52" t="s">
        <v>20</v>
      </c>
      <c r="M822" s="52">
        <v>67</v>
      </c>
      <c r="N822" s="52">
        <v>12</v>
      </c>
      <c r="O822" s="52">
        <v>9</v>
      </c>
      <c r="P822" s="52" t="s">
        <v>8510</v>
      </c>
      <c r="Q822" s="52" t="s">
        <v>1514</v>
      </c>
      <c r="R822" s="52" t="s">
        <v>10248</v>
      </c>
      <c r="S822" s="52">
        <f t="shared" si="12"/>
        <v>3.73</v>
      </c>
      <c r="T822" s="52"/>
      <c r="U822" s="52"/>
    </row>
    <row r="823" spans="1:21" s="46" customFormat="1" ht="16.5" thickTop="1" thickBot="1" x14ac:dyDescent="0.3">
      <c r="A823" s="50" t="s">
        <v>10069</v>
      </c>
      <c r="B823" s="43" t="s">
        <v>10070</v>
      </c>
      <c r="C823" s="43" t="s">
        <v>38</v>
      </c>
      <c r="D823" s="43" t="s">
        <v>17</v>
      </c>
      <c r="E823" s="43" t="s">
        <v>18</v>
      </c>
      <c r="F823" s="43" t="s">
        <v>19</v>
      </c>
      <c r="G823" s="48">
        <v>46235.523611111108</v>
      </c>
      <c r="H823" s="48">
        <v>46237.477083333331</v>
      </c>
      <c r="I823" s="43">
        <v>37</v>
      </c>
      <c r="J823" s="43" t="s">
        <v>1156</v>
      </c>
      <c r="K823" s="43" t="s">
        <v>1156</v>
      </c>
      <c r="L823" s="43" t="s">
        <v>36</v>
      </c>
      <c r="M823" s="43">
        <v>2</v>
      </c>
      <c r="N823" s="43">
        <v>2</v>
      </c>
      <c r="O823" s="43">
        <v>37</v>
      </c>
      <c r="P823" s="43" t="s">
        <v>10050</v>
      </c>
      <c r="Q823" s="43" t="s">
        <v>1517</v>
      </c>
      <c r="R823" s="43" t="s">
        <v>10247</v>
      </c>
      <c r="S823" s="52">
        <f t="shared" si="12"/>
        <v>1.95</v>
      </c>
      <c r="T823" s="47"/>
      <c r="U823" s="47"/>
    </row>
    <row r="824" spans="1:21" ht="16.5" thickTop="1" thickBot="1" x14ac:dyDescent="0.3">
      <c r="A824" s="51" t="s">
        <v>10066</v>
      </c>
      <c r="B824" s="52" t="s">
        <v>10067</v>
      </c>
      <c r="C824" s="52" t="s">
        <v>38</v>
      </c>
      <c r="D824" s="52" t="s">
        <v>17</v>
      </c>
      <c r="E824" s="52" t="s">
        <v>18</v>
      </c>
      <c r="F824" s="52" t="s">
        <v>10068</v>
      </c>
      <c r="G824" s="53">
        <v>46235.536111111112</v>
      </c>
      <c r="H824" s="53">
        <v>46241.456944444442</v>
      </c>
      <c r="I824" s="52">
        <v>598</v>
      </c>
      <c r="J824" s="52" t="s">
        <v>2373</v>
      </c>
      <c r="K824" s="52" t="s">
        <v>8278</v>
      </c>
      <c r="L824" s="52" t="s">
        <v>31</v>
      </c>
      <c r="M824" s="52">
        <v>598</v>
      </c>
      <c r="N824" s="52">
        <v>512</v>
      </c>
      <c r="O824" s="52">
        <v>512</v>
      </c>
      <c r="P824" s="52" t="s">
        <v>10246</v>
      </c>
      <c r="Q824" s="52" t="s">
        <v>1546</v>
      </c>
      <c r="R824" s="52"/>
      <c r="S824" s="52">
        <f t="shared" si="12"/>
        <v>5.92</v>
      </c>
      <c r="T824" s="52"/>
      <c r="U824" s="52"/>
    </row>
    <row r="825" spans="1:21" s="46" customFormat="1" ht="16.5" thickTop="1" thickBot="1" x14ac:dyDescent="0.3">
      <c r="A825" s="50" t="s">
        <v>10064</v>
      </c>
      <c r="B825" s="43" t="s">
        <v>10065</v>
      </c>
      <c r="C825" s="43" t="s">
        <v>38</v>
      </c>
      <c r="D825" s="43" t="s">
        <v>17</v>
      </c>
      <c r="E825" s="43" t="s">
        <v>18</v>
      </c>
      <c r="F825" s="43" t="s">
        <v>42</v>
      </c>
      <c r="G825" s="48">
        <v>46235.543749999997</v>
      </c>
      <c r="H825" s="48">
        <v>46241.527777777781</v>
      </c>
      <c r="I825" s="43">
        <v>12</v>
      </c>
      <c r="J825" s="43" t="s">
        <v>2373</v>
      </c>
      <c r="K825" s="43" t="s">
        <v>8317</v>
      </c>
      <c r="L825" s="43" t="s">
        <v>20</v>
      </c>
      <c r="M825" s="43">
        <v>12</v>
      </c>
      <c r="N825" s="43">
        <v>12</v>
      </c>
      <c r="O825" s="43">
        <v>12</v>
      </c>
      <c r="P825" s="43" t="s">
        <v>8774</v>
      </c>
      <c r="Q825" s="43" t="s">
        <v>1514</v>
      </c>
      <c r="R825" s="43"/>
      <c r="S825" s="52">
        <f t="shared" si="12"/>
        <v>5.98</v>
      </c>
      <c r="T825" s="47"/>
      <c r="U825" s="47"/>
    </row>
    <row r="826" spans="1:21" ht="16.5" thickTop="1" thickBot="1" x14ac:dyDescent="0.3">
      <c r="A826" s="51" t="s">
        <v>10062</v>
      </c>
      <c r="B826" s="52" t="s">
        <v>10063</v>
      </c>
      <c r="C826" s="52" t="s">
        <v>38</v>
      </c>
      <c r="D826" s="52" t="s">
        <v>17</v>
      </c>
      <c r="E826" s="52" t="s">
        <v>18</v>
      </c>
      <c r="F826" s="52" t="s">
        <v>42</v>
      </c>
      <c r="G826" s="53">
        <v>46235.547222222223</v>
      </c>
      <c r="H826" s="53">
        <v>46238.8125</v>
      </c>
      <c r="I826" s="52">
        <v>2</v>
      </c>
      <c r="J826" s="52" t="s">
        <v>2373</v>
      </c>
      <c r="K826" s="52" t="s">
        <v>8326</v>
      </c>
      <c r="L826" s="52" t="s">
        <v>44</v>
      </c>
      <c r="M826" s="52">
        <v>2</v>
      </c>
      <c r="N826" s="52">
        <v>2</v>
      </c>
      <c r="O826" s="52">
        <v>2</v>
      </c>
      <c r="P826" s="52" t="s">
        <v>10245</v>
      </c>
      <c r="Q826" s="52" t="s">
        <v>1517</v>
      </c>
      <c r="R826" s="52"/>
      <c r="S826" s="52">
        <f t="shared" si="12"/>
        <v>3.27</v>
      </c>
      <c r="T826" s="52"/>
      <c r="U826" s="52"/>
    </row>
    <row r="827" spans="1:21" s="46" customFormat="1" ht="16.5" thickTop="1" thickBot="1" x14ac:dyDescent="0.3">
      <c r="A827" s="50" t="s">
        <v>10060</v>
      </c>
      <c r="B827" s="43" t="s">
        <v>10061</v>
      </c>
      <c r="C827" s="43" t="s">
        <v>38</v>
      </c>
      <c r="D827" s="43" t="s">
        <v>17</v>
      </c>
      <c r="E827" s="43" t="s">
        <v>18</v>
      </c>
      <c r="F827" s="43" t="s">
        <v>42</v>
      </c>
      <c r="G827" s="48">
        <v>46235.560416666667</v>
      </c>
      <c r="H827" s="48">
        <v>46242.76666666667</v>
      </c>
      <c r="I827" s="43">
        <v>25</v>
      </c>
      <c r="J827" s="43" t="s">
        <v>2373</v>
      </c>
      <c r="K827" s="43" t="s">
        <v>10244</v>
      </c>
      <c r="L827" s="43" t="s">
        <v>25</v>
      </c>
      <c r="M827" s="43">
        <v>25</v>
      </c>
      <c r="N827" s="43">
        <v>5</v>
      </c>
      <c r="O827" s="43">
        <v>25</v>
      </c>
      <c r="P827" s="43" t="s">
        <v>1333</v>
      </c>
      <c r="Q827" s="43" t="s">
        <v>1517</v>
      </c>
      <c r="R827" s="43"/>
      <c r="S827" s="52">
        <f t="shared" si="12"/>
        <v>7.21</v>
      </c>
      <c r="T827" s="47"/>
      <c r="U827" s="47"/>
    </row>
    <row r="828" spans="1:21" ht="16.5" thickTop="1" thickBot="1" x14ac:dyDescent="0.3">
      <c r="A828" s="51" t="s">
        <v>10058</v>
      </c>
      <c r="B828" s="52" t="s">
        <v>10059</v>
      </c>
      <c r="C828" s="52" t="s">
        <v>38</v>
      </c>
      <c r="D828" s="52" t="s">
        <v>17</v>
      </c>
      <c r="E828" s="52" t="s">
        <v>18</v>
      </c>
      <c r="F828" s="52" t="s">
        <v>42</v>
      </c>
      <c r="G828" s="53">
        <v>46235.61041666667</v>
      </c>
      <c r="H828" s="53">
        <v>46238.511111111111</v>
      </c>
      <c r="I828" s="52">
        <v>1</v>
      </c>
      <c r="J828" s="52" t="s">
        <v>1156</v>
      </c>
      <c r="K828" s="52" t="s">
        <v>1156</v>
      </c>
      <c r="L828" s="52" t="s">
        <v>33</v>
      </c>
      <c r="M828" s="52">
        <v>1</v>
      </c>
      <c r="N828" s="52">
        <v>1</v>
      </c>
      <c r="O828" s="52">
        <v>1</v>
      </c>
      <c r="P828" s="52" t="s">
        <v>1435</v>
      </c>
      <c r="Q828" s="52" t="s">
        <v>1517</v>
      </c>
      <c r="R828" s="52" t="s">
        <v>10243</v>
      </c>
      <c r="S828" s="52">
        <f t="shared" si="12"/>
        <v>2.9</v>
      </c>
      <c r="T828" s="52"/>
      <c r="U828" s="52"/>
    </row>
    <row r="829" spans="1:21" s="46" customFormat="1" ht="16.5" thickTop="1" thickBot="1" x14ac:dyDescent="0.3">
      <c r="A829" s="50" t="s">
        <v>10056</v>
      </c>
      <c r="B829" s="43" t="s">
        <v>10057</v>
      </c>
      <c r="C829" s="43" t="s">
        <v>38</v>
      </c>
      <c r="D829" s="43" t="s">
        <v>17</v>
      </c>
      <c r="E829" s="43" t="s">
        <v>18</v>
      </c>
      <c r="F829" s="43" t="s">
        <v>42</v>
      </c>
      <c r="G829" s="48">
        <v>46235.613194444442</v>
      </c>
      <c r="H829" s="48">
        <v>46238.515972222223</v>
      </c>
      <c r="I829" s="43">
        <v>3</v>
      </c>
      <c r="J829" s="43" t="s">
        <v>1156</v>
      </c>
      <c r="K829" s="43" t="s">
        <v>1156</v>
      </c>
      <c r="L829" s="43" t="s">
        <v>44</v>
      </c>
      <c r="M829" s="43">
        <v>3</v>
      </c>
      <c r="N829" s="43">
        <v>3</v>
      </c>
      <c r="O829" s="43">
        <v>3</v>
      </c>
      <c r="P829" s="43" t="s">
        <v>10242</v>
      </c>
      <c r="Q829" s="43" t="s">
        <v>1517</v>
      </c>
      <c r="R829" s="43"/>
      <c r="S829" s="52">
        <f t="shared" si="12"/>
        <v>2.9</v>
      </c>
      <c r="T829" s="47"/>
      <c r="U829" s="47"/>
    </row>
    <row r="830" spans="1:21" ht="16.5" thickTop="1" thickBot="1" x14ac:dyDescent="0.3">
      <c r="A830" s="51" t="s">
        <v>10054</v>
      </c>
      <c r="B830" s="52" t="s">
        <v>10055</v>
      </c>
      <c r="C830" s="52" t="s">
        <v>38</v>
      </c>
      <c r="D830" s="52" t="s">
        <v>17</v>
      </c>
      <c r="E830" s="52" t="s">
        <v>18</v>
      </c>
      <c r="F830" s="52" t="s">
        <v>28</v>
      </c>
      <c r="G830" s="53">
        <v>46235.86041666667</v>
      </c>
      <c r="H830" s="53">
        <v>46241.513888888891</v>
      </c>
      <c r="I830" s="52">
        <v>217</v>
      </c>
      <c r="J830" s="52" t="s">
        <v>1156</v>
      </c>
      <c r="K830" s="52" t="s">
        <v>1156</v>
      </c>
      <c r="L830" s="52" t="s">
        <v>20</v>
      </c>
      <c r="M830" s="52">
        <v>144</v>
      </c>
      <c r="N830" s="52">
        <v>24</v>
      </c>
      <c r="O830" s="52">
        <v>21</v>
      </c>
      <c r="P830" s="52" t="s">
        <v>1427</v>
      </c>
      <c r="Q830" s="52" t="s">
        <v>1517</v>
      </c>
      <c r="R830" s="52"/>
      <c r="S830" s="52">
        <f t="shared" si="12"/>
        <v>5.65</v>
      </c>
      <c r="T830" s="52"/>
      <c r="U830" s="52"/>
    </row>
    <row r="831" spans="1:21" s="46" customFormat="1" ht="16.5" thickTop="1" thickBot="1" x14ac:dyDescent="0.3">
      <c r="A831" s="50" t="s">
        <v>10052</v>
      </c>
      <c r="B831" s="43" t="s">
        <v>10053</v>
      </c>
      <c r="C831" s="43" t="s">
        <v>38</v>
      </c>
      <c r="D831" s="43" t="s">
        <v>17</v>
      </c>
      <c r="E831" s="43" t="s">
        <v>18</v>
      </c>
      <c r="F831" s="43" t="s">
        <v>28</v>
      </c>
      <c r="G831" s="48">
        <v>46235.87222222222</v>
      </c>
      <c r="H831" s="48">
        <v>46239.645138888889</v>
      </c>
      <c r="I831" s="43">
        <v>192</v>
      </c>
      <c r="J831" s="43" t="s">
        <v>1156</v>
      </c>
      <c r="K831" s="43" t="s">
        <v>1156</v>
      </c>
      <c r="L831" s="43" t="s">
        <v>20</v>
      </c>
      <c r="M831" s="43">
        <v>10</v>
      </c>
      <c r="N831" s="43">
        <v>3</v>
      </c>
      <c r="O831" s="43">
        <v>13</v>
      </c>
      <c r="P831" s="43" t="s">
        <v>10241</v>
      </c>
      <c r="Q831" s="43" t="s">
        <v>1514</v>
      </c>
      <c r="R831" s="43"/>
      <c r="S831" s="52">
        <f t="shared" si="12"/>
        <v>3.77</v>
      </c>
      <c r="T831" s="47"/>
      <c r="U831" s="47"/>
    </row>
    <row r="832" spans="1:21" ht="16.5" thickTop="1" thickBot="1" x14ac:dyDescent="0.3">
      <c r="A832" s="51" t="s">
        <v>10574</v>
      </c>
      <c r="B832" s="52" t="s">
        <v>10575</v>
      </c>
      <c r="C832" s="52" t="s">
        <v>38</v>
      </c>
      <c r="D832" s="52" t="s">
        <v>17</v>
      </c>
      <c r="E832" s="52" t="s">
        <v>18</v>
      </c>
      <c r="F832" s="52" t="s">
        <v>32</v>
      </c>
      <c r="G832" s="53">
        <v>46237.478472222225</v>
      </c>
      <c r="H832" s="53">
        <v>46240.580555555556</v>
      </c>
      <c r="I832" s="52">
        <v>468</v>
      </c>
      <c r="J832" s="52" t="s">
        <v>1156</v>
      </c>
      <c r="K832" s="52" t="s">
        <v>1156</v>
      </c>
      <c r="L832" s="52" t="s">
        <v>20</v>
      </c>
      <c r="M832" s="52">
        <v>468</v>
      </c>
      <c r="N832" s="52">
        <v>78</v>
      </c>
      <c r="O832" s="52">
        <v>78</v>
      </c>
      <c r="P832" s="52" t="s">
        <v>10257</v>
      </c>
      <c r="Q832" s="52" t="s">
        <v>1517</v>
      </c>
      <c r="R832" s="52" t="s">
        <v>10702</v>
      </c>
      <c r="S832" s="52">
        <f t="shared" si="12"/>
        <v>3.1</v>
      </c>
      <c r="T832" s="52"/>
      <c r="U832" s="52"/>
    </row>
    <row r="833" spans="1:21" s="46" customFormat="1" ht="16.5" thickTop="1" thickBot="1" x14ac:dyDescent="0.3">
      <c r="A833" s="50" t="s">
        <v>10572</v>
      </c>
      <c r="B833" s="43" t="s">
        <v>10573</v>
      </c>
      <c r="C833" s="43" t="s">
        <v>38</v>
      </c>
      <c r="D833" s="43" t="s">
        <v>17</v>
      </c>
      <c r="E833" s="43" t="s">
        <v>18</v>
      </c>
      <c r="F833" s="43" t="s">
        <v>28</v>
      </c>
      <c r="G833" s="48">
        <v>46237.509722222225</v>
      </c>
      <c r="H833" s="48">
        <v>46241.682638888888</v>
      </c>
      <c r="I833" s="43">
        <v>739</v>
      </c>
      <c r="J833" s="43" t="s">
        <v>1156</v>
      </c>
      <c r="K833" s="43" t="s">
        <v>1156</v>
      </c>
      <c r="L833" s="43" t="s">
        <v>8486</v>
      </c>
      <c r="M833" s="43">
        <v>249</v>
      </c>
      <c r="N833" s="43">
        <v>249</v>
      </c>
      <c r="O833" s="43">
        <v>739</v>
      </c>
      <c r="P833" s="43" t="s">
        <v>10700</v>
      </c>
      <c r="Q833" s="43" t="s">
        <v>1517</v>
      </c>
      <c r="R833" s="43" t="s">
        <v>10701</v>
      </c>
      <c r="S833" s="52">
        <f t="shared" si="12"/>
        <v>4.17</v>
      </c>
      <c r="T833" s="47"/>
      <c r="U833" s="47"/>
    </row>
    <row r="834" spans="1:21" ht="16.5" thickTop="1" thickBot="1" x14ac:dyDescent="0.3">
      <c r="A834" s="51" t="s">
        <v>10570</v>
      </c>
      <c r="B834" s="52" t="s">
        <v>10571</v>
      </c>
      <c r="C834" s="52" t="s">
        <v>38</v>
      </c>
      <c r="D834" s="52" t="s">
        <v>17</v>
      </c>
      <c r="E834" s="52" t="s">
        <v>18</v>
      </c>
      <c r="F834" s="52" t="s">
        <v>42</v>
      </c>
      <c r="G834" s="53">
        <v>46237.511111111111</v>
      </c>
      <c r="H834" s="53">
        <v>46240.629166666666</v>
      </c>
      <c r="I834" s="52">
        <v>198</v>
      </c>
      <c r="J834" s="52" t="s">
        <v>1156</v>
      </c>
      <c r="K834" s="52" t="s">
        <v>1156</v>
      </c>
      <c r="L834" s="52" t="s">
        <v>20</v>
      </c>
      <c r="M834" s="52">
        <v>178</v>
      </c>
      <c r="N834" s="52">
        <v>48</v>
      </c>
      <c r="O834" s="52">
        <v>52</v>
      </c>
      <c r="P834" s="52" t="s">
        <v>8774</v>
      </c>
      <c r="Q834" s="52" t="s">
        <v>1514</v>
      </c>
      <c r="R834" s="52" t="s">
        <v>10699</v>
      </c>
      <c r="S834" s="52">
        <f t="shared" ref="S834:S897" si="13">IF(OR(G834="",H834=""),"",ROUND(H834-G834,2))</f>
        <v>3.12</v>
      </c>
      <c r="T834" s="52"/>
      <c r="U834" s="52"/>
    </row>
    <row r="835" spans="1:21" s="46" customFormat="1" ht="16.5" thickTop="1" thickBot="1" x14ac:dyDescent="0.3">
      <c r="A835" s="50" t="s">
        <v>10568</v>
      </c>
      <c r="B835" s="43" t="s">
        <v>10569</v>
      </c>
      <c r="C835" s="43" t="s">
        <v>38</v>
      </c>
      <c r="D835" s="43" t="s">
        <v>17</v>
      </c>
      <c r="E835" s="43" t="s">
        <v>18</v>
      </c>
      <c r="F835" s="43" t="s">
        <v>42</v>
      </c>
      <c r="G835" s="48">
        <v>46237.543055555558</v>
      </c>
      <c r="H835" s="48">
        <v>46239.686805555553</v>
      </c>
      <c r="I835" s="43">
        <v>31</v>
      </c>
      <c r="J835" s="43" t="s">
        <v>1156</v>
      </c>
      <c r="K835" s="43" t="s">
        <v>1156</v>
      </c>
      <c r="L835" s="43" t="s">
        <v>36</v>
      </c>
      <c r="M835" s="43">
        <v>31</v>
      </c>
      <c r="N835" s="43">
        <v>30</v>
      </c>
      <c r="O835" s="43">
        <v>30</v>
      </c>
      <c r="P835" s="43" t="s">
        <v>9467</v>
      </c>
      <c r="Q835" s="43" t="s">
        <v>1517</v>
      </c>
      <c r="R835" s="43" t="s">
        <v>10698</v>
      </c>
      <c r="S835" s="52">
        <f t="shared" si="13"/>
        <v>2.14</v>
      </c>
      <c r="T835" s="47"/>
      <c r="U835" s="47"/>
    </row>
    <row r="836" spans="1:21" ht="16.5" thickTop="1" thickBot="1" x14ac:dyDescent="0.3">
      <c r="A836" s="51" t="s">
        <v>10567</v>
      </c>
      <c r="B836" s="52" t="s">
        <v>10494</v>
      </c>
      <c r="C836" s="52" t="s">
        <v>38</v>
      </c>
      <c r="D836" s="52" t="s">
        <v>17</v>
      </c>
      <c r="E836" s="52" t="s">
        <v>18</v>
      </c>
      <c r="F836" s="52" t="s">
        <v>28</v>
      </c>
      <c r="G836" s="53">
        <v>46237.54583333333</v>
      </c>
      <c r="H836" s="53">
        <v>46239.486805555556</v>
      </c>
      <c r="I836" s="52">
        <v>1451</v>
      </c>
      <c r="J836" s="52" t="s">
        <v>2373</v>
      </c>
      <c r="K836" s="52" t="s">
        <v>8264</v>
      </c>
      <c r="L836" s="52" t="s">
        <v>36</v>
      </c>
      <c r="M836" s="52">
        <v>1439</v>
      </c>
      <c r="N836" s="52">
        <v>1439</v>
      </c>
      <c r="O836" s="52">
        <v>1451</v>
      </c>
      <c r="P836" s="52" t="s">
        <v>10648</v>
      </c>
      <c r="Q836" s="52" t="s">
        <v>1517</v>
      </c>
      <c r="R836" s="52" t="s">
        <v>10697</v>
      </c>
      <c r="S836" s="52">
        <f t="shared" si="13"/>
        <v>1.94</v>
      </c>
      <c r="T836" s="52"/>
      <c r="U836" s="52"/>
    </row>
    <row r="837" spans="1:21" s="46" customFormat="1" ht="16.5" thickTop="1" thickBot="1" x14ac:dyDescent="0.3">
      <c r="A837" s="50" t="s">
        <v>10565</v>
      </c>
      <c r="B837" s="43" t="s">
        <v>10566</v>
      </c>
      <c r="C837" s="43" t="s">
        <v>38</v>
      </c>
      <c r="D837" s="43" t="s">
        <v>17</v>
      </c>
      <c r="E837" s="43" t="s">
        <v>18</v>
      </c>
      <c r="F837" s="43" t="s">
        <v>32</v>
      </c>
      <c r="G837" s="48">
        <v>46237.55</v>
      </c>
      <c r="H837" s="48">
        <v>46242.772916666669</v>
      </c>
      <c r="I837" s="43">
        <v>1</v>
      </c>
      <c r="J837" s="43" t="s">
        <v>2373</v>
      </c>
      <c r="K837" s="43" t="s">
        <v>8326</v>
      </c>
      <c r="L837" s="43" t="s">
        <v>33</v>
      </c>
      <c r="M837" s="43">
        <v>1</v>
      </c>
      <c r="N837" s="43">
        <v>1</v>
      </c>
      <c r="O837" s="43">
        <v>1</v>
      </c>
      <c r="P837" s="43" t="s">
        <v>1421</v>
      </c>
      <c r="Q837" s="43" t="s">
        <v>1517</v>
      </c>
      <c r="R837" s="43" t="s">
        <v>10696</v>
      </c>
      <c r="S837" s="52">
        <f t="shared" si="13"/>
        <v>5.22</v>
      </c>
      <c r="T837" s="47"/>
      <c r="U837" s="47"/>
    </row>
    <row r="838" spans="1:21" ht="16.5" thickTop="1" thickBot="1" x14ac:dyDescent="0.3">
      <c r="A838" s="51" t="s">
        <v>10563</v>
      </c>
      <c r="B838" s="52" t="s">
        <v>10564</v>
      </c>
      <c r="C838" s="52" t="s">
        <v>38</v>
      </c>
      <c r="D838" s="52" t="s">
        <v>17</v>
      </c>
      <c r="E838" s="52" t="s">
        <v>18</v>
      </c>
      <c r="F838" s="52" t="s">
        <v>42</v>
      </c>
      <c r="G838" s="53">
        <v>46237.551388888889</v>
      </c>
      <c r="H838" s="53">
        <v>46240.663888888892</v>
      </c>
      <c r="I838" s="52">
        <v>1220</v>
      </c>
      <c r="J838" s="52" t="s">
        <v>1156</v>
      </c>
      <c r="K838" s="52" t="s">
        <v>1156</v>
      </c>
      <c r="L838" s="52" t="s">
        <v>20</v>
      </c>
      <c r="M838" s="52">
        <v>72</v>
      </c>
      <c r="N838" s="52">
        <v>10</v>
      </c>
      <c r="O838" s="52">
        <v>169</v>
      </c>
      <c r="P838" s="52" t="s">
        <v>10694</v>
      </c>
      <c r="Q838" s="52" t="s">
        <v>1517</v>
      </c>
      <c r="R838" s="52" t="s">
        <v>10695</v>
      </c>
      <c r="S838" s="52">
        <f t="shared" si="13"/>
        <v>3.11</v>
      </c>
      <c r="T838" s="52"/>
      <c r="U838" s="52"/>
    </row>
    <row r="839" spans="1:21" s="46" customFormat="1" ht="16.5" thickTop="1" thickBot="1" x14ac:dyDescent="0.3">
      <c r="A839" s="50" t="s">
        <v>10561</v>
      </c>
      <c r="B839" s="43" t="s">
        <v>10562</v>
      </c>
      <c r="C839" s="43" t="s">
        <v>38</v>
      </c>
      <c r="D839" s="43" t="s">
        <v>17</v>
      </c>
      <c r="E839" s="43" t="s">
        <v>18</v>
      </c>
      <c r="F839" s="43" t="s">
        <v>32</v>
      </c>
      <c r="G839" s="48">
        <v>46237.554166666669</v>
      </c>
      <c r="H839" s="48">
        <v>46240.588194444441</v>
      </c>
      <c r="I839" s="43">
        <v>1</v>
      </c>
      <c r="J839" s="43" t="s">
        <v>2373</v>
      </c>
      <c r="K839" s="43" t="s">
        <v>8326</v>
      </c>
      <c r="L839" s="43" t="s">
        <v>25</v>
      </c>
      <c r="M839" s="43">
        <v>1</v>
      </c>
      <c r="N839" s="43">
        <v>1</v>
      </c>
      <c r="O839" s="43">
        <v>1</v>
      </c>
      <c r="P839" s="43" t="s">
        <v>1421</v>
      </c>
      <c r="Q839" s="43" t="s">
        <v>1517</v>
      </c>
      <c r="R839" s="43" t="s">
        <v>10693</v>
      </c>
      <c r="S839" s="52">
        <f t="shared" si="13"/>
        <v>3.03</v>
      </c>
      <c r="T839" s="47"/>
      <c r="U839" s="47"/>
    </row>
    <row r="840" spans="1:21" ht="16.5" thickTop="1" thickBot="1" x14ac:dyDescent="0.3">
      <c r="A840" s="51" t="s">
        <v>10559</v>
      </c>
      <c r="B840" s="52" t="s">
        <v>10560</v>
      </c>
      <c r="C840" s="52" t="s">
        <v>38</v>
      </c>
      <c r="D840" s="52" t="s">
        <v>17</v>
      </c>
      <c r="E840" s="52" t="s">
        <v>18</v>
      </c>
      <c r="F840" s="52" t="s">
        <v>32</v>
      </c>
      <c r="G840" s="53">
        <v>46237.559027777781</v>
      </c>
      <c r="H840" s="53">
        <v>46240.563194444447</v>
      </c>
      <c r="I840" s="52">
        <v>1</v>
      </c>
      <c r="J840" s="52" t="s">
        <v>2373</v>
      </c>
      <c r="K840" s="52" t="s">
        <v>8326</v>
      </c>
      <c r="L840" s="52" t="s">
        <v>33</v>
      </c>
      <c r="M840" s="52">
        <v>1</v>
      </c>
      <c r="N840" s="52">
        <v>1</v>
      </c>
      <c r="O840" s="52">
        <v>1</v>
      </c>
      <c r="P840" s="52" t="s">
        <v>1421</v>
      </c>
      <c r="Q840" s="52" t="s">
        <v>1517</v>
      </c>
      <c r="R840" s="52" t="s">
        <v>10692</v>
      </c>
      <c r="S840" s="52">
        <f t="shared" si="13"/>
        <v>3</v>
      </c>
      <c r="T840" s="52"/>
      <c r="U840" s="52"/>
    </row>
    <row r="841" spans="1:21" s="46" customFormat="1" ht="16.5" thickTop="1" thickBot="1" x14ac:dyDescent="0.3">
      <c r="A841" s="50" t="s">
        <v>10557</v>
      </c>
      <c r="B841" s="43" t="s">
        <v>10558</v>
      </c>
      <c r="C841" s="43" t="s">
        <v>38</v>
      </c>
      <c r="D841" s="43" t="s">
        <v>17</v>
      </c>
      <c r="E841" s="43" t="s">
        <v>18</v>
      </c>
      <c r="F841" s="43" t="s">
        <v>19</v>
      </c>
      <c r="G841" s="48">
        <v>46237.584027777775</v>
      </c>
      <c r="H841" s="48">
        <v>46239.652777777781</v>
      </c>
      <c r="I841" s="43">
        <v>13</v>
      </c>
      <c r="J841" s="43" t="s">
        <v>1156</v>
      </c>
      <c r="K841" s="43" t="s">
        <v>1156</v>
      </c>
      <c r="L841" s="43" t="s">
        <v>36</v>
      </c>
      <c r="M841" s="43">
        <v>13</v>
      </c>
      <c r="N841" s="43">
        <v>13</v>
      </c>
      <c r="O841" s="43">
        <v>13</v>
      </c>
      <c r="P841" s="43" t="s">
        <v>9540</v>
      </c>
      <c r="Q841" s="43" t="s">
        <v>1517</v>
      </c>
      <c r="R841" s="43" t="s">
        <v>10691</v>
      </c>
      <c r="S841" s="52">
        <f t="shared" si="13"/>
        <v>2.0699999999999998</v>
      </c>
      <c r="T841" s="47"/>
      <c r="U841" s="47"/>
    </row>
    <row r="842" spans="1:21" ht="16.5" thickTop="1" thickBot="1" x14ac:dyDescent="0.3">
      <c r="A842" s="51" t="s">
        <v>10555</v>
      </c>
      <c r="B842" s="52" t="s">
        <v>10556</v>
      </c>
      <c r="C842" s="52" t="s">
        <v>38</v>
      </c>
      <c r="D842" s="52" t="s">
        <v>17</v>
      </c>
      <c r="E842" s="52" t="s">
        <v>18</v>
      </c>
      <c r="F842" s="52" t="s">
        <v>32</v>
      </c>
      <c r="G842" s="53">
        <v>46237.629861111112</v>
      </c>
      <c r="H842" s="53">
        <v>46240.535416666666</v>
      </c>
      <c r="I842" s="52">
        <v>2</v>
      </c>
      <c r="J842" s="52" t="s">
        <v>1156</v>
      </c>
      <c r="K842" s="52" t="s">
        <v>8331</v>
      </c>
      <c r="L842" s="52" t="s">
        <v>33</v>
      </c>
      <c r="M842" s="52">
        <v>2</v>
      </c>
      <c r="N842" s="52">
        <v>2</v>
      </c>
      <c r="O842" s="52">
        <v>2</v>
      </c>
      <c r="P842" s="52" t="s">
        <v>10688</v>
      </c>
      <c r="Q842" s="52" t="s">
        <v>1546</v>
      </c>
      <c r="R842" s="52" t="s">
        <v>10690</v>
      </c>
      <c r="S842" s="52">
        <f t="shared" si="13"/>
        <v>2.91</v>
      </c>
      <c r="T842" s="52"/>
      <c r="U842" s="52"/>
    </row>
    <row r="843" spans="1:21" s="46" customFormat="1" ht="16.5" thickTop="1" thickBot="1" x14ac:dyDescent="0.3">
      <c r="A843" s="50" t="s">
        <v>10553</v>
      </c>
      <c r="B843" s="43" t="s">
        <v>10554</v>
      </c>
      <c r="C843" s="43" t="s">
        <v>38</v>
      </c>
      <c r="D843" s="43" t="s">
        <v>17</v>
      </c>
      <c r="E843" s="43" t="s">
        <v>18</v>
      </c>
      <c r="F843" s="43" t="s">
        <v>32</v>
      </c>
      <c r="G843" s="48">
        <v>46237.63958333333</v>
      </c>
      <c r="H843" s="48">
        <v>46240.540277777778</v>
      </c>
      <c r="I843" s="43">
        <v>3</v>
      </c>
      <c r="J843" s="43" t="s">
        <v>1156</v>
      </c>
      <c r="K843" s="43" t="s">
        <v>1156</v>
      </c>
      <c r="L843" s="43" t="s">
        <v>33</v>
      </c>
      <c r="M843" s="43">
        <v>3</v>
      </c>
      <c r="N843" s="43">
        <v>3</v>
      </c>
      <c r="O843" s="43">
        <v>3</v>
      </c>
      <c r="P843" s="43" t="s">
        <v>10688</v>
      </c>
      <c r="Q843" s="43" t="s">
        <v>1517</v>
      </c>
      <c r="R843" s="43" t="s">
        <v>10689</v>
      </c>
      <c r="S843" s="52">
        <f t="shared" si="13"/>
        <v>2.9</v>
      </c>
      <c r="T843" s="47"/>
      <c r="U843" s="47"/>
    </row>
    <row r="844" spans="1:21" ht="16.5" thickTop="1" thickBot="1" x14ac:dyDescent="0.3">
      <c r="A844" s="51" t="s">
        <v>10551</v>
      </c>
      <c r="B844" s="52" t="s">
        <v>10552</v>
      </c>
      <c r="C844" s="52" t="s">
        <v>38</v>
      </c>
      <c r="D844" s="52" t="s">
        <v>17</v>
      </c>
      <c r="E844" s="52" t="s">
        <v>18</v>
      </c>
      <c r="F844" s="52" t="s">
        <v>32</v>
      </c>
      <c r="G844" s="53">
        <v>46237.665972222225</v>
      </c>
      <c r="H844" s="53">
        <v>46241.378472222219</v>
      </c>
      <c r="I844" s="52">
        <v>1202</v>
      </c>
      <c r="J844" s="52" t="s">
        <v>2373</v>
      </c>
      <c r="K844" s="52" t="s">
        <v>8317</v>
      </c>
      <c r="L844" s="52" t="s">
        <v>25</v>
      </c>
      <c r="M844" s="52">
        <v>1202</v>
      </c>
      <c r="N844" s="52">
        <v>185</v>
      </c>
      <c r="O844" s="52">
        <v>185</v>
      </c>
      <c r="P844" s="52" t="s">
        <v>10687</v>
      </c>
      <c r="Q844" s="52" t="s">
        <v>1517</v>
      </c>
      <c r="R844" s="52"/>
      <c r="S844" s="52">
        <f t="shared" si="13"/>
        <v>3.71</v>
      </c>
      <c r="T844" s="52"/>
      <c r="U844" s="52"/>
    </row>
    <row r="845" spans="1:21" s="46" customFormat="1" ht="16.5" thickTop="1" thickBot="1" x14ac:dyDescent="0.3">
      <c r="A845" s="50" t="s">
        <v>10549</v>
      </c>
      <c r="B845" s="43" t="s">
        <v>10550</v>
      </c>
      <c r="C845" s="43" t="s">
        <v>38</v>
      </c>
      <c r="D845" s="43" t="s">
        <v>17</v>
      </c>
      <c r="E845" s="43" t="s">
        <v>18</v>
      </c>
      <c r="F845" s="43" t="s">
        <v>42</v>
      </c>
      <c r="G845" s="48">
        <v>46237.668055555558</v>
      </c>
      <c r="H845" s="48">
        <v>46240.553472222222</v>
      </c>
      <c r="I845" s="43">
        <v>2</v>
      </c>
      <c r="J845" s="43" t="s">
        <v>1156</v>
      </c>
      <c r="K845" s="43" t="s">
        <v>1156</v>
      </c>
      <c r="L845" s="43" t="s">
        <v>33</v>
      </c>
      <c r="M845" s="43">
        <v>2</v>
      </c>
      <c r="N845" s="43">
        <v>2</v>
      </c>
      <c r="O845" s="43">
        <v>2</v>
      </c>
      <c r="P845" s="43" t="s">
        <v>9030</v>
      </c>
      <c r="Q845" s="43" t="s">
        <v>1517</v>
      </c>
      <c r="R845" s="43" t="s">
        <v>10686</v>
      </c>
      <c r="S845" s="52">
        <f t="shared" si="13"/>
        <v>2.89</v>
      </c>
      <c r="T845" s="47"/>
      <c r="U845" s="47"/>
    </row>
    <row r="846" spans="1:21" ht="16.5" thickTop="1" thickBot="1" x14ac:dyDescent="0.3">
      <c r="A846" s="51" t="s">
        <v>10547</v>
      </c>
      <c r="B846" s="52" t="s">
        <v>10548</v>
      </c>
      <c r="C846" s="52" t="s">
        <v>38</v>
      </c>
      <c r="D846" s="52" t="s">
        <v>17</v>
      </c>
      <c r="E846" s="52" t="s">
        <v>18</v>
      </c>
      <c r="F846" s="52" t="s">
        <v>42</v>
      </c>
      <c r="G846" s="53">
        <v>46237.677777777775</v>
      </c>
      <c r="H846" s="53">
        <v>46241.077777777777</v>
      </c>
      <c r="I846" s="52">
        <v>1337</v>
      </c>
      <c r="J846" s="52" t="s">
        <v>1156</v>
      </c>
      <c r="K846" s="52" t="s">
        <v>1156</v>
      </c>
      <c r="L846" s="52" t="s">
        <v>25</v>
      </c>
      <c r="M846" s="52">
        <v>1291</v>
      </c>
      <c r="N846" s="52">
        <v>157</v>
      </c>
      <c r="O846" s="52">
        <v>162</v>
      </c>
      <c r="P846" s="52" t="s">
        <v>10684</v>
      </c>
      <c r="Q846" s="52" t="s">
        <v>1517</v>
      </c>
      <c r="R846" s="52" t="s">
        <v>10685</v>
      </c>
      <c r="S846" s="52">
        <f t="shared" si="13"/>
        <v>3.4</v>
      </c>
      <c r="T846" s="52"/>
      <c r="U846" s="52"/>
    </row>
    <row r="847" spans="1:21" s="46" customFormat="1" ht="16.5" thickTop="1" thickBot="1" x14ac:dyDescent="0.3">
      <c r="A847" s="50" t="s">
        <v>10545</v>
      </c>
      <c r="B847" s="43" t="s">
        <v>10546</v>
      </c>
      <c r="C847" s="43" t="s">
        <v>38</v>
      </c>
      <c r="D847" s="43" t="s">
        <v>17</v>
      </c>
      <c r="E847" s="43" t="s">
        <v>18</v>
      </c>
      <c r="F847" s="43" t="s">
        <v>42</v>
      </c>
      <c r="G847" s="48">
        <v>46237.684027777781</v>
      </c>
      <c r="H847" s="48">
        <v>46240.511111111111</v>
      </c>
      <c r="I847" s="43">
        <v>19</v>
      </c>
      <c r="J847" s="43" t="s">
        <v>2373</v>
      </c>
      <c r="K847" s="43" t="s">
        <v>8317</v>
      </c>
      <c r="L847" s="43" t="s">
        <v>37</v>
      </c>
      <c r="M847" s="43">
        <v>19</v>
      </c>
      <c r="N847" s="43">
        <v>19</v>
      </c>
      <c r="O847" s="43">
        <v>19</v>
      </c>
      <c r="P847" s="43" t="s">
        <v>10682</v>
      </c>
      <c r="Q847" s="43" t="s">
        <v>1517</v>
      </c>
      <c r="R847" s="43" t="s">
        <v>10683</v>
      </c>
      <c r="S847" s="52">
        <f t="shared" si="13"/>
        <v>2.83</v>
      </c>
      <c r="T847" s="47"/>
      <c r="U847" s="47"/>
    </row>
    <row r="848" spans="1:21" ht="16.5" thickTop="1" thickBot="1" x14ac:dyDescent="0.3">
      <c r="A848" s="51" t="s">
        <v>10543</v>
      </c>
      <c r="B848" s="52" t="s">
        <v>10544</v>
      </c>
      <c r="C848" s="52" t="s">
        <v>38</v>
      </c>
      <c r="D848" s="52" t="s">
        <v>17</v>
      </c>
      <c r="E848" s="52" t="s">
        <v>18</v>
      </c>
      <c r="F848" s="52" t="s">
        <v>32</v>
      </c>
      <c r="G848" s="53">
        <v>46237.699305555558</v>
      </c>
      <c r="H848" s="53">
        <v>46240.55972222222</v>
      </c>
      <c r="I848" s="52">
        <v>41</v>
      </c>
      <c r="J848" s="52" t="s">
        <v>1156</v>
      </c>
      <c r="K848" s="52" t="s">
        <v>1156</v>
      </c>
      <c r="L848" s="52" t="s">
        <v>8486</v>
      </c>
      <c r="M848" s="52">
        <v>41</v>
      </c>
      <c r="N848" s="52">
        <v>41</v>
      </c>
      <c r="O848" s="52">
        <v>41</v>
      </c>
      <c r="P848" s="52" t="s">
        <v>8760</v>
      </c>
      <c r="Q848" s="52" t="s">
        <v>1514</v>
      </c>
      <c r="R848" s="52" t="s">
        <v>10681</v>
      </c>
      <c r="S848" s="52">
        <f t="shared" si="13"/>
        <v>2.86</v>
      </c>
      <c r="T848" s="52"/>
      <c r="U848" s="52"/>
    </row>
    <row r="849" spans="1:21" s="46" customFormat="1" ht="16.5" thickTop="1" thickBot="1" x14ac:dyDescent="0.3">
      <c r="A849" s="50" t="s">
        <v>10541</v>
      </c>
      <c r="B849" s="43" t="s">
        <v>10542</v>
      </c>
      <c r="C849" s="43" t="s">
        <v>38</v>
      </c>
      <c r="D849" s="43" t="s">
        <v>17</v>
      </c>
      <c r="E849" s="43" t="s">
        <v>18</v>
      </c>
      <c r="F849" s="43" t="s">
        <v>32</v>
      </c>
      <c r="G849" s="48">
        <v>46237.703472222223</v>
      </c>
      <c r="H849" s="48">
        <v>46240.692361111112</v>
      </c>
      <c r="I849" s="43">
        <v>25</v>
      </c>
      <c r="J849" s="43" t="s">
        <v>1156</v>
      </c>
      <c r="K849" s="43" t="s">
        <v>1156</v>
      </c>
      <c r="L849" s="43" t="s">
        <v>8486</v>
      </c>
      <c r="M849" s="43">
        <v>25</v>
      </c>
      <c r="N849" s="43">
        <v>25</v>
      </c>
      <c r="O849" s="43">
        <v>25</v>
      </c>
      <c r="P849" s="43" t="s">
        <v>10679</v>
      </c>
      <c r="Q849" s="43" t="s">
        <v>1514</v>
      </c>
      <c r="R849" s="43" t="s">
        <v>10680</v>
      </c>
      <c r="S849" s="52">
        <f t="shared" si="13"/>
        <v>2.99</v>
      </c>
      <c r="T849" s="47"/>
      <c r="U849" s="47"/>
    </row>
    <row r="850" spans="1:21" ht="16.5" thickTop="1" thickBot="1" x14ac:dyDescent="0.3">
      <c r="A850" s="51" t="s">
        <v>10539</v>
      </c>
      <c r="B850" s="52" t="s">
        <v>10540</v>
      </c>
      <c r="C850" s="52" t="s">
        <v>38</v>
      </c>
      <c r="D850" s="52" t="s">
        <v>17</v>
      </c>
      <c r="E850" s="52" t="s">
        <v>18</v>
      </c>
      <c r="F850" s="52" t="s">
        <v>28</v>
      </c>
      <c r="G850" s="53">
        <v>46237.71875</v>
      </c>
      <c r="H850" s="53">
        <v>46239.660416666666</v>
      </c>
      <c r="I850" s="52">
        <v>11</v>
      </c>
      <c r="J850" s="52" t="s">
        <v>1156</v>
      </c>
      <c r="K850" s="52" t="s">
        <v>10281</v>
      </c>
      <c r="L850" s="52" t="s">
        <v>33</v>
      </c>
      <c r="M850" s="52">
        <v>11</v>
      </c>
      <c r="N850" s="52">
        <v>11</v>
      </c>
      <c r="O850" s="52">
        <v>11</v>
      </c>
      <c r="P850" s="52" t="s">
        <v>1415</v>
      </c>
      <c r="Q850" s="52" t="s">
        <v>1546</v>
      </c>
      <c r="R850" s="52" t="s">
        <v>10678</v>
      </c>
      <c r="S850" s="52">
        <f t="shared" si="13"/>
        <v>1.94</v>
      </c>
      <c r="T850" s="52"/>
      <c r="U850" s="52"/>
    </row>
    <row r="851" spans="1:21" s="46" customFormat="1" ht="16.5" thickTop="1" thickBot="1" x14ac:dyDescent="0.3">
      <c r="A851" s="50" t="s">
        <v>10537</v>
      </c>
      <c r="B851" s="43" t="s">
        <v>10538</v>
      </c>
      <c r="C851" s="43" t="s">
        <v>38</v>
      </c>
      <c r="D851" s="43" t="s">
        <v>17</v>
      </c>
      <c r="E851" s="43" t="s">
        <v>18</v>
      </c>
      <c r="F851" s="43" t="s">
        <v>42</v>
      </c>
      <c r="G851" s="48">
        <v>46237.761805555558</v>
      </c>
      <c r="H851" s="48">
        <v>46241.525694444441</v>
      </c>
      <c r="I851" s="43">
        <v>80</v>
      </c>
      <c r="J851" s="43" t="s">
        <v>1156</v>
      </c>
      <c r="K851" s="43" t="s">
        <v>1156</v>
      </c>
      <c r="L851" s="43" t="s">
        <v>10676</v>
      </c>
      <c r="M851" s="43">
        <v>80</v>
      </c>
      <c r="N851" s="43">
        <v>80</v>
      </c>
      <c r="O851" s="43">
        <v>80</v>
      </c>
      <c r="P851" s="43" t="s">
        <v>1300</v>
      </c>
      <c r="Q851" s="43" t="s">
        <v>1517</v>
      </c>
      <c r="R851" s="43" t="s">
        <v>10677</v>
      </c>
      <c r="S851" s="52">
        <f t="shared" si="13"/>
        <v>3.76</v>
      </c>
      <c r="T851" s="47"/>
      <c r="U851" s="47"/>
    </row>
    <row r="852" spans="1:21" ht="16.5" thickTop="1" thickBot="1" x14ac:dyDescent="0.3">
      <c r="A852" s="51" t="s">
        <v>10535</v>
      </c>
      <c r="B852" s="52" t="s">
        <v>10536</v>
      </c>
      <c r="C852" s="52" t="s">
        <v>38</v>
      </c>
      <c r="D852" s="52" t="s">
        <v>17</v>
      </c>
      <c r="E852" s="52" t="s">
        <v>18</v>
      </c>
      <c r="F852" s="52" t="s">
        <v>32</v>
      </c>
      <c r="G852" s="53">
        <v>46237.772222222222</v>
      </c>
      <c r="H852" s="53">
        <v>46240.566666666666</v>
      </c>
      <c r="I852" s="52">
        <v>128</v>
      </c>
      <c r="J852" s="52" t="s">
        <v>1156</v>
      </c>
      <c r="K852" s="52" t="s">
        <v>1156</v>
      </c>
      <c r="L852" s="52" t="s">
        <v>25</v>
      </c>
      <c r="M852" s="52">
        <v>116</v>
      </c>
      <c r="N852" s="52">
        <v>19</v>
      </c>
      <c r="O852" s="52">
        <v>21</v>
      </c>
      <c r="P852" s="52" t="s">
        <v>10674</v>
      </c>
      <c r="Q852" s="52" t="s">
        <v>1517</v>
      </c>
      <c r="R852" s="52" t="s">
        <v>10675</v>
      </c>
      <c r="S852" s="52">
        <f t="shared" si="13"/>
        <v>2.79</v>
      </c>
      <c r="T852" s="52"/>
      <c r="U852" s="52"/>
    </row>
    <row r="853" spans="1:21" s="46" customFormat="1" ht="16.5" thickTop="1" thickBot="1" x14ac:dyDescent="0.3">
      <c r="A853" s="50" t="s">
        <v>10533</v>
      </c>
      <c r="B853" s="43" t="s">
        <v>10534</v>
      </c>
      <c r="C853" s="43" t="s">
        <v>9636</v>
      </c>
      <c r="D853" s="43" t="s">
        <v>17</v>
      </c>
      <c r="E853" s="43" t="s">
        <v>18</v>
      </c>
      <c r="F853" s="43" t="s">
        <v>42</v>
      </c>
      <c r="G853" s="48">
        <v>46237.777777777781</v>
      </c>
      <c r="H853" s="48">
        <v>46241.806944444441</v>
      </c>
      <c r="I853" s="43">
        <v>3235</v>
      </c>
      <c r="J853" s="43" t="s">
        <v>1156</v>
      </c>
      <c r="K853" s="43" t="s">
        <v>8350</v>
      </c>
      <c r="L853" s="43" t="s">
        <v>31</v>
      </c>
      <c r="M853" s="43"/>
      <c r="N853" s="43"/>
      <c r="O853" s="43">
        <v>349</v>
      </c>
      <c r="P853" s="43" t="s">
        <v>1341</v>
      </c>
      <c r="Q853" s="43" t="s">
        <v>1546</v>
      </c>
      <c r="R853" s="43"/>
      <c r="S853" s="52">
        <f t="shared" si="13"/>
        <v>4.03</v>
      </c>
      <c r="T853" s="47"/>
      <c r="U853" s="47"/>
    </row>
    <row r="854" spans="1:21" ht="16.5" thickTop="1" thickBot="1" x14ac:dyDescent="0.3">
      <c r="A854" s="51" t="s">
        <v>10531</v>
      </c>
      <c r="B854" s="52" t="s">
        <v>10532</v>
      </c>
      <c r="C854" s="52" t="s">
        <v>38</v>
      </c>
      <c r="D854" s="52" t="s">
        <v>17</v>
      </c>
      <c r="E854" s="52" t="s">
        <v>18</v>
      </c>
      <c r="F854" s="52" t="s">
        <v>32</v>
      </c>
      <c r="G854" s="53">
        <v>46237.78125</v>
      </c>
      <c r="H854" s="53">
        <v>46241.678472222222</v>
      </c>
      <c r="I854" s="52">
        <v>3</v>
      </c>
      <c r="J854" s="52" t="s">
        <v>2373</v>
      </c>
      <c r="K854" s="52" t="s">
        <v>8317</v>
      </c>
      <c r="L854" s="52" t="s">
        <v>33</v>
      </c>
      <c r="M854" s="52">
        <v>3</v>
      </c>
      <c r="N854" s="52">
        <v>3</v>
      </c>
      <c r="O854" s="52">
        <v>3</v>
      </c>
      <c r="P854" s="52" t="s">
        <v>8576</v>
      </c>
      <c r="Q854" s="52" t="s">
        <v>1546</v>
      </c>
      <c r="R854" s="52" t="s">
        <v>10673</v>
      </c>
      <c r="S854" s="52">
        <f t="shared" si="13"/>
        <v>3.9</v>
      </c>
      <c r="T854" s="52"/>
      <c r="U854" s="52"/>
    </row>
    <row r="855" spans="1:21" s="46" customFormat="1" ht="16.5" thickTop="1" thickBot="1" x14ac:dyDescent="0.3">
      <c r="A855" s="50" t="s">
        <v>10529</v>
      </c>
      <c r="B855" s="43" t="s">
        <v>10530</v>
      </c>
      <c r="C855" s="43" t="s">
        <v>38</v>
      </c>
      <c r="D855" s="43" t="s">
        <v>17</v>
      </c>
      <c r="E855" s="43" t="s">
        <v>18</v>
      </c>
      <c r="F855" s="43" t="s">
        <v>32</v>
      </c>
      <c r="G855" s="48">
        <v>46237.784722222219</v>
      </c>
      <c r="H855" s="48">
        <v>46240.532638888886</v>
      </c>
      <c r="I855" s="43">
        <v>7</v>
      </c>
      <c r="J855" s="43" t="s">
        <v>2373</v>
      </c>
      <c r="K855" s="43" t="s">
        <v>8310</v>
      </c>
      <c r="L855" s="43" t="s">
        <v>33</v>
      </c>
      <c r="M855" s="43">
        <v>6</v>
      </c>
      <c r="N855" s="43">
        <v>6</v>
      </c>
      <c r="O855" s="43">
        <v>7</v>
      </c>
      <c r="P855" s="43" t="s">
        <v>9846</v>
      </c>
      <c r="Q855" s="43" t="s">
        <v>1517</v>
      </c>
      <c r="R855" s="43" t="s">
        <v>10672</v>
      </c>
      <c r="S855" s="52">
        <f t="shared" si="13"/>
        <v>2.75</v>
      </c>
      <c r="T855" s="47"/>
      <c r="U855" s="47"/>
    </row>
    <row r="856" spans="1:21" ht="16.5" thickTop="1" thickBot="1" x14ac:dyDescent="0.3">
      <c r="A856" s="51" t="s">
        <v>10527</v>
      </c>
      <c r="B856" s="52" t="s">
        <v>10528</v>
      </c>
      <c r="C856" s="52" t="s">
        <v>38</v>
      </c>
      <c r="D856" s="52" t="s">
        <v>17</v>
      </c>
      <c r="E856" s="52" t="s">
        <v>18</v>
      </c>
      <c r="F856" s="52" t="s">
        <v>32</v>
      </c>
      <c r="G856" s="53">
        <v>46237.787499999999</v>
      </c>
      <c r="H856" s="53">
        <v>46239.668055555558</v>
      </c>
      <c r="I856" s="52">
        <v>1</v>
      </c>
      <c r="J856" s="52" t="s">
        <v>1156</v>
      </c>
      <c r="K856" s="52" t="s">
        <v>1156</v>
      </c>
      <c r="L856" s="52" t="s">
        <v>33</v>
      </c>
      <c r="M856" s="52">
        <v>1</v>
      </c>
      <c r="N856" s="52">
        <v>1</v>
      </c>
      <c r="O856" s="52">
        <v>1</v>
      </c>
      <c r="P856" s="52" t="s">
        <v>2026</v>
      </c>
      <c r="Q856" s="52" t="s">
        <v>1517</v>
      </c>
      <c r="R856" s="52" t="s">
        <v>10671</v>
      </c>
      <c r="S856" s="52">
        <f t="shared" si="13"/>
        <v>1.88</v>
      </c>
      <c r="T856" s="52"/>
      <c r="U856" s="52"/>
    </row>
    <row r="857" spans="1:21" s="46" customFormat="1" ht="16.5" thickTop="1" thickBot="1" x14ac:dyDescent="0.3">
      <c r="A857" s="50" t="s">
        <v>10525</v>
      </c>
      <c r="B857" s="43" t="s">
        <v>10526</v>
      </c>
      <c r="C857" s="43" t="s">
        <v>38</v>
      </c>
      <c r="D857" s="43" t="s">
        <v>17</v>
      </c>
      <c r="E857" s="43" t="s">
        <v>18</v>
      </c>
      <c r="F857" s="43" t="s">
        <v>32</v>
      </c>
      <c r="G857" s="48">
        <v>46237.790972222225</v>
      </c>
      <c r="H857" s="48">
        <v>46242.824999999997</v>
      </c>
      <c r="I857" s="43">
        <v>523</v>
      </c>
      <c r="J857" s="43" t="s">
        <v>1156</v>
      </c>
      <c r="K857" s="43" t="s">
        <v>1156</v>
      </c>
      <c r="L857" s="43" t="s">
        <v>25</v>
      </c>
      <c r="M857" s="43">
        <v>521</v>
      </c>
      <c r="N857" s="43">
        <v>119</v>
      </c>
      <c r="O857" s="43">
        <v>120</v>
      </c>
      <c r="P857" s="43" t="s">
        <v>1318</v>
      </c>
      <c r="Q857" s="43" t="s">
        <v>1517</v>
      </c>
      <c r="R857" s="43" t="s">
        <v>10670</v>
      </c>
      <c r="S857" s="52">
        <f t="shared" si="13"/>
        <v>5.03</v>
      </c>
      <c r="T857" s="47"/>
      <c r="U857" s="47"/>
    </row>
    <row r="858" spans="1:21" ht="16.5" thickTop="1" thickBot="1" x14ac:dyDescent="0.3">
      <c r="A858" s="51" t="s">
        <v>10523</v>
      </c>
      <c r="B858" s="52" t="s">
        <v>10524</v>
      </c>
      <c r="C858" s="52" t="s">
        <v>38</v>
      </c>
      <c r="D858" s="52" t="s">
        <v>17</v>
      </c>
      <c r="E858" s="52" t="s">
        <v>18</v>
      </c>
      <c r="F858" s="52" t="s">
        <v>32</v>
      </c>
      <c r="G858" s="53">
        <v>46237.793749999997</v>
      </c>
      <c r="H858" s="53">
        <v>46240.676388888889</v>
      </c>
      <c r="I858" s="52">
        <v>20</v>
      </c>
      <c r="J858" s="52" t="s">
        <v>1156</v>
      </c>
      <c r="K858" s="52" t="s">
        <v>1156</v>
      </c>
      <c r="L858" s="52" t="s">
        <v>33</v>
      </c>
      <c r="M858" s="52">
        <v>20</v>
      </c>
      <c r="N858" s="52">
        <v>20</v>
      </c>
      <c r="O858" s="52">
        <v>20</v>
      </c>
      <c r="P858" s="52" t="s">
        <v>1460</v>
      </c>
      <c r="Q858" s="52" t="s">
        <v>1546</v>
      </c>
      <c r="R858" s="52" t="s">
        <v>10669</v>
      </c>
      <c r="S858" s="52">
        <f t="shared" si="13"/>
        <v>2.88</v>
      </c>
      <c r="T858" s="52"/>
      <c r="U858" s="52"/>
    </row>
    <row r="859" spans="1:21" s="46" customFormat="1" ht="16.5" thickTop="1" thickBot="1" x14ac:dyDescent="0.3">
      <c r="A859" s="50" t="s">
        <v>10521</v>
      </c>
      <c r="B859" s="43" t="s">
        <v>10522</v>
      </c>
      <c r="C859" s="43" t="s">
        <v>38</v>
      </c>
      <c r="D859" s="43" t="s">
        <v>17</v>
      </c>
      <c r="E859" s="43" t="s">
        <v>18</v>
      </c>
      <c r="F859" s="43" t="s">
        <v>42</v>
      </c>
      <c r="G859" s="48">
        <v>46238.584027777775</v>
      </c>
      <c r="H859" s="48">
        <v>46261.428472222222</v>
      </c>
      <c r="I859" s="43">
        <v>14</v>
      </c>
      <c r="J859" s="43" t="s">
        <v>1156</v>
      </c>
      <c r="K859" s="43" t="s">
        <v>10666</v>
      </c>
      <c r="L859" s="43" t="s">
        <v>8475</v>
      </c>
      <c r="M859" s="43">
        <v>14</v>
      </c>
      <c r="N859" s="43">
        <v>14</v>
      </c>
      <c r="O859" s="43">
        <v>14</v>
      </c>
      <c r="P859" s="43" t="s">
        <v>10667</v>
      </c>
      <c r="Q859" s="43" t="s">
        <v>1517</v>
      </c>
      <c r="R859" s="43" t="s">
        <v>10668</v>
      </c>
      <c r="S859" s="52">
        <f t="shared" si="13"/>
        <v>22.84</v>
      </c>
      <c r="T859" s="47"/>
      <c r="U859" s="47"/>
    </row>
    <row r="860" spans="1:21" ht="16.5" thickTop="1" thickBot="1" x14ac:dyDescent="0.3">
      <c r="A860" s="51" t="s">
        <v>10519</v>
      </c>
      <c r="B860" s="52" t="s">
        <v>10520</v>
      </c>
      <c r="C860" s="52" t="s">
        <v>38</v>
      </c>
      <c r="D860" s="52" t="s">
        <v>17</v>
      </c>
      <c r="E860" s="52" t="s">
        <v>18</v>
      </c>
      <c r="F860" s="52" t="s">
        <v>32</v>
      </c>
      <c r="G860" s="53">
        <v>46238.59375</v>
      </c>
      <c r="H860" s="53">
        <v>46242.71597222222</v>
      </c>
      <c r="I860" s="52">
        <v>38</v>
      </c>
      <c r="J860" s="52" t="s">
        <v>2373</v>
      </c>
      <c r="K860" s="52" t="s">
        <v>8317</v>
      </c>
      <c r="L860" s="52" t="s">
        <v>36</v>
      </c>
      <c r="M860" s="52">
        <v>38</v>
      </c>
      <c r="N860" s="52">
        <v>38</v>
      </c>
      <c r="O860" s="52">
        <v>38</v>
      </c>
      <c r="P860" s="52" t="s">
        <v>1330</v>
      </c>
      <c r="Q860" s="52" t="s">
        <v>1517</v>
      </c>
      <c r="R860" s="52" t="s">
        <v>10665</v>
      </c>
      <c r="S860" s="52">
        <f t="shared" si="13"/>
        <v>4.12</v>
      </c>
      <c r="T860" s="52"/>
      <c r="U860" s="52"/>
    </row>
    <row r="861" spans="1:21" s="46" customFormat="1" ht="16.5" thickTop="1" thickBot="1" x14ac:dyDescent="0.3">
      <c r="A861" s="50" t="s">
        <v>10517</v>
      </c>
      <c r="B861" s="43" t="s">
        <v>10518</v>
      </c>
      <c r="C861" s="43" t="s">
        <v>38</v>
      </c>
      <c r="D861" s="43" t="s">
        <v>17</v>
      </c>
      <c r="E861" s="43" t="s">
        <v>18</v>
      </c>
      <c r="F861" s="43" t="s">
        <v>42</v>
      </c>
      <c r="G861" s="48">
        <v>46238.617361111108</v>
      </c>
      <c r="H861" s="48">
        <v>46242.821527777778</v>
      </c>
      <c r="I861" s="43">
        <v>261</v>
      </c>
      <c r="J861" s="43" t="s">
        <v>1156</v>
      </c>
      <c r="K861" s="43" t="s">
        <v>1156</v>
      </c>
      <c r="L861" s="43" t="s">
        <v>25</v>
      </c>
      <c r="M861" s="43">
        <v>186</v>
      </c>
      <c r="N861" s="43">
        <v>32</v>
      </c>
      <c r="O861" s="43">
        <v>47</v>
      </c>
      <c r="P861" s="43" t="s">
        <v>10338</v>
      </c>
      <c r="Q861" s="43" t="s">
        <v>1517</v>
      </c>
      <c r="R861" s="43" t="s">
        <v>10664</v>
      </c>
      <c r="S861" s="52">
        <f t="shared" si="13"/>
        <v>4.2</v>
      </c>
      <c r="T861" s="47"/>
      <c r="U861" s="47"/>
    </row>
    <row r="862" spans="1:21" ht="16.5" thickTop="1" thickBot="1" x14ac:dyDescent="0.3">
      <c r="A862" s="51" t="s">
        <v>10515</v>
      </c>
      <c r="B862" s="52" t="s">
        <v>10516</v>
      </c>
      <c r="C862" s="52" t="s">
        <v>38</v>
      </c>
      <c r="D862" s="52" t="s">
        <v>17</v>
      </c>
      <c r="E862" s="52" t="s">
        <v>18</v>
      </c>
      <c r="F862" s="52" t="s">
        <v>42</v>
      </c>
      <c r="G862" s="53">
        <v>46238.629861111112</v>
      </c>
      <c r="H862" s="53">
        <v>46243.017361111109</v>
      </c>
      <c r="I862" s="52">
        <v>161</v>
      </c>
      <c r="J862" s="52" t="s">
        <v>1156</v>
      </c>
      <c r="K862" s="52" t="s">
        <v>1156</v>
      </c>
      <c r="L862" s="52" t="s">
        <v>25</v>
      </c>
      <c r="M862" s="52">
        <v>161</v>
      </c>
      <c r="N862" s="52">
        <v>20</v>
      </c>
      <c r="O862" s="52">
        <v>20</v>
      </c>
      <c r="P862" s="52" t="s">
        <v>10662</v>
      </c>
      <c r="Q862" s="52" t="s">
        <v>1517</v>
      </c>
      <c r="R862" s="52" t="s">
        <v>10663</v>
      </c>
      <c r="S862" s="52">
        <f t="shared" si="13"/>
        <v>4.3899999999999997</v>
      </c>
      <c r="T862" s="52"/>
      <c r="U862" s="52"/>
    </row>
    <row r="863" spans="1:21" s="46" customFormat="1" ht="16.5" thickTop="1" thickBot="1" x14ac:dyDescent="0.3">
      <c r="A863" s="50" t="s">
        <v>10513</v>
      </c>
      <c r="B863" s="43" t="s">
        <v>10514</v>
      </c>
      <c r="C863" s="43" t="s">
        <v>38</v>
      </c>
      <c r="D863" s="43" t="s">
        <v>17</v>
      </c>
      <c r="E863" s="43" t="s">
        <v>18</v>
      </c>
      <c r="F863" s="43" t="s">
        <v>42</v>
      </c>
      <c r="G863" s="48">
        <v>46238.632638888892</v>
      </c>
      <c r="H863" s="48">
        <v>46242.611805555556</v>
      </c>
      <c r="I863" s="43">
        <v>40</v>
      </c>
      <c r="J863" s="43" t="s">
        <v>1156</v>
      </c>
      <c r="K863" s="43" t="s">
        <v>1156</v>
      </c>
      <c r="L863" s="43" t="s">
        <v>36</v>
      </c>
      <c r="M863" s="43">
        <v>40</v>
      </c>
      <c r="N863" s="43">
        <v>40</v>
      </c>
      <c r="O863" s="43">
        <v>40</v>
      </c>
      <c r="P863" s="43" t="s">
        <v>1429</v>
      </c>
      <c r="Q863" s="43" t="s">
        <v>1517</v>
      </c>
      <c r="R863" s="43" t="s">
        <v>10661</v>
      </c>
      <c r="S863" s="52">
        <f t="shared" si="13"/>
        <v>3.98</v>
      </c>
      <c r="T863" s="47"/>
      <c r="U863" s="47"/>
    </row>
    <row r="864" spans="1:21" ht="16.5" thickTop="1" thickBot="1" x14ac:dyDescent="0.3">
      <c r="A864" s="51" t="s">
        <v>10511</v>
      </c>
      <c r="B864" s="52" t="s">
        <v>10512</v>
      </c>
      <c r="C864" s="52" t="s">
        <v>38</v>
      </c>
      <c r="D864" s="52" t="s">
        <v>17</v>
      </c>
      <c r="E864" s="52" t="s">
        <v>18</v>
      </c>
      <c r="F864" s="52" t="s">
        <v>42</v>
      </c>
      <c r="G864" s="53">
        <v>46238.638194444444</v>
      </c>
      <c r="H864" s="53">
        <v>46240.699305555558</v>
      </c>
      <c r="I864" s="52">
        <v>152</v>
      </c>
      <c r="J864" s="52" t="s">
        <v>1156</v>
      </c>
      <c r="K864" s="52" t="s">
        <v>1156</v>
      </c>
      <c r="L864" s="52" t="s">
        <v>20</v>
      </c>
      <c r="M864" s="52">
        <v>128</v>
      </c>
      <c r="N864" s="52">
        <v>20</v>
      </c>
      <c r="O864" s="52">
        <v>24</v>
      </c>
      <c r="P864" s="52" t="s">
        <v>1414</v>
      </c>
      <c r="Q864" s="52" t="s">
        <v>1517</v>
      </c>
      <c r="R864" s="52" t="s">
        <v>10660</v>
      </c>
      <c r="S864" s="52">
        <f t="shared" si="13"/>
        <v>2.06</v>
      </c>
      <c r="T864" s="52"/>
      <c r="U864" s="52"/>
    </row>
    <row r="865" spans="1:21" s="46" customFormat="1" ht="16.5" thickTop="1" thickBot="1" x14ac:dyDescent="0.3">
      <c r="A865" s="50" t="s">
        <v>10509</v>
      </c>
      <c r="B865" s="43" t="s">
        <v>10510</v>
      </c>
      <c r="C865" s="43" t="s">
        <v>38</v>
      </c>
      <c r="D865" s="43" t="s">
        <v>17</v>
      </c>
      <c r="E865" s="43" t="s">
        <v>18</v>
      </c>
      <c r="F865" s="43" t="s">
        <v>42</v>
      </c>
      <c r="G865" s="48">
        <v>46238.654861111114</v>
      </c>
      <c r="H865" s="48">
        <v>46240.682638888888</v>
      </c>
      <c r="I865" s="43">
        <v>21</v>
      </c>
      <c r="J865" s="43" t="s">
        <v>1156</v>
      </c>
      <c r="K865" s="43" t="s">
        <v>1156</v>
      </c>
      <c r="L865" s="43" t="s">
        <v>36</v>
      </c>
      <c r="M865" s="43">
        <v>21</v>
      </c>
      <c r="N865" s="43">
        <v>21</v>
      </c>
      <c r="O865" s="43">
        <v>21</v>
      </c>
      <c r="P865" s="43" t="s">
        <v>1330</v>
      </c>
      <c r="Q865" s="43" t="s">
        <v>1517</v>
      </c>
      <c r="R865" s="43" t="s">
        <v>10659</v>
      </c>
      <c r="S865" s="52">
        <f t="shared" si="13"/>
        <v>2.0299999999999998</v>
      </c>
      <c r="T865" s="47"/>
      <c r="U865" s="47"/>
    </row>
    <row r="866" spans="1:21" ht="16.5" thickTop="1" thickBot="1" x14ac:dyDescent="0.3">
      <c r="A866" s="51" t="s">
        <v>10507</v>
      </c>
      <c r="B866" s="52" t="s">
        <v>10508</v>
      </c>
      <c r="C866" s="52" t="s">
        <v>38</v>
      </c>
      <c r="D866" s="52" t="s">
        <v>17</v>
      </c>
      <c r="E866" s="52" t="s">
        <v>18</v>
      </c>
      <c r="F866" s="52" t="s">
        <v>42</v>
      </c>
      <c r="G866" s="53">
        <v>46238.686805555553</v>
      </c>
      <c r="H866" s="53">
        <v>46240.845833333333</v>
      </c>
      <c r="I866" s="52">
        <v>39</v>
      </c>
      <c r="J866" s="52" t="s">
        <v>1156</v>
      </c>
      <c r="K866" s="52" t="s">
        <v>1156</v>
      </c>
      <c r="L866" s="52" t="s">
        <v>33</v>
      </c>
      <c r="M866" s="52">
        <v>40</v>
      </c>
      <c r="N866" s="52">
        <v>40</v>
      </c>
      <c r="O866" s="52">
        <v>40</v>
      </c>
      <c r="P866" s="52" t="s">
        <v>10657</v>
      </c>
      <c r="Q866" s="52" t="s">
        <v>1546</v>
      </c>
      <c r="R866" s="52" t="s">
        <v>10658</v>
      </c>
      <c r="S866" s="52">
        <f t="shared" si="13"/>
        <v>2.16</v>
      </c>
      <c r="T866" s="52"/>
      <c r="U866" s="52"/>
    </row>
    <row r="867" spans="1:21" s="46" customFormat="1" ht="16.5" thickTop="1" thickBot="1" x14ac:dyDescent="0.3">
      <c r="A867" s="50" t="s">
        <v>10505</v>
      </c>
      <c r="B867" s="43" t="s">
        <v>10506</v>
      </c>
      <c r="C867" s="43" t="s">
        <v>38</v>
      </c>
      <c r="D867" s="43" t="s">
        <v>17</v>
      </c>
      <c r="E867" s="43" t="s">
        <v>18</v>
      </c>
      <c r="F867" s="43" t="s">
        <v>42</v>
      </c>
      <c r="G867" s="48">
        <v>46238.763194444444</v>
      </c>
      <c r="H867" s="48">
        <v>46242.75277777778</v>
      </c>
      <c r="I867" s="43">
        <v>58</v>
      </c>
      <c r="J867" s="43" t="s">
        <v>2373</v>
      </c>
      <c r="K867" s="43" t="s">
        <v>8317</v>
      </c>
      <c r="L867" s="43" t="s">
        <v>25</v>
      </c>
      <c r="M867" s="43">
        <v>58</v>
      </c>
      <c r="N867" s="43">
        <v>58</v>
      </c>
      <c r="O867" s="43">
        <v>58</v>
      </c>
      <c r="P867" s="43" t="s">
        <v>1333</v>
      </c>
      <c r="Q867" s="43" t="s">
        <v>1517</v>
      </c>
      <c r="R867" s="43" t="s">
        <v>10656</v>
      </c>
      <c r="S867" s="52">
        <f t="shared" si="13"/>
        <v>3.99</v>
      </c>
      <c r="T867" s="47"/>
      <c r="U867" s="47"/>
    </row>
    <row r="868" spans="1:21" ht="16.5" thickTop="1" thickBot="1" x14ac:dyDescent="0.3">
      <c r="A868" s="51" t="s">
        <v>10503</v>
      </c>
      <c r="B868" s="52" t="s">
        <v>10504</v>
      </c>
      <c r="C868" s="52" t="s">
        <v>38</v>
      </c>
      <c r="D868" s="52" t="s">
        <v>17</v>
      </c>
      <c r="E868" s="52" t="s">
        <v>18</v>
      </c>
      <c r="F868" s="52" t="s">
        <v>42</v>
      </c>
      <c r="G868" s="53">
        <v>46238.76458333333</v>
      </c>
      <c r="H868" s="53">
        <v>46241.539583333331</v>
      </c>
      <c r="I868" s="52">
        <v>3</v>
      </c>
      <c r="J868" s="52" t="s">
        <v>1156</v>
      </c>
      <c r="K868" s="52" t="s">
        <v>1156</v>
      </c>
      <c r="L868" s="52" t="s">
        <v>33</v>
      </c>
      <c r="M868" s="52">
        <v>3</v>
      </c>
      <c r="N868" s="52">
        <v>3</v>
      </c>
      <c r="O868" s="52">
        <v>3</v>
      </c>
      <c r="P868" s="52" t="s">
        <v>9634</v>
      </c>
      <c r="Q868" s="52" t="s">
        <v>1517</v>
      </c>
      <c r="R868" s="52" t="s">
        <v>10655</v>
      </c>
      <c r="S868" s="52">
        <f t="shared" si="13"/>
        <v>2.78</v>
      </c>
      <c r="T868" s="52"/>
      <c r="U868" s="52"/>
    </row>
    <row r="869" spans="1:21" s="46" customFormat="1" ht="16.5" thickTop="1" thickBot="1" x14ac:dyDescent="0.3">
      <c r="A869" s="50" t="s">
        <v>10501</v>
      </c>
      <c r="B869" s="43" t="s">
        <v>10502</v>
      </c>
      <c r="C869" s="43" t="s">
        <v>38</v>
      </c>
      <c r="D869" s="43" t="s">
        <v>17</v>
      </c>
      <c r="E869" s="43" t="s">
        <v>18</v>
      </c>
      <c r="F869" s="43" t="s">
        <v>42</v>
      </c>
      <c r="G869" s="48">
        <v>46238.768750000003</v>
      </c>
      <c r="H869" s="48">
        <v>46240.6875</v>
      </c>
      <c r="I869" s="43">
        <v>51</v>
      </c>
      <c r="J869" s="43" t="s">
        <v>1156</v>
      </c>
      <c r="K869" s="43" t="s">
        <v>1156</v>
      </c>
      <c r="L869" s="43" t="s">
        <v>36</v>
      </c>
      <c r="M869" s="43">
        <v>51</v>
      </c>
      <c r="N869" s="43">
        <v>49</v>
      </c>
      <c r="O869" s="43">
        <v>49</v>
      </c>
      <c r="P869" s="43" t="s">
        <v>1443</v>
      </c>
      <c r="Q869" s="43" t="s">
        <v>1517</v>
      </c>
      <c r="R869" s="43" t="s">
        <v>10654</v>
      </c>
      <c r="S869" s="52">
        <f t="shared" si="13"/>
        <v>1.92</v>
      </c>
      <c r="T869" s="47"/>
      <c r="U869" s="47"/>
    </row>
    <row r="870" spans="1:21" ht="16.5" thickTop="1" thickBot="1" x14ac:dyDescent="0.3">
      <c r="A870" s="51" t="s">
        <v>10499</v>
      </c>
      <c r="B870" s="52" t="s">
        <v>10500</v>
      </c>
      <c r="C870" s="52" t="s">
        <v>38</v>
      </c>
      <c r="D870" s="52" t="s">
        <v>17</v>
      </c>
      <c r="E870" s="52" t="s">
        <v>18</v>
      </c>
      <c r="F870" s="52" t="s">
        <v>42</v>
      </c>
      <c r="G870" s="53">
        <v>46238.773611111108</v>
      </c>
      <c r="H870" s="53">
        <v>46242.652083333334</v>
      </c>
      <c r="I870" s="52">
        <v>62</v>
      </c>
      <c r="J870" s="52" t="s">
        <v>1156</v>
      </c>
      <c r="K870" s="52" t="s">
        <v>1156</v>
      </c>
      <c r="L870" s="52" t="s">
        <v>33</v>
      </c>
      <c r="M870" s="52">
        <v>58</v>
      </c>
      <c r="N870" s="52">
        <v>58</v>
      </c>
      <c r="O870" s="52">
        <v>62</v>
      </c>
      <c r="P870" s="52" t="s">
        <v>10652</v>
      </c>
      <c r="Q870" s="52" t="s">
        <v>1546</v>
      </c>
      <c r="R870" s="52" t="s">
        <v>10653</v>
      </c>
      <c r="S870" s="52">
        <f t="shared" si="13"/>
        <v>3.88</v>
      </c>
      <c r="T870" s="52"/>
      <c r="U870" s="52"/>
    </row>
    <row r="871" spans="1:21" s="46" customFormat="1" ht="16.5" thickTop="1" thickBot="1" x14ac:dyDescent="0.3">
      <c r="A871" s="50" t="s">
        <v>10497</v>
      </c>
      <c r="B871" s="43" t="s">
        <v>10498</v>
      </c>
      <c r="C871" s="43" t="s">
        <v>38</v>
      </c>
      <c r="D871" s="43" t="s">
        <v>17</v>
      </c>
      <c r="E871" s="43" t="s">
        <v>18</v>
      </c>
      <c r="F871" s="43" t="s">
        <v>42</v>
      </c>
      <c r="G871" s="48">
        <v>46238.813888888886</v>
      </c>
      <c r="H871" s="48">
        <v>46243.063888888886</v>
      </c>
      <c r="I871" s="43">
        <v>123</v>
      </c>
      <c r="J871" s="43" t="s">
        <v>1156</v>
      </c>
      <c r="K871" s="43" t="s">
        <v>8294</v>
      </c>
      <c r="L871" s="43" t="s">
        <v>25</v>
      </c>
      <c r="M871" s="43">
        <v>109</v>
      </c>
      <c r="N871" s="43">
        <v>20</v>
      </c>
      <c r="O871" s="43">
        <v>21</v>
      </c>
      <c r="P871" s="43" t="s">
        <v>1410</v>
      </c>
      <c r="Q871" s="43" t="s">
        <v>1546</v>
      </c>
      <c r="R871" s="43" t="s">
        <v>10651</v>
      </c>
      <c r="S871" s="52">
        <f t="shared" si="13"/>
        <v>4.25</v>
      </c>
      <c r="T871" s="47"/>
      <c r="U871" s="47"/>
    </row>
    <row r="872" spans="1:21" ht="16.5" thickTop="1" thickBot="1" x14ac:dyDescent="0.3">
      <c r="A872" s="51" t="s">
        <v>10495</v>
      </c>
      <c r="B872" s="52" t="s">
        <v>10496</v>
      </c>
      <c r="C872" s="52" t="s">
        <v>38</v>
      </c>
      <c r="D872" s="52" t="s">
        <v>17</v>
      </c>
      <c r="E872" s="52" t="s">
        <v>18</v>
      </c>
      <c r="F872" s="52" t="s">
        <v>32</v>
      </c>
      <c r="G872" s="53">
        <v>46238.820138888892</v>
      </c>
      <c r="H872" s="53">
        <v>46240.710416666669</v>
      </c>
      <c r="I872" s="52">
        <v>565</v>
      </c>
      <c r="J872" s="52" t="s">
        <v>1156</v>
      </c>
      <c r="K872" s="52" t="s">
        <v>1156</v>
      </c>
      <c r="L872" s="52" t="s">
        <v>25</v>
      </c>
      <c r="M872" s="52">
        <v>565</v>
      </c>
      <c r="N872" s="52">
        <v>114</v>
      </c>
      <c r="O872" s="52">
        <v>114</v>
      </c>
      <c r="P872" s="52" t="s">
        <v>1318</v>
      </c>
      <c r="Q872" s="52" t="s">
        <v>1517</v>
      </c>
      <c r="R872" s="52" t="s">
        <v>10650</v>
      </c>
      <c r="S872" s="52">
        <f t="shared" si="13"/>
        <v>1.89</v>
      </c>
      <c r="T872" s="52"/>
      <c r="U872" s="52"/>
    </row>
    <row r="873" spans="1:21" s="46" customFormat="1" ht="16.5" thickTop="1" thickBot="1" x14ac:dyDescent="0.3">
      <c r="A873" s="50" t="s">
        <v>10493</v>
      </c>
      <c r="B873" s="43" t="s">
        <v>10494</v>
      </c>
      <c r="C873" s="43" t="s">
        <v>39</v>
      </c>
      <c r="D873" s="43" t="s">
        <v>17</v>
      </c>
      <c r="E873" s="43" t="s">
        <v>18</v>
      </c>
      <c r="F873" s="43" t="s">
        <v>19</v>
      </c>
      <c r="G873" s="48">
        <v>46239.47152777778</v>
      </c>
      <c r="H873" s="48">
        <v>46242.779861111114</v>
      </c>
      <c r="I873" s="43" t="s">
        <v>10648</v>
      </c>
      <c r="J873" s="43" t="s">
        <v>2373</v>
      </c>
      <c r="K873" s="43" t="s">
        <v>8264</v>
      </c>
      <c r="L873" s="43" t="s">
        <v>36</v>
      </c>
      <c r="M873" s="43" t="s">
        <v>10648</v>
      </c>
      <c r="N873" s="43">
        <v>12</v>
      </c>
      <c r="O873" s="43">
        <v>12</v>
      </c>
      <c r="P873" s="43" t="s">
        <v>10648</v>
      </c>
      <c r="Q873" s="43" t="s">
        <v>1517</v>
      </c>
      <c r="R873" s="43" t="s">
        <v>10649</v>
      </c>
      <c r="S873" s="52">
        <f t="shared" si="13"/>
        <v>3.31</v>
      </c>
      <c r="T873" s="47"/>
      <c r="U873" s="47"/>
    </row>
    <row r="874" spans="1:21" ht="16.5" thickTop="1" thickBot="1" x14ac:dyDescent="0.3">
      <c r="A874" s="51" t="s">
        <v>10491</v>
      </c>
      <c r="B874" s="52" t="s">
        <v>10492</v>
      </c>
      <c r="C874" s="52" t="s">
        <v>38</v>
      </c>
      <c r="D874" s="52" t="s">
        <v>17</v>
      </c>
      <c r="E874" s="52" t="s">
        <v>18</v>
      </c>
      <c r="F874" s="52" t="s">
        <v>28</v>
      </c>
      <c r="G874" s="53">
        <v>46239.524305555555</v>
      </c>
      <c r="H874" s="53">
        <v>46240.754166666666</v>
      </c>
      <c r="I874" s="52">
        <v>69</v>
      </c>
      <c r="J874" s="52" t="s">
        <v>1156</v>
      </c>
      <c r="K874" s="52" t="s">
        <v>8350</v>
      </c>
      <c r="L874" s="52" t="s">
        <v>20</v>
      </c>
      <c r="M874" s="52">
        <v>69</v>
      </c>
      <c r="N874" s="52">
        <v>10</v>
      </c>
      <c r="O874" s="52">
        <v>10</v>
      </c>
      <c r="P874" s="52" t="s">
        <v>1434</v>
      </c>
      <c r="Q874" s="52" t="s">
        <v>1546</v>
      </c>
      <c r="R874" s="52" t="s">
        <v>10647</v>
      </c>
      <c r="S874" s="52">
        <f t="shared" si="13"/>
        <v>1.23</v>
      </c>
      <c r="T874" s="52"/>
      <c r="U874" s="52"/>
    </row>
    <row r="875" spans="1:21" s="46" customFormat="1" ht="16.5" thickTop="1" thickBot="1" x14ac:dyDescent="0.3">
      <c r="A875" s="50" t="s">
        <v>10489</v>
      </c>
      <c r="B875" s="43" t="s">
        <v>10490</v>
      </c>
      <c r="C875" s="43" t="s">
        <v>38</v>
      </c>
      <c r="D875" s="43" t="s">
        <v>17</v>
      </c>
      <c r="E875" s="43" t="s">
        <v>18</v>
      </c>
      <c r="F875" s="43" t="s">
        <v>32</v>
      </c>
      <c r="G875" s="48">
        <v>46239.527083333334</v>
      </c>
      <c r="H875" s="48">
        <v>46242.790972222225</v>
      </c>
      <c r="I875" s="43">
        <v>75</v>
      </c>
      <c r="J875" s="43" t="s">
        <v>1156</v>
      </c>
      <c r="K875" s="43" t="s">
        <v>1156</v>
      </c>
      <c r="L875" s="43" t="s">
        <v>20</v>
      </c>
      <c r="M875" s="43">
        <v>75</v>
      </c>
      <c r="N875" s="43">
        <v>10</v>
      </c>
      <c r="O875" s="43">
        <v>10</v>
      </c>
      <c r="P875" s="43" t="s">
        <v>9055</v>
      </c>
      <c r="Q875" s="43" t="s">
        <v>1517</v>
      </c>
      <c r="R875" s="43" t="s">
        <v>10646</v>
      </c>
      <c r="S875" s="52">
        <f t="shared" si="13"/>
        <v>3.26</v>
      </c>
      <c r="T875" s="47"/>
      <c r="U875" s="47"/>
    </row>
    <row r="876" spans="1:21" ht="16.5" thickTop="1" thickBot="1" x14ac:dyDescent="0.3">
      <c r="A876" s="51" t="s">
        <v>10487</v>
      </c>
      <c r="B876" s="52" t="s">
        <v>10488</v>
      </c>
      <c r="C876" s="52" t="s">
        <v>38</v>
      </c>
      <c r="D876" s="52" t="s">
        <v>17</v>
      </c>
      <c r="E876" s="52" t="s">
        <v>18</v>
      </c>
      <c r="F876" s="52" t="s">
        <v>28</v>
      </c>
      <c r="G876" s="53">
        <v>46239.532638888886</v>
      </c>
      <c r="H876" s="53">
        <v>46240.713194444441</v>
      </c>
      <c r="I876" s="52">
        <v>352</v>
      </c>
      <c r="J876" s="52" t="s">
        <v>1156</v>
      </c>
      <c r="K876" s="52" t="s">
        <v>1156</v>
      </c>
      <c r="L876" s="52" t="s">
        <v>20</v>
      </c>
      <c r="M876" s="52">
        <v>227</v>
      </c>
      <c r="N876" s="52">
        <v>29</v>
      </c>
      <c r="O876" s="52">
        <v>46</v>
      </c>
      <c r="P876" s="52" t="s">
        <v>1321</v>
      </c>
      <c r="Q876" s="52" t="s">
        <v>1514</v>
      </c>
      <c r="R876" s="52" t="s">
        <v>10645</v>
      </c>
      <c r="S876" s="52">
        <f t="shared" si="13"/>
        <v>1.18</v>
      </c>
      <c r="T876" s="52"/>
      <c r="U876" s="52"/>
    </row>
    <row r="877" spans="1:21" s="46" customFormat="1" ht="16.5" thickTop="1" thickBot="1" x14ac:dyDescent="0.3">
      <c r="A877" s="50" t="s">
        <v>10485</v>
      </c>
      <c r="B877" s="43" t="s">
        <v>10486</v>
      </c>
      <c r="C877" s="43" t="s">
        <v>38</v>
      </c>
      <c r="D877" s="43" t="s">
        <v>17</v>
      </c>
      <c r="E877" s="43" t="s">
        <v>18</v>
      </c>
      <c r="F877" s="43" t="s">
        <v>42</v>
      </c>
      <c r="G877" s="48">
        <v>46239.536805555559</v>
      </c>
      <c r="H877" s="48">
        <v>46242.72152777778</v>
      </c>
      <c r="I877" s="43">
        <v>92</v>
      </c>
      <c r="J877" s="43" t="s">
        <v>1156</v>
      </c>
      <c r="K877" s="43" t="s">
        <v>1156</v>
      </c>
      <c r="L877" s="43" t="s">
        <v>25</v>
      </c>
      <c r="M877" s="43">
        <v>92</v>
      </c>
      <c r="N877" s="43">
        <v>26</v>
      </c>
      <c r="O877" s="43">
        <v>26</v>
      </c>
      <c r="P877" s="43" t="s">
        <v>10644</v>
      </c>
      <c r="Q877" s="43" t="s">
        <v>1546</v>
      </c>
      <c r="R877" s="43"/>
      <c r="S877" s="52">
        <f t="shared" si="13"/>
        <v>3.18</v>
      </c>
      <c r="T877" s="47"/>
      <c r="U877" s="47"/>
    </row>
    <row r="878" spans="1:21" ht="16.5" thickTop="1" thickBot="1" x14ac:dyDescent="0.3">
      <c r="A878" s="51" t="s">
        <v>10483</v>
      </c>
      <c r="B878" s="52" t="s">
        <v>10484</v>
      </c>
      <c r="C878" s="52" t="s">
        <v>38</v>
      </c>
      <c r="D878" s="52" t="s">
        <v>17</v>
      </c>
      <c r="E878" s="52" t="s">
        <v>18</v>
      </c>
      <c r="F878" s="52" t="s">
        <v>42</v>
      </c>
      <c r="G878" s="53">
        <v>46239.542361111111</v>
      </c>
      <c r="H878" s="53">
        <v>46240.840277777781</v>
      </c>
      <c r="I878" s="52">
        <v>315</v>
      </c>
      <c r="J878" s="52" t="s">
        <v>1156</v>
      </c>
      <c r="K878" s="52" t="s">
        <v>1156</v>
      </c>
      <c r="L878" s="52" t="s">
        <v>25</v>
      </c>
      <c r="M878" s="52">
        <v>308</v>
      </c>
      <c r="N878" s="52">
        <v>50</v>
      </c>
      <c r="O878" s="52">
        <v>51</v>
      </c>
      <c r="P878" s="52" t="s">
        <v>10643</v>
      </c>
      <c r="Q878" s="52" t="s">
        <v>1546</v>
      </c>
      <c r="R878" s="52"/>
      <c r="S878" s="52">
        <f t="shared" si="13"/>
        <v>1.3</v>
      </c>
      <c r="T878" s="52"/>
      <c r="U878" s="52"/>
    </row>
    <row r="879" spans="1:21" s="46" customFormat="1" ht="16.5" thickTop="1" thickBot="1" x14ac:dyDescent="0.3">
      <c r="A879" s="50" t="s">
        <v>10481</v>
      </c>
      <c r="B879" s="43" t="s">
        <v>10482</v>
      </c>
      <c r="C879" s="43" t="s">
        <v>38</v>
      </c>
      <c r="D879" s="43" t="s">
        <v>17</v>
      </c>
      <c r="E879" s="43" t="s">
        <v>19</v>
      </c>
      <c r="F879" s="43" t="s">
        <v>10420</v>
      </c>
      <c r="G879" s="48">
        <v>46239.6875</v>
      </c>
      <c r="H879" s="48">
        <v>46239.85833333333</v>
      </c>
      <c r="I879" s="43">
        <v>2</v>
      </c>
      <c r="J879" s="43" t="s">
        <v>2373</v>
      </c>
      <c r="K879" s="43" t="s">
        <v>8317</v>
      </c>
      <c r="L879" s="43" t="s">
        <v>33</v>
      </c>
      <c r="M879" s="43">
        <v>2</v>
      </c>
      <c r="N879" s="43">
        <v>2</v>
      </c>
      <c r="O879" s="43">
        <v>2</v>
      </c>
      <c r="P879" s="43" t="s">
        <v>8627</v>
      </c>
      <c r="Q879" s="43" t="s">
        <v>1517</v>
      </c>
      <c r="R879" s="43" t="s">
        <v>10642</v>
      </c>
      <c r="S879" s="52">
        <f t="shared" si="13"/>
        <v>0.17</v>
      </c>
      <c r="T879" s="47"/>
      <c r="U879" s="47"/>
    </row>
    <row r="880" spans="1:21" ht="16.5" thickTop="1" thickBot="1" x14ac:dyDescent="0.3">
      <c r="A880" s="51" t="s">
        <v>10479</v>
      </c>
      <c r="B880" s="52" t="s">
        <v>10480</v>
      </c>
      <c r="C880" s="52" t="s">
        <v>38</v>
      </c>
      <c r="D880" s="52" t="s">
        <v>17</v>
      </c>
      <c r="E880" s="52" t="s">
        <v>18</v>
      </c>
      <c r="F880" s="52" t="s">
        <v>42</v>
      </c>
      <c r="G880" s="53">
        <v>46239.711805555555</v>
      </c>
      <c r="H880" s="53">
        <v>46240.839583333334</v>
      </c>
      <c r="I880" s="52">
        <v>173</v>
      </c>
      <c r="J880" s="52" t="s">
        <v>1156</v>
      </c>
      <c r="K880" s="52" t="s">
        <v>1156</v>
      </c>
      <c r="L880" s="52" t="s">
        <v>25</v>
      </c>
      <c r="M880" s="52">
        <v>173</v>
      </c>
      <c r="N880" s="52">
        <v>30</v>
      </c>
      <c r="O880" s="52">
        <v>30</v>
      </c>
      <c r="P880" s="52" t="s">
        <v>10640</v>
      </c>
      <c r="Q880" s="52" t="s">
        <v>1517</v>
      </c>
      <c r="R880" s="52" t="s">
        <v>10641</v>
      </c>
      <c r="S880" s="52">
        <f t="shared" si="13"/>
        <v>1.1299999999999999</v>
      </c>
      <c r="T880" s="52"/>
      <c r="U880" s="52"/>
    </row>
    <row r="881" spans="1:21" s="46" customFormat="1" ht="16.5" thickTop="1" thickBot="1" x14ac:dyDescent="0.3">
      <c r="A881" s="50" t="s">
        <v>10477</v>
      </c>
      <c r="B881" s="43" t="s">
        <v>10478</v>
      </c>
      <c r="C881" s="43" t="s">
        <v>38</v>
      </c>
      <c r="D881" s="43" t="s">
        <v>17</v>
      </c>
      <c r="E881" s="43" t="s">
        <v>18</v>
      </c>
      <c r="F881" s="43" t="s">
        <v>42</v>
      </c>
      <c r="G881" s="48">
        <v>46239.745138888888</v>
      </c>
      <c r="H881" s="48">
        <v>46241.513194444444</v>
      </c>
      <c r="I881" s="43">
        <v>1</v>
      </c>
      <c r="J881" s="43" t="s">
        <v>2373</v>
      </c>
      <c r="K881" s="43" t="s">
        <v>8317</v>
      </c>
      <c r="L881" s="43" t="s">
        <v>33</v>
      </c>
      <c r="M881" s="43">
        <v>1</v>
      </c>
      <c r="N881" s="43">
        <v>1</v>
      </c>
      <c r="O881" s="43">
        <v>1</v>
      </c>
      <c r="P881" s="43" t="s">
        <v>10331</v>
      </c>
      <c r="Q881" s="43" t="s">
        <v>1517</v>
      </c>
      <c r="R881" s="43" t="s">
        <v>10639</v>
      </c>
      <c r="S881" s="52">
        <f t="shared" si="13"/>
        <v>1.77</v>
      </c>
      <c r="T881" s="47"/>
      <c r="U881" s="47"/>
    </row>
    <row r="882" spans="1:21" ht="16.5" thickTop="1" thickBot="1" x14ac:dyDescent="0.3">
      <c r="A882" s="51" t="s">
        <v>10475</v>
      </c>
      <c r="B882" s="52" t="s">
        <v>10476</v>
      </c>
      <c r="C882" s="52" t="s">
        <v>38</v>
      </c>
      <c r="D882" s="52" t="s">
        <v>17</v>
      </c>
      <c r="E882" s="52" t="s">
        <v>18</v>
      </c>
      <c r="F882" s="52" t="s">
        <v>42</v>
      </c>
      <c r="G882" s="53">
        <v>46239.807638888888</v>
      </c>
      <c r="H882" s="53">
        <v>46242.556944444441</v>
      </c>
      <c r="I882" s="52">
        <v>17</v>
      </c>
      <c r="J882" s="52" t="s">
        <v>1156</v>
      </c>
      <c r="K882" s="52" t="s">
        <v>1156</v>
      </c>
      <c r="L882" s="52" t="s">
        <v>8475</v>
      </c>
      <c r="M882" s="52">
        <v>12</v>
      </c>
      <c r="N882" s="52">
        <v>12</v>
      </c>
      <c r="O882" s="52">
        <v>17</v>
      </c>
      <c r="P882" s="52" t="s">
        <v>10637</v>
      </c>
      <c r="Q882" s="52" t="s">
        <v>1517</v>
      </c>
      <c r="R882" s="52" t="s">
        <v>10638</v>
      </c>
      <c r="S882" s="52">
        <f t="shared" si="13"/>
        <v>2.75</v>
      </c>
      <c r="T882" s="52"/>
      <c r="U882" s="52"/>
    </row>
    <row r="883" spans="1:21" s="46" customFormat="1" ht="16.5" thickTop="1" thickBot="1" x14ac:dyDescent="0.3">
      <c r="A883" s="50" t="s">
        <v>10473</v>
      </c>
      <c r="B883" s="43" t="s">
        <v>10474</v>
      </c>
      <c r="C883" s="43" t="s">
        <v>38</v>
      </c>
      <c r="D883" s="43" t="s">
        <v>17</v>
      </c>
      <c r="E883" s="43" t="s">
        <v>18</v>
      </c>
      <c r="F883" s="43" t="s">
        <v>32</v>
      </c>
      <c r="G883" s="48">
        <v>46240.011805555558</v>
      </c>
      <c r="H883" s="48">
        <v>46241.548611111109</v>
      </c>
      <c r="I883" s="43">
        <v>5</v>
      </c>
      <c r="J883" s="43" t="s">
        <v>1156</v>
      </c>
      <c r="K883" s="43" t="s">
        <v>1156</v>
      </c>
      <c r="L883" s="43" t="s">
        <v>33</v>
      </c>
      <c r="M883" s="43">
        <v>5</v>
      </c>
      <c r="N883" s="43">
        <v>5</v>
      </c>
      <c r="O883" s="43">
        <v>5</v>
      </c>
      <c r="P883" s="43" t="s">
        <v>8450</v>
      </c>
      <c r="Q883" s="43" t="s">
        <v>1517</v>
      </c>
      <c r="R883" s="43" t="s">
        <v>10636</v>
      </c>
      <c r="S883" s="52">
        <f t="shared" si="13"/>
        <v>1.54</v>
      </c>
      <c r="T883" s="47"/>
      <c r="U883" s="47"/>
    </row>
    <row r="884" spans="1:21" ht="16.5" thickTop="1" thickBot="1" x14ac:dyDescent="0.3">
      <c r="A884" s="51" t="s">
        <v>10472</v>
      </c>
      <c r="B884" s="52" t="s">
        <v>10031</v>
      </c>
      <c r="C884" s="52" t="s">
        <v>38</v>
      </c>
      <c r="D884" s="52" t="s">
        <v>17</v>
      </c>
      <c r="E884" s="52" t="s">
        <v>19</v>
      </c>
      <c r="F884" s="52" t="s">
        <v>19</v>
      </c>
      <c r="G884" s="53">
        <v>46240.443055555559</v>
      </c>
      <c r="H884" s="53">
        <v>46240.722916666666</v>
      </c>
      <c r="I884" s="52">
        <v>1</v>
      </c>
      <c r="J884" s="52" t="s">
        <v>1156</v>
      </c>
      <c r="K884" s="52" t="s">
        <v>1156</v>
      </c>
      <c r="L884" s="52" t="s">
        <v>33</v>
      </c>
      <c r="M884" s="52">
        <v>1</v>
      </c>
      <c r="N884" s="52">
        <v>1</v>
      </c>
      <c r="O884" s="52">
        <v>1</v>
      </c>
      <c r="P884" s="52" t="s">
        <v>9526</v>
      </c>
      <c r="Q884" s="52" t="s">
        <v>1514</v>
      </c>
      <c r="R884" s="52" t="s">
        <v>10635</v>
      </c>
      <c r="S884" s="52">
        <f t="shared" si="13"/>
        <v>0.28000000000000003</v>
      </c>
      <c r="T884" s="52"/>
      <c r="U884" s="52"/>
    </row>
    <row r="885" spans="1:21" s="46" customFormat="1" ht="16.5" thickTop="1" thickBot="1" x14ac:dyDescent="0.3">
      <c r="A885" s="50" t="s">
        <v>10470</v>
      </c>
      <c r="B885" s="43" t="s">
        <v>10471</v>
      </c>
      <c r="C885" s="43" t="s">
        <v>38</v>
      </c>
      <c r="D885" s="43" t="s">
        <v>17</v>
      </c>
      <c r="E885" s="43" t="s">
        <v>18</v>
      </c>
      <c r="F885" s="43" t="s">
        <v>32</v>
      </c>
      <c r="G885" s="48">
        <v>46240.464583333334</v>
      </c>
      <c r="H885" s="48">
        <v>46241.681944444441</v>
      </c>
      <c r="I885" s="43">
        <v>4</v>
      </c>
      <c r="J885" s="43" t="s">
        <v>1156</v>
      </c>
      <c r="K885" s="43" t="s">
        <v>1156</v>
      </c>
      <c r="L885" s="43" t="s">
        <v>33</v>
      </c>
      <c r="M885" s="43">
        <v>4</v>
      </c>
      <c r="N885" s="43">
        <v>4</v>
      </c>
      <c r="O885" s="43">
        <v>4</v>
      </c>
      <c r="P885" s="43" t="s">
        <v>10633</v>
      </c>
      <c r="Q885" s="43" t="s">
        <v>1546</v>
      </c>
      <c r="R885" s="43" t="s">
        <v>10634</v>
      </c>
      <c r="S885" s="52">
        <f t="shared" si="13"/>
        <v>1.22</v>
      </c>
      <c r="T885" s="47"/>
      <c r="U885" s="47"/>
    </row>
    <row r="886" spans="1:21" ht="16.5" thickTop="1" thickBot="1" x14ac:dyDescent="0.3">
      <c r="A886" s="51" t="s">
        <v>10468</v>
      </c>
      <c r="B886" s="52" t="s">
        <v>10469</v>
      </c>
      <c r="C886" s="52" t="s">
        <v>38</v>
      </c>
      <c r="D886" s="52" t="s">
        <v>17</v>
      </c>
      <c r="E886" s="52" t="s">
        <v>18</v>
      </c>
      <c r="F886" s="52" t="s">
        <v>32</v>
      </c>
      <c r="G886" s="53">
        <v>46240.526388888888</v>
      </c>
      <c r="H886" s="53">
        <v>46241.679861111108</v>
      </c>
      <c r="I886" s="52">
        <v>6</v>
      </c>
      <c r="J886" s="52" t="s">
        <v>2373</v>
      </c>
      <c r="K886" s="52" t="s">
        <v>8317</v>
      </c>
      <c r="L886" s="52" t="s">
        <v>33</v>
      </c>
      <c r="M886" s="52">
        <v>6</v>
      </c>
      <c r="N886" s="52">
        <v>6</v>
      </c>
      <c r="O886" s="52">
        <v>6</v>
      </c>
      <c r="P886" s="52" t="s">
        <v>1417</v>
      </c>
      <c r="Q886" s="52" t="s">
        <v>1517</v>
      </c>
      <c r="R886" s="52" t="s">
        <v>10632</v>
      </c>
      <c r="S886" s="52">
        <f t="shared" si="13"/>
        <v>1.1499999999999999</v>
      </c>
      <c r="T886" s="52"/>
      <c r="U886" s="52"/>
    </row>
    <row r="887" spans="1:21" s="46" customFormat="1" ht="16.5" thickTop="1" thickBot="1" x14ac:dyDescent="0.3">
      <c r="A887" s="50" t="s">
        <v>10466</v>
      </c>
      <c r="B887" s="43" t="s">
        <v>10467</v>
      </c>
      <c r="C887" s="43" t="s">
        <v>39</v>
      </c>
      <c r="D887" s="43" t="s">
        <v>17</v>
      </c>
      <c r="E887" s="43" t="s">
        <v>18</v>
      </c>
      <c r="F887" s="43" t="s">
        <v>32</v>
      </c>
      <c r="G887" s="48">
        <v>46240.574305555558</v>
      </c>
      <c r="H887" s="48">
        <v>46241.671527777777</v>
      </c>
      <c r="I887" s="43">
        <v>60</v>
      </c>
      <c r="J887" s="43" t="s">
        <v>1156</v>
      </c>
      <c r="K887" s="43" t="s">
        <v>1156</v>
      </c>
      <c r="L887" s="43" t="s">
        <v>20</v>
      </c>
      <c r="M887" s="43">
        <v>60</v>
      </c>
      <c r="N887" s="43">
        <v>10</v>
      </c>
      <c r="O887" s="43">
        <v>10</v>
      </c>
      <c r="P887" s="43" t="s">
        <v>10630</v>
      </c>
      <c r="Q887" s="43" t="s">
        <v>1514</v>
      </c>
      <c r="R887" s="43" t="s">
        <v>10631</v>
      </c>
      <c r="S887" s="52">
        <f t="shared" si="13"/>
        <v>1.1000000000000001</v>
      </c>
      <c r="T887" s="47"/>
      <c r="U887" s="47"/>
    </row>
    <row r="888" spans="1:21" ht="16.5" thickTop="1" thickBot="1" x14ac:dyDescent="0.3">
      <c r="A888" s="51" t="s">
        <v>10464</v>
      </c>
      <c r="B888" s="52" t="s">
        <v>10465</v>
      </c>
      <c r="C888" s="52" t="s">
        <v>38</v>
      </c>
      <c r="D888" s="52" t="s">
        <v>17</v>
      </c>
      <c r="E888" s="52" t="s">
        <v>18</v>
      </c>
      <c r="F888" s="52" t="s">
        <v>32</v>
      </c>
      <c r="G888" s="53">
        <v>46240.585416666669</v>
      </c>
      <c r="H888" s="53">
        <v>46242.631944444445</v>
      </c>
      <c r="I888" s="52">
        <v>25</v>
      </c>
      <c r="J888" s="52" t="s">
        <v>1156</v>
      </c>
      <c r="K888" s="52" t="s">
        <v>1156</v>
      </c>
      <c r="L888" s="52" t="s">
        <v>36</v>
      </c>
      <c r="M888" s="52">
        <v>25</v>
      </c>
      <c r="N888" s="52">
        <v>25</v>
      </c>
      <c r="O888" s="52">
        <v>25</v>
      </c>
      <c r="P888" s="52" t="s">
        <v>10628</v>
      </c>
      <c r="Q888" s="52" t="s">
        <v>1517</v>
      </c>
      <c r="R888" s="52" t="s">
        <v>10629</v>
      </c>
      <c r="S888" s="52">
        <f t="shared" si="13"/>
        <v>2.0499999999999998</v>
      </c>
      <c r="T888" s="52"/>
      <c r="U888" s="52"/>
    </row>
    <row r="889" spans="1:21" s="46" customFormat="1" ht="16.5" thickTop="1" thickBot="1" x14ac:dyDescent="0.3">
      <c r="A889" s="50" t="s">
        <v>10462</v>
      </c>
      <c r="B889" s="43" t="s">
        <v>10463</v>
      </c>
      <c r="C889" s="43" t="s">
        <v>38</v>
      </c>
      <c r="D889" s="43" t="s">
        <v>17</v>
      </c>
      <c r="E889" s="43" t="s">
        <v>18</v>
      </c>
      <c r="F889" s="43" t="s">
        <v>32</v>
      </c>
      <c r="G889" s="48">
        <v>46240.68472222222</v>
      </c>
      <c r="H889" s="48">
        <v>46242.636111111111</v>
      </c>
      <c r="I889" s="43">
        <v>8</v>
      </c>
      <c r="J889" s="43" t="s">
        <v>1156</v>
      </c>
      <c r="K889" s="43" t="s">
        <v>8331</v>
      </c>
      <c r="L889" s="43" t="s">
        <v>33</v>
      </c>
      <c r="M889" s="43">
        <v>8</v>
      </c>
      <c r="N889" s="43">
        <v>8</v>
      </c>
      <c r="O889" s="43">
        <v>8</v>
      </c>
      <c r="P889" s="43" t="s">
        <v>9526</v>
      </c>
      <c r="Q889" s="43" t="s">
        <v>1514</v>
      </c>
      <c r="R889" s="43" t="s">
        <v>10627</v>
      </c>
      <c r="S889" s="52">
        <f t="shared" si="13"/>
        <v>1.95</v>
      </c>
      <c r="T889" s="47"/>
      <c r="U889" s="47"/>
    </row>
    <row r="890" spans="1:21" ht="16.5" thickTop="1" thickBot="1" x14ac:dyDescent="0.3">
      <c r="A890" s="51" t="s">
        <v>10461</v>
      </c>
      <c r="B890" s="52" t="s">
        <v>10405</v>
      </c>
      <c r="C890" s="52" t="s">
        <v>38</v>
      </c>
      <c r="D890" s="52" t="s">
        <v>17</v>
      </c>
      <c r="E890" s="52" t="s">
        <v>18</v>
      </c>
      <c r="F890" s="52" t="s">
        <v>32</v>
      </c>
      <c r="G890" s="53">
        <v>46240.754861111112</v>
      </c>
      <c r="H890" s="53">
        <v>46242.885416666664</v>
      </c>
      <c r="I890" s="52">
        <v>411</v>
      </c>
      <c r="J890" s="52" t="s">
        <v>1156</v>
      </c>
      <c r="K890" s="52" t="s">
        <v>1156</v>
      </c>
      <c r="L890" s="52" t="s">
        <v>20</v>
      </c>
      <c r="M890" s="52">
        <v>369</v>
      </c>
      <c r="N890" s="52">
        <v>62</v>
      </c>
      <c r="O890" s="52">
        <v>69</v>
      </c>
      <c r="P890" s="52" t="s">
        <v>10257</v>
      </c>
      <c r="Q890" s="52" t="s">
        <v>1517</v>
      </c>
      <c r="R890" s="52" t="s">
        <v>10626</v>
      </c>
      <c r="S890" s="52">
        <f t="shared" si="13"/>
        <v>2.13</v>
      </c>
      <c r="T890" s="52"/>
      <c r="U890" s="52"/>
    </row>
    <row r="891" spans="1:21" s="46" customFormat="1" ht="16.5" thickTop="1" thickBot="1" x14ac:dyDescent="0.3">
      <c r="A891" s="50" t="s">
        <v>10459</v>
      </c>
      <c r="B891" s="43" t="s">
        <v>10460</v>
      </c>
      <c r="C891" s="43" t="s">
        <v>38</v>
      </c>
      <c r="D891" s="43" t="s">
        <v>17</v>
      </c>
      <c r="E891" s="43" t="s">
        <v>18</v>
      </c>
      <c r="F891" s="43" t="s">
        <v>32</v>
      </c>
      <c r="G891" s="48">
        <v>46240.793749999997</v>
      </c>
      <c r="H891" s="48">
        <v>46243.757638888892</v>
      </c>
      <c r="I891" s="43">
        <v>1189</v>
      </c>
      <c r="J891" s="43" t="s">
        <v>1156</v>
      </c>
      <c r="K891" s="43" t="s">
        <v>8294</v>
      </c>
      <c r="L891" s="43" t="s">
        <v>20</v>
      </c>
      <c r="M891" s="43">
        <v>1189</v>
      </c>
      <c r="N891" s="43">
        <v>174</v>
      </c>
      <c r="O891" s="43">
        <v>174</v>
      </c>
      <c r="P891" s="43" t="s">
        <v>1410</v>
      </c>
      <c r="Q891" s="43" t="s">
        <v>1546</v>
      </c>
      <c r="R891" s="43" t="s">
        <v>10625</v>
      </c>
      <c r="S891" s="52">
        <f t="shared" si="13"/>
        <v>2.96</v>
      </c>
      <c r="T891" s="47"/>
      <c r="U891" s="47"/>
    </row>
    <row r="892" spans="1:21" ht="16.5" thickTop="1" thickBot="1" x14ac:dyDescent="0.3">
      <c r="A892" s="51" t="s">
        <v>10457</v>
      </c>
      <c r="B892" s="52" t="s">
        <v>10458</v>
      </c>
      <c r="C892" s="52" t="s">
        <v>38</v>
      </c>
      <c r="D892" s="52" t="s">
        <v>17</v>
      </c>
      <c r="E892" s="52" t="s">
        <v>18</v>
      </c>
      <c r="F892" s="52" t="s">
        <v>32</v>
      </c>
      <c r="G892" s="53">
        <v>46241.583333333336</v>
      </c>
      <c r="H892" s="53">
        <v>46242.574999999997</v>
      </c>
      <c r="I892" s="52">
        <v>92</v>
      </c>
      <c r="J892" s="52" t="s">
        <v>1156</v>
      </c>
      <c r="K892" s="52" t="s">
        <v>1156</v>
      </c>
      <c r="L892" s="52" t="s">
        <v>33</v>
      </c>
      <c r="M892" s="52">
        <v>4</v>
      </c>
      <c r="N892" s="52">
        <v>4</v>
      </c>
      <c r="O892" s="52">
        <v>4</v>
      </c>
      <c r="P892" s="52" t="s">
        <v>10623</v>
      </c>
      <c r="Q892" s="52" t="s">
        <v>1546</v>
      </c>
      <c r="R892" s="52" t="s">
        <v>10624</v>
      </c>
      <c r="S892" s="52">
        <f t="shared" si="13"/>
        <v>0.99</v>
      </c>
      <c r="T892" s="52"/>
      <c r="U892" s="52"/>
    </row>
    <row r="893" spans="1:21" s="46" customFormat="1" ht="16.5" thickTop="1" thickBot="1" x14ac:dyDescent="0.3">
      <c r="A893" s="50" t="s">
        <v>10455</v>
      </c>
      <c r="B893" s="43" t="s">
        <v>10456</v>
      </c>
      <c r="C893" s="43" t="s">
        <v>38</v>
      </c>
      <c r="D893" s="43" t="s">
        <v>17</v>
      </c>
      <c r="E893" s="43" t="s">
        <v>18</v>
      </c>
      <c r="F893" s="43" t="s">
        <v>32</v>
      </c>
      <c r="G893" s="48">
        <v>46241.602083333331</v>
      </c>
      <c r="H893" s="48">
        <v>46242.919444444444</v>
      </c>
      <c r="I893" s="43">
        <v>1264</v>
      </c>
      <c r="J893" s="43" t="s">
        <v>1156</v>
      </c>
      <c r="K893" s="43" t="s">
        <v>1156</v>
      </c>
      <c r="L893" s="43" t="s">
        <v>25</v>
      </c>
      <c r="M893" s="43">
        <v>1264</v>
      </c>
      <c r="N893" s="43">
        <v>209</v>
      </c>
      <c r="O893" s="43">
        <v>209</v>
      </c>
      <c r="P893" s="43" t="s">
        <v>10255</v>
      </c>
      <c r="Q893" s="43" t="s">
        <v>1517</v>
      </c>
      <c r="R893" s="43" t="s">
        <v>10622</v>
      </c>
      <c r="S893" s="52">
        <f t="shared" si="13"/>
        <v>1.32</v>
      </c>
      <c r="T893" s="47"/>
      <c r="U893" s="47"/>
    </row>
    <row r="894" spans="1:21" ht="16.5" thickTop="1" thickBot="1" x14ac:dyDescent="0.3">
      <c r="A894" s="51" t="s">
        <v>10453</v>
      </c>
      <c r="B894" s="52" t="s">
        <v>10454</v>
      </c>
      <c r="C894" s="52" t="s">
        <v>38</v>
      </c>
      <c r="D894" s="52" t="s">
        <v>17</v>
      </c>
      <c r="E894" s="52" t="s">
        <v>18</v>
      </c>
      <c r="F894" s="52" t="s">
        <v>32</v>
      </c>
      <c r="G894" s="53">
        <v>46241.613888888889</v>
      </c>
      <c r="H894" s="53">
        <v>46242.730555555558</v>
      </c>
      <c r="I894" s="52">
        <v>2</v>
      </c>
      <c r="J894" s="52" t="s">
        <v>2373</v>
      </c>
      <c r="K894" s="52" t="s">
        <v>8317</v>
      </c>
      <c r="L894" s="52" t="s">
        <v>44</v>
      </c>
      <c r="M894" s="52">
        <v>2</v>
      </c>
      <c r="N894" s="52">
        <v>2</v>
      </c>
      <c r="O894" s="52">
        <v>2</v>
      </c>
      <c r="P894" s="52" t="s">
        <v>2057</v>
      </c>
      <c r="Q894" s="52" t="s">
        <v>1517</v>
      </c>
      <c r="R894" s="52" t="s">
        <v>10621</v>
      </c>
      <c r="S894" s="52">
        <f t="shared" si="13"/>
        <v>1.1200000000000001</v>
      </c>
      <c r="T894" s="52"/>
      <c r="U894" s="52"/>
    </row>
    <row r="895" spans="1:21" s="46" customFormat="1" ht="16.5" thickTop="1" thickBot="1" x14ac:dyDescent="0.3">
      <c r="A895" s="50" t="s">
        <v>10451</v>
      </c>
      <c r="B895" s="43" t="s">
        <v>10452</v>
      </c>
      <c r="C895" s="43" t="s">
        <v>38</v>
      </c>
      <c r="D895" s="43" t="s">
        <v>17</v>
      </c>
      <c r="E895" s="43" t="s">
        <v>18</v>
      </c>
      <c r="F895" s="43" t="s">
        <v>32</v>
      </c>
      <c r="G895" s="48">
        <v>46241.646527777775</v>
      </c>
      <c r="H895" s="48">
        <v>46242.534722222219</v>
      </c>
      <c r="I895" s="43">
        <v>12</v>
      </c>
      <c r="J895" s="43" t="s">
        <v>1156</v>
      </c>
      <c r="K895" s="43" t="s">
        <v>8331</v>
      </c>
      <c r="L895" s="43" t="s">
        <v>33</v>
      </c>
      <c r="M895" s="43">
        <v>12</v>
      </c>
      <c r="N895" s="43">
        <v>6</v>
      </c>
      <c r="O895" s="43">
        <v>6</v>
      </c>
      <c r="P895" s="43" t="s">
        <v>10619</v>
      </c>
      <c r="Q895" s="43" t="s">
        <v>1514</v>
      </c>
      <c r="R895" s="43" t="s">
        <v>10620</v>
      </c>
      <c r="S895" s="52">
        <f t="shared" si="13"/>
        <v>0.89</v>
      </c>
      <c r="T895" s="47"/>
      <c r="U895" s="47"/>
    </row>
    <row r="896" spans="1:21" ht="16.5" thickTop="1" thickBot="1" x14ac:dyDescent="0.3">
      <c r="A896" s="51" t="s">
        <v>10449</v>
      </c>
      <c r="B896" s="52" t="s">
        <v>10450</v>
      </c>
      <c r="C896" s="52" t="s">
        <v>38</v>
      </c>
      <c r="D896" s="52" t="s">
        <v>17</v>
      </c>
      <c r="E896" s="52" t="s">
        <v>18</v>
      </c>
      <c r="F896" s="52" t="s">
        <v>32</v>
      </c>
      <c r="G896" s="53">
        <v>46241.648611111108</v>
      </c>
      <c r="H896" s="53">
        <v>46242.656944444447</v>
      </c>
      <c r="I896" s="52">
        <v>273</v>
      </c>
      <c r="J896" s="52" t="s">
        <v>2373</v>
      </c>
      <c r="K896" s="52" t="s">
        <v>8326</v>
      </c>
      <c r="L896" s="52" t="s">
        <v>33</v>
      </c>
      <c r="M896" s="52">
        <v>273</v>
      </c>
      <c r="N896" s="52">
        <v>273</v>
      </c>
      <c r="O896" s="52">
        <v>273</v>
      </c>
      <c r="P896" s="52" t="s">
        <v>10617</v>
      </c>
      <c r="Q896" s="52" t="s">
        <v>1514</v>
      </c>
      <c r="R896" s="52" t="s">
        <v>10618</v>
      </c>
      <c r="S896" s="52">
        <f t="shared" si="13"/>
        <v>1.01</v>
      </c>
      <c r="T896" s="52"/>
      <c r="U896" s="52"/>
    </row>
    <row r="897" spans="1:21" s="46" customFormat="1" ht="16.5" thickTop="1" thickBot="1" x14ac:dyDescent="0.3">
      <c r="A897" s="50" t="s">
        <v>10447</v>
      </c>
      <c r="B897" s="43" t="s">
        <v>10448</v>
      </c>
      <c r="C897" s="43" t="s">
        <v>38</v>
      </c>
      <c r="D897" s="43" t="s">
        <v>17</v>
      </c>
      <c r="E897" s="43" t="s">
        <v>18</v>
      </c>
      <c r="F897" s="43" t="s">
        <v>32</v>
      </c>
      <c r="G897" s="48">
        <v>46241.661805555559</v>
      </c>
      <c r="H897" s="48">
        <v>46242.53402777778</v>
      </c>
      <c r="I897" s="43">
        <v>1</v>
      </c>
      <c r="J897" s="43" t="s">
        <v>1156</v>
      </c>
      <c r="K897" s="43" t="s">
        <v>8331</v>
      </c>
      <c r="L897" s="43" t="s">
        <v>33</v>
      </c>
      <c r="M897" s="43">
        <v>1</v>
      </c>
      <c r="N897" s="43">
        <v>1</v>
      </c>
      <c r="O897" s="43">
        <v>1</v>
      </c>
      <c r="P897" s="43" t="s">
        <v>9526</v>
      </c>
      <c r="Q897" s="43" t="s">
        <v>1514</v>
      </c>
      <c r="R897" s="43" t="s">
        <v>10616</v>
      </c>
      <c r="S897" s="52">
        <f t="shared" si="13"/>
        <v>0.87</v>
      </c>
      <c r="T897" s="47"/>
      <c r="U897" s="47"/>
    </row>
    <row r="898" spans="1:21" ht="16.5" thickTop="1" thickBot="1" x14ac:dyDescent="0.3">
      <c r="A898" s="51" t="s">
        <v>10445</v>
      </c>
      <c r="B898" s="52" t="s">
        <v>10446</v>
      </c>
      <c r="C898" s="52" t="s">
        <v>38</v>
      </c>
      <c r="D898" s="52" t="s">
        <v>17</v>
      </c>
      <c r="E898" s="52" t="s">
        <v>18</v>
      </c>
      <c r="F898" s="52" t="s">
        <v>32</v>
      </c>
      <c r="G898" s="53">
        <v>46241.677777777775</v>
      </c>
      <c r="H898" s="53">
        <v>46242.552777777775</v>
      </c>
      <c r="I898" s="52">
        <v>173</v>
      </c>
      <c r="J898" s="52" t="s">
        <v>1156</v>
      </c>
      <c r="K898" s="52" t="s">
        <v>1156</v>
      </c>
      <c r="L898" s="52" t="s">
        <v>20</v>
      </c>
      <c r="M898" s="52">
        <v>173</v>
      </c>
      <c r="N898" s="52">
        <v>25</v>
      </c>
      <c r="O898" s="52">
        <v>25</v>
      </c>
      <c r="P898" s="52" t="s">
        <v>1411</v>
      </c>
      <c r="Q898" s="52" t="s">
        <v>1517</v>
      </c>
      <c r="R898" s="52" t="s">
        <v>10615</v>
      </c>
      <c r="S898" s="52">
        <f t="shared" ref="S898:S961" si="14">IF(OR(G898="",H898=""),"",ROUND(H898-G898,2))</f>
        <v>0.88</v>
      </c>
      <c r="T898" s="52"/>
      <c r="U898" s="52"/>
    </row>
    <row r="899" spans="1:21" s="46" customFormat="1" ht="16.5" thickTop="1" thickBot="1" x14ac:dyDescent="0.3">
      <c r="A899" s="50" t="s">
        <v>10443</v>
      </c>
      <c r="B899" s="43" t="s">
        <v>10444</v>
      </c>
      <c r="C899" s="43" t="s">
        <v>38</v>
      </c>
      <c r="D899" s="43" t="s">
        <v>17</v>
      </c>
      <c r="E899" s="43" t="s">
        <v>18</v>
      </c>
      <c r="F899" s="43" t="s">
        <v>32</v>
      </c>
      <c r="G899" s="48">
        <v>46241.690972222219</v>
      </c>
      <c r="H899" s="48">
        <v>46241.693055555559</v>
      </c>
      <c r="I899" s="43">
        <v>517</v>
      </c>
      <c r="J899" s="43" t="s">
        <v>1156</v>
      </c>
      <c r="K899" s="43" t="s">
        <v>8343</v>
      </c>
      <c r="L899" s="43" t="s">
        <v>25</v>
      </c>
      <c r="M899" s="43">
        <v>319</v>
      </c>
      <c r="N899" s="43">
        <v>45</v>
      </c>
      <c r="O899" s="43">
        <v>85</v>
      </c>
      <c r="P899" s="43" t="s">
        <v>10613</v>
      </c>
      <c r="Q899" s="43" t="s">
        <v>1517</v>
      </c>
      <c r="R899" s="43"/>
      <c r="S899" s="52">
        <f t="shared" si="14"/>
        <v>0</v>
      </c>
      <c r="T899" s="47"/>
      <c r="U899" s="47"/>
    </row>
    <row r="900" spans="1:21" ht="16.5" thickTop="1" thickBot="1" x14ac:dyDescent="0.3">
      <c r="A900" s="51" t="s">
        <v>10441</v>
      </c>
      <c r="B900" s="52" t="s">
        <v>10442</v>
      </c>
      <c r="C900" s="52" t="s">
        <v>38</v>
      </c>
      <c r="D900" s="52" t="s">
        <v>17</v>
      </c>
      <c r="E900" s="52" t="s">
        <v>18</v>
      </c>
      <c r="F900" s="52" t="s">
        <v>32</v>
      </c>
      <c r="G900" s="53">
        <v>46241.693749999999</v>
      </c>
      <c r="H900" s="53">
        <v>46242.763194444444</v>
      </c>
      <c r="I900" s="52">
        <v>247</v>
      </c>
      <c r="J900" s="52" t="s">
        <v>1156</v>
      </c>
      <c r="K900" s="52" t="s">
        <v>8343</v>
      </c>
      <c r="L900" s="52" t="s">
        <v>20</v>
      </c>
      <c r="M900" s="52">
        <v>206</v>
      </c>
      <c r="N900" s="52">
        <v>27</v>
      </c>
      <c r="O900" s="52">
        <v>47</v>
      </c>
      <c r="P900" s="52" t="s">
        <v>10613</v>
      </c>
      <c r="Q900" s="52" t="s">
        <v>1517</v>
      </c>
      <c r="R900" s="52" t="s">
        <v>10614</v>
      </c>
      <c r="S900" s="52">
        <f t="shared" si="14"/>
        <v>1.07</v>
      </c>
      <c r="T900" s="52"/>
      <c r="U900" s="52"/>
    </row>
    <row r="901" spans="1:21" s="46" customFormat="1" ht="16.5" thickTop="1" thickBot="1" x14ac:dyDescent="0.3">
      <c r="A901" s="50" t="s">
        <v>10439</v>
      </c>
      <c r="B901" s="43" t="s">
        <v>10440</v>
      </c>
      <c r="C901" s="43" t="s">
        <v>38</v>
      </c>
      <c r="D901" s="43" t="s">
        <v>17</v>
      </c>
      <c r="E901" s="43" t="s">
        <v>18</v>
      </c>
      <c r="F901" s="43" t="s">
        <v>32</v>
      </c>
      <c r="G901" s="48">
        <v>46241.695833333331</v>
      </c>
      <c r="H901" s="48">
        <v>46242.806250000001</v>
      </c>
      <c r="I901" s="43">
        <v>325</v>
      </c>
      <c r="J901" s="43" t="s">
        <v>1156</v>
      </c>
      <c r="K901" s="43" t="s">
        <v>1156</v>
      </c>
      <c r="L901" s="43" t="s">
        <v>20</v>
      </c>
      <c r="M901" s="43">
        <v>325</v>
      </c>
      <c r="N901" s="43">
        <v>56</v>
      </c>
      <c r="O901" s="43">
        <v>56</v>
      </c>
      <c r="P901" s="43" t="s">
        <v>10611</v>
      </c>
      <c r="Q901" s="43" t="s">
        <v>1517</v>
      </c>
      <c r="R901" s="43" t="s">
        <v>10612</v>
      </c>
      <c r="S901" s="52">
        <f t="shared" si="14"/>
        <v>1.1100000000000001</v>
      </c>
      <c r="T901" s="47"/>
      <c r="U901" s="47"/>
    </row>
    <row r="902" spans="1:21" ht="16.5" thickTop="1" thickBot="1" x14ac:dyDescent="0.3">
      <c r="A902" s="51" t="s">
        <v>10437</v>
      </c>
      <c r="B902" s="52" t="s">
        <v>10438</v>
      </c>
      <c r="C902" s="52" t="s">
        <v>38</v>
      </c>
      <c r="D902" s="52" t="s">
        <v>17</v>
      </c>
      <c r="E902" s="52" t="s">
        <v>18</v>
      </c>
      <c r="F902" s="52" t="s">
        <v>32</v>
      </c>
      <c r="G902" s="53">
        <v>46241.731249999997</v>
      </c>
      <c r="H902" s="53">
        <v>46242.502083333333</v>
      </c>
      <c r="I902" s="52">
        <v>16</v>
      </c>
      <c r="J902" s="52" t="s">
        <v>1156</v>
      </c>
      <c r="K902" s="52" t="s">
        <v>1156</v>
      </c>
      <c r="L902" s="52" t="s">
        <v>36</v>
      </c>
      <c r="M902" s="52">
        <v>16</v>
      </c>
      <c r="N902" s="52">
        <v>16</v>
      </c>
      <c r="O902" s="52">
        <v>16</v>
      </c>
      <c r="P902" s="52" t="s">
        <v>8760</v>
      </c>
      <c r="Q902" s="52" t="s">
        <v>1517</v>
      </c>
      <c r="R902" s="52" t="s">
        <v>10610</v>
      </c>
      <c r="S902" s="52">
        <f t="shared" si="14"/>
        <v>0.77</v>
      </c>
      <c r="T902" s="52"/>
      <c r="U902" s="52"/>
    </row>
    <row r="903" spans="1:21" s="46" customFormat="1" ht="16.5" thickTop="1" thickBot="1" x14ac:dyDescent="0.3">
      <c r="A903" s="50" t="s">
        <v>10435</v>
      </c>
      <c r="B903" s="43" t="s">
        <v>10436</v>
      </c>
      <c r="C903" s="43" t="s">
        <v>38</v>
      </c>
      <c r="D903" s="43" t="s">
        <v>17</v>
      </c>
      <c r="E903" s="43" t="s">
        <v>18</v>
      </c>
      <c r="F903" s="43" t="s">
        <v>28</v>
      </c>
      <c r="G903" s="48">
        <v>46241.731944444444</v>
      </c>
      <c r="H903" s="48">
        <v>46242.642361111109</v>
      </c>
      <c r="I903" s="43">
        <v>2</v>
      </c>
      <c r="J903" s="43" t="s">
        <v>1156</v>
      </c>
      <c r="K903" s="43" t="s">
        <v>8331</v>
      </c>
      <c r="L903" s="43" t="s">
        <v>33</v>
      </c>
      <c r="M903" s="43">
        <v>2</v>
      </c>
      <c r="N903" s="43">
        <v>2</v>
      </c>
      <c r="O903" s="43">
        <v>2</v>
      </c>
      <c r="P903" s="43" t="s">
        <v>8576</v>
      </c>
      <c r="Q903" s="43" t="s">
        <v>1546</v>
      </c>
      <c r="R903" s="43" t="s">
        <v>10609</v>
      </c>
      <c r="S903" s="52">
        <f t="shared" si="14"/>
        <v>0.91</v>
      </c>
      <c r="T903" s="47"/>
      <c r="U903" s="47"/>
    </row>
    <row r="904" spans="1:21" ht="16.5" thickTop="1" thickBot="1" x14ac:dyDescent="0.3">
      <c r="A904" s="51" t="s">
        <v>10433</v>
      </c>
      <c r="B904" s="52" t="s">
        <v>10434</v>
      </c>
      <c r="C904" s="52" t="s">
        <v>38</v>
      </c>
      <c r="D904" s="52" t="s">
        <v>17</v>
      </c>
      <c r="E904" s="52" t="s">
        <v>18</v>
      </c>
      <c r="F904" s="52" t="s">
        <v>32</v>
      </c>
      <c r="G904" s="53">
        <v>46241.737500000003</v>
      </c>
      <c r="H904" s="53">
        <v>46241.737500000003</v>
      </c>
      <c r="I904" s="52">
        <v>936</v>
      </c>
      <c r="J904" s="52" t="s">
        <v>1156</v>
      </c>
      <c r="K904" s="52" t="s">
        <v>1156</v>
      </c>
      <c r="L904" s="52" t="s">
        <v>31</v>
      </c>
      <c r="M904" s="52">
        <v>722</v>
      </c>
      <c r="N904" s="52">
        <v>173</v>
      </c>
      <c r="O904" s="52">
        <v>229</v>
      </c>
      <c r="P904" s="52" t="s">
        <v>9953</v>
      </c>
      <c r="Q904" s="52" t="s">
        <v>1517</v>
      </c>
      <c r="R904" s="52"/>
      <c r="S904" s="52">
        <f t="shared" si="14"/>
        <v>0</v>
      </c>
      <c r="T904" s="52"/>
      <c r="U904" s="52"/>
    </row>
    <row r="905" spans="1:21" s="46" customFormat="1" ht="16.5" thickTop="1" thickBot="1" x14ac:dyDescent="0.3">
      <c r="A905" s="50" t="s">
        <v>10431</v>
      </c>
      <c r="B905" s="43" t="s">
        <v>10432</v>
      </c>
      <c r="C905" s="43" t="s">
        <v>38</v>
      </c>
      <c r="D905" s="43" t="s">
        <v>17</v>
      </c>
      <c r="E905" s="43" t="s">
        <v>18</v>
      </c>
      <c r="F905" s="43" t="s">
        <v>32</v>
      </c>
      <c r="G905" s="48">
        <v>46241.793749999997</v>
      </c>
      <c r="H905" s="48">
        <v>46241.965277777781</v>
      </c>
      <c r="I905" s="43">
        <v>4</v>
      </c>
      <c r="J905" s="43" t="s">
        <v>1156</v>
      </c>
      <c r="K905" s="43" t="s">
        <v>1156</v>
      </c>
      <c r="L905" s="43" t="s">
        <v>33</v>
      </c>
      <c r="M905" s="43">
        <v>4</v>
      </c>
      <c r="N905" s="43">
        <v>4</v>
      </c>
      <c r="O905" s="43">
        <v>4</v>
      </c>
      <c r="P905" s="43" t="s">
        <v>10594</v>
      </c>
      <c r="Q905" s="43" t="s">
        <v>1546</v>
      </c>
      <c r="R905" s="43" t="s">
        <v>10608</v>
      </c>
      <c r="S905" s="52">
        <f t="shared" si="14"/>
        <v>0.17</v>
      </c>
      <c r="T905" s="47"/>
      <c r="U905" s="47"/>
    </row>
    <row r="906" spans="1:21" ht="16.5" thickTop="1" thickBot="1" x14ac:dyDescent="0.3">
      <c r="A906" s="51" t="s">
        <v>10429</v>
      </c>
      <c r="B906" s="52" t="s">
        <v>10430</v>
      </c>
      <c r="C906" s="52" t="s">
        <v>39</v>
      </c>
      <c r="D906" s="52" t="s">
        <v>17</v>
      </c>
      <c r="E906" s="52" t="s">
        <v>18</v>
      </c>
      <c r="F906" s="52" t="s">
        <v>28</v>
      </c>
      <c r="G906" s="53">
        <v>46241.919444444444</v>
      </c>
      <c r="H906" s="53">
        <v>46242.652777777781</v>
      </c>
      <c r="I906" s="52">
        <v>1085</v>
      </c>
      <c r="J906" s="52" t="s">
        <v>2373</v>
      </c>
      <c r="K906" s="52" t="s">
        <v>8317</v>
      </c>
      <c r="L906" s="52" t="s">
        <v>20</v>
      </c>
      <c r="M906" s="52">
        <v>1085</v>
      </c>
      <c r="N906" s="52">
        <v>258</v>
      </c>
      <c r="O906" s="52">
        <v>258</v>
      </c>
      <c r="P906" s="52" t="s">
        <v>10606</v>
      </c>
      <c r="Q906" s="52" t="s">
        <v>1514</v>
      </c>
      <c r="R906" s="52" t="s">
        <v>10607</v>
      </c>
      <c r="S906" s="52">
        <f t="shared" si="14"/>
        <v>0.73</v>
      </c>
      <c r="T906" s="52"/>
      <c r="U906" s="52"/>
    </row>
    <row r="907" spans="1:21" s="46" customFormat="1" ht="16.5" thickTop="1" thickBot="1" x14ac:dyDescent="0.3">
      <c r="A907" s="50" t="s">
        <v>10427</v>
      </c>
      <c r="B907" s="43" t="s">
        <v>10428</v>
      </c>
      <c r="C907" s="43" t="s">
        <v>38</v>
      </c>
      <c r="D907" s="43" t="s">
        <v>17</v>
      </c>
      <c r="E907" s="43" t="s">
        <v>18</v>
      </c>
      <c r="F907" s="43" t="s">
        <v>32</v>
      </c>
      <c r="G907" s="48">
        <v>46241.992361111108</v>
      </c>
      <c r="H907" s="48">
        <v>46242.79791666667</v>
      </c>
      <c r="I907" s="43">
        <v>6</v>
      </c>
      <c r="J907" s="43" t="s">
        <v>1156</v>
      </c>
      <c r="K907" s="43" t="s">
        <v>1156</v>
      </c>
      <c r="L907" s="43" t="s">
        <v>36</v>
      </c>
      <c r="M907" s="43">
        <v>6</v>
      </c>
      <c r="N907" s="43">
        <v>6</v>
      </c>
      <c r="O907" s="43">
        <v>6</v>
      </c>
      <c r="P907" s="43" t="s">
        <v>10604</v>
      </c>
      <c r="Q907" s="43" t="s">
        <v>1517</v>
      </c>
      <c r="R907" s="43" t="s">
        <v>10605</v>
      </c>
      <c r="S907" s="52">
        <f t="shared" si="14"/>
        <v>0.81</v>
      </c>
      <c r="T907" s="47"/>
      <c r="U907" s="47"/>
    </row>
    <row r="908" spans="1:21" ht="16.5" thickTop="1" thickBot="1" x14ac:dyDescent="0.3">
      <c r="A908" s="51" t="s">
        <v>10425</v>
      </c>
      <c r="B908" s="52" t="s">
        <v>10426</v>
      </c>
      <c r="C908" s="52" t="s">
        <v>38</v>
      </c>
      <c r="D908" s="52" t="s">
        <v>17</v>
      </c>
      <c r="E908" s="52" t="s">
        <v>18</v>
      </c>
      <c r="F908" s="52" t="s">
        <v>28</v>
      </c>
      <c r="G908" s="53">
        <v>46242.017361111109</v>
      </c>
      <c r="H908" s="53">
        <v>46242.8</v>
      </c>
      <c r="I908" s="52">
        <v>37</v>
      </c>
      <c r="J908" s="52" t="s">
        <v>1156</v>
      </c>
      <c r="K908" s="52" t="s">
        <v>1156</v>
      </c>
      <c r="L908" s="52" t="s">
        <v>36</v>
      </c>
      <c r="M908" s="52">
        <v>37</v>
      </c>
      <c r="N908" s="52">
        <v>37</v>
      </c>
      <c r="O908" s="52">
        <v>37</v>
      </c>
      <c r="P908" s="52" t="s">
        <v>10602</v>
      </c>
      <c r="Q908" s="52" t="s">
        <v>1514</v>
      </c>
      <c r="R908" s="52" t="s">
        <v>10603</v>
      </c>
      <c r="S908" s="52">
        <f t="shared" si="14"/>
        <v>0.78</v>
      </c>
      <c r="T908" s="52"/>
      <c r="U908" s="52"/>
    </row>
    <row r="909" spans="1:21" s="46" customFormat="1" ht="16.5" thickTop="1" thickBot="1" x14ac:dyDescent="0.3">
      <c r="A909" s="50" t="s">
        <v>10423</v>
      </c>
      <c r="B909" s="43" t="s">
        <v>10424</v>
      </c>
      <c r="C909" s="43" t="s">
        <v>39</v>
      </c>
      <c r="D909" s="43" t="s">
        <v>17</v>
      </c>
      <c r="E909" s="43" t="s">
        <v>18</v>
      </c>
      <c r="F909" s="43" t="s">
        <v>32</v>
      </c>
      <c r="G909" s="48">
        <v>46242.031944444447</v>
      </c>
      <c r="H909" s="48">
        <v>46242.734027777777</v>
      </c>
      <c r="I909" s="43">
        <v>40</v>
      </c>
      <c r="J909" s="43" t="s">
        <v>1156</v>
      </c>
      <c r="K909" s="43" t="s">
        <v>1156</v>
      </c>
      <c r="L909" s="43" t="s">
        <v>33</v>
      </c>
      <c r="M909" s="43">
        <v>40</v>
      </c>
      <c r="N909" s="43">
        <v>40</v>
      </c>
      <c r="O909" s="43">
        <v>40</v>
      </c>
      <c r="P909" s="43" t="s">
        <v>10600</v>
      </c>
      <c r="Q909" s="43" t="s">
        <v>1546</v>
      </c>
      <c r="R909" s="43" t="s">
        <v>10601</v>
      </c>
      <c r="S909" s="52">
        <f t="shared" si="14"/>
        <v>0.7</v>
      </c>
      <c r="T909" s="47"/>
      <c r="U909" s="47"/>
    </row>
    <row r="910" spans="1:21" ht="16.5" thickTop="1" thickBot="1" x14ac:dyDescent="0.3">
      <c r="A910" s="51" t="s">
        <v>10421</v>
      </c>
      <c r="B910" s="52" t="s">
        <v>10422</v>
      </c>
      <c r="C910" s="52" t="s">
        <v>39</v>
      </c>
      <c r="D910" s="52" t="s">
        <v>17</v>
      </c>
      <c r="E910" s="52" t="s">
        <v>18</v>
      </c>
      <c r="F910" s="52" t="s">
        <v>32</v>
      </c>
      <c r="G910" s="53">
        <v>46242.040277777778</v>
      </c>
      <c r="H910" s="53">
        <v>46242.792361111111</v>
      </c>
      <c r="I910" s="52">
        <v>17</v>
      </c>
      <c r="J910" s="52" t="s">
        <v>1156</v>
      </c>
      <c r="K910" s="52" t="s">
        <v>1156</v>
      </c>
      <c r="L910" s="52" t="s">
        <v>33</v>
      </c>
      <c r="M910" s="52">
        <v>17</v>
      </c>
      <c r="N910" s="52">
        <v>17</v>
      </c>
      <c r="O910" s="52">
        <v>17</v>
      </c>
      <c r="P910" s="52" t="s">
        <v>10598</v>
      </c>
      <c r="Q910" s="52" t="s">
        <v>1517</v>
      </c>
      <c r="R910" s="52" t="s">
        <v>10599</v>
      </c>
      <c r="S910" s="52">
        <f t="shared" si="14"/>
        <v>0.75</v>
      </c>
      <c r="T910" s="52"/>
      <c r="U910" s="52"/>
    </row>
    <row r="911" spans="1:21" s="46" customFormat="1" ht="16.5" thickTop="1" thickBot="1" x14ac:dyDescent="0.3">
      <c r="A911" s="50" t="s">
        <v>10418</v>
      </c>
      <c r="B911" s="43" t="s">
        <v>10419</v>
      </c>
      <c r="C911" s="43" t="s">
        <v>38</v>
      </c>
      <c r="D911" s="43" t="s">
        <v>17</v>
      </c>
      <c r="E911" s="43" t="s">
        <v>18</v>
      </c>
      <c r="F911" s="43" t="s">
        <v>32</v>
      </c>
      <c r="G911" s="48">
        <v>46242.064583333333</v>
      </c>
      <c r="H911" s="48">
        <v>46242.716666666667</v>
      </c>
      <c r="I911" s="43">
        <v>2</v>
      </c>
      <c r="J911" s="43" t="s">
        <v>2373</v>
      </c>
      <c r="K911" s="43" t="s">
        <v>8326</v>
      </c>
      <c r="L911" s="43" t="s">
        <v>33</v>
      </c>
      <c r="M911" s="43">
        <v>2</v>
      </c>
      <c r="N911" s="43">
        <v>2</v>
      </c>
      <c r="O911" s="43">
        <v>2</v>
      </c>
      <c r="P911" s="43" t="s">
        <v>10596</v>
      </c>
      <c r="Q911" s="43" t="s">
        <v>1546</v>
      </c>
      <c r="R911" s="43" t="s">
        <v>10597</v>
      </c>
      <c r="S911" s="52">
        <f t="shared" si="14"/>
        <v>0.65</v>
      </c>
      <c r="T911" s="47"/>
      <c r="U911" s="47"/>
    </row>
    <row r="912" spans="1:21" ht="16.5" thickTop="1" thickBot="1" x14ac:dyDescent="0.3">
      <c r="A912" s="51" t="s">
        <v>10416</v>
      </c>
      <c r="B912" s="52" t="s">
        <v>10417</v>
      </c>
      <c r="C912" s="52" t="s">
        <v>38</v>
      </c>
      <c r="D912" s="52" t="s">
        <v>17</v>
      </c>
      <c r="E912" s="52" t="s">
        <v>18</v>
      </c>
      <c r="F912" s="52" t="s">
        <v>32</v>
      </c>
      <c r="G912" s="53">
        <v>46242.081944444442</v>
      </c>
      <c r="H912" s="53">
        <v>46242.732638888891</v>
      </c>
      <c r="I912" s="52">
        <v>2</v>
      </c>
      <c r="J912" s="52" t="s">
        <v>2373</v>
      </c>
      <c r="K912" s="52" t="s">
        <v>8317</v>
      </c>
      <c r="L912" s="52" t="s">
        <v>33</v>
      </c>
      <c r="M912" s="52">
        <v>2</v>
      </c>
      <c r="N912" s="52">
        <v>2</v>
      </c>
      <c r="O912" s="52">
        <v>2</v>
      </c>
      <c r="P912" s="52" t="s">
        <v>10594</v>
      </c>
      <c r="Q912" s="52" t="s">
        <v>1514</v>
      </c>
      <c r="R912" s="52" t="s">
        <v>10595</v>
      </c>
      <c r="S912" s="52">
        <f t="shared" si="14"/>
        <v>0.65</v>
      </c>
      <c r="T912" s="52"/>
      <c r="U912" s="52"/>
    </row>
    <row r="913" spans="1:21" s="46" customFormat="1" ht="16.5" thickTop="1" thickBot="1" x14ac:dyDescent="0.3">
      <c r="A913" s="50" t="s">
        <v>10414</v>
      </c>
      <c r="B913" s="43" t="s">
        <v>10415</v>
      </c>
      <c r="C913" s="43" t="s">
        <v>38</v>
      </c>
      <c r="D913" s="43" t="s">
        <v>17</v>
      </c>
      <c r="E913" s="43" t="s">
        <v>18</v>
      </c>
      <c r="F913" s="43" t="s">
        <v>32</v>
      </c>
      <c r="G913" s="48">
        <v>46242.088888888888</v>
      </c>
      <c r="H913" s="48">
        <v>46242.527777777781</v>
      </c>
      <c r="I913" s="43">
        <v>20</v>
      </c>
      <c r="J913" s="43" t="s">
        <v>1156</v>
      </c>
      <c r="K913" s="43" t="s">
        <v>1156</v>
      </c>
      <c r="L913" s="43" t="s">
        <v>33</v>
      </c>
      <c r="M913" s="43">
        <v>20</v>
      </c>
      <c r="N913" s="43">
        <v>20</v>
      </c>
      <c r="O913" s="43">
        <v>20</v>
      </c>
      <c r="P913" s="43" t="s">
        <v>10592</v>
      </c>
      <c r="Q913" s="43" t="s">
        <v>1546</v>
      </c>
      <c r="R913" s="43" t="s">
        <v>10593</v>
      </c>
      <c r="S913" s="52">
        <f t="shared" si="14"/>
        <v>0.44</v>
      </c>
      <c r="T913" s="47"/>
      <c r="U913" s="47"/>
    </row>
    <row r="914" spans="1:21" ht="16.5" thickTop="1" thickBot="1" x14ac:dyDescent="0.3">
      <c r="A914" s="51" t="s">
        <v>10412</v>
      </c>
      <c r="B914" s="52" t="s">
        <v>10413</v>
      </c>
      <c r="C914" s="52" t="s">
        <v>38</v>
      </c>
      <c r="D914" s="52" t="s">
        <v>17</v>
      </c>
      <c r="E914" s="52" t="s">
        <v>18</v>
      </c>
      <c r="F914" s="52" t="s">
        <v>32</v>
      </c>
      <c r="G914" s="53">
        <v>46242.093055555553</v>
      </c>
      <c r="H914" s="53">
        <v>46242.727083333331</v>
      </c>
      <c r="I914" s="52">
        <v>22</v>
      </c>
      <c r="J914" s="52" t="s">
        <v>1156</v>
      </c>
      <c r="K914" s="52" t="s">
        <v>1156</v>
      </c>
      <c r="L914" s="52" t="s">
        <v>33</v>
      </c>
      <c r="M914" s="52">
        <v>22</v>
      </c>
      <c r="N914" s="52">
        <v>22</v>
      </c>
      <c r="O914" s="52">
        <v>22</v>
      </c>
      <c r="P914" s="52" t="s">
        <v>10590</v>
      </c>
      <c r="Q914" s="52" t="s">
        <v>1546</v>
      </c>
      <c r="R914" s="52" t="s">
        <v>10591</v>
      </c>
      <c r="S914" s="52">
        <f t="shared" si="14"/>
        <v>0.63</v>
      </c>
      <c r="T914" s="52"/>
      <c r="U914" s="52"/>
    </row>
    <row r="915" spans="1:21" s="46" customFormat="1" ht="16.5" thickTop="1" thickBot="1" x14ac:dyDescent="0.3">
      <c r="A915" s="50" t="s">
        <v>10410</v>
      </c>
      <c r="B915" s="43" t="s">
        <v>10411</v>
      </c>
      <c r="C915" s="43" t="s">
        <v>38</v>
      </c>
      <c r="D915" s="43" t="s">
        <v>17</v>
      </c>
      <c r="E915" s="43" t="s">
        <v>18</v>
      </c>
      <c r="F915" s="43" t="s">
        <v>32</v>
      </c>
      <c r="G915" s="48">
        <v>46242.72152777778</v>
      </c>
      <c r="H915" s="48">
        <v>46242.72152777778</v>
      </c>
      <c r="I915" s="43">
        <v>6</v>
      </c>
      <c r="J915" s="43" t="s">
        <v>2373</v>
      </c>
      <c r="K915" s="43" t="s">
        <v>8264</v>
      </c>
      <c r="L915" s="43" t="s">
        <v>8739</v>
      </c>
      <c r="M915" s="43">
        <v>6</v>
      </c>
      <c r="N915" s="43">
        <v>6</v>
      </c>
      <c r="O915" s="43">
        <v>6</v>
      </c>
      <c r="P915" s="43" t="s">
        <v>10589</v>
      </c>
      <c r="Q915" s="43" t="s">
        <v>1517</v>
      </c>
      <c r="R915" s="43"/>
      <c r="S915" s="52">
        <f t="shared" si="14"/>
        <v>0</v>
      </c>
      <c r="T915" s="47"/>
      <c r="U915" s="47"/>
    </row>
    <row r="916" spans="1:21" ht="16.5" thickTop="1" thickBot="1" x14ac:dyDescent="0.3">
      <c r="A916" s="51" t="s">
        <v>10408</v>
      </c>
      <c r="B916" s="52" t="s">
        <v>10409</v>
      </c>
      <c r="C916" s="52" t="s">
        <v>39</v>
      </c>
      <c r="D916" s="52" t="s">
        <v>17</v>
      </c>
      <c r="E916" s="52" t="s">
        <v>18</v>
      </c>
      <c r="F916" s="52" t="s">
        <v>28</v>
      </c>
      <c r="G916" s="53">
        <v>46242.724999999999</v>
      </c>
      <c r="H916" s="53">
        <v>46242.725694444445</v>
      </c>
      <c r="I916" s="52">
        <v>217</v>
      </c>
      <c r="J916" s="52" t="s">
        <v>1156</v>
      </c>
      <c r="K916" s="52" t="s">
        <v>1156</v>
      </c>
      <c r="L916" s="52" t="s">
        <v>20</v>
      </c>
      <c r="M916" s="52">
        <v>217</v>
      </c>
      <c r="N916" s="52">
        <v>18</v>
      </c>
      <c r="O916" s="52">
        <v>18</v>
      </c>
      <c r="P916" s="52" t="s">
        <v>8774</v>
      </c>
      <c r="Q916" s="52" t="s">
        <v>1514</v>
      </c>
      <c r="R916" s="52"/>
      <c r="S916" s="52">
        <f t="shared" si="14"/>
        <v>0</v>
      </c>
      <c r="T916" s="52"/>
      <c r="U916" s="52"/>
    </row>
    <row r="917" spans="1:21" s="46" customFormat="1" ht="16.5" thickTop="1" thickBot="1" x14ac:dyDescent="0.3">
      <c r="A917" s="50" t="s">
        <v>10406</v>
      </c>
      <c r="B917" s="43" t="s">
        <v>10407</v>
      </c>
      <c r="C917" s="43" t="s">
        <v>38</v>
      </c>
      <c r="D917" s="43" t="s">
        <v>17</v>
      </c>
      <c r="E917" s="43" t="s">
        <v>18</v>
      </c>
      <c r="F917" s="43" t="s">
        <v>32</v>
      </c>
      <c r="G917" s="48">
        <v>46242.738194444442</v>
      </c>
      <c r="H917" s="48">
        <v>46242.777083333334</v>
      </c>
      <c r="I917" s="43">
        <v>348</v>
      </c>
      <c r="J917" s="43" t="s">
        <v>1156</v>
      </c>
      <c r="K917" s="43" t="s">
        <v>1156</v>
      </c>
      <c r="L917" s="43" t="s">
        <v>25</v>
      </c>
      <c r="M917" s="43">
        <v>348</v>
      </c>
      <c r="N917" s="43">
        <v>60</v>
      </c>
      <c r="O917" s="43">
        <v>60</v>
      </c>
      <c r="P917" s="43" t="s">
        <v>10587</v>
      </c>
      <c r="Q917" s="43" t="s">
        <v>1517</v>
      </c>
      <c r="R917" s="43" t="s">
        <v>10588</v>
      </c>
      <c r="S917" s="52">
        <f t="shared" si="14"/>
        <v>0.04</v>
      </c>
      <c r="T917" s="47"/>
      <c r="U917" s="47"/>
    </row>
    <row r="918" spans="1:21" ht="16.5" thickTop="1" thickBot="1" x14ac:dyDescent="0.3">
      <c r="A918" s="51" t="s">
        <v>10404</v>
      </c>
      <c r="B918" s="52" t="s">
        <v>10405</v>
      </c>
      <c r="C918" s="52" t="s">
        <v>38</v>
      </c>
      <c r="D918" s="52" t="s">
        <v>17</v>
      </c>
      <c r="E918" s="52" t="s">
        <v>18</v>
      </c>
      <c r="F918" s="52" t="s">
        <v>32</v>
      </c>
      <c r="G918" s="53">
        <v>46242.75</v>
      </c>
      <c r="H918" s="53">
        <v>46242.834722222222</v>
      </c>
      <c r="I918" s="52">
        <v>411</v>
      </c>
      <c r="J918" s="52" t="s">
        <v>1156</v>
      </c>
      <c r="K918" s="52" t="s">
        <v>1156</v>
      </c>
      <c r="L918" s="52" t="s">
        <v>20</v>
      </c>
      <c r="M918" s="52">
        <v>411</v>
      </c>
      <c r="N918" s="52">
        <v>69</v>
      </c>
      <c r="O918" s="52">
        <v>69</v>
      </c>
      <c r="P918" s="52" t="s">
        <v>10585</v>
      </c>
      <c r="Q918" s="52" t="s">
        <v>1517</v>
      </c>
      <c r="R918" s="52" t="s">
        <v>10586</v>
      </c>
      <c r="S918" s="52">
        <f t="shared" si="14"/>
        <v>0.08</v>
      </c>
      <c r="T918" s="52"/>
      <c r="U918" s="52"/>
    </row>
    <row r="919" spans="1:21" s="46" customFormat="1" ht="16.5" thickTop="1" thickBot="1" x14ac:dyDescent="0.3">
      <c r="A919" s="50" t="s">
        <v>10403</v>
      </c>
      <c r="B919" s="43" t="s">
        <v>1555</v>
      </c>
      <c r="C919" s="43" t="s">
        <v>38</v>
      </c>
      <c r="D919" s="43" t="s">
        <v>17</v>
      </c>
      <c r="E919" s="43" t="s">
        <v>18</v>
      </c>
      <c r="F919" s="43" t="s">
        <v>32</v>
      </c>
      <c r="G919" s="48">
        <v>46242.753472222219</v>
      </c>
      <c r="H919" s="48">
        <v>46242.753472222219</v>
      </c>
      <c r="I919" s="43">
        <v>2</v>
      </c>
      <c r="J919" s="43" t="s">
        <v>2373</v>
      </c>
      <c r="K919" s="43" t="s">
        <v>8317</v>
      </c>
      <c r="L919" s="43" t="s">
        <v>33</v>
      </c>
      <c r="M919" s="43">
        <v>2</v>
      </c>
      <c r="N919" s="43">
        <v>2</v>
      </c>
      <c r="O919" s="43">
        <v>2</v>
      </c>
      <c r="P919" s="43" t="s">
        <v>9889</v>
      </c>
      <c r="Q919" s="43" t="s">
        <v>1517</v>
      </c>
      <c r="R919" s="43"/>
      <c r="S919" s="52">
        <f t="shared" si="14"/>
        <v>0</v>
      </c>
      <c r="T919" s="47"/>
      <c r="U919" s="47"/>
    </row>
    <row r="920" spans="1:21" ht="16.5" thickTop="1" thickBot="1" x14ac:dyDescent="0.3">
      <c r="A920" s="51" t="s">
        <v>10401</v>
      </c>
      <c r="B920" s="52" t="s">
        <v>10402</v>
      </c>
      <c r="C920" s="52" t="s">
        <v>11226</v>
      </c>
      <c r="D920" s="52" t="s">
        <v>17</v>
      </c>
      <c r="E920" s="52" t="s">
        <v>18</v>
      </c>
      <c r="F920" s="52" t="s">
        <v>32</v>
      </c>
      <c r="G920" s="53">
        <v>46242.763194444444</v>
      </c>
      <c r="H920" s="53">
        <v>46263.495138888888</v>
      </c>
      <c r="I920" s="52">
        <v>444</v>
      </c>
      <c r="J920" s="52" t="s">
        <v>1156</v>
      </c>
      <c r="K920" s="52" t="s">
        <v>1156</v>
      </c>
      <c r="L920" s="52" t="s">
        <v>31</v>
      </c>
      <c r="M920" s="52">
        <v>444</v>
      </c>
      <c r="N920" s="52">
        <v>46</v>
      </c>
      <c r="O920" s="52">
        <v>46</v>
      </c>
      <c r="P920" s="52" t="s">
        <v>10583</v>
      </c>
      <c r="Q920" s="52" t="s">
        <v>1517</v>
      </c>
      <c r="R920" s="52" t="s">
        <v>10584</v>
      </c>
      <c r="S920" s="52">
        <f t="shared" si="14"/>
        <v>20.73</v>
      </c>
      <c r="T920" s="52"/>
      <c r="U920" s="52"/>
    </row>
    <row r="921" spans="1:21" s="46" customFormat="1" ht="16.5" thickTop="1" thickBot="1" x14ac:dyDescent="0.3">
      <c r="A921" s="50" t="s">
        <v>10400</v>
      </c>
      <c r="B921" s="43" t="s">
        <v>10399</v>
      </c>
      <c r="C921" s="43" t="s">
        <v>38</v>
      </c>
      <c r="D921" s="43" t="s">
        <v>17</v>
      </c>
      <c r="E921" s="43" t="s">
        <v>18</v>
      </c>
      <c r="F921" s="43" t="s">
        <v>32</v>
      </c>
      <c r="G921" s="48">
        <v>46242.76666666667</v>
      </c>
      <c r="H921" s="48">
        <v>46242.865972222222</v>
      </c>
      <c r="I921" s="43">
        <v>150</v>
      </c>
      <c r="J921" s="43" t="s">
        <v>1156</v>
      </c>
      <c r="K921" s="43" t="s">
        <v>1156</v>
      </c>
      <c r="L921" s="43" t="s">
        <v>20</v>
      </c>
      <c r="M921" s="43">
        <v>150</v>
      </c>
      <c r="N921" s="43">
        <v>24</v>
      </c>
      <c r="O921" s="43">
        <v>24</v>
      </c>
      <c r="P921" s="43" t="s">
        <v>1474</v>
      </c>
      <c r="Q921" s="43" t="s">
        <v>1517</v>
      </c>
      <c r="R921" s="43" t="s">
        <v>10582</v>
      </c>
      <c r="S921" s="52">
        <f t="shared" si="14"/>
        <v>0.1</v>
      </c>
      <c r="T921" s="47"/>
      <c r="U921" s="47"/>
    </row>
    <row r="922" spans="1:21" ht="16.5" thickTop="1" thickBot="1" x14ac:dyDescent="0.3">
      <c r="A922" s="51" t="s">
        <v>10398</v>
      </c>
      <c r="B922" s="52" t="s">
        <v>10399</v>
      </c>
      <c r="C922" s="52" t="s">
        <v>38</v>
      </c>
      <c r="D922" s="52" t="s">
        <v>17</v>
      </c>
      <c r="E922" s="52" t="s">
        <v>18</v>
      </c>
      <c r="F922" s="52" t="s">
        <v>28</v>
      </c>
      <c r="G922" s="53">
        <v>46242.927083333336</v>
      </c>
      <c r="H922" s="53">
        <v>46242.927083333336</v>
      </c>
      <c r="I922" s="52">
        <v>150</v>
      </c>
      <c r="J922" s="52" t="s">
        <v>1156</v>
      </c>
      <c r="K922" s="52" t="s">
        <v>1156</v>
      </c>
      <c r="L922" s="52" t="s">
        <v>20</v>
      </c>
      <c r="M922" s="52">
        <v>150</v>
      </c>
      <c r="N922" s="52">
        <v>9</v>
      </c>
      <c r="O922" s="52">
        <v>9</v>
      </c>
      <c r="P922" s="52" t="s">
        <v>1474</v>
      </c>
      <c r="Q922" s="52" t="s">
        <v>1517</v>
      </c>
      <c r="R922" s="52"/>
      <c r="S922" s="52">
        <f t="shared" si="14"/>
        <v>0</v>
      </c>
      <c r="T922" s="52"/>
      <c r="U922" s="52"/>
    </row>
    <row r="923" spans="1:21" s="46" customFormat="1" ht="16.5" thickTop="1" thickBot="1" x14ac:dyDescent="0.3">
      <c r="A923" s="50" t="s">
        <v>10396</v>
      </c>
      <c r="B923" s="43" t="s">
        <v>10397</v>
      </c>
      <c r="C923" s="43" t="s">
        <v>39</v>
      </c>
      <c r="D923" s="43" t="s">
        <v>17</v>
      </c>
      <c r="E923" s="43" t="s">
        <v>18</v>
      </c>
      <c r="F923" s="43" t="s">
        <v>42</v>
      </c>
      <c r="G923" s="48">
        <v>46242.998611111114</v>
      </c>
      <c r="H923" s="48">
        <v>46242.998611111114</v>
      </c>
      <c r="I923" s="43">
        <v>363</v>
      </c>
      <c r="J923" s="43" t="s">
        <v>1156</v>
      </c>
      <c r="K923" s="43" t="s">
        <v>1156</v>
      </c>
      <c r="L923" s="43" t="s">
        <v>25</v>
      </c>
      <c r="M923" s="43">
        <v>363</v>
      </c>
      <c r="N923" s="43">
        <v>69</v>
      </c>
      <c r="O923" s="43">
        <v>69</v>
      </c>
      <c r="P923" s="43" t="s">
        <v>10581</v>
      </c>
      <c r="Q923" s="43" t="s">
        <v>1517</v>
      </c>
      <c r="R923" s="43"/>
      <c r="S923" s="52">
        <f t="shared" si="14"/>
        <v>0</v>
      </c>
      <c r="T923" s="47"/>
      <c r="U923" s="47"/>
    </row>
    <row r="924" spans="1:21" ht="16.5" thickTop="1" thickBot="1" x14ac:dyDescent="0.3">
      <c r="A924" s="51" t="s">
        <v>10394</v>
      </c>
      <c r="B924" s="52" t="s">
        <v>10395</v>
      </c>
      <c r="C924" s="52" t="s">
        <v>38</v>
      </c>
      <c r="D924" s="52" t="s">
        <v>17</v>
      </c>
      <c r="E924" s="52" t="s">
        <v>18</v>
      </c>
      <c r="F924" s="52" t="s">
        <v>42</v>
      </c>
      <c r="G924" s="53">
        <v>46243.023611111108</v>
      </c>
      <c r="H924" s="53">
        <v>46243.023611111108</v>
      </c>
      <c r="I924" s="52">
        <v>1</v>
      </c>
      <c r="J924" s="52" t="s">
        <v>2373</v>
      </c>
      <c r="K924" s="52" t="s">
        <v>8317</v>
      </c>
      <c r="L924" s="52" t="s">
        <v>8475</v>
      </c>
      <c r="M924" s="52">
        <v>1</v>
      </c>
      <c r="N924" s="52">
        <v>1</v>
      </c>
      <c r="O924" s="52">
        <v>1</v>
      </c>
      <c r="P924" s="52" t="s">
        <v>10580</v>
      </c>
      <c r="Q924" s="52" t="s">
        <v>1517</v>
      </c>
      <c r="R924" s="52"/>
      <c r="S924" s="52">
        <f t="shared" si="14"/>
        <v>0</v>
      </c>
      <c r="T924" s="52"/>
      <c r="U924" s="52"/>
    </row>
    <row r="925" spans="1:21" s="46" customFormat="1" ht="16.5" thickTop="1" thickBot="1" x14ac:dyDescent="0.3">
      <c r="A925" s="50" t="s">
        <v>10392</v>
      </c>
      <c r="B925" s="43" t="s">
        <v>10393</v>
      </c>
      <c r="C925" s="43" t="s">
        <v>38</v>
      </c>
      <c r="D925" s="43" t="s">
        <v>34</v>
      </c>
      <c r="E925" s="43" t="s">
        <v>19</v>
      </c>
      <c r="F925" s="43" t="s">
        <v>42</v>
      </c>
      <c r="G925" s="48">
        <v>46243.544444444444</v>
      </c>
      <c r="H925" s="48">
        <v>46243.544444444444</v>
      </c>
      <c r="I925" s="43">
        <v>66</v>
      </c>
      <c r="J925" s="43" t="s">
        <v>1156</v>
      </c>
      <c r="K925" s="43" t="s">
        <v>1156</v>
      </c>
      <c r="L925" s="43" t="s">
        <v>33</v>
      </c>
      <c r="M925" s="43">
        <v>39</v>
      </c>
      <c r="N925" s="43">
        <v>39</v>
      </c>
      <c r="O925" s="43">
        <v>66</v>
      </c>
      <c r="P925" s="43" t="s">
        <v>10579</v>
      </c>
      <c r="Q925" s="43" t="s">
        <v>1517</v>
      </c>
      <c r="R925" s="43"/>
      <c r="S925" s="52">
        <f t="shared" si="14"/>
        <v>0</v>
      </c>
      <c r="T925" s="47"/>
      <c r="U925" s="47"/>
    </row>
    <row r="926" spans="1:21" ht="16.5" thickTop="1" thickBot="1" x14ac:dyDescent="0.3">
      <c r="A926" s="51" t="s">
        <v>10390</v>
      </c>
      <c r="B926" s="52" t="s">
        <v>10391</v>
      </c>
      <c r="C926" s="52" t="s">
        <v>39</v>
      </c>
      <c r="D926" s="52" t="s">
        <v>17</v>
      </c>
      <c r="E926" s="52" t="s">
        <v>18</v>
      </c>
      <c r="F926" s="52" t="s">
        <v>42</v>
      </c>
      <c r="G926" s="53">
        <v>46243.549305555556</v>
      </c>
      <c r="H926" s="53">
        <v>46243.549305555556</v>
      </c>
      <c r="I926" s="52">
        <v>177</v>
      </c>
      <c r="J926" s="52" t="s">
        <v>1156</v>
      </c>
      <c r="K926" s="52" t="s">
        <v>1156</v>
      </c>
      <c r="L926" s="52" t="s">
        <v>36</v>
      </c>
      <c r="M926" s="52">
        <v>177</v>
      </c>
      <c r="N926" s="52">
        <v>177</v>
      </c>
      <c r="O926" s="52">
        <v>177</v>
      </c>
      <c r="P926" s="52" t="s">
        <v>8991</v>
      </c>
      <c r="Q926" s="52" t="s">
        <v>1514</v>
      </c>
      <c r="R926" s="52"/>
      <c r="S926" s="52">
        <f t="shared" si="14"/>
        <v>0</v>
      </c>
      <c r="T926" s="52"/>
      <c r="U926" s="52"/>
    </row>
    <row r="927" spans="1:21" s="46" customFormat="1" ht="16.5" thickTop="1" thickBot="1" x14ac:dyDescent="0.3">
      <c r="A927" s="50" t="s">
        <v>10388</v>
      </c>
      <c r="B927" s="43" t="s">
        <v>10389</v>
      </c>
      <c r="C927" s="43" t="s">
        <v>38</v>
      </c>
      <c r="D927" s="43" t="s">
        <v>17</v>
      </c>
      <c r="E927" s="43" t="s">
        <v>18</v>
      </c>
      <c r="F927" s="43" t="s">
        <v>42</v>
      </c>
      <c r="G927" s="48">
        <v>46243.556250000001</v>
      </c>
      <c r="H927" s="48">
        <v>46243.556250000001</v>
      </c>
      <c r="I927" s="43">
        <v>51</v>
      </c>
      <c r="J927" s="43" t="s">
        <v>1156</v>
      </c>
      <c r="K927" s="43" t="s">
        <v>1156</v>
      </c>
      <c r="L927" s="43" t="s">
        <v>36</v>
      </c>
      <c r="M927" s="43">
        <v>51</v>
      </c>
      <c r="N927" s="43">
        <v>51</v>
      </c>
      <c r="O927" s="43">
        <v>51</v>
      </c>
      <c r="P927" s="43" t="s">
        <v>8523</v>
      </c>
      <c r="Q927" s="43" t="s">
        <v>1517</v>
      </c>
      <c r="R927" s="43"/>
      <c r="S927" s="52">
        <f t="shared" si="14"/>
        <v>0</v>
      </c>
      <c r="T927" s="47"/>
      <c r="U927" s="47"/>
    </row>
    <row r="928" spans="1:21" ht="16.5" thickTop="1" thickBot="1" x14ac:dyDescent="0.3">
      <c r="A928" s="51" t="s">
        <v>10386</v>
      </c>
      <c r="B928" s="52" t="s">
        <v>10387</v>
      </c>
      <c r="C928" s="52" t="s">
        <v>38</v>
      </c>
      <c r="D928" s="52" t="s">
        <v>17</v>
      </c>
      <c r="E928" s="52" t="s">
        <v>18</v>
      </c>
      <c r="F928" s="52" t="s">
        <v>42</v>
      </c>
      <c r="G928" s="53">
        <v>46243.56527777778</v>
      </c>
      <c r="H928" s="53">
        <v>46243.565972222219</v>
      </c>
      <c r="I928" s="52">
        <v>1</v>
      </c>
      <c r="J928" s="52" t="s">
        <v>1156</v>
      </c>
      <c r="K928" s="52" t="s">
        <v>1156</v>
      </c>
      <c r="L928" s="52" t="s">
        <v>33</v>
      </c>
      <c r="M928" s="52">
        <v>1</v>
      </c>
      <c r="N928" s="52">
        <v>1</v>
      </c>
      <c r="O928" s="52">
        <v>1</v>
      </c>
      <c r="P928" s="52" t="s">
        <v>9366</v>
      </c>
      <c r="Q928" s="52" t="s">
        <v>1546</v>
      </c>
      <c r="R928" s="52"/>
      <c r="S928" s="52">
        <f t="shared" si="14"/>
        <v>0</v>
      </c>
      <c r="T928" s="52"/>
      <c r="U928" s="52"/>
    </row>
    <row r="929" spans="1:21" s="46" customFormat="1" ht="16.5" thickTop="1" thickBot="1" x14ac:dyDescent="0.3">
      <c r="A929" s="50" t="s">
        <v>10384</v>
      </c>
      <c r="B929" s="43" t="s">
        <v>10385</v>
      </c>
      <c r="C929" s="43" t="s">
        <v>39</v>
      </c>
      <c r="D929" s="43" t="s">
        <v>17</v>
      </c>
      <c r="E929" s="43" t="s">
        <v>18</v>
      </c>
      <c r="F929" s="43" t="s">
        <v>42</v>
      </c>
      <c r="G929" s="48">
        <v>46243.609722222223</v>
      </c>
      <c r="H929" s="48">
        <v>46262.446527777778</v>
      </c>
      <c r="I929" s="43">
        <v>66</v>
      </c>
      <c r="J929" s="43" t="s">
        <v>2373</v>
      </c>
      <c r="K929" s="43" t="s">
        <v>8317</v>
      </c>
      <c r="L929" s="43" t="s">
        <v>33</v>
      </c>
      <c r="M929" s="43">
        <v>66</v>
      </c>
      <c r="N929" s="43">
        <v>130</v>
      </c>
      <c r="O929" s="43">
        <v>130</v>
      </c>
      <c r="P929" s="43" t="s">
        <v>8238</v>
      </c>
      <c r="Q929" s="43" t="s">
        <v>1546</v>
      </c>
      <c r="R929" s="43"/>
      <c r="S929" s="52">
        <f t="shared" si="14"/>
        <v>18.84</v>
      </c>
      <c r="T929" s="47"/>
      <c r="U929" s="47"/>
    </row>
    <row r="930" spans="1:21" ht="16.5" thickTop="1" thickBot="1" x14ac:dyDescent="0.3">
      <c r="A930" s="51" t="s">
        <v>10382</v>
      </c>
      <c r="B930" s="52" t="s">
        <v>10383</v>
      </c>
      <c r="C930" s="52" t="s">
        <v>39</v>
      </c>
      <c r="D930" s="52" t="s">
        <v>17</v>
      </c>
      <c r="E930" s="52" t="s">
        <v>18</v>
      </c>
      <c r="F930" s="52" t="s">
        <v>32</v>
      </c>
      <c r="G930" s="53">
        <v>46243.628472222219</v>
      </c>
      <c r="H930" s="53">
        <v>46243.628472222219</v>
      </c>
      <c r="I930" s="52">
        <v>46</v>
      </c>
      <c r="J930" s="52" t="s">
        <v>2373</v>
      </c>
      <c r="K930" s="52" t="s">
        <v>8317</v>
      </c>
      <c r="L930" s="52" t="s">
        <v>25</v>
      </c>
      <c r="M930" s="52">
        <v>46</v>
      </c>
      <c r="N930" s="52">
        <v>20</v>
      </c>
      <c r="O930" s="52">
        <v>20</v>
      </c>
      <c r="P930" s="52" t="s">
        <v>10578</v>
      </c>
      <c r="Q930" s="52" t="s">
        <v>1517</v>
      </c>
      <c r="R930" s="52"/>
      <c r="S930" s="52">
        <f t="shared" si="14"/>
        <v>0</v>
      </c>
      <c r="T930" s="52"/>
      <c r="U930" s="52"/>
    </row>
    <row r="931" spans="1:21" s="46" customFormat="1" ht="16.5" thickTop="1" thickBot="1" x14ac:dyDescent="0.3">
      <c r="A931" s="50" t="s">
        <v>10378</v>
      </c>
      <c r="B931" s="43" t="s">
        <v>10379</v>
      </c>
      <c r="C931" s="43" t="s">
        <v>38</v>
      </c>
      <c r="D931" s="43" t="s">
        <v>17</v>
      </c>
      <c r="E931" s="43" t="s">
        <v>18</v>
      </c>
      <c r="F931" s="43" t="s">
        <v>32</v>
      </c>
      <c r="G931" s="48">
        <v>46243.640277777777</v>
      </c>
      <c r="H931" s="48">
        <v>46243.640277777777</v>
      </c>
      <c r="I931" s="43">
        <v>2</v>
      </c>
      <c r="J931" s="43" t="s">
        <v>1156</v>
      </c>
      <c r="K931" s="43" t="s">
        <v>8331</v>
      </c>
      <c r="L931" s="43" t="s">
        <v>33</v>
      </c>
      <c r="M931" s="43">
        <v>2</v>
      </c>
      <c r="N931" s="43">
        <v>2</v>
      </c>
      <c r="O931" s="43">
        <v>2</v>
      </c>
      <c r="P931" s="43" t="s">
        <v>8785</v>
      </c>
      <c r="Q931" s="43" t="s">
        <v>1546</v>
      </c>
      <c r="R931" s="43"/>
      <c r="S931" s="52">
        <f t="shared" si="14"/>
        <v>0</v>
      </c>
      <c r="T931" s="47"/>
      <c r="U931" s="47"/>
    </row>
    <row r="932" spans="1:21" ht="16.5" thickTop="1" thickBot="1" x14ac:dyDescent="0.3">
      <c r="A932" s="51" t="s">
        <v>10380</v>
      </c>
      <c r="B932" s="52" t="s">
        <v>10381</v>
      </c>
      <c r="C932" s="52" t="s">
        <v>38</v>
      </c>
      <c r="D932" s="52" t="s">
        <v>17</v>
      </c>
      <c r="E932" s="52" t="s">
        <v>18</v>
      </c>
      <c r="F932" s="52" t="s">
        <v>42</v>
      </c>
      <c r="G932" s="53">
        <v>46243.640277777777</v>
      </c>
      <c r="H932" s="53">
        <v>46243.640277777777</v>
      </c>
      <c r="I932" s="52">
        <v>643</v>
      </c>
      <c r="J932" s="52" t="s">
        <v>1156</v>
      </c>
      <c r="K932" s="52" t="s">
        <v>1156</v>
      </c>
      <c r="L932" s="52" t="s">
        <v>20</v>
      </c>
      <c r="M932" s="52">
        <v>601</v>
      </c>
      <c r="N932" s="52">
        <v>101</v>
      </c>
      <c r="O932" s="52">
        <v>108</v>
      </c>
      <c r="P932" s="52" t="s">
        <v>10257</v>
      </c>
      <c r="Q932" s="52" t="s">
        <v>1517</v>
      </c>
      <c r="R932" s="52"/>
      <c r="S932" s="52">
        <f t="shared" si="14"/>
        <v>0</v>
      </c>
      <c r="T932" s="52"/>
      <c r="U932" s="52"/>
    </row>
    <row r="933" spans="1:21" s="46" customFormat="1" ht="16.5" thickTop="1" thickBot="1" x14ac:dyDescent="0.3">
      <c r="A933" s="50" t="s">
        <v>10376</v>
      </c>
      <c r="B933" s="43" t="s">
        <v>10377</v>
      </c>
      <c r="C933" s="43" t="s">
        <v>38</v>
      </c>
      <c r="D933" s="43" t="s">
        <v>17</v>
      </c>
      <c r="E933" s="43" t="s">
        <v>18</v>
      </c>
      <c r="F933" s="43" t="s">
        <v>32</v>
      </c>
      <c r="G933" s="48">
        <v>46243.654166666667</v>
      </c>
      <c r="H933" s="48">
        <v>46243.654166666667</v>
      </c>
      <c r="I933" s="43">
        <v>2</v>
      </c>
      <c r="J933" s="43" t="s">
        <v>2373</v>
      </c>
      <c r="K933" s="43" t="s">
        <v>8310</v>
      </c>
      <c r="L933" s="43" t="s">
        <v>33</v>
      </c>
      <c r="M933" s="43">
        <v>2</v>
      </c>
      <c r="N933" s="43">
        <v>2</v>
      </c>
      <c r="O933" s="43">
        <v>2</v>
      </c>
      <c r="P933" s="43" t="s">
        <v>9076</v>
      </c>
      <c r="Q933" s="43" t="s">
        <v>1546</v>
      </c>
      <c r="R933" s="43"/>
      <c r="S933" s="52">
        <f t="shared" si="14"/>
        <v>0</v>
      </c>
      <c r="T933" s="47"/>
      <c r="U933" s="47"/>
    </row>
    <row r="934" spans="1:21" ht="16.5" thickTop="1" thickBot="1" x14ac:dyDescent="0.3">
      <c r="A934" s="51" t="s">
        <v>10374</v>
      </c>
      <c r="B934" s="52" t="s">
        <v>10375</v>
      </c>
      <c r="C934" s="52" t="s">
        <v>38</v>
      </c>
      <c r="D934" s="52" t="s">
        <v>17</v>
      </c>
      <c r="E934" s="52" t="s">
        <v>18</v>
      </c>
      <c r="F934" s="52" t="s">
        <v>42</v>
      </c>
      <c r="G934" s="53">
        <v>46243.670138888891</v>
      </c>
      <c r="H934" s="53">
        <v>46243.670138888891</v>
      </c>
      <c r="I934" s="52">
        <v>480</v>
      </c>
      <c r="J934" s="52" t="s">
        <v>1156</v>
      </c>
      <c r="K934" s="52" t="s">
        <v>1156</v>
      </c>
      <c r="L934" s="52" t="s">
        <v>25</v>
      </c>
      <c r="M934" s="52">
        <v>480</v>
      </c>
      <c r="N934" s="52">
        <v>96</v>
      </c>
      <c r="O934" s="52">
        <v>96</v>
      </c>
      <c r="P934" s="52" t="s">
        <v>1477</v>
      </c>
      <c r="Q934" s="52" t="s">
        <v>1546</v>
      </c>
      <c r="R934" s="52"/>
      <c r="S934" s="52">
        <f t="shared" si="14"/>
        <v>0</v>
      </c>
      <c r="T934" s="52"/>
      <c r="U934" s="52"/>
    </row>
    <row r="935" spans="1:21" s="46" customFormat="1" ht="16.5" thickTop="1" thickBot="1" x14ac:dyDescent="0.3">
      <c r="A935" s="50" t="s">
        <v>10372</v>
      </c>
      <c r="B935" s="43" t="s">
        <v>10373</v>
      </c>
      <c r="C935" s="43" t="s">
        <v>39</v>
      </c>
      <c r="D935" s="43" t="s">
        <v>17</v>
      </c>
      <c r="E935" s="43" t="s">
        <v>18</v>
      </c>
      <c r="F935" s="43" t="s">
        <v>42</v>
      </c>
      <c r="G935" s="48">
        <v>46243.675000000003</v>
      </c>
      <c r="H935" s="48">
        <v>46243.675694444442</v>
      </c>
      <c r="I935" s="43">
        <v>58</v>
      </c>
      <c r="J935" s="43" t="s">
        <v>1156</v>
      </c>
      <c r="K935" s="43" t="s">
        <v>1156</v>
      </c>
      <c r="L935" s="43" t="s">
        <v>25</v>
      </c>
      <c r="M935" s="43">
        <v>58</v>
      </c>
      <c r="N935" s="43">
        <v>35</v>
      </c>
      <c r="O935" s="43">
        <v>35</v>
      </c>
      <c r="P935" s="43" t="s">
        <v>10577</v>
      </c>
      <c r="Q935" s="43" t="s">
        <v>1546</v>
      </c>
      <c r="R935" s="43"/>
      <c r="S935" s="52">
        <f t="shared" si="14"/>
        <v>0</v>
      </c>
      <c r="T935" s="47"/>
      <c r="U935" s="47"/>
    </row>
    <row r="936" spans="1:21" ht="16.5" thickTop="1" thickBot="1" x14ac:dyDescent="0.3">
      <c r="A936" s="51" t="s">
        <v>10370</v>
      </c>
      <c r="B936" s="52" t="s">
        <v>10371</v>
      </c>
      <c r="C936" s="52" t="s">
        <v>38</v>
      </c>
      <c r="D936" s="52" t="s">
        <v>17</v>
      </c>
      <c r="E936" s="52" t="s">
        <v>18</v>
      </c>
      <c r="F936" s="52" t="s">
        <v>42</v>
      </c>
      <c r="G936" s="53">
        <v>46243.695833333331</v>
      </c>
      <c r="H936" s="53">
        <v>46243.695833333331</v>
      </c>
      <c r="I936" s="52">
        <v>240</v>
      </c>
      <c r="J936" s="52" t="s">
        <v>1156</v>
      </c>
      <c r="K936" s="52" t="s">
        <v>1156</v>
      </c>
      <c r="L936" s="52" t="s">
        <v>20</v>
      </c>
      <c r="M936" s="52">
        <v>240</v>
      </c>
      <c r="N936" s="52">
        <v>40</v>
      </c>
      <c r="O936" s="52">
        <v>40</v>
      </c>
      <c r="P936" s="52" t="s">
        <v>10576</v>
      </c>
      <c r="Q936" s="52" t="s">
        <v>1517</v>
      </c>
      <c r="R936" s="52"/>
      <c r="S936" s="52">
        <f t="shared" si="14"/>
        <v>0</v>
      </c>
      <c r="T936" s="52"/>
      <c r="U936" s="52"/>
    </row>
    <row r="937" spans="1:21" s="46" customFormat="1" ht="16.5" thickTop="1" thickBot="1" x14ac:dyDescent="0.3">
      <c r="A937" s="50" t="s">
        <v>10368</v>
      </c>
      <c r="B937" s="43" t="s">
        <v>10369</v>
      </c>
      <c r="C937" s="43" t="s">
        <v>38</v>
      </c>
      <c r="D937" s="43" t="s">
        <v>17</v>
      </c>
      <c r="E937" s="43" t="s">
        <v>18</v>
      </c>
      <c r="F937" s="43" t="s">
        <v>42</v>
      </c>
      <c r="G937" s="48">
        <v>46243.697916666664</v>
      </c>
      <c r="H937" s="48">
        <v>46243.698611111111</v>
      </c>
      <c r="I937" s="43">
        <v>102</v>
      </c>
      <c r="J937" s="43" t="s">
        <v>2373</v>
      </c>
      <c r="K937" s="43" t="s">
        <v>8329</v>
      </c>
      <c r="L937" s="43" t="s">
        <v>25</v>
      </c>
      <c r="M937" s="43">
        <v>102</v>
      </c>
      <c r="N937" s="43">
        <v>17</v>
      </c>
      <c r="O937" s="43">
        <v>17</v>
      </c>
      <c r="P937" s="43" t="s">
        <v>1333</v>
      </c>
      <c r="Q937" s="43" t="s">
        <v>1517</v>
      </c>
      <c r="R937" s="43"/>
      <c r="S937" s="52">
        <f t="shared" si="14"/>
        <v>0</v>
      </c>
      <c r="T937" s="47"/>
      <c r="U937" s="47"/>
    </row>
    <row r="938" spans="1:21" ht="16.5" thickTop="1" thickBot="1" x14ac:dyDescent="0.3">
      <c r="A938" s="51" t="s">
        <v>10366</v>
      </c>
      <c r="B938" s="52" t="s">
        <v>10367</v>
      </c>
      <c r="C938" s="52" t="s">
        <v>38</v>
      </c>
      <c r="D938" s="52" t="s">
        <v>17</v>
      </c>
      <c r="E938" s="52" t="s">
        <v>18</v>
      </c>
      <c r="F938" s="52" t="s">
        <v>42</v>
      </c>
      <c r="G938" s="53">
        <v>46243.705555555556</v>
      </c>
      <c r="H938" s="53">
        <v>46243.705555555556</v>
      </c>
      <c r="I938" s="52">
        <v>951</v>
      </c>
      <c r="J938" s="52" t="s">
        <v>1156</v>
      </c>
      <c r="K938" s="52" t="s">
        <v>1156</v>
      </c>
      <c r="L938" s="52" t="s">
        <v>31</v>
      </c>
      <c r="M938" s="52">
        <v>951</v>
      </c>
      <c r="N938" s="52">
        <v>131</v>
      </c>
      <c r="O938" s="52">
        <v>131</v>
      </c>
      <c r="P938" s="52" t="s">
        <v>8786</v>
      </c>
      <c r="Q938" s="52" t="s">
        <v>1517</v>
      </c>
      <c r="R938" s="52"/>
      <c r="S938" s="52">
        <f t="shared" si="14"/>
        <v>0</v>
      </c>
      <c r="T938" s="52"/>
      <c r="U938" s="52"/>
    </row>
    <row r="939" spans="1:21" s="46" customFormat="1" ht="16.5" thickTop="1" thickBot="1" x14ac:dyDescent="0.3">
      <c r="A939" s="50" t="s">
        <v>10823</v>
      </c>
      <c r="B939" s="43" t="s">
        <v>10824</v>
      </c>
      <c r="C939" s="43" t="s">
        <v>39</v>
      </c>
      <c r="D939" s="43" t="s">
        <v>17</v>
      </c>
      <c r="E939" s="43" t="s">
        <v>18</v>
      </c>
      <c r="F939" s="43" t="s">
        <v>42</v>
      </c>
      <c r="G939" s="48">
        <v>46243.930555555555</v>
      </c>
      <c r="H939" s="48">
        <v>46249.013888888891</v>
      </c>
      <c r="I939" s="43">
        <v>75</v>
      </c>
      <c r="J939" s="43" t="s">
        <v>1156</v>
      </c>
      <c r="K939" s="43" t="s">
        <v>1156</v>
      </c>
      <c r="L939" s="43" t="s">
        <v>25</v>
      </c>
      <c r="M939" s="43"/>
      <c r="N939" s="43"/>
      <c r="O939" s="43">
        <v>75</v>
      </c>
      <c r="P939" s="43" t="s">
        <v>10890</v>
      </c>
      <c r="Q939" s="43" t="s">
        <v>1517</v>
      </c>
      <c r="R939" s="43"/>
      <c r="S939" s="52">
        <f t="shared" si="14"/>
        <v>5.08</v>
      </c>
      <c r="T939" s="47"/>
      <c r="U939" s="47"/>
    </row>
    <row r="940" spans="1:21" ht="16.5" thickTop="1" thickBot="1" x14ac:dyDescent="0.3">
      <c r="A940" s="51" t="s">
        <v>10821</v>
      </c>
      <c r="B940" s="52" t="s">
        <v>10822</v>
      </c>
      <c r="C940" s="52" t="s">
        <v>38</v>
      </c>
      <c r="D940" s="52" t="s">
        <v>17</v>
      </c>
      <c r="E940" s="52" t="s">
        <v>19</v>
      </c>
      <c r="F940" s="52" t="s">
        <v>19</v>
      </c>
      <c r="G940" s="53">
        <v>46244.400694444441</v>
      </c>
      <c r="H940" s="53">
        <v>46244.722916666666</v>
      </c>
      <c r="I940" s="52">
        <v>513</v>
      </c>
      <c r="J940" s="52" t="s">
        <v>1156</v>
      </c>
      <c r="K940" s="52" t="s">
        <v>8350</v>
      </c>
      <c r="L940" s="52" t="s">
        <v>20</v>
      </c>
      <c r="M940" s="52">
        <v>444</v>
      </c>
      <c r="N940" s="52">
        <v>65</v>
      </c>
      <c r="O940" s="52">
        <v>78</v>
      </c>
      <c r="P940" s="52" t="s">
        <v>10888</v>
      </c>
      <c r="Q940" s="52" t="s">
        <v>1546</v>
      </c>
      <c r="R940" s="52" t="s">
        <v>10889</v>
      </c>
      <c r="S940" s="52">
        <f t="shared" si="14"/>
        <v>0.32</v>
      </c>
      <c r="T940" s="52"/>
      <c r="U940" s="52"/>
    </row>
    <row r="941" spans="1:21" s="46" customFormat="1" ht="16.5" thickTop="1" thickBot="1" x14ac:dyDescent="0.3">
      <c r="A941" s="50" t="s">
        <v>10819</v>
      </c>
      <c r="B941" s="43" t="s">
        <v>10820</v>
      </c>
      <c r="C941" s="43" t="s">
        <v>38</v>
      </c>
      <c r="D941" s="43" t="s">
        <v>17</v>
      </c>
      <c r="E941" s="43" t="s">
        <v>18</v>
      </c>
      <c r="F941" s="43" t="s">
        <v>19</v>
      </c>
      <c r="G941" s="48">
        <v>46244.423611111109</v>
      </c>
      <c r="H941" s="48">
        <v>46248.538194444445</v>
      </c>
      <c r="I941" s="43">
        <v>5</v>
      </c>
      <c r="J941" s="43" t="s">
        <v>1156</v>
      </c>
      <c r="K941" s="43" t="s">
        <v>1156</v>
      </c>
      <c r="L941" s="43" t="s">
        <v>25</v>
      </c>
      <c r="M941" s="43">
        <v>5</v>
      </c>
      <c r="N941" s="43">
        <v>5</v>
      </c>
      <c r="O941" s="43">
        <v>5</v>
      </c>
      <c r="P941" s="43" t="s">
        <v>1464</v>
      </c>
      <c r="Q941" s="43" t="s">
        <v>1517</v>
      </c>
      <c r="R941" s="43" t="s">
        <v>10887</v>
      </c>
      <c r="S941" s="52">
        <f t="shared" si="14"/>
        <v>4.1100000000000003</v>
      </c>
      <c r="T941" s="47"/>
      <c r="U941" s="47"/>
    </row>
    <row r="942" spans="1:21" ht="16.5" thickTop="1" thickBot="1" x14ac:dyDescent="0.3">
      <c r="A942" s="51" t="s">
        <v>10817</v>
      </c>
      <c r="B942" s="52" t="s">
        <v>10818</v>
      </c>
      <c r="C942" s="52" t="s">
        <v>38</v>
      </c>
      <c r="D942" s="52" t="s">
        <v>17</v>
      </c>
      <c r="E942" s="52" t="s">
        <v>18</v>
      </c>
      <c r="F942" s="52" t="s">
        <v>42</v>
      </c>
      <c r="G942" s="53">
        <v>46244.435416666667</v>
      </c>
      <c r="H942" s="53">
        <v>46245.457638888889</v>
      </c>
      <c r="I942" s="52">
        <v>6</v>
      </c>
      <c r="J942" s="52" t="s">
        <v>1156</v>
      </c>
      <c r="K942" s="52" t="s">
        <v>1156</v>
      </c>
      <c r="L942" s="52" t="s">
        <v>36</v>
      </c>
      <c r="M942" s="52">
        <v>6</v>
      </c>
      <c r="N942" s="52">
        <v>6</v>
      </c>
      <c r="O942" s="52">
        <v>6</v>
      </c>
      <c r="P942" s="52" t="s">
        <v>9832</v>
      </c>
      <c r="Q942" s="52" t="s">
        <v>1517</v>
      </c>
      <c r="R942" s="52" t="s">
        <v>10886</v>
      </c>
      <c r="S942" s="52">
        <f t="shared" si="14"/>
        <v>1.02</v>
      </c>
      <c r="T942" s="52"/>
      <c r="U942" s="52"/>
    </row>
    <row r="943" spans="1:21" s="46" customFormat="1" ht="16.5" thickTop="1" thickBot="1" x14ac:dyDescent="0.3">
      <c r="A943" s="50" t="s">
        <v>10816</v>
      </c>
      <c r="B943" s="43" t="s">
        <v>10510</v>
      </c>
      <c r="C943" s="43" t="s">
        <v>38</v>
      </c>
      <c r="D943" s="43" t="s">
        <v>17</v>
      </c>
      <c r="E943" s="43" t="s">
        <v>18</v>
      </c>
      <c r="F943" s="43" t="s">
        <v>42</v>
      </c>
      <c r="G943" s="48">
        <v>46244.438888888886</v>
      </c>
      <c r="H943" s="48">
        <v>46244.465277777781</v>
      </c>
      <c r="I943" s="43">
        <v>21</v>
      </c>
      <c r="J943" s="43" t="s">
        <v>1156</v>
      </c>
      <c r="K943" s="43" t="s">
        <v>1156</v>
      </c>
      <c r="L943" s="43" t="s">
        <v>36</v>
      </c>
      <c r="M943" s="43">
        <v>21</v>
      </c>
      <c r="N943" s="43">
        <v>21</v>
      </c>
      <c r="O943" s="43">
        <v>21</v>
      </c>
      <c r="P943" s="43" t="s">
        <v>1330</v>
      </c>
      <c r="Q943" s="43" t="s">
        <v>1517</v>
      </c>
      <c r="R943" s="43" t="s">
        <v>10885</v>
      </c>
      <c r="S943" s="52">
        <f t="shared" si="14"/>
        <v>0.03</v>
      </c>
      <c r="T943" s="47"/>
      <c r="U943" s="47"/>
    </row>
    <row r="944" spans="1:21" ht="16.5" thickTop="1" thickBot="1" x14ac:dyDescent="0.3">
      <c r="A944" s="51" t="s">
        <v>10814</v>
      </c>
      <c r="B944" s="52" t="s">
        <v>10815</v>
      </c>
      <c r="C944" s="52" t="s">
        <v>38</v>
      </c>
      <c r="D944" s="52" t="s">
        <v>17</v>
      </c>
      <c r="E944" s="52" t="s">
        <v>18</v>
      </c>
      <c r="F944" s="52" t="s">
        <v>42</v>
      </c>
      <c r="G944" s="53">
        <v>46244.515277777777</v>
      </c>
      <c r="H944" s="53">
        <v>46248.682638888888</v>
      </c>
      <c r="I944" s="52">
        <v>1</v>
      </c>
      <c r="J944" s="52" t="s">
        <v>1156</v>
      </c>
      <c r="K944" s="52" t="s">
        <v>1156</v>
      </c>
      <c r="L944" s="52" t="s">
        <v>33</v>
      </c>
      <c r="M944" s="52">
        <v>1</v>
      </c>
      <c r="N944" s="52">
        <v>1</v>
      </c>
      <c r="O944" s="52">
        <v>1</v>
      </c>
      <c r="P944" s="52" t="s">
        <v>10355</v>
      </c>
      <c r="Q944" s="52" t="s">
        <v>1546</v>
      </c>
      <c r="R944" s="52" t="s">
        <v>10884</v>
      </c>
      <c r="S944" s="52">
        <f t="shared" si="14"/>
        <v>4.17</v>
      </c>
      <c r="T944" s="52"/>
      <c r="U944" s="52"/>
    </row>
    <row r="945" spans="1:21" s="46" customFormat="1" ht="16.5" thickTop="1" thickBot="1" x14ac:dyDescent="0.3">
      <c r="A945" s="50" t="s">
        <v>10813</v>
      </c>
      <c r="B945" s="43" t="s">
        <v>10084</v>
      </c>
      <c r="C945" s="43" t="s">
        <v>39</v>
      </c>
      <c r="D945" s="43" t="s">
        <v>17</v>
      </c>
      <c r="E945" s="43" t="s">
        <v>18</v>
      </c>
      <c r="F945" s="43" t="s">
        <v>19</v>
      </c>
      <c r="G945" s="48">
        <v>46244.520138888889</v>
      </c>
      <c r="H945" s="48">
        <v>46248.537499999999</v>
      </c>
      <c r="I945" s="43">
        <v>5</v>
      </c>
      <c r="J945" s="43" t="s">
        <v>2373</v>
      </c>
      <c r="K945" s="43" t="s">
        <v>8317</v>
      </c>
      <c r="L945" s="43" t="s">
        <v>33</v>
      </c>
      <c r="M945" s="43">
        <v>0</v>
      </c>
      <c r="N945" s="43">
        <v>0</v>
      </c>
      <c r="O945" s="43">
        <v>5</v>
      </c>
      <c r="P945" s="43" t="s">
        <v>9003</v>
      </c>
      <c r="Q945" s="43" t="s">
        <v>1517</v>
      </c>
      <c r="R945" s="43" t="s">
        <v>10883</v>
      </c>
      <c r="S945" s="52">
        <f t="shared" si="14"/>
        <v>4.0199999999999996</v>
      </c>
      <c r="T945" s="47"/>
      <c r="U945" s="47"/>
    </row>
    <row r="946" spans="1:21" ht="16.5" thickTop="1" thickBot="1" x14ac:dyDescent="0.3">
      <c r="A946" s="51" t="s">
        <v>10811</v>
      </c>
      <c r="B946" s="52" t="s">
        <v>10812</v>
      </c>
      <c r="C946" s="52" t="s">
        <v>38</v>
      </c>
      <c r="D946" s="52" t="s">
        <v>17</v>
      </c>
      <c r="E946" s="52" t="s">
        <v>18</v>
      </c>
      <c r="F946" s="52" t="s">
        <v>42</v>
      </c>
      <c r="G946" s="53">
        <v>46244.537499999999</v>
      </c>
      <c r="H946" s="53">
        <v>46248.813194444447</v>
      </c>
      <c r="I946" s="52">
        <v>776</v>
      </c>
      <c r="J946" s="52" t="s">
        <v>2373</v>
      </c>
      <c r="K946" s="52" t="s">
        <v>8317</v>
      </c>
      <c r="L946" s="52" t="s">
        <v>25</v>
      </c>
      <c r="M946" s="52">
        <v>776</v>
      </c>
      <c r="N946" s="52">
        <v>149</v>
      </c>
      <c r="O946" s="52">
        <v>149</v>
      </c>
      <c r="P946" s="52" t="s">
        <v>1318</v>
      </c>
      <c r="Q946" s="52" t="s">
        <v>1517</v>
      </c>
      <c r="R946" s="52" t="s">
        <v>10882</v>
      </c>
      <c r="S946" s="52">
        <f t="shared" si="14"/>
        <v>4.28</v>
      </c>
      <c r="T946" s="52"/>
      <c r="U946" s="52"/>
    </row>
    <row r="947" spans="1:21" s="46" customFormat="1" ht="16.5" thickTop="1" thickBot="1" x14ac:dyDescent="0.3">
      <c r="A947" s="50" t="s">
        <v>10810</v>
      </c>
      <c r="B947" s="43" t="s">
        <v>10469</v>
      </c>
      <c r="C947" s="43" t="s">
        <v>38</v>
      </c>
      <c r="D947" s="43" t="s">
        <v>17</v>
      </c>
      <c r="E947" s="43" t="s">
        <v>18</v>
      </c>
      <c r="F947" s="43" t="s">
        <v>32</v>
      </c>
      <c r="G947" s="48">
        <v>46244.551388888889</v>
      </c>
      <c r="H947" s="48">
        <v>46247.757638888892</v>
      </c>
      <c r="I947" s="43">
        <v>5</v>
      </c>
      <c r="J947" s="43" t="s">
        <v>1156</v>
      </c>
      <c r="K947" s="43" t="s">
        <v>1156</v>
      </c>
      <c r="L947" s="43" t="s">
        <v>33</v>
      </c>
      <c r="M947" s="43">
        <v>5</v>
      </c>
      <c r="N947" s="43">
        <v>5</v>
      </c>
      <c r="O947" s="43">
        <v>5</v>
      </c>
      <c r="P947" s="43" t="s">
        <v>1417</v>
      </c>
      <c r="Q947" s="43" t="s">
        <v>1517</v>
      </c>
      <c r="R947" s="43" t="s">
        <v>10881</v>
      </c>
      <c r="S947" s="52">
        <f t="shared" si="14"/>
        <v>3.21</v>
      </c>
      <c r="T947" s="47"/>
      <c r="U947" s="47"/>
    </row>
    <row r="948" spans="1:21" ht="16.5" thickTop="1" thickBot="1" x14ac:dyDescent="0.3">
      <c r="A948" s="51" t="s">
        <v>10808</v>
      </c>
      <c r="B948" s="52" t="s">
        <v>10809</v>
      </c>
      <c r="C948" s="52" t="s">
        <v>38</v>
      </c>
      <c r="D948" s="52" t="s">
        <v>17</v>
      </c>
      <c r="E948" s="52" t="s">
        <v>18</v>
      </c>
      <c r="F948" s="52" t="s">
        <v>32</v>
      </c>
      <c r="G948" s="53">
        <v>46244.613194444442</v>
      </c>
      <c r="H948" s="53">
        <v>46244.613194444442</v>
      </c>
      <c r="I948" s="52">
        <v>2</v>
      </c>
      <c r="J948" s="52" t="s">
        <v>2373</v>
      </c>
      <c r="K948" s="52" t="s">
        <v>8317</v>
      </c>
      <c r="L948" s="52" t="s">
        <v>33</v>
      </c>
      <c r="M948" s="52">
        <v>2</v>
      </c>
      <c r="N948" s="52">
        <v>2</v>
      </c>
      <c r="O948" s="52">
        <v>2</v>
      </c>
      <c r="P948" s="52" t="s">
        <v>1424</v>
      </c>
      <c r="Q948" s="52" t="s">
        <v>1517</v>
      </c>
      <c r="R948" s="52"/>
      <c r="S948" s="52">
        <f t="shared" si="14"/>
        <v>0</v>
      </c>
      <c r="T948" s="52"/>
      <c r="U948" s="52"/>
    </row>
    <row r="949" spans="1:21" s="46" customFormat="1" ht="16.5" thickTop="1" thickBot="1" x14ac:dyDescent="0.3">
      <c r="A949" s="50" t="s">
        <v>10806</v>
      </c>
      <c r="B949" s="43" t="s">
        <v>10807</v>
      </c>
      <c r="C949" s="43" t="s">
        <v>38</v>
      </c>
      <c r="D949" s="43" t="s">
        <v>17</v>
      </c>
      <c r="E949" s="43" t="s">
        <v>18</v>
      </c>
      <c r="F949" s="43" t="s">
        <v>42</v>
      </c>
      <c r="G949" s="48">
        <v>46244.64166666667</v>
      </c>
      <c r="H949" s="48">
        <v>46248.618750000001</v>
      </c>
      <c r="I949" s="43">
        <v>68</v>
      </c>
      <c r="J949" s="43" t="s">
        <v>1156</v>
      </c>
      <c r="K949" s="43" t="s">
        <v>8350</v>
      </c>
      <c r="L949" s="43" t="s">
        <v>20</v>
      </c>
      <c r="M949" s="43">
        <v>68</v>
      </c>
      <c r="N949" s="43">
        <v>11</v>
      </c>
      <c r="O949" s="43">
        <v>11</v>
      </c>
      <c r="P949" s="43" t="s">
        <v>1362</v>
      </c>
      <c r="Q949" s="43" t="s">
        <v>1546</v>
      </c>
      <c r="R949" s="43" t="s">
        <v>10880</v>
      </c>
      <c r="S949" s="52">
        <f t="shared" si="14"/>
        <v>3.98</v>
      </c>
      <c r="T949" s="47"/>
      <c r="U949" s="47"/>
    </row>
    <row r="950" spans="1:21" ht="16.5" thickTop="1" thickBot="1" x14ac:dyDescent="0.3">
      <c r="A950" s="51" t="s">
        <v>10804</v>
      </c>
      <c r="B950" s="52" t="s">
        <v>10805</v>
      </c>
      <c r="C950" s="52" t="s">
        <v>38</v>
      </c>
      <c r="D950" s="52" t="s">
        <v>17</v>
      </c>
      <c r="E950" s="52" t="s">
        <v>18</v>
      </c>
      <c r="F950" s="52" t="s">
        <v>42</v>
      </c>
      <c r="G950" s="53">
        <v>46244.644444444442</v>
      </c>
      <c r="H950" s="53">
        <v>46248.629166666666</v>
      </c>
      <c r="I950" s="52">
        <v>140</v>
      </c>
      <c r="J950" s="52" t="s">
        <v>1156</v>
      </c>
      <c r="K950" s="52" t="s">
        <v>1156</v>
      </c>
      <c r="L950" s="52" t="s">
        <v>20</v>
      </c>
      <c r="M950" s="52">
        <v>140</v>
      </c>
      <c r="N950" s="52">
        <v>26</v>
      </c>
      <c r="O950" s="52">
        <v>26</v>
      </c>
      <c r="P950" s="52" t="s">
        <v>10878</v>
      </c>
      <c r="Q950" s="52" t="s">
        <v>1517</v>
      </c>
      <c r="R950" s="52" t="s">
        <v>10879</v>
      </c>
      <c r="S950" s="52">
        <f t="shared" si="14"/>
        <v>3.98</v>
      </c>
      <c r="T950" s="52"/>
      <c r="U950" s="52"/>
    </row>
    <row r="951" spans="1:21" s="46" customFormat="1" ht="16.5" thickTop="1" thickBot="1" x14ac:dyDescent="0.3">
      <c r="A951" s="50" t="s">
        <v>10802</v>
      </c>
      <c r="B951" s="43" t="s">
        <v>10803</v>
      </c>
      <c r="C951" s="43" t="s">
        <v>38</v>
      </c>
      <c r="D951" s="43" t="s">
        <v>17</v>
      </c>
      <c r="E951" s="43" t="s">
        <v>18</v>
      </c>
      <c r="F951" s="43" t="s">
        <v>32</v>
      </c>
      <c r="G951" s="48">
        <v>46244.718055555553</v>
      </c>
      <c r="H951" s="48">
        <v>46248.636805555558</v>
      </c>
      <c r="I951" s="43">
        <v>115</v>
      </c>
      <c r="J951" s="43" t="s">
        <v>1156</v>
      </c>
      <c r="K951" s="43" t="s">
        <v>1156</v>
      </c>
      <c r="L951" s="43" t="s">
        <v>20</v>
      </c>
      <c r="M951" s="43">
        <v>115</v>
      </c>
      <c r="N951" s="43">
        <v>15</v>
      </c>
      <c r="O951" s="43">
        <v>15</v>
      </c>
      <c r="P951" s="43" t="s">
        <v>1411</v>
      </c>
      <c r="Q951" s="43" t="s">
        <v>1517</v>
      </c>
      <c r="R951" s="43" t="s">
        <v>10877</v>
      </c>
      <c r="S951" s="52">
        <f t="shared" si="14"/>
        <v>3.92</v>
      </c>
      <c r="T951" s="47"/>
      <c r="U951" s="47"/>
    </row>
    <row r="952" spans="1:21" ht="16.5" thickTop="1" thickBot="1" x14ac:dyDescent="0.3">
      <c r="A952" s="51" t="s">
        <v>10800</v>
      </c>
      <c r="B952" s="52" t="s">
        <v>10801</v>
      </c>
      <c r="C952" s="52" t="s">
        <v>38</v>
      </c>
      <c r="D952" s="52" t="s">
        <v>17</v>
      </c>
      <c r="E952" s="52" t="s">
        <v>18</v>
      </c>
      <c r="F952" s="52" t="s">
        <v>42</v>
      </c>
      <c r="G952" s="53">
        <v>46244.734027777777</v>
      </c>
      <c r="H952" s="53">
        <v>46246.493750000001</v>
      </c>
      <c r="I952" s="52">
        <v>3</v>
      </c>
      <c r="J952" s="52" t="s">
        <v>2373</v>
      </c>
      <c r="K952" s="52" t="s">
        <v>8329</v>
      </c>
      <c r="L952" s="52" t="s">
        <v>25</v>
      </c>
      <c r="M952" s="52">
        <v>3</v>
      </c>
      <c r="N952" s="52">
        <v>3</v>
      </c>
      <c r="O952" s="52">
        <v>3</v>
      </c>
      <c r="P952" s="52" t="s">
        <v>10875</v>
      </c>
      <c r="Q952" s="52" t="s">
        <v>1517</v>
      </c>
      <c r="R952" s="52" t="s">
        <v>10876</v>
      </c>
      <c r="S952" s="52">
        <f t="shared" si="14"/>
        <v>1.76</v>
      </c>
      <c r="T952" s="52"/>
      <c r="U952" s="52"/>
    </row>
    <row r="953" spans="1:21" s="46" customFormat="1" ht="16.5" thickTop="1" thickBot="1" x14ac:dyDescent="0.3">
      <c r="A953" s="50" t="s">
        <v>10798</v>
      </c>
      <c r="B953" s="43" t="s">
        <v>10799</v>
      </c>
      <c r="C953" s="43" t="s">
        <v>38</v>
      </c>
      <c r="D953" s="43" t="s">
        <v>17</v>
      </c>
      <c r="E953" s="43" t="s">
        <v>18</v>
      </c>
      <c r="F953" s="43" t="s">
        <v>32</v>
      </c>
      <c r="G953" s="48">
        <v>46244.74722222222</v>
      </c>
      <c r="H953" s="48">
        <v>46247.763194444444</v>
      </c>
      <c r="I953" s="43">
        <v>42</v>
      </c>
      <c r="J953" s="43" t="s">
        <v>1156</v>
      </c>
      <c r="K953" s="43" t="s">
        <v>1156</v>
      </c>
      <c r="L953" s="43" t="s">
        <v>20</v>
      </c>
      <c r="M953" s="43">
        <v>42</v>
      </c>
      <c r="N953" s="43">
        <v>7</v>
      </c>
      <c r="O953" s="43">
        <v>7</v>
      </c>
      <c r="P953" s="43" t="s">
        <v>10873</v>
      </c>
      <c r="Q953" s="43" t="s">
        <v>1517</v>
      </c>
      <c r="R953" s="43" t="s">
        <v>10874</v>
      </c>
      <c r="S953" s="52">
        <f t="shared" si="14"/>
        <v>3.02</v>
      </c>
      <c r="T953" s="47"/>
      <c r="U953" s="47"/>
    </row>
    <row r="954" spans="1:21" ht="16.5" thickTop="1" thickBot="1" x14ac:dyDescent="0.3">
      <c r="A954" s="51" t="s">
        <v>10796</v>
      </c>
      <c r="B954" s="52" t="s">
        <v>10797</v>
      </c>
      <c r="C954" s="52" t="s">
        <v>38</v>
      </c>
      <c r="D954" s="52" t="s">
        <v>17</v>
      </c>
      <c r="E954" s="52" t="s">
        <v>18</v>
      </c>
      <c r="F954" s="52" t="s">
        <v>32</v>
      </c>
      <c r="G954" s="53">
        <v>46244.754166666666</v>
      </c>
      <c r="H954" s="53">
        <v>46248.65902777778</v>
      </c>
      <c r="I954" s="52">
        <v>176</v>
      </c>
      <c r="J954" s="52" t="s">
        <v>1156</v>
      </c>
      <c r="K954" s="52" t="s">
        <v>1156</v>
      </c>
      <c r="L954" s="52" t="s">
        <v>8739</v>
      </c>
      <c r="M954" s="52">
        <v>163</v>
      </c>
      <c r="N954" s="52">
        <v>160</v>
      </c>
      <c r="O954" s="52">
        <v>176</v>
      </c>
      <c r="P954" s="52" t="s">
        <v>9034</v>
      </c>
      <c r="Q954" s="52" t="s">
        <v>1517</v>
      </c>
      <c r="R954" s="52" t="s">
        <v>10872</v>
      </c>
      <c r="S954" s="52">
        <f t="shared" si="14"/>
        <v>3.9</v>
      </c>
      <c r="T954" s="52"/>
      <c r="U954" s="52"/>
    </row>
    <row r="955" spans="1:21" s="46" customFormat="1" ht="16.5" thickTop="1" thickBot="1" x14ac:dyDescent="0.3">
      <c r="A955" s="50" t="s">
        <v>10794</v>
      </c>
      <c r="B955" s="43" t="s">
        <v>10795</v>
      </c>
      <c r="C955" s="43" t="s">
        <v>38</v>
      </c>
      <c r="D955" s="43" t="s">
        <v>17</v>
      </c>
      <c r="E955" s="43" t="s">
        <v>18</v>
      </c>
      <c r="F955" s="43" t="s">
        <v>42</v>
      </c>
      <c r="G955" s="48">
        <v>46244.763888888891</v>
      </c>
      <c r="H955" s="48">
        <v>46249.00277777778</v>
      </c>
      <c r="I955" s="43">
        <v>186</v>
      </c>
      <c r="J955" s="43" t="s">
        <v>1156</v>
      </c>
      <c r="K955" s="43" t="s">
        <v>1156</v>
      </c>
      <c r="L955" s="43" t="s">
        <v>25</v>
      </c>
      <c r="M955" s="43">
        <v>158</v>
      </c>
      <c r="N955" s="43">
        <v>33</v>
      </c>
      <c r="O955" s="43">
        <v>39</v>
      </c>
      <c r="P955" s="43" t="s">
        <v>10870</v>
      </c>
      <c r="Q955" s="43" t="s">
        <v>1517</v>
      </c>
      <c r="R955" s="43" t="s">
        <v>10871</v>
      </c>
      <c r="S955" s="52">
        <f t="shared" si="14"/>
        <v>4.24</v>
      </c>
      <c r="T955" s="47"/>
      <c r="U955" s="47"/>
    </row>
    <row r="956" spans="1:21" ht="16.5" thickTop="1" thickBot="1" x14ac:dyDescent="0.3">
      <c r="A956" s="51" t="s">
        <v>10792</v>
      </c>
      <c r="B956" s="52" t="s">
        <v>10793</v>
      </c>
      <c r="C956" s="52" t="s">
        <v>38</v>
      </c>
      <c r="D956" s="52" t="s">
        <v>17</v>
      </c>
      <c r="E956" s="52" t="s">
        <v>18</v>
      </c>
      <c r="F956" s="52" t="s">
        <v>42</v>
      </c>
      <c r="G956" s="53">
        <v>46244.767361111109</v>
      </c>
      <c r="H956" s="53">
        <v>46248.589583333334</v>
      </c>
      <c r="I956" s="52">
        <v>10</v>
      </c>
      <c r="J956" s="52" t="s">
        <v>1156</v>
      </c>
      <c r="K956" s="52" t="s">
        <v>1156</v>
      </c>
      <c r="L956" s="52" t="s">
        <v>33</v>
      </c>
      <c r="M956" s="52">
        <v>9</v>
      </c>
      <c r="N956" s="52">
        <v>9</v>
      </c>
      <c r="O956" s="52">
        <v>10</v>
      </c>
      <c r="P956" s="52" t="s">
        <v>1465</v>
      </c>
      <c r="Q956" s="52" t="s">
        <v>1546</v>
      </c>
      <c r="R956" s="52" t="s">
        <v>10869</v>
      </c>
      <c r="S956" s="52">
        <f t="shared" si="14"/>
        <v>3.82</v>
      </c>
      <c r="T956" s="52"/>
      <c r="U956" s="52"/>
    </row>
    <row r="957" spans="1:21" s="46" customFormat="1" ht="16.5" thickTop="1" thickBot="1" x14ac:dyDescent="0.3">
      <c r="A957" s="50" t="s">
        <v>10790</v>
      </c>
      <c r="B957" s="43" t="s">
        <v>10791</v>
      </c>
      <c r="C957" s="43" t="s">
        <v>38</v>
      </c>
      <c r="D957" s="43" t="s">
        <v>17</v>
      </c>
      <c r="E957" s="43" t="s">
        <v>18</v>
      </c>
      <c r="F957" s="43" t="s">
        <v>19</v>
      </c>
      <c r="G957" s="48">
        <v>46245.447916666664</v>
      </c>
      <c r="H957" s="48">
        <v>46247.769444444442</v>
      </c>
      <c r="I957" s="43">
        <v>16</v>
      </c>
      <c r="J957" s="43" t="s">
        <v>1156</v>
      </c>
      <c r="K957" s="43" t="s">
        <v>1156</v>
      </c>
      <c r="L957" s="43" t="s">
        <v>20</v>
      </c>
      <c r="M957" s="43">
        <v>16</v>
      </c>
      <c r="N957" s="43">
        <v>2</v>
      </c>
      <c r="O957" s="43">
        <v>2</v>
      </c>
      <c r="P957" s="43" t="s">
        <v>9827</v>
      </c>
      <c r="Q957" s="43" t="s">
        <v>1514</v>
      </c>
      <c r="R957" s="43" t="s">
        <v>10868</v>
      </c>
      <c r="S957" s="52">
        <f t="shared" si="14"/>
        <v>2.3199999999999998</v>
      </c>
      <c r="T957" s="47"/>
      <c r="U957" s="47"/>
    </row>
    <row r="958" spans="1:21" ht="16.5" thickTop="1" thickBot="1" x14ac:dyDescent="0.3">
      <c r="A958" s="51" t="s">
        <v>10788</v>
      </c>
      <c r="B958" s="52" t="s">
        <v>10789</v>
      </c>
      <c r="C958" s="52" t="s">
        <v>38</v>
      </c>
      <c r="D958" s="52" t="s">
        <v>17</v>
      </c>
      <c r="E958" s="52" t="s">
        <v>18</v>
      </c>
      <c r="F958" s="52" t="s">
        <v>19</v>
      </c>
      <c r="G958" s="53">
        <v>46245.451388888891</v>
      </c>
      <c r="H958" s="53">
        <v>46246.695138888892</v>
      </c>
      <c r="I958" s="52">
        <v>24</v>
      </c>
      <c r="J958" s="52" t="s">
        <v>2373</v>
      </c>
      <c r="K958" s="52" t="s">
        <v>8326</v>
      </c>
      <c r="L958" s="52" t="s">
        <v>20</v>
      </c>
      <c r="M958" s="52">
        <v>40</v>
      </c>
      <c r="N958" s="52">
        <v>5</v>
      </c>
      <c r="O958" s="52">
        <v>3</v>
      </c>
      <c r="P958" s="52" t="s">
        <v>9827</v>
      </c>
      <c r="Q958" s="52" t="s">
        <v>1514</v>
      </c>
      <c r="R958" s="52" t="s">
        <v>10867</v>
      </c>
      <c r="S958" s="52">
        <f t="shared" si="14"/>
        <v>1.24</v>
      </c>
      <c r="T958" s="52"/>
      <c r="U958" s="52"/>
    </row>
    <row r="959" spans="1:21" s="46" customFormat="1" ht="16.5" thickTop="1" thickBot="1" x14ac:dyDescent="0.3">
      <c r="A959" s="50" t="s">
        <v>10786</v>
      </c>
      <c r="B959" s="43" t="s">
        <v>10787</v>
      </c>
      <c r="C959" s="43" t="s">
        <v>39</v>
      </c>
      <c r="D959" s="43" t="s">
        <v>17</v>
      </c>
      <c r="E959" s="43" t="s">
        <v>18</v>
      </c>
      <c r="F959" s="43" t="s">
        <v>32</v>
      </c>
      <c r="G959" s="48">
        <v>46245.474305555559</v>
      </c>
      <c r="H959" s="48">
        <v>46248.649305555555</v>
      </c>
      <c r="I959" s="43">
        <v>43</v>
      </c>
      <c r="J959" s="43" t="s">
        <v>1156</v>
      </c>
      <c r="K959" s="43" t="s">
        <v>1156</v>
      </c>
      <c r="L959" s="43" t="s">
        <v>33</v>
      </c>
      <c r="M959" s="43"/>
      <c r="N959" s="43"/>
      <c r="O959" s="43">
        <v>43</v>
      </c>
      <c r="P959" s="43" t="s">
        <v>10865</v>
      </c>
      <c r="Q959" s="43" t="s">
        <v>1546</v>
      </c>
      <c r="R959" s="43" t="s">
        <v>10866</v>
      </c>
      <c r="S959" s="52">
        <f t="shared" si="14"/>
        <v>3.17</v>
      </c>
      <c r="T959" s="47"/>
      <c r="U959" s="47"/>
    </row>
    <row r="960" spans="1:21" ht="16.5" thickTop="1" thickBot="1" x14ac:dyDescent="0.3">
      <c r="A960" s="51" t="s">
        <v>10784</v>
      </c>
      <c r="B960" s="52" t="s">
        <v>10785</v>
      </c>
      <c r="C960" s="52" t="s">
        <v>38</v>
      </c>
      <c r="D960" s="52" t="s">
        <v>17</v>
      </c>
      <c r="E960" s="52" t="s">
        <v>18</v>
      </c>
      <c r="F960" s="52" t="s">
        <v>32</v>
      </c>
      <c r="G960" s="53">
        <v>46245.477777777778</v>
      </c>
      <c r="H960" s="53">
        <v>46250.774305555555</v>
      </c>
      <c r="I960" s="52">
        <v>12</v>
      </c>
      <c r="J960" s="52" t="s">
        <v>1156</v>
      </c>
      <c r="K960" s="52" t="s">
        <v>1156</v>
      </c>
      <c r="L960" s="52" t="s">
        <v>44</v>
      </c>
      <c r="M960" s="52">
        <v>9</v>
      </c>
      <c r="N960" s="52">
        <v>9</v>
      </c>
      <c r="O960" s="52">
        <v>12</v>
      </c>
      <c r="P960" s="52" t="s">
        <v>1451</v>
      </c>
      <c r="Q960" s="52" t="s">
        <v>1517</v>
      </c>
      <c r="R960" s="52" t="s">
        <v>10864</v>
      </c>
      <c r="S960" s="52">
        <f t="shared" si="14"/>
        <v>5.3</v>
      </c>
      <c r="T960" s="52"/>
      <c r="U960" s="52"/>
    </row>
    <row r="961" spans="1:21" s="46" customFormat="1" ht="16.5" thickTop="1" thickBot="1" x14ac:dyDescent="0.3">
      <c r="A961" s="50" t="s">
        <v>10782</v>
      </c>
      <c r="B961" s="43" t="s">
        <v>10783</v>
      </c>
      <c r="C961" s="43" t="s">
        <v>38</v>
      </c>
      <c r="D961" s="43" t="s">
        <v>17</v>
      </c>
      <c r="E961" s="43" t="s">
        <v>18</v>
      </c>
      <c r="F961" s="43" t="s">
        <v>42</v>
      </c>
      <c r="G961" s="48">
        <v>46245.493055555555</v>
      </c>
      <c r="H961" s="48">
        <v>46248.794444444444</v>
      </c>
      <c r="I961" s="43">
        <v>4</v>
      </c>
      <c r="J961" s="43" t="s">
        <v>2373</v>
      </c>
      <c r="K961" s="43" t="s">
        <v>8317</v>
      </c>
      <c r="L961" s="43" t="s">
        <v>10676</v>
      </c>
      <c r="M961" s="43">
        <v>4</v>
      </c>
      <c r="N961" s="43">
        <v>4</v>
      </c>
      <c r="O961" s="43">
        <v>4</v>
      </c>
      <c r="P961" s="43" t="s">
        <v>10862</v>
      </c>
      <c r="Q961" s="43" t="s">
        <v>1546</v>
      </c>
      <c r="R961" s="43" t="s">
        <v>10863</v>
      </c>
      <c r="S961" s="52">
        <f t="shared" si="14"/>
        <v>3.3</v>
      </c>
      <c r="T961" s="47"/>
      <c r="U961" s="47"/>
    </row>
    <row r="962" spans="1:21" ht="16.5" thickTop="1" thickBot="1" x14ac:dyDescent="0.3">
      <c r="A962" s="51" t="s">
        <v>10780</v>
      </c>
      <c r="B962" s="52" t="s">
        <v>10781</v>
      </c>
      <c r="C962" s="52" t="s">
        <v>39</v>
      </c>
      <c r="D962" s="52" t="s">
        <v>17</v>
      </c>
      <c r="E962" s="52" t="s">
        <v>18</v>
      </c>
      <c r="F962" s="52" t="s">
        <v>42</v>
      </c>
      <c r="G962" s="53">
        <v>46245.5</v>
      </c>
      <c r="H962" s="53">
        <v>46248.765277777777</v>
      </c>
      <c r="I962" s="52">
        <v>73</v>
      </c>
      <c r="J962" s="52" t="s">
        <v>2373</v>
      </c>
      <c r="K962" s="52" t="s">
        <v>8326</v>
      </c>
      <c r="L962" s="52" t="s">
        <v>33</v>
      </c>
      <c r="M962" s="52"/>
      <c r="N962" s="52"/>
      <c r="O962" s="52">
        <v>73</v>
      </c>
      <c r="P962" s="52" t="s">
        <v>8769</v>
      </c>
      <c r="Q962" s="52" t="s">
        <v>1517</v>
      </c>
      <c r="R962" s="52" t="s">
        <v>10861</v>
      </c>
      <c r="S962" s="52">
        <f t="shared" ref="S962:S1025" si="15">IF(OR(G962="",H962=""),"",ROUND(H962-G962,2))</f>
        <v>3.27</v>
      </c>
      <c r="T962" s="52"/>
      <c r="U962" s="52"/>
    </row>
    <row r="963" spans="1:21" s="46" customFormat="1" ht="16.5" thickTop="1" thickBot="1" x14ac:dyDescent="0.3">
      <c r="A963" s="50" t="s">
        <v>10778</v>
      </c>
      <c r="B963" s="43" t="s">
        <v>10779</v>
      </c>
      <c r="C963" s="43" t="s">
        <v>38</v>
      </c>
      <c r="D963" s="43" t="s">
        <v>17</v>
      </c>
      <c r="E963" s="43" t="s">
        <v>18</v>
      </c>
      <c r="F963" s="43" t="s">
        <v>42</v>
      </c>
      <c r="G963" s="48">
        <v>46245.524305555555</v>
      </c>
      <c r="H963" s="48">
        <v>46249.000694444447</v>
      </c>
      <c r="I963" s="43">
        <v>437</v>
      </c>
      <c r="J963" s="43" t="s">
        <v>1156</v>
      </c>
      <c r="K963" s="43" t="s">
        <v>1156</v>
      </c>
      <c r="L963" s="43" t="s">
        <v>25</v>
      </c>
      <c r="M963" s="43">
        <v>437</v>
      </c>
      <c r="N963" s="43">
        <v>39</v>
      </c>
      <c r="O963" s="43">
        <v>39</v>
      </c>
      <c r="P963" s="43" t="s">
        <v>10859</v>
      </c>
      <c r="Q963" s="43" t="s">
        <v>1517</v>
      </c>
      <c r="R963" s="43" t="s">
        <v>10860</v>
      </c>
      <c r="S963" s="52">
        <f t="shared" si="15"/>
        <v>3.48</v>
      </c>
      <c r="T963" s="47"/>
      <c r="U963" s="47"/>
    </row>
    <row r="964" spans="1:21" ht="16.5" thickTop="1" thickBot="1" x14ac:dyDescent="0.3">
      <c r="A964" s="51" t="s">
        <v>10776</v>
      </c>
      <c r="B964" s="52" t="s">
        <v>10777</v>
      </c>
      <c r="C964" s="52" t="s">
        <v>38</v>
      </c>
      <c r="D964" s="52" t="s">
        <v>17</v>
      </c>
      <c r="E964" s="52" t="s">
        <v>18</v>
      </c>
      <c r="F964" s="52" t="s">
        <v>42</v>
      </c>
      <c r="G964" s="53">
        <v>46245.540972222225</v>
      </c>
      <c r="H964" s="53">
        <v>46246.600694444445</v>
      </c>
      <c r="I964" s="52">
        <v>5</v>
      </c>
      <c r="J964" s="52" t="s">
        <v>1156</v>
      </c>
      <c r="K964" s="52" t="s">
        <v>1156</v>
      </c>
      <c r="L964" s="52" t="s">
        <v>36</v>
      </c>
      <c r="M964" s="52">
        <v>5</v>
      </c>
      <c r="N964" s="52">
        <v>5</v>
      </c>
      <c r="O964" s="52">
        <v>5</v>
      </c>
      <c r="P964" s="52" t="s">
        <v>1330</v>
      </c>
      <c r="Q964" s="52" t="s">
        <v>1517</v>
      </c>
      <c r="R964" s="52" t="s">
        <v>10858</v>
      </c>
      <c r="S964" s="52">
        <f t="shared" si="15"/>
        <v>1.06</v>
      </c>
      <c r="T964" s="52"/>
      <c r="U964" s="52"/>
    </row>
    <row r="965" spans="1:21" s="46" customFormat="1" ht="16.5" thickTop="1" thickBot="1" x14ac:dyDescent="0.3">
      <c r="A965" s="50" t="s">
        <v>10774</v>
      </c>
      <c r="B965" s="43" t="s">
        <v>10775</v>
      </c>
      <c r="C965" s="43" t="s">
        <v>9636</v>
      </c>
      <c r="D965" s="43" t="s">
        <v>17</v>
      </c>
      <c r="E965" s="43" t="s">
        <v>18</v>
      </c>
      <c r="F965" s="43" t="s">
        <v>42</v>
      </c>
      <c r="G965" s="48">
        <v>46245.570138888892</v>
      </c>
      <c r="H965" s="48">
        <v>46248.484722222223</v>
      </c>
      <c r="I965" s="43">
        <v>0</v>
      </c>
      <c r="J965" s="43" t="s">
        <v>1156</v>
      </c>
      <c r="K965" s="43" t="s">
        <v>1156</v>
      </c>
      <c r="L965" s="43" t="s">
        <v>25</v>
      </c>
      <c r="M965" s="43"/>
      <c r="N965" s="43"/>
      <c r="O965" s="43">
        <v>0</v>
      </c>
      <c r="P965" s="43" t="s">
        <v>10857</v>
      </c>
      <c r="Q965" s="43" t="s">
        <v>1546</v>
      </c>
      <c r="R965" s="43"/>
      <c r="S965" s="52">
        <f t="shared" si="15"/>
        <v>2.91</v>
      </c>
      <c r="T965" s="47"/>
      <c r="U965" s="47"/>
    </row>
    <row r="966" spans="1:21" ht="16.5" thickTop="1" thickBot="1" x14ac:dyDescent="0.3">
      <c r="A966" s="51" t="s">
        <v>10772</v>
      </c>
      <c r="B966" s="52" t="s">
        <v>10773</v>
      </c>
      <c r="C966" s="52" t="s">
        <v>38</v>
      </c>
      <c r="D966" s="52" t="s">
        <v>17</v>
      </c>
      <c r="E966" s="52" t="s">
        <v>18</v>
      </c>
      <c r="F966" s="52" t="s">
        <v>32</v>
      </c>
      <c r="G966" s="53">
        <v>46245.570833333331</v>
      </c>
      <c r="H966" s="53">
        <v>46247.776388888888</v>
      </c>
      <c r="I966" s="52">
        <v>3</v>
      </c>
      <c r="J966" s="52" t="s">
        <v>1156</v>
      </c>
      <c r="K966" s="52" t="s">
        <v>1156</v>
      </c>
      <c r="L966" s="52" t="s">
        <v>33</v>
      </c>
      <c r="M966" s="52">
        <v>3</v>
      </c>
      <c r="N966" s="52">
        <v>3</v>
      </c>
      <c r="O966" s="52">
        <v>3</v>
      </c>
      <c r="P966" s="52" t="s">
        <v>10855</v>
      </c>
      <c r="Q966" s="52" t="s">
        <v>1546</v>
      </c>
      <c r="R966" s="52" t="s">
        <v>10856</v>
      </c>
      <c r="S966" s="52">
        <f t="shared" si="15"/>
        <v>2.21</v>
      </c>
      <c r="T966" s="52"/>
      <c r="U966" s="52"/>
    </row>
    <row r="967" spans="1:21" s="46" customFormat="1" ht="16.5" thickTop="1" thickBot="1" x14ac:dyDescent="0.3">
      <c r="A967" s="50" t="s">
        <v>10770</v>
      </c>
      <c r="B967" s="43" t="s">
        <v>10771</v>
      </c>
      <c r="C967" s="43" t="s">
        <v>38</v>
      </c>
      <c r="D967" s="43" t="s">
        <v>17</v>
      </c>
      <c r="E967" s="43" t="s">
        <v>18</v>
      </c>
      <c r="F967" s="43" t="s">
        <v>32</v>
      </c>
      <c r="G967" s="48">
        <v>46245.605555555558</v>
      </c>
      <c r="H967" s="48">
        <v>46247.786805555559</v>
      </c>
      <c r="I967" s="43">
        <v>489</v>
      </c>
      <c r="J967" s="43" t="s">
        <v>1156</v>
      </c>
      <c r="K967" s="43" t="s">
        <v>1156</v>
      </c>
      <c r="L967" s="43" t="s">
        <v>20</v>
      </c>
      <c r="M967" s="43">
        <v>93</v>
      </c>
      <c r="N967" s="43">
        <v>6</v>
      </c>
      <c r="O967" s="43">
        <v>26</v>
      </c>
      <c r="P967" s="43" t="s">
        <v>10296</v>
      </c>
      <c r="Q967" s="43" t="s">
        <v>1514</v>
      </c>
      <c r="R967" s="43" t="s">
        <v>10854</v>
      </c>
      <c r="S967" s="52">
        <f t="shared" si="15"/>
        <v>2.1800000000000002</v>
      </c>
      <c r="T967" s="47"/>
      <c r="U967" s="47"/>
    </row>
    <row r="968" spans="1:21" ht="16.5" thickTop="1" thickBot="1" x14ac:dyDescent="0.3">
      <c r="A968" s="51" t="s">
        <v>10768</v>
      </c>
      <c r="B968" s="52" t="s">
        <v>10769</v>
      </c>
      <c r="C968" s="52" t="s">
        <v>38</v>
      </c>
      <c r="D968" s="52" t="s">
        <v>17</v>
      </c>
      <c r="E968" s="52" t="s">
        <v>18</v>
      </c>
      <c r="F968" s="52" t="s">
        <v>42</v>
      </c>
      <c r="G968" s="53">
        <v>46245.61041666667</v>
      </c>
      <c r="H968" s="53">
        <v>46248.759027777778</v>
      </c>
      <c r="I968" s="52">
        <v>4</v>
      </c>
      <c r="J968" s="52" t="s">
        <v>2373</v>
      </c>
      <c r="K968" s="52" t="s">
        <v>8310</v>
      </c>
      <c r="L968" s="52" t="s">
        <v>33</v>
      </c>
      <c r="M968" s="52">
        <v>4</v>
      </c>
      <c r="N968" s="52">
        <v>4</v>
      </c>
      <c r="O968" s="52">
        <v>4</v>
      </c>
      <c r="P968" s="52" t="s">
        <v>10852</v>
      </c>
      <c r="Q968" s="52" t="s">
        <v>1546</v>
      </c>
      <c r="R968" s="52" t="s">
        <v>10853</v>
      </c>
      <c r="S968" s="52">
        <f t="shared" si="15"/>
        <v>3.15</v>
      </c>
      <c r="T968" s="52"/>
      <c r="U968" s="52"/>
    </row>
    <row r="969" spans="1:21" s="46" customFormat="1" ht="16.5" thickTop="1" thickBot="1" x14ac:dyDescent="0.3">
      <c r="A969" s="50" t="s">
        <v>10766</v>
      </c>
      <c r="B969" s="43" t="s">
        <v>10767</v>
      </c>
      <c r="C969" s="43" t="s">
        <v>38</v>
      </c>
      <c r="D969" s="43" t="s">
        <v>17</v>
      </c>
      <c r="E969" s="43" t="s">
        <v>19</v>
      </c>
      <c r="F969" s="43" t="s">
        <v>19</v>
      </c>
      <c r="G969" s="48">
        <v>46245.652083333334</v>
      </c>
      <c r="H969" s="48">
        <v>46248.665277777778</v>
      </c>
      <c r="I969" s="43">
        <v>62</v>
      </c>
      <c r="J969" s="43" t="s">
        <v>1156</v>
      </c>
      <c r="K969" s="43" t="s">
        <v>1156</v>
      </c>
      <c r="L969" s="43" t="s">
        <v>44</v>
      </c>
      <c r="M969" s="43">
        <v>60</v>
      </c>
      <c r="N969" s="43">
        <v>60</v>
      </c>
      <c r="O969" s="43">
        <v>62</v>
      </c>
      <c r="P969" s="43" t="s">
        <v>10357</v>
      </c>
      <c r="Q969" s="43" t="s">
        <v>1517</v>
      </c>
      <c r="R969" s="43" t="s">
        <v>10851</v>
      </c>
      <c r="S969" s="52">
        <f t="shared" si="15"/>
        <v>3.01</v>
      </c>
      <c r="T969" s="47"/>
      <c r="U969" s="47"/>
    </row>
    <row r="970" spans="1:21" ht="16.5" thickTop="1" thickBot="1" x14ac:dyDescent="0.3">
      <c r="A970" s="51" t="s">
        <v>10764</v>
      </c>
      <c r="B970" s="52" t="s">
        <v>10765</v>
      </c>
      <c r="C970" s="52" t="s">
        <v>38</v>
      </c>
      <c r="D970" s="52" t="s">
        <v>17</v>
      </c>
      <c r="E970" s="52" t="s">
        <v>18</v>
      </c>
      <c r="F970" s="52" t="s">
        <v>42</v>
      </c>
      <c r="G970" s="53">
        <v>46245.65347222222</v>
      </c>
      <c r="H970" s="53">
        <v>46248.743750000001</v>
      </c>
      <c r="I970" s="52">
        <v>44</v>
      </c>
      <c r="J970" s="52" t="s">
        <v>2373</v>
      </c>
      <c r="K970" s="52" t="s">
        <v>8317</v>
      </c>
      <c r="L970" s="52" t="s">
        <v>25</v>
      </c>
      <c r="M970" s="52">
        <v>43</v>
      </c>
      <c r="N970" s="52">
        <v>9</v>
      </c>
      <c r="O970" s="52">
        <v>7</v>
      </c>
      <c r="P970" s="52" t="s">
        <v>1333</v>
      </c>
      <c r="Q970" s="52" t="s">
        <v>1517</v>
      </c>
      <c r="R970" s="52" t="s">
        <v>10850</v>
      </c>
      <c r="S970" s="52">
        <f t="shared" si="15"/>
        <v>3.09</v>
      </c>
      <c r="T970" s="52"/>
      <c r="U970" s="52"/>
    </row>
    <row r="971" spans="1:21" s="46" customFormat="1" ht="16.5" thickTop="1" thickBot="1" x14ac:dyDescent="0.3">
      <c r="A971" s="50" t="s">
        <v>10763</v>
      </c>
      <c r="B971" s="43" t="s">
        <v>9866</v>
      </c>
      <c r="C971" s="43" t="s">
        <v>39</v>
      </c>
      <c r="D971" s="43" t="s">
        <v>17</v>
      </c>
      <c r="E971" s="43" t="s">
        <v>18</v>
      </c>
      <c r="F971" s="43" t="s">
        <v>32</v>
      </c>
      <c r="G971" s="48">
        <v>46245.670138888891</v>
      </c>
      <c r="H971" s="48">
        <v>46246.602777777778</v>
      </c>
      <c r="I971" s="43">
        <v>4</v>
      </c>
      <c r="J971" s="43" t="s">
        <v>1156</v>
      </c>
      <c r="K971" s="43" t="s">
        <v>1156</v>
      </c>
      <c r="L971" s="43" t="s">
        <v>33</v>
      </c>
      <c r="M971" s="43"/>
      <c r="N971" s="43"/>
      <c r="O971" s="43">
        <v>4</v>
      </c>
      <c r="P971" s="43" t="s">
        <v>9867</v>
      </c>
      <c r="Q971" s="43" t="s">
        <v>1546</v>
      </c>
      <c r="R971" s="43" t="s">
        <v>10849</v>
      </c>
      <c r="S971" s="52">
        <f t="shared" si="15"/>
        <v>0.93</v>
      </c>
      <c r="T971" s="47"/>
      <c r="U971" s="47"/>
    </row>
    <row r="972" spans="1:21" ht="16.5" thickTop="1" thickBot="1" x14ac:dyDescent="0.3">
      <c r="A972" s="51" t="s">
        <v>10761</v>
      </c>
      <c r="B972" s="52" t="s">
        <v>10762</v>
      </c>
      <c r="C972" s="52" t="s">
        <v>38</v>
      </c>
      <c r="D972" s="52" t="s">
        <v>17</v>
      </c>
      <c r="E972" s="52" t="s">
        <v>18</v>
      </c>
      <c r="F972" s="52" t="s">
        <v>32</v>
      </c>
      <c r="G972" s="53">
        <v>46245.683333333334</v>
      </c>
      <c r="H972" s="53">
        <v>46248.734027777777</v>
      </c>
      <c r="I972" s="52">
        <v>2</v>
      </c>
      <c r="J972" s="52" t="s">
        <v>2373</v>
      </c>
      <c r="K972" s="52" t="s">
        <v>8326</v>
      </c>
      <c r="L972" s="52" t="s">
        <v>33</v>
      </c>
      <c r="M972" s="52">
        <v>2</v>
      </c>
      <c r="N972" s="52">
        <v>2</v>
      </c>
      <c r="O972" s="52">
        <v>2</v>
      </c>
      <c r="P972" s="52" t="s">
        <v>1466</v>
      </c>
      <c r="Q972" s="52" t="s">
        <v>1517</v>
      </c>
      <c r="R972" s="52" t="s">
        <v>10848</v>
      </c>
      <c r="S972" s="52">
        <f t="shared" si="15"/>
        <v>3.05</v>
      </c>
      <c r="T972" s="52"/>
      <c r="U972" s="52"/>
    </row>
    <row r="973" spans="1:21" s="46" customFormat="1" ht="16.5" thickTop="1" thickBot="1" x14ac:dyDescent="0.3">
      <c r="A973" s="50" t="s">
        <v>10759</v>
      </c>
      <c r="B973" s="43" t="s">
        <v>10760</v>
      </c>
      <c r="C973" s="43" t="s">
        <v>39</v>
      </c>
      <c r="D973" s="43" t="s">
        <v>17</v>
      </c>
      <c r="E973" s="43" t="s">
        <v>18</v>
      </c>
      <c r="F973" s="43" t="s">
        <v>42</v>
      </c>
      <c r="G973" s="48">
        <v>46245.722222222219</v>
      </c>
      <c r="H973" s="48">
        <v>46249.012499999997</v>
      </c>
      <c r="I973" s="43">
        <v>78</v>
      </c>
      <c r="J973" s="43" t="s">
        <v>1156</v>
      </c>
      <c r="K973" s="43" t="s">
        <v>1156</v>
      </c>
      <c r="L973" s="43" t="s">
        <v>36</v>
      </c>
      <c r="M973" s="43"/>
      <c r="N973" s="43"/>
      <c r="O973" s="43">
        <v>78</v>
      </c>
      <c r="P973" s="43" t="s">
        <v>1359</v>
      </c>
      <c r="Q973" s="43" t="s">
        <v>1517</v>
      </c>
      <c r="R973" s="43"/>
      <c r="S973" s="52">
        <f t="shared" si="15"/>
        <v>3.29</v>
      </c>
      <c r="T973" s="47"/>
      <c r="U973" s="47"/>
    </row>
    <row r="974" spans="1:21" ht="16.5" thickTop="1" thickBot="1" x14ac:dyDescent="0.3">
      <c r="A974" s="51" t="s">
        <v>10757</v>
      </c>
      <c r="B974" s="52" t="s">
        <v>10758</v>
      </c>
      <c r="C974" s="52" t="s">
        <v>38</v>
      </c>
      <c r="D974" s="52" t="s">
        <v>17</v>
      </c>
      <c r="E974" s="52" t="s">
        <v>18</v>
      </c>
      <c r="F974" s="52" t="s">
        <v>32</v>
      </c>
      <c r="G974" s="53">
        <v>46245.734027777777</v>
      </c>
      <c r="H974" s="53">
        <v>46248.677083333336</v>
      </c>
      <c r="I974" s="52">
        <v>63</v>
      </c>
      <c r="J974" s="52" t="s">
        <v>1156</v>
      </c>
      <c r="K974" s="52" t="s">
        <v>1156</v>
      </c>
      <c r="L974" s="52" t="s">
        <v>36</v>
      </c>
      <c r="M974" s="52">
        <v>63</v>
      </c>
      <c r="N974" s="52">
        <v>63</v>
      </c>
      <c r="O974" s="52">
        <v>63</v>
      </c>
      <c r="P974" s="52" t="s">
        <v>9034</v>
      </c>
      <c r="Q974" s="52" t="s">
        <v>1517</v>
      </c>
      <c r="R974" s="52" t="s">
        <v>10847</v>
      </c>
      <c r="S974" s="52">
        <f t="shared" si="15"/>
        <v>2.94</v>
      </c>
      <c r="T974" s="52"/>
      <c r="U974" s="52"/>
    </row>
    <row r="975" spans="1:21" s="46" customFormat="1" ht="16.5" thickTop="1" thickBot="1" x14ac:dyDescent="0.3">
      <c r="A975" s="50" t="s">
        <v>10755</v>
      </c>
      <c r="B975" s="43" t="s">
        <v>10756</v>
      </c>
      <c r="C975" s="43" t="s">
        <v>38</v>
      </c>
      <c r="D975" s="43" t="s">
        <v>17</v>
      </c>
      <c r="E975" s="43" t="s">
        <v>18</v>
      </c>
      <c r="F975" s="43" t="s">
        <v>42</v>
      </c>
      <c r="G975" s="48">
        <v>46245.750694444447</v>
      </c>
      <c r="H975" s="48">
        <v>46259.406944444447</v>
      </c>
      <c r="I975" s="43">
        <v>570</v>
      </c>
      <c r="J975" s="43" t="s">
        <v>1156</v>
      </c>
      <c r="K975" s="43" t="s">
        <v>1156</v>
      </c>
      <c r="L975" s="43" t="s">
        <v>20</v>
      </c>
      <c r="M975" s="43">
        <v>478</v>
      </c>
      <c r="N975" s="43">
        <v>95</v>
      </c>
      <c r="O975" s="43">
        <v>120</v>
      </c>
      <c r="P975" s="43" t="s">
        <v>9223</v>
      </c>
      <c r="Q975" s="43" t="s">
        <v>1517</v>
      </c>
      <c r="R975" s="43" t="s">
        <v>10846</v>
      </c>
      <c r="S975" s="52">
        <f t="shared" si="15"/>
        <v>13.66</v>
      </c>
      <c r="T975" s="47"/>
      <c r="U975" s="47"/>
    </row>
    <row r="976" spans="1:21" ht="16.5" thickTop="1" thickBot="1" x14ac:dyDescent="0.3">
      <c r="A976" s="51" t="s">
        <v>10753</v>
      </c>
      <c r="B976" s="52" t="s">
        <v>10754</v>
      </c>
      <c r="C976" s="52" t="s">
        <v>38</v>
      </c>
      <c r="D976" s="52" t="s">
        <v>17</v>
      </c>
      <c r="E976" s="52" t="s">
        <v>18</v>
      </c>
      <c r="F976" s="52" t="s">
        <v>42</v>
      </c>
      <c r="G976" s="53">
        <v>46245.761111111111</v>
      </c>
      <c r="H976" s="53">
        <v>46248.689583333333</v>
      </c>
      <c r="I976" s="52">
        <v>5</v>
      </c>
      <c r="J976" s="52" t="s">
        <v>2373</v>
      </c>
      <c r="K976" s="52" t="s">
        <v>8317</v>
      </c>
      <c r="L976" s="52" t="s">
        <v>31</v>
      </c>
      <c r="M976" s="52">
        <v>5</v>
      </c>
      <c r="N976" s="52">
        <v>5</v>
      </c>
      <c r="O976" s="52">
        <v>5</v>
      </c>
      <c r="P976" s="52" t="s">
        <v>10844</v>
      </c>
      <c r="Q976" s="52" t="s">
        <v>1514</v>
      </c>
      <c r="R976" s="52" t="s">
        <v>10845</v>
      </c>
      <c r="S976" s="52">
        <f t="shared" si="15"/>
        <v>2.93</v>
      </c>
      <c r="T976" s="52"/>
      <c r="U976" s="52"/>
    </row>
    <row r="977" spans="1:21" s="46" customFormat="1" ht="16.5" thickTop="1" thickBot="1" x14ac:dyDescent="0.3">
      <c r="A977" s="50" t="s">
        <v>10751</v>
      </c>
      <c r="B977" s="43" t="s">
        <v>10752</v>
      </c>
      <c r="C977" s="43" t="s">
        <v>39</v>
      </c>
      <c r="D977" s="43" t="s">
        <v>17</v>
      </c>
      <c r="E977" s="43" t="s">
        <v>18</v>
      </c>
      <c r="F977" s="43" t="s">
        <v>32</v>
      </c>
      <c r="G977" s="48">
        <v>46245.770138888889</v>
      </c>
      <c r="H977" s="48">
        <v>46245.770138888889</v>
      </c>
      <c r="I977" s="43">
        <v>5</v>
      </c>
      <c r="J977" s="43" t="s">
        <v>1156</v>
      </c>
      <c r="K977" s="43" t="s">
        <v>1156</v>
      </c>
      <c r="L977" s="43" t="s">
        <v>37</v>
      </c>
      <c r="M977" s="43"/>
      <c r="N977" s="43"/>
      <c r="O977" s="43">
        <v>5</v>
      </c>
      <c r="P977" s="43" t="s">
        <v>10843</v>
      </c>
      <c r="Q977" s="43" t="s">
        <v>1514</v>
      </c>
      <c r="R977" s="43"/>
      <c r="S977" s="52">
        <f t="shared" si="15"/>
        <v>0</v>
      </c>
      <c r="T977" s="47"/>
      <c r="U977" s="47"/>
    </row>
    <row r="978" spans="1:21" ht="16.5" thickTop="1" thickBot="1" x14ac:dyDescent="0.3">
      <c r="A978" s="51" t="s">
        <v>10750</v>
      </c>
      <c r="B978" s="52" t="s">
        <v>10178</v>
      </c>
      <c r="C978" s="52" t="s">
        <v>38</v>
      </c>
      <c r="D978" s="52" t="s">
        <v>17</v>
      </c>
      <c r="E978" s="52" t="s">
        <v>18</v>
      </c>
      <c r="F978" s="52" t="s">
        <v>19</v>
      </c>
      <c r="G978" s="53">
        <v>46246.449305555558</v>
      </c>
      <c r="H978" s="53">
        <v>46248.618055555555</v>
      </c>
      <c r="I978" s="52">
        <v>468</v>
      </c>
      <c r="J978" s="52" t="s">
        <v>1156</v>
      </c>
      <c r="K978" s="52" t="s">
        <v>1156</v>
      </c>
      <c r="L978" s="52" t="s">
        <v>25</v>
      </c>
      <c r="M978" s="52">
        <v>468</v>
      </c>
      <c r="N978" s="52">
        <v>78</v>
      </c>
      <c r="O978" s="52">
        <v>78</v>
      </c>
      <c r="P978" s="52" t="s">
        <v>10314</v>
      </c>
      <c r="Q978" s="52" t="s">
        <v>1546</v>
      </c>
      <c r="R978" s="52"/>
      <c r="S978" s="52">
        <f t="shared" si="15"/>
        <v>2.17</v>
      </c>
      <c r="T978" s="52"/>
      <c r="U978" s="52"/>
    </row>
    <row r="979" spans="1:21" s="46" customFormat="1" ht="16.5" thickTop="1" thickBot="1" x14ac:dyDescent="0.3">
      <c r="A979" s="50" t="s">
        <v>10748</v>
      </c>
      <c r="B979" s="43" t="s">
        <v>10749</v>
      </c>
      <c r="C979" s="43" t="s">
        <v>38</v>
      </c>
      <c r="D979" s="43" t="s">
        <v>17</v>
      </c>
      <c r="E979" s="43" t="s">
        <v>18</v>
      </c>
      <c r="F979" s="43" t="s">
        <v>42</v>
      </c>
      <c r="G979" s="48">
        <v>46246.547222222223</v>
      </c>
      <c r="H979" s="48">
        <v>46248.712500000001</v>
      </c>
      <c r="I979" s="43">
        <v>42</v>
      </c>
      <c r="J979" s="43" t="s">
        <v>2373</v>
      </c>
      <c r="K979" s="43" t="s">
        <v>8326</v>
      </c>
      <c r="L979" s="43" t="s">
        <v>33</v>
      </c>
      <c r="M979" s="43">
        <v>42</v>
      </c>
      <c r="N979" s="43">
        <v>42</v>
      </c>
      <c r="O979" s="43">
        <v>42</v>
      </c>
      <c r="P979" s="43" t="s">
        <v>9526</v>
      </c>
      <c r="Q979" s="43" t="s">
        <v>1514</v>
      </c>
      <c r="R979" s="43" t="s">
        <v>10842</v>
      </c>
      <c r="S979" s="52">
        <f t="shared" si="15"/>
        <v>2.17</v>
      </c>
      <c r="T979" s="47"/>
      <c r="U979" s="47"/>
    </row>
    <row r="980" spans="1:21" ht="16.5" thickTop="1" thickBot="1" x14ac:dyDescent="0.3">
      <c r="A980" s="51" t="s">
        <v>10747</v>
      </c>
      <c r="B980" s="52" t="s">
        <v>10450</v>
      </c>
      <c r="C980" s="52" t="s">
        <v>38</v>
      </c>
      <c r="D980" s="52" t="s">
        <v>17</v>
      </c>
      <c r="E980" s="52" t="s">
        <v>19</v>
      </c>
      <c r="F980" s="52" t="s">
        <v>42</v>
      </c>
      <c r="G980" s="53">
        <v>46246.560416666667</v>
      </c>
      <c r="H980" s="53">
        <v>46247.40902777778</v>
      </c>
      <c r="I980" s="52">
        <v>69</v>
      </c>
      <c r="J980" s="52" t="s">
        <v>2373</v>
      </c>
      <c r="K980" s="52" t="s">
        <v>8317</v>
      </c>
      <c r="L980" s="52" t="s">
        <v>33</v>
      </c>
      <c r="M980" s="52">
        <v>69</v>
      </c>
      <c r="N980" s="52">
        <v>273</v>
      </c>
      <c r="O980" s="52">
        <v>69</v>
      </c>
      <c r="P980" s="52" t="s">
        <v>10617</v>
      </c>
      <c r="Q980" s="52" t="s">
        <v>1514</v>
      </c>
      <c r="R980" s="52" t="s">
        <v>10841</v>
      </c>
      <c r="S980" s="52">
        <f t="shared" si="15"/>
        <v>0.85</v>
      </c>
      <c r="T980" s="52"/>
      <c r="U980" s="52"/>
    </row>
    <row r="981" spans="1:21" s="46" customFormat="1" ht="16.5" thickTop="1" thickBot="1" x14ac:dyDescent="0.3">
      <c r="A981" s="50" t="s">
        <v>10745</v>
      </c>
      <c r="B981" s="43" t="s">
        <v>10746</v>
      </c>
      <c r="C981" s="43" t="s">
        <v>38</v>
      </c>
      <c r="D981" s="43" t="s">
        <v>17</v>
      </c>
      <c r="E981" s="43" t="s">
        <v>18</v>
      </c>
      <c r="F981" s="43" t="s">
        <v>32</v>
      </c>
      <c r="G981" s="48">
        <v>46246.67083333333</v>
      </c>
      <c r="H981" s="48">
        <v>46248.685416666667</v>
      </c>
      <c r="I981" s="43">
        <v>48</v>
      </c>
      <c r="J981" s="43" t="s">
        <v>1156</v>
      </c>
      <c r="K981" s="43" t="s">
        <v>1156</v>
      </c>
      <c r="L981" s="43" t="s">
        <v>20</v>
      </c>
      <c r="M981" s="43">
        <v>48</v>
      </c>
      <c r="N981" s="43">
        <v>8</v>
      </c>
      <c r="O981" s="43">
        <v>8</v>
      </c>
      <c r="P981" s="43" t="s">
        <v>10839</v>
      </c>
      <c r="Q981" s="43" t="s">
        <v>1517</v>
      </c>
      <c r="R981" s="43" t="s">
        <v>10840</v>
      </c>
      <c r="S981" s="52">
        <f t="shared" si="15"/>
        <v>2.0099999999999998</v>
      </c>
      <c r="T981" s="47"/>
      <c r="U981" s="47"/>
    </row>
    <row r="982" spans="1:21" ht="16.5" thickTop="1" thickBot="1" x14ac:dyDescent="0.3">
      <c r="A982" s="51" t="s">
        <v>10743</v>
      </c>
      <c r="B982" s="52" t="s">
        <v>10744</v>
      </c>
      <c r="C982" s="52" t="s">
        <v>38</v>
      </c>
      <c r="D982" s="52" t="s">
        <v>17</v>
      </c>
      <c r="E982" s="52" t="s">
        <v>18</v>
      </c>
      <c r="F982" s="52" t="s">
        <v>42</v>
      </c>
      <c r="G982" s="53">
        <v>46246.680555555555</v>
      </c>
      <c r="H982" s="53">
        <v>46246.680555555555</v>
      </c>
      <c r="I982" s="52">
        <v>1461</v>
      </c>
      <c r="J982" s="52" t="s">
        <v>2373</v>
      </c>
      <c r="K982" s="52" t="s">
        <v>8315</v>
      </c>
      <c r="L982" s="52" t="s">
        <v>44</v>
      </c>
      <c r="M982" s="52">
        <v>1461</v>
      </c>
      <c r="N982" s="52">
        <v>1461</v>
      </c>
      <c r="O982" s="52">
        <v>1461</v>
      </c>
      <c r="P982" s="52" t="s">
        <v>1355</v>
      </c>
      <c r="Q982" s="52" t="s">
        <v>1514</v>
      </c>
      <c r="R982" s="52"/>
      <c r="S982" s="52">
        <f t="shared" si="15"/>
        <v>0</v>
      </c>
      <c r="T982" s="52"/>
      <c r="U982" s="52"/>
    </row>
    <row r="983" spans="1:21" s="46" customFormat="1" ht="16.5" thickTop="1" thickBot="1" x14ac:dyDescent="0.3">
      <c r="A983" s="50" t="s">
        <v>10741</v>
      </c>
      <c r="B983" s="43" t="s">
        <v>10742</v>
      </c>
      <c r="C983" s="43" t="s">
        <v>39</v>
      </c>
      <c r="D983" s="43" t="s">
        <v>17</v>
      </c>
      <c r="E983" s="43" t="s">
        <v>18</v>
      </c>
      <c r="F983" s="43" t="s">
        <v>32</v>
      </c>
      <c r="G983" s="48">
        <v>46246.684027777781</v>
      </c>
      <c r="H983" s="48">
        <v>46246.6875</v>
      </c>
      <c r="I983" s="43">
        <v>9</v>
      </c>
      <c r="J983" s="43" t="s">
        <v>1156</v>
      </c>
      <c r="K983" s="43" t="s">
        <v>1156</v>
      </c>
      <c r="L983" s="43" t="s">
        <v>33</v>
      </c>
      <c r="M983" s="43"/>
      <c r="N983" s="43"/>
      <c r="O983" s="43">
        <v>9</v>
      </c>
      <c r="P983" s="43" t="s">
        <v>10342</v>
      </c>
      <c r="Q983" s="43" t="s">
        <v>1546</v>
      </c>
      <c r="R983" s="43"/>
      <c r="S983" s="52">
        <f t="shared" si="15"/>
        <v>0</v>
      </c>
      <c r="T983" s="47"/>
      <c r="U983" s="47"/>
    </row>
    <row r="984" spans="1:21" ht="16.5" thickTop="1" thickBot="1" x14ac:dyDescent="0.3">
      <c r="A984" s="51" t="s">
        <v>10739</v>
      </c>
      <c r="B984" s="52" t="s">
        <v>10740</v>
      </c>
      <c r="C984" s="52" t="s">
        <v>38</v>
      </c>
      <c r="D984" s="52" t="s">
        <v>17</v>
      </c>
      <c r="E984" s="52" t="s">
        <v>18</v>
      </c>
      <c r="F984" s="52" t="s">
        <v>32</v>
      </c>
      <c r="G984" s="53">
        <v>46246.779166666667</v>
      </c>
      <c r="H984" s="53">
        <v>46248.588194444441</v>
      </c>
      <c r="I984" s="52">
        <v>4</v>
      </c>
      <c r="J984" s="52" t="s">
        <v>1156</v>
      </c>
      <c r="K984" s="52" t="s">
        <v>1156</v>
      </c>
      <c r="L984" s="52" t="s">
        <v>33</v>
      </c>
      <c r="M984" s="52">
        <v>4</v>
      </c>
      <c r="N984" s="52">
        <v>4</v>
      </c>
      <c r="O984" s="52">
        <v>4</v>
      </c>
      <c r="P984" s="52" t="s">
        <v>10837</v>
      </c>
      <c r="Q984" s="52" t="s">
        <v>1517</v>
      </c>
      <c r="R984" s="52" t="s">
        <v>10838</v>
      </c>
      <c r="S984" s="52">
        <f t="shared" si="15"/>
        <v>1.81</v>
      </c>
      <c r="T984" s="52"/>
      <c r="U984" s="52"/>
    </row>
    <row r="985" spans="1:21" s="46" customFormat="1" ht="16.5" thickTop="1" thickBot="1" x14ac:dyDescent="0.3">
      <c r="A985" s="50" t="s">
        <v>10736</v>
      </c>
      <c r="B985" s="43" t="s">
        <v>10737</v>
      </c>
      <c r="C985" s="43" t="s">
        <v>38</v>
      </c>
      <c r="D985" s="43" t="s">
        <v>17</v>
      </c>
      <c r="E985" s="43" t="s">
        <v>19</v>
      </c>
      <c r="F985" s="43" t="s">
        <v>10738</v>
      </c>
      <c r="G985" s="48">
        <v>46247.396527777775</v>
      </c>
      <c r="H985" s="48">
        <v>46247.503472222219</v>
      </c>
      <c r="I985" s="43">
        <v>22</v>
      </c>
      <c r="J985" s="43" t="s">
        <v>2373</v>
      </c>
      <c r="K985" s="43" t="s">
        <v>8264</v>
      </c>
      <c r="L985" s="43" t="s">
        <v>20</v>
      </c>
      <c r="M985" s="43">
        <v>22</v>
      </c>
      <c r="N985" s="43">
        <v>2</v>
      </c>
      <c r="O985" s="43">
        <v>2</v>
      </c>
      <c r="P985" s="43" t="s">
        <v>1341</v>
      </c>
      <c r="Q985" s="43" t="s">
        <v>1546</v>
      </c>
      <c r="R985" s="43" t="s">
        <v>10836</v>
      </c>
      <c r="S985" s="52">
        <f t="shared" si="15"/>
        <v>0.11</v>
      </c>
      <c r="T985" s="47"/>
      <c r="U985" s="47"/>
    </row>
    <row r="986" spans="1:21" ht="16.5" thickTop="1" thickBot="1" x14ac:dyDescent="0.3">
      <c r="A986" s="51" t="s">
        <v>10734</v>
      </c>
      <c r="B986" s="52" t="s">
        <v>10735</v>
      </c>
      <c r="C986" s="52" t="s">
        <v>38</v>
      </c>
      <c r="D986" s="52" t="s">
        <v>17</v>
      </c>
      <c r="E986" s="52" t="s">
        <v>18</v>
      </c>
      <c r="F986" s="52" t="s">
        <v>32</v>
      </c>
      <c r="G986" s="53">
        <v>46247.511805555558</v>
      </c>
      <c r="H986" s="53">
        <v>46248.511805555558</v>
      </c>
      <c r="I986" s="52">
        <v>617</v>
      </c>
      <c r="J986" s="52" t="s">
        <v>1156</v>
      </c>
      <c r="K986" s="52" t="s">
        <v>1156</v>
      </c>
      <c r="L986" s="52" t="s">
        <v>20</v>
      </c>
      <c r="M986" s="52">
        <v>607</v>
      </c>
      <c r="N986" s="52">
        <v>111</v>
      </c>
      <c r="O986" s="52">
        <v>113</v>
      </c>
      <c r="P986" s="52" t="s">
        <v>8777</v>
      </c>
      <c r="Q986" s="52" t="s">
        <v>1517</v>
      </c>
      <c r="R986" s="52" t="s">
        <v>10835</v>
      </c>
      <c r="S986" s="52">
        <f t="shared" si="15"/>
        <v>1</v>
      </c>
      <c r="T986" s="52"/>
      <c r="U986" s="52"/>
    </row>
    <row r="987" spans="1:21" s="46" customFormat="1" ht="16.5" thickTop="1" thickBot="1" x14ac:dyDescent="0.3">
      <c r="A987" s="50" t="s">
        <v>10732</v>
      </c>
      <c r="B987" s="43" t="s">
        <v>10733</v>
      </c>
      <c r="C987" s="43" t="s">
        <v>38</v>
      </c>
      <c r="D987" s="43" t="s">
        <v>17</v>
      </c>
      <c r="E987" s="43" t="s">
        <v>18</v>
      </c>
      <c r="F987" s="43" t="s">
        <v>42</v>
      </c>
      <c r="G987" s="48">
        <v>46247.552777777775</v>
      </c>
      <c r="H987" s="48">
        <v>46248.692361111112</v>
      </c>
      <c r="I987" s="43">
        <v>108</v>
      </c>
      <c r="J987" s="43" t="s">
        <v>1156</v>
      </c>
      <c r="K987" s="43" t="s">
        <v>1156</v>
      </c>
      <c r="L987" s="43" t="s">
        <v>20</v>
      </c>
      <c r="M987" s="43">
        <v>108</v>
      </c>
      <c r="N987" s="43">
        <v>18</v>
      </c>
      <c r="O987" s="43">
        <v>18</v>
      </c>
      <c r="P987" s="43" t="s">
        <v>1454</v>
      </c>
      <c r="Q987" s="43" t="s">
        <v>1517</v>
      </c>
      <c r="R987" s="43" t="s">
        <v>10834</v>
      </c>
      <c r="S987" s="52">
        <f t="shared" si="15"/>
        <v>1.1399999999999999</v>
      </c>
      <c r="T987" s="47"/>
      <c r="U987" s="47"/>
    </row>
    <row r="988" spans="1:21" ht="16.5" thickTop="1" thickBot="1" x14ac:dyDescent="0.3">
      <c r="A988" s="51" t="s">
        <v>10730</v>
      </c>
      <c r="B988" s="52" t="s">
        <v>10731</v>
      </c>
      <c r="C988" s="52" t="s">
        <v>38</v>
      </c>
      <c r="D988" s="52" t="s">
        <v>17</v>
      </c>
      <c r="E988" s="52" t="s">
        <v>18</v>
      </c>
      <c r="F988" s="52" t="s">
        <v>42</v>
      </c>
      <c r="G988" s="53">
        <v>46247.604166666664</v>
      </c>
      <c r="H988" s="53">
        <v>46248.425000000003</v>
      </c>
      <c r="I988" s="52">
        <v>24</v>
      </c>
      <c r="J988" s="52" t="s">
        <v>2373</v>
      </c>
      <c r="K988" s="52" t="s">
        <v>8326</v>
      </c>
      <c r="L988" s="52" t="s">
        <v>33</v>
      </c>
      <c r="M988" s="52">
        <v>24</v>
      </c>
      <c r="N988" s="52">
        <v>24</v>
      </c>
      <c r="O988" s="52">
        <v>24</v>
      </c>
      <c r="P988" s="52" t="s">
        <v>9526</v>
      </c>
      <c r="Q988" s="52" t="s">
        <v>1514</v>
      </c>
      <c r="R988" s="52" t="s">
        <v>10833</v>
      </c>
      <c r="S988" s="52">
        <f t="shared" si="15"/>
        <v>0.82</v>
      </c>
      <c r="T988" s="52"/>
      <c r="U988" s="52"/>
    </row>
    <row r="989" spans="1:21" s="46" customFormat="1" ht="16.5" thickTop="1" thickBot="1" x14ac:dyDescent="0.3">
      <c r="A989" s="50" t="s">
        <v>10726</v>
      </c>
      <c r="B989" s="43" t="s">
        <v>10727</v>
      </c>
      <c r="C989" s="43" t="s">
        <v>38</v>
      </c>
      <c r="D989" s="43" t="s">
        <v>17</v>
      </c>
      <c r="E989" s="43" t="s">
        <v>18</v>
      </c>
      <c r="F989" s="43" t="s">
        <v>24</v>
      </c>
      <c r="G989" s="48">
        <v>46247.6875</v>
      </c>
      <c r="H989" s="48">
        <v>46247.806250000001</v>
      </c>
      <c r="I989" s="43">
        <v>43</v>
      </c>
      <c r="J989" s="43" t="s">
        <v>1156</v>
      </c>
      <c r="K989" s="43" t="s">
        <v>1156</v>
      </c>
      <c r="L989" s="43" t="s">
        <v>20</v>
      </c>
      <c r="M989" s="43">
        <v>43</v>
      </c>
      <c r="N989" s="43">
        <v>43</v>
      </c>
      <c r="O989" s="43">
        <v>43</v>
      </c>
      <c r="P989" s="43" t="s">
        <v>1464</v>
      </c>
      <c r="Q989" s="43" t="s">
        <v>1517</v>
      </c>
      <c r="R989" s="43"/>
      <c r="S989" s="52">
        <f t="shared" si="15"/>
        <v>0.12</v>
      </c>
      <c r="T989" s="47"/>
      <c r="U989" s="47"/>
    </row>
    <row r="990" spans="1:21" ht="16.5" thickTop="1" thickBot="1" x14ac:dyDescent="0.3">
      <c r="A990" s="51" t="s">
        <v>10728</v>
      </c>
      <c r="B990" s="52" t="s">
        <v>10729</v>
      </c>
      <c r="C990" s="52" t="s">
        <v>38</v>
      </c>
      <c r="D990" s="52" t="s">
        <v>17</v>
      </c>
      <c r="E990" s="52" t="s">
        <v>18</v>
      </c>
      <c r="F990" s="52" t="s">
        <v>24</v>
      </c>
      <c r="G990" s="53">
        <v>46247.6875</v>
      </c>
      <c r="H990" s="53">
        <v>46248.59097222222</v>
      </c>
      <c r="I990" s="52">
        <v>314</v>
      </c>
      <c r="J990" s="52" t="s">
        <v>2373</v>
      </c>
      <c r="K990" s="52" t="s">
        <v>8278</v>
      </c>
      <c r="L990" s="52" t="s">
        <v>25</v>
      </c>
      <c r="M990" s="52">
        <v>314</v>
      </c>
      <c r="N990" s="52">
        <v>133</v>
      </c>
      <c r="O990" s="52">
        <v>133</v>
      </c>
      <c r="P990" s="52" t="s">
        <v>1464</v>
      </c>
      <c r="Q990" s="52" t="s">
        <v>1517</v>
      </c>
      <c r="R990" s="52" t="s">
        <v>10832</v>
      </c>
      <c r="S990" s="52">
        <f t="shared" si="15"/>
        <v>0.9</v>
      </c>
      <c r="T990" s="52"/>
      <c r="U990" s="52"/>
    </row>
    <row r="991" spans="1:21" s="46" customFormat="1" ht="16.5" thickTop="1" thickBot="1" x14ac:dyDescent="0.3">
      <c r="A991" s="50" t="s">
        <v>10724</v>
      </c>
      <c r="B991" s="43" t="s">
        <v>10725</v>
      </c>
      <c r="C991" s="43" t="s">
        <v>39</v>
      </c>
      <c r="D991" s="43" t="s">
        <v>17</v>
      </c>
      <c r="E991" s="43" t="s">
        <v>18</v>
      </c>
      <c r="F991" s="43" t="s">
        <v>32</v>
      </c>
      <c r="G991" s="48">
        <v>46247.790972222225</v>
      </c>
      <c r="H991" s="48">
        <v>46248.476388888892</v>
      </c>
      <c r="I991" s="43">
        <v>12</v>
      </c>
      <c r="J991" s="43" t="s">
        <v>1156</v>
      </c>
      <c r="K991" s="43" t="s">
        <v>1156</v>
      </c>
      <c r="L991" s="43" t="s">
        <v>8486</v>
      </c>
      <c r="M991" s="43"/>
      <c r="N991" s="43"/>
      <c r="O991" s="43">
        <v>12</v>
      </c>
      <c r="P991" s="43" t="s">
        <v>1484</v>
      </c>
      <c r="Q991" s="43" t="s">
        <v>1517</v>
      </c>
      <c r="R991" s="43" t="s">
        <v>10831</v>
      </c>
      <c r="S991" s="52">
        <f t="shared" si="15"/>
        <v>0.69</v>
      </c>
      <c r="T991" s="47"/>
      <c r="U991" s="47"/>
    </row>
    <row r="992" spans="1:21" ht="16.5" thickTop="1" thickBot="1" x14ac:dyDescent="0.3">
      <c r="A992" s="51" t="s">
        <v>10722</v>
      </c>
      <c r="B992" s="52" t="s">
        <v>10723</v>
      </c>
      <c r="C992" s="52" t="s">
        <v>38</v>
      </c>
      <c r="D992" s="52" t="s">
        <v>17</v>
      </c>
      <c r="E992" s="52" t="s">
        <v>18</v>
      </c>
      <c r="F992" s="52" t="s">
        <v>32</v>
      </c>
      <c r="G992" s="53">
        <v>46247.81527777778</v>
      </c>
      <c r="H992" s="53">
        <v>46248.781944444447</v>
      </c>
      <c r="I992" s="52">
        <v>53</v>
      </c>
      <c r="J992" s="52" t="s">
        <v>1156</v>
      </c>
      <c r="K992" s="52" t="s">
        <v>1156</v>
      </c>
      <c r="L992" s="52" t="s">
        <v>20</v>
      </c>
      <c r="M992" s="52">
        <v>344</v>
      </c>
      <c r="N992" s="52">
        <v>45</v>
      </c>
      <c r="O992" s="52">
        <v>53</v>
      </c>
      <c r="P992" s="52" t="s">
        <v>1501</v>
      </c>
      <c r="Q992" s="52" t="s">
        <v>1514</v>
      </c>
      <c r="R992" s="52" t="s">
        <v>10830</v>
      </c>
      <c r="S992" s="52">
        <f t="shared" si="15"/>
        <v>0.97</v>
      </c>
      <c r="T992" s="52"/>
      <c r="U992" s="52"/>
    </row>
    <row r="993" spans="1:21" s="46" customFormat="1" ht="16.5" thickTop="1" thickBot="1" x14ac:dyDescent="0.3">
      <c r="A993" s="50" t="s">
        <v>10721</v>
      </c>
      <c r="B993" s="43" t="s">
        <v>10067</v>
      </c>
      <c r="C993" s="43" t="s">
        <v>38</v>
      </c>
      <c r="D993" s="43" t="s">
        <v>17</v>
      </c>
      <c r="E993" s="43" t="s">
        <v>18</v>
      </c>
      <c r="F993" s="43" t="s">
        <v>10068</v>
      </c>
      <c r="G993" s="48">
        <v>46247.987500000003</v>
      </c>
      <c r="H993" s="48">
        <f>VLOOKUP(A993,'[1]Your Jira Issues'!$A:$H,8,0)</f>
        <v>46268.563194444447</v>
      </c>
      <c r="I993" s="43">
        <v>180</v>
      </c>
      <c r="J993" s="43" t="s">
        <v>2373</v>
      </c>
      <c r="K993" s="43" t="s">
        <v>8278</v>
      </c>
      <c r="L993" s="43" t="s">
        <v>31</v>
      </c>
      <c r="M993" s="43">
        <v>180</v>
      </c>
      <c r="N993" s="43">
        <v>167</v>
      </c>
      <c r="O993" s="43">
        <v>167</v>
      </c>
      <c r="P993" s="43" t="s">
        <v>10825</v>
      </c>
      <c r="Q993" s="43" t="s">
        <v>1546</v>
      </c>
      <c r="R993" s="43"/>
      <c r="S993" s="52">
        <f t="shared" si="15"/>
        <v>20.58</v>
      </c>
      <c r="T993" s="47"/>
      <c r="U993" s="47"/>
    </row>
    <row r="994" spans="1:21" ht="16.5" thickTop="1" thickBot="1" x14ac:dyDescent="0.3">
      <c r="A994" s="51" t="s">
        <v>10719</v>
      </c>
      <c r="B994" s="52" t="s">
        <v>10720</v>
      </c>
      <c r="C994" s="52" t="s">
        <v>38</v>
      </c>
      <c r="D994" s="52" t="s">
        <v>17</v>
      </c>
      <c r="E994" s="52" t="s">
        <v>18</v>
      </c>
      <c r="F994" s="52" t="s">
        <v>28</v>
      </c>
      <c r="G994" s="53">
        <v>46248.525694444441</v>
      </c>
      <c r="H994" s="53">
        <v>46248.635416666664</v>
      </c>
      <c r="I994" s="52">
        <v>13</v>
      </c>
      <c r="J994" s="52" t="s">
        <v>1156</v>
      </c>
      <c r="K994" s="52" t="s">
        <v>10281</v>
      </c>
      <c r="L994" s="52" t="s">
        <v>33</v>
      </c>
      <c r="M994" s="52">
        <v>13</v>
      </c>
      <c r="N994" s="52">
        <v>13</v>
      </c>
      <c r="O994" s="52">
        <v>13</v>
      </c>
      <c r="P994" s="52" t="s">
        <v>10828</v>
      </c>
      <c r="Q994" s="52" t="s">
        <v>1546</v>
      </c>
      <c r="R994" s="52" t="s">
        <v>10829</v>
      </c>
      <c r="S994" s="52">
        <f t="shared" si="15"/>
        <v>0.11</v>
      </c>
      <c r="T994" s="52"/>
      <c r="U994" s="52"/>
    </row>
    <row r="995" spans="1:21" s="46" customFormat="1" ht="16.5" thickTop="1" thickBot="1" x14ac:dyDescent="0.3">
      <c r="A995" s="50" t="s">
        <v>10717</v>
      </c>
      <c r="B995" s="43" t="s">
        <v>10718</v>
      </c>
      <c r="C995" s="43" t="s">
        <v>38</v>
      </c>
      <c r="D995" s="43" t="s">
        <v>17</v>
      </c>
      <c r="E995" s="43" t="s">
        <v>18</v>
      </c>
      <c r="F995" s="43" t="s">
        <v>28</v>
      </c>
      <c r="G995" s="48">
        <v>46248.681944444441</v>
      </c>
      <c r="H995" s="48">
        <v>46248.996527777781</v>
      </c>
      <c r="I995" s="43">
        <v>15</v>
      </c>
      <c r="J995" s="43" t="s">
        <v>1156</v>
      </c>
      <c r="K995" s="43" t="s">
        <v>1156</v>
      </c>
      <c r="L995" s="43" t="s">
        <v>8486</v>
      </c>
      <c r="M995" s="43">
        <v>15</v>
      </c>
      <c r="N995" s="43">
        <v>15</v>
      </c>
      <c r="O995" s="43">
        <v>15</v>
      </c>
      <c r="P995" s="43" t="s">
        <v>9832</v>
      </c>
      <c r="Q995" s="43" t="s">
        <v>1517</v>
      </c>
      <c r="R995" s="43" t="s">
        <v>10827</v>
      </c>
      <c r="S995" s="52">
        <f t="shared" si="15"/>
        <v>0.31</v>
      </c>
      <c r="T995" s="47"/>
      <c r="U995" s="47"/>
    </row>
    <row r="996" spans="1:21" ht="16.5" thickTop="1" thickBot="1" x14ac:dyDescent="0.3">
      <c r="A996" s="51" t="s">
        <v>10715</v>
      </c>
      <c r="B996" s="52" t="s">
        <v>10716</v>
      </c>
      <c r="C996" s="52" t="s">
        <v>38</v>
      </c>
      <c r="D996" s="52" t="s">
        <v>17</v>
      </c>
      <c r="E996" s="52" t="s">
        <v>18</v>
      </c>
      <c r="F996" s="52" t="s">
        <v>32</v>
      </c>
      <c r="G996" s="53">
        <v>46248.682638888888</v>
      </c>
      <c r="H996" s="53">
        <v>46248.682638888888</v>
      </c>
      <c r="I996" s="52">
        <v>56</v>
      </c>
      <c r="J996" s="52" t="s">
        <v>1156</v>
      </c>
      <c r="K996" s="52" t="s">
        <v>1156</v>
      </c>
      <c r="L996" s="52" t="s">
        <v>25</v>
      </c>
      <c r="M996" s="52">
        <v>59</v>
      </c>
      <c r="N996" s="52">
        <v>7</v>
      </c>
      <c r="O996" s="52">
        <v>7</v>
      </c>
      <c r="P996" s="52" t="s">
        <v>10264</v>
      </c>
      <c r="Q996" s="52" t="s">
        <v>1517</v>
      </c>
      <c r="R996" s="52"/>
      <c r="S996" s="52">
        <f t="shared" si="15"/>
        <v>0</v>
      </c>
      <c r="T996" s="52"/>
      <c r="U996" s="52"/>
    </row>
    <row r="997" spans="1:21" s="46" customFormat="1" ht="16.5" thickTop="1" thickBot="1" x14ac:dyDescent="0.3">
      <c r="A997" s="50" t="s">
        <v>10713</v>
      </c>
      <c r="B997" s="43" t="s">
        <v>10714</v>
      </c>
      <c r="C997" s="43" t="s">
        <v>38</v>
      </c>
      <c r="D997" s="43" t="s">
        <v>17</v>
      </c>
      <c r="E997" s="43" t="s">
        <v>18</v>
      </c>
      <c r="F997" s="43" t="s">
        <v>32</v>
      </c>
      <c r="G997" s="48">
        <v>46248.695833333331</v>
      </c>
      <c r="H997" s="48">
        <v>46261.648611111108</v>
      </c>
      <c r="I997" s="43">
        <v>2</v>
      </c>
      <c r="J997" s="43" t="s">
        <v>2373</v>
      </c>
      <c r="K997" s="43" t="s">
        <v>8310</v>
      </c>
      <c r="L997" s="43" t="s">
        <v>33</v>
      </c>
      <c r="M997" s="43">
        <v>2</v>
      </c>
      <c r="N997" s="43">
        <v>2</v>
      </c>
      <c r="O997" s="43">
        <v>2</v>
      </c>
      <c r="P997" s="43" t="s">
        <v>8576</v>
      </c>
      <c r="Q997" s="43" t="s">
        <v>1546</v>
      </c>
      <c r="R997" s="43"/>
      <c r="S997" s="52">
        <f t="shared" si="15"/>
        <v>12.95</v>
      </c>
      <c r="T997" s="47"/>
      <c r="U997" s="47"/>
    </row>
    <row r="998" spans="1:21" ht="16.5" thickTop="1" thickBot="1" x14ac:dyDescent="0.3">
      <c r="A998" s="51" t="s">
        <v>10711</v>
      </c>
      <c r="B998" s="52" t="s">
        <v>10712</v>
      </c>
      <c r="C998" s="52" t="s">
        <v>38</v>
      </c>
      <c r="D998" s="52" t="s">
        <v>17</v>
      </c>
      <c r="E998" s="52" t="s">
        <v>18</v>
      </c>
      <c r="F998" s="52" t="s">
        <v>32</v>
      </c>
      <c r="G998" s="53">
        <v>46248.700694444444</v>
      </c>
      <c r="H998" s="53">
        <v>46248.700694444444</v>
      </c>
      <c r="I998" s="52">
        <v>1</v>
      </c>
      <c r="J998" s="52" t="s">
        <v>1156</v>
      </c>
      <c r="K998" s="52" t="s">
        <v>1156</v>
      </c>
      <c r="L998" s="52" t="s">
        <v>33</v>
      </c>
      <c r="M998" s="52">
        <v>1</v>
      </c>
      <c r="N998" s="52">
        <v>1</v>
      </c>
      <c r="O998" s="52">
        <v>1</v>
      </c>
      <c r="P998" s="52" t="s">
        <v>8769</v>
      </c>
      <c r="Q998" s="52" t="s">
        <v>1517</v>
      </c>
      <c r="R998" s="52"/>
      <c r="S998" s="52">
        <f t="shared" si="15"/>
        <v>0</v>
      </c>
      <c r="T998" s="52"/>
      <c r="U998" s="52"/>
    </row>
    <row r="999" spans="1:21" s="46" customFormat="1" ht="16.5" thickTop="1" thickBot="1" x14ac:dyDescent="0.3">
      <c r="A999" s="50" t="s">
        <v>10709</v>
      </c>
      <c r="B999" s="43" t="s">
        <v>10710</v>
      </c>
      <c r="C999" s="43" t="s">
        <v>38</v>
      </c>
      <c r="D999" s="43" t="s">
        <v>17</v>
      </c>
      <c r="E999" s="43" t="s">
        <v>18</v>
      </c>
      <c r="F999" s="43" t="s">
        <v>32</v>
      </c>
      <c r="G999" s="48">
        <v>46248.736111111109</v>
      </c>
      <c r="H999" s="48">
        <v>46248.736111111109</v>
      </c>
      <c r="I999" s="43">
        <v>8</v>
      </c>
      <c r="J999" s="43" t="s">
        <v>1156</v>
      </c>
      <c r="K999" s="43" t="s">
        <v>8331</v>
      </c>
      <c r="L999" s="43" t="s">
        <v>33</v>
      </c>
      <c r="M999" s="43">
        <v>8</v>
      </c>
      <c r="N999" s="43">
        <v>8</v>
      </c>
      <c r="O999" s="43">
        <v>8</v>
      </c>
      <c r="P999" s="43" t="s">
        <v>10590</v>
      </c>
      <c r="Q999" s="43" t="s">
        <v>1546</v>
      </c>
      <c r="R999" s="43"/>
      <c r="S999" s="52">
        <f t="shared" si="15"/>
        <v>0</v>
      </c>
      <c r="T999" s="47"/>
      <c r="U999" s="47"/>
    </row>
    <row r="1000" spans="1:21" ht="16.5" thickTop="1" thickBot="1" x14ac:dyDescent="0.3">
      <c r="A1000" s="51" t="s">
        <v>10708</v>
      </c>
      <c r="B1000" s="52" t="s">
        <v>10067</v>
      </c>
      <c r="C1000" s="52" t="s">
        <v>38</v>
      </c>
      <c r="D1000" s="52" t="s">
        <v>17</v>
      </c>
      <c r="E1000" s="52" t="s">
        <v>18</v>
      </c>
      <c r="F1000" s="52" t="s">
        <v>10068</v>
      </c>
      <c r="G1000" s="53">
        <v>46248.751388888886</v>
      </c>
      <c r="H1000" s="53">
        <v>46249.859722222223</v>
      </c>
      <c r="I1000" s="52">
        <v>2</v>
      </c>
      <c r="J1000" s="52" t="s">
        <v>2373</v>
      </c>
      <c r="K1000" s="52" t="s">
        <v>8278</v>
      </c>
      <c r="L1000" s="52" t="s">
        <v>31</v>
      </c>
      <c r="M1000" s="52">
        <v>2</v>
      </c>
      <c r="N1000" s="52">
        <v>2</v>
      </c>
      <c r="O1000" s="52">
        <v>2</v>
      </c>
      <c r="P1000" s="52" t="s">
        <v>10825</v>
      </c>
      <c r="Q1000" s="52" t="s">
        <v>1546</v>
      </c>
      <c r="R1000" s="52"/>
      <c r="S1000" s="52">
        <f t="shared" si="15"/>
        <v>1.1100000000000001</v>
      </c>
      <c r="T1000" s="52"/>
      <c r="U1000" s="52"/>
    </row>
    <row r="1001" spans="1:21" s="46" customFormat="1" ht="16.5" thickTop="1" thickBot="1" x14ac:dyDescent="0.3">
      <c r="A1001" s="50" t="s">
        <v>10706</v>
      </c>
      <c r="B1001" s="43" t="s">
        <v>10707</v>
      </c>
      <c r="C1001" s="43" t="s">
        <v>38</v>
      </c>
      <c r="D1001" s="43" t="s">
        <v>17</v>
      </c>
      <c r="E1001" s="43" t="s">
        <v>18</v>
      </c>
      <c r="F1001" s="43" t="s">
        <v>32</v>
      </c>
      <c r="G1001" s="48">
        <v>46248.782638888886</v>
      </c>
      <c r="H1001" s="48">
        <v>46248.782638888886</v>
      </c>
      <c r="I1001" s="43">
        <v>3</v>
      </c>
      <c r="J1001" s="43" t="s">
        <v>2373</v>
      </c>
      <c r="K1001" s="43" t="s">
        <v>8326</v>
      </c>
      <c r="L1001" s="43" t="s">
        <v>36</v>
      </c>
      <c r="M1001" s="43">
        <v>3</v>
      </c>
      <c r="N1001" s="43">
        <v>3</v>
      </c>
      <c r="O1001" s="43">
        <v>3</v>
      </c>
      <c r="P1001" s="43" t="s">
        <v>10266</v>
      </c>
      <c r="Q1001" s="43" t="s">
        <v>1517</v>
      </c>
      <c r="R1001" s="43"/>
      <c r="S1001" s="52">
        <f t="shared" si="15"/>
        <v>0</v>
      </c>
      <c r="T1001" s="47"/>
      <c r="U1001" s="47"/>
    </row>
    <row r="1002" spans="1:21" ht="16.5" thickTop="1" thickBot="1" x14ac:dyDescent="0.3">
      <c r="A1002" s="51" t="s">
        <v>10704</v>
      </c>
      <c r="B1002" s="52" t="s">
        <v>10705</v>
      </c>
      <c r="C1002" s="52" t="s">
        <v>38</v>
      </c>
      <c r="D1002" s="52" t="s">
        <v>17</v>
      </c>
      <c r="E1002" s="52" t="s">
        <v>18</v>
      </c>
      <c r="F1002" s="52" t="s">
        <v>10068</v>
      </c>
      <c r="G1002" s="53">
        <v>46249.859722222223</v>
      </c>
      <c r="H1002" s="53">
        <v>46249.861111111109</v>
      </c>
      <c r="I1002" s="52">
        <v>2</v>
      </c>
      <c r="J1002" s="52" t="s">
        <v>2373</v>
      </c>
      <c r="K1002" s="52" t="s">
        <v>8278</v>
      </c>
      <c r="L1002" s="52" t="s">
        <v>31</v>
      </c>
      <c r="M1002" s="52">
        <v>2</v>
      </c>
      <c r="N1002" s="52">
        <v>2</v>
      </c>
      <c r="O1002" s="52">
        <v>2</v>
      </c>
      <c r="P1002" s="52" t="s">
        <v>10825</v>
      </c>
      <c r="Q1002" s="52" t="s">
        <v>1546</v>
      </c>
      <c r="R1002" s="52" t="s">
        <v>10826</v>
      </c>
      <c r="S1002" s="52">
        <f t="shared" si="15"/>
        <v>0</v>
      </c>
      <c r="T1002" s="52"/>
      <c r="U1002" s="52"/>
    </row>
    <row r="1003" spans="1:21" s="46" customFormat="1" ht="16.5" thickTop="1" thickBot="1" x14ac:dyDescent="0.3">
      <c r="A1003" s="50" t="s">
        <v>11000</v>
      </c>
      <c r="B1003" s="43" t="s">
        <v>11001</v>
      </c>
      <c r="C1003" s="43" t="s">
        <v>38</v>
      </c>
      <c r="D1003" s="43" t="s">
        <v>17</v>
      </c>
      <c r="E1003" s="43" t="s">
        <v>18</v>
      </c>
      <c r="F1003" s="43" t="s">
        <v>28</v>
      </c>
      <c r="G1003" s="48">
        <v>46251.53402777778</v>
      </c>
      <c r="H1003" s="48">
        <v>46255.731944444444</v>
      </c>
      <c r="I1003" s="43">
        <v>72</v>
      </c>
      <c r="J1003" s="43" t="s">
        <v>1156</v>
      </c>
      <c r="K1003" s="43" t="s">
        <v>8350</v>
      </c>
      <c r="L1003" s="43" t="s">
        <v>20</v>
      </c>
      <c r="M1003" s="43">
        <v>72</v>
      </c>
      <c r="N1003" s="43">
        <v>9</v>
      </c>
      <c r="O1003" s="43">
        <v>9</v>
      </c>
      <c r="P1003" s="43" t="s">
        <v>1413</v>
      </c>
      <c r="Q1003" s="43" t="s">
        <v>1546</v>
      </c>
      <c r="R1003" s="43" t="s">
        <v>11068</v>
      </c>
      <c r="S1003" s="52">
        <f t="shared" si="15"/>
        <v>4.2</v>
      </c>
      <c r="T1003" s="47"/>
      <c r="U1003" s="47"/>
    </row>
    <row r="1004" spans="1:21" ht="16.5" thickTop="1" thickBot="1" x14ac:dyDescent="0.3">
      <c r="A1004" s="51" t="s">
        <v>10998</v>
      </c>
      <c r="B1004" s="52" t="s">
        <v>10999</v>
      </c>
      <c r="C1004" s="52" t="s">
        <v>38</v>
      </c>
      <c r="D1004" s="52" t="s">
        <v>17</v>
      </c>
      <c r="E1004" s="52" t="s">
        <v>18</v>
      </c>
      <c r="F1004" s="52" t="s">
        <v>28</v>
      </c>
      <c r="G1004" s="53">
        <v>46251.565972222219</v>
      </c>
      <c r="H1004" s="53">
        <v>46252.509722222225</v>
      </c>
      <c r="I1004" s="52">
        <v>11</v>
      </c>
      <c r="J1004" s="52" t="s">
        <v>1156</v>
      </c>
      <c r="K1004" s="52" t="s">
        <v>8350</v>
      </c>
      <c r="L1004" s="52" t="s">
        <v>20</v>
      </c>
      <c r="M1004" s="52">
        <v>11</v>
      </c>
      <c r="N1004" s="52">
        <v>1</v>
      </c>
      <c r="O1004" s="52">
        <v>1</v>
      </c>
      <c r="P1004" s="52" t="s">
        <v>1413</v>
      </c>
      <c r="Q1004" s="52" t="s">
        <v>1546</v>
      </c>
      <c r="R1004" s="52" t="s">
        <v>11067</v>
      </c>
      <c r="S1004" s="52">
        <f t="shared" si="15"/>
        <v>0.94</v>
      </c>
      <c r="T1004" s="52"/>
      <c r="U1004" s="52"/>
    </row>
    <row r="1005" spans="1:21" s="46" customFormat="1" ht="16.5" thickTop="1" thickBot="1" x14ac:dyDescent="0.3">
      <c r="A1005" s="50" t="s">
        <v>10996</v>
      </c>
      <c r="B1005" s="43" t="s">
        <v>10997</v>
      </c>
      <c r="C1005" s="43" t="s">
        <v>39</v>
      </c>
      <c r="D1005" s="43" t="s">
        <v>17</v>
      </c>
      <c r="E1005" s="43" t="s">
        <v>18</v>
      </c>
      <c r="F1005" s="43" t="s">
        <v>32</v>
      </c>
      <c r="G1005" s="48">
        <v>46251.566666666666</v>
      </c>
      <c r="H1005" s="48">
        <v>46253.781944444447</v>
      </c>
      <c r="I1005" s="43">
        <v>168</v>
      </c>
      <c r="J1005" s="43" t="s">
        <v>1156</v>
      </c>
      <c r="K1005" s="43" t="s">
        <v>1156</v>
      </c>
      <c r="L1005" s="43" t="s">
        <v>20</v>
      </c>
      <c r="M1005" s="43"/>
      <c r="N1005" s="43"/>
      <c r="O1005" s="43">
        <v>28</v>
      </c>
      <c r="P1005" s="43" t="s">
        <v>11065</v>
      </c>
      <c r="Q1005" s="43" t="s">
        <v>1517</v>
      </c>
      <c r="R1005" s="43" t="s">
        <v>11066</v>
      </c>
      <c r="S1005" s="52">
        <f t="shared" si="15"/>
        <v>2.2200000000000002</v>
      </c>
      <c r="T1005" s="47"/>
      <c r="U1005" s="47"/>
    </row>
    <row r="1006" spans="1:21" ht="16.5" thickTop="1" thickBot="1" x14ac:dyDescent="0.3">
      <c r="A1006" s="51" t="s">
        <v>10994</v>
      </c>
      <c r="B1006" s="52" t="s">
        <v>10995</v>
      </c>
      <c r="C1006" s="52" t="s">
        <v>39</v>
      </c>
      <c r="D1006" s="52" t="s">
        <v>17</v>
      </c>
      <c r="E1006" s="52" t="s">
        <v>18</v>
      </c>
      <c r="F1006" s="52" t="s">
        <v>32</v>
      </c>
      <c r="G1006" s="53">
        <v>46251.634722222225</v>
      </c>
      <c r="H1006" s="53">
        <v>46258.482638888891</v>
      </c>
      <c r="I1006" s="52">
        <v>57</v>
      </c>
      <c r="J1006" s="52" t="s">
        <v>1156</v>
      </c>
      <c r="K1006" s="52" t="s">
        <v>1156</v>
      </c>
      <c r="L1006" s="52" t="s">
        <v>33</v>
      </c>
      <c r="M1006" s="52"/>
      <c r="N1006" s="52"/>
      <c r="O1006" s="52">
        <v>57</v>
      </c>
      <c r="P1006" s="52" t="s">
        <v>1346</v>
      </c>
      <c r="Q1006" s="52" t="s">
        <v>1517</v>
      </c>
      <c r="R1006" s="52" t="s">
        <v>11064</v>
      </c>
      <c r="S1006" s="52">
        <f t="shared" si="15"/>
        <v>6.85</v>
      </c>
      <c r="T1006" s="52"/>
      <c r="U1006" s="52"/>
    </row>
    <row r="1007" spans="1:21" s="46" customFormat="1" ht="16.5" thickTop="1" thickBot="1" x14ac:dyDescent="0.3">
      <c r="A1007" s="50" t="s">
        <v>10992</v>
      </c>
      <c r="B1007" s="43" t="s">
        <v>10993</v>
      </c>
      <c r="C1007" s="43" t="s">
        <v>38</v>
      </c>
      <c r="D1007" s="43" t="s">
        <v>17</v>
      </c>
      <c r="E1007" s="43" t="s">
        <v>18</v>
      </c>
      <c r="F1007" s="43" t="s">
        <v>28</v>
      </c>
      <c r="G1007" s="48">
        <v>46251.723611111112</v>
      </c>
      <c r="H1007" s="48">
        <v>46253.707638888889</v>
      </c>
      <c r="I1007" s="43">
        <v>14</v>
      </c>
      <c r="J1007" s="43" t="s">
        <v>2373</v>
      </c>
      <c r="K1007" s="43" t="s">
        <v>8315</v>
      </c>
      <c r="L1007" s="43" t="s">
        <v>33</v>
      </c>
      <c r="M1007" s="43">
        <v>14</v>
      </c>
      <c r="N1007" s="43">
        <v>14</v>
      </c>
      <c r="O1007" s="43">
        <v>14</v>
      </c>
      <c r="P1007" s="43" t="s">
        <v>11062</v>
      </c>
      <c r="Q1007" s="43" t="s">
        <v>1514</v>
      </c>
      <c r="R1007" s="43" t="s">
        <v>11063</v>
      </c>
      <c r="S1007" s="52">
        <f t="shared" si="15"/>
        <v>1.98</v>
      </c>
      <c r="T1007" s="47"/>
      <c r="U1007" s="47"/>
    </row>
    <row r="1008" spans="1:21" ht="16.5" thickTop="1" thickBot="1" x14ac:dyDescent="0.3">
      <c r="A1008" s="51" t="s">
        <v>10990</v>
      </c>
      <c r="B1008" s="52" t="s">
        <v>10991</v>
      </c>
      <c r="C1008" s="52" t="s">
        <v>39</v>
      </c>
      <c r="D1008" s="52" t="s">
        <v>17</v>
      </c>
      <c r="E1008" s="52" t="s">
        <v>18</v>
      </c>
      <c r="F1008" s="52" t="s">
        <v>32</v>
      </c>
      <c r="G1008" s="53">
        <v>46251.727083333331</v>
      </c>
      <c r="H1008" s="53">
        <v>46255.714583333334</v>
      </c>
      <c r="I1008" s="52">
        <v>17</v>
      </c>
      <c r="J1008" s="52" t="s">
        <v>1156</v>
      </c>
      <c r="K1008" s="52" t="s">
        <v>1156</v>
      </c>
      <c r="L1008" s="52" t="s">
        <v>33</v>
      </c>
      <c r="M1008" s="52"/>
      <c r="N1008" s="52"/>
      <c r="O1008" s="52">
        <v>17</v>
      </c>
      <c r="P1008" s="52" t="s">
        <v>10598</v>
      </c>
      <c r="Q1008" s="52" t="s">
        <v>1517</v>
      </c>
      <c r="R1008" s="52" t="s">
        <v>11061</v>
      </c>
      <c r="S1008" s="52">
        <f t="shared" si="15"/>
        <v>3.99</v>
      </c>
      <c r="T1008" s="52"/>
      <c r="U1008" s="52"/>
    </row>
    <row r="1009" spans="1:21" s="46" customFormat="1" ht="16.5" thickTop="1" thickBot="1" x14ac:dyDescent="0.3">
      <c r="A1009" s="50" t="s">
        <v>10989</v>
      </c>
      <c r="B1009" s="43" t="s">
        <v>9508</v>
      </c>
      <c r="C1009" s="43" t="s">
        <v>38</v>
      </c>
      <c r="D1009" s="43" t="s">
        <v>17</v>
      </c>
      <c r="E1009" s="43" t="s">
        <v>19</v>
      </c>
      <c r="F1009" s="43" t="s">
        <v>19</v>
      </c>
      <c r="G1009" s="48">
        <v>46251.731249999997</v>
      </c>
      <c r="H1009" s="48">
        <v>46255.515972222223</v>
      </c>
      <c r="I1009" s="43">
        <v>1605</v>
      </c>
      <c r="J1009" s="43" t="s">
        <v>1156</v>
      </c>
      <c r="K1009" s="43" t="s">
        <v>1156</v>
      </c>
      <c r="L1009" s="43" t="s">
        <v>20</v>
      </c>
      <c r="M1009" s="43">
        <v>1379</v>
      </c>
      <c r="N1009" s="43">
        <v>205</v>
      </c>
      <c r="O1009" s="43">
        <v>205</v>
      </c>
      <c r="P1009" s="43" t="s">
        <v>9203</v>
      </c>
      <c r="Q1009" s="43" t="s">
        <v>1517</v>
      </c>
      <c r="R1009" s="43" t="s">
        <v>11060</v>
      </c>
      <c r="S1009" s="52">
        <f t="shared" si="15"/>
        <v>3.78</v>
      </c>
      <c r="T1009" s="47"/>
      <c r="U1009" s="47"/>
    </row>
    <row r="1010" spans="1:21" ht="16.5" thickTop="1" thickBot="1" x14ac:dyDescent="0.3">
      <c r="A1010" s="51" t="s">
        <v>10987</v>
      </c>
      <c r="B1010" s="52" t="s">
        <v>10988</v>
      </c>
      <c r="C1010" s="52" t="s">
        <v>38</v>
      </c>
      <c r="D1010" s="52" t="s">
        <v>17</v>
      </c>
      <c r="E1010" s="52" t="s">
        <v>18</v>
      </c>
      <c r="F1010" s="52" t="s">
        <v>32</v>
      </c>
      <c r="G1010" s="53">
        <v>46251.752083333333</v>
      </c>
      <c r="H1010" s="53">
        <v>46255.557638888888</v>
      </c>
      <c r="I1010" s="52">
        <v>13</v>
      </c>
      <c r="J1010" s="52" t="s">
        <v>1156</v>
      </c>
      <c r="K1010" s="52" t="s">
        <v>1156</v>
      </c>
      <c r="L1010" s="52" t="s">
        <v>8486</v>
      </c>
      <c r="M1010" s="52">
        <v>13</v>
      </c>
      <c r="N1010" s="52">
        <v>13</v>
      </c>
      <c r="O1010" s="52">
        <v>13</v>
      </c>
      <c r="P1010" s="52" t="s">
        <v>10604</v>
      </c>
      <c r="Q1010" s="52" t="s">
        <v>1517</v>
      </c>
      <c r="R1010" s="52" t="s">
        <v>11059</v>
      </c>
      <c r="S1010" s="52">
        <f t="shared" si="15"/>
        <v>3.81</v>
      </c>
      <c r="T1010" s="52"/>
      <c r="U1010" s="52"/>
    </row>
    <row r="1011" spans="1:21" s="46" customFormat="1" ht="16.5" thickTop="1" thickBot="1" x14ac:dyDescent="0.3">
      <c r="A1011" s="50" t="s">
        <v>10985</v>
      </c>
      <c r="B1011" s="43" t="s">
        <v>10986</v>
      </c>
      <c r="C1011" s="43" t="s">
        <v>38</v>
      </c>
      <c r="D1011" s="43" t="s">
        <v>17</v>
      </c>
      <c r="E1011" s="43" t="s">
        <v>18</v>
      </c>
      <c r="F1011" s="43" t="s">
        <v>10068</v>
      </c>
      <c r="G1011" s="48">
        <v>46251.793055555558</v>
      </c>
      <c r="H1011" s="48">
        <v>46260.411805555559</v>
      </c>
      <c r="I1011" s="43">
        <v>38</v>
      </c>
      <c r="J1011" s="43" t="s">
        <v>2373</v>
      </c>
      <c r="K1011" s="43" t="s">
        <v>8278</v>
      </c>
      <c r="L1011" s="43" t="s">
        <v>31</v>
      </c>
      <c r="M1011" s="43">
        <v>38</v>
      </c>
      <c r="N1011" s="43">
        <v>38</v>
      </c>
      <c r="O1011" s="43">
        <v>38</v>
      </c>
      <c r="P1011" s="43" t="s">
        <v>10825</v>
      </c>
      <c r="Q1011" s="43" t="s">
        <v>1546</v>
      </c>
      <c r="R1011" s="43" t="s">
        <v>11058</v>
      </c>
      <c r="S1011" s="52">
        <f t="shared" si="15"/>
        <v>8.6199999999999992</v>
      </c>
      <c r="T1011" s="47"/>
      <c r="U1011" s="47"/>
    </row>
    <row r="1012" spans="1:21" ht="16.5" thickTop="1" thickBot="1" x14ac:dyDescent="0.3">
      <c r="A1012" s="51" t="s">
        <v>10983</v>
      </c>
      <c r="B1012" s="52" t="s">
        <v>10984</v>
      </c>
      <c r="C1012" s="52" t="s">
        <v>38</v>
      </c>
      <c r="D1012" s="52" t="s">
        <v>17</v>
      </c>
      <c r="E1012" s="52" t="s">
        <v>18</v>
      </c>
      <c r="F1012" s="52" t="s">
        <v>41</v>
      </c>
      <c r="G1012" s="53">
        <v>46252.557638888888</v>
      </c>
      <c r="H1012" s="53">
        <v>46254.529861111114</v>
      </c>
      <c r="I1012" s="52">
        <v>35</v>
      </c>
      <c r="J1012" s="52" t="s">
        <v>1156</v>
      </c>
      <c r="K1012" s="52" t="s">
        <v>1156</v>
      </c>
      <c r="L1012" s="52" t="s">
        <v>8486</v>
      </c>
      <c r="M1012" s="52">
        <v>35</v>
      </c>
      <c r="N1012" s="52">
        <v>35</v>
      </c>
      <c r="O1012" s="52">
        <v>35</v>
      </c>
      <c r="P1012" s="52" t="s">
        <v>8523</v>
      </c>
      <c r="Q1012" s="52" t="s">
        <v>1517</v>
      </c>
      <c r="R1012" s="52" t="s">
        <v>11057</v>
      </c>
      <c r="S1012" s="52">
        <f t="shared" si="15"/>
        <v>1.97</v>
      </c>
      <c r="T1012" s="52"/>
      <c r="U1012" s="52"/>
    </row>
    <row r="1013" spans="1:21" s="46" customFormat="1" ht="16.5" thickTop="1" thickBot="1" x14ac:dyDescent="0.3">
      <c r="A1013" s="50" t="s">
        <v>10981</v>
      </c>
      <c r="B1013" s="43" t="s">
        <v>10982</v>
      </c>
      <c r="C1013" s="43" t="s">
        <v>38</v>
      </c>
      <c r="D1013" s="43" t="s">
        <v>17</v>
      </c>
      <c r="E1013" s="43" t="s">
        <v>19</v>
      </c>
      <c r="F1013" s="43" t="s">
        <v>10420</v>
      </c>
      <c r="G1013" s="48">
        <v>46252.642361111109</v>
      </c>
      <c r="H1013" s="48">
        <v>46255.605555555558</v>
      </c>
      <c r="I1013" s="43">
        <v>7</v>
      </c>
      <c r="J1013" s="43" t="s">
        <v>2373</v>
      </c>
      <c r="K1013" s="43" t="s">
        <v>8317</v>
      </c>
      <c r="L1013" s="43" t="s">
        <v>33</v>
      </c>
      <c r="M1013" s="43">
        <v>7</v>
      </c>
      <c r="N1013" s="43">
        <v>7</v>
      </c>
      <c r="O1013" s="43">
        <v>7</v>
      </c>
      <c r="P1013" s="43" t="s">
        <v>9634</v>
      </c>
      <c r="Q1013" s="43" t="s">
        <v>1517</v>
      </c>
      <c r="R1013" s="43" t="s">
        <v>11056</v>
      </c>
      <c r="S1013" s="52">
        <f t="shared" si="15"/>
        <v>2.96</v>
      </c>
      <c r="T1013" s="47"/>
      <c r="U1013" s="47"/>
    </row>
    <row r="1014" spans="1:21" ht="16.5" thickTop="1" thickBot="1" x14ac:dyDescent="0.3">
      <c r="A1014" s="51" t="s">
        <v>10979</v>
      </c>
      <c r="B1014" s="52" t="s">
        <v>10980</v>
      </c>
      <c r="C1014" s="52" t="s">
        <v>38</v>
      </c>
      <c r="D1014" s="52" t="s">
        <v>17</v>
      </c>
      <c r="E1014" s="52" t="s">
        <v>18</v>
      </c>
      <c r="F1014" s="52" t="s">
        <v>32</v>
      </c>
      <c r="G1014" s="53">
        <v>46252.647222222222</v>
      </c>
      <c r="H1014" s="53">
        <v>46255.584027777775</v>
      </c>
      <c r="I1014" s="52">
        <v>24</v>
      </c>
      <c r="J1014" s="52" t="s">
        <v>1156</v>
      </c>
      <c r="K1014" s="52" t="s">
        <v>1156</v>
      </c>
      <c r="L1014" s="52" t="s">
        <v>36</v>
      </c>
      <c r="M1014" s="52">
        <v>24</v>
      </c>
      <c r="N1014" s="52">
        <v>24</v>
      </c>
      <c r="O1014" s="52">
        <v>24</v>
      </c>
      <c r="P1014" s="52" t="s">
        <v>10628</v>
      </c>
      <c r="Q1014" s="52" t="s">
        <v>1517</v>
      </c>
      <c r="R1014" s="52" t="s">
        <v>11055</v>
      </c>
      <c r="S1014" s="52">
        <f t="shared" si="15"/>
        <v>2.94</v>
      </c>
      <c r="T1014" s="52"/>
      <c r="U1014" s="52"/>
    </row>
    <row r="1015" spans="1:21" s="46" customFormat="1" ht="16.5" thickTop="1" thickBot="1" x14ac:dyDescent="0.3">
      <c r="A1015" s="50" t="s">
        <v>10977</v>
      </c>
      <c r="B1015" s="43" t="s">
        <v>10978</v>
      </c>
      <c r="C1015" s="43" t="s">
        <v>38</v>
      </c>
      <c r="D1015" s="43" t="s">
        <v>17</v>
      </c>
      <c r="E1015" s="43" t="s">
        <v>18</v>
      </c>
      <c r="F1015" s="43" t="s">
        <v>32</v>
      </c>
      <c r="G1015" s="48">
        <v>46252.650694444441</v>
      </c>
      <c r="H1015" s="48">
        <v>46255.592361111114</v>
      </c>
      <c r="I1015" s="43">
        <v>31</v>
      </c>
      <c r="J1015" s="43" t="s">
        <v>1156</v>
      </c>
      <c r="K1015" s="43" t="s">
        <v>1156</v>
      </c>
      <c r="L1015" s="43" t="s">
        <v>8739</v>
      </c>
      <c r="M1015" s="43">
        <v>31</v>
      </c>
      <c r="N1015" s="43">
        <v>31</v>
      </c>
      <c r="O1015" s="43">
        <v>31</v>
      </c>
      <c r="P1015" s="43" t="s">
        <v>11053</v>
      </c>
      <c r="Q1015" s="43" t="s">
        <v>1517</v>
      </c>
      <c r="R1015" s="43" t="s">
        <v>11054</v>
      </c>
      <c r="S1015" s="52">
        <f t="shared" si="15"/>
        <v>2.94</v>
      </c>
      <c r="T1015" s="47"/>
      <c r="U1015" s="47"/>
    </row>
    <row r="1016" spans="1:21" ht="16.5" thickTop="1" thickBot="1" x14ac:dyDescent="0.3">
      <c r="A1016" s="51" t="s">
        <v>10975</v>
      </c>
      <c r="B1016" s="52" t="s">
        <v>10976</v>
      </c>
      <c r="C1016" s="52" t="s">
        <v>38</v>
      </c>
      <c r="D1016" s="52" t="s">
        <v>17</v>
      </c>
      <c r="E1016" s="52" t="s">
        <v>18</v>
      </c>
      <c r="F1016" s="52" t="s">
        <v>32</v>
      </c>
      <c r="G1016" s="53">
        <v>46252.654166666667</v>
      </c>
      <c r="H1016" s="53">
        <v>46255.599305555559</v>
      </c>
      <c r="I1016" s="52">
        <v>31</v>
      </c>
      <c r="J1016" s="52" t="s">
        <v>1156</v>
      </c>
      <c r="K1016" s="52" t="s">
        <v>1156</v>
      </c>
      <c r="L1016" s="52" t="s">
        <v>8739</v>
      </c>
      <c r="M1016" s="52">
        <v>31</v>
      </c>
      <c r="N1016" s="52">
        <v>31</v>
      </c>
      <c r="O1016" s="52">
        <v>31</v>
      </c>
      <c r="P1016" s="52" t="s">
        <v>9564</v>
      </c>
      <c r="Q1016" s="52" t="s">
        <v>1517</v>
      </c>
      <c r="R1016" s="52" t="s">
        <v>11052</v>
      </c>
      <c r="S1016" s="52">
        <f t="shared" si="15"/>
        <v>2.95</v>
      </c>
      <c r="T1016" s="52"/>
      <c r="U1016" s="52"/>
    </row>
    <row r="1017" spans="1:21" s="46" customFormat="1" ht="16.5" thickTop="1" thickBot="1" x14ac:dyDescent="0.3">
      <c r="A1017" s="50" t="s">
        <v>10973</v>
      </c>
      <c r="B1017" s="43" t="s">
        <v>10974</v>
      </c>
      <c r="C1017" s="43" t="s">
        <v>38</v>
      </c>
      <c r="D1017" s="43" t="s">
        <v>17</v>
      </c>
      <c r="E1017" s="43" t="s">
        <v>18</v>
      </c>
      <c r="F1017" s="43" t="s">
        <v>32</v>
      </c>
      <c r="G1017" s="48">
        <v>46252.742361111108</v>
      </c>
      <c r="H1017" s="48">
        <v>46260.492361111108</v>
      </c>
      <c r="I1017" s="43">
        <v>16</v>
      </c>
      <c r="J1017" s="43" t="s">
        <v>1156</v>
      </c>
      <c r="K1017" s="43" t="s">
        <v>1156</v>
      </c>
      <c r="L1017" s="43" t="s">
        <v>25</v>
      </c>
      <c r="M1017" s="43">
        <v>90</v>
      </c>
      <c r="N1017" s="43">
        <v>17</v>
      </c>
      <c r="O1017" s="43">
        <v>5</v>
      </c>
      <c r="P1017" s="43" t="s">
        <v>11050</v>
      </c>
      <c r="Q1017" s="43" t="s">
        <v>1517</v>
      </c>
      <c r="R1017" s="43" t="s">
        <v>11051</v>
      </c>
      <c r="S1017" s="52">
        <f t="shared" si="15"/>
        <v>7.75</v>
      </c>
      <c r="T1017" s="47"/>
      <c r="U1017" s="47"/>
    </row>
    <row r="1018" spans="1:21" ht="16.5" thickTop="1" thickBot="1" x14ac:dyDescent="0.3">
      <c r="A1018" s="51" t="s">
        <v>10971</v>
      </c>
      <c r="B1018" s="52" t="s">
        <v>10972</v>
      </c>
      <c r="C1018" s="52" t="s">
        <v>38</v>
      </c>
      <c r="D1018" s="52" t="s">
        <v>17</v>
      </c>
      <c r="E1018" s="52" t="s">
        <v>18</v>
      </c>
      <c r="F1018" s="52" t="s">
        <v>10068</v>
      </c>
      <c r="G1018" s="53">
        <v>46252.759027777778</v>
      </c>
      <c r="H1018" s="53">
        <v>46254.63958333333</v>
      </c>
      <c r="I1018" s="52">
        <v>38</v>
      </c>
      <c r="J1018" s="52" t="s">
        <v>2373</v>
      </c>
      <c r="K1018" s="52" t="s">
        <v>8278</v>
      </c>
      <c r="L1018" s="52" t="s">
        <v>31</v>
      </c>
      <c r="M1018" s="52">
        <v>38</v>
      </c>
      <c r="N1018" s="52">
        <v>38</v>
      </c>
      <c r="O1018" s="52">
        <v>38</v>
      </c>
      <c r="P1018" s="52" t="s">
        <v>10825</v>
      </c>
      <c r="Q1018" s="52" t="s">
        <v>1546</v>
      </c>
      <c r="R1018" s="52" t="s">
        <v>11049</v>
      </c>
      <c r="S1018" s="52">
        <f t="shared" si="15"/>
        <v>1.88</v>
      </c>
      <c r="T1018" s="52"/>
      <c r="U1018" s="52"/>
    </row>
    <row r="1019" spans="1:21" s="46" customFormat="1" ht="16.5" thickTop="1" thickBot="1" x14ac:dyDescent="0.3">
      <c r="A1019" s="50" t="s">
        <v>10969</v>
      </c>
      <c r="B1019" s="43" t="s">
        <v>10970</v>
      </c>
      <c r="C1019" s="43" t="s">
        <v>39</v>
      </c>
      <c r="D1019" s="43" t="s">
        <v>17</v>
      </c>
      <c r="E1019" s="43" t="s">
        <v>18</v>
      </c>
      <c r="F1019" s="43" t="s">
        <v>32</v>
      </c>
      <c r="G1019" s="48">
        <v>46252.78125</v>
      </c>
      <c r="H1019" s="48">
        <v>46255.909722222219</v>
      </c>
      <c r="I1019" s="43">
        <v>1606</v>
      </c>
      <c r="J1019" s="43" t="s">
        <v>2373</v>
      </c>
      <c r="K1019" s="43" t="s">
        <v>8294</v>
      </c>
      <c r="L1019" s="43" t="s">
        <v>25</v>
      </c>
      <c r="M1019" s="43"/>
      <c r="N1019" s="43"/>
      <c r="O1019" s="43">
        <v>474</v>
      </c>
      <c r="P1019" s="43" t="s">
        <v>11048</v>
      </c>
      <c r="Q1019" s="43" t="s">
        <v>1517</v>
      </c>
      <c r="R1019" s="43"/>
      <c r="S1019" s="52">
        <f t="shared" si="15"/>
        <v>3.13</v>
      </c>
      <c r="T1019" s="47"/>
      <c r="U1019" s="47"/>
    </row>
    <row r="1020" spans="1:21" ht="16.5" thickTop="1" thickBot="1" x14ac:dyDescent="0.3">
      <c r="A1020" s="51" t="s">
        <v>10967</v>
      </c>
      <c r="B1020" s="52" t="s">
        <v>10968</v>
      </c>
      <c r="C1020" s="52" t="s">
        <v>38</v>
      </c>
      <c r="D1020" s="52" t="s">
        <v>17</v>
      </c>
      <c r="E1020" s="52" t="s">
        <v>18</v>
      </c>
      <c r="F1020" s="52" t="s">
        <v>41</v>
      </c>
      <c r="G1020" s="53">
        <v>46252.938888888886</v>
      </c>
      <c r="H1020" s="53">
        <v>46262.779861111114</v>
      </c>
      <c r="I1020" s="52">
        <v>700</v>
      </c>
      <c r="J1020" s="52" t="s">
        <v>1156</v>
      </c>
      <c r="K1020" s="52" t="s">
        <v>8350</v>
      </c>
      <c r="L1020" s="52" t="s">
        <v>20</v>
      </c>
      <c r="M1020" s="52">
        <v>439</v>
      </c>
      <c r="N1020" s="52">
        <v>64</v>
      </c>
      <c r="O1020" s="52">
        <v>99</v>
      </c>
      <c r="P1020" s="52" t="s">
        <v>8612</v>
      </c>
      <c r="Q1020" s="52" t="s">
        <v>1546</v>
      </c>
      <c r="R1020" s="52" t="s">
        <v>11047</v>
      </c>
      <c r="S1020" s="52">
        <f t="shared" si="15"/>
        <v>9.84</v>
      </c>
      <c r="T1020" s="52"/>
      <c r="U1020" s="52"/>
    </row>
    <row r="1021" spans="1:21" s="46" customFormat="1" ht="16.5" thickTop="1" thickBot="1" x14ac:dyDescent="0.3">
      <c r="A1021" s="50" t="s">
        <v>10965</v>
      </c>
      <c r="B1021" s="43" t="s">
        <v>10966</v>
      </c>
      <c r="C1021" s="43" t="s">
        <v>38</v>
      </c>
      <c r="D1021" s="43" t="s">
        <v>17</v>
      </c>
      <c r="E1021" s="43" t="s">
        <v>18</v>
      </c>
      <c r="F1021" s="43" t="s">
        <v>19</v>
      </c>
      <c r="G1021" s="48">
        <v>46253.463194444441</v>
      </c>
      <c r="H1021" s="48">
        <v>46255.55</v>
      </c>
      <c r="I1021" s="43">
        <v>43</v>
      </c>
      <c r="J1021" s="43" t="s">
        <v>1156</v>
      </c>
      <c r="K1021" s="43" t="s">
        <v>1156</v>
      </c>
      <c r="L1021" s="43" t="s">
        <v>33</v>
      </c>
      <c r="M1021" s="43">
        <v>43</v>
      </c>
      <c r="N1021" s="43">
        <v>43</v>
      </c>
      <c r="O1021" s="43">
        <v>43</v>
      </c>
      <c r="P1021" s="43" t="s">
        <v>10865</v>
      </c>
      <c r="Q1021" s="43" t="s">
        <v>1546</v>
      </c>
      <c r="R1021" s="43" t="s">
        <v>11046</v>
      </c>
      <c r="S1021" s="52">
        <f t="shared" si="15"/>
        <v>2.09</v>
      </c>
      <c r="T1021" s="47"/>
      <c r="U1021" s="47"/>
    </row>
    <row r="1022" spans="1:21" ht="16.5" thickTop="1" thickBot="1" x14ac:dyDescent="0.3">
      <c r="A1022" s="51" t="s">
        <v>10963</v>
      </c>
      <c r="B1022" s="52" t="s">
        <v>10964</v>
      </c>
      <c r="C1022" s="52" t="s">
        <v>38</v>
      </c>
      <c r="D1022" s="52" t="s">
        <v>17</v>
      </c>
      <c r="E1022" s="52" t="s">
        <v>19</v>
      </c>
      <c r="F1022" s="52" t="s">
        <v>19</v>
      </c>
      <c r="G1022" s="53">
        <v>46253.55972222222</v>
      </c>
      <c r="H1022" s="53">
        <v>46253.813194444447</v>
      </c>
      <c r="I1022" s="52">
        <v>50</v>
      </c>
      <c r="J1022" s="52" t="s">
        <v>1156</v>
      </c>
      <c r="K1022" s="52" t="s">
        <v>1156</v>
      </c>
      <c r="L1022" s="52" t="s">
        <v>31</v>
      </c>
      <c r="M1022" s="52">
        <v>50</v>
      </c>
      <c r="N1022" s="52">
        <v>9</v>
      </c>
      <c r="O1022" s="52">
        <v>9</v>
      </c>
      <c r="P1022" s="52" t="s">
        <v>9953</v>
      </c>
      <c r="Q1022" s="52" t="s">
        <v>1517</v>
      </c>
      <c r="R1022" s="52" t="s">
        <v>11045</v>
      </c>
      <c r="S1022" s="52">
        <f t="shared" si="15"/>
        <v>0.25</v>
      </c>
      <c r="T1022" s="52"/>
      <c r="U1022" s="52"/>
    </row>
    <row r="1023" spans="1:21" s="46" customFormat="1" ht="16.5" thickTop="1" thickBot="1" x14ac:dyDescent="0.3">
      <c r="A1023" s="50" t="s">
        <v>10961</v>
      </c>
      <c r="B1023" s="43" t="s">
        <v>10962</v>
      </c>
      <c r="C1023" s="43" t="s">
        <v>38</v>
      </c>
      <c r="D1023" s="43" t="s">
        <v>17</v>
      </c>
      <c r="E1023" s="43" t="s">
        <v>19</v>
      </c>
      <c r="F1023" s="43" t="s">
        <v>19</v>
      </c>
      <c r="G1023" s="48">
        <v>46253.598611111112</v>
      </c>
      <c r="H1023" s="48">
        <v>46255.453472222223</v>
      </c>
      <c r="I1023" s="43">
        <v>46</v>
      </c>
      <c r="J1023" s="43" t="s">
        <v>2373</v>
      </c>
      <c r="K1023" s="43" t="s">
        <v>8317</v>
      </c>
      <c r="L1023" s="43" t="s">
        <v>25</v>
      </c>
      <c r="M1023" s="43">
        <v>46</v>
      </c>
      <c r="N1023" s="43">
        <v>8</v>
      </c>
      <c r="O1023" s="43">
        <v>8</v>
      </c>
      <c r="P1023" s="43" t="s">
        <v>10578</v>
      </c>
      <c r="Q1023" s="43" t="s">
        <v>1517</v>
      </c>
      <c r="R1023" s="43" t="s">
        <v>11044</v>
      </c>
      <c r="S1023" s="52">
        <f t="shared" si="15"/>
        <v>1.85</v>
      </c>
      <c r="T1023" s="47"/>
      <c r="U1023" s="47"/>
    </row>
    <row r="1024" spans="1:21" ht="16.5" thickTop="1" thickBot="1" x14ac:dyDescent="0.3">
      <c r="A1024" s="51" t="s">
        <v>10959</v>
      </c>
      <c r="B1024" s="52" t="s">
        <v>10960</v>
      </c>
      <c r="C1024" s="52" t="s">
        <v>38</v>
      </c>
      <c r="D1024" s="52" t="s">
        <v>17</v>
      </c>
      <c r="E1024" s="52" t="s">
        <v>18</v>
      </c>
      <c r="F1024" s="52" t="s">
        <v>32</v>
      </c>
      <c r="G1024" s="53">
        <v>46253.612500000003</v>
      </c>
      <c r="H1024" s="53">
        <f>VLOOKUP(A1024,'[1]Your Jira Issues'!$A:$H,8,0)</f>
        <v>46268.518750000003</v>
      </c>
      <c r="I1024" s="52">
        <v>73</v>
      </c>
      <c r="J1024" s="52" t="s">
        <v>2373</v>
      </c>
      <c r="K1024" s="52" t="s">
        <v>8326</v>
      </c>
      <c r="L1024" s="52" t="s">
        <v>33</v>
      </c>
      <c r="M1024" s="52">
        <v>49</v>
      </c>
      <c r="N1024" s="52">
        <v>49</v>
      </c>
      <c r="O1024" s="52">
        <v>73</v>
      </c>
      <c r="P1024" s="52" t="s">
        <v>8769</v>
      </c>
      <c r="Q1024" s="52" t="s">
        <v>1517</v>
      </c>
      <c r="R1024" s="52" t="s">
        <v>11043</v>
      </c>
      <c r="S1024" s="52">
        <f t="shared" si="15"/>
        <v>14.91</v>
      </c>
      <c r="T1024" s="52"/>
      <c r="U1024" s="52"/>
    </row>
    <row r="1025" spans="1:21" s="46" customFormat="1" ht="16.5" thickTop="1" thickBot="1" x14ac:dyDescent="0.3">
      <c r="A1025" s="50" t="s">
        <v>10957</v>
      </c>
      <c r="B1025" s="43" t="s">
        <v>10958</v>
      </c>
      <c r="C1025" s="43" t="s">
        <v>38</v>
      </c>
      <c r="D1025" s="43" t="s">
        <v>17</v>
      </c>
      <c r="E1025" s="43" t="s">
        <v>18</v>
      </c>
      <c r="F1025" s="43" t="s">
        <v>32</v>
      </c>
      <c r="G1025" s="48">
        <v>46253.63958333333</v>
      </c>
      <c r="H1025" s="48">
        <v>46254.659722222219</v>
      </c>
      <c r="I1025" s="43">
        <v>1</v>
      </c>
      <c r="J1025" s="43" t="s">
        <v>2373</v>
      </c>
      <c r="K1025" s="43" t="s">
        <v>8317</v>
      </c>
      <c r="L1025" s="43" t="s">
        <v>44</v>
      </c>
      <c r="M1025" s="43">
        <v>1</v>
      </c>
      <c r="N1025" s="43">
        <v>1</v>
      </c>
      <c r="O1025" s="43">
        <v>1</v>
      </c>
      <c r="P1025" s="43" t="s">
        <v>2057</v>
      </c>
      <c r="Q1025" s="43" t="s">
        <v>1517</v>
      </c>
      <c r="R1025" s="43" t="s">
        <v>11042</v>
      </c>
      <c r="S1025" s="52">
        <f t="shared" si="15"/>
        <v>1.02</v>
      </c>
      <c r="T1025" s="47"/>
      <c r="U1025" s="47"/>
    </row>
    <row r="1026" spans="1:21" ht="16.5" thickTop="1" thickBot="1" x14ac:dyDescent="0.3">
      <c r="A1026" s="51" t="s">
        <v>10955</v>
      </c>
      <c r="B1026" s="52" t="s">
        <v>10956</v>
      </c>
      <c r="C1026" s="52" t="s">
        <v>38</v>
      </c>
      <c r="D1026" s="52" t="s">
        <v>17</v>
      </c>
      <c r="E1026" s="52" t="s">
        <v>18</v>
      </c>
      <c r="F1026" s="52" t="s">
        <v>32</v>
      </c>
      <c r="G1026" s="53">
        <v>46253.646527777775</v>
      </c>
      <c r="H1026" s="53">
        <v>46263.755555555559</v>
      </c>
      <c r="I1026" s="52">
        <v>1</v>
      </c>
      <c r="J1026" s="52" t="s">
        <v>2373</v>
      </c>
      <c r="K1026" s="52" t="s">
        <v>8317</v>
      </c>
      <c r="L1026" s="52" t="s">
        <v>37</v>
      </c>
      <c r="M1026" s="52">
        <v>1</v>
      </c>
      <c r="N1026" s="52">
        <v>1</v>
      </c>
      <c r="O1026" s="52">
        <v>1</v>
      </c>
      <c r="P1026" s="52" t="s">
        <v>11027</v>
      </c>
      <c r="Q1026" s="52" t="s">
        <v>1517</v>
      </c>
      <c r="R1026" s="52"/>
      <c r="S1026" s="52">
        <f t="shared" ref="S1026:S1057" si="16">IF(OR(G1026="",H1026=""),"",ROUND(H1026-G1026,2))</f>
        <v>10.11</v>
      </c>
      <c r="T1026" s="52"/>
      <c r="U1026" s="52"/>
    </row>
    <row r="1027" spans="1:21" s="46" customFormat="1" ht="16.5" thickTop="1" thickBot="1" x14ac:dyDescent="0.3">
      <c r="A1027" s="50" t="s">
        <v>10953</v>
      </c>
      <c r="B1027" s="43" t="s">
        <v>10954</v>
      </c>
      <c r="C1027" s="43" t="s">
        <v>38</v>
      </c>
      <c r="D1027" s="43" t="s">
        <v>17</v>
      </c>
      <c r="E1027" s="43" t="s">
        <v>18</v>
      </c>
      <c r="F1027" s="43" t="s">
        <v>32</v>
      </c>
      <c r="G1027" s="48">
        <v>46253.648611111108</v>
      </c>
      <c r="H1027" s="48">
        <f>VLOOKUP(A1027,'[1]Your Jira Issues'!$A:$H,8,0)</f>
        <v>46268.703472222223</v>
      </c>
      <c r="I1027" s="43">
        <v>186</v>
      </c>
      <c r="J1027" s="43" t="s">
        <v>1156</v>
      </c>
      <c r="K1027" s="43" t="s">
        <v>1156</v>
      </c>
      <c r="L1027" s="43" t="s">
        <v>25</v>
      </c>
      <c r="M1027" s="43">
        <v>186</v>
      </c>
      <c r="N1027" s="43">
        <v>23</v>
      </c>
      <c r="O1027" s="43">
        <v>23</v>
      </c>
      <c r="P1027" s="43" t="s">
        <v>11040</v>
      </c>
      <c r="Q1027" s="43" t="s">
        <v>1546</v>
      </c>
      <c r="R1027" s="43" t="s">
        <v>11041</v>
      </c>
      <c r="S1027" s="52">
        <f t="shared" si="16"/>
        <v>15.05</v>
      </c>
      <c r="T1027" s="47"/>
      <c r="U1027" s="47"/>
    </row>
    <row r="1028" spans="1:21" ht="16.5" thickTop="1" thickBot="1" x14ac:dyDescent="0.3">
      <c r="A1028" s="51" t="s">
        <v>10951</v>
      </c>
      <c r="B1028" s="52" t="s">
        <v>10952</v>
      </c>
      <c r="C1028" s="52" t="s">
        <v>38</v>
      </c>
      <c r="D1028" s="52" t="s">
        <v>17</v>
      </c>
      <c r="E1028" s="52" t="s">
        <v>18</v>
      </c>
      <c r="F1028" s="52" t="s">
        <v>32</v>
      </c>
      <c r="G1028" s="53">
        <v>46253.65902777778</v>
      </c>
      <c r="H1028" s="53">
        <v>46255.604166666664</v>
      </c>
      <c r="I1028" s="52">
        <v>32</v>
      </c>
      <c r="J1028" s="52" t="s">
        <v>1156</v>
      </c>
      <c r="K1028" s="52" t="s">
        <v>1156</v>
      </c>
      <c r="L1028" s="52" t="s">
        <v>36</v>
      </c>
      <c r="M1028" s="52">
        <v>32</v>
      </c>
      <c r="N1028" s="52">
        <v>32</v>
      </c>
      <c r="O1028" s="52">
        <v>32</v>
      </c>
      <c r="P1028" s="52" t="s">
        <v>8523</v>
      </c>
      <c r="Q1028" s="52" t="s">
        <v>1517</v>
      </c>
      <c r="R1028" s="52" t="s">
        <v>11039</v>
      </c>
      <c r="S1028" s="52">
        <f t="shared" si="16"/>
        <v>1.95</v>
      </c>
      <c r="T1028" s="52"/>
      <c r="U1028" s="52"/>
    </row>
    <row r="1029" spans="1:21" s="46" customFormat="1" ht="16.5" thickTop="1" thickBot="1" x14ac:dyDescent="0.3">
      <c r="A1029" s="50" t="s">
        <v>10949</v>
      </c>
      <c r="B1029" s="43" t="s">
        <v>10950</v>
      </c>
      <c r="C1029" s="43" t="s">
        <v>38</v>
      </c>
      <c r="D1029" s="43" t="s">
        <v>17</v>
      </c>
      <c r="E1029" s="43" t="s">
        <v>18</v>
      </c>
      <c r="F1029" s="43" t="s">
        <v>32</v>
      </c>
      <c r="G1029" s="48">
        <v>46253.667361111111</v>
      </c>
      <c r="H1029" s="48">
        <v>46256.529166666667</v>
      </c>
      <c r="I1029" s="43">
        <v>1</v>
      </c>
      <c r="J1029" s="43" t="s">
        <v>1156</v>
      </c>
      <c r="K1029" s="43" t="s">
        <v>1156</v>
      </c>
      <c r="L1029" s="43" t="s">
        <v>33</v>
      </c>
      <c r="M1029" s="43">
        <v>1</v>
      </c>
      <c r="N1029" s="43">
        <v>1</v>
      </c>
      <c r="O1029" s="43">
        <v>1</v>
      </c>
      <c r="P1029" s="43" t="s">
        <v>11037</v>
      </c>
      <c r="Q1029" s="43" t="s">
        <v>1546</v>
      </c>
      <c r="R1029" s="43" t="s">
        <v>11038</v>
      </c>
      <c r="S1029" s="52">
        <f t="shared" si="16"/>
        <v>2.86</v>
      </c>
      <c r="T1029" s="47"/>
      <c r="U1029" s="47"/>
    </row>
    <row r="1030" spans="1:21" ht="16.5" thickTop="1" thickBot="1" x14ac:dyDescent="0.3">
      <c r="A1030" s="51" t="s">
        <v>10947</v>
      </c>
      <c r="B1030" s="52" t="s">
        <v>10948</v>
      </c>
      <c r="C1030" s="52" t="s">
        <v>38</v>
      </c>
      <c r="D1030" s="52" t="s">
        <v>17</v>
      </c>
      <c r="E1030" s="52" t="s">
        <v>18</v>
      </c>
      <c r="F1030" s="52" t="s">
        <v>32</v>
      </c>
      <c r="G1030" s="53">
        <v>46253.729166666664</v>
      </c>
      <c r="H1030" s="53">
        <v>46258.576388888891</v>
      </c>
      <c r="I1030" s="52">
        <v>3</v>
      </c>
      <c r="J1030" s="52" t="s">
        <v>2373</v>
      </c>
      <c r="K1030" s="52" t="s">
        <v>8310</v>
      </c>
      <c r="L1030" s="52" t="s">
        <v>33</v>
      </c>
      <c r="M1030" s="52">
        <v>3</v>
      </c>
      <c r="N1030" s="52">
        <v>3</v>
      </c>
      <c r="O1030" s="52">
        <v>3</v>
      </c>
      <c r="P1030" s="52" t="s">
        <v>9846</v>
      </c>
      <c r="Q1030" s="52" t="s">
        <v>1514</v>
      </c>
      <c r="R1030" s="52" t="s">
        <v>11036</v>
      </c>
      <c r="S1030" s="52">
        <f t="shared" si="16"/>
        <v>4.8499999999999996</v>
      </c>
      <c r="T1030" s="52"/>
      <c r="U1030" s="52"/>
    </row>
    <row r="1031" spans="1:21" s="46" customFormat="1" ht="16.5" thickTop="1" thickBot="1" x14ac:dyDescent="0.3">
      <c r="A1031" s="50" t="s">
        <v>10945</v>
      </c>
      <c r="B1031" s="43" t="s">
        <v>10946</v>
      </c>
      <c r="C1031" s="43" t="s">
        <v>38</v>
      </c>
      <c r="D1031" s="43" t="s">
        <v>17</v>
      </c>
      <c r="E1031" s="43" t="s">
        <v>18</v>
      </c>
      <c r="F1031" s="43" t="s">
        <v>32</v>
      </c>
      <c r="G1031" s="48">
        <v>46253.736805555556</v>
      </c>
      <c r="H1031" s="48">
        <v>46260.499305555553</v>
      </c>
      <c r="I1031" s="43">
        <v>4</v>
      </c>
      <c r="J1031" s="43" t="s">
        <v>1156</v>
      </c>
      <c r="K1031" s="43" t="s">
        <v>1156</v>
      </c>
      <c r="L1031" s="43" t="s">
        <v>33</v>
      </c>
      <c r="M1031" s="43">
        <v>4</v>
      </c>
      <c r="N1031" s="43">
        <v>4</v>
      </c>
      <c r="O1031" s="43">
        <v>4</v>
      </c>
      <c r="P1031" s="43" t="s">
        <v>10633</v>
      </c>
      <c r="Q1031" s="43" t="s">
        <v>1546</v>
      </c>
      <c r="R1031" s="43" t="s">
        <v>11035</v>
      </c>
      <c r="S1031" s="52">
        <f t="shared" si="16"/>
        <v>6.76</v>
      </c>
      <c r="T1031" s="47"/>
      <c r="U1031" s="47"/>
    </row>
    <row r="1032" spans="1:21" ht="16.5" thickTop="1" thickBot="1" x14ac:dyDescent="0.3">
      <c r="A1032" s="51" t="s">
        <v>10943</v>
      </c>
      <c r="B1032" s="52" t="s">
        <v>10944</v>
      </c>
      <c r="C1032" s="52" t="s">
        <v>39</v>
      </c>
      <c r="D1032" s="52" t="s">
        <v>17</v>
      </c>
      <c r="E1032" s="52" t="s">
        <v>18</v>
      </c>
      <c r="F1032" s="52" t="s">
        <v>32</v>
      </c>
      <c r="G1032" s="53">
        <v>46253.782638888886</v>
      </c>
      <c r="H1032" s="53">
        <v>46260.426388888889</v>
      </c>
      <c r="I1032" s="52">
        <v>94</v>
      </c>
      <c r="J1032" s="52" t="s">
        <v>2373</v>
      </c>
      <c r="K1032" s="52" t="s">
        <v>8317</v>
      </c>
      <c r="L1032" s="52" t="s">
        <v>8739</v>
      </c>
      <c r="M1032" s="52"/>
      <c r="N1032" s="52"/>
      <c r="O1032" s="52">
        <v>94</v>
      </c>
      <c r="P1032" s="52" t="s">
        <v>11033</v>
      </c>
      <c r="Q1032" s="52" t="s">
        <v>1517</v>
      </c>
      <c r="R1032" s="52" t="s">
        <v>11034</v>
      </c>
      <c r="S1032" s="52">
        <f t="shared" si="16"/>
        <v>6.64</v>
      </c>
      <c r="T1032" s="52"/>
      <c r="U1032" s="52"/>
    </row>
    <row r="1033" spans="1:21" s="46" customFormat="1" ht="16.5" thickTop="1" thickBot="1" x14ac:dyDescent="0.3">
      <c r="A1033" s="50" t="s">
        <v>10941</v>
      </c>
      <c r="B1033" s="43" t="s">
        <v>10942</v>
      </c>
      <c r="C1033" s="43" t="s">
        <v>38</v>
      </c>
      <c r="D1033" s="43" t="s">
        <v>17</v>
      </c>
      <c r="E1033" s="43" t="s">
        <v>18</v>
      </c>
      <c r="F1033" s="43" t="s">
        <v>10068</v>
      </c>
      <c r="G1033" s="48">
        <v>46253.787499999999</v>
      </c>
      <c r="H1033" s="48">
        <f>VLOOKUP(A1033,'[1]Your Jira Issues'!$A:$H,8,0)</f>
        <v>46265.455555555556</v>
      </c>
      <c r="I1033" s="43">
        <v>38</v>
      </c>
      <c r="J1033" s="43" t="s">
        <v>2373</v>
      </c>
      <c r="K1033" s="43" t="s">
        <v>8278</v>
      </c>
      <c r="L1033" s="43" t="s">
        <v>31</v>
      </c>
      <c r="M1033" s="43">
        <v>38</v>
      </c>
      <c r="N1033" s="43">
        <v>38</v>
      </c>
      <c r="O1033" s="43">
        <v>38</v>
      </c>
      <c r="P1033" s="43" t="s">
        <v>10825</v>
      </c>
      <c r="Q1033" s="43" t="s">
        <v>1546</v>
      </c>
      <c r="R1033" s="43" t="s">
        <v>11032</v>
      </c>
      <c r="S1033" s="52">
        <f t="shared" si="16"/>
        <v>11.67</v>
      </c>
      <c r="T1033" s="47"/>
      <c r="U1033" s="47"/>
    </row>
    <row r="1034" spans="1:21" ht="16.5" thickTop="1" thickBot="1" x14ac:dyDescent="0.3">
      <c r="A1034" s="51" t="s">
        <v>10939</v>
      </c>
      <c r="B1034" s="52" t="s">
        <v>10940</v>
      </c>
      <c r="C1034" s="52" t="s">
        <v>38</v>
      </c>
      <c r="D1034" s="52" t="s">
        <v>17</v>
      </c>
      <c r="E1034" s="52" t="s">
        <v>18</v>
      </c>
      <c r="F1034" s="52" t="s">
        <v>32</v>
      </c>
      <c r="G1034" s="53">
        <v>46253.789583333331</v>
      </c>
      <c r="H1034" s="53">
        <v>46259.48541666667</v>
      </c>
      <c r="I1034" s="52">
        <v>84</v>
      </c>
      <c r="J1034" s="52" t="s">
        <v>1156</v>
      </c>
      <c r="K1034" s="52" t="s">
        <v>1156</v>
      </c>
      <c r="L1034" s="52" t="s">
        <v>36</v>
      </c>
      <c r="M1034" s="52">
        <v>84</v>
      </c>
      <c r="N1034" s="52">
        <v>84</v>
      </c>
      <c r="O1034" s="52">
        <v>84</v>
      </c>
      <c r="P1034" s="52" t="s">
        <v>1359</v>
      </c>
      <c r="Q1034" s="52" t="s">
        <v>1517</v>
      </c>
      <c r="R1034" s="52" t="s">
        <v>11031</v>
      </c>
      <c r="S1034" s="52">
        <f t="shared" si="16"/>
        <v>5.7</v>
      </c>
      <c r="T1034" s="52"/>
      <c r="U1034" s="52"/>
    </row>
    <row r="1035" spans="1:21" s="46" customFormat="1" ht="16.5" thickTop="1" thickBot="1" x14ac:dyDescent="0.3">
      <c r="A1035" s="50" t="s">
        <v>10937</v>
      </c>
      <c r="B1035" s="43" t="s">
        <v>10938</v>
      </c>
      <c r="C1035" s="43" t="s">
        <v>38</v>
      </c>
      <c r="D1035" s="43" t="s">
        <v>17</v>
      </c>
      <c r="E1035" s="43" t="s">
        <v>18</v>
      </c>
      <c r="F1035" s="43" t="s">
        <v>32</v>
      </c>
      <c r="G1035" s="48">
        <v>46253.793749999997</v>
      </c>
      <c r="H1035" s="48">
        <f>VLOOKUP(A1035,'[1]Your Jira Issues'!$A:$H,8,0)</f>
        <v>46268.62222222222</v>
      </c>
      <c r="I1035" s="43">
        <v>50</v>
      </c>
      <c r="J1035" s="43" t="s">
        <v>1156</v>
      </c>
      <c r="K1035" s="43" t="s">
        <v>1156</v>
      </c>
      <c r="L1035" s="43" t="s">
        <v>8739</v>
      </c>
      <c r="M1035" s="43">
        <v>354</v>
      </c>
      <c r="N1035" s="43">
        <v>89</v>
      </c>
      <c r="O1035" s="43">
        <v>50</v>
      </c>
      <c r="P1035" s="43" t="s">
        <v>11029</v>
      </c>
      <c r="Q1035" s="43" t="s">
        <v>1514</v>
      </c>
      <c r="R1035" s="43" t="s">
        <v>11030</v>
      </c>
      <c r="S1035" s="52">
        <f t="shared" si="16"/>
        <v>14.83</v>
      </c>
      <c r="T1035" s="47"/>
      <c r="U1035" s="47"/>
    </row>
    <row r="1036" spans="1:21" ht="16.5" thickTop="1" thickBot="1" x14ac:dyDescent="0.3">
      <c r="A1036" s="51" t="s">
        <v>10935</v>
      </c>
      <c r="B1036" s="52" t="s">
        <v>10936</v>
      </c>
      <c r="C1036" s="52" t="s">
        <v>38</v>
      </c>
      <c r="D1036" s="52" t="s">
        <v>17</v>
      </c>
      <c r="E1036" s="52" t="s">
        <v>18</v>
      </c>
      <c r="F1036" s="52" t="s">
        <v>32</v>
      </c>
      <c r="G1036" s="53">
        <v>46253.821527777778</v>
      </c>
      <c r="H1036" s="53">
        <v>46255.597222222219</v>
      </c>
      <c r="I1036" s="52">
        <v>1</v>
      </c>
      <c r="J1036" s="52" t="s">
        <v>2373</v>
      </c>
      <c r="K1036" s="52" t="s">
        <v>8317</v>
      </c>
      <c r="L1036" s="52" t="s">
        <v>37</v>
      </c>
      <c r="M1036" s="52">
        <v>1</v>
      </c>
      <c r="N1036" s="52">
        <v>1</v>
      </c>
      <c r="O1036" s="52">
        <v>1</v>
      </c>
      <c r="P1036" s="52" t="s">
        <v>11027</v>
      </c>
      <c r="Q1036" s="52" t="s">
        <v>1517</v>
      </c>
      <c r="R1036" s="52" t="s">
        <v>11028</v>
      </c>
      <c r="S1036" s="52">
        <f t="shared" si="16"/>
        <v>1.78</v>
      </c>
      <c r="T1036" s="52"/>
      <c r="U1036" s="52"/>
    </row>
    <row r="1037" spans="1:21" s="46" customFormat="1" ht="16.5" thickTop="1" thickBot="1" x14ac:dyDescent="0.3">
      <c r="A1037" s="50" t="s">
        <v>10933</v>
      </c>
      <c r="B1037" s="43" t="s">
        <v>10934</v>
      </c>
      <c r="C1037" s="43" t="s">
        <v>38</v>
      </c>
      <c r="D1037" s="43" t="s">
        <v>17</v>
      </c>
      <c r="E1037" s="43" t="s">
        <v>18</v>
      </c>
      <c r="F1037" s="43" t="s">
        <v>41</v>
      </c>
      <c r="G1037" s="48">
        <v>46253.995138888888</v>
      </c>
      <c r="H1037" s="48">
        <v>46256.48541666667</v>
      </c>
      <c r="I1037" s="43">
        <v>72</v>
      </c>
      <c r="J1037" s="43" t="s">
        <v>1156</v>
      </c>
      <c r="K1037" s="43" t="s">
        <v>8350</v>
      </c>
      <c r="L1037" s="43" t="s">
        <v>20</v>
      </c>
      <c r="M1037" s="43">
        <v>72</v>
      </c>
      <c r="N1037" s="43">
        <v>18</v>
      </c>
      <c r="O1037" s="43">
        <v>18</v>
      </c>
      <c r="P1037" s="43" t="s">
        <v>11025</v>
      </c>
      <c r="Q1037" s="43" t="s">
        <v>1546</v>
      </c>
      <c r="R1037" s="43" t="s">
        <v>11026</v>
      </c>
      <c r="S1037" s="52">
        <f t="shared" si="16"/>
        <v>2.4900000000000002</v>
      </c>
      <c r="T1037" s="47"/>
      <c r="U1037" s="47"/>
    </row>
    <row r="1038" spans="1:21" ht="16.5" thickTop="1" thickBot="1" x14ac:dyDescent="0.3">
      <c r="A1038" s="51" t="s">
        <v>10931</v>
      </c>
      <c r="B1038" s="52" t="s">
        <v>10932</v>
      </c>
      <c r="C1038" s="52" t="s">
        <v>38</v>
      </c>
      <c r="D1038" s="52" t="s">
        <v>17</v>
      </c>
      <c r="E1038" s="52" t="s">
        <v>18</v>
      </c>
      <c r="F1038" s="52" t="s">
        <v>32</v>
      </c>
      <c r="G1038" s="53">
        <v>46254.447222222225</v>
      </c>
      <c r="H1038" s="53">
        <v>46261.435416666667</v>
      </c>
      <c r="I1038" s="52">
        <v>179</v>
      </c>
      <c r="J1038" s="52" t="s">
        <v>1156</v>
      </c>
      <c r="K1038" s="52" t="s">
        <v>1156</v>
      </c>
      <c r="L1038" s="52" t="s">
        <v>25</v>
      </c>
      <c r="M1038" s="52">
        <v>179</v>
      </c>
      <c r="N1038" s="52">
        <v>25</v>
      </c>
      <c r="O1038" s="52">
        <v>25</v>
      </c>
      <c r="P1038" s="52" t="s">
        <v>11024</v>
      </c>
      <c r="Q1038" s="52" t="s">
        <v>1517</v>
      </c>
      <c r="R1038" s="52"/>
      <c r="S1038" s="52">
        <f t="shared" si="16"/>
        <v>6.99</v>
      </c>
      <c r="T1038" s="52"/>
      <c r="U1038" s="52"/>
    </row>
    <row r="1039" spans="1:21" s="46" customFormat="1" ht="16.5" thickTop="1" thickBot="1" x14ac:dyDescent="0.3">
      <c r="A1039" s="50" t="s">
        <v>10929</v>
      </c>
      <c r="B1039" s="43" t="s">
        <v>10930</v>
      </c>
      <c r="C1039" s="43" t="s">
        <v>39</v>
      </c>
      <c r="D1039" s="43" t="s">
        <v>17</v>
      </c>
      <c r="E1039" s="43" t="s">
        <v>18</v>
      </c>
      <c r="F1039" s="43" t="s">
        <v>32</v>
      </c>
      <c r="G1039" s="48">
        <v>46254.506944444445</v>
      </c>
      <c r="H1039" s="48">
        <v>46254.686805555553</v>
      </c>
      <c r="I1039" s="43">
        <v>579</v>
      </c>
      <c r="J1039" s="43" t="s">
        <v>1156</v>
      </c>
      <c r="K1039" s="43" t="s">
        <v>1156</v>
      </c>
      <c r="L1039" s="43" t="s">
        <v>8739</v>
      </c>
      <c r="M1039" s="43"/>
      <c r="N1039" s="43"/>
      <c r="O1039" s="43">
        <v>579</v>
      </c>
      <c r="P1039" s="43" t="s">
        <v>8523</v>
      </c>
      <c r="Q1039" s="43" t="s">
        <v>1517</v>
      </c>
      <c r="R1039" s="43" t="s">
        <v>11023</v>
      </c>
      <c r="S1039" s="52">
        <f t="shared" si="16"/>
        <v>0.18</v>
      </c>
      <c r="T1039" s="47"/>
      <c r="U1039" s="47"/>
    </row>
    <row r="1040" spans="1:21" ht="16.5" thickTop="1" thickBot="1" x14ac:dyDescent="0.3">
      <c r="A1040" s="51" t="s">
        <v>10927</v>
      </c>
      <c r="B1040" s="52" t="s">
        <v>10928</v>
      </c>
      <c r="C1040" s="52" t="s">
        <v>38</v>
      </c>
      <c r="D1040" s="52" t="s">
        <v>17</v>
      </c>
      <c r="E1040" s="52" t="s">
        <v>18</v>
      </c>
      <c r="F1040" s="52" t="s">
        <v>32</v>
      </c>
      <c r="G1040" s="53">
        <v>46254.62777777778</v>
      </c>
      <c r="H1040" s="53">
        <v>46258.657638888886</v>
      </c>
      <c r="I1040" s="52">
        <v>37</v>
      </c>
      <c r="J1040" s="52" t="s">
        <v>1156</v>
      </c>
      <c r="K1040" s="52" t="s">
        <v>1156</v>
      </c>
      <c r="L1040" s="52" t="s">
        <v>8739</v>
      </c>
      <c r="M1040" s="52">
        <v>37</v>
      </c>
      <c r="N1040" s="52">
        <v>37</v>
      </c>
      <c r="O1040" s="52">
        <v>37</v>
      </c>
      <c r="P1040" s="52" t="s">
        <v>11021</v>
      </c>
      <c r="Q1040" s="52" t="s">
        <v>1517</v>
      </c>
      <c r="R1040" s="52" t="s">
        <v>11022</v>
      </c>
      <c r="S1040" s="52">
        <f t="shared" si="16"/>
        <v>4.03</v>
      </c>
      <c r="T1040" s="52"/>
      <c r="U1040" s="52"/>
    </row>
    <row r="1041" spans="1:21" s="46" customFormat="1" ht="16.5" thickTop="1" thickBot="1" x14ac:dyDescent="0.3">
      <c r="A1041" s="50" t="s">
        <v>10925</v>
      </c>
      <c r="B1041" s="43" t="s">
        <v>10926</v>
      </c>
      <c r="C1041" s="43" t="s">
        <v>38</v>
      </c>
      <c r="D1041" s="43" t="s">
        <v>17</v>
      </c>
      <c r="E1041" s="43" t="s">
        <v>18</v>
      </c>
      <c r="F1041" s="43" t="s">
        <v>32</v>
      </c>
      <c r="G1041" s="48">
        <v>46254.688888888886</v>
      </c>
      <c r="H1041" s="48">
        <f>VLOOKUP(A1041,'[1]Your Jira Issues'!$A:$H,8,0)</f>
        <v>46268.742361111108</v>
      </c>
      <c r="I1041" s="43">
        <v>1199</v>
      </c>
      <c r="J1041" s="43" t="s">
        <v>1156</v>
      </c>
      <c r="K1041" s="43" t="s">
        <v>1156</v>
      </c>
      <c r="L1041" s="43" t="s">
        <v>31</v>
      </c>
      <c r="M1041" s="43">
        <v>1199</v>
      </c>
      <c r="N1041" s="43">
        <v>448</v>
      </c>
      <c r="O1041" s="43">
        <v>448</v>
      </c>
      <c r="P1041" s="43" t="s">
        <v>9953</v>
      </c>
      <c r="Q1041" s="43" t="s">
        <v>1517</v>
      </c>
      <c r="R1041" s="43" t="s">
        <v>11020</v>
      </c>
      <c r="S1041" s="52">
        <f t="shared" si="16"/>
        <v>14.05</v>
      </c>
      <c r="T1041" s="47"/>
      <c r="U1041" s="47"/>
    </row>
    <row r="1042" spans="1:21" ht="16.5" thickTop="1" thickBot="1" x14ac:dyDescent="0.3">
      <c r="A1042" s="51" t="s">
        <v>10923</v>
      </c>
      <c r="B1042" s="52" t="s">
        <v>10924</v>
      </c>
      <c r="C1042" s="52" t="s">
        <v>38</v>
      </c>
      <c r="D1042" s="52" t="s">
        <v>17</v>
      </c>
      <c r="E1042" s="52" t="s">
        <v>18</v>
      </c>
      <c r="F1042" s="52" t="s">
        <v>32</v>
      </c>
      <c r="G1042" s="53">
        <v>46254.724305555559</v>
      </c>
      <c r="H1042" s="53">
        <f>VLOOKUP(A1042,'[1]Your Jira Issues'!$A:$H,8,0)</f>
        <v>46268.636111111111</v>
      </c>
      <c r="I1042" s="52">
        <v>15</v>
      </c>
      <c r="J1042" s="52" t="s">
        <v>1156</v>
      </c>
      <c r="K1042" s="52" t="s">
        <v>1156</v>
      </c>
      <c r="L1042" s="52" t="s">
        <v>33</v>
      </c>
      <c r="M1042" s="52">
        <v>15</v>
      </c>
      <c r="N1042" s="52">
        <v>15</v>
      </c>
      <c r="O1042" s="52">
        <v>15</v>
      </c>
      <c r="P1042" s="52" t="s">
        <v>10688</v>
      </c>
      <c r="Q1042" s="52" t="s">
        <v>1546</v>
      </c>
      <c r="R1042" s="52" t="s">
        <v>11019</v>
      </c>
      <c r="S1042" s="52">
        <f t="shared" si="16"/>
        <v>13.91</v>
      </c>
      <c r="T1042" s="52"/>
      <c r="U1042" s="52"/>
    </row>
    <row r="1043" spans="1:21" s="46" customFormat="1" ht="16.5" thickTop="1" thickBot="1" x14ac:dyDescent="0.3">
      <c r="A1043" s="50" t="s">
        <v>10921</v>
      </c>
      <c r="B1043" s="43" t="s">
        <v>10922</v>
      </c>
      <c r="C1043" s="43" t="s">
        <v>38</v>
      </c>
      <c r="D1043" s="43" t="s">
        <v>17</v>
      </c>
      <c r="E1043" s="43" t="s">
        <v>18</v>
      </c>
      <c r="F1043" s="43" t="s">
        <v>32</v>
      </c>
      <c r="G1043" s="48">
        <v>46254.727083333331</v>
      </c>
      <c r="H1043" s="48">
        <v>46260.504861111112</v>
      </c>
      <c r="I1043" s="43">
        <v>15</v>
      </c>
      <c r="J1043" s="43" t="s">
        <v>1156</v>
      </c>
      <c r="K1043" s="43" t="s">
        <v>1156</v>
      </c>
      <c r="L1043" s="43" t="s">
        <v>33</v>
      </c>
      <c r="M1043" s="43">
        <v>13</v>
      </c>
      <c r="N1043" s="43">
        <v>13</v>
      </c>
      <c r="O1043" s="43">
        <v>15</v>
      </c>
      <c r="P1043" s="43" t="s">
        <v>9544</v>
      </c>
      <c r="Q1043" s="43" t="s">
        <v>1546</v>
      </c>
      <c r="R1043" s="43"/>
      <c r="S1043" s="52">
        <f t="shared" si="16"/>
        <v>5.78</v>
      </c>
      <c r="T1043" s="47"/>
      <c r="U1043" s="47"/>
    </row>
    <row r="1044" spans="1:21" ht="16.5" thickTop="1" thickBot="1" x14ac:dyDescent="0.3">
      <c r="A1044" s="51" t="s">
        <v>10919</v>
      </c>
      <c r="B1044" s="52" t="s">
        <v>10920</v>
      </c>
      <c r="C1044" s="52" t="s">
        <v>38</v>
      </c>
      <c r="D1044" s="52" t="s">
        <v>17</v>
      </c>
      <c r="E1044" s="52" t="s">
        <v>18</v>
      </c>
      <c r="F1044" s="52" t="s">
        <v>10068</v>
      </c>
      <c r="G1044" s="53">
        <v>46254.800694444442</v>
      </c>
      <c r="H1044" s="53">
        <f>VLOOKUP(A1044,'[1]Your Jira Issues'!$A:$H,8,0)</f>
        <v>46265.466666666667</v>
      </c>
      <c r="I1044" s="52">
        <v>38</v>
      </c>
      <c r="J1044" s="52" t="s">
        <v>2373</v>
      </c>
      <c r="K1044" s="52" t="s">
        <v>8278</v>
      </c>
      <c r="L1044" s="52" t="s">
        <v>31</v>
      </c>
      <c r="M1044" s="52">
        <v>38</v>
      </c>
      <c r="N1044" s="52">
        <v>38</v>
      </c>
      <c r="O1044" s="52">
        <v>38</v>
      </c>
      <c r="P1044" s="52" t="s">
        <v>10825</v>
      </c>
      <c r="Q1044" s="52" t="s">
        <v>1546</v>
      </c>
      <c r="R1044" s="52" t="s">
        <v>11018</v>
      </c>
      <c r="S1044" s="52">
        <f t="shared" si="16"/>
        <v>10.67</v>
      </c>
      <c r="T1044" s="52"/>
      <c r="U1044" s="52"/>
    </row>
    <row r="1045" spans="1:21" s="46" customFormat="1" ht="16.5" thickTop="1" thickBot="1" x14ac:dyDescent="0.3">
      <c r="A1045" s="50" t="s">
        <v>10917</v>
      </c>
      <c r="B1045" s="43" t="s">
        <v>10918</v>
      </c>
      <c r="C1045" s="43" t="s">
        <v>38</v>
      </c>
      <c r="D1045" s="43" t="s">
        <v>17</v>
      </c>
      <c r="E1045" s="43" t="s">
        <v>18</v>
      </c>
      <c r="F1045" s="43" t="s">
        <v>32</v>
      </c>
      <c r="G1045" s="48">
        <v>46255.540277777778</v>
      </c>
      <c r="H1045" s="48">
        <v>46261.451388888891</v>
      </c>
      <c r="I1045" s="43">
        <v>477</v>
      </c>
      <c r="J1045" s="43" t="s">
        <v>1156</v>
      </c>
      <c r="K1045" s="43" t="s">
        <v>1156</v>
      </c>
      <c r="L1045" s="43" t="s">
        <v>25</v>
      </c>
      <c r="M1045" s="43">
        <v>458</v>
      </c>
      <c r="N1045" s="43">
        <v>73</v>
      </c>
      <c r="O1045" s="43">
        <v>70</v>
      </c>
      <c r="P1045" s="43" t="s">
        <v>11016</v>
      </c>
      <c r="Q1045" s="43" t="s">
        <v>1546</v>
      </c>
      <c r="R1045" s="43" t="s">
        <v>11017</v>
      </c>
      <c r="S1045" s="52">
        <f t="shared" si="16"/>
        <v>5.91</v>
      </c>
      <c r="T1045" s="47"/>
      <c r="U1045" s="47"/>
    </row>
    <row r="1046" spans="1:21" ht="16.5" thickTop="1" thickBot="1" x14ac:dyDescent="0.3">
      <c r="A1046" s="51" t="s">
        <v>10915</v>
      </c>
      <c r="B1046" s="52" t="s">
        <v>10916</v>
      </c>
      <c r="C1046" s="52" t="s">
        <v>38</v>
      </c>
      <c r="D1046" s="52" t="s">
        <v>17</v>
      </c>
      <c r="E1046" s="52" t="s">
        <v>19</v>
      </c>
      <c r="F1046" s="52" t="s">
        <v>19</v>
      </c>
      <c r="G1046" s="53">
        <v>46255.548611111109</v>
      </c>
      <c r="H1046" s="53">
        <v>46256.497916666667</v>
      </c>
      <c r="I1046" s="52">
        <v>11</v>
      </c>
      <c r="J1046" s="52" t="s">
        <v>2373</v>
      </c>
      <c r="K1046" s="52" t="s">
        <v>8317</v>
      </c>
      <c r="L1046" s="52" t="s">
        <v>20</v>
      </c>
      <c r="M1046" s="52">
        <v>11</v>
      </c>
      <c r="N1046" s="52">
        <v>1</v>
      </c>
      <c r="O1046" s="52">
        <v>1</v>
      </c>
      <c r="P1046" s="52" t="s">
        <v>8774</v>
      </c>
      <c r="Q1046" s="52" t="s">
        <v>1514</v>
      </c>
      <c r="R1046" s="52" t="s">
        <v>11015</v>
      </c>
      <c r="S1046" s="52">
        <f t="shared" si="16"/>
        <v>0.95</v>
      </c>
      <c r="T1046" s="52"/>
      <c r="U1046" s="52"/>
    </row>
    <row r="1047" spans="1:21" s="46" customFormat="1" ht="16.5" thickTop="1" thickBot="1" x14ac:dyDescent="0.3">
      <c r="A1047" s="50" t="s">
        <v>10913</v>
      </c>
      <c r="B1047" s="43" t="s">
        <v>10914</v>
      </c>
      <c r="C1047" s="43" t="s">
        <v>38</v>
      </c>
      <c r="D1047" s="43" t="s">
        <v>17</v>
      </c>
      <c r="E1047" s="43" t="s">
        <v>18</v>
      </c>
      <c r="F1047" s="43" t="s">
        <v>32</v>
      </c>
      <c r="G1047" s="48">
        <v>46255.584722222222</v>
      </c>
      <c r="H1047" s="48">
        <v>46263.668055555558</v>
      </c>
      <c r="I1047" s="43">
        <v>1011</v>
      </c>
      <c r="J1047" s="43" t="s">
        <v>1156</v>
      </c>
      <c r="K1047" s="43" t="s">
        <v>1156</v>
      </c>
      <c r="L1047" s="43" t="s">
        <v>25</v>
      </c>
      <c r="M1047" s="43">
        <v>872</v>
      </c>
      <c r="N1047" s="43">
        <v>163</v>
      </c>
      <c r="O1047" s="43">
        <v>171</v>
      </c>
      <c r="P1047" s="43" t="s">
        <v>11013</v>
      </c>
      <c r="Q1047" s="43" t="s">
        <v>1517</v>
      </c>
      <c r="R1047" s="43" t="s">
        <v>11014</v>
      </c>
      <c r="S1047" s="52">
        <f t="shared" si="16"/>
        <v>8.08</v>
      </c>
      <c r="T1047" s="47"/>
      <c r="U1047" s="47"/>
    </row>
    <row r="1048" spans="1:21" ht="16.5" thickTop="1" thickBot="1" x14ac:dyDescent="0.3">
      <c r="A1048" s="51" t="s">
        <v>10911</v>
      </c>
      <c r="B1048" s="52" t="s">
        <v>10912</v>
      </c>
      <c r="C1048" s="52" t="s">
        <v>38</v>
      </c>
      <c r="D1048" s="52" t="s">
        <v>17</v>
      </c>
      <c r="E1048" s="52" t="s">
        <v>18</v>
      </c>
      <c r="F1048" s="52" t="s">
        <v>32</v>
      </c>
      <c r="G1048" s="53">
        <v>46255.690972222219</v>
      </c>
      <c r="H1048" s="53">
        <v>46260.443749999999</v>
      </c>
      <c r="I1048" s="52">
        <v>465</v>
      </c>
      <c r="J1048" s="52" t="s">
        <v>1156</v>
      </c>
      <c r="K1048" s="52" t="s">
        <v>1156</v>
      </c>
      <c r="L1048" s="52" t="s">
        <v>25</v>
      </c>
      <c r="M1048" s="52">
        <v>455</v>
      </c>
      <c r="N1048" s="52">
        <v>91</v>
      </c>
      <c r="O1048" s="52">
        <v>62</v>
      </c>
      <c r="P1048" s="52" t="s">
        <v>11012</v>
      </c>
      <c r="Q1048" s="52" t="s">
        <v>1546</v>
      </c>
      <c r="R1048" s="52"/>
      <c r="S1048" s="52">
        <f t="shared" si="16"/>
        <v>4.75</v>
      </c>
      <c r="T1048" s="52"/>
      <c r="U1048" s="52"/>
    </row>
    <row r="1049" spans="1:21" s="46" customFormat="1" ht="16.5" thickTop="1" thickBot="1" x14ac:dyDescent="0.3">
      <c r="A1049" s="50" t="s">
        <v>10909</v>
      </c>
      <c r="B1049" s="43" t="s">
        <v>10910</v>
      </c>
      <c r="C1049" s="43" t="s">
        <v>38</v>
      </c>
      <c r="D1049" s="43" t="s">
        <v>17</v>
      </c>
      <c r="E1049" s="43" t="s">
        <v>18</v>
      </c>
      <c r="F1049" s="43" t="s">
        <v>32</v>
      </c>
      <c r="G1049" s="48">
        <v>46255.698611111111</v>
      </c>
      <c r="H1049" s="48">
        <v>46258.774305555555</v>
      </c>
      <c r="I1049" s="43">
        <v>333</v>
      </c>
      <c r="J1049" s="43" t="s">
        <v>1156</v>
      </c>
      <c r="K1049" s="43" t="s">
        <v>8350</v>
      </c>
      <c r="L1049" s="43" t="s">
        <v>20</v>
      </c>
      <c r="M1049" s="43">
        <v>333</v>
      </c>
      <c r="N1049" s="43">
        <v>59</v>
      </c>
      <c r="O1049" s="43">
        <v>59</v>
      </c>
      <c r="P1049" s="43" t="s">
        <v>11010</v>
      </c>
      <c r="Q1049" s="43" t="s">
        <v>1546</v>
      </c>
      <c r="R1049" s="43" t="s">
        <v>11011</v>
      </c>
      <c r="S1049" s="52">
        <f t="shared" si="16"/>
        <v>3.08</v>
      </c>
      <c r="T1049" s="47"/>
      <c r="U1049" s="47"/>
    </row>
    <row r="1050" spans="1:21" ht="16.5" thickTop="1" thickBot="1" x14ac:dyDescent="0.3">
      <c r="A1050" s="51" t="s">
        <v>10907</v>
      </c>
      <c r="B1050" s="52" t="s">
        <v>10908</v>
      </c>
      <c r="C1050" s="52" t="s">
        <v>38</v>
      </c>
      <c r="D1050" s="52" t="s">
        <v>17</v>
      </c>
      <c r="E1050" s="52" t="s">
        <v>18</v>
      </c>
      <c r="F1050" s="52" t="s">
        <v>32</v>
      </c>
      <c r="G1050" s="53">
        <v>46255.723611111112</v>
      </c>
      <c r="H1050" s="53">
        <v>46260.436111111114</v>
      </c>
      <c r="I1050" s="52">
        <v>5</v>
      </c>
      <c r="J1050" s="52" t="s">
        <v>1156</v>
      </c>
      <c r="K1050" s="52" t="s">
        <v>1156</v>
      </c>
      <c r="L1050" s="52" t="s">
        <v>33</v>
      </c>
      <c r="M1050" s="52">
        <v>5</v>
      </c>
      <c r="N1050" s="52">
        <v>5</v>
      </c>
      <c r="O1050" s="52">
        <v>5</v>
      </c>
      <c r="P1050" s="52" t="s">
        <v>10590</v>
      </c>
      <c r="Q1050" s="52" t="s">
        <v>1546</v>
      </c>
      <c r="R1050" s="52" t="s">
        <v>11009</v>
      </c>
      <c r="S1050" s="52">
        <f t="shared" si="16"/>
        <v>4.71</v>
      </c>
      <c r="T1050" s="52"/>
      <c r="U1050" s="52"/>
    </row>
    <row r="1051" spans="1:21" s="46" customFormat="1" ht="16.5" thickTop="1" thickBot="1" x14ac:dyDescent="0.3">
      <c r="A1051" s="50" t="s">
        <v>10905</v>
      </c>
      <c r="B1051" s="43" t="s">
        <v>10906</v>
      </c>
      <c r="C1051" s="43" t="s">
        <v>38</v>
      </c>
      <c r="D1051" s="43" t="s">
        <v>17</v>
      </c>
      <c r="E1051" s="43" t="s">
        <v>18</v>
      </c>
      <c r="F1051" s="43" t="s">
        <v>32</v>
      </c>
      <c r="G1051" s="48">
        <v>46255.729861111111</v>
      </c>
      <c r="H1051" s="48">
        <f>VLOOKUP(A1051,'[1]Your Jira Issues'!$A:$H,8,0)</f>
        <v>46268.642361111109</v>
      </c>
      <c r="I1051" s="43">
        <v>8</v>
      </c>
      <c r="J1051" s="43" t="s">
        <v>1156</v>
      </c>
      <c r="K1051" s="43" t="s">
        <v>1156</v>
      </c>
      <c r="L1051" s="43" t="s">
        <v>33</v>
      </c>
      <c r="M1051" s="43">
        <v>8</v>
      </c>
      <c r="N1051" s="43">
        <v>8</v>
      </c>
      <c r="O1051" s="43">
        <v>8</v>
      </c>
      <c r="P1051" s="43" t="s">
        <v>10590</v>
      </c>
      <c r="Q1051" s="43" t="s">
        <v>1546</v>
      </c>
      <c r="R1051" s="43" t="s">
        <v>11008</v>
      </c>
      <c r="S1051" s="52">
        <f t="shared" si="16"/>
        <v>12.91</v>
      </c>
      <c r="T1051" s="47"/>
      <c r="U1051" s="47"/>
    </row>
    <row r="1052" spans="1:21" ht="16.5" thickTop="1" thickBot="1" x14ac:dyDescent="0.3">
      <c r="A1052" s="51" t="s">
        <v>10903</v>
      </c>
      <c r="B1052" s="52" t="s">
        <v>10904</v>
      </c>
      <c r="C1052" s="52" t="s">
        <v>39</v>
      </c>
      <c r="D1052" s="52" t="s">
        <v>17</v>
      </c>
      <c r="E1052" s="52" t="s">
        <v>18</v>
      </c>
      <c r="F1052" s="52" t="s">
        <v>32</v>
      </c>
      <c r="G1052" s="53">
        <v>46255.740972222222</v>
      </c>
      <c r="H1052" s="53">
        <v>46262.451388888891</v>
      </c>
      <c r="I1052" s="52">
        <v>26</v>
      </c>
      <c r="J1052" s="52" t="s">
        <v>1156</v>
      </c>
      <c r="K1052" s="52" t="s">
        <v>1156</v>
      </c>
      <c r="L1052" s="52" t="s">
        <v>33</v>
      </c>
      <c r="M1052" s="52"/>
      <c r="N1052" s="52"/>
      <c r="O1052" s="52">
        <v>26</v>
      </c>
      <c r="P1052" s="52" t="s">
        <v>11007</v>
      </c>
      <c r="Q1052" s="52" t="s">
        <v>1514</v>
      </c>
      <c r="R1052" s="52"/>
      <c r="S1052" s="52">
        <f t="shared" si="16"/>
        <v>6.71</v>
      </c>
      <c r="T1052" s="52"/>
      <c r="U1052" s="52"/>
    </row>
    <row r="1053" spans="1:21" s="46" customFormat="1" ht="16.5" thickTop="1" thickBot="1" x14ac:dyDescent="0.3">
      <c r="A1053" s="50" t="s">
        <v>10901</v>
      </c>
      <c r="B1053" s="43" t="s">
        <v>10902</v>
      </c>
      <c r="C1053" s="43" t="s">
        <v>38</v>
      </c>
      <c r="D1053" s="43" t="s">
        <v>17</v>
      </c>
      <c r="E1053" s="43" t="s">
        <v>18</v>
      </c>
      <c r="F1053" s="43" t="s">
        <v>32</v>
      </c>
      <c r="G1053" s="48">
        <v>46255.76458333333</v>
      </c>
      <c r="H1053" s="48">
        <f>VLOOKUP(A1053,'[1]Your Jira Issues'!$A:$H,8,0)</f>
        <v>46268.646527777775</v>
      </c>
      <c r="I1053" s="43">
        <v>7</v>
      </c>
      <c r="J1053" s="43" t="s">
        <v>1156</v>
      </c>
      <c r="K1053" s="43" t="s">
        <v>1156</v>
      </c>
      <c r="L1053" s="43" t="s">
        <v>33</v>
      </c>
      <c r="M1053" s="43">
        <v>7</v>
      </c>
      <c r="N1053" s="43">
        <v>7</v>
      </c>
      <c r="O1053" s="43">
        <v>7</v>
      </c>
      <c r="P1053" s="43" t="s">
        <v>11005</v>
      </c>
      <c r="Q1053" s="43" t="s">
        <v>1546</v>
      </c>
      <c r="R1053" s="43" t="s">
        <v>11006</v>
      </c>
      <c r="S1053" s="52">
        <f t="shared" si="16"/>
        <v>12.88</v>
      </c>
      <c r="T1053" s="47"/>
      <c r="U1053" s="47"/>
    </row>
    <row r="1054" spans="1:21" ht="16.5" thickTop="1" thickBot="1" x14ac:dyDescent="0.3">
      <c r="A1054" s="51" t="s">
        <v>10900</v>
      </c>
      <c r="B1054" s="52" t="s">
        <v>10067</v>
      </c>
      <c r="C1054" s="52" t="s">
        <v>38</v>
      </c>
      <c r="D1054" s="52" t="s">
        <v>17</v>
      </c>
      <c r="E1054" s="52" t="s">
        <v>24</v>
      </c>
      <c r="F1054" s="52" t="s">
        <v>10068</v>
      </c>
      <c r="G1054" s="53">
        <v>46255.799305555556</v>
      </c>
      <c r="H1054" s="53">
        <v>46260.411805555559</v>
      </c>
      <c r="I1054" s="52">
        <v>38</v>
      </c>
      <c r="J1054" s="52" t="s">
        <v>2373</v>
      </c>
      <c r="K1054" s="52" t="s">
        <v>8278</v>
      </c>
      <c r="L1054" s="52" t="s">
        <v>31</v>
      </c>
      <c r="M1054" s="52">
        <v>38</v>
      </c>
      <c r="N1054" s="52">
        <v>38</v>
      </c>
      <c r="O1054" s="52">
        <v>38</v>
      </c>
      <c r="P1054" s="52" t="s">
        <v>10825</v>
      </c>
      <c r="Q1054" s="52" t="s">
        <v>1546</v>
      </c>
      <c r="R1054" s="52" t="s">
        <v>11004</v>
      </c>
      <c r="S1054" s="52">
        <f t="shared" si="16"/>
        <v>4.6100000000000003</v>
      </c>
      <c r="T1054" s="52"/>
      <c r="U1054" s="52"/>
    </row>
    <row r="1055" spans="1:21" s="46" customFormat="1" ht="16.5" thickTop="1" thickBot="1" x14ac:dyDescent="0.3">
      <c r="A1055" s="50" t="s">
        <v>10898</v>
      </c>
      <c r="B1055" s="43" t="s">
        <v>10899</v>
      </c>
      <c r="C1055" s="43" t="s">
        <v>9636</v>
      </c>
      <c r="D1055" s="43" t="s">
        <v>17</v>
      </c>
      <c r="E1055" s="43" t="s">
        <v>18</v>
      </c>
      <c r="F1055" s="43" t="s">
        <v>32</v>
      </c>
      <c r="G1055" s="48">
        <v>46255.991666666669</v>
      </c>
      <c r="H1055" s="48">
        <v>46255.991666666669</v>
      </c>
      <c r="I1055" s="43">
        <v>4</v>
      </c>
      <c r="J1055" s="43" t="s">
        <v>2373</v>
      </c>
      <c r="K1055" s="43" t="s">
        <v>8317</v>
      </c>
      <c r="L1055" s="43" t="s">
        <v>44</v>
      </c>
      <c r="M1055" s="43"/>
      <c r="N1055" s="43"/>
      <c r="O1055" s="43">
        <v>4</v>
      </c>
      <c r="P1055" s="43" t="s">
        <v>1476</v>
      </c>
      <c r="Q1055" s="43" t="s">
        <v>1517</v>
      </c>
      <c r="R1055" s="43"/>
      <c r="S1055" s="52">
        <f t="shared" si="16"/>
        <v>0</v>
      </c>
      <c r="T1055" s="47"/>
      <c r="U1055" s="47"/>
    </row>
    <row r="1056" spans="1:21" ht="16.5" thickTop="1" thickBot="1" x14ac:dyDescent="0.3">
      <c r="A1056" s="51" t="s">
        <v>10895</v>
      </c>
      <c r="B1056" s="52" t="s">
        <v>10896</v>
      </c>
      <c r="C1056" s="52" t="s">
        <v>38</v>
      </c>
      <c r="D1056" s="52" t="s">
        <v>17</v>
      </c>
      <c r="E1056" s="52" t="s">
        <v>18</v>
      </c>
      <c r="F1056" s="52" t="s">
        <v>19</v>
      </c>
      <c r="G1056" s="53">
        <v>46256.656944444447</v>
      </c>
      <c r="H1056" s="53">
        <v>46261.460416666669</v>
      </c>
      <c r="I1056" s="52">
        <v>58</v>
      </c>
      <c r="J1056" s="52" t="s">
        <v>1156</v>
      </c>
      <c r="K1056" s="52" t="s">
        <v>1156</v>
      </c>
      <c r="L1056" s="52" t="s">
        <v>25</v>
      </c>
      <c r="M1056" s="52">
        <v>58</v>
      </c>
      <c r="N1056" s="52">
        <v>35</v>
      </c>
      <c r="O1056" s="52">
        <v>35</v>
      </c>
      <c r="P1056" s="52" t="s">
        <v>10577</v>
      </c>
      <c r="Q1056" s="52" t="s">
        <v>1546</v>
      </c>
      <c r="R1056" s="52" t="s">
        <v>11003</v>
      </c>
      <c r="S1056" s="52">
        <f t="shared" si="16"/>
        <v>4.8</v>
      </c>
      <c r="T1056" s="52"/>
      <c r="U1056" s="52"/>
    </row>
    <row r="1057" spans="1:21" s="46" customFormat="1" ht="16.5" thickTop="1" thickBot="1" x14ac:dyDescent="0.3">
      <c r="A1057" s="50" t="s">
        <v>10893</v>
      </c>
      <c r="B1057" s="43" t="s">
        <v>10894</v>
      </c>
      <c r="C1057" s="43" t="s">
        <v>38</v>
      </c>
      <c r="D1057" s="43" t="s">
        <v>17</v>
      </c>
      <c r="E1057" s="43" t="s">
        <v>24</v>
      </c>
      <c r="F1057" s="43" t="s">
        <v>10068</v>
      </c>
      <c r="G1057" s="48">
        <v>46256.948611111111</v>
      </c>
      <c r="H1057" s="48">
        <f>VLOOKUP(A1057,'[1]Your Jira Issues'!$A:$H,8,0)</f>
        <v>46268.583333333336</v>
      </c>
      <c r="I1057" s="43">
        <v>38</v>
      </c>
      <c r="J1057" s="43" t="s">
        <v>2373</v>
      </c>
      <c r="K1057" s="43" t="s">
        <v>8278</v>
      </c>
      <c r="L1057" s="43" t="s">
        <v>31</v>
      </c>
      <c r="M1057" s="43">
        <v>38</v>
      </c>
      <c r="N1057" s="43">
        <v>38</v>
      </c>
      <c r="O1057" s="43">
        <v>38</v>
      </c>
      <c r="P1057" s="43" t="s">
        <v>10825</v>
      </c>
      <c r="Q1057" s="43" t="s">
        <v>1546</v>
      </c>
      <c r="R1057" s="43" t="s">
        <v>11002</v>
      </c>
      <c r="S1057" s="52">
        <f t="shared" si="16"/>
        <v>11.63</v>
      </c>
      <c r="T1057" s="47"/>
      <c r="U1057" s="47"/>
    </row>
    <row r="1058" spans="1:21" ht="16.5" thickTop="1" thickBot="1" x14ac:dyDescent="0.3">
      <c r="A1058" s="51" t="s">
        <v>11273</v>
      </c>
      <c r="B1058" s="52" t="s">
        <v>11274</v>
      </c>
      <c r="C1058" s="52" t="s">
        <v>38</v>
      </c>
      <c r="D1058" s="52" t="s">
        <v>17</v>
      </c>
      <c r="E1058" s="52" t="s">
        <v>18</v>
      </c>
      <c r="F1058" s="52" t="s">
        <v>32</v>
      </c>
      <c r="G1058" s="53">
        <v>46258.429166666669</v>
      </c>
      <c r="H1058" s="53">
        <f>VLOOKUP(A1058,'[1]Your Jira Issues'!$A:$H,8,0)</f>
        <v>46268.65625</v>
      </c>
      <c r="I1058" s="52">
        <v>3</v>
      </c>
      <c r="J1058" s="52" t="s">
        <v>1156</v>
      </c>
      <c r="K1058" s="52" t="s">
        <v>1156</v>
      </c>
      <c r="L1058" s="52" t="s">
        <v>33</v>
      </c>
      <c r="M1058" s="52">
        <v>3</v>
      </c>
      <c r="N1058" s="52">
        <v>3</v>
      </c>
      <c r="O1058" s="52">
        <v>3</v>
      </c>
      <c r="P1058" s="52" t="s">
        <v>11391</v>
      </c>
      <c r="Q1058" s="52" t="s">
        <v>1546</v>
      </c>
      <c r="R1058" s="52" t="s">
        <v>11392</v>
      </c>
      <c r="S1058" s="52">
        <f t="shared" ref="S1058:S1121" si="17">IF(OR(G1058="",H1058=""),"",ROUND(H1058-G1058,2))</f>
        <v>10.23</v>
      </c>
      <c r="T1058" s="52"/>
      <c r="U1058" s="52"/>
    </row>
    <row r="1059" spans="1:21" s="46" customFormat="1" ht="16.5" thickTop="1" thickBot="1" x14ac:dyDescent="0.3">
      <c r="A1059" s="50" t="s">
        <v>11271</v>
      </c>
      <c r="B1059" s="43" t="s">
        <v>11272</v>
      </c>
      <c r="C1059" s="43" t="s">
        <v>39</v>
      </c>
      <c r="D1059" s="43" t="s">
        <v>17</v>
      </c>
      <c r="E1059" s="43" t="s">
        <v>18</v>
      </c>
      <c r="F1059" s="43" t="s">
        <v>32</v>
      </c>
      <c r="G1059" s="48">
        <v>46258.431944444441</v>
      </c>
      <c r="H1059" s="48">
        <v>46263.443055555559</v>
      </c>
      <c r="I1059" s="43">
        <v>8</v>
      </c>
      <c r="J1059" s="43" t="s">
        <v>1156</v>
      </c>
      <c r="K1059" s="43" t="s">
        <v>1156</v>
      </c>
      <c r="L1059" s="43" t="s">
        <v>33</v>
      </c>
      <c r="M1059" s="43"/>
      <c r="N1059" s="43"/>
      <c r="O1059" s="43">
        <v>8</v>
      </c>
      <c r="P1059" s="43" t="s">
        <v>11389</v>
      </c>
      <c r="Q1059" s="43" t="s">
        <v>1517</v>
      </c>
      <c r="R1059" s="43" t="s">
        <v>11390</v>
      </c>
      <c r="S1059" s="52">
        <f t="shared" si="17"/>
        <v>5.01</v>
      </c>
      <c r="T1059" s="47"/>
      <c r="U1059" s="47"/>
    </row>
    <row r="1060" spans="1:21" ht="16.5" thickTop="1" thickBot="1" x14ac:dyDescent="0.3">
      <c r="A1060" s="51" t="s">
        <v>11269</v>
      </c>
      <c r="B1060" s="52" t="s">
        <v>11270</v>
      </c>
      <c r="C1060" s="52" t="s">
        <v>38</v>
      </c>
      <c r="D1060" s="52" t="s">
        <v>17</v>
      </c>
      <c r="E1060" s="52" t="s">
        <v>18</v>
      </c>
      <c r="F1060" s="52" t="s">
        <v>32</v>
      </c>
      <c r="G1060" s="53">
        <v>46258.434027777781</v>
      </c>
      <c r="H1060" s="53">
        <f>VLOOKUP(A1060,'[1]Your Jira Issues'!$A:$H,8,0)</f>
        <v>46268.661111111112</v>
      </c>
      <c r="I1060" s="52">
        <v>2</v>
      </c>
      <c r="J1060" s="52" t="s">
        <v>1156</v>
      </c>
      <c r="K1060" s="52" t="s">
        <v>1156</v>
      </c>
      <c r="L1060" s="52" t="s">
        <v>33</v>
      </c>
      <c r="M1060" s="52">
        <v>2</v>
      </c>
      <c r="N1060" s="52">
        <v>2</v>
      </c>
      <c r="O1060" s="52">
        <v>2</v>
      </c>
      <c r="P1060" s="52" t="s">
        <v>1418</v>
      </c>
      <c r="Q1060" s="52" t="s">
        <v>1514</v>
      </c>
      <c r="R1060" s="52" t="s">
        <v>11388</v>
      </c>
      <c r="S1060" s="52">
        <f t="shared" si="17"/>
        <v>10.23</v>
      </c>
      <c r="T1060" s="52"/>
      <c r="U1060" s="52"/>
    </row>
    <row r="1061" spans="1:21" s="46" customFormat="1" ht="16.5" thickTop="1" thickBot="1" x14ac:dyDescent="0.3">
      <c r="A1061" s="50" t="s">
        <v>11267</v>
      </c>
      <c r="B1061" s="43" t="s">
        <v>11268</v>
      </c>
      <c r="C1061" s="43" t="s">
        <v>38</v>
      </c>
      <c r="D1061" s="43" t="s">
        <v>17</v>
      </c>
      <c r="E1061" s="43" t="s">
        <v>18</v>
      </c>
      <c r="F1061" s="43" t="s">
        <v>32</v>
      </c>
      <c r="G1061" s="48">
        <v>46258.452777777777</v>
      </c>
      <c r="H1061" s="48">
        <v>46258.763888888891</v>
      </c>
      <c r="I1061" s="43">
        <v>1</v>
      </c>
      <c r="J1061" s="43" t="s">
        <v>2373</v>
      </c>
      <c r="K1061" s="43" t="s">
        <v>8317</v>
      </c>
      <c r="L1061" s="43" t="s">
        <v>44</v>
      </c>
      <c r="M1061" s="43">
        <v>1</v>
      </c>
      <c r="N1061" s="43">
        <v>1</v>
      </c>
      <c r="O1061" s="43">
        <v>1</v>
      </c>
      <c r="P1061" s="43" t="s">
        <v>2057</v>
      </c>
      <c r="Q1061" s="43" t="s">
        <v>1517</v>
      </c>
      <c r="R1061" s="43" t="s">
        <v>11387</v>
      </c>
      <c r="S1061" s="52">
        <f t="shared" si="17"/>
        <v>0.31</v>
      </c>
      <c r="T1061" s="47"/>
      <c r="U1061" s="47"/>
    </row>
    <row r="1062" spans="1:21" ht="16.5" thickTop="1" thickBot="1" x14ac:dyDescent="0.3">
      <c r="A1062" s="51" t="s">
        <v>11265</v>
      </c>
      <c r="B1062" s="52" t="s">
        <v>11266</v>
      </c>
      <c r="C1062" s="52" t="s">
        <v>38</v>
      </c>
      <c r="D1062" s="52" t="s">
        <v>17</v>
      </c>
      <c r="E1062" s="52" t="s">
        <v>18</v>
      </c>
      <c r="F1062" s="52" t="s">
        <v>32</v>
      </c>
      <c r="G1062" s="53">
        <v>46258.455555555556</v>
      </c>
      <c r="H1062" s="53">
        <f>VLOOKUP(A1062,'[1]Your Jira Issues'!$A:$H,8,0)</f>
        <v>46268.665972222225</v>
      </c>
      <c r="I1062" s="52">
        <v>4</v>
      </c>
      <c r="J1062" s="52" t="s">
        <v>1156</v>
      </c>
      <c r="K1062" s="52" t="s">
        <v>1156</v>
      </c>
      <c r="L1062" s="52" t="s">
        <v>33</v>
      </c>
      <c r="M1062" s="52">
        <v>1</v>
      </c>
      <c r="N1062" s="52">
        <v>1</v>
      </c>
      <c r="O1062" s="52">
        <v>4</v>
      </c>
      <c r="P1062" s="52" t="s">
        <v>11385</v>
      </c>
      <c r="Q1062" s="52" t="s">
        <v>1517</v>
      </c>
      <c r="R1062" s="52" t="s">
        <v>11386</v>
      </c>
      <c r="S1062" s="52">
        <f t="shared" si="17"/>
        <v>10.210000000000001</v>
      </c>
      <c r="T1062" s="52"/>
      <c r="U1062" s="52"/>
    </row>
    <row r="1063" spans="1:21" s="46" customFormat="1" ht="16.5" thickTop="1" thickBot="1" x14ac:dyDescent="0.3">
      <c r="A1063" s="50" t="s">
        <v>11263</v>
      </c>
      <c r="B1063" s="43" t="s">
        <v>11264</v>
      </c>
      <c r="C1063" s="43" t="s">
        <v>1372</v>
      </c>
      <c r="D1063" s="43" t="s">
        <v>17</v>
      </c>
      <c r="E1063" s="43" t="s">
        <v>18</v>
      </c>
      <c r="F1063" s="43" t="s">
        <v>32</v>
      </c>
      <c r="G1063" s="48">
        <v>46258.502083333333</v>
      </c>
      <c r="H1063" s="48">
        <v>46259.453472222223</v>
      </c>
      <c r="I1063" s="43">
        <v>4</v>
      </c>
      <c r="J1063" s="43" t="s">
        <v>2373</v>
      </c>
      <c r="K1063" s="43" t="s">
        <v>8326</v>
      </c>
      <c r="L1063" s="43" t="s">
        <v>25</v>
      </c>
      <c r="M1063" s="43"/>
      <c r="N1063" s="43"/>
      <c r="O1063" s="43">
        <v>4</v>
      </c>
      <c r="P1063" s="43" t="s">
        <v>11383</v>
      </c>
      <c r="Q1063" s="43" t="s">
        <v>1517</v>
      </c>
      <c r="R1063" s="43" t="s">
        <v>11384</v>
      </c>
      <c r="S1063" s="52">
        <f t="shared" si="17"/>
        <v>0.95</v>
      </c>
      <c r="T1063" s="47"/>
      <c r="U1063" s="47"/>
    </row>
    <row r="1064" spans="1:21" ht="16.5" thickTop="1" thickBot="1" x14ac:dyDescent="0.3">
      <c r="A1064" s="51" t="s">
        <v>11259</v>
      </c>
      <c r="B1064" s="52" t="s">
        <v>11260</v>
      </c>
      <c r="C1064" s="52" t="s">
        <v>1129</v>
      </c>
      <c r="D1064" s="52" t="s">
        <v>17</v>
      </c>
      <c r="E1064" s="52" t="s">
        <v>18</v>
      </c>
      <c r="F1064" s="52" t="s">
        <v>32</v>
      </c>
      <c r="G1064" s="53">
        <v>46258.511805555558</v>
      </c>
      <c r="H1064" s="53">
        <v>46260.663194444445</v>
      </c>
      <c r="I1064" s="52">
        <v>1</v>
      </c>
      <c r="J1064" s="52" t="s">
        <v>2373</v>
      </c>
      <c r="K1064" s="52" t="s">
        <v>8317</v>
      </c>
      <c r="L1064" s="52" t="s">
        <v>33</v>
      </c>
      <c r="M1064" s="52">
        <v>1</v>
      </c>
      <c r="N1064" s="52">
        <v>1</v>
      </c>
      <c r="O1064" s="52">
        <v>1</v>
      </c>
      <c r="P1064" s="52" t="s">
        <v>11380</v>
      </c>
      <c r="Q1064" s="52" t="s">
        <v>1517</v>
      </c>
      <c r="R1064" s="52" t="s">
        <v>11381</v>
      </c>
      <c r="S1064" s="52">
        <f t="shared" si="17"/>
        <v>2.15</v>
      </c>
      <c r="T1064" s="52"/>
      <c r="U1064" s="52"/>
    </row>
    <row r="1065" spans="1:21" s="46" customFormat="1" ht="16.5" thickTop="1" thickBot="1" x14ac:dyDescent="0.3">
      <c r="A1065" s="50" t="s">
        <v>11261</v>
      </c>
      <c r="B1065" s="43" t="s">
        <v>11262</v>
      </c>
      <c r="C1065" s="43" t="s">
        <v>1129</v>
      </c>
      <c r="D1065" s="43" t="s">
        <v>17</v>
      </c>
      <c r="E1065" s="43" t="s">
        <v>19</v>
      </c>
      <c r="F1065" s="43" t="s">
        <v>19</v>
      </c>
      <c r="G1065" s="48">
        <v>46258.511805555558</v>
      </c>
      <c r="H1065" s="48">
        <v>46263.607638888891</v>
      </c>
      <c r="I1065" s="43">
        <v>40</v>
      </c>
      <c r="J1065" s="43" t="s">
        <v>1156</v>
      </c>
      <c r="K1065" s="43" t="s">
        <v>1156</v>
      </c>
      <c r="L1065" s="43" t="s">
        <v>33</v>
      </c>
      <c r="M1065" s="43"/>
      <c r="N1065" s="43"/>
      <c r="O1065" s="43">
        <v>40</v>
      </c>
      <c r="P1065" s="43" t="s">
        <v>10600</v>
      </c>
      <c r="Q1065" s="43" t="s">
        <v>1546</v>
      </c>
      <c r="R1065" s="43" t="s">
        <v>11382</v>
      </c>
      <c r="S1065" s="52">
        <f t="shared" si="17"/>
        <v>5.0999999999999996</v>
      </c>
      <c r="T1065" s="47"/>
      <c r="U1065" s="47"/>
    </row>
    <row r="1066" spans="1:21" ht="16.5" thickTop="1" thickBot="1" x14ac:dyDescent="0.3">
      <c r="A1066" s="51" t="s">
        <v>11258</v>
      </c>
      <c r="B1066" s="52" t="s">
        <v>9880</v>
      </c>
      <c r="C1066" s="52" t="s">
        <v>38</v>
      </c>
      <c r="D1066" s="52" t="s">
        <v>17</v>
      </c>
      <c r="E1066" s="52" t="s">
        <v>18</v>
      </c>
      <c r="F1066" s="52" t="s">
        <v>32</v>
      </c>
      <c r="G1066" s="53">
        <v>46258.535416666666</v>
      </c>
      <c r="H1066" s="53">
        <f>VLOOKUP(A1066,'[1]Your Jira Issues'!$A:$H,8,0)</f>
        <v>46268.697222222225</v>
      </c>
      <c r="I1066" s="52">
        <v>2</v>
      </c>
      <c r="J1066" s="52" t="s">
        <v>1156</v>
      </c>
      <c r="K1066" s="52" t="s">
        <v>1156</v>
      </c>
      <c r="L1066" s="52" t="s">
        <v>33</v>
      </c>
      <c r="M1066" s="52">
        <v>2</v>
      </c>
      <c r="N1066" s="52">
        <v>2</v>
      </c>
      <c r="O1066" s="52">
        <v>2</v>
      </c>
      <c r="P1066" s="52" t="s">
        <v>1308</v>
      </c>
      <c r="Q1066" s="52" t="s">
        <v>1514</v>
      </c>
      <c r="R1066" s="52" t="s">
        <v>11379</v>
      </c>
      <c r="S1066" s="52">
        <f t="shared" si="17"/>
        <v>10.16</v>
      </c>
      <c r="T1066" s="52"/>
      <c r="U1066" s="52"/>
    </row>
    <row r="1067" spans="1:21" s="46" customFormat="1" ht="16.5" thickTop="1" thickBot="1" x14ac:dyDescent="0.3">
      <c r="A1067" s="50" t="s">
        <v>11256</v>
      </c>
      <c r="B1067" s="43" t="s">
        <v>11257</v>
      </c>
      <c r="C1067" s="43" t="s">
        <v>38</v>
      </c>
      <c r="D1067" s="43" t="s">
        <v>17</v>
      </c>
      <c r="E1067" s="43" t="s">
        <v>18</v>
      </c>
      <c r="F1067" s="43" t="s">
        <v>32</v>
      </c>
      <c r="G1067" s="48">
        <v>46258.544444444444</v>
      </c>
      <c r="H1067" s="48">
        <f>VLOOKUP(A1067,'[1]Your Jira Issues'!$A:$H,8,0)</f>
        <v>46268.720138888886</v>
      </c>
      <c r="I1067" s="43">
        <v>25</v>
      </c>
      <c r="J1067" s="43" t="s">
        <v>1156</v>
      </c>
      <c r="K1067" s="43" t="s">
        <v>1156</v>
      </c>
      <c r="L1067" s="43" t="s">
        <v>33</v>
      </c>
      <c r="M1067" s="43">
        <v>25</v>
      </c>
      <c r="N1067" s="43">
        <v>25</v>
      </c>
      <c r="O1067" s="43">
        <v>25</v>
      </c>
      <c r="P1067" s="43" t="s">
        <v>9544</v>
      </c>
      <c r="Q1067" s="43" t="s">
        <v>1546</v>
      </c>
      <c r="R1067" s="43" t="s">
        <v>11378</v>
      </c>
      <c r="S1067" s="52">
        <f t="shared" si="17"/>
        <v>10.18</v>
      </c>
      <c r="T1067" s="47"/>
      <c r="U1067" s="47"/>
    </row>
    <row r="1068" spans="1:21" ht="16.5" thickTop="1" thickBot="1" x14ac:dyDescent="0.3">
      <c r="A1068" s="51" t="s">
        <v>11254</v>
      </c>
      <c r="B1068" s="52" t="s">
        <v>11255</v>
      </c>
      <c r="C1068" s="52" t="s">
        <v>38</v>
      </c>
      <c r="D1068" s="52" t="s">
        <v>17</v>
      </c>
      <c r="E1068" s="52" t="s">
        <v>18</v>
      </c>
      <c r="F1068" s="52" t="s">
        <v>32</v>
      </c>
      <c r="G1068" s="53">
        <v>46258.561111111114</v>
      </c>
      <c r="H1068" s="53">
        <f>VLOOKUP(A1068,'[1]Your Jira Issues'!$A:$H,8,0)</f>
        <v>46266.451388888891</v>
      </c>
      <c r="I1068" s="52">
        <v>2713</v>
      </c>
      <c r="J1068" s="52" t="s">
        <v>2373</v>
      </c>
      <c r="K1068" s="52" t="s">
        <v>8336</v>
      </c>
      <c r="L1068" s="52" t="s">
        <v>25</v>
      </c>
      <c r="M1068" s="52">
        <v>2705</v>
      </c>
      <c r="N1068" s="52">
        <v>466</v>
      </c>
      <c r="O1068" s="52">
        <v>466</v>
      </c>
      <c r="P1068" s="52" t="s">
        <v>10254</v>
      </c>
      <c r="Q1068" s="52" t="s">
        <v>1517</v>
      </c>
      <c r="R1068" s="52" t="s">
        <v>11377</v>
      </c>
      <c r="S1068" s="52">
        <f t="shared" si="17"/>
        <v>7.89</v>
      </c>
      <c r="T1068" s="52"/>
      <c r="U1068" s="52"/>
    </row>
    <row r="1069" spans="1:21" s="46" customFormat="1" ht="16.5" thickTop="1" thickBot="1" x14ac:dyDescent="0.3">
      <c r="A1069" s="50" t="s">
        <v>11252</v>
      </c>
      <c r="B1069" s="43" t="s">
        <v>11253</v>
      </c>
      <c r="C1069" s="43" t="s">
        <v>38</v>
      </c>
      <c r="D1069" s="43" t="s">
        <v>17</v>
      </c>
      <c r="E1069" s="43" t="s">
        <v>18</v>
      </c>
      <c r="F1069" s="43" t="s">
        <v>28</v>
      </c>
      <c r="G1069" s="48">
        <v>46258.57916666667</v>
      </c>
      <c r="H1069" s="48">
        <f>VLOOKUP(A1069,'[1]Your Jira Issues'!$A:$H,8,0)</f>
        <v>46270.709027777775</v>
      </c>
      <c r="I1069" s="43">
        <v>445</v>
      </c>
      <c r="J1069" s="43" t="s">
        <v>2373</v>
      </c>
      <c r="K1069" s="43" t="s">
        <v>8329</v>
      </c>
      <c r="L1069" s="43" t="s">
        <v>20</v>
      </c>
      <c r="M1069" s="43">
        <v>416</v>
      </c>
      <c r="N1069" s="43">
        <v>37</v>
      </c>
      <c r="O1069" s="43">
        <v>37</v>
      </c>
      <c r="P1069" s="43" t="s">
        <v>11375</v>
      </c>
      <c r="Q1069" s="43" t="s">
        <v>1546</v>
      </c>
      <c r="R1069" s="43" t="s">
        <v>11376</v>
      </c>
      <c r="S1069" s="52">
        <f t="shared" si="17"/>
        <v>12.13</v>
      </c>
      <c r="T1069" s="47"/>
      <c r="U1069" s="47"/>
    </row>
    <row r="1070" spans="1:21" ht="16.5" thickTop="1" thickBot="1" x14ac:dyDescent="0.3">
      <c r="A1070" s="51" t="s">
        <v>11250</v>
      </c>
      <c r="B1070" s="52" t="s">
        <v>11251</v>
      </c>
      <c r="C1070" s="52" t="s">
        <v>38</v>
      </c>
      <c r="D1070" s="52" t="s">
        <v>17</v>
      </c>
      <c r="E1070" s="52" t="s">
        <v>18</v>
      </c>
      <c r="F1070" s="52" t="s">
        <v>32</v>
      </c>
      <c r="G1070" s="53">
        <v>46258.584027777775</v>
      </c>
      <c r="H1070" s="53">
        <f>VLOOKUP(A1070,'[1]Your Jira Issues'!$A:$H,8,0)</f>
        <v>46268.674305555556</v>
      </c>
      <c r="I1070" s="52">
        <v>45</v>
      </c>
      <c r="J1070" s="52" t="s">
        <v>2373</v>
      </c>
      <c r="K1070" s="52" t="s">
        <v>8317</v>
      </c>
      <c r="L1070" s="52" t="s">
        <v>29</v>
      </c>
      <c r="M1070" s="52">
        <v>42</v>
      </c>
      <c r="N1070" s="52">
        <v>42</v>
      </c>
      <c r="O1070" s="52">
        <v>9</v>
      </c>
      <c r="P1070" s="52" t="s">
        <v>11373</v>
      </c>
      <c r="Q1070" s="52" t="s">
        <v>1517</v>
      </c>
      <c r="R1070" s="52" t="s">
        <v>11374</v>
      </c>
      <c r="S1070" s="52">
        <f t="shared" si="17"/>
        <v>10.09</v>
      </c>
      <c r="T1070" s="52"/>
      <c r="U1070" s="52"/>
    </row>
    <row r="1071" spans="1:21" s="46" customFormat="1" ht="16.5" thickTop="1" thickBot="1" x14ac:dyDescent="0.3">
      <c r="A1071" s="50" t="s">
        <v>11248</v>
      </c>
      <c r="B1071" s="43" t="s">
        <v>11249</v>
      </c>
      <c r="C1071" s="43" t="s">
        <v>38</v>
      </c>
      <c r="D1071" s="43" t="s">
        <v>17</v>
      </c>
      <c r="E1071" s="43" t="s">
        <v>19</v>
      </c>
      <c r="F1071" s="43" t="s">
        <v>19</v>
      </c>
      <c r="G1071" s="48">
        <v>46258.617361111108</v>
      </c>
      <c r="H1071" s="48">
        <v>46260.379861111112</v>
      </c>
      <c r="I1071" s="43">
        <v>2</v>
      </c>
      <c r="J1071" s="43" t="s">
        <v>1156</v>
      </c>
      <c r="K1071" s="43" t="s">
        <v>1156</v>
      </c>
      <c r="L1071" s="43" t="s">
        <v>33</v>
      </c>
      <c r="M1071" s="43">
        <v>2</v>
      </c>
      <c r="N1071" s="43">
        <v>2</v>
      </c>
      <c r="O1071" s="43">
        <v>2</v>
      </c>
      <c r="P1071" s="43" t="s">
        <v>11371</v>
      </c>
      <c r="Q1071" s="43" t="s">
        <v>1514</v>
      </c>
      <c r="R1071" s="43" t="s">
        <v>11372</v>
      </c>
      <c r="S1071" s="52">
        <f t="shared" si="17"/>
        <v>1.76</v>
      </c>
      <c r="T1071" s="47"/>
      <c r="U1071" s="47"/>
    </row>
    <row r="1072" spans="1:21" ht="16.5" thickTop="1" thickBot="1" x14ac:dyDescent="0.3">
      <c r="A1072" s="51" t="s">
        <v>11246</v>
      </c>
      <c r="B1072" s="52" t="s">
        <v>11247</v>
      </c>
      <c r="C1072" s="52" t="s">
        <v>39</v>
      </c>
      <c r="D1072" s="52" t="s">
        <v>17</v>
      </c>
      <c r="E1072" s="52" t="s">
        <v>18</v>
      </c>
      <c r="F1072" s="52" t="s">
        <v>32</v>
      </c>
      <c r="G1072" s="53">
        <v>46258.625</v>
      </c>
      <c r="H1072" s="53">
        <v>46260.745138888888</v>
      </c>
      <c r="I1072" s="52">
        <v>20</v>
      </c>
      <c r="J1072" s="52" t="s">
        <v>1156</v>
      </c>
      <c r="K1072" s="52" t="s">
        <v>1156</v>
      </c>
      <c r="L1072" s="52" t="s">
        <v>8739</v>
      </c>
      <c r="M1072" s="52"/>
      <c r="N1072" s="52"/>
      <c r="O1072" s="52">
        <v>20</v>
      </c>
      <c r="P1072" s="52" t="s">
        <v>8776</v>
      </c>
      <c r="Q1072" s="52" t="s">
        <v>1517</v>
      </c>
      <c r="R1072" s="52" t="s">
        <v>11370</v>
      </c>
      <c r="S1072" s="52">
        <f t="shared" si="17"/>
        <v>2.12</v>
      </c>
      <c r="T1072" s="52"/>
      <c r="U1072" s="52"/>
    </row>
    <row r="1073" spans="1:21" s="46" customFormat="1" ht="16.5" thickTop="1" thickBot="1" x14ac:dyDescent="0.3">
      <c r="A1073" s="50" t="s">
        <v>11244</v>
      </c>
      <c r="B1073" s="43" t="s">
        <v>11245</v>
      </c>
      <c r="C1073" s="43" t="s">
        <v>38</v>
      </c>
      <c r="D1073" s="43" t="s">
        <v>17</v>
      </c>
      <c r="E1073" s="43" t="s">
        <v>21</v>
      </c>
      <c r="F1073" s="43" t="s">
        <v>32</v>
      </c>
      <c r="G1073" s="48">
        <v>46258.628472222219</v>
      </c>
      <c r="H1073" s="48">
        <f>VLOOKUP(A1073,'[1]Your Jira Issues'!$A:$H,8,0)</f>
        <v>46270.475694444445</v>
      </c>
      <c r="I1073" s="43">
        <v>69</v>
      </c>
      <c r="J1073" s="43" t="s">
        <v>1156</v>
      </c>
      <c r="K1073" s="43" t="s">
        <v>1156</v>
      </c>
      <c r="L1073" s="43" t="s">
        <v>36</v>
      </c>
      <c r="M1073" s="43">
        <v>69</v>
      </c>
      <c r="N1073" s="43">
        <v>56</v>
      </c>
      <c r="O1073" s="43">
        <v>69</v>
      </c>
      <c r="P1073" s="43" t="s">
        <v>1443</v>
      </c>
      <c r="Q1073" s="43" t="s">
        <v>1517</v>
      </c>
      <c r="R1073" s="43" t="s">
        <v>11369</v>
      </c>
      <c r="S1073" s="52">
        <f t="shared" si="17"/>
        <v>11.85</v>
      </c>
      <c r="T1073" s="47"/>
      <c r="U1073" s="47"/>
    </row>
    <row r="1074" spans="1:21" ht="16.5" thickTop="1" thickBot="1" x14ac:dyDescent="0.3">
      <c r="A1074" s="51" t="s">
        <v>11242</v>
      </c>
      <c r="B1074" s="52" t="s">
        <v>11243</v>
      </c>
      <c r="C1074" s="52" t="s">
        <v>38</v>
      </c>
      <c r="D1074" s="52" t="s">
        <v>17</v>
      </c>
      <c r="E1074" s="52" t="s">
        <v>18</v>
      </c>
      <c r="F1074" s="52" t="s">
        <v>32</v>
      </c>
      <c r="G1074" s="53">
        <v>46258.674305555556</v>
      </c>
      <c r="H1074" s="53">
        <f>VLOOKUP(A1074,'[1]Your Jira Issues'!$A:$H,8,0)</f>
        <v>46270.465277777781</v>
      </c>
      <c r="I1074" s="52">
        <v>1</v>
      </c>
      <c r="J1074" s="52" t="s">
        <v>1156</v>
      </c>
      <c r="K1074" s="52" t="s">
        <v>8331</v>
      </c>
      <c r="L1074" s="52" t="s">
        <v>33</v>
      </c>
      <c r="M1074" s="52">
        <v>1</v>
      </c>
      <c r="N1074" s="52">
        <v>1</v>
      </c>
      <c r="O1074" s="52">
        <v>1</v>
      </c>
      <c r="P1074" s="52" t="s">
        <v>9830</v>
      </c>
      <c r="Q1074" s="52" t="s">
        <v>1514</v>
      </c>
      <c r="R1074" s="52" t="s">
        <v>11368</v>
      </c>
      <c r="S1074" s="52">
        <f t="shared" si="17"/>
        <v>11.79</v>
      </c>
      <c r="T1074" s="52"/>
      <c r="U1074" s="52"/>
    </row>
    <row r="1075" spans="1:21" s="46" customFormat="1" ht="16.5" thickTop="1" thickBot="1" x14ac:dyDescent="0.3">
      <c r="A1075" s="50" t="s">
        <v>11240</v>
      </c>
      <c r="B1075" s="43" t="s">
        <v>11241</v>
      </c>
      <c r="C1075" s="43" t="s">
        <v>38</v>
      </c>
      <c r="D1075" s="43" t="s">
        <v>17</v>
      </c>
      <c r="E1075" s="43" t="s">
        <v>18</v>
      </c>
      <c r="F1075" s="43" t="s">
        <v>32</v>
      </c>
      <c r="G1075" s="48">
        <v>46258.725694444445</v>
      </c>
      <c r="H1075" s="48">
        <f>VLOOKUP(A1075,'[1]Your Jira Issues'!$A:$H,8,0)</f>
        <v>46268.743055555555</v>
      </c>
      <c r="I1075" s="43">
        <v>9</v>
      </c>
      <c r="J1075" s="43"/>
      <c r="K1075" s="43" t="s">
        <v>8310</v>
      </c>
      <c r="L1075" s="43" t="s">
        <v>33</v>
      </c>
      <c r="M1075" s="43">
        <v>3</v>
      </c>
      <c r="N1075" s="43">
        <v>3</v>
      </c>
      <c r="O1075" s="43">
        <v>9</v>
      </c>
      <c r="P1075" s="43" t="s">
        <v>11005</v>
      </c>
      <c r="Q1075" s="43" t="s">
        <v>1517</v>
      </c>
      <c r="R1075" s="43" t="s">
        <v>11367</v>
      </c>
      <c r="S1075" s="52">
        <f t="shared" si="17"/>
        <v>10.02</v>
      </c>
      <c r="T1075" s="47"/>
      <c r="U1075" s="47"/>
    </row>
    <row r="1076" spans="1:21" ht="16.5" thickTop="1" thickBot="1" x14ac:dyDescent="0.3">
      <c r="A1076" s="51" t="s">
        <v>11238</v>
      </c>
      <c r="B1076" s="52" t="s">
        <v>11239</v>
      </c>
      <c r="C1076" s="52" t="s">
        <v>39</v>
      </c>
      <c r="D1076" s="52" t="s">
        <v>17</v>
      </c>
      <c r="E1076" s="52" t="s">
        <v>18</v>
      </c>
      <c r="F1076" s="52" t="s">
        <v>28</v>
      </c>
      <c r="G1076" s="53">
        <v>46258.756249999999</v>
      </c>
      <c r="H1076" s="53">
        <v>46263.409722222219</v>
      </c>
      <c r="I1076" s="52">
        <v>3</v>
      </c>
      <c r="J1076" s="52" t="s">
        <v>1156</v>
      </c>
      <c r="K1076" s="52" t="s">
        <v>1156</v>
      </c>
      <c r="L1076" s="52" t="s">
        <v>33</v>
      </c>
      <c r="M1076" s="52"/>
      <c r="N1076" s="52"/>
      <c r="O1076" s="52">
        <v>3</v>
      </c>
      <c r="P1076" s="52" t="s">
        <v>11365</v>
      </c>
      <c r="Q1076" s="52" t="s">
        <v>1514</v>
      </c>
      <c r="R1076" s="52" t="s">
        <v>11366</v>
      </c>
      <c r="S1076" s="52">
        <f t="shared" si="17"/>
        <v>4.6500000000000004</v>
      </c>
      <c r="T1076" s="52"/>
      <c r="U1076" s="52"/>
    </row>
    <row r="1077" spans="1:21" s="46" customFormat="1" ht="16.5" thickTop="1" thickBot="1" x14ac:dyDescent="0.3">
      <c r="A1077" s="50" t="s">
        <v>11237</v>
      </c>
      <c r="B1077" s="43" t="s">
        <v>10067</v>
      </c>
      <c r="C1077" s="43" t="s">
        <v>38</v>
      </c>
      <c r="D1077" s="43" t="s">
        <v>17</v>
      </c>
      <c r="E1077" s="43" t="s">
        <v>24</v>
      </c>
      <c r="F1077" s="43" t="s">
        <v>10068</v>
      </c>
      <c r="G1077" s="48">
        <v>46258.800694444442</v>
      </c>
      <c r="H1077" s="48">
        <v>46260.412499999999</v>
      </c>
      <c r="I1077" s="43">
        <v>38</v>
      </c>
      <c r="J1077" s="43" t="s">
        <v>2373</v>
      </c>
      <c r="K1077" s="43" t="s">
        <v>8278</v>
      </c>
      <c r="L1077" s="43" t="s">
        <v>31</v>
      </c>
      <c r="M1077" s="43">
        <v>38</v>
      </c>
      <c r="N1077" s="43">
        <v>38</v>
      </c>
      <c r="O1077" s="43">
        <v>38</v>
      </c>
      <c r="P1077" s="43" t="s">
        <v>10825</v>
      </c>
      <c r="Q1077" s="43" t="s">
        <v>1546</v>
      </c>
      <c r="R1077" s="43" t="s">
        <v>11364</v>
      </c>
      <c r="S1077" s="52">
        <f t="shared" si="17"/>
        <v>1.61</v>
      </c>
      <c r="T1077" s="47"/>
      <c r="U1077" s="47"/>
    </row>
    <row r="1078" spans="1:21" ht="16.5" thickTop="1" thickBot="1" x14ac:dyDescent="0.3">
      <c r="A1078" s="51" t="s">
        <v>11235</v>
      </c>
      <c r="B1078" s="52" t="s">
        <v>11236</v>
      </c>
      <c r="C1078" s="52" t="s">
        <v>11226</v>
      </c>
      <c r="D1078" s="52" t="s">
        <v>17</v>
      </c>
      <c r="E1078" s="52" t="s">
        <v>18</v>
      </c>
      <c r="F1078" s="52" t="s">
        <v>32</v>
      </c>
      <c r="G1078" s="53">
        <v>46259.443749999999</v>
      </c>
      <c r="H1078" s="53">
        <v>46261.709027777775</v>
      </c>
      <c r="I1078" s="52">
        <v>884</v>
      </c>
      <c r="J1078" s="52" t="s">
        <v>1156</v>
      </c>
      <c r="K1078" s="52" t="s">
        <v>1156</v>
      </c>
      <c r="L1078" s="52" t="s">
        <v>20</v>
      </c>
      <c r="M1078" s="52"/>
      <c r="N1078" s="52"/>
      <c r="O1078" s="52">
        <v>132</v>
      </c>
      <c r="P1078" s="52" t="s">
        <v>8510</v>
      </c>
      <c r="Q1078" s="52" t="s">
        <v>1517</v>
      </c>
      <c r="R1078" s="52" t="s">
        <v>11363</v>
      </c>
      <c r="S1078" s="52">
        <f t="shared" si="17"/>
        <v>2.27</v>
      </c>
      <c r="T1078" s="52"/>
      <c r="U1078" s="52"/>
    </row>
    <row r="1079" spans="1:21" s="46" customFormat="1" ht="16.5" thickTop="1" thickBot="1" x14ac:dyDescent="0.3">
      <c r="A1079" s="50" t="s">
        <v>11233</v>
      </c>
      <c r="B1079" s="43" t="s">
        <v>11234</v>
      </c>
      <c r="C1079" s="43" t="s">
        <v>38</v>
      </c>
      <c r="D1079" s="43" t="s">
        <v>17</v>
      </c>
      <c r="E1079" s="43" t="s">
        <v>18</v>
      </c>
      <c r="F1079" s="43" t="s">
        <v>32</v>
      </c>
      <c r="G1079" s="48">
        <v>46259.456250000003</v>
      </c>
      <c r="H1079" s="48">
        <v>46261.46875</v>
      </c>
      <c r="I1079" s="43">
        <v>106</v>
      </c>
      <c r="J1079" s="43" t="s">
        <v>1156</v>
      </c>
      <c r="K1079" s="43" t="s">
        <v>1156</v>
      </c>
      <c r="L1079" s="43" t="s">
        <v>20</v>
      </c>
      <c r="M1079" s="43">
        <v>106</v>
      </c>
      <c r="N1079" s="43">
        <v>16</v>
      </c>
      <c r="O1079" s="43">
        <v>16</v>
      </c>
      <c r="P1079" s="43" t="s">
        <v>11361</v>
      </c>
      <c r="Q1079" s="43" t="s">
        <v>1517</v>
      </c>
      <c r="R1079" s="43" t="s">
        <v>11362</v>
      </c>
      <c r="S1079" s="52">
        <f t="shared" si="17"/>
        <v>2.0099999999999998</v>
      </c>
      <c r="T1079" s="47"/>
      <c r="U1079" s="47"/>
    </row>
    <row r="1080" spans="1:21" ht="16.5" thickTop="1" thickBot="1" x14ac:dyDescent="0.3">
      <c r="A1080" s="51" t="s">
        <v>11231</v>
      </c>
      <c r="B1080" s="52" t="s">
        <v>11232</v>
      </c>
      <c r="C1080" s="52" t="s">
        <v>38</v>
      </c>
      <c r="D1080" s="52" t="s">
        <v>17</v>
      </c>
      <c r="E1080" s="52" t="s">
        <v>18</v>
      </c>
      <c r="F1080" s="52" t="s">
        <v>32</v>
      </c>
      <c r="G1080" s="53">
        <v>46259.620138888888</v>
      </c>
      <c r="H1080" s="53">
        <f>VLOOKUP(A1080,'[1]Your Jira Issues'!$A:$H,8,0)</f>
        <v>46266.59097222222</v>
      </c>
      <c r="I1080" s="52">
        <v>4</v>
      </c>
      <c r="J1080" s="52" t="s">
        <v>2373</v>
      </c>
      <c r="K1080" s="52" t="s">
        <v>8317</v>
      </c>
      <c r="L1080" s="52" t="s">
        <v>33</v>
      </c>
      <c r="M1080" s="52">
        <v>4</v>
      </c>
      <c r="N1080" s="52">
        <v>4</v>
      </c>
      <c r="O1080" s="52">
        <v>4</v>
      </c>
      <c r="P1080" s="52" t="s">
        <v>9358</v>
      </c>
      <c r="Q1080" s="52" t="s">
        <v>1517</v>
      </c>
      <c r="R1080" s="52" t="s">
        <v>11360</v>
      </c>
      <c r="S1080" s="52">
        <f t="shared" si="17"/>
        <v>6.97</v>
      </c>
      <c r="T1080" s="52"/>
      <c r="U1080" s="52"/>
    </row>
    <row r="1081" spans="1:21" s="46" customFormat="1" ht="16.5" thickTop="1" thickBot="1" x14ac:dyDescent="0.3">
      <c r="A1081" s="50" t="s">
        <v>11229</v>
      </c>
      <c r="B1081" s="43" t="s">
        <v>11230</v>
      </c>
      <c r="C1081" s="43" t="s">
        <v>9636</v>
      </c>
      <c r="D1081" s="43" t="s">
        <v>17</v>
      </c>
      <c r="E1081" s="43" t="s">
        <v>18</v>
      </c>
      <c r="F1081" s="43" t="s">
        <v>28</v>
      </c>
      <c r="G1081" s="48">
        <v>46259.631249999999</v>
      </c>
      <c r="H1081" s="48">
        <v>46259.791666666664</v>
      </c>
      <c r="I1081" s="43">
        <v>93</v>
      </c>
      <c r="J1081" s="43" t="s">
        <v>1156</v>
      </c>
      <c r="K1081" s="43" t="s">
        <v>8350</v>
      </c>
      <c r="L1081" s="43" t="s">
        <v>20</v>
      </c>
      <c r="M1081" s="43"/>
      <c r="N1081" s="43"/>
      <c r="O1081" s="43">
        <v>15</v>
      </c>
      <c r="P1081" s="43" t="s">
        <v>1452</v>
      </c>
      <c r="Q1081" s="43" t="s">
        <v>1546</v>
      </c>
      <c r="R1081" s="43"/>
      <c r="S1081" s="52">
        <f t="shared" si="17"/>
        <v>0.16</v>
      </c>
      <c r="T1081" s="47"/>
      <c r="U1081" s="47"/>
    </row>
    <row r="1082" spans="1:21" ht="16.5" thickTop="1" thickBot="1" x14ac:dyDescent="0.3">
      <c r="A1082" s="51" t="s">
        <v>11227</v>
      </c>
      <c r="B1082" s="52" t="s">
        <v>11228</v>
      </c>
      <c r="C1082" s="52" t="s">
        <v>38</v>
      </c>
      <c r="D1082" s="52" t="s">
        <v>17</v>
      </c>
      <c r="E1082" s="52" t="s">
        <v>18</v>
      </c>
      <c r="F1082" s="52" t="s">
        <v>32</v>
      </c>
      <c r="G1082" s="53">
        <v>46259.676388888889</v>
      </c>
      <c r="H1082" s="53">
        <f>VLOOKUP(A1082,'[1]Your Jira Issues'!$A:$H,8,0)</f>
        <v>46270.496527777781</v>
      </c>
      <c r="I1082" s="52">
        <v>307</v>
      </c>
      <c r="J1082" s="52" t="s">
        <v>1156</v>
      </c>
      <c r="K1082" s="52" t="s">
        <v>8343</v>
      </c>
      <c r="L1082" s="52" t="s">
        <v>20</v>
      </c>
      <c r="M1082" s="52">
        <v>302</v>
      </c>
      <c r="N1082" s="52">
        <v>39</v>
      </c>
      <c r="O1082" s="52">
        <v>43</v>
      </c>
      <c r="P1082" s="52" t="s">
        <v>10613</v>
      </c>
      <c r="Q1082" s="52" t="s">
        <v>1517</v>
      </c>
      <c r="R1082" s="52" t="s">
        <v>11359</v>
      </c>
      <c r="S1082" s="52">
        <f t="shared" si="17"/>
        <v>10.82</v>
      </c>
      <c r="T1082" s="52"/>
      <c r="U1082" s="52"/>
    </row>
    <row r="1083" spans="1:21" s="46" customFormat="1" ht="16.5" thickTop="1" thickBot="1" x14ac:dyDescent="0.3">
      <c r="A1083" s="50" t="s">
        <v>11224</v>
      </c>
      <c r="B1083" s="43" t="s">
        <v>11225</v>
      </c>
      <c r="C1083" s="43" t="s">
        <v>11226</v>
      </c>
      <c r="D1083" s="43" t="s">
        <v>17</v>
      </c>
      <c r="E1083" s="43" t="s">
        <v>18</v>
      </c>
      <c r="F1083" s="43" t="s">
        <v>32</v>
      </c>
      <c r="G1083" s="48">
        <v>46259.694444444445</v>
      </c>
      <c r="H1083" s="48">
        <v>46263.638888888891</v>
      </c>
      <c r="I1083" s="43">
        <v>280</v>
      </c>
      <c r="J1083" s="43" t="s">
        <v>1156</v>
      </c>
      <c r="K1083" s="43" t="s">
        <v>1156</v>
      </c>
      <c r="L1083" s="43" t="s">
        <v>25</v>
      </c>
      <c r="M1083" s="43"/>
      <c r="N1083" s="43"/>
      <c r="O1083" s="43">
        <v>40</v>
      </c>
      <c r="P1083" s="43" t="s">
        <v>11357</v>
      </c>
      <c r="Q1083" s="43" t="s">
        <v>1517</v>
      </c>
      <c r="R1083" s="43" t="s">
        <v>11358</v>
      </c>
      <c r="S1083" s="52">
        <f t="shared" si="17"/>
        <v>3.94</v>
      </c>
      <c r="T1083" s="47"/>
      <c r="U1083" s="47"/>
    </row>
    <row r="1084" spans="1:21" ht="16.5" thickTop="1" thickBot="1" x14ac:dyDescent="0.3">
      <c r="A1084" s="51" t="s">
        <v>11222</v>
      </c>
      <c r="B1084" s="52" t="s">
        <v>11223</v>
      </c>
      <c r="C1084" s="52" t="s">
        <v>38</v>
      </c>
      <c r="D1084" s="52" t="s">
        <v>17</v>
      </c>
      <c r="E1084" s="52" t="s">
        <v>18</v>
      </c>
      <c r="F1084" s="52" t="s">
        <v>10068</v>
      </c>
      <c r="G1084" s="53">
        <v>46259.745833333334</v>
      </c>
      <c r="H1084" s="53">
        <v>46261.660416666666</v>
      </c>
      <c r="I1084" s="52">
        <v>1</v>
      </c>
      <c r="J1084" s="52" t="s">
        <v>2373</v>
      </c>
      <c r="K1084" s="52" t="s">
        <v>8264</v>
      </c>
      <c r="L1084" s="52" t="s">
        <v>20</v>
      </c>
      <c r="M1084" s="52">
        <v>1</v>
      </c>
      <c r="N1084" s="52">
        <v>1</v>
      </c>
      <c r="O1084" s="52">
        <v>1</v>
      </c>
      <c r="P1084" s="52" t="s">
        <v>11355</v>
      </c>
      <c r="Q1084" s="52" t="s">
        <v>1517</v>
      </c>
      <c r="R1084" s="52" t="s">
        <v>11356</v>
      </c>
      <c r="S1084" s="52">
        <f t="shared" si="17"/>
        <v>1.91</v>
      </c>
      <c r="T1084" s="52"/>
      <c r="U1084" s="52"/>
    </row>
    <row r="1085" spans="1:21" s="46" customFormat="1" ht="16.5" thickTop="1" thickBot="1" x14ac:dyDescent="0.3">
      <c r="A1085" s="50" t="s">
        <v>11220</v>
      </c>
      <c r="B1085" s="43" t="s">
        <v>11221</v>
      </c>
      <c r="C1085" s="43" t="s">
        <v>38</v>
      </c>
      <c r="D1085" s="43" t="s">
        <v>17</v>
      </c>
      <c r="E1085" s="43" t="s">
        <v>18</v>
      </c>
      <c r="F1085" s="43" t="s">
        <v>32</v>
      </c>
      <c r="G1085" s="48">
        <v>46259.74722222222</v>
      </c>
      <c r="H1085" s="48">
        <f>VLOOKUP(A1085,'[1]Your Jira Issues'!$A:$H,8,0)</f>
        <v>46270.481944444444</v>
      </c>
      <c r="I1085" s="43">
        <v>8</v>
      </c>
      <c r="J1085" s="43" t="s">
        <v>1156</v>
      </c>
      <c r="K1085" s="43" t="s">
        <v>1156</v>
      </c>
      <c r="L1085" s="43" t="s">
        <v>33</v>
      </c>
      <c r="M1085" s="43">
        <v>7</v>
      </c>
      <c r="N1085" s="43">
        <v>7</v>
      </c>
      <c r="O1085" s="43">
        <v>8</v>
      </c>
      <c r="P1085" s="43" t="s">
        <v>8450</v>
      </c>
      <c r="Q1085" s="43" t="s">
        <v>1517</v>
      </c>
      <c r="R1085" s="43" t="s">
        <v>11354</v>
      </c>
      <c r="S1085" s="52">
        <f t="shared" si="17"/>
        <v>10.73</v>
      </c>
      <c r="T1085" s="47"/>
      <c r="U1085" s="47"/>
    </row>
    <row r="1086" spans="1:21" ht="16.5" thickTop="1" thickBot="1" x14ac:dyDescent="0.3">
      <c r="A1086" s="51" t="s">
        <v>11218</v>
      </c>
      <c r="B1086" s="52" t="s">
        <v>11219</v>
      </c>
      <c r="C1086" s="52" t="s">
        <v>38</v>
      </c>
      <c r="D1086" s="52" t="s">
        <v>17</v>
      </c>
      <c r="E1086" s="52" t="s">
        <v>18</v>
      </c>
      <c r="F1086" s="52" t="s">
        <v>32</v>
      </c>
      <c r="G1086" s="53">
        <v>46259.748611111114</v>
      </c>
      <c r="H1086" s="53">
        <f>VLOOKUP(A1086,'[1]Your Jira Issues'!$A:$H,8,0)</f>
        <v>46266.690972222219</v>
      </c>
      <c r="I1086" s="52">
        <v>5</v>
      </c>
      <c r="J1086" s="52" t="s">
        <v>2373</v>
      </c>
      <c r="K1086" s="52" t="s">
        <v>8317</v>
      </c>
      <c r="L1086" s="52" t="s">
        <v>33</v>
      </c>
      <c r="M1086" s="52">
        <v>25</v>
      </c>
      <c r="N1086" s="52">
        <v>25</v>
      </c>
      <c r="O1086" s="52">
        <v>5</v>
      </c>
      <c r="P1086" s="52" t="s">
        <v>8450</v>
      </c>
      <c r="Q1086" s="52" t="s">
        <v>1517</v>
      </c>
      <c r="R1086" s="52" t="s">
        <v>11353</v>
      </c>
      <c r="S1086" s="52">
        <f t="shared" si="17"/>
        <v>6.94</v>
      </c>
      <c r="T1086" s="52"/>
      <c r="U1086" s="52"/>
    </row>
    <row r="1087" spans="1:21" s="46" customFormat="1" ht="16.5" thickTop="1" thickBot="1" x14ac:dyDescent="0.3">
      <c r="A1087" s="50" t="s">
        <v>11216</v>
      </c>
      <c r="B1087" s="43" t="s">
        <v>11217</v>
      </c>
      <c r="C1087" s="43" t="s">
        <v>38</v>
      </c>
      <c r="D1087" s="43" t="s">
        <v>17</v>
      </c>
      <c r="E1087" s="43" t="s">
        <v>18</v>
      </c>
      <c r="F1087" s="43" t="s">
        <v>32</v>
      </c>
      <c r="G1087" s="48">
        <v>46259.751388888886</v>
      </c>
      <c r="H1087" s="48">
        <f>VLOOKUP(A1087,'[1]Your Jira Issues'!$A:$H,8,0)</f>
        <v>46266.767361111109</v>
      </c>
      <c r="I1087" s="43">
        <v>358</v>
      </c>
      <c r="J1087" s="43" t="s">
        <v>1156</v>
      </c>
      <c r="K1087" s="43" t="s">
        <v>1156</v>
      </c>
      <c r="L1087" s="43" t="s">
        <v>20</v>
      </c>
      <c r="M1087" s="43">
        <v>268</v>
      </c>
      <c r="N1087" s="43">
        <v>53</v>
      </c>
      <c r="O1087" s="43">
        <v>71</v>
      </c>
      <c r="P1087" s="43" t="s">
        <v>11025</v>
      </c>
      <c r="Q1087" s="43" t="s">
        <v>1514</v>
      </c>
      <c r="R1087" s="43" t="s">
        <v>11352</v>
      </c>
      <c r="S1087" s="52">
        <f t="shared" si="17"/>
        <v>7.02</v>
      </c>
      <c r="T1087" s="47"/>
      <c r="U1087" s="47"/>
    </row>
    <row r="1088" spans="1:21" ht="16.5" thickTop="1" thickBot="1" x14ac:dyDescent="0.3">
      <c r="A1088" s="51" t="s">
        <v>11214</v>
      </c>
      <c r="B1088" s="52" t="s">
        <v>11215</v>
      </c>
      <c r="C1088" s="52" t="s">
        <v>38</v>
      </c>
      <c r="D1088" s="52" t="s">
        <v>17</v>
      </c>
      <c r="E1088" s="52" t="s">
        <v>18</v>
      </c>
      <c r="F1088" s="52" t="s">
        <v>19</v>
      </c>
      <c r="G1088" s="53">
        <v>46259.79791666667</v>
      </c>
      <c r="H1088" s="53">
        <v>46261.477777777778</v>
      </c>
      <c r="I1088" s="52">
        <v>93</v>
      </c>
      <c r="J1088" s="52" t="s">
        <v>1156</v>
      </c>
      <c r="K1088" s="52" t="s">
        <v>8350</v>
      </c>
      <c r="L1088" s="52" t="s">
        <v>20</v>
      </c>
      <c r="M1088" s="52">
        <v>93</v>
      </c>
      <c r="N1088" s="52">
        <v>15</v>
      </c>
      <c r="O1088" s="52">
        <v>15</v>
      </c>
      <c r="P1088" s="52" t="s">
        <v>1452</v>
      </c>
      <c r="Q1088" s="52" t="s">
        <v>1546</v>
      </c>
      <c r="R1088" s="52" t="s">
        <v>11351</v>
      </c>
      <c r="S1088" s="52">
        <f t="shared" si="17"/>
        <v>1.68</v>
      </c>
      <c r="T1088" s="52"/>
      <c r="U1088" s="52"/>
    </row>
    <row r="1089" spans="1:21" s="46" customFormat="1" ht="16.5" thickTop="1" thickBot="1" x14ac:dyDescent="0.3">
      <c r="A1089" s="50" t="s">
        <v>11212</v>
      </c>
      <c r="B1089" s="43" t="s">
        <v>11213</v>
      </c>
      <c r="C1089" s="43" t="s">
        <v>38</v>
      </c>
      <c r="D1089" s="43" t="s">
        <v>17</v>
      </c>
      <c r="E1089" s="43" t="s">
        <v>18</v>
      </c>
      <c r="F1089" s="43" t="s">
        <v>28</v>
      </c>
      <c r="G1089" s="48">
        <v>46260.509027777778</v>
      </c>
      <c r="H1089" s="48">
        <v>46261.833333333336</v>
      </c>
      <c r="I1089" s="43">
        <v>552</v>
      </c>
      <c r="J1089" s="43" t="s">
        <v>1156</v>
      </c>
      <c r="K1089" s="43" t="s">
        <v>1156</v>
      </c>
      <c r="L1089" s="43" t="s">
        <v>20</v>
      </c>
      <c r="M1089" s="43">
        <v>486</v>
      </c>
      <c r="N1089" s="43">
        <v>72</v>
      </c>
      <c r="O1089" s="43">
        <v>81</v>
      </c>
      <c r="P1089" s="43" t="s">
        <v>11349</v>
      </c>
      <c r="Q1089" s="43" t="s">
        <v>1514</v>
      </c>
      <c r="R1089" s="43" t="s">
        <v>11350</v>
      </c>
      <c r="S1089" s="52">
        <f t="shared" si="17"/>
        <v>1.32</v>
      </c>
      <c r="T1089" s="47"/>
      <c r="U1089" s="47"/>
    </row>
    <row r="1090" spans="1:21" ht="16.5" thickTop="1" thickBot="1" x14ac:dyDescent="0.3">
      <c r="A1090" s="51" t="s">
        <v>11210</v>
      </c>
      <c r="B1090" s="52" t="s">
        <v>11211</v>
      </c>
      <c r="C1090" s="52" t="s">
        <v>39</v>
      </c>
      <c r="D1090" s="52" t="s">
        <v>17</v>
      </c>
      <c r="E1090" s="52" t="s">
        <v>18</v>
      </c>
      <c r="F1090" s="52" t="s">
        <v>32</v>
      </c>
      <c r="G1090" s="53">
        <v>46260.540972222225</v>
      </c>
      <c r="H1090" s="53">
        <v>46263.444444444445</v>
      </c>
      <c r="I1090" s="52">
        <v>38</v>
      </c>
      <c r="J1090" s="52" t="s">
        <v>1156</v>
      </c>
      <c r="K1090" s="52" t="s">
        <v>1156</v>
      </c>
      <c r="L1090" s="52" t="s">
        <v>33</v>
      </c>
      <c r="M1090" s="52"/>
      <c r="N1090" s="52"/>
      <c r="O1090" s="52">
        <v>38</v>
      </c>
      <c r="P1090" s="52" t="s">
        <v>11347</v>
      </c>
      <c r="Q1090" s="52" t="s">
        <v>1514</v>
      </c>
      <c r="R1090" s="52" t="s">
        <v>11348</v>
      </c>
      <c r="S1090" s="52">
        <f t="shared" si="17"/>
        <v>2.9</v>
      </c>
      <c r="T1090" s="52"/>
      <c r="U1090" s="52"/>
    </row>
    <row r="1091" spans="1:21" s="46" customFormat="1" ht="16.5" thickTop="1" thickBot="1" x14ac:dyDescent="0.3">
      <c r="A1091" s="50" t="s">
        <v>11208</v>
      </c>
      <c r="B1091" s="43" t="s">
        <v>11209</v>
      </c>
      <c r="C1091" s="43" t="s">
        <v>1372</v>
      </c>
      <c r="D1091" s="43" t="s">
        <v>17</v>
      </c>
      <c r="E1091" s="43" t="s">
        <v>18</v>
      </c>
      <c r="F1091" s="43" t="s">
        <v>9199</v>
      </c>
      <c r="G1091" s="48">
        <v>46260.544444444444</v>
      </c>
      <c r="H1091" s="48">
        <v>46262.503472222219</v>
      </c>
      <c r="I1091" s="43">
        <v>407</v>
      </c>
      <c r="J1091" s="43" t="s">
        <v>1156</v>
      </c>
      <c r="K1091" s="43" t="s">
        <v>8343</v>
      </c>
      <c r="L1091" s="43" t="s">
        <v>20</v>
      </c>
      <c r="M1091" s="43"/>
      <c r="N1091" s="43"/>
      <c r="O1091" s="43">
        <v>68</v>
      </c>
      <c r="P1091" s="43" t="s">
        <v>11345</v>
      </c>
      <c r="Q1091" s="43" t="s">
        <v>1517</v>
      </c>
      <c r="R1091" s="43" t="s">
        <v>11346</v>
      </c>
      <c r="S1091" s="52">
        <f t="shared" si="17"/>
        <v>1.96</v>
      </c>
      <c r="T1091" s="47"/>
      <c r="U1091" s="47"/>
    </row>
    <row r="1092" spans="1:21" ht="16.5" thickTop="1" thickBot="1" x14ac:dyDescent="0.3">
      <c r="A1092" s="51" t="s">
        <v>11206</v>
      </c>
      <c r="B1092" s="52" t="s">
        <v>11207</v>
      </c>
      <c r="C1092" s="52" t="s">
        <v>38</v>
      </c>
      <c r="D1092" s="52" t="s">
        <v>17</v>
      </c>
      <c r="E1092" s="52" t="s">
        <v>18</v>
      </c>
      <c r="F1092" s="52" t="s">
        <v>9199</v>
      </c>
      <c r="G1092" s="53">
        <v>46260.556250000001</v>
      </c>
      <c r="H1092" s="53">
        <f>VLOOKUP(A1092,'[1]Your Jira Issues'!$A:$H,8,0)</f>
        <v>46268.697916666664</v>
      </c>
      <c r="I1092" s="52">
        <v>1</v>
      </c>
      <c r="J1092" s="52" t="s">
        <v>2373</v>
      </c>
      <c r="K1092" s="52" t="s">
        <v>8326</v>
      </c>
      <c r="L1092" s="52" t="s">
        <v>33</v>
      </c>
      <c r="M1092" s="52">
        <v>1</v>
      </c>
      <c r="N1092" s="52">
        <v>1</v>
      </c>
      <c r="O1092" s="52">
        <v>1</v>
      </c>
      <c r="P1092" s="52" t="s">
        <v>1421</v>
      </c>
      <c r="Q1092" s="52" t="s">
        <v>1517</v>
      </c>
      <c r="R1092" s="52" t="s">
        <v>11344</v>
      </c>
      <c r="S1092" s="52">
        <f t="shared" si="17"/>
        <v>8.14</v>
      </c>
      <c r="T1092" s="52"/>
      <c r="U1092" s="52"/>
    </row>
    <row r="1093" spans="1:21" s="46" customFormat="1" ht="16.5" thickTop="1" thickBot="1" x14ac:dyDescent="0.3">
      <c r="A1093" s="50" t="s">
        <v>11204</v>
      </c>
      <c r="B1093" s="43" t="s">
        <v>11205</v>
      </c>
      <c r="C1093" s="43" t="s">
        <v>38</v>
      </c>
      <c r="D1093" s="43" t="s">
        <v>17</v>
      </c>
      <c r="E1093" s="43" t="s">
        <v>18</v>
      </c>
      <c r="F1093" s="43" t="s">
        <v>23</v>
      </c>
      <c r="G1093" s="48">
        <v>46260.561111111114</v>
      </c>
      <c r="H1093" s="48">
        <f>VLOOKUP(A1093,'[1]Your Jira Issues'!$A:$H,8,0)</f>
        <v>46270.486805555556</v>
      </c>
      <c r="I1093" s="43">
        <v>21</v>
      </c>
      <c r="J1093" s="43" t="s">
        <v>1156</v>
      </c>
      <c r="K1093" s="43" t="s">
        <v>1156</v>
      </c>
      <c r="L1093" s="43" t="s">
        <v>20</v>
      </c>
      <c r="M1093" s="43">
        <v>21</v>
      </c>
      <c r="N1093" s="43">
        <v>3</v>
      </c>
      <c r="O1093" s="43">
        <v>3</v>
      </c>
      <c r="P1093" s="43" t="s">
        <v>1428</v>
      </c>
      <c r="Q1093" s="43" t="s">
        <v>1514</v>
      </c>
      <c r="R1093" s="43" t="s">
        <v>11343</v>
      </c>
      <c r="S1093" s="52">
        <f t="shared" si="17"/>
        <v>9.93</v>
      </c>
      <c r="T1093" s="47"/>
      <c r="U1093" s="47"/>
    </row>
    <row r="1094" spans="1:21" ht="16.5" thickTop="1" thickBot="1" x14ac:dyDescent="0.3">
      <c r="A1094" s="51" t="s">
        <v>11202</v>
      </c>
      <c r="B1094" s="52" t="s">
        <v>11203</v>
      </c>
      <c r="C1094" s="52" t="s">
        <v>38</v>
      </c>
      <c r="D1094" s="52" t="s">
        <v>17</v>
      </c>
      <c r="E1094" s="52" t="s">
        <v>18</v>
      </c>
      <c r="F1094" s="52" t="s">
        <v>28</v>
      </c>
      <c r="G1094" s="53">
        <v>46260.572916666664</v>
      </c>
      <c r="H1094" s="53">
        <v>46261.5</v>
      </c>
      <c r="I1094" s="52">
        <v>269</v>
      </c>
      <c r="J1094" s="52" t="s">
        <v>1156</v>
      </c>
      <c r="K1094" s="52" t="s">
        <v>1156</v>
      </c>
      <c r="L1094" s="52" t="s">
        <v>20</v>
      </c>
      <c r="M1094" s="52">
        <v>254</v>
      </c>
      <c r="N1094" s="52">
        <v>41</v>
      </c>
      <c r="O1094" s="52">
        <v>44</v>
      </c>
      <c r="P1094" s="52" t="s">
        <v>8623</v>
      </c>
      <c r="Q1094" s="52" t="s">
        <v>1517</v>
      </c>
      <c r="R1094" s="52" t="s">
        <v>11342</v>
      </c>
      <c r="S1094" s="52">
        <f t="shared" si="17"/>
        <v>0.93</v>
      </c>
      <c r="T1094" s="52"/>
      <c r="U1094" s="52"/>
    </row>
    <row r="1095" spans="1:21" s="46" customFormat="1" ht="16.5" thickTop="1" thickBot="1" x14ac:dyDescent="0.3">
      <c r="A1095" s="50" t="s">
        <v>11200</v>
      </c>
      <c r="B1095" s="43" t="s">
        <v>11201</v>
      </c>
      <c r="C1095" s="43" t="s">
        <v>38</v>
      </c>
      <c r="D1095" s="43" t="s">
        <v>17</v>
      </c>
      <c r="E1095" s="43" t="s">
        <v>18</v>
      </c>
      <c r="F1095" s="43" t="s">
        <v>28</v>
      </c>
      <c r="G1095" s="48">
        <v>46260.581944444442</v>
      </c>
      <c r="H1095" s="48">
        <v>46261.492361111108</v>
      </c>
      <c r="I1095" s="43">
        <v>163</v>
      </c>
      <c r="J1095" s="43" t="s">
        <v>1156</v>
      </c>
      <c r="K1095" s="43" t="s">
        <v>1156</v>
      </c>
      <c r="L1095" s="43" t="s">
        <v>20</v>
      </c>
      <c r="M1095" s="43">
        <v>163</v>
      </c>
      <c r="N1095" s="43">
        <v>27</v>
      </c>
      <c r="O1095" s="43">
        <v>27</v>
      </c>
      <c r="P1095" s="43" t="s">
        <v>1474</v>
      </c>
      <c r="Q1095" s="43" t="s">
        <v>1517</v>
      </c>
      <c r="R1095" s="43" t="s">
        <v>11341</v>
      </c>
      <c r="S1095" s="52">
        <f t="shared" si="17"/>
        <v>0.91</v>
      </c>
      <c r="T1095" s="47"/>
      <c r="U1095" s="47"/>
    </row>
    <row r="1096" spans="1:21" ht="16.5" thickTop="1" thickBot="1" x14ac:dyDescent="0.3">
      <c r="A1096" s="51" t="s">
        <v>11198</v>
      </c>
      <c r="B1096" s="52" t="s">
        <v>11199</v>
      </c>
      <c r="C1096" s="52" t="s">
        <v>11226</v>
      </c>
      <c r="D1096" s="52" t="s">
        <v>17</v>
      </c>
      <c r="E1096" s="52" t="s">
        <v>18</v>
      </c>
      <c r="F1096" s="52" t="s">
        <v>9199</v>
      </c>
      <c r="G1096" s="53">
        <v>46260.595833333333</v>
      </c>
      <c r="H1096" s="53">
        <v>46260.927777777775</v>
      </c>
      <c r="I1096" s="52">
        <v>9</v>
      </c>
      <c r="J1096" s="52" t="s">
        <v>1156</v>
      </c>
      <c r="K1096" s="52" t="s">
        <v>8331</v>
      </c>
      <c r="L1096" s="52" t="s">
        <v>33</v>
      </c>
      <c r="M1096" s="52"/>
      <c r="N1096" s="52"/>
      <c r="O1096" s="52">
        <v>9</v>
      </c>
      <c r="P1096" s="52" t="s">
        <v>11339</v>
      </c>
      <c r="Q1096" s="52" t="s">
        <v>1514</v>
      </c>
      <c r="R1096" s="52" t="s">
        <v>11340</v>
      </c>
      <c r="S1096" s="52">
        <f t="shared" si="17"/>
        <v>0.33</v>
      </c>
      <c r="T1096" s="52"/>
      <c r="U1096" s="52"/>
    </row>
    <row r="1097" spans="1:21" s="46" customFormat="1" ht="16.5" thickTop="1" thickBot="1" x14ac:dyDescent="0.3">
      <c r="A1097" s="50" t="s">
        <v>11196</v>
      </c>
      <c r="B1097" s="43" t="s">
        <v>11197</v>
      </c>
      <c r="C1097" s="43" t="s">
        <v>38</v>
      </c>
      <c r="D1097" s="43" t="s">
        <v>17</v>
      </c>
      <c r="E1097" s="43" t="s">
        <v>18</v>
      </c>
      <c r="F1097" s="43" t="s">
        <v>9199</v>
      </c>
      <c r="G1097" s="48">
        <v>46260.615972222222</v>
      </c>
      <c r="H1097" s="48">
        <f>VLOOKUP(A1097,'[1]Your Jira Issues'!$A:$H,8,0)</f>
        <v>46270.530555555553</v>
      </c>
      <c r="I1097" s="43">
        <v>54</v>
      </c>
      <c r="J1097" s="43" t="s">
        <v>1156</v>
      </c>
      <c r="K1097" s="43" t="s">
        <v>1156</v>
      </c>
      <c r="L1097" s="43" t="s">
        <v>20</v>
      </c>
      <c r="M1097" s="43">
        <v>54</v>
      </c>
      <c r="N1097" s="43">
        <v>9</v>
      </c>
      <c r="O1097" s="43">
        <v>9</v>
      </c>
      <c r="P1097" s="43" t="s">
        <v>10257</v>
      </c>
      <c r="Q1097" s="43" t="s">
        <v>1517</v>
      </c>
      <c r="R1097" s="43" t="s">
        <v>11338</v>
      </c>
      <c r="S1097" s="52">
        <f t="shared" si="17"/>
        <v>9.91</v>
      </c>
      <c r="T1097" s="47"/>
      <c r="U1097" s="47"/>
    </row>
    <row r="1098" spans="1:21" ht="16.5" thickTop="1" thickBot="1" x14ac:dyDescent="0.3">
      <c r="A1098" s="51" t="s">
        <v>11194</v>
      </c>
      <c r="B1098" s="52" t="s">
        <v>11195</v>
      </c>
      <c r="C1098" s="52" t="s">
        <v>35</v>
      </c>
      <c r="D1098" s="52" t="s">
        <v>17</v>
      </c>
      <c r="E1098" s="52" t="s">
        <v>18</v>
      </c>
      <c r="F1098" s="52" t="s">
        <v>24</v>
      </c>
      <c r="G1098" s="53">
        <v>46260.634027777778</v>
      </c>
      <c r="H1098" s="53">
        <v>46260.634722222225</v>
      </c>
      <c r="I1098" s="52">
        <v>15</v>
      </c>
      <c r="J1098" s="52" t="s">
        <v>1156</v>
      </c>
      <c r="K1098" s="52" t="s">
        <v>10281</v>
      </c>
      <c r="L1098" s="52" t="s">
        <v>37</v>
      </c>
      <c r="M1098" s="52"/>
      <c r="N1098" s="52"/>
      <c r="O1098" s="52">
        <v>15</v>
      </c>
      <c r="P1098" s="52" t="s">
        <v>1439</v>
      </c>
      <c r="Q1098" s="52" t="s">
        <v>1546</v>
      </c>
      <c r="R1098" s="52"/>
      <c r="S1098" s="52">
        <f t="shared" si="17"/>
        <v>0</v>
      </c>
      <c r="T1098" s="52"/>
      <c r="U1098" s="52"/>
    </row>
    <row r="1099" spans="1:21" s="46" customFormat="1" ht="16.5" thickTop="1" thickBot="1" x14ac:dyDescent="0.3">
      <c r="A1099" s="50" t="s">
        <v>11192</v>
      </c>
      <c r="B1099" s="43" t="s">
        <v>11193</v>
      </c>
      <c r="C1099" s="43" t="s">
        <v>11226</v>
      </c>
      <c r="D1099" s="43" t="s">
        <v>17</v>
      </c>
      <c r="E1099" s="43" t="s">
        <v>18</v>
      </c>
      <c r="F1099" s="43" t="s">
        <v>24</v>
      </c>
      <c r="G1099" s="48">
        <v>46260.674305555556</v>
      </c>
      <c r="H1099" s="48">
        <v>46263.71875</v>
      </c>
      <c r="I1099" s="43">
        <v>120</v>
      </c>
      <c r="J1099" s="43" t="s">
        <v>2373</v>
      </c>
      <c r="K1099" s="43" t="s">
        <v>8294</v>
      </c>
      <c r="L1099" s="43" t="s">
        <v>20</v>
      </c>
      <c r="M1099" s="43"/>
      <c r="N1099" s="43"/>
      <c r="O1099" s="43">
        <v>43</v>
      </c>
      <c r="P1099" s="43" t="s">
        <v>1464</v>
      </c>
      <c r="Q1099" s="43" t="s">
        <v>1546</v>
      </c>
      <c r="R1099" s="43" t="s">
        <v>11337</v>
      </c>
      <c r="S1099" s="52">
        <f t="shared" si="17"/>
        <v>3.04</v>
      </c>
      <c r="T1099" s="47"/>
      <c r="U1099" s="47"/>
    </row>
    <row r="1100" spans="1:21" ht="16.5" thickTop="1" thickBot="1" x14ac:dyDescent="0.3">
      <c r="A1100" s="51" t="s">
        <v>11190</v>
      </c>
      <c r="B1100" s="52" t="s">
        <v>11191</v>
      </c>
      <c r="C1100" s="52" t="s">
        <v>38</v>
      </c>
      <c r="D1100" s="52" t="s">
        <v>17</v>
      </c>
      <c r="E1100" s="52" t="s">
        <v>18</v>
      </c>
      <c r="F1100" s="52" t="s">
        <v>32</v>
      </c>
      <c r="G1100" s="53">
        <v>46260.69027777778</v>
      </c>
      <c r="H1100" s="53">
        <f>VLOOKUP(A1100,'[1]Your Jira Issues'!$A:$H,8,0)</f>
        <v>46270.595138888886</v>
      </c>
      <c r="I1100" s="52">
        <v>3</v>
      </c>
      <c r="J1100" s="52" t="s">
        <v>1156</v>
      </c>
      <c r="K1100" s="52" t="s">
        <v>1156</v>
      </c>
      <c r="L1100" s="52" t="s">
        <v>33</v>
      </c>
      <c r="M1100" s="52">
        <v>3</v>
      </c>
      <c r="N1100" s="52">
        <v>3</v>
      </c>
      <c r="O1100" s="52">
        <v>3</v>
      </c>
      <c r="P1100" s="52" t="s">
        <v>10590</v>
      </c>
      <c r="Q1100" s="52" t="s">
        <v>1546</v>
      </c>
      <c r="R1100" s="52" t="s">
        <v>11336</v>
      </c>
      <c r="S1100" s="52">
        <f t="shared" si="17"/>
        <v>9.9</v>
      </c>
      <c r="T1100" s="52"/>
      <c r="U1100" s="52"/>
    </row>
    <row r="1101" spans="1:21" s="46" customFormat="1" ht="16.5" thickTop="1" thickBot="1" x14ac:dyDescent="0.3">
      <c r="A1101" s="50" t="s">
        <v>11189</v>
      </c>
      <c r="B1101" s="43" t="s">
        <v>10705</v>
      </c>
      <c r="C1101" s="43" t="s">
        <v>38</v>
      </c>
      <c r="D1101" s="43" t="s">
        <v>17</v>
      </c>
      <c r="E1101" s="43" t="s">
        <v>18</v>
      </c>
      <c r="F1101" s="43" t="s">
        <v>10068</v>
      </c>
      <c r="G1101" s="48">
        <v>46260.701388888891</v>
      </c>
      <c r="H1101" s="48">
        <f>VLOOKUP(A1101,'[1]Your Jira Issues'!$A:$H,8,0)</f>
        <v>46265.496527777781</v>
      </c>
      <c r="I1101" s="43">
        <v>41</v>
      </c>
      <c r="J1101" s="43" t="s">
        <v>2373</v>
      </c>
      <c r="K1101" s="43" t="s">
        <v>8278</v>
      </c>
      <c r="L1101" s="43" t="s">
        <v>31</v>
      </c>
      <c r="M1101" s="43">
        <v>41</v>
      </c>
      <c r="N1101" s="43">
        <v>37</v>
      </c>
      <c r="O1101" s="43">
        <v>37</v>
      </c>
      <c r="P1101" s="43" t="s">
        <v>10825</v>
      </c>
      <c r="Q1101" s="43" t="s">
        <v>1546</v>
      </c>
      <c r="R1101" s="43"/>
      <c r="S1101" s="52">
        <f t="shared" si="17"/>
        <v>4.8</v>
      </c>
      <c r="T1101" s="47"/>
      <c r="U1101" s="47"/>
    </row>
    <row r="1102" spans="1:21" ht="16.5" thickTop="1" thickBot="1" x14ac:dyDescent="0.3">
      <c r="A1102" s="51" t="s">
        <v>11187</v>
      </c>
      <c r="B1102" s="52" t="s">
        <v>11188</v>
      </c>
      <c r="C1102" s="52" t="s">
        <v>38</v>
      </c>
      <c r="D1102" s="52" t="s">
        <v>17</v>
      </c>
      <c r="E1102" s="52" t="s">
        <v>18</v>
      </c>
      <c r="F1102" s="52" t="s">
        <v>9199</v>
      </c>
      <c r="G1102" s="53">
        <v>46260.710416666669</v>
      </c>
      <c r="H1102" s="53">
        <f>VLOOKUP(A1102,'[1]Your Jira Issues'!$A:$H,8,0)</f>
        <v>46267.855555555558</v>
      </c>
      <c r="I1102" s="52">
        <v>1</v>
      </c>
      <c r="J1102" s="52" t="s">
        <v>1156</v>
      </c>
      <c r="K1102" s="52" t="s">
        <v>8343</v>
      </c>
      <c r="L1102" s="52" t="s">
        <v>33</v>
      </c>
      <c r="M1102" s="52">
        <v>1</v>
      </c>
      <c r="N1102" s="52">
        <v>1</v>
      </c>
      <c r="O1102" s="52">
        <v>1</v>
      </c>
      <c r="P1102" s="52" t="s">
        <v>8576</v>
      </c>
      <c r="Q1102" s="52" t="s">
        <v>1517</v>
      </c>
      <c r="R1102" s="52"/>
      <c r="S1102" s="52">
        <f t="shared" si="17"/>
        <v>7.15</v>
      </c>
      <c r="T1102" s="52"/>
      <c r="U1102" s="52"/>
    </row>
    <row r="1103" spans="1:21" s="46" customFormat="1" ht="16.5" thickTop="1" thickBot="1" x14ac:dyDescent="0.3">
      <c r="A1103" s="50" t="s">
        <v>11185</v>
      </c>
      <c r="B1103" s="43" t="s">
        <v>11186</v>
      </c>
      <c r="C1103" s="43" t="s">
        <v>38</v>
      </c>
      <c r="D1103" s="43" t="s">
        <v>17</v>
      </c>
      <c r="E1103" s="43" t="s">
        <v>18</v>
      </c>
      <c r="F1103" s="43" t="s">
        <v>9199</v>
      </c>
      <c r="G1103" s="48">
        <v>46260.719444444447</v>
      </c>
      <c r="H1103" s="48">
        <f>VLOOKUP(A1103,'[1]Your Jira Issues'!$A:$H,8,0)</f>
        <v>46268.531944444447</v>
      </c>
      <c r="I1103" s="43">
        <v>398</v>
      </c>
      <c r="J1103" s="43" t="s">
        <v>1156</v>
      </c>
      <c r="K1103" s="43" t="s">
        <v>1156</v>
      </c>
      <c r="L1103" s="43" t="s">
        <v>20</v>
      </c>
      <c r="M1103" s="43">
        <v>398</v>
      </c>
      <c r="N1103" s="43">
        <v>67</v>
      </c>
      <c r="O1103" s="43">
        <v>67</v>
      </c>
      <c r="P1103" s="43" t="s">
        <v>1473</v>
      </c>
      <c r="Q1103" s="43" t="s">
        <v>1517</v>
      </c>
      <c r="R1103" s="43" t="s">
        <v>11335</v>
      </c>
      <c r="S1103" s="52">
        <f t="shared" si="17"/>
        <v>7.81</v>
      </c>
      <c r="T1103" s="47"/>
      <c r="U1103" s="47"/>
    </row>
    <row r="1104" spans="1:21" ht="16.5" thickTop="1" thickBot="1" x14ac:dyDescent="0.3">
      <c r="A1104" s="51" t="s">
        <v>11183</v>
      </c>
      <c r="B1104" s="52" t="s">
        <v>11184</v>
      </c>
      <c r="C1104" s="52" t="s">
        <v>38</v>
      </c>
      <c r="D1104" s="52" t="s">
        <v>17</v>
      </c>
      <c r="E1104" s="52" t="s">
        <v>18</v>
      </c>
      <c r="F1104" s="52" t="s">
        <v>28</v>
      </c>
      <c r="G1104" s="53">
        <v>46260.776388888888</v>
      </c>
      <c r="H1104" s="53">
        <f>VLOOKUP(A1104,'[1]Your Jira Issues'!$A:$H,8,0)</f>
        <v>46268.678472222222</v>
      </c>
      <c r="I1104" s="52">
        <v>74</v>
      </c>
      <c r="J1104" s="52" t="s">
        <v>1156</v>
      </c>
      <c r="K1104" s="52" t="s">
        <v>1156</v>
      </c>
      <c r="L1104" s="52" t="s">
        <v>8486</v>
      </c>
      <c r="M1104" s="52">
        <v>73</v>
      </c>
      <c r="N1104" s="52">
        <v>73</v>
      </c>
      <c r="O1104" s="52">
        <v>74</v>
      </c>
      <c r="P1104" s="52" t="s">
        <v>8523</v>
      </c>
      <c r="Q1104" s="52" t="s">
        <v>1517</v>
      </c>
      <c r="R1104" s="52" t="s">
        <v>11334</v>
      </c>
      <c r="S1104" s="52">
        <f t="shared" si="17"/>
        <v>7.9</v>
      </c>
      <c r="T1104" s="52"/>
      <c r="U1104" s="52"/>
    </row>
    <row r="1105" spans="1:21" s="46" customFormat="1" ht="16.5" thickTop="1" thickBot="1" x14ac:dyDescent="0.3">
      <c r="A1105" s="50" t="s">
        <v>11181</v>
      </c>
      <c r="B1105" s="43" t="s">
        <v>11182</v>
      </c>
      <c r="C1105" s="43" t="s">
        <v>38</v>
      </c>
      <c r="D1105" s="43" t="s">
        <v>17</v>
      </c>
      <c r="E1105" s="43" t="s">
        <v>19</v>
      </c>
      <c r="F1105" s="43" t="s">
        <v>19</v>
      </c>
      <c r="G1105" s="48">
        <v>46260.779861111114</v>
      </c>
      <c r="H1105" s="48">
        <f>VLOOKUP(A1105,'[1]Your Jira Issues'!$A:$H,8,0)</f>
        <v>46268.511111111111</v>
      </c>
      <c r="I1105" s="43">
        <v>437</v>
      </c>
      <c r="J1105" s="43" t="s">
        <v>1156</v>
      </c>
      <c r="K1105" s="43" t="s">
        <v>1156</v>
      </c>
      <c r="L1105" s="43" t="s">
        <v>36</v>
      </c>
      <c r="M1105" s="43">
        <v>432</v>
      </c>
      <c r="N1105" s="43">
        <v>432</v>
      </c>
      <c r="O1105" s="43">
        <v>437</v>
      </c>
      <c r="P1105" s="43" t="s">
        <v>9850</v>
      </c>
      <c r="Q1105" s="43" t="s">
        <v>1517</v>
      </c>
      <c r="R1105" s="43" t="s">
        <v>11333</v>
      </c>
      <c r="S1105" s="52">
        <f t="shared" si="17"/>
        <v>7.73</v>
      </c>
      <c r="T1105" s="47"/>
      <c r="U1105" s="47"/>
    </row>
    <row r="1106" spans="1:21" ht="16.5" thickTop="1" thickBot="1" x14ac:dyDescent="0.3">
      <c r="A1106" s="51" t="s">
        <v>11179</v>
      </c>
      <c r="B1106" s="52" t="s">
        <v>11180</v>
      </c>
      <c r="C1106" s="52" t="s">
        <v>38</v>
      </c>
      <c r="D1106" s="52" t="s">
        <v>17</v>
      </c>
      <c r="E1106" s="52" t="s">
        <v>19</v>
      </c>
      <c r="F1106" s="52" t="s">
        <v>19</v>
      </c>
      <c r="G1106" s="53">
        <v>46260.78402777778</v>
      </c>
      <c r="H1106" s="53">
        <f>VLOOKUP(A1106,'[1]Your Jira Issues'!$A:$H,8,0)</f>
        <v>46268.522916666669</v>
      </c>
      <c r="I1106" s="52">
        <v>579</v>
      </c>
      <c r="J1106" s="52" t="s">
        <v>1156</v>
      </c>
      <c r="K1106" s="52" t="s">
        <v>1156</v>
      </c>
      <c r="L1106" s="52" t="s">
        <v>8739</v>
      </c>
      <c r="M1106" s="52">
        <v>579</v>
      </c>
      <c r="N1106" s="52">
        <v>579</v>
      </c>
      <c r="O1106" s="52">
        <v>579</v>
      </c>
      <c r="P1106" s="52" t="s">
        <v>8523</v>
      </c>
      <c r="Q1106" s="52" t="s">
        <v>1517</v>
      </c>
      <c r="R1106" s="52" t="s">
        <v>11332</v>
      </c>
      <c r="S1106" s="52">
        <f t="shared" si="17"/>
        <v>7.74</v>
      </c>
      <c r="T1106" s="52"/>
      <c r="U1106" s="52"/>
    </row>
    <row r="1107" spans="1:21" s="46" customFormat="1" ht="16.5" thickTop="1" thickBot="1" x14ac:dyDescent="0.3">
      <c r="A1107" s="50" t="s">
        <v>11177</v>
      </c>
      <c r="B1107" s="43" t="s">
        <v>11178</v>
      </c>
      <c r="C1107" s="43" t="s">
        <v>38</v>
      </c>
      <c r="D1107" s="43" t="s">
        <v>17</v>
      </c>
      <c r="E1107" s="43" t="s">
        <v>18</v>
      </c>
      <c r="F1107" s="43" t="s">
        <v>28</v>
      </c>
      <c r="G1107" s="48">
        <v>46260.784722222219</v>
      </c>
      <c r="H1107" s="48">
        <f>VLOOKUP(A1107,'[1]Your Jira Issues'!$A:$H,8,0)</f>
        <v>46267.861805555556</v>
      </c>
      <c r="I1107" s="43">
        <v>75</v>
      </c>
      <c r="J1107" s="43" t="s">
        <v>1156</v>
      </c>
      <c r="K1107" s="43" t="s">
        <v>8350</v>
      </c>
      <c r="L1107" s="43" t="s">
        <v>20</v>
      </c>
      <c r="M1107" s="43">
        <v>75</v>
      </c>
      <c r="N1107" s="43">
        <v>15</v>
      </c>
      <c r="O1107" s="43">
        <v>15</v>
      </c>
      <c r="P1107" s="43" t="s">
        <v>8764</v>
      </c>
      <c r="Q1107" s="43" t="s">
        <v>1546</v>
      </c>
      <c r="R1107" s="43" t="s">
        <v>11331</v>
      </c>
      <c r="S1107" s="52">
        <f t="shared" si="17"/>
        <v>7.08</v>
      </c>
      <c r="T1107" s="47"/>
      <c r="U1107" s="47"/>
    </row>
    <row r="1108" spans="1:21" ht="16.5" thickTop="1" thickBot="1" x14ac:dyDescent="0.3">
      <c r="A1108" s="51" t="s">
        <v>11175</v>
      </c>
      <c r="B1108" s="52" t="s">
        <v>11176</v>
      </c>
      <c r="C1108" s="52" t="s">
        <v>38</v>
      </c>
      <c r="D1108" s="52" t="s">
        <v>17</v>
      </c>
      <c r="E1108" s="52" t="s">
        <v>18</v>
      </c>
      <c r="F1108" s="52" t="s">
        <v>28</v>
      </c>
      <c r="G1108" s="53">
        <v>46260.801388888889</v>
      </c>
      <c r="H1108" s="53">
        <f>VLOOKUP(A1108,'[1]Your Jira Issues'!$A:$H,8,0)</f>
        <v>46268.705555555556</v>
      </c>
      <c r="I1108" s="52">
        <v>5</v>
      </c>
      <c r="J1108" s="52" t="s">
        <v>2373</v>
      </c>
      <c r="K1108" s="52" t="s">
        <v>8326</v>
      </c>
      <c r="L1108" s="52" t="s">
        <v>33</v>
      </c>
      <c r="M1108" s="52">
        <v>5</v>
      </c>
      <c r="N1108" s="52">
        <v>5</v>
      </c>
      <c r="O1108" s="52">
        <v>5</v>
      </c>
      <c r="P1108" s="52" t="s">
        <v>1466</v>
      </c>
      <c r="Q1108" s="52" t="s">
        <v>1517</v>
      </c>
      <c r="R1108" s="52" t="s">
        <v>11330</v>
      </c>
      <c r="S1108" s="52">
        <f t="shared" si="17"/>
        <v>7.9</v>
      </c>
      <c r="T1108" s="52"/>
      <c r="U1108" s="52"/>
    </row>
    <row r="1109" spans="1:21" s="46" customFormat="1" ht="16.5" thickTop="1" thickBot="1" x14ac:dyDescent="0.3">
      <c r="A1109" s="50" t="s">
        <v>11173</v>
      </c>
      <c r="B1109" s="43" t="s">
        <v>11174</v>
      </c>
      <c r="C1109" s="43" t="s">
        <v>38</v>
      </c>
      <c r="D1109" s="43" t="s">
        <v>17</v>
      </c>
      <c r="E1109" s="43" t="s">
        <v>18</v>
      </c>
      <c r="F1109" s="43" t="s">
        <v>9199</v>
      </c>
      <c r="G1109" s="48">
        <v>46260.805555555555</v>
      </c>
      <c r="H1109" s="48">
        <f>VLOOKUP(A1109,'[1]Your Jira Issues'!$A:$H,8,0)</f>
        <v>46270.631249999999</v>
      </c>
      <c r="I1109" s="43">
        <v>596</v>
      </c>
      <c r="J1109" s="43" t="s">
        <v>1156</v>
      </c>
      <c r="K1109" s="43" t="s">
        <v>8343</v>
      </c>
      <c r="L1109" s="43" t="s">
        <v>20</v>
      </c>
      <c r="M1109" s="43">
        <v>346</v>
      </c>
      <c r="N1109" s="43">
        <v>49</v>
      </c>
      <c r="O1109" s="43">
        <v>82</v>
      </c>
      <c r="P1109" s="43" t="s">
        <v>1440</v>
      </c>
      <c r="Q1109" s="43" t="s">
        <v>1517</v>
      </c>
      <c r="R1109" s="43" t="s">
        <v>11329</v>
      </c>
      <c r="S1109" s="52">
        <f t="shared" si="17"/>
        <v>9.83</v>
      </c>
      <c r="T1109" s="47"/>
      <c r="U1109" s="47"/>
    </row>
    <row r="1110" spans="1:21" ht="16.5" thickTop="1" thickBot="1" x14ac:dyDescent="0.3">
      <c r="A1110" s="51" t="s">
        <v>11171</v>
      </c>
      <c r="B1110" s="52" t="s">
        <v>11172</v>
      </c>
      <c r="C1110" s="52" t="s">
        <v>39</v>
      </c>
      <c r="D1110" s="52" t="s">
        <v>17</v>
      </c>
      <c r="E1110" s="52" t="s">
        <v>18</v>
      </c>
      <c r="F1110" s="52" t="s">
        <v>32</v>
      </c>
      <c r="G1110" s="53">
        <v>46260.808333333334</v>
      </c>
      <c r="H1110" s="53">
        <v>46262.45</v>
      </c>
      <c r="I1110" s="52">
        <v>280</v>
      </c>
      <c r="J1110" s="52" t="s">
        <v>1156</v>
      </c>
      <c r="K1110" s="52" t="s">
        <v>1156</v>
      </c>
      <c r="L1110" s="52" t="s">
        <v>25</v>
      </c>
      <c r="M1110" s="52"/>
      <c r="N1110" s="52"/>
      <c r="O1110" s="52">
        <v>38</v>
      </c>
      <c r="P1110" s="52" t="s">
        <v>11328</v>
      </c>
      <c r="Q1110" s="52" t="s">
        <v>1517</v>
      </c>
      <c r="R1110" s="52"/>
      <c r="S1110" s="52">
        <f t="shared" si="17"/>
        <v>1.64</v>
      </c>
      <c r="T1110" s="52"/>
      <c r="U1110" s="52"/>
    </row>
    <row r="1111" spans="1:21" s="46" customFormat="1" ht="16.5" thickTop="1" thickBot="1" x14ac:dyDescent="0.3">
      <c r="A1111" s="50" t="s">
        <v>11169</v>
      </c>
      <c r="B1111" s="43" t="s">
        <v>11170</v>
      </c>
      <c r="C1111" s="43" t="s">
        <v>38</v>
      </c>
      <c r="D1111" s="43" t="s">
        <v>17</v>
      </c>
      <c r="E1111" s="43" t="s">
        <v>18</v>
      </c>
      <c r="F1111" s="43" t="s">
        <v>24</v>
      </c>
      <c r="G1111" s="48">
        <v>46260.831944444442</v>
      </c>
      <c r="H1111" s="48">
        <f>VLOOKUP(A1111,'[1]Your Jira Issues'!$A:$H,8,0)</f>
        <v>46267.868055555555</v>
      </c>
      <c r="I1111" s="43">
        <v>6</v>
      </c>
      <c r="J1111" s="43" t="s">
        <v>1156</v>
      </c>
      <c r="K1111" s="43" t="s">
        <v>1156</v>
      </c>
      <c r="L1111" s="43" t="s">
        <v>33</v>
      </c>
      <c r="M1111" s="43">
        <v>7</v>
      </c>
      <c r="N1111" s="43">
        <v>7</v>
      </c>
      <c r="O1111" s="43">
        <v>6</v>
      </c>
      <c r="P1111" s="43" t="s">
        <v>11326</v>
      </c>
      <c r="Q1111" s="43" t="s">
        <v>1517</v>
      </c>
      <c r="R1111" s="43" t="s">
        <v>11327</v>
      </c>
      <c r="S1111" s="52">
        <f t="shared" si="17"/>
        <v>7.04</v>
      </c>
      <c r="T1111" s="47"/>
      <c r="U1111" s="47"/>
    </row>
    <row r="1112" spans="1:21" ht="16.5" thickTop="1" thickBot="1" x14ac:dyDescent="0.3">
      <c r="A1112" s="51" t="s">
        <v>11167</v>
      </c>
      <c r="B1112" s="52" t="s">
        <v>11168</v>
      </c>
      <c r="C1112" s="52" t="s">
        <v>11226</v>
      </c>
      <c r="D1112" s="52" t="s">
        <v>17</v>
      </c>
      <c r="E1112" s="52" t="s">
        <v>18</v>
      </c>
      <c r="F1112" s="52" t="s">
        <v>24</v>
      </c>
      <c r="G1112" s="53">
        <v>46260.837500000001</v>
      </c>
      <c r="H1112" s="53">
        <v>46263.417361111111</v>
      </c>
      <c r="I1112" s="52">
        <v>4</v>
      </c>
      <c r="J1112" s="52" t="s">
        <v>1156</v>
      </c>
      <c r="K1112" s="52" t="s">
        <v>1156</v>
      </c>
      <c r="L1112" s="52" t="s">
        <v>33</v>
      </c>
      <c r="M1112" s="52"/>
      <c r="N1112" s="52"/>
      <c r="O1112" s="52">
        <v>4</v>
      </c>
      <c r="P1112" s="52" t="s">
        <v>11324</v>
      </c>
      <c r="Q1112" s="52" t="s">
        <v>1517</v>
      </c>
      <c r="R1112" s="52" t="s">
        <v>11325</v>
      </c>
      <c r="S1112" s="52">
        <f t="shared" si="17"/>
        <v>2.58</v>
      </c>
      <c r="T1112" s="52"/>
      <c r="U1112" s="52"/>
    </row>
    <row r="1113" spans="1:21" s="46" customFormat="1" ht="16.5" thickTop="1" thickBot="1" x14ac:dyDescent="0.3">
      <c r="A1113" s="50" t="s">
        <v>11165</v>
      </c>
      <c r="B1113" s="43" t="s">
        <v>11166</v>
      </c>
      <c r="C1113" s="43" t="s">
        <v>38</v>
      </c>
      <c r="D1113" s="43" t="s">
        <v>17</v>
      </c>
      <c r="E1113" s="43" t="s">
        <v>18</v>
      </c>
      <c r="F1113" s="43" t="s">
        <v>24</v>
      </c>
      <c r="G1113" s="48">
        <v>46260.842361111114</v>
      </c>
      <c r="H1113" s="48">
        <f>VLOOKUP(A1113,'[1]Your Jira Issues'!$A:$H,8,0)</f>
        <v>46268.738194444442</v>
      </c>
      <c r="I1113" s="43">
        <v>7</v>
      </c>
      <c r="J1113" s="43" t="s">
        <v>2373</v>
      </c>
      <c r="K1113" s="43" t="s">
        <v>8317</v>
      </c>
      <c r="L1113" s="43" t="s">
        <v>33</v>
      </c>
      <c r="M1113" s="43">
        <v>7</v>
      </c>
      <c r="N1113" s="43">
        <v>7</v>
      </c>
      <c r="O1113" s="43">
        <v>7</v>
      </c>
      <c r="P1113" s="43" t="s">
        <v>1425</v>
      </c>
      <c r="Q1113" s="43" t="s">
        <v>1517</v>
      </c>
      <c r="R1113" s="43" t="s">
        <v>11323</v>
      </c>
      <c r="S1113" s="52">
        <f t="shared" si="17"/>
        <v>7.9</v>
      </c>
      <c r="T1113" s="47"/>
      <c r="U1113" s="47"/>
    </row>
    <row r="1114" spans="1:21" ht="16.5" thickTop="1" thickBot="1" x14ac:dyDescent="0.3">
      <c r="A1114" s="51" t="s">
        <v>11163</v>
      </c>
      <c r="B1114" s="52" t="s">
        <v>11164</v>
      </c>
      <c r="C1114" s="52" t="s">
        <v>39</v>
      </c>
      <c r="D1114" s="52" t="s">
        <v>17</v>
      </c>
      <c r="E1114" s="52" t="s">
        <v>18</v>
      </c>
      <c r="F1114" s="52" t="s">
        <v>24</v>
      </c>
      <c r="G1114" s="53">
        <v>46260.847916666666</v>
      </c>
      <c r="H1114" s="53">
        <v>46263.446527777778</v>
      </c>
      <c r="I1114" s="52">
        <v>5</v>
      </c>
      <c r="J1114" s="52" t="s">
        <v>1156</v>
      </c>
      <c r="K1114" s="52" t="s">
        <v>1156</v>
      </c>
      <c r="L1114" s="52" t="s">
        <v>33</v>
      </c>
      <c r="M1114" s="52"/>
      <c r="N1114" s="52"/>
      <c r="O1114" s="52">
        <v>5</v>
      </c>
      <c r="P1114" s="52" t="s">
        <v>11321</v>
      </c>
      <c r="Q1114" s="52" t="s">
        <v>1517</v>
      </c>
      <c r="R1114" s="52" t="s">
        <v>11322</v>
      </c>
      <c r="S1114" s="52">
        <f t="shared" si="17"/>
        <v>2.6</v>
      </c>
      <c r="T1114" s="52"/>
      <c r="U1114" s="52"/>
    </row>
    <row r="1115" spans="1:21" s="46" customFormat="1" ht="16.5" thickTop="1" thickBot="1" x14ac:dyDescent="0.3">
      <c r="A1115" s="50" t="s">
        <v>11161</v>
      </c>
      <c r="B1115" s="43" t="s">
        <v>11162</v>
      </c>
      <c r="C1115" s="43" t="s">
        <v>39</v>
      </c>
      <c r="D1115" s="43" t="s">
        <v>17</v>
      </c>
      <c r="E1115" s="43" t="s">
        <v>18</v>
      </c>
      <c r="F1115" s="43" t="s">
        <v>24</v>
      </c>
      <c r="G1115" s="48">
        <v>46260.865277777775</v>
      </c>
      <c r="H1115" s="48">
        <v>46263.447222222225</v>
      </c>
      <c r="I1115" s="43">
        <v>12</v>
      </c>
      <c r="J1115" s="43" t="s">
        <v>1156</v>
      </c>
      <c r="K1115" s="43" t="s">
        <v>1156</v>
      </c>
      <c r="L1115" s="43" t="s">
        <v>33</v>
      </c>
      <c r="M1115" s="43"/>
      <c r="N1115" s="43"/>
      <c r="O1115" s="43">
        <v>12</v>
      </c>
      <c r="P1115" s="43" t="s">
        <v>11320</v>
      </c>
      <c r="Q1115" s="43" t="s">
        <v>1517</v>
      </c>
      <c r="R1115" s="43"/>
      <c r="S1115" s="52">
        <f t="shared" si="17"/>
        <v>2.58</v>
      </c>
      <c r="T1115" s="47"/>
      <c r="U1115" s="47"/>
    </row>
    <row r="1116" spans="1:21" ht="16.5" thickTop="1" thickBot="1" x14ac:dyDescent="0.3">
      <c r="A1116" s="51" t="s">
        <v>11159</v>
      </c>
      <c r="B1116" s="52" t="s">
        <v>11160</v>
      </c>
      <c r="C1116" s="52" t="s">
        <v>38</v>
      </c>
      <c r="D1116" s="52" t="s">
        <v>17</v>
      </c>
      <c r="E1116" s="52" t="s">
        <v>18</v>
      </c>
      <c r="F1116" s="52" t="s">
        <v>24</v>
      </c>
      <c r="G1116" s="53">
        <v>46260.870138888888</v>
      </c>
      <c r="H1116" s="53">
        <f>VLOOKUP(A1116,'[1]Your Jira Issues'!$A:$H,8,0)</f>
        <v>46267.87222222222</v>
      </c>
      <c r="I1116" s="52">
        <v>11</v>
      </c>
      <c r="J1116" s="52" t="s">
        <v>1156</v>
      </c>
      <c r="K1116" s="52" t="s">
        <v>10281</v>
      </c>
      <c r="L1116" s="52" t="s">
        <v>33</v>
      </c>
      <c r="M1116" s="52">
        <v>11</v>
      </c>
      <c r="N1116" s="52">
        <v>11</v>
      </c>
      <c r="O1116" s="52">
        <v>11</v>
      </c>
      <c r="P1116" s="52" t="s">
        <v>11318</v>
      </c>
      <c r="Q1116" s="52" t="s">
        <v>1546</v>
      </c>
      <c r="R1116" s="52" t="s">
        <v>11319</v>
      </c>
      <c r="S1116" s="52">
        <f t="shared" si="17"/>
        <v>7</v>
      </c>
      <c r="T1116" s="52"/>
      <c r="U1116" s="52"/>
    </row>
    <row r="1117" spans="1:21" s="46" customFormat="1" ht="16.5" thickTop="1" thickBot="1" x14ac:dyDescent="0.3">
      <c r="A1117" s="50" t="s">
        <v>11157</v>
      </c>
      <c r="B1117" s="43" t="s">
        <v>11158</v>
      </c>
      <c r="C1117" s="43" t="s">
        <v>38</v>
      </c>
      <c r="D1117" s="43" t="s">
        <v>17</v>
      </c>
      <c r="E1117" s="43" t="s">
        <v>18</v>
      </c>
      <c r="F1117" s="43" t="s">
        <v>23</v>
      </c>
      <c r="G1117" s="48">
        <v>46260.938194444447</v>
      </c>
      <c r="H1117" s="48">
        <f>VLOOKUP(A1117,'[1]Your Jira Issues'!$A:$H,8,0)</f>
        <v>46267.876388888886</v>
      </c>
      <c r="I1117" s="43">
        <v>25</v>
      </c>
      <c r="J1117" s="43" t="s">
        <v>1156</v>
      </c>
      <c r="K1117" s="43" t="s">
        <v>10281</v>
      </c>
      <c r="L1117" s="43" t="s">
        <v>33</v>
      </c>
      <c r="M1117" s="43">
        <v>25</v>
      </c>
      <c r="N1117" s="43">
        <v>25</v>
      </c>
      <c r="O1117" s="43">
        <v>25</v>
      </c>
      <c r="P1117" s="43" t="s">
        <v>11317</v>
      </c>
      <c r="Q1117" s="43" t="s">
        <v>1546</v>
      </c>
      <c r="R1117" s="43"/>
      <c r="S1117" s="52">
        <f t="shared" si="17"/>
        <v>6.94</v>
      </c>
      <c r="T1117" s="47"/>
      <c r="U1117" s="47"/>
    </row>
    <row r="1118" spans="1:21" ht="16.5" thickTop="1" thickBot="1" x14ac:dyDescent="0.3">
      <c r="A1118" s="51" t="s">
        <v>11155</v>
      </c>
      <c r="B1118" s="52" t="s">
        <v>11156</v>
      </c>
      <c r="C1118" s="52" t="s">
        <v>38</v>
      </c>
      <c r="D1118" s="52" t="s">
        <v>17</v>
      </c>
      <c r="E1118" s="52" t="s">
        <v>18</v>
      </c>
      <c r="F1118" s="52" t="s">
        <v>23</v>
      </c>
      <c r="G1118" s="53">
        <v>46260.960416666669</v>
      </c>
      <c r="H1118" s="53">
        <f>VLOOKUP(A1118,'[1]Your Jira Issues'!$A:$H,8,0)</f>
        <v>46270.650694444441</v>
      </c>
      <c r="I1118" s="52">
        <v>12</v>
      </c>
      <c r="J1118" s="52" t="s">
        <v>1156</v>
      </c>
      <c r="K1118" s="52" t="s">
        <v>1156</v>
      </c>
      <c r="L1118" s="52" t="s">
        <v>33</v>
      </c>
      <c r="M1118" s="52">
        <v>12</v>
      </c>
      <c r="N1118" s="52">
        <v>12</v>
      </c>
      <c r="O1118" s="52">
        <v>12</v>
      </c>
      <c r="P1118" s="52" t="s">
        <v>11315</v>
      </c>
      <c r="Q1118" s="52" t="s">
        <v>1517</v>
      </c>
      <c r="R1118" s="52" t="s">
        <v>11316</v>
      </c>
      <c r="S1118" s="52">
        <f t="shared" si="17"/>
        <v>9.69</v>
      </c>
      <c r="T1118" s="52"/>
      <c r="U1118" s="52"/>
    </row>
    <row r="1119" spans="1:21" s="46" customFormat="1" ht="16.5" thickTop="1" thickBot="1" x14ac:dyDescent="0.3">
      <c r="A1119" s="50" t="s">
        <v>11153</v>
      </c>
      <c r="B1119" s="43" t="s">
        <v>11154</v>
      </c>
      <c r="C1119" s="43" t="s">
        <v>38</v>
      </c>
      <c r="D1119" s="43" t="s">
        <v>17</v>
      </c>
      <c r="E1119" s="43" t="s">
        <v>18</v>
      </c>
      <c r="F1119" s="43" t="s">
        <v>32</v>
      </c>
      <c r="G1119" s="48">
        <v>46261.477777777778</v>
      </c>
      <c r="H1119" s="48">
        <f>VLOOKUP(A1119,'[1]Your Jira Issues'!$A:$H,8,0)</f>
        <v>46268.591666666667</v>
      </c>
      <c r="I1119" s="43">
        <v>120</v>
      </c>
      <c r="J1119" s="43" t="s">
        <v>1156</v>
      </c>
      <c r="K1119" s="43" t="s">
        <v>1156</v>
      </c>
      <c r="L1119" s="43" t="s">
        <v>20</v>
      </c>
      <c r="M1119" s="43">
        <v>120</v>
      </c>
      <c r="N1119" s="43">
        <v>20</v>
      </c>
      <c r="O1119" s="43">
        <v>20</v>
      </c>
      <c r="P1119" s="43" t="s">
        <v>10576</v>
      </c>
      <c r="Q1119" s="43" t="s">
        <v>1517</v>
      </c>
      <c r="R1119" s="43" t="s">
        <v>11314</v>
      </c>
      <c r="S1119" s="52">
        <f t="shared" si="17"/>
        <v>7.11</v>
      </c>
      <c r="T1119" s="47"/>
      <c r="U1119" s="47"/>
    </row>
    <row r="1120" spans="1:21" ht="16.5" thickTop="1" thickBot="1" x14ac:dyDescent="0.3">
      <c r="A1120" s="51" t="s">
        <v>11151</v>
      </c>
      <c r="B1120" s="52" t="s">
        <v>11152</v>
      </c>
      <c r="C1120" s="52" t="s">
        <v>38</v>
      </c>
      <c r="D1120" s="52" t="s">
        <v>17</v>
      </c>
      <c r="E1120" s="52" t="s">
        <v>18</v>
      </c>
      <c r="F1120" s="52" t="s">
        <v>32</v>
      </c>
      <c r="G1120" s="53">
        <v>46261.511111111111</v>
      </c>
      <c r="H1120" s="53">
        <f>VLOOKUP(A1120,'[1]Your Jira Issues'!$A:$H,8,0)</f>
        <v>46267.742361111108</v>
      </c>
      <c r="I1120" s="52">
        <v>177</v>
      </c>
      <c r="J1120" s="52" t="s">
        <v>2373</v>
      </c>
      <c r="K1120" s="52" t="s">
        <v>8315</v>
      </c>
      <c r="L1120" s="52" t="s">
        <v>33</v>
      </c>
      <c r="M1120" s="52">
        <v>176</v>
      </c>
      <c r="N1120" s="52">
        <v>176</v>
      </c>
      <c r="O1120" s="52">
        <v>177</v>
      </c>
      <c r="P1120" s="52" t="s">
        <v>1483</v>
      </c>
      <c r="Q1120" s="52" t="s">
        <v>1517</v>
      </c>
      <c r="R1120" s="52" t="s">
        <v>11313</v>
      </c>
      <c r="S1120" s="52">
        <f t="shared" si="17"/>
        <v>6.23</v>
      </c>
      <c r="T1120" s="52"/>
      <c r="U1120" s="52"/>
    </row>
    <row r="1121" spans="1:21" s="46" customFormat="1" ht="16.5" thickTop="1" thickBot="1" x14ac:dyDescent="0.3">
      <c r="A1121" s="50" t="s">
        <v>11149</v>
      </c>
      <c r="B1121" s="43" t="s">
        <v>11150</v>
      </c>
      <c r="C1121" s="43" t="s">
        <v>38</v>
      </c>
      <c r="D1121" s="43" t="s">
        <v>17</v>
      </c>
      <c r="E1121" s="43" t="s">
        <v>18</v>
      </c>
      <c r="F1121" s="43" t="s">
        <v>23</v>
      </c>
      <c r="G1121" s="48">
        <v>46261.522222222222</v>
      </c>
      <c r="H1121" s="48">
        <f>VLOOKUP(A1121,'[1]Your Jira Issues'!$A:$H,8,0)</f>
        <v>46270.497916666667</v>
      </c>
      <c r="I1121" s="43">
        <v>273</v>
      </c>
      <c r="J1121" s="43" t="s">
        <v>2373</v>
      </c>
      <c r="K1121" s="43" t="s">
        <v>8315</v>
      </c>
      <c r="L1121" s="43" t="s">
        <v>33</v>
      </c>
      <c r="M1121" s="43">
        <v>273</v>
      </c>
      <c r="N1121" s="43">
        <v>273</v>
      </c>
      <c r="O1121" s="43">
        <v>273</v>
      </c>
      <c r="P1121" s="43" t="s">
        <v>9526</v>
      </c>
      <c r="Q1121" s="43" t="s">
        <v>1517</v>
      </c>
      <c r="R1121" s="43" t="s">
        <v>11312</v>
      </c>
      <c r="S1121" s="52">
        <f t="shared" si="17"/>
        <v>8.98</v>
      </c>
      <c r="T1121" s="47"/>
      <c r="U1121" s="47"/>
    </row>
    <row r="1122" spans="1:21" ht="16.5" thickTop="1" thickBot="1" x14ac:dyDescent="0.3">
      <c r="A1122" s="51" t="s">
        <v>11147</v>
      </c>
      <c r="B1122" s="52" t="s">
        <v>11148</v>
      </c>
      <c r="C1122" s="52" t="s">
        <v>1129</v>
      </c>
      <c r="D1122" s="52" t="s">
        <v>17</v>
      </c>
      <c r="E1122" s="52" t="s">
        <v>18</v>
      </c>
      <c r="F1122" s="52" t="s">
        <v>28</v>
      </c>
      <c r="G1122" s="53">
        <v>46261.542361111111</v>
      </c>
      <c r="H1122" s="53">
        <v>46263.558333333334</v>
      </c>
      <c r="I1122" s="52">
        <v>569</v>
      </c>
      <c r="J1122" s="52" t="s">
        <v>2373</v>
      </c>
      <c r="K1122" s="52" t="s">
        <v>8264</v>
      </c>
      <c r="L1122" s="52" t="s">
        <v>20</v>
      </c>
      <c r="M1122" s="52"/>
      <c r="N1122" s="52"/>
      <c r="O1122" s="52">
        <v>86</v>
      </c>
      <c r="P1122" s="52" t="s">
        <v>11310</v>
      </c>
      <c r="Q1122" s="52" t="s">
        <v>1514</v>
      </c>
      <c r="R1122" s="52" t="s">
        <v>11311</v>
      </c>
      <c r="S1122" s="52">
        <f t="shared" ref="S1122:S1185" si="18">IF(OR(G1122="",H1122=""),"",ROUND(H1122-G1122,2))</f>
        <v>2.02</v>
      </c>
      <c r="T1122" s="52"/>
      <c r="U1122" s="52"/>
    </row>
    <row r="1123" spans="1:21" s="46" customFormat="1" ht="16.5" thickTop="1" thickBot="1" x14ac:dyDescent="0.3">
      <c r="A1123" s="50" t="s">
        <v>11145</v>
      </c>
      <c r="B1123" s="43" t="s">
        <v>11146</v>
      </c>
      <c r="C1123" s="43" t="s">
        <v>38</v>
      </c>
      <c r="D1123" s="43" t="s">
        <v>17</v>
      </c>
      <c r="E1123" s="43" t="s">
        <v>19</v>
      </c>
      <c r="F1123" s="43" t="s">
        <v>19</v>
      </c>
      <c r="G1123" s="48">
        <v>46261.57916666667</v>
      </c>
      <c r="H1123" s="48">
        <v>46263.415277777778</v>
      </c>
      <c r="I1123" s="43">
        <v>5</v>
      </c>
      <c r="J1123" s="43" t="s">
        <v>1156</v>
      </c>
      <c r="K1123" s="43" t="s">
        <v>1156</v>
      </c>
      <c r="L1123" s="43" t="s">
        <v>37</v>
      </c>
      <c r="M1123" s="43">
        <v>5</v>
      </c>
      <c r="N1123" s="43">
        <v>5</v>
      </c>
      <c r="O1123" s="43">
        <v>5</v>
      </c>
      <c r="P1123" s="43" t="s">
        <v>10843</v>
      </c>
      <c r="Q1123" s="43" t="s">
        <v>1514</v>
      </c>
      <c r="R1123" s="43" t="s">
        <v>11309</v>
      </c>
      <c r="S1123" s="52">
        <f t="shared" si="18"/>
        <v>1.84</v>
      </c>
      <c r="T1123" s="47"/>
      <c r="U1123" s="47"/>
    </row>
    <row r="1124" spans="1:21" ht="16.5" thickTop="1" thickBot="1" x14ac:dyDescent="0.3">
      <c r="A1124" s="51" t="s">
        <v>11143</v>
      </c>
      <c r="B1124" s="52" t="s">
        <v>11144</v>
      </c>
      <c r="C1124" s="52" t="s">
        <v>38</v>
      </c>
      <c r="D1124" s="52" t="s">
        <v>17</v>
      </c>
      <c r="E1124" s="52" t="s">
        <v>18</v>
      </c>
      <c r="F1124" s="52" t="s">
        <v>32</v>
      </c>
      <c r="G1124" s="53">
        <v>46261.579861111109</v>
      </c>
      <c r="H1124" s="53">
        <f>VLOOKUP(A1124,'[1]Your Jira Issues'!$A:$H,8,0)</f>
        <v>46266.480555555558</v>
      </c>
      <c r="I1124" s="52">
        <v>2465</v>
      </c>
      <c r="J1124" s="52" t="s">
        <v>2373</v>
      </c>
      <c r="K1124" s="52" t="s">
        <v>8264</v>
      </c>
      <c r="L1124" s="52" t="s">
        <v>8486</v>
      </c>
      <c r="M1124" s="52">
        <v>2465</v>
      </c>
      <c r="N1124" s="52">
        <v>2465</v>
      </c>
      <c r="O1124" s="52">
        <v>2465</v>
      </c>
      <c r="P1124" s="52" t="s">
        <v>11033</v>
      </c>
      <c r="Q1124" s="52" t="s">
        <v>1517</v>
      </c>
      <c r="R1124" s="52" t="s">
        <v>11308</v>
      </c>
      <c r="S1124" s="52">
        <f t="shared" si="18"/>
        <v>4.9000000000000004</v>
      </c>
      <c r="T1124" s="52"/>
      <c r="U1124" s="52"/>
    </row>
    <row r="1125" spans="1:21" s="46" customFormat="1" ht="16.5" thickTop="1" thickBot="1" x14ac:dyDescent="0.3">
      <c r="A1125" s="50" t="s">
        <v>11141</v>
      </c>
      <c r="B1125" s="43" t="s">
        <v>11142</v>
      </c>
      <c r="C1125" s="43" t="s">
        <v>38</v>
      </c>
      <c r="D1125" s="43" t="s">
        <v>17</v>
      </c>
      <c r="E1125" s="43" t="s">
        <v>18</v>
      </c>
      <c r="F1125" s="43" t="s">
        <v>32</v>
      </c>
      <c r="G1125" s="48">
        <v>46261.593055555553</v>
      </c>
      <c r="H1125" s="48">
        <f>VLOOKUP(A1125,'[1]Your Jira Issues'!$A:$H,8,0)</f>
        <v>46268.750694444447</v>
      </c>
      <c r="I1125" s="43">
        <v>1</v>
      </c>
      <c r="J1125" s="43"/>
      <c r="K1125" s="43" t="s">
        <v>8310</v>
      </c>
      <c r="L1125" s="43" t="s">
        <v>33</v>
      </c>
      <c r="M1125" s="43">
        <v>1</v>
      </c>
      <c r="N1125" s="43">
        <v>1</v>
      </c>
      <c r="O1125" s="43">
        <v>1</v>
      </c>
      <c r="P1125" s="43" t="s">
        <v>11285</v>
      </c>
      <c r="Q1125" s="43" t="s">
        <v>1546</v>
      </c>
      <c r="R1125" s="43" t="s">
        <v>11307</v>
      </c>
      <c r="S1125" s="52">
        <f t="shared" si="18"/>
        <v>7.16</v>
      </c>
      <c r="T1125" s="47"/>
      <c r="U1125" s="47"/>
    </row>
    <row r="1126" spans="1:21" ht="16.5" thickTop="1" thickBot="1" x14ac:dyDescent="0.3">
      <c r="A1126" s="51" t="s">
        <v>11139</v>
      </c>
      <c r="B1126" s="52" t="s">
        <v>11140</v>
      </c>
      <c r="C1126" s="52" t="s">
        <v>11226</v>
      </c>
      <c r="D1126" s="52" t="s">
        <v>17</v>
      </c>
      <c r="E1126" s="52" t="s">
        <v>18</v>
      </c>
      <c r="F1126" s="52" t="s">
        <v>32</v>
      </c>
      <c r="G1126" s="53">
        <v>46261.631249999999</v>
      </c>
      <c r="H1126" s="53">
        <v>46261.8</v>
      </c>
      <c r="I1126" s="52">
        <v>3</v>
      </c>
      <c r="J1126" s="52" t="s">
        <v>1156</v>
      </c>
      <c r="K1126" s="52" t="s">
        <v>1156</v>
      </c>
      <c r="L1126" s="52" t="s">
        <v>33</v>
      </c>
      <c r="M1126" s="52"/>
      <c r="N1126" s="52"/>
      <c r="O1126" s="52">
        <v>3</v>
      </c>
      <c r="P1126" s="52" t="s">
        <v>1457</v>
      </c>
      <c r="Q1126" s="52" t="s">
        <v>1514</v>
      </c>
      <c r="R1126" s="52"/>
      <c r="S1126" s="52">
        <f t="shared" si="18"/>
        <v>0.17</v>
      </c>
      <c r="T1126" s="52"/>
      <c r="U1126" s="52"/>
    </row>
    <row r="1127" spans="1:21" s="46" customFormat="1" ht="16.5" thickTop="1" thickBot="1" x14ac:dyDescent="0.3">
      <c r="A1127" s="50" t="s">
        <v>11137</v>
      </c>
      <c r="B1127" s="43" t="s">
        <v>11138</v>
      </c>
      <c r="C1127" s="43" t="s">
        <v>38</v>
      </c>
      <c r="D1127" s="43" t="s">
        <v>17</v>
      </c>
      <c r="E1127" s="43" t="s">
        <v>18</v>
      </c>
      <c r="F1127" s="43" t="s">
        <v>28</v>
      </c>
      <c r="G1127" s="48">
        <v>46261.665277777778</v>
      </c>
      <c r="H1127" s="48">
        <f>VLOOKUP(A1127,'[1]Your Jira Issues'!$A:$H,8,0)</f>
        <v>46267.795138888891</v>
      </c>
      <c r="I1127" s="43">
        <v>25</v>
      </c>
      <c r="J1127" s="43" t="s">
        <v>1156</v>
      </c>
      <c r="K1127" s="43" t="s">
        <v>1156</v>
      </c>
      <c r="L1127" s="43" t="s">
        <v>20</v>
      </c>
      <c r="M1127" s="43">
        <v>25</v>
      </c>
      <c r="N1127" s="43">
        <v>5</v>
      </c>
      <c r="O1127" s="43">
        <v>5</v>
      </c>
      <c r="P1127" s="43" t="s">
        <v>8788</v>
      </c>
      <c r="Q1127" s="43" t="s">
        <v>1517</v>
      </c>
      <c r="R1127" s="43" t="s">
        <v>11306</v>
      </c>
      <c r="S1127" s="52">
        <f t="shared" si="18"/>
        <v>6.13</v>
      </c>
      <c r="T1127" s="47"/>
      <c r="U1127" s="47"/>
    </row>
    <row r="1128" spans="1:21" ht="16.5" thickTop="1" thickBot="1" x14ac:dyDescent="0.3">
      <c r="A1128" s="51" t="s">
        <v>11135</v>
      </c>
      <c r="B1128" s="52" t="s">
        <v>11136</v>
      </c>
      <c r="C1128" s="52" t="s">
        <v>38</v>
      </c>
      <c r="D1128" s="52" t="s">
        <v>17</v>
      </c>
      <c r="E1128" s="52" t="s">
        <v>18</v>
      </c>
      <c r="F1128" s="52" t="s">
        <v>32</v>
      </c>
      <c r="G1128" s="53">
        <v>46261.681250000001</v>
      </c>
      <c r="H1128" s="53">
        <f>VLOOKUP(A1128,'[1]Your Jira Issues'!$A:$H,8,0)</f>
        <v>46266.849305555559</v>
      </c>
      <c r="I1128" s="52">
        <v>1</v>
      </c>
      <c r="J1128" s="52" t="s">
        <v>1156</v>
      </c>
      <c r="K1128" s="52" t="s">
        <v>1156</v>
      </c>
      <c r="L1128" s="52" t="s">
        <v>33</v>
      </c>
      <c r="M1128" s="52">
        <v>1</v>
      </c>
      <c r="N1128" s="52">
        <v>1</v>
      </c>
      <c r="O1128" s="52">
        <v>1</v>
      </c>
      <c r="P1128" s="52" t="s">
        <v>9889</v>
      </c>
      <c r="Q1128" s="52" t="s">
        <v>1517</v>
      </c>
      <c r="R1128" s="52"/>
      <c r="S1128" s="52">
        <f t="shared" si="18"/>
        <v>5.17</v>
      </c>
      <c r="T1128" s="52"/>
      <c r="U1128" s="52"/>
    </row>
    <row r="1129" spans="1:21" s="46" customFormat="1" ht="16.5" thickTop="1" thickBot="1" x14ac:dyDescent="0.3">
      <c r="A1129" s="50" t="s">
        <v>11133</v>
      </c>
      <c r="B1129" s="43" t="s">
        <v>11134</v>
      </c>
      <c r="C1129" s="43" t="s">
        <v>38</v>
      </c>
      <c r="D1129" s="43" t="s">
        <v>17</v>
      </c>
      <c r="E1129" s="43" t="s">
        <v>18</v>
      </c>
      <c r="F1129" s="43" t="s">
        <v>28</v>
      </c>
      <c r="G1129" s="48">
        <v>46261.688888888886</v>
      </c>
      <c r="H1129" s="48">
        <f>VLOOKUP(A1129,'[1]Your Jira Issues'!$A:$H,8,0)</f>
        <v>46266.792361111111</v>
      </c>
      <c r="I1129" s="43">
        <v>1</v>
      </c>
      <c r="J1129" s="43" t="s">
        <v>1156</v>
      </c>
      <c r="K1129" s="43" t="s">
        <v>1156</v>
      </c>
      <c r="L1129" s="43" t="s">
        <v>33</v>
      </c>
      <c r="M1129" s="43">
        <v>1</v>
      </c>
      <c r="N1129" s="43">
        <v>1</v>
      </c>
      <c r="O1129" s="43">
        <v>1</v>
      </c>
      <c r="P1129" s="43" t="s">
        <v>9030</v>
      </c>
      <c r="Q1129" s="43" t="s">
        <v>1517</v>
      </c>
      <c r="R1129" s="43"/>
      <c r="S1129" s="52">
        <f t="shared" si="18"/>
        <v>5.0999999999999996</v>
      </c>
      <c r="T1129" s="47"/>
      <c r="U1129" s="47"/>
    </row>
    <row r="1130" spans="1:21" ht="16.5" thickTop="1" thickBot="1" x14ac:dyDescent="0.3">
      <c r="A1130" s="51" t="s">
        <v>11131</v>
      </c>
      <c r="B1130" s="52" t="s">
        <v>11132</v>
      </c>
      <c r="C1130" s="52" t="s">
        <v>38</v>
      </c>
      <c r="D1130" s="52" t="s">
        <v>17</v>
      </c>
      <c r="E1130" s="52" t="s">
        <v>18</v>
      </c>
      <c r="F1130" s="52" t="s">
        <v>9199</v>
      </c>
      <c r="G1130" s="53">
        <v>46261.689583333333</v>
      </c>
      <c r="H1130" s="53">
        <f>VLOOKUP(A1130,'[1]Your Jira Issues'!$A:$H,8,0)</f>
        <v>46270.679861111108</v>
      </c>
      <c r="I1130" s="52">
        <v>107</v>
      </c>
      <c r="J1130" s="52" t="s">
        <v>1156</v>
      </c>
      <c r="K1130" s="52" t="s">
        <v>1156</v>
      </c>
      <c r="L1130" s="52" t="s">
        <v>20</v>
      </c>
      <c r="M1130" s="52">
        <v>102</v>
      </c>
      <c r="N1130" s="52">
        <v>22</v>
      </c>
      <c r="O1130" s="52">
        <v>27</v>
      </c>
      <c r="P1130" s="52" t="s">
        <v>11065</v>
      </c>
      <c r="Q1130" s="52" t="s">
        <v>1517</v>
      </c>
      <c r="R1130" s="52" t="s">
        <v>11305</v>
      </c>
      <c r="S1130" s="52">
        <f t="shared" si="18"/>
        <v>8.99</v>
      </c>
      <c r="T1130" s="52"/>
      <c r="U1130" s="52"/>
    </row>
    <row r="1131" spans="1:21" s="46" customFormat="1" ht="16.5" thickTop="1" thickBot="1" x14ac:dyDescent="0.3">
      <c r="A1131" s="50" t="s">
        <v>11129</v>
      </c>
      <c r="B1131" s="43" t="s">
        <v>11130</v>
      </c>
      <c r="C1131" s="43" t="s">
        <v>38</v>
      </c>
      <c r="D1131" s="43" t="s">
        <v>17</v>
      </c>
      <c r="E1131" s="43" t="s">
        <v>18</v>
      </c>
      <c r="F1131" s="43" t="s">
        <v>32</v>
      </c>
      <c r="G1131" s="48">
        <v>46261.711111111108</v>
      </c>
      <c r="H1131" s="48">
        <f>VLOOKUP(A1131,'[1]Your Jira Issues'!$A:$H,8,0)</f>
        <v>46270.686111111114</v>
      </c>
      <c r="I1131" s="43">
        <v>8</v>
      </c>
      <c r="J1131" s="43" t="s">
        <v>1156</v>
      </c>
      <c r="K1131" s="43" t="s">
        <v>1156</v>
      </c>
      <c r="L1131" s="43" t="s">
        <v>33</v>
      </c>
      <c r="M1131" s="43">
        <v>8</v>
      </c>
      <c r="N1131" s="43">
        <v>8</v>
      </c>
      <c r="O1131" s="43">
        <v>8</v>
      </c>
      <c r="P1131" s="43" t="s">
        <v>11303</v>
      </c>
      <c r="Q1131" s="43" t="s">
        <v>1546</v>
      </c>
      <c r="R1131" s="43" t="s">
        <v>11304</v>
      </c>
      <c r="S1131" s="52">
        <f t="shared" si="18"/>
        <v>8.98</v>
      </c>
      <c r="T1131" s="47"/>
      <c r="U1131" s="47"/>
    </row>
    <row r="1132" spans="1:21" ht="16.5" thickTop="1" thickBot="1" x14ac:dyDescent="0.3">
      <c r="A1132" s="51" t="s">
        <v>11127</v>
      </c>
      <c r="B1132" s="52" t="s">
        <v>11128</v>
      </c>
      <c r="C1132" s="52" t="s">
        <v>11226</v>
      </c>
      <c r="D1132" s="52" t="s">
        <v>17</v>
      </c>
      <c r="E1132" s="52" t="s">
        <v>18</v>
      </c>
      <c r="F1132" s="52" t="s">
        <v>28</v>
      </c>
      <c r="G1132" s="53">
        <v>46261.75</v>
      </c>
      <c r="H1132" s="53">
        <v>46263.78125</v>
      </c>
      <c r="I1132" s="52">
        <v>162</v>
      </c>
      <c r="J1132" s="52" t="s">
        <v>1156</v>
      </c>
      <c r="K1132" s="52" t="s">
        <v>1156</v>
      </c>
      <c r="L1132" s="52" t="s">
        <v>33</v>
      </c>
      <c r="M1132" s="52"/>
      <c r="N1132" s="52"/>
      <c r="O1132" s="52">
        <v>162</v>
      </c>
      <c r="P1132" s="52" t="s">
        <v>11301</v>
      </c>
      <c r="Q1132" s="52" t="s">
        <v>1517</v>
      </c>
      <c r="R1132" s="52" t="s">
        <v>11302</v>
      </c>
      <c r="S1132" s="52">
        <f t="shared" si="18"/>
        <v>2.0299999999999998</v>
      </c>
      <c r="T1132" s="52"/>
      <c r="U1132" s="52"/>
    </row>
    <row r="1133" spans="1:21" s="46" customFormat="1" ht="16.5" thickTop="1" thickBot="1" x14ac:dyDescent="0.3">
      <c r="A1133" s="50" t="s">
        <v>11126</v>
      </c>
      <c r="B1133" s="43" t="s">
        <v>10067</v>
      </c>
      <c r="C1133" s="43" t="s">
        <v>1129</v>
      </c>
      <c r="D1133" s="43" t="s">
        <v>17</v>
      </c>
      <c r="E1133" s="43" t="s">
        <v>18</v>
      </c>
      <c r="F1133" s="43" t="s">
        <v>10068</v>
      </c>
      <c r="G1133" s="48">
        <v>46261.76458333333</v>
      </c>
      <c r="H1133" s="48">
        <v>46262.784722222219</v>
      </c>
      <c r="I1133" s="43">
        <v>17</v>
      </c>
      <c r="J1133" s="43" t="s">
        <v>2373</v>
      </c>
      <c r="K1133" s="43" t="s">
        <v>8278</v>
      </c>
      <c r="L1133" s="43" t="s">
        <v>31</v>
      </c>
      <c r="M1133" s="43"/>
      <c r="N1133" s="43"/>
      <c r="O1133" s="43">
        <v>16</v>
      </c>
      <c r="P1133" s="43" t="s">
        <v>10825</v>
      </c>
      <c r="Q1133" s="43" t="s">
        <v>1546</v>
      </c>
      <c r="R1133" s="43"/>
      <c r="S1133" s="52">
        <f t="shared" si="18"/>
        <v>1.02</v>
      </c>
      <c r="T1133" s="47"/>
      <c r="U1133" s="47"/>
    </row>
    <row r="1134" spans="1:21" ht="16.5" thickTop="1" thickBot="1" x14ac:dyDescent="0.3">
      <c r="A1134" s="51" t="s">
        <v>11124</v>
      </c>
      <c r="B1134" s="52" t="s">
        <v>11125</v>
      </c>
      <c r="C1134" s="52" t="s">
        <v>5638</v>
      </c>
      <c r="D1134" s="52" t="s">
        <v>17</v>
      </c>
      <c r="E1134" s="52" t="s">
        <v>18</v>
      </c>
      <c r="F1134" s="52" t="s">
        <v>32</v>
      </c>
      <c r="G1134" s="53">
        <v>46261.770138888889</v>
      </c>
      <c r="H1134" s="53">
        <v>46262.53402777778</v>
      </c>
      <c r="I1134" s="52">
        <v>11</v>
      </c>
      <c r="J1134" s="52" t="s">
        <v>2373</v>
      </c>
      <c r="K1134" s="52" t="s">
        <v>8326</v>
      </c>
      <c r="L1134" s="52" t="s">
        <v>33</v>
      </c>
      <c r="M1134" s="52"/>
      <c r="N1134" s="52"/>
      <c r="O1134" s="52">
        <v>11</v>
      </c>
      <c r="P1134" s="52" t="s">
        <v>10260</v>
      </c>
      <c r="Q1134" s="52" t="s">
        <v>1514</v>
      </c>
      <c r="R1134" s="52"/>
      <c r="S1134" s="52">
        <f t="shared" si="18"/>
        <v>0.76</v>
      </c>
      <c r="T1134" s="52"/>
      <c r="U1134" s="52"/>
    </row>
    <row r="1135" spans="1:21" s="46" customFormat="1" ht="16.5" thickTop="1" thickBot="1" x14ac:dyDescent="0.3">
      <c r="A1135" s="50" t="s">
        <v>11122</v>
      </c>
      <c r="B1135" s="43" t="s">
        <v>11123</v>
      </c>
      <c r="C1135" s="43" t="s">
        <v>39</v>
      </c>
      <c r="D1135" s="43" t="s">
        <v>17</v>
      </c>
      <c r="E1135" s="43" t="s">
        <v>18</v>
      </c>
      <c r="F1135" s="43" t="s">
        <v>23</v>
      </c>
      <c r="G1135" s="48">
        <v>46261.772222222222</v>
      </c>
      <c r="H1135" s="48">
        <v>46261.772222222222</v>
      </c>
      <c r="I1135" s="43">
        <v>12</v>
      </c>
      <c r="J1135" s="43" t="s">
        <v>1156</v>
      </c>
      <c r="K1135" s="43" t="s">
        <v>10281</v>
      </c>
      <c r="L1135" s="43" t="s">
        <v>33</v>
      </c>
      <c r="M1135" s="43"/>
      <c r="N1135" s="43"/>
      <c r="O1135" s="43">
        <v>12</v>
      </c>
      <c r="P1135" s="43" t="s">
        <v>11300</v>
      </c>
      <c r="Q1135" s="43" t="s">
        <v>1546</v>
      </c>
      <c r="R1135" s="43"/>
      <c r="S1135" s="52">
        <f t="shared" si="18"/>
        <v>0</v>
      </c>
      <c r="T1135" s="47"/>
      <c r="U1135" s="47"/>
    </row>
    <row r="1136" spans="1:21" ht="16.5" thickTop="1" thickBot="1" x14ac:dyDescent="0.3">
      <c r="A1136" s="51" t="s">
        <v>11120</v>
      </c>
      <c r="B1136" s="52" t="s">
        <v>11121</v>
      </c>
      <c r="C1136" s="52" t="s">
        <v>11226</v>
      </c>
      <c r="D1136" s="52" t="s">
        <v>17</v>
      </c>
      <c r="E1136" s="52" t="s">
        <v>18</v>
      </c>
      <c r="F1136" s="52" t="s">
        <v>32</v>
      </c>
      <c r="G1136" s="53">
        <v>46261.775000000001</v>
      </c>
      <c r="H1136" s="53">
        <v>46263.632638888892</v>
      </c>
      <c r="I1136" s="52">
        <v>395</v>
      </c>
      <c r="J1136" s="52" t="s">
        <v>1156</v>
      </c>
      <c r="K1136" s="52" t="s">
        <v>1156</v>
      </c>
      <c r="L1136" s="52" t="s">
        <v>8739</v>
      </c>
      <c r="M1136" s="52"/>
      <c r="N1136" s="52"/>
      <c r="O1136" s="52">
        <v>395</v>
      </c>
      <c r="P1136" s="52" t="s">
        <v>11298</v>
      </c>
      <c r="Q1136" s="52" t="s">
        <v>1517</v>
      </c>
      <c r="R1136" s="52" t="s">
        <v>11299</v>
      </c>
      <c r="S1136" s="52">
        <f t="shared" si="18"/>
        <v>1.86</v>
      </c>
      <c r="T1136" s="52"/>
      <c r="U1136" s="52"/>
    </row>
    <row r="1137" spans="1:21" s="46" customFormat="1" ht="16.5" thickTop="1" thickBot="1" x14ac:dyDescent="0.3">
      <c r="A1137" s="50" t="s">
        <v>11118</v>
      </c>
      <c r="B1137" s="43" t="s">
        <v>11119</v>
      </c>
      <c r="C1137" s="43" t="s">
        <v>38</v>
      </c>
      <c r="D1137" s="43" t="s">
        <v>17</v>
      </c>
      <c r="E1137" s="43" t="s">
        <v>18</v>
      </c>
      <c r="F1137" s="43" t="s">
        <v>32</v>
      </c>
      <c r="G1137" s="48">
        <v>46261.790972222225</v>
      </c>
      <c r="H1137" s="48">
        <f>VLOOKUP(A1137,'[1]Your Jira Issues'!$A:$H,8,0)</f>
        <v>46266.787499999999</v>
      </c>
      <c r="I1137" s="43">
        <v>115</v>
      </c>
      <c r="J1137" s="43" t="s">
        <v>1156</v>
      </c>
      <c r="K1137" s="43" t="s">
        <v>1156</v>
      </c>
      <c r="L1137" s="43" t="s">
        <v>25</v>
      </c>
      <c r="M1137" s="43">
        <v>115</v>
      </c>
      <c r="N1137" s="43">
        <v>24</v>
      </c>
      <c r="O1137" s="43">
        <v>24</v>
      </c>
      <c r="P1137" s="43" t="s">
        <v>10870</v>
      </c>
      <c r="Q1137" s="43" t="s">
        <v>1517</v>
      </c>
      <c r="R1137" s="43" t="s">
        <v>11297</v>
      </c>
      <c r="S1137" s="52">
        <f t="shared" si="18"/>
        <v>5</v>
      </c>
      <c r="T1137" s="47"/>
      <c r="U1137" s="47"/>
    </row>
    <row r="1138" spans="1:21" ht="16.5" thickTop="1" thickBot="1" x14ac:dyDescent="0.3">
      <c r="A1138" s="51" t="s">
        <v>11114</v>
      </c>
      <c r="B1138" s="52" t="s">
        <v>11115</v>
      </c>
      <c r="C1138" s="52" t="s">
        <v>38</v>
      </c>
      <c r="D1138" s="52" t="s">
        <v>17</v>
      </c>
      <c r="E1138" s="52" t="s">
        <v>18</v>
      </c>
      <c r="F1138" s="52" t="s">
        <v>32</v>
      </c>
      <c r="G1138" s="53">
        <v>46261.792361111111</v>
      </c>
      <c r="H1138" s="53">
        <f>VLOOKUP(A1138,'[1]Your Jira Issues'!$A:$H,8,0)</f>
        <v>46266.776388888888</v>
      </c>
      <c r="I1138" s="52">
        <v>1</v>
      </c>
      <c r="J1138" s="52" t="s">
        <v>1156</v>
      </c>
      <c r="K1138" s="52" t="s">
        <v>1156</v>
      </c>
      <c r="L1138" s="52" t="s">
        <v>33</v>
      </c>
      <c r="M1138" s="52">
        <v>1</v>
      </c>
      <c r="N1138" s="52">
        <v>1</v>
      </c>
      <c r="O1138" s="52">
        <v>1</v>
      </c>
      <c r="P1138" s="52" t="s">
        <v>8450</v>
      </c>
      <c r="Q1138" s="52" t="s">
        <v>1517</v>
      </c>
      <c r="R1138" s="52"/>
      <c r="S1138" s="52">
        <f t="shared" si="18"/>
        <v>4.9800000000000004</v>
      </c>
      <c r="T1138" s="52"/>
      <c r="U1138" s="52"/>
    </row>
    <row r="1139" spans="1:21" s="46" customFormat="1" ht="16.5" thickTop="1" thickBot="1" x14ac:dyDescent="0.3">
      <c r="A1139" s="50" t="s">
        <v>11116</v>
      </c>
      <c r="B1139" s="43" t="s">
        <v>11117</v>
      </c>
      <c r="C1139" s="43" t="s">
        <v>38</v>
      </c>
      <c r="D1139" s="43" t="s">
        <v>17</v>
      </c>
      <c r="E1139" s="43" t="s">
        <v>18</v>
      </c>
      <c r="F1139" s="43" t="s">
        <v>9199</v>
      </c>
      <c r="G1139" s="48">
        <v>46261.792361111111</v>
      </c>
      <c r="H1139" s="48">
        <f>VLOOKUP(A1139,'[1]Your Jira Issues'!$A:$H,8,0)</f>
        <v>46266.781944444447</v>
      </c>
      <c r="I1139" s="43">
        <v>5</v>
      </c>
      <c r="J1139" s="43" t="s">
        <v>1156</v>
      </c>
      <c r="K1139" s="43" t="s">
        <v>8331</v>
      </c>
      <c r="L1139" s="43" t="s">
        <v>33</v>
      </c>
      <c r="M1139" s="43">
        <v>5</v>
      </c>
      <c r="N1139" s="43">
        <v>5</v>
      </c>
      <c r="O1139" s="43">
        <v>5</v>
      </c>
      <c r="P1139" s="43" t="s">
        <v>1308</v>
      </c>
      <c r="Q1139" s="43" t="s">
        <v>1514</v>
      </c>
      <c r="R1139" s="43"/>
      <c r="S1139" s="52">
        <f t="shared" si="18"/>
        <v>4.99</v>
      </c>
      <c r="T1139" s="47"/>
      <c r="U1139" s="47"/>
    </row>
    <row r="1140" spans="1:21" ht="16.5" thickTop="1" thickBot="1" x14ac:dyDescent="0.3">
      <c r="A1140" s="51" t="s">
        <v>11112</v>
      </c>
      <c r="B1140" s="52" t="s">
        <v>11113</v>
      </c>
      <c r="C1140" s="52" t="s">
        <v>38</v>
      </c>
      <c r="D1140" s="52" t="s">
        <v>17</v>
      </c>
      <c r="E1140" s="52" t="s">
        <v>18</v>
      </c>
      <c r="F1140" s="52" t="s">
        <v>32</v>
      </c>
      <c r="G1140" s="53">
        <v>46261.794444444444</v>
      </c>
      <c r="H1140" s="53">
        <f>VLOOKUP(A1140,'[1]Your Jira Issues'!$A:$H,8,0)</f>
        <v>46268.79791666667</v>
      </c>
      <c r="I1140" s="52">
        <v>4</v>
      </c>
      <c r="J1140" s="52" t="s">
        <v>2373</v>
      </c>
      <c r="K1140" s="52" t="s">
        <v>8317</v>
      </c>
      <c r="L1140" s="52" t="s">
        <v>33</v>
      </c>
      <c r="M1140" s="52">
        <v>4</v>
      </c>
      <c r="N1140" s="52">
        <v>4</v>
      </c>
      <c r="O1140" s="52">
        <v>4</v>
      </c>
      <c r="P1140" s="52" t="s">
        <v>1425</v>
      </c>
      <c r="Q1140" s="52" t="s">
        <v>1517</v>
      </c>
      <c r="R1140" s="52" t="s">
        <v>11296</v>
      </c>
      <c r="S1140" s="52">
        <f t="shared" si="18"/>
        <v>7</v>
      </c>
      <c r="T1140" s="52"/>
      <c r="U1140" s="52"/>
    </row>
    <row r="1141" spans="1:21" s="46" customFormat="1" ht="16.5" thickTop="1" thickBot="1" x14ac:dyDescent="0.3">
      <c r="A1141" s="50" t="s">
        <v>11110</v>
      </c>
      <c r="B1141" s="43" t="s">
        <v>11111</v>
      </c>
      <c r="C1141" s="43" t="s">
        <v>11226</v>
      </c>
      <c r="D1141" s="43" t="s">
        <v>17</v>
      </c>
      <c r="E1141" s="43" t="s">
        <v>18</v>
      </c>
      <c r="F1141" s="43" t="s">
        <v>9199</v>
      </c>
      <c r="G1141" s="48">
        <v>46262.325694444444</v>
      </c>
      <c r="H1141" s="48">
        <v>46262.325694444444</v>
      </c>
      <c r="I1141" s="43">
        <v>6</v>
      </c>
      <c r="J1141" s="43" t="s">
        <v>1156</v>
      </c>
      <c r="K1141" s="43" t="s">
        <v>1156</v>
      </c>
      <c r="L1141" s="43" t="s">
        <v>29</v>
      </c>
      <c r="M1141" s="43"/>
      <c r="N1141" s="43"/>
      <c r="O1141" s="43">
        <v>6</v>
      </c>
      <c r="P1141" s="43" t="s">
        <v>11295</v>
      </c>
      <c r="Q1141" s="43" t="s">
        <v>1514</v>
      </c>
      <c r="R1141" s="43"/>
      <c r="S1141" s="52">
        <f t="shared" si="18"/>
        <v>0</v>
      </c>
      <c r="T1141" s="47"/>
      <c r="U1141" s="47"/>
    </row>
    <row r="1142" spans="1:21" ht="16.5" thickTop="1" thickBot="1" x14ac:dyDescent="0.3">
      <c r="A1142" s="51" t="s">
        <v>11108</v>
      </c>
      <c r="B1142" s="52" t="s">
        <v>11109</v>
      </c>
      <c r="C1142" s="52" t="s">
        <v>38</v>
      </c>
      <c r="D1142" s="52" t="s">
        <v>17</v>
      </c>
      <c r="E1142" s="52" t="s">
        <v>18</v>
      </c>
      <c r="F1142" s="52" t="s">
        <v>23</v>
      </c>
      <c r="G1142" s="53">
        <v>46262.38958333333</v>
      </c>
      <c r="H1142" s="53">
        <f>VLOOKUP(A1142,'[1]Your Jira Issues'!$A:$H,8,0)</f>
        <v>46266.745138888888</v>
      </c>
      <c r="I1142" s="52">
        <v>2</v>
      </c>
      <c r="J1142" s="52" t="s">
        <v>1156</v>
      </c>
      <c r="K1142" s="52" t="s">
        <v>10281</v>
      </c>
      <c r="L1142" s="52" t="s">
        <v>33</v>
      </c>
      <c r="M1142" s="52">
        <v>2</v>
      </c>
      <c r="N1142" s="52">
        <v>2</v>
      </c>
      <c r="O1142" s="52">
        <v>2</v>
      </c>
      <c r="P1142" s="52" t="s">
        <v>1452</v>
      </c>
      <c r="Q1142" s="52" t="s">
        <v>1546</v>
      </c>
      <c r="R1142" s="52"/>
      <c r="S1142" s="52">
        <f t="shared" si="18"/>
        <v>4.3600000000000003</v>
      </c>
      <c r="T1142" s="52"/>
      <c r="U1142" s="52"/>
    </row>
    <row r="1143" spans="1:21" s="46" customFormat="1" ht="16.5" thickTop="1" thickBot="1" x14ac:dyDescent="0.3">
      <c r="A1143" s="50" t="s">
        <v>11106</v>
      </c>
      <c r="B1143" s="43" t="s">
        <v>11107</v>
      </c>
      <c r="C1143" s="43" t="s">
        <v>38</v>
      </c>
      <c r="D1143" s="43" t="s">
        <v>17</v>
      </c>
      <c r="E1143" s="43" t="s">
        <v>18</v>
      </c>
      <c r="F1143" s="43" t="s">
        <v>23</v>
      </c>
      <c r="G1143" s="48">
        <v>46262.394444444442</v>
      </c>
      <c r="H1143" s="48">
        <f>VLOOKUP(A1143,'[1]Your Jira Issues'!$A:$H,8,0)</f>
        <v>46267.879861111112</v>
      </c>
      <c r="I1143" s="43">
        <v>19</v>
      </c>
      <c r="J1143" s="43" t="s">
        <v>1156</v>
      </c>
      <c r="K1143" s="43" t="s">
        <v>1156</v>
      </c>
      <c r="L1143" s="43" t="s">
        <v>36</v>
      </c>
      <c r="M1143" s="43">
        <v>19</v>
      </c>
      <c r="N1143" s="43">
        <v>19</v>
      </c>
      <c r="O1143" s="43">
        <v>19</v>
      </c>
      <c r="P1143" s="43" t="s">
        <v>1330</v>
      </c>
      <c r="Q1143" s="43" t="s">
        <v>1517</v>
      </c>
      <c r="R1143" s="43" t="s">
        <v>11294</v>
      </c>
      <c r="S1143" s="52">
        <f t="shared" si="18"/>
        <v>5.49</v>
      </c>
      <c r="T1143" s="47"/>
      <c r="U1143" s="47"/>
    </row>
    <row r="1144" spans="1:21" ht="16.5" thickTop="1" thickBot="1" x14ac:dyDescent="0.3">
      <c r="A1144" s="51" t="s">
        <v>11102</v>
      </c>
      <c r="B1144" s="52" t="s">
        <v>11103</v>
      </c>
      <c r="C1144" s="52" t="s">
        <v>38</v>
      </c>
      <c r="D1144" s="52" t="s">
        <v>17</v>
      </c>
      <c r="E1144" s="52" t="s">
        <v>18</v>
      </c>
      <c r="F1144" s="52" t="s">
        <v>23</v>
      </c>
      <c r="G1144" s="53">
        <v>46262.400000000001</v>
      </c>
      <c r="H1144" s="53">
        <f>VLOOKUP(A1144,'[1]Your Jira Issues'!$A:$H,8,0)</f>
        <v>46266.740277777775</v>
      </c>
      <c r="I1144" s="52">
        <v>3</v>
      </c>
      <c r="J1144" s="52" t="s">
        <v>1156</v>
      </c>
      <c r="K1144" s="52" t="s">
        <v>1156</v>
      </c>
      <c r="L1144" s="52" t="s">
        <v>33</v>
      </c>
      <c r="M1144" s="52">
        <v>3</v>
      </c>
      <c r="N1144" s="52">
        <v>3</v>
      </c>
      <c r="O1144" s="52">
        <v>3</v>
      </c>
      <c r="P1144" s="52" t="s">
        <v>11291</v>
      </c>
      <c r="Q1144" s="52" t="s">
        <v>1517</v>
      </c>
      <c r="R1144" s="52"/>
      <c r="S1144" s="52">
        <f t="shared" si="18"/>
        <v>4.34</v>
      </c>
      <c r="T1144" s="52"/>
      <c r="U1144" s="52"/>
    </row>
    <row r="1145" spans="1:21" s="46" customFormat="1" ht="16.5" thickTop="1" thickBot="1" x14ac:dyDescent="0.3">
      <c r="A1145" s="50" t="s">
        <v>11104</v>
      </c>
      <c r="B1145" s="43" t="s">
        <v>11105</v>
      </c>
      <c r="C1145" s="43" t="s">
        <v>11226</v>
      </c>
      <c r="D1145" s="43" t="s">
        <v>17</v>
      </c>
      <c r="E1145" s="43" t="s">
        <v>18</v>
      </c>
      <c r="F1145" s="43" t="s">
        <v>9199</v>
      </c>
      <c r="G1145" s="48">
        <v>46262.400000000001</v>
      </c>
      <c r="H1145" s="48">
        <v>46263.43472222222</v>
      </c>
      <c r="I1145" s="43">
        <v>2222</v>
      </c>
      <c r="J1145" s="43" t="s">
        <v>1156</v>
      </c>
      <c r="K1145" s="43" t="s">
        <v>1156</v>
      </c>
      <c r="L1145" s="43" t="s">
        <v>20</v>
      </c>
      <c r="M1145" s="43"/>
      <c r="N1145" s="43"/>
      <c r="O1145" s="43">
        <v>322</v>
      </c>
      <c r="P1145" s="43" t="s">
        <v>11292</v>
      </c>
      <c r="Q1145" s="43" t="s">
        <v>1517</v>
      </c>
      <c r="R1145" s="43" t="s">
        <v>11293</v>
      </c>
      <c r="S1145" s="52">
        <f t="shared" si="18"/>
        <v>1.03</v>
      </c>
      <c r="T1145" s="47"/>
      <c r="U1145" s="47"/>
    </row>
    <row r="1146" spans="1:21" ht="16.5" thickTop="1" thickBot="1" x14ac:dyDescent="0.3">
      <c r="A1146" s="51" t="s">
        <v>11100</v>
      </c>
      <c r="B1146" s="52" t="s">
        <v>11101</v>
      </c>
      <c r="C1146" s="52" t="s">
        <v>35</v>
      </c>
      <c r="D1146" s="52" t="s">
        <v>17</v>
      </c>
      <c r="E1146" s="52" t="s">
        <v>18</v>
      </c>
      <c r="F1146" s="52" t="s">
        <v>9199</v>
      </c>
      <c r="G1146" s="53">
        <v>46262.418749999997</v>
      </c>
      <c r="H1146" s="53">
        <v>46263.911805555559</v>
      </c>
      <c r="I1146" s="52">
        <v>345</v>
      </c>
      <c r="J1146" s="52" t="s">
        <v>1156</v>
      </c>
      <c r="K1146" s="52" t="s">
        <v>1156</v>
      </c>
      <c r="L1146" s="52" t="s">
        <v>8486</v>
      </c>
      <c r="M1146" s="52"/>
      <c r="N1146" s="52"/>
      <c r="O1146" s="52">
        <v>345</v>
      </c>
      <c r="P1146" s="52" t="s">
        <v>11289</v>
      </c>
      <c r="Q1146" s="52" t="s">
        <v>1514</v>
      </c>
      <c r="R1146" s="52" t="s">
        <v>11290</v>
      </c>
      <c r="S1146" s="52">
        <f t="shared" si="18"/>
        <v>1.49</v>
      </c>
      <c r="T1146" s="52"/>
      <c r="U1146" s="52"/>
    </row>
    <row r="1147" spans="1:21" s="46" customFormat="1" ht="16.5" thickTop="1" thickBot="1" x14ac:dyDescent="0.3">
      <c r="A1147" s="50" t="s">
        <v>11098</v>
      </c>
      <c r="B1147" s="43" t="s">
        <v>11099</v>
      </c>
      <c r="C1147" s="43" t="s">
        <v>38</v>
      </c>
      <c r="D1147" s="43" t="s">
        <v>17</v>
      </c>
      <c r="E1147" s="43" t="s">
        <v>18</v>
      </c>
      <c r="F1147" s="43" t="s">
        <v>32</v>
      </c>
      <c r="G1147" s="48">
        <v>46262.425694444442</v>
      </c>
      <c r="H1147" s="48">
        <f>VLOOKUP(A1147,'[1]Your Jira Issues'!$A:$H,8,0)</f>
        <v>46268.765277777777</v>
      </c>
      <c r="I1147" s="43">
        <v>28</v>
      </c>
      <c r="J1147" s="43" t="s">
        <v>2373</v>
      </c>
      <c r="K1147" s="43" t="s">
        <v>8317</v>
      </c>
      <c r="L1147" s="43" t="s">
        <v>29</v>
      </c>
      <c r="M1147" s="43">
        <v>28</v>
      </c>
      <c r="N1147" s="43">
        <v>28</v>
      </c>
      <c r="O1147" s="43">
        <v>28</v>
      </c>
      <c r="P1147" s="43" t="s">
        <v>11287</v>
      </c>
      <c r="Q1147" s="43" t="s">
        <v>1514</v>
      </c>
      <c r="R1147" s="43" t="s">
        <v>11288</v>
      </c>
      <c r="S1147" s="52">
        <f t="shared" si="18"/>
        <v>6.34</v>
      </c>
      <c r="T1147" s="47"/>
      <c r="U1147" s="47"/>
    </row>
    <row r="1148" spans="1:21" ht="16.5" thickTop="1" thickBot="1" x14ac:dyDescent="0.3">
      <c r="A1148" s="51" t="s">
        <v>11097</v>
      </c>
      <c r="B1148" s="52" t="s">
        <v>10385</v>
      </c>
      <c r="C1148" s="52" t="s">
        <v>38</v>
      </c>
      <c r="D1148" s="52" t="s">
        <v>17</v>
      </c>
      <c r="E1148" s="52" t="s">
        <v>18</v>
      </c>
      <c r="F1148" s="52" t="s">
        <v>19</v>
      </c>
      <c r="G1148" s="53">
        <v>46262.446527777778</v>
      </c>
      <c r="H1148" s="53">
        <f>VLOOKUP(A1148,'[1]Your Jira Issues'!$A:$H,8,0)</f>
        <v>46267.629166666666</v>
      </c>
      <c r="I1148" s="52">
        <v>66</v>
      </c>
      <c r="J1148" s="52" t="s">
        <v>2373</v>
      </c>
      <c r="K1148" s="52" t="s">
        <v>8317</v>
      </c>
      <c r="L1148" s="52" t="s">
        <v>33</v>
      </c>
      <c r="M1148" s="52">
        <v>65</v>
      </c>
      <c r="N1148" s="52">
        <v>65</v>
      </c>
      <c r="O1148" s="52">
        <v>66</v>
      </c>
      <c r="P1148" s="52" t="s">
        <v>8238</v>
      </c>
      <c r="Q1148" s="52" t="s">
        <v>1546</v>
      </c>
      <c r="R1148" s="52"/>
      <c r="S1148" s="52">
        <f t="shared" si="18"/>
        <v>5.18</v>
      </c>
      <c r="T1148" s="52"/>
      <c r="U1148" s="52"/>
    </row>
    <row r="1149" spans="1:21" s="46" customFormat="1" ht="16.5" thickTop="1" thickBot="1" x14ac:dyDescent="0.3">
      <c r="A1149" s="50" t="s">
        <v>11095</v>
      </c>
      <c r="B1149" s="43" t="s">
        <v>11096</v>
      </c>
      <c r="C1149" s="43" t="s">
        <v>38</v>
      </c>
      <c r="D1149" s="43" t="s">
        <v>17</v>
      </c>
      <c r="E1149" s="43" t="s">
        <v>18</v>
      </c>
      <c r="F1149" s="43" t="s">
        <v>32</v>
      </c>
      <c r="G1149" s="48">
        <v>46262.453472222223</v>
      </c>
      <c r="H1149" s="48">
        <f>VLOOKUP(A1149,'[1]Your Jira Issues'!$A:$H,8,0)</f>
        <v>46266.50277777778</v>
      </c>
      <c r="I1149" s="43">
        <v>2</v>
      </c>
      <c r="J1149" s="43" t="s">
        <v>1156</v>
      </c>
      <c r="K1149" s="43" t="s">
        <v>8331</v>
      </c>
      <c r="L1149" s="43" t="s">
        <v>33</v>
      </c>
      <c r="M1149" s="43">
        <v>2</v>
      </c>
      <c r="N1149" s="43">
        <v>2</v>
      </c>
      <c r="O1149" s="43">
        <v>2</v>
      </c>
      <c r="P1149" s="43" t="s">
        <v>10688</v>
      </c>
      <c r="Q1149" s="43" t="s">
        <v>1546</v>
      </c>
      <c r="R1149" s="43"/>
      <c r="S1149" s="52">
        <f t="shared" si="18"/>
        <v>4.05</v>
      </c>
      <c r="T1149" s="47"/>
      <c r="U1149" s="47"/>
    </row>
    <row r="1150" spans="1:21" ht="16.5" thickTop="1" thickBot="1" x14ac:dyDescent="0.3">
      <c r="A1150" s="51" t="s">
        <v>11093</v>
      </c>
      <c r="B1150" s="52" t="s">
        <v>11094</v>
      </c>
      <c r="C1150" s="52" t="s">
        <v>38</v>
      </c>
      <c r="D1150" s="52" t="s">
        <v>17</v>
      </c>
      <c r="E1150" s="52" t="s">
        <v>18</v>
      </c>
      <c r="F1150" s="52" t="s">
        <v>32</v>
      </c>
      <c r="G1150" s="53">
        <v>46262.46597222222</v>
      </c>
      <c r="H1150" s="53">
        <f>VLOOKUP(A1150,'[1]Your Jira Issues'!$A:$H,8,0)</f>
        <v>46267.829861111109</v>
      </c>
      <c r="I1150" s="52">
        <v>2</v>
      </c>
      <c r="J1150" s="52" t="s">
        <v>1156</v>
      </c>
      <c r="K1150" s="52" t="s">
        <v>1156</v>
      </c>
      <c r="L1150" s="52" t="s">
        <v>33</v>
      </c>
      <c r="M1150" s="52">
        <v>2</v>
      </c>
      <c r="N1150" s="52">
        <v>2</v>
      </c>
      <c r="O1150" s="52">
        <v>2</v>
      </c>
      <c r="P1150" s="52" t="s">
        <v>8576</v>
      </c>
      <c r="Q1150" s="52" t="s">
        <v>1517</v>
      </c>
      <c r="R1150" s="52"/>
      <c r="S1150" s="52">
        <f t="shared" si="18"/>
        <v>5.36</v>
      </c>
      <c r="T1150" s="52"/>
      <c r="U1150" s="52"/>
    </row>
    <row r="1151" spans="1:21" s="46" customFormat="1" ht="16.5" thickTop="1" thickBot="1" x14ac:dyDescent="0.3">
      <c r="A1151" s="50" t="s">
        <v>11091</v>
      </c>
      <c r="B1151" s="43" t="s">
        <v>11092</v>
      </c>
      <c r="C1151" s="43" t="s">
        <v>38</v>
      </c>
      <c r="D1151" s="43" t="s">
        <v>17</v>
      </c>
      <c r="E1151" s="43" t="s">
        <v>18</v>
      </c>
      <c r="F1151" s="43" t="s">
        <v>32</v>
      </c>
      <c r="G1151" s="48">
        <v>46262.477777777778</v>
      </c>
      <c r="H1151" s="48">
        <f>VLOOKUP(A1151,'[1]Your Jira Issues'!$A:$H,8,0)</f>
        <v>46268.772222222222</v>
      </c>
      <c r="I1151" s="43">
        <v>10</v>
      </c>
      <c r="J1151" s="43" t="s">
        <v>2373</v>
      </c>
      <c r="K1151" s="43" t="s">
        <v>8317</v>
      </c>
      <c r="L1151" s="43" t="s">
        <v>33</v>
      </c>
      <c r="M1151" s="43">
        <v>10</v>
      </c>
      <c r="N1151" s="43">
        <v>10</v>
      </c>
      <c r="O1151" s="43">
        <v>10</v>
      </c>
      <c r="P1151" s="43" t="s">
        <v>11285</v>
      </c>
      <c r="Q1151" s="43" t="s">
        <v>1517</v>
      </c>
      <c r="R1151" s="43" t="s">
        <v>11286</v>
      </c>
      <c r="S1151" s="52">
        <f t="shared" si="18"/>
        <v>6.29</v>
      </c>
      <c r="T1151" s="47"/>
      <c r="U1151" s="47"/>
    </row>
    <row r="1152" spans="1:21" ht="16.5" thickTop="1" thickBot="1" x14ac:dyDescent="0.3">
      <c r="A1152" s="51" t="s">
        <v>11089</v>
      </c>
      <c r="B1152" s="52" t="s">
        <v>11090</v>
      </c>
      <c r="C1152" s="52" t="s">
        <v>38</v>
      </c>
      <c r="D1152" s="52" t="s">
        <v>17</v>
      </c>
      <c r="E1152" s="52" t="s">
        <v>18</v>
      </c>
      <c r="F1152" s="52" t="s">
        <v>32</v>
      </c>
      <c r="G1152" s="53">
        <v>46262.496527777781</v>
      </c>
      <c r="H1152" s="53">
        <f>VLOOKUP(A1152,'[1]Your Jira Issues'!$A:$H,8,0)</f>
        <v>46266.727083333331</v>
      </c>
      <c r="I1152" s="52">
        <v>5</v>
      </c>
      <c r="J1152" s="52" t="s">
        <v>1156</v>
      </c>
      <c r="K1152" s="52" t="s">
        <v>1156</v>
      </c>
      <c r="L1152" s="52" t="s">
        <v>33</v>
      </c>
      <c r="M1152" s="52">
        <v>5</v>
      </c>
      <c r="N1152" s="52">
        <v>5</v>
      </c>
      <c r="O1152" s="52">
        <v>5</v>
      </c>
      <c r="P1152" s="52" t="s">
        <v>8627</v>
      </c>
      <c r="Q1152" s="52" t="s">
        <v>1517</v>
      </c>
      <c r="R1152" s="52"/>
      <c r="S1152" s="52">
        <f t="shared" si="18"/>
        <v>4.2300000000000004</v>
      </c>
      <c r="T1152" s="52"/>
      <c r="U1152" s="52"/>
    </row>
    <row r="1153" spans="1:21" s="46" customFormat="1" ht="16.5" thickTop="1" thickBot="1" x14ac:dyDescent="0.3">
      <c r="A1153" s="50" t="s">
        <v>11088</v>
      </c>
      <c r="B1153" s="43" t="s">
        <v>11087</v>
      </c>
      <c r="C1153" s="43" t="s">
        <v>38</v>
      </c>
      <c r="D1153" s="43" t="s">
        <v>17</v>
      </c>
      <c r="E1153" s="43" t="s">
        <v>18</v>
      </c>
      <c r="F1153" s="43" t="s">
        <v>32</v>
      </c>
      <c r="G1153" s="48">
        <v>46262.518055555556</v>
      </c>
      <c r="H1153" s="48">
        <f>VLOOKUP(A1153,'[1]Your Jira Issues'!$A:$H,8,0)</f>
        <v>46268.582638888889</v>
      </c>
      <c r="I1153" s="43">
        <v>8</v>
      </c>
      <c r="J1153" s="43" t="s">
        <v>1156</v>
      </c>
      <c r="K1153" s="43" t="s">
        <v>1156</v>
      </c>
      <c r="L1153" s="43" t="s">
        <v>33</v>
      </c>
      <c r="M1153" s="43">
        <v>8</v>
      </c>
      <c r="N1153" s="43">
        <v>8</v>
      </c>
      <c r="O1153" s="43">
        <v>8</v>
      </c>
      <c r="P1153" s="43" t="s">
        <v>11283</v>
      </c>
      <c r="Q1153" s="43" t="s">
        <v>1517</v>
      </c>
      <c r="R1153" s="43" t="s">
        <v>11284</v>
      </c>
      <c r="S1153" s="52">
        <f t="shared" si="18"/>
        <v>6.06</v>
      </c>
      <c r="T1153" s="47"/>
      <c r="U1153" s="47"/>
    </row>
    <row r="1154" spans="1:21" ht="16.5" thickTop="1" thickBot="1" x14ac:dyDescent="0.3">
      <c r="A1154" s="51" t="s">
        <v>11086</v>
      </c>
      <c r="B1154" s="52" t="s">
        <v>11087</v>
      </c>
      <c r="C1154" s="52" t="s">
        <v>1129</v>
      </c>
      <c r="D1154" s="52" t="s">
        <v>17</v>
      </c>
      <c r="E1154" s="52" t="s">
        <v>18</v>
      </c>
      <c r="F1154" s="52" t="s">
        <v>32</v>
      </c>
      <c r="G1154" s="53">
        <v>46262.520138888889</v>
      </c>
      <c r="H1154" s="53">
        <v>46262.917361111111</v>
      </c>
      <c r="I1154" s="52">
        <v>8</v>
      </c>
      <c r="J1154" s="52" t="s">
        <v>2373</v>
      </c>
      <c r="K1154" s="52" t="s">
        <v>8326</v>
      </c>
      <c r="L1154" s="52" t="s">
        <v>33</v>
      </c>
      <c r="M1154" s="52"/>
      <c r="N1154" s="52"/>
      <c r="O1154" s="52">
        <v>8</v>
      </c>
      <c r="P1154" s="52" t="s">
        <v>11283</v>
      </c>
      <c r="Q1154" s="52" t="s">
        <v>1517</v>
      </c>
      <c r="R1154" s="52"/>
      <c r="S1154" s="52">
        <f t="shared" si="18"/>
        <v>0.4</v>
      </c>
      <c r="T1154" s="52"/>
      <c r="U1154" s="52"/>
    </row>
    <row r="1155" spans="1:21" s="46" customFormat="1" ht="16.5" thickTop="1" thickBot="1" x14ac:dyDescent="0.3">
      <c r="A1155" s="50" t="s">
        <v>11084</v>
      </c>
      <c r="B1155" s="43" t="s">
        <v>11085</v>
      </c>
      <c r="C1155" s="43" t="s">
        <v>11226</v>
      </c>
      <c r="D1155" s="43" t="s">
        <v>17</v>
      </c>
      <c r="E1155" s="43" t="s">
        <v>18</v>
      </c>
      <c r="F1155" s="43" t="s">
        <v>28</v>
      </c>
      <c r="G1155" s="48">
        <v>46262.523611111108</v>
      </c>
      <c r="H1155" s="48">
        <v>46262.523611111108</v>
      </c>
      <c r="I1155" s="43">
        <v>1</v>
      </c>
      <c r="J1155" s="43" t="s">
        <v>1156</v>
      </c>
      <c r="K1155" s="43" t="s">
        <v>1156</v>
      </c>
      <c r="L1155" s="43" t="s">
        <v>33</v>
      </c>
      <c r="M1155" s="43"/>
      <c r="N1155" s="43"/>
      <c r="O1155" s="43">
        <v>1</v>
      </c>
      <c r="P1155" s="43" t="s">
        <v>1308</v>
      </c>
      <c r="Q1155" s="43" t="s">
        <v>1514</v>
      </c>
      <c r="R1155" s="43"/>
      <c r="S1155" s="52">
        <f t="shared" si="18"/>
        <v>0</v>
      </c>
      <c r="T1155" s="47"/>
      <c r="U1155" s="47"/>
    </row>
    <row r="1156" spans="1:21" ht="16.5" thickTop="1" thickBot="1" x14ac:dyDescent="0.3">
      <c r="A1156" s="51" t="s">
        <v>11082</v>
      </c>
      <c r="B1156" s="52" t="s">
        <v>11083</v>
      </c>
      <c r="C1156" s="52" t="s">
        <v>11226</v>
      </c>
      <c r="D1156" s="52" t="s">
        <v>17</v>
      </c>
      <c r="E1156" s="52" t="s">
        <v>18</v>
      </c>
      <c r="F1156" s="52" t="s">
        <v>28</v>
      </c>
      <c r="G1156" s="53">
        <v>46262.54791666667</v>
      </c>
      <c r="H1156" s="53">
        <v>46262.793749999997</v>
      </c>
      <c r="I1156" s="52">
        <v>1078</v>
      </c>
      <c r="J1156" s="52" t="s">
        <v>1156</v>
      </c>
      <c r="K1156" s="52" t="s">
        <v>8350</v>
      </c>
      <c r="L1156" s="52" t="s">
        <v>20</v>
      </c>
      <c r="M1156" s="52"/>
      <c r="N1156" s="52"/>
      <c r="O1156" s="52">
        <v>157</v>
      </c>
      <c r="P1156" s="52" t="s">
        <v>8612</v>
      </c>
      <c r="Q1156" s="52" t="s">
        <v>1546</v>
      </c>
      <c r="R1156" s="52" t="s">
        <v>11282</v>
      </c>
      <c r="S1156" s="52">
        <f t="shared" si="18"/>
        <v>0.25</v>
      </c>
      <c r="T1156" s="52"/>
      <c r="U1156" s="52"/>
    </row>
    <row r="1157" spans="1:21" s="46" customFormat="1" ht="16.5" thickTop="1" thickBot="1" x14ac:dyDescent="0.3">
      <c r="A1157" s="50" t="s">
        <v>11080</v>
      </c>
      <c r="B1157" s="43" t="s">
        <v>11081</v>
      </c>
      <c r="C1157" s="43" t="s">
        <v>38</v>
      </c>
      <c r="D1157" s="43" t="s">
        <v>17</v>
      </c>
      <c r="E1157" s="43" t="s">
        <v>18</v>
      </c>
      <c r="F1157" s="43" t="s">
        <v>32</v>
      </c>
      <c r="G1157" s="48">
        <v>46262.552777777775</v>
      </c>
      <c r="H1157" s="48">
        <f>VLOOKUP(A1157,'[1]Your Jira Issues'!$A:$H,8,0)</f>
        <v>46268.577777777777</v>
      </c>
      <c r="I1157" s="43">
        <v>12</v>
      </c>
      <c r="J1157" s="43" t="s">
        <v>2373</v>
      </c>
      <c r="K1157" s="43" t="s">
        <v>8326</v>
      </c>
      <c r="L1157" s="43" t="s">
        <v>33</v>
      </c>
      <c r="M1157" s="43">
        <v>32</v>
      </c>
      <c r="N1157" s="43">
        <v>32</v>
      </c>
      <c r="O1157" s="43">
        <v>12</v>
      </c>
      <c r="P1157" s="43" t="s">
        <v>8627</v>
      </c>
      <c r="Q1157" s="43" t="s">
        <v>1517</v>
      </c>
      <c r="R1157" s="43" t="s">
        <v>11281</v>
      </c>
      <c r="S1157" s="52">
        <f t="shared" si="18"/>
        <v>6.03</v>
      </c>
      <c r="T1157" s="47"/>
      <c r="U1157" s="47"/>
    </row>
    <row r="1158" spans="1:21" ht="16.5" thickTop="1" thickBot="1" x14ac:dyDescent="0.3">
      <c r="A1158" s="51" t="s">
        <v>11078</v>
      </c>
      <c r="B1158" s="52" t="s">
        <v>11079</v>
      </c>
      <c r="C1158" s="52" t="s">
        <v>38</v>
      </c>
      <c r="D1158" s="52" t="s">
        <v>17</v>
      </c>
      <c r="E1158" s="52" t="s">
        <v>18</v>
      </c>
      <c r="F1158" s="52" t="s">
        <v>28</v>
      </c>
      <c r="G1158" s="53">
        <v>46262.663194444445</v>
      </c>
      <c r="H1158" s="53">
        <f>VLOOKUP(A1158,'[1]Your Jira Issues'!$A:$H,8,0)</f>
        <v>46266.711111111108</v>
      </c>
      <c r="I1158" s="52">
        <v>45</v>
      </c>
      <c r="J1158" s="52" t="s">
        <v>1156</v>
      </c>
      <c r="K1158" s="52" t="s">
        <v>1156</v>
      </c>
      <c r="L1158" s="52" t="s">
        <v>20</v>
      </c>
      <c r="M1158" s="52">
        <v>42</v>
      </c>
      <c r="N1158" s="52">
        <v>9</v>
      </c>
      <c r="O1158" s="52">
        <v>10</v>
      </c>
      <c r="P1158" s="52" t="s">
        <v>1442</v>
      </c>
      <c r="Q1158" s="52" t="s">
        <v>1514</v>
      </c>
      <c r="R1158" s="52" t="s">
        <v>11280</v>
      </c>
      <c r="S1158" s="52">
        <f t="shared" si="18"/>
        <v>4.05</v>
      </c>
      <c r="T1158" s="52"/>
      <c r="U1158" s="52"/>
    </row>
    <row r="1159" spans="1:21" s="46" customFormat="1" ht="16.5" thickTop="1" thickBot="1" x14ac:dyDescent="0.3">
      <c r="A1159" s="50" t="s">
        <v>11076</v>
      </c>
      <c r="B1159" s="43" t="s">
        <v>11077</v>
      </c>
      <c r="C1159" s="43" t="s">
        <v>11226</v>
      </c>
      <c r="D1159" s="43" t="s">
        <v>17</v>
      </c>
      <c r="E1159" s="43" t="s">
        <v>18</v>
      </c>
      <c r="F1159" s="43" t="s">
        <v>9199</v>
      </c>
      <c r="G1159" s="48">
        <v>46262.674305555556</v>
      </c>
      <c r="H1159" s="48">
        <v>46264.003472222219</v>
      </c>
      <c r="I1159" s="43">
        <v>5</v>
      </c>
      <c r="J1159" s="43" t="s">
        <v>1156</v>
      </c>
      <c r="K1159" s="43" t="s">
        <v>1156</v>
      </c>
      <c r="L1159" s="43" t="s">
        <v>36</v>
      </c>
      <c r="M1159" s="43"/>
      <c r="N1159" s="43"/>
      <c r="O1159" s="43">
        <v>5</v>
      </c>
      <c r="P1159" s="43" t="s">
        <v>9791</v>
      </c>
      <c r="Q1159" s="43" t="s">
        <v>1517</v>
      </c>
      <c r="R1159" s="43" t="s">
        <v>11279</v>
      </c>
      <c r="S1159" s="52">
        <f t="shared" si="18"/>
        <v>1.33</v>
      </c>
      <c r="T1159" s="47"/>
      <c r="U1159" s="47"/>
    </row>
    <row r="1160" spans="1:21" ht="16.5" thickTop="1" thickBot="1" x14ac:dyDescent="0.3">
      <c r="A1160" s="51" t="s">
        <v>11074</v>
      </c>
      <c r="B1160" s="52" t="s">
        <v>11075</v>
      </c>
      <c r="C1160" s="52" t="s">
        <v>38</v>
      </c>
      <c r="D1160" s="52" t="s">
        <v>17</v>
      </c>
      <c r="E1160" s="52" t="s">
        <v>18</v>
      </c>
      <c r="F1160" s="52" t="s">
        <v>32</v>
      </c>
      <c r="G1160" s="53">
        <v>46262.677777777775</v>
      </c>
      <c r="H1160" s="53">
        <f>VLOOKUP(A1160,'[1]Your Jira Issues'!$A:$H,8,0)</f>
        <v>46268.716666666667</v>
      </c>
      <c r="I1160" s="52">
        <v>6</v>
      </c>
      <c r="J1160" s="52" t="s">
        <v>2373</v>
      </c>
      <c r="K1160" s="52" t="s">
        <v>8317</v>
      </c>
      <c r="L1160" s="52" t="s">
        <v>31</v>
      </c>
      <c r="M1160" s="52">
        <v>12</v>
      </c>
      <c r="N1160" s="52">
        <v>12</v>
      </c>
      <c r="O1160" s="52">
        <v>6</v>
      </c>
      <c r="P1160" s="52" t="s">
        <v>1434</v>
      </c>
      <c r="Q1160" s="52" t="s">
        <v>1546</v>
      </c>
      <c r="R1160" s="52"/>
      <c r="S1160" s="52">
        <f t="shared" si="18"/>
        <v>6.04</v>
      </c>
      <c r="T1160" s="52"/>
      <c r="U1160" s="52"/>
    </row>
    <row r="1161" spans="1:21" s="46" customFormat="1" ht="16.5" thickTop="1" thickBot="1" x14ac:dyDescent="0.3">
      <c r="A1161" s="50" t="s">
        <v>11072</v>
      </c>
      <c r="B1161" s="43" t="s">
        <v>11073</v>
      </c>
      <c r="C1161" s="43" t="s">
        <v>11226</v>
      </c>
      <c r="D1161" s="43" t="s">
        <v>17</v>
      </c>
      <c r="E1161" s="43" t="s">
        <v>18</v>
      </c>
      <c r="F1161" s="43" t="s">
        <v>32</v>
      </c>
      <c r="G1161" s="48">
        <v>46262.709722222222</v>
      </c>
      <c r="H1161" s="48">
        <v>46263.726388888892</v>
      </c>
      <c r="I1161" s="43">
        <v>521</v>
      </c>
      <c r="J1161" s="43" t="s">
        <v>1156</v>
      </c>
      <c r="K1161" s="43" t="s">
        <v>1156</v>
      </c>
      <c r="L1161" s="43" t="s">
        <v>36</v>
      </c>
      <c r="M1161" s="43"/>
      <c r="N1161" s="43"/>
      <c r="O1161" s="43">
        <v>521</v>
      </c>
      <c r="P1161" s="43" t="s">
        <v>10648</v>
      </c>
      <c r="Q1161" s="43" t="s">
        <v>1517</v>
      </c>
      <c r="R1161" s="43" t="s">
        <v>11278</v>
      </c>
      <c r="S1161" s="52">
        <f t="shared" si="18"/>
        <v>1.02</v>
      </c>
      <c r="T1161" s="47"/>
      <c r="U1161" s="47"/>
    </row>
    <row r="1162" spans="1:21" ht="16.5" thickTop="1" thickBot="1" x14ac:dyDescent="0.3">
      <c r="A1162" s="51" t="s">
        <v>11071</v>
      </c>
      <c r="B1162" s="52" t="s">
        <v>10705</v>
      </c>
      <c r="C1162" s="52" t="s">
        <v>38</v>
      </c>
      <c r="D1162" s="52" t="s">
        <v>17</v>
      </c>
      <c r="E1162" s="52" t="s">
        <v>18</v>
      </c>
      <c r="F1162" s="52" t="s">
        <v>10068</v>
      </c>
      <c r="G1162" s="53">
        <v>46262.784722222219</v>
      </c>
      <c r="H1162" s="53">
        <f>VLOOKUP(A1162,'[1]Your Jira Issues'!$A:$H,8,0)</f>
        <v>46268.59097222222</v>
      </c>
      <c r="I1162" s="52">
        <v>40</v>
      </c>
      <c r="J1162" s="52" t="s">
        <v>2373</v>
      </c>
      <c r="K1162" s="52" t="s">
        <v>8278</v>
      </c>
      <c r="L1162" s="52" t="s">
        <v>31</v>
      </c>
      <c r="M1162" s="52">
        <v>40</v>
      </c>
      <c r="N1162" s="52">
        <v>31</v>
      </c>
      <c r="O1162" s="52">
        <v>31</v>
      </c>
      <c r="P1162" s="52" t="s">
        <v>10825</v>
      </c>
      <c r="Q1162" s="52" t="s">
        <v>1546</v>
      </c>
      <c r="R1162" s="52" t="s">
        <v>11277</v>
      </c>
      <c r="S1162" s="52">
        <f t="shared" si="18"/>
        <v>5.81</v>
      </c>
      <c r="T1162" s="52"/>
      <c r="U1162" s="52"/>
    </row>
    <row r="1163" spans="1:21" s="46" customFormat="1" ht="16.5" thickTop="1" thickBot="1" x14ac:dyDescent="0.3">
      <c r="A1163" s="50" t="s">
        <v>11069</v>
      </c>
      <c r="B1163" s="43" t="s">
        <v>11070</v>
      </c>
      <c r="C1163" s="43" t="s">
        <v>39</v>
      </c>
      <c r="D1163" s="43" t="s">
        <v>17</v>
      </c>
      <c r="E1163" s="43" t="s">
        <v>18</v>
      </c>
      <c r="F1163" s="43" t="s">
        <v>9199</v>
      </c>
      <c r="G1163" s="48">
        <v>46262.93472222222</v>
      </c>
      <c r="H1163" s="48">
        <v>46263.580555555556</v>
      </c>
      <c r="I1163" s="43">
        <v>21</v>
      </c>
      <c r="J1163" s="43" t="s">
        <v>1156</v>
      </c>
      <c r="K1163" s="43" t="s">
        <v>1156</v>
      </c>
      <c r="L1163" s="43" t="s">
        <v>36</v>
      </c>
      <c r="M1163" s="43"/>
      <c r="N1163" s="43"/>
      <c r="O1163" s="43">
        <v>21</v>
      </c>
      <c r="P1163" s="43" t="s">
        <v>11275</v>
      </c>
      <c r="Q1163" s="43" t="s">
        <v>1517</v>
      </c>
      <c r="R1163" s="43" t="s">
        <v>11276</v>
      </c>
      <c r="S1163" s="52">
        <f t="shared" si="18"/>
        <v>0.65</v>
      </c>
      <c r="T1163" s="47"/>
      <c r="U1163" s="47"/>
    </row>
    <row r="1164" spans="1:21" ht="16.5" thickTop="1" thickBot="1" x14ac:dyDescent="0.3">
      <c r="A1164" s="51" t="s">
        <v>11491</v>
      </c>
      <c r="B1164" s="52" t="s">
        <v>11492</v>
      </c>
      <c r="C1164" s="52" t="s">
        <v>35</v>
      </c>
      <c r="D1164" s="52" t="s">
        <v>17</v>
      </c>
      <c r="E1164" s="52" t="s">
        <v>18</v>
      </c>
      <c r="F1164" s="52" t="s">
        <v>9199</v>
      </c>
      <c r="G1164" s="53">
        <v>46265.508333333331</v>
      </c>
      <c r="H1164" s="53">
        <v>46266.806250000001</v>
      </c>
      <c r="I1164" s="52">
        <v>44</v>
      </c>
      <c r="J1164" s="52" t="s">
        <v>10281</v>
      </c>
      <c r="K1164" s="52" t="s">
        <v>1156</v>
      </c>
      <c r="L1164" s="52" t="s">
        <v>33</v>
      </c>
      <c r="M1164" s="52"/>
      <c r="N1164" s="52"/>
      <c r="O1164" s="52">
        <v>44</v>
      </c>
      <c r="P1164" s="52" t="s">
        <v>11550</v>
      </c>
      <c r="Q1164" s="52" t="s">
        <v>1546</v>
      </c>
      <c r="R1164" s="52" t="s">
        <v>11551</v>
      </c>
      <c r="S1164" s="52">
        <f t="shared" si="18"/>
        <v>1.3</v>
      </c>
      <c r="T1164" s="52"/>
      <c r="U1164" s="52"/>
    </row>
    <row r="1165" spans="1:21" s="46" customFormat="1" ht="16.5" thickTop="1" thickBot="1" x14ac:dyDescent="0.3">
      <c r="A1165" s="50" t="s">
        <v>11489</v>
      </c>
      <c r="B1165" s="43" t="s">
        <v>11490</v>
      </c>
      <c r="C1165" s="43" t="s">
        <v>38</v>
      </c>
      <c r="D1165" s="43" t="s">
        <v>17</v>
      </c>
      <c r="E1165" s="43" t="s">
        <v>19</v>
      </c>
      <c r="F1165" s="43" t="s">
        <v>19</v>
      </c>
      <c r="G1165" s="48">
        <v>46265.607638888891</v>
      </c>
      <c r="H1165" s="48">
        <v>46268.426388888889</v>
      </c>
      <c r="I1165" s="43">
        <v>28</v>
      </c>
      <c r="J1165" s="43" t="s">
        <v>1156</v>
      </c>
      <c r="K1165" s="43" t="s">
        <v>1156</v>
      </c>
      <c r="L1165" s="43" t="s">
        <v>25</v>
      </c>
      <c r="M1165" s="43">
        <v>28</v>
      </c>
      <c r="N1165" s="43">
        <v>6</v>
      </c>
      <c r="O1165" s="43">
        <v>6</v>
      </c>
      <c r="P1165" s="43" t="s">
        <v>1318</v>
      </c>
      <c r="Q1165" s="43" t="s">
        <v>1517</v>
      </c>
      <c r="R1165" s="43" t="s">
        <v>11549</v>
      </c>
      <c r="S1165" s="52">
        <f t="shared" si="18"/>
        <v>2.82</v>
      </c>
      <c r="T1165" s="47"/>
      <c r="U1165" s="47"/>
    </row>
    <row r="1166" spans="1:21" ht="16.5" thickTop="1" thickBot="1" x14ac:dyDescent="0.3">
      <c r="A1166" s="51" t="s">
        <v>11487</v>
      </c>
      <c r="B1166" s="52" t="s">
        <v>11488</v>
      </c>
      <c r="C1166" s="52" t="s">
        <v>35</v>
      </c>
      <c r="D1166" s="52" t="s">
        <v>17</v>
      </c>
      <c r="E1166" s="52" t="s">
        <v>18</v>
      </c>
      <c r="F1166" s="52" t="s">
        <v>24</v>
      </c>
      <c r="G1166" s="53">
        <v>46265.613194444442</v>
      </c>
      <c r="H1166" s="53">
        <v>46266.620833333334</v>
      </c>
      <c r="I1166" s="52">
        <v>3027</v>
      </c>
      <c r="J1166" s="52" t="s">
        <v>8278</v>
      </c>
      <c r="K1166" s="52" t="s">
        <v>2373</v>
      </c>
      <c r="L1166" s="52" t="s">
        <v>25</v>
      </c>
      <c r="M1166" s="52"/>
      <c r="N1166" s="52"/>
      <c r="O1166" s="52">
        <v>459</v>
      </c>
      <c r="P1166" s="52" t="s">
        <v>1486</v>
      </c>
      <c r="Q1166" s="52" t="s">
        <v>1546</v>
      </c>
      <c r="R1166" s="52" t="s">
        <v>11548</v>
      </c>
      <c r="S1166" s="52">
        <f t="shared" si="18"/>
        <v>1.01</v>
      </c>
      <c r="T1166" s="52"/>
      <c r="U1166" s="52"/>
    </row>
    <row r="1167" spans="1:21" s="46" customFormat="1" ht="16.5" thickTop="1" thickBot="1" x14ac:dyDescent="0.3">
      <c r="A1167" s="50" t="s">
        <v>11485</v>
      </c>
      <c r="B1167" s="43" t="s">
        <v>11486</v>
      </c>
      <c r="C1167" s="43" t="s">
        <v>38</v>
      </c>
      <c r="D1167" s="43" t="s">
        <v>17</v>
      </c>
      <c r="E1167" s="43" t="s">
        <v>18</v>
      </c>
      <c r="F1167" s="43" t="s">
        <v>9199</v>
      </c>
      <c r="G1167" s="48">
        <v>46265.754166666666</v>
      </c>
      <c r="H1167" s="48">
        <v>46268.777777777781</v>
      </c>
      <c r="I1167" s="43">
        <v>1</v>
      </c>
      <c r="J1167" s="43" t="s">
        <v>8317</v>
      </c>
      <c r="K1167" s="43" t="s">
        <v>2373</v>
      </c>
      <c r="L1167" s="43" t="s">
        <v>33</v>
      </c>
      <c r="M1167" s="43">
        <v>1</v>
      </c>
      <c r="N1167" s="43">
        <v>1</v>
      </c>
      <c r="O1167" s="43">
        <v>1</v>
      </c>
      <c r="P1167" s="43" t="s">
        <v>1425</v>
      </c>
      <c r="Q1167" s="43" t="s">
        <v>1517</v>
      </c>
      <c r="R1167" s="43" t="s">
        <v>11547</v>
      </c>
      <c r="S1167" s="52">
        <f t="shared" si="18"/>
        <v>3.02</v>
      </c>
      <c r="T1167" s="47"/>
      <c r="U1167" s="47"/>
    </row>
    <row r="1168" spans="1:21" ht="16.5" thickTop="1" thickBot="1" x14ac:dyDescent="0.3">
      <c r="A1168" s="51" t="s">
        <v>11483</v>
      </c>
      <c r="B1168" s="52" t="s">
        <v>11484</v>
      </c>
      <c r="C1168" s="52" t="s">
        <v>1129</v>
      </c>
      <c r="D1168" s="52" t="s">
        <v>17</v>
      </c>
      <c r="E1168" s="52" t="s">
        <v>18</v>
      </c>
      <c r="F1168" s="52" t="s">
        <v>32</v>
      </c>
      <c r="G1168" s="53">
        <v>46265.803472222222</v>
      </c>
      <c r="H1168" s="53">
        <v>46268.902777777781</v>
      </c>
      <c r="I1168" s="52">
        <v>3</v>
      </c>
      <c r="J1168" s="52" t="s">
        <v>8331</v>
      </c>
      <c r="K1168" s="52" t="s">
        <v>1156</v>
      </c>
      <c r="L1168" s="52" t="s">
        <v>33</v>
      </c>
      <c r="M1168" s="52"/>
      <c r="N1168" s="52"/>
      <c r="O1168" s="52">
        <v>3</v>
      </c>
      <c r="P1168" s="52" t="s">
        <v>10865</v>
      </c>
      <c r="Q1168" s="52" t="s">
        <v>1546</v>
      </c>
      <c r="R1168" s="52" t="s">
        <v>11546</v>
      </c>
      <c r="S1168" s="52">
        <f t="shared" si="18"/>
        <v>3.1</v>
      </c>
      <c r="T1168" s="52"/>
      <c r="U1168" s="52"/>
    </row>
    <row r="1169" spans="1:21" s="46" customFormat="1" ht="16.5" thickTop="1" thickBot="1" x14ac:dyDescent="0.3">
      <c r="A1169" s="50" t="s">
        <v>11481</v>
      </c>
      <c r="B1169" s="43" t="s">
        <v>11482</v>
      </c>
      <c r="C1169" s="43" t="s">
        <v>30</v>
      </c>
      <c r="D1169" s="43" t="s">
        <v>17</v>
      </c>
      <c r="E1169" s="43" t="s">
        <v>18</v>
      </c>
      <c r="F1169" s="43" t="s">
        <v>32</v>
      </c>
      <c r="G1169" s="48">
        <v>46266.412499999999</v>
      </c>
      <c r="H1169" s="48">
        <v>46268.756249999999</v>
      </c>
      <c r="I1169" s="43">
        <v>2</v>
      </c>
      <c r="J1169" s="43" t="s">
        <v>1156</v>
      </c>
      <c r="K1169" s="43" t="s">
        <v>1156</v>
      </c>
      <c r="L1169" s="43" t="s">
        <v>33</v>
      </c>
      <c r="M1169" s="43"/>
      <c r="N1169" s="43"/>
      <c r="O1169" s="43">
        <v>2</v>
      </c>
      <c r="P1169" s="43" t="s">
        <v>9364</v>
      </c>
      <c r="Q1169" s="43" t="s">
        <v>1514</v>
      </c>
      <c r="R1169" s="43" t="s">
        <v>11541</v>
      </c>
      <c r="S1169" s="52">
        <f t="shared" si="18"/>
        <v>2.34</v>
      </c>
      <c r="T1169" s="47"/>
      <c r="U1169" s="47"/>
    </row>
    <row r="1170" spans="1:21" ht="16.5" thickTop="1" thickBot="1" x14ac:dyDescent="0.3">
      <c r="A1170" s="51" t="s">
        <v>11479</v>
      </c>
      <c r="B1170" s="52" t="s">
        <v>11480</v>
      </c>
      <c r="C1170" s="52" t="s">
        <v>11226</v>
      </c>
      <c r="D1170" s="52" t="s">
        <v>17</v>
      </c>
      <c r="E1170" s="52" t="s">
        <v>18</v>
      </c>
      <c r="F1170" s="52" t="s">
        <v>32</v>
      </c>
      <c r="G1170" s="53">
        <v>46266.438194444447</v>
      </c>
      <c r="H1170" s="53">
        <v>46270.706944444442</v>
      </c>
      <c r="I1170" s="52">
        <v>205</v>
      </c>
      <c r="J1170" s="52" t="s">
        <v>1156</v>
      </c>
      <c r="K1170" s="52" t="s">
        <v>1156</v>
      </c>
      <c r="L1170" s="52" t="s">
        <v>8486</v>
      </c>
      <c r="M1170" s="52"/>
      <c r="N1170" s="52"/>
      <c r="O1170" s="52">
        <v>205</v>
      </c>
      <c r="P1170" s="52" t="s">
        <v>1436</v>
      </c>
      <c r="Q1170" s="52" t="s">
        <v>1517</v>
      </c>
      <c r="R1170" s="52" t="s">
        <v>11545</v>
      </c>
      <c r="S1170" s="52">
        <f t="shared" si="18"/>
        <v>4.2699999999999996</v>
      </c>
      <c r="T1170" s="52"/>
      <c r="U1170" s="52"/>
    </row>
    <row r="1171" spans="1:21" s="46" customFormat="1" ht="16.5" thickTop="1" thickBot="1" x14ac:dyDescent="0.3">
      <c r="A1171" s="50" t="s">
        <v>11477</v>
      </c>
      <c r="B1171" s="43" t="s">
        <v>11478</v>
      </c>
      <c r="C1171" s="43" t="s">
        <v>1372</v>
      </c>
      <c r="D1171" s="43" t="s">
        <v>17</v>
      </c>
      <c r="E1171" s="43" t="s">
        <v>18</v>
      </c>
      <c r="F1171" s="43" t="s">
        <v>19</v>
      </c>
      <c r="G1171" s="48">
        <v>46266.451388888891</v>
      </c>
      <c r="H1171" s="48">
        <v>46266.452777777777</v>
      </c>
      <c r="I1171" s="43">
        <v>8</v>
      </c>
      <c r="J1171" s="43" t="s">
        <v>8336</v>
      </c>
      <c r="K1171" s="43" t="s">
        <v>2373</v>
      </c>
      <c r="L1171" s="43" t="s">
        <v>25</v>
      </c>
      <c r="M1171" s="43"/>
      <c r="N1171" s="43"/>
      <c r="O1171" s="43">
        <v>0</v>
      </c>
      <c r="P1171" s="43" t="s">
        <v>10254</v>
      </c>
      <c r="Q1171" s="43" t="s">
        <v>1517</v>
      </c>
      <c r="R1171" s="43" t="s">
        <v>11544</v>
      </c>
      <c r="S1171" s="52">
        <f t="shared" si="18"/>
        <v>0</v>
      </c>
      <c r="T1171" s="47"/>
      <c r="U1171" s="47"/>
    </row>
    <row r="1172" spans="1:21" ht="16.5" thickTop="1" thickBot="1" x14ac:dyDescent="0.3">
      <c r="A1172" s="51" t="s">
        <v>11475</v>
      </c>
      <c r="B1172" s="52" t="s">
        <v>11476</v>
      </c>
      <c r="C1172" s="52" t="s">
        <v>30</v>
      </c>
      <c r="D1172" s="52" t="s">
        <v>17</v>
      </c>
      <c r="E1172" s="52" t="s">
        <v>18</v>
      </c>
      <c r="F1172" s="52" t="s">
        <v>9199</v>
      </c>
      <c r="G1172" s="53">
        <v>46266.463888888888</v>
      </c>
      <c r="H1172" s="53">
        <v>46267.508333333331</v>
      </c>
      <c r="I1172" s="52">
        <v>5</v>
      </c>
      <c r="J1172" s="52" t="s">
        <v>8317</v>
      </c>
      <c r="K1172" s="52" t="s">
        <v>2373</v>
      </c>
      <c r="L1172" s="52" t="s">
        <v>33</v>
      </c>
      <c r="M1172" s="52"/>
      <c r="N1172" s="52"/>
      <c r="O1172" s="52">
        <v>5</v>
      </c>
      <c r="P1172" s="52" t="s">
        <v>11542</v>
      </c>
      <c r="Q1172" s="52" t="s">
        <v>1517</v>
      </c>
      <c r="R1172" s="52" t="s">
        <v>11543</v>
      </c>
      <c r="S1172" s="52">
        <f t="shared" si="18"/>
        <v>1.04</v>
      </c>
      <c r="T1172" s="52"/>
      <c r="U1172" s="52"/>
    </row>
    <row r="1173" spans="1:21" s="46" customFormat="1" ht="16.5" thickTop="1" thickBot="1" x14ac:dyDescent="0.3">
      <c r="A1173" s="50" t="s">
        <v>11473</v>
      </c>
      <c r="B1173" s="43" t="s">
        <v>11474</v>
      </c>
      <c r="C1173" s="43" t="s">
        <v>30</v>
      </c>
      <c r="D1173" s="43" t="s">
        <v>17</v>
      </c>
      <c r="E1173" s="43" t="s">
        <v>18</v>
      </c>
      <c r="F1173" s="43" t="s">
        <v>32</v>
      </c>
      <c r="G1173" s="48">
        <v>46266.481944444444</v>
      </c>
      <c r="H1173" s="48">
        <v>46268.756944444445</v>
      </c>
      <c r="I1173" s="43">
        <v>2</v>
      </c>
      <c r="J1173" s="43" t="s">
        <v>1156</v>
      </c>
      <c r="K1173" s="43" t="s">
        <v>1156</v>
      </c>
      <c r="L1173" s="43" t="s">
        <v>33</v>
      </c>
      <c r="M1173" s="43"/>
      <c r="N1173" s="43"/>
      <c r="O1173" s="43">
        <v>2</v>
      </c>
      <c r="P1173" s="43" t="s">
        <v>9358</v>
      </c>
      <c r="Q1173" s="43" t="s">
        <v>1546</v>
      </c>
      <c r="R1173" s="43" t="s">
        <v>11541</v>
      </c>
      <c r="S1173" s="52">
        <f t="shared" si="18"/>
        <v>2.2799999999999998</v>
      </c>
      <c r="T1173" s="47"/>
      <c r="U1173" s="47"/>
    </row>
    <row r="1174" spans="1:21" ht="16.5" thickTop="1" thickBot="1" x14ac:dyDescent="0.3">
      <c r="A1174" s="51" t="s">
        <v>11471</v>
      </c>
      <c r="B1174" s="52" t="s">
        <v>11472</v>
      </c>
      <c r="C1174" s="52" t="s">
        <v>38</v>
      </c>
      <c r="D1174" s="52" t="s">
        <v>17</v>
      </c>
      <c r="E1174" s="52" t="s">
        <v>18</v>
      </c>
      <c r="F1174" s="52" t="s">
        <v>32</v>
      </c>
      <c r="G1174" s="53">
        <v>46266.484722222223</v>
      </c>
      <c r="H1174" s="53">
        <v>46268.480555555558</v>
      </c>
      <c r="I1174" s="52">
        <v>96</v>
      </c>
      <c r="J1174" s="52" t="s">
        <v>1156</v>
      </c>
      <c r="K1174" s="52" t="s">
        <v>1156</v>
      </c>
      <c r="L1174" s="52" t="s">
        <v>20</v>
      </c>
      <c r="M1174" s="52">
        <v>96</v>
      </c>
      <c r="N1174" s="52">
        <v>15</v>
      </c>
      <c r="O1174" s="52">
        <v>15</v>
      </c>
      <c r="P1174" s="52" t="s">
        <v>1414</v>
      </c>
      <c r="Q1174" s="52" t="s">
        <v>1517</v>
      </c>
      <c r="R1174" s="52" t="s">
        <v>11540</v>
      </c>
      <c r="S1174" s="52">
        <f t="shared" si="18"/>
        <v>2</v>
      </c>
      <c r="T1174" s="52"/>
      <c r="U1174" s="52"/>
    </row>
    <row r="1175" spans="1:21" s="46" customFormat="1" ht="16.5" thickTop="1" thickBot="1" x14ac:dyDescent="0.3">
      <c r="A1175" s="50" t="s">
        <v>11469</v>
      </c>
      <c r="B1175" s="43" t="s">
        <v>11470</v>
      </c>
      <c r="C1175" s="43" t="s">
        <v>1129</v>
      </c>
      <c r="D1175" s="43" t="s">
        <v>17</v>
      </c>
      <c r="E1175" s="43" t="s">
        <v>18</v>
      </c>
      <c r="F1175" s="43" t="s">
        <v>9199</v>
      </c>
      <c r="G1175" s="48">
        <v>46266.49722222222</v>
      </c>
      <c r="H1175" s="48">
        <v>46268.488888888889</v>
      </c>
      <c r="I1175" s="43">
        <v>215</v>
      </c>
      <c r="J1175" s="43" t="s">
        <v>1156</v>
      </c>
      <c r="K1175" s="43" t="s">
        <v>1156</v>
      </c>
      <c r="L1175" s="43" t="s">
        <v>20</v>
      </c>
      <c r="M1175" s="43"/>
      <c r="N1175" s="43"/>
      <c r="O1175" s="43">
        <v>43</v>
      </c>
      <c r="P1175" s="43" t="s">
        <v>1389</v>
      </c>
      <c r="Q1175" s="43" t="s">
        <v>1517</v>
      </c>
      <c r="R1175" s="43" t="s">
        <v>11539</v>
      </c>
      <c r="S1175" s="52">
        <f t="shared" si="18"/>
        <v>1.99</v>
      </c>
      <c r="T1175" s="47"/>
      <c r="U1175" s="47"/>
    </row>
    <row r="1176" spans="1:21" ht="16.5" thickTop="1" thickBot="1" x14ac:dyDescent="0.3">
      <c r="A1176" s="51" t="s">
        <v>11467</v>
      </c>
      <c r="B1176" s="52" t="s">
        <v>11468</v>
      </c>
      <c r="C1176" s="52" t="s">
        <v>38</v>
      </c>
      <c r="D1176" s="52" t="s">
        <v>17</v>
      </c>
      <c r="E1176" s="52" t="s">
        <v>18</v>
      </c>
      <c r="F1176" s="52" t="s">
        <v>28</v>
      </c>
      <c r="G1176" s="53">
        <v>46266.513888888891</v>
      </c>
      <c r="H1176" s="53">
        <v>46268.49722222222</v>
      </c>
      <c r="I1176" s="52">
        <v>13</v>
      </c>
      <c r="J1176" s="52" t="s">
        <v>8350</v>
      </c>
      <c r="K1176" s="52" t="s">
        <v>1156</v>
      </c>
      <c r="L1176" s="52" t="s">
        <v>20</v>
      </c>
      <c r="M1176" s="52">
        <v>13</v>
      </c>
      <c r="N1176" s="52">
        <v>2</v>
      </c>
      <c r="O1176" s="52">
        <v>2</v>
      </c>
      <c r="P1176" s="52" t="s">
        <v>1452</v>
      </c>
      <c r="Q1176" s="52" t="s">
        <v>1546</v>
      </c>
      <c r="R1176" s="52" t="s">
        <v>11538</v>
      </c>
      <c r="S1176" s="52">
        <f t="shared" si="18"/>
        <v>1.98</v>
      </c>
      <c r="T1176" s="52"/>
      <c r="U1176" s="52"/>
    </row>
    <row r="1177" spans="1:21" s="46" customFormat="1" ht="16.5" thickTop="1" thickBot="1" x14ac:dyDescent="0.3">
      <c r="A1177" s="50" t="s">
        <v>11465</v>
      </c>
      <c r="B1177" s="43" t="s">
        <v>11466</v>
      </c>
      <c r="C1177" s="43" t="s">
        <v>30</v>
      </c>
      <c r="D1177" s="43" t="s">
        <v>17</v>
      </c>
      <c r="E1177" s="43" t="s">
        <v>18</v>
      </c>
      <c r="F1177" s="43" t="s">
        <v>9199</v>
      </c>
      <c r="G1177" s="48">
        <v>46266.51666666667</v>
      </c>
      <c r="H1177" s="48">
        <v>46267.547222222223</v>
      </c>
      <c r="I1177" s="43">
        <v>226</v>
      </c>
      <c r="J1177" s="43" t="s">
        <v>8317</v>
      </c>
      <c r="K1177" s="43" t="s">
        <v>2373</v>
      </c>
      <c r="L1177" s="43" t="s">
        <v>20</v>
      </c>
      <c r="M1177" s="43"/>
      <c r="N1177" s="43"/>
      <c r="O1177" s="43">
        <v>40</v>
      </c>
      <c r="P1177" s="43" t="s">
        <v>1362</v>
      </c>
      <c r="Q1177" s="43" t="s">
        <v>1546</v>
      </c>
      <c r="R1177" s="43" t="s">
        <v>11537</v>
      </c>
      <c r="S1177" s="52">
        <f t="shared" si="18"/>
        <v>1.03</v>
      </c>
      <c r="T1177" s="47"/>
      <c r="U1177" s="47"/>
    </row>
    <row r="1178" spans="1:21" ht="16.5" thickTop="1" thickBot="1" x14ac:dyDescent="0.3">
      <c r="A1178" s="51" t="s">
        <v>11463</v>
      </c>
      <c r="B1178" s="52" t="s">
        <v>11464</v>
      </c>
      <c r="C1178" s="52" t="s">
        <v>38</v>
      </c>
      <c r="D1178" s="52" t="s">
        <v>17</v>
      </c>
      <c r="E1178" s="52" t="s">
        <v>18</v>
      </c>
      <c r="F1178" s="52" t="s">
        <v>28</v>
      </c>
      <c r="G1178" s="53">
        <v>46266.524305555555</v>
      </c>
      <c r="H1178" s="53">
        <v>46267.884722222225</v>
      </c>
      <c r="I1178" s="52">
        <v>23</v>
      </c>
      <c r="J1178" s="52" t="s">
        <v>1156</v>
      </c>
      <c r="K1178" s="52" t="s">
        <v>1156</v>
      </c>
      <c r="L1178" s="52" t="s">
        <v>20</v>
      </c>
      <c r="M1178" s="52">
        <v>23</v>
      </c>
      <c r="N1178" s="52">
        <v>3</v>
      </c>
      <c r="O1178" s="52">
        <v>3</v>
      </c>
      <c r="P1178" s="52" t="s">
        <v>1287</v>
      </c>
      <c r="Q1178" s="52" t="s">
        <v>1517</v>
      </c>
      <c r="R1178" s="52" t="s">
        <v>11536</v>
      </c>
      <c r="S1178" s="52">
        <f t="shared" si="18"/>
        <v>1.36</v>
      </c>
      <c r="T1178" s="52"/>
      <c r="U1178" s="52"/>
    </row>
    <row r="1179" spans="1:21" s="46" customFormat="1" ht="16.5" thickTop="1" thickBot="1" x14ac:dyDescent="0.3">
      <c r="A1179" s="50" t="s">
        <v>11461</v>
      </c>
      <c r="B1179" s="43" t="s">
        <v>11462</v>
      </c>
      <c r="C1179" s="43" t="s">
        <v>38</v>
      </c>
      <c r="D1179" s="43" t="s">
        <v>17</v>
      </c>
      <c r="E1179" s="43" t="s">
        <v>18</v>
      </c>
      <c r="F1179" s="43" t="s">
        <v>9199</v>
      </c>
      <c r="G1179" s="48">
        <v>46266.546527777777</v>
      </c>
      <c r="H1179" s="48">
        <v>46267.888888888891</v>
      </c>
      <c r="I1179" s="43">
        <v>18</v>
      </c>
      <c r="J1179" s="43" t="s">
        <v>1156</v>
      </c>
      <c r="K1179" s="43" t="s">
        <v>1156</v>
      </c>
      <c r="L1179" s="43" t="s">
        <v>8486</v>
      </c>
      <c r="M1179" s="43">
        <v>18</v>
      </c>
      <c r="N1179" s="43">
        <v>18</v>
      </c>
      <c r="O1179" s="43">
        <v>18</v>
      </c>
      <c r="P1179" s="43" t="s">
        <v>11534</v>
      </c>
      <c r="Q1179" s="43" t="s">
        <v>1517</v>
      </c>
      <c r="R1179" s="43" t="s">
        <v>11535</v>
      </c>
      <c r="S1179" s="52">
        <f t="shared" si="18"/>
        <v>1.34</v>
      </c>
      <c r="T1179" s="47"/>
      <c r="U1179" s="47"/>
    </row>
    <row r="1180" spans="1:21" ht="16.5" thickTop="1" thickBot="1" x14ac:dyDescent="0.3">
      <c r="A1180" s="51" t="s">
        <v>11459</v>
      </c>
      <c r="B1180" s="52" t="s">
        <v>11460</v>
      </c>
      <c r="C1180" s="52" t="s">
        <v>35</v>
      </c>
      <c r="D1180" s="52" t="s">
        <v>17</v>
      </c>
      <c r="E1180" s="52" t="s">
        <v>18</v>
      </c>
      <c r="F1180" s="52" t="s">
        <v>32</v>
      </c>
      <c r="G1180" s="53">
        <v>46266.663888888892</v>
      </c>
      <c r="H1180" s="53">
        <v>46268.789583333331</v>
      </c>
      <c r="I1180" s="52">
        <v>47</v>
      </c>
      <c r="J1180" s="52" t="s">
        <v>1156</v>
      </c>
      <c r="K1180" s="52" t="s">
        <v>1156</v>
      </c>
      <c r="L1180" s="52" t="s">
        <v>29</v>
      </c>
      <c r="M1180" s="52"/>
      <c r="N1180" s="52"/>
      <c r="O1180" s="52">
        <v>47</v>
      </c>
      <c r="P1180" s="52" t="s">
        <v>1443</v>
      </c>
      <c r="Q1180" s="52" t="s">
        <v>1517</v>
      </c>
      <c r="R1180" s="52" t="s">
        <v>11533</v>
      </c>
      <c r="S1180" s="52">
        <f t="shared" si="18"/>
        <v>2.13</v>
      </c>
      <c r="T1180" s="52"/>
      <c r="U1180" s="52"/>
    </row>
    <row r="1181" spans="1:21" s="46" customFormat="1" ht="16.5" thickTop="1" thickBot="1" x14ac:dyDescent="0.3">
      <c r="A1181" s="50" t="s">
        <v>11457</v>
      </c>
      <c r="B1181" s="43" t="s">
        <v>11458</v>
      </c>
      <c r="C1181" s="43" t="s">
        <v>11226</v>
      </c>
      <c r="D1181" s="43" t="s">
        <v>17</v>
      </c>
      <c r="E1181" s="43" t="s">
        <v>18</v>
      </c>
      <c r="F1181" s="43" t="s">
        <v>9199</v>
      </c>
      <c r="G1181" s="48">
        <v>46266.679166666669</v>
      </c>
      <c r="H1181" s="48">
        <v>46270.707638888889</v>
      </c>
      <c r="I1181" s="43">
        <v>131</v>
      </c>
      <c r="J1181" s="43" t="s">
        <v>1156</v>
      </c>
      <c r="K1181" s="43" t="s">
        <v>1156</v>
      </c>
      <c r="L1181" s="43" t="s">
        <v>20</v>
      </c>
      <c r="M1181" s="43"/>
      <c r="N1181" s="43"/>
      <c r="O1181" s="43">
        <v>17</v>
      </c>
      <c r="P1181" s="43" t="s">
        <v>1321</v>
      </c>
      <c r="Q1181" s="43" t="s">
        <v>1514</v>
      </c>
      <c r="R1181" s="43" t="s">
        <v>11532</v>
      </c>
      <c r="S1181" s="52">
        <f t="shared" si="18"/>
        <v>4.03</v>
      </c>
      <c r="T1181" s="47"/>
      <c r="U1181" s="47"/>
    </row>
    <row r="1182" spans="1:21" ht="16.5" thickTop="1" thickBot="1" x14ac:dyDescent="0.3">
      <c r="A1182" s="51" t="s">
        <v>11455</v>
      </c>
      <c r="B1182" s="52" t="s">
        <v>11456</v>
      </c>
      <c r="C1182" s="52" t="s">
        <v>38</v>
      </c>
      <c r="D1182" s="52" t="s">
        <v>17</v>
      </c>
      <c r="E1182" s="52" t="s">
        <v>18</v>
      </c>
      <c r="F1182" s="52" t="s">
        <v>9199</v>
      </c>
      <c r="G1182" s="53">
        <v>46266.684027777781</v>
      </c>
      <c r="H1182" s="53">
        <v>46270.56527777778</v>
      </c>
      <c r="I1182" s="52">
        <v>60</v>
      </c>
      <c r="J1182" s="52" t="s">
        <v>1156</v>
      </c>
      <c r="K1182" s="52" t="s">
        <v>1156</v>
      </c>
      <c r="L1182" s="52" t="s">
        <v>20</v>
      </c>
      <c r="M1182" s="52">
        <v>39</v>
      </c>
      <c r="N1182" s="52">
        <v>7</v>
      </c>
      <c r="O1182" s="52">
        <v>10</v>
      </c>
      <c r="P1182" s="52" t="s">
        <v>1337</v>
      </c>
      <c r="Q1182" s="52" t="s">
        <v>1517</v>
      </c>
      <c r="R1182" s="52" t="s">
        <v>11531</v>
      </c>
      <c r="S1182" s="52">
        <f t="shared" si="18"/>
        <v>3.88</v>
      </c>
      <c r="T1182" s="52"/>
      <c r="U1182" s="52"/>
    </row>
    <row r="1183" spans="1:21" s="46" customFormat="1" ht="16.5" thickTop="1" thickBot="1" x14ac:dyDescent="0.3">
      <c r="A1183" s="50" t="s">
        <v>11453</v>
      </c>
      <c r="B1183" s="43" t="s">
        <v>11454</v>
      </c>
      <c r="C1183" s="43" t="s">
        <v>35</v>
      </c>
      <c r="D1183" s="43" t="s">
        <v>17</v>
      </c>
      <c r="E1183" s="43" t="s">
        <v>18</v>
      </c>
      <c r="F1183" s="43" t="s">
        <v>32</v>
      </c>
      <c r="G1183" s="48">
        <v>46266.760416666664</v>
      </c>
      <c r="H1183" s="48">
        <v>46270.490972222222</v>
      </c>
      <c r="I1183" s="43">
        <v>1</v>
      </c>
      <c r="J1183" s="43" t="s">
        <v>8310</v>
      </c>
      <c r="K1183" s="43" t="s">
        <v>2373</v>
      </c>
      <c r="L1183" s="43" t="s">
        <v>33</v>
      </c>
      <c r="M1183" s="43"/>
      <c r="N1183" s="43"/>
      <c r="O1183" s="43">
        <v>1</v>
      </c>
      <c r="P1183" s="43" t="s">
        <v>11529</v>
      </c>
      <c r="Q1183" s="43" t="s">
        <v>1517</v>
      </c>
      <c r="R1183" s="43" t="s">
        <v>11530</v>
      </c>
      <c r="S1183" s="52">
        <f t="shared" si="18"/>
        <v>3.73</v>
      </c>
      <c r="T1183" s="47"/>
      <c r="U1183" s="47"/>
    </row>
    <row r="1184" spans="1:21" ht="16.5" thickTop="1" thickBot="1" x14ac:dyDescent="0.3">
      <c r="A1184" s="51" t="s">
        <v>11451</v>
      </c>
      <c r="B1184" s="52" t="s">
        <v>11452</v>
      </c>
      <c r="C1184" s="52" t="s">
        <v>1129</v>
      </c>
      <c r="D1184" s="52" t="s">
        <v>17</v>
      </c>
      <c r="E1184" s="52" t="s">
        <v>18</v>
      </c>
      <c r="F1184" s="52" t="s">
        <v>32</v>
      </c>
      <c r="G1184" s="53">
        <v>46267.46875</v>
      </c>
      <c r="H1184" s="53">
        <v>46268.806250000001</v>
      </c>
      <c r="I1184" s="52">
        <v>1</v>
      </c>
      <c r="J1184" s="52" t="s">
        <v>8317</v>
      </c>
      <c r="K1184" s="52" t="s">
        <v>2373</v>
      </c>
      <c r="L1184" s="52" t="s">
        <v>44</v>
      </c>
      <c r="M1184" s="52"/>
      <c r="N1184" s="52"/>
      <c r="O1184" s="52">
        <v>1</v>
      </c>
      <c r="P1184" s="52" t="s">
        <v>11527</v>
      </c>
      <c r="Q1184" s="52" t="s">
        <v>1517</v>
      </c>
      <c r="R1184" s="52" t="s">
        <v>11528</v>
      </c>
      <c r="S1184" s="52">
        <f t="shared" si="18"/>
        <v>1.34</v>
      </c>
      <c r="T1184" s="52"/>
      <c r="U1184" s="52"/>
    </row>
    <row r="1185" spans="1:21" s="46" customFormat="1" ht="16.5" thickTop="1" thickBot="1" x14ac:dyDescent="0.3">
      <c r="A1185" s="50" t="s">
        <v>11449</v>
      </c>
      <c r="B1185" s="43" t="s">
        <v>11450</v>
      </c>
      <c r="C1185" s="43" t="s">
        <v>11226</v>
      </c>
      <c r="D1185" s="43" t="s">
        <v>17</v>
      </c>
      <c r="E1185" s="43" t="s">
        <v>18</v>
      </c>
      <c r="F1185" s="43" t="s">
        <v>32</v>
      </c>
      <c r="G1185" s="48">
        <v>46267.522222222222</v>
      </c>
      <c r="H1185" s="48">
        <v>46270.707638888889</v>
      </c>
      <c r="I1185" s="43">
        <v>118</v>
      </c>
      <c r="J1185" s="43" t="s">
        <v>1156</v>
      </c>
      <c r="K1185" s="43" t="s">
        <v>1156</v>
      </c>
      <c r="L1185" s="43" t="s">
        <v>8739</v>
      </c>
      <c r="M1185" s="43"/>
      <c r="N1185" s="43"/>
      <c r="O1185" s="43">
        <v>118</v>
      </c>
      <c r="P1185" s="43" t="s">
        <v>11525</v>
      </c>
      <c r="Q1185" s="43" t="s">
        <v>1517</v>
      </c>
      <c r="R1185" s="43" t="s">
        <v>11526</v>
      </c>
      <c r="S1185" s="52">
        <f t="shared" si="18"/>
        <v>3.19</v>
      </c>
      <c r="T1185" s="47"/>
      <c r="U1185" s="47"/>
    </row>
    <row r="1186" spans="1:21" ht="16.5" thickTop="1" thickBot="1" x14ac:dyDescent="0.3">
      <c r="A1186" s="51" t="s">
        <v>11447</v>
      </c>
      <c r="B1186" s="52" t="s">
        <v>11448</v>
      </c>
      <c r="C1186" s="52" t="s">
        <v>1129</v>
      </c>
      <c r="D1186" s="52" t="s">
        <v>17</v>
      </c>
      <c r="E1186" s="52" t="s">
        <v>18</v>
      </c>
      <c r="F1186" s="52" t="s">
        <v>32</v>
      </c>
      <c r="G1186" s="53">
        <v>46267.618750000001</v>
      </c>
      <c r="H1186" s="53">
        <v>46270.987500000003</v>
      </c>
      <c r="I1186" s="52">
        <v>86</v>
      </c>
      <c r="J1186" s="52" t="s">
        <v>1156</v>
      </c>
      <c r="K1186" s="52" t="s">
        <v>1156</v>
      </c>
      <c r="L1186" s="52" t="s">
        <v>8739</v>
      </c>
      <c r="M1186" s="52"/>
      <c r="N1186" s="52"/>
      <c r="O1186" s="52">
        <v>86</v>
      </c>
      <c r="P1186" s="52" t="s">
        <v>9564</v>
      </c>
      <c r="Q1186" s="52" t="s">
        <v>1517</v>
      </c>
      <c r="R1186" s="52" t="s">
        <v>11524</v>
      </c>
      <c r="S1186" s="52">
        <f t="shared" ref="S1186:S1213" si="19">IF(OR(G1186="",H1186=""),"",ROUND(H1186-G1186,2))</f>
        <v>3.37</v>
      </c>
      <c r="T1186" s="52"/>
      <c r="U1186" s="52"/>
    </row>
    <row r="1187" spans="1:21" s="46" customFormat="1" ht="16.5" thickTop="1" thickBot="1" x14ac:dyDescent="0.3">
      <c r="A1187" s="50" t="s">
        <v>11445</v>
      </c>
      <c r="B1187" s="43" t="s">
        <v>11446</v>
      </c>
      <c r="C1187" s="43" t="s">
        <v>11226</v>
      </c>
      <c r="D1187" s="43" t="s">
        <v>17</v>
      </c>
      <c r="E1187" s="43" t="s">
        <v>18</v>
      </c>
      <c r="F1187" s="43" t="s">
        <v>32</v>
      </c>
      <c r="G1187" s="48">
        <v>46267.632638888892</v>
      </c>
      <c r="H1187" s="48">
        <v>46270.707638888889</v>
      </c>
      <c r="I1187" s="43">
        <v>36</v>
      </c>
      <c r="J1187" s="43" t="s">
        <v>1156</v>
      </c>
      <c r="K1187" s="43" t="s">
        <v>1156</v>
      </c>
      <c r="L1187" s="43" t="s">
        <v>20</v>
      </c>
      <c r="M1187" s="43"/>
      <c r="N1187" s="43"/>
      <c r="O1187" s="43">
        <v>15</v>
      </c>
      <c r="P1187" s="43" t="s">
        <v>1414</v>
      </c>
      <c r="Q1187" s="43" t="s">
        <v>1517</v>
      </c>
      <c r="R1187" s="43" t="s">
        <v>11523</v>
      </c>
      <c r="S1187" s="52">
        <f t="shared" si="19"/>
        <v>3.07</v>
      </c>
      <c r="T1187" s="47"/>
      <c r="U1187" s="47"/>
    </row>
    <row r="1188" spans="1:21" ht="16.5" thickTop="1" thickBot="1" x14ac:dyDescent="0.3">
      <c r="A1188" s="51" t="s">
        <v>11443</v>
      </c>
      <c r="B1188" s="52" t="s">
        <v>11444</v>
      </c>
      <c r="C1188" s="52" t="s">
        <v>38</v>
      </c>
      <c r="D1188" s="52" t="s">
        <v>17</v>
      </c>
      <c r="E1188" s="52" t="s">
        <v>18</v>
      </c>
      <c r="F1188" s="52" t="s">
        <v>32</v>
      </c>
      <c r="G1188" s="53">
        <v>46267.649305555555</v>
      </c>
      <c r="H1188" s="53">
        <v>46270.658333333333</v>
      </c>
      <c r="I1188" s="52">
        <v>1</v>
      </c>
      <c r="J1188" s="52" t="s">
        <v>8317</v>
      </c>
      <c r="K1188" s="52" t="s">
        <v>2373</v>
      </c>
      <c r="L1188" s="52" t="s">
        <v>33</v>
      </c>
      <c r="M1188" s="52">
        <v>1</v>
      </c>
      <c r="N1188" s="52">
        <v>1</v>
      </c>
      <c r="O1188" s="52">
        <v>1</v>
      </c>
      <c r="P1188" s="52" t="s">
        <v>11507</v>
      </c>
      <c r="Q1188" s="52" t="s">
        <v>1514</v>
      </c>
      <c r="R1188" s="52" t="s">
        <v>11522</v>
      </c>
      <c r="S1188" s="52">
        <f t="shared" si="19"/>
        <v>3.01</v>
      </c>
      <c r="T1188" s="52"/>
      <c r="U1188" s="52"/>
    </row>
    <row r="1189" spans="1:21" s="46" customFormat="1" ht="16.5" thickTop="1" thickBot="1" x14ac:dyDescent="0.3">
      <c r="A1189" s="50" t="s">
        <v>11441</v>
      </c>
      <c r="B1189" s="43" t="s">
        <v>11442</v>
      </c>
      <c r="C1189" s="43" t="s">
        <v>1239</v>
      </c>
      <c r="D1189" s="43" t="s">
        <v>17</v>
      </c>
      <c r="E1189" s="43" t="s">
        <v>18</v>
      </c>
      <c r="F1189" s="43" t="s">
        <v>32</v>
      </c>
      <c r="G1189" s="48">
        <v>46268.448611111111</v>
      </c>
      <c r="H1189" s="48">
        <v>46269.457638888889</v>
      </c>
      <c r="I1189" s="43">
        <v>1542</v>
      </c>
      <c r="J1189" s="43" t="s">
        <v>8294</v>
      </c>
      <c r="K1189" s="43" t="s">
        <v>2373</v>
      </c>
      <c r="L1189" s="43" t="s">
        <v>25</v>
      </c>
      <c r="M1189" s="43"/>
      <c r="N1189" s="43"/>
      <c r="O1189" s="43">
        <v>300</v>
      </c>
      <c r="P1189" s="43" t="s">
        <v>11521</v>
      </c>
      <c r="Q1189" s="43" t="s">
        <v>1517</v>
      </c>
      <c r="R1189" s="43"/>
      <c r="S1189" s="52">
        <f t="shared" si="19"/>
        <v>1.01</v>
      </c>
      <c r="T1189" s="47"/>
      <c r="U1189" s="47"/>
    </row>
    <row r="1190" spans="1:21" ht="16.5" thickTop="1" thickBot="1" x14ac:dyDescent="0.3">
      <c r="A1190" s="51" t="s">
        <v>11439</v>
      </c>
      <c r="B1190" s="52" t="s">
        <v>11440</v>
      </c>
      <c r="C1190" s="52" t="s">
        <v>30</v>
      </c>
      <c r="D1190" s="52" t="s">
        <v>17</v>
      </c>
      <c r="E1190" s="52" t="s">
        <v>18</v>
      </c>
      <c r="F1190" s="52" t="s">
        <v>32</v>
      </c>
      <c r="G1190" s="53">
        <v>46268.459722222222</v>
      </c>
      <c r="H1190" s="53">
        <v>46270.503472222219</v>
      </c>
      <c r="I1190" s="52">
        <v>2</v>
      </c>
      <c r="J1190" s="52" t="s">
        <v>8317</v>
      </c>
      <c r="K1190" s="52" t="s">
        <v>2373</v>
      </c>
      <c r="L1190" s="52" t="s">
        <v>33</v>
      </c>
      <c r="M1190" s="52"/>
      <c r="N1190" s="52"/>
      <c r="O1190" s="52">
        <v>2</v>
      </c>
      <c r="P1190" s="52" t="s">
        <v>1461</v>
      </c>
      <c r="Q1190" s="52" t="s">
        <v>1517</v>
      </c>
      <c r="R1190" s="52" t="s">
        <v>11520</v>
      </c>
      <c r="S1190" s="52">
        <f t="shared" si="19"/>
        <v>2.04</v>
      </c>
      <c r="T1190" s="52"/>
      <c r="U1190" s="52"/>
    </row>
    <row r="1191" spans="1:21" s="46" customFormat="1" ht="16.5" thickTop="1" thickBot="1" x14ac:dyDescent="0.3">
      <c r="A1191" s="50" t="s">
        <v>11435</v>
      </c>
      <c r="B1191" s="43" t="s">
        <v>11436</v>
      </c>
      <c r="C1191" s="43" t="s">
        <v>1239</v>
      </c>
      <c r="D1191" s="43" t="s">
        <v>17</v>
      </c>
      <c r="E1191" s="43" t="s">
        <v>19</v>
      </c>
      <c r="F1191" s="43" t="s">
        <v>23</v>
      </c>
      <c r="G1191" s="48">
        <v>46268.464583333334</v>
      </c>
      <c r="H1191" s="48">
        <v>46268.470138888886</v>
      </c>
      <c r="I1191" s="43">
        <v>29</v>
      </c>
      <c r="J1191" s="43" t="s">
        <v>1156</v>
      </c>
      <c r="K1191" s="43" t="s">
        <v>1156</v>
      </c>
      <c r="L1191" s="43" t="s">
        <v>31</v>
      </c>
      <c r="M1191" s="43"/>
      <c r="N1191" s="43"/>
      <c r="O1191" s="43">
        <v>29</v>
      </c>
      <c r="P1191" s="43" t="s">
        <v>1318</v>
      </c>
      <c r="Q1191" s="43" t="s">
        <v>1517</v>
      </c>
      <c r="R1191" s="43"/>
      <c r="S1191" s="52">
        <f t="shared" si="19"/>
        <v>0.01</v>
      </c>
      <c r="T1191" s="47"/>
      <c r="U1191" s="47"/>
    </row>
    <row r="1192" spans="1:21" ht="16.5" thickTop="1" thickBot="1" x14ac:dyDescent="0.3">
      <c r="A1192" s="51" t="s">
        <v>11437</v>
      </c>
      <c r="B1192" s="52" t="s">
        <v>11438</v>
      </c>
      <c r="C1192" s="52" t="s">
        <v>5638</v>
      </c>
      <c r="D1192" s="52" t="s">
        <v>17</v>
      </c>
      <c r="E1192" s="52" t="s">
        <v>18</v>
      </c>
      <c r="F1192" s="52" t="s">
        <v>32</v>
      </c>
      <c r="G1192" s="53">
        <v>46268.464583333334</v>
      </c>
      <c r="H1192" s="53">
        <v>46270.53402777778</v>
      </c>
      <c r="I1192" s="52">
        <v>413</v>
      </c>
      <c r="J1192" s="52" t="s">
        <v>8317</v>
      </c>
      <c r="K1192" s="52" t="s">
        <v>2373</v>
      </c>
      <c r="L1192" s="52" t="s">
        <v>25</v>
      </c>
      <c r="M1192" s="52"/>
      <c r="N1192" s="52"/>
      <c r="O1192" s="52">
        <v>83</v>
      </c>
      <c r="P1192" s="52" t="s">
        <v>1477</v>
      </c>
      <c r="Q1192" s="52" t="s">
        <v>1517</v>
      </c>
      <c r="R1192" s="52" t="s">
        <v>11519</v>
      </c>
      <c r="S1192" s="52">
        <f t="shared" si="19"/>
        <v>2.0699999999999998</v>
      </c>
      <c r="T1192" s="52"/>
      <c r="U1192" s="52"/>
    </row>
    <row r="1193" spans="1:21" s="46" customFormat="1" ht="16.5" thickTop="1" thickBot="1" x14ac:dyDescent="0.3">
      <c r="A1193" s="50" t="s">
        <v>11433</v>
      </c>
      <c r="B1193" s="43" t="s">
        <v>11434</v>
      </c>
      <c r="C1193" s="43" t="s">
        <v>30</v>
      </c>
      <c r="D1193" s="43" t="s">
        <v>17</v>
      </c>
      <c r="E1193" s="43" t="s">
        <v>18</v>
      </c>
      <c r="F1193" s="43" t="s">
        <v>32</v>
      </c>
      <c r="G1193" s="48">
        <v>46268.468055555553</v>
      </c>
      <c r="H1193" s="48">
        <v>46268.898611111108</v>
      </c>
      <c r="I1193" s="43">
        <v>1</v>
      </c>
      <c r="J1193" s="43" t="s">
        <v>1156</v>
      </c>
      <c r="K1193" s="43" t="s">
        <v>1156</v>
      </c>
      <c r="L1193" s="43" t="s">
        <v>33</v>
      </c>
      <c r="M1193" s="43"/>
      <c r="N1193" s="43"/>
      <c r="O1193" s="43">
        <v>1</v>
      </c>
      <c r="P1193" s="43" t="s">
        <v>8450</v>
      </c>
      <c r="Q1193" s="43" t="s">
        <v>1517</v>
      </c>
      <c r="R1193" s="43" t="s">
        <v>11518</v>
      </c>
      <c r="S1193" s="52">
        <f t="shared" si="19"/>
        <v>0.43</v>
      </c>
      <c r="T1193" s="47"/>
      <c r="U1193" s="47"/>
    </row>
    <row r="1194" spans="1:21" ht="16.5" thickTop="1" thickBot="1" x14ac:dyDescent="0.3">
      <c r="A1194" s="51" t="s">
        <v>11431</v>
      </c>
      <c r="B1194" s="52" t="s">
        <v>11432</v>
      </c>
      <c r="C1194" s="52" t="s">
        <v>10897</v>
      </c>
      <c r="D1194" s="52" t="s">
        <v>17</v>
      </c>
      <c r="E1194" s="52" t="s">
        <v>18</v>
      </c>
      <c r="F1194" s="52" t="s">
        <v>32</v>
      </c>
      <c r="G1194" s="53">
        <v>46268.474999999999</v>
      </c>
      <c r="H1194" s="53">
        <v>46270.709027777775</v>
      </c>
      <c r="I1194" s="52">
        <v>87</v>
      </c>
      <c r="J1194" s="52" t="s">
        <v>1156</v>
      </c>
      <c r="K1194" s="52" t="s">
        <v>1156</v>
      </c>
      <c r="L1194" s="52" t="s">
        <v>25</v>
      </c>
      <c r="M1194" s="52"/>
      <c r="N1194" s="52"/>
      <c r="O1194" s="52">
        <v>22</v>
      </c>
      <c r="P1194" s="52" t="s">
        <v>11516</v>
      </c>
      <c r="Q1194" s="52" t="s">
        <v>1517</v>
      </c>
      <c r="R1194" s="52" t="s">
        <v>11517</v>
      </c>
      <c r="S1194" s="52">
        <f t="shared" si="19"/>
        <v>2.23</v>
      </c>
      <c r="T1194" s="52"/>
      <c r="U1194" s="52"/>
    </row>
    <row r="1195" spans="1:21" s="46" customFormat="1" ht="16.5" thickTop="1" thickBot="1" x14ac:dyDescent="0.3">
      <c r="A1195" s="50" t="s">
        <v>11429</v>
      </c>
      <c r="B1195" s="43" t="s">
        <v>11430</v>
      </c>
      <c r="C1195" s="43" t="s">
        <v>1129</v>
      </c>
      <c r="D1195" s="43" t="s">
        <v>17</v>
      </c>
      <c r="E1195" s="43" t="s">
        <v>18</v>
      </c>
      <c r="F1195" s="43" t="s">
        <v>32</v>
      </c>
      <c r="G1195" s="48">
        <v>46268.477083333331</v>
      </c>
      <c r="H1195" s="48">
        <v>46270.677777777775</v>
      </c>
      <c r="I1195" s="43">
        <v>13</v>
      </c>
      <c r="J1195" s="43" t="s">
        <v>8326</v>
      </c>
      <c r="K1195" s="43" t="s">
        <v>2373</v>
      </c>
      <c r="L1195" s="43" t="s">
        <v>33</v>
      </c>
      <c r="M1195" s="43"/>
      <c r="N1195" s="43"/>
      <c r="O1195" s="43">
        <v>13</v>
      </c>
      <c r="P1195" s="43" t="s">
        <v>8450</v>
      </c>
      <c r="Q1195" s="43" t="s">
        <v>1517</v>
      </c>
      <c r="R1195" s="43" t="s">
        <v>11515</v>
      </c>
      <c r="S1195" s="52">
        <f t="shared" si="19"/>
        <v>2.2000000000000002</v>
      </c>
      <c r="T1195" s="47"/>
      <c r="U1195" s="47"/>
    </row>
    <row r="1196" spans="1:21" ht="16.5" thickTop="1" thickBot="1" x14ac:dyDescent="0.3">
      <c r="A1196" s="51" t="s">
        <v>11427</v>
      </c>
      <c r="B1196" s="52" t="s">
        <v>11428</v>
      </c>
      <c r="C1196" s="52" t="s">
        <v>1129</v>
      </c>
      <c r="D1196" s="52" t="s">
        <v>17</v>
      </c>
      <c r="E1196" s="52" t="s">
        <v>18</v>
      </c>
      <c r="F1196" s="52" t="s">
        <v>32</v>
      </c>
      <c r="G1196" s="53">
        <v>46268.511111111111</v>
      </c>
      <c r="H1196" s="53">
        <v>46271.030555555553</v>
      </c>
      <c r="I1196" s="52">
        <v>21</v>
      </c>
      <c r="J1196" s="52" t="s">
        <v>1156</v>
      </c>
      <c r="K1196" s="52" t="s">
        <v>1156</v>
      </c>
      <c r="L1196" s="52" t="s">
        <v>8739</v>
      </c>
      <c r="M1196" s="52"/>
      <c r="N1196" s="52"/>
      <c r="O1196" s="52">
        <v>21</v>
      </c>
      <c r="P1196" s="52" t="s">
        <v>11513</v>
      </c>
      <c r="Q1196" s="52" t="s">
        <v>1546</v>
      </c>
      <c r="R1196" s="52" t="s">
        <v>11514</v>
      </c>
      <c r="S1196" s="52">
        <f t="shared" si="19"/>
        <v>2.52</v>
      </c>
      <c r="T1196" s="52"/>
      <c r="U1196" s="52"/>
    </row>
    <row r="1197" spans="1:21" s="46" customFormat="1" ht="16.5" thickTop="1" thickBot="1" x14ac:dyDescent="0.3">
      <c r="A1197" s="50" t="s">
        <v>11425</v>
      </c>
      <c r="B1197" s="43" t="s">
        <v>11426</v>
      </c>
      <c r="C1197" s="43" t="s">
        <v>35</v>
      </c>
      <c r="D1197" s="43" t="s">
        <v>17</v>
      </c>
      <c r="E1197" s="43" t="s">
        <v>18</v>
      </c>
      <c r="F1197" s="43" t="s">
        <v>28</v>
      </c>
      <c r="G1197" s="48">
        <v>46268.563888888886</v>
      </c>
      <c r="H1197" s="48">
        <v>46270.495833333334</v>
      </c>
      <c r="I1197" s="43">
        <v>6</v>
      </c>
      <c r="J1197" s="43" t="s">
        <v>8331</v>
      </c>
      <c r="K1197" s="43" t="s">
        <v>1156</v>
      </c>
      <c r="L1197" s="43" t="s">
        <v>33</v>
      </c>
      <c r="M1197" s="43"/>
      <c r="N1197" s="43"/>
      <c r="O1197" s="43">
        <v>6</v>
      </c>
      <c r="P1197" s="43" t="s">
        <v>11511</v>
      </c>
      <c r="Q1197" s="43" t="s">
        <v>1517</v>
      </c>
      <c r="R1197" s="43" t="s">
        <v>11512</v>
      </c>
      <c r="S1197" s="52">
        <f t="shared" si="19"/>
        <v>1.93</v>
      </c>
      <c r="T1197" s="47"/>
      <c r="U1197" s="47"/>
    </row>
    <row r="1198" spans="1:21" ht="16.5" thickTop="1" thickBot="1" x14ac:dyDescent="0.3">
      <c r="A1198" s="51" t="s">
        <v>11423</v>
      </c>
      <c r="B1198" s="52" t="s">
        <v>11424</v>
      </c>
      <c r="C1198" s="52" t="s">
        <v>1239</v>
      </c>
      <c r="D1198" s="52" t="s">
        <v>17</v>
      </c>
      <c r="E1198" s="52" t="s">
        <v>18</v>
      </c>
      <c r="F1198" s="52" t="s">
        <v>32</v>
      </c>
      <c r="G1198" s="53">
        <v>46268.623611111114</v>
      </c>
      <c r="H1198" s="53">
        <v>46269.538888888892</v>
      </c>
      <c r="I1198" s="52">
        <v>130</v>
      </c>
      <c r="J1198" s="52" t="s">
        <v>1156</v>
      </c>
      <c r="K1198" s="52" t="s">
        <v>1156</v>
      </c>
      <c r="L1198" s="52" t="s">
        <v>25</v>
      </c>
      <c r="M1198" s="52"/>
      <c r="N1198" s="52"/>
      <c r="O1198" s="52">
        <v>67</v>
      </c>
      <c r="P1198" s="52" t="s">
        <v>11510</v>
      </c>
      <c r="Q1198" s="52" t="s">
        <v>1514</v>
      </c>
      <c r="R1198" s="52"/>
      <c r="S1198" s="52">
        <f t="shared" si="19"/>
        <v>0.92</v>
      </c>
      <c r="T1198" s="52"/>
      <c r="U1198" s="52"/>
    </row>
    <row r="1199" spans="1:21" s="46" customFormat="1" ht="16.5" thickTop="1" thickBot="1" x14ac:dyDescent="0.3">
      <c r="A1199" s="50" t="s">
        <v>11421</v>
      </c>
      <c r="B1199" s="43" t="s">
        <v>11422</v>
      </c>
      <c r="C1199" s="43" t="s">
        <v>30</v>
      </c>
      <c r="D1199" s="43" t="s">
        <v>17</v>
      </c>
      <c r="E1199" s="43" t="s">
        <v>18</v>
      </c>
      <c r="F1199" s="43" t="s">
        <v>32</v>
      </c>
      <c r="G1199" s="48">
        <v>46268.628472222219</v>
      </c>
      <c r="H1199" s="48">
        <v>46270.769444444442</v>
      </c>
      <c r="I1199" s="43">
        <v>2</v>
      </c>
      <c r="J1199" s="43" t="s">
        <v>1156</v>
      </c>
      <c r="K1199" s="43" t="s">
        <v>1156</v>
      </c>
      <c r="L1199" s="43" t="s">
        <v>33</v>
      </c>
      <c r="M1199" s="43"/>
      <c r="N1199" s="43"/>
      <c r="O1199" s="43">
        <v>2</v>
      </c>
      <c r="P1199" s="43" t="s">
        <v>1308</v>
      </c>
      <c r="Q1199" s="43" t="s">
        <v>1514</v>
      </c>
      <c r="R1199" s="43" t="s">
        <v>11509</v>
      </c>
      <c r="S1199" s="52">
        <f t="shared" si="19"/>
        <v>2.14</v>
      </c>
      <c r="T1199" s="47"/>
      <c r="U1199" s="47"/>
    </row>
    <row r="1200" spans="1:21" ht="16.5" thickTop="1" thickBot="1" x14ac:dyDescent="0.3">
      <c r="A1200" s="51" t="s">
        <v>11419</v>
      </c>
      <c r="B1200" s="52" t="s">
        <v>11420</v>
      </c>
      <c r="C1200" s="52" t="s">
        <v>35</v>
      </c>
      <c r="D1200" s="52" t="s">
        <v>17</v>
      </c>
      <c r="E1200" s="52" t="s">
        <v>18</v>
      </c>
      <c r="F1200" s="52" t="s">
        <v>32</v>
      </c>
      <c r="G1200" s="53">
        <v>46268.634722222225</v>
      </c>
      <c r="H1200" s="53">
        <v>46270.587500000001</v>
      </c>
      <c r="I1200" s="52">
        <v>12</v>
      </c>
      <c r="J1200" s="52" t="s">
        <v>8317</v>
      </c>
      <c r="K1200" s="52" t="s">
        <v>2373</v>
      </c>
      <c r="L1200" s="52" t="s">
        <v>33</v>
      </c>
      <c r="M1200" s="52"/>
      <c r="N1200" s="52"/>
      <c r="O1200" s="52">
        <v>12</v>
      </c>
      <c r="P1200" s="52" t="s">
        <v>11507</v>
      </c>
      <c r="Q1200" s="52" t="s">
        <v>1514</v>
      </c>
      <c r="R1200" s="52" t="s">
        <v>11508</v>
      </c>
      <c r="S1200" s="52">
        <f t="shared" si="19"/>
        <v>1.95</v>
      </c>
      <c r="T1200" s="52"/>
      <c r="U1200" s="52"/>
    </row>
    <row r="1201" spans="1:21" s="46" customFormat="1" ht="16.5" thickTop="1" thickBot="1" x14ac:dyDescent="0.3">
      <c r="A1201" s="50" t="s">
        <v>11417</v>
      </c>
      <c r="B1201" s="43" t="s">
        <v>11418</v>
      </c>
      <c r="C1201" s="43" t="s">
        <v>30</v>
      </c>
      <c r="D1201" s="43" t="s">
        <v>17</v>
      </c>
      <c r="E1201" s="43" t="s">
        <v>18</v>
      </c>
      <c r="F1201" s="43" t="s">
        <v>32</v>
      </c>
      <c r="G1201" s="48">
        <v>46268.675694444442</v>
      </c>
      <c r="H1201" s="48">
        <v>46270.775694444441</v>
      </c>
      <c r="I1201" s="43">
        <v>3</v>
      </c>
      <c r="J1201" s="43" t="s">
        <v>1156</v>
      </c>
      <c r="K1201" s="43" t="s">
        <v>1156</v>
      </c>
      <c r="L1201" s="43" t="s">
        <v>33</v>
      </c>
      <c r="M1201" s="43"/>
      <c r="N1201" s="43"/>
      <c r="O1201" s="43">
        <v>3</v>
      </c>
      <c r="P1201" s="43" t="s">
        <v>11505</v>
      </c>
      <c r="Q1201" s="43" t="s">
        <v>1517</v>
      </c>
      <c r="R1201" s="43" t="s">
        <v>11506</v>
      </c>
      <c r="S1201" s="52">
        <f t="shared" si="19"/>
        <v>2.1</v>
      </c>
      <c r="T1201" s="47"/>
      <c r="U1201" s="47"/>
    </row>
    <row r="1202" spans="1:21" ht="16.5" thickTop="1" thickBot="1" x14ac:dyDescent="0.3">
      <c r="A1202" s="51" t="s">
        <v>11415</v>
      </c>
      <c r="B1202" s="52" t="s">
        <v>11416</v>
      </c>
      <c r="C1202" s="52" t="s">
        <v>1073</v>
      </c>
      <c r="D1202" s="52" t="s">
        <v>17</v>
      </c>
      <c r="E1202" s="52" t="s">
        <v>18</v>
      </c>
      <c r="F1202" s="52" t="s">
        <v>32</v>
      </c>
      <c r="G1202" s="53">
        <v>46268.704861111109</v>
      </c>
      <c r="H1202" s="53">
        <v>46270.473611111112</v>
      </c>
      <c r="I1202" s="52">
        <v>3</v>
      </c>
      <c r="J1202" s="52" t="s">
        <v>10666</v>
      </c>
      <c r="K1202" s="52" t="s">
        <v>1156</v>
      </c>
      <c r="L1202" s="52" t="s">
        <v>8475</v>
      </c>
      <c r="M1202" s="52"/>
      <c r="N1202" s="52"/>
      <c r="O1202" s="52">
        <v>3</v>
      </c>
      <c r="P1202" s="52" t="s">
        <v>11503</v>
      </c>
      <c r="Q1202" s="52" t="s">
        <v>1517</v>
      </c>
      <c r="R1202" s="52" t="s">
        <v>11504</v>
      </c>
      <c r="S1202" s="52">
        <f t="shared" si="19"/>
        <v>1.77</v>
      </c>
      <c r="T1202" s="52"/>
      <c r="U1202" s="52"/>
    </row>
    <row r="1203" spans="1:21" s="46" customFormat="1" ht="16.5" thickTop="1" thickBot="1" x14ac:dyDescent="0.3">
      <c r="A1203" s="50" t="s">
        <v>11413</v>
      </c>
      <c r="B1203" s="43" t="s">
        <v>11414</v>
      </c>
      <c r="C1203" s="43" t="s">
        <v>30</v>
      </c>
      <c r="D1203" s="43" t="s">
        <v>17</v>
      </c>
      <c r="E1203" s="43" t="s">
        <v>18</v>
      </c>
      <c r="F1203" s="43" t="s">
        <v>32</v>
      </c>
      <c r="G1203" s="48">
        <v>46269.520138888889</v>
      </c>
      <c r="H1203" s="48">
        <v>46270.676388888889</v>
      </c>
      <c r="I1203" s="43">
        <v>19</v>
      </c>
      <c r="J1203" s="43" t="s">
        <v>8317</v>
      </c>
      <c r="K1203" s="43" t="s">
        <v>2373</v>
      </c>
      <c r="L1203" s="43" t="s">
        <v>33</v>
      </c>
      <c r="M1203" s="43"/>
      <c r="N1203" s="43"/>
      <c r="O1203" s="43">
        <v>19</v>
      </c>
      <c r="P1203" s="43" t="s">
        <v>8450</v>
      </c>
      <c r="Q1203" s="43" t="s">
        <v>1517</v>
      </c>
      <c r="R1203" s="43" t="s">
        <v>11502</v>
      </c>
      <c r="S1203" s="52">
        <f t="shared" si="19"/>
        <v>1.1599999999999999</v>
      </c>
      <c r="T1203" s="47"/>
      <c r="U1203" s="47"/>
    </row>
    <row r="1204" spans="1:21" ht="16.5" thickTop="1" thickBot="1" x14ac:dyDescent="0.3">
      <c r="A1204" s="51" t="s">
        <v>11411</v>
      </c>
      <c r="B1204" s="52" t="s">
        <v>11412</v>
      </c>
      <c r="C1204" s="52" t="s">
        <v>30</v>
      </c>
      <c r="D1204" s="52" t="s">
        <v>17</v>
      </c>
      <c r="E1204" s="52" t="s">
        <v>18</v>
      </c>
      <c r="F1204" s="52" t="s">
        <v>32</v>
      </c>
      <c r="G1204" s="53">
        <v>46269.537499999999</v>
      </c>
      <c r="H1204" s="53">
        <v>46270.771527777775</v>
      </c>
      <c r="I1204" s="52">
        <v>9</v>
      </c>
      <c r="J1204" s="52" t="s">
        <v>1156</v>
      </c>
      <c r="K1204" s="52" t="s">
        <v>1156</v>
      </c>
      <c r="L1204" s="52" t="s">
        <v>33</v>
      </c>
      <c r="M1204" s="52"/>
      <c r="N1204" s="52"/>
      <c r="O1204" s="52">
        <v>9</v>
      </c>
      <c r="P1204" s="52" t="s">
        <v>1415</v>
      </c>
      <c r="Q1204" s="52" t="s">
        <v>1546</v>
      </c>
      <c r="R1204" s="52" t="s">
        <v>11501</v>
      </c>
      <c r="S1204" s="52">
        <f t="shared" si="19"/>
        <v>1.23</v>
      </c>
      <c r="T1204" s="52"/>
      <c r="U1204" s="52"/>
    </row>
    <row r="1205" spans="1:21" s="46" customFormat="1" ht="16.5" thickTop="1" thickBot="1" x14ac:dyDescent="0.3">
      <c r="A1205" s="50" t="s">
        <v>11409</v>
      </c>
      <c r="B1205" s="43" t="s">
        <v>11410</v>
      </c>
      <c r="C1205" s="43" t="s">
        <v>35</v>
      </c>
      <c r="D1205" s="43" t="s">
        <v>17</v>
      </c>
      <c r="E1205" s="43" t="s">
        <v>18</v>
      </c>
      <c r="F1205" s="43" t="s">
        <v>32</v>
      </c>
      <c r="G1205" s="48">
        <v>46269.55972222222</v>
      </c>
      <c r="H1205" s="48">
        <v>46270.782638888886</v>
      </c>
      <c r="I1205" s="43">
        <v>6</v>
      </c>
      <c r="J1205" s="43" t="s">
        <v>1156</v>
      </c>
      <c r="K1205" s="43" t="s">
        <v>1156</v>
      </c>
      <c r="L1205" s="43" t="s">
        <v>33</v>
      </c>
      <c r="M1205" s="43"/>
      <c r="N1205" s="43"/>
      <c r="O1205" s="43">
        <v>6</v>
      </c>
      <c r="P1205" s="43" t="s">
        <v>9061</v>
      </c>
      <c r="Q1205" s="43" t="s">
        <v>1514</v>
      </c>
      <c r="R1205" s="43"/>
      <c r="S1205" s="52">
        <f t="shared" si="19"/>
        <v>1.22</v>
      </c>
      <c r="T1205" s="47"/>
      <c r="U1205" s="47"/>
    </row>
    <row r="1206" spans="1:21" ht="16.5" thickTop="1" thickBot="1" x14ac:dyDescent="0.3">
      <c r="A1206" s="51" t="s">
        <v>11407</v>
      </c>
      <c r="B1206" s="52" t="s">
        <v>11408</v>
      </c>
      <c r="C1206" s="52" t="s">
        <v>35</v>
      </c>
      <c r="D1206" s="52" t="s">
        <v>17</v>
      </c>
      <c r="E1206" s="52" t="s">
        <v>18</v>
      </c>
      <c r="F1206" s="52" t="s">
        <v>32</v>
      </c>
      <c r="G1206" s="53">
        <v>46269.595138888886</v>
      </c>
      <c r="H1206" s="53">
        <v>46270.525000000001</v>
      </c>
      <c r="I1206" s="52">
        <v>102</v>
      </c>
      <c r="J1206" s="52" t="s">
        <v>1156</v>
      </c>
      <c r="K1206" s="52" t="s">
        <v>1156</v>
      </c>
      <c r="L1206" s="52" t="s">
        <v>20</v>
      </c>
      <c r="M1206" s="52"/>
      <c r="N1206" s="52"/>
      <c r="O1206" s="52">
        <v>21</v>
      </c>
      <c r="P1206" s="52" t="s">
        <v>10839</v>
      </c>
      <c r="Q1206" s="52" t="s">
        <v>1517</v>
      </c>
      <c r="R1206" s="52" t="s">
        <v>11500</v>
      </c>
      <c r="S1206" s="52">
        <f t="shared" si="19"/>
        <v>0.93</v>
      </c>
      <c r="T1206" s="52"/>
      <c r="U1206" s="52"/>
    </row>
    <row r="1207" spans="1:21" s="46" customFormat="1" ht="16.5" thickTop="1" thickBot="1" x14ac:dyDescent="0.3">
      <c r="A1207" s="50" t="s">
        <v>11405</v>
      </c>
      <c r="B1207" s="43" t="s">
        <v>11406</v>
      </c>
      <c r="C1207" s="43" t="s">
        <v>35</v>
      </c>
      <c r="D1207" s="43" t="s">
        <v>17</v>
      </c>
      <c r="E1207" s="43" t="s">
        <v>18</v>
      </c>
      <c r="F1207" s="43" t="s">
        <v>28</v>
      </c>
      <c r="G1207" s="48">
        <v>46269.635416666664</v>
      </c>
      <c r="H1207" s="48">
        <v>46270.824305555558</v>
      </c>
      <c r="I1207" s="43">
        <v>88</v>
      </c>
      <c r="J1207" s="43" t="s">
        <v>1156</v>
      </c>
      <c r="K1207" s="43" t="s">
        <v>1156</v>
      </c>
      <c r="L1207" s="43" t="s">
        <v>8486</v>
      </c>
      <c r="M1207" s="43"/>
      <c r="N1207" s="43"/>
      <c r="O1207" s="43">
        <v>88</v>
      </c>
      <c r="P1207" s="43" t="s">
        <v>8781</v>
      </c>
      <c r="Q1207" s="43" t="s">
        <v>1517</v>
      </c>
      <c r="R1207" s="43" t="s">
        <v>11499</v>
      </c>
      <c r="S1207" s="52">
        <f t="shared" si="19"/>
        <v>1.19</v>
      </c>
      <c r="T1207" s="47"/>
      <c r="U1207" s="47"/>
    </row>
    <row r="1208" spans="1:21" ht="16.5" thickTop="1" thickBot="1" x14ac:dyDescent="0.3">
      <c r="A1208" s="51" t="s">
        <v>11403</v>
      </c>
      <c r="B1208" s="52" t="s">
        <v>11404</v>
      </c>
      <c r="C1208" s="52" t="s">
        <v>1239</v>
      </c>
      <c r="D1208" s="52" t="s">
        <v>17</v>
      </c>
      <c r="E1208" s="52" t="s">
        <v>18</v>
      </c>
      <c r="F1208" s="52" t="s">
        <v>32</v>
      </c>
      <c r="G1208" s="53">
        <v>46269.640277777777</v>
      </c>
      <c r="H1208" s="53">
        <v>46269.640277777777</v>
      </c>
      <c r="I1208" s="52">
        <v>1</v>
      </c>
      <c r="J1208" s="52" t="s">
        <v>1156</v>
      </c>
      <c r="K1208" s="52" t="s">
        <v>1156</v>
      </c>
      <c r="L1208" s="52" t="s">
        <v>33</v>
      </c>
      <c r="M1208" s="52"/>
      <c r="N1208" s="52"/>
      <c r="O1208" s="52">
        <v>1</v>
      </c>
      <c r="P1208" s="52" t="s">
        <v>1424</v>
      </c>
      <c r="Q1208" s="52" t="s">
        <v>1517</v>
      </c>
      <c r="R1208" s="52"/>
      <c r="S1208" s="52">
        <f t="shared" si="19"/>
        <v>0</v>
      </c>
      <c r="T1208" s="52"/>
      <c r="U1208" s="52"/>
    </row>
    <row r="1209" spans="1:21" s="46" customFormat="1" ht="16.5" thickTop="1" thickBot="1" x14ac:dyDescent="0.3">
      <c r="A1209" s="50" t="s">
        <v>11401</v>
      </c>
      <c r="B1209" s="43" t="s">
        <v>11402</v>
      </c>
      <c r="C1209" s="43" t="s">
        <v>1073</v>
      </c>
      <c r="D1209" s="43" t="s">
        <v>17</v>
      </c>
      <c r="E1209" s="43" t="s">
        <v>18</v>
      </c>
      <c r="F1209" s="43" t="s">
        <v>28</v>
      </c>
      <c r="G1209" s="48">
        <v>46269.681944444441</v>
      </c>
      <c r="H1209" s="48">
        <v>46270.609722222223</v>
      </c>
      <c r="I1209" s="43">
        <v>632</v>
      </c>
      <c r="J1209" s="43" t="s">
        <v>1156</v>
      </c>
      <c r="K1209" s="43" t="s">
        <v>1156</v>
      </c>
      <c r="L1209" s="43" t="s">
        <v>20</v>
      </c>
      <c r="M1209" s="43"/>
      <c r="N1209" s="43"/>
      <c r="O1209" s="43">
        <v>46</v>
      </c>
      <c r="P1209" s="43" t="s">
        <v>8774</v>
      </c>
      <c r="Q1209" s="43" t="s">
        <v>1514</v>
      </c>
      <c r="R1209" s="43" t="s">
        <v>11498</v>
      </c>
      <c r="S1209" s="52">
        <f t="shared" si="19"/>
        <v>0.93</v>
      </c>
      <c r="T1209" s="47"/>
      <c r="U1209" s="47"/>
    </row>
    <row r="1210" spans="1:21" ht="16.5" thickTop="1" thickBot="1" x14ac:dyDescent="0.3">
      <c r="A1210" s="51" t="s">
        <v>11399</v>
      </c>
      <c r="B1210" s="52" t="s">
        <v>11400</v>
      </c>
      <c r="C1210" s="52" t="s">
        <v>30</v>
      </c>
      <c r="D1210" s="52" t="s">
        <v>17</v>
      </c>
      <c r="E1210" s="52" t="s">
        <v>18</v>
      </c>
      <c r="F1210" s="52" t="s">
        <v>32</v>
      </c>
      <c r="G1210" s="53">
        <v>46269.702777777777</v>
      </c>
      <c r="H1210" s="53">
        <v>46270.770833333336</v>
      </c>
      <c r="I1210" s="52">
        <v>1</v>
      </c>
      <c r="J1210" s="52" t="s">
        <v>1156</v>
      </c>
      <c r="K1210" s="52" t="s">
        <v>1156</v>
      </c>
      <c r="L1210" s="52" t="s">
        <v>33</v>
      </c>
      <c r="M1210" s="52"/>
      <c r="N1210" s="52"/>
      <c r="O1210" s="52">
        <v>1</v>
      </c>
      <c r="P1210" s="52" t="s">
        <v>1424</v>
      </c>
      <c r="Q1210" s="52" t="s">
        <v>1517</v>
      </c>
      <c r="R1210" s="52" t="s">
        <v>11497</v>
      </c>
      <c r="S1210" s="52">
        <f t="shared" si="19"/>
        <v>1.07</v>
      </c>
      <c r="T1210" s="52"/>
      <c r="U1210" s="52"/>
    </row>
    <row r="1211" spans="1:21" s="46" customFormat="1" ht="16.5" thickTop="1" thickBot="1" x14ac:dyDescent="0.3">
      <c r="A1211" s="50" t="s">
        <v>11397</v>
      </c>
      <c r="B1211" s="43" t="s">
        <v>11398</v>
      </c>
      <c r="C1211" s="43" t="s">
        <v>35</v>
      </c>
      <c r="D1211" s="43" t="s">
        <v>17</v>
      </c>
      <c r="E1211" s="43" t="s">
        <v>18</v>
      </c>
      <c r="F1211" s="43" t="s">
        <v>28</v>
      </c>
      <c r="G1211" s="48">
        <v>46269.709027777775</v>
      </c>
      <c r="H1211" s="48">
        <v>46270.590277777781</v>
      </c>
      <c r="I1211" s="43">
        <v>346</v>
      </c>
      <c r="J1211" s="43" t="s">
        <v>1156</v>
      </c>
      <c r="K1211" s="43" t="s">
        <v>1156</v>
      </c>
      <c r="L1211" s="43" t="s">
        <v>20</v>
      </c>
      <c r="M1211" s="43"/>
      <c r="N1211" s="43"/>
      <c r="O1211" s="43">
        <v>41</v>
      </c>
      <c r="P1211" s="43" t="s">
        <v>8510</v>
      </c>
      <c r="Q1211" s="43" t="s">
        <v>1517</v>
      </c>
      <c r="R1211" s="43" t="s">
        <v>11496</v>
      </c>
      <c r="S1211" s="52">
        <f t="shared" si="19"/>
        <v>0.88</v>
      </c>
      <c r="T1211" s="47"/>
      <c r="U1211" s="47"/>
    </row>
    <row r="1212" spans="1:21" ht="16.5" thickTop="1" thickBot="1" x14ac:dyDescent="0.3">
      <c r="A1212" s="51" t="s">
        <v>11395</v>
      </c>
      <c r="B1212" s="52" t="s">
        <v>11396</v>
      </c>
      <c r="C1212" s="52" t="s">
        <v>35</v>
      </c>
      <c r="D1212" s="52" t="s">
        <v>17</v>
      </c>
      <c r="E1212" s="52" t="s">
        <v>18</v>
      </c>
      <c r="F1212" s="52" t="s">
        <v>28</v>
      </c>
      <c r="G1212" s="53">
        <v>46269.728472222225</v>
      </c>
      <c r="H1212" s="53">
        <v>46270.584027777775</v>
      </c>
      <c r="I1212" s="52">
        <v>157</v>
      </c>
      <c r="J1212" s="52" t="s">
        <v>1156</v>
      </c>
      <c r="K1212" s="52" t="s">
        <v>1156</v>
      </c>
      <c r="L1212" s="52" t="s">
        <v>20</v>
      </c>
      <c r="M1212" s="52"/>
      <c r="N1212" s="52"/>
      <c r="O1212" s="52">
        <v>23</v>
      </c>
      <c r="P1212" s="52" t="s">
        <v>1411</v>
      </c>
      <c r="Q1212" s="52" t="s">
        <v>1517</v>
      </c>
      <c r="R1212" s="52" t="s">
        <v>11495</v>
      </c>
      <c r="S1212" s="52">
        <f t="shared" si="19"/>
        <v>0.86</v>
      </c>
      <c r="T1212" s="52"/>
      <c r="U1212" s="52"/>
    </row>
    <row r="1213" spans="1:21" s="46" customFormat="1" ht="15.75" thickTop="1" x14ac:dyDescent="0.25">
      <c r="A1213" s="50" t="s">
        <v>11393</v>
      </c>
      <c r="B1213" s="43" t="s">
        <v>11394</v>
      </c>
      <c r="C1213" s="43" t="s">
        <v>35</v>
      </c>
      <c r="D1213" s="43" t="s">
        <v>17</v>
      </c>
      <c r="E1213" s="43" t="s">
        <v>18</v>
      </c>
      <c r="F1213" s="43" t="s">
        <v>32</v>
      </c>
      <c r="G1213" s="48">
        <v>46269.761805555558</v>
      </c>
      <c r="H1213" s="48">
        <v>46270.456944444442</v>
      </c>
      <c r="I1213" s="43">
        <v>126</v>
      </c>
      <c r="J1213" s="43" t="s">
        <v>1156</v>
      </c>
      <c r="K1213" s="43" t="s">
        <v>1156</v>
      </c>
      <c r="L1213" s="43" t="s">
        <v>20</v>
      </c>
      <c r="M1213" s="43"/>
      <c r="N1213" s="43"/>
      <c r="O1213" s="43">
        <v>14</v>
      </c>
      <c r="P1213" s="43" t="s">
        <v>11493</v>
      </c>
      <c r="Q1213" s="43" t="s">
        <v>1517</v>
      </c>
      <c r="R1213" s="43" t="s">
        <v>11494</v>
      </c>
      <c r="S1213" s="52">
        <f t="shared" si="19"/>
        <v>0.7</v>
      </c>
      <c r="T1213" s="47"/>
      <c r="U1213" s="47"/>
    </row>
  </sheetData>
  <sortState xmlns:xlrd2="http://schemas.microsoft.com/office/spreadsheetml/2017/richdata2" ref="A2:U1213">
    <sortCondition ref="G2:G1213"/>
  </sortState>
  <phoneticPr fontId="4" type="noConversion"/>
  <conditionalFormatting sqref="A1:A1048576">
    <cfRule type="duplicateValues" dxfId="0" priority="1"/>
  </conditionalFormatting>
  <hyperlinks>
    <hyperlink ref="A271" r:id="rId1" xr:uid="{69184E49-7A86-41A3-938E-3458816FBA8F}"/>
    <hyperlink ref="A270" r:id="rId2" xr:uid="{231FB8A1-2FE2-412A-ADF5-EE2564AE1C05}"/>
    <hyperlink ref="A269" r:id="rId3" xr:uid="{EED15FA6-72EF-44D8-B945-F487C4DAA607}"/>
    <hyperlink ref="A268" r:id="rId4" xr:uid="{95387470-816A-4AFE-AF5E-F1B1EEFA2A6B}"/>
    <hyperlink ref="A267" r:id="rId5" xr:uid="{E80B22AF-67D1-458C-BC4C-824A3E78E394}"/>
    <hyperlink ref="A266" r:id="rId6" xr:uid="{B9B40979-FE9A-405D-AFA0-285002E3F3AE}"/>
    <hyperlink ref="A265" r:id="rId7" xr:uid="{30B11490-8BEE-49A1-A7E4-8AEDE3AB9E9E}"/>
    <hyperlink ref="A264" r:id="rId8" xr:uid="{20AD9732-310D-4E66-BDCC-C9DB564EB9DF}"/>
    <hyperlink ref="A263" r:id="rId9" xr:uid="{84F39208-6644-4FAC-B2EB-C0C995EFEC92}"/>
    <hyperlink ref="A262" r:id="rId10" xr:uid="{B9286E72-BE40-4350-B7F7-85B3F8003EE4}"/>
    <hyperlink ref="A261" r:id="rId11" xr:uid="{5B72AC83-F69E-487F-AD18-C166AEA22136}"/>
    <hyperlink ref="A260" r:id="rId12" xr:uid="{6FC115CF-E9C7-4113-B019-06DCC9957566}"/>
    <hyperlink ref="A259" r:id="rId13" xr:uid="{A351EC15-CBA2-4AE9-A16F-D847FFBF1A66}"/>
    <hyperlink ref="A258" r:id="rId14" xr:uid="{5B56538A-6E69-42F2-9C0A-1EEA8B278569}"/>
    <hyperlink ref="A257" r:id="rId15" xr:uid="{C9BAD244-A181-44B5-ABC3-599773969B48}"/>
    <hyperlink ref="A256" r:id="rId16" xr:uid="{C64ECAC9-80EC-4D29-B1A0-21A39A9FF4EE}"/>
    <hyperlink ref="A255" r:id="rId17" xr:uid="{9D4AB8F5-6CE4-42CE-95C6-7215AB2296AB}"/>
    <hyperlink ref="A253" r:id="rId18" xr:uid="{BB8ACBA0-4B89-4177-80A6-C618CED5E3ED}"/>
    <hyperlink ref="A254" r:id="rId19" xr:uid="{3C8943E4-8C09-4028-98E7-29C7486001A3}"/>
    <hyperlink ref="A252" r:id="rId20" xr:uid="{490FEDBF-970B-4953-8DFF-C06A9DFB90E9}"/>
    <hyperlink ref="A251" r:id="rId21" xr:uid="{5E1EE37A-A021-4CE1-8A60-D5A1634C6619}"/>
    <hyperlink ref="A250" r:id="rId22" xr:uid="{92A8D59A-220B-4CB1-A17E-0F6C5E7C5BBF}"/>
    <hyperlink ref="A249" r:id="rId23" xr:uid="{FE79116B-92AE-4963-B569-06F2E8B324B4}"/>
    <hyperlink ref="A248" r:id="rId24" xr:uid="{0CE082C6-441B-4A89-B66E-9AE4A3022D13}"/>
    <hyperlink ref="A247" r:id="rId25" xr:uid="{5F2F0134-A9D4-43BD-84B8-7D4B2DD69AFA}"/>
    <hyperlink ref="A246" r:id="rId26" xr:uid="{545BAEDD-0894-41EE-83B0-CD449AD1EB36}"/>
    <hyperlink ref="A245" r:id="rId27" xr:uid="{18BAF1B6-AAB8-41AA-9E07-162496839624}"/>
    <hyperlink ref="A244" r:id="rId28" xr:uid="{46F3C820-47D7-4AA4-88DA-A4DA674A9E61}"/>
    <hyperlink ref="A243" r:id="rId29" xr:uid="{718921D2-C061-4430-BAC4-8EB4FED95744}"/>
    <hyperlink ref="A242" r:id="rId30" xr:uid="{20423699-3092-4AC2-85F9-F18B0EA83127}"/>
    <hyperlink ref="A241" r:id="rId31" xr:uid="{97ECDFE0-762A-49F9-974D-5A5C325BED41}"/>
    <hyperlink ref="A240" r:id="rId32" xr:uid="{24437939-96EB-4ED5-AF63-16D26C2000DA}"/>
    <hyperlink ref="A239" r:id="rId33" xr:uid="{3F198593-BCF5-49B1-A7F1-497B4A8D32CC}"/>
    <hyperlink ref="A238" r:id="rId34" xr:uid="{F51D6C9B-B7BC-4E79-A1E8-B7567F6BFAFA}"/>
    <hyperlink ref="A237" r:id="rId35" xr:uid="{4B87630E-B8B6-4876-9C1E-0D8A7AACDBDD}"/>
    <hyperlink ref="A236" r:id="rId36" xr:uid="{EF629765-7B61-4524-9FE1-2976494D09C6}"/>
    <hyperlink ref="A235" r:id="rId37" xr:uid="{76DE5579-933C-45FF-AA33-9FCC7A02CA15}"/>
    <hyperlink ref="A234" r:id="rId38" xr:uid="{86C9BC3C-CE8B-403E-9B55-9D7FA6CA84EC}"/>
    <hyperlink ref="A233" r:id="rId39" xr:uid="{F347653A-8AEE-4BA6-8DF4-0BC644FB2206}"/>
    <hyperlink ref="A232" r:id="rId40" xr:uid="{97436772-184E-4628-AD32-586394A22C04}"/>
    <hyperlink ref="A231" r:id="rId41" xr:uid="{FDEC5124-2AAD-44EA-8473-F9776266F832}"/>
    <hyperlink ref="A230" r:id="rId42" xr:uid="{6739DDA2-9639-430C-A2FA-6CE644AAFD89}"/>
    <hyperlink ref="A229" r:id="rId43" xr:uid="{E0CFF56F-3944-4643-BF51-04E9B7718278}"/>
    <hyperlink ref="A228" r:id="rId44" xr:uid="{8D926B66-A180-4514-A7BC-1A542C2BC36D}"/>
    <hyperlink ref="A227" r:id="rId45" xr:uid="{39CC8534-A86A-4CCB-9773-278A63C9CED7}"/>
    <hyperlink ref="A226" r:id="rId46" xr:uid="{C5465D5C-75DE-40DC-B16E-B6B1BFA15059}"/>
    <hyperlink ref="A225" r:id="rId47" xr:uid="{43261F4A-0667-4206-8F18-12A3BAFFB616}"/>
    <hyperlink ref="A224" r:id="rId48" xr:uid="{25F02002-8B33-4E84-B6E3-F18E6261540B}"/>
    <hyperlink ref="A223" r:id="rId49" xr:uid="{D4D5077D-D0D0-4D2B-BC95-A3C786A8B859}"/>
    <hyperlink ref="A222" r:id="rId50" xr:uid="{0B68F20C-B934-443E-A9F0-C1EB1C516315}"/>
    <hyperlink ref="A221" r:id="rId51" xr:uid="{AE685A15-98AF-4FF2-B4A6-68BA6135CE5F}"/>
    <hyperlink ref="A220" r:id="rId52" xr:uid="{54C90248-A824-4F84-8E73-1227406E314E}"/>
    <hyperlink ref="A219" r:id="rId53" xr:uid="{155766C4-D2E2-4217-97E7-17F9A86310C3}"/>
    <hyperlink ref="A218" r:id="rId54" xr:uid="{E7F5956F-73CC-44D2-840C-E38903F69F5F}"/>
    <hyperlink ref="A217" r:id="rId55" xr:uid="{A5286187-561F-4A9C-A5B7-5A8F6D18E7F8}"/>
    <hyperlink ref="A216" r:id="rId56" xr:uid="{60742F7B-C6AC-4F09-B1D8-255EF57AD741}"/>
    <hyperlink ref="A215" r:id="rId57" xr:uid="{0E01E984-5479-4C5C-92D4-28C501ED17CF}"/>
    <hyperlink ref="A214" r:id="rId58" xr:uid="{A7A025DE-78B3-47A1-9C62-67769C4B12CC}"/>
    <hyperlink ref="A213" r:id="rId59" xr:uid="{35C9D2DF-29FE-4EB2-8860-0D7B68DCC08F}"/>
    <hyperlink ref="A212" r:id="rId60" xr:uid="{75EBCC3A-AD3C-41F2-9FCA-1D30FAA51F1E}"/>
    <hyperlink ref="A211" r:id="rId61" xr:uid="{867D4CDA-6409-464E-8D96-FF3B6469A9A1}"/>
    <hyperlink ref="A210" r:id="rId62" xr:uid="{DDE6C81B-2F83-49B4-8CE7-84B8F855A52E}"/>
    <hyperlink ref="A209" r:id="rId63" xr:uid="{E7CD4496-7986-44A1-B189-EF3C7F8DC402}"/>
    <hyperlink ref="A208" r:id="rId64" xr:uid="{39EC49CB-37E8-4473-9650-5AC9647EE520}"/>
    <hyperlink ref="A201" r:id="rId65" xr:uid="{10924674-73A5-4157-83EF-0695D223602C}"/>
    <hyperlink ref="A207" r:id="rId66" xr:uid="{D5B3C5DB-26F4-4ECB-A6FF-E47E5ECCC0EF}"/>
    <hyperlink ref="A206" r:id="rId67" xr:uid="{C0F4ED94-805C-4100-B5B9-B4A7299FDAD1}"/>
    <hyperlink ref="A205" r:id="rId68" xr:uid="{E82153A4-C5F3-447A-9B65-CFDC185D9FAD}"/>
    <hyperlink ref="A204" r:id="rId69" xr:uid="{796FEB8B-8072-4368-AB65-69FA640CB26C}"/>
    <hyperlink ref="A203" r:id="rId70" xr:uid="{4B0BF769-B28D-4285-807A-10941D7C39BA}"/>
    <hyperlink ref="A202" r:id="rId71" xr:uid="{747F592C-EF52-497B-AA46-876C13D828A2}"/>
    <hyperlink ref="A200" r:id="rId72" xr:uid="{CF1649C1-25C8-4C58-9B49-E1EFB4F9E495}"/>
    <hyperlink ref="A199" r:id="rId73" xr:uid="{F8B79ACE-4E34-473F-A9EF-FF95039DD913}"/>
    <hyperlink ref="A198" r:id="rId74" xr:uid="{DB52AE46-8FA9-4E22-B925-63F61C87AC66}"/>
    <hyperlink ref="A197" r:id="rId75" xr:uid="{3FC14FF4-15E1-4DD3-A9C3-0ED92FE1E6DF}"/>
    <hyperlink ref="A196" r:id="rId76" xr:uid="{FFAEB8F6-ED44-4C4A-A5A6-DDC64AF65147}"/>
    <hyperlink ref="A195" r:id="rId77" xr:uid="{B62E37DB-7EA8-4CE6-BD09-7B5C71FBCCD7}"/>
    <hyperlink ref="A194" r:id="rId78" xr:uid="{A4B40121-2C63-4AD9-A3B6-6A67645CEFC3}"/>
    <hyperlink ref="A193" r:id="rId79" xr:uid="{D8341953-EE32-49EC-BFC6-32E085CD437D}"/>
    <hyperlink ref="A192" r:id="rId80" xr:uid="{B6DA0349-77E2-41EC-A745-653336A6D905}"/>
    <hyperlink ref="A191" r:id="rId81" xr:uid="{19863330-009A-428C-9679-0E522FE870FD}"/>
    <hyperlink ref="A190" r:id="rId82" xr:uid="{23AA43A6-E5D9-4DE3-96E7-EF211F5AF549}"/>
    <hyperlink ref="A189" r:id="rId83" xr:uid="{41EB6636-E73A-4FA4-917E-EA8E18E0B342}"/>
    <hyperlink ref="A188" r:id="rId84" xr:uid="{90741A9D-3249-4081-AA3E-BB613D563DFA}"/>
    <hyperlink ref="A187" r:id="rId85" xr:uid="{E5EDC030-CA76-41D1-AA9F-A84606563AC2}"/>
    <hyperlink ref="A186" r:id="rId86" xr:uid="{6407046A-F533-4861-B6C5-7EC8D2E7D2A8}"/>
    <hyperlink ref="A185" r:id="rId87" xr:uid="{F832E126-81A7-4371-BDA8-44E73FA8F783}"/>
    <hyperlink ref="A184" r:id="rId88" xr:uid="{A0B1B85C-4B29-4417-9D29-D9EF66827BA4}"/>
    <hyperlink ref="A183" r:id="rId89" xr:uid="{15247F98-A7A7-47C4-8482-6D69B338B065}"/>
    <hyperlink ref="A182" r:id="rId90" xr:uid="{8F6058AE-04A7-46E3-B9E9-FB8C5FEA5423}"/>
    <hyperlink ref="A181" r:id="rId91" xr:uid="{6EEF8795-BFE1-4B0D-8636-ED4BEEECC279}"/>
    <hyperlink ref="A180" r:id="rId92" xr:uid="{1DB61EE2-6571-4448-9D34-DB2769C035E7}"/>
    <hyperlink ref="A179" r:id="rId93" xr:uid="{997F7BB9-47DB-4660-8E04-15988AD61E9C}"/>
    <hyperlink ref="A178" r:id="rId94" xr:uid="{BC16F8D3-6C77-427D-8F98-FDDF7BF56002}"/>
    <hyperlink ref="A177" r:id="rId95" xr:uid="{5CBF1FF4-647F-4607-99C7-092F4AD36DA1}"/>
    <hyperlink ref="A176" r:id="rId96" xr:uid="{E3AEF608-D1E8-4291-AE1B-835891F36833}"/>
    <hyperlink ref="A175" r:id="rId97" xr:uid="{7E53D5EB-9797-4C85-B71B-42FA369064A8}"/>
    <hyperlink ref="A174" r:id="rId98" xr:uid="{DD03E307-752D-4B95-BADF-39BC1CA9B5BC}"/>
    <hyperlink ref="A173" r:id="rId99" xr:uid="{D432F49E-4E06-482E-A2B5-6D0FBCAB1D6E}"/>
    <hyperlink ref="A172" r:id="rId100" xr:uid="{A131111B-B8E4-419D-8927-1B592CB00709}"/>
    <hyperlink ref="A171" r:id="rId101" xr:uid="{38DD6973-56DB-497D-B7CC-33FA779CDBF4}"/>
    <hyperlink ref="A170" r:id="rId102" xr:uid="{54D1F995-659D-4D78-85BA-4B0F05F84914}"/>
    <hyperlink ref="A169" r:id="rId103" xr:uid="{A01339E3-3369-4108-8E06-6E6A3934AD50}"/>
    <hyperlink ref="A168" r:id="rId104" xr:uid="{0E909539-2F21-42CC-A394-84D4A356FCE1}"/>
    <hyperlink ref="A167" r:id="rId105" xr:uid="{E68E2894-2C66-4B5D-960F-601F1F23194D}"/>
    <hyperlink ref="A166" r:id="rId106" xr:uid="{9625DBBE-113A-490C-B032-47E297A7ED05}"/>
    <hyperlink ref="A165" r:id="rId107" xr:uid="{EA3BEF2D-B4D8-4E50-8DE3-970C1934EAA7}"/>
    <hyperlink ref="A164" r:id="rId108" xr:uid="{1E591DA3-9167-4463-B2DE-E45EFE4E3E77}"/>
    <hyperlink ref="A163" r:id="rId109" xr:uid="{3EA9BF07-F7DF-4BDD-AA90-733493852D73}"/>
    <hyperlink ref="A162" r:id="rId110" xr:uid="{7D2DF05C-403D-4679-9B85-C3049C228ED7}"/>
    <hyperlink ref="A161" r:id="rId111" xr:uid="{74F243EC-B4DA-4823-A3F6-4FF0026BE190}"/>
    <hyperlink ref="A160" r:id="rId112" xr:uid="{D6ABCACC-CCD4-4230-A833-672C36F4C4FA}"/>
    <hyperlink ref="A159" r:id="rId113" xr:uid="{D22EF376-FBD5-4212-A155-BA08634401DE}"/>
    <hyperlink ref="A158" r:id="rId114" xr:uid="{519D87D6-3904-4BFA-B8C4-FF92370BB901}"/>
    <hyperlink ref="A157" r:id="rId115" xr:uid="{584DE572-69E5-4A91-89B5-56A20B25A448}"/>
    <hyperlink ref="A156" r:id="rId116" xr:uid="{82C5BDC1-A6AE-460D-BA72-D460C6456DA0}"/>
    <hyperlink ref="A155" r:id="rId117" xr:uid="{F27CFB9C-E16E-498F-85EF-B7EC158C29E1}"/>
    <hyperlink ref="A154" r:id="rId118" xr:uid="{EADB7AA1-365F-435F-83E9-21EEB51B2424}"/>
    <hyperlink ref="A153" r:id="rId119" xr:uid="{D1B90FE8-9F4B-4733-BB7D-70D9FC1D9240}"/>
    <hyperlink ref="A151" r:id="rId120" xr:uid="{A6F89CC7-C65F-473B-8F29-4631A16B036F}"/>
    <hyperlink ref="A152" r:id="rId121" xr:uid="{914300D3-6895-4587-8022-69700B014F79}"/>
    <hyperlink ref="A150" r:id="rId122" xr:uid="{43997650-8065-4728-BAEC-BC9A2D3DA480}"/>
    <hyperlink ref="A149" r:id="rId123" xr:uid="{4033E715-B0BF-4C07-B022-A0BFCEEE66D8}"/>
    <hyperlink ref="A147" r:id="rId124" xr:uid="{462EAA10-A5E8-4B44-8115-675D1045D306}"/>
    <hyperlink ref="A146" r:id="rId125" xr:uid="{FBA8FB71-12F9-4322-B53D-E4BFDE7DF9DE}"/>
    <hyperlink ref="A145" r:id="rId126" xr:uid="{45AF4EA7-8A43-4254-8BD8-E9BF3BF0A7CC}"/>
    <hyperlink ref="A144" r:id="rId127" xr:uid="{D2F89BE5-BFFE-43A5-8C70-3297BC3C4FFC}"/>
    <hyperlink ref="A143" r:id="rId128" xr:uid="{454F6AB5-37E1-4C4B-8427-1FA4EE162106}"/>
    <hyperlink ref="A142" r:id="rId129" xr:uid="{5AC79EC0-88E8-40C6-8E27-CC0B7F5380A5}"/>
    <hyperlink ref="A141" r:id="rId130" xr:uid="{4A5CF858-B612-440B-9CE9-88A340D91188}"/>
    <hyperlink ref="A140" r:id="rId131" xr:uid="{64C65406-72E2-491C-8BB7-987907DA6B38}"/>
    <hyperlink ref="A139" r:id="rId132" xr:uid="{06A6152D-8ED2-4B5C-9351-AB696E17453F}"/>
    <hyperlink ref="A138" r:id="rId133" xr:uid="{B8C3DED1-243B-4CA9-A6D1-A51DD465AA83}"/>
    <hyperlink ref="A137" r:id="rId134" xr:uid="{08CD7CDE-4646-47A1-AFA1-1802086CA377}"/>
    <hyperlink ref="A136" r:id="rId135" xr:uid="{C96E888E-83D5-44B2-8970-E8DF0A44F402}"/>
    <hyperlink ref="A135" r:id="rId136" xr:uid="{529ED3E2-1B0C-471C-89FF-AB54DD5B331E}"/>
    <hyperlink ref="A134" r:id="rId137" xr:uid="{93BC6BB1-1513-4BBB-B1A7-8B9C435D8226}"/>
    <hyperlink ref="A133" r:id="rId138" xr:uid="{F13CA86A-92C6-40B7-84D2-299F7514F5B3}"/>
    <hyperlink ref="A132" r:id="rId139" xr:uid="{65EA1272-37F2-4798-AC82-0AB221BCE7D0}"/>
    <hyperlink ref="A131" r:id="rId140" xr:uid="{C810EB1E-9BAD-404C-B8E3-A66C08ADE738}"/>
    <hyperlink ref="A130" r:id="rId141" xr:uid="{FF067524-40A9-4A46-875A-686998C52B72}"/>
    <hyperlink ref="A129" r:id="rId142" xr:uid="{9620CC54-2D6D-4226-BF67-ABA347C234EF}"/>
    <hyperlink ref="A128" r:id="rId143" xr:uid="{1EE7AC9D-37B3-4086-95AB-1FD1AB5D1984}"/>
    <hyperlink ref="A127" r:id="rId144" xr:uid="{05684B45-C5A1-4A37-B84F-DE92D6777522}"/>
    <hyperlink ref="A126" r:id="rId145" xr:uid="{7B077993-76D0-4592-B289-B809D1C10A99}"/>
    <hyperlink ref="A125" r:id="rId146" xr:uid="{A3FE4AA4-CBF2-4118-9426-3885BA8DEDB6}"/>
    <hyperlink ref="A124" r:id="rId147" xr:uid="{3AD1A381-C57A-4CFA-A326-0E6CC0709FB0}"/>
    <hyperlink ref="A123" r:id="rId148" xr:uid="{2C2CB502-2520-4F0F-84EB-AF04E602A89F}"/>
    <hyperlink ref="A121" r:id="rId149" xr:uid="{F6996CCE-16B5-4452-A5BE-53CFCACE83C5}"/>
    <hyperlink ref="A122" r:id="rId150" xr:uid="{6BFBCBEB-C309-4A5E-9F79-E0D467F29C3F}"/>
    <hyperlink ref="A120" r:id="rId151" xr:uid="{63A5BB09-721D-4D6D-B6CE-EE308C8404E8}"/>
    <hyperlink ref="A119" r:id="rId152" xr:uid="{5277147E-2E4B-4D2A-8571-C11155B8D9F0}"/>
    <hyperlink ref="A118" r:id="rId153" xr:uid="{1F5E6AB9-EEC4-43ED-B7D2-96C20630EAA0}"/>
    <hyperlink ref="A117" r:id="rId154" xr:uid="{07D1FB46-5E83-4333-B1D6-7489992E8514}"/>
    <hyperlink ref="A116" r:id="rId155" xr:uid="{A2678E87-B351-4FC9-A000-5C3AD8B9CA0C}"/>
    <hyperlink ref="A115" r:id="rId156" xr:uid="{C0176CE2-878B-453B-83CD-D2E6757C4DFB}"/>
    <hyperlink ref="A114" r:id="rId157" xr:uid="{8789E2E8-22E7-4257-9036-5A0FE880D42F}"/>
    <hyperlink ref="A113" r:id="rId158" xr:uid="{5013B4E3-45EF-4272-AEE3-F5070E79105E}"/>
    <hyperlink ref="A112" r:id="rId159" xr:uid="{74CE8D75-8419-4A3C-BFD8-1C608BAE5CBB}"/>
    <hyperlink ref="A111" r:id="rId160" xr:uid="{B49246E2-8AF5-4C89-8A7D-028DDCB07DE9}"/>
    <hyperlink ref="A110" r:id="rId161" xr:uid="{F1A5C305-AA1B-417C-8236-CBF55FB49DBF}"/>
    <hyperlink ref="A109" r:id="rId162" xr:uid="{9AFA44FF-2216-45DE-86CB-CCE3E6F51B29}"/>
    <hyperlink ref="A108" r:id="rId163" xr:uid="{D9A6CE82-448E-4A1E-93A6-0CEAAED5EFC8}"/>
    <hyperlink ref="A107" r:id="rId164" xr:uid="{A0DBFD7C-6DA5-4B7A-AA33-F5250ADF0CA7}"/>
    <hyperlink ref="A106" r:id="rId165" xr:uid="{3648483F-5FB3-4084-ABCF-2A8DC9E2CF7F}"/>
    <hyperlink ref="A105" r:id="rId166" xr:uid="{021AC4B0-097C-4B4E-89EB-E97C8650BBE4}"/>
    <hyperlink ref="A104" r:id="rId167" xr:uid="{762C54C2-1EE3-48C3-A3CC-1671FE495B40}"/>
    <hyperlink ref="A103" r:id="rId168" xr:uid="{AF6EACA2-2B0F-4EA8-AC77-78BCFBEC5545}"/>
    <hyperlink ref="A102" r:id="rId169" xr:uid="{EE2B1F46-07A0-4A73-BEAB-77EBF346B9D7}"/>
    <hyperlink ref="A101" r:id="rId170" xr:uid="{A7E903FB-0A19-486F-BC2C-7EBFBE037D40}"/>
    <hyperlink ref="A100" r:id="rId171" xr:uid="{170BF110-07DD-462A-965A-90D0E4D52A80}"/>
    <hyperlink ref="A99" r:id="rId172" xr:uid="{9210B1FE-1A85-4C22-BE4E-16FAF6C39D22}"/>
    <hyperlink ref="A98" r:id="rId173" xr:uid="{8F5491DB-E51D-4109-AADC-B7B439B024E2}"/>
    <hyperlink ref="A97" r:id="rId174" xr:uid="{F219882E-B2DC-4AB2-91F9-C05AF0729D69}"/>
    <hyperlink ref="A96" r:id="rId175" xr:uid="{32A3730E-A63F-44CE-981B-B4A87CE1710F}"/>
    <hyperlink ref="A95" r:id="rId176" xr:uid="{5E75A3A8-1570-4E0F-9850-7B46EAB51997}"/>
    <hyperlink ref="A94" r:id="rId177" xr:uid="{76680926-5299-47FA-8EDB-61F58A0207FE}"/>
    <hyperlink ref="A93" r:id="rId178" xr:uid="{5356D664-8C6A-4F33-90A5-AA57E54AC784}"/>
    <hyperlink ref="A92" r:id="rId179" xr:uid="{9D4251D9-5121-43F1-854A-20302062D8B0}"/>
    <hyperlink ref="A91" r:id="rId180" xr:uid="{6F013AB8-5F27-4EF7-BE72-6760305EA596}"/>
    <hyperlink ref="A90" r:id="rId181" xr:uid="{9D8245F9-77E6-4D86-BCCA-B91EC66F1330}"/>
    <hyperlink ref="A89" r:id="rId182" xr:uid="{4C53CEAC-A570-47FA-8C49-03CCC3A5BB95}"/>
    <hyperlink ref="A88" r:id="rId183" xr:uid="{5B57FE5F-21D3-47AB-9E59-7634E2B96A7E}"/>
    <hyperlink ref="A87" r:id="rId184" xr:uid="{3DD45903-EE1D-4A2E-B806-EA290218BA1A}"/>
    <hyperlink ref="A86" r:id="rId185" xr:uid="{01A4A783-B5D9-471F-9F39-D94299411B83}"/>
    <hyperlink ref="A85" r:id="rId186" xr:uid="{CB33D8C5-F3C7-455F-B889-B9B9BB524FBA}"/>
    <hyperlink ref="A84" r:id="rId187" xr:uid="{0FD52268-7DBF-46AD-863F-EDA2C0443691}"/>
    <hyperlink ref="A83" r:id="rId188" xr:uid="{36D765F8-6DAE-4938-A7F4-2AD844642526}"/>
    <hyperlink ref="A82" r:id="rId189" xr:uid="{4C9664DA-C5AB-4962-9931-E1BAC22E3D5D}"/>
    <hyperlink ref="A81" r:id="rId190" xr:uid="{FE9FB97F-C75B-49EC-8E3B-0B85363FF120}"/>
    <hyperlink ref="A80" r:id="rId191" xr:uid="{CC176836-320E-4EAF-808E-5B579992DE4F}"/>
    <hyperlink ref="A79" r:id="rId192" xr:uid="{AB861F15-5F79-4B11-93C4-AED9F3C2E500}"/>
    <hyperlink ref="A78" r:id="rId193" xr:uid="{63CECC1B-EF8F-419A-A9EB-47EB0B502733}"/>
    <hyperlink ref="A77" r:id="rId194" xr:uid="{1ED44FBF-5B78-4824-8035-163C375BF5F9}"/>
    <hyperlink ref="A76" r:id="rId195" xr:uid="{20081C05-8966-4C3E-B6BE-D02AC054468D}"/>
    <hyperlink ref="A75" r:id="rId196" xr:uid="{7A19D22A-B174-4111-B844-9B9FD7C5B1F2}"/>
    <hyperlink ref="A73" r:id="rId197" xr:uid="{67FCE1D0-797D-466B-A1BE-E4C36E4734E1}"/>
    <hyperlink ref="A74" r:id="rId198" xr:uid="{01D9D0F2-9ACB-4FDF-8D1C-1D9316C04A66}"/>
    <hyperlink ref="A72" r:id="rId199" xr:uid="{D91AAABF-3350-413C-B884-283A9AB28E95}"/>
    <hyperlink ref="A71" r:id="rId200" xr:uid="{1FC740B2-AB89-46F5-9713-33689E390894}"/>
    <hyperlink ref="A70" r:id="rId201" xr:uid="{2F697725-34FA-4CCB-A2B5-F101B2124A9F}"/>
    <hyperlink ref="A69" r:id="rId202" xr:uid="{6A5A2391-651C-4BBC-BCF2-A003F29E0311}"/>
    <hyperlink ref="A148" r:id="rId203" xr:uid="{13B6204C-46E9-44FB-A4DA-91524CEA5568}"/>
    <hyperlink ref="A68" r:id="rId204" xr:uid="{413CD568-AF18-4393-B367-7ABFE016A223}"/>
    <hyperlink ref="A67" r:id="rId205" xr:uid="{32D1AEEE-010F-4C41-A531-62D95EF07022}"/>
    <hyperlink ref="A66" r:id="rId206" xr:uid="{A0DFACDD-5E8E-4A09-8915-5D2CEDDE9946}"/>
    <hyperlink ref="A65" r:id="rId207" xr:uid="{A4CF18D8-BBE9-41C7-A520-36920707C611}"/>
    <hyperlink ref="A64" r:id="rId208" xr:uid="{F111648A-5082-41E4-AF8B-614F4986773E}"/>
    <hyperlink ref="A63" r:id="rId209" xr:uid="{27726FA1-9992-46BB-8E57-E628F9F17A37}"/>
    <hyperlink ref="A62" r:id="rId210" xr:uid="{4EBA7683-3BE0-49E6-AD28-DE93082F230B}"/>
    <hyperlink ref="A61" r:id="rId211" xr:uid="{F99AF331-95D6-42A9-9A77-B8D8212EC80A}"/>
    <hyperlink ref="A60" r:id="rId212" xr:uid="{77878748-B269-47F5-9C39-00F52FE9EB32}"/>
    <hyperlink ref="A59" r:id="rId213" xr:uid="{5D58DDAA-ED9E-4FC4-97B4-595718B5C9F3}"/>
    <hyperlink ref="A58" r:id="rId214" xr:uid="{AF142E1A-9E69-430C-B5C0-166E06CE1BB7}"/>
    <hyperlink ref="A57" r:id="rId215" xr:uid="{56552E8D-F359-4453-B746-8D6CA057623E}"/>
    <hyperlink ref="A56" r:id="rId216" xr:uid="{84187004-E4B1-49F7-B3ED-3AC219BE7355}"/>
    <hyperlink ref="A55" r:id="rId217" xr:uid="{F815CAE0-49F6-441D-A386-1483D4393FFF}"/>
    <hyperlink ref="A54" r:id="rId218" xr:uid="{8313EA46-D557-4B0A-9237-3DA669B3C96C}"/>
    <hyperlink ref="A53" r:id="rId219" xr:uid="{EB6452F6-9B7E-4D97-8DBC-EED94ACEC2A5}"/>
    <hyperlink ref="A52" r:id="rId220" xr:uid="{1454CBCB-806C-4CC7-8D4B-223E0E0DAF27}"/>
    <hyperlink ref="A51" r:id="rId221" xr:uid="{90C776B2-750E-4C42-843C-4DA99815C41F}"/>
    <hyperlink ref="A50" r:id="rId222" xr:uid="{C7452E80-8CA0-4411-9502-FB3C95BCFAE6}"/>
    <hyperlink ref="A49" r:id="rId223" xr:uid="{9268C606-2A21-45B4-8EA6-D5AF902615B9}"/>
    <hyperlink ref="A48" r:id="rId224" xr:uid="{DC5B6532-1B16-4F6D-91CC-1F6264C47287}"/>
    <hyperlink ref="A47" r:id="rId225" xr:uid="{79B6A62B-9CC6-4FB2-8281-8810708CD029}"/>
    <hyperlink ref="A46" r:id="rId226" xr:uid="{B6AE546A-7ABE-4479-949B-51FCE0513541}"/>
    <hyperlink ref="A45" r:id="rId227" xr:uid="{BDA9B805-C647-4AA3-9D00-EF98741FFF32}"/>
    <hyperlink ref="A44" r:id="rId228" xr:uid="{A3049BEC-0B2E-4CBC-94C8-7FC7C977B739}"/>
    <hyperlink ref="A43" r:id="rId229" xr:uid="{2CFD5D17-CC8C-4A2C-B996-B3A13909DAE7}"/>
    <hyperlink ref="A42" r:id="rId230" xr:uid="{3F952156-F893-464F-AB22-919FB720ED9F}"/>
    <hyperlink ref="A41" r:id="rId231" xr:uid="{C2E9761E-0707-408E-8955-ECCF40485B01}"/>
    <hyperlink ref="A40" r:id="rId232" xr:uid="{DC1288CE-532C-4E7B-BA56-3724FD7F07C0}"/>
    <hyperlink ref="A39" r:id="rId233" xr:uid="{0A8FB137-42FD-4BCA-B973-DA3D031B49DF}"/>
    <hyperlink ref="A38" r:id="rId234" xr:uid="{B303927F-30EB-4971-AFA2-8DF3E02B207E}"/>
    <hyperlink ref="A37" r:id="rId235" xr:uid="{4A6857E2-A4AE-484F-B821-2CF60FD6A575}"/>
    <hyperlink ref="A36" r:id="rId236" xr:uid="{F28D46DC-C956-4E32-8F6D-66A52C468438}"/>
    <hyperlink ref="A35" r:id="rId237" xr:uid="{29170172-0EB0-4C34-863E-D7D79688153F}"/>
    <hyperlink ref="A34" r:id="rId238" xr:uid="{76BEF5B7-A143-4F80-A68C-F217514C3720}"/>
    <hyperlink ref="A33" r:id="rId239" xr:uid="{BED77B14-1993-49C0-9B11-210899739B3F}"/>
    <hyperlink ref="A32" r:id="rId240" xr:uid="{31646B07-95DB-4FBD-926A-9F335050C3FD}"/>
    <hyperlink ref="A31" r:id="rId241" xr:uid="{3FC17833-7E24-4D2C-869D-D94EAAA8EE1A}"/>
    <hyperlink ref="A30" r:id="rId242" xr:uid="{650D0EAC-2E79-44B4-A4F2-E40F83383391}"/>
    <hyperlink ref="A29" r:id="rId243" xr:uid="{707143FD-7FB5-4E69-AA6B-45DCC21A9668}"/>
    <hyperlink ref="A28" r:id="rId244" xr:uid="{EBEE872F-1430-4ECA-BA0E-1606D6D6850E}"/>
    <hyperlink ref="A27" r:id="rId245" xr:uid="{008122F5-A28A-491A-95C4-B507566F5CD4}"/>
    <hyperlink ref="A26" r:id="rId246" xr:uid="{E41EA1F6-F70B-4ABF-8D4B-26C5D7A710BE}"/>
    <hyperlink ref="A25" r:id="rId247" xr:uid="{817F9A38-104E-4C58-8B65-C4621BF73B2F}"/>
    <hyperlink ref="A24" r:id="rId248" xr:uid="{EB2233FB-F83E-4278-803A-68537B7CE5FE}"/>
    <hyperlink ref="A23" r:id="rId249" xr:uid="{9A2FF485-1688-419B-99A9-994A7C4E0E14}"/>
    <hyperlink ref="A22" r:id="rId250" xr:uid="{995F3E9E-F65D-4BBC-B561-A770C9C67BEC}"/>
    <hyperlink ref="A21" r:id="rId251" xr:uid="{114A77A9-9BFA-43C8-8958-8FBC57F53919}"/>
    <hyperlink ref="A20" r:id="rId252" xr:uid="{7FD2C686-A0B5-493B-87C5-82FC20CE0B7A}"/>
    <hyperlink ref="A19" r:id="rId253" xr:uid="{4FA36A1D-02F9-4A97-AC43-6B3F93038DCB}"/>
    <hyperlink ref="A18" r:id="rId254" xr:uid="{825CCF3C-65C6-432D-8A4D-B5A01789697A}"/>
    <hyperlink ref="A17" r:id="rId255" xr:uid="{FC9C668C-8DD1-4834-B6B8-BE6025DF0F8C}"/>
    <hyperlink ref="A16" r:id="rId256" xr:uid="{E159AA5B-C20B-42F2-BC07-D4F595572337}"/>
    <hyperlink ref="A15" r:id="rId257" xr:uid="{C306478D-E191-49A4-B661-C7D99F862ACB}"/>
    <hyperlink ref="A14" r:id="rId258" xr:uid="{7F7AA2E6-64D5-435A-B4D5-BE05E74B4D3E}"/>
    <hyperlink ref="A13" r:id="rId259" xr:uid="{F2FA1C88-6C3D-40AE-A267-68C7055C8517}"/>
    <hyperlink ref="A12" r:id="rId260" xr:uid="{E040CFCA-D1BF-4FBA-B304-2FDA80247B24}"/>
    <hyperlink ref="A11" r:id="rId261" xr:uid="{DAB434CE-9638-43C8-B84D-F92866541186}"/>
    <hyperlink ref="A10" r:id="rId262" xr:uid="{E2DA990D-D307-4A52-BC0D-D1378A6AA790}"/>
    <hyperlink ref="A9" r:id="rId263" xr:uid="{36102A3A-8E39-4092-90E6-BDFED6389802}"/>
    <hyperlink ref="A8" r:id="rId264" xr:uid="{7E59AFB8-969B-46E9-A76C-C86338804EF0}"/>
    <hyperlink ref="A7" r:id="rId265" xr:uid="{C70813E8-543F-4BFB-8EB1-786AAF3E872F}"/>
    <hyperlink ref="A6" r:id="rId266" xr:uid="{0C9A60B5-B7E0-418B-A35E-BCD112CC1EFD}"/>
    <hyperlink ref="A5" r:id="rId267" xr:uid="{5038ECFF-4128-4BD2-AC40-C7869E1ED94E}"/>
    <hyperlink ref="A4" r:id="rId268" xr:uid="{C5AA09C0-9820-4E4A-BDD1-9A6A2EEA9ACD}"/>
    <hyperlink ref="A3" r:id="rId269" xr:uid="{E350151B-0F14-4EC3-A376-071AE36C3DB1}"/>
    <hyperlink ref="A2" r:id="rId270" xr:uid="{5E955886-537F-4D84-86B0-088FF811F26F}"/>
    <hyperlink ref="A681" r:id="rId271" xr:uid="{38C39496-5C4B-41DA-B7A2-4BAA62F04B22}"/>
    <hyperlink ref="A680" r:id="rId272" xr:uid="{06FB5FA1-1158-4356-B31E-A5705A1FFEB1}"/>
    <hyperlink ref="A679" r:id="rId273" xr:uid="{23216DD1-B284-4063-A5D6-8AFA67351EEA}"/>
    <hyperlink ref="A678" r:id="rId274" xr:uid="{F521B18B-496F-46EE-B008-030DB4363FAE}"/>
    <hyperlink ref="A677" r:id="rId275" xr:uid="{2774BE07-7D8C-4F39-9ECC-AB4050917EBE}"/>
    <hyperlink ref="A676" r:id="rId276" xr:uid="{B42505D3-0D2D-48EC-9025-4548C64E0A88}"/>
    <hyperlink ref="A675" r:id="rId277" xr:uid="{9270935E-1334-45CD-A8AA-C1C802DD29C0}"/>
    <hyperlink ref="A674" r:id="rId278" xr:uid="{9B255644-675B-40AD-93AE-7DA037EF0654}"/>
    <hyperlink ref="A673" r:id="rId279" xr:uid="{63DF3BA5-CDA1-46B6-804C-48D96565AD1C}"/>
    <hyperlink ref="A672" r:id="rId280" xr:uid="{043C9983-365B-4DDD-BE65-E696BC5FD035}"/>
    <hyperlink ref="A671" r:id="rId281" xr:uid="{EB0E74D4-A687-4288-A7EF-938CEF8D38AC}"/>
    <hyperlink ref="A670" r:id="rId282" xr:uid="{17202131-1D7F-4459-93B5-C26AD1AF92B2}"/>
    <hyperlink ref="A669" r:id="rId283" xr:uid="{15F474F0-5703-4759-AF1D-E14AAC97F405}"/>
    <hyperlink ref="A668" r:id="rId284" xr:uid="{7FE1CF4B-07D6-4275-AC0E-E130C00C156D}"/>
    <hyperlink ref="A667" r:id="rId285" xr:uid="{890ACEB2-C3CC-44FE-968E-16F83FB21CEE}"/>
    <hyperlink ref="A666" r:id="rId286" xr:uid="{CF4DDE77-3675-4AED-B976-BA3A64B483CC}"/>
    <hyperlink ref="A665" r:id="rId287" xr:uid="{5F85D31B-6F51-40A3-8A17-81AD87EAD0FD}"/>
    <hyperlink ref="A664" r:id="rId288" xr:uid="{14C73F3E-C9B1-496D-AF58-4C55FF6D8F7B}"/>
    <hyperlink ref="A663" r:id="rId289" xr:uid="{16225A24-CD5E-4F4B-9316-CCFAE721A543}"/>
    <hyperlink ref="A662" r:id="rId290" xr:uid="{05B7FBC0-9F69-4A70-9EF3-D84EF529D222}"/>
    <hyperlink ref="A661" r:id="rId291" xr:uid="{6B308288-4A33-4E20-BC1D-D2A2FD976AFC}"/>
    <hyperlink ref="A660" r:id="rId292" xr:uid="{7386BB14-7712-4C64-817F-D870D69A3233}"/>
    <hyperlink ref="A659" r:id="rId293" xr:uid="{61C0C01F-4344-4FBC-A013-1FFEECCF2264}"/>
    <hyperlink ref="A658" r:id="rId294" xr:uid="{4BC560D8-E04E-4453-8F7C-F103339FF2B7}"/>
    <hyperlink ref="A657" r:id="rId295" xr:uid="{4EBDC927-6BD5-46EA-8F77-544F96F2EB53}"/>
    <hyperlink ref="A656" r:id="rId296" xr:uid="{1A4C9369-1168-44C7-87B7-FDA284EB469C}"/>
    <hyperlink ref="A655" r:id="rId297" xr:uid="{4CD36EAD-7669-4F1A-AD5E-6C87E98375BE}"/>
    <hyperlink ref="A654" r:id="rId298" xr:uid="{0B24828E-1C94-4559-8C7F-250E5E6310EE}"/>
    <hyperlink ref="A653" r:id="rId299" xr:uid="{EF7293E0-F13D-4ACC-AB55-00789EB81C99}"/>
    <hyperlink ref="A652" r:id="rId300" xr:uid="{15D5D381-2345-41D0-9C54-A1A5BE4ABDE8}"/>
    <hyperlink ref="A651" r:id="rId301" xr:uid="{F7F7CA17-7064-469E-9BBF-4E2C9943002D}"/>
    <hyperlink ref="A650" r:id="rId302" xr:uid="{C35B2E5B-A935-453E-BA15-622172F20DE6}"/>
    <hyperlink ref="A649" r:id="rId303" xr:uid="{69AF201F-F25F-4084-86F0-08AD0DD6008A}"/>
    <hyperlink ref="A648" r:id="rId304" xr:uid="{DABA9760-A49F-4655-BB1C-7D74E855127A}"/>
    <hyperlink ref="A647" r:id="rId305" xr:uid="{4E54CBC5-66FB-4DE4-9205-56142C90B641}"/>
    <hyperlink ref="A646" r:id="rId306" xr:uid="{6B9D74E7-8FCE-4855-885A-7063DD4B4E39}"/>
    <hyperlink ref="A645" r:id="rId307" xr:uid="{6A57F862-5A95-4E2F-812A-CD854897E7F6}"/>
    <hyperlink ref="A644" r:id="rId308" xr:uid="{F7D41D30-F1EF-49EF-8E82-82BBAEED36C5}"/>
    <hyperlink ref="A643" r:id="rId309" xr:uid="{99D24F6E-081E-4498-A4F6-635D8439C774}"/>
    <hyperlink ref="A642" r:id="rId310" xr:uid="{E57190E0-0DBA-478F-A57A-A103B8024FB9}"/>
    <hyperlink ref="A641" r:id="rId311" xr:uid="{7BDCC611-68C5-4DFE-B06A-FA496A524D30}"/>
    <hyperlink ref="A640" r:id="rId312" xr:uid="{7F6A6B67-0B48-4E2E-A9C0-2602F8CE1E0D}"/>
    <hyperlink ref="A639" r:id="rId313" xr:uid="{1AADD394-ECE4-477F-A490-B8D721016355}"/>
    <hyperlink ref="A638" r:id="rId314" xr:uid="{B0B1D807-EF65-400F-B6B7-E92215244ACE}"/>
    <hyperlink ref="A637" r:id="rId315" xr:uid="{41B964B6-D01D-4F49-9B6C-7AD552A4E75D}"/>
    <hyperlink ref="A636" r:id="rId316" xr:uid="{173A20E5-D8F8-485B-91F8-31ACC25BEA41}"/>
    <hyperlink ref="A634" r:id="rId317" xr:uid="{4CF8AC23-0541-4469-9110-8BF7F19E9E2F}"/>
    <hyperlink ref="A635" r:id="rId318" xr:uid="{FEEDBD4A-9AB1-4007-9A4E-04D31BE88A7D}"/>
    <hyperlink ref="A633" r:id="rId319" xr:uid="{E6C9C2A4-B258-4146-A8B9-374D529F1234}"/>
    <hyperlink ref="A632" r:id="rId320" xr:uid="{F7500C87-BA91-45B3-8143-2DCFEC43DD86}"/>
    <hyperlink ref="A631" r:id="rId321" xr:uid="{87E6F466-A472-488D-AC69-64E995571DA7}"/>
    <hyperlink ref="A630" r:id="rId322" xr:uid="{669A786C-4882-469B-B707-E10C268A76AF}"/>
    <hyperlink ref="A629" r:id="rId323" xr:uid="{D5F91BF1-28EB-4F9B-9DF3-FCA56EC22F00}"/>
    <hyperlink ref="A628" r:id="rId324" xr:uid="{4FFFC3DC-7D7A-4D40-A219-1E99977377C0}"/>
    <hyperlink ref="A627" r:id="rId325" xr:uid="{B8C5FB90-CC52-4F52-B358-C7E5BBF736E7}"/>
    <hyperlink ref="A626" r:id="rId326" xr:uid="{EC9132D2-0802-4418-9391-97C487A19F72}"/>
    <hyperlink ref="A625" r:id="rId327" xr:uid="{F7134A86-4268-4027-8B08-FF4C0A095EF7}"/>
    <hyperlink ref="A624" r:id="rId328" xr:uid="{54707D3C-A64E-40FE-8049-6DEFF0324807}"/>
    <hyperlink ref="A623" r:id="rId329" xr:uid="{FBDA3117-6630-4926-8724-8B82FECAA26E}"/>
    <hyperlink ref="A622" r:id="rId330" xr:uid="{BA2B8614-B139-453D-A27C-6C440840F1DA}"/>
    <hyperlink ref="A831" r:id="rId331" xr:uid="{06872B10-BFBA-46E8-89AF-06B3A413EC41}"/>
    <hyperlink ref="A830" r:id="rId332" xr:uid="{0FF46860-36D8-4BD9-8E63-C09A76FE62EB}"/>
    <hyperlink ref="A829" r:id="rId333" xr:uid="{44A9E79A-15FB-429E-857B-BFF298459A29}"/>
    <hyperlink ref="A828" r:id="rId334" xr:uid="{D592AF11-B722-4961-8A4C-6245F4EAAC43}"/>
    <hyperlink ref="A827" r:id="rId335" xr:uid="{F1CC7B26-3DB6-41C8-8D83-26BA8A0077E4}"/>
    <hyperlink ref="A826" r:id="rId336" xr:uid="{85C4AF1B-755B-43A2-ACBB-2B416B36F301}"/>
    <hyperlink ref="A825" r:id="rId337" xr:uid="{FD5D5D1F-F2AF-4421-BBF7-84F55FAB1D15}"/>
    <hyperlink ref="A824" r:id="rId338" xr:uid="{F4C234F4-D4CC-49D0-A2CE-8332C3FD647F}"/>
    <hyperlink ref="A823" r:id="rId339" xr:uid="{85444837-F2AE-4D01-B544-FE56936297ED}"/>
    <hyperlink ref="A822" r:id="rId340" xr:uid="{85D9CBFF-EA85-4F07-BF06-EA4059C866D1}"/>
    <hyperlink ref="A821" r:id="rId341" xr:uid="{AABD634C-AB51-488A-860B-172E5D892F8C}"/>
    <hyperlink ref="A820" r:id="rId342" xr:uid="{0049AF3F-0CFE-4110-93C9-0382C47BF3C3}"/>
    <hyperlink ref="A819" r:id="rId343" xr:uid="{42DAA5AC-49E2-4A4F-9B6A-48171BC847AB}"/>
    <hyperlink ref="A818" r:id="rId344" xr:uid="{BD18723D-884D-47D6-B0A4-80B969A959A8}"/>
    <hyperlink ref="A817" r:id="rId345" xr:uid="{9603F420-B74C-40B3-9017-C27A243CCF50}"/>
    <hyperlink ref="A816" r:id="rId346" xr:uid="{B7717FE4-2891-4133-9701-F3D48F4C090F}"/>
    <hyperlink ref="A815" r:id="rId347" xr:uid="{5EEC9892-415A-4836-B227-99F6D14F04FC}"/>
    <hyperlink ref="A814" r:id="rId348" xr:uid="{7BBAA253-767E-4BB6-B2A0-2CAA14DDBEB7}"/>
    <hyperlink ref="A813" r:id="rId349" xr:uid="{BA244849-72C7-42A3-9DF5-0FB820EC39D3}"/>
    <hyperlink ref="A812" r:id="rId350" xr:uid="{459629A5-5FD1-4B11-BA40-77EFFC700A7A}"/>
    <hyperlink ref="A811" r:id="rId351" xr:uid="{AA5A8E45-B719-439C-8457-1CF24CBB9AF8}"/>
    <hyperlink ref="A810" r:id="rId352" xr:uid="{8A2B6F24-0D2A-4210-ACA5-D64C1126DEBF}"/>
    <hyperlink ref="A809" r:id="rId353" xr:uid="{ACCE1CD6-01EE-411D-852C-6F0E49567822}"/>
    <hyperlink ref="A808" r:id="rId354" xr:uid="{E178953D-FEA0-4745-AE77-6BDE78CC22EE}"/>
    <hyperlink ref="A807" r:id="rId355" xr:uid="{41CA104E-036E-4B77-88EF-DD7452CBE75A}"/>
    <hyperlink ref="A806" r:id="rId356" xr:uid="{160A2623-B060-40EE-9ABA-B72593BBBB72}"/>
    <hyperlink ref="A805" r:id="rId357" xr:uid="{75CDD158-53CC-4F2F-876A-A8088BB627E2}"/>
    <hyperlink ref="A804" r:id="rId358" xr:uid="{F4317F2E-DF74-4471-B41F-74F6C63A882C}"/>
    <hyperlink ref="A803" r:id="rId359" xr:uid="{C768F38B-0535-462E-8CCB-39F732213193}"/>
    <hyperlink ref="A802" r:id="rId360" xr:uid="{2E3B1C16-AAA7-44C0-BB89-591F426AF61A}"/>
    <hyperlink ref="A801" r:id="rId361" xr:uid="{082F4997-AE52-4D5E-AD2D-7065DC41D0FD}"/>
    <hyperlink ref="A800" r:id="rId362" xr:uid="{1C1A528D-5B50-4551-8811-A06AC9B6BEC1}"/>
    <hyperlink ref="A799" r:id="rId363" xr:uid="{AEC5987B-5C3C-4017-A9CB-1552250B1F61}"/>
    <hyperlink ref="A798" r:id="rId364" xr:uid="{327F8E0E-F3BA-41F6-B0A4-2E2271999130}"/>
    <hyperlink ref="A797" r:id="rId365" xr:uid="{3E344CB8-E890-4838-B274-12CC2A323BD7}"/>
    <hyperlink ref="A796" r:id="rId366" xr:uid="{3E7EDF91-2EB6-44C2-9059-F6872FD37C9C}"/>
    <hyperlink ref="A795" r:id="rId367" xr:uid="{667ED6BD-DA1A-4742-9B9B-82AFBC2DF3FD}"/>
    <hyperlink ref="A794" r:id="rId368" xr:uid="{233771CF-01B6-4F1B-A728-572666A94C7D}"/>
    <hyperlink ref="A793" r:id="rId369" xr:uid="{1291C06E-6A90-45D1-833D-DE82DA94F9F1}"/>
    <hyperlink ref="A792" r:id="rId370" xr:uid="{F61A6C55-4176-4263-B4FC-3CD31B4A77F5}"/>
    <hyperlink ref="A791" r:id="rId371" xr:uid="{BE5D3718-E8DA-42EE-98D4-621A88F9AB31}"/>
    <hyperlink ref="A790" r:id="rId372" xr:uid="{50B4EC61-D7C6-4B89-8C20-0AC81EE1D624}"/>
    <hyperlink ref="A789" r:id="rId373" xr:uid="{1A7C79BF-0735-4268-91E4-EC63B741FB4A}"/>
    <hyperlink ref="A788" r:id="rId374" xr:uid="{ECFD6DEA-6151-4E37-91F2-A995496CEE0B}"/>
    <hyperlink ref="A787" r:id="rId375" xr:uid="{6592DBA9-D604-43DB-A171-1B0FD051FB15}"/>
    <hyperlink ref="A786" r:id="rId376" xr:uid="{4FC493E6-4C5E-4623-A747-C8D5179FE302}"/>
    <hyperlink ref="A785" r:id="rId377" xr:uid="{10296354-03D8-400B-B26E-FCC5B94DE0A2}"/>
    <hyperlink ref="A784" r:id="rId378" xr:uid="{EE5EF6CC-9BD3-4CF3-9C95-0D7D5091F7E3}"/>
    <hyperlink ref="A783" r:id="rId379" xr:uid="{E98DA7FF-AAAA-4DA0-8E8A-5A455B83AC7A}"/>
    <hyperlink ref="A782" r:id="rId380" xr:uid="{D45D6ECD-CE4F-4F2C-82EB-1774CCB5EC00}"/>
    <hyperlink ref="A781" r:id="rId381" xr:uid="{D3465CF2-04A1-41F8-8643-495EC49DED60}"/>
    <hyperlink ref="A780" r:id="rId382" xr:uid="{808F3133-4DA8-405E-AA5C-9D60428B94BE}"/>
    <hyperlink ref="A779" r:id="rId383" xr:uid="{AE92EBBD-4B6D-4FDF-B8DE-B10B6101588E}"/>
    <hyperlink ref="A778" r:id="rId384" xr:uid="{D3E05017-9CD9-4D7B-874E-62DC5FBE9238}"/>
    <hyperlink ref="A777" r:id="rId385" xr:uid="{E6E1D766-E51B-4198-9043-90C92D497FA9}"/>
    <hyperlink ref="A776" r:id="rId386" xr:uid="{46A62D18-EA76-43C1-A98E-C4F6519B34AF}"/>
    <hyperlink ref="A775" r:id="rId387" xr:uid="{92015664-C512-430C-9B8B-5FE841F84D3A}"/>
    <hyperlink ref="A774" r:id="rId388" xr:uid="{0E64A451-04E0-49AA-BCC8-C80051A61B81}"/>
    <hyperlink ref="A773" r:id="rId389" xr:uid="{C348AE8D-1EBC-460A-BCB3-10AFD2F5D1E9}"/>
    <hyperlink ref="A772" r:id="rId390" xr:uid="{E70E4F50-015A-4E2A-B8DF-63B0F18B1ED4}"/>
    <hyperlink ref="A771" r:id="rId391" xr:uid="{5395263A-3CF2-4F05-B543-EB78B1974585}"/>
    <hyperlink ref="A770" r:id="rId392" xr:uid="{01FE10F3-D23E-48D1-9034-5B26DEC547BD}"/>
    <hyperlink ref="A769" r:id="rId393" xr:uid="{92BA959D-406F-47B7-B45F-D8C7E2D8ED7D}"/>
    <hyperlink ref="A768" r:id="rId394" xr:uid="{C0CF374F-BF27-4202-A806-F052ABF1D194}"/>
    <hyperlink ref="A767" r:id="rId395" xr:uid="{240B515B-38F0-4D5B-8E96-B8E4EE369FC8}"/>
    <hyperlink ref="A766" r:id="rId396" xr:uid="{1A8E8CAF-7ECE-409C-B824-D869F2444526}"/>
    <hyperlink ref="A765" r:id="rId397" xr:uid="{5AE16F59-4184-4629-BFEA-513A6B01EAD5}"/>
    <hyperlink ref="A764" r:id="rId398" xr:uid="{C65B7E39-D505-4869-8D88-1175B32B5079}"/>
    <hyperlink ref="A763" r:id="rId399" xr:uid="{C51AF1D9-8D0C-46D0-A643-E2454FBED232}"/>
    <hyperlink ref="A762" r:id="rId400" xr:uid="{45C90C9B-73D4-4A60-8870-AE45614EC9FB}"/>
    <hyperlink ref="A761" r:id="rId401" xr:uid="{2200C331-957F-4295-8BB2-787D60D9A87E}"/>
    <hyperlink ref="A760" r:id="rId402" xr:uid="{72EB5A82-D87A-4334-A443-34E4332A91D8}"/>
    <hyperlink ref="A759" r:id="rId403" xr:uid="{5C03B886-368A-47BA-BBAB-2FF422E5F978}"/>
    <hyperlink ref="A758" r:id="rId404" xr:uid="{A0C55A8E-2100-4D8E-B1A6-44C57A626E1D}"/>
    <hyperlink ref="A757" r:id="rId405" xr:uid="{316A437D-F756-4AA2-81A6-D71703BDB5AF}"/>
    <hyperlink ref="A756" r:id="rId406" xr:uid="{6A28EC71-091E-4EC5-9595-E9DDBA6731EC}"/>
    <hyperlink ref="A755" r:id="rId407" xr:uid="{014C46D7-ED9F-494A-B004-C7D30B24E4F5}"/>
    <hyperlink ref="A754" r:id="rId408" xr:uid="{3BD65F22-F938-41E0-BD92-8206350FA382}"/>
    <hyperlink ref="A753" r:id="rId409" xr:uid="{33CF336B-9154-4FBD-A03F-216EE28930BD}"/>
    <hyperlink ref="A752" r:id="rId410" xr:uid="{91E32001-6BA1-4CB1-B46A-20C502C9AFF3}"/>
    <hyperlink ref="A751" r:id="rId411" xr:uid="{546C46A3-26B5-4BED-B334-7051551B5F93}"/>
    <hyperlink ref="A750" r:id="rId412" xr:uid="{1F25A4C9-C41C-4710-9EC5-B4DE95600227}"/>
    <hyperlink ref="A749" r:id="rId413" xr:uid="{4D1D331B-AA12-4188-990B-BAC736757F32}"/>
    <hyperlink ref="A748" r:id="rId414" xr:uid="{825882BF-201D-41A4-96CF-CF4319C61C67}"/>
    <hyperlink ref="A747" r:id="rId415" xr:uid="{E27F42E1-290E-4A65-A11F-4B58051BFEA7}"/>
    <hyperlink ref="A746" r:id="rId416" xr:uid="{8660B547-8293-4B1F-89B5-7318D6EF3603}"/>
    <hyperlink ref="A745" r:id="rId417" xr:uid="{FBB486C4-C5C6-421D-8440-467FD9C989B1}"/>
    <hyperlink ref="A744" r:id="rId418" xr:uid="{5C7BBABA-6FB3-4421-ADDC-CCF4FD3F2BC2}"/>
    <hyperlink ref="A743" r:id="rId419" xr:uid="{F9F85F0B-E6C6-480B-BB38-1BB1273726FE}"/>
    <hyperlink ref="A742" r:id="rId420" xr:uid="{CA411670-2DC3-4A45-98BE-DCAC3587B36F}"/>
    <hyperlink ref="A741" r:id="rId421" xr:uid="{B3B25CB9-36AA-43C1-9EEB-50CE0E458F83}"/>
    <hyperlink ref="A740" r:id="rId422" xr:uid="{B9074F3F-B4C6-4584-B73E-B98F274BDD84}"/>
    <hyperlink ref="A739" r:id="rId423" xr:uid="{B929F279-29E2-44F4-874F-F61AA589DC7C}"/>
    <hyperlink ref="A738" r:id="rId424" xr:uid="{03D7FCD3-5628-4A2D-943F-E86B1559D9F7}"/>
    <hyperlink ref="A1002" r:id="rId425" xr:uid="{39ACBC79-E58C-4E3E-ABE1-74D3805E2396}"/>
    <hyperlink ref="A1001" r:id="rId426" xr:uid="{D0E3CA39-CE3E-4A2E-A1A0-805E76A00702}"/>
    <hyperlink ref="A1000" r:id="rId427" xr:uid="{6019F588-8E95-4BAE-A3FA-219BC9E65A59}"/>
    <hyperlink ref="A999" r:id="rId428" xr:uid="{7D688131-733D-41D9-9B1A-5BA7C1FF99E4}"/>
    <hyperlink ref="A998" r:id="rId429" xr:uid="{15CACAAD-8EBE-4DCB-900A-257F924FC4AF}"/>
    <hyperlink ref="A997" r:id="rId430" xr:uid="{ABE0787F-DF4B-4A8C-B777-4C0C4C6F0196}"/>
    <hyperlink ref="A996" r:id="rId431" xr:uid="{C0BEB480-3DA6-4E65-9CB7-9E16D1E73F32}"/>
    <hyperlink ref="A995" r:id="rId432" xr:uid="{55778421-FA74-4775-B8F6-D1E512DBC13A}"/>
    <hyperlink ref="A994" r:id="rId433" xr:uid="{E1277FDB-CBBB-4CD2-BCF6-84FA5B99879B}"/>
    <hyperlink ref="A993" r:id="rId434" xr:uid="{8EAB0587-CFDF-40F8-A1E3-F044F7E79E41}"/>
    <hyperlink ref="A992" r:id="rId435" xr:uid="{E79863C4-D58D-48BF-B07E-929B38E7C305}"/>
    <hyperlink ref="A991" r:id="rId436" xr:uid="{A51B0D26-8835-403B-BE64-AC9867F8A706}"/>
    <hyperlink ref="A989" r:id="rId437" xr:uid="{D57F65D9-E06B-437F-A163-1405461464DE}"/>
    <hyperlink ref="A990" r:id="rId438" xr:uid="{0C11BC38-4E20-426A-B6E3-27DA0102FAC3}"/>
    <hyperlink ref="A988" r:id="rId439" xr:uid="{788CC091-88F6-494C-8F2E-795A3AF19494}"/>
    <hyperlink ref="A987" r:id="rId440" xr:uid="{B459BD0C-451D-4556-9E94-712CE3FEE83B}"/>
    <hyperlink ref="A986" r:id="rId441" xr:uid="{91BDF27D-EDC3-442B-A188-417B946AC7EF}"/>
    <hyperlink ref="A985" r:id="rId442" xr:uid="{18285663-8234-4533-BF47-E82FFD98D825}"/>
    <hyperlink ref="A984" r:id="rId443" xr:uid="{CF189921-3BDE-4C06-8B6E-0B1227D1191A}"/>
    <hyperlink ref="A983" r:id="rId444" xr:uid="{40AFEF9E-9FC1-4755-A4B8-DE052F457EFE}"/>
    <hyperlink ref="A982" r:id="rId445" xr:uid="{7B5889E0-8302-482A-B33A-F646E6351B73}"/>
    <hyperlink ref="A981" r:id="rId446" xr:uid="{26ACD380-B02C-496E-8084-B559B4DB2D12}"/>
    <hyperlink ref="A980" r:id="rId447" xr:uid="{EA3577D3-605A-441E-8E4F-0440E7F5427B}"/>
    <hyperlink ref="A979" r:id="rId448" xr:uid="{3B3C5DA5-CAA0-4CF5-8AF4-4FEED4B462DC}"/>
    <hyperlink ref="A978" r:id="rId449" xr:uid="{0117E34B-C470-49D3-BA2B-F94E353B933A}"/>
    <hyperlink ref="A977" r:id="rId450" xr:uid="{32D0B565-E534-456A-A90C-AF4F3E5E1A3B}"/>
    <hyperlink ref="A976" r:id="rId451" xr:uid="{EB5EE6C2-3EFF-40AD-AEF3-5C1CC70D044B}"/>
    <hyperlink ref="A975" r:id="rId452" xr:uid="{5F40846E-A8EA-4D02-9ED9-292216C8580A}"/>
    <hyperlink ref="A974" r:id="rId453" xr:uid="{0DCBBE6F-B0D8-4E71-BC19-29C12FED9580}"/>
    <hyperlink ref="A973" r:id="rId454" xr:uid="{7C767AA6-0457-4130-8E34-11FE2D014FA0}"/>
    <hyperlink ref="A972" r:id="rId455" xr:uid="{2DACD37F-6FB2-4C9C-9D6C-9961A70EC990}"/>
    <hyperlink ref="A971" r:id="rId456" xr:uid="{D1AF12F4-C911-4871-8B97-D6704A276BD9}"/>
    <hyperlink ref="A970" r:id="rId457" xr:uid="{C84F6A28-DAF2-474A-9532-F49874B088A2}"/>
    <hyperlink ref="A969" r:id="rId458" xr:uid="{42611924-5696-4A19-9264-B6A57BA90ABE}"/>
    <hyperlink ref="A968" r:id="rId459" xr:uid="{3FC64AE7-8C75-4E65-AFD5-0D920C868EE8}"/>
    <hyperlink ref="A967" r:id="rId460" xr:uid="{5CD80CB9-A835-4EA4-AACD-4AB3AACB060A}"/>
    <hyperlink ref="A966" r:id="rId461" xr:uid="{EA1E215E-591E-40AD-AD3F-DA384D0BF112}"/>
    <hyperlink ref="A965" r:id="rId462" xr:uid="{2C67CF90-D1A6-49BB-B814-29ABB1CAABDC}"/>
    <hyperlink ref="A964" r:id="rId463" xr:uid="{63F2417E-4DB0-4744-9F72-2BD9263AE5D8}"/>
    <hyperlink ref="A963" r:id="rId464" xr:uid="{032371F0-C692-423D-BE3B-07BF6077E8BF}"/>
    <hyperlink ref="A962" r:id="rId465" xr:uid="{92008C9D-F29E-4736-AEC6-EDA29B688AA2}"/>
    <hyperlink ref="A961" r:id="rId466" xr:uid="{76BFE456-5569-4F36-9186-75BC074CCDDB}"/>
    <hyperlink ref="A960" r:id="rId467" xr:uid="{BD83CF4C-FCCD-4610-93BE-4C05C6CC2AFD}"/>
    <hyperlink ref="A959" r:id="rId468" xr:uid="{0BC5FD72-E9EC-4FEB-BEA4-3BD7C6D519AB}"/>
    <hyperlink ref="A958" r:id="rId469" xr:uid="{4D82B740-ACC3-403C-A04C-0A7CB8E56C87}"/>
    <hyperlink ref="A957" r:id="rId470" xr:uid="{BC97F094-423C-4F23-9F54-582E2F13F0C6}"/>
    <hyperlink ref="A956" r:id="rId471" xr:uid="{9009C1C1-EAD6-4D93-80E7-54B1D9B145A5}"/>
    <hyperlink ref="A955" r:id="rId472" xr:uid="{D0E9327F-58EB-499A-93CB-7B718F0C2D5E}"/>
    <hyperlink ref="A954" r:id="rId473" xr:uid="{36E61F35-26CE-452E-8EEB-E7877F2766C7}"/>
    <hyperlink ref="A953" r:id="rId474" xr:uid="{A4A7C10A-1B75-44C2-A16B-0D8607ADF3BD}"/>
    <hyperlink ref="A952" r:id="rId475" xr:uid="{947A5F33-176A-429B-ACBB-F8DEFF947C74}"/>
    <hyperlink ref="A951" r:id="rId476" xr:uid="{C090A93E-3240-4B0B-AFFD-43C003ACF6C6}"/>
    <hyperlink ref="A950" r:id="rId477" xr:uid="{C2A01A4F-0D76-4203-BA45-3428456D519C}"/>
    <hyperlink ref="A949" r:id="rId478" xr:uid="{042BA87A-41B4-467C-8EAD-3999B8A42FA4}"/>
    <hyperlink ref="A948" r:id="rId479" xr:uid="{A0E85C2F-88C9-4D2B-95C2-3CEFAFDCB652}"/>
    <hyperlink ref="A947" r:id="rId480" xr:uid="{F456F553-5EE8-41DD-B629-8C11C8EE079C}"/>
    <hyperlink ref="A946" r:id="rId481" xr:uid="{3074D640-2328-4CA5-84BF-1D88B90E838C}"/>
    <hyperlink ref="A945" r:id="rId482" xr:uid="{37FE16D5-59B9-42C9-8676-3BAEE3A49B88}"/>
    <hyperlink ref="A944" r:id="rId483" xr:uid="{86E1344F-F3FD-44C0-9430-D06D4646A8C4}"/>
    <hyperlink ref="A943" r:id="rId484" xr:uid="{97487428-6CB9-4D4C-98D8-2BAE7A19E247}"/>
    <hyperlink ref="A942" r:id="rId485" xr:uid="{618406D2-B930-43D7-BEEF-9ACB48864F46}"/>
    <hyperlink ref="A941" r:id="rId486" xr:uid="{4054BAD6-1497-438E-96E1-8473FC4BFA29}"/>
    <hyperlink ref="A940" r:id="rId487" xr:uid="{97F57C15-61BF-4708-B9F6-2A48E2A5949B}"/>
    <hyperlink ref="A939" r:id="rId488" xr:uid="{29982CA6-29F6-4B56-95FC-B911FB90BA09}"/>
    <hyperlink ref="A1163" r:id="rId489" xr:uid="{4D436FBB-43A1-40B4-9F59-6F1DF1514470}"/>
    <hyperlink ref="A1162" r:id="rId490" xr:uid="{A9771E94-1FB6-468D-B651-4C6AB373DD9B}"/>
    <hyperlink ref="A1161" r:id="rId491" xr:uid="{0120AD31-DAAC-4FB4-B728-5EB51792FA99}"/>
    <hyperlink ref="A1160" r:id="rId492" xr:uid="{41AFC411-AB21-41C1-A287-4C983178201B}"/>
    <hyperlink ref="A1159" r:id="rId493" xr:uid="{6AC1123D-14DE-4072-8E17-B30F3D49A4FB}"/>
    <hyperlink ref="A1158" r:id="rId494" xr:uid="{0C97E883-55D7-4F8A-9889-36D4EC21D46A}"/>
    <hyperlink ref="A1157" r:id="rId495" xr:uid="{88D316C2-6129-4863-B1FE-3D7A99093FBD}"/>
    <hyperlink ref="A1156" r:id="rId496" xr:uid="{8E14C496-6870-4DBE-A781-58DB86AC6595}"/>
    <hyperlink ref="A1155" r:id="rId497" xr:uid="{C9F01976-8D2E-4687-858B-CDFDF4C6D521}"/>
    <hyperlink ref="A1154" r:id="rId498" xr:uid="{548FA9B5-8A34-4F2A-9A36-2F40326E6994}"/>
    <hyperlink ref="A1153" r:id="rId499" xr:uid="{4BFB0EFE-9D62-4536-9228-F572D65582F4}"/>
    <hyperlink ref="A1152" r:id="rId500" xr:uid="{786B8D3F-75B6-435F-AB2F-25D3FF402442}"/>
    <hyperlink ref="A1151" r:id="rId501" xr:uid="{69A40166-260B-491C-B227-DB5E6BD5088E}"/>
    <hyperlink ref="A1150" r:id="rId502" xr:uid="{FFAE9141-04B6-4702-B6A3-BFE25DAC77AB}"/>
    <hyperlink ref="A1149" r:id="rId503" xr:uid="{99CF27A7-FFAE-4804-9D0B-19F308E5905D}"/>
    <hyperlink ref="A1148" r:id="rId504" xr:uid="{C08F0492-5C8B-4A61-8B95-FB27C9ABE513}"/>
    <hyperlink ref="A1147" r:id="rId505" xr:uid="{7A6BA14C-B80E-4ACA-A2B3-00A4BF41B3E0}"/>
    <hyperlink ref="A1146" r:id="rId506" xr:uid="{289C2CCF-C108-4F94-81B9-6749C9F888D3}"/>
    <hyperlink ref="A1144" r:id="rId507" xr:uid="{BD56A525-D4D9-424E-9865-2F6260856846}"/>
    <hyperlink ref="A1145" r:id="rId508" xr:uid="{8CF25715-3E53-4663-A1A2-9A3D600B1755}"/>
    <hyperlink ref="A1143" r:id="rId509" xr:uid="{A3F0B16C-1AF4-4904-B85B-3A5CD17BDD25}"/>
    <hyperlink ref="A1142" r:id="rId510" xr:uid="{DBBE3DC1-D0FA-4F5B-960A-F547A01E4C70}"/>
    <hyperlink ref="A1141" r:id="rId511" xr:uid="{27630554-2C23-4BDE-8371-5B4FC1270185}"/>
    <hyperlink ref="A1140" r:id="rId512" xr:uid="{1AC0D3D8-0599-4836-8301-1F71380B72B0}"/>
    <hyperlink ref="A1138" r:id="rId513" xr:uid="{758B2E39-A72A-485B-BEC5-F813B15DEFC7}"/>
    <hyperlink ref="A1139" r:id="rId514" xr:uid="{86599BFC-17B4-4DE7-BFF8-F708211187F9}"/>
    <hyperlink ref="A1137" r:id="rId515" xr:uid="{FF17A9CB-7B50-4220-8B05-98622AE9E85A}"/>
    <hyperlink ref="A1136" r:id="rId516" xr:uid="{45352FF3-0138-48DC-B157-E9026661CA78}"/>
    <hyperlink ref="A1135" r:id="rId517" xr:uid="{C8C23256-01E0-4F6F-979E-2BD8B267BAE8}"/>
    <hyperlink ref="A1134" r:id="rId518" xr:uid="{998E657C-04B5-41DF-A563-6CE0DD384C89}"/>
    <hyperlink ref="A1133" r:id="rId519" xr:uid="{36941E44-6559-438A-9AF4-2F2701A98353}"/>
    <hyperlink ref="A1132" r:id="rId520" xr:uid="{5BF036B8-4E4C-4FD8-876B-B44458A9BDEE}"/>
    <hyperlink ref="A1131" r:id="rId521" xr:uid="{B522CF97-0EEB-4E51-B144-A9C9261599D7}"/>
    <hyperlink ref="A1130" r:id="rId522" xr:uid="{412F378E-BBCF-48E5-A22A-2EED1A1DE7B1}"/>
    <hyperlink ref="A1129" r:id="rId523" xr:uid="{21C06631-4F0C-4F46-8849-CCB653C92F53}"/>
    <hyperlink ref="A1128" r:id="rId524" xr:uid="{F51F7686-221C-487A-AE09-0AF31515371A}"/>
    <hyperlink ref="A1127" r:id="rId525" xr:uid="{BB8FFF78-D231-4DB9-8021-2CA6FD9AFB50}"/>
    <hyperlink ref="A1126" r:id="rId526" xr:uid="{2F3ABD58-E998-4D87-B87B-C8A1C25708FA}"/>
    <hyperlink ref="A1125" r:id="rId527" xr:uid="{62B93D0F-9A68-4231-99A4-C69288315CC9}"/>
    <hyperlink ref="A1124" r:id="rId528" xr:uid="{29C4108E-F3F7-4886-86EF-66593D611C9C}"/>
    <hyperlink ref="A1123" r:id="rId529" xr:uid="{3DD01F0C-C3FA-4BD1-9BB5-0109BFD538AA}"/>
    <hyperlink ref="A1122" r:id="rId530" xr:uid="{2D938036-49A4-4168-8A2A-F3DEA35576C0}"/>
    <hyperlink ref="A1121" r:id="rId531" xr:uid="{A47C6642-2116-458D-94F2-661F880BFF00}"/>
    <hyperlink ref="A1120" r:id="rId532" xr:uid="{B0CF62E9-335F-4C31-A91F-930C2A94C21E}"/>
    <hyperlink ref="A1119" r:id="rId533" xr:uid="{9EA3B881-9F00-4E75-A5B0-1A8EDDE46CFA}"/>
    <hyperlink ref="A1118" r:id="rId534" xr:uid="{CA7D074B-D618-468E-BD3B-3C9B67114150}"/>
    <hyperlink ref="A1117" r:id="rId535" xr:uid="{EC8E1720-AEF0-4051-9B25-AC82CBED36D7}"/>
    <hyperlink ref="A1116" r:id="rId536" xr:uid="{55C92936-D5BB-456D-A60F-7713F86598FA}"/>
    <hyperlink ref="A1115" r:id="rId537" xr:uid="{4BDDB79B-E831-41A1-A740-9F93EFE7E923}"/>
    <hyperlink ref="A1114" r:id="rId538" xr:uid="{08FE7D60-6273-4D92-BF3F-12EFD4FD90EC}"/>
    <hyperlink ref="A1113" r:id="rId539" xr:uid="{DFD21A86-47CA-42CD-9055-62DF52479C4B}"/>
    <hyperlink ref="A1112" r:id="rId540" xr:uid="{4964F251-9C3E-431B-90E3-D575DA311B81}"/>
    <hyperlink ref="A1111" r:id="rId541" xr:uid="{001371B6-C085-4CE4-8F11-09A93E11FE83}"/>
    <hyperlink ref="A1110" r:id="rId542" xr:uid="{1D8D185A-7660-4A55-B122-3E6BBB778334}"/>
    <hyperlink ref="A1109" r:id="rId543" xr:uid="{3B753532-9258-4855-9961-2C7E9B0D45D4}"/>
    <hyperlink ref="A1108" r:id="rId544" xr:uid="{692B9861-F99B-4461-8649-4AA3633BA2C3}"/>
    <hyperlink ref="A1107" r:id="rId545" xr:uid="{700CE26A-6A53-4593-8E03-079486D593E6}"/>
    <hyperlink ref="A1106" r:id="rId546" xr:uid="{FD379F7C-A531-4EC0-A691-C17AF8AD8581}"/>
    <hyperlink ref="A1105" r:id="rId547" xr:uid="{30CB4637-1025-4F1A-BB7C-30AEB8EDF295}"/>
    <hyperlink ref="A1104" r:id="rId548" xr:uid="{91FF9CA7-E231-438E-839E-8F9DBF551AC2}"/>
    <hyperlink ref="A1103" r:id="rId549" xr:uid="{CA937C0C-052F-461E-AB42-75E943008E64}"/>
    <hyperlink ref="A1102" r:id="rId550" xr:uid="{325D95FA-B28E-4E82-9620-A4C11CC3C426}"/>
    <hyperlink ref="A1101" r:id="rId551" xr:uid="{A151C217-FF78-4487-B06D-1068DCB39363}"/>
    <hyperlink ref="A1100" r:id="rId552" xr:uid="{8D6B1DF7-AD45-4A35-BFC4-F3700F98822E}"/>
    <hyperlink ref="A1099" r:id="rId553" xr:uid="{D0C8FBAA-B74C-4F6A-8C94-EFC99A05B8F7}"/>
    <hyperlink ref="A1098" r:id="rId554" xr:uid="{BACE2E8E-7F4C-48E2-9636-9607F266BBCF}"/>
    <hyperlink ref="A1097" r:id="rId555" xr:uid="{437AF64A-E0B7-47B8-94C2-55688CC7EBE1}"/>
    <hyperlink ref="A1096" r:id="rId556" xr:uid="{C21B4FCF-2102-4F4B-B246-A9A29A020195}"/>
    <hyperlink ref="A1095" r:id="rId557" xr:uid="{B7B6BE26-6997-4BB9-9BE0-065FD6FA28D2}"/>
    <hyperlink ref="A1094" r:id="rId558" xr:uid="{2E398825-C6E7-4537-93D2-E7149C57F588}"/>
    <hyperlink ref="A1093" r:id="rId559" xr:uid="{219917AB-841B-4994-A97B-268A00A1AB87}"/>
    <hyperlink ref="A1092" r:id="rId560" xr:uid="{4E537F9D-3D56-4899-B6AC-18101974C688}"/>
    <hyperlink ref="A1091" r:id="rId561" xr:uid="{4AF3C01A-0A60-407B-8B8B-8F8F4C965F22}"/>
    <hyperlink ref="A1090" r:id="rId562" xr:uid="{7C3E09D7-739F-47A8-A65D-FF88B61F3A00}"/>
    <hyperlink ref="A1089" r:id="rId563" xr:uid="{2EEC3E0E-661A-456B-B781-F0593B9EEF39}"/>
    <hyperlink ref="A1088" r:id="rId564" xr:uid="{E93BC899-A2C7-4DC8-8EFA-6D9579383069}"/>
    <hyperlink ref="A1087" r:id="rId565" xr:uid="{2195D7A8-BEA8-41AD-BC44-C66B32BC7D31}"/>
    <hyperlink ref="A1086" r:id="rId566" xr:uid="{970D9C6C-E26A-48F9-B632-0D848BD27077}"/>
    <hyperlink ref="A1085" r:id="rId567" xr:uid="{2CDD460C-BCBC-408F-A423-2BD9C0F6BA05}"/>
    <hyperlink ref="A1084" r:id="rId568" xr:uid="{48396B32-7F4C-444E-BA9B-230887B85CAF}"/>
    <hyperlink ref="A1083" r:id="rId569" xr:uid="{9C6B5E6C-5F89-43B5-91BD-14CC27D456BE}"/>
    <hyperlink ref="A1082" r:id="rId570" xr:uid="{90E65273-E8CF-4EF2-8540-EB121DFAD19B}"/>
    <hyperlink ref="A1081" r:id="rId571" xr:uid="{09F1E978-299E-4081-BE37-B1BF6BF09309}"/>
    <hyperlink ref="A1080" r:id="rId572" xr:uid="{CBE94A9E-37AF-4379-9DF7-7937B31B40E6}"/>
    <hyperlink ref="A1079" r:id="rId573" xr:uid="{EA519392-DA48-4DB6-A173-57535F0CE941}"/>
    <hyperlink ref="A1078" r:id="rId574" xr:uid="{1D0599D7-F76C-4DCE-8088-30D92433CEB7}"/>
    <hyperlink ref="A1077" r:id="rId575" xr:uid="{67751177-63A2-4DC6-8E32-9D83B3B8957C}"/>
    <hyperlink ref="A1076" r:id="rId576" xr:uid="{11CB3C2E-6268-4D71-8F35-E086312BB765}"/>
    <hyperlink ref="A1075" r:id="rId577" xr:uid="{2AF89C59-4E80-4CD0-9B2E-7C381E442906}"/>
    <hyperlink ref="A1074" r:id="rId578" xr:uid="{BED4F6D0-2AC2-4530-A2AA-69F927244313}"/>
    <hyperlink ref="A1073" r:id="rId579" xr:uid="{DC39A82B-E05E-4632-974B-6028B26A6E70}"/>
    <hyperlink ref="A1072" r:id="rId580" xr:uid="{C06A7F21-03B7-41B5-8AA6-0B9831AB6B82}"/>
    <hyperlink ref="A1071" r:id="rId581" xr:uid="{FA5EBE4F-5786-405E-A2C0-4F149F5661F3}"/>
    <hyperlink ref="A1070" r:id="rId582" xr:uid="{806F0342-0B2C-4CC2-B3D9-4696BD1DF8CB}"/>
    <hyperlink ref="A1069" r:id="rId583" xr:uid="{7B3DFBB8-5FE9-4895-9AE8-9A1E791DAE45}"/>
    <hyperlink ref="A1068" r:id="rId584" xr:uid="{5AD28231-8A5D-4DF6-AA87-FF0415CFAE54}"/>
    <hyperlink ref="A1067" r:id="rId585" xr:uid="{FBB4115B-EC2B-4664-8A28-8D686B0D319A}"/>
    <hyperlink ref="A1066" r:id="rId586" xr:uid="{DC9D9F6E-21F4-4FCC-B77F-D340908A6622}"/>
    <hyperlink ref="A1064" r:id="rId587" xr:uid="{25F876ED-725B-4376-9071-C439F67753EC}"/>
    <hyperlink ref="A1065" r:id="rId588" xr:uid="{2C840AC3-E656-410E-B0A9-49FFCCDD7060}"/>
    <hyperlink ref="A1063" r:id="rId589" xr:uid="{A635BCF6-B84B-424E-B106-53EBAE716003}"/>
    <hyperlink ref="A1062" r:id="rId590" xr:uid="{C1719975-98F3-42BC-ACA7-B3C83FF33EDF}"/>
    <hyperlink ref="A1061" r:id="rId591" xr:uid="{8C72442C-4B8C-4ECB-BB0A-B1B449118A37}"/>
    <hyperlink ref="A1060" r:id="rId592" xr:uid="{0DEA545B-A424-405F-8AE6-76E911B40C71}"/>
    <hyperlink ref="A1059" r:id="rId593" xr:uid="{FAACB98F-45AC-477F-B7A5-C2899A9E70BF}"/>
    <hyperlink ref="A1058" r:id="rId594" xr:uid="{4DE27A92-B653-4524-8304-5AC9FCD4523F}"/>
  </hyperlinks>
  <pageMargins left="0.7" right="0.7" top="0.75" bottom="0.75" header="0.3" footer="0.3"/>
  <pageSetup orientation="portrait" r:id="rId5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C6CFD-3C20-423E-A8BB-AF6044E87E44}">
  <dimension ref="A1:I43"/>
  <sheetViews>
    <sheetView tabSelected="1" workbookViewId="0">
      <pane ySplit="1" topLeftCell="A28" activePane="bottomLeft" state="frozen"/>
      <selection pane="bottomLeft" activeCell="C44" sqref="C44"/>
    </sheetView>
  </sheetViews>
  <sheetFormatPr defaultRowHeight="15" x14ac:dyDescent="0.25"/>
  <cols>
    <col min="1" max="2" width="19.85546875" customWidth="1"/>
    <col min="3" max="3" width="45.7109375" customWidth="1"/>
    <col min="4" max="4" width="19.85546875" style="54" customWidth="1"/>
    <col min="5" max="5" width="12.140625" style="54" customWidth="1"/>
    <col min="6" max="6" width="36.7109375" customWidth="1"/>
    <col min="7" max="7" width="19.85546875" customWidth="1"/>
    <col min="8" max="8" width="21.42578125" customWidth="1"/>
    <col min="9" max="9" width="18.140625" customWidth="1"/>
  </cols>
  <sheetData>
    <row r="1" spans="1:9" x14ac:dyDescent="0.25">
      <c r="A1" t="s">
        <v>5641</v>
      </c>
      <c r="B1" s="54" t="s">
        <v>9472</v>
      </c>
      <c r="C1" t="s">
        <v>9477</v>
      </c>
      <c r="D1" s="54" t="s">
        <v>9473</v>
      </c>
      <c r="E1" s="54" t="s">
        <v>9474</v>
      </c>
      <c r="F1" s="54" t="s">
        <v>9475</v>
      </c>
      <c r="G1" s="54" t="s">
        <v>9476</v>
      </c>
      <c r="H1" s="54" t="s">
        <v>9478</v>
      </c>
      <c r="I1" t="s">
        <v>9479</v>
      </c>
    </row>
    <row r="2" spans="1:9" x14ac:dyDescent="0.25">
      <c r="A2" s="58" t="s">
        <v>2099</v>
      </c>
      <c r="B2" s="55">
        <v>46146</v>
      </c>
      <c r="C2" t="s">
        <v>1041</v>
      </c>
      <c r="D2" s="55">
        <v>46151</v>
      </c>
      <c r="E2" s="54" t="s">
        <v>9483</v>
      </c>
      <c r="F2" s="57" t="s">
        <v>9484</v>
      </c>
      <c r="G2" s="55">
        <v>46151</v>
      </c>
      <c r="H2" s="54">
        <v>3</v>
      </c>
      <c r="I2" t="s">
        <v>9480</v>
      </c>
    </row>
    <row r="3" spans="1:9" x14ac:dyDescent="0.25">
      <c r="A3" s="58" t="s">
        <v>1877</v>
      </c>
      <c r="B3" s="55">
        <v>46153</v>
      </c>
      <c r="C3" t="s">
        <v>1878</v>
      </c>
      <c r="D3" s="55">
        <v>46154</v>
      </c>
      <c r="E3" s="54" t="s">
        <v>9483</v>
      </c>
      <c r="F3" s="56" t="s">
        <v>9486</v>
      </c>
      <c r="G3" s="55">
        <v>46156</v>
      </c>
      <c r="H3" s="54">
        <v>4</v>
      </c>
      <c r="I3" t="s">
        <v>9481</v>
      </c>
    </row>
    <row r="4" spans="1:9" x14ac:dyDescent="0.25">
      <c r="A4" s="58" t="s">
        <v>2105</v>
      </c>
      <c r="B4" s="55">
        <v>46157</v>
      </c>
      <c r="C4" t="s">
        <v>2106</v>
      </c>
      <c r="D4" s="55">
        <v>46158</v>
      </c>
      <c r="E4" s="54" t="s">
        <v>9483</v>
      </c>
      <c r="F4" s="56" t="s">
        <v>9485</v>
      </c>
      <c r="G4" s="55">
        <v>46158</v>
      </c>
      <c r="H4" s="54">
        <v>1</v>
      </c>
      <c r="I4" t="s">
        <v>9480</v>
      </c>
    </row>
    <row r="5" spans="1:9" x14ac:dyDescent="0.25">
      <c r="A5" s="58" t="s">
        <v>1715</v>
      </c>
      <c r="B5" s="55">
        <v>46160</v>
      </c>
      <c r="C5" t="s">
        <v>1716</v>
      </c>
      <c r="D5" s="55">
        <v>46161</v>
      </c>
      <c r="E5" s="54" t="s">
        <v>9483</v>
      </c>
      <c r="F5" s="56" t="s">
        <v>9487</v>
      </c>
      <c r="G5" s="55">
        <v>46171</v>
      </c>
      <c r="H5" s="54">
        <v>96</v>
      </c>
      <c r="I5" t="s">
        <v>9480</v>
      </c>
    </row>
    <row r="6" spans="1:9" x14ac:dyDescent="0.25">
      <c r="A6" s="58" t="s">
        <v>2164</v>
      </c>
      <c r="B6" s="55">
        <v>46161</v>
      </c>
      <c r="C6" t="s">
        <v>9482</v>
      </c>
      <c r="D6" s="55">
        <v>46161</v>
      </c>
      <c r="E6" s="54" t="s">
        <v>9483</v>
      </c>
      <c r="F6" s="56" t="s">
        <v>9488</v>
      </c>
      <c r="G6" s="55">
        <v>46174</v>
      </c>
      <c r="H6" s="54">
        <v>50</v>
      </c>
      <c r="I6" t="s">
        <v>9480</v>
      </c>
    </row>
    <row r="7" spans="1:9" x14ac:dyDescent="0.25">
      <c r="A7" s="58" t="s">
        <v>1654</v>
      </c>
      <c r="B7" s="55">
        <v>46162</v>
      </c>
      <c r="C7" t="s">
        <v>1655</v>
      </c>
      <c r="D7" s="55">
        <v>46162</v>
      </c>
      <c r="E7" s="54" t="s">
        <v>9483</v>
      </c>
      <c r="F7" s="56" t="s">
        <v>9489</v>
      </c>
      <c r="G7" s="55">
        <v>46171</v>
      </c>
      <c r="H7" s="54">
        <v>129</v>
      </c>
      <c r="I7" t="s">
        <v>9480</v>
      </c>
    </row>
    <row r="8" spans="1:9" x14ac:dyDescent="0.25">
      <c r="A8" s="58" t="s">
        <v>1608</v>
      </c>
      <c r="B8" s="55">
        <v>46164</v>
      </c>
      <c r="C8" t="s">
        <v>1609</v>
      </c>
      <c r="D8" s="55">
        <v>46164</v>
      </c>
      <c r="E8" s="54" t="s">
        <v>9483</v>
      </c>
      <c r="F8" s="56" t="s">
        <v>9495</v>
      </c>
      <c r="G8" s="55">
        <v>46167</v>
      </c>
      <c r="H8" s="54">
        <v>31</v>
      </c>
      <c r="I8" t="s">
        <v>9480</v>
      </c>
    </row>
    <row r="9" spans="1:9" x14ac:dyDescent="0.25">
      <c r="A9" s="58" t="s">
        <v>1515</v>
      </c>
      <c r="B9" s="55">
        <v>46167</v>
      </c>
      <c r="C9" t="s">
        <v>1516</v>
      </c>
      <c r="D9" s="55">
        <v>46167</v>
      </c>
      <c r="E9" s="54" t="s">
        <v>9483</v>
      </c>
      <c r="F9" s="56" t="s">
        <v>9490</v>
      </c>
      <c r="G9" s="55">
        <v>46168</v>
      </c>
      <c r="H9" s="54">
        <v>54</v>
      </c>
      <c r="I9" t="s">
        <v>9481</v>
      </c>
    </row>
    <row r="10" spans="1:9" x14ac:dyDescent="0.25">
      <c r="A10" s="58" t="s">
        <v>8281</v>
      </c>
      <c r="B10" s="55">
        <v>46169</v>
      </c>
      <c r="C10" t="s">
        <v>8282</v>
      </c>
      <c r="D10" s="55">
        <v>46169</v>
      </c>
      <c r="E10" s="54" t="s">
        <v>9483</v>
      </c>
      <c r="F10" s="56" t="s">
        <v>9491</v>
      </c>
      <c r="G10" s="55">
        <v>46171</v>
      </c>
      <c r="H10" s="54">
        <v>0</v>
      </c>
      <c r="I10" t="s">
        <v>9480</v>
      </c>
    </row>
    <row r="11" spans="1:9" x14ac:dyDescent="0.25">
      <c r="A11" s="58" t="s">
        <v>8276</v>
      </c>
      <c r="B11" s="55">
        <v>46169</v>
      </c>
      <c r="C11" t="s">
        <v>8277</v>
      </c>
      <c r="D11" s="55">
        <v>46169</v>
      </c>
      <c r="E11" s="54" t="s">
        <v>9483</v>
      </c>
      <c r="F11" s="56" t="s">
        <v>9491</v>
      </c>
      <c r="G11" s="55">
        <v>46171</v>
      </c>
      <c r="H11" s="54">
        <v>0</v>
      </c>
      <c r="I11" t="s">
        <v>9480</v>
      </c>
    </row>
    <row r="12" spans="1:9" x14ac:dyDescent="0.25">
      <c r="A12" s="58" t="s">
        <v>8517</v>
      </c>
      <c r="B12" s="55">
        <v>46176</v>
      </c>
      <c r="C12" t="s">
        <v>8518</v>
      </c>
      <c r="D12" s="55">
        <v>46176</v>
      </c>
      <c r="E12" s="54" t="s">
        <v>9496</v>
      </c>
      <c r="F12" s="59" t="s">
        <v>9503</v>
      </c>
      <c r="G12" s="55">
        <v>46178</v>
      </c>
      <c r="H12" s="54">
        <v>7</v>
      </c>
      <c r="I12" t="s">
        <v>1476</v>
      </c>
    </row>
    <row r="13" spans="1:9" x14ac:dyDescent="0.25">
      <c r="A13" s="58" t="s">
        <v>8712</v>
      </c>
      <c r="B13" s="55">
        <v>46181</v>
      </c>
      <c r="C13" t="s">
        <v>8713</v>
      </c>
      <c r="D13" s="55">
        <v>46181</v>
      </c>
      <c r="E13" s="54" t="s">
        <v>9483</v>
      </c>
      <c r="F13" s="56" t="s">
        <v>9492</v>
      </c>
      <c r="G13" s="55">
        <v>46184</v>
      </c>
      <c r="H13" s="54">
        <v>14</v>
      </c>
      <c r="I13" t="s">
        <v>9481</v>
      </c>
    </row>
    <row r="14" spans="1:9" x14ac:dyDescent="0.25">
      <c r="A14" s="58" t="s">
        <v>8894</v>
      </c>
      <c r="B14" s="55">
        <v>46189</v>
      </c>
      <c r="C14" t="s">
        <v>8966</v>
      </c>
      <c r="D14" s="55">
        <v>46189</v>
      </c>
      <c r="E14" s="54" t="s">
        <v>9483</v>
      </c>
      <c r="F14" s="56" t="s">
        <v>9493</v>
      </c>
      <c r="G14" s="55">
        <v>46189</v>
      </c>
      <c r="H14" s="54">
        <v>13</v>
      </c>
      <c r="I14" t="s">
        <v>9480</v>
      </c>
    </row>
    <row r="15" spans="1:9" x14ac:dyDescent="0.25">
      <c r="A15" s="58" t="s">
        <v>8882</v>
      </c>
      <c r="B15" s="55">
        <v>46190</v>
      </c>
      <c r="C15" t="s">
        <v>8954</v>
      </c>
      <c r="D15" s="55">
        <v>46190</v>
      </c>
      <c r="E15" s="54" t="s">
        <v>9483</v>
      </c>
      <c r="F15" s="56" t="s">
        <v>9485</v>
      </c>
      <c r="G15" s="55">
        <v>46192</v>
      </c>
      <c r="H15" s="54">
        <v>1</v>
      </c>
      <c r="I15" t="s">
        <v>9480</v>
      </c>
    </row>
    <row r="16" spans="1:9" x14ac:dyDescent="0.25">
      <c r="A16" s="58" t="s">
        <v>8883</v>
      </c>
      <c r="B16" s="55">
        <v>46190</v>
      </c>
      <c r="C16" t="s">
        <v>8954</v>
      </c>
      <c r="D16" s="55">
        <v>46190</v>
      </c>
      <c r="E16" s="54" t="s">
        <v>9483</v>
      </c>
      <c r="F16" s="56" t="s">
        <v>9485</v>
      </c>
      <c r="G16" s="55">
        <v>46198</v>
      </c>
      <c r="H16" s="54">
        <v>1</v>
      </c>
      <c r="I16" t="s">
        <v>9480</v>
      </c>
    </row>
    <row r="17" spans="1:9" x14ac:dyDescent="0.25">
      <c r="A17" s="58" t="s">
        <v>8850</v>
      </c>
      <c r="B17" s="55">
        <v>46191</v>
      </c>
      <c r="C17" t="s">
        <v>8923</v>
      </c>
      <c r="D17" s="55">
        <v>46191</v>
      </c>
      <c r="E17" s="54" t="s">
        <v>9483</v>
      </c>
      <c r="F17" s="56" t="s">
        <v>9494</v>
      </c>
      <c r="G17" s="55">
        <v>46195</v>
      </c>
      <c r="H17" s="54">
        <v>39</v>
      </c>
      <c r="I17" t="s">
        <v>9480</v>
      </c>
    </row>
    <row r="18" spans="1:9" x14ac:dyDescent="0.25">
      <c r="A18" t="s">
        <v>9123</v>
      </c>
      <c r="B18" s="55">
        <v>46196.749305555553</v>
      </c>
      <c r="C18" t="s">
        <v>9180</v>
      </c>
      <c r="D18" s="55">
        <v>46196.749305555553</v>
      </c>
      <c r="E18" s="54" t="s">
        <v>9483</v>
      </c>
      <c r="F18" s="56" t="s">
        <v>9499</v>
      </c>
      <c r="G18" s="55">
        <v>46197.749305555553</v>
      </c>
      <c r="H18" s="54">
        <v>340</v>
      </c>
      <c r="I18" t="s">
        <v>9480</v>
      </c>
    </row>
    <row r="19" spans="1:9" x14ac:dyDescent="0.25">
      <c r="A19" t="s">
        <v>9105</v>
      </c>
      <c r="B19" s="55">
        <v>46198.642361111109</v>
      </c>
      <c r="C19" t="s">
        <v>9163</v>
      </c>
      <c r="D19" s="55">
        <v>46198.642361111109</v>
      </c>
      <c r="E19" s="54" t="s">
        <v>9483</v>
      </c>
      <c r="F19" s="56" t="s">
        <v>9500</v>
      </c>
      <c r="G19" s="55">
        <v>46199.642361111109</v>
      </c>
      <c r="H19" s="54">
        <v>3</v>
      </c>
      <c r="I19" t="s">
        <v>9481</v>
      </c>
    </row>
    <row r="20" spans="1:9" x14ac:dyDescent="0.25">
      <c r="A20" t="s">
        <v>9311</v>
      </c>
      <c r="B20" s="55">
        <v>46202.442361111112</v>
      </c>
      <c r="C20" t="s">
        <v>9341</v>
      </c>
      <c r="D20" s="55">
        <v>46202.442361111112</v>
      </c>
      <c r="E20" s="54" t="s">
        <v>9496</v>
      </c>
      <c r="F20" s="59" t="s">
        <v>9501</v>
      </c>
      <c r="G20" s="55">
        <v>46202.442361111112</v>
      </c>
      <c r="H20" s="54" t="s">
        <v>1476</v>
      </c>
    </row>
    <row r="21" spans="1:9" x14ac:dyDescent="0.25">
      <c r="A21" t="s">
        <v>9497</v>
      </c>
      <c r="B21" s="55">
        <v>46212.692361111112</v>
      </c>
      <c r="C21" t="s">
        <v>9498</v>
      </c>
      <c r="D21" s="55">
        <v>46212.692361111112</v>
      </c>
      <c r="E21" s="54" t="s">
        <v>9483</v>
      </c>
      <c r="F21" s="56" t="s">
        <v>9502</v>
      </c>
      <c r="G21" s="55">
        <v>46220.491666666669</v>
      </c>
      <c r="H21" s="54">
        <v>427</v>
      </c>
      <c r="I21" t="s">
        <v>9480</v>
      </c>
    </row>
    <row r="22" spans="1:9" x14ac:dyDescent="0.25">
      <c r="A22" t="s">
        <v>9861</v>
      </c>
      <c r="B22" s="55">
        <v>46213.690972222219</v>
      </c>
      <c r="C22" t="s">
        <v>9862</v>
      </c>
      <c r="D22" s="55">
        <v>46219.774305555555</v>
      </c>
      <c r="E22" s="54" t="s">
        <v>9483</v>
      </c>
      <c r="F22" s="56" t="s">
        <v>9863</v>
      </c>
      <c r="G22" s="55">
        <v>46220.491666666669</v>
      </c>
      <c r="H22" s="54">
        <v>1</v>
      </c>
      <c r="I22" t="s">
        <v>9481</v>
      </c>
    </row>
    <row r="23" spans="1:9" x14ac:dyDescent="0.25">
      <c r="A23" t="s">
        <v>9749</v>
      </c>
      <c r="B23" s="55">
        <v>46217.497916666667</v>
      </c>
      <c r="C23" t="s">
        <v>9750</v>
      </c>
      <c r="D23" s="55">
        <v>46219.491666666669</v>
      </c>
      <c r="E23" s="54" t="s">
        <v>9483</v>
      </c>
      <c r="F23" s="56" t="s">
        <v>9864</v>
      </c>
      <c r="G23" s="55">
        <v>46220.491666666669</v>
      </c>
      <c r="H23" s="54">
        <v>409</v>
      </c>
      <c r="I23" t="s">
        <v>9480</v>
      </c>
    </row>
    <row r="24" spans="1:9" x14ac:dyDescent="0.25">
      <c r="A24" t="s">
        <v>10066</v>
      </c>
      <c r="B24" s="55">
        <v>46235.536111111112</v>
      </c>
      <c r="C24" t="s">
        <v>10067</v>
      </c>
      <c r="D24" s="55">
        <v>46235.536111111112</v>
      </c>
      <c r="E24" s="54" t="s">
        <v>9483</v>
      </c>
      <c r="F24" s="56" t="s">
        <v>10365</v>
      </c>
      <c r="G24" s="55">
        <v>46241.491666666669</v>
      </c>
      <c r="H24" s="54">
        <v>512</v>
      </c>
      <c r="I24" t="s">
        <v>9480</v>
      </c>
    </row>
    <row r="25" spans="1:9" x14ac:dyDescent="0.25">
      <c r="A25" t="s">
        <v>10394</v>
      </c>
      <c r="B25" s="55">
        <v>46243.536111111112</v>
      </c>
      <c r="C25" t="s">
        <v>10395</v>
      </c>
      <c r="D25" s="55">
        <v>46243.536111111112</v>
      </c>
      <c r="E25" s="54" t="s">
        <v>9483</v>
      </c>
      <c r="F25" s="56" t="s">
        <v>10703</v>
      </c>
      <c r="G25" s="55">
        <v>46246.491666666669</v>
      </c>
      <c r="H25" s="54">
        <v>1</v>
      </c>
      <c r="I25" t="s">
        <v>9481</v>
      </c>
    </row>
    <row r="26" spans="1:9" x14ac:dyDescent="0.25">
      <c r="A26" t="s">
        <v>10736</v>
      </c>
      <c r="B26" s="55">
        <v>46247.396527777775</v>
      </c>
      <c r="C26" t="s">
        <v>10737</v>
      </c>
      <c r="D26" s="55">
        <v>46247.396527777775</v>
      </c>
      <c r="E26" s="54" t="s">
        <v>9483</v>
      </c>
      <c r="F26" s="56" t="s">
        <v>10892</v>
      </c>
      <c r="G26" s="55">
        <f>VLOOKUP(A26,'Your Jira Issues'!A:H,8,0)</f>
        <v>46247.503472222219</v>
      </c>
      <c r="H26" s="54">
        <v>2</v>
      </c>
      <c r="I26" t="s">
        <v>9480</v>
      </c>
    </row>
    <row r="27" spans="1:9" x14ac:dyDescent="0.25">
      <c r="A27" t="s">
        <v>10728</v>
      </c>
      <c r="B27" s="55">
        <v>46247.6875</v>
      </c>
      <c r="C27" t="s">
        <v>10729</v>
      </c>
      <c r="D27" s="55">
        <v>46247.6875</v>
      </c>
      <c r="E27" s="54" t="s">
        <v>9483</v>
      </c>
      <c r="F27" s="56" t="s">
        <v>10891</v>
      </c>
      <c r="G27" s="55">
        <f>VLOOKUP(A27,'Your Jira Issues'!A:H,8,0)</f>
        <v>46248.59097222222</v>
      </c>
      <c r="H27" s="54">
        <v>133</v>
      </c>
      <c r="I27" t="s">
        <v>9480</v>
      </c>
    </row>
    <row r="28" spans="1:9" x14ac:dyDescent="0.25">
      <c r="A28" t="s">
        <v>10721</v>
      </c>
      <c r="B28" s="55">
        <v>46247.987500000003</v>
      </c>
      <c r="C28" t="s">
        <v>10067</v>
      </c>
      <c r="D28" s="55">
        <v>46247.987500000003</v>
      </c>
      <c r="E28" s="54" t="s">
        <v>9483</v>
      </c>
      <c r="F28" s="56" t="s">
        <v>10365</v>
      </c>
      <c r="G28" s="55">
        <f>VLOOKUP(A28,'Your Jira Issues'!A:H,8,0)</f>
        <v>46268.563194444447</v>
      </c>
      <c r="H28" s="54">
        <v>167</v>
      </c>
      <c r="I28" t="s">
        <v>9480</v>
      </c>
    </row>
    <row r="29" spans="1:9" x14ac:dyDescent="0.25">
      <c r="A29" t="s">
        <v>10708</v>
      </c>
      <c r="B29" s="55">
        <v>46248.751388888886</v>
      </c>
      <c r="C29" t="s">
        <v>10067</v>
      </c>
      <c r="D29" s="55">
        <v>46248.751388888886</v>
      </c>
      <c r="E29" s="54" t="s">
        <v>9483</v>
      </c>
      <c r="F29" s="56" t="s">
        <v>10365</v>
      </c>
      <c r="G29" s="55">
        <f>VLOOKUP(A29,'Your Jira Issues'!A:H,8,0)</f>
        <v>46249.859722222223</v>
      </c>
      <c r="H29" s="54">
        <v>2</v>
      </c>
      <c r="I29" t="s">
        <v>9480</v>
      </c>
    </row>
    <row r="30" spans="1:9" x14ac:dyDescent="0.25">
      <c r="A30" t="s">
        <v>10708</v>
      </c>
      <c r="B30" s="55">
        <v>46248.751388888886</v>
      </c>
      <c r="C30" t="s">
        <v>10067</v>
      </c>
      <c r="D30" s="55">
        <v>46248.751388888886</v>
      </c>
      <c r="E30" s="54" t="s">
        <v>9483</v>
      </c>
      <c r="F30" s="56" t="s">
        <v>10365</v>
      </c>
      <c r="G30" s="55">
        <v>46249.859722222223</v>
      </c>
      <c r="H30" s="54">
        <v>2</v>
      </c>
      <c r="I30" t="s">
        <v>9480</v>
      </c>
    </row>
    <row r="31" spans="1:9" x14ac:dyDescent="0.25">
      <c r="A31" t="s">
        <v>10704</v>
      </c>
      <c r="B31" s="55">
        <v>46249.859722222223</v>
      </c>
      <c r="C31" t="s">
        <v>10705</v>
      </c>
      <c r="D31" s="55">
        <v>46249.859722222223</v>
      </c>
      <c r="E31" s="54" t="s">
        <v>9483</v>
      </c>
      <c r="F31" s="56" t="s">
        <v>10365</v>
      </c>
      <c r="G31" s="55">
        <v>46249.861111111109</v>
      </c>
      <c r="H31" s="54">
        <v>2</v>
      </c>
      <c r="I31" t="s">
        <v>9480</v>
      </c>
    </row>
    <row r="32" spans="1:9" x14ac:dyDescent="0.25">
      <c r="A32" t="s">
        <v>10704</v>
      </c>
      <c r="B32" s="55">
        <v>46249.859722222223</v>
      </c>
      <c r="C32" t="s">
        <v>10705</v>
      </c>
      <c r="D32" s="55">
        <v>46249.859722222223</v>
      </c>
      <c r="E32" s="54" t="s">
        <v>9483</v>
      </c>
      <c r="F32" s="56" t="s">
        <v>10365</v>
      </c>
      <c r="G32" s="55">
        <v>46249.861111111109</v>
      </c>
      <c r="H32" s="54">
        <v>2</v>
      </c>
      <c r="I32" t="s">
        <v>9480</v>
      </c>
    </row>
    <row r="33" spans="1:9" x14ac:dyDescent="0.25">
      <c r="A33" t="s">
        <v>10985</v>
      </c>
      <c r="B33" s="55">
        <v>46251.793055555558</v>
      </c>
      <c r="C33" t="s">
        <v>10986</v>
      </c>
      <c r="D33" s="55">
        <v>46251.793055555558</v>
      </c>
      <c r="E33" s="54" t="s">
        <v>9483</v>
      </c>
      <c r="F33" s="56" t="s">
        <v>10365</v>
      </c>
      <c r="G33" s="55">
        <v>46260.411805555559</v>
      </c>
      <c r="H33" s="54">
        <v>38</v>
      </c>
      <c r="I33" t="s">
        <v>9480</v>
      </c>
    </row>
    <row r="34" spans="1:9" x14ac:dyDescent="0.25">
      <c r="A34" t="s">
        <v>10971</v>
      </c>
      <c r="B34" s="55">
        <v>46252.759027777778</v>
      </c>
      <c r="C34" t="s">
        <v>10972</v>
      </c>
      <c r="D34" s="55">
        <v>46252.759027777778</v>
      </c>
      <c r="E34" s="54" t="s">
        <v>9483</v>
      </c>
      <c r="F34" s="56" t="s">
        <v>10365</v>
      </c>
      <c r="G34" s="55">
        <v>46254.63958333333</v>
      </c>
      <c r="H34" s="54">
        <v>38</v>
      </c>
      <c r="I34" t="s">
        <v>9480</v>
      </c>
    </row>
    <row r="35" spans="1:9" x14ac:dyDescent="0.25">
      <c r="A35" t="s">
        <v>10941</v>
      </c>
      <c r="B35" s="55">
        <v>46253.787499999999</v>
      </c>
      <c r="C35" t="s">
        <v>10942</v>
      </c>
      <c r="D35" s="55">
        <v>46253.787499999999</v>
      </c>
      <c r="E35" s="54" t="s">
        <v>9483</v>
      </c>
      <c r="F35" s="56" t="s">
        <v>10365</v>
      </c>
      <c r="G35" s="55">
        <v>46254.800694444442</v>
      </c>
      <c r="H35" s="54">
        <v>38</v>
      </c>
      <c r="I35" t="s">
        <v>9480</v>
      </c>
    </row>
    <row r="36" spans="1:9" x14ac:dyDescent="0.25">
      <c r="A36" t="s">
        <v>10919</v>
      </c>
      <c r="B36" s="55">
        <v>46254.800694444442</v>
      </c>
      <c r="C36" t="s">
        <v>10920</v>
      </c>
      <c r="D36" s="55">
        <v>46254.800694444442</v>
      </c>
      <c r="E36" s="54" t="s">
        <v>9483</v>
      </c>
      <c r="F36" s="56" t="s">
        <v>10365</v>
      </c>
      <c r="G36" s="55">
        <v>46255.799305555556</v>
      </c>
      <c r="H36" s="54">
        <v>38</v>
      </c>
      <c r="I36" t="s">
        <v>9480</v>
      </c>
    </row>
    <row r="37" spans="1:9" x14ac:dyDescent="0.25">
      <c r="A37" t="s">
        <v>10900</v>
      </c>
      <c r="B37" s="55">
        <v>46255.799305555556</v>
      </c>
      <c r="C37" t="s">
        <v>10067</v>
      </c>
      <c r="D37" s="55">
        <v>46255.799305555556</v>
      </c>
      <c r="E37" s="54" t="s">
        <v>9483</v>
      </c>
      <c r="F37" s="56" t="s">
        <v>10365</v>
      </c>
      <c r="G37" s="55">
        <v>46260.411805555559</v>
      </c>
      <c r="H37" s="54">
        <v>38</v>
      </c>
      <c r="I37" t="s">
        <v>9480</v>
      </c>
    </row>
    <row r="38" spans="1:9" x14ac:dyDescent="0.25">
      <c r="A38" t="s">
        <v>10893</v>
      </c>
      <c r="B38" s="55">
        <v>46256.948611111111</v>
      </c>
      <c r="C38" t="s">
        <v>10894</v>
      </c>
      <c r="D38" s="55">
        <v>46256.948611111111</v>
      </c>
      <c r="E38" s="54" t="s">
        <v>9483</v>
      </c>
      <c r="F38" s="56" t="s">
        <v>10365</v>
      </c>
      <c r="G38" s="55" t="s">
        <v>1476</v>
      </c>
      <c r="H38" s="54">
        <v>38</v>
      </c>
      <c r="I38" t="s">
        <v>9480</v>
      </c>
    </row>
    <row r="39" spans="1:9" x14ac:dyDescent="0.25">
      <c r="A39" t="s">
        <v>11237</v>
      </c>
      <c r="B39" s="55">
        <v>46258.800694444442</v>
      </c>
      <c r="C39" t="s">
        <v>10067</v>
      </c>
      <c r="D39" s="55">
        <v>46258.800694444442</v>
      </c>
      <c r="E39" s="54" t="s">
        <v>9483</v>
      </c>
      <c r="F39" s="56" t="s">
        <v>10365</v>
      </c>
      <c r="G39" s="55">
        <v>46260.412499999999</v>
      </c>
      <c r="H39" s="54">
        <v>38</v>
      </c>
      <c r="I39" t="s">
        <v>9480</v>
      </c>
    </row>
    <row r="40" spans="1:9" x14ac:dyDescent="0.25">
      <c r="A40" t="s">
        <v>11189</v>
      </c>
      <c r="B40" s="55">
        <v>46260.701388888891</v>
      </c>
      <c r="C40" t="s">
        <v>10705</v>
      </c>
      <c r="D40" s="55">
        <v>46260.701388888891</v>
      </c>
      <c r="E40" s="54" t="s">
        <v>9483</v>
      </c>
      <c r="F40" s="56" t="s">
        <v>10365</v>
      </c>
      <c r="G40" s="55">
        <v>46262.481249999997</v>
      </c>
      <c r="H40" s="54">
        <v>41</v>
      </c>
      <c r="I40" t="s">
        <v>9480</v>
      </c>
    </row>
    <row r="41" spans="1:9" x14ac:dyDescent="0.25">
      <c r="A41" t="s">
        <v>11126</v>
      </c>
      <c r="B41" s="55">
        <v>46261.76458333333</v>
      </c>
      <c r="C41" t="s">
        <v>10067</v>
      </c>
      <c r="D41" s="55">
        <v>46261.76458333333</v>
      </c>
      <c r="E41" s="54" t="s">
        <v>9483</v>
      </c>
      <c r="F41" s="56" t="s">
        <v>10365</v>
      </c>
      <c r="G41" s="55" t="s">
        <v>1476</v>
      </c>
      <c r="H41" s="54">
        <v>17</v>
      </c>
      <c r="I41" t="s">
        <v>9480</v>
      </c>
    </row>
    <row r="42" spans="1:9" x14ac:dyDescent="0.25">
      <c r="A42" t="s">
        <v>11071</v>
      </c>
      <c r="B42" s="55">
        <v>46262.784722222219</v>
      </c>
      <c r="C42" t="s">
        <v>10705</v>
      </c>
      <c r="D42" s="55">
        <v>46262.784722222219</v>
      </c>
      <c r="E42" s="54" t="s">
        <v>9483</v>
      </c>
      <c r="F42" s="56" t="s">
        <v>10365</v>
      </c>
      <c r="G42" s="55" t="s">
        <v>1476</v>
      </c>
      <c r="H42" s="54">
        <v>40</v>
      </c>
      <c r="I42" t="s">
        <v>9480</v>
      </c>
    </row>
    <row r="43" spans="1:9" x14ac:dyDescent="0.25">
      <c r="G43" s="55"/>
    </row>
  </sheetData>
  <sortState xmlns:xlrd2="http://schemas.microsoft.com/office/spreadsheetml/2017/richdata2" ref="A2:I42">
    <sortCondition ref="B2:B42"/>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A212-F37F-434C-BAC5-EAAA91BD6A4A}">
  <dimension ref="A1:C8732"/>
  <sheetViews>
    <sheetView workbookViewId="0">
      <selection activeCell="F18" sqref="F18"/>
    </sheetView>
  </sheetViews>
  <sheetFormatPr defaultRowHeight="15" x14ac:dyDescent="0.25"/>
  <cols>
    <col min="3" max="3" width="32.7109375" bestFit="1" customWidth="1"/>
  </cols>
  <sheetData>
    <row r="1" spans="1:3" x14ac:dyDescent="0.25">
      <c r="A1" t="s">
        <v>5641</v>
      </c>
      <c r="B1" t="s">
        <v>8</v>
      </c>
      <c r="C1" s="1" t="s">
        <v>6971</v>
      </c>
    </row>
    <row r="2" spans="1:3" x14ac:dyDescent="0.25">
      <c r="A2" t="s">
        <v>5642</v>
      </c>
      <c r="B2" t="s">
        <v>6962</v>
      </c>
      <c r="C2" s="1"/>
    </row>
    <row r="3" spans="1:3" x14ac:dyDescent="0.25">
      <c r="A3" t="s">
        <v>5643</v>
      </c>
      <c r="B3" t="s">
        <v>6962</v>
      </c>
      <c r="C3" s="1"/>
    </row>
    <row r="4" spans="1:3" x14ac:dyDescent="0.25">
      <c r="A4" t="s">
        <v>5644</v>
      </c>
      <c r="B4" t="s">
        <v>6962</v>
      </c>
      <c r="C4" s="1"/>
    </row>
    <row r="5" spans="1:3" x14ac:dyDescent="0.25">
      <c r="A5" t="s">
        <v>5645</v>
      </c>
      <c r="B5" t="s">
        <v>6962</v>
      </c>
      <c r="C5" s="1"/>
    </row>
    <row r="6" spans="1:3" x14ac:dyDescent="0.25">
      <c r="A6" t="s">
        <v>5646</v>
      </c>
      <c r="B6" t="s">
        <v>6962</v>
      </c>
      <c r="C6" s="1"/>
    </row>
    <row r="7" spans="1:3" x14ac:dyDescent="0.25">
      <c r="A7" t="s">
        <v>5647</v>
      </c>
      <c r="B7" t="s">
        <v>6962</v>
      </c>
      <c r="C7" s="1"/>
    </row>
    <row r="8" spans="1:3" x14ac:dyDescent="0.25">
      <c r="A8" t="s">
        <v>5648</v>
      </c>
      <c r="B8" t="s">
        <v>6962</v>
      </c>
      <c r="C8" s="1"/>
    </row>
    <row r="9" spans="1:3" x14ac:dyDescent="0.25">
      <c r="A9" t="s">
        <v>5649</v>
      </c>
      <c r="B9" t="s">
        <v>6962</v>
      </c>
      <c r="C9" s="1">
        <v>45720</v>
      </c>
    </row>
    <row r="10" spans="1:3" x14ac:dyDescent="0.25">
      <c r="A10" t="s">
        <v>5650</v>
      </c>
      <c r="B10" t="s">
        <v>6962</v>
      </c>
      <c r="C10" s="1"/>
    </row>
    <row r="11" spans="1:3" x14ac:dyDescent="0.25">
      <c r="A11" t="s">
        <v>5651</v>
      </c>
      <c r="B11" t="s">
        <v>6962</v>
      </c>
      <c r="C11" s="1"/>
    </row>
    <row r="12" spans="1:3" x14ac:dyDescent="0.25">
      <c r="A12" t="s">
        <v>5652</v>
      </c>
      <c r="B12" t="s">
        <v>6962</v>
      </c>
      <c r="C12" s="1"/>
    </row>
    <row r="13" spans="1:3" x14ac:dyDescent="0.25">
      <c r="A13" t="s">
        <v>5653</v>
      </c>
      <c r="B13" t="s">
        <v>6963</v>
      </c>
      <c r="C13" s="1"/>
    </row>
    <row r="14" spans="1:3" x14ac:dyDescent="0.25">
      <c r="A14" t="s">
        <v>5654</v>
      </c>
      <c r="B14" t="s">
        <v>6962</v>
      </c>
      <c r="C14" s="1"/>
    </row>
    <row r="15" spans="1:3" x14ac:dyDescent="0.25">
      <c r="A15" t="s">
        <v>5655</v>
      </c>
      <c r="B15" t="s">
        <v>6962</v>
      </c>
      <c r="C15" s="1"/>
    </row>
    <row r="16" spans="1:3" x14ac:dyDescent="0.25">
      <c r="A16" t="s">
        <v>5656</v>
      </c>
      <c r="B16" t="s">
        <v>6962</v>
      </c>
      <c r="C16" s="1"/>
    </row>
    <row r="17" spans="1:3" x14ac:dyDescent="0.25">
      <c r="A17" t="s">
        <v>5657</v>
      </c>
      <c r="B17" t="s">
        <v>6962</v>
      </c>
      <c r="C17" s="1"/>
    </row>
    <row r="18" spans="1:3" x14ac:dyDescent="0.25">
      <c r="A18" t="s">
        <v>5658</v>
      </c>
      <c r="B18" t="s">
        <v>6962</v>
      </c>
      <c r="C18" s="1"/>
    </row>
    <row r="19" spans="1:3" x14ac:dyDescent="0.25">
      <c r="A19" t="s">
        <v>5659</v>
      </c>
      <c r="B19" t="s">
        <v>6962</v>
      </c>
      <c r="C19" s="1"/>
    </row>
    <row r="20" spans="1:3" x14ac:dyDescent="0.25">
      <c r="A20" t="s">
        <v>5660</v>
      </c>
      <c r="B20" t="s">
        <v>6962</v>
      </c>
      <c r="C20" s="1"/>
    </row>
    <row r="21" spans="1:3" x14ac:dyDescent="0.25">
      <c r="A21" t="s">
        <v>5661</v>
      </c>
      <c r="B21" t="s">
        <v>6962</v>
      </c>
      <c r="C21" s="1">
        <v>45615</v>
      </c>
    </row>
    <row r="22" spans="1:3" x14ac:dyDescent="0.25">
      <c r="A22" t="s">
        <v>5662</v>
      </c>
      <c r="B22" t="s">
        <v>6962</v>
      </c>
      <c r="C22" s="1">
        <v>45615</v>
      </c>
    </row>
    <row r="23" spans="1:3" x14ac:dyDescent="0.25">
      <c r="A23" t="s">
        <v>5663</v>
      </c>
      <c r="B23" t="s">
        <v>39</v>
      </c>
      <c r="C23" s="1"/>
    </row>
    <row r="24" spans="1:3" x14ac:dyDescent="0.25">
      <c r="A24" t="s">
        <v>5664</v>
      </c>
      <c r="B24" t="s">
        <v>6963</v>
      </c>
      <c r="C24" s="1"/>
    </row>
    <row r="25" spans="1:3" x14ac:dyDescent="0.25">
      <c r="A25" t="s">
        <v>5665</v>
      </c>
      <c r="B25" t="s">
        <v>6962</v>
      </c>
      <c r="C25" s="1"/>
    </row>
    <row r="26" spans="1:3" x14ac:dyDescent="0.25">
      <c r="A26" t="s">
        <v>5666</v>
      </c>
      <c r="B26" t="s">
        <v>39</v>
      </c>
      <c r="C26" s="1"/>
    </row>
    <row r="27" spans="1:3" x14ac:dyDescent="0.25">
      <c r="A27" t="s">
        <v>5667</v>
      </c>
      <c r="B27" t="s">
        <v>6963</v>
      </c>
      <c r="C27" s="1"/>
    </row>
    <row r="28" spans="1:3" x14ac:dyDescent="0.25">
      <c r="A28" t="s">
        <v>5668</v>
      </c>
      <c r="B28" t="s">
        <v>6962</v>
      </c>
      <c r="C28" s="1">
        <v>45692</v>
      </c>
    </row>
    <row r="29" spans="1:3" x14ac:dyDescent="0.25">
      <c r="A29" t="s">
        <v>5669</v>
      </c>
      <c r="B29" t="s">
        <v>39</v>
      </c>
      <c r="C29" s="1"/>
    </row>
    <row r="30" spans="1:3" x14ac:dyDescent="0.25">
      <c r="A30" t="s">
        <v>5670</v>
      </c>
      <c r="B30" t="s">
        <v>39</v>
      </c>
      <c r="C30" s="1"/>
    </row>
    <row r="31" spans="1:3" x14ac:dyDescent="0.25">
      <c r="A31" t="s">
        <v>5671</v>
      </c>
      <c r="B31" t="s">
        <v>6962</v>
      </c>
      <c r="C31" s="1"/>
    </row>
    <row r="32" spans="1:3" x14ac:dyDescent="0.25">
      <c r="A32" t="s">
        <v>5672</v>
      </c>
      <c r="B32" t="s">
        <v>39</v>
      </c>
      <c r="C32" s="1"/>
    </row>
    <row r="33" spans="1:3" x14ac:dyDescent="0.25">
      <c r="A33" t="s">
        <v>5673</v>
      </c>
      <c r="B33" t="s">
        <v>6962</v>
      </c>
      <c r="C33" s="1"/>
    </row>
    <row r="34" spans="1:3" x14ac:dyDescent="0.25">
      <c r="A34" t="s">
        <v>5674</v>
      </c>
      <c r="B34" t="s">
        <v>6962</v>
      </c>
      <c r="C34" s="1"/>
    </row>
    <row r="35" spans="1:3" x14ac:dyDescent="0.25">
      <c r="A35" t="s">
        <v>5675</v>
      </c>
      <c r="B35" t="s">
        <v>39</v>
      </c>
      <c r="C35" s="1"/>
    </row>
    <row r="36" spans="1:3" x14ac:dyDescent="0.25">
      <c r="A36" t="s">
        <v>5676</v>
      </c>
      <c r="B36" t="s">
        <v>6963</v>
      </c>
      <c r="C36" s="1"/>
    </row>
    <row r="37" spans="1:3" x14ac:dyDescent="0.25">
      <c r="A37" t="s">
        <v>5677</v>
      </c>
      <c r="B37" t="s">
        <v>6963</v>
      </c>
      <c r="C37" s="1"/>
    </row>
    <row r="38" spans="1:3" x14ac:dyDescent="0.25">
      <c r="A38" t="s">
        <v>5678</v>
      </c>
      <c r="B38" t="s">
        <v>39</v>
      </c>
      <c r="C38" s="1"/>
    </row>
    <row r="39" spans="1:3" x14ac:dyDescent="0.25">
      <c r="A39" t="s">
        <v>5679</v>
      </c>
      <c r="B39" t="s">
        <v>39</v>
      </c>
      <c r="C39" s="1"/>
    </row>
    <row r="40" spans="1:3" x14ac:dyDescent="0.25">
      <c r="A40" t="s">
        <v>5680</v>
      </c>
      <c r="B40" t="s">
        <v>6963</v>
      </c>
      <c r="C40" s="1"/>
    </row>
    <row r="41" spans="1:3" x14ac:dyDescent="0.25">
      <c r="A41" t="s">
        <v>5681</v>
      </c>
      <c r="B41" t="s">
        <v>6964</v>
      </c>
      <c r="C41" s="1"/>
    </row>
    <row r="42" spans="1:3" x14ac:dyDescent="0.25">
      <c r="A42" t="s">
        <v>5682</v>
      </c>
      <c r="B42" t="s">
        <v>6962</v>
      </c>
      <c r="C42" s="1">
        <v>45748</v>
      </c>
    </row>
    <row r="43" spans="1:3" x14ac:dyDescent="0.25">
      <c r="A43" t="s">
        <v>5683</v>
      </c>
      <c r="B43" t="s">
        <v>6962</v>
      </c>
      <c r="C43" s="1">
        <v>45652</v>
      </c>
    </row>
    <row r="44" spans="1:3" x14ac:dyDescent="0.25">
      <c r="A44" t="s">
        <v>5684</v>
      </c>
      <c r="B44" t="s">
        <v>6963</v>
      </c>
      <c r="C44" s="1"/>
    </row>
    <row r="45" spans="1:3" x14ac:dyDescent="0.25">
      <c r="A45" t="s">
        <v>5685</v>
      </c>
      <c r="B45" t="s">
        <v>6962</v>
      </c>
      <c r="C45" s="1"/>
    </row>
    <row r="46" spans="1:3" x14ac:dyDescent="0.25">
      <c r="A46" t="s">
        <v>5686</v>
      </c>
      <c r="B46" t="s">
        <v>39</v>
      </c>
      <c r="C46" s="1"/>
    </row>
    <row r="47" spans="1:3" x14ac:dyDescent="0.25">
      <c r="A47" t="s">
        <v>5687</v>
      </c>
      <c r="B47" t="s">
        <v>6962</v>
      </c>
      <c r="C47" s="1">
        <v>45742</v>
      </c>
    </row>
    <row r="48" spans="1:3" x14ac:dyDescent="0.25">
      <c r="A48" t="s">
        <v>5688</v>
      </c>
      <c r="B48" t="s">
        <v>39</v>
      </c>
      <c r="C48" s="1"/>
    </row>
    <row r="49" spans="1:3" x14ac:dyDescent="0.25">
      <c r="A49" t="s">
        <v>5689</v>
      </c>
      <c r="B49" t="s">
        <v>6962</v>
      </c>
      <c r="C49" s="1">
        <v>45643</v>
      </c>
    </row>
    <row r="50" spans="1:3" x14ac:dyDescent="0.25">
      <c r="A50" t="s">
        <v>5690</v>
      </c>
      <c r="B50" t="s">
        <v>39</v>
      </c>
      <c r="C50" s="1"/>
    </row>
    <row r="51" spans="1:3" x14ac:dyDescent="0.25">
      <c r="A51" t="s">
        <v>5691</v>
      </c>
      <c r="B51" t="s">
        <v>6963</v>
      </c>
      <c r="C51" s="1"/>
    </row>
    <row r="52" spans="1:3" x14ac:dyDescent="0.25">
      <c r="A52" t="s">
        <v>5692</v>
      </c>
      <c r="B52" t="s">
        <v>6962</v>
      </c>
      <c r="C52" s="1">
        <v>45745</v>
      </c>
    </row>
    <row r="53" spans="1:3" x14ac:dyDescent="0.25">
      <c r="A53" t="s">
        <v>5693</v>
      </c>
      <c r="B53" t="s">
        <v>6963</v>
      </c>
      <c r="C53" s="1"/>
    </row>
    <row r="54" spans="1:3" x14ac:dyDescent="0.25">
      <c r="A54" t="s">
        <v>5694</v>
      </c>
      <c r="B54" t="s">
        <v>6962</v>
      </c>
      <c r="C54" s="1">
        <v>45722</v>
      </c>
    </row>
    <row r="55" spans="1:3" x14ac:dyDescent="0.25">
      <c r="A55" t="s">
        <v>5695</v>
      </c>
      <c r="B55" t="s">
        <v>39</v>
      </c>
      <c r="C55" s="1"/>
    </row>
    <row r="56" spans="1:3" x14ac:dyDescent="0.25">
      <c r="A56" t="s">
        <v>5696</v>
      </c>
      <c r="B56" t="s">
        <v>39</v>
      </c>
      <c r="C56" s="1"/>
    </row>
    <row r="57" spans="1:3" x14ac:dyDescent="0.25">
      <c r="A57" t="s">
        <v>5697</v>
      </c>
      <c r="B57" t="s">
        <v>6962</v>
      </c>
      <c r="C57" s="1">
        <v>45686</v>
      </c>
    </row>
    <row r="58" spans="1:3" x14ac:dyDescent="0.25">
      <c r="A58" t="s">
        <v>5698</v>
      </c>
      <c r="B58" t="s">
        <v>39</v>
      </c>
      <c r="C58" s="1"/>
    </row>
    <row r="59" spans="1:3" x14ac:dyDescent="0.25">
      <c r="A59" t="s">
        <v>5699</v>
      </c>
      <c r="B59" t="s">
        <v>6962</v>
      </c>
      <c r="C59" s="1"/>
    </row>
    <row r="60" spans="1:3" x14ac:dyDescent="0.25">
      <c r="A60" t="s">
        <v>5700</v>
      </c>
      <c r="B60" t="s">
        <v>6963</v>
      </c>
      <c r="C60" s="1"/>
    </row>
    <row r="61" spans="1:3" x14ac:dyDescent="0.25">
      <c r="A61" t="s">
        <v>5701</v>
      </c>
      <c r="B61" t="s">
        <v>6962</v>
      </c>
      <c r="C61" s="1">
        <v>45669</v>
      </c>
    </row>
    <row r="62" spans="1:3" x14ac:dyDescent="0.25">
      <c r="A62" t="s">
        <v>5702</v>
      </c>
      <c r="B62" t="s">
        <v>6964</v>
      </c>
      <c r="C62" s="1">
        <v>45717</v>
      </c>
    </row>
    <row r="63" spans="1:3" x14ac:dyDescent="0.25">
      <c r="A63" t="s">
        <v>5703</v>
      </c>
      <c r="B63" t="s">
        <v>6962</v>
      </c>
      <c r="C63" s="1"/>
    </row>
    <row r="64" spans="1:3" x14ac:dyDescent="0.25">
      <c r="A64" t="s">
        <v>5704</v>
      </c>
      <c r="B64" t="s">
        <v>6962</v>
      </c>
      <c r="C64" s="1">
        <v>45759</v>
      </c>
    </row>
    <row r="65" spans="1:3" x14ac:dyDescent="0.25">
      <c r="A65" t="s">
        <v>5705</v>
      </c>
      <c r="B65" t="s">
        <v>6962</v>
      </c>
      <c r="C65" s="1">
        <v>45717</v>
      </c>
    </row>
    <row r="66" spans="1:3" x14ac:dyDescent="0.25">
      <c r="A66" t="s">
        <v>5706</v>
      </c>
      <c r="B66" t="s">
        <v>6962</v>
      </c>
      <c r="C66" s="1">
        <v>45723</v>
      </c>
    </row>
    <row r="67" spans="1:3" x14ac:dyDescent="0.25">
      <c r="A67" t="s">
        <v>5707</v>
      </c>
      <c r="B67" t="s">
        <v>6964</v>
      </c>
      <c r="C67" s="1">
        <v>45713</v>
      </c>
    </row>
    <row r="68" spans="1:3" x14ac:dyDescent="0.25">
      <c r="A68" t="s">
        <v>5708</v>
      </c>
      <c r="B68" t="s">
        <v>6963</v>
      </c>
      <c r="C68" s="1"/>
    </row>
    <row r="69" spans="1:3" x14ac:dyDescent="0.25">
      <c r="A69" t="s">
        <v>5709</v>
      </c>
      <c r="B69" t="s">
        <v>6962</v>
      </c>
      <c r="C69" s="1">
        <v>45717</v>
      </c>
    </row>
    <row r="70" spans="1:3" x14ac:dyDescent="0.25">
      <c r="A70" t="s">
        <v>5710</v>
      </c>
      <c r="B70" t="s">
        <v>6962</v>
      </c>
      <c r="C70" s="1"/>
    </row>
    <row r="71" spans="1:3" x14ac:dyDescent="0.25">
      <c r="A71" t="s">
        <v>5711</v>
      </c>
      <c r="B71" t="s">
        <v>6962</v>
      </c>
      <c r="C71" s="1"/>
    </row>
    <row r="72" spans="1:3" x14ac:dyDescent="0.25">
      <c r="A72" t="s">
        <v>5712</v>
      </c>
      <c r="B72" t="s">
        <v>6962</v>
      </c>
      <c r="C72" s="1">
        <v>45764</v>
      </c>
    </row>
    <row r="73" spans="1:3" x14ac:dyDescent="0.25">
      <c r="A73" t="s">
        <v>5713</v>
      </c>
      <c r="B73" t="s">
        <v>6962</v>
      </c>
      <c r="C73" s="1">
        <v>45721</v>
      </c>
    </row>
    <row r="74" spans="1:3" x14ac:dyDescent="0.25">
      <c r="A74" t="s">
        <v>5714</v>
      </c>
      <c r="B74" t="s">
        <v>6962</v>
      </c>
      <c r="C74" s="1">
        <v>45729</v>
      </c>
    </row>
    <row r="75" spans="1:3" x14ac:dyDescent="0.25">
      <c r="A75" t="s">
        <v>5715</v>
      </c>
      <c r="B75" t="s">
        <v>6962</v>
      </c>
      <c r="C75" s="1">
        <v>45688</v>
      </c>
    </row>
    <row r="76" spans="1:3" x14ac:dyDescent="0.25">
      <c r="A76" t="s">
        <v>5716</v>
      </c>
      <c r="B76" t="s">
        <v>6962</v>
      </c>
      <c r="C76" s="1">
        <v>45728</v>
      </c>
    </row>
    <row r="77" spans="1:3" x14ac:dyDescent="0.25">
      <c r="A77" t="s">
        <v>5717</v>
      </c>
      <c r="B77" t="s">
        <v>6962</v>
      </c>
      <c r="C77" s="1">
        <v>45734</v>
      </c>
    </row>
    <row r="78" spans="1:3" x14ac:dyDescent="0.25">
      <c r="A78" t="s">
        <v>5718</v>
      </c>
      <c r="B78" t="s">
        <v>6962</v>
      </c>
      <c r="C78" s="1">
        <v>45740</v>
      </c>
    </row>
    <row r="79" spans="1:3" x14ac:dyDescent="0.25">
      <c r="A79" t="s">
        <v>5719</v>
      </c>
      <c r="B79" t="s">
        <v>6962</v>
      </c>
      <c r="C79" s="1">
        <v>45736</v>
      </c>
    </row>
    <row r="80" spans="1:3" x14ac:dyDescent="0.25">
      <c r="A80" t="s">
        <v>5720</v>
      </c>
      <c r="B80" t="s">
        <v>6962</v>
      </c>
      <c r="C80" s="1">
        <v>45717</v>
      </c>
    </row>
    <row r="81" spans="1:3" x14ac:dyDescent="0.25">
      <c r="A81" t="s">
        <v>5721</v>
      </c>
      <c r="B81" t="s">
        <v>39</v>
      </c>
      <c r="C81" s="1"/>
    </row>
    <row r="82" spans="1:3" x14ac:dyDescent="0.25">
      <c r="A82" t="s">
        <v>5722</v>
      </c>
      <c r="B82" t="s">
        <v>6962</v>
      </c>
      <c r="C82" s="1">
        <v>45686</v>
      </c>
    </row>
    <row r="83" spans="1:3" x14ac:dyDescent="0.25">
      <c r="A83" t="s">
        <v>5723</v>
      </c>
      <c r="B83" t="s">
        <v>6962</v>
      </c>
      <c r="C83" s="1">
        <v>45721</v>
      </c>
    </row>
    <row r="84" spans="1:3" x14ac:dyDescent="0.25">
      <c r="A84" t="s">
        <v>5724</v>
      </c>
      <c r="B84" t="s">
        <v>6962</v>
      </c>
      <c r="C84" s="1">
        <v>45674</v>
      </c>
    </row>
    <row r="85" spans="1:3" x14ac:dyDescent="0.25">
      <c r="A85" t="s">
        <v>5725</v>
      </c>
      <c r="B85" t="s">
        <v>6962</v>
      </c>
      <c r="C85" s="1">
        <v>45723</v>
      </c>
    </row>
    <row r="86" spans="1:3" x14ac:dyDescent="0.25">
      <c r="A86" t="s">
        <v>5726</v>
      </c>
      <c r="B86" t="s">
        <v>6962</v>
      </c>
      <c r="C86" s="1">
        <v>45773</v>
      </c>
    </row>
    <row r="87" spans="1:3" x14ac:dyDescent="0.25">
      <c r="A87" t="s">
        <v>5727</v>
      </c>
      <c r="B87" t="s">
        <v>6963</v>
      </c>
      <c r="C87" s="1"/>
    </row>
    <row r="88" spans="1:3" x14ac:dyDescent="0.25">
      <c r="A88" t="s">
        <v>5728</v>
      </c>
      <c r="B88" t="s">
        <v>6962</v>
      </c>
      <c r="C88" s="1">
        <v>45831</v>
      </c>
    </row>
    <row r="89" spans="1:3" x14ac:dyDescent="0.25">
      <c r="A89" t="s">
        <v>5729</v>
      </c>
      <c r="B89" t="s">
        <v>6962</v>
      </c>
      <c r="C89" s="1">
        <v>45743</v>
      </c>
    </row>
    <row r="90" spans="1:3" x14ac:dyDescent="0.25">
      <c r="A90" t="s">
        <v>5730</v>
      </c>
      <c r="B90" t="s">
        <v>6962</v>
      </c>
      <c r="C90" s="1">
        <v>45789</v>
      </c>
    </row>
    <row r="91" spans="1:3" x14ac:dyDescent="0.25">
      <c r="A91" t="s">
        <v>5731</v>
      </c>
      <c r="B91" t="s">
        <v>6962</v>
      </c>
      <c r="C91" s="1">
        <v>45731</v>
      </c>
    </row>
    <row r="92" spans="1:3" x14ac:dyDescent="0.25">
      <c r="A92" t="s">
        <v>5732</v>
      </c>
      <c r="B92" t="s">
        <v>6962</v>
      </c>
      <c r="C92" s="1">
        <v>45671</v>
      </c>
    </row>
    <row r="93" spans="1:3" x14ac:dyDescent="0.25">
      <c r="A93" t="s">
        <v>5733</v>
      </c>
      <c r="B93" t="s">
        <v>6962</v>
      </c>
      <c r="C93" s="1">
        <v>45669</v>
      </c>
    </row>
    <row r="94" spans="1:3" x14ac:dyDescent="0.25">
      <c r="A94" t="s">
        <v>5734</v>
      </c>
      <c r="B94" t="s">
        <v>6962</v>
      </c>
      <c r="C94" s="1">
        <v>45674</v>
      </c>
    </row>
    <row r="95" spans="1:3" x14ac:dyDescent="0.25">
      <c r="A95" t="s">
        <v>5735</v>
      </c>
      <c r="B95" t="s">
        <v>6962</v>
      </c>
      <c r="C95" s="1">
        <v>45685</v>
      </c>
    </row>
    <row r="96" spans="1:3" x14ac:dyDescent="0.25">
      <c r="A96" t="s">
        <v>5736</v>
      </c>
      <c r="B96" t="s">
        <v>6962</v>
      </c>
      <c r="C96" s="1">
        <v>45677</v>
      </c>
    </row>
    <row r="97" spans="1:3" x14ac:dyDescent="0.25">
      <c r="A97" t="s">
        <v>5737</v>
      </c>
      <c r="B97" t="s">
        <v>6962</v>
      </c>
      <c r="C97" s="1">
        <v>45699</v>
      </c>
    </row>
    <row r="98" spans="1:3" x14ac:dyDescent="0.25">
      <c r="A98" t="s">
        <v>5738</v>
      </c>
      <c r="B98" t="s">
        <v>6962</v>
      </c>
      <c r="C98" s="1">
        <v>45677</v>
      </c>
    </row>
    <row r="99" spans="1:3" x14ac:dyDescent="0.25">
      <c r="A99" t="s">
        <v>5739</v>
      </c>
      <c r="B99" t="s">
        <v>6962</v>
      </c>
      <c r="C99" s="1">
        <v>45731</v>
      </c>
    </row>
    <row r="100" spans="1:3" x14ac:dyDescent="0.25">
      <c r="A100" t="s">
        <v>5740</v>
      </c>
      <c r="B100" t="s">
        <v>6962</v>
      </c>
      <c r="C100" s="1">
        <v>45675</v>
      </c>
    </row>
    <row r="101" spans="1:3" x14ac:dyDescent="0.25">
      <c r="A101" t="s">
        <v>5741</v>
      </c>
      <c r="B101" t="s">
        <v>6962</v>
      </c>
      <c r="C101" s="1">
        <v>45682</v>
      </c>
    </row>
    <row r="102" spans="1:3" x14ac:dyDescent="0.25">
      <c r="A102" t="s">
        <v>5742</v>
      </c>
      <c r="B102" t="s">
        <v>6962</v>
      </c>
      <c r="C102" s="1">
        <v>45789</v>
      </c>
    </row>
    <row r="103" spans="1:3" x14ac:dyDescent="0.25">
      <c r="A103" t="s">
        <v>5743</v>
      </c>
      <c r="B103" t="s">
        <v>6962</v>
      </c>
      <c r="C103" s="1">
        <v>45764</v>
      </c>
    </row>
    <row r="104" spans="1:3" x14ac:dyDescent="0.25">
      <c r="A104" t="s">
        <v>5744</v>
      </c>
      <c r="B104" t="s">
        <v>6962</v>
      </c>
      <c r="C104" s="1">
        <v>45733</v>
      </c>
    </row>
    <row r="105" spans="1:3" x14ac:dyDescent="0.25">
      <c r="A105" t="s">
        <v>5745</v>
      </c>
      <c r="B105" t="s">
        <v>6962</v>
      </c>
      <c r="C105" s="1">
        <v>45674</v>
      </c>
    </row>
    <row r="106" spans="1:3" x14ac:dyDescent="0.25">
      <c r="A106" t="s">
        <v>5746</v>
      </c>
      <c r="B106" t="s">
        <v>6962</v>
      </c>
      <c r="C106" s="1"/>
    </row>
    <row r="107" spans="1:3" x14ac:dyDescent="0.25">
      <c r="A107" t="s">
        <v>5747</v>
      </c>
      <c r="B107" t="s">
        <v>6963</v>
      </c>
      <c r="C107" s="1"/>
    </row>
    <row r="108" spans="1:3" x14ac:dyDescent="0.25">
      <c r="A108" t="s">
        <v>5748</v>
      </c>
      <c r="B108" t="s">
        <v>6963</v>
      </c>
      <c r="C108" s="1"/>
    </row>
    <row r="109" spans="1:3" x14ac:dyDescent="0.25">
      <c r="A109" t="s">
        <v>5749</v>
      </c>
      <c r="B109" t="s">
        <v>39</v>
      </c>
      <c r="C109" s="1"/>
    </row>
    <row r="110" spans="1:3" x14ac:dyDescent="0.25">
      <c r="A110" t="s">
        <v>5750</v>
      </c>
      <c r="B110" t="s">
        <v>6962</v>
      </c>
      <c r="C110" s="1">
        <v>45738</v>
      </c>
    </row>
    <row r="111" spans="1:3" x14ac:dyDescent="0.25">
      <c r="A111" t="s">
        <v>5751</v>
      </c>
      <c r="B111" t="s">
        <v>39</v>
      </c>
      <c r="C111" s="1"/>
    </row>
    <row r="112" spans="1:3" x14ac:dyDescent="0.25">
      <c r="A112" t="s">
        <v>5752</v>
      </c>
      <c r="B112" t="s">
        <v>6962</v>
      </c>
      <c r="C112" s="1">
        <v>45731</v>
      </c>
    </row>
    <row r="113" spans="1:3" x14ac:dyDescent="0.25">
      <c r="A113" t="s">
        <v>5753</v>
      </c>
      <c r="B113" t="s">
        <v>6962</v>
      </c>
      <c r="C113" s="1">
        <v>45747</v>
      </c>
    </row>
    <row r="114" spans="1:3" x14ac:dyDescent="0.25">
      <c r="A114" t="s">
        <v>5754</v>
      </c>
      <c r="B114" t="s">
        <v>6962</v>
      </c>
      <c r="C114" s="1">
        <v>45684</v>
      </c>
    </row>
    <row r="115" spans="1:3" x14ac:dyDescent="0.25">
      <c r="A115" t="s">
        <v>5755</v>
      </c>
      <c r="B115" t="s">
        <v>6962</v>
      </c>
      <c r="C115" s="1">
        <v>45791</v>
      </c>
    </row>
    <row r="116" spans="1:3" x14ac:dyDescent="0.25">
      <c r="A116" t="s">
        <v>5756</v>
      </c>
      <c r="B116" t="s">
        <v>6962</v>
      </c>
      <c r="C116" s="1">
        <v>45678</v>
      </c>
    </row>
    <row r="117" spans="1:3" x14ac:dyDescent="0.25">
      <c r="A117" t="s">
        <v>5757</v>
      </c>
      <c r="B117" t="s">
        <v>6962</v>
      </c>
      <c r="C117" s="1">
        <v>45685</v>
      </c>
    </row>
    <row r="118" spans="1:3" x14ac:dyDescent="0.25">
      <c r="A118" t="s">
        <v>5758</v>
      </c>
      <c r="B118" t="s">
        <v>6962</v>
      </c>
      <c r="C118" s="1">
        <v>45715</v>
      </c>
    </row>
    <row r="119" spans="1:3" x14ac:dyDescent="0.25">
      <c r="A119" t="s">
        <v>5759</v>
      </c>
      <c r="B119" t="s">
        <v>6962</v>
      </c>
      <c r="C119" s="1">
        <v>45771</v>
      </c>
    </row>
    <row r="120" spans="1:3" x14ac:dyDescent="0.25">
      <c r="A120" t="s">
        <v>5760</v>
      </c>
      <c r="B120" t="s">
        <v>6962</v>
      </c>
      <c r="C120" s="1">
        <v>45705</v>
      </c>
    </row>
    <row r="121" spans="1:3" x14ac:dyDescent="0.25">
      <c r="A121" t="s">
        <v>5761</v>
      </c>
      <c r="B121" t="s">
        <v>6962</v>
      </c>
      <c r="C121" s="1">
        <v>45678</v>
      </c>
    </row>
    <row r="122" spans="1:3" x14ac:dyDescent="0.25">
      <c r="A122" t="s">
        <v>5762</v>
      </c>
      <c r="B122" t="s">
        <v>6962</v>
      </c>
      <c r="C122" s="1"/>
    </row>
    <row r="123" spans="1:3" x14ac:dyDescent="0.25">
      <c r="A123" t="s">
        <v>5763</v>
      </c>
      <c r="B123" t="s">
        <v>6962</v>
      </c>
      <c r="C123" s="1">
        <v>45739</v>
      </c>
    </row>
    <row r="124" spans="1:3" x14ac:dyDescent="0.25">
      <c r="A124" t="s">
        <v>5764</v>
      </c>
      <c r="B124" t="s">
        <v>6962</v>
      </c>
      <c r="C124" s="1">
        <v>45677</v>
      </c>
    </row>
    <row r="125" spans="1:3" x14ac:dyDescent="0.25">
      <c r="A125" t="s">
        <v>5765</v>
      </c>
      <c r="B125" t="s">
        <v>6962</v>
      </c>
      <c r="C125" s="1"/>
    </row>
    <row r="126" spans="1:3" x14ac:dyDescent="0.25">
      <c r="A126" t="s">
        <v>5766</v>
      </c>
      <c r="B126" t="s">
        <v>6962</v>
      </c>
      <c r="C126" s="1">
        <v>45733</v>
      </c>
    </row>
    <row r="127" spans="1:3" x14ac:dyDescent="0.25">
      <c r="A127" t="s">
        <v>5767</v>
      </c>
      <c r="B127" t="s">
        <v>6962</v>
      </c>
      <c r="C127" s="1">
        <v>45679</v>
      </c>
    </row>
    <row r="128" spans="1:3" x14ac:dyDescent="0.25">
      <c r="A128" t="s">
        <v>5768</v>
      </c>
      <c r="B128" t="s">
        <v>6963</v>
      </c>
      <c r="C128" s="1"/>
    </row>
    <row r="129" spans="1:3" x14ac:dyDescent="0.25">
      <c r="A129" t="s">
        <v>5769</v>
      </c>
      <c r="B129" t="s">
        <v>39</v>
      </c>
      <c r="C129" s="1"/>
    </row>
    <row r="130" spans="1:3" x14ac:dyDescent="0.25">
      <c r="A130" t="s">
        <v>5770</v>
      </c>
      <c r="B130" t="s">
        <v>6962</v>
      </c>
      <c r="C130" s="1">
        <v>45757</v>
      </c>
    </row>
    <row r="131" spans="1:3" x14ac:dyDescent="0.25">
      <c r="A131" t="s">
        <v>5771</v>
      </c>
      <c r="B131" t="s">
        <v>6962</v>
      </c>
      <c r="C131" s="1">
        <v>45688</v>
      </c>
    </row>
    <row r="132" spans="1:3" x14ac:dyDescent="0.25">
      <c r="A132" t="s">
        <v>5772</v>
      </c>
      <c r="B132" t="s">
        <v>6962</v>
      </c>
      <c r="C132" s="1">
        <v>45724</v>
      </c>
    </row>
    <row r="133" spans="1:3" x14ac:dyDescent="0.25">
      <c r="A133" t="s">
        <v>5773</v>
      </c>
      <c r="B133" t="s">
        <v>6963</v>
      </c>
      <c r="C133" s="1"/>
    </row>
    <row r="134" spans="1:3" x14ac:dyDescent="0.25">
      <c r="A134" t="s">
        <v>5774</v>
      </c>
      <c r="B134" t="s">
        <v>6962</v>
      </c>
      <c r="C134" s="1">
        <v>45786</v>
      </c>
    </row>
    <row r="135" spans="1:3" x14ac:dyDescent="0.25">
      <c r="A135" t="s">
        <v>5775</v>
      </c>
      <c r="B135" t="s">
        <v>6962</v>
      </c>
      <c r="C135" s="1">
        <v>45762</v>
      </c>
    </row>
    <row r="136" spans="1:3" x14ac:dyDescent="0.25">
      <c r="A136" t="s">
        <v>5776</v>
      </c>
      <c r="B136" t="s">
        <v>6962</v>
      </c>
      <c r="C136" s="1">
        <v>45723</v>
      </c>
    </row>
    <row r="137" spans="1:3" x14ac:dyDescent="0.25">
      <c r="A137" t="s">
        <v>5777</v>
      </c>
      <c r="B137" t="s">
        <v>6962</v>
      </c>
      <c r="C137" s="1">
        <v>45772</v>
      </c>
    </row>
    <row r="138" spans="1:3" x14ac:dyDescent="0.25">
      <c r="A138" t="s">
        <v>5778</v>
      </c>
      <c r="B138" t="s">
        <v>6962</v>
      </c>
      <c r="C138" s="1">
        <v>45733</v>
      </c>
    </row>
    <row r="139" spans="1:3" x14ac:dyDescent="0.25">
      <c r="A139" t="s">
        <v>5779</v>
      </c>
      <c r="B139" t="s">
        <v>6962</v>
      </c>
      <c r="C139" s="1">
        <v>45724</v>
      </c>
    </row>
    <row r="140" spans="1:3" x14ac:dyDescent="0.25">
      <c r="A140" t="s">
        <v>5780</v>
      </c>
      <c r="B140" t="s">
        <v>6962</v>
      </c>
      <c r="C140" s="1">
        <v>45681</v>
      </c>
    </row>
    <row r="141" spans="1:3" x14ac:dyDescent="0.25">
      <c r="A141" t="s">
        <v>5781</v>
      </c>
      <c r="B141" t="s">
        <v>6962</v>
      </c>
      <c r="C141" s="1">
        <v>45715</v>
      </c>
    </row>
    <row r="142" spans="1:3" x14ac:dyDescent="0.25">
      <c r="A142" t="s">
        <v>5782</v>
      </c>
      <c r="B142" t="s">
        <v>6962</v>
      </c>
      <c r="C142" s="1">
        <v>45798</v>
      </c>
    </row>
    <row r="143" spans="1:3" x14ac:dyDescent="0.25">
      <c r="A143" t="s">
        <v>5783</v>
      </c>
      <c r="B143" t="s">
        <v>6962</v>
      </c>
      <c r="C143" s="1">
        <v>45722</v>
      </c>
    </row>
    <row r="144" spans="1:3" x14ac:dyDescent="0.25">
      <c r="A144" t="s">
        <v>5784</v>
      </c>
      <c r="B144" t="s">
        <v>6962</v>
      </c>
      <c r="C144" s="1">
        <v>45786</v>
      </c>
    </row>
    <row r="145" spans="1:3" x14ac:dyDescent="0.25">
      <c r="A145" t="s">
        <v>5785</v>
      </c>
      <c r="B145" t="s">
        <v>6963</v>
      </c>
      <c r="C145" s="1"/>
    </row>
    <row r="146" spans="1:3" x14ac:dyDescent="0.25">
      <c r="A146" t="s">
        <v>5786</v>
      </c>
      <c r="B146" t="s">
        <v>39</v>
      </c>
      <c r="C146" s="1"/>
    </row>
    <row r="147" spans="1:3" x14ac:dyDescent="0.25">
      <c r="A147" t="s">
        <v>5787</v>
      </c>
      <c r="B147" t="s">
        <v>6962</v>
      </c>
      <c r="C147" s="1">
        <v>45723</v>
      </c>
    </row>
    <row r="148" spans="1:3" x14ac:dyDescent="0.25">
      <c r="A148" t="s">
        <v>5788</v>
      </c>
      <c r="B148" t="s">
        <v>6962</v>
      </c>
      <c r="C148" s="1">
        <v>45728</v>
      </c>
    </row>
    <row r="149" spans="1:3" x14ac:dyDescent="0.25">
      <c r="A149" t="s">
        <v>5789</v>
      </c>
      <c r="B149" t="s">
        <v>6962</v>
      </c>
      <c r="C149" s="1">
        <v>45723</v>
      </c>
    </row>
    <row r="150" spans="1:3" x14ac:dyDescent="0.25">
      <c r="A150" t="s">
        <v>5790</v>
      </c>
      <c r="B150" t="s">
        <v>6964</v>
      </c>
      <c r="C150" s="1">
        <v>45729</v>
      </c>
    </row>
    <row r="151" spans="1:3" x14ac:dyDescent="0.25">
      <c r="A151" t="s">
        <v>5791</v>
      </c>
      <c r="B151" t="s">
        <v>6962</v>
      </c>
      <c r="C151" s="1">
        <v>45722</v>
      </c>
    </row>
    <row r="152" spans="1:3" x14ac:dyDescent="0.25">
      <c r="A152" t="s">
        <v>5792</v>
      </c>
      <c r="B152" t="s">
        <v>6963</v>
      </c>
      <c r="C152" s="1"/>
    </row>
    <row r="153" spans="1:3" x14ac:dyDescent="0.25">
      <c r="A153" t="s">
        <v>5793</v>
      </c>
      <c r="B153" t="s">
        <v>6962</v>
      </c>
      <c r="C153" s="1">
        <v>45784</v>
      </c>
    </row>
    <row r="154" spans="1:3" x14ac:dyDescent="0.25">
      <c r="A154" t="s">
        <v>5794</v>
      </c>
      <c r="B154" t="s">
        <v>6962</v>
      </c>
      <c r="C154" s="1">
        <v>45702</v>
      </c>
    </row>
    <row r="155" spans="1:3" x14ac:dyDescent="0.25">
      <c r="A155" t="s">
        <v>5795</v>
      </c>
      <c r="B155" t="s">
        <v>6962</v>
      </c>
      <c r="C155" s="1">
        <v>45738</v>
      </c>
    </row>
    <row r="156" spans="1:3" x14ac:dyDescent="0.25">
      <c r="A156" t="s">
        <v>5796</v>
      </c>
      <c r="B156" t="s">
        <v>6962</v>
      </c>
      <c r="C156" s="1">
        <v>45766</v>
      </c>
    </row>
    <row r="157" spans="1:3" x14ac:dyDescent="0.25">
      <c r="A157" t="s">
        <v>5797</v>
      </c>
      <c r="B157" t="s">
        <v>6962</v>
      </c>
      <c r="C157" s="1">
        <v>45701</v>
      </c>
    </row>
    <row r="158" spans="1:3" x14ac:dyDescent="0.25">
      <c r="A158" t="s">
        <v>5798</v>
      </c>
      <c r="B158" t="s">
        <v>6962</v>
      </c>
      <c r="C158" s="1"/>
    </row>
    <row r="159" spans="1:3" x14ac:dyDescent="0.25">
      <c r="A159" t="s">
        <v>5799</v>
      </c>
      <c r="B159" t="s">
        <v>6962</v>
      </c>
      <c r="C159" s="1">
        <v>45728</v>
      </c>
    </row>
    <row r="160" spans="1:3" x14ac:dyDescent="0.25">
      <c r="A160" t="s">
        <v>5800</v>
      </c>
      <c r="B160" t="s">
        <v>6962</v>
      </c>
      <c r="C160" s="1">
        <v>45734</v>
      </c>
    </row>
    <row r="161" spans="1:3" x14ac:dyDescent="0.25">
      <c r="A161" t="s">
        <v>5801</v>
      </c>
      <c r="B161" t="s">
        <v>6962</v>
      </c>
      <c r="C161" s="1">
        <v>45734</v>
      </c>
    </row>
    <row r="162" spans="1:3" x14ac:dyDescent="0.25">
      <c r="A162" t="s">
        <v>5802</v>
      </c>
      <c r="B162" t="s">
        <v>6962</v>
      </c>
      <c r="C162" s="1">
        <v>45793</v>
      </c>
    </row>
    <row r="163" spans="1:3" x14ac:dyDescent="0.25">
      <c r="A163" t="s">
        <v>5803</v>
      </c>
      <c r="B163" t="s">
        <v>6962</v>
      </c>
      <c r="C163" s="1">
        <v>45797</v>
      </c>
    </row>
    <row r="164" spans="1:3" x14ac:dyDescent="0.25">
      <c r="A164" t="s">
        <v>5804</v>
      </c>
      <c r="B164" t="s">
        <v>6962</v>
      </c>
      <c r="C164" s="1">
        <v>45728</v>
      </c>
    </row>
    <row r="165" spans="1:3" x14ac:dyDescent="0.25">
      <c r="A165" t="s">
        <v>5805</v>
      </c>
      <c r="B165" t="s">
        <v>6962</v>
      </c>
      <c r="C165" s="1">
        <v>45681</v>
      </c>
    </row>
    <row r="166" spans="1:3" x14ac:dyDescent="0.25">
      <c r="A166" t="s">
        <v>5806</v>
      </c>
      <c r="B166" t="s">
        <v>6962</v>
      </c>
      <c r="C166" s="1">
        <v>45707</v>
      </c>
    </row>
    <row r="167" spans="1:3" x14ac:dyDescent="0.25">
      <c r="A167" t="s">
        <v>5807</v>
      </c>
      <c r="B167" t="s">
        <v>6962</v>
      </c>
      <c r="C167" s="1">
        <v>45768</v>
      </c>
    </row>
    <row r="168" spans="1:3" x14ac:dyDescent="0.25">
      <c r="A168" t="s">
        <v>5808</v>
      </c>
      <c r="B168" t="s">
        <v>6962</v>
      </c>
      <c r="C168" s="1">
        <v>45777</v>
      </c>
    </row>
    <row r="169" spans="1:3" x14ac:dyDescent="0.25">
      <c r="A169" t="s">
        <v>5809</v>
      </c>
      <c r="B169" t="s">
        <v>6962</v>
      </c>
      <c r="C169" s="1">
        <v>45985</v>
      </c>
    </row>
    <row r="170" spans="1:3" x14ac:dyDescent="0.25">
      <c r="A170" t="s">
        <v>5810</v>
      </c>
      <c r="B170" t="s">
        <v>6962</v>
      </c>
      <c r="C170" s="1">
        <v>45764</v>
      </c>
    </row>
    <row r="171" spans="1:3" x14ac:dyDescent="0.25">
      <c r="A171" t="s">
        <v>5811</v>
      </c>
      <c r="B171" t="s">
        <v>6962</v>
      </c>
      <c r="C171" s="1">
        <v>45985</v>
      </c>
    </row>
    <row r="172" spans="1:3" x14ac:dyDescent="0.25">
      <c r="A172" t="s">
        <v>5812</v>
      </c>
      <c r="B172" t="s">
        <v>6962</v>
      </c>
      <c r="C172" s="1">
        <v>45740</v>
      </c>
    </row>
    <row r="173" spans="1:3" x14ac:dyDescent="0.25">
      <c r="A173" t="s">
        <v>5813</v>
      </c>
      <c r="B173" t="s">
        <v>6962</v>
      </c>
      <c r="C173" s="1">
        <v>45721</v>
      </c>
    </row>
    <row r="174" spans="1:3" x14ac:dyDescent="0.25">
      <c r="A174" t="s">
        <v>5814</v>
      </c>
      <c r="B174" t="s">
        <v>6962</v>
      </c>
      <c r="C174" s="1">
        <v>45751</v>
      </c>
    </row>
    <row r="175" spans="1:3" x14ac:dyDescent="0.25">
      <c r="A175" t="s">
        <v>5815</v>
      </c>
      <c r="B175" t="s">
        <v>6962</v>
      </c>
      <c r="C175" s="1">
        <v>45705</v>
      </c>
    </row>
    <row r="176" spans="1:3" x14ac:dyDescent="0.25">
      <c r="A176" t="s">
        <v>5816</v>
      </c>
      <c r="B176" t="s">
        <v>6963</v>
      </c>
      <c r="C176" s="1"/>
    </row>
    <row r="177" spans="1:3" x14ac:dyDescent="0.25">
      <c r="A177" t="s">
        <v>5817</v>
      </c>
      <c r="B177" t="s">
        <v>6962</v>
      </c>
      <c r="C177" s="1">
        <v>45717</v>
      </c>
    </row>
    <row r="178" spans="1:3" x14ac:dyDescent="0.25">
      <c r="A178" t="s">
        <v>5818</v>
      </c>
      <c r="B178" t="s">
        <v>39</v>
      </c>
      <c r="C178" s="1"/>
    </row>
    <row r="179" spans="1:3" x14ac:dyDescent="0.25">
      <c r="A179" t="s">
        <v>5819</v>
      </c>
      <c r="B179" t="s">
        <v>6962</v>
      </c>
      <c r="C179" s="1">
        <v>45740</v>
      </c>
    </row>
    <row r="180" spans="1:3" x14ac:dyDescent="0.25">
      <c r="A180" t="s">
        <v>5820</v>
      </c>
      <c r="B180" t="s">
        <v>6962</v>
      </c>
      <c r="C180" s="1"/>
    </row>
    <row r="181" spans="1:3" x14ac:dyDescent="0.25">
      <c r="A181" t="s">
        <v>5821</v>
      </c>
      <c r="B181" t="s">
        <v>6962</v>
      </c>
      <c r="C181" s="1">
        <v>45735</v>
      </c>
    </row>
    <row r="182" spans="1:3" x14ac:dyDescent="0.25">
      <c r="A182" t="s">
        <v>5822</v>
      </c>
      <c r="B182" t="s">
        <v>6963</v>
      </c>
      <c r="C182" s="1"/>
    </row>
    <row r="183" spans="1:3" x14ac:dyDescent="0.25">
      <c r="A183" t="s">
        <v>5823</v>
      </c>
      <c r="B183" t="s">
        <v>6963</v>
      </c>
      <c r="C183" s="1"/>
    </row>
    <row r="184" spans="1:3" x14ac:dyDescent="0.25">
      <c r="A184" t="s">
        <v>5824</v>
      </c>
      <c r="B184" t="s">
        <v>6962</v>
      </c>
      <c r="C184" s="1">
        <v>45713</v>
      </c>
    </row>
    <row r="185" spans="1:3" x14ac:dyDescent="0.25">
      <c r="A185" t="s">
        <v>5825</v>
      </c>
      <c r="B185" t="s">
        <v>39</v>
      </c>
      <c r="C185" s="1"/>
    </row>
    <row r="186" spans="1:3" x14ac:dyDescent="0.25">
      <c r="A186" t="s">
        <v>5826</v>
      </c>
      <c r="B186" t="s">
        <v>6962</v>
      </c>
      <c r="C186" s="1">
        <v>45727</v>
      </c>
    </row>
    <row r="187" spans="1:3" x14ac:dyDescent="0.25">
      <c r="A187" t="s">
        <v>5827</v>
      </c>
      <c r="B187" t="s">
        <v>6963</v>
      </c>
      <c r="C187" s="1"/>
    </row>
    <row r="188" spans="1:3" x14ac:dyDescent="0.25">
      <c r="A188" t="s">
        <v>5828</v>
      </c>
      <c r="B188" t="s">
        <v>6962</v>
      </c>
      <c r="C188" s="1">
        <v>45723</v>
      </c>
    </row>
    <row r="189" spans="1:3" x14ac:dyDescent="0.25">
      <c r="A189" t="s">
        <v>5829</v>
      </c>
      <c r="B189" t="s">
        <v>6962</v>
      </c>
      <c r="C189" s="1">
        <v>45735</v>
      </c>
    </row>
    <row r="190" spans="1:3" x14ac:dyDescent="0.25">
      <c r="A190" t="s">
        <v>5830</v>
      </c>
      <c r="B190" t="s">
        <v>6962</v>
      </c>
      <c r="C190" s="1">
        <v>45681</v>
      </c>
    </row>
    <row r="191" spans="1:3" x14ac:dyDescent="0.25">
      <c r="A191" t="s">
        <v>5831</v>
      </c>
      <c r="B191" t="s">
        <v>6963</v>
      </c>
      <c r="C191" s="1"/>
    </row>
    <row r="192" spans="1:3" x14ac:dyDescent="0.25">
      <c r="A192" t="s">
        <v>5832</v>
      </c>
      <c r="B192" t="s">
        <v>6962</v>
      </c>
      <c r="C192" s="1">
        <v>45749</v>
      </c>
    </row>
    <row r="193" spans="1:3" x14ac:dyDescent="0.25">
      <c r="A193" t="s">
        <v>5833</v>
      </c>
      <c r="B193" t="s">
        <v>39</v>
      </c>
      <c r="C193" s="1"/>
    </row>
    <row r="194" spans="1:3" x14ac:dyDescent="0.25">
      <c r="A194" t="s">
        <v>5834</v>
      </c>
      <c r="B194" t="s">
        <v>6963</v>
      </c>
      <c r="C194" s="1"/>
    </row>
    <row r="195" spans="1:3" x14ac:dyDescent="0.25">
      <c r="A195" t="s">
        <v>5835</v>
      </c>
      <c r="B195" t="s">
        <v>6962</v>
      </c>
      <c r="C195" s="1">
        <v>45736</v>
      </c>
    </row>
    <row r="196" spans="1:3" x14ac:dyDescent="0.25">
      <c r="A196" t="s">
        <v>5836</v>
      </c>
      <c r="B196" t="s">
        <v>6962</v>
      </c>
      <c r="C196" s="1">
        <v>45741</v>
      </c>
    </row>
    <row r="197" spans="1:3" x14ac:dyDescent="0.25">
      <c r="A197" t="s">
        <v>5837</v>
      </c>
      <c r="B197" t="s">
        <v>6962</v>
      </c>
      <c r="C197" s="1">
        <v>45784</v>
      </c>
    </row>
    <row r="198" spans="1:3" x14ac:dyDescent="0.25">
      <c r="A198" t="s">
        <v>5838</v>
      </c>
      <c r="B198" t="s">
        <v>6962</v>
      </c>
      <c r="C198" s="1">
        <v>45742</v>
      </c>
    </row>
    <row r="199" spans="1:3" x14ac:dyDescent="0.25">
      <c r="A199" t="s">
        <v>5839</v>
      </c>
      <c r="B199" t="s">
        <v>6962</v>
      </c>
      <c r="C199" s="1">
        <v>45734</v>
      </c>
    </row>
    <row r="200" spans="1:3" x14ac:dyDescent="0.25">
      <c r="A200" t="s">
        <v>5840</v>
      </c>
      <c r="B200" t="s">
        <v>6962</v>
      </c>
      <c r="C200" s="1">
        <v>45727</v>
      </c>
    </row>
    <row r="201" spans="1:3" x14ac:dyDescent="0.25">
      <c r="A201" t="s">
        <v>5841</v>
      </c>
      <c r="B201" t="s">
        <v>39</v>
      </c>
      <c r="C201" s="1"/>
    </row>
    <row r="202" spans="1:3" x14ac:dyDescent="0.25">
      <c r="A202" t="s">
        <v>5842</v>
      </c>
      <c r="B202" t="s">
        <v>6962</v>
      </c>
      <c r="C202" s="1">
        <v>45734</v>
      </c>
    </row>
    <row r="203" spans="1:3" x14ac:dyDescent="0.25">
      <c r="A203" t="s">
        <v>5843</v>
      </c>
      <c r="B203" t="s">
        <v>39</v>
      </c>
      <c r="C203" s="1"/>
    </row>
    <row r="204" spans="1:3" x14ac:dyDescent="0.25">
      <c r="A204" t="s">
        <v>5844</v>
      </c>
      <c r="B204" t="s">
        <v>6962</v>
      </c>
      <c r="C204" s="1">
        <v>45737</v>
      </c>
    </row>
    <row r="205" spans="1:3" x14ac:dyDescent="0.25">
      <c r="A205" t="s">
        <v>5845</v>
      </c>
      <c r="B205" t="s">
        <v>6962</v>
      </c>
      <c r="C205" s="1">
        <v>45683</v>
      </c>
    </row>
    <row r="206" spans="1:3" x14ac:dyDescent="0.25">
      <c r="A206" t="s">
        <v>5815</v>
      </c>
      <c r="B206" t="s">
        <v>6962</v>
      </c>
      <c r="C206" s="1">
        <v>45985</v>
      </c>
    </row>
    <row r="207" spans="1:3" x14ac:dyDescent="0.25">
      <c r="A207" t="s">
        <v>5846</v>
      </c>
      <c r="B207" t="s">
        <v>6962</v>
      </c>
      <c r="C207" s="1">
        <v>45688</v>
      </c>
    </row>
    <row r="208" spans="1:3" x14ac:dyDescent="0.25">
      <c r="A208" t="s">
        <v>5815</v>
      </c>
      <c r="B208" t="s">
        <v>39</v>
      </c>
      <c r="C208" s="1"/>
    </row>
    <row r="209" spans="1:3" x14ac:dyDescent="0.25">
      <c r="A209" t="s">
        <v>5827</v>
      </c>
      <c r="B209" t="s">
        <v>6963</v>
      </c>
      <c r="C209" s="1"/>
    </row>
    <row r="210" spans="1:3" x14ac:dyDescent="0.25">
      <c r="A210" t="s">
        <v>5827</v>
      </c>
      <c r="B210" t="s">
        <v>6963</v>
      </c>
      <c r="C210" s="1"/>
    </row>
    <row r="211" spans="1:3" x14ac:dyDescent="0.25">
      <c r="A211" t="s">
        <v>5827</v>
      </c>
      <c r="B211" t="s">
        <v>39</v>
      </c>
      <c r="C211" s="1"/>
    </row>
    <row r="212" spans="1:3" x14ac:dyDescent="0.25">
      <c r="A212" t="s">
        <v>5827</v>
      </c>
      <c r="B212" t="s">
        <v>6962</v>
      </c>
      <c r="C212" s="1">
        <v>45756</v>
      </c>
    </row>
    <row r="213" spans="1:3" x14ac:dyDescent="0.25">
      <c r="A213" t="s">
        <v>5847</v>
      </c>
      <c r="B213" t="s">
        <v>6962</v>
      </c>
      <c r="C213" s="1">
        <v>45685</v>
      </c>
    </row>
    <row r="214" spans="1:3" x14ac:dyDescent="0.25">
      <c r="A214" t="s">
        <v>5848</v>
      </c>
      <c r="B214" t="s">
        <v>6962</v>
      </c>
      <c r="C214" s="1">
        <v>45985</v>
      </c>
    </row>
    <row r="215" spans="1:3" x14ac:dyDescent="0.25">
      <c r="A215" t="s">
        <v>5849</v>
      </c>
      <c r="B215" t="s">
        <v>39</v>
      </c>
      <c r="C215" s="1"/>
    </row>
    <row r="216" spans="1:3" x14ac:dyDescent="0.25">
      <c r="A216" t="s">
        <v>5836</v>
      </c>
      <c r="B216" t="s">
        <v>6963</v>
      </c>
      <c r="C216" s="1"/>
    </row>
    <row r="217" spans="1:3" x14ac:dyDescent="0.25">
      <c r="A217" t="s">
        <v>5836</v>
      </c>
      <c r="B217" t="s">
        <v>6963</v>
      </c>
      <c r="C217" s="1"/>
    </row>
    <row r="218" spans="1:3" x14ac:dyDescent="0.25">
      <c r="A218" t="s">
        <v>5836</v>
      </c>
      <c r="B218" t="s">
        <v>6963</v>
      </c>
      <c r="C218" s="1"/>
    </row>
    <row r="219" spans="1:3" x14ac:dyDescent="0.25">
      <c r="A219" t="s">
        <v>5836</v>
      </c>
      <c r="B219" t="s">
        <v>6963</v>
      </c>
      <c r="C219" s="1"/>
    </row>
    <row r="220" spans="1:3" x14ac:dyDescent="0.25">
      <c r="A220" t="s">
        <v>5850</v>
      </c>
      <c r="B220" t="s">
        <v>6962</v>
      </c>
      <c r="C220" s="1">
        <v>45985</v>
      </c>
    </row>
    <row r="221" spans="1:3" x14ac:dyDescent="0.25">
      <c r="A221" t="s">
        <v>5851</v>
      </c>
      <c r="B221" t="s">
        <v>39</v>
      </c>
      <c r="C221" s="1"/>
    </row>
    <row r="222" spans="1:3" x14ac:dyDescent="0.25">
      <c r="A222" t="s">
        <v>5852</v>
      </c>
      <c r="B222" t="s">
        <v>6962</v>
      </c>
      <c r="C222" s="1">
        <v>45692</v>
      </c>
    </row>
    <row r="223" spans="1:3" x14ac:dyDescent="0.25">
      <c r="A223" t="s">
        <v>5853</v>
      </c>
      <c r="B223" t="s">
        <v>6963</v>
      </c>
      <c r="C223" s="1"/>
    </row>
    <row r="224" spans="1:3" x14ac:dyDescent="0.25">
      <c r="A224" t="s">
        <v>5854</v>
      </c>
      <c r="B224" t="s">
        <v>6962</v>
      </c>
      <c r="C224" s="1">
        <v>45769</v>
      </c>
    </row>
    <row r="225" spans="1:3" x14ac:dyDescent="0.25">
      <c r="A225" t="s">
        <v>5855</v>
      </c>
      <c r="B225" t="s">
        <v>39</v>
      </c>
      <c r="C225" s="1"/>
    </row>
    <row r="226" spans="1:3" x14ac:dyDescent="0.25">
      <c r="A226" t="s">
        <v>5856</v>
      </c>
      <c r="B226" t="s">
        <v>6962</v>
      </c>
      <c r="C226" s="1">
        <v>45688</v>
      </c>
    </row>
    <row r="227" spans="1:3" x14ac:dyDescent="0.25">
      <c r="A227" t="s">
        <v>5857</v>
      </c>
      <c r="B227" t="s">
        <v>6962</v>
      </c>
      <c r="C227" s="1">
        <v>45716</v>
      </c>
    </row>
    <row r="228" spans="1:3" x14ac:dyDescent="0.25">
      <c r="A228" t="s">
        <v>5858</v>
      </c>
      <c r="B228" t="s">
        <v>6962</v>
      </c>
      <c r="C228" s="1">
        <v>45710</v>
      </c>
    </row>
    <row r="229" spans="1:3" x14ac:dyDescent="0.25">
      <c r="A229" t="s">
        <v>5859</v>
      </c>
      <c r="B229" t="s">
        <v>39</v>
      </c>
      <c r="C229" s="1"/>
    </row>
    <row r="230" spans="1:3" x14ac:dyDescent="0.25">
      <c r="A230" t="s">
        <v>5860</v>
      </c>
      <c r="B230" t="s">
        <v>6962</v>
      </c>
      <c r="C230" s="1">
        <v>45691</v>
      </c>
    </row>
    <row r="231" spans="1:3" x14ac:dyDescent="0.25">
      <c r="A231" t="s">
        <v>5861</v>
      </c>
      <c r="B231" t="s">
        <v>6962</v>
      </c>
      <c r="C231" s="1">
        <v>45726</v>
      </c>
    </row>
    <row r="232" spans="1:3" x14ac:dyDescent="0.25">
      <c r="A232" t="s">
        <v>5862</v>
      </c>
      <c r="B232" t="s">
        <v>6962</v>
      </c>
      <c r="C232" s="1">
        <v>45728</v>
      </c>
    </row>
    <row r="233" spans="1:3" x14ac:dyDescent="0.25">
      <c r="A233" t="s">
        <v>5863</v>
      </c>
      <c r="B233" t="s">
        <v>6962</v>
      </c>
      <c r="C233" s="1">
        <v>45750</v>
      </c>
    </row>
    <row r="234" spans="1:3" x14ac:dyDescent="0.25">
      <c r="A234" t="s">
        <v>5864</v>
      </c>
      <c r="B234" t="s">
        <v>6962</v>
      </c>
      <c r="C234" s="1">
        <v>45702</v>
      </c>
    </row>
    <row r="235" spans="1:3" x14ac:dyDescent="0.25">
      <c r="A235" t="s">
        <v>5865</v>
      </c>
      <c r="B235" t="s">
        <v>6962</v>
      </c>
      <c r="C235" s="1">
        <v>45771</v>
      </c>
    </row>
    <row r="236" spans="1:3" x14ac:dyDescent="0.25">
      <c r="A236" t="s">
        <v>5866</v>
      </c>
      <c r="B236" t="s">
        <v>6962</v>
      </c>
      <c r="C236" s="1">
        <v>45738</v>
      </c>
    </row>
    <row r="237" spans="1:3" x14ac:dyDescent="0.25">
      <c r="A237" t="s">
        <v>5867</v>
      </c>
      <c r="B237" t="s">
        <v>6962</v>
      </c>
      <c r="C237" s="1">
        <v>45729</v>
      </c>
    </row>
    <row r="238" spans="1:3" x14ac:dyDescent="0.25">
      <c r="A238" t="s">
        <v>5868</v>
      </c>
      <c r="B238" t="s">
        <v>6962</v>
      </c>
      <c r="C238" s="1">
        <v>45743</v>
      </c>
    </row>
    <row r="239" spans="1:3" x14ac:dyDescent="0.25">
      <c r="A239" t="s">
        <v>5869</v>
      </c>
      <c r="B239" t="s">
        <v>6962</v>
      </c>
      <c r="C239" s="1">
        <v>45724</v>
      </c>
    </row>
    <row r="240" spans="1:3" x14ac:dyDescent="0.25">
      <c r="A240" t="s">
        <v>5870</v>
      </c>
      <c r="B240" t="s">
        <v>6962</v>
      </c>
      <c r="C240" s="1">
        <v>45698</v>
      </c>
    </row>
    <row r="241" spans="1:3" x14ac:dyDescent="0.25">
      <c r="A241" t="s">
        <v>5871</v>
      </c>
      <c r="B241" t="s">
        <v>6962</v>
      </c>
      <c r="C241" s="1">
        <v>45751</v>
      </c>
    </row>
    <row r="242" spans="1:3" x14ac:dyDescent="0.25">
      <c r="A242" t="s">
        <v>5872</v>
      </c>
      <c r="B242" t="s">
        <v>6962</v>
      </c>
      <c r="C242" s="1">
        <v>45686</v>
      </c>
    </row>
    <row r="243" spans="1:3" x14ac:dyDescent="0.25">
      <c r="A243" t="s">
        <v>5873</v>
      </c>
      <c r="B243" t="s">
        <v>6962</v>
      </c>
      <c r="C243" s="1">
        <v>45769</v>
      </c>
    </row>
    <row r="244" spans="1:3" x14ac:dyDescent="0.25">
      <c r="A244" t="s">
        <v>5874</v>
      </c>
      <c r="B244" t="s">
        <v>6962</v>
      </c>
      <c r="C244" s="1">
        <v>45726</v>
      </c>
    </row>
    <row r="245" spans="1:3" x14ac:dyDescent="0.25">
      <c r="A245" t="s">
        <v>5875</v>
      </c>
      <c r="B245" t="s">
        <v>6962</v>
      </c>
      <c r="C245" s="1">
        <v>45741</v>
      </c>
    </row>
    <row r="246" spans="1:3" x14ac:dyDescent="0.25">
      <c r="A246" t="s">
        <v>5876</v>
      </c>
      <c r="B246" t="s">
        <v>6962</v>
      </c>
      <c r="C246" s="1">
        <v>45702</v>
      </c>
    </row>
    <row r="247" spans="1:3" x14ac:dyDescent="0.25">
      <c r="A247" t="s">
        <v>5877</v>
      </c>
      <c r="B247" t="s">
        <v>6962</v>
      </c>
      <c r="C247" s="1">
        <v>45686</v>
      </c>
    </row>
    <row r="248" spans="1:3" x14ac:dyDescent="0.25">
      <c r="A248" t="s">
        <v>5878</v>
      </c>
      <c r="B248" t="s">
        <v>6962</v>
      </c>
      <c r="C248" s="1">
        <v>45742</v>
      </c>
    </row>
    <row r="249" spans="1:3" x14ac:dyDescent="0.25">
      <c r="A249" t="s">
        <v>5879</v>
      </c>
      <c r="B249" t="s">
        <v>6962</v>
      </c>
      <c r="C249" s="1">
        <v>45686</v>
      </c>
    </row>
    <row r="250" spans="1:3" x14ac:dyDescent="0.25">
      <c r="A250" t="s">
        <v>5880</v>
      </c>
      <c r="B250" t="s">
        <v>6962</v>
      </c>
      <c r="C250" s="1">
        <v>45700</v>
      </c>
    </row>
    <row r="251" spans="1:3" x14ac:dyDescent="0.25">
      <c r="A251" t="s">
        <v>5881</v>
      </c>
      <c r="B251" t="s">
        <v>6962</v>
      </c>
      <c r="C251" s="1">
        <v>45727</v>
      </c>
    </row>
    <row r="252" spans="1:3" x14ac:dyDescent="0.25">
      <c r="A252" t="s">
        <v>5882</v>
      </c>
      <c r="B252" t="s">
        <v>6962</v>
      </c>
      <c r="C252" s="1">
        <v>45724</v>
      </c>
    </row>
    <row r="253" spans="1:3" x14ac:dyDescent="0.25">
      <c r="A253" t="s">
        <v>5883</v>
      </c>
      <c r="B253" t="s">
        <v>39</v>
      </c>
      <c r="C253" s="1"/>
    </row>
    <row r="254" spans="1:3" x14ac:dyDescent="0.25">
      <c r="A254" t="s">
        <v>5884</v>
      </c>
      <c r="B254" t="s">
        <v>6963</v>
      </c>
      <c r="C254" s="1"/>
    </row>
    <row r="255" spans="1:3" x14ac:dyDescent="0.25">
      <c r="A255" t="s">
        <v>5885</v>
      </c>
      <c r="B255" t="s">
        <v>6962</v>
      </c>
      <c r="C255" s="1">
        <v>45735</v>
      </c>
    </row>
    <row r="256" spans="1:3" x14ac:dyDescent="0.25">
      <c r="A256" t="s">
        <v>5886</v>
      </c>
      <c r="B256" t="s">
        <v>6962</v>
      </c>
      <c r="C256" s="1">
        <v>45769</v>
      </c>
    </row>
    <row r="257" spans="1:3" x14ac:dyDescent="0.25">
      <c r="A257" t="s">
        <v>5887</v>
      </c>
      <c r="B257" t="s">
        <v>6962</v>
      </c>
      <c r="C257" s="1">
        <v>45737</v>
      </c>
    </row>
    <row r="258" spans="1:3" x14ac:dyDescent="0.25">
      <c r="A258" t="s">
        <v>5888</v>
      </c>
      <c r="B258" t="s">
        <v>6963</v>
      </c>
      <c r="C258" s="1"/>
    </row>
    <row r="259" spans="1:3" x14ac:dyDescent="0.25">
      <c r="A259" t="s">
        <v>5889</v>
      </c>
      <c r="B259" t="s">
        <v>6962</v>
      </c>
      <c r="C259" s="1">
        <v>45719</v>
      </c>
    </row>
    <row r="260" spans="1:3" x14ac:dyDescent="0.25">
      <c r="A260" t="s">
        <v>5890</v>
      </c>
      <c r="B260" t="s">
        <v>6962</v>
      </c>
      <c r="C260" s="1">
        <v>45723</v>
      </c>
    </row>
    <row r="261" spans="1:3" x14ac:dyDescent="0.25">
      <c r="A261" t="s">
        <v>5891</v>
      </c>
      <c r="B261" t="s">
        <v>6962</v>
      </c>
      <c r="C261" s="1">
        <v>45723</v>
      </c>
    </row>
    <row r="262" spans="1:3" x14ac:dyDescent="0.25">
      <c r="A262" t="s">
        <v>5892</v>
      </c>
      <c r="B262" t="s">
        <v>6962</v>
      </c>
      <c r="C262" s="1">
        <v>45720</v>
      </c>
    </row>
    <row r="263" spans="1:3" x14ac:dyDescent="0.25">
      <c r="A263" t="s">
        <v>5893</v>
      </c>
      <c r="B263" t="s">
        <v>6962</v>
      </c>
      <c r="C263" s="1">
        <v>45825</v>
      </c>
    </row>
    <row r="264" spans="1:3" x14ac:dyDescent="0.25">
      <c r="A264" t="s">
        <v>5894</v>
      </c>
      <c r="B264" t="s">
        <v>6962</v>
      </c>
      <c r="C264" s="1">
        <v>45801</v>
      </c>
    </row>
    <row r="265" spans="1:3" x14ac:dyDescent="0.25">
      <c r="A265" t="s">
        <v>5895</v>
      </c>
      <c r="B265" t="s">
        <v>6962</v>
      </c>
      <c r="C265" s="1">
        <v>45734</v>
      </c>
    </row>
    <row r="266" spans="1:3" x14ac:dyDescent="0.25">
      <c r="A266" t="s">
        <v>5896</v>
      </c>
      <c r="B266" t="s">
        <v>6962</v>
      </c>
      <c r="C266" s="1">
        <v>45693</v>
      </c>
    </row>
    <row r="267" spans="1:3" x14ac:dyDescent="0.25">
      <c r="A267" t="s">
        <v>5897</v>
      </c>
      <c r="B267" t="s">
        <v>6962</v>
      </c>
      <c r="C267" s="1">
        <v>45765</v>
      </c>
    </row>
    <row r="268" spans="1:3" x14ac:dyDescent="0.25">
      <c r="A268" t="s">
        <v>5898</v>
      </c>
      <c r="B268" t="s">
        <v>6962</v>
      </c>
      <c r="C268" s="1">
        <v>45688</v>
      </c>
    </row>
    <row r="269" spans="1:3" x14ac:dyDescent="0.25">
      <c r="A269" t="s">
        <v>5899</v>
      </c>
      <c r="B269" t="s">
        <v>6962</v>
      </c>
      <c r="C269" s="1">
        <v>45757</v>
      </c>
    </row>
    <row r="270" spans="1:3" x14ac:dyDescent="0.25">
      <c r="A270" t="s">
        <v>5900</v>
      </c>
      <c r="B270" t="s">
        <v>6962</v>
      </c>
      <c r="C270" s="1">
        <v>45743</v>
      </c>
    </row>
    <row r="271" spans="1:3" x14ac:dyDescent="0.25">
      <c r="A271" t="s">
        <v>5901</v>
      </c>
      <c r="B271" t="s">
        <v>6962</v>
      </c>
      <c r="C271" s="1">
        <v>45761</v>
      </c>
    </row>
    <row r="272" spans="1:3" x14ac:dyDescent="0.25">
      <c r="A272" t="s">
        <v>5902</v>
      </c>
      <c r="B272" t="s">
        <v>6962</v>
      </c>
      <c r="C272" s="1">
        <v>45719</v>
      </c>
    </row>
    <row r="273" spans="1:3" x14ac:dyDescent="0.25">
      <c r="A273" t="s">
        <v>5903</v>
      </c>
      <c r="B273" t="s">
        <v>6962</v>
      </c>
      <c r="C273" s="1">
        <v>45734</v>
      </c>
    </row>
    <row r="274" spans="1:3" x14ac:dyDescent="0.25">
      <c r="A274" t="s">
        <v>5904</v>
      </c>
      <c r="B274" t="s">
        <v>6962</v>
      </c>
      <c r="C274" s="1">
        <v>45702</v>
      </c>
    </row>
    <row r="275" spans="1:3" x14ac:dyDescent="0.25">
      <c r="A275" t="s">
        <v>5905</v>
      </c>
      <c r="B275" t="s">
        <v>6962</v>
      </c>
      <c r="C275" s="1">
        <v>45736</v>
      </c>
    </row>
    <row r="276" spans="1:3" x14ac:dyDescent="0.25">
      <c r="A276" t="s">
        <v>5906</v>
      </c>
      <c r="B276" t="s">
        <v>6962</v>
      </c>
      <c r="C276" s="1">
        <v>45734</v>
      </c>
    </row>
    <row r="277" spans="1:3" x14ac:dyDescent="0.25">
      <c r="A277" t="s">
        <v>5907</v>
      </c>
      <c r="B277" t="s">
        <v>6962</v>
      </c>
      <c r="C277" s="1">
        <v>45727</v>
      </c>
    </row>
    <row r="278" spans="1:3" x14ac:dyDescent="0.25">
      <c r="A278" t="s">
        <v>5908</v>
      </c>
      <c r="B278" t="s">
        <v>6962</v>
      </c>
      <c r="C278" s="1">
        <v>45721</v>
      </c>
    </row>
    <row r="279" spans="1:3" x14ac:dyDescent="0.25">
      <c r="A279" t="s">
        <v>5908</v>
      </c>
      <c r="B279" t="s">
        <v>6962</v>
      </c>
      <c r="C279" s="1">
        <v>45985</v>
      </c>
    </row>
    <row r="280" spans="1:3" x14ac:dyDescent="0.25">
      <c r="A280" t="s">
        <v>5909</v>
      </c>
      <c r="B280" t="s">
        <v>6962</v>
      </c>
      <c r="C280" s="1">
        <v>45750</v>
      </c>
    </row>
    <row r="281" spans="1:3" x14ac:dyDescent="0.25">
      <c r="A281" t="s">
        <v>5910</v>
      </c>
      <c r="B281" t="s">
        <v>6962</v>
      </c>
      <c r="C281" s="1"/>
    </row>
    <row r="282" spans="1:3" x14ac:dyDescent="0.25">
      <c r="A282" t="s">
        <v>5911</v>
      </c>
      <c r="B282" t="s">
        <v>6962</v>
      </c>
      <c r="C282" s="1">
        <v>45726</v>
      </c>
    </row>
    <row r="283" spans="1:3" x14ac:dyDescent="0.25">
      <c r="A283" t="s">
        <v>5912</v>
      </c>
      <c r="B283" t="s">
        <v>6962</v>
      </c>
      <c r="C283" s="1">
        <v>45698</v>
      </c>
    </row>
    <row r="284" spans="1:3" x14ac:dyDescent="0.25">
      <c r="A284" t="s">
        <v>5913</v>
      </c>
      <c r="B284" t="s">
        <v>6962</v>
      </c>
      <c r="C284" s="1">
        <v>45756</v>
      </c>
    </row>
    <row r="285" spans="1:3" x14ac:dyDescent="0.25">
      <c r="A285" t="s">
        <v>5914</v>
      </c>
      <c r="B285" t="s">
        <v>6962</v>
      </c>
      <c r="C285" s="1">
        <v>45700</v>
      </c>
    </row>
    <row r="286" spans="1:3" x14ac:dyDescent="0.25">
      <c r="A286" t="s">
        <v>5915</v>
      </c>
      <c r="B286" t="s">
        <v>39</v>
      </c>
      <c r="C286" s="1"/>
    </row>
    <row r="287" spans="1:3" x14ac:dyDescent="0.25">
      <c r="A287" t="s">
        <v>5916</v>
      </c>
      <c r="B287" t="s">
        <v>39</v>
      </c>
      <c r="C287" s="1"/>
    </row>
    <row r="288" spans="1:3" x14ac:dyDescent="0.25">
      <c r="A288" t="s">
        <v>5917</v>
      </c>
      <c r="B288" t="s">
        <v>6962</v>
      </c>
      <c r="C288" s="1">
        <v>45777</v>
      </c>
    </row>
    <row r="289" spans="1:3" x14ac:dyDescent="0.25">
      <c r="A289" t="s">
        <v>5918</v>
      </c>
      <c r="B289" t="s">
        <v>6962</v>
      </c>
      <c r="C289" s="1">
        <v>45750</v>
      </c>
    </row>
    <row r="290" spans="1:3" x14ac:dyDescent="0.25">
      <c r="A290" t="s">
        <v>5919</v>
      </c>
      <c r="B290" t="s">
        <v>39</v>
      </c>
      <c r="C290" s="1"/>
    </row>
    <row r="291" spans="1:3" x14ac:dyDescent="0.25">
      <c r="A291" t="s">
        <v>5920</v>
      </c>
      <c r="B291" t="s">
        <v>6962</v>
      </c>
      <c r="C291" s="1">
        <v>45784</v>
      </c>
    </row>
    <row r="292" spans="1:3" x14ac:dyDescent="0.25">
      <c r="A292" t="s">
        <v>5921</v>
      </c>
      <c r="B292" t="s">
        <v>6963</v>
      </c>
      <c r="C292" s="1"/>
    </row>
    <row r="293" spans="1:3" x14ac:dyDescent="0.25">
      <c r="A293" t="s">
        <v>5922</v>
      </c>
      <c r="B293" t="s">
        <v>6962</v>
      </c>
      <c r="C293" s="1">
        <v>45721</v>
      </c>
    </row>
    <row r="294" spans="1:3" x14ac:dyDescent="0.25">
      <c r="A294" t="s">
        <v>5923</v>
      </c>
      <c r="B294" t="s">
        <v>6962</v>
      </c>
      <c r="C294" s="1">
        <v>45719</v>
      </c>
    </row>
    <row r="295" spans="1:3" x14ac:dyDescent="0.25">
      <c r="A295" t="s">
        <v>5924</v>
      </c>
      <c r="B295" t="s">
        <v>6962</v>
      </c>
      <c r="C295" s="1">
        <v>45717</v>
      </c>
    </row>
    <row r="296" spans="1:3" x14ac:dyDescent="0.25">
      <c r="A296" t="s">
        <v>5925</v>
      </c>
      <c r="B296" t="s">
        <v>6962</v>
      </c>
      <c r="C296" s="1">
        <v>45757</v>
      </c>
    </row>
    <row r="297" spans="1:3" x14ac:dyDescent="0.25">
      <c r="A297" t="s">
        <v>5926</v>
      </c>
      <c r="B297" t="s">
        <v>6962</v>
      </c>
      <c r="C297" s="1">
        <v>45746</v>
      </c>
    </row>
    <row r="298" spans="1:3" x14ac:dyDescent="0.25">
      <c r="A298" t="s">
        <v>5927</v>
      </c>
      <c r="B298" t="s">
        <v>6962</v>
      </c>
      <c r="C298" s="1">
        <v>45738</v>
      </c>
    </row>
    <row r="299" spans="1:3" x14ac:dyDescent="0.25">
      <c r="A299" t="s">
        <v>5928</v>
      </c>
      <c r="B299" t="s">
        <v>39</v>
      </c>
      <c r="C299" s="1"/>
    </row>
    <row r="300" spans="1:3" x14ac:dyDescent="0.25">
      <c r="A300" t="s">
        <v>5929</v>
      </c>
      <c r="B300" t="s">
        <v>6964</v>
      </c>
      <c r="C300" s="1">
        <v>45738</v>
      </c>
    </row>
    <row r="301" spans="1:3" x14ac:dyDescent="0.25">
      <c r="A301" t="s">
        <v>5930</v>
      </c>
      <c r="B301" t="s">
        <v>6962</v>
      </c>
      <c r="C301" s="1">
        <v>45745</v>
      </c>
    </row>
    <row r="302" spans="1:3" x14ac:dyDescent="0.25">
      <c r="A302" t="s">
        <v>5931</v>
      </c>
      <c r="B302" t="s">
        <v>6963</v>
      </c>
      <c r="C302" s="1"/>
    </row>
    <row r="303" spans="1:3" x14ac:dyDescent="0.25">
      <c r="A303" t="s">
        <v>5932</v>
      </c>
      <c r="B303" t="s">
        <v>6962</v>
      </c>
      <c r="C303" s="1">
        <v>45742</v>
      </c>
    </row>
    <row r="304" spans="1:3" x14ac:dyDescent="0.25">
      <c r="A304" t="s">
        <v>5933</v>
      </c>
      <c r="B304" t="s">
        <v>6962</v>
      </c>
      <c r="C304" s="1">
        <v>45727</v>
      </c>
    </row>
    <row r="305" spans="1:3" x14ac:dyDescent="0.25">
      <c r="A305" t="s">
        <v>5934</v>
      </c>
      <c r="B305" t="s">
        <v>39</v>
      </c>
      <c r="C305" s="1"/>
    </row>
    <row r="306" spans="1:3" x14ac:dyDescent="0.25">
      <c r="A306" t="s">
        <v>5935</v>
      </c>
      <c r="B306" t="s">
        <v>6962</v>
      </c>
      <c r="C306" s="1">
        <v>45721</v>
      </c>
    </row>
    <row r="307" spans="1:3" x14ac:dyDescent="0.25">
      <c r="A307" t="s">
        <v>5936</v>
      </c>
      <c r="B307" t="s">
        <v>6963</v>
      </c>
      <c r="C307" s="1"/>
    </row>
    <row r="308" spans="1:3" x14ac:dyDescent="0.25">
      <c r="A308" t="s">
        <v>5937</v>
      </c>
      <c r="B308" t="s">
        <v>6963</v>
      </c>
      <c r="C308" s="1"/>
    </row>
    <row r="309" spans="1:3" x14ac:dyDescent="0.25">
      <c r="A309" t="s">
        <v>5938</v>
      </c>
      <c r="B309" t="s">
        <v>39</v>
      </c>
      <c r="C309" s="1"/>
    </row>
    <row r="310" spans="1:3" x14ac:dyDescent="0.25">
      <c r="A310" t="s">
        <v>5939</v>
      </c>
      <c r="B310" t="s">
        <v>6963</v>
      </c>
      <c r="C310" s="1"/>
    </row>
    <row r="311" spans="1:3" x14ac:dyDescent="0.25">
      <c r="A311" t="s">
        <v>5940</v>
      </c>
      <c r="B311" t="s">
        <v>6963</v>
      </c>
      <c r="C311" s="1"/>
    </row>
    <row r="312" spans="1:3" x14ac:dyDescent="0.25">
      <c r="A312" t="s">
        <v>5941</v>
      </c>
      <c r="B312" t="s">
        <v>6962</v>
      </c>
      <c r="C312" s="1">
        <v>45728</v>
      </c>
    </row>
    <row r="313" spans="1:3" x14ac:dyDescent="0.25">
      <c r="A313" t="s">
        <v>5942</v>
      </c>
      <c r="B313" t="s">
        <v>6962</v>
      </c>
      <c r="C313" s="1">
        <v>45729</v>
      </c>
    </row>
    <row r="314" spans="1:3" x14ac:dyDescent="0.25">
      <c r="A314" t="s">
        <v>5943</v>
      </c>
      <c r="B314" t="s">
        <v>6962</v>
      </c>
      <c r="C314" s="1">
        <v>45729</v>
      </c>
    </row>
    <row r="315" spans="1:3" x14ac:dyDescent="0.25">
      <c r="A315" t="s">
        <v>5944</v>
      </c>
      <c r="B315" t="s">
        <v>6962</v>
      </c>
      <c r="C315" s="1">
        <v>45738</v>
      </c>
    </row>
    <row r="316" spans="1:3" x14ac:dyDescent="0.25">
      <c r="A316" t="s">
        <v>5945</v>
      </c>
      <c r="B316" t="s">
        <v>6962</v>
      </c>
      <c r="C316" s="1">
        <v>45740</v>
      </c>
    </row>
    <row r="317" spans="1:3" x14ac:dyDescent="0.25">
      <c r="A317" t="s">
        <v>5946</v>
      </c>
      <c r="B317" t="s">
        <v>6962</v>
      </c>
      <c r="C317" s="1">
        <v>45734</v>
      </c>
    </row>
    <row r="318" spans="1:3" x14ac:dyDescent="0.25">
      <c r="A318" t="s">
        <v>5947</v>
      </c>
      <c r="B318" t="s">
        <v>6962</v>
      </c>
      <c r="C318" s="1">
        <v>45724</v>
      </c>
    </row>
    <row r="319" spans="1:3" x14ac:dyDescent="0.25">
      <c r="A319" t="s">
        <v>5948</v>
      </c>
      <c r="B319" t="s">
        <v>6962</v>
      </c>
      <c r="C319" s="1">
        <v>45762</v>
      </c>
    </row>
    <row r="320" spans="1:3" x14ac:dyDescent="0.25">
      <c r="A320" t="s">
        <v>5949</v>
      </c>
      <c r="B320" t="s">
        <v>6962</v>
      </c>
      <c r="C320" s="1">
        <v>45729</v>
      </c>
    </row>
    <row r="321" spans="1:3" x14ac:dyDescent="0.25">
      <c r="A321" t="s">
        <v>5950</v>
      </c>
      <c r="B321" t="s">
        <v>6962</v>
      </c>
      <c r="C321" s="1">
        <v>45699</v>
      </c>
    </row>
    <row r="322" spans="1:3" x14ac:dyDescent="0.25">
      <c r="A322" t="s">
        <v>5951</v>
      </c>
      <c r="B322" t="s">
        <v>6963</v>
      </c>
      <c r="C322" s="1"/>
    </row>
    <row r="323" spans="1:3" x14ac:dyDescent="0.25">
      <c r="A323" t="s">
        <v>5952</v>
      </c>
      <c r="B323" t="s">
        <v>6964</v>
      </c>
      <c r="C323" s="1">
        <v>45738</v>
      </c>
    </row>
    <row r="324" spans="1:3" x14ac:dyDescent="0.25">
      <c r="A324" t="s">
        <v>5921</v>
      </c>
      <c r="B324" t="s">
        <v>39</v>
      </c>
      <c r="C324" s="1"/>
    </row>
    <row r="325" spans="1:3" x14ac:dyDescent="0.25">
      <c r="A325" t="s">
        <v>5921</v>
      </c>
      <c r="B325" t="s">
        <v>39</v>
      </c>
      <c r="C325" s="1"/>
    </row>
    <row r="326" spans="1:3" x14ac:dyDescent="0.25">
      <c r="A326" t="s">
        <v>5931</v>
      </c>
      <c r="B326" t="s">
        <v>6962</v>
      </c>
      <c r="C326" s="1">
        <v>45742</v>
      </c>
    </row>
    <row r="327" spans="1:3" x14ac:dyDescent="0.25">
      <c r="A327" t="s">
        <v>5931</v>
      </c>
      <c r="B327" t="s">
        <v>6962</v>
      </c>
      <c r="C327" s="1">
        <v>45728</v>
      </c>
    </row>
    <row r="328" spans="1:3" x14ac:dyDescent="0.25">
      <c r="A328" t="s">
        <v>5953</v>
      </c>
      <c r="B328" t="s">
        <v>6962</v>
      </c>
      <c r="C328" s="1">
        <v>45721</v>
      </c>
    </row>
    <row r="329" spans="1:3" x14ac:dyDescent="0.25">
      <c r="A329" t="s">
        <v>5954</v>
      </c>
      <c r="B329" t="s">
        <v>6962</v>
      </c>
      <c r="C329" s="1">
        <v>45699</v>
      </c>
    </row>
    <row r="330" spans="1:3" x14ac:dyDescent="0.25">
      <c r="A330" t="s">
        <v>5955</v>
      </c>
      <c r="B330" t="s">
        <v>6962</v>
      </c>
      <c r="C330" s="1">
        <v>45706</v>
      </c>
    </row>
    <row r="331" spans="1:3" x14ac:dyDescent="0.25">
      <c r="A331" t="s">
        <v>5956</v>
      </c>
      <c r="B331" t="s">
        <v>6962</v>
      </c>
      <c r="C331" s="1">
        <v>45738</v>
      </c>
    </row>
    <row r="332" spans="1:3" x14ac:dyDescent="0.25">
      <c r="A332" t="s">
        <v>5957</v>
      </c>
      <c r="B332" t="s">
        <v>6962</v>
      </c>
      <c r="C332" s="1">
        <v>45726</v>
      </c>
    </row>
    <row r="333" spans="1:3" x14ac:dyDescent="0.25">
      <c r="A333" t="s">
        <v>5958</v>
      </c>
      <c r="B333" t="s">
        <v>6962</v>
      </c>
      <c r="C333" s="1">
        <v>45720</v>
      </c>
    </row>
    <row r="334" spans="1:3" x14ac:dyDescent="0.25">
      <c r="A334" t="s">
        <v>5959</v>
      </c>
      <c r="B334" t="s">
        <v>39</v>
      </c>
      <c r="C334" s="1"/>
    </row>
    <row r="335" spans="1:3" x14ac:dyDescent="0.25">
      <c r="A335" t="s">
        <v>5960</v>
      </c>
      <c r="B335" t="s">
        <v>6962</v>
      </c>
      <c r="C335" s="1">
        <v>45735</v>
      </c>
    </row>
    <row r="336" spans="1:3" x14ac:dyDescent="0.25">
      <c r="A336" t="s">
        <v>5961</v>
      </c>
      <c r="B336" t="s">
        <v>6962</v>
      </c>
      <c r="C336" s="1">
        <v>45740</v>
      </c>
    </row>
    <row r="337" spans="1:3" x14ac:dyDescent="0.25">
      <c r="A337" t="s">
        <v>5962</v>
      </c>
      <c r="B337" t="s">
        <v>6962</v>
      </c>
      <c r="C337" s="1">
        <v>45741</v>
      </c>
    </row>
    <row r="338" spans="1:3" x14ac:dyDescent="0.25">
      <c r="A338" t="s">
        <v>5963</v>
      </c>
      <c r="B338" t="s">
        <v>6962</v>
      </c>
      <c r="C338" s="1">
        <v>45770</v>
      </c>
    </row>
    <row r="339" spans="1:3" x14ac:dyDescent="0.25">
      <c r="A339" t="s">
        <v>5964</v>
      </c>
      <c r="B339" t="s">
        <v>6962</v>
      </c>
      <c r="C339" s="1">
        <v>45715</v>
      </c>
    </row>
    <row r="340" spans="1:3" x14ac:dyDescent="0.25">
      <c r="A340" t="s">
        <v>5965</v>
      </c>
      <c r="B340" t="s">
        <v>6962</v>
      </c>
      <c r="C340" s="1">
        <v>45726</v>
      </c>
    </row>
    <row r="341" spans="1:3" x14ac:dyDescent="0.25">
      <c r="A341" t="s">
        <v>5966</v>
      </c>
      <c r="B341" t="s">
        <v>6962</v>
      </c>
      <c r="C341" s="1">
        <v>45790</v>
      </c>
    </row>
    <row r="342" spans="1:3" x14ac:dyDescent="0.25">
      <c r="A342" t="s">
        <v>5967</v>
      </c>
      <c r="B342" t="s">
        <v>6962</v>
      </c>
      <c r="C342" s="1">
        <v>45762</v>
      </c>
    </row>
    <row r="343" spans="1:3" x14ac:dyDescent="0.25">
      <c r="A343" t="s">
        <v>5968</v>
      </c>
      <c r="B343" t="s">
        <v>6962</v>
      </c>
      <c r="C343" s="1">
        <v>45765</v>
      </c>
    </row>
    <row r="344" spans="1:3" x14ac:dyDescent="0.25">
      <c r="A344" t="s">
        <v>5969</v>
      </c>
      <c r="B344" t="s">
        <v>6962</v>
      </c>
      <c r="C344" s="1">
        <v>45750</v>
      </c>
    </row>
    <row r="345" spans="1:3" x14ac:dyDescent="0.25">
      <c r="A345" t="s">
        <v>5970</v>
      </c>
      <c r="B345" t="s">
        <v>6962</v>
      </c>
      <c r="C345" s="1">
        <v>45771</v>
      </c>
    </row>
    <row r="346" spans="1:3" x14ac:dyDescent="0.25">
      <c r="A346" t="s">
        <v>5970</v>
      </c>
      <c r="B346" t="s">
        <v>6962</v>
      </c>
      <c r="C346" s="1">
        <v>45740</v>
      </c>
    </row>
    <row r="347" spans="1:3" x14ac:dyDescent="0.25">
      <c r="A347" t="s">
        <v>5971</v>
      </c>
      <c r="B347" t="s">
        <v>39</v>
      </c>
      <c r="C347" s="1"/>
    </row>
    <row r="348" spans="1:3" x14ac:dyDescent="0.25">
      <c r="A348" t="s">
        <v>5972</v>
      </c>
      <c r="B348" t="s">
        <v>6963</v>
      </c>
      <c r="C348" s="1"/>
    </row>
    <row r="349" spans="1:3" x14ac:dyDescent="0.25">
      <c r="A349" t="s">
        <v>5973</v>
      </c>
      <c r="B349" t="s">
        <v>6962</v>
      </c>
      <c r="C349" s="1">
        <v>45730</v>
      </c>
    </row>
    <row r="350" spans="1:3" x14ac:dyDescent="0.25">
      <c r="A350" t="s">
        <v>5974</v>
      </c>
      <c r="B350" t="s">
        <v>6962</v>
      </c>
      <c r="C350" s="1">
        <v>45755</v>
      </c>
    </row>
    <row r="351" spans="1:3" x14ac:dyDescent="0.25">
      <c r="A351" t="s">
        <v>5975</v>
      </c>
      <c r="B351" t="s">
        <v>6962</v>
      </c>
      <c r="C351" s="1">
        <v>45721</v>
      </c>
    </row>
    <row r="352" spans="1:3" x14ac:dyDescent="0.25">
      <c r="A352" t="s">
        <v>5976</v>
      </c>
      <c r="B352" t="s">
        <v>6962</v>
      </c>
      <c r="C352" s="1">
        <v>45721</v>
      </c>
    </row>
    <row r="353" spans="1:3" x14ac:dyDescent="0.25">
      <c r="A353" t="s">
        <v>5977</v>
      </c>
      <c r="B353" t="s">
        <v>6962</v>
      </c>
      <c r="C353" s="1">
        <v>45727</v>
      </c>
    </row>
    <row r="354" spans="1:3" x14ac:dyDescent="0.25">
      <c r="A354" t="s">
        <v>5978</v>
      </c>
      <c r="B354" t="s">
        <v>6962</v>
      </c>
      <c r="C354" s="1">
        <v>45728</v>
      </c>
    </row>
    <row r="355" spans="1:3" x14ac:dyDescent="0.25">
      <c r="A355" t="s">
        <v>5979</v>
      </c>
      <c r="B355" t="s">
        <v>6962</v>
      </c>
      <c r="C355" s="1">
        <v>45720</v>
      </c>
    </row>
    <row r="356" spans="1:3" x14ac:dyDescent="0.25">
      <c r="A356" t="s">
        <v>5980</v>
      </c>
      <c r="B356" t="s">
        <v>6962</v>
      </c>
      <c r="C356" s="1">
        <v>45761</v>
      </c>
    </row>
    <row r="357" spans="1:3" x14ac:dyDescent="0.25">
      <c r="A357" t="s">
        <v>5981</v>
      </c>
      <c r="B357" t="s">
        <v>6962</v>
      </c>
      <c r="C357" s="1">
        <v>45719</v>
      </c>
    </row>
    <row r="358" spans="1:3" x14ac:dyDescent="0.25">
      <c r="A358" t="s">
        <v>5982</v>
      </c>
      <c r="B358" t="s">
        <v>6964</v>
      </c>
      <c r="C358" s="1">
        <v>45735</v>
      </c>
    </row>
    <row r="359" spans="1:3" x14ac:dyDescent="0.25">
      <c r="A359" t="s">
        <v>5983</v>
      </c>
      <c r="B359" t="s">
        <v>39</v>
      </c>
      <c r="C359" s="1"/>
    </row>
    <row r="360" spans="1:3" x14ac:dyDescent="0.25">
      <c r="A360" t="s">
        <v>5984</v>
      </c>
      <c r="B360" t="s">
        <v>6962</v>
      </c>
      <c r="C360" s="1">
        <v>45748</v>
      </c>
    </row>
    <row r="361" spans="1:3" x14ac:dyDescent="0.25">
      <c r="A361" t="s">
        <v>5985</v>
      </c>
      <c r="B361" t="s">
        <v>6962</v>
      </c>
      <c r="C361" s="1">
        <v>45708</v>
      </c>
    </row>
    <row r="362" spans="1:3" x14ac:dyDescent="0.25">
      <c r="A362" t="s">
        <v>5986</v>
      </c>
      <c r="B362" t="s">
        <v>6962</v>
      </c>
      <c r="C362" s="1">
        <v>45720</v>
      </c>
    </row>
    <row r="363" spans="1:3" x14ac:dyDescent="0.25">
      <c r="A363" t="s">
        <v>5987</v>
      </c>
      <c r="B363" t="s">
        <v>6962</v>
      </c>
      <c r="C363" s="1">
        <v>45734</v>
      </c>
    </row>
    <row r="364" spans="1:3" x14ac:dyDescent="0.25">
      <c r="A364" t="s">
        <v>5988</v>
      </c>
      <c r="B364" t="s">
        <v>6962</v>
      </c>
      <c r="C364" s="1">
        <v>45726</v>
      </c>
    </row>
    <row r="365" spans="1:3" x14ac:dyDescent="0.25">
      <c r="A365" t="s">
        <v>5989</v>
      </c>
      <c r="B365" t="s">
        <v>6962</v>
      </c>
      <c r="C365" s="1">
        <v>45707</v>
      </c>
    </row>
    <row r="366" spans="1:3" x14ac:dyDescent="0.25">
      <c r="A366" t="s">
        <v>5990</v>
      </c>
      <c r="B366" t="s">
        <v>6962</v>
      </c>
      <c r="C366" s="1">
        <v>45772</v>
      </c>
    </row>
    <row r="367" spans="1:3" x14ac:dyDescent="0.25">
      <c r="A367" t="s">
        <v>5991</v>
      </c>
      <c r="B367" t="s">
        <v>6962</v>
      </c>
      <c r="C367" s="1">
        <v>45712</v>
      </c>
    </row>
    <row r="368" spans="1:3" x14ac:dyDescent="0.25">
      <c r="A368" t="s">
        <v>5992</v>
      </c>
      <c r="B368" t="s">
        <v>6962</v>
      </c>
      <c r="C368" s="1">
        <v>45811</v>
      </c>
    </row>
    <row r="369" spans="1:3" x14ac:dyDescent="0.25">
      <c r="A369" t="s">
        <v>5993</v>
      </c>
      <c r="B369" t="s">
        <v>6962</v>
      </c>
      <c r="C369" s="1">
        <v>45766</v>
      </c>
    </row>
    <row r="370" spans="1:3" x14ac:dyDescent="0.25">
      <c r="A370" t="s">
        <v>5994</v>
      </c>
      <c r="B370" t="s">
        <v>6962</v>
      </c>
      <c r="C370" s="1">
        <v>45763</v>
      </c>
    </row>
    <row r="371" spans="1:3" x14ac:dyDescent="0.25">
      <c r="A371" t="s">
        <v>5995</v>
      </c>
      <c r="B371" t="s">
        <v>39</v>
      </c>
      <c r="C371" s="1"/>
    </row>
    <row r="372" spans="1:3" x14ac:dyDescent="0.25">
      <c r="A372" t="s">
        <v>5996</v>
      </c>
      <c r="B372" t="s">
        <v>6962</v>
      </c>
      <c r="C372" s="1">
        <v>45722</v>
      </c>
    </row>
    <row r="373" spans="1:3" x14ac:dyDescent="0.25">
      <c r="A373" t="s">
        <v>5997</v>
      </c>
      <c r="B373" t="s">
        <v>6964</v>
      </c>
      <c r="C373" s="1">
        <v>45826</v>
      </c>
    </row>
    <row r="374" spans="1:3" x14ac:dyDescent="0.25">
      <c r="A374" t="s">
        <v>5998</v>
      </c>
      <c r="B374" t="s">
        <v>6962</v>
      </c>
      <c r="C374" s="1">
        <v>45731</v>
      </c>
    </row>
    <row r="375" spans="1:3" x14ac:dyDescent="0.25">
      <c r="A375" t="s">
        <v>5999</v>
      </c>
      <c r="B375" t="s">
        <v>6962</v>
      </c>
      <c r="C375" s="1">
        <v>45726</v>
      </c>
    </row>
    <row r="376" spans="1:3" x14ac:dyDescent="0.25">
      <c r="A376" t="s">
        <v>6000</v>
      </c>
      <c r="B376" t="s">
        <v>6962</v>
      </c>
      <c r="C376" s="1">
        <v>45754</v>
      </c>
    </row>
    <row r="377" spans="1:3" x14ac:dyDescent="0.25">
      <c r="A377" t="s">
        <v>6001</v>
      </c>
      <c r="B377" t="s">
        <v>6962</v>
      </c>
      <c r="C377" s="1">
        <v>45702</v>
      </c>
    </row>
    <row r="378" spans="1:3" x14ac:dyDescent="0.25">
      <c r="A378" t="s">
        <v>6002</v>
      </c>
      <c r="B378" t="s">
        <v>6964</v>
      </c>
      <c r="C378" s="1">
        <v>45827</v>
      </c>
    </row>
    <row r="379" spans="1:3" x14ac:dyDescent="0.25">
      <c r="A379" t="s">
        <v>6003</v>
      </c>
      <c r="B379" t="s">
        <v>39</v>
      </c>
      <c r="C379" s="1"/>
    </row>
    <row r="380" spans="1:3" x14ac:dyDescent="0.25">
      <c r="A380" t="s">
        <v>6004</v>
      </c>
      <c r="B380" t="s">
        <v>6962</v>
      </c>
      <c r="C380" s="1">
        <v>45728</v>
      </c>
    </row>
    <row r="381" spans="1:3" x14ac:dyDescent="0.25">
      <c r="A381" t="s">
        <v>6005</v>
      </c>
      <c r="B381" t="s">
        <v>6962</v>
      </c>
      <c r="C381" s="1">
        <v>45705</v>
      </c>
    </row>
    <row r="382" spans="1:3" x14ac:dyDescent="0.25">
      <c r="A382" t="s">
        <v>6006</v>
      </c>
      <c r="B382" t="s">
        <v>6962</v>
      </c>
      <c r="C382" s="1">
        <v>45754</v>
      </c>
    </row>
    <row r="383" spans="1:3" x14ac:dyDescent="0.25">
      <c r="A383" t="s">
        <v>6007</v>
      </c>
      <c r="B383" t="s">
        <v>6962</v>
      </c>
      <c r="C383" s="1">
        <v>45757</v>
      </c>
    </row>
    <row r="384" spans="1:3" x14ac:dyDescent="0.25">
      <c r="A384" t="s">
        <v>6008</v>
      </c>
      <c r="B384" t="s">
        <v>39</v>
      </c>
      <c r="C384" s="1"/>
    </row>
    <row r="385" spans="1:3" x14ac:dyDescent="0.25">
      <c r="A385" t="s">
        <v>6009</v>
      </c>
      <c r="B385" t="s">
        <v>39</v>
      </c>
      <c r="C385" s="1"/>
    </row>
    <row r="386" spans="1:3" x14ac:dyDescent="0.25">
      <c r="A386" t="s">
        <v>6010</v>
      </c>
      <c r="B386" t="s">
        <v>6962</v>
      </c>
      <c r="C386" s="1">
        <v>45750</v>
      </c>
    </row>
    <row r="387" spans="1:3" x14ac:dyDescent="0.25">
      <c r="A387" t="s">
        <v>6011</v>
      </c>
      <c r="B387" t="s">
        <v>39</v>
      </c>
      <c r="C387" s="1"/>
    </row>
    <row r="388" spans="1:3" x14ac:dyDescent="0.25">
      <c r="A388" t="s">
        <v>6012</v>
      </c>
      <c r="B388" t="s">
        <v>39</v>
      </c>
      <c r="C388" s="1"/>
    </row>
    <row r="389" spans="1:3" x14ac:dyDescent="0.25">
      <c r="A389" t="s">
        <v>6013</v>
      </c>
      <c r="B389" t="s">
        <v>6962</v>
      </c>
      <c r="C389" s="1">
        <v>45738</v>
      </c>
    </row>
    <row r="390" spans="1:3" x14ac:dyDescent="0.25">
      <c r="A390" t="s">
        <v>6014</v>
      </c>
      <c r="B390" t="s">
        <v>6963</v>
      </c>
      <c r="C390" s="1"/>
    </row>
    <row r="391" spans="1:3" x14ac:dyDescent="0.25">
      <c r="A391" t="s">
        <v>6015</v>
      </c>
      <c r="B391" t="s">
        <v>6962</v>
      </c>
      <c r="C391" s="1">
        <v>45770</v>
      </c>
    </row>
    <row r="392" spans="1:3" x14ac:dyDescent="0.25">
      <c r="A392" t="s">
        <v>6016</v>
      </c>
      <c r="B392" t="s">
        <v>6962</v>
      </c>
      <c r="C392" s="1">
        <v>45731</v>
      </c>
    </row>
    <row r="393" spans="1:3" x14ac:dyDescent="0.25">
      <c r="A393" t="s">
        <v>6017</v>
      </c>
      <c r="B393" t="s">
        <v>39</v>
      </c>
      <c r="C393" s="1"/>
    </row>
    <row r="394" spans="1:3" x14ac:dyDescent="0.25">
      <c r="A394" t="s">
        <v>6018</v>
      </c>
      <c r="B394" t="s">
        <v>39</v>
      </c>
      <c r="C394" s="1"/>
    </row>
    <row r="395" spans="1:3" x14ac:dyDescent="0.25">
      <c r="A395" t="s">
        <v>6019</v>
      </c>
      <c r="B395" t="s">
        <v>6962</v>
      </c>
      <c r="C395" s="1">
        <v>45904</v>
      </c>
    </row>
    <row r="396" spans="1:3" x14ac:dyDescent="0.25">
      <c r="A396" t="s">
        <v>6020</v>
      </c>
      <c r="B396" t="s">
        <v>6962</v>
      </c>
      <c r="C396" s="1">
        <v>45701</v>
      </c>
    </row>
    <row r="397" spans="1:3" x14ac:dyDescent="0.25">
      <c r="A397" t="s">
        <v>6021</v>
      </c>
      <c r="B397" t="s">
        <v>6963</v>
      </c>
      <c r="C397" s="1"/>
    </row>
    <row r="398" spans="1:3" x14ac:dyDescent="0.25">
      <c r="A398" t="s">
        <v>6022</v>
      </c>
      <c r="B398" t="s">
        <v>6962</v>
      </c>
      <c r="C398" s="1">
        <v>45699</v>
      </c>
    </row>
    <row r="399" spans="1:3" x14ac:dyDescent="0.25">
      <c r="A399" t="s">
        <v>6023</v>
      </c>
      <c r="B399" t="s">
        <v>6962</v>
      </c>
      <c r="C399" s="1">
        <v>45724</v>
      </c>
    </row>
    <row r="400" spans="1:3" x14ac:dyDescent="0.25">
      <c r="A400" t="s">
        <v>6024</v>
      </c>
      <c r="B400" t="s">
        <v>39</v>
      </c>
      <c r="C400" s="1"/>
    </row>
    <row r="401" spans="1:3" x14ac:dyDescent="0.25">
      <c r="A401" t="s">
        <v>6025</v>
      </c>
      <c r="B401" t="s">
        <v>6962</v>
      </c>
      <c r="C401" s="1">
        <v>45743</v>
      </c>
    </row>
    <row r="402" spans="1:3" x14ac:dyDescent="0.25">
      <c r="A402" t="s">
        <v>6026</v>
      </c>
      <c r="B402" t="s">
        <v>6962</v>
      </c>
      <c r="C402" s="1">
        <v>45717</v>
      </c>
    </row>
    <row r="403" spans="1:3" x14ac:dyDescent="0.25">
      <c r="A403" t="s">
        <v>6027</v>
      </c>
      <c r="B403" t="s">
        <v>6962</v>
      </c>
      <c r="C403" s="1">
        <v>45712</v>
      </c>
    </row>
    <row r="404" spans="1:3" x14ac:dyDescent="0.25">
      <c r="A404" t="s">
        <v>6028</v>
      </c>
      <c r="B404" t="s">
        <v>6962</v>
      </c>
      <c r="C404" s="1">
        <v>45743</v>
      </c>
    </row>
    <row r="405" spans="1:3" x14ac:dyDescent="0.25">
      <c r="A405" t="s">
        <v>6029</v>
      </c>
      <c r="B405" t="s">
        <v>6962</v>
      </c>
      <c r="C405" s="1">
        <v>45743</v>
      </c>
    </row>
    <row r="406" spans="1:3" x14ac:dyDescent="0.25">
      <c r="A406" t="s">
        <v>6030</v>
      </c>
      <c r="B406" t="s">
        <v>39</v>
      </c>
      <c r="C406" s="1"/>
    </row>
    <row r="407" spans="1:3" x14ac:dyDescent="0.25">
      <c r="A407" t="s">
        <v>6031</v>
      </c>
      <c r="B407" t="s">
        <v>6962</v>
      </c>
      <c r="C407" s="1">
        <v>45748</v>
      </c>
    </row>
    <row r="408" spans="1:3" x14ac:dyDescent="0.25">
      <c r="A408" t="s">
        <v>6032</v>
      </c>
      <c r="B408" t="s">
        <v>6962</v>
      </c>
      <c r="C408" s="1">
        <v>45759</v>
      </c>
    </row>
    <row r="409" spans="1:3" x14ac:dyDescent="0.25">
      <c r="A409" t="s">
        <v>6033</v>
      </c>
      <c r="B409" t="s">
        <v>6962</v>
      </c>
      <c r="C409" s="1">
        <v>45808</v>
      </c>
    </row>
    <row r="410" spans="1:3" x14ac:dyDescent="0.25">
      <c r="A410" t="s">
        <v>6022</v>
      </c>
      <c r="B410" t="s">
        <v>39</v>
      </c>
      <c r="C410" s="1"/>
    </row>
    <row r="411" spans="1:3" x14ac:dyDescent="0.25">
      <c r="A411" t="s">
        <v>6034</v>
      </c>
      <c r="B411" t="s">
        <v>6962</v>
      </c>
      <c r="C411" s="1">
        <v>45742</v>
      </c>
    </row>
    <row r="412" spans="1:3" x14ac:dyDescent="0.25">
      <c r="A412" t="s">
        <v>6035</v>
      </c>
      <c r="B412" t="s">
        <v>6962</v>
      </c>
      <c r="C412" s="1">
        <v>45762</v>
      </c>
    </row>
    <row r="413" spans="1:3" x14ac:dyDescent="0.25">
      <c r="A413" t="s">
        <v>6036</v>
      </c>
      <c r="B413" t="s">
        <v>6962</v>
      </c>
      <c r="C413" s="1">
        <v>45762</v>
      </c>
    </row>
    <row r="414" spans="1:3" x14ac:dyDescent="0.25">
      <c r="A414" t="s">
        <v>6037</v>
      </c>
      <c r="B414" t="s">
        <v>6962</v>
      </c>
      <c r="C414" s="1">
        <v>45770</v>
      </c>
    </row>
    <row r="415" spans="1:3" x14ac:dyDescent="0.25">
      <c r="A415" t="s">
        <v>6038</v>
      </c>
      <c r="B415" t="s">
        <v>39</v>
      </c>
      <c r="C415" s="1"/>
    </row>
    <row r="416" spans="1:3" x14ac:dyDescent="0.25">
      <c r="A416" t="s">
        <v>6039</v>
      </c>
      <c r="B416" t="s">
        <v>6962</v>
      </c>
      <c r="C416" s="1">
        <v>45761</v>
      </c>
    </row>
    <row r="417" spans="1:3" x14ac:dyDescent="0.25">
      <c r="A417" t="s">
        <v>6040</v>
      </c>
      <c r="B417" t="s">
        <v>6962</v>
      </c>
      <c r="C417" s="1">
        <v>45727</v>
      </c>
    </row>
    <row r="418" spans="1:3" x14ac:dyDescent="0.25">
      <c r="A418" t="s">
        <v>6041</v>
      </c>
      <c r="B418" t="s">
        <v>6962</v>
      </c>
      <c r="C418" s="1">
        <v>45723</v>
      </c>
    </row>
    <row r="419" spans="1:3" x14ac:dyDescent="0.25">
      <c r="A419" t="s">
        <v>6042</v>
      </c>
      <c r="B419" t="s">
        <v>6962</v>
      </c>
      <c r="C419" s="1">
        <v>45828</v>
      </c>
    </row>
    <row r="420" spans="1:3" x14ac:dyDescent="0.25">
      <c r="A420" t="s">
        <v>6043</v>
      </c>
      <c r="B420" t="s">
        <v>6962</v>
      </c>
      <c r="C420" s="1">
        <v>45719</v>
      </c>
    </row>
    <row r="421" spans="1:3" x14ac:dyDescent="0.25">
      <c r="A421" t="s">
        <v>6044</v>
      </c>
      <c r="B421" t="s">
        <v>6962</v>
      </c>
      <c r="C421" s="1">
        <v>45705</v>
      </c>
    </row>
    <row r="422" spans="1:3" x14ac:dyDescent="0.25">
      <c r="A422" t="s">
        <v>6045</v>
      </c>
      <c r="B422" t="s">
        <v>39</v>
      </c>
      <c r="C422" s="1"/>
    </row>
    <row r="423" spans="1:3" x14ac:dyDescent="0.25">
      <c r="A423" t="s">
        <v>6046</v>
      </c>
      <c r="B423" t="s">
        <v>6963</v>
      </c>
      <c r="C423" s="1"/>
    </row>
    <row r="424" spans="1:3" x14ac:dyDescent="0.25">
      <c r="A424" t="s">
        <v>6047</v>
      </c>
      <c r="B424" t="s">
        <v>6962</v>
      </c>
      <c r="C424" s="1">
        <v>45719</v>
      </c>
    </row>
    <row r="425" spans="1:3" x14ac:dyDescent="0.25">
      <c r="A425" t="s">
        <v>6048</v>
      </c>
      <c r="B425" t="s">
        <v>6962</v>
      </c>
      <c r="C425" s="1">
        <v>45831</v>
      </c>
    </row>
    <row r="426" spans="1:3" x14ac:dyDescent="0.25">
      <c r="A426" t="s">
        <v>6049</v>
      </c>
      <c r="B426" t="s">
        <v>6962</v>
      </c>
      <c r="C426" s="1">
        <v>45705</v>
      </c>
    </row>
    <row r="427" spans="1:3" x14ac:dyDescent="0.25">
      <c r="A427" t="s">
        <v>6050</v>
      </c>
      <c r="B427" t="s">
        <v>6963</v>
      </c>
      <c r="C427" s="1"/>
    </row>
    <row r="428" spans="1:3" x14ac:dyDescent="0.25">
      <c r="A428" t="s">
        <v>6051</v>
      </c>
      <c r="B428" t="s">
        <v>6962</v>
      </c>
      <c r="C428" s="1">
        <v>45742</v>
      </c>
    </row>
    <row r="429" spans="1:3" x14ac:dyDescent="0.25">
      <c r="A429" t="s">
        <v>6052</v>
      </c>
      <c r="B429" t="s">
        <v>6962</v>
      </c>
      <c r="C429" s="1">
        <v>45726</v>
      </c>
    </row>
    <row r="430" spans="1:3" x14ac:dyDescent="0.25">
      <c r="A430" t="s">
        <v>6053</v>
      </c>
      <c r="B430" t="s">
        <v>6962</v>
      </c>
      <c r="C430" s="1">
        <v>45761</v>
      </c>
    </row>
    <row r="431" spans="1:3" x14ac:dyDescent="0.25">
      <c r="A431" t="s">
        <v>6054</v>
      </c>
      <c r="B431" t="s">
        <v>6962</v>
      </c>
      <c r="C431" s="1">
        <v>45723</v>
      </c>
    </row>
    <row r="432" spans="1:3" x14ac:dyDescent="0.25">
      <c r="A432" t="s">
        <v>6055</v>
      </c>
      <c r="B432" t="s">
        <v>39</v>
      </c>
      <c r="C432" s="1"/>
    </row>
    <row r="433" spans="1:3" x14ac:dyDescent="0.25">
      <c r="A433" t="s">
        <v>6056</v>
      </c>
      <c r="B433" t="s">
        <v>6962</v>
      </c>
      <c r="C433" s="1">
        <v>45733</v>
      </c>
    </row>
    <row r="434" spans="1:3" x14ac:dyDescent="0.25">
      <c r="A434" t="s">
        <v>6057</v>
      </c>
      <c r="B434" t="s">
        <v>6962</v>
      </c>
      <c r="C434" s="1">
        <v>45741</v>
      </c>
    </row>
    <row r="435" spans="1:3" x14ac:dyDescent="0.25">
      <c r="A435" t="s">
        <v>6058</v>
      </c>
      <c r="B435" t="s">
        <v>6963</v>
      </c>
      <c r="C435" s="1"/>
    </row>
    <row r="436" spans="1:3" x14ac:dyDescent="0.25">
      <c r="A436" t="s">
        <v>6059</v>
      </c>
      <c r="B436" t="s">
        <v>6962</v>
      </c>
      <c r="C436" s="1">
        <v>45726</v>
      </c>
    </row>
    <row r="437" spans="1:3" x14ac:dyDescent="0.25">
      <c r="A437" t="s">
        <v>6060</v>
      </c>
      <c r="B437" t="s">
        <v>6964</v>
      </c>
      <c r="C437" s="1">
        <v>45776</v>
      </c>
    </row>
    <row r="438" spans="1:3" x14ac:dyDescent="0.25">
      <c r="A438" t="s">
        <v>6061</v>
      </c>
      <c r="B438" t="s">
        <v>6963</v>
      </c>
      <c r="C438" s="1"/>
    </row>
    <row r="439" spans="1:3" x14ac:dyDescent="0.25">
      <c r="A439" t="s">
        <v>6061</v>
      </c>
      <c r="B439" t="s">
        <v>6962</v>
      </c>
      <c r="C439" s="1">
        <v>45740</v>
      </c>
    </row>
    <row r="440" spans="1:3" x14ac:dyDescent="0.25">
      <c r="A440" t="s">
        <v>6061</v>
      </c>
      <c r="B440" t="s">
        <v>6962</v>
      </c>
      <c r="C440" s="1">
        <v>45706</v>
      </c>
    </row>
    <row r="441" spans="1:3" x14ac:dyDescent="0.25">
      <c r="A441" t="s">
        <v>6061</v>
      </c>
      <c r="B441" t="s">
        <v>6963</v>
      </c>
      <c r="C441" s="1"/>
    </row>
    <row r="442" spans="1:3" x14ac:dyDescent="0.25">
      <c r="A442" t="s">
        <v>6062</v>
      </c>
      <c r="B442" t="s">
        <v>6962</v>
      </c>
      <c r="C442" s="1"/>
    </row>
    <row r="443" spans="1:3" x14ac:dyDescent="0.25">
      <c r="A443" t="s">
        <v>6063</v>
      </c>
      <c r="B443" t="s">
        <v>6962</v>
      </c>
      <c r="C443" s="1">
        <v>45727</v>
      </c>
    </row>
    <row r="444" spans="1:3" x14ac:dyDescent="0.25">
      <c r="A444" t="s">
        <v>6064</v>
      </c>
      <c r="B444" t="s">
        <v>6962</v>
      </c>
      <c r="C444" s="1">
        <v>45702</v>
      </c>
    </row>
    <row r="445" spans="1:3" x14ac:dyDescent="0.25">
      <c r="A445" t="s">
        <v>6065</v>
      </c>
      <c r="B445" t="s">
        <v>6962</v>
      </c>
      <c r="C445" s="1">
        <v>45763</v>
      </c>
    </row>
    <row r="446" spans="1:3" x14ac:dyDescent="0.25">
      <c r="A446" t="s">
        <v>6066</v>
      </c>
      <c r="B446" t="s">
        <v>6962</v>
      </c>
      <c r="C446" s="1">
        <v>45737</v>
      </c>
    </row>
    <row r="447" spans="1:3" x14ac:dyDescent="0.25">
      <c r="A447" t="s">
        <v>6067</v>
      </c>
      <c r="B447" t="s">
        <v>6962</v>
      </c>
      <c r="C447" s="1">
        <v>45785</v>
      </c>
    </row>
    <row r="448" spans="1:3" x14ac:dyDescent="0.25">
      <c r="A448" t="s">
        <v>6068</v>
      </c>
      <c r="B448" t="s">
        <v>6962</v>
      </c>
      <c r="C448" s="1">
        <v>45720</v>
      </c>
    </row>
    <row r="449" spans="1:3" x14ac:dyDescent="0.25">
      <c r="A449" t="s">
        <v>6069</v>
      </c>
      <c r="B449" t="s">
        <v>6963</v>
      </c>
      <c r="C449" s="1">
        <v>45745</v>
      </c>
    </row>
    <row r="450" spans="1:3" x14ac:dyDescent="0.25">
      <c r="A450" t="s">
        <v>6070</v>
      </c>
      <c r="B450" t="s">
        <v>6962</v>
      </c>
      <c r="C450" s="1">
        <v>45743</v>
      </c>
    </row>
    <row r="451" spans="1:3" x14ac:dyDescent="0.25">
      <c r="A451" t="s">
        <v>6071</v>
      </c>
      <c r="B451" t="s">
        <v>6962</v>
      </c>
      <c r="C451" s="1">
        <v>45719</v>
      </c>
    </row>
    <row r="452" spans="1:3" x14ac:dyDescent="0.25">
      <c r="A452" t="s">
        <v>6072</v>
      </c>
      <c r="B452" t="s">
        <v>6963</v>
      </c>
      <c r="C452" s="1"/>
    </row>
    <row r="453" spans="1:3" x14ac:dyDescent="0.25">
      <c r="A453" t="s">
        <v>6073</v>
      </c>
      <c r="B453" t="s">
        <v>6963</v>
      </c>
      <c r="C453" s="1"/>
    </row>
    <row r="454" spans="1:3" x14ac:dyDescent="0.25">
      <c r="A454" t="s">
        <v>6074</v>
      </c>
      <c r="B454" t="s">
        <v>6962</v>
      </c>
      <c r="C454" s="1">
        <v>45727</v>
      </c>
    </row>
    <row r="455" spans="1:3" x14ac:dyDescent="0.25">
      <c r="A455" t="s">
        <v>6075</v>
      </c>
      <c r="B455" t="s">
        <v>6963</v>
      </c>
      <c r="C455" s="1"/>
    </row>
    <row r="456" spans="1:3" x14ac:dyDescent="0.25">
      <c r="A456" t="s">
        <v>6076</v>
      </c>
      <c r="B456" t="s">
        <v>6963</v>
      </c>
      <c r="C456" s="1"/>
    </row>
    <row r="457" spans="1:3" x14ac:dyDescent="0.25">
      <c r="A457" t="s">
        <v>6077</v>
      </c>
      <c r="B457" t="s">
        <v>39</v>
      </c>
      <c r="C457" s="1"/>
    </row>
    <row r="458" spans="1:3" x14ac:dyDescent="0.25">
      <c r="A458" t="s">
        <v>6078</v>
      </c>
      <c r="B458" t="s">
        <v>6962</v>
      </c>
      <c r="C458" s="1">
        <v>45832</v>
      </c>
    </row>
    <row r="459" spans="1:3" x14ac:dyDescent="0.25">
      <c r="A459" t="s">
        <v>6079</v>
      </c>
      <c r="B459" t="s">
        <v>39</v>
      </c>
      <c r="C459" s="1"/>
    </row>
    <row r="460" spans="1:3" x14ac:dyDescent="0.25">
      <c r="A460" t="s">
        <v>6080</v>
      </c>
      <c r="B460" t="s">
        <v>39</v>
      </c>
      <c r="C460" s="1"/>
    </row>
    <row r="461" spans="1:3" x14ac:dyDescent="0.25">
      <c r="A461" t="s">
        <v>6081</v>
      </c>
      <c r="B461" t="s">
        <v>6962</v>
      </c>
      <c r="C461" s="1">
        <v>45782</v>
      </c>
    </row>
    <row r="462" spans="1:3" x14ac:dyDescent="0.25">
      <c r="A462" t="s">
        <v>6082</v>
      </c>
      <c r="B462" t="s">
        <v>6963</v>
      </c>
      <c r="C462" s="1"/>
    </row>
    <row r="463" spans="1:3" x14ac:dyDescent="0.25">
      <c r="A463" t="s">
        <v>6083</v>
      </c>
      <c r="B463" t="s">
        <v>6962</v>
      </c>
      <c r="C463" s="1">
        <v>45743</v>
      </c>
    </row>
    <row r="464" spans="1:3" x14ac:dyDescent="0.25">
      <c r="A464" t="s">
        <v>6084</v>
      </c>
      <c r="B464" t="s">
        <v>6963</v>
      </c>
      <c r="C464" s="1"/>
    </row>
    <row r="465" spans="1:3" x14ac:dyDescent="0.25">
      <c r="A465" t="s">
        <v>6085</v>
      </c>
      <c r="B465" t="s">
        <v>6964</v>
      </c>
      <c r="C465" s="1">
        <v>45789</v>
      </c>
    </row>
    <row r="466" spans="1:3" x14ac:dyDescent="0.25">
      <c r="A466" t="s">
        <v>6086</v>
      </c>
      <c r="B466" t="s">
        <v>6962</v>
      </c>
      <c r="C466" s="1">
        <v>45741</v>
      </c>
    </row>
    <row r="467" spans="1:3" x14ac:dyDescent="0.25">
      <c r="A467" t="s">
        <v>6087</v>
      </c>
      <c r="B467" t="s">
        <v>6962</v>
      </c>
      <c r="C467" s="1">
        <v>45709</v>
      </c>
    </row>
    <row r="468" spans="1:3" x14ac:dyDescent="0.25">
      <c r="A468" t="s">
        <v>6088</v>
      </c>
      <c r="B468" t="s">
        <v>6962</v>
      </c>
      <c r="C468" s="1">
        <v>45741</v>
      </c>
    </row>
    <row r="469" spans="1:3" x14ac:dyDescent="0.25">
      <c r="A469" t="s">
        <v>6089</v>
      </c>
      <c r="B469" t="s">
        <v>6962</v>
      </c>
      <c r="C469" s="1">
        <v>45761</v>
      </c>
    </row>
    <row r="470" spans="1:3" x14ac:dyDescent="0.25">
      <c r="A470" t="s">
        <v>6090</v>
      </c>
      <c r="B470" t="s">
        <v>39</v>
      </c>
      <c r="C470" s="1"/>
    </row>
    <row r="471" spans="1:3" x14ac:dyDescent="0.25">
      <c r="A471" t="s">
        <v>6091</v>
      </c>
      <c r="B471" t="s">
        <v>6962</v>
      </c>
      <c r="C471" s="1">
        <v>45749</v>
      </c>
    </row>
    <row r="472" spans="1:3" x14ac:dyDescent="0.25">
      <c r="A472" t="s">
        <v>6092</v>
      </c>
      <c r="B472" t="s">
        <v>6962</v>
      </c>
      <c r="C472" s="1">
        <v>45765</v>
      </c>
    </row>
    <row r="473" spans="1:3" x14ac:dyDescent="0.25">
      <c r="A473" t="s">
        <v>6093</v>
      </c>
      <c r="B473" t="s">
        <v>6963</v>
      </c>
      <c r="C473" s="1"/>
    </row>
    <row r="474" spans="1:3" x14ac:dyDescent="0.25">
      <c r="A474" t="s">
        <v>6094</v>
      </c>
      <c r="B474" t="s">
        <v>6962</v>
      </c>
      <c r="C474" s="1">
        <v>45721</v>
      </c>
    </row>
    <row r="475" spans="1:3" x14ac:dyDescent="0.25">
      <c r="A475" t="s">
        <v>6095</v>
      </c>
      <c r="B475" t="s">
        <v>6962</v>
      </c>
      <c r="C475" s="1">
        <v>45755</v>
      </c>
    </row>
    <row r="476" spans="1:3" x14ac:dyDescent="0.25">
      <c r="A476" t="s">
        <v>6096</v>
      </c>
      <c r="B476" t="s">
        <v>39</v>
      </c>
      <c r="C476" s="1"/>
    </row>
    <row r="477" spans="1:3" x14ac:dyDescent="0.25">
      <c r="A477" t="s">
        <v>6097</v>
      </c>
      <c r="B477" t="s">
        <v>6962</v>
      </c>
      <c r="C477" s="1">
        <v>45706</v>
      </c>
    </row>
    <row r="478" spans="1:3" x14ac:dyDescent="0.25">
      <c r="A478" t="s">
        <v>6098</v>
      </c>
      <c r="B478" t="s">
        <v>6962</v>
      </c>
      <c r="C478" s="1">
        <v>45735</v>
      </c>
    </row>
    <row r="479" spans="1:3" x14ac:dyDescent="0.25">
      <c r="A479" t="s">
        <v>6099</v>
      </c>
      <c r="B479" t="s">
        <v>39</v>
      </c>
      <c r="C479" s="1"/>
    </row>
    <row r="480" spans="1:3" x14ac:dyDescent="0.25">
      <c r="A480" t="s">
        <v>6100</v>
      </c>
      <c r="B480" t="s">
        <v>6962</v>
      </c>
      <c r="C480" s="1">
        <v>45721</v>
      </c>
    </row>
    <row r="481" spans="1:3" x14ac:dyDescent="0.25">
      <c r="A481" t="s">
        <v>6101</v>
      </c>
      <c r="B481" t="s">
        <v>6962</v>
      </c>
      <c r="C481" s="1">
        <v>45738</v>
      </c>
    </row>
    <row r="482" spans="1:3" x14ac:dyDescent="0.25">
      <c r="A482" t="s">
        <v>6102</v>
      </c>
      <c r="B482" t="s">
        <v>6962</v>
      </c>
      <c r="C482" s="1">
        <v>45740</v>
      </c>
    </row>
    <row r="483" spans="1:3" x14ac:dyDescent="0.25">
      <c r="A483" t="s">
        <v>6103</v>
      </c>
      <c r="B483" t="s">
        <v>6962</v>
      </c>
      <c r="C483" s="1">
        <v>45771</v>
      </c>
    </row>
    <row r="484" spans="1:3" x14ac:dyDescent="0.25">
      <c r="A484" t="s">
        <v>6104</v>
      </c>
      <c r="B484" t="s">
        <v>6962</v>
      </c>
      <c r="C484" s="1">
        <v>45727</v>
      </c>
    </row>
    <row r="485" spans="1:3" x14ac:dyDescent="0.25">
      <c r="A485" t="s">
        <v>6105</v>
      </c>
      <c r="B485" t="s">
        <v>6962</v>
      </c>
      <c r="C485" s="1">
        <v>45723</v>
      </c>
    </row>
    <row r="486" spans="1:3" x14ac:dyDescent="0.25">
      <c r="A486" t="s">
        <v>6106</v>
      </c>
      <c r="B486" t="s">
        <v>6962</v>
      </c>
      <c r="C486" s="1">
        <v>45727</v>
      </c>
    </row>
    <row r="487" spans="1:3" x14ac:dyDescent="0.25">
      <c r="A487" t="s">
        <v>6107</v>
      </c>
      <c r="B487" t="s">
        <v>6962</v>
      </c>
      <c r="C487" s="1">
        <v>45726</v>
      </c>
    </row>
    <row r="488" spans="1:3" x14ac:dyDescent="0.25">
      <c r="A488" t="s">
        <v>6108</v>
      </c>
      <c r="B488" t="s">
        <v>39</v>
      </c>
      <c r="C488" s="1"/>
    </row>
    <row r="489" spans="1:3" x14ac:dyDescent="0.25">
      <c r="A489" t="s">
        <v>6109</v>
      </c>
      <c r="B489" t="s">
        <v>6962</v>
      </c>
      <c r="C489" s="1">
        <v>45771</v>
      </c>
    </row>
    <row r="490" spans="1:3" x14ac:dyDescent="0.25">
      <c r="A490" t="s">
        <v>6110</v>
      </c>
      <c r="B490" t="s">
        <v>6962</v>
      </c>
      <c r="C490" s="1">
        <v>45743</v>
      </c>
    </row>
    <row r="491" spans="1:3" x14ac:dyDescent="0.25">
      <c r="A491" t="s">
        <v>6111</v>
      </c>
      <c r="B491" t="s">
        <v>6962</v>
      </c>
      <c r="C491" s="1">
        <v>45789</v>
      </c>
    </row>
    <row r="492" spans="1:3" x14ac:dyDescent="0.25">
      <c r="A492" t="s">
        <v>6112</v>
      </c>
      <c r="B492" t="s">
        <v>6962</v>
      </c>
      <c r="C492" s="1">
        <v>45726</v>
      </c>
    </row>
    <row r="493" spans="1:3" x14ac:dyDescent="0.25">
      <c r="A493" t="s">
        <v>6113</v>
      </c>
      <c r="B493" t="s">
        <v>6962</v>
      </c>
      <c r="C493" s="1">
        <v>45762</v>
      </c>
    </row>
    <row r="494" spans="1:3" x14ac:dyDescent="0.25">
      <c r="A494" t="s">
        <v>6114</v>
      </c>
      <c r="B494" t="s">
        <v>6963</v>
      </c>
      <c r="C494" s="1"/>
    </row>
    <row r="495" spans="1:3" x14ac:dyDescent="0.25">
      <c r="A495" t="s">
        <v>6115</v>
      </c>
      <c r="B495" t="s">
        <v>6962</v>
      </c>
      <c r="C495" s="1">
        <v>45729</v>
      </c>
    </row>
    <row r="496" spans="1:3" x14ac:dyDescent="0.25">
      <c r="A496" t="s">
        <v>6116</v>
      </c>
      <c r="B496" t="s">
        <v>6962</v>
      </c>
      <c r="C496" s="1">
        <v>45790</v>
      </c>
    </row>
    <row r="497" spans="1:3" x14ac:dyDescent="0.25">
      <c r="A497" t="s">
        <v>6117</v>
      </c>
      <c r="B497" t="s">
        <v>6962</v>
      </c>
      <c r="C497" s="1">
        <v>45770</v>
      </c>
    </row>
    <row r="498" spans="1:3" x14ac:dyDescent="0.25">
      <c r="A498" t="s">
        <v>6118</v>
      </c>
      <c r="B498" t="s">
        <v>6962</v>
      </c>
      <c r="C498" s="1"/>
    </row>
    <row r="499" spans="1:3" x14ac:dyDescent="0.25">
      <c r="A499" t="s">
        <v>6119</v>
      </c>
      <c r="B499" t="s">
        <v>6962</v>
      </c>
      <c r="C499" s="1">
        <v>45721</v>
      </c>
    </row>
    <row r="500" spans="1:3" x14ac:dyDescent="0.25">
      <c r="A500" t="s">
        <v>6120</v>
      </c>
      <c r="B500" t="s">
        <v>6962</v>
      </c>
      <c r="C500" s="1">
        <v>45731</v>
      </c>
    </row>
    <row r="501" spans="1:3" x14ac:dyDescent="0.25">
      <c r="A501" t="s">
        <v>6121</v>
      </c>
      <c r="B501" t="s">
        <v>6964</v>
      </c>
      <c r="C501" s="1">
        <v>45731</v>
      </c>
    </row>
    <row r="502" spans="1:3" x14ac:dyDescent="0.25">
      <c r="A502" t="s">
        <v>6122</v>
      </c>
      <c r="B502" t="s">
        <v>6962</v>
      </c>
      <c r="C502" s="1">
        <v>45717</v>
      </c>
    </row>
    <row r="503" spans="1:3" x14ac:dyDescent="0.25">
      <c r="A503" t="s">
        <v>6123</v>
      </c>
      <c r="B503" t="s">
        <v>6963</v>
      </c>
      <c r="C503" s="1"/>
    </row>
    <row r="504" spans="1:3" x14ac:dyDescent="0.25">
      <c r="A504" t="s">
        <v>6123</v>
      </c>
      <c r="B504" t="s">
        <v>6962</v>
      </c>
      <c r="C504" s="1">
        <v>45705</v>
      </c>
    </row>
    <row r="505" spans="1:3" x14ac:dyDescent="0.25">
      <c r="A505" t="s">
        <v>6123</v>
      </c>
      <c r="B505" t="s">
        <v>6962</v>
      </c>
      <c r="C505" s="1">
        <v>45761</v>
      </c>
    </row>
    <row r="506" spans="1:3" x14ac:dyDescent="0.25">
      <c r="A506" t="s">
        <v>6123</v>
      </c>
      <c r="B506" t="s">
        <v>6962</v>
      </c>
      <c r="C506" s="1">
        <v>45717</v>
      </c>
    </row>
    <row r="507" spans="1:3" x14ac:dyDescent="0.25">
      <c r="A507" t="s">
        <v>6123</v>
      </c>
      <c r="B507" t="s">
        <v>6962</v>
      </c>
      <c r="C507" s="1">
        <v>45715</v>
      </c>
    </row>
    <row r="508" spans="1:3" x14ac:dyDescent="0.25">
      <c r="A508" t="s">
        <v>5720</v>
      </c>
      <c r="B508" t="s">
        <v>6963</v>
      </c>
      <c r="C508" s="1"/>
    </row>
    <row r="509" spans="1:3" x14ac:dyDescent="0.25">
      <c r="A509" t="s">
        <v>5720</v>
      </c>
      <c r="B509" t="s">
        <v>6962</v>
      </c>
      <c r="C509" s="1">
        <v>45777</v>
      </c>
    </row>
    <row r="510" spans="1:3" x14ac:dyDescent="0.25">
      <c r="A510" t="s">
        <v>6124</v>
      </c>
      <c r="B510" t="s">
        <v>6962</v>
      </c>
      <c r="C510" s="1">
        <v>45777</v>
      </c>
    </row>
    <row r="511" spans="1:3" x14ac:dyDescent="0.25">
      <c r="A511" t="s">
        <v>6125</v>
      </c>
      <c r="B511" t="s">
        <v>6962</v>
      </c>
      <c r="C511" s="1">
        <v>45758</v>
      </c>
    </row>
    <row r="512" spans="1:3" x14ac:dyDescent="0.25">
      <c r="A512" t="s">
        <v>6126</v>
      </c>
      <c r="B512" t="s">
        <v>39</v>
      </c>
      <c r="C512" s="1"/>
    </row>
    <row r="513" spans="1:3" x14ac:dyDescent="0.25">
      <c r="A513" t="s">
        <v>6127</v>
      </c>
      <c r="B513" t="s">
        <v>6962</v>
      </c>
      <c r="C513" s="1">
        <v>45735</v>
      </c>
    </row>
    <row r="514" spans="1:3" x14ac:dyDescent="0.25">
      <c r="A514" t="s">
        <v>6128</v>
      </c>
      <c r="B514" t="s">
        <v>6962</v>
      </c>
      <c r="C514" s="1">
        <v>45744</v>
      </c>
    </row>
    <row r="515" spans="1:3" x14ac:dyDescent="0.25">
      <c r="A515" t="s">
        <v>6129</v>
      </c>
      <c r="B515" t="s">
        <v>6964</v>
      </c>
      <c r="C515" s="1">
        <v>45727</v>
      </c>
    </row>
    <row r="516" spans="1:3" x14ac:dyDescent="0.25">
      <c r="A516" t="s">
        <v>6130</v>
      </c>
      <c r="B516" t="s">
        <v>6964</v>
      </c>
      <c r="C516" s="1">
        <v>45740</v>
      </c>
    </row>
    <row r="517" spans="1:3" x14ac:dyDescent="0.25">
      <c r="A517" t="s">
        <v>6131</v>
      </c>
      <c r="B517" t="s">
        <v>6962</v>
      </c>
      <c r="C517" s="1">
        <v>45715</v>
      </c>
    </row>
    <row r="518" spans="1:3" x14ac:dyDescent="0.25">
      <c r="A518" t="s">
        <v>6132</v>
      </c>
      <c r="B518" t="s">
        <v>6962</v>
      </c>
      <c r="C518" s="1">
        <v>45717</v>
      </c>
    </row>
    <row r="519" spans="1:3" x14ac:dyDescent="0.25">
      <c r="A519" t="s">
        <v>6133</v>
      </c>
      <c r="B519" t="s">
        <v>6962</v>
      </c>
      <c r="C519" s="1">
        <v>45720</v>
      </c>
    </row>
    <row r="520" spans="1:3" x14ac:dyDescent="0.25">
      <c r="A520" t="s">
        <v>6134</v>
      </c>
      <c r="B520" t="s">
        <v>6962</v>
      </c>
      <c r="C520" s="1">
        <v>45720</v>
      </c>
    </row>
    <row r="521" spans="1:3" x14ac:dyDescent="0.25">
      <c r="A521" t="s">
        <v>6135</v>
      </c>
      <c r="B521" t="s">
        <v>6962</v>
      </c>
      <c r="C521" s="1">
        <v>45771</v>
      </c>
    </row>
    <row r="522" spans="1:3" x14ac:dyDescent="0.25">
      <c r="A522" t="s">
        <v>6136</v>
      </c>
      <c r="B522" t="s">
        <v>6962</v>
      </c>
      <c r="C522" s="1">
        <v>45761</v>
      </c>
    </row>
    <row r="523" spans="1:3" x14ac:dyDescent="0.25">
      <c r="A523" t="s">
        <v>6137</v>
      </c>
      <c r="B523" t="s">
        <v>6962</v>
      </c>
      <c r="C523" s="1">
        <v>45769</v>
      </c>
    </row>
    <row r="524" spans="1:3" x14ac:dyDescent="0.25">
      <c r="A524" t="s">
        <v>6138</v>
      </c>
      <c r="B524" t="s">
        <v>39</v>
      </c>
      <c r="C524" s="1"/>
    </row>
    <row r="525" spans="1:3" x14ac:dyDescent="0.25">
      <c r="A525" t="s">
        <v>6139</v>
      </c>
      <c r="B525" t="s">
        <v>6962</v>
      </c>
      <c r="C525" s="1">
        <v>45771</v>
      </c>
    </row>
    <row r="526" spans="1:3" x14ac:dyDescent="0.25">
      <c r="A526" t="s">
        <v>6140</v>
      </c>
      <c r="B526" t="s">
        <v>6962</v>
      </c>
      <c r="C526" s="1">
        <v>45736</v>
      </c>
    </row>
    <row r="527" spans="1:3" x14ac:dyDescent="0.25">
      <c r="A527" t="s">
        <v>6141</v>
      </c>
      <c r="B527" t="s">
        <v>6962</v>
      </c>
      <c r="C527" s="1">
        <v>45765</v>
      </c>
    </row>
    <row r="528" spans="1:3" x14ac:dyDescent="0.25">
      <c r="A528" t="s">
        <v>6142</v>
      </c>
      <c r="B528" t="s">
        <v>6962</v>
      </c>
      <c r="C528" s="1">
        <v>45771</v>
      </c>
    </row>
    <row r="529" spans="1:3" x14ac:dyDescent="0.25">
      <c r="A529" t="s">
        <v>6143</v>
      </c>
      <c r="B529" t="s">
        <v>6962</v>
      </c>
      <c r="C529" s="1">
        <v>45764</v>
      </c>
    </row>
    <row r="530" spans="1:3" x14ac:dyDescent="0.25">
      <c r="A530" t="s">
        <v>6144</v>
      </c>
      <c r="B530" t="s">
        <v>6962</v>
      </c>
      <c r="C530" s="1">
        <v>45726</v>
      </c>
    </row>
    <row r="531" spans="1:3" x14ac:dyDescent="0.25">
      <c r="A531" t="s">
        <v>6145</v>
      </c>
      <c r="B531" t="s">
        <v>6963</v>
      </c>
      <c r="C531" s="1"/>
    </row>
    <row r="532" spans="1:3" x14ac:dyDescent="0.25">
      <c r="A532" t="s">
        <v>6146</v>
      </c>
      <c r="B532" t="s">
        <v>6962</v>
      </c>
      <c r="C532" s="1">
        <v>45721</v>
      </c>
    </row>
    <row r="533" spans="1:3" x14ac:dyDescent="0.25">
      <c r="A533" t="s">
        <v>6147</v>
      </c>
      <c r="B533" t="s">
        <v>39</v>
      </c>
      <c r="C533" s="1"/>
    </row>
    <row r="534" spans="1:3" x14ac:dyDescent="0.25">
      <c r="A534" t="s">
        <v>6148</v>
      </c>
      <c r="B534" t="s">
        <v>6962</v>
      </c>
      <c r="C534" s="1">
        <v>45740</v>
      </c>
    </row>
    <row r="535" spans="1:3" x14ac:dyDescent="0.25">
      <c r="A535" t="s">
        <v>6149</v>
      </c>
      <c r="B535" t="s">
        <v>6962</v>
      </c>
      <c r="C535" s="1">
        <v>45741</v>
      </c>
    </row>
    <row r="536" spans="1:3" x14ac:dyDescent="0.25">
      <c r="A536" t="s">
        <v>6150</v>
      </c>
      <c r="B536" t="s">
        <v>6963</v>
      </c>
      <c r="C536" s="1"/>
    </row>
    <row r="537" spans="1:3" x14ac:dyDescent="0.25">
      <c r="A537" t="s">
        <v>6151</v>
      </c>
      <c r="B537" t="s">
        <v>6962</v>
      </c>
      <c r="C537" s="1">
        <v>45731</v>
      </c>
    </row>
    <row r="538" spans="1:3" x14ac:dyDescent="0.25">
      <c r="A538" t="s">
        <v>5716</v>
      </c>
      <c r="B538" t="s">
        <v>39</v>
      </c>
      <c r="C538" s="1"/>
    </row>
    <row r="539" spans="1:3" x14ac:dyDescent="0.25">
      <c r="A539" t="s">
        <v>6152</v>
      </c>
      <c r="B539" t="s">
        <v>6962</v>
      </c>
      <c r="C539" s="1">
        <v>45744</v>
      </c>
    </row>
    <row r="540" spans="1:3" x14ac:dyDescent="0.25">
      <c r="A540" t="s">
        <v>6153</v>
      </c>
      <c r="B540" t="s">
        <v>39</v>
      </c>
      <c r="C540" s="1"/>
    </row>
    <row r="541" spans="1:3" x14ac:dyDescent="0.25">
      <c r="A541" t="s">
        <v>6154</v>
      </c>
      <c r="B541" t="s">
        <v>6962</v>
      </c>
      <c r="C541" s="1">
        <v>45723</v>
      </c>
    </row>
    <row r="542" spans="1:3" x14ac:dyDescent="0.25">
      <c r="A542" t="s">
        <v>6155</v>
      </c>
      <c r="B542" t="s">
        <v>6963</v>
      </c>
      <c r="C542" s="1"/>
    </row>
    <row r="543" spans="1:3" x14ac:dyDescent="0.25">
      <c r="A543" t="s">
        <v>6156</v>
      </c>
      <c r="B543" t="s">
        <v>6962</v>
      </c>
      <c r="C543" s="1">
        <v>45785</v>
      </c>
    </row>
    <row r="544" spans="1:3" x14ac:dyDescent="0.25">
      <c r="A544" t="s">
        <v>6157</v>
      </c>
      <c r="B544" t="s">
        <v>6962</v>
      </c>
      <c r="C544" s="1">
        <v>45721</v>
      </c>
    </row>
    <row r="545" spans="1:3" x14ac:dyDescent="0.25">
      <c r="A545" t="s">
        <v>6158</v>
      </c>
      <c r="B545" t="s">
        <v>6962</v>
      </c>
      <c r="C545" s="1">
        <v>45716</v>
      </c>
    </row>
    <row r="546" spans="1:3" x14ac:dyDescent="0.25">
      <c r="A546" t="s">
        <v>6159</v>
      </c>
      <c r="B546" t="s">
        <v>6962</v>
      </c>
      <c r="C546" s="1">
        <v>45784</v>
      </c>
    </row>
    <row r="547" spans="1:3" x14ac:dyDescent="0.25">
      <c r="A547" t="s">
        <v>6160</v>
      </c>
      <c r="B547" t="s">
        <v>6962</v>
      </c>
      <c r="C547" s="1">
        <v>45769</v>
      </c>
    </row>
    <row r="548" spans="1:3" x14ac:dyDescent="0.25">
      <c r="A548" t="s">
        <v>6161</v>
      </c>
      <c r="B548" t="s">
        <v>6962</v>
      </c>
      <c r="C548" s="1">
        <v>45769</v>
      </c>
    </row>
    <row r="549" spans="1:3" x14ac:dyDescent="0.25">
      <c r="A549" t="s">
        <v>6162</v>
      </c>
      <c r="B549" t="s">
        <v>6962</v>
      </c>
      <c r="C549" s="1">
        <v>45740</v>
      </c>
    </row>
    <row r="550" spans="1:3" x14ac:dyDescent="0.25">
      <c r="A550" t="s">
        <v>6163</v>
      </c>
      <c r="B550" t="s">
        <v>6962</v>
      </c>
      <c r="C550" s="1">
        <v>45723</v>
      </c>
    </row>
    <row r="551" spans="1:3" x14ac:dyDescent="0.25">
      <c r="A551" t="s">
        <v>6164</v>
      </c>
      <c r="B551" t="s">
        <v>39</v>
      </c>
      <c r="C551" s="1"/>
    </row>
    <row r="552" spans="1:3" x14ac:dyDescent="0.25">
      <c r="A552" t="s">
        <v>6165</v>
      </c>
      <c r="B552" t="s">
        <v>6962</v>
      </c>
      <c r="C552" s="1">
        <v>45729</v>
      </c>
    </row>
    <row r="553" spans="1:3" x14ac:dyDescent="0.25">
      <c r="A553" t="s">
        <v>6166</v>
      </c>
      <c r="B553" t="s">
        <v>6962</v>
      </c>
      <c r="C553" s="1">
        <v>45728</v>
      </c>
    </row>
    <row r="554" spans="1:3" x14ac:dyDescent="0.25">
      <c r="A554" t="s">
        <v>6167</v>
      </c>
      <c r="B554" t="s">
        <v>6962</v>
      </c>
      <c r="C554" s="1">
        <v>45731</v>
      </c>
    </row>
    <row r="555" spans="1:3" x14ac:dyDescent="0.25">
      <c r="A555" t="s">
        <v>6168</v>
      </c>
      <c r="B555" t="s">
        <v>6962</v>
      </c>
      <c r="C555" s="1">
        <v>45745</v>
      </c>
    </row>
    <row r="556" spans="1:3" x14ac:dyDescent="0.25">
      <c r="A556" t="s">
        <v>6169</v>
      </c>
      <c r="B556" t="s">
        <v>6962</v>
      </c>
      <c r="C556" s="1">
        <v>45728</v>
      </c>
    </row>
    <row r="557" spans="1:3" x14ac:dyDescent="0.25">
      <c r="A557" t="s">
        <v>6170</v>
      </c>
      <c r="B557" t="s">
        <v>6962</v>
      </c>
      <c r="C557" s="1">
        <v>45765</v>
      </c>
    </row>
    <row r="558" spans="1:3" x14ac:dyDescent="0.25">
      <c r="A558" t="s">
        <v>6171</v>
      </c>
      <c r="B558" t="s">
        <v>6962</v>
      </c>
      <c r="C558" s="1">
        <v>45727</v>
      </c>
    </row>
    <row r="559" spans="1:3" x14ac:dyDescent="0.25">
      <c r="A559" t="s">
        <v>6172</v>
      </c>
      <c r="B559" t="s">
        <v>39</v>
      </c>
      <c r="C559" s="1"/>
    </row>
    <row r="560" spans="1:3" x14ac:dyDescent="0.25">
      <c r="A560" t="s">
        <v>6173</v>
      </c>
      <c r="B560" t="s">
        <v>6962</v>
      </c>
      <c r="C560" s="1">
        <v>45806</v>
      </c>
    </row>
    <row r="561" spans="1:3" x14ac:dyDescent="0.25">
      <c r="A561" t="s">
        <v>6174</v>
      </c>
      <c r="B561" t="s">
        <v>6963</v>
      </c>
      <c r="C561" s="1"/>
    </row>
    <row r="562" spans="1:3" x14ac:dyDescent="0.25">
      <c r="A562" t="s">
        <v>6175</v>
      </c>
      <c r="B562" t="s">
        <v>6963</v>
      </c>
      <c r="C562" s="1"/>
    </row>
    <row r="563" spans="1:3" x14ac:dyDescent="0.25">
      <c r="A563" t="s">
        <v>6176</v>
      </c>
      <c r="B563" t="s">
        <v>6963</v>
      </c>
      <c r="C563" s="1"/>
    </row>
    <row r="564" spans="1:3" x14ac:dyDescent="0.25">
      <c r="A564" t="s">
        <v>6177</v>
      </c>
      <c r="B564" t="s">
        <v>39</v>
      </c>
      <c r="C564" s="1"/>
    </row>
    <row r="565" spans="1:3" x14ac:dyDescent="0.25">
      <c r="A565" t="s">
        <v>6178</v>
      </c>
      <c r="B565" t="s">
        <v>6963</v>
      </c>
      <c r="C565" s="1"/>
    </row>
    <row r="566" spans="1:3" x14ac:dyDescent="0.25">
      <c r="A566" t="s">
        <v>6179</v>
      </c>
      <c r="B566" t="s">
        <v>6962</v>
      </c>
      <c r="C566" s="1">
        <v>45749</v>
      </c>
    </row>
    <row r="567" spans="1:3" x14ac:dyDescent="0.25">
      <c r="A567" t="s">
        <v>6180</v>
      </c>
      <c r="B567" t="s">
        <v>6962</v>
      </c>
      <c r="C567" s="1">
        <v>45721</v>
      </c>
    </row>
    <row r="568" spans="1:3" x14ac:dyDescent="0.25">
      <c r="A568" t="s">
        <v>6181</v>
      </c>
      <c r="B568" t="s">
        <v>6962</v>
      </c>
      <c r="C568" s="1">
        <v>45719</v>
      </c>
    </row>
    <row r="569" spans="1:3" x14ac:dyDescent="0.25">
      <c r="A569" t="s">
        <v>6182</v>
      </c>
      <c r="B569" t="s">
        <v>6962</v>
      </c>
      <c r="C569" s="1">
        <v>45756</v>
      </c>
    </row>
    <row r="570" spans="1:3" x14ac:dyDescent="0.25">
      <c r="A570" t="s">
        <v>6183</v>
      </c>
      <c r="B570" t="s">
        <v>6962</v>
      </c>
      <c r="C570" s="1">
        <v>45768</v>
      </c>
    </row>
    <row r="571" spans="1:3" x14ac:dyDescent="0.25">
      <c r="A571" t="s">
        <v>6184</v>
      </c>
      <c r="B571" t="s">
        <v>6962</v>
      </c>
      <c r="C571" s="1">
        <v>45728</v>
      </c>
    </row>
    <row r="572" spans="1:3" x14ac:dyDescent="0.25">
      <c r="A572" t="s">
        <v>6185</v>
      </c>
      <c r="B572" t="s">
        <v>39</v>
      </c>
      <c r="C572" s="1"/>
    </row>
    <row r="573" spans="1:3" x14ac:dyDescent="0.25">
      <c r="A573" t="s">
        <v>6186</v>
      </c>
      <c r="B573" t="s">
        <v>6962</v>
      </c>
      <c r="C573" s="1">
        <v>45741</v>
      </c>
    </row>
    <row r="574" spans="1:3" x14ac:dyDescent="0.25">
      <c r="A574" t="s">
        <v>6187</v>
      </c>
      <c r="B574" t="s">
        <v>6962</v>
      </c>
      <c r="C574" s="1">
        <v>45736</v>
      </c>
    </row>
    <row r="575" spans="1:3" x14ac:dyDescent="0.25">
      <c r="A575" t="s">
        <v>6188</v>
      </c>
      <c r="B575" t="s">
        <v>6962</v>
      </c>
      <c r="C575" s="1">
        <v>45770</v>
      </c>
    </row>
    <row r="576" spans="1:3" x14ac:dyDescent="0.25">
      <c r="A576" t="s">
        <v>6189</v>
      </c>
      <c r="B576" t="s">
        <v>6962</v>
      </c>
      <c r="C576" s="1">
        <v>45740</v>
      </c>
    </row>
    <row r="577" spans="1:3" x14ac:dyDescent="0.25">
      <c r="A577" t="s">
        <v>6190</v>
      </c>
      <c r="B577" t="s">
        <v>6962</v>
      </c>
      <c r="C577" s="1">
        <v>45723</v>
      </c>
    </row>
    <row r="578" spans="1:3" x14ac:dyDescent="0.25">
      <c r="A578" t="s">
        <v>6134</v>
      </c>
      <c r="B578" t="s">
        <v>6962</v>
      </c>
      <c r="C578" s="1">
        <v>45721</v>
      </c>
    </row>
    <row r="579" spans="1:3" x14ac:dyDescent="0.25">
      <c r="A579" t="s">
        <v>6134</v>
      </c>
      <c r="B579" t="s">
        <v>6963</v>
      </c>
      <c r="C579" s="1"/>
    </row>
    <row r="580" spans="1:3" x14ac:dyDescent="0.25">
      <c r="A580" t="s">
        <v>6191</v>
      </c>
      <c r="B580" t="s">
        <v>6962</v>
      </c>
      <c r="C580" s="1">
        <v>45721</v>
      </c>
    </row>
    <row r="581" spans="1:3" x14ac:dyDescent="0.25">
      <c r="A581" t="s">
        <v>6191</v>
      </c>
      <c r="B581" t="s">
        <v>6963</v>
      </c>
      <c r="C581" s="1"/>
    </row>
    <row r="582" spans="1:3" x14ac:dyDescent="0.25">
      <c r="A582" t="s">
        <v>6192</v>
      </c>
      <c r="B582" t="s">
        <v>6962</v>
      </c>
      <c r="C582" s="1">
        <v>45721</v>
      </c>
    </row>
    <row r="583" spans="1:3" x14ac:dyDescent="0.25">
      <c r="A583" t="s">
        <v>6192</v>
      </c>
      <c r="B583" t="s">
        <v>6963</v>
      </c>
      <c r="C583" s="1"/>
    </row>
    <row r="584" spans="1:3" x14ac:dyDescent="0.25">
      <c r="A584" t="s">
        <v>6193</v>
      </c>
      <c r="B584" t="s">
        <v>6962</v>
      </c>
      <c r="C584" s="1">
        <v>45737</v>
      </c>
    </row>
    <row r="585" spans="1:3" x14ac:dyDescent="0.25">
      <c r="A585" t="s">
        <v>6194</v>
      </c>
      <c r="B585" t="s">
        <v>6962</v>
      </c>
      <c r="C585" s="1">
        <v>45712</v>
      </c>
    </row>
    <row r="586" spans="1:3" x14ac:dyDescent="0.25">
      <c r="A586" t="s">
        <v>6195</v>
      </c>
      <c r="B586" t="s">
        <v>6962</v>
      </c>
      <c r="C586" s="1">
        <v>45717</v>
      </c>
    </row>
    <row r="587" spans="1:3" x14ac:dyDescent="0.25">
      <c r="A587" t="s">
        <v>6196</v>
      </c>
      <c r="B587" t="s">
        <v>6962</v>
      </c>
      <c r="C587" s="1">
        <v>45721</v>
      </c>
    </row>
    <row r="588" spans="1:3" x14ac:dyDescent="0.25">
      <c r="A588" t="s">
        <v>6197</v>
      </c>
      <c r="B588" t="s">
        <v>39</v>
      </c>
      <c r="C588" s="1"/>
    </row>
    <row r="589" spans="1:3" x14ac:dyDescent="0.25">
      <c r="A589" t="s">
        <v>6198</v>
      </c>
      <c r="B589" t="s">
        <v>6963</v>
      </c>
      <c r="C589" s="1"/>
    </row>
    <row r="590" spans="1:3" x14ac:dyDescent="0.25">
      <c r="A590" t="s">
        <v>6199</v>
      </c>
      <c r="B590" t="s">
        <v>6962</v>
      </c>
      <c r="C590" s="1">
        <v>45722</v>
      </c>
    </row>
    <row r="591" spans="1:3" x14ac:dyDescent="0.25">
      <c r="A591" t="s">
        <v>6200</v>
      </c>
      <c r="B591" t="s">
        <v>6962</v>
      </c>
      <c r="C591" s="1">
        <v>45825</v>
      </c>
    </row>
    <row r="592" spans="1:3" x14ac:dyDescent="0.25">
      <c r="A592" t="s">
        <v>6201</v>
      </c>
      <c r="B592" t="s">
        <v>6962</v>
      </c>
      <c r="C592" s="1">
        <v>45742</v>
      </c>
    </row>
    <row r="593" spans="1:3" x14ac:dyDescent="0.25">
      <c r="A593" t="s">
        <v>6202</v>
      </c>
      <c r="B593" t="s">
        <v>6962</v>
      </c>
      <c r="C593" s="1">
        <v>45790</v>
      </c>
    </row>
    <row r="594" spans="1:3" x14ac:dyDescent="0.25">
      <c r="A594" t="s">
        <v>6203</v>
      </c>
      <c r="B594" t="s">
        <v>6962</v>
      </c>
      <c r="C594" s="1">
        <v>45735</v>
      </c>
    </row>
    <row r="595" spans="1:3" x14ac:dyDescent="0.25">
      <c r="A595" t="s">
        <v>6204</v>
      </c>
      <c r="B595" t="s">
        <v>6962</v>
      </c>
      <c r="C595" s="1">
        <v>45722</v>
      </c>
    </row>
    <row r="596" spans="1:3" x14ac:dyDescent="0.25">
      <c r="A596" t="s">
        <v>6205</v>
      </c>
      <c r="B596" t="s">
        <v>6963</v>
      </c>
      <c r="C596" s="1"/>
    </row>
    <row r="597" spans="1:3" x14ac:dyDescent="0.25">
      <c r="A597" t="s">
        <v>6206</v>
      </c>
      <c r="B597" t="s">
        <v>6962</v>
      </c>
      <c r="C597" s="1">
        <v>45722</v>
      </c>
    </row>
    <row r="598" spans="1:3" x14ac:dyDescent="0.25">
      <c r="A598" t="s">
        <v>6207</v>
      </c>
      <c r="B598" t="s">
        <v>6962</v>
      </c>
      <c r="C598" s="1">
        <v>45726</v>
      </c>
    </row>
    <row r="599" spans="1:3" x14ac:dyDescent="0.25">
      <c r="A599" t="s">
        <v>6208</v>
      </c>
      <c r="B599" t="s">
        <v>6962</v>
      </c>
      <c r="C599" s="1">
        <v>45719</v>
      </c>
    </row>
    <row r="600" spans="1:3" x14ac:dyDescent="0.25">
      <c r="A600" t="s">
        <v>6209</v>
      </c>
      <c r="B600" t="s">
        <v>6962</v>
      </c>
      <c r="C600" s="1">
        <v>45721</v>
      </c>
    </row>
    <row r="601" spans="1:3" x14ac:dyDescent="0.25">
      <c r="A601" t="s">
        <v>6210</v>
      </c>
      <c r="B601" t="s">
        <v>6962</v>
      </c>
      <c r="C601" s="1">
        <v>45737</v>
      </c>
    </row>
    <row r="602" spans="1:3" x14ac:dyDescent="0.25">
      <c r="A602" t="s">
        <v>6211</v>
      </c>
      <c r="B602" t="s">
        <v>6962</v>
      </c>
      <c r="C602" s="1">
        <v>45729</v>
      </c>
    </row>
    <row r="603" spans="1:3" x14ac:dyDescent="0.25">
      <c r="A603" t="s">
        <v>6212</v>
      </c>
      <c r="B603" t="s">
        <v>6962</v>
      </c>
      <c r="C603" s="1">
        <v>45808</v>
      </c>
    </row>
    <row r="604" spans="1:3" x14ac:dyDescent="0.25">
      <c r="A604" t="s">
        <v>6213</v>
      </c>
      <c r="B604" t="s">
        <v>6962</v>
      </c>
      <c r="C604" s="1">
        <v>45728</v>
      </c>
    </row>
    <row r="605" spans="1:3" x14ac:dyDescent="0.25">
      <c r="A605" t="s">
        <v>6214</v>
      </c>
      <c r="B605" t="s">
        <v>6962</v>
      </c>
      <c r="C605" s="1">
        <v>45734</v>
      </c>
    </row>
    <row r="606" spans="1:3" x14ac:dyDescent="0.25">
      <c r="A606" t="s">
        <v>6215</v>
      </c>
      <c r="B606" t="s">
        <v>6962</v>
      </c>
      <c r="C606" s="1">
        <v>45721</v>
      </c>
    </row>
    <row r="607" spans="1:3" x14ac:dyDescent="0.25">
      <c r="A607" t="s">
        <v>6216</v>
      </c>
      <c r="B607" t="s">
        <v>6962</v>
      </c>
      <c r="C607" s="1">
        <v>45735</v>
      </c>
    </row>
    <row r="608" spans="1:3" x14ac:dyDescent="0.25">
      <c r="A608" t="s">
        <v>6217</v>
      </c>
      <c r="B608" t="s">
        <v>6963</v>
      </c>
      <c r="C608" s="1"/>
    </row>
    <row r="609" spans="1:3" x14ac:dyDescent="0.25">
      <c r="A609" t="s">
        <v>6218</v>
      </c>
      <c r="B609" t="s">
        <v>6963</v>
      </c>
      <c r="C609" s="1"/>
    </row>
    <row r="610" spans="1:3" x14ac:dyDescent="0.25">
      <c r="A610" t="s">
        <v>6219</v>
      </c>
      <c r="B610" t="s">
        <v>6963</v>
      </c>
      <c r="C610" s="1"/>
    </row>
    <row r="611" spans="1:3" x14ac:dyDescent="0.25">
      <c r="A611" t="s">
        <v>6220</v>
      </c>
      <c r="B611" t="s">
        <v>6962</v>
      </c>
      <c r="C611" s="1">
        <v>45721</v>
      </c>
    </row>
    <row r="612" spans="1:3" x14ac:dyDescent="0.25">
      <c r="A612" t="s">
        <v>6221</v>
      </c>
      <c r="B612" t="s">
        <v>6962</v>
      </c>
      <c r="C612" s="1">
        <v>45720</v>
      </c>
    </row>
    <row r="613" spans="1:3" x14ac:dyDescent="0.25">
      <c r="A613" t="s">
        <v>6222</v>
      </c>
      <c r="B613" t="s">
        <v>6962</v>
      </c>
      <c r="C613" s="1">
        <v>45734</v>
      </c>
    </row>
    <row r="614" spans="1:3" x14ac:dyDescent="0.25">
      <c r="A614" t="s">
        <v>6223</v>
      </c>
      <c r="B614" t="s">
        <v>6962</v>
      </c>
      <c r="C614" s="1">
        <v>45761</v>
      </c>
    </row>
    <row r="615" spans="1:3" x14ac:dyDescent="0.25">
      <c r="A615" t="s">
        <v>6224</v>
      </c>
      <c r="B615" t="s">
        <v>6962</v>
      </c>
      <c r="C615" s="1">
        <v>45741</v>
      </c>
    </row>
    <row r="616" spans="1:3" x14ac:dyDescent="0.25">
      <c r="A616" t="s">
        <v>6225</v>
      </c>
      <c r="B616" t="s">
        <v>6962</v>
      </c>
      <c r="C616" s="1">
        <v>45729</v>
      </c>
    </row>
    <row r="617" spans="1:3" x14ac:dyDescent="0.25">
      <c r="A617" t="s">
        <v>6226</v>
      </c>
      <c r="B617" t="s">
        <v>39</v>
      </c>
      <c r="C617" s="1"/>
    </row>
    <row r="618" spans="1:3" x14ac:dyDescent="0.25">
      <c r="A618" t="s">
        <v>6227</v>
      </c>
      <c r="B618" t="s">
        <v>6962</v>
      </c>
      <c r="C618" s="1">
        <v>45721</v>
      </c>
    </row>
    <row r="619" spans="1:3" x14ac:dyDescent="0.25">
      <c r="A619" t="s">
        <v>6228</v>
      </c>
      <c r="B619" t="s">
        <v>6962</v>
      </c>
      <c r="C619" s="1">
        <v>45737</v>
      </c>
    </row>
    <row r="620" spans="1:3" x14ac:dyDescent="0.25">
      <c r="A620" t="s">
        <v>6229</v>
      </c>
      <c r="B620" t="s">
        <v>6963</v>
      </c>
      <c r="C620" s="1"/>
    </row>
    <row r="621" spans="1:3" x14ac:dyDescent="0.25">
      <c r="A621" t="s">
        <v>6230</v>
      </c>
      <c r="B621" t="s">
        <v>6962</v>
      </c>
      <c r="C621" s="1">
        <v>45730</v>
      </c>
    </row>
    <row r="622" spans="1:3" x14ac:dyDescent="0.25">
      <c r="A622" t="s">
        <v>6231</v>
      </c>
      <c r="B622" t="s">
        <v>6962</v>
      </c>
      <c r="C622" s="1">
        <v>45765</v>
      </c>
    </row>
    <row r="623" spans="1:3" x14ac:dyDescent="0.25">
      <c r="A623" t="s">
        <v>6232</v>
      </c>
      <c r="B623" t="s">
        <v>39</v>
      </c>
      <c r="C623" s="1"/>
    </row>
    <row r="624" spans="1:3" x14ac:dyDescent="0.25">
      <c r="A624" t="s">
        <v>6233</v>
      </c>
      <c r="B624" t="s">
        <v>6962</v>
      </c>
      <c r="C624" s="1">
        <v>45766</v>
      </c>
    </row>
    <row r="625" spans="1:3" x14ac:dyDescent="0.25">
      <c r="A625" t="s">
        <v>6234</v>
      </c>
      <c r="B625" t="s">
        <v>6962</v>
      </c>
      <c r="C625" s="1">
        <v>45722</v>
      </c>
    </row>
    <row r="626" spans="1:3" x14ac:dyDescent="0.25">
      <c r="A626" t="s">
        <v>6235</v>
      </c>
      <c r="B626" t="s">
        <v>6962</v>
      </c>
      <c r="C626" s="1">
        <v>45790</v>
      </c>
    </row>
    <row r="627" spans="1:3" x14ac:dyDescent="0.25">
      <c r="A627" t="s">
        <v>6236</v>
      </c>
      <c r="B627" t="s">
        <v>6962</v>
      </c>
      <c r="C627" s="1">
        <v>45742</v>
      </c>
    </row>
    <row r="628" spans="1:3" x14ac:dyDescent="0.25">
      <c r="A628" t="s">
        <v>6237</v>
      </c>
      <c r="B628" t="s">
        <v>6962</v>
      </c>
      <c r="C628" s="1">
        <v>45717</v>
      </c>
    </row>
    <row r="629" spans="1:3" x14ac:dyDescent="0.25">
      <c r="A629" t="s">
        <v>6238</v>
      </c>
      <c r="B629" t="s">
        <v>6962</v>
      </c>
      <c r="C629" s="1">
        <v>45742</v>
      </c>
    </row>
    <row r="630" spans="1:3" x14ac:dyDescent="0.25">
      <c r="A630" t="s">
        <v>6239</v>
      </c>
      <c r="B630" t="s">
        <v>39</v>
      </c>
      <c r="C630" s="1"/>
    </row>
    <row r="631" spans="1:3" x14ac:dyDescent="0.25">
      <c r="A631" t="s">
        <v>6240</v>
      </c>
      <c r="B631" t="s">
        <v>39</v>
      </c>
      <c r="C631" s="1"/>
    </row>
    <row r="632" spans="1:3" x14ac:dyDescent="0.25">
      <c r="A632" t="s">
        <v>6241</v>
      </c>
      <c r="B632" t="s">
        <v>6963</v>
      </c>
      <c r="C632" s="1"/>
    </row>
    <row r="633" spans="1:3" x14ac:dyDescent="0.25">
      <c r="A633" t="s">
        <v>6242</v>
      </c>
      <c r="B633" t="s">
        <v>6964</v>
      </c>
      <c r="C633" s="1">
        <v>45743</v>
      </c>
    </row>
    <row r="634" spans="1:3" x14ac:dyDescent="0.25">
      <c r="A634" t="s">
        <v>6243</v>
      </c>
      <c r="B634" t="s">
        <v>6962</v>
      </c>
      <c r="C634" s="1">
        <v>45730</v>
      </c>
    </row>
    <row r="635" spans="1:3" x14ac:dyDescent="0.25">
      <c r="A635" t="s">
        <v>6244</v>
      </c>
      <c r="B635" t="s">
        <v>6962</v>
      </c>
      <c r="C635" s="1">
        <v>45726</v>
      </c>
    </row>
    <row r="636" spans="1:3" x14ac:dyDescent="0.25">
      <c r="A636" t="s">
        <v>6245</v>
      </c>
      <c r="B636" t="s">
        <v>6962</v>
      </c>
      <c r="C636" s="1">
        <v>45734</v>
      </c>
    </row>
    <row r="637" spans="1:3" x14ac:dyDescent="0.25">
      <c r="A637" t="s">
        <v>6246</v>
      </c>
      <c r="B637" t="s">
        <v>6962</v>
      </c>
      <c r="C637" s="1">
        <v>45722</v>
      </c>
    </row>
    <row r="638" spans="1:3" x14ac:dyDescent="0.25">
      <c r="A638" t="s">
        <v>6247</v>
      </c>
      <c r="B638" t="s">
        <v>6962</v>
      </c>
      <c r="C638" s="1">
        <v>45727</v>
      </c>
    </row>
    <row r="639" spans="1:3" x14ac:dyDescent="0.25">
      <c r="A639" t="s">
        <v>6248</v>
      </c>
      <c r="B639" t="s">
        <v>6962</v>
      </c>
      <c r="C639" s="1">
        <v>45750</v>
      </c>
    </row>
    <row r="640" spans="1:3" x14ac:dyDescent="0.25">
      <c r="A640" t="s">
        <v>6249</v>
      </c>
      <c r="B640" t="s">
        <v>6962</v>
      </c>
      <c r="C640" s="1">
        <v>45742</v>
      </c>
    </row>
    <row r="641" spans="1:3" x14ac:dyDescent="0.25">
      <c r="A641" t="s">
        <v>6250</v>
      </c>
      <c r="B641" t="s">
        <v>6962</v>
      </c>
      <c r="C641" s="1">
        <v>45719</v>
      </c>
    </row>
    <row r="642" spans="1:3" x14ac:dyDescent="0.25">
      <c r="A642" t="s">
        <v>6251</v>
      </c>
      <c r="B642" t="s">
        <v>6962</v>
      </c>
      <c r="C642" s="1">
        <v>45745</v>
      </c>
    </row>
    <row r="643" spans="1:3" x14ac:dyDescent="0.25">
      <c r="A643" t="s">
        <v>6252</v>
      </c>
      <c r="B643" t="s">
        <v>6962</v>
      </c>
      <c r="C643" s="1">
        <v>45721</v>
      </c>
    </row>
    <row r="644" spans="1:3" x14ac:dyDescent="0.25">
      <c r="A644" t="s">
        <v>6253</v>
      </c>
      <c r="B644" t="s">
        <v>6962</v>
      </c>
      <c r="C644" s="1">
        <v>45717</v>
      </c>
    </row>
    <row r="645" spans="1:3" x14ac:dyDescent="0.25">
      <c r="A645" t="s">
        <v>6254</v>
      </c>
      <c r="B645" t="s">
        <v>6962</v>
      </c>
      <c r="C645" s="1">
        <v>45729</v>
      </c>
    </row>
    <row r="646" spans="1:3" x14ac:dyDescent="0.25">
      <c r="A646" t="s">
        <v>6255</v>
      </c>
      <c r="B646" t="s">
        <v>6962</v>
      </c>
      <c r="C646" s="1">
        <v>45727</v>
      </c>
    </row>
    <row r="647" spans="1:3" x14ac:dyDescent="0.25">
      <c r="A647" t="s">
        <v>6256</v>
      </c>
      <c r="B647" t="s">
        <v>6962</v>
      </c>
      <c r="C647" s="1">
        <v>45747</v>
      </c>
    </row>
    <row r="648" spans="1:3" x14ac:dyDescent="0.25">
      <c r="A648" t="s">
        <v>6257</v>
      </c>
      <c r="B648" t="s">
        <v>6962</v>
      </c>
      <c r="C648" s="1">
        <v>45720</v>
      </c>
    </row>
    <row r="649" spans="1:3" x14ac:dyDescent="0.25">
      <c r="A649" t="s">
        <v>6258</v>
      </c>
      <c r="B649" t="s">
        <v>6962</v>
      </c>
      <c r="C649" s="1">
        <v>45771</v>
      </c>
    </row>
    <row r="650" spans="1:3" x14ac:dyDescent="0.25">
      <c r="A650" t="s">
        <v>6259</v>
      </c>
      <c r="B650" t="s">
        <v>6963</v>
      </c>
      <c r="C650" s="1"/>
    </row>
    <row r="651" spans="1:3" x14ac:dyDescent="0.25">
      <c r="A651" t="s">
        <v>6260</v>
      </c>
      <c r="B651" t="s">
        <v>6962</v>
      </c>
      <c r="C651" s="1">
        <v>45727</v>
      </c>
    </row>
    <row r="652" spans="1:3" x14ac:dyDescent="0.25">
      <c r="A652" t="s">
        <v>6261</v>
      </c>
      <c r="B652" t="s">
        <v>6962</v>
      </c>
      <c r="C652" s="1">
        <v>45821</v>
      </c>
    </row>
    <row r="653" spans="1:3" x14ac:dyDescent="0.25">
      <c r="A653" t="s">
        <v>6262</v>
      </c>
      <c r="B653" t="s">
        <v>6963</v>
      </c>
      <c r="C653" s="1"/>
    </row>
    <row r="654" spans="1:3" x14ac:dyDescent="0.25">
      <c r="A654" t="s">
        <v>6263</v>
      </c>
      <c r="B654" t="s">
        <v>6962</v>
      </c>
      <c r="C654" s="1">
        <v>45731</v>
      </c>
    </row>
    <row r="655" spans="1:3" x14ac:dyDescent="0.25">
      <c r="A655" t="s">
        <v>6264</v>
      </c>
      <c r="B655" t="s">
        <v>6962</v>
      </c>
      <c r="C655" s="1">
        <v>45722</v>
      </c>
    </row>
    <row r="656" spans="1:3" x14ac:dyDescent="0.25">
      <c r="A656" t="s">
        <v>6265</v>
      </c>
      <c r="B656" t="s">
        <v>6962</v>
      </c>
      <c r="C656" s="1">
        <v>45775</v>
      </c>
    </row>
    <row r="657" spans="1:3" x14ac:dyDescent="0.25">
      <c r="A657" t="s">
        <v>6266</v>
      </c>
      <c r="B657" t="s">
        <v>39</v>
      </c>
      <c r="C657" s="1"/>
    </row>
    <row r="658" spans="1:3" x14ac:dyDescent="0.25">
      <c r="A658" t="s">
        <v>6267</v>
      </c>
      <c r="B658" t="s">
        <v>6962</v>
      </c>
      <c r="C658" s="1">
        <v>45820</v>
      </c>
    </row>
    <row r="659" spans="1:3" x14ac:dyDescent="0.25">
      <c r="A659" t="s">
        <v>6268</v>
      </c>
      <c r="B659" t="s">
        <v>6963</v>
      </c>
      <c r="C659" s="1"/>
    </row>
    <row r="660" spans="1:3" x14ac:dyDescent="0.25">
      <c r="A660" t="s">
        <v>6269</v>
      </c>
      <c r="B660" t="s">
        <v>6962</v>
      </c>
      <c r="C660" s="1">
        <v>45729</v>
      </c>
    </row>
    <row r="661" spans="1:3" x14ac:dyDescent="0.25">
      <c r="A661" t="s">
        <v>6270</v>
      </c>
      <c r="B661" t="s">
        <v>6962</v>
      </c>
      <c r="C661" s="1">
        <v>45735</v>
      </c>
    </row>
    <row r="662" spans="1:3" x14ac:dyDescent="0.25">
      <c r="A662" t="s">
        <v>6271</v>
      </c>
      <c r="B662" t="s">
        <v>6962</v>
      </c>
      <c r="C662" s="1">
        <v>45727</v>
      </c>
    </row>
    <row r="663" spans="1:3" x14ac:dyDescent="0.25">
      <c r="A663" t="s">
        <v>6272</v>
      </c>
      <c r="B663" t="s">
        <v>39</v>
      </c>
      <c r="C663" s="1"/>
    </row>
    <row r="664" spans="1:3" x14ac:dyDescent="0.25">
      <c r="A664" t="s">
        <v>6273</v>
      </c>
      <c r="B664" t="s">
        <v>6962</v>
      </c>
      <c r="C664" s="1">
        <v>45761</v>
      </c>
    </row>
    <row r="665" spans="1:3" x14ac:dyDescent="0.25">
      <c r="A665" t="s">
        <v>6274</v>
      </c>
      <c r="B665" t="s">
        <v>6962</v>
      </c>
      <c r="C665" s="1">
        <v>45759</v>
      </c>
    </row>
    <row r="666" spans="1:3" x14ac:dyDescent="0.25">
      <c r="A666" t="s">
        <v>6275</v>
      </c>
      <c r="B666" t="s">
        <v>39</v>
      </c>
      <c r="C666" s="1"/>
    </row>
    <row r="667" spans="1:3" x14ac:dyDescent="0.25">
      <c r="A667" t="s">
        <v>6276</v>
      </c>
      <c r="B667" t="s">
        <v>6962</v>
      </c>
      <c r="C667" s="1">
        <v>45777</v>
      </c>
    </row>
    <row r="668" spans="1:3" x14ac:dyDescent="0.25">
      <c r="A668" t="s">
        <v>6277</v>
      </c>
      <c r="B668" t="s">
        <v>6962</v>
      </c>
      <c r="C668" s="1">
        <v>45832</v>
      </c>
    </row>
    <row r="669" spans="1:3" x14ac:dyDescent="0.25">
      <c r="A669" t="s">
        <v>6278</v>
      </c>
      <c r="B669" t="s">
        <v>6962</v>
      </c>
      <c r="C669" s="1">
        <v>45810</v>
      </c>
    </row>
    <row r="670" spans="1:3" x14ac:dyDescent="0.25">
      <c r="A670" t="s">
        <v>6279</v>
      </c>
      <c r="B670" t="s">
        <v>6962</v>
      </c>
      <c r="C670" s="1">
        <v>45741</v>
      </c>
    </row>
    <row r="671" spans="1:3" x14ac:dyDescent="0.25">
      <c r="A671" t="s">
        <v>6280</v>
      </c>
      <c r="B671" t="s">
        <v>6963</v>
      </c>
      <c r="C671" s="1">
        <v>45745</v>
      </c>
    </row>
    <row r="672" spans="1:3" x14ac:dyDescent="0.25">
      <c r="A672" t="s">
        <v>6281</v>
      </c>
      <c r="B672" t="s">
        <v>6962</v>
      </c>
      <c r="C672" s="1">
        <v>45733</v>
      </c>
    </row>
    <row r="673" spans="1:3" x14ac:dyDescent="0.25">
      <c r="A673" t="s">
        <v>6282</v>
      </c>
      <c r="B673" t="s">
        <v>6962</v>
      </c>
      <c r="C673" s="1">
        <v>45717</v>
      </c>
    </row>
    <row r="674" spans="1:3" x14ac:dyDescent="0.25">
      <c r="A674" t="s">
        <v>6283</v>
      </c>
      <c r="B674" t="s">
        <v>6962</v>
      </c>
      <c r="C674" s="1">
        <v>45734</v>
      </c>
    </row>
    <row r="675" spans="1:3" x14ac:dyDescent="0.25">
      <c r="A675" t="s">
        <v>6284</v>
      </c>
      <c r="B675" t="s">
        <v>6962</v>
      </c>
      <c r="C675" s="1">
        <v>45717</v>
      </c>
    </row>
    <row r="676" spans="1:3" x14ac:dyDescent="0.25">
      <c r="A676" t="s">
        <v>6285</v>
      </c>
      <c r="B676" t="s">
        <v>6962</v>
      </c>
      <c r="C676" s="1">
        <v>45734</v>
      </c>
    </row>
    <row r="677" spans="1:3" x14ac:dyDescent="0.25">
      <c r="A677" t="s">
        <v>6286</v>
      </c>
      <c r="B677" t="s">
        <v>39</v>
      </c>
      <c r="C677" s="1"/>
    </row>
    <row r="678" spans="1:3" x14ac:dyDescent="0.25">
      <c r="A678" t="s">
        <v>6287</v>
      </c>
      <c r="B678" t="s">
        <v>6962</v>
      </c>
      <c r="C678" s="1">
        <v>45733</v>
      </c>
    </row>
    <row r="679" spans="1:3" x14ac:dyDescent="0.25">
      <c r="A679" t="s">
        <v>6288</v>
      </c>
      <c r="B679" t="s">
        <v>6962</v>
      </c>
      <c r="C679" s="1">
        <v>45719</v>
      </c>
    </row>
    <row r="680" spans="1:3" x14ac:dyDescent="0.25">
      <c r="A680" t="s">
        <v>6289</v>
      </c>
      <c r="B680" t="s">
        <v>6963</v>
      </c>
      <c r="C680" s="1"/>
    </row>
    <row r="681" spans="1:3" x14ac:dyDescent="0.25">
      <c r="A681" t="s">
        <v>6290</v>
      </c>
      <c r="B681" t="s">
        <v>6963</v>
      </c>
      <c r="C681" s="1"/>
    </row>
    <row r="682" spans="1:3" x14ac:dyDescent="0.25">
      <c r="A682" t="s">
        <v>6291</v>
      </c>
      <c r="B682" t="s">
        <v>39</v>
      </c>
      <c r="C682" s="1"/>
    </row>
    <row r="683" spans="1:3" x14ac:dyDescent="0.25">
      <c r="A683" t="s">
        <v>6292</v>
      </c>
      <c r="B683" t="s">
        <v>6963</v>
      </c>
      <c r="C683" s="1"/>
    </row>
    <row r="684" spans="1:3" x14ac:dyDescent="0.25">
      <c r="A684" t="s">
        <v>6293</v>
      </c>
      <c r="B684" t="s">
        <v>6962</v>
      </c>
      <c r="C684" s="1">
        <v>45731</v>
      </c>
    </row>
    <row r="685" spans="1:3" x14ac:dyDescent="0.25">
      <c r="A685" t="s">
        <v>6294</v>
      </c>
      <c r="B685" t="s">
        <v>6963</v>
      </c>
      <c r="C685" s="1"/>
    </row>
    <row r="686" spans="1:3" x14ac:dyDescent="0.25">
      <c r="A686" t="s">
        <v>6295</v>
      </c>
      <c r="B686" t="s">
        <v>6962</v>
      </c>
      <c r="C686" s="1">
        <v>45719</v>
      </c>
    </row>
    <row r="687" spans="1:3" x14ac:dyDescent="0.25">
      <c r="A687" t="s">
        <v>6296</v>
      </c>
      <c r="B687" t="s">
        <v>6963</v>
      </c>
      <c r="C687" s="1"/>
    </row>
    <row r="688" spans="1:3" x14ac:dyDescent="0.25">
      <c r="A688" t="s">
        <v>6297</v>
      </c>
      <c r="B688" t="s">
        <v>6962</v>
      </c>
      <c r="C688" s="1">
        <v>45733</v>
      </c>
    </row>
    <row r="689" spans="1:3" x14ac:dyDescent="0.25">
      <c r="A689" t="s">
        <v>6298</v>
      </c>
      <c r="B689" t="s">
        <v>6962</v>
      </c>
      <c r="C689" s="1">
        <v>45715</v>
      </c>
    </row>
    <row r="690" spans="1:3" x14ac:dyDescent="0.25">
      <c r="A690" t="s">
        <v>6299</v>
      </c>
      <c r="B690" t="s">
        <v>6962</v>
      </c>
      <c r="C690" s="1">
        <v>45719</v>
      </c>
    </row>
    <row r="691" spans="1:3" x14ac:dyDescent="0.25">
      <c r="A691" t="s">
        <v>6300</v>
      </c>
      <c r="B691" t="s">
        <v>6962</v>
      </c>
      <c r="C691" s="1">
        <v>45807</v>
      </c>
    </row>
    <row r="692" spans="1:3" x14ac:dyDescent="0.25">
      <c r="A692" t="s">
        <v>6301</v>
      </c>
      <c r="B692" t="s">
        <v>6963</v>
      </c>
      <c r="C692" s="1"/>
    </row>
    <row r="693" spans="1:3" x14ac:dyDescent="0.25">
      <c r="A693" t="s">
        <v>6302</v>
      </c>
      <c r="B693" t="s">
        <v>6962</v>
      </c>
      <c r="C693" s="1">
        <v>45733</v>
      </c>
    </row>
    <row r="694" spans="1:3" x14ac:dyDescent="0.25">
      <c r="A694" t="s">
        <v>6303</v>
      </c>
      <c r="B694" t="s">
        <v>6962</v>
      </c>
      <c r="C694" s="1">
        <v>45721</v>
      </c>
    </row>
    <row r="695" spans="1:3" x14ac:dyDescent="0.25">
      <c r="A695" t="s">
        <v>6304</v>
      </c>
      <c r="B695" t="s">
        <v>39</v>
      </c>
      <c r="C695" s="1"/>
    </row>
    <row r="696" spans="1:3" x14ac:dyDescent="0.25">
      <c r="A696" t="s">
        <v>6305</v>
      </c>
      <c r="B696" t="s">
        <v>6962</v>
      </c>
      <c r="C696" s="1">
        <v>45730</v>
      </c>
    </row>
    <row r="697" spans="1:3" x14ac:dyDescent="0.25">
      <c r="A697" t="s">
        <v>6306</v>
      </c>
      <c r="B697" t="s">
        <v>6962</v>
      </c>
      <c r="C697" s="1">
        <v>45735</v>
      </c>
    </row>
    <row r="698" spans="1:3" x14ac:dyDescent="0.25">
      <c r="A698" t="s">
        <v>6307</v>
      </c>
      <c r="B698" t="s">
        <v>6962</v>
      </c>
      <c r="C698" s="1">
        <v>45717</v>
      </c>
    </row>
    <row r="699" spans="1:3" x14ac:dyDescent="0.25">
      <c r="A699" t="s">
        <v>6308</v>
      </c>
      <c r="B699" t="s">
        <v>6963</v>
      </c>
      <c r="C699" s="1"/>
    </row>
    <row r="700" spans="1:3" x14ac:dyDescent="0.25">
      <c r="A700" t="s">
        <v>6309</v>
      </c>
      <c r="B700" t="s">
        <v>39</v>
      </c>
      <c r="C700" s="1"/>
    </row>
    <row r="701" spans="1:3" x14ac:dyDescent="0.25">
      <c r="A701" t="s">
        <v>6310</v>
      </c>
      <c r="B701" t="s">
        <v>6962</v>
      </c>
      <c r="C701" s="1">
        <v>45798</v>
      </c>
    </row>
    <row r="702" spans="1:3" x14ac:dyDescent="0.25">
      <c r="A702" t="s">
        <v>6200</v>
      </c>
      <c r="B702" t="s">
        <v>6962</v>
      </c>
      <c r="C702" s="1">
        <v>45798</v>
      </c>
    </row>
    <row r="703" spans="1:3" x14ac:dyDescent="0.25">
      <c r="A703" t="s">
        <v>6184</v>
      </c>
      <c r="B703" t="s">
        <v>6963</v>
      </c>
      <c r="C703" s="1"/>
    </row>
    <row r="704" spans="1:3" x14ac:dyDescent="0.25">
      <c r="A704" t="s">
        <v>6184</v>
      </c>
      <c r="B704" t="s">
        <v>6963</v>
      </c>
      <c r="C704" s="1"/>
    </row>
    <row r="705" spans="1:3" x14ac:dyDescent="0.25">
      <c r="A705" t="s">
        <v>6184</v>
      </c>
      <c r="B705" t="s">
        <v>6962</v>
      </c>
      <c r="C705" s="1">
        <v>45727</v>
      </c>
    </row>
    <row r="706" spans="1:3" x14ac:dyDescent="0.25">
      <c r="A706" t="s">
        <v>6184</v>
      </c>
      <c r="B706" t="s">
        <v>6962</v>
      </c>
      <c r="C706" s="1">
        <v>45749</v>
      </c>
    </row>
    <row r="707" spans="1:3" x14ac:dyDescent="0.25">
      <c r="A707" t="s">
        <v>6311</v>
      </c>
      <c r="B707" t="s">
        <v>6962</v>
      </c>
      <c r="C707" s="1">
        <v>45722</v>
      </c>
    </row>
    <row r="708" spans="1:3" x14ac:dyDescent="0.25">
      <c r="A708" t="s">
        <v>6312</v>
      </c>
      <c r="B708" t="s">
        <v>6962</v>
      </c>
      <c r="C708" s="1">
        <v>45724</v>
      </c>
    </row>
    <row r="709" spans="1:3" x14ac:dyDescent="0.25">
      <c r="A709" t="s">
        <v>6313</v>
      </c>
      <c r="B709" t="s">
        <v>6962</v>
      </c>
      <c r="C709" s="1">
        <v>45766</v>
      </c>
    </row>
    <row r="710" spans="1:3" x14ac:dyDescent="0.25">
      <c r="A710" t="s">
        <v>6314</v>
      </c>
      <c r="B710" t="s">
        <v>6962</v>
      </c>
      <c r="C710" s="1">
        <v>45719</v>
      </c>
    </row>
    <row r="711" spans="1:3" x14ac:dyDescent="0.25">
      <c r="A711" t="s">
        <v>6315</v>
      </c>
      <c r="B711" t="s">
        <v>6963</v>
      </c>
      <c r="C711" s="1"/>
    </row>
    <row r="712" spans="1:3" x14ac:dyDescent="0.25">
      <c r="A712" t="s">
        <v>6316</v>
      </c>
      <c r="B712" t="s">
        <v>6963</v>
      </c>
      <c r="C712" s="1"/>
    </row>
    <row r="713" spans="1:3" x14ac:dyDescent="0.25">
      <c r="A713" t="s">
        <v>6317</v>
      </c>
      <c r="B713" t="s">
        <v>6962</v>
      </c>
      <c r="C713" s="1">
        <v>45738</v>
      </c>
    </row>
    <row r="714" spans="1:3" x14ac:dyDescent="0.25">
      <c r="A714" t="s">
        <v>6318</v>
      </c>
      <c r="B714" t="s">
        <v>6962</v>
      </c>
      <c r="C714" s="1">
        <v>45769</v>
      </c>
    </row>
    <row r="715" spans="1:3" x14ac:dyDescent="0.25">
      <c r="A715" t="s">
        <v>6319</v>
      </c>
      <c r="B715" t="s">
        <v>6962</v>
      </c>
      <c r="C715" s="1">
        <v>45771</v>
      </c>
    </row>
    <row r="716" spans="1:3" x14ac:dyDescent="0.25">
      <c r="A716" t="s">
        <v>6320</v>
      </c>
      <c r="B716" t="s">
        <v>39</v>
      </c>
      <c r="C716" s="1"/>
    </row>
    <row r="717" spans="1:3" x14ac:dyDescent="0.25">
      <c r="A717" t="s">
        <v>6321</v>
      </c>
      <c r="B717" t="s">
        <v>6962</v>
      </c>
      <c r="C717" s="1">
        <v>45726</v>
      </c>
    </row>
    <row r="718" spans="1:3" x14ac:dyDescent="0.25">
      <c r="A718" t="s">
        <v>6322</v>
      </c>
      <c r="B718" t="s">
        <v>6963</v>
      </c>
      <c r="C718" s="1"/>
    </row>
    <row r="719" spans="1:3" x14ac:dyDescent="0.25">
      <c r="A719" t="s">
        <v>6323</v>
      </c>
      <c r="B719" t="s">
        <v>6962</v>
      </c>
      <c r="C719" s="1">
        <v>45728</v>
      </c>
    </row>
    <row r="720" spans="1:3" x14ac:dyDescent="0.25">
      <c r="A720" t="s">
        <v>6324</v>
      </c>
      <c r="B720" t="s">
        <v>6963</v>
      </c>
      <c r="C720" s="1"/>
    </row>
    <row r="721" spans="1:3" x14ac:dyDescent="0.25">
      <c r="A721" t="s">
        <v>6325</v>
      </c>
      <c r="B721" t="s">
        <v>39</v>
      </c>
      <c r="C721" s="1"/>
    </row>
    <row r="722" spans="1:3" x14ac:dyDescent="0.25">
      <c r="A722" t="s">
        <v>6326</v>
      </c>
      <c r="B722" t="s">
        <v>6962</v>
      </c>
      <c r="C722" s="1">
        <v>45726</v>
      </c>
    </row>
    <row r="723" spans="1:3" x14ac:dyDescent="0.25">
      <c r="A723" t="s">
        <v>6327</v>
      </c>
      <c r="B723" t="s">
        <v>6962</v>
      </c>
      <c r="C723" s="1">
        <v>45729</v>
      </c>
    </row>
    <row r="724" spans="1:3" x14ac:dyDescent="0.25">
      <c r="A724" t="s">
        <v>6328</v>
      </c>
      <c r="B724" t="s">
        <v>6963</v>
      </c>
      <c r="C724" s="1"/>
    </row>
    <row r="725" spans="1:3" x14ac:dyDescent="0.25">
      <c r="A725" t="s">
        <v>6329</v>
      </c>
      <c r="B725" t="s">
        <v>39</v>
      </c>
      <c r="C725" s="1"/>
    </row>
    <row r="726" spans="1:3" x14ac:dyDescent="0.25">
      <c r="A726" t="s">
        <v>6330</v>
      </c>
      <c r="B726" t="s">
        <v>6962</v>
      </c>
      <c r="C726" s="1">
        <v>45807</v>
      </c>
    </row>
    <row r="727" spans="1:3" x14ac:dyDescent="0.25">
      <c r="A727" t="s">
        <v>6331</v>
      </c>
      <c r="B727" t="s">
        <v>6962</v>
      </c>
      <c r="C727" s="1">
        <v>45729</v>
      </c>
    </row>
    <row r="728" spans="1:3" x14ac:dyDescent="0.25">
      <c r="A728" t="s">
        <v>6332</v>
      </c>
      <c r="B728" t="s">
        <v>6962</v>
      </c>
      <c r="C728" s="1">
        <v>45807</v>
      </c>
    </row>
    <row r="729" spans="1:3" x14ac:dyDescent="0.25">
      <c r="A729" t="s">
        <v>6333</v>
      </c>
      <c r="B729" t="s">
        <v>6962</v>
      </c>
      <c r="C729" s="1">
        <v>45724</v>
      </c>
    </row>
    <row r="730" spans="1:3" x14ac:dyDescent="0.25">
      <c r="A730" t="s">
        <v>6334</v>
      </c>
      <c r="B730" t="s">
        <v>6963</v>
      </c>
      <c r="C730" s="1"/>
    </row>
    <row r="731" spans="1:3" x14ac:dyDescent="0.25">
      <c r="A731" t="s">
        <v>6335</v>
      </c>
      <c r="B731" t="s">
        <v>6963</v>
      </c>
      <c r="C731" s="1"/>
    </row>
    <row r="732" spans="1:3" x14ac:dyDescent="0.25">
      <c r="A732" t="s">
        <v>6336</v>
      </c>
      <c r="B732" t="s">
        <v>6962</v>
      </c>
      <c r="C732" s="1">
        <v>45785</v>
      </c>
    </row>
    <row r="733" spans="1:3" x14ac:dyDescent="0.25">
      <c r="A733" t="s">
        <v>6337</v>
      </c>
      <c r="B733" t="s">
        <v>6962</v>
      </c>
      <c r="C733" s="1">
        <v>45825</v>
      </c>
    </row>
    <row r="734" spans="1:3" x14ac:dyDescent="0.25">
      <c r="A734" t="s">
        <v>6338</v>
      </c>
      <c r="B734" t="s">
        <v>6962</v>
      </c>
      <c r="C734" s="1">
        <v>45727</v>
      </c>
    </row>
    <row r="735" spans="1:3" x14ac:dyDescent="0.25">
      <c r="A735" t="s">
        <v>6339</v>
      </c>
      <c r="B735" t="s">
        <v>6962</v>
      </c>
      <c r="C735" s="1">
        <v>45722</v>
      </c>
    </row>
    <row r="736" spans="1:3" x14ac:dyDescent="0.25">
      <c r="A736" t="s">
        <v>6340</v>
      </c>
      <c r="B736" t="s">
        <v>6962</v>
      </c>
      <c r="C736" s="1">
        <v>45724</v>
      </c>
    </row>
    <row r="737" spans="1:3" x14ac:dyDescent="0.25">
      <c r="A737" t="s">
        <v>6341</v>
      </c>
      <c r="B737" t="s">
        <v>6962</v>
      </c>
      <c r="C737" s="1">
        <v>45731</v>
      </c>
    </row>
    <row r="738" spans="1:3" x14ac:dyDescent="0.25">
      <c r="A738" t="s">
        <v>6342</v>
      </c>
      <c r="B738" t="s">
        <v>39</v>
      </c>
      <c r="C738" s="1"/>
    </row>
    <row r="739" spans="1:3" x14ac:dyDescent="0.25">
      <c r="A739" t="s">
        <v>6343</v>
      </c>
      <c r="B739" t="s">
        <v>6963</v>
      </c>
      <c r="C739" s="1"/>
    </row>
    <row r="740" spans="1:3" x14ac:dyDescent="0.25">
      <c r="A740" t="s">
        <v>6344</v>
      </c>
      <c r="B740" t="s">
        <v>6963</v>
      </c>
      <c r="C740" s="1"/>
    </row>
    <row r="741" spans="1:3" x14ac:dyDescent="0.25">
      <c r="A741" t="s">
        <v>6345</v>
      </c>
      <c r="B741" t="s">
        <v>6962</v>
      </c>
      <c r="C741" s="1">
        <v>45733</v>
      </c>
    </row>
    <row r="742" spans="1:3" x14ac:dyDescent="0.25">
      <c r="A742" t="s">
        <v>6346</v>
      </c>
      <c r="B742" t="s">
        <v>6962</v>
      </c>
      <c r="C742" s="1">
        <v>45721</v>
      </c>
    </row>
    <row r="743" spans="1:3" x14ac:dyDescent="0.25">
      <c r="A743" t="s">
        <v>6347</v>
      </c>
      <c r="B743" t="s">
        <v>39</v>
      </c>
      <c r="C743" s="1"/>
    </row>
    <row r="744" spans="1:3" x14ac:dyDescent="0.25">
      <c r="A744" t="s">
        <v>6348</v>
      </c>
      <c r="B744" t="s">
        <v>6962</v>
      </c>
      <c r="C744" s="1">
        <v>45749</v>
      </c>
    </row>
    <row r="745" spans="1:3" x14ac:dyDescent="0.25">
      <c r="A745" t="s">
        <v>6349</v>
      </c>
      <c r="B745" t="s">
        <v>6962</v>
      </c>
      <c r="C745" s="1">
        <v>45721</v>
      </c>
    </row>
    <row r="746" spans="1:3" x14ac:dyDescent="0.25">
      <c r="A746" t="s">
        <v>6350</v>
      </c>
      <c r="B746" t="s">
        <v>6962</v>
      </c>
      <c r="C746" s="1">
        <v>45727</v>
      </c>
    </row>
    <row r="747" spans="1:3" x14ac:dyDescent="0.25">
      <c r="A747" t="s">
        <v>6301</v>
      </c>
      <c r="B747" t="s">
        <v>6963</v>
      </c>
      <c r="C747" s="1"/>
    </row>
    <row r="748" spans="1:3" x14ac:dyDescent="0.25">
      <c r="A748" t="s">
        <v>6351</v>
      </c>
      <c r="B748" t="s">
        <v>6962</v>
      </c>
      <c r="C748" s="1">
        <v>45717</v>
      </c>
    </row>
    <row r="749" spans="1:3" x14ac:dyDescent="0.25">
      <c r="A749" t="s">
        <v>6256</v>
      </c>
      <c r="B749" t="s">
        <v>6962</v>
      </c>
      <c r="C749" s="1">
        <v>45747</v>
      </c>
    </row>
    <row r="750" spans="1:3" x14ac:dyDescent="0.25">
      <c r="A750" t="s">
        <v>6256</v>
      </c>
      <c r="B750" t="s">
        <v>6963</v>
      </c>
      <c r="C750" s="1"/>
    </row>
    <row r="751" spans="1:3" x14ac:dyDescent="0.25">
      <c r="A751" t="s">
        <v>6256</v>
      </c>
      <c r="B751" t="s">
        <v>6962</v>
      </c>
      <c r="C751" s="1">
        <v>45726</v>
      </c>
    </row>
    <row r="752" spans="1:3" x14ac:dyDescent="0.25">
      <c r="A752" t="s">
        <v>6352</v>
      </c>
      <c r="B752" t="s">
        <v>6962</v>
      </c>
      <c r="C752" s="1">
        <v>45740</v>
      </c>
    </row>
    <row r="753" spans="1:3" x14ac:dyDescent="0.25">
      <c r="A753" t="s">
        <v>6353</v>
      </c>
      <c r="B753" t="s">
        <v>6963</v>
      </c>
      <c r="C753" s="1"/>
    </row>
    <row r="754" spans="1:3" x14ac:dyDescent="0.25">
      <c r="A754" t="s">
        <v>6354</v>
      </c>
      <c r="B754" t="s">
        <v>6962</v>
      </c>
      <c r="C754" s="1">
        <v>45733</v>
      </c>
    </row>
    <row r="755" spans="1:3" x14ac:dyDescent="0.25">
      <c r="A755" t="s">
        <v>6355</v>
      </c>
      <c r="B755" t="s">
        <v>6962</v>
      </c>
      <c r="C755" s="1">
        <v>45764</v>
      </c>
    </row>
    <row r="756" spans="1:3" x14ac:dyDescent="0.25">
      <c r="A756" t="s">
        <v>6356</v>
      </c>
      <c r="B756" t="s">
        <v>6962</v>
      </c>
      <c r="C756" s="1">
        <v>45743</v>
      </c>
    </row>
    <row r="757" spans="1:3" x14ac:dyDescent="0.25">
      <c r="A757" t="s">
        <v>6357</v>
      </c>
      <c r="B757" t="s">
        <v>6962</v>
      </c>
      <c r="C757" s="1">
        <v>45755</v>
      </c>
    </row>
    <row r="758" spans="1:3" x14ac:dyDescent="0.25">
      <c r="A758" t="s">
        <v>6358</v>
      </c>
      <c r="B758" t="s">
        <v>6962</v>
      </c>
      <c r="C758" s="1">
        <v>45790</v>
      </c>
    </row>
    <row r="759" spans="1:3" x14ac:dyDescent="0.25">
      <c r="A759" t="s">
        <v>6359</v>
      </c>
      <c r="B759" t="s">
        <v>6962</v>
      </c>
      <c r="C759" s="1">
        <v>45785</v>
      </c>
    </row>
    <row r="760" spans="1:3" x14ac:dyDescent="0.25">
      <c r="A760" t="s">
        <v>6360</v>
      </c>
      <c r="B760" t="s">
        <v>6962</v>
      </c>
      <c r="C760" s="1">
        <v>45792</v>
      </c>
    </row>
    <row r="761" spans="1:3" x14ac:dyDescent="0.25">
      <c r="A761" t="s">
        <v>6361</v>
      </c>
      <c r="B761" t="s">
        <v>6962</v>
      </c>
      <c r="C761" s="1">
        <v>45792</v>
      </c>
    </row>
    <row r="762" spans="1:3" x14ac:dyDescent="0.25">
      <c r="A762" t="s">
        <v>6362</v>
      </c>
      <c r="B762" t="s">
        <v>6963</v>
      </c>
      <c r="C762" s="1"/>
    </row>
    <row r="763" spans="1:3" x14ac:dyDescent="0.25">
      <c r="A763" t="s">
        <v>6363</v>
      </c>
      <c r="B763" t="s">
        <v>6962</v>
      </c>
      <c r="C763" s="1">
        <v>45790</v>
      </c>
    </row>
    <row r="764" spans="1:3" x14ac:dyDescent="0.25">
      <c r="A764" t="s">
        <v>6364</v>
      </c>
      <c r="B764" t="s">
        <v>6962</v>
      </c>
      <c r="C764" s="1">
        <v>45793</v>
      </c>
    </row>
    <row r="765" spans="1:3" x14ac:dyDescent="0.25">
      <c r="A765" t="s">
        <v>6365</v>
      </c>
      <c r="B765" t="s">
        <v>6962</v>
      </c>
      <c r="C765" s="1">
        <v>45727</v>
      </c>
    </row>
    <row r="766" spans="1:3" x14ac:dyDescent="0.25">
      <c r="A766" t="s">
        <v>6366</v>
      </c>
      <c r="B766" t="s">
        <v>6963</v>
      </c>
      <c r="C766" s="1"/>
    </row>
    <row r="767" spans="1:3" x14ac:dyDescent="0.25">
      <c r="A767" t="s">
        <v>6367</v>
      </c>
      <c r="B767" t="s">
        <v>6962</v>
      </c>
      <c r="C767" s="1">
        <v>45724</v>
      </c>
    </row>
    <row r="768" spans="1:3" x14ac:dyDescent="0.25">
      <c r="A768" t="s">
        <v>6368</v>
      </c>
      <c r="B768" t="s">
        <v>6962</v>
      </c>
      <c r="C768" s="1">
        <v>45822</v>
      </c>
    </row>
    <row r="769" spans="1:3" x14ac:dyDescent="0.25">
      <c r="A769" t="s">
        <v>6369</v>
      </c>
      <c r="B769" t="s">
        <v>6962</v>
      </c>
      <c r="C769" s="1">
        <v>45741</v>
      </c>
    </row>
    <row r="770" spans="1:3" x14ac:dyDescent="0.25">
      <c r="A770" t="s">
        <v>6370</v>
      </c>
      <c r="B770" t="s">
        <v>39</v>
      </c>
      <c r="C770" s="1"/>
    </row>
    <row r="771" spans="1:3" x14ac:dyDescent="0.25">
      <c r="A771" t="s">
        <v>6371</v>
      </c>
      <c r="B771" t="s">
        <v>6962</v>
      </c>
      <c r="C771" s="1">
        <v>45734</v>
      </c>
    </row>
    <row r="772" spans="1:3" x14ac:dyDescent="0.25">
      <c r="A772" t="s">
        <v>6372</v>
      </c>
      <c r="B772" t="s">
        <v>6962</v>
      </c>
      <c r="C772" s="1">
        <v>45723</v>
      </c>
    </row>
    <row r="773" spans="1:3" x14ac:dyDescent="0.25">
      <c r="A773" t="s">
        <v>6373</v>
      </c>
      <c r="B773" t="s">
        <v>6963</v>
      </c>
      <c r="C773" s="1"/>
    </row>
    <row r="774" spans="1:3" x14ac:dyDescent="0.25">
      <c r="A774" t="s">
        <v>6374</v>
      </c>
      <c r="B774" t="s">
        <v>6962</v>
      </c>
      <c r="C774" s="1">
        <v>45744</v>
      </c>
    </row>
    <row r="775" spans="1:3" x14ac:dyDescent="0.25">
      <c r="A775" t="s">
        <v>6375</v>
      </c>
      <c r="B775" t="s">
        <v>39</v>
      </c>
      <c r="C775" s="1"/>
    </row>
    <row r="776" spans="1:3" x14ac:dyDescent="0.25">
      <c r="A776" t="s">
        <v>6376</v>
      </c>
      <c r="B776" t="s">
        <v>6962</v>
      </c>
      <c r="C776" s="1">
        <v>45785</v>
      </c>
    </row>
    <row r="777" spans="1:3" x14ac:dyDescent="0.25">
      <c r="A777" t="s">
        <v>6377</v>
      </c>
      <c r="B777" t="s">
        <v>6963</v>
      </c>
      <c r="C777" s="1"/>
    </row>
    <row r="778" spans="1:3" x14ac:dyDescent="0.25">
      <c r="A778" t="s">
        <v>6378</v>
      </c>
      <c r="B778" t="s">
        <v>6963</v>
      </c>
      <c r="C778" s="1"/>
    </row>
    <row r="779" spans="1:3" x14ac:dyDescent="0.25">
      <c r="A779" t="s">
        <v>6379</v>
      </c>
      <c r="B779" t="s">
        <v>6963</v>
      </c>
      <c r="C779" s="1"/>
    </row>
    <row r="780" spans="1:3" x14ac:dyDescent="0.25">
      <c r="A780" t="s">
        <v>6380</v>
      </c>
      <c r="B780" t="s">
        <v>6962</v>
      </c>
      <c r="C780" s="1">
        <v>45771</v>
      </c>
    </row>
    <row r="781" spans="1:3" x14ac:dyDescent="0.25">
      <c r="A781" t="s">
        <v>6381</v>
      </c>
      <c r="B781" t="s">
        <v>39</v>
      </c>
      <c r="C781" s="1"/>
    </row>
    <row r="782" spans="1:3" x14ac:dyDescent="0.25">
      <c r="A782" t="s">
        <v>6382</v>
      </c>
      <c r="B782" t="s">
        <v>6962</v>
      </c>
      <c r="C782" s="1">
        <v>45742</v>
      </c>
    </row>
    <row r="783" spans="1:3" x14ac:dyDescent="0.25">
      <c r="A783" t="s">
        <v>6383</v>
      </c>
      <c r="B783" t="s">
        <v>6962</v>
      </c>
      <c r="C783" s="1">
        <v>45776</v>
      </c>
    </row>
    <row r="784" spans="1:3" x14ac:dyDescent="0.25">
      <c r="A784" t="s">
        <v>6384</v>
      </c>
      <c r="B784" t="s">
        <v>6963</v>
      </c>
      <c r="C784" s="1"/>
    </row>
    <row r="785" spans="1:3" x14ac:dyDescent="0.25">
      <c r="A785" t="s">
        <v>6385</v>
      </c>
      <c r="B785" t="s">
        <v>39</v>
      </c>
      <c r="C785" s="1"/>
    </row>
    <row r="786" spans="1:3" x14ac:dyDescent="0.25">
      <c r="A786" t="s">
        <v>6386</v>
      </c>
      <c r="B786" t="s">
        <v>6962</v>
      </c>
      <c r="C786" s="1">
        <v>45731</v>
      </c>
    </row>
    <row r="787" spans="1:3" x14ac:dyDescent="0.25">
      <c r="A787" t="s">
        <v>6387</v>
      </c>
      <c r="B787" t="s">
        <v>6962</v>
      </c>
      <c r="C787" s="1">
        <v>45717</v>
      </c>
    </row>
    <row r="788" spans="1:3" x14ac:dyDescent="0.25">
      <c r="A788" t="s">
        <v>6388</v>
      </c>
      <c r="B788" t="s">
        <v>6963</v>
      </c>
      <c r="C788" s="1"/>
    </row>
    <row r="789" spans="1:3" x14ac:dyDescent="0.25">
      <c r="A789" t="s">
        <v>6389</v>
      </c>
      <c r="B789" t="s">
        <v>6962</v>
      </c>
      <c r="C789" s="1">
        <v>45726</v>
      </c>
    </row>
    <row r="790" spans="1:3" x14ac:dyDescent="0.25">
      <c r="A790" t="s">
        <v>6390</v>
      </c>
      <c r="B790" t="s">
        <v>6962</v>
      </c>
      <c r="C790" s="1">
        <v>45726</v>
      </c>
    </row>
    <row r="791" spans="1:3" x14ac:dyDescent="0.25">
      <c r="A791" t="s">
        <v>6391</v>
      </c>
      <c r="B791" t="s">
        <v>6962</v>
      </c>
      <c r="C791" s="1">
        <v>45735</v>
      </c>
    </row>
    <row r="792" spans="1:3" x14ac:dyDescent="0.25">
      <c r="A792" t="s">
        <v>6392</v>
      </c>
      <c r="B792" t="s">
        <v>6963</v>
      </c>
      <c r="C792" s="1"/>
    </row>
    <row r="793" spans="1:3" x14ac:dyDescent="0.25">
      <c r="A793" t="s">
        <v>6393</v>
      </c>
      <c r="B793" t="s">
        <v>6962</v>
      </c>
      <c r="C793" s="1">
        <v>45743</v>
      </c>
    </row>
    <row r="794" spans="1:3" x14ac:dyDescent="0.25">
      <c r="A794" t="s">
        <v>6394</v>
      </c>
      <c r="B794" t="s">
        <v>6962</v>
      </c>
      <c r="C794" s="1">
        <v>45744</v>
      </c>
    </row>
    <row r="795" spans="1:3" x14ac:dyDescent="0.25">
      <c r="A795" t="s">
        <v>6395</v>
      </c>
      <c r="B795" t="s">
        <v>6962</v>
      </c>
      <c r="C795" s="1">
        <v>45773</v>
      </c>
    </row>
    <row r="796" spans="1:3" x14ac:dyDescent="0.25">
      <c r="A796" t="s">
        <v>6396</v>
      </c>
      <c r="B796" t="s">
        <v>6962</v>
      </c>
      <c r="C796" s="1">
        <v>45813</v>
      </c>
    </row>
    <row r="797" spans="1:3" x14ac:dyDescent="0.25">
      <c r="A797" t="s">
        <v>6397</v>
      </c>
      <c r="B797" t="s">
        <v>6963</v>
      </c>
      <c r="C797" s="1"/>
    </row>
    <row r="798" spans="1:3" x14ac:dyDescent="0.25">
      <c r="A798" t="s">
        <v>6398</v>
      </c>
      <c r="B798" t="s">
        <v>6962</v>
      </c>
      <c r="C798" s="1">
        <v>45724</v>
      </c>
    </row>
    <row r="799" spans="1:3" x14ac:dyDescent="0.25">
      <c r="A799" t="s">
        <v>6399</v>
      </c>
      <c r="B799" t="s">
        <v>6962</v>
      </c>
      <c r="C799" s="1">
        <v>45771</v>
      </c>
    </row>
    <row r="800" spans="1:3" x14ac:dyDescent="0.25">
      <c r="A800" t="s">
        <v>6400</v>
      </c>
      <c r="B800" t="s">
        <v>6962</v>
      </c>
      <c r="C800" s="1">
        <v>45737</v>
      </c>
    </row>
    <row r="801" spans="1:3" x14ac:dyDescent="0.25">
      <c r="A801" t="s">
        <v>6401</v>
      </c>
      <c r="B801" t="s">
        <v>6963</v>
      </c>
      <c r="C801" s="1"/>
    </row>
    <row r="802" spans="1:3" x14ac:dyDescent="0.25">
      <c r="A802" t="s">
        <v>6402</v>
      </c>
      <c r="B802" t="s">
        <v>6962</v>
      </c>
      <c r="C802" s="1">
        <v>45727</v>
      </c>
    </row>
    <row r="803" spans="1:3" x14ac:dyDescent="0.25">
      <c r="A803" t="s">
        <v>6403</v>
      </c>
      <c r="B803" t="s">
        <v>6962</v>
      </c>
      <c r="C803" s="1">
        <v>45745</v>
      </c>
    </row>
    <row r="804" spans="1:3" x14ac:dyDescent="0.25">
      <c r="A804" t="s">
        <v>6404</v>
      </c>
      <c r="B804" t="s">
        <v>6962</v>
      </c>
      <c r="C804" s="1">
        <v>45726</v>
      </c>
    </row>
    <row r="805" spans="1:3" x14ac:dyDescent="0.25">
      <c r="A805" t="s">
        <v>6405</v>
      </c>
      <c r="B805" t="s">
        <v>6963</v>
      </c>
      <c r="C805" s="1"/>
    </row>
    <row r="806" spans="1:3" x14ac:dyDescent="0.25">
      <c r="A806" t="s">
        <v>6406</v>
      </c>
      <c r="B806" t="s">
        <v>6962</v>
      </c>
      <c r="C806" s="1">
        <v>45728</v>
      </c>
    </row>
    <row r="807" spans="1:3" x14ac:dyDescent="0.25">
      <c r="A807" t="s">
        <v>6407</v>
      </c>
      <c r="B807" t="s">
        <v>6962</v>
      </c>
      <c r="C807" s="1">
        <v>45749</v>
      </c>
    </row>
    <row r="808" spans="1:3" x14ac:dyDescent="0.25">
      <c r="A808" t="s">
        <v>6408</v>
      </c>
      <c r="B808" t="s">
        <v>6962</v>
      </c>
      <c r="C808" s="1">
        <v>45782</v>
      </c>
    </row>
    <row r="809" spans="1:3" x14ac:dyDescent="0.25">
      <c r="A809" t="s">
        <v>6409</v>
      </c>
      <c r="B809" t="s">
        <v>6962</v>
      </c>
      <c r="C809" s="1">
        <v>45735</v>
      </c>
    </row>
    <row r="810" spans="1:3" x14ac:dyDescent="0.25">
      <c r="A810" t="s">
        <v>6410</v>
      </c>
      <c r="B810" t="s">
        <v>6962</v>
      </c>
      <c r="C810" s="1">
        <v>45759</v>
      </c>
    </row>
    <row r="811" spans="1:3" x14ac:dyDescent="0.25">
      <c r="A811" t="s">
        <v>6411</v>
      </c>
      <c r="B811" t="s">
        <v>6962</v>
      </c>
      <c r="C811" s="1">
        <v>45740</v>
      </c>
    </row>
    <row r="812" spans="1:3" x14ac:dyDescent="0.25">
      <c r="A812" t="s">
        <v>6412</v>
      </c>
      <c r="B812" t="s">
        <v>6963</v>
      </c>
      <c r="C812" s="1"/>
    </row>
    <row r="813" spans="1:3" x14ac:dyDescent="0.25">
      <c r="A813" t="s">
        <v>6413</v>
      </c>
      <c r="B813" t="s">
        <v>6962</v>
      </c>
      <c r="C813" s="1">
        <v>45772</v>
      </c>
    </row>
    <row r="814" spans="1:3" x14ac:dyDescent="0.25">
      <c r="A814" t="s">
        <v>6414</v>
      </c>
      <c r="B814" t="s">
        <v>6962</v>
      </c>
      <c r="C814" s="1">
        <v>45724</v>
      </c>
    </row>
    <row r="815" spans="1:3" x14ac:dyDescent="0.25">
      <c r="A815" t="s">
        <v>6415</v>
      </c>
      <c r="B815" t="s">
        <v>6962</v>
      </c>
      <c r="C815" s="1">
        <v>45764</v>
      </c>
    </row>
    <row r="816" spans="1:3" x14ac:dyDescent="0.25">
      <c r="A816" t="s">
        <v>6416</v>
      </c>
      <c r="B816" t="s">
        <v>6962</v>
      </c>
      <c r="C816" s="1">
        <v>45734</v>
      </c>
    </row>
    <row r="817" spans="1:3" x14ac:dyDescent="0.25">
      <c r="A817" t="s">
        <v>6417</v>
      </c>
      <c r="B817" t="s">
        <v>6962</v>
      </c>
      <c r="C817" s="1">
        <v>45745</v>
      </c>
    </row>
    <row r="818" spans="1:3" x14ac:dyDescent="0.25">
      <c r="A818" t="s">
        <v>6418</v>
      </c>
      <c r="B818" t="s">
        <v>6962</v>
      </c>
      <c r="C818" s="1">
        <v>45737</v>
      </c>
    </row>
    <row r="819" spans="1:3" x14ac:dyDescent="0.25">
      <c r="A819" t="s">
        <v>6419</v>
      </c>
      <c r="B819" t="s">
        <v>6962</v>
      </c>
      <c r="C819" s="1">
        <v>45727</v>
      </c>
    </row>
    <row r="820" spans="1:3" x14ac:dyDescent="0.25">
      <c r="A820" t="s">
        <v>6420</v>
      </c>
      <c r="B820" t="s">
        <v>6962</v>
      </c>
      <c r="C820" s="1">
        <v>45757</v>
      </c>
    </row>
    <row r="821" spans="1:3" x14ac:dyDescent="0.25">
      <c r="A821" t="s">
        <v>6421</v>
      </c>
      <c r="B821" t="s">
        <v>6962</v>
      </c>
      <c r="C821" s="1">
        <v>45729</v>
      </c>
    </row>
    <row r="822" spans="1:3" x14ac:dyDescent="0.25">
      <c r="A822" t="s">
        <v>6422</v>
      </c>
      <c r="B822" t="s">
        <v>6963</v>
      </c>
      <c r="C822" s="1"/>
    </row>
    <row r="823" spans="1:3" x14ac:dyDescent="0.25">
      <c r="A823" t="s">
        <v>6423</v>
      </c>
      <c r="B823" t="s">
        <v>6962</v>
      </c>
      <c r="C823" s="1">
        <v>45747</v>
      </c>
    </row>
    <row r="824" spans="1:3" x14ac:dyDescent="0.25">
      <c r="A824" t="s">
        <v>6424</v>
      </c>
      <c r="B824" t="s">
        <v>6962</v>
      </c>
      <c r="C824" s="1">
        <v>45743</v>
      </c>
    </row>
    <row r="825" spans="1:3" x14ac:dyDescent="0.25">
      <c r="A825" t="s">
        <v>6425</v>
      </c>
      <c r="B825" t="s">
        <v>6962</v>
      </c>
      <c r="C825" s="1">
        <v>45791</v>
      </c>
    </row>
    <row r="826" spans="1:3" x14ac:dyDescent="0.25">
      <c r="A826" t="s">
        <v>6426</v>
      </c>
      <c r="B826" t="s">
        <v>6963</v>
      </c>
      <c r="C826" s="1"/>
    </row>
    <row r="827" spans="1:3" x14ac:dyDescent="0.25">
      <c r="A827" t="s">
        <v>6427</v>
      </c>
      <c r="B827" t="s">
        <v>6962</v>
      </c>
      <c r="C827" s="1">
        <v>45745</v>
      </c>
    </row>
    <row r="828" spans="1:3" x14ac:dyDescent="0.25">
      <c r="A828" t="s">
        <v>6428</v>
      </c>
      <c r="B828" t="s">
        <v>6962</v>
      </c>
      <c r="C828" s="1">
        <v>45747</v>
      </c>
    </row>
    <row r="829" spans="1:3" x14ac:dyDescent="0.25">
      <c r="A829" t="s">
        <v>6429</v>
      </c>
      <c r="B829" t="s">
        <v>6962</v>
      </c>
      <c r="C829" s="1">
        <v>45763</v>
      </c>
    </row>
    <row r="830" spans="1:3" x14ac:dyDescent="0.25">
      <c r="A830" t="s">
        <v>6430</v>
      </c>
      <c r="B830" t="s">
        <v>6962</v>
      </c>
      <c r="C830" s="1">
        <v>45729</v>
      </c>
    </row>
    <row r="831" spans="1:3" x14ac:dyDescent="0.25">
      <c r="A831" t="s">
        <v>6431</v>
      </c>
      <c r="B831" t="s">
        <v>6962</v>
      </c>
      <c r="C831" s="1">
        <v>45777</v>
      </c>
    </row>
    <row r="832" spans="1:3" x14ac:dyDescent="0.25">
      <c r="A832" t="s">
        <v>6432</v>
      </c>
      <c r="B832" t="s">
        <v>6962</v>
      </c>
      <c r="C832" s="1">
        <v>45776</v>
      </c>
    </row>
    <row r="833" spans="1:3" x14ac:dyDescent="0.25">
      <c r="A833" t="s">
        <v>6433</v>
      </c>
      <c r="B833" t="s">
        <v>6962</v>
      </c>
      <c r="C833" s="1">
        <v>45731</v>
      </c>
    </row>
    <row r="834" spans="1:3" x14ac:dyDescent="0.25">
      <c r="A834" t="s">
        <v>6434</v>
      </c>
      <c r="B834" t="s">
        <v>6962</v>
      </c>
      <c r="C834" s="1">
        <v>45720</v>
      </c>
    </row>
    <row r="835" spans="1:3" x14ac:dyDescent="0.25">
      <c r="A835" t="s">
        <v>6435</v>
      </c>
      <c r="B835" t="s">
        <v>6962</v>
      </c>
      <c r="C835" s="1">
        <v>45789</v>
      </c>
    </row>
    <row r="836" spans="1:3" x14ac:dyDescent="0.25">
      <c r="A836" t="s">
        <v>6436</v>
      </c>
      <c r="B836" t="s">
        <v>6962</v>
      </c>
      <c r="C836" s="1">
        <v>45737</v>
      </c>
    </row>
    <row r="837" spans="1:3" x14ac:dyDescent="0.25">
      <c r="A837" t="s">
        <v>6437</v>
      </c>
      <c r="B837" t="s">
        <v>39</v>
      </c>
      <c r="C837" s="1"/>
    </row>
    <row r="838" spans="1:3" x14ac:dyDescent="0.25">
      <c r="A838" t="s">
        <v>6438</v>
      </c>
      <c r="B838" t="s">
        <v>6963</v>
      </c>
      <c r="C838" s="1"/>
    </row>
    <row r="839" spans="1:3" x14ac:dyDescent="0.25">
      <c r="A839" t="s">
        <v>6439</v>
      </c>
      <c r="B839" t="s">
        <v>6963</v>
      </c>
      <c r="C839" s="1"/>
    </row>
    <row r="840" spans="1:3" x14ac:dyDescent="0.25">
      <c r="A840" t="s">
        <v>6440</v>
      </c>
      <c r="B840" t="s">
        <v>6962</v>
      </c>
      <c r="C840" s="1">
        <v>45724</v>
      </c>
    </row>
    <row r="841" spans="1:3" x14ac:dyDescent="0.25">
      <c r="A841" t="s">
        <v>6441</v>
      </c>
      <c r="B841" t="s">
        <v>6962</v>
      </c>
      <c r="C841" s="1">
        <v>45724</v>
      </c>
    </row>
    <row r="842" spans="1:3" x14ac:dyDescent="0.25">
      <c r="A842" t="s">
        <v>6442</v>
      </c>
      <c r="B842" t="s">
        <v>6962</v>
      </c>
      <c r="C842" s="1">
        <v>45737</v>
      </c>
    </row>
    <row r="843" spans="1:3" x14ac:dyDescent="0.25">
      <c r="A843" t="s">
        <v>6443</v>
      </c>
      <c r="B843" t="s">
        <v>6963</v>
      </c>
      <c r="C843" s="1"/>
    </row>
    <row r="844" spans="1:3" x14ac:dyDescent="0.25">
      <c r="A844" t="s">
        <v>6444</v>
      </c>
      <c r="B844" t="s">
        <v>6962</v>
      </c>
      <c r="C844" s="1">
        <v>45724</v>
      </c>
    </row>
    <row r="845" spans="1:3" x14ac:dyDescent="0.25">
      <c r="A845" t="s">
        <v>6445</v>
      </c>
      <c r="B845" t="s">
        <v>6962</v>
      </c>
      <c r="C845" s="1">
        <v>45773</v>
      </c>
    </row>
    <row r="846" spans="1:3" x14ac:dyDescent="0.25">
      <c r="A846" t="s">
        <v>6446</v>
      </c>
      <c r="B846" t="s">
        <v>6962</v>
      </c>
      <c r="C846" s="1">
        <v>45775</v>
      </c>
    </row>
    <row r="847" spans="1:3" x14ac:dyDescent="0.25">
      <c r="A847" t="s">
        <v>6447</v>
      </c>
      <c r="B847" t="s">
        <v>6962</v>
      </c>
      <c r="C847" s="1">
        <v>45822</v>
      </c>
    </row>
    <row r="848" spans="1:3" x14ac:dyDescent="0.25">
      <c r="A848" t="s">
        <v>6234</v>
      </c>
      <c r="B848" t="s">
        <v>6962</v>
      </c>
      <c r="C848" s="1">
        <v>45785</v>
      </c>
    </row>
    <row r="849" spans="1:3" x14ac:dyDescent="0.25">
      <c r="A849" t="s">
        <v>6388</v>
      </c>
      <c r="B849" t="s">
        <v>6962</v>
      </c>
      <c r="C849" s="1">
        <v>45727</v>
      </c>
    </row>
    <row r="850" spans="1:3" x14ac:dyDescent="0.25">
      <c r="A850" t="s">
        <v>6388</v>
      </c>
      <c r="B850" t="s">
        <v>6963</v>
      </c>
      <c r="C850" s="1"/>
    </row>
    <row r="851" spans="1:3" x14ac:dyDescent="0.25">
      <c r="A851" t="s">
        <v>6388</v>
      </c>
      <c r="B851" t="s">
        <v>6962</v>
      </c>
      <c r="C851" s="1">
        <v>45728</v>
      </c>
    </row>
    <row r="852" spans="1:3" x14ac:dyDescent="0.25">
      <c r="A852" t="s">
        <v>6388</v>
      </c>
      <c r="B852" t="s">
        <v>6963</v>
      </c>
      <c r="C852" s="1"/>
    </row>
    <row r="853" spans="1:3" x14ac:dyDescent="0.25">
      <c r="A853" t="s">
        <v>6432</v>
      </c>
      <c r="B853" t="s">
        <v>6963</v>
      </c>
      <c r="C853" s="1"/>
    </row>
    <row r="854" spans="1:3" x14ac:dyDescent="0.25">
      <c r="A854" t="s">
        <v>6408</v>
      </c>
      <c r="B854" t="s">
        <v>6962</v>
      </c>
      <c r="C854" s="1">
        <v>45740</v>
      </c>
    </row>
    <row r="855" spans="1:3" x14ac:dyDescent="0.25">
      <c r="A855" t="s">
        <v>6448</v>
      </c>
      <c r="B855" t="s">
        <v>6962</v>
      </c>
      <c r="C855" s="1">
        <v>45742</v>
      </c>
    </row>
    <row r="856" spans="1:3" x14ac:dyDescent="0.25">
      <c r="A856" t="s">
        <v>6449</v>
      </c>
      <c r="B856" t="s">
        <v>6962</v>
      </c>
      <c r="C856" s="1">
        <v>45737</v>
      </c>
    </row>
    <row r="857" spans="1:3" x14ac:dyDescent="0.25">
      <c r="A857" t="s">
        <v>6450</v>
      </c>
      <c r="B857" t="s">
        <v>6962</v>
      </c>
      <c r="C857" s="1">
        <v>45728</v>
      </c>
    </row>
    <row r="858" spans="1:3" x14ac:dyDescent="0.25">
      <c r="A858" t="s">
        <v>6451</v>
      </c>
      <c r="B858" t="s">
        <v>6962</v>
      </c>
      <c r="C858" s="1">
        <v>45733</v>
      </c>
    </row>
    <row r="859" spans="1:3" x14ac:dyDescent="0.25">
      <c r="A859" t="s">
        <v>6452</v>
      </c>
      <c r="B859" t="s">
        <v>6962</v>
      </c>
      <c r="C859" s="1">
        <v>45728</v>
      </c>
    </row>
    <row r="860" spans="1:3" x14ac:dyDescent="0.25">
      <c r="A860" t="s">
        <v>6453</v>
      </c>
      <c r="B860" t="s">
        <v>39</v>
      </c>
      <c r="C860" s="1"/>
    </row>
    <row r="861" spans="1:3" x14ac:dyDescent="0.25">
      <c r="A861" t="s">
        <v>6454</v>
      </c>
      <c r="B861" t="s">
        <v>6962</v>
      </c>
      <c r="C861" s="1">
        <v>45724</v>
      </c>
    </row>
    <row r="862" spans="1:3" x14ac:dyDescent="0.25">
      <c r="A862" t="s">
        <v>6455</v>
      </c>
      <c r="B862" t="s">
        <v>6962</v>
      </c>
      <c r="C862" s="1">
        <v>45730</v>
      </c>
    </row>
    <row r="863" spans="1:3" x14ac:dyDescent="0.25">
      <c r="A863" t="s">
        <v>6456</v>
      </c>
      <c r="B863" t="s">
        <v>6962</v>
      </c>
      <c r="C863" s="1">
        <v>45734</v>
      </c>
    </row>
    <row r="864" spans="1:3" x14ac:dyDescent="0.25">
      <c r="A864" t="s">
        <v>6457</v>
      </c>
      <c r="B864" t="s">
        <v>6964</v>
      </c>
      <c r="C864" s="1">
        <v>45744</v>
      </c>
    </row>
    <row r="865" spans="1:3" x14ac:dyDescent="0.25">
      <c r="A865" t="s">
        <v>6458</v>
      </c>
      <c r="B865" t="s">
        <v>6962</v>
      </c>
      <c r="C865" s="1">
        <v>45731</v>
      </c>
    </row>
    <row r="866" spans="1:3" x14ac:dyDescent="0.25">
      <c r="A866" t="s">
        <v>6459</v>
      </c>
      <c r="B866" t="s">
        <v>6963</v>
      </c>
      <c r="C866" s="1"/>
    </row>
    <row r="867" spans="1:3" x14ac:dyDescent="0.25">
      <c r="A867" t="s">
        <v>6460</v>
      </c>
      <c r="B867" t="s">
        <v>6962</v>
      </c>
      <c r="C867" s="1">
        <v>45820</v>
      </c>
    </row>
    <row r="868" spans="1:3" x14ac:dyDescent="0.25">
      <c r="A868" t="s">
        <v>6461</v>
      </c>
      <c r="B868" t="s">
        <v>6962</v>
      </c>
      <c r="C868" s="1">
        <v>45748</v>
      </c>
    </row>
    <row r="869" spans="1:3" x14ac:dyDescent="0.25">
      <c r="A869" t="s">
        <v>6462</v>
      </c>
      <c r="B869" t="s">
        <v>6962</v>
      </c>
      <c r="C869" s="1">
        <v>45736</v>
      </c>
    </row>
    <row r="870" spans="1:3" x14ac:dyDescent="0.25">
      <c r="A870" t="s">
        <v>6463</v>
      </c>
      <c r="B870" t="s">
        <v>6962</v>
      </c>
      <c r="C870" s="1">
        <v>45742</v>
      </c>
    </row>
    <row r="871" spans="1:3" x14ac:dyDescent="0.25">
      <c r="A871" t="s">
        <v>6464</v>
      </c>
      <c r="B871" t="s">
        <v>6962</v>
      </c>
      <c r="C871" s="1">
        <v>45733</v>
      </c>
    </row>
    <row r="872" spans="1:3" x14ac:dyDescent="0.25">
      <c r="A872" t="s">
        <v>6465</v>
      </c>
      <c r="B872" t="s">
        <v>6962</v>
      </c>
      <c r="C872" s="1">
        <v>45722</v>
      </c>
    </row>
    <row r="873" spans="1:3" x14ac:dyDescent="0.25">
      <c r="A873" t="s">
        <v>6466</v>
      </c>
      <c r="B873" t="s">
        <v>6962</v>
      </c>
      <c r="C873" s="1">
        <v>45736</v>
      </c>
    </row>
    <row r="874" spans="1:3" x14ac:dyDescent="0.25">
      <c r="A874" t="s">
        <v>6467</v>
      </c>
      <c r="B874" t="s">
        <v>6962</v>
      </c>
      <c r="C874" s="1">
        <v>45737</v>
      </c>
    </row>
    <row r="875" spans="1:3" x14ac:dyDescent="0.25">
      <c r="A875" t="s">
        <v>6468</v>
      </c>
      <c r="B875" t="s">
        <v>39</v>
      </c>
      <c r="C875" s="1"/>
    </row>
    <row r="876" spans="1:3" x14ac:dyDescent="0.25">
      <c r="A876" t="s">
        <v>6469</v>
      </c>
      <c r="B876" t="s">
        <v>6962</v>
      </c>
      <c r="C876" s="1">
        <v>45729</v>
      </c>
    </row>
    <row r="877" spans="1:3" x14ac:dyDescent="0.25">
      <c r="A877" t="s">
        <v>6470</v>
      </c>
      <c r="B877" t="s">
        <v>6962</v>
      </c>
      <c r="C877" s="1">
        <v>45723</v>
      </c>
    </row>
    <row r="878" spans="1:3" x14ac:dyDescent="0.25">
      <c r="A878" t="s">
        <v>6471</v>
      </c>
      <c r="B878" t="s">
        <v>6962</v>
      </c>
      <c r="C878" s="1">
        <v>45721</v>
      </c>
    </row>
    <row r="879" spans="1:3" x14ac:dyDescent="0.25">
      <c r="A879" t="s">
        <v>6472</v>
      </c>
      <c r="B879" t="s">
        <v>6962</v>
      </c>
      <c r="C879" s="1">
        <v>45726</v>
      </c>
    </row>
    <row r="880" spans="1:3" x14ac:dyDescent="0.25">
      <c r="A880" t="s">
        <v>6473</v>
      </c>
      <c r="B880" t="s">
        <v>6963</v>
      </c>
      <c r="C880" s="1"/>
    </row>
    <row r="881" spans="1:3" x14ac:dyDescent="0.25">
      <c r="A881" t="s">
        <v>6474</v>
      </c>
      <c r="B881" t="s">
        <v>6962</v>
      </c>
      <c r="C881" s="1">
        <v>45776</v>
      </c>
    </row>
    <row r="882" spans="1:3" x14ac:dyDescent="0.25">
      <c r="A882" t="s">
        <v>6475</v>
      </c>
      <c r="B882" t="s">
        <v>6962</v>
      </c>
      <c r="C882" s="1">
        <v>45741</v>
      </c>
    </row>
    <row r="883" spans="1:3" x14ac:dyDescent="0.25">
      <c r="A883" t="s">
        <v>6476</v>
      </c>
      <c r="B883" t="s">
        <v>6962</v>
      </c>
      <c r="C883" s="1">
        <v>45724</v>
      </c>
    </row>
    <row r="884" spans="1:3" x14ac:dyDescent="0.25">
      <c r="A884" t="s">
        <v>6477</v>
      </c>
      <c r="B884" t="s">
        <v>6962</v>
      </c>
      <c r="C884" s="1">
        <v>45764</v>
      </c>
    </row>
    <row r="885" spans="1:3" x14ac:dyDescent="0.25">
      <c r="A885" t="s">
        <v>6478</v>
      </c>
      <c r="B885" t="s">
        <v>6963</v>
      </c>
      <c r="C885" s="1"/>
    </row>
    <row r="886" spans="1:3" x14ac:dyDescent="0.25">
      <c r="A886" t="s">
        <v>6479</v>
      </c>
      <c r="B886" t="s">
        <v>6962</v>
      </c>
      <c r="C886" s="1">
        <v>45759</v>
      </c>
    </row>
    <row r="887" spans="1:3" x14ac:dyDescent="0.25">
      <c r="A887" t="s">
        <v>6480</v>
      </c>
      <c r="B887" t="s">
        <v>6963</v>
      </c>
      <c r="C887" s="1"/>
    </row>
    <row r="888" spans="1:3" x14ac:dyDescent="0.25">
      <c r="A888" t="s">
        <v>6481</v>
      </c>
      <c r="B888" t="s">
        <v>6962</v>
      </c>
      <c r="C888" s="1">
        <v>45740</v>
      </c>
    </row>
    <row r="889" spans="1:3" x14ac:dyDescent="0.25">
      <c r="A889" t="s">
        <v>6482</v>
      </c>
      <c r="B889" t="s">
        <v>6963</v>
      </c>
      <c r="C889" s="1"/>
    </row>
    <row r="890" spans="1:3" x14ac:dyDescent="0.25">
      <c r="A890" t="s">
        <v>6483</v>
      </c>
      <c r="B890" t="s">
        <v>6962</v>
      </c>
      <c r="C890" s="1">
        <v>45754</v>
      </c>
    </row>
    <row r="891" spans="1:3" x14ac:dyDescent="0.25">
      <c r="A891" t="s">
        <v>6484</v>
      </c>
      <c r="B891" t="s">
        <v>6962</v>
      </c>
      <c r="C891" s="1">
        <v>45750</v>
      </c>
    </row>
    <row r="892" spans="1:3" x14ac:dyDescent="0.25">
      <c r="A892" t="s">
        <v>6485</v>
      </c>
      <c r="B892" t="s">
        <v>6962</v>
      </c>
      <c r="C892" s="1">
        <v>45726</v>
      </c>
    </row>
    <row r="893" spans="1:3" x14ac:dyDescent="0.25">
      <c r="A893" t="s">
        <v>6485</v>
      </c>
      <c r="B893" t="s">
        <v>6962</v>
      </c>
      <c r="C893" s="1">
        <v>45726</v>
      </c>
    </row>
    <row r="894" spans="1:3" x14ac:dyDescent="0.25">
      <c r="A894" t="s">
        <v>6486</v>
      </c>
      <c r="B894" t="s">
        <v>6963</v>
      </c>
      <c r="C894" s="1"/>
    </row>
    <row r="895" spans="1:3" x14ac:dyDescent="0.25">
      <c r="A895" t="s">
        <v>6487</v>
      </c>
      <c r="B895" t="s">
        <v>6962</v>
      </c>
      <c r="C895" s="1">
        <v>45729</v>
      </c>
    </row>
    <row r="896" spans="1:3" x14ac:dyDescent="0.25">
      <c r="A896" t="s">
        <v>6488</v>
      </c>
      <c r="B896" t="s">
        <v>6962</v>
      </c>
      <c r="C896" s="1">
        <v>45731</v>
      </c>
    </row>
    <row r="897" spans="1:3" x14ac:dyDescent="0.25">
      <c r="A897" t="s">
        <v>6489</v>
      </c>
      <c r="B897" t="s">
        <v>6963</v>
      </c>
      <c r="C897" s="1"/>
    </row>
    <row r="898" spans="1:3" x14ac:dyDescent="0.25">
      <c r="A898" t="s">
        <v>6490</v>
      </c>
      <c r="B898" t="s">
        <v>6963</v>
      </c>
      <c r="C898" s="1"/>
    </row>
    <row r="899" spans="1:3" x14ac:dyDescent="0.25">
      <c r="A899" t="s">
        <v>6491</v>
      </c>
      <c r="B899" t="s">
        <v>6962</v>
      </c>
      <c r="C899" s="1">
        <v>45785</v>
      </c>
    </row>
    <row r="900" spans="1:3" x14ac:dyDescent="0.25">
      <c r="A900" t="s">
        <v>6492</v>
      </c>
      <c r="B900" t="s">
        <v>39</v>
      </c>
      <c r="C900" s="1"/>
    </row>
    <row r="901" spans="1:3" x14ac:dyDescent="0.25">
      <c r="A901" t="s">
        <v>6493</v>
      </c>
      <c r="B901" t="s">
        <v>6962</v>
      </c>
      <c r="C901" s="1">
        <v>45821</v>
      </c>
    </row>
    <row r="902" spans="1:3" x14ac:dyDescent="0.25">
      <c r="A902" t="s">
        <v>6494</v>
      </c>
      <c r="B902" t="s">
        <v>39</v>
      </c>
      <c r="C902" s="1"/>
    </row>
    <row r="903" spans="1:3" x14ac:dyDescent="0.25">
      <c r="A903" t="s">
        <v>6495</v>
      </c>
      <c r="B903" t="s">
        <v>6962</v>
      </c>
      <c r="C903" s="1">
        <v>45771</v>
      </c>
    </row>
    <row r="904" spans="1:3" x14ac:dyDescent="0.25">
      <c r="A904" t="s">
        <v>6496</v>
      </c>
      <c r="B904" t="s">
        <v>6963</v>
      </c>
      <c r="C904" s="1"/>
    </row>
    <row r="905" spans="1:3" x14ac:dyDescent="0.25">
      <c r="A905" t="s">
        <v>6497</v>
      </c>
      <c r="B905" t="s">
        <v>6962</v>
      </c>
      <c r="C905" s="1">
        <v>45722</v>
      </c>
    </row>
    <row r="906" spans="1:3" x14ac:dyDescent="0.25">
      <c r="A906" t="s">
        <v>6498</v>
      </c>
      <c r="B906" t="s">
        <v>6962</v>
      </c>
      <c r="C906" s="1">
        <v>45785</v>
      </c>
    </row>
    <row r="907" spans="1:3" x14ac:dyDescent="0.25">
      <c r="A907" t="s">
        <v>6499</v>
      </c>
      <c r="B907" t="s">
        <v>6962</v>
      </c>
      <c r="C907" s="1">
        <v>45724</v>
      </c>
    </row>
    <row r="908" spans="1:3" x14ac:dyDescent="0.25">
      <c r="A908" t="s">
        <v>6500</v>
      </c>
      <c r="B908" t="s">
        <v>6962</v>
      </c>
      <c r="C908" s="1">
        <v>45737</v>
      </c>
    </row>
    <row r="909" spans="1:3" x14ac:dyDescent="0.25">
      <c r="A909" t="s">
        <v>6501</v>
      </c>
      <c r="B909" t="s">
        <v>6962</v>
      </c>
      <c r="C909" s="1">
        <v>45738</v>
      </c>
    </row>
    <row r="910" spans="1:3" x14ac:dyDescent="0.25">
      <c r="A910" t="s">
        <v>6502</v>
      </c>
      <c r="B910" t="s">
        <v>6962</v>
      </c>
      <c r="C910" s="1">
        <v>45722</v>
      </c>
    </row>
    <row r="911" spans="1:3" x14ac:dyDescent="0.25">
      <c r="A911" t="s">
        <v>6503</v>
      </c>
      <c r="B911" t="s">
        <v>6963</v>
      </c>
      <c r="C911" s="1"/>
    </row>
    <row r="912" spans="1:3" x14ac:dyDescent="0.25">
      <c r="A912" t="s">
        <v>6504</v>
      </c>
      <c r="B912" t="s">
        <v>6963</v>
      </c>
      <c r="C912" s="1"/>
    </row>
    <row r="913" spans="1:3" x14ac:dyDescent="0.25">
      <c r="A913" t="s">
        <v>6505</v>
      </c>
      <c r="B913" t="s">
        <v>6962</v>
      </c>
      <c r="C913" s="1">
        <v>45755</v>
      </c>
    </row>
    <row r="914" spans="1:3" x14ac:dyDescent="0.25">
      <c r="A914" t="s">
        <v>6506</v>
      </c>
      <c r="B914" t="s">
        <v>6962</v>
      </c>
      <c r="C914" s="1">
        <v>45744</v>
      </c>
    </row>
    <row r="915" spans="1:3" x14ac:dyDescent="0.25">
      <c r="A915" t="s">
        <v>6507</v>
      </c>
      <c r="B915" t="s">
        <v>6962</v>
      </c>
      <c r="C915" s="1">
        <v>45738</v>
      </c>
    </row>
    <row r="916" spans="1:3" x14ac:dyDescent="0.25">
      <c r="A916" t="s">
        <v>6508</v>
      </c>
      <c r="B916" t="s">
        <v>6962</v>
      </c>
      <c r="C916" s="1">
        <v>45729</v>
      </c>
    </row>
    <row r="917" spans="1:3" x14ac:dyDescent="0.25">
      <c r="A917" t="s">
        <v>6509</v>
      </c>
      <c r="B917" t="s">
        <v>6963</v>
      </c>
      <c r="C917" s="1"/>
    </row>
    <row r="918" spans="1:3" x14ac:dyDescent="0.25">
      <c r="A918" t="s">
        <v>6510</v>
      </c>
      <c r="B918" t="s">
        <v>6962</v>
      </c>
      <c r="C918" s="1">
        <v>45737</v>
      </c>
    </row>
    <row r="919" spans="1:3" x14ac:dyDescent="0.25">
      <c r="A919" t="s">
        <v>6511</v>
      </c>
      <c r="B919" t="s">
        <v>39</v>
      </c>
      <c r="C919" s="1"/>
    </row>
    <row r="920" spans="1:3" x14ac:dyDescent="0.25">
      <c r="A920" t="s">
        <v>6512</v>
      </c>
      <c r="B920" t="s">
        <v>6962</v>
      </c>
      <c r="C920" s="1">
        <v>45731</v>
      </c>
    </row>
    <row r="921" spans="1:3" x14ac:dyDescent="0.25">
      <c r="A921" t="s">
        <v>6513</v>
      </c>
      <c r="B921" t="s">
        <v>6963</v>
      </c>
      <c r="C921" s="1"/>
    </row>
    <row r="922" spans="1:3" x14ac:dyDescent="0.25">
      <c r="A922" t="s">
        <v>6514</v>
      </c>
      <c r="B922" t="s">
        <v>6962</v>
      </c>
      <c r="C922" s="1">
        <v>45735</v>
      </c>
    </row>
    <row r="923" spans="1:3" x14ac:dyDescent="0.25">
      <c r="A923" t="s">
        <v>6515</v>
      </c>
      <c r="B923" t="s">
        <v>6962</v>
      </c>
      <c r="C923" s="1">
        <v>45733</v>
      </c>
    </row>
    <row r="924" spans="1:3" x14ac:dyDescent="0.25">
      <c r="A924" t="s">
        <v>6516</v>
      </c>
      <c r="B924" t="s">
        <v>6962</v>
      </c>
      <c r="C924" s="1">
        <v>45744</v>
      </c>
    </row>
    <row r="925" spans="1:3" x14ac:dyDescent="0.25">
      <c r="A925" t="s">
        <v>6517</v>
      </c>
      <c r="B925" t="s">
        <v>6962</v>
      </c>
      <c r="C925" s="1">
        <v>45792</v>
      </c>
    </row>
    <row r="926" spans="1:3" x14ac:dyDescent="0.25">
      <c r="A926" t="s">
        <v>6518</v>
      </c>
      <c r="B926" t="s">
        <v>6962</v>
      </c>
      <c r="C926" s="1">
        <v>45771</v>
      </c>
    </row>
    <row r="927" spans="1:3" x14ac:dyDescent="0.25">
      <c r="A927" t="s">
        <v>6519</v>
      </c>
      <c r="B927" t="s">
        <v>6962</v>
      </c>
      <c r="C927" s="1">
        <v>45745</v>
      </c>
    </row>
    <row r="928" spans="1:3" x14ac:dyDescent="0.25">
      <c r="A928" t="s">
        <v>6520</v>
      </c>
      <c r="B928" t="s">
        <v>6962</v>
      </c>
      <c r="C928" s="1">
        <v>45746</v>
      </c>
    </row>
    <row r="929" spans="1:3" x14ac:dyDescent="0.25">
      <c r="A929" t="s">
        <v>6521</v>
      </c>
      <c r="B929" t="s">
        <v>6962</v>
      </c>
      <c r="C929" s="1">
        <v>45729</v>
      </c>
    </row>
    <row r="930" spans="1:3" x14ac:dyDescent="0.25">
      <c r="A930" t="s">
        <v>6522</v>
      </c>
      <c r="B930" t="s">
        <v>6962</v>
      </c>
      <c r="C930" s="1">
        <v>45727</v>
      </c>
    </row>
    <row r="931" spans="1:3" x14ac:dyDescent="0.25">
      <c r="A931" t="s">
        <v>6523</v>
      </c>
      <c r="B931" t="s">
        <v>6962</v>
      </c>
      <c r="C931" s="1">
        <v>45727</v>
      </c>
    </row>
    <row r="932" spans="1:3" x14ac:dyDescent="0.25">
      <c r="A932" t="s">
        <v>6524</v>
      </c>
      <c r="B932" t="s">
        <v>6962</v>
      </c>
      <c r="C932" s="1">
        <v>45771</v>
      </c>
    </row>
    <row r="933" spans="1:3" x14ac:dyDescent="0.25">
      <c r="A933" t="s">
        <v>6525</v>
      </c>
      <c r="B933" t="s">
        <v>6962</v>
      </c>
      <c r="C933" s="1">
        <v>45831</v>
      </c>
    </row>
    <row r="934" spans="1:3" x14ac:dyDescent="0.25">
      <c r="A934" t="s">
        <v>6526</v>
      </c>
      <c r="B934" t="s">
        <v>6962</v>
      </c>
      <c r="C934" s="1">
        <v>45729</v>
      </c>
    </row>
    <row r="935" spans="1:3" x14ac:dyDescent="0.25">
      <c r="A935" t="s">
        <v>6513</v>
      </c>
      <c r="B935" t="s">
        <v>6962</v>
      </c>
      <c r="C935" s="1">
        <v>45733</v>
      </c>
    </row>
    <row r="936" spans="1:3" x14ac:dyDescent="0.25">
      <c r="A936" t="s">
        <v>6513</v>
      </c>
      <c r="B936" t="s">
        <v>6963</v>
      </c>
      <c r="C936" s="1"/>
    </row>
    <row r="937" spans="1:3" x14ac:dyDescent="0.25">
      <c r="A937" t="s">
        <v>6513</v>
      </c>
      <c r="B937" t="s">
        <v>6963</v>
      </c>
      <c r="C937" s="1"/>
    </row>
    <row r="938" spans="1:3" x14ac:dyDescent="0.25">
      <c r="A938" t="s">
        <v>6513</v>
      </c>
      <c r="B938" t="s">
        <v>6962</v>
      </c>
      <c r="C938" s="1">
        <v>45741</v>
      </c>
    </row>
    <row r="939" spans="1:3" x14ac:dyDescent="0.25">
      <c r="A939" t="s">
        <v>6527</v>
      </c>
      <c r="B939" t="s">
        <v>6964</v>
      </c>
      <c r="C939" s="1">
        <v>45831</v>
      </c>
    </row>
    <row r="940" spans="1:3" x14ac:dyDescent="0.25">
      <c r="A940" t="s">
        <v>6528</v>
      </c>
      <c r="B940" t="s">
        <v>6962</v>
      </c>
      <c r="C940" s="1">
        <v>45755</v>
      </c>
    </row>
    <row r="941" spans="1:3" x14ac:dyDescent="0.25">
      <c r="A941" t="s">
        <v>6529</v>
      </c>
      <c r="B941" t="s">
        <v>6962</v>
      </c>
      <c r="C941" s="1"/>
    </row>
    <row r="942" spans="1:3" x14ac:dyDescent="0.25">
      <c r="A942" t="s">
        <v>6530</v>
      </c>
      <c r="B942" t="s">
        <v>6963</v>
      </c>
      <c r="C942" s="1"/>
    </row>
    <row r="943" spans="1:3" x14ac:dyDescent="0.25">
      <c r="A943" t="s">
        <v>6531</v>
      </c>
      <c r="B943" t="s">
        <v>6963</v>
      </c>
      <c r="C943" s="1">
        <v>45745</v>
      </c>
    </row>
    <row r="944" spans="1:3" x14ac:dyDescent="0.25">
      <c r="A944" t="s">
        <v>6532</v>
      </c>
      <c r="B944" t="s">
        <v>6962</v>
      </c>
      <c r="C944" s="1">
        <v>45749</v>
      </c>
    </row>
    <row r="945" spans="1:3" x14ac:dyDescent="0.25">
      <c r="A945" t="s">
        <v>6533</v>
      </c>
      <c r="B945" t="s">
        <v>6962</v>
      </c>
      <c r="C945" s="1">
        <v>45746</v>
      </c>
    </row>
    <row r="946" spans="1:3" x14ac:dyDescent="0.25">
      <c r="A946" t="s">
        <v>6534</v>
      </c>
      <c r="B946" t="s">
        <v>6962</v>
      </c>
      <c r="C946" s="1">
        <v>45738</v>
      </c>
    </row>
    <row r="947" spans="1:3" x14ac:dyDescent="0.25">
      <c r="A947" t="s">
        <v>6535</v>
      </c>
      <c r="B947" t="s">
        <v>6962</v>
      </c>
      <c r="C947" s="1">
        <v>45761</v>
      </c>
    </row>
    <row r="948" spans="1:3" x14ac:dyDescent="0.25">
      <c r="A948" t="s">
        <v>6536</v>
      </c>
      <c r="B948" t="s">
        <v>6962</v>
      </c>
      <c r="C948" s="1">
        <v>45733</v>
      </c>
    </row>
    <row r="949" spans="1:3" x14ac:dyDescent="0.25">
      <c r="A949" t="s">
        <v>6537</v>
      </c>
      <c r="B949" t="s">
        <v>6963</v>
      </c>
      <c r="C949" s="1"/>
    </row>
    <row r="950" spans="1:3" x14ac:dyDescent="0.25">
      <c r="A950" t="s">
        <v>6538</v>
      </c>
      <c r="B950" t="s">
        <v>6964</v>
      </c>
      <c r="C950" s="1">
        <v>45832</v>
      </c>
    </row>
    <row r="951" spans="1:3" x14ac:dyDescent="0.25">
      <c r="A951" t="s">
        <v>6539</v>
      </c>
      <c r="B951" t="s">
        <v>6962</v>
      </c>
      <c r="C951" s="1">
        <v>45770</v>
      </c>
    </row>
    <row r="952" spans="1:3" x14ac:dyDescent="0.25">
      <c r="A952" t="s">
        <v>6540</v>
      </c>
      <c r="B952" t="s">
        <v>6963</v>
      </c>
      <c r="C952" s="1"/>
    </row>
    <row r="953" spans="1:3" x14ac:dyDescent="0.25">
      <c r="A953" t="s">
        <v>6541</v>
      </c>
      <c r="B953" t="s">
        <v>6963</v>
      </c>
      <c r="C953" s="1"/>
    </row>
    <row r="954" spans="1:3" x14ac:dyDescent="0.25">
      <c r="A954" t="s">
        <v>6542</v>
      </c>
      <c r="B954" t="s">
        <v>6962</v>
      </c>
      <c r="C954" s="1">
        <v>45728</v>
      </c>
    </row>
    <row r="955" spans="1:3" x14ac:dyDescent="0.25">
      <c r="A955" t="s">
        <v>6543</v>
      </c>
      <c r="B955" t="s">
        <v>6962</v>
      </c>
      <c r="C955" s="1">
        <v>45736</v>
      </c>
    </row>
    <row r="956" spans="1:3" x14ac:dyDescent="0.25">
      <c r="A956" t="s">
        <v>6544</v>
      </c>
      <c r="B956" t="s">
        <v>6964</v>
      </c>
      <c r="C956" s="1"/>
    </row>
    <row r="957" spans="1:3" x14ac:dyDescent="0.25">
      <c r="A957" t="s">
        <v>6545</v>
      </c>
      <c r="B957" t="s">
        <v>6962</v>
      </c>
      <c r="C957" s="1">
        <v>45772</v>
      </c>
    </row>
    <row r="958" spans="1:3" x14ac:dyDescent="0.25">
      <c r="A958" t="s">
        <v>6546</v>
      </c>
      <c r="B958" t="s">
        <v>6962</v>
      </c>
      <c r="C958" s="1">
        <v>45742</v>
      </c>
    </row>
    <row r="959" spans="1:3" x14ac:dyDescent="0.25">
      <c r="A959" t="s">
        <v>6547</v>
      </c>
      <c r="B959" t="s">
        <v>6962</v>
      </c>
      <c r="C959" s="1">
        <v>45731</v>
      </c>
    </row>
    <row r="960" spans="1:3" x14ac:dyDescent="0.25">
      <c r="A960" t="s">
        <v>6548</v>
      </c>
      <c r="B960" t="s">
        <v>6962</v>
      </c>
      <c r="C960" s="1">
        <v>45772</v>
      </c>
    </row>
    <row r="961" spans="1:3" x14ac:dyDescent="0.25">
      <c r="A961" t="s">
        <v>6549</v>
      </c>
      <c r="B961" t="s">
        <v>6962</v>
      </c>
      <c r="C961" s="1">
        <v>45728</v>
      </c>
    </row>
    <row r="962" spans="1:3" x14ac:dyDescent="0.25">
      <c r="A962" t="s">
        <v>6538</v>
      </c>
      <c r="B962" t="s">
        <v>6962</v>
      </c>
      <c r="C962" s="1">
        <v>45787</v>
      </c>
    </row>
    <row r="963" spans="1:3" x14ac:dyDescent="0.25">
      <c r="A963" t="s">
        <v>6538</v>
      </c>
      <c r="B963" t="s">
        <v>6962</v>
      </c>
      <c r="C963" s="1">
        <v>45737</v>
      </c>
    </row>
    <row r="964" spans="1:3" x14ac:dyDescent="0.25">
      <c r="A964" t="s">
        <v>6538</v>
      </c>
      <c r="B964" t="s">
        <v>6962</v>
      </c>
      <c r="C964" s="1">
        <v>45752</v>
      </c>
    </row>
    <row r="965" spans="1:3" x14ac:dyDescent="0.25">
      <c r="A965" t="s">
        <v>6550</v>
      </c>
      <c r="B965" t="s">
        <v>6962</v>
      </c>
      <c r="C965" s="1">
        <v>45748</v>
      </c>
    </row>
    <row r="966" spans="1:3" x14ac:dyDescent="0.25">
      <c r="A966" t="s">
        <v>6551</v>
      </c>
      <c r="B966" t="s">
        <v>6962</v>
      </c>
      <c r="C966" s="1">
        <v>45758</v>
      </c>
    </row>
    <row r="967" spans="1:3" x14ac:dyDescent="0.25">
      <c r="A967" t="s">
        <v>6552</v>
      </c>
      <c r="B967" t="s">
        <v>6963</v>
      </c>
      <c r="C967" s="1"/>
    </row>
    <row r="968" spans="1:3" x14ac:dyDescent="0.25">
      <c r="A968" t="s">
        <v>6553</v>
      </c>
      <c r="B968" t="s">
        <v>6962</v>
      </c>
      <c r="C968" s="1">
        <v>45735</v>
      </c>
    </row>
    <row r="969" spans="1:3" x14ac:dyDescent="0.25">
      <c r="A969" t="s">
        <v>6554</v>
      </c>
      <c r="B969" t="s">
        <v>6962</v>
      </c>
      <c r="C969" s="1">
        <v>45733</v>
      </c>
    </row>
    <row r="970" spans="1:3" x14ac:dyDescent="0.25">
      <c r="A970" t="s">
        <v>6555</v>
      </c>
      <c r="B970" t="s">
        <v>6963</v>
      </c>
      <c r="C970" s="1"/>
    </row>
    <row r="971" spans="1:3" x14ac:dyDescent="0.25">
      <c r="A971" t="s">
        <v>6556</v>
      </c>
      <c r="B971" t="s">
        <v>6963</v>
      </c>
      <c r="C971" s="1"/>
    </row>
    <row r="972" spans="1:3" x14ac:dyDescent="0.25">
      <c r="A972" t="s">
        <v>6557</v>
      </c>
      <c r="B972" t="s">
        <v>6963</v>
      </c>
      <c r="C972" s="1"/>
    </row>
    <row r="973" spans="1:3" x14ac:dyDescent="0.25">
      <c r="A973" t="s">
        <v>6558</v>
      </c>
      <c r="B973" t="s">
        <v>6962</v>
      </c>
      <c r="C973" s="1">
        <v>45731</v>
      </c>
    </row>
    <row r="974" spans="1:3" x14ac:dyDescent="0.25">
      <c r="A974" t="s">
        <v>6559</v>
      </c>
      <c r="B974" t="s">
        <v>6962</v>
      </c>
      <c r="C974" s="1">
        <v>45755</v>
      </c>
    </row>
    <row r="975" spans="1:3" x14ac:dyDescent="0.25">
      <c r="A975" t="s">
        <v>6560</v>
      </c>
      <c r="B975" t="s">
        <v>6963</v>
      </c>
      <c r="C975" s="1"/>
    </row>
    <row r="976" spans="1:3" x14ac:dyDescent="0.25">
      <c r="A976" t="s">
        <v>6561</v>
      </c>
      <c r="B976" t="s">
        <v>6962</v>
      </c>
      <c r="C976" s="1">
        <v>45778</v>
      </c>
    </row>
    <row r="977" spans="1:3" x14ac:dyDescent="0.25">
      <c r="A977" t="s">
        <v>6562</v>
      </c>
      <c r="B977" t="s">
        <v>6962</v>
      </c>
      <c r="C977" s="1">
        <v>45762</v>
      </c>
    </row>
    <row r="978" spans="1:3" x14ac:dyDescent="0.25">
      <c r="A978" t="s">
        <v>6563</v>
      </c>
      <c r="B978" t="s">
        <v>6962</v>
      </c>
      <c r="C978" s="1">
        <v>45730</v>
      </c>
    </row>
    <row r="979" spans="1:3" x14ac:dyDescent="0.25">
      <c r="A979" t="s">
        <v>6564</v>
      </c>
      <c r="B979" t="s">
        <v>6962</v>
      </c>
      <c r="C979" s="1">
        <v>45729</v>
      </c>
    </row>
    <row r="980" spans="1:3" x14ac:dyDescent="0.25">
      <c r="A980" t="s">
        <v>6565</v>
      </c>
      <c r="B980" t="s">
        <v>6963</v>
      </c>
      <c r="C980" s="1"/>
    </row>
    <row r="981" spans="1:3" x14ac:dyDescent="0.25">
      <c r="A981" t="s">
        <v>6566</v>
      </c>
      <c r="B981" t="s">
        <v>6962</v>
      </c>
      <c r="C981" s="1">
        <v>45763</v>
      </c>
    </row>
    <row r="982" spans="1:3" x14ac:dyDescent="0.25">
      <c r="A982" t="s">
        <v>6567</v>
      </c>
      <c r="B982" t="s">
        <v>6962</v>
      </c>
      <c r="C982" s="1">
        <v>45752</v>
      </c>
    </row>
    <row r="983" spans="1:3" x14ac:dyDescent="0.25">
      <c r="A983" t="s">
        <v>6568</v>
      </c>
      <c r="B983" t="s">
        <v>6962</v>
      </c>
      <c r="C983" s="1">
        <v>45784</v>
      </c>
    </row>
    <row r="984" spans="1:3" x14ac:dyDescent="0.25">
      <c r="A984" t="s">
        <v>6569</v>
      </c>
      <c r="B984" t="s">
        <v>39</v>
      </c>
      <c r="C984" s="1"/>
    </row>
    <row r="985" spans="1:3" x14ac:dyDescent="0.25">
      <c r="A985" t="s">
        <v>6570</v>
      </c>
      <c r="B985" t="s">
        <v>6963</v>
      </c>
      <c r="C985" s="1"/>
    </row>
    <row r="986" spans="1:3" x14ac:dyDescent="0.25">
      <c r="A986" t="s">
        <v>6571</v>
      </c>
      <c r="B986" t="s">
        <v>6963</v>
      </c>
      <c r="C986" s="1"/>
    </row>
    <row r="987" spans="1:3" x14ac:dyDescent="0.25">
      <c r="A987" t="s">
        <v>6563</v>
      </c>
      <c r="B987" t="s">
        <v>6962</v>
      </c>
      <c r="C987" s="1">
        <v>45730</v>
      </c>
    </row>
    <row r="988" spans="1:3" x14ac:dyDescent="0.25">
      <c r="A988" t="s">
        <v>6572</v>
      </c>
      <c r="B988" t="s">
        <v>39</v>
      </c>
      <c r="C988" s="1"/>
    </row>
    <row r="989" spans="1:3" x14ac:dyDescent="0.25">
      <c r="A989" t="s">
        <v>6573</v>
      </c>
      <c r="B989" t="s">
        <v>6963</v>
      </c>
      <c r="C989" s="1"/>
    </row>
    <row r="990" spans="1:3" x14ac:dyDescent="0.25">
      <c r="A990" t="s">
        <v>6574</v>
      </c>
      <c r="B990" t="s">
        <v>6962</v>
      </c>
      <c r="C990" s="1">
        <v>45798</v>
      </c>
    </row>
    <row r="991" spans="1:3" x14ac:dyDescent="0.25">
      <c r="A991" t="s">
        <v>6575</v>
      </c>
      <c r="B991" t="s">
        <v>6963</v>
      </c>
      <c r="C991" s="1"/>
    </row>
    <row r="992" spans="1:3" x14ac:dyDescent="0.25">
      <c r="A992" t="s">
        <v>6576</v>
      </c>
      <c r="B992" t="s">
        <v>6962</v>
      </c>
      <c r="C992" s="1">
        <v>45750</v>
      </c>
    </row>
    <row r="993" spans="1:3" x14ac:dyDescent="0.25">
      <c r="A993" t="s">
        <v>6577</v>
      </c>
      <c r="B993" t="s">
        <v>6962</v>
      </c>
      <c r="C993" s="1">
        <v>45749</v>
      </c>
    </row>
    <row r="994" spans="1:3" x14ac:dyDescent="0.25">
      <c r="A994" t="s">
        <v>6578</v>
      </c>
      <c r="B994" t="s">
        <v>39</v>
      </c>
      <c r="C994" s="1"/>
    </row>
    <row r="995" spans="1:3" x14ac:dyDescent="0.25">
      <c r="A995" t="s">
        <v>6579</v>
      </c>
      <c r="B995" t="s">
        <v>6962</v>
      </c>
      <c r="C995" s="1">
        <v>45768</v>
      </c>
    </row>
    <row r="996" spans="1:3" x14ac:dyDescent="0.25">
      <c r="A996" t="s">
        <v>6580</v>
      </c>
      <c r="B996" t="s">
        <v>39</v>
      </c>
      <c r="C996" s="1"/>
    </row>
    <row r="997" spans="1:3" x14ac:dyDescent="0.25">
      <c r="A997" t="s">
        <v>6581</v>
      </c>
      <c r="B997" t="s">
        <v>6962</v>
      </c>
      <c r="C997" s="1">
        <v>45735</v>
      </c>
    </row>
    <row r="998" spans="1:3" x14ac:dyDescent="0.25">
      <c r="A998" t="s">
        <v>6582</v>
      </c>
      <c r="B998" t="s">
        <v>6962</v>
      </c>
      <c r="C998" s="1">
        <v>45733</v>
      </c>
    </row>
    <row r="999" spans="1:3" x14ac:dyDescent="0.25">
      <c r="A999" t="s">
        <v>6583</v>
      </c>
      <c r="B999" t="s">
        <v>6962</v>
      </c>
      <c r="C999" s="1">
        <v>45735</v>
      </c>
    </row>
    <row r="1000" spans="1:3" x14ac:dyDescent="0.25">
      <c r="A1000" t="s">
        <v>6584</v>
      </c>
      <c r="B1000" t="s">
        <v>6962</v>
      </c>
      <c r="C1000" s="1">
        <v>45735</v>
      </c>
    </row>
    <row r="1001" spans="1:3" x14ac:dyDescent="0.25">
      <c r="A1001" t="s">
        <v>6585</v>
      </c>
      <c r="B1001" t="s">
        <v>6963</v>
      </c>
      <c r="C1001" s="1"/>
    </row>
    <row r="1002" spans="1:3" x14ac:dyDescent="0.25">
      <c r="A1002" t="s">
        <v>6586</v>
      </c>
      <c r="B1002" t="s">
        <v>6962</v>
      </c>
      <c r="C1002" s="1">
        <v>45761</v>
      </c>
    </row>
    <row r="1003" spans="1:3" x14ac:dyDescent="0.25">
      <c r="A1003" t="s">
        <v>6587</v>
      </c>
      <c r="B1003" t="s">
        <v>6963</v>
      </c>
      <c r="C1003" s="1"/>
    </row>
    <row r="1004" spans="1:3" x14ac:dyDescent="0.25">
      <c r="A1004" t="s">
        <v>6588</v>
      </c>
      <c r="B1004" t="s">
        <v>6962</v>
      </c>
      <c r="C1004" s="1">
        <v>45733</v>
      </c>
    </row>
    <row r="1005" spans="1:3" x14ac:dyDescent="0.25">
      <c r="A1005" t="s">
        <v>6589</v>
      </c>
      <c r="B1005" t="s">
        <v>6962</v>
      </c>
      <c r="C1005" s="1">
        <v>45734</v>
      </c>
    </row>
    <row r="1006" spans="1:3" x14ac:dyDescent="0.25">
      <c r="A1006" t="s">
        <v>6590</v>
      </c>
      <c r="B1006" t="s">
        <v>6962</v>
      </c>
      <c r="C1006" s="1">
        <v>45733</v>
      </c>
    </row>
    <row r="1007" spans="1:3" x14ac:dyDescent="0.25">
      <c r="A1007" t="s">
        <v>6591</v>
      </c>
      <c r="B1007" t="s">
        <v>6962</v>
      </c>
      <c r="C1007" s="1">
        <v>45822</v>
      </c>
    </row>
    <row r="1008" spans="1:3" x14ac:dyDescent="0.25">
      <c r="A1008" t="s">
        <v>6592</v>
      </c>
      <c r="B1008" t="s">
        <v>6963</v>
      </c>
      <c r="C1008" s="1"/>
    </row>
    <row r="1009" spans="1:3" x14ac:dyDescent="0.25">
      <c r="A1009" t="s">
        <v>6593</v>
      </c>
      <c r="B1009" t="s">
        <v>6962</v>
      </c>
      <c r="C1009" s="1">
        <v>45761</v>
      </c>
    </row>
    <row r="1010" spans="1:3" x14ac:dyDescent="0.25">
      <c r="A1010" t="s">
        <v>6594</v>
      </c>
      <c r="B1010" t="s">
        <v>6962</v>
      </c>
      <c r="C1010" s="1">
        <v>45825</v>
      </c>
    </row>
    <row r="1011" spans="1:3" x14ac:dyDescent="0.25">
      <c r="A1011" t="s">
        <v>6595</v>
      </c>
      <c r="B1011" t="s">
        <v>6962</v>
      </c>
      <c r="C1011" s="1">
        <v>45769</v>
      </c>
    </row>
    <row r="1012" spans="1:3" x14ac:dyDescent="0.25">
      <c r="A1012" t="s">
        <v>6596</v>
      </c>
      <c r="B1012" t="s">
        <v>6962</v>
      </c>
      <c r="C1012" s="1">
        <v>45810</v>
      </c>
    </row>
    <row r="1013" spans="1:3" x14ac:dyDescent="0.25">
      <c r="A1013" t="s">
        <v>6597</v>
      </c>
      <c r="B1013" t="s">
        <v>6962</v>
      </c>
      <c r="C1013" s="1">
        <v>45785</v>
      </c>
    </row>
    <row r="1014" spans="1:3" x14ac:dyDescent="0.25">
      <c r="A1014" t="s">
        <v>6598</v>
      </c>
      <c r="B1014" t="s">
        <v>6962</v>
      </c>
      <c r="C1014" s="1">
        <v>45743</v>
      </c>
    </row>
    <row r="1015" spans="1:3" x14ac:dyDescent="0.25">
      <c r="A1015" t="s">
        <v>6599</v>
      </c>
      <c r="B1015" t="s">
        <v>6962</v>
      </c>
      <c r="C1015" s="1">
        <v>45783</v>
      </c>
    </row>
    <row r="1016" spans="1:3" x14ac:dyDescent="0.25">
      <c r="A1016" t="s">
        <v>6600</v>
      </c>
      <c r="B1016" t="s">
        <v>6962</v>
      </c>
      <c r="C1016" s="1">
        <v>45738</v>
      </c>
    </row>
    <row r="1017" spans="1:3" x14ac:dyDescent="0.25">
      <c r="A1017" t="s">
        <v>6601</v>
      </c>
      <c r="B1017" t="s">
        <v>6962</v>
      </c>
      <c r="C1017" s="1">
        <v>45826</v>
      </c>
    </row>
    <row r="1018" spans="1:3" x14ac:dyDescent="0.25">
      <c r="A1018" t="s">
        <v>6602</v>
      </c>
      <c r="B1018" t="s">
        <v>6962</v>
      </c>
      <c r="C1018" s="1">
        <v>45742</v>
      </c>
    </row>
    <row r="1019" spans="1:3" x14ac:dyDescent="0.25">
      <c r="A1019" t="s">
        <v>6603</v>
      </c>
      <c r="B1019" t="s">
        <v>6962</v>
      </c>
      <c r="C1019" s="1">
        <v>45744</v>
      </c>
    </row>
    <row r="1020" spans="1:3" x14ac:dyDescent="0.25">
      <c r="A1020" t="s">
        <v>6592</v>
      </c>
      <c r="B1020" t="s">
        <v>6963</v>
      </c>
      <c r="C1020" s="1"/>
    </row>
    <row r="1021" spans="1:3" x14ac:dyDescent="0.25">
      <c r="A1021" t="s">
        <v>6592</v>
      </c>
      <c r="B1021" t="s">
        <v>6962</v>
      </c>
      <c r="C1021" s="1">
        <v>45741</v>
      </c>
    </row>
    <row r="1022" spans="1:3" x14ac:dyDescent="0.25">
      <c r="A1022" t="s">
        <v>6592</v>
      </c>
      <c r="B1022" t="s">
        <v>6963</v>
      </c>
      <c r="C1022" s="1"/>
    </row>
    <row r="1023" spans="1:3" x14ac:dyDescent="0.25">
      <c r="A1023" t="s">
        <v>6592</v>
      </c>
      <c r="B1023" t="s">
        <v>6963</v>
      </c>
      <c r="C1023" s="1"/>
    </row>
    <row r="1024" spans="1:3" x14ac:dyDescent="0.25">
      <c r="A1024" t="s">
        <v>6604</v>
      </c>
      <c r="B1024" t="s">
        <v>39</v>
      </c>
      <c r="C1024" s="1"/>
    </row>
    <row r="1025" spans="1:3" x14ac:dyDescent="0.25">
      <c r="A1025" t="s">
        <v>6605</v>
      </c>
      <c r="B1025" t="s">
        <v>6963</v>
      </c>
      <c r="C1025" s="1"/>
    </row>
    <row r="1026" spans="1:3" x14ac:dyDescent="0.25">
      <c r="A1026" t="s">
        <v>6606</v>
      </c>
      <c r="B1026" t="s">
        <v>6963</v>
      </c>
      <c r="C1026" s="1"/>
    </row>
    <row r="1027" spans="1:3" x14ac:dyDescent="0.25">
      <c r="A1027" t="s">
        <v>6607</v>
      </c>
      <c r="B1027" t="s">
        <v>6963</v>
      </c>
      <c r="C1027" s="1"/>
    </row>
    <row r="1028" spans="1:3" x14ac:dyDescent="0.25">
      <c r="A1028" t="s">
        <v>6608</v>
      </c>
      <c r="B1028" t="s">
        <v>39</v>
      </c>
      <c r="C1028" s="1"/>
    </row>
    <row r="1029" spans="1:3" x14ac:dyDescent="0.25">
      <c r="A1029" t="s">
        <v>6609</v>
      </c>
      <c r="B1029" t="s">
        <v>6963</v>
      </c>
      <c r="C1029" s="1"/>
    </row>
    <row r="1030" spans="1:3" x14ac:dyDescent="0.25">
      <c r="A1030" t="s">
        <v>6610</v>
      </c>
      <c r="B1030" t="s">
        <v>6962</v>
      </c>
      <c r="C1030" s="1">
        <v>45750</v>
      </c>
    </row>
    <row r="1031" spans="1:3" x14ac:dyDescent="0.25">
      <c r="A1031" t="s">
        <v>6611</v>
      </c>
      <c r="B1031" t="s">
        <v>6962</v>
      </c>
      <c r="C1031" s="1">
        <v>45768</v>
      </c>
    </row>
    <row r="1032" spans="1:3" x14ac:dyDescent="0.25">
      <c r="A1032" t="s">
        <v>6612</v>
      </c>
      <c r="B1032" t="s">
        <v>6962</v>
      </c>
      <c r="C1032" s="1">
        <v>45776</v>
      </c>
    </row>
    <row r="1033" spans="1:3" x14ac:dyDescent="0.25">
      <c r="A1033" t="s">
        <v>6613</v>
      </c>
      <c r="B1033" t="s">
        <v>6962</v>
      </c>
      <c r="C1033" s="1">
        <v>45734</v>
      </c>
    </row>
    <row r="1034" spans="1:3" x14ac:dyDescent="0.25">
      <c r="A1034" t="s">
        <v>6614</v>
      </c>
      <c r="B1034" t="s">
        <v>6962</v>
      </c>
      <c r="C1034" s="1">
        <v>45770</v>
      </c>
    </row>
    <row r="1035" spans="1:3" x14ac:dyDescent="0.25">
      <c r="A1035" t="s">
        <v>6615</v>
      </c>
      <c r="B1035" t="s">
        <v>39</v>
      </c>
      <c r="C1035" s="1"/>
    </row>
    <row r="1036" spans="1:3" x14ac:dyDescent="0.25">
      <c r="A1036" t="s">
        <v>6616</v>
      </c>
      <c r="B1036" t="s">
        <v>6962</v>
      </c>
      <c r="C1036" s="1">
        <v>45832</v>
      </c>
    </row>
    <row r="1037" spans="1:3" x14ac:dyDescent="0.25">
      <c r="A1037" t="s">
        <v>6617</v>
      </c>
      <c r="B1037" t="s">
        <v>39</v>
      </c>
      <c r="C1037" s="1"/>
    </row>
    <row r="1038" spans="1:3" x14ac:dyDescent="0.25">
      <c r="A1038" t="s">
        <v>6618</v>
      </c>
      <c r="B1038" t="s">
        <v>6962</v>
      </c>
      <c r="C1038" s="1">
        <v>45785</v>
      </c>
    </row>
    <row r="1039" spans="1:3" x14ac:dyDescent="0.25">
      <c r="A1039" t="s">
        <v>6619</v>
      </c>
      <c r="B1039" t="s">
        <v>6962</v>
      </c>
      <c r="C1039" s="1">
        <v>45737</v>
      </c>
    </row>
    <row r="1040" spans="1:3" x14ac:dyDescent="0.25">
      <c r="A1040" t="s">
        <v>6620</v>
      </c>
      <c r="B1040" t="s">
        <v>6963</v>
      </c>
      <c r="C1040" s="1"/>
    </row>
    <row r="1041" spans="1:3" x14ac:dyDescent="0.25">
      <c r="A1041" t="s">
        <v>6621</v>
      </c>
      <c r="B1041" t="s">
        <v>6962</v>
      </c>
      <c r="C1041" s="1">
        <v>45743</v>
      </c>
    </row>
    <row r="1042" spans="1:3" x14ac:dyDescent="0.25">
      <c r="A1042" t="s">
        <v>6622</v>
      </c>
      <c r="B1042" t="s">
        <v>6963</v>
      </c>
      <c r="C1042" s="1"/>
    </row>
    <row r="1043" spans="1:3" x14ac:dyDescent="0.25">
      <c r="A1043" t="s">
        <v>6623</v>
      </c>
      <c r="B1043" t="s">
        <v>6962</v>
      </c>
      <c r="C1043" s="1">
        <v>45737</v>
      </c>
    </row>
    <row r="1044" spans="1:3" x14ac:dyDescent="0.25">
      <c r="A1044" t="s">
        <v>6624</v>
      </c>
      <c r="B1044" t="s">
        <v>6962</v>
      </c>
      <c r="C1044" s="1">
        <v>45737</v>
      </c>
    </row>
    <row r="1045" spans="1:3" x14ac:dyDescent="0.25">
      <c r="A1045" t="s">
        <v>6625</v>
      </c>
      <c r="B1045" t="s">
        <v>39</v>
      </c>
      <c r="C1045" s="1"/>
    </row>
    <row r="1046" spans="1:3" x14ac:dyDescent="0.25">
      <c r="A1046" t="s">
        <v>6626</v>
      </c>
      <c r="B1046" t="s">
        <v>6963</v>
      </c>
      <c r="C1046" s="1"/>
    </row>
    <row r="1047" spans="1:3" x14ac:dyDescent="0.25">
      <c r="A1047" t="s">
        <v>6627</v>
      </c>
      <c r="B1047" t="s">
        <v>6962</v>
      </c>
      <c r="C1047" s="1">
        <v>45735</v>
      </c>
    </row>
    <row r="1048" spans="1:3" x14ac:dyDescent="0.25">
      <c r="A1048" t="s">
        <v>6628</v>
      </c>
      <c r="B1048" t="s">
        <v>6962</v>
      </c>
      <c r="C1048" s="1">
        <v>45791</v>
      </c>
    </row>
    <row r="1049" spans="1:3" x14ac:dyDescent="0.25">
      <c r="A1049" t="s">
        <v>6629</v>
      </c>
      <c r="B1049" t="s">
        <v>6962</v>
      </c>
      <c r="C1049" s="1">
        <v>45740</v>
      </c>
    </row>
    <row r="1050" spans="1:3" x14ac:dyDescent="0.25">
      <c r="A1050" t="s">
        <v>6630</v>
      </c>
      <c r="B1050" t="s">
        <v>6962</v>
      </c>
      <c r="C1050" s="1">
        <v>45749</v>
      </c>
    </row>
    <row r="1051" spans="1:3" x14ac:dyDescent="0.25">
      <c r="A1051" t="s">
        <v>6631</v>
      </c>
      <c r="B1051" t="s">
        <v>6962</v>
      </c>
      <c r="C1051" s="1">
        <v>45828</v>
      </c>
    </row>
    <row r="1052" spans="1:3" x14ac:dyDescent="0.25">
      <c r="A1052" t="s">
        <v>6632</v>
      </c>
      <c r="B1052" t="s">
        <v>6962</v>
      </c>
      <c r="C1052" s="1">
        <v>45778</v>
      </c>
    </row>
    <row r="1053" spans="1:3" x14ac:dyDescent="0.25">
      <c r="A1053" t="s">
        <v>6633</v>
      </c>
      <c r="B1053" t="s">
        <v>6962</v>
      </c>
      <c r="C1053" s="1">
        <v>45790</v>
      </c>
    </row>
    <row r="1054" spans="1:3" x14ac:dyDescent="0.25">
      <c r="A1054" t="s">
        <v>6634</v>
      </c>
      <c r="B1054" t="s">
        <v>6962</v>
      </c>
      <c r="C1054" s="1">
        <v>45741</v>
      </c>
    </row>
    <row r="1055" spans="1:3" x14ac:dyDescent="0.25">
      <c r="A1055" t="s">
        <v>6635</v>
      </c>
      <c r="B1055" t="s">
        <v>39</v>
      </c>
      <c r="C1055" s="1"/>
    </row>
    <row r="1056" spans="1:3" x14ac:dyDescent="0.25">
      <c r="A1056" t="s">
        <v>6636</v>
      </c>
      <c r="B1056" t="s">
        <v>6962</v>
      </c>
      <c r="C1056" s="1">
        <v>45748</v>
      </c>
    </row>
    <row r="1057" spans="1:3" x14ac:dyDescent="0.25">
      <c r="A1057" t="s">
        <v>6637</v>
      </c>
      <c r="B1057" t="s">
        <v>39</v>
      </c>
      <c r="C1057" s="1"/>
    </row>
    <row r="1058" spans="1:3" x14ac:dyDescent="0.25">
      <c r="A1058" t="s">
        <v>6638</v>
      </c>
      <c r="B1058" t="s">
        <v>39</v>
      </c>
      <c r="C1058" s="1"/>
    </row>
    <row r="1059" spans="1:3" x14ac:dyDescent="0.25">
      <c r="A1059" t="s">
        <v>6639</v>
      </c>
      <c r="B1059" t="s">
        <v>6962</v>
      </c>
      <c r="C1059" s="1">
        <v>45737</v>
      </c>
    </row>
    <row r="1060" spans="1:3" x14ac:dyDescent="0.25">
      <c r="A1060" t="s">
        <v>6640</v>
      </c>
      <c r="B1060" t="s">
        <v>6962</v>
      </c>
      <c r="C1060" s="1">
        <v>45750</v>
      </c>
    </row>
    <row r="1061" spans="1:3" x14ac:dyDescent="0.25">
      <c r="A1061" t="s">
        <v>6617</v>
      </c>
      <c r="B1061" t="s">
        <v>6962</v>
      </c>
      <c r="C1061" s="1">
        <v>45741</v>
      </c>
    </row>
    <row r="1062" spans="1:3" x14ac:dyDescent="0.25">
      <c r="A1062" t="s">
        <v>6617</v>
      </c>
      <c r="B1062" t="s">
        <v>6962</v>
      </c>
      <c r="C1062" s="1">
        <v>45735</v>
      </c>
    </row>
    <row r="1063" spans="1:3" x14ac:dyDescent="0.25">
      <c r="A1063" t="s">
        <v>6619</v>
      </c>
      <c r="B1063" t="s">
        <v>6962</v>
      </c>
      <c r="C1063" s="1">
        <v>45831</v>
      </c>
    </row>
    <row r="1064" spans="1:3" x14ac:dyDescent="0.25">
      <c r="A1064" t="s">
        <v>6635</v>
      </c>
      <c r="B1064" t="s">
        <v>39</v>
      </c>
      <c r="C1064" s="1"/>
    </row>
    <row r="1065" spans="1:3" x14ac:dyDescent="0.25">
      <c r="A1065" t="s">
        <v>6641</v>
      </c>
      <c r="B1065" t="s">
        <v>6962</v>
      </c>
      <c r="C1065" s="1">
        <v>45738</v>
      </c>
    </row>
    <row r="1066" spans="1:3" x14ac:dyDescent="0.25">
      <c r="A1066" t="s">
        <v>6642</v>
      </c>
      <c r="B1066" t="s">
        <v>6962</v>
      </c>
      <c r="C1066" s="1">
        <v>45737</v>
      </c>
    </row>
    <row r="1067" spans="1:3" x14ac:dyDescent="0.25">
      <c r="A1067" t="s">
        <v>6643</v>
      </c>
      <c r="B1067" t="s">
        <v>6962</v>
      </c>
      <c r="C1067" s="1">
        <v>45738</v>
      </c>
    </row>
    <row r="1068" spans="1:3" x14ac:dyDescent="0.25">
      <c r="A1068" t="s">
        <v>6644</v>
      </c>
      <c r="B1068" t="s">
        <v>6962</v>
      </c>
      <c r="C1068" s="1">
        <v>45744</v>
      </c>
    </row>
    <row r="1069" spans="1:3" x14ac:dyDescent="0.25">
      <c r="A1069" t="s">
        <v>6645</v>
      </c>
      <c r="B1069" t="s">
        <v>6962</v>
      </c>
      <c r="C1069" s="1">
        <v>45738</v>
      </c>
    </row>
    <row r="1070" spans="1:3" x14ac:dyDescent="0.25">
      <c r="A1070" t="s">
        <v>6646</v>
      </c>
      <c r="B1070" t="s">
        <v>6962</v>
      </c>
      <c r="C1070" s="1">
        <v>45737</v>
      </c>
    </row>
    <row r="1071" spans="1:3" x14ac:dyDescent="0.25">
      <c r="A1071" t="s">
        <v>6647</v>
      </c>
      <c r="B1071" t="s">
        <v>39</v>
      </c>
      <c r="C1071" s="1"/>
    </row>
    <row r="1072" spans="1:3" x14ac:dyDescent="0.25">
      <c r="A1072" t="s">
        <v>6648</v>
      </c>
      <c r="B1072" t="s">
        <v>6962</v>
      </c>
      <c r="C1072" s="1">
        <v>45749</v>
      </c>
    </row>
    <row r="1073" spans="1:3" x14ac:dyDescent="0.25">
      <c r="A1073" t="s">
        <v>6649</v>
      </c>
      <c r="B1073" t="s">
        <v>6962</v>
      </c>
      <c r="C1073" s="1">
        <v>45780</v>
      </c>
    </row>
    <row r="1074" spans="1:3" x14ac:dyDescent="0.25">
      <c r="A1074" t="s">
        <v>6650</v>
      </c>
      <c r="B1074" t="s">
        <v>6962</v>
      </c>
      <c r="C1074" s="1"/>
    </row>
    <row r="1075" spans="1:3" x14ac:dyDescent="0.25">
      <c r="A1075" t="s">
        <v>6651</v>
      </c>
      <c r="B1075" t="s">
        <v>6962</v>
      </c>
      <c r="C1075" s="1">
        <v>45785</v>
      </c>
    </row>
    <row r="1076" spans="1:3" x14ac:dyDescent="0.25">
      <c r="A1076" t="s">
        <v>6652</v>
      </c>
      <c r="B1076" t="s">
        <v>6962</v>
      </c>
      <c r="C1076" s="1">
        <v>45764</v>
      </c>
    </row>
    <row r="1077" spans="1:3" x14ac:dyDescent="0.25">
      <c r="A1077" t="s">
        <v>6653</v>
      </c>
      <c r="B1077" t="s">
        <v>6962</v>
      </c>
      <c r="C1077" s="1">
        <v>45742</v>
      </c>
    </row>
    <row r="1078" spans="1:3" x14ac:dyDescent="0.25">
      <c r="A1078" t="s">
        <v>6654</v>
      </c>
      <c r="B1078" t="s">
        <v>6962</v>
      </c>
      <c r="C1078" s="1">
        <v>45738</v>
      </c>
    </row>
    <row r="1079" spans="1:3" x14ac:dyDescent="0.25">
      <c r="A1079" t="s">
        <v>6655</v>
      </c>
      <c r="B1079" t="s">
        <v>6962</v>
      </c>
      <c r="C1079" s="1">
        <v>45772</v>
      </c>
    </row>
    <row r="1080" spans="1:3" x14ac:dyDescent="0.25">
      <c r="A1080" t="s">
        <v>6656</v>
      </c>
      <c r="B1080" t="s">
        <v>39</v>
      </c>
      <c r="C1080" s="1"/>
    </row>
    <row r="1081" spans="1:3" x14ac:dyDescent="0.25">
      <c r="A1081" t="s">
        <v>6657</v>
      </c>
      <c r="B1081" t="s">
        <v>6962</v>
      </c>
      <c r="C1081" s="1">
        <v>45869</v>
      </c>
    </row>
    <row r="1082" spans="1:3" x14ac:dyDescent="0.25">
      <c r="A1082" t="s">
        <v>6658</v>
      </c>
      <c r="B1082" t="s">
        <v>6962</v>
      </c>
      <c r="C1082" s="1">
        <v>45735</v>
      </c>
    </row>
    <row r="1083" spans="1:3" x14ac:dyDescent="0.25">
      <c r="A1083" t="s">
        <v>6659</v>
      </c>
      <c r="B1083" t="s">
        <v>6962</v>
      </c>
      <c r="C1083" s="1">
        <v>45782</v>
      </c>
    </row>
    <row r="1084" spans="1:3" x14ac:dyDescent="0.25">
      <c r="A1084" t="s">
        <v>6660</v>
      </c>
      <c r="B1084" t="s">
        <v>6962</v>
      </c>
      <c r="C1084" s="1">
        <v>45771</v>
      </c>
    </row>
    <row r="1085" spans="1:3" x14ac:dyDescent="0.25">
      <c r="A1085" t="s">
        <v>6661</v>
      </c>
      <c r="B1085" t="s">
        <v>6962</v>
      </c>
      <c r="C1085" s="1">
        <v>45741</v>
      </c>
    </row>
    <row r="1086" spans="1:3" x14ac:dyDescent="0.25">
      <c r="A1086" t="s">
        <v>6662</v>
      </c>
      <c r="B1086" t="s">
        <v>6962</v>
      </c>
      <c r="C1086" s="1">
        <v>45740</v>
      </c>
    </row>
    <row r="1087" spans="1:3" x14ac:dyDescent="0.25">
      <c r="A1087" t="s">
        <v>6663</v>
      </c>
      <c r="B1087" t="s">
        <v>6962</v>
      </c>
      <c r="C1087" s="1">
        <v>45735</v>
      </c>
    </row>
    <row r="1088" spans="1:3" x14ac:dyDescent="0.25">
      <c r="A1088" t="s">
        <v>6663</v>
      </c>
      <c r="B1088" t="s">
        <v>6962</v>
      </c>
      <c r="C1088" s="1">
        <v>45735</v>
      </c>
    </row>
    <row r="1089" spans="1:3" x14ac:dyDescent="0.25">
      <c r="A1089" t="s">
        <v>6664</v>
      </c>
      <c r="B1089" t="s">
        <v>6962</v>
      </c>
      <c r="C1089" s="1">
        <v>45735</v>
      </c>
    </row>
    <row r="1090" spans="1:3" x14ac:dyDescent="0.25">
      <c r="A1090" t="s">
        <v>6665</v>
      </c>
      <c r="B1090" t="s">
        <v>6962</v>
      </c>
      <c r="C1090" s="1">
        <v>45829</v>
      </c>
    </row>
    <row r="1091" spans="1:3" x14ac:dyDescent="0.25">
      <c r="A1091" t="s">
        <v>6666</v>
      </c>
      <c r="B1091" t="s">
        <v>6963</v>
      </c>
      <c r="C1091" s="1"/>
    </row>
    <row r="1092" spans="1:3" x14ac:dyDescent="0.25">
      <c r="A1092" t="s">
        <v>6667</v>
      </c>
      <c r="B1092" t="s">
        <v>39</v>
      </c>
      <c r="C1092" s="1"/>
    </row>
    <row r="1093" spans="1:3" x14ac:dyDescent="0.25">
      <c r="A1093" t="s">
        <v>6668</v>
      </c>
      <c r="B1093" t="s">
        <v>6962</v>
      </c>
      <c r="C1093" s="1">
        <v>45771</v>
      </c>
    </row>
    <row r="1094" spans="1:3" x14ac:dyDescent="0.25">
      <c r="A1094" t="s">
        <v>6669</v>
      </c>
      <c r="B1094" t="s">
        <v>6962</v>
      </c>
      <c r="C1094" s="1">
        <v>45764</v>
      </c>
    </row>
    <row r="1095" spans="1:3" x14ac:dyDescent="0.25">
      <c r="A1095" t="s">
        <v>6670</v>
      </c>
      <c r="B1095" t="s">
        <v>6962</v>
      </c>
      <c r="C1095" s="1">
        <v>45736</v>
      </c>
    </row>
    <row r="1096" spans="1:3" x14ac:dyDescent="0.25">
      <c r="A1096" t="s">
        <v>6671</v>
      </c>
      <c r="B1096" t="s">
        <v>6962</v>
      </c>
      <c r="C1096" s="1">
        <v>45794</v>
      </c>
    </row>
    <row r="1097" spans="1:3" x14ac:dyDescent="0.25">
      <c r="A1097" t="s">
        <v>6672</v>
      </c>
      <c r="B1097" t="s">
        <v>6963</v>
      </c>
      <c r="C1097" s="1"/>
    </row>
    <row r="1098" spans="1:3" x14ac:dyDescent="0.25">
      <c r="A1098" t="s">
        <v>6673</v>
      </c>
      <c r="B1098" t="s">
        <v>6962</v>
      </c>
      <c r="C1098" s="1">
        <v>45744</v>
      </c>
    </row>
    <row r="1099" spans="1:3" x14ac:dyDescent="0.25">
      <c r="A1099" t="s">
        <v>6674</v>
      </c>
      <c r="B1099" t="s">
        <v>6962</v>
      </c>
      <c r="C1099" s="1">
        <v>45743</v>
      </c>
    </row>
    <row r="1100" spans="1:3" x14ac:dyDescent="0.25">
      <c r="A1100" t="s">
        <v>6675</v>
      </c>
      <c r="B1100" t="s">
        <v>6962</v>
      </c>
      <c r="C1100" s="1">
        <v>45736</v>
      </c>
    </row>
    <row r="1101" spans="1:3" x14ac:dyDescent="0.25">
      <c r="A1101" t="s">
        <v>6676</v>
      </c>
      <c r="B1101" t="s">
        <v>6962</v>
      </c>
      <c r="C1101" s="1">
        <v>45738</v>
      </c>
    </row>
    <row r="1102" spans="1:3" x14ac:dyDescent="0.25">
      <c r="A1102" t="s">
        <v>6677</v>
      </c>
      <c r="B1102" t="s">
        <v>6962</v>
      </c>
      <c r="C1102" s="1">
        <v>45750</v>
      </c>
    </row>
    <row r="1103" spans="1:3" x14ac:dyDescent="0.25">
      <c r="A1103" t="s">
        <v>6678</v>
      </c>
      <c r="B1103" t="s">
        <v>6963</v>
      </c>
      <c r="C1103" s="1"/>
    </row>
    <row r="1104" spans="1:3" x14ac:dyDescent="0.25">
      <c r="A1104" t="s">
        <v>6679</v>
      </c>
      <c r="B1104" t="s">
        <v>6962</v>
      </c>
      <c r="C1104" s="1">
        <v>45741</v>
      </c>
    </row>
    <row r="1105" spans="1:3" x14ac:dyDescent="0.25">
      <c r="A1105" t="s">
        <v>6680</v>
      </c>
      <c r="B1105" t="s">
        <v>6962</v>
      </c>
      <c r="C1105" s="1">
        <v>45769</v>
      </c>
    </row>
    <row r="1106" spans="1:3" x14ac:dyDescent="0.25">
      <c r="A1106" t="s">
        <v>6681</v>
      </c>
      <c r="B1106" t="s">
        <v>6962</v>
      </c>
      <c r="C1106" s="1">
        <v>45762</v>
      </c>
    </row>
    <row r="1107" spans="1:3" x14ac:dyDescent="0.25">
      <c r="A1107" t="s">
        <v>6682</v>
      </c>
      <c r="B1107" t="s">
        <v>6962</v>
      </c>
      <c r="C1107" s="1">
        <v>45743</v>
      </c>
    </row>
    <row r="1108" spans="1:3" x14ac:dyDescent="0.25">
      <c r="A1108" t="s">
        <v>6683</v>
      </c>
      <c r="B1108" t="s">
        <v>6962</v>
      </c>
      <c r="C1108" s="1">
        <v>45755</v>
      </c>
    </row>
    <row r="1109" spans="1:3" x14ac:dyDescent="0.25">
      <c r="A1109" t="s">
        <v>6682</v>
      </c>
      <c r="B1109" t="s">
        <v>6962</v>
      </c>
      <c r="C1109" s="1">
        <v>45740</v>
      </c>
    </row>
    <row r="1110" spans="1:3" x14ac:dyDescent="0.25">
      <c r="A1110" t="s">
        <v>6682</v>
      </c>
      <c r="B1110" t="s">
        <v>6962</v>
      </c>
      <c r="C1110" s="1">
        <v>45746</v>
      </c>
    </row>
    <row r="1111" spans="1:3" x14ac:dyDescent="0.25">
      <c r="A1111" t="s">
        <v>6682</v>
      </c>
      <c r="B1111" t="s">
        <v>6962</v>
      </c>
      <c r="C1111" s="1">
        <v>45751</v>
      </c>
    </row>
    <row r="1112" spans="1:3" x14ac:dyDescent="0.25">
      <c r="A1112" t="s">
        <v>6682</v>
      </c>
      <c r="B1112" t="s">
        <v>6962</v>
      </c>
      <c r="C1112" s="1">
        <v>45757</v>
      </c>
    </row>
    <row r="1113" spans="1:3" x14ac:dyDescent="0.25">
      <c r="A1113" t="s">
        <v>6684</v>
      </c>
      <c r="B1113" t="s">
        <v>6962</v>
      </c>
      <c r="C1113" s="1">
        <v>45758</v>
      </c>
    </row>
    <row r="1114" spans="1:3" x14ac:dyDescent="0.25">
      <c r="A1114" t="s">
        <v>6685</v>
      </c>
      <c r="B1114" t="s">
        <v>6962</v>
      </c>
      <c r="C1114" s="1">
        <v>45758</v>
      </c>
    </row>
    <row r="1115" spans="1:3" x14ac:dyDescent="0.25">
      <c r="A1115" t="s">
        <v>6686</v>
      </c>
      <c r="B1115" t="s">
        <v>6962</v>
      </c>
      <c r="C1115" s="1">
        <v>45745</v>
      </c>
    </row>
    <row r="1116" spans="1:3" x14ac:dyDescent="0.25">
      <c r="A1116" t="s">
        <v>6687</v>
      </c>
      <c r="B1116" t="s">
        <v>6962</v>
      </c>
      <c r="C1116" s="1">
        <v>45756</v>
      </c>
    </row>
    <row r="1117" spans="1:3" x14ac:dyDescent="0.25">
      <c r="A1117" t="s">
        <v>6688</v>
      </c>
      <c r="B1117" t="s">
        <v>6962</v>
      </c>
      <c r="C1117" s="1">
        <v>45745</v>
      </c>
    </row>
    <row r="1118" spans="1:3" x14ac:dyDescent="0.25">
      <c r="A1118" t="s">
        <v>6689</v>
      </c>
      <c r="B1118" t="s">
        <v>6962</v>
      </c>
      <c r="C1118" s="1">
        <v>45750</v>
      </c>
    </row>
    <row r="1119" spans="1:3" x14ac:dyDescent="0.25">
      <c r="A1119" t="s">
        <v>6690</v>
      </c>
      <c r="B1119" t="s">
        <v>6962</v>
      </c>
      <c r="C1119" s="1">
        <v>45780</v>
      </c>
    </row>
    <row r="1120" spans="1:3" x14ac:dyDescent="0.25">
      <c r="A1120" t="s">
        <v>6691</v>
      </c>
      <c r="B1120" t="s">
        <v>6962</v>
      </c>
      <c r="C1120" s="1">
        <v>45776</v>
      </c>
    </row>
    <row r="1121" spans="1:3" x14ac:dyDescent="0.25">
      <c r="A1121" t="s">
        <v>6692</v>
      </c>
      <c r="B1121" t="s">
        <v>39</v>
      </c>
      <c r="C1121" s="1"/>
    </row>
    <row r="1122" spans="1:3" x14ac:dyDescent="0.25">
      <c r="A1122" t="s">
        <v>6693</v>
      </c>
      <c r="B1122" t="s">
        <v>6962</v>
      </c>
      <c r="C1122" s="1">
        <v>45737</v>
      </c>
    </row>
    <row r="1123" spans="1:3" x14ac:dyDescent="0.25">
      <c r="A1123" t="s">
        <v>6694</v>
      </c>
      <c r="B1123" t="s">
        <v>6962</v>
      </c>
      <c r="C1123" s="1">
        <v>45738</v>
      </c>
    </row>
    <row r="1124" spans="1:3" x14ac:dyDescent="0.25">
      <c r="A1124" t="s">
        <v>6650</v>
      </c>
      <c r="B1124" t="s">
        <v>6962</v>
      </c>
      <c r="C1124" s="1"/>
    </row>
    <row r="1125" spans="1:3" x14ac:dyDescent="0.25">
      <c r="A1125" t="s">
        <v>6695</v>
      </c>
      <c r="B1125" t="s">
        <v>39</v>
      </c>
      <c r="C1125" s="1"/>
    </row>
    <row r="1126" spans="1:3" x14ac:dyDescent="0.25">
      <c r="A1126" t="s">
        <v>6696</v>
      </c>
      <c r="B1126" t="s">
        <v>6962</v>
      </c>
      <c r="C1126" s="1">
        <v>45745</v>
      </c>
    </row>
    <row r="1127" spans="1:3" x14ac:dyDescent="0.25">
      <c r="A1127" t="s">
        <v>6697</v>
      </c>
      <c r="B1127" t="s">
        <v>6962</v>
      </c>
      <c r="C1127" s="1">
        <v>45746</v>
      </c>
    </row>
    <row r="1128" spans="1:3" x14ac:dyDescent="0.25">
      <c r="A1128" t="s">
        <v>6698</v>
      </c>
      <c r="B1128" t="s">
        <v>6962</v>
      </c>
      <c r="C1128" s="1">
        <v>45799</v>
      </c>
    </row>
    <row r="1129" spans="1:3" x14ac:dyDescent="0.25">
      <c r="A1129" t="s">
        <v>6699</v>
      </c>
      <c r="B1129" t="s">
        <v>6962</v>
      </c>
      <c r="C1129" s="1">
        <v>45740</v>
      </c>
    </row>
    <row r="1130" spans="1:3" x14ac:dyDescent="0.25">
      <c r="A1130" t="s">
        <v>6700</v>
      </c>
      <c r="B1130" t="s">
        <v>6962</v>
      </c>
      <c r="C1130" s="1">
        <v>45794</v>
      </c>
    </row>
    <row r="1131" spans="1:3" x14ac:dyDescent="0.25">
      <c r="A1131" t="s">
        <v>6701</v>
      </c>
      <c r="B1131" t="s">
        <v>6962</v>
      </c>
      <c r="C1131" s="1">
        <v>45757</v>
      </c>
    </row>
    <row r="1132" spans="1:3" x14ac:dyDescent="0.25">
      <c r="A1132" t="s">
        <v>6702</v>
      </c>
      <c r="B1132" t="s">
        <v>6962</v>
      </c>
      <c r="C1132" s="1">
        <v>45757</v>
      </c>
    </row>
    <row r="1133" spans="1:3" x14ac:dyDescent="0.25">
      <c r="A1133" t="s">
        <v>6703</v>
      </c>
      <c r="B1133" t="s">
        <v>6962</v>
      </c>
      <c r="C1133" s="1">
        <v>45740</v>
      </c>
    </row>
    <row r="1134" spans="1:3" x14ac:dyDescent="0.25">
      <c r="A1134" t="s">
        <v>6704</v>
      </c>
      <c r="B1134" t="s">
        <v>6962</v>
      </c>
      <c r="C1134" s="1">
        <v>45751</v>
      </c>
    </row>
    <row r="1135" spans="1:3" x14ac:dyDescent="0.25">
      <c r="A1135" t="s">
        <v>6705</v>
      </c>
      <c r="B1135" t="s">
        <v>6962</v>
      </c>
      <c r="C1135" s="1">
        <v>45751</v>
      </c>
    </row>
    <row r="1136" spans="1:3" x14ac:dyDescent="0.25">
      <c r="A1136" t="s">
        <v>6706</v>
      </c>
      <c r="B1136" t="s">
        <v>6962</v>
      </c>
      <c r="C1136" s="1">
        <v>45794</v>
      </c>
    </row>
    <row r="1137" spans="1:3" x14ac:dyDescent="0.25">
      <c r="A1137" t="s">
        <v>6702</v>
      </c>
      <c r="B1137" t="s">
        <v>6962</v>
      </c>
      <c r="C1137" s="1">
        <v>45757</v>
      </c>
    </row>
    <row r="1138" spans="1:3" x14ac:dyDescent="0.25">
      <c r="A1138" t="s">
        <v>6707</v>
      </c>
      <c r="B1138" t="s">
        <v>39</v>
      </c>
      <c r="C1138" s="1"/>
    </row>
    <row r="1139" spans="1:3" x14ac:dyDescent="0.25">
      <c r="A1139" t="s">
        <v>6708</v>
      </c>
      <c r="B1139" t="s">
        <v>6962</v>
      </c>
      <c r="C1139" s="1">
        <v>45744</v>
      </c>
    </row>
    <row r="1140" spans="1:3" x14ac:dyDescent="0.25">
      <c r="A1140" t="s">
        <v>6709</v>
      </c>
      <c r="B1140" t="s">
        <v>6962</v>
      </c>
      <c r="C1140" s="1">
        <v>45785</v>
      </c>
    </row>
    <row r="1141" spans="1:3" x14ac:dyDescent="0.25">
      <c r="A1141" t="s">
        <v>6710</v>
      </c>
      <c r="B1141" t="s">
        <v>6962</v>
      </c>
      <c r="C1141" s="1">
        <v>45749</v>
      </c>
    </row>
    <row r="1142" spans="1:3" x14ac:dyDescent="0.25">
      <c r="A1142" t="s">
        <v>6711</v>
      </c>
      <c r="B1142" t="s">
        <v>6962</v>
      </c>
      <c r="C1142" s="1">
        <v>45768</v>
      </c>
    </row>
    <row r="1143" spans="1:3" x14ac:dyDescent="0.25">
      <c r="A1143" t="s">
        <v>6712</v>
      </c>
      <c r="B1143" t="s">
        <v>6962</v>
      </c>
      <c r="C1143" s="1">
        <v>45758</v>
      </c>
    </row>
    <row r="1144" spans="1:3" x14ac:dyDescent="0.25">
      <c r="A1144" t="s">
        <v>6713</v>
      </c>
      <c r="B1144" t="s">
        <v>39</v>
      </c>
      <c r="C1144" s="1"/>
    </row>
    <row r="1145" spans="1:3" x14ac:dyDescent="0.25">
      <c r="A1145" t="s">
        <v>6714</v>
      </c>
      <c r="B1145" t="s">
        <v>6962</v>
      </c>
      <c r="C1145" s="1">
        <v>45743</v>
      </c>
    </row>
    <row r="1146" spans="1:3" x14ac:dyDescent="0.25">
      <c r="A1146" t="s">
        <v>6715</v>
      </c>
      <c r="B1146" t="s">
        <v>6962</v>
      </c>
      <c r="C1146" s="1">
        <v>45743</v>
      </c>
    </row>
    <row r="1147" spans="1:3" x14ac:dyDescent="0.25">
      <c r="A1147" t="s">
        <v>6716</v>
      </c>
      <c r="B1147" t="s">
        <v>6962</v>
      </c>
      <c r="C1147" s="1">
        <v>45752</v>
      </c>
    </row>
    <row r="1148" spans="1:3" x14ac:dyDescent="0.25">
      <c r="A1148" t="s">
        <v>6717</v>
      </c>
      <c r="B1148" t="s">
        <v>6963</v>
      </c>
      <c r="C1148" s="1"/>
    </row>
    <row r="1149" spans="1:3" x14ac:dyDescent="0.25">
      <c r="A1149" t="s">
        <v>6718</v>
      </c>
      <c r="B1149" t="s">
        <v>6962</v>
      </c>
      <c r="C1149" s="1">
        <v>45743</v>
      </c>
    </row>
    <row r="1150" spans="1:3" x14ac:dyDescent="0.25">
      <c r="A1150" t="s">
        <v>6719</v>
      </c>
      <c r="B1150" t="s">
        <v>6962</v>
      </c>
      <c r="C1150" s="1">
        <v>45748</v>
      </c>
    </row>
    <row r="1151" spans="1:3" x14ac:dyDescent="0.25">
      <c r="A1151" t="s">
        <v>6720</v>
      </c>
      <c r="B1151" t="s">
        <v>6962</v>
      </c>
      <c r="C1151" s="1">
        <v>45741</v>
      </c>
    </row>
    <row r="1152" spans="1:3" x14ac:dyDescent="0.25">
      <c r="A1152" t="s">
        <v>6721</v>
      </c>
      <c r="B1152" t="s">
        <v>6962</v>
      </c>
      <c r="C1152" s="1">
        <v>45820</v>
      </c>
    </row>
    <row r="1153" spans="1:3" x14ac:dyDescent="0.25">
      <c r="A1153" t="s">
        <v>6722</v>
      </c>
      <c r="B1153" t="s">
        <v>6962</v>
      </c>
      <c r="C1153" s="1">
        <v>45755</v>
      </c>
    </row>
    <row r="1154" spans="1:3" x14ac:dyDescent="0.25">
      <c r="A1154" t="s">
        <v>6723</v>
      </c>
      <c r="B1154" t="s">
        <v>6962</v>
      </c>
      <c r="C1154" s="1">
        <v>45750</v>
      </c>
    </row>
    <row r="1155" spans="1:3" x14ac:dyDescent="0.25">
      <c r="A1155" t="s">
        <v>6710</v>
      </c>
      <c r="B1155" t="s">
        <v>6962</v>
      </c>
      <c r="C1155" s="1">
        <v>45749</v>
      </c>
    </row>
    <row r="1156" spans="1:3" x14ac:dyDescent="0.25">
      <c r="A1156" t="s">
        <v>6566</v>
      </c>
      <c r="B1156" t="s">
        <v>6962</v>
      </c>
      <c r="C1156" s="1">
        <v>45763</v>
      </c>
    </row>
    <row r="1157" spans="1:3" x14ac:dyDescent="0.25">
      <c r="A1157" t="s">
        <v>6724</v>
      </c>
      <c r="B1157" t="s">
        <v>6962</v>
      </c>
      <c r="C1157" s="1">
        <v>45787</v>
      </c>
    </row>
    <row r="1158" spans="1:3" x14ac:dyDescent="0.25">
      <c r="A1158" t="s">
        <v>6725</v>
      </c>
      <c r="B1158" t="s">
        <v>6962</v>
      </c>
      <c r="C1158" s="1">
        <v>45750</v>
      </c>
    </row>
    <row r="1159" spans="1:3" x14ac:dyDescent="0.25">
      <c r="A1159" t="s">
        <v>6726</v>
      </c>
      <c r="B1159" t="s">
        <v>6962</v>
      </c>
      <c r="C1159" s="1">
        <v>45791</v>
      </c>
    </row>
    <row r="1160" spans="1:3" x14ac:dyDescent="0.25">
      <c r="A1160" t="s">
        <v>6727</v>
      </c>
      <c r="B1160" t="s">
        <v>6962</v>
      </c>
      <c r="C1160" s="1">
        <v>45798</v>
      </c>
    </row>
    <row r="1161" spans="1:3" x14ac:dyDescent="0.25">
      <c r="A1161" t="s">
        <v>6728</v>
      </c>
      <c r="B1161" t="s">
        <v>6962</v>
      </c>
      <c r="C1161" s="1">
        <v>45744</v>
      </c>
    </row>
    <row r="1162" spans="1:3" x14ac:dyDescent="0.25">
      <c r="A1162" t="s">
        <v>6729</v>
      </c>
      <c r="B1162" t="s">
        <v>6963</v>
      </c>
      <c r="C1162" s="1"/>
    </row>
    <row r="1163" spans="1:3" x14ac:dyDescent="0.25">
      <c r="A1163" t="s">
        <v>6730</v>
      </c>
      <c r="B1163" t="s">
        <v>39</v>
      </c>
      <c r="C1163" s="1"/>
    </row>
    <row r="1164" spans="1:3" x14ac:dyDescent="0.25">
      <c r="A1164" t="s">
        <v>6731</v>
      </c>
      <c r="B1164" t="s">
        <v>6962</v>
      </c>
      <c r="C1164" s="1">
        <v>45763</v>
      </c>
    </row>
    <row r="1165" spans="1:3" x14ac:dyDescent="0.25">
      <c r="A1165" t="s">
        <v>6732</v>
      </c>
      <c r="B1165" t="s">
        <v>6962</v>
      </c>
      <c r="C1165" s="1">
        <v>45749</v>
      </c>
    </row>
    <row r="1166" spans="1:3" x14ac:dyDescent="0.25">
      <c r="A1166" t="s">
        <v>6733</v>
      </c>
      <c r="B1166" t="s">
        <v>6963</v>
      </c>
      <c r="C1166" s="1"/>
    </row>
    <row r="1167" spans="1:3" x14ac:dyDescent="0.25">
      <c r="A1167" t="s">
        <v>6734</v>
      </c>
      <c r="B1167" t="s">
        <v>6962</v>
      </c>
      <c r="C1167" s="1">
        <v>45786</v>
      </c>
    </row>
    <row r="1168" spans="1:3" x14ac:dyDescent="0.25">
      <c r="A1168" t="s">
        <v>6735</v>
      </c>
      <c r="B1168" t="s">
        <v>6963</v>
      </c>
      <c r="C1168" s="1"/>
    </row>
    <row r="1169" spans="1:3" x14ac:dyDescent="0.25">
      <c r="A1169" t="s">
        <v>6736</v>
      </c>
      <c r="B1169" t="s">
        <v>6962</v>
      </c>
      <c r="C1169" s="1">
        <v>45750</v>
      </c>
    </row>
    <row r="1170" spans="1:3" x14ac:dyDescent="0.25">
      <c r="A1170" t="s">
        <v>6737</v>
      </c>
      <c r="B1170" t="s">
        <v>6963</v>
      </c>
      <c r="C1170" s="1"/>
    </row>
    <row r="1171" spans="1:3" x14ac:dyDescent="0.25">
      <c r="A1171" t="s">
        <v>6738</v>
      </c>
      <c r="B1171" t="s">
        <v>6963</v>
      </c>
      <c r="C1171" s="1"/>
    </row>
    <row r="1172" spans="1:3" x14ac:dyDescent="0.25">
      <c r="A1172" t="s">
        <v>6739</v>
      </c>
      <c r="B1172" t="s">
        <v>6962</v>
      </c>
      <c r="C1172" s="1">
        <v>45743</v>
      </c>
    </row>
    <row r="1173" spans="1:3" x14ac:dyDescent="0.25">
      <c r="A1173" t="s">
        <v>6740</v>
      </c>
      <c r="B1173" t="s">
        <v>6962</v>
      </c>
      <c r="C1173" s="1">
        <v>45786</v>
      </c>
    </row>
    <row r="1174" spans="1:3" x14ac:dyDescent="0.25">
      <c r="A1174" t="s">
        <v>6741</v>
      </c>
      <c r="B1174" t="s">
        <v>6962</v>
      </c>
      <c r="C1174" s="1">
        <v>45764</v>
      </c>
    </row>
    <row r="1175" spans="1:3" x14ac:dyDescent="0.25">
      <c r="A1175" t="s">
        <v>6742</v>
      </c>
      <c r="B1175" t="s">
        <v>6962</v>
      </c>
      <c r="C1175" s="1">
        <v>45745</v>
      </c>
    </row>
    <row r="1176" spans="1:3" x14ac:dyDescent="0.25">
      <c r="A1176" t="s">
        <v>6743</v>
      </c>
      <c r="B1176" t="s">
        <v>6962</v>
      </c>
      <c r="C1176" s="1">
        <v>45750</v>
      </c>
    </row>
    <row r="1177" spans="1:3" x14ac:dyDescent="0.25">
      <c r="A1177" t="s">
        <v>6744</v>
      </c>
      <c r="B1177" t="s">
        <v>6962</v>
      </c>
      <c r="C1177" s="1">
        <v>45743</v>
      </c>
    </row>
    <row r="1178" spans="1:3" x14ac:dyDescent="0.25">
      <c r="A1178" t="s">
        <v>6742</v>
      </c>
      <c r="B1178" t="s">
        <v>6962</v>
      </c>
      <c r="C1178" s="1">
        <v>45797</v>
      </c>
    </row>
    <row r="1179" spans="1:3" x14ac:dyDescent="0.25">
      <c r="A1179" t="s">
        <v>6745</v>
      </c>
      <c r="B1179" t="s">
        <v>6962</v>
      </c>
      <c r="C1179" s="1">
        <v>45742</v>
      </c>
    </row>
    <row r="1180" spans="1:3" x14ac:dyDescent="0.25">
      <c r="A1180" t="s">
        <v>6746</v>
      </c>
      <c r="B1180" t="s">
        <v>39</v>
      </c>
      <c r="C1180" s="1"/>
    </row>
    <row r="1181" spans="1:3" x14ac:dyDescent="0.25">
      <c r="A1181" t="s">
        <v>6747</v>
      </c>
      <c r="B1181" t="s">
        <v>6962</v>
      </c>
      <c r="C1181" s="1">
        <v>45761</v>
      </c>
    </row>
    <row r="1182" spans="1:3" x14ac:dyDescent="0.25">
      <c r="A1182" t="s">
        <v>6748</v>
      </c>
      <c r="B1182" t="s">
        <v>6962</v>
      </c>
      <c r="C1182" s="1">
        <v>45758</v>
      </c>
    </row>
    <row r="1183" spans="1:3" x14ac:dyDescent="0.25">
      <c r="A1183" t="s">
        <v>6749</v>
      </c>
      <c r="B1183" t="s">
        <v>6962</v>
      </c>
      <c r="C1183" s="1">
        <v>45744</v>
      </c>
    </row>
    <row r="1184" spans="1:3" x14ac:dyDescent="0.25">
      <c r="A1184" t="s">
        <v>6750</v>
      </c>
      <c r="B1184" t="s">
        <v>6962</v>
      </c>
      <c r="C1184" s="1">
        <v>45756</v>
      </c>
    </row>
    <row r="1185" spans="1:3" x14ac:dyDescent="0.25">
      <c r="A1185" t="s">
        <v>6751</v>
      </c>
      <c r="B1185" t="s">
        <v>6962</v>
      </c>
      <c r="C1185" s="1">
        <v>45750</v>
      </c>
    </row>
    <row r="1186" spans="1:3" x14ac:dyDescent="0.25">
      <c r="A1186" t="s">
        <v>6752</v>
      </c>
      <c r="B1186" t="s">
        <v>6962</v>
      </c>
      <c r="C1186" s="1">
        <v>45744</v>
      </c>
    </row>
    <row r="1187" spans="1:3" x14ac:dyDescent="0.25">
      <c r="A1187" t="s">
        <v>6753</v>
      </c>
      <c r="B1187" t="s">
        <v>6962</v>
      </c>
      <c r="C1187" s="1">
        <v>45746</v>
      </c>
    </row>
    <row r="1188" spans="1:3" x14ac:dyDescent="0.25">
      <c r="A1188" t="s">
        <v>6754</v>
      </c>
      <c r="B1188" t="s">
        <v>6962</v>
      </c>
      <c r="C1188" s="1">
        <v>45811</v>
      </c>
    </row>
    <row r="1189" spans="1:3" x14ac:dyDescent="0.25">
      <c r="A1189" t="s">
        <v>6755</v>
      </c>
      <c r="B1189" t="s">
        <v>6962</v>
      </c>
      <c r="C1189" s="1">
        <v>45746</v>
      </c>
    </row>
    <row r="1190" spans="1:3" x14ac:dyDescent="0.25">
      <c r="A1190" t="s">
        <v>6756</v>
      </c>
      <c r="B1190" t="s">
        <v>39</v>
      </c>
      <c r="C1190" s="1"/>
    </row>
    <row r="1191" spans="1:3" x14ac:dyDescent="0.25">
      <c r="A1191" t="s">
        <v>6757</v>
      </c>
      <c r="B1191" t="s">
        <v>6962</v>
      </c>
      <c r="C1191" s="1">
        <v>45744</v>
      </c>
    </row>
    <row r="1192" spans="1:3" x14ac:dyDescent="0.25">
      <c r="A1192" t="s">
        <v>6758</v>
      </c>
      <c r="B1192" t="s">
        <v>6962</v>
      </c>
      <c r="C1192" s="1">
        <v>45754</v>
      </c>
    </row>
    <row r="1193" spans="1:3" x14ac:dyDescent="0.25">
      <c r="A1193" t="s">
        <v>6759</v>
      </c>
      <c r="B1193" t="s">
        <v>6962</v>
      </c>
      <c r="C1193" s="1">
        <v>45746</v>
      </c>
    </row>
    <row r="1194" spans="1:3" x14ac:dyDescent="0.25">
      <c r="A1194" t="s">
        <v>6760</v>
      </c>
      <c r="B1194" t="s">
        <v>6962</v>
      </c>
      <c r="C1194" s="1">
        <v>45782</v>
      </c>
    </row>
    <row r="1195" spans="1:3" x14ac:dyDescent="0.25">
      <c r="A1195" t="s">
        <v>6761</v>
      </c>
      <c r="B1195" t="s">
        <v>6962</v>
      </c>
      <c r="C1195" s="1">
        <v>45801</v>
      </c>
    </row>
    <row r="1196" spans="1:3" x14ac:dyDescent="0.25">
      <c r="A1196" t="s">
        <v>6762</v>
      </c>
      <c r="B1196" t="s">
        <v>6962</v>
      </c>
      <c r="C1196" s="1">
        <v>45776</v>
      </c>
    </row>
    <row r="1197" spans="1:3" x14ac:dyDescent="0.25">
      <c r="A1197" t="s">
        <v>6763</v>
      </c>
      <c r="B1197" t="s">
        <v>6962</v>
      </c>
      <c r="C1197" s="1">
        <v>45812</v>
      </c>
    </row>
    <row r="1198" spans="1:3" x14ac:dyDescent="0.25">
      <c r="A1198" t="s">
        <v>6764</v>
      </c>
      <c r="B1198" t="s">
        <v>6963</v>
      </c>
      <c r="C1198" s="1">
        <v>45850</v>
      </c>
    </row>
    <row r="1199" spans="1:3" x14ac:dyDescent="0.25">
      <c r="A1199" t="s">
        <v>6765</v>
      </c>
      <c r="B1199" t="s">
        <v>6962</v>
      </c>
      <c r="C1199" s="1">
        <v>45759</v>
      </c>
    </row>
    <row r="1200" spans="1:3" x14ac:dyDescent="0.25">
      <c r="A1200" t="s">
        <v>6766</v>
      </c>
      <c r="B1200" t="s">
        <v>6963</v>
      </c>
      <c r="C1200" s="1"/>
    </row>
    <row r="1201" spans="1:3" x14ac:dyDescent="0.25">
      <c r="A1201" t="s">
        <v>6767</v>
      </c>
      <c r="B1201" t="s">
        <v>6962</v>
      </c>
      <c r="C1201" s="1">
        <v>45746</v>
      </c>
    </row>
    <row r="1202" spans="1:3" x14ac:dyDescent="0.25">
      <c r="A1202" t="s">
        <v>6768</v>
      </c>
      <c r="B1202" t="s">
        <v>6962</v>
      </c>
      <c r="C1202" s="1">
        <v>45799</v>
      </c>
    </row>
    <row r="1203" spans="1:3" x14ac:dyDescent="0.25">
      <c r="A1203" t="s">
        <v>6769</v>
      </c>
      <c r="B1203" t="s">
        <v>6964</v>
      </c>
      <c r="C1203" s="1">
        <v>45812</v>
      </c>
    </row>
    <row r="1204" spans="1:3" x14ac:dyDescent="0.25">
      <c r="A1204" t="s">
        <v>6770</v>
      </c>
      <c r="B1204" t="s">
        <v>39</v>
      </c>
      <c r="C1204" s="1"/>
    </row>
    <row r="1205" spans="1:3" x14ac:dyDescent="0.25">
      <c r="A1205" t="s">
        <v>6771</v>
      </c>
      <c r="B1205" t="s">
        <v>6962</v>
      </c>
      <c r="C1205" s="1">
        <v>45746</v>
      </c>
    </row>
    <row r="1206" spans="1:3" x14ac:dyDescent="0.25">
      <c r="A1206" t="s">
        <v>6772</v>
      </c>
      <c r="B1206" t="s">
        <v>6963</v>
      </c>
      <c r="C1206" s="1"/>
    </row>
    <row r="1207" spans="1:3" x14ac:dyDescent="0.25">
      <c r="A1207" t="s">
        <v>6773</v>
      </c>
      <c r="B1207" t="s">
        <v>6962</v>
      </c>
      <c r="C1207" s="1">
        <v>45785</v>
      </c>
    </row>
    <row r="1208" spans="1:3" x14ac:dyDescent="0.25">
      <c r="A1208" t="s">
        <v>6774</v>
      </c>
      <c r="B1208" t="s">
        <v>6963</v>
      </c>
      <c r="C1208" s="1"/>
    </row>
    <row r="1209" spans="1:3" x14ac:dyDescent="0.25">
      <c r="A1209" t="s">
        <v>6775</v>
      </c>
      <c r="B1209" t="s">
        <v>6963</v>
      </c>
      <c r="C1209" s="1"/>
    </row>
    <row r="1210" spans="1:3" x14ac:dyDescent="0.25">
      <c r="A1210" t="s">
        <v>6776</v>
      </c>
      <c r="B1210" t="s">
        <v>6962</v>
      </c>
      <c r="C1210" s="1">
        <v>45750</v>
      </c>
    </row>
    <row r="1211" spans="1:3" x14ac:dyDescent="0.25">
      <c r="A1211" t="s">
        <v>6777</v>
      </c>
      <c r="B1211" t="s">
        <v>6962</v>
      </c>
      <c r="C1211" s="1">
        <v>45814</v>
      </c>
    </row>
    <row r="1212" spans="1:3" x14ac:dyDescent="0.25">
      <c r="A1212" t="s">
        <v>6778</v>
      </c>
      <c r="B1212" t="s">
        <v>6962</v>
      </c>
      <c r="C1212" s="1">
        <v>45749</v>
      </c>
    </row>
    <row r="1213" spans="1:3" x14ac:dyDescent="0.25">
      <c r="A1213" t="s">
        <v>6779</v>
      </c>
      <c r="B1213" t="s">
        <v>6962</v>
      </c>
      <c r="C1213" s="1">
        <v>45777</v>
      </c>
    </row>
    <row r="1214" spans="1:3" x14ac:dyDescent="0.25">
      <c r="A1214" t="s">
        <v>6780</v>
      </c>
      <c r="B1214" t="s">
        <v>6962</v>
      </c>
      <c r="C1214" s="1"/>
    </row>
    <row r="1215" spans="1:3" x14ac:dyDescent="0.25">
      <c r="A1215" t="s">
        <v>6781</v>
      </c>
      <c r="B1215" t="s">
        <v>6962</v>
      </c>
      <c r="C1215" s="1">
        <v>45749</v>
      </c>
    </row>
    <row r="1216" spans="1:3" x14ac:dyDescent="0.25">
      <c r="A1216" t="s">
        <v>6782</v>
      </c>
      <c r="B1216" t="s">
        <v>6962</v>
      </c>
      <c r="C1216" s="1">
        <v>45745</v>
      </c>
    </row>
    <row r="1217" spans="1:3" x14ac:dyDescent="0.25">
      <c r="A1217" t="s">
        <v>6783</v>
      </c>
      <c r="B1217" t="s">
        <v>6962</v>
      </c>
      <c r="C1217" s="1">
        <v>45756</v>
      </c>
    </row>
    <row r="1218" spans="1:3" x14ac:dyDescent="0.25">
      <c r="A1218" t="s">
        <v>6784</v>
      </c>
      <c r="B1218" t="s">
        <v>6962</v>
      </c>
      <c r="C1218" s="1">
        <v>45756</v>
      </c>
    </row>
    <row r="1219" spans="1:3" x14ac:dyDescent="0.25">
      <c r="A1219" t="s">
        <v>6785</v>
      </c>
      <c r="B1219" t="s">
        <v>6962</v>
      </c>
      <c r="C1219" s="1">
        <v>45745</v>
      </c>
    </row>
    <row r="1220" spans="1:3" x14ac:dyDescent="0.25">
      <c r="A1220" t="s">
        <v>6786</v>
      </c>
      <c r="B1220" t="s">
        <v>6962</v>
      </c>
      <c r="C1220" s="1">
        <v>45754</v>
      </c>
    </row>
    <row r="1221" spans="1:3" x14ac:dyDescent="0.25">
      <c r="A1221" t="s">
        <v>6787</v>
      </c>
      <c r="B1221" t="s">
        <v>6962</v>
      </c>
      <c r="C1221" s="1">
        <v>45749</v>
      </c>
    </row>
    <row r="1222" spans="1:3" x14ac:dyDescent="0.25">
      <c r="A1222" t="s">
        <v>6788</v>
      </c>
      <c r="B1222" t="s">
        <v>6962</v>
      </c>
      <c r="C1222" s="1">
        <v>45757</v>
      </c>
    </row>
    <row r="1223" spans="1:3" x14ac:dyDescent="0.25">
      <c r="A1223" t="s">
        <v>6789</v>
      </c>
      <c r="B1223" t="s">
        <v>39</v>
      </c>
      <c r="C1223" s="1"/>
    </row>
    <row r="1224" spans="1:3" x14ac:dyDescent="0.25">
      <c r="A1224" t="s">
        <v>6790</v>
      </c>
      <c r="B1224" t="s">
        <v>39</v>
      </c>
      <c r="C1224" s="1"/>
    </row>
    <row r="1225" spans="1:3" x14ac:dyDescent="0.25">
      <c r="A1225" t="s">
        <v>6791</v>
      </c>
      <c r="B1225" t="s">
        <v>6962</v>
      </c>
      <c r="C1225" s="1">
        <v>45775</v>
      </c>
    </row>
    <row r="1226" spans="1:3" x14ac:dyDescent="0.25">
      <c r="A1226" t="s">
        <v>6792</v>
      </c>
      <c r="B1226" t="s">
        <v>6962</v>
      </c>
      <c r="C1226" s="1">
        <v>45786</v>
      </c>
    </row>
    <row r="1227" spans="1:3" x14ac:dyDescent="0.25">
      <c r="A1227" t="s">
        <v>6793</v>
      </c>
      <c r="B1227" t="s">
        <v>6962</v>
      </c>
      <c r="C1227" s="1">
        <v>45804</v>
      </c>
    </row>
    <row r="1228" spans="1:3" x14ac:dyDescent="0.25">
      <c r="A1228" t="s">
        <v>6794</v>
      </c>
      <c r="B1228" t="s">
        <v>6962</v>
      </c>
      <c r="C1228" s="1">
        <v>45762</v>
      </c>
    </row>
    <row r="1229" spans="1:3" x14ac:dyDescent="0.25">
      <c r="A1229" t="s">
        <v>6782</v>
      </c>
      <c r="B1229" t="s">
        <v>6962</v>
      </c>
      <c r="C1229" s="1">
        <v>45786</v>
      </c>
    </row>
    <row r="1230" spans="1:3" x14ac:dyDescent="0.25">
      <c r="A1230" t="s">
        <v>6795</v>
      </c>
      <c r="B1230" t="s">
        <v>6962</v>
      </c>
      <c r="C1230" s="1">
        <v>45749</v>
      </c>
    </row>
    <row r="1231" spans="1:3" x14ac:dyDescent="0.25">
      <c r="A1231" t="s">
        <v>6784</v>
      </c>
      <c r="B1231" t="s">
        <v>6962</v>
      </c>
      <c r="C1231" s="1">
        <v>45749</v>
      </c>
    </row>
    <row r="1232" spans="1:3" x14ac:dyDescent="0.25">
      <c r="A1232" t="s">
        <v>6784</v>
      </c>
      <c r="B1232" t="s">
        <v>6962</v>
      </c>
      <c r="C1232" s="1">
        <v>45748</v>
      </c>
    </row>
    <row r="1233" spans="1:3" x14ac:dyDescent="0.25">
      <c r="A1233" t="s">
        <v>6784</v>
      </c>
      <c r="B1233" t="s">
        <v>6962</v>
      </c>
      <c r="C1233" s="1">
        <v>45810</v>
      </c>
    </row>
    <row r="1234" spans="1:3" x14ac:dyDescent="0.25">
      <c r="A1234" t="s">
        <v>6785</v>
      </c>
      <c r="B1234" t="s">
        <v>6962</v>
      </c>
      <c r="C1234" s="1">
        <v>45745</v>
      </c>
    </row>
    <row r="1235" spans="1:3" x14ac:dyDescent="0.25">
      <c r="A1235" t="s">
        <v>6785</v>
      </c>
      <c r="B1235" t="s">
        <v>6962</v>
      </c>
      <c r="C1235" s="1">
        <v>45745</v>
      </c>
    </row>
    <row r="1236" spans="1:3" x14ac:dyDescent="0.25">
      <c r="A1236" t="s">
        <v>6785</v>
      </c>
      <c r="B1236" t="s">
        <v>6963</v>
      </c>
      <c r="C1236" s="1"/>
    </row>
    <row r="1237" spans="1:3" x14ac:dyDescent="0.25">
      <c r="A1237" t="s">
        <v>6785</v>
      </c>
      <c r="B1237" t="s">
        <v>6962</v>
      </c>
      <c r="C1237" s="1">
        <v>45745</v>
      </c>
    </row>
    <row r="1238" spans="1:3" x14ac:dyDescent="0.25">
      <c r="A1238" t="s">
        <v>6787</v>
      </c>
      <c r="B1238" t="s">
        <v>6962</v>
      </c>
      <c r="C1238" s="1">
        <v>45749</v>
      </c>
    </row>
    <row r="1239" spans="1:3" x14ac:dyDescent="0.25">
      <c r="A1239" t="s">
        <v>6796</v>
      </c>
      <c r="B1239" t="s">
        <v>6962</v>
      </c>
      <c r="C1239" s="1">
        <v>45814</v>
      </c>
    </row>
    <row r="1240" spans="1:3" x14ac:dyDescent="0.25">
      <c r="A1240" t="s">
        <v>6797</v>
      </c>
      <c r="B1240" t="s">
        <v>39</v>
      </c>
      <c r="C1240" s="1"/>
    </row>
    <row r="1241" spans="1:3" x14ac:dyDescent="0.25">
      <c r="A1241" t="s">
        <v>6798</v>
      </c>
      <c r="B1241" t="s">
        <v>6962</v>
      </c>
      <c r="C1241" s="1">
        <v>45745</v>
      </c>
    </row>
    <row r="1242" spans="1:3" x14ac:dyDescent="0.25">
      <c r="A1242" t="s">
        <v>6799</v>
      </c>
      <c r="B1242" t="s">
        <v>6962</v>
      </c>
      <c r="C1242" s="1">
        <v>45749</v>
      </c>
    </row>
    <row r="1243" spans="1:3" x14ac:dyDescent="0.25">
      <c r="A1243" t="s">
        <v>6800</v>
      </c>
      <c r="B1243" t="s">
        <v>6962</v>
      </c>
      <c r="C1243" s="1">
        <v>45751</v>
      </c>
    </row>
    <row r="1244" spans="1:3" x14ac:dyDescent="0.25">
      <c r="A1244" t="s">
        <v>6801</v>
      </c>
      <c r="B1244" t="s">
        <v>6962</v>
      </c>
      <c r="C1244" s="1">
        <v>45745</v>
      </c>
    </row>
    <row r="1245" spans="1:3" x14ac:dyDescent="0.25">
      <c r="A1245" t="s">
        <v>6801</v>
      </c>
      <c r="B1245" t="s">
        <v>6962</v>
      </c>
      <c r="C1245" s="1">
        <v>45799</v>
      </c>
    </row>
    <row r="1246" spans="1:3" x14ac:dyDescent="0.25">
      <c r="A1246" t="s">
        <v>6798</v>
      </c>
      <c r="B1246" t="s">
        <v>6962</v>
      </c>
      <c r="C1246" s="1">
        <v>45786</v>
      </c>
    </row>
    <row r="1247" spans="1:3" x14ac:dyDescent="0.25">
      <c r="A1247" t="s">
        <v>6797</v>
      </c>
      <c r="B1247" t="s">
        <v>39</v>
      </c>
      <c r="C1247" s="1"/>
    </row>
    <row r="1248" spans="1:3" x14ac:dyDescent="0.25">
      <c r="A1248" t="s">
        <v>6802</v>
      </c>
      <c r="B1248" t="s">
        <v>6962</v>
      </c>
      <c r="C1248" s="1">
        <v>45756</v>
      </c>
    </row>
    <row r="1249" spans="1:3" x14ac:dyDescent="0.25">
      <c r="A1249" t="s">
        <v>6803</v>
      </c>
      <c r="B1249" t="s">
        <v>6962</v>
      </c>
      <c r="C1249" s="1">
        <v>45759</v>
      </c>
    </row>
    <row r="1250" spans="1:3" x14ac:dyDescent="0.25">
      <c r="A1250" t="s">
        <v>6804</v>
      </c>
      <c r="B1250" t="s">
        <v>6962</v>
      </c>
      <c r="C1250" s="1">
        <v>45757</v>
      </c>
    </row>
    <row r="1251" spans="1:3" x14ac:dyDescent="0.25">
      <c r="A1251" t="s">
        <v>6805</v>
      </c>
      <c r="B1251" t="s">
        <v>6962</v>
      </c>
      <c r="C1251" s="1">
        <v>45754</v>
      </c>
    </row>
    <row r="1252" spans="1:3" x14ac:dyDescent="0.25">
      <c r="A1252" t="s">
        <v>6806</v>
      </c>
      <c r="B1252" t="s">
        <v>6962</v>
      </c>
      <c r="C1252" s="1">
        <v>45750</v>
      </c>
    </row>
    <row r="1253" spans="1:3" x14ac:dyDescent="0.25">
      <c r="A1253" t="s">
        <v>6807</v>
      </c>
      <c r="B1253" t="s">
        <v>6962</v>
      </c>
      <c r="C1253" s="1">
        <v>45749</v>
      </c>
    </row>
    <row r="1254" spans="1:3" x14ac:dyDescent="0.25">
      <c r="A1254" t="s">
        <v>6808</v>
      </c>
      <c r="B1254" t="s">
        <v>39</v>
      </c>
      <c r="C1254" s="1"/>
    </row>
    <row r="1255" spans="1:3" x14ac:dyDescent="0.25">
      <c r="A1255" t="s">
        <v>6809</v>
      </c>
      <c r="B1255" t="s">
        <v>6962</v>
      </c>
      <c r="C1255" s="1">
        <v>45749</v>
      </c>
    </row>
    <row r="1256" spans="1:3" x14ac:dyDescent="0.25">
      <c r="A1256" t="s">
        <v>6810</v>
      </c>
      <c r="B1256" t="s">
        <v>6962</v>
      </c>
      <c r="C1256" s="1">
        <v>45818</v>
      </c>
    </row>
    <row r="1257" spans="1:3" x14ac:dyDescent="0.25">
      <c r="A1257" t="s">
        <v>6811</v>
      </c>
      <c r="B1257" t="s">
        <v>6962</v>
      </c>
      <c r="C1257" s="1">
        <v>45773</v>
      </c>
    </row>
    <row r="1258" spans="1:3" x14ac:dyDescent="0.25">
      <c r="A1258" t="s">
        <v>3235</v>
      </c>
      <c r="B1258" t="s">
        <v>6962</v>
      </c>
      <c r="C1258" s="1">
        <v>45749</v>
      </c>
    </row>
    <row r="1259" spans="1:3" x14ac:dyDescent="0.25">
      <c r="A1259" t="s">
        <v>2483</v>
      </c>
      <c r="B1259" t="s">
        <v>6962</v>
      </c>
      <c r="C1259" s="1">
        <v>45749</v>
      </c>
    </row>
    <row r="1260" spans="1:3" x14ac:dyDescent="0.25">
      <c r="A1260" t="s">
        <v>6812</v>
      </c>
      <c r="B1260" t="s">
        <v>6962</v>
      </c>
      <c r="C1260" s="1">
        <v>45750</v>
      </c>
    </row>
    <row r="1261" spans="1:3" x14ac:dyDescent="0.25">
      <c r="A1261" t="s">
        <v>6813</v>
      </c>
      <c r="B1261" t="s">
        <v>6962</v>
      </c>
      <c r="C1261" s="1">
        <v>45768</v>
      </c>
    </row>
    <row r="1262" spans="1:3" x14ac:dyDescent="0.25">
      <c r="A1262" t="s">
        <v>6814</v>
      </c>
      <c r="B1262" t="s">
        <v>6962</v>
      </c>
      <c r="C1262" s="1">
        <v>45751</v>
      </c>
    </row>
    <row r="1263" spans="1:3" x14ac:dyDescent="0.25">
      <c r="A1263" t="s">
        <v>2486</v>
      </c>
      <c r="B1263" t="s">
        <v>6962</v>
      </c>
      <c r="C1263" s="1">
        <v>45771</v>
      </c>
    </row>
    <row r="1264" spans="1:3" x14ac:dyDescent="0.25">
      <c r="A1264" t="s">
        <v>3242</v>
      </c>
      <c r="B1264" t="s">
        <v>6962</v>
      </c>
      <c r="C1264" s="1">
        <v>45758</v>
      </c>
    </row>
    <row r="1265" spans="1:3" x14ac:dyDescent="0.25">
      <c r="A1265" t="s">
        <v>3241</v>
      </c>
      <c r="B1265" t="s">
        <v>6962</v>
      </c>
      <c r="C1265" s="1">
        <v>45769</v>
      </c>
    </row>
    <row r="1266" spans="1:3" x14ac:dyDescent="0.25">
      <c r="A1266" t="s">
        <v>2485</v>
      </c>
      <c r="B1266" t="s">
        <v>6962</v>
      </c>
      <c r="C1266" s="1">
        <v>45768</v>
      </c>
    </row>
    <row r="1267" spans="1:3" x14ac:dyDescent="0.25">
      <c r="A1267" t="s">
        <v>2484</v>
      </c>
      <c r="B1267" t="s">
        <v>6962</v>
      </c>
      <c r="C1267" s="1">
        <v>45785</v>
      </c>
    </row>
    <row r="1268" spans="1:3" x14ac:dyDescent="0.25">
      <c r="A1268" t="s">
        <v>3240</v>
      </c>
      <c r="B1268" t="s">
        <v>6962</v>
      </c>
      <c r="C1268" s="1">
        <v>45757</v>
      </c>
    </row>
    <row r="1269" spans="1:3" x14ac:dyDescent="0.25">
      <c r="A1269" t="s">
        <v>3239</v>
      </c>
      <c r="B1269" t="s">
        <v>6962</v>
      </c>
      <c r="C1269" s="1">
        <v>45756</v>
      </c>
    </row>
    <row r="1270" spans="1:3" x14ac:dyDescent="0.25">
      <c r="A1270" t="s">
        <v>3237</v>
      </c>
      <c r="B1270" t="s">
        <v>6962</v>
      </c>
      <c r="C1270" s="1">
        <v>45794</v>
      </c>
    </row>
    <row r="1271" spans="1:3" x14ac:dyDescent="0.25">
      <c r="A1271" t="s">
        <v>2482</v>
      </c>
      <c r="B1271" t="s">
        <v>6962</v>
      </c>
      <c r="C1271" s="1">
        <v>45794</v>
      </c>
    </row>
    <row r="1272" spans="1:3" x14ac:dyDescent="0.25">
      <c r="A1272" t="s">
        <v>2481</v>
      </c>
      <c r="B1272" t="s">
        <v>6963</v>
      </c>
      <c r="C1272" s="1"/>
    </row>
    <row r="1273" spans="1:3" x14ac:dyDescent="0.25">
      <c r="A1273" t="s">
        <v>6815</v>
      </c>
      <c r="B1273" t="s">
        <v>39</v>
      </c>
      <c r="C1273" s="1"/>
    </row>
    <row r="1274" spans="1:3" x14ac:dyDescent="0.25">
      <c r="A1274" t="s">
        <v>3236</v>
      </c>
      <c r="B1274" t="s">
        <v>6962</v>
      </c>
      <c r="C1274" s="1">
        <v>45765</v>
      </c>
    </row>
    <row r="1275" spans="1:3" x14ac:dyDescent="0.25">
      <c r="A1275" t="s">
        <v>2480</v>
      </c>
      <c r="B1275" t="s">
        <v>6963</v>
      </c>
      <c r="C1275" s="1"/>
    </row>
    <row r="1276" spans="1:3" x14ac:dyDescent="0.25">
      <c r="A1276" t="s">
        <v>3234</v>
      </c>
      <c r="B1276" t="s">
        <v>6962</v>
      </c>
      <c r="C1276" s="1">
        <v>45754</v>
      </c>
    </row>
    <row r="1277" spans="1:3" x14ac:dyDescent="0.25">
      <c r="A1277" t="s">
        <v>6816</v>
      </c>
      <c r="B1277" t="s">
        <v>6962</v>
      </c>
      <c r="C1277" s="1">
        <v>45804</v>
      </c>
    </row>
    <row r="1278" spans="1:3" x14ac:dyDescent="0.25">
      <c r="A1278" t="s">
        <v>6817</v>
      </c>
      <c r="B1278" t="s">
        <v>6962</v>
      </c>
      <c r="C1278" s="1">
        <v>45827</v>
      </c>
    </row>
    <row r="1279" spans="1:3" x14ac:dyDescent="0.25">
      <c r="A1279" t="s">
        <v>6818</v>
      </c>
      <c r="B1279" t="s">
        <v>6962</v>
      </c>
      <c r="C1279" s="1">
        <v>45789</v>
      </c>
    </row>
    <row r="1280" spans="1:3" x14ac:dyDescent="0.25">
      <c r="A1280" t="s">
        <v>6819</v>
      </c>
      <c r="B1280" t="s">
        <v>6962</v>
      </c>
      <c r="C1280" s="1">
        <v>45785</v>
      </c>
    </row>
    <row r="1281" spans="1:3" x14ac:dyDescent="0.25">
      <c r="A1281" t="s">
        <v>6820</v>
      </c>
      <c r="B1281" t="s">
        <v>6962</v>
      </c>
      <c r="C1281" s="1">
        <v>45775</v>
      </c>
    </row>
    <row r="1282" spans="1:3" x14ac:dyDescent="0.25">
      <c r="A1282" t="s">
        <v>6821</v>
      </c>
      <c r="B1282" t="s">
        <v>6962</v>
      </c>
      <c r="C1282" s="1">
        <v>45755</v>
      </c>
    </row>
    <row r="1283" spans="1:3" x14ac:dyDescent="0.25">
      <c r="A1283" t="s">
        <v>6822</v>
      </c>
      <c r="B1283" t="s">
        <v>6962</v>
      </c>
      <c r="C1283" s="1">
        <v>45765</v>
      </c>
    </row>
    <row r="1284" spans="1:3" x14ac:dyDescent="0.25">
      <c r="A1284" t="s">
        <v>6823</v>
      </c>
      <c r="B1284" t="s">
        <v>6963</v>
      </c>
      <c r="C1284" s="1"/>
    </row>
    <row r="1285" spans="1:3" x14ac:dyDescent="0.25">
      <c r="A1285" t="s">
        <v>6824</v>
      </c>
      <c r="B1285" t="s">
        <v>6962</v>
      </c>
      <c r="C1285" s="1">
        <v>45754</v>
      </c>
    </row>
    <row r="1286" spans="1:3" x14ac:dyDescent="0.25">
      <c r="A1286" t="s">
        <v>6825</v>
      </c>
      <c r="B1286" t="s">
        <v>6963</v>
      </c>
      <c r="C1286" s="1"/>
    </row>
    <row r="1287" spans="1:3" x14ac:dyDescent="0.25">
      <c r="A1287" t="s">
        <v>6826</v>
      </c>
      <c r="B1287" t="s">
        <v>6962</v>
      </c>
      <c r="C1287" s="1">
        <v>45751</v>
      </c>
    </row>
    <row r="1288" spans="1:3" x14ac:dyDescent="0.25">
      <c r="A1288" t="s">
        <v>6827</v>
      </c>
      <c r="B1288" t="s">
        <v>6962</v>
      </c>
      <c r="C1288" s="1">
        <v>45797</v>
      </c>
    </row>
    <row r="1289" spans="1:3" x14ac:dyDescent="0.25">
      <c r="A1289" t="s">
        <v>6828</v>
      </c>
      <c r="B1289" t="s">
        <v>6963</v>
      </c>
      <c r="C1289" s="1"/>
    </row>
    <row r="1290" spans="1:3" x14ac:dyDescent="0.25">
      <c r="A1290" t="s">
        <v>6829</v>
      </c>
      <c r="B1290" t="s">
        <v>6962</v>
      </c>
      <c r="C1290" s="1">
        <v>45764</v>
      </c>
    </row>
    <row r="1291" spans="1:3" x14ac:dyDescent="0.25">
      <c r="A1291" t="s">
        <v>6830</v>
      </c>
      <c r="B1291" t="s">
        <v>6962</v>
      </c>
      <c r="C1291" s="1">
        <v>45765</v>
      </c>
    </row>
    <row r="1292" spans="1:3" x14ac:dyDescent="0.25">
      <c r="A1292" t="s">
        <v>6831</v>
      </c>
      <c r="B1292" t="s">
        <v>6962</v>
      </c>
      <c r="C1292" s="1">
        <v>45754</v>
      </c>
    </row>
    <row r="1293" spans="1:3" x14ac:dyDescent="0.25">
      <c r="A1293" t="s">
        <v>6832</v>
      </c>
      <c r="B1293" t="s">
        <v>6962</v>
      </c>
      <c r="C1293" s="1">
        <v>45752</v>
      </c>
    </row>
    <row r="1294" spans="1:3" x14ac:dyDescent="0.25">
      <c r="A1294" t="s">
        <v>6833</v>
      </c>
      <c r="B1294" t="s">
        <v>6962</v>
      </c>
      <c r="C1294" s="1">
        <v>45813</v>
      </c>
    </row>
    <row r="1295" spans="1:3" x14ac:dyDescent="0.25">
      <c r="A1295" t="s">
        <v>6834</v>
      </c>
      <c r="B1295" t="s">
        <v>6962</v>
      </c>
      <c r="C1295" s="1">
        <v>45759</v>
      </c>
    </row>
    <row r="1296" spans="1:3" x14ac:dyDescent="0.25">
      <c r="A1296" t="s">
        <v>6835</v>
      </c>
      <c r="B1296" t="s">
        <v>6962</v>
      </c>
      <c r="C1296" s="1">
        <v>45751</v>
      </c>
    </row>
    <row r="1297" spans="1:3" x14ac:dyDescent="0.25">
      <c r="A1297" t="s">
        <v>6836</v>
      </c>
      <c r="B1297" t="s">
        <v>6962</v>
      </c>
      <c r="C1297" s="1">
        <v>45755</v>
      </c>
    </row>
    <row r="1298" spans="1:3" x14ac:dyDescent="0.25">
      <c r="A1298" t="s">
        <v>6836</v>
      </c>
      <c r="B1298" t="s">
        <v>6962</v>
      </c>
      <c r="C1298" s="1">
        <v>45827</v>
      </c>
    </row>
    <row r="1299" spans="1:3" x14ac:dyDescent="0.25">
      <c r="A1299" t="s">
        <v>3244</v>
      </c>
      <c r="B1299" t="s">
        <v>6962</v>
      </c>
      <c r="C1299" s="1">
        <v>45768</v>
      </c>
    </row>
    <row r="1300" spans="1:3" x14ac:dyDescent="0.25">
      <c r="A1300" t="s">
        <v>3249</v>
      </c>
      <c r="B1300" t="s">
        <v>6962</v>
      </c>
      <c r="C1300" s="1">
        <v>45752</v>
      </c>
    </row>
    <row r="1301" spans="1:3" x14ac:dyDescent="0.25">
      <c r="A1301" t="s">
        <v>3248</v>
      </c>
      <c r="B1301" t="s">
        <v>6962</v>
      </c>
      <c r="C1301" s="1">
        <v>45754</v>
      </c>
    </row>
    <row r="1302" spans="1:3" x14ac:dyDescent="0.25">
      <c r="A1302" t="s">
        <v>3247</v>
      </c>
      <c r="B1302" t="s">
        <v>6962</v>
      </c>
      <c r="C1302" s="1">
        <v>45755</v>
      </c>
    </row>
    <row r="1303" spans="1:3" x14ac:dyDescent="0.25">
      <c r="A1303" t="s">
        <v>3246</v>
      </c>
      <c r="B1303" t="s">
        <v>6962</v>
      </c>
      <c r="C1303" s="1">
        <v>45761</v>
      </c>
    </row>
    <row r="1304" spans="1:3" x14ac:dyDescent="0.25">
      <c r="A1304" t="s">
        <v>3245</v>
      </c>
      <c r="B1304" t="s">
        <v>6962</v>
      </c>
      <c r="C1304" s="1">
        <v>45786</v>
      </c>
    </row>
    <row r="1305" spans="1:3" x14ac:dyDescent="0.25">
      <c r="A1305" t="s">
        <v>3261</v>
      </c>
      <c r="B1305" t="s">
        <v>6962</v>
      </c>
      <c r="C1305" s="1">
        <v>45768</v>
      </c>
    </row>
    <row r="1306" spans="1:3" x14ac:dyDescent="0.25">
      <c r="A1306" t="s">
        <v>3254</v>
      </c>
      <c r="B1306" t="s">
        <v>6962</v>
      </c>
      <c r="C1306" s="1">
        <v>45770</v>
      </c>
    </row>
    <row r="1307" spans="1:3" x14ac:dyDescent="0.25">
      <c r="A1307" t="s">
        <v>3253</v>
      </c>
      <c r="B1307" t="s">
        <v>6962</v>
      </c>
      <c r="C1307" s="1">
        <v>45770</v>
      </c>
    </row>
    <row r="1308" spans="1:3" x14ac:dyDescent="0.25">
      <c r="A1308" t="s">
        <v>3252</v>
      </c>
      <c r="B1308" t="s">
        <v>6962</v>
      </c>
      <c r="C1308" s="1">
        <v>45755</v>
      </c>
    </row>
    <row r="1309" spans="1:3" x14ac:dyDescent="0.25">
      <c r="A1309" t="s">
        <v>3251</v>
      </c>
      <c r="B1309" t="s">
        <v>6962</v>
      </c>
      <c r="C1309" s="1">
        <v>45786</v>
      </c>
    </row>
    <row r="1310" spans="1:3" x14ac:dyDescent="0.25">
      <c r="A1310" t="s">
        <v>3250</v>
      </c>
      <c r="B1310" t="s">
        <v>6962</v>
      </c>
      <c r="C1310" s="1">
        <v>45808</v>
      </c>
    </row>
    <row r="1311" spans="1:3" x14ac:dyDescent="0.25">
      <c r="A1311" t="s">
        <v>3258</v>
      </c>
      <c r="B1311" t="s">
        <v>6962</v>
      </c>
      <c r="C1311" s="1">
        <v>45785</v>
      </c>
    </row>
    <row r="1312" spans="1:3" x14ac:dyDescent="0.25">
      <c r="A1312" t="s">
        <v>3259</v>
      </c>
      <c r="B1312" t="s">
        <v>6962</v>
      </c>
      <c r="C1312" s="1">
        <v>45757</v>
      </c>
    </row>
    <row r="1313" spans="1:3" x14ac:dyDescent="0.25">
      <c r="A1313" t="s">
        <v>2488</v>
      </c>
      <c r="B1313" t="s">
        <v>39</v>
      </c>
      <c r="C1313" s="1"/>
    </row>
    <row r="1314" spans="1:3" x14ac:dyDescent="0.25">
      <c r="A1314" t="s">
        <v>3257</v>
      </c>
      <c r="B1314" t="s">
        <v>6962</v>
      </c>
      <c r="C1314" s="1">
        <v>45756</v>
      </c>
    </row>
    <row r="1315" spans="1:3" x14ac:dyDescent="0.25">
      <c r="A1315" t="s">
        <v>3256</v>
      </c>
      <c r="B1315" t="s">
        <v>6962</v>
      </c>
      <c r="C1315" s="1">
        <v>45755</v>
      </c>
    </row>
    <row r="1316" spans="1:3" x14ac:dyDescent="0.25">
      <c r="A1316" t="s">
        <v>3255</v>
      </c>
      <c r="B1316" t="s">
        <v>39</v>
      </c>
      <c r="C1316" s="1"/>
    </row>
    <row r="1317" spans="1:3" x14ac:dyDescent="0.25">
      <c r="A1317" t="s">
        <v>2487</v>
      </c>
      <c r="B1317" t="s">
        <v>6962</v>
      </c>
      <c r="C1317" s="1">
        <v>45813</v>
      </c>
    </row>
    <row r="1318" spans="1:3" x14ac:dyDescent="0.25">
      <c r="A1318" t="s">
        <v>3262</v>
      </c>
      <c r="B1318" t="s">
        <v>6962</v>
      </c>
      <c r="C1318" s="1">
        <v>45755</v>
      </c>
    </row>
    <row r="1319" spans="1:3" x14ac:dyDescent="0.25">
      <c r="A1319" t="s">
        <v>3260</v>
      </c>
      <c r="B1319" t="s">
        <v>6962</v>
      </c>
      <c r="C1319" s="1">
        <v>45755</v>
      </c>
    </row>
    <row r="1320" spans="1:3" x14ac:dyDescent="0.25">
      <c r="A1320" t="s">
        <v>6837</v>
      </c>
      <c r="B1320" t="s">
        <v>39</v>
      </c>
      <c r="C1320" s="1"/>
    </row>
    <row r="1321" spans="1:3" x14ac:dyDescent="0.25">
      <c r="A1321" t="s">
        <v>3262</v>
      </c>
      <c r="B1321" t="s">
        <v>6962</v>
      </c>
      <c r="C1321" s="1">
        <v>45780</v>
      </c>
    </row>
    <row r="1322" spans="1:3" x14ac:dyDescent="0.25">
      <c r="A1322" t="s">
        <v>3262</v>
      </c>
      <c r="B1322" t="s">
        <v>6962</v>
      </c>
      <c r="C1322" s="1"/>
    </row>
    <row r="1323" spans="1:3" x14ac:dyDescent="0.25">
      <c r="A1323" t="s">
        <v>3283</v>
      </c>
      <c r="B1323" t="s">
        <v>6962</v>
      </c>
      <c r="C1323" s="1">
        <v>45758</v>
      </c>
    </row>
    <row r="1324" spans="1:3" x14ac:dyDescent="0.25">
      <c r="A1324" t="s">
        <v>3281</v>
      </c>
      <c r="B1324" t="s">
        <v>6962</v>
      </c>
      <c r="C1324" s="1">
        <v>45761</v>
      </c>
    </row>
    <row r="1325" spans="1:3" x14ac:dyDescent="0.25">
      <c r="A1325" t="s">
        <v>3280</v>
      </c>
      <c r="B1325" t="s">
        <v>6962</v>
      </c>
      <c r="C1325" s="1">
        <v>45757</v>
      </c>
    </row>
    <row r="1326" spans="1:3" x14ac:dyDescent="0.25">
      <c r="A1326" t="s">
        <v>3279</v>
      </c>
      <c r="B1326" t="s">
        <v>6962</v>
      </c>
      <c r="C1326" s="1">
        <v>45759</v>
      </c>
    </row>
    <row r="1327" spans="1:3" x14ac:dyDescent="0.25">
      <c r="A1327" t="s">
        <v>3278</v>
      </c>
      <c r="B1327" t="s">
        <v>6962</v>
      </c>
      <c r="C1327" s="1">
        <v>45757</v>
      </c>
    </row>
    <row r="1328" spans="1:3" x14ac:dyDescent="0.25">
      <c r="A1328" t="s">
        <v>3277</v>
      </c>
      <c r="B1328" t="s">
        <v>6962</v>
      </c>
      <c r="C1328" s="1">
        <v>45766</v>
      </c>
    </row>
    <row r="1329" spans="1:3" x14ac:dyDescent="0.25">
      <c r="A1329" t="s">
        <v>3276</v>
      </c>
      <c r="B1329" t="s">
        <v>6962</v>
      </c>
      <c r="C1329" s="1">
        <v>45775</v>
      </c>
    </row>
    <row r="1330" spans="1:3" x14ac:dyDescent="0.25">
      <c r="A1330" t="s">
        <v>3275</v>
      </c>
      <c r="B1330" t="s">
        <v>6963</v>
      </c>
      <c r="C1330" s="1"/>
    </row>
    <row r="1331" spans="1:3" x14ac:dyDescent="0.25">
      <c r="A1331" t="s">
        <v>3274</v>
      </c>
      <c r="B1331" t="s">
        <v>6962</v>
      </c>
      <c r="C1331" s="1">
        <v>45765</v>
      </c>
    </row>
    <row r="1332" spans="1:3" x14ac:dyDescent="0.25">
      <c r="A1332" t="s">
        <v>3273</v>
      </c>
      <c r="B1332" t="s">
        <v>39</v>
      </c>
      <c r="C1332" s="1"/>
    </row>
    <row r="1333" spans="1:3" x14ac:dyDescent="0.25">
      <c r="A1333" t="s">
        <v>3272</v>
      </c>
      <c r="B1333" t="s">
        <v>6962</v>
      </c>
      <c r="C1333" s="1">
        <v>45789</v>
      </c>
    </row>
    <row r="1334" spans="1:3" x14ac:dyDescent="0.25">
      <c r="A1334" t="s">
        <v>3271</v>
      </c>
      <c r="B1334" t="s">
        <v>6962</v>
      </c>
      <c r="C1334" s="1">
        <v>45758</v>
      </c>
    </row>
    <row r="1335" spans="1:3" x14ac:dyDescent="0.25">
      <c r="A1335" t="s">
        <v>3270</v>
      </c>
      <c r="B1335" t="s">
        <v>6962</v>
      </c>
      <c r="C1335" s="1">
        <v>45827</v>
      </c>
    </row>
    <row r="1336" spans="1:3" x14ac:dyDescent="0.25">
      <c r="A1336" t="s">
        <v>3269</v>
      </c>
      <c r="B1336" t="s">
        <v>39</v>
      </c>
      <c r="C1336" s="1"/>
    </row>
    <row r="1337" spans="1:3" x14ac:dyDescent="0.25">
      <c r="A1337" t="s">
        <v>3268</v>
      </c>
      <c r="B1337" t="s">
        <v>6962</v>
      </c>
      <c r="C1337" s="1">
        <v>45761</v>
      </c>
    </row>
    <row r="1338" spans="1:3" x14ac:dyDescent="0.25">
      <c r="A1338" t="s">
        <v>3267</v>
      </c>
      <c r="B1338" t="s">
        <v>6962</v>
      </c>
      <c r="C1338" s="1">
        <v>45769</v>
      </c>
    </row>
    <row r="1339" spans="1:3" x14ac:dyDescent="0.25">
      <c r="A1339" t="s">
        <v>3266</v>
      </c>
      <c r="B1339" t="s">
        <v>6962</v>
      </c>
      <c r="C1339" s="1">
        <v>45779</v>
      </c>
    </row>
    <row r="1340" spans="1:3" x14ac:dyDescent="0.25">
      <c r="A1340" t="s">
        <v>3265</v>
      </c>
      <c r="B1340" t="s">
        <v>6962</v>
      </c>
      <c r="C1340" s="1">
        <v>45756</v>
      </c>
    </row>
    <row r="1341" spans="1:3" x14ac:dyDescent="0.25">
      <c r="A1341" t="s">
        <v>3264</v>
      </c>
      <c r="B1341" t="s">
        <v>6962</v>
      </c>
      <c r="C1341" s="1">
        <v>45761</v>
      </c>
    </row>
    <row r="1342" spans="1:3" x14ac:dyDescent="0.25">
      <c r="A1342" t="s">
        <v>3263</v>
      </c>
      <c r="B1342" t="s">
        <v>6962</v>
      </c>
      <c r="C1342" s="1">
        <v>45786</v>
      </c>
    </row>
    <row r="1343" spans="1:3" x14ac:dyDescent="0.25">
      <c r="A1343" t="s">
        <v>2490</v>
      </c>
      <c r="B1343" t="s">
        <v>39</v>
      </c>
      <c r="C1343" s="1"/>
    </row>
    <row r="1344" spans="1:3" x14ac:dyDescent="0.25">
      <c r="A1344" t="s">
        <v>2489</v>
      </c>
      <c r="B1344" t="s">
        <v>6962</v>
      </c>
      <c r="C1344" s="1">
        <v>45820</v>
      </c>
    </row>
    <row r="1345" spans="1:3" x14ac:dyDescent="0.25">
      <c r="A1345" t="s">
        <v>3290</v>
      </c>
      <c r="B1345" t="s">
        <v>6962</v>
      </c>
      <c r="C1345" s="1">
        <v>45757</v>
      </c>
    </row>
    <row r="1346" spans="1:3" x14ac:dyDescent="0.25">
      <c r="A1346" t="s">
        <v>3299</v>
      </c>
      <c r="B1346" t="s">
        <v>6962</v>
      </c>
      <c r="C1346" s="1">
        <v>45786</v>
      </c>
    </row>
    <row r="1347" spans="1:3" x14ac:dyDescent="0.25">
      <c r="A1347" t="s">
        <v>3298</v>
      </c>
      <c r="B1347" t="s">
        <v>6962</v>
      </c>
      <c r="C1347" s="1">
        <v>45766</v>
      </c>
    </row>
    <row r="1348" spans="1:3" x14ac:dyDescent="0.25">
      <c r="A1348" t="s">
        <v>3297</v>
      </c>
      <c r="B1348" t="s">
        <v>6962</v>
      </c>
      <c r="C1348" s="1">
        <v>45793</v>
      </c>
    </row>
    <row r="1349" spans="1:3" x14ac:dyDescent="0.25">
      <c r="A1349" t="s">
        <v>3296</v>
      </c>
      <c r="B1349" t="s">
        <v>6962</v>
      </c>
      <c r="C1349" s="1">
        <v>45758</v>
      </c>
    </row>
    <row r="1350" spans="1:3" x14ac:dyDescent="0.25">
      <c r="A1350" t="s">
        <v>3295</v>
      </c>
      <c r="B1350" t="s">
        <v>6962</v>
      </c>
      <c r="C1350" s="1">
        <v>45812</v>
      </c>
    </row>
    <row r="1351" spans="1:3" x14ac:dyDescent="0.25">
      <c r="A1351" t="s">
        <v>3294</v>
      </c>
      <c r="B1351" t="s">
        <v>39</v>
      </c>
      <c r="C1351" s="1"/>
    </row>
    <row r="1352" spans="1:3" x14ac:dyDescent="0.25">
      <c r="A1352" t="s">
        <v>3293</v>
      </c>
      <c r="B1352" t="s">
        <v>6962</v>
      </c>
      <c r="C1352" s="1">
        <v>45772</v>
      </c>
    </row>
    <row r="1353" spans="1:3" x14ac:dyDescent="0.25">
      <c r="A1353" t="s">
        <v>3292</v>
      </c>
      <c r="B1353" t="s">
        <v>6962</v>
      </c>
      <c r="C1353" s="1">
        <v>45797</v>
      </c>
    </row>
    <row r="1354" spans="1:3" x14ac:dyDescent="0.25">
      <c r="A1354" t="s">
        <v>3291</v>
      </c>
      <c r="B1354" t="s">
        <v>6962</v>
      </c>
      <c r="C1354" s="1">
        <v>45759</v>
      </c>
    </row>
    <row r="1355" spans="1:3" x14ac:dyDescent="0.25">
      <c r="A1355" t="s">
        <v>3289</v>
      </c>
      <c r="B1355" t="s">
        <v>6962</v>
      </c>
      <c r="C1355" s="1">
        <v>45775</v>
      </c>
    </row>
    <row r="1356" spans="1:3" x14ac:dyDescent="0.25">
      <c r="A1356" t="s">
        <v>3288</v>
      </c>
      <c r="B1356" t="s">
        <v>6962</v>
      </c>
      <c r="C1356" s="1">
        <v>45757</v>
      </c>
    </row>
    <row r="1357" spans="1:3" x14ac:dyDescent="0.25">
      <c r="A1357" t="s">
        <v>3287</v>
      </c>
      <c r="B1357" t="s">
        <v>6962</v>
      </c>
      <c r="C1357" s="1">
        <v>45768</v>
      </c>
    </row>
    <row r="1358" spans="1:3" x14ac:dyDescent="0.25">
      <c r="A1358" t="s">
        <v>3286</v>
      </c>
      <c r="B1358" t="s">
        <v>6962</v>
      </c>
      <c r="C1358" s="1">
        <v>45758</v>
      </c>
    </row>
    <row r="1359" spans="1:3" x14ac:dyDescent="0.25">
      <c r="A1359" t="s">
        <v>3285</v>
      </c>
      <c r="B1359" t="s">
        <v>6962</v>
      </c>
      <c r="C1359" s="1">
        <v>45782</v>
      </c>
    </row>
    <row r="1360" spans="1:3" x14ac:dyDescent="0.25">
      <c r="A1360" t="s">
        <v>3284</v>
      </c>
      <c r="B1360" t="s">
        <v>6962</v>
      </c>
      <c r="C1360" s="1">
        <v>45757</v>
      </c>
    </row>
    <row r="1361" spans="1:3" x14ac:dyDescent="0.25">
      <c r="A1361" t="s">
        <v>3282</v>
      </c>
      <c r="B1361" t="s">
        <v>6963</v>
      </c>
      <c r="C1361" s="1"/>
    </row>
    <row r="1362" spans="1:3" x14ac:dyDescent="0.25">
      <c r="A1362" t="s">
        <v>2491</v>
      </c>
      <c r="B1362" t="s">
        <v>6962</v>
      </c>
      <c r="C1362" s="1">
        <v>45786</v>
      </c>
    </row>
    <row r="1363" spans="1:3" x14ac:dyDescent="0.25">
      <c r="A1363" t="s">
        <v>3313</v>
      </c>
      <c r="B1363" t="s">
        <v>6962</v>
      </c>
      <c r="C1363" s="1">
        <v>45759</v>
      </c>
    </row>
    <row r="1364" spans="1:3" x14ac:dyDescent="0.25">
      <c r="A1364" t="s">
        <v>3314</v>
      </c>
      <c r="B1364" t="s">
        <v>6962</v>
      </c>
      <c r="C1364" s="1">
        <v>45762</v>
      </c>
    </row>
    <row r="1365" spans="1:3" x14ac:dyDescent="0.25">
      <c r="A1365" t="s">
        <v>3314</v>
      </c>
      <c r="B1365" t="s">
        <v>6963</v>
      </c>
      <c r="C1365" s="1"/>
    </row>
    <row r="1366" spans="1:3" x14ac:dyDescent="0.25">
      <c r="A1366" t="s">
        <v>3314</v>
      </c>
      <c r="B1366" t="s">
        <v>6962</v>
      </c>
      <c r="C1366" s="1">
        <v>45762</v>
      </c>
    </row>
    <row r="1367" spans="1:3" x14ac:dyDescent="0.25">
      <c r="A1367" t="s">
        <v>3314</v>
      </c>
      <c r="B1367" t="s">
        <v>6963</v>
      </c>
      <c r="C1367" s="1"/>
    </row>
    <row r="1368" spans="1:3" x14ac:dyDescent="0.25">
      <c r="A1368" t="s">
        <v>3314</v>
      </c>
      <c r="B1368" t="s">
        <v>6963</v>
      </c>
      <c r="C1368" s="1"/>
    </row>
    <row r="1369" spans="1:3" x14ac:dyDescent="0.25">
      <c r="A1369" t="s">
        <v>3314</v>
      </c>
      <c r="B1369" t="s">
        <v>6963</v>
      </c>
      <c r="C1369" s="1"/>
    </row>
    <row r="1370" spans="1:3" x14ac:dyDescent="0.25">
      <c r="A1370" t="s">
        <v>3320</v>
      </c>
      <c r="B1370" t="s">
        <v>6962</v>
      </c>
      <c r="C1370" s="1">
        <v>45761</v>
      </c>
    </row>
    <row r="1371" spans="1:3" x14ac:dyDescent="0.25">
      <c r="A1371" t="s">
        <v>3319</v>
      </c>
      <c r="B1371" t="s">
        <v>6963</v>
      </c>
      <c r="C1371" s="1"/>
    </row>
    <row r="1372" spans="1:3" x14ac:dyDescent="0.25">
      <c r="A1372" t="s">
        <v>3318</v>
      </c>
      <c r="B1372" t="s">
        <v>6962</v>
      </c>
      <c r="C1372" s="1">
        <v>45786</v>
      </c>
    </row>
    <row r="1373" spans="1:3" x14ac:dyDescent="0.25">
      <c r="A1373" t="s">
        <v>3317</v>
      </c>
      <c r="B1373" t="s">
        <v>6962</v>
      </c>
      <c r="C1373" s="1">
        <v>45764</v>
      </c>
    </row>
    <row r="1374" spans="1:3" x14ac:dyDescent="0.25">
      <c r="A1374" t="s">
        <v>3083</v>
      </c>
      <c r="B1374" t="s">
        <v>6962</v>
      </c>
      <c r="C1374" s="1">
        <v>45768</v>
      </c>
    </row>
    <row r="1375" spans="1:3" x14ac:dyDescent="0.25">
      <c r="A1375" t="s">
        <v>3316</v>
      </c>
      <c r="B1375" t="s">
        <v>6962</v>
      </c>
      <c r="C1375" s="1">
        <v>45762</v>
      </c>
    </row>
    <row r="1376" spans="1:3" x14ac:dyDescent="0.25">
      <c r="A1376" t="s">
        <v>3315</v>
      </c>
      <c r="B1376" t="s">
        <v>6962</v>
      </c>
      <c r="C1376" s="1">
        <v>45770</v>
      </c>
    </row>
    <row r="1377" spans="1:3" x14ac:dyDescent="0.25">
      <c r="A1377" t="s">
        <v>3312</v>
      </c>
      <c r="B1377" t="s">
        <v>6962</v>
      </c>
      <c r="C1377" s="1">
        <v>45761</v>
      </c>
    </row>
    <row r="1378" spans="1:3" x14ac:dyDescent="0.25">
      <c r="A1378" t="s">
        <v>3311</v>
      </c>
      <c r="B1378" t="s">
        <v>6963</v>
      </c>
      <c r="C1378" s="1"/>
    </row>
    <row r="1379" spans="1:3" x14ac:dyDescent="0.25">
      <c r="A1379" t="s">
        <v>2493</v>
      </c>
      <c r="B1379" t="s">
        <v>6962</v>
      </c>
      <c r="C1379" s="1">
        <v>45786</v>
      </c>
    </row>
    <row r="1380" spans="1:3" x14ac:dyDescent="0.25">
      <c r="A1380" t="s">
        <v>3310</v>
      </c>
      <c r="B1380" t="s">
        <v>6962</v>
      </c>
      <c r="C1380" s="1">
        <v>45775</v>
      </c>
    </row>
    <row r="1381" spans="1:3" x14ac:dyDescent="0.25">
      <c r="A1381" t="s">
        <v>2492</v>
      </c>
      <c r="B1381" t="s">
        <v>6962</v>
      </c>
      <c r="C1381" s="1">
        <v>45822</v>
      </c>
    </row>
    <row r="1382" spans="1:3" x14ac:dyDescent="0.25">
      <c r="A1382" t="s">
        <v>6838</v>
      </c>
      <c r="B1382" t="s">
        <v>39</v>
      </c>
      <c r="C1382" s="1"/>
    </row>
    <row r="1383" spans="1:3" x14ac:dyDescent="0.25">
      <c r="A1383" t="s">
        <v>3308</v>
      </c>
      <c r="B1383" t="s">
        <v>6962</v>
      </c>
      <c r="C1383" s="1">
        <v>45772</v>
      </c>
    </row>
    <row r="1384" spans="1:3" x14ac:dyDescent="0.25">
      <c r="A1384" t="s">
        <v>3307</v>
      </c>
      <c r="B1384" t="s">
        <v>6962</v>
      </c>
      <c r="C1384" s="1">
        <v>45798</v>
      </c>
    </row>
    <row r="1385" spans="1:3" x14ac:dyDescent="0.25">
      <c r="A1385" t="s">
        <v>3306</v>
      </c>
      <c r="B1385" t="s">
        <v>6962</v>
      </c>
      <c r="C1385" s="1">
        <v>45770</v>
      </c>
    </row>
    <row r="1386" spans="1:3" x14ac:dyDescent="0.25">
      <c r="A1386" t="s">
        <v>3305</v>
      </c>
      <c r="B1386" t="s">
        <v>6962</v>
      </c>
      <c r="C1386" s="1">
        <v>45786</v>
      </c>
    </row>
    <row r="1387" spans="1:3" x14ac:dyDescent="0.25">
      <c r="A1387" t="s">
        <v>3304</v>
      </c>
      <c r="B1387" t="s">
        <v>6962</v>
      </c>
      <c r="C1387" s="1">
        <v>45762</v>
      </c>
    </row>
    <row r="1388" spans="1:3" x14ac:dyDescent="0.25">
      <c r="A1388" t="s">
        <v>3303</v>
      </c>
      <c r="B1388" t="s">
        <v>6962</v>
      </c>
      <c r="C1388" s="1">
        <v>45815</v>
      </c>
    </row>
    <row r="1389" spans="1:3" x14ac:dyDescent="0.25">
      <c r="A1389" t="s">
        <v>3302</v>
      </c>
      <c r="B1389" t="s">
        <v>6962</v>
      </c>
      <c r="C1389" s="1">
        <v>45785</v>
      </c>
    </row>
    <row r="1390" spans="1:3" x14ac:dyDescent="0.25">
      <c r="A1390" t="s">
        <v>3301</v>
      </c>
      <c r="B1390" t="s">
        <v>6962</v>
      </c>
      <c r="C1390" s="1">
        <v>45773</v>
      </c>
    </row>
    <row r="1391" spans="1:3" x14ac:dyDescent="0.25">
      <c r="A1391" t="s">
        <v>3300</v>
      </c>
      <c r="B1391" t="s">
        <v>6962</v>
      </c>
      <c r="C1391" s="1">
        <v>45762</v>
      </c>
    </row>
    <row r="1392" spans="1:3" x14ac:dyDescent="0.25">
      <c r="A1392" t="s">
        <v>6839</v>
      </c>
      <c r="B1392" t="s">
        <v>6962</v>
      </c>
      <c r="C1392" s="1">
        <v>45769</v>
      </c>
    </row>
    <row r="1393" spans="1:3" x14ac:dyDescent="0.25">
      <c r="A1393" t="s">
        <v>6839</v>
      </c>
      <c r="B1393" t="s">
        <v>39</v>
      </c>
      <c r="C1393" s="1"/>
    </row>
    <row r="1394" spans="1:3" x14ac:dyDescent="0.25">
      <c r="A1394" t="s">
        <v>3308</v>
      </c>
      <c r="B1394" t="s">
        <v>6963</v>
      </c>
      <c r="C1394" s="1"/>
    </row>
    <row r="1395" spans="1:3" x14ac:dyDescent="0.25">
      <c r="A1395" t="s">
        <v>3308</v>
      </c>
      <c r="B1395" t="s">
        <v>6962</v>
      </c>
      <c r="C1395" s="1">
        <v>45768</v>
      </c>
    </row>
    <row r="1396" spans="1:3" x14ac:dyDescent="0.25">
      <c r="A1396" t="s">
        <v>3308</v>
      </c>
      <c r="B1396" t="s">
        <v>6962</v>
      </c>
      <c r="C1396" s="1">
        <v>45812</v>
      </c>
    </row>
    <row r="1397" spans="1:3" x14ac:dyDescent="0.25">
      <c r="A1397" t="s">
        <v>3308</v>
      </c>
      <c r="B1397" t="s">
        <v>6962</v>
      </c>
      <c r="C1397" s="1">
        <v>45825</v>
      </c>
    </row>
    <row r="1398" spans="1:3" x14ac:dyDescent="0.25">
      <c r="A1398" t="s">
        <v>3308</v>
      </c>
      <c r="B1398" t="s">
        <v>6962</v>
      </c>
      <c r="C1398" s="1">
        <v>45825</v>
      </c>
    </row>
    <row r="1399" spans="1:3" x14ac:dyDescent="0.25">
      <c r="A1399" t="s">
        <v>3323</v>
      </c>
      <c r="B1399" t="s">
        <v>6962</v>
      </c>
      <c r="C1399" s="1">
        <v>45762</v>
      </c>
    </row>
    <row r="1400" spans="1:3" x14ac:dyDescent="0.25">
      <c r="A1400" t="s">
        <v>3323</v>
      </c>
      <c r="B1400" t="s">
        <v>6962</v>
      </c>
      <c r="C1400" s="1">
        <v>45780</v>
      </c>
    </row>
    <row r="1401" spans="1:3" x14ac:dyDescent="0.25">
      <c r="A1401" t="s">
        <v>3323</v>
      </c>
      <c r="B1401" t="s">
        <v>39</v>
      </c>
      <c r="C1401" s="1"/>
    </row>
    <row r="1402" spans="1:3" x14ac:dyDescent="0.25">
      <c r="A1402" t="s">
        <v>3083</v>
      </c>
      <c r="B1402" t="s">
        <v>6962</v>
      </c>
      <c r="C1402" s="1">
        <v>45768</v>
      </c>
    </row>
    <row r="1403" spans="1:3" x14ac:dyDescent="0.25">
      <c r="A1403" t="s">
        <v>2495</v>
      </c>
      <c r="B1403" t="s">
        <v>6962</v>
      </c>
      <c r="C1403" s="1">
        <v>45786</v>
      </c>
    </row>
    <row r="1404" spans="1:3" x14ac:dyDescent="0.25">
      <c r="A1404" t="s">
        <v>3330</v>
      </c>
      <c r="B1404" t="s">
        <v>6962</v>
      </c>
      <c r="C1404" s="1">
        <v>45761</v>
      </c>
    </row>
    <row r="1405" spans="1:3" x14ac:dyDescent="0.25">
      <c r="A1405" t="s">
        <v>3016</v>
      </c>
      <c r="B1405" t="s">
        <v>6962</v>
      </c>
      <c r="C1405" s="1">
        <v>45769</v>
      </c>
    </row>
    <row r="1406" spans="1:3" x14ac:dyDescent="0.25">
      <c r="A1406" t="s">
        <v>3328</v>
      </c>
      <c r="B1406" t="s">
        <v>6962</v>
      </c>
      <c r="C1406" s="1">
        <v>45770</v>
      </c>
    </row>
    <row r="1407" spans="1:3" x14ac:dyDescent="0.25">
      <c r="A1407" t="s">
        <v>3327</v>
      </c>
      <c r="B1407" t="s">
        <v>6963</v>
      </c>
      <c r="C1407" s="1"/>
    </row>
    <row r="1408" spans="1:3" x14ac:dyDescent="0.25">
      <c r="A1408" t="s">
        <v>3326</v>
      </c>
      <c r="B1408" t="s">
        <v>6962</v>
      </c>
      <c r="C1408" s="1">
        <v>45785</v>
      </c>
    </row>
    <row r="1409" spans="1:3" x14ac:dyDescent="0.25">
      <c r="A1409" t="s">
        <v>3325</v>
      </c>
      <c r="B1409" t="s">
        <v>6962</v>
      </c>
      <c r="C1409" s="1">
        <v>45768</v>
      </c>
    </row>
    <row r="1410" spans="1:3" x14ac:dyDescent="0.25">
      <c r="A1410" t="s">
        <v>3324</v>
      </c>
      <c r="B1410" t="s">
        <v>6962</v>
      </c>
      <c r="C1410" s="1">
        <v>45794</v>
      </c>
    </row>
    <row r="1411" spans="1:3" x14ac:dyDescent="0.25">
      <c r="A1411" t="s">
        <v>2498</v>
      </c>
      <c r="B1411" t="s">
        <v>6962</v>
      </c>
      <c r="C1411" s="1">
        <v>45771</v>
      </c>
    </row>
    <row r="1412" spans="1:3" x14ac:dyDescent="0.25">
      <c r="A1412" t="s">
        <v>3322</v>
      </c>
      <c r="B1412" t="s">
        <v>6962</v>
      </c>
      <c r="C1412" s="1">
        <v>45828</v>
      </c>
    </row>
    <row r="1413" spans="1:3" x14ac:dyDescent="0.25">
      <c r="A1413" t="s">
        <v>3321</v>
      </c>
      <c r="B1413" t="s">
        <v>6962</v>
      </c>
      <c r="C1413" s="1">
        <v>45831</v>
      </c>
    </row>
    <row r="1414" spans="1:3" x14ac:dyDescent="0.25">
      <c r="A1414" t="s">
        <v>2496</v>
      </c>
      <c r="B1414" t="s">
        <v>6962</v>
      </c>
      <c r="C1414" s="1">
        <v>45792</v>
      </c>
    </row>
    <row r="1415" spans="1:3" x14ac:dyDescent="0.25">
      <c r="A1415" t="s">
        <v>3331</v>
      </c>
      <c r="B1415" t="s">
        <v>6962</v>
      </c>
      <c r="C1415" s="1">
        <v>45762</v>
      </c>
    </row>
    <row r="1416" spans="1:3" x14ac:dyDescent="0.25">
      <c r="A1416" t="s">
        <v>3334</v>
      </c>
      <c r="B1416" t="s">
        <v>6962</v>
      </c>
      <c r="C1416" s="1">
        <v>45770</v>
      </c>
    </row>
    <row r="1417" spans="1:3" x14ac:dyDescent="0.25">
      <c r="A1417" t="s">
        <v>3333</v>
      </c>
      <c r="B1417" t="s">
        <v>6962</v>
      </c>
      <c r="C1417" s="1">
        <v>45789</v>
      </c>
    </row>
    <row r="1418" spans="1:3" x14ac:dyDescent="0.25">
      <c r="A1418" t="s">
        <v>3332</v>
      </c>
      <c r="B1418" t="s">
        <v>6962</v>
      </c>
      <c r="C1418" s="1">
        <v>45769</v>
      </c>
    </row>
    <row r="1419" spans="1:3" x14ac:dyDescent="0.25">
      <c r="A1419" t="s">
        <v>3336</v>
      </c>
      <c r="B1419" t="s">
        <v>6962</v>
      </c>
      <c r="C1419" s="1">
        <v>45766</v>
      </c>
    </row>
    <row r="1420" spans="1:3" x14ac:dyDescent="0.25">
      <c r="A1420" t="s">
        <v>3335</v>
      </c>
      <c r="B1420" t="s">
        <v>6962</v>
      </c>
      <c r="C1420" s="1">
        <v>45775</v>
      </c>
    </row>
    <row r="1421" spans="1:3" x14ac:dyDescent="0.25">
      <c r="A1421" t="s">
        <v>3335</v>
      </c>
      <c r="B1421" t="s">
        <v>6963</v>
      </c>
      <c r="C1421" s="1"/>
    </row>
    <row r="1422" spans="1:3" x14ac:dyDescent="0.25">
      <c r="A1422" t="s">
        <v>3342</v>
      </c>
      <c r="B1422" t="s">
        <v>6962</v>
      </c>
      <c r="C1422" s="1">
        <v>45770</v>
      </c>
    </row>
    <row r="1423" spans="1:3" x14ac:dyDescent="0.25">
      <c r="A1423" t="s">
        <v>3341</v>
      </c>
      <c r="B1423" t="s">
        <v>6962</v>
      </c>
      <c r="C1423" s="1">
        <v>45768</v>
      </c>
    </row>
    <row r="1424" spans="1:3" x14ac:dyDescent="0.25">
      <c r="A1424" t="s">
        <v>3340</v>
      </c>
      <c r="B1424" t="s">
        <v>6962</v>
      </c>
      <c r="C1424" s="1">
        <v>45828</v>
      </c>
    </row>
    <row r="1425" spans="1:3" x14ac:dyDescent="0.25">
      <c r="A1425" t="s">
        <v>3339</v>
      </c>
      <c r="B1425" t="s">
        <v>6962</v>
      </c>
      <c r="C1425" s="1">
        <v>45768</v>
      </c>
    </row>
    <row r="1426" spans="1:3" x14ac:dyDescent="0.25">
      <c r="A1426" t="s">
        <v>3338</v>
      </c>
      <c r="B1426" t="s">
        <v>6962</v>
      </c>
      <c r="C1426" s="1">
        <v>45775</v>
      </c>
    </row>
    <row r="1427" spans="1:3" x14ac:dyDescent="0.25">
      <c r="A1427" t="s">
        <v>3350</v>
      </c>
      <c r="B1427" t="s">
        <v>6962</v>
      </c>
      <c r="C1427" s="1"/>
    </row>
    <row r="1428" spans="1:3" x14ac:dyDescent="0.25">
      <c r="A1428" t="s">
        <v>3349</v>
      </c>
      <c r="B1428" t="s">
        <v>6962</v>
      </c>
      <c r="C1428" s="1">
        <v>45764</v>
      </c>
    </row>
    <row r="1429" spans="1:3" x14ac:dyDescent="0.25">
      <c r="A1429" t="s">
        <v>3344</v>
      </c>
      <c r="B1429" t="s">
        <v>6962</v>
      </c>
      <c r="C1429" s="1">
        <v>45765</v>
      </c>
    </row>
    <row r="1430" spans="1:3" x14ac:dyDescent="0.25">
      <c r="A1430" t="s">
        <v>3353</v>
      </c>
      <c r="B1430" t="s">
        <v>6962</v>
      </c>
      <c r="C1430" s="1">
        <v>45777</v>
      </c>
    </row>
    <row r="1431" spans="1:3" x14ac:dyDescent="0.25">
      <c r="A1431" t="s">
        <v>3348</v>
      </c>
      <c r="B1431" t="s">
        <v>6962</v>
      </c>
      <c r="C1431" s="1">
        <v>45768</v>
      </c>
    </row>
    <row r="1432" spans="1:3" x14ac:dyDescent="0.25">
      <c r="A1432" t="s">
        <v>3347</v>
      </c>
      <c r="B1432" t="s">
        <v>6962</v>
      </c>
      <c r="C1432" s="1">
        <v>45796</v>
      </c>
    </row>
    <row r="1433" spans="1:3" x14ac:dyDescent="0.25">
      <c r="A1433" t="s">
        <v>3346</v>
      </c>
      <c r="B1433" t="s">
        <v>6962</v>
      </c>
      <c r="C1433" s="1">
        <v>45768</v>
      </c>
    </row>
    <row r="1434" spans="1:3" x14ac:dyDescent="0.25">
      <c r="A1434" t="s">
        <v>3345</v>
      </c>
      <c r="B1434" t="s">
        <v>6962</v>
      </c>
      <c r="C1434" s="1">
        <v>45775</v>
      </c>
    </row>
    <row r="1435" spans="1:3" x14ac:dyDescent="0.25">
      <c r="A1435" t="s">
        <v>3343</v>
      </c>
      <c r="B1435" t="s">
        <v>6962</v>
      </c>
      <c r="C1435" s="1">
        <v>45766</v>
      </c>
    </row>
    <row r="1436" spans="1:3" x14ac:dyDescent="0.25">
      <c r="A1436" t="s">
        <v>3365</v>
      </c>
      <c r="B1436" t="s">
        <v>6963</v>
      </c>
      <c r="C1436" s="1"/>
    </row>
    <row r="1437" spans="1:3" x14ac:dyDescent="0.25">
      <c r="A1437" t="s">
        <v>3364</v>
      </c>
      <c r="B1437" t="s">
        <v>6962</v>
      </c>
      <c r="C1437" s="1">
        <v>45790</v>
      </c>
    </row>
    <row r="1438" spans="1:3" x14ac:dyDescent="0.25">
      <c r="A1438" t="s">
        <v>3363</v>
      </c>
      <c r="B1438" t="s">
        <v>6962</v>
      </c>
      <c r="C1438" s="1">
        <v>45764</v>
      </c>
    </row>
    <row r="1439" spans="1:3" x14ac:dyDescent="0.25">
      <c r="A1439" t="s">
        <v>3362</v>
      </c>
      <c r="B1439" t="s">
        <v>6962</v>
      </c>
      <c r="C1439" s="1">
        <v>45771</v>
      </c>
    </row>
    <row r="1440" spans="1:3" x14ac:dyDescent="0.25">
      <c r="A1440" t="s">
        <v>3361</v>
      </c>
      <c r="B1440" t="s">
        <v>6962</v>
      </c>
      <c r="C1440" s="1">
        <v>45768</v>
      </c>
    </row>
    <row r="1441" spans="1:3" x14ac:dyDescent="0.25">
      <c r="A1441" t="s">
        <v>3359</v>
      </c>
      <c r="B1441" t="s">
        <v>6962</v>
      </c>
      <c r="C1441" s="1">
        <v>45778</v>
      </c>
    </row>
    <row r="1442" spans="1:3" x14ac:dyDescent="0.25">
      <c r="A1442" t="s">
        <v>3086</v>
      </c>
      <c r="B1442" t="s">
        <v>6962</v>
      </c>
      <c r="C1442" s="1">
        <v>45768</v>
      </c>
    </row>
    <row r="1443" spans="1:3" x14ac:dyDescent="0.25">
      <c r="A1443" t="s">
        <v>3358</v>
      </c>
      <c r="B1443" t="s">
        <v>6963</v>
      </c>
      <c r="C1443" s="1"/>
    </row>
    <row r="1444" spans="1:3" x14ac:dyDescent="0.25">
      <c r="A1444" t="s">
        <v>3357</v>
      </c>
      <c r="B1444" t="s">
        <v>6962</v>
      </c>
      <c r="C1444" s="1">
        <v>45770</v>
      </c>
    </row>
    <row r="1445" spans="1:3" x14ac:dyDescent="0.25">
      <c r="A1445" t="s">
        <v>3356</v>
      </c>
      <c r="B1445" t="s">
        <v>6962</v>
      </c>
      <c r="C1445" s="1">
        <v>45765</v>
      </c>
    </row>
    <row r="1446" spans="1:3" x14ac:dyDescent="0.25">
      <c r="A1446" t="s">
        <v>3017</v>
      </c>
      <c r="B1446" t="s">
        <v>6962</v>
      </c>
      <c r="C1446" s="1">
        <v>45775</v>
      </c>
    </row>
    <row r="1447" spans="1:3" x14ac:dyDescent="0.25">
      <c r="A1447" t="s">
        <v>3086</v>
      </c>
      <c r="B1447" t="s">
        <v>6962</v>
      </c>
      <c r="C1447" s="1">
        <v>45768</v>
      </c>
    </row>
    <row r="1448" spans="1:3" x14ac:dyDescent="0.25">
      <c r="A1448" t="s">
        <v>3355</v>
      </c>
      <c r="B1448" t="s">
        <v>6963</v>
      </c>
      <c r="C1448" s="1"/>
    </row>
    <row r="1449" spans="1:3" x14ac:dyDescent="0.25">
      <c r="A1449" t="s">
        <v>3354</v>
      </c>
      <c r="B1449" t="s">
        <v>6962</v>
      </c>
      <c r="C1449" s="1">
        <v>45765</v>
      </c>
    </row>
    <row r="1450" spans="1:3" x14ac:dyDescent="0.25">
      <c r="A1450" t="s">
        <v>3368</v>
      </c>
      <c r="B1450" t="s">
        <v>6962</v>
      </c>
      <c r="C1450" s="1">
        <v>45768</v>
      </c>
    </row>
    <row r="1451" spans="1:3" x14ac:dyDescent="0.25">
      <c r="A1451" t="s">
        <v>3367</v>
      </c>
      <c r="B1451" t="s">
        <v>6962</v>
      </c>
      <c r="C1451" s="1">
        <v>45770</v>
      </c>
    </row>
    <row r="1452" spans="1:3" x14ac:dyDescent="0.25">
      <c r="A1452" t="s">
        <v>3366</v>
      </c>
      <c r="B1452" t="s">
        <v>6962</v>
      </c>
      <c r="C1452" s="1">
        <v>45787</v>
      </c>
    </row>
    <row r="1453" spans="1:3" x14ac:dyDescent="0.25">
      <c r="A1453" t="s">
        <v>2499</v>
      </c>
      <c r="B1453" t="s">
        <v>6962</v>
      </c>
      <c r="C1453" s="1">
        <v>45773</v>
      </c>
    </row>
    <row r="1454" spans="1:3" x14ac:dyDescent="0.25">
      <c r="A1454" t="s">
        <v>3363</v>
      </c>
      <c r="B1454" t="s">
        <v>6963</v>
      </c>
      <c r="C1454" s="1"/>
    </row>
    <row r="1455" spans="1:3" x14ac:dyDescent="0.25">
      <c r="A1455" t="s">
        <v>3363</v>
      </c>
      <c r="B1455" t="s">
        <v>6962</v>
      </c>
      <c r="C1455" s="1">
        <v>45797</v>
      </c>
    </row>
    <row r="1456" spans="1:3" x14ac:dyDescent="0.25">
      <c r="A1456" t="s">
        <v>6669</v>
      </c>
      <c r="B1456" t="s">
        <v>6962</v>
      </c>
      <c r="C1456" s="1">
        <v>45766</v>
      </c>
    </row>
    <row r="1457" spans="1:3" x14ac:dyDescent="0.25">
      <c r="A1457" t="s">
        <v>2500</v>
      </c>
      <c r="B1457" t="s">
        <v>6962</v>
      </c>
      <c r="C1457" s="1">
        <v>45786</v>
      </c>
    </row>
    <row r="1458" spans="1:3" x14ac:dyDescent="0.25">
      <c r="A1458" t="s">
        <v>3087</v>
      </c>
      <c r="B1458" t="s">
        <v>6962</v>
      </c>
      <c r="C1458" s="1">
        <v>45765</v>
      </c>
    </row>
    <row r="1459" spans="1:3" x14ac:dyDescent="0.25">
      <c r="A1459" t="s">
        <v>3374</v>
      </c>
      <c r="B1459" t="s">
        <v>6963</v>
      </c>
      <c r="C1459" s="1"/>
    </row>
    <row r="1460" spans="1:3" x14ac:dyDescent="0.25">
      <c r="A1460" t="s">
        <v>3373</v>
      </c>
      <c r="B1460" t="s">
        <v>6962</v>
      </c>
      <c r="C1460" s="1">
        <v>45766</v>
      </c>
    </row>
    <row r="1461" spans="1:3" x14ac:dyDescent="0.25">
      <c r="A1461" t="s">
        <v>2501</v>
      </c>
      <c r="B1461" t="s">
        <v>6962</v>
      </c>
      <c r="C1461" s="1">
        <v>45798</v>
      </c>
    </row>
    <row r="1462" spans="1:3" x14ac:dyDescent="0.25">
      <c r="A1462" t="s">
        <v>3372</v>
      </c>
      <c r="B1462" t="s">
        <v>6962</v>
      </c>
      <c r="C1462" s="1">
        <v>45776</v>
      </c>
    </row>
    <row r="1463" spans="1:3" x14ac:dyDescent="0.25">
      <c r="A1463" t="s">
        <v>3371</v>
      </c>
      <c r="B1463" t="s">
        <v>6962</v>
      </c>
      <c r="C1463" s="1">
        <v>45768</v>
      </c>
    </row>
    <row r="1464" spans="1:3" x14ac:dyDescent="0.25">
      <c r="A1464" t="s">
        <v>3370</v>
      </c>
      <c r="B1464" t="s">
        <v>6962</v>
      </c>
      <c r="C1464" s="1">
        <v>45773</v>
      </c>
    </row>
    <row r="1465" spans="1:3" x14ac:dyDescent="0.25">
      <c r="A1465" t="s">
        <v>3369</v>
      </c>
      <c r="B1465" t="s">
        <v>6962</v>
      </c>
      <c r="C1465" s="1">
        <v>45770</v>
      </c>
    </row>
    <row r="1466" spans="1:3" x14ac:dyDescent="0.25">
      <c r="A1466" t="s">
        <v>3087</v>
      </c>
      <c r="B1466" t="s">
        <v>6962</v>
      </c>
      <c r="C1466" s="1">
        <v>45765</v>
      </c>
    </row>
    <row r="1467" spans="1:3" x14ac:dyDescent="0.25">
      <c r="A1467" t="s">
        <v>2503</v>
      </c>
      <c r="B1467" t="s">
        <v>6962</v>
      </c>
      <c r="C1467" s="1">
        <v>45794</v>
      </c>
    </row>
    <row r="1468" spans="1:3" x14ac:dyDescent="0.25">
      <c r="A1468" t="s">
        <v>3376</v>
      </c>
      <c r="B1468" t="s">
        <v>6962</v>
      </c>
      <c r="C1468" s="1">
        <v>45785</v>
      </c>
    </row>
    <row r="1469" spans="1:3" x14ac:dyDescent="0.25">
      <c r="A1469" t="s">
        <v>2502</v>
      </c>
      <c r="B1469" t="s">
        <v>39</v>
      </c>
      <c r="C1469" s="1"/>
    </row>
    <row r="1470" spans="1:3" x14ac:dyDescent="0.25">
      <c r="A1470" t="s">
        <v>3375</v>
      </c>
      <c r="B1470" t="s">
        <v>6963</v>
      </c>
      <c r="C1470" s="1"/>
    </row>
    <row r="1471" spans="1:3" x14ac:dyDescent="0.25">
      <c r="A1471" t="s">
        <v>6840</v>
      </c>
      <c r="B1471" t="s">
        <v>6962</v>
      </c>
      <c r="C1471" s="1">
        <v>45801</v>
      </c>
    </row>
    <row r="1472" spans="1:3" x14ac:dyDescent="0.25">
      <c r="A1472" t="s">
        <v>3329</v>
      </c>
      <c r="B1472" t="s">
        <v>6962</v>
      </c>
      <c r="C1472" s="1">
        <v>45783</v>
      </c>
    </row>
    <row r="1473" spans="1:3" x14ac:dyDescent="0.25">
      <c r="A1473" t="s">
        <v>3375</v>
      </c>
      <c r="B1473" t="s">
        <v>6963</v>
      </c>
      <c r="C1473" s="1"/>
    </row>
    <row r="1474" spans="1:3" x14ac:dyDescent="0.25">
      <c r="A1474" t="s">
        <v>3375</v>
      </c>
      <c r="B1474" t="s">
        <v>6962</v>
      </c>
      <c r="C1474" s="1">
        <v>45770</v>
      </c>
    </row>
    <row r="1475" spans="1:3" x14ac:dyDescent="0.25">
      <c r="A1475" t="s">
        <v>3378</v>
      </c>
      <c r="B1475" t="s">
        <v>6962</v>
      </c>
      <c r="C1475" s="1">
        <v>45772</v>
      </c>
    </row>
    <row r="1476" spans="1:3" x14ac:dyDescent="0.25">
      <c r="A1476" t="s">
        <v>3382</v>
      </c>
      <c r="B1476" t="s">
        <v>6962</v>
      </c>
      <c r="C1476" s="1">
        <v>45768</v>
      </c>
    </row>
    <row r="1477" spans="1:3" x14ac:dyDescent="0.25">
      <c r="A1477" t="s">
        <v>3384</v>
      </c>
      <c r="B1477" t="s">
        <v>6962</v>
      </c>
      <c r="C1477" s="1">
        <v>45790</v>
      </c>
    </row>
    <row r="1478" spans="1:3" x14ac:dyDescent="0.25">
      <c r="A1478" t="s">
        <v>3383</v>
      </c>
      <c r="B1478" t="s">
        <v>6962</v>
      </c>
      <c r="C1478" s="1">
        <v>45770</v>
      </c>
    </row>
    <row r="1479" spans="1:3" x14ac:dyDescent="0.25">
      <c r="A1479" t="s">
        <v>3381</v>
      </c>
      <c r="B1479" t="s">
        <v>6962</v>
      </c>
      <c r="C1479" s="1">
        <v>45770</v>
      </c>
    </row>
    <row r="1480" spans="1:3" x14ac:dyDescent="0.25">
      <c r="A1480" t="s">
        <v>3380</v>
      </c>
      <c r="B1480" t="s">
        <v>6962</v>
      </c>
      <c r="C1480" s="1">
        <v>45868</v>
      </c>
    </row>
    <row r="1481" spans="1:3" x14ac:dyDescent="0.25">
      <c r="A1481" t="s">
        <v>3379</v>
      </c>
      <c r="B1481" t="s">
        <v>6962</v>
      </c>
      <c r="C1481" s="1">
        <v>45775</v>
      </c>
    </row>
    <row r="1482" spans="1:3" x14ac:dyDescent="0.25">
      <c r="A1482" t="s">
        <v>3385</v>
      </c>
      <c r="B1482" t="s">
        <v>6962</v>
      </c>
      <c r="C1482" s="1">
        <v>45770</v>
      </c>
    </row>
    <row r="1483" spans="1:3" x14ac:dyDescent="0.25">
      <c r="A1483" t="s">
        <v>3385</v>
      </c>
      <c r="B1483" t="s">
        <v>6962</v>
      </c>
      <c r="C1483" s="1">
        <v>45775</v>
      </c>
    </row>
    <row r="1484" spans="1:3" x14ac:dyDescent="0.25">
      <c r="A1484" t="s">
        <v>3383</v>
      </c>
      <c r="B1484" t="s">
        <v>6962</v>
      </c>
      <c r="C1484" s="1">
        <v>45790</v>
      </c>
    </row>
    <row r="1485" spans="1:3" x14ac:dyDescent="0.25">
      <c r="A1485" t="s">
        <v>3396</v>
      </c>
      <c r="B1485" t="s">
        <v>6962</v>
      </c>
      <c r="C1485" s="1">
        <v>45769</v>
      </c>
    </row>
    <row r="1486" spans="1:3" x14ac:dyDescent="0.25">
      <c r="A1486" t="s">
        <v>3395</v>
      </c>
      <c r="B1486" t="s">
        <v>6962</v>
      </c>
      <c r="C1486" s="1">
        <v>45791</v>
      </c>
    </row>
    <row r="1487" spans="1:3" x14ac:dyDescent="0.25">
      <c r="A1487" t="s">
        <v>3394</v>
      </c>
      <c r="B1487" t="s">
        <v>6962</v>
      </c>
      <c r="C1487" s="1">
        <v>45769</v>
      </c>
    </row>
    <row r="1488" spans="1:3" x14ac:dyDescent="0.25">
      <c r="A1488" t="s">
        <v>3393</v>
      </c>
      <c r="B1488" t="s">
        <v>6962</v>
      </c>
      <c r="C1488" s="1">
        <v>45797</v>
      </c>
    </row>
    <row r="1489" spans="1:3" x14ac:dyDescent="0.25">
      <c r="A1489" t="s">
        <v>3392</v>
      </c>
      <c r="B1489" t="s">
        <v>6962</v>
      </c>
      <c r="C1489" s="1">
        <v>45770</v>
      </c>
    </row>
    <row r="1490" spans="1:3" x14ac:dyDescent="0.25">
      <c r="A1490" t="s">
        <v>3391</v>
      </c>
      <c r="B1490" t="s">
        <v>6962</v>
      </c>
      <c r="C1490" s="1">
        <v>45771</v>
      </c>
    </row>
    <row r="1491" spans="1:3" x14ac:dyDescent="0.25">
      <c r="A1491" t="s">
        <v>3390</v>
      </c>
      <c r="B1491" t="s">
        <v>39</v>
      </c>
      <c r="C1491" s="1"/>
    </row>
    <row r="1492" spans="1:3" x14ac:dyDescent="0.25">
      <c r="A1492" t="s">
        <v>3389</v>
      </c>
      <c r="B1492" t="s">
        <v>6962</v>
      </c>
      <c r="C1492" s="1">
        <v>45797</v>
      </c>
    </row>
    <row r="1493" spans="1:3" x14ac:dyDescent="0.25">
      <c r="A1493" t="s">
        <v>3388</v>
      </c>
      <c r="B1493" t="s">
        <v>6962</v>
      </c>
      <c r="C1493" s="1">
        <v>45773</v>
      </c>
    </row>
    <row r="1494" spans="1:3" x14ac:dyDescent="0.25">
      <c r="A1494" t="s">
        <v>3387</v>
      </c>
      <c r="B1494" t="s">
        <v>6962</v>
      </c>
      <c r="C1494" s="1">
        <v>45799</v>
      </c>
    </row>
    <row r="1495" spans="1:3" x14ac:dyDescent="0.25">
      <c r="A1495" t="s">
        <v>3386</v>
      </c>
      <c r="B1495" t="s">
        <v>6962</v>
      </c>
      <c r="C1495" s="1">
        <v>45791</v>
      </c>
    </row>
    <row r="1496" spans="1:3" x14ac:dyDescent="0.25">
      <c r="A1496" t="s">
        <v>3397</v>
      </c>
      <c r="B1496" t="s">
        <v>6962</v>
      </c>
      <c r="C1496" s="1">
        <v>45772</v>
      </c>
    </row>
    <row r="1497" spans="1:3" x14ac:dyDescent="0.25">
      <c r="A1497" t="s">
        <v>2504</v>
      </c>
      <c r="B1497" t="s">
        <v>6962</v>
      </c>
      <c r="C1497" s="1">
        <v>45829</v>
      </c>
    </row>
    <row r="1498" spans="1:3" x14ac:dyDescent="0.25">
      <c r="A1498" t="s">
        <v>3400</v>
      </c>
      <c r="B1498" t="s">
        <v>6962</v>
      </c>
      <c r="C1498" s="1">
        <v>45770</v>
      </c>
    </row>
    <row r="1499" spans="1:3" x14ac:dyDescent="0.25">
      <c r="A1499" t="s">
        <v>2505</v>
      </c>
      <c r="B1499" t="s">
        <v>6962</v>
      </c>
      <c r="C1499" s="1">
        <v>45769</v>
      </c>
    </row>
    <row r="1500" spans="1:3" x14ac:dyDescent="0.25">
      <c r="A1500" t="s">
        <v>3399</v>
      </c>
      <c r="B1500" t="s">
        <v>6962</v>
      </c>
      <c r="C1500" s="1">
        <v>45771</v>
      </c>
    </row>
    <row r="1501" spans="1:3" x14ac:dyDescent="0.25">
      <c r="A1501" t="s">
        <v>3398</v>
      </c>
      <c r="B1501" t="s">
        <v>6962</v>
      </c>
      <c r="C1501" s="1">
        <v>45785</v>
      </c>
    </row>
    <row r="1502" spans="1:3" x14ac:dyDescent="0.25">
      <c r="A1502" t="s">
        <v>3401</v>
      </c>
      <c r="B1502" t="s">
        <v>6962</v>
      </c>
      <c r="C1502" s="1">
        <v>45772</v>
      </c>
    </row>
    <row r="1503" spans="1:3" x14ac:dyDescent="0.25">
      <c r="A1503" t="s">
        <v>3402</v>
      </c>
      <c r="B1503" t="s">
        <v>6962</v>
      </c>
      <c r="C1503" s="1">
        <v>45775</v>
      </c>
    </row>
    <row r="1504" spans="1:3" x14ac:dyDescent="0.25">
      <c r="A1504" t="s">
        <v>3403</v>
      </c>
      <c r="B1504" t="s">
        <v>6962</v>
      </c>
      <c r="C1504" s="1">
        <v>45772</v>
      </c>
    </row>
    <row r="1505" spans="1:3" x14ac:dyDescent="0.25">
      <c r="A1505" t="s">
        <v>3403</v>
      </c>
      <c r="B1505" t="s">
        <v>6962</v>
      </c>
      <c r="C1505" s="1">
        <v>45772</v>
      </c>
    </row>
    <row r="1506" spans="1:3" x14ac:dyDescent="0.25">
      <c r="A1506" t="s">
        <v>3403</v>
      </c>
      <c r="B1506" t="s">
        <v>6962</v>
      </c>
      <c r="C1506" s="1">
        <v>45776</v>
      </c>
    </row>
    <row r="1507" spans="1:3" x14ac:dyDescent="0.25">
      <c r="A1507" t="s">
        <v>3403</v>
      </c>
      <c r="B1507" t="s">
        <v>6962</v>
      </c>
      <c r="C1507" s="1">
        <v>45798</v>
      </c>
    </row>
    <row r="1508" spans="1:3" x14ac:dyDescent="0.25">
      <c r="A1508" t="s">
        <v>3403</v>
      </c>
      <c r="B1508" t="s">
        <v>6962</v>
      </c>
      <c r="C1508" s="1">
        <v>45813</v>
      </c>
    </row>
    <row r="1509" spans="1:3" x14ac:dyDescent="0.25">
      <c r="A1509" t="s">
        <v>2506</v>
      </c>
      <c r="B1509" t="s">
        <v>6962</v>
      </c>
      <c r="C1509" s="1">
        <v>45807</v>
      </c>
    </row>
    <row r="1510" spans="1:3" x14ac:dyDescent="0.25">
      <c r="A1510" t="s">
        <v>3405</v>
      </c>
      <c r="B1510" t="s">
        <v>6962</v>
      </c>
      <c r="C1510" s="1">
        <v>45789</v>
      </c>
    </row>
    <row r="1511" spans="1:3" x14ac:dyDescent="0.25">
      <c r="A1511" t="s">
        <v>3408</v>
      </c>
      <c r="B1511" t="s">
        <v>6962</v>
      </c>
      <c r="C1511" s="1">
        <v>45798</v>
      </c>
    </row>
    <row r="1512" spans="1:3" x14ac:dyDescent="0.25">
      <c r="A1512" t="s">
        <v>5145</v>
      </c>
      <c r="B1512" t="s">
        <v>6963</v>
      </c>
      <c r="C1512" s="1"/>
    </row>
    <row r="1513" spans="1:3" x14ac:dyDescent="0.25">
      <c r="A1513" t="s">
        <v>3407</v>
      </c>
      <c r="B1513" t="s">
        <v>6962</v>
      </c>
      <c r="C1513" s="1">
        <v>45789</v>
      </c>
    </row>
    <row r="1514" spans="1:3" x14ac:dyDescent="0.25">
      <c r="A1514" t="s">
        <v>3406</v>
      </c>
      <c r="B1514" t="s">
        <v>6962</v>
      </c>
      <c r="C1514" s="1">
        <v>45772</v>
      </c>
    </row>
    <row r="1515" spans="1:3" x14ac:dyDescent="0.25">
      <c r="A1515" t="s">
        <v>3328</v>
      </c>
      <c r="B1515" t="s">
        <v>6964</v>
      </c>
      <c r="C1515" s="1">
        <v>45832</v>
      </c>
    </row>
    <row r="1516" spans="1:3" x14ac:dyDescent="0.25">
      <c r="A1516" t="s">
        <v>3088</v>
      </c>
      <c r="B1516" t="s">
        <v>6962</v>
      </c>
      <c r="C1516" s="1">
        <v>45769</v>
      </c>
    </row>
    <row r="1517" spans="1:3" x14ac:dyDescent="0.25">
      <c r="A1517" t="s">
        <v>3409</v>
      </c>
      <c r="B1517" t="s">
        <v>39</v>
      </c>
      <c r="C1517" s="1"/>
    </row>
    <row r="1518" spans="1:3" x14ac:dyDescent="0.25">
      <c r="A1518" t="s">
        <v>3018</v>
      </c>
      <c r="B1518" t="s">
        <v>6962</v>
      </c>
      <c r="C1518" s="1">
        <v>45777</v>
      </c>
    </row>
    <row r="1519" spans="1:3" x14ac:dyDescent="0.25">
      <c r="A1519" t="s">
        <v>3410</v>
      </c>
      <c r="B1519" t="s">
        <v>6964</v>
      </c>
      <c r="C1519" s="1">
        <v>45785</v>
      </c>
    </row>
    <row r="1520" spans="1:3" x14ac:dyDescent="0.25">
      <c r="A1520" t="s">
        <v>3413</v>
      </c>
      <c r="B1520" t="s">
        <v>6962</v>
      </c>
      <c r="C1520" s="1">
        <v>45787</v>
      </c>
    </row>
    <row r="1521" spans="1:3" x14ac:dyDescent="0.25">
      <c r="A1521" t="s">
        <v>3412</v>
      </c>
      <c r="B1521" t="s">
        <v>6963</v>
      </c>
      <c r="C1521" s="1"/>
    </row>
    <row r="1522" spans="1:3" x14ac:dyDescent="0.25">
      <c r="A1522" t="s">
        <v>3411</v>
      </c>
      <c r="B1522" t="s">
        <v>6962</v>
      </c>
      <c r="C1522" s="1">
        <v>45785</v>
      </c>
    </row>
    <row r="1523" spans="1:3" x14ac:dyDescent="0.25">
      <c r="A1523" t="s">
        <v>6784</v>
      </c>
      <c r="B1523" t="s">
        <v>6962</v>
      </c>
      <c r="C1523" s="1">
        <v>45800</v>
      </c>
    </row>
    <row r="1524" spans="1:3" x14ac:dyDescent="0.25">
      <c r="A1524" t="s">
        <v>3416</v>
      </c>
      <c r="B1524" t="s">
        <v>6962</v>
      </c>
      <c r="C1524" s="1">
        <v>45773</v>
      </c>
    </row>
    <row r="1525" spans="1:3" x14ac:dyDescent="0.25">
      <c r="A1525" t="s">
        <v>3415</v>
      </c>
      <c r="B1525" t="s">
        <v>6962</v>
      </c>
      <c r="C1525" s="1">
        <v>45772</v>
      </c>
    </row>
    <row r="1526" spans="1:3" x14ac:dyDescent="0.25">
      <c r="A1526" t="s">
        <v>3418</v>
      </c>
      <c r="B1526" t="s">
        <v>6962</v>
      </c>
      <c r="C1526" s="1">
        <v>45776</v>
      </c>
    </row>
    <row r="1527" spans="1:3" x14ac:dyDescent="0.25">
      <c r="A1527" t="s">
        <v>2509</v>
      </c>
      <c r="B1527" t="s">
        <v>6962</v>
      </c>
      <c r="C1527" s="1">
        <v>45799</v>
      </c>
    </row>
    <row r="1528" spans="1:3" x14ac:dyDescent="0.25">
      <c r="A1528" t="s">
        <v>2508</v>
      </c>
      <c r="B1528" t="s">
        <v>6962</v>
      </c>
      <c r="C1528" s="1">
        <v>45819</v>
      </c>
    </row>
    <row r="1529" spans="1:3" x14ac:dyDescent="0.25">
      <c r="A1529" t="s">
        <v>2507</v>
      </c>
      <c r="B1529" t="s">
        <v>6962</v>
      </c>
      <c r="C1529" s="1">
        <v>45798</v>
      </c>
    </row>
    <row r="1530" spans="1:3" x14ac:dyDescent="0.25">
      <c r="A1530" t="s">
        <v>3423</v>
      </c>
      <c r="B1530" t="s">
        <v>6962</v>
      </c>
      <c r="C1530" s="1">
        <v>45775</v>
      </c>
    </row>
    <row r="1531" spans="1:3" x14ac:dyDescent="0.25">
      <c r="A1531" t="s">
        <v>3423</v>
      </c>
      <c r="B1531" t="s">
        <v>6962</v>
      </c>
      <c r="C1531" s="1">
        <v>45775</v>
      </c>
    </row>
    <row r="1532" spans="1:3" x14ac:dyDescent="0.25">
      <c r="A1532" t="s">
        <v>3090</v>
      </c>
      <c r="B1532" t="s">
        <v>6962</v>
      </c>
      <c r="C1532" s="1">
        <v>45785</v>
      </c>
    </row>
    <row r="1533" spans="1:3" x14ac:dyDescent="0.25">
      <c r="A1533" t="s">
        <v>3424</v>
      </c>
      <c r="B1533" t="s">
        <v>6962</v>
      </c>
      <c r="C1533" s="1">
        <v>45785</v>
      </c>
    </row>
    <row r="1534" spans="1:3" x14ac:dyDescent="0.25">
      <c r="A1534" t="s">
        <v>3422</v>
      </c>
      <c r="B1534" t="s">
        <v>6962</v>
      </c>
      <c r="C1534" s="1">
        <v>45792</v>
      </c>
    </row>
    <row r="1535" spans="1:3" x14ac:dyDescent="0.25">
      <c r="A1535" t="s">
        <v>2513</v>
      </c>
      <c r="B1535" t="s">
        <v>6962</v>
      </c>
      <c r="C1535" s="1">
        <v>45820</v>
      </c>
    </row>
    <row r="1536" spans="1:3" x14ac:dyDescent="0.25">
      <c r="A1536" t="s">
        <v>2512</v>
      </c>
      <c r="B1536" t="s">
        <v>6962</v>
      </c>
      <c r="C1536" s="1">
        <v>45801</v>
      </c>
    </row>
    <row r="1537" spans="1:3" x14ac:dyDescent="0.25">
      <c r="A1537" t="s">
        <v>3421</v>
      </c>
      <c r="B1537" t="s">
        <v>6962</v>
      </c>
      <c r="C1537" s="1">
        <v>45801</v>
      </c>
    </row>
    <row r="1538" spans="1:3" x14ac:dyDescent="0.25">
      <c r="A1538" t="s">
        <v>3420</v>
      </c>
      <c r="B1538" t="s">
        <v>6962</v>
      </c>
      <c r="C1538" s="1">
        <v>45832</v>
      </c>
    </row>
    <row r="1539" spans="1:3" x14ac:dyDescent="0.25">
      <c r="A1539" t="s">
        <v>2511</v>
      </c>
      <c r="B1539" t="s">
        <v>6962</v>
      </c>
      <c r="C1539" s="1">
        <v>45810</v>
      </c>
    </row>
    <row r="1540" spans="1:3" x14ac:dyDescent="0.25">
      <c r="A1540" t="s">
        <v>2510</v>
      </c>
      <c r="B1540" t="s">
        <v>6962</v>
      </c>
      <c r="C1540" s="1">
        <v>45790</v>
      </c>
    </row>
    <row r="1541" spans="1:3" x14ac:dyDescent="0.25">
      <c r="A1541" t="s">
        <v>3425</v>
      </c>
      <c r="B1541" t="s">
        <v>6962</v>
      </c>
      <c r="C1541" s="1">
        <v>45799</v>
      </c>
    </row>
    <row r="1542" spans="1:3" x14ac:dyDescent="0.25">
      <c r="A1542" t="s">
        <v>2517</v>
      </c>
      <c r="B1542" t="s">
        <v>6962</v>
      </c>
      <c r="C1542" s="1">
        <v>45799</v>
      </c>
    </row>
    <row r="1543" spans="1:3" x14ac:dyDescent="0.25">
      <c r="A1543" t="s">
        <v>2516</v>
      </c>
      <c r="B1543" t="s">
        <v>6962</v>
      </c>
      <c r="C1543" s="1">
        <v>45804</v>
      </c>
    </row>
    <row r="1544" spans="1:3" x14ac:dyDescent="0.25">
      <c r="A1544" t="s">
        <v>2515</v>
      </c>
      <c r="B1544" t="s">
        <v>6962</v>
      </c>
      <c r="C1544" s="1">
        <v>45792</v>
      </c>
    </row>
    <row r="1545" spans="1:3" x14ac:dyDescent="0.25">
      <c r="A1545" t="s">
        <v>3428</v>
      </c>
      <c r="B1545" t="s">
        <v>6962</v>
      </c>
      <c r="C1545" s="1">
        <v>45773</v>
      </c>
    </row>
    <row r="1546" spans="1:3" x14ac:dyDescent="0.25">
      <c r="A1546" t="s">
        <v>3430</v>
      </c>
      <c r="B1546" t="s">
        <v>6962</v>
      </c>
      <c r="C1546" s="1">
        <v>45811</v>
      </c>
    </row>
    <row r="1547" spans="1:3" x14ac:dyDescent="0.25">
      <c r="A1547" t="s">
        <v>3429</v>
      </c>
      <c r="B1547" t="s">
        <v>6962</v>
      </c>
      <c r="C1547" s="1">
        <v>45790</v>
      </c>
    </row>
    <row r="1548" spans="1:3" x14ac:dyDescent="0.25">
      <c r="A1548" t="s">
        <v>3427</v>
      </c>
      <c r="B1548" t="s">
        <v>6963</v>
      </c>
      <c r="C1548" s="1"/>
    </row>
    <row r="1549" spans="1:3" x14ac:dyDescent="0.25">
      <c r="A1549" t="s">
        <v>3426</v>
      </c>
      <c r="B1549" t="s">
        <v>6962</v>
      </c>
      <c r="C1549" s="1">
        <v>45779</v>
      </c>
    </row>
    <row r="1550" spans="1:3" x14ac:dyDescent="0.25">
      <c r="A1550" t="s">
        <v>3431</v>
      </c>
      <c r="B1550" t="s">
        <v>6962</v>
      </c>
      <c r="C1550" s="1">
        <v>45776</v>
      </c>
    </row>
    <row r="1551" spans="1:3" x14ac:dyDescent="0.25">
      <c r="A1551" t="s">
        <v>3090</v>
      </c>
      <c r="B1551" t="s">
        <v>6962</v>
      </c>
      <c r="C1551" s="1">
        <v>45785</v>
      </c>
    </row>
    <row r="1552" spans="1:3" x14ac:dyDescent="0.25">
      <c r="A1552" t="s">
        <v>3433</v>
      </c>
      <c r="B1552" t="s">
        <v>6962</v>
      </c>
      <c r="C1552" s="1">
        <v>45777</v>
      </c>
    </row>
    <row r="1553" spans="1:3" x14ac:dyDescent="0.25">
      <c r="A1553" t="s">
        <v>3432</v>
      </c>
      <c r="B1553" t="s">
        <v>6962</v>
      </c>
      <c r="C1553" s="1">
        <v>45824</v>
      </c>
    </row>
    <row r="1554" spans="1:3" x14ac:dyDescent="0.25">
      <c r="A1554" t="s">
        <v>3435</v>
      </c>
      <c r="B1554" t="s">
        <v>6962</v>
      </c>
      <c r="C1554" s="1">
        <v>45780</v>
      </c>
    </row>
    <row r="1555" spans="1:3" x14ac:dyDescent="0.25">
      <c r="A1555" t="s">
        <v>3434</v>
      </c>
      <c r="B1555" t="s">
        <v>6962</v>
      </c>
      <c r="C1555" s="1">
        <v>45776</v>
      </c>
    </row>
    <row r="1556" spans="1:3" x14ac:dyDescent="0.25">
      <c r="A1556" t="s">
        <v>3437</v>
      </c>
      <c r="B1556" t="s">
        <v>6962</v>
      </c>
      <c r="C1556" s="1">
        <v>45787</v>
      </c>
    </row>
    <row r="1557" spans="1:3" x14ac:dyDescent="0.25">
      <c r="A1557" t="s">
        <v>3451</v>
      </c>
      <c r="B1557" t="s">
        <v>6962</v>
      </c>
      <c r="C1557" s="1">
        <v>45778</v>
      </c>
    </row>
    <row r="1558" spans="1:3" x14ac:dyDescent="0.25">
      <c r="A1558" t="s">
        <v>3450</v>
      </c>
      <c r="B1558" t="s">
        <v>6962</v>
      </c>
      <c r="C1558" s="1">
        <v>45778</v>
      </c>
    </row>
    <row r="1559" spans="1:3" x14ac:dyDescent="0.25">
      <c r="A1559" t="s">
        <v>2518</v>
      </c>
      <c r="B1559" t="s">
        <v>39</v>
      </c>
      <c r="C1559" s="1"/>
    </row>
    <row r="1560" spans="1:3" x14ac:dyDescent="0.25">
      <c r="A1560" t="s">
        <v>3414</v>
      </c>
      <c r="B1560" t="s">
        <v>6962</v>
      </c>
      <c r="C1560" s="1">
        <v>45777</v>
      </c>
    </row>
    <row r="1561" spans="1:3" x14ac:dyDescent="0.25">
      <c r="A1561" t="s">
        <v>3449</v>
      </c>
      <c r="B1561" t="s">
        <v>6962</v>
      </c>
      <c r="C1561" s="1">
        <v>45787</v>
      </c>
    </row>
    <row r="1562" spans="1:3" x14ac:dyDescent="0.25">
      <c r="A1562" t="s">
        <v>3448</v>
      </c>
      <c r="B1562" t="s">
        <v>39</v>
      </c>
      <c r="C1562" s="1"/>
    </row>
    <row r="1563" spans="1:3" x14ac:dyDescent="0.25">
      <c r="A1563" t="s">
        <v>3447</v>
      </c>
      <c r="B1563" t="s">
        <v>6962</v>
      </c>
      <c r="C1563" s="1">
        <v>45789</v>
      </c>
    </row>
    <row r="1564" spans="1:3" x14ac:dyDescent="0.25">
      <c r="A1564" t="s">
        <v>3446</v>
      </c>
      <c r="B1564" t="s">
        <v>6962</v>
      </c>
      <c r="C1564" s="1">
        <v>45790</v>
      </c>
    </row>
    <row r="1565" spans="1:3" x14ac:dyDescent="0.25">
      <c r="A1565" t="s">
        <v>3445</v>
      </c>
      <c r="B1565" t="s">
        <v>6962</v>
      </c>
      <c r="C1565" s="1">
        <v>45830</v>
      </c>
    </row>
    <row r="1566" spans="1:3" x14ac:dyDescent="0.25">
      <c r="A1566" t="s">
        <v>3444</v>
      </c>
      <c r="B1566" t="s">
        <v>6962</v>
      </c>
      <c r="C1566" s="1">
        <v>45792</v>
      </c>
    </row>
    <row r="1567" spans="1:3" x14ac:dyDescent="0.25">
      <c r="A1567" t="s">
        <v>3442</v>
      </c>
      <c r="B1567" t="s">
        <v>6963</v>
      </c>
      <c r="C1567" s="1"/>
    </row>
    <row r="1568" spans="1:3" x14ac:dyDescent="0.25">
      <c r="A1568" t="s">
        <v>3441</v>
      </c>
      <c r="B1568" t="s">
        <v>6962</v>
      </c>
      <c r="C1568" s="1">
        <v>45787</v>
      </c>
    </row>
    <row r="1569" spans="1:3" x14ac:dyDescent="0.25">
      <c r="A1569" t="s">
        <v>3440</v>
      </c>
      <c r="B1569" t="s">
        <v>6962</v>
      </c>
      <c r="C1569" s="1">
        <v>45792</v>
      </c>
    </row>
    <row r="1570" spans="1:3" x14ac:dyDescent="0.25">
      <c r="A1570" t="s">
        <v>3439</v>
      </c>
      <c r="B1570" t="s">
        <v>6962</v>
      </c>
      <c r="C1570" s="1">
        <v>45792</v>
      </c>
    </row>
    <row r="1571" spans="1:3" x14ac:dyDescent="0.25">
      <c r="A1571" t="s">
        <v>3438</v>
      </c>
      <c r="B1571" t="s">
        <v>6962</v>
      </c>
      <c r="C1571" s="1">
        <v>45787</v>
      </c>
    </row>
    <row r="1572" spans="1:3" x14ac:dyDescent="0.25">
      <c r="A1572" t="s">
        <v>3436</v>
      </c>
      <c r="B1572" t="s">
        <v>6962</v>
      </c>
      <c r="C1572" s="1">
        <v>45827</v>
      </c>
    </row>
    <row r="1573" spans="1:3" x14ac:dyDescent="0.25">
      <c r="A1573" t="s">
        <v>3435</v>
      </c>
      <c r="B1573" t="s">
        <v>6962</v>
      </c>
      <c r="C1573" s="1">
        <v>45791</v>
      </c>
    </row>
    <row r="1574" spans="1:3" x14ac:dyDescent="0.25">
      <c r="A1574" t="s">
        <v>3454</v>
      </c>
      <c r="B1574" t="s">
        <v>6962</v>
      </c>
      <c r="C1574" s="1">
        <v>45779</v>
      </c>
    </row>
    <row r="1575" spans="1:3" x14ac:dyDescent="0.25">
      <c r="A1575" t="s">
        <v>3453</v>
      </c>
      <c r="B1575" t="s">
        <v>6962</v>
      </c>
      <c r="C1575" s="1">
        <v>45780</v>
      </c>
    </row>
    <row r="1576" spans="1:3" x14ac:dyDescent="0.25">
      <c r="A1576" t="s">
        <v>2521</v>
      </c>
      <c r="B1576" t="s">
        <v>6964</v>
      </c>
      <c r="C1576" s="1">
        <v>45813</v>
      </c>
    </row>
    <row r="1577" spans="1:3" x14ac:dyDescent="0.25">
      <c r="A1577" t="s">
        <v>3452</v>
      </c>
      <c r="B1577" t="s">
        <v>6962</v>
      </c>
      <c r="C1577" s="1">
        <v>45779</v>
      </c>
    </row>
    <row r="1578" spans="1:3" x14ac:dyDescent="0.25">
      <c r="A1578" t="s">
        <v>3455</v>
      </c>
      <c r="B1578" t="s">
        <v>6962</v>
      </c>
      <c r="C1578" s="1">
        <v>45785</v>
      </c>
    </row>
    <row r="1579" spans="1:3" x14ac:dyDescent="0.25">
      <c r="A1579" t="s">
        <v>6711</v>
      </c>
      <c r="B1579" t="s">
        <v>6962</v>
      </c>
      <c r="C1579" s="1">
        <v>45777</v>
      </c>
    </row>
    <row r="1580" spans="1:3" x14ac:dyDescent="0.25">
      <c r="A1580" t="s">
        <v>2524</v>
      </c>
      <c r="B1580" t="s">
        <v>6962</v>
      </c>
      <c r="C1580" s="1">
        <v>45820</v>
      </c>
    </row>
    <row r="1581" spans="1:3" x14ac:dyDescent="0.25">
      <c r="A1581" t="s">
        <v>3463</v>
      </c>
      <c r="B1581" t="s">
        <v>6962</v>
      </c>
      <c r="C1581" s="1">
        <v>45782</v>
      </c>
    </row>
    <row r="1582" spans="1:3" x14ac:dyDescent="0.25">
      <c r="A1582" t="s">
        <v>2523</v>
      </c>
      <c r="B1582" t="s">
        <v>6962</v>
      </c>
      <c r="C1582" s="1">
        <v>45801</v>
      </c>
    </row>
    <row r="1583" spans="1:3" x14ac:dyDescent="0.25">
      <c r="A1583" t="s">
        <v>2522</v>
      </c>
      <c r="B1583" t="s">
        <v>6962</v>
      </c>
      <c r="C1583" s="1">
        <v>45794</v>
      </c>
    </row>
    <row r="1584" spans="1:3" x14ac:dyDescent="0.25">
      <c r="A1584" t="s">
        <v>3462</v>
      </c>
      <c r="B1584" t="s">
        <v>6962</v>
      </c>
      <c r="C1584" s="1">
        <v>45780</v>
      </c>
    </row>
    <row r="1585" spans="1:3" x14ac:dyDescent="0.25">
      <c r="A1585" t="s">
        <v>3461</v>
      </c>
      <c r="B1585" t="s">
        <v>6962</v>
      </c>
      <c r="C1585" s="1">
        <v>45787</v>
      </c>
    </row>
    <row r="1586" spans="1:3" x14ac:dyDescent="0.25">
      <c r="A1586" t="s">
        <v>3460</v>
      </c>
      <c r="B1586" t="s">
        <v>6962</v>
      </c>
      <c r="C1586" s="1">
        <v>45790</v>
      </c>
    </row>
    <row r="1587" spans="1:3" x14ac:dyDescent="0.25">
      <c r="A1587" t="s">
        <v>3459</v>
      </c>
      <c r="B1587" t="s">
        <v>39</v>
      </c>
      <c r="C1587" s="1"/>
    </row>
    <row r="1588" spans="1:3" x14ac:dyDescent="0.25">
      <c r="A1588" t="s">
        <v>3458</v>
      </c>
      <c r="B1588" t="s">
        <v>6962</v>
      </c>
      <c r="C1588" s="1">
        <v>45779</v>
      </c>
    </row>
    <row r="1589" spans="1:3" x14ac:dyDescent="0.25">
      <c r="A1589" t="s">
        <v>3457</v>
      </c>
      <c r="B1589" t="s">
        <v>6962</v>
      </c>
      <c r="C1589" s="1">
        <v>45780</v>
      </c>
    </row>
    <row r="1590" spans="1:3" x14ac:dyDescent="0.25">
      <c r="A1590" t="s">
        <v>3456</v>
      </c>
      <c r="B1590" t="s">
        <v>6962</v>
      </c>
      <c r="C1590" s="1">
        <v>45794</v>
      </c>
    </row>
    <row r="1591" spans="1:3" x14ac:dyDescent="0.25">
      <c r="A1591" t="s">
        <v>3473</v>
      </c>
      <c r="B1591" t="s">
        <v>6962</v>
      </c>
      <c r="C1591" s="1">
        <v>45785</v>
      </c>
    </row>
    <row r="1592" spans="1:3" x14ac:dyDescent="0.25">
      <c r="A1592" t="s">
        <v>3472</v>
      </c>
      <c r="B1592" t="s">
        <v>6962</v>
      </c>
      <c r="C1592" s="1">
        <v>45797</v>
      </c>
    </row>
    <row r="1593" spans="1:3" x14ac:dyDescent="0.25">
      <c r="A1593" t="s">
        <v>3471</v>
      </c>
      <c r="B1593" t="s">
        <v>39</v>
      </c>
      <c r="C1593" s="1"/>
    </row>
    <row r="1594" spans="1:3" x14ac:dyDescent="0.25">
      <c r="A1594" t="s">
        <v>3470</v>
      </c>
      <c r="B1594" t="s">
        <v>39</v>
      </c>
      <c r="C1594" s="1"/>
    </row>
    <row r="1595" spans="1:3" x14ac:dyDescent="0.25">
      <c r="A1595" t="s">
        <v>3468</v>
      </c>
      <c r="B1595" t="s">
        <v>6962</v>
      </c>
      <c r="C1595" s="1">
        <v>45780</v>
      </c>
    </row>
    <row r="1596" spans="1:3" x14ac:dyDescent="0.25">
      <c r="A1596" t="s">
        <v>6841</v>
      </c>
      <c r="B1596" t="s">
        <v>39</v>
      </c>
      <c r="C1596" s="1"/>
    </row>
    <row r="1597" spans="1:3" x14ac:dyDescent="0.25">
      <c r="A1597" t="s">
        <v>3467</v>
      </c>
      <c r="B1597" t="s">
        <v>6962</v>
      </c>
      <c r="C1597" s="1">
        <v>45792</v>
      </c>
    </row>
    <row r="1598" spans="1:3" x14ac:dyDescent="0.25">
      <c r="A1598" t="s">
        <v>3089</v>
      </c>
      <c r="B1598" t="s">
        <v>6962</v>
      </c>
      <c r="C1598" s="1">
        <v>45783</v>
      </c>
    </row>
    <row r="1599" spans="1:3" x14ac:dyDescent="0.25">
      <c r="A1599" t="s">
        <v>3466</v>
      </c>
      <c r="B1599" t="s">
        <v>6962</v>
      </c>
      <c r="C1599" s="1">
        <v>45798</v>
      </c>
    </row>
    <row r="1600" spans="1:3" x14ac:dyDescent="0.25">
      <c r="A1600" t="s">
        <v>3465</v>
      </c>
      <c r="B1600" t="s">
        <v>6963</v>
      </c>
      <c r="C1600" s="1"/>
    </row>
    <row r="1601" spans="1:3" x14ac:dyDescent="0.25">
      <c r="A1601" t="s">
        <v>3464</v>
      </c>
      <c r="B1601" t="s">
        <v>6962</v>
      </c>
      <c r="C1601" s="1">
        <v>45790</v>
      </c>
    </row>
    <row r="1602" spans="1:3" x14ac:dyDescent="0.25">
      <c r="A1602" t="s">
        <v>2525</v>
      </c>
      <c r="B1602" t="s">
        <v>6962</v>
      </c>
      <c r="C1602" s="1">
        <v>45832</v>
      </c>
    </row>
    <row r="1603" spans="1:3" x14ac:dyDescent="0.25">
      <c r="A1603" t="s">
        <v>3089</v>
      </c>
      <c r="B1603" t="s">
        <v>6962</v>
      </c>
      <c r="C1603" s="1">
        <v>45783</v>
      </c>
    </row>
    <row r="1604" spans="1:3" x14ac:dyDescent="0.25">
      <c r="A1604" t="s">
        <v>3474</v>
      </c>
      <c r="B1604" t="s">
        <v>6962</v>
      </c>
      <c r="C1604" s="1">
        <v>45785</v>
      </c>
    </row>
    <row r="1605" spans="1:3" x14ac:dyDescent="0.25">
      <c r="A1605" t="s">
        <v>3480</v>
      </c>
      <c r="B1605" t="s">
        <v>39</v>
      </c>
      <c r="C1605" s="1"/>
    </row>
    <row r="1606" spans="1:3" x14ac:dyDescent="0.25">
      <c r="A1606" t="s">
        <v>3479</v>
      </c>
      <c r="B1606" t="s">
        <v>6962</v>
      </c>
      <c r="C1606" s="1">
        <v>45790</v>
      </c>
    </row>
    <row r="1607" spans="1:3" x14ac:dyDescent="0.25">
      <c r="A1607" t="s">
        <v>3478</v>
      </c>
      <c r="B1607" t="s">
        <v>6962</v>
      </c>
      <c r="C1607" s="1">
        <v>45784</v>
      </c>
    </row>
    <row r="1608" spans="1:3" x14ac:dyDescent="0.25">
      <c r="A1608" t="s">
        <v>3477</v>
      </c>
      <c r="B1608" t="s">
        <v>6962</v>
      </c>
      <c r="C1608" s="1">
        <v>45793</v>
      </c>
    </row>
    <row r="1609" spans="1:3" x14ac:dyDescent="0.25">
      <c r="A1609" t="s">
        <v>3476</v>
      </c>
      <c r="B1609" t="s">
        <v>6963</v>
      </c>
      <c r="C1609" s="1"/>
    </row>
    <row r="1610" spans="1:3" x14ac:dyDescent="0.25">
      <c r="A1610" t="s">
        <v>3475</v>
      </c>
      <c r="B1610" t="s">
        <v>6962</v>
      </c>
      <c r="C1610" s="1">
        <v>45798</v>
      </c>
    </row>
    <row r="1611" spans="1:3" x14ac:dyDescent="0.25">
      <c r="A1611" t="s">
        <v>6282</v>
      </c>
      <c r="B1611" t="s">
        <v>6962</v>
      </c>
      <c r="C1611" s="1">
        <v>45779</v>
      </c>
    </row>
    <row r="1612" spans="1:3" x14ac:dyDescent="0.25">
      <c r="A1612" t="s">
        <v>3495</v>
      </c>
      <c r="B1612" t="s">
        <v>6962</v>
      </c>
      <c r="C1612" s="1">
        <v>45828</v>
      </c>
    </row>
    <row r="1613" spans="1:3" x14ac:dyDescent="0.25">
      <c r="A1613" t="s">
        <v>3494</v>
      </c>
      <c r="B1613" t="s">
        <v>6962</v>
      </c>
      <c r="C1613" s="1">
        <v>45790</v>
      </c>
    </row>
    <row r="1614" spans="1:3" x14ac:dyDescent="0.25">
      <c r="A1614" t="s">
        <v>3493</v>
      </c>
      <c r="B1614" t="s">
        <v>6962</v>
      </c>
      <c r="C1614" s="1">
        <v>45785</v>
      </c>
    </row>
    <row r="1615" spans="1:3" x14ac:dyDescent="0.25">
      <c r="A1615" t="s">
        <v>3492</v>
      </c>
      <c r="B1615" t="s">
        <v>6962</v>
      </c>
      <c r="C1615" s="1">
        <v>45787</v>
      </c>
    </row>
    <row r="1616" spans="1:3" x14ac:dyDescent="0.25">
      <c r="A1616" t="s">
        <v>3491</v>
      </c>
      <c r="B1616" t="s">
        <v>6962</v>
      </c>
      <c r="C1616" s="1">
        <v>45805</v>
      </c>
    </row>
    <row r="1617" spans="1:3" x14ac:dyDescent="0.25">
      <c r="A1617" t="s">
        <v>2530</v>
      </c>
      <c r="B1617" t="s">
        <v>6962</v>
      </c>
      <c r="C1617" s="1">
        <v>45804</v>
      </c>
    </row>
    <row r="1618" spans="1:3" x14ac:dyDescent="0.25">
      <c r="A1618" t="s">
        <v>6842</v>
      </c>
      <c r="B1618" t="s">
        <v>6963</v>
      </c>
      <c r="C1618" s="1"/>
    </row>
    <row r="1619" spans="1:3" x14ac:dyDescent="0.25">
      <c r="A1619" t="s">
        <v>2529</v>
      </c>
      <c r="B1619" t="s">
        <v>6962</v>
      </c>
      <c r="C1619" s="1">
        <v>45792</v>
      </c>
    </row>
    <row r="1620" spans="1:3" x14ac:dyDescent="0.25">
      <c r="A1620" t="s">
        <v>3490</v>
      </c>
      <c r="B1620" t="s">
        <v>6962</v>
      </c>
      <c r="C1620" s="1">
        <v>45782</v>
      </c>
    </row>
    <row r="1621" spans="1:3" x14ac:dyDescent="0.25">
      <c r="A1621" t="s">
        <v>3489</v>
      </c>
      <c r="B1621" t="s">
        <v>6962</v>
      </c>
      <c r="C1621" s="1">
        <v>45790</v>
      </c>
    </row>
    <row r="1622" spans="1:3" x14ac:dyDescent="0.25">
      <c r="A1622" t="s">
        <v>3488</v>
      </c>
      <c r="B1622" t="s">
        <v>6962</v>
      </c>
      <c r="C1622" s="1">
        <v>45790</v>
      </c>
    </row>
    <row r="1623" spans="1:3" x14ac:dyDescent="0.25">
      <c r="A1623" t="s">
        <v>3487</v>
      </c>
      <c r="B1623" t="s">
        <v>6963</v>
      </c>
      <c r="C1623" s="1"/>
    </row>
    <row r="1624" spans="1:3" x14ac:dyDescent="0.25">
      <c r="A1624" t="s">
        <v>3486</v>
      </c>
      <c r="B1624" t="s">
        <v>6962</v>
      </c>
      <c r="C1624" s="1">
        <v>45791</v>
      </c>
    </row>
    <row r="1625" spans="1:3" x14ac:dyDescent="0.25">
      <c r="A1625" t="s">
        <v>3485</v>
      </c>
      <c r="B1625" t="s">
        <v>6962</v>
      </c>
      <c r="C1625" s="1">
        <v>45791</v>
      </c>
    </row>
    <row r="1626" spans="1:3" x14ac:dyDescent="0.25">
      <c r="A1626" t="s">
        <v>3484</v>
      </c>
      <c r="B1626" t="s">
        <v>6962</v>
      </c>
      <c r="C1626" s="1">
        <v>45780</v>
      </c>
    </row>
    <row r="1627" spans="1:3" x14ac:dyDescent="0.25">
      <c r="A1627" t="s">
        <v>3483</v>
      </c>
      <c r="B1627" t="s">
        <v>6962</v>
      </c>
      <c r="C1627" s="1">
        <v>45790</v>
      </c>
    </row>
    <row r="1628" spans="1:3" x14ac:dyDescent="0.25">
      <c r="A1628" t="s">
        <v>3482</v>
      </c>
      <c r="B1628" t="s">
        <v>6962</v>
      </c>
      <c r="C1628" s="1">
        <v>45791</v>
      </c>
    </row>
    <row r="1629" spans="1:3" x14ac:dyDescent="0.25">
      <c r="A1629" t="s">
        <v>3481</v>
      </c>
      <c r="B1629" t="s">
        <v>6962</v>
      </c>
      <c r="C1629" s="1">
        <v>45782</v>
      </c>
    </row>
    <row r="1630" spans="1:3" x14ac:dyDescent="0.25">
      <c r="A1630" t="s">
        <v>3484</v>
      </c>
      <c r="B1630" t="s">
        <v>6962</v>
      </c>
      <c r="C1630" s="1">
        <v>45793</v>
      </c>
    </row>
    <row r="1631" spans="1:3" x14ac:dyDescent="0.25">
      <c r="A1631" t="s">
        <v>3483</v>
      </c>
      <c r="B1631" t="s">
        <v>6962</v>
      </c>
      <c r="C1631" s="1">
        <v>45785</v>
      </c>
    </row>
    <row r="1632" spans="1:3" x14ac:dyDescent="0.25">
      <c r="A1632" t="s">
        <v>3501</v>
      </c>
      <c r="B1632" t="s">
        <v>6962</v>
      </c>
      <c r="C1632" s="1">
        <v>45790</v>
      </c>
    </row>
    <row r="1633" spans="1:3" x14ac:dyDescent="0.25">
      <c r="A1633" t="s">
        <v>3497</v>
      </c>
      <c r="B1633" t="s">
        <v>6962</v>
      </c>
      <c r="C1633" s="1">
        <v>45827</v>
      </c>
    </row>
    <row r="1634" spans="1:3" x14ac:dyDescent="0.25">
      <c r="A1634" t="s">
        <v>3499</v>
      </c>
      <c r="B1634" t="s">
        <v>6962</v>
      </c>
      <c r="C1634" s="1">
        <v>45790</v>
      </c>
    </row>
    <row r="1635" spans="1:3" x14ac:dyDescent="0.25">
      <c r="A1635" t="s">
        <v>3498</v>
      </c>
      <c r="B1635" t="s">
        <v>6962</v>
      </c>
      <c r="C1635" s="1">
        <v>45793</v>
      </c>
    </row>
    <row r="1636" spans="1:3" x14ac:dyDescent="0.25">
      <c r="A1636" t="s">
        <v>3500</v>
      </c>
      <c r="B1636" t="s">
        <v>6962</v>
      </c>
      <c r="C1636" s="1">
        <v>45793</v>
      </c>
    </row>
    <row r="1637" spans="1:3" x14ac:dyDescent="0.25">
      <c r="A1637" t="s">
        <v>3496</v>
      </c>
      <c r="B1637" t="s">
        <v>6962</v>
      </c>
      <c r="C1637" s="1">
        <v>45832</v>
      </c>
    </row>
    <row r="1638" spans="1:3" x14ac:dyDescent="0.25">
      <c r="A1638" t="s">
        <v>3496</v>
      </c>
      <c r="B1638" t="s">
        <v>6962</v>
      </c>
      <c r="C1638" s="1">
        <v>45832</v>
      </c>
    </row>
    <row r="1639" spans="1:3" x14ac:dyDescent="0.25">
      <c r="A1639" t="s">
        <v>3496</v>
      </c>
      <c r="B1639" t="s">
        <v>6962</v>
      </c>
      <c r="C1639" s="1">
        <v>45834</v>
      </c>
    </row>
    <row r="1640" spans="1:3" x14ac:dyDescent="0.25">
      <c r="A1640" t="s">
        <v>3507</v>
      </c>
      <c r="B1640" t="s">
        <v>6962</v>
      </c>
      <c r="C1640" s="1">
        <v>45782</v>
      </c>
    </row>
    <row r="1641" spans="1:3" x14ac:dyDescent="0.25">
      <c r="A1641" t="s">
        <v>3506</v>
      </c>
      <c r="B1641" t="s">
        <v>6962</v>
      </c>
      <c r="C1641" s="1">
        <v>45787</v>
      </c>
    </row>
    <row r="1642" spans="1:3" x14ac:dyDescent="0.25">
      <c r="A1642" t="s">
        <v>3505</v>
      </c>
      <c r="B1642" t="s">
        <v>6962</v>
      </c>
      <c r="C1642" s="1">
        <v>45801</v>
      </c>
    </row>
    <row r="1643" spans="1:3" x14ac:dyDescent="0.25">
      <c r="A1643" t="s">
        <v>3504</v>
      </c>
      <c r="B1643" t="s">
        <v>6962</v>
      </c>
      <c r="C1643" s="1">
        <v>45789</v>
      </c>
    </row>
    <row r="1644" spans="1:3" x14ac:dyDescent="0.25">
      <c r="A1644" t="s">
        <v>3503</v>
      </c>
      <c r="B1644" t="s">
        <v>6962</v>
      </c>
      <c r="C1644" s="1">
        <v>45820</v>
      </c>
    </row>
    <row r="1645" spans="1:3" x14ac:dyDescent="0.25">
      <c r="A1645" t="s">
        <v>3502</v>
      </c>
      <c r="B1645" t="s">
        <v>6964</v>
      </c>
      <c r="C1645" s="1">
        <v>45835</v>
      </c>
    </row>
    <row r="1646" spans="1:3" x14ac:dyDescent="0.25">
      <c r="A1646" t="s">
        <v>3511</v>
      </c>
      <c r="B1646" t="s">
        <v>6962</v>
      </c>
      <c r="C1646" s="1">
        <v>45790</v>
      </c>
    </row>
    <row r="1647" spans="1:3" x14ac:dyDescent="0.25">
      <c r="A1647" t="s">
        <v>3510</v>
      </c>
      <c r="B1647" t="s">
        <v>6962</v>
      </c>
      <c r="C1647" s="1">
        <v>45798</v>
      </c>
    </row>
    <row r="1648" spans="1:3" x14ac:dyDescent="0.25">
      <c r="A1648" t="s">
        <v>3509</v>
      </c>
      <c r="B1648" t="s">
        <v>6962</v>
      </c>
      <c r="C1648" s="1">
        <v>45785</v>
      </c>
    </row>
    <row r="1649" spans="1:3" x14ac:dyDescent="0.25">
      <c r="A1649" t="s">
        <v>3508</v>
      </c>
      <c r="B1649" t="s">
        <v>6962</v>
      </c>
      <c r="C1649" s="1">
        <v>45787</v>
      </c>
    </row>
    <row r="1650" spans="1:3" x14ac:dyDescent="0.25">
      <c r="A1650" t="s">
        <v>3512</v>
      </c>
      <c r="B1650" t="s">
        <v>6962</v>
      </c>
      <c r="C1650" s="1">
        <v>45790</v>
      </c>
    </row>
    <row r="1651" spans="1:3" x14ac:dyDescent="0.25">
      <c r="A1651" t="s">
        <v>3514</v>
      </c>
      <c r="B1651" t="s">
        <v>6962</v>
      </c>
      <c r="C1651" s="1">
        <v>45793</v>
      </c>
    </row>
    <row r="1652" spans="1:3" x14ac:dyDescent="0.25">
      <c r="A1652" t="s">
        <v>3513</v>
      </c>
      <c r="B1652" t="s">
        <v>6962</v>
      </c>
      <c r="C1652" s="1">
        <v>45787</v>
      </c>
    </row>
    <row r="1653" spans="1:3" x14ac:dyDescent="0.25">
      <c r="A1653" t="s">
        <v>3520</v>
      </c>
      <c r="B1653" t="s">
        <v>6962</v>
      </c>
      <c r="C1653" s="1">
        <v>45824</v>
      </c>
    </row>
    <row r="1654" spans="1:3" x14ac:dyDescent="0.25">
      <c r="A1654" t="s">
        <v>3519</v>
      </c>
      <c r="B1654" t="s">
        <v>6962</v>
      </c>
      <c r="C1654" s="1">
        <v>45789</v>
      </c>
    </row>
    <row r="1655" spans="1:3" x14ac:dyDescent="0.25">
      <c r="A1655" t="s">
        <v>3518</v>
      </c>
      <c r="B1655" t="s">
        <v>6962</v>
      </c>
      <c r="C1655" s="1">
        <v>45787</v>
      </c>
    </row>
    <row r="1656" spans="1:3" x14ac:dyDescent="0.25">
      <c r="A1656" t="s">
        <v>3517</v>
      </c>
      <c r="B1656" t="s">
        <v>6962</v>
      </c>
      <c r="C1656" s="1">
        <v>45790</v>
      </c>
    </row>
    <row r="1657" spans="1:3" x14ac:dyDescent="0.25">
      <c r="A1657" t="s">
        <v>3516</v>
      </c>
      <c r="B1657" t="s">
        <v>6962</v>
      </c>
      <c r="C1657" s="1">
        <v>45835</v>
      </c>
    </row>
    <row r="1658" spans="1:3" x14ac:dyDescent="0.25">
      <c r="A1658" t="s">
        <v>3515</v>
      </c>
      <c r="B1658" t="s">
        <v>6962</v>
      </c>
      <c r="C1658" s="1">
        <v>45791</v>
      </c>
    </row>
    <row r="1659" spans="1:3" x14ac:dyDescent="0.25">
      <c r="A1659" t="s">
        <v>6843</v>
      </c>
      <c r="B1659" t="s">
        <v>6962</v>
      </c>
      <c r="C1659" s="1">
        <v>45783</v>
      </c>
    </row>
    <row r="1660" spans="1:3" x14ac:dyDescent="0.25">
      <c r="A1660" t="s">
        <v>3521</v>
      </c>
      <c r="B1660" t="s">
        <v>6962</v>
      </c>
      <c r="C1660" s="1">
        <v>45798</v>
      </c>
    </row>
    <row r="1661" spans="1:3" x14ac:dyDescent="0.25">
      <c r="A1661" t="s">
        <v>3524</v>
      </c>
      <c r="B1661" t="s">
        <v>6962</v>
      </c>
      <c r="C1661" s="1">
        <v>45787</v>
      </c>
    </row>
    <row r="1662" spans="1:3" x14ac:dyDescent="0.25">
      <c r="A1662" t="s">
        <v>3523</v>
      </c>
      <c r="B1662" t="s">
        <v>6962</v>
      </c>
      <c r="C1662" s="1">
        <v>45786</v>
      </c>
    </row>
    <row r="1663" spans="1:3" x14ac:dyDescent="0.25">
      <c r="A1663" t="s">
        <v>3522</v>
      </c>
      <c r="B1663" t="s">
        <v>6962</v>
      </c>
      <c r="C1663" s="1">
        <v>45792</v>
      </c>
    </row>
    <row r="1664" spans="1:3" x14ac:dyDescent="0.25">
      <c r="A1664" t="s">
        <v>3313</v>
      </c>
      <c r="B1664" t="s">
        <v>6962</v>
      </c>
      <c r="C1664" s="1">
        <v>45783</v>
      </c>
    </row>
    <row r="1665" spans="1:3" x14ac:dyDescent="0.25">
      <c r="A1665" t="s">
        <v>2532</v>
      </c>
      <c r="B1665" t="s">
        <v>6962</v>
      </c>
      <c r="C1665" s="1">
        <v>45811</v>
      </c>
    </row>
    <row r="1666" spans="1:3" x14ac:dyDescent="0.25">
      <c r="A1666" t="s">
        <v>2531</v>
      </c>
      <c r="B1666" t="s">
        <v>6962</v>
      </c>
      <c r="C1666" s="1">
        <v>45807</v>
      </c>
    </row>
    <row r="1667" spans="1:3" x14ac:dyDescent="0.25">
      <c r="A1667" t="s">
        <v>3530</v>
      </c>
      <c r="B1667" t="s">
        <v>6962</v>
      </c>
      <c r="C1667" s="1">
        <v>45790</v>
      </c>
    </row>
    <row r="1668" spans="1:3" x14ac:dyDescent="0.25">
      <c r="A1668" t="s">
        <v>3529</v>
      </c>
      <c r="B1668" t="s">
        <v>6962</v>
      </c>
      <c r="C1668" s="1">
        <v>45786</v>
      </c>
    </row>
    <row r="1669" spans="1:3" x14ac:dyDescent="0.25">
      <c r="A1669" t="s">
        <v>3528</v>
      </c>
      <c r="B1669" t="s">
        <v>6962</v>
      </c>
      <c r="C1669" s="1">
        <v>45786</v>
      </c>
    </row>
    <row r="1670" spans="1:3" x14ac:dyDescent="0.25">
      <c r="A1670" t="s">
        <v>3527</v>
      </c>
      <c r="B1670" t="s">
        <v>6962</v>
      </c>
      <c r="C1670" s="1">
        <v>45791</v>
      </c>
    </row>
    <row r="1671" spans="1:3" x14ac:dyDescent="0.25">
      <c r="A1671" t="s">
        <v>3526</v>
      </c>
      <c r="B1671" t="s">
        <v>6962</v>
      </c>
      <c r="C1671" s="1">
        <v>45793</v>
      </c>
    </row>
    <row r="1672" spans="1:3" x14ac:dyDescent="0.25">
      <c r="A1672" t="s">
        <v>3532</v>
      </c>
      <c r="B1672" t="s">
        <v>6962</v>
      </c>
      <c r="C1672" s="1">
        <v>45793</v>
      </c>
    </row>
    <row r="1673" spans="1:3" x14ac:dyDescent="0.25">
      <c r="A1673" t="s">
        <v>3525</v>
      </c>
      <c r="B1673" t="s">
        <v>6962</v>
      </c>
      <c r="C1673" s="1">
        <v>45827</v>
      </c>
    </row>
    <row r="1674" spans="1:3" x14ac:dyDescent="0.25">
      <c r="A1674" t="s">
        <v>3531</v>
      </c>
      <c r="B1674" t="s">
        <v>6962</v>
      </c>
      <c r="C1674" s="1">
        <v>45789</v>
      </c>
    </row>
    <row r="1675" spans="1:3" x14ac:dyDescent="0.25">
      <c r="A1675" t="s">
        <v>3538</v>
      </c>
      <c r="B1675" t="s">
        <v>6963</v>
      </c>
      <c r="C1675" s="1"/>
    </row>
    <row r="1676" spans="1:3" x14ac:dyDescent="0.25">
      <c r="A1676" t="s">
        <v>3537</v>
      </c>
      <c r="B1676" t="s">
        <v>6962</v>
      </c>
      <c r="C1676" s="1">
        <v>45798</v>
      </c>
    </row>
    <row r="1677" spans="1:3" x14ac:dyDescent="0.25">
      <c r="A1677" t="s">
        <v>3536</v>
      </c>
      <c r="B1677" t="s">
        <v>6963</v>
      </c>
      <c r="C1677" s="1"/>
    </row>
    <row r="1678" spans="1:3" x14ac:dyDescent="0.25">
      <c r="A1678" t="s">
        <v>3535</v>
      </c>
      <c r="B1678" t="s">
        <v>6962</v>
      </c>
      <c r="C1678" s="1">
        <v>45787</v>
      </c>
    </row>
    <row r="1679" spans="1:3" x14ac:dyDescent="0.25">
      <c r="A1679" t="s">
        <v>3534</v>
      </c>
      <c r="B1679" t="s">
        <v>6962</v>
      </c>
      <c r="C1679" s="1">
        <v>45789</v>
      </c>
    </row>
    <row r="1680" spans="1:3" x14ac:dyDescent="0.25">
      <c r="A1680" t="s">
        <v>3533</v>
      </c>
      <c r="B1680" t="s">
        <v>6962</v>
      </c>
      <c r="C1680" s="1">
        <v>45804</v>
      </c>
    </row>
    <row r="1681" spans="1:3" x14ac:dyDescent="0.25">
      <c r="A1681" t="s">
        <v>3547</v>
      </c>
      <c r="B1681" t="s">
        <v>6962</v>
      </c>
      <c r="C1681" s="1">
        <v>45798</v>
      </c>
    </row>
    <row r="1682" spans="1:3" x14ac:dyDescent="0.25">
      <c r="A1682" t="s">
        <v>3546</v>
      </c>
      <c r="B1682" t="s">
        <v>6962</v>
      </c>
      <c r="C1682" s="1">
        <v>45789</v>
      </c>
    </row>
    <row r="1683" spans="1:3" x14ac:dyDescent="0.25">
      <c r="A1683" t="s">
        <v>3545</v>
      </c>
      <c r="B1683" t="s">
        <v>6963</v>
      </c>
      <c r="C1683" s="1"/>
    </row>
    <row r="1684" spans="1:3" x14ac:dyDescent="0.25">
      <c r="A1684" t="s">
        <v>3544</v>
      </c>
      <c r="B1684" t="s">
        <v>6962</v>
      </c>
      <c r="C1684" s="1">
        <v>45827</v>
      </c>
    </row>
    <row r="1685" spans="1:3" x14ac:dyDescent="0.25">
      <c r="A1685" t="s">
        <v>3543</v>
      </c>
      <c r="B1685" t="s">
        <v>6962</v>
      </c>
      <c r="C1685" s="1">
        <v>45798</v>
      </c>
    </row>
    <row r="1686" spans="1:3" x14ac:dyDescent="0.25">
      <c r="A1686" t="s">
        <v>3542</v>
      </c>
      <c r="B1686" t="s">
        <v>6962</v>
      </c>
      <c r="C1686" s="1">
        <v>45793</v>
      </c>
    </row>
    <row r="1687" spans="1:3" x14ac:dyDescent="0.25">
      <c r="A1687" t="s">
        <v>3540</v>
      </c>
      <c r="B1687" t="s">
        <v>6963</v>
      </c>
      <c r="C1687" s="1"/>
    </row>
    <row r="1688" spans="1:3" x14ac:dyDescent="0.25">
      <c r="A1688" t="s">
        <v>3539</v>
      </c>
      <c r="B1688" t="s">
        <v>6962</v>
      </c>
      <c r="C1688" s="1">
        <v>45791</v>
      </c>
    </row>
    <row r="1689" spans="1:3" x14ac:dyDescent="0.25">
      <c r="A1689" t="s">
        <v>2533</v>
      </c>
      <c r="B1689" t="s">
        <v>6962</v>
      </c>
      <c r="C1689" s="1">
        <v>45822</v>
      </c>
    </row>
    <row r="1690" spans="1:3" x14ac:dyDescent="0.25">
      <c r="A1690" t="s">
        <v>3550</v>
      </c>
      <c r="B1690" t="s">
        <v>6962</v>
      </c>
      <c r="C1690" s="1">
        <v>45789</v>
      </c>
    </row>
    <row r="1691" spans="1:3" x14ac:dyDescent="0.25">
      <c r="A1691" t="s">
        <v>3549</v>
      </c>
      <c r="B1691" t="s">
        <v>6962</v>
      </c>
      <c r="C1691" s="1">
        <v>45798</v>
      </c>
    </row>
    <row r="1692" spans="1:3" x14ac:dyDescent="0.25">
      <c r="A1692" t="s">
        <v>3548</v>
      </c>
      <c r="B1692" t="s">
        <v>6962</v>
      </c>
      <c r="C1692" s="1">
        <v>45791</v>
      </c>
    </row>
    <row r="1693" spans="1:3" x14ac:dyDescent="0.25">
      <c r="A1693" t="s">
        <v>3552</v>
      </c>
      <c r="B1693" t="s">
        <v>6962</v>
      </c>
      <c r="C1693" s="1">
        <v>45787</v>
      </c>
    </row>
    <row r="1694" spans="1:3" x14ac:dyDescent="0.25">
      <c r="A1694" t="s">
        <v>3556</v>
      </c>
      <c r="B1694" t="s">
        <v>6962</v>
      </c>
      <c r="C1694" s="1">
        <v>45790</v>
      </c>
    </row>
    <row r="1695" spans="1:3" x14ac:dyDescent="0.25">
      <c r="A1695" t="s">
        <v>3555</v>
      </c>
      <c r="B1695" t="s">
        <v>6962</v>
      </c>
      <c r="C1695" s="1">
        <v>45824</v>
      </c>
    </row>
    <row r="1696" spans="1:3" x14ac:dyDescent="0.25">
      <c r="A1696" t="s">
        <v>3554</v>
      </c>
      <c r="B1696" t="s">
        <v>6962</v>
      </c>
      <c r="C1696" s="1">
        <v>45797</v>
      </c>
    </row>
    <row r="1697" spans="1:3" x14ac:dyDescent="0.25">
      <c r="A1697" t="s">
        <v>3553</v>
      </c>
      <c r="B1697" t="s">
        <v>6962</v>
      </c>
      <c r="C1697" s="1">
        <v>45797</v>
      </c>
    </row>
    <row r="1698" spans="1:3" x14ac:dyDescent="0.25">
      <c r="A1698" t="s">
        <v>3557</v>
      </c>
      <c r="B1698" t="s">
        <v>39</v>
      </c>
      <c r="C1698" s="1"/>
    </row>
    <row r="1699" spans="1:3" x14ac:dyDescent="0.25">
      <c r="A1699" t="s">
        <v>3558</v>
      </c>
      <c r="B1699" t="s">
        <v>6962</v>
      </c>
      <c r="C1699" s="1">
        <v>45801</v>
      </c>
    </row>
    <row r="1700" spans="1:3" x14ac:dyDescent="0.25">
      <c r="A1700" t="s">
        <v>3559</v>
      </c>
      <c r="B1700" t="s">
        <v>6962</v>
      </c>
      <c r="C1700" s="1">
        <v>45789</v>
      </c>
    </row>
    <row r="1701" spans="1:3" x14ac:dyDescent="0.25">
      <c r="A1701" t="s">
        <v>3560</v>
      </c>
      <c r="B1701" t="s">
        <v>6962</v>
      </c>
      <c r="C1701" s="1">
        <v>45804</v>
      </c>
    </row>
    <row r="1702" spans="1:3" x14ac:dyDescent="0.25">
      <c r="A1702" t="s">
        <v>3561</v>
      </c>
      <c r="B1702" t="s">
        <v>6962</v>
      </c>
      <c r="C1702" s="1">
        <v>45790</v>
      </c>
    </row>
    <row r="1703" spans="1:3" x14ac:dyDescent="0.25">
      <c r="A1703" t="s">
        <v>2535</v>
      </c>
      <c r="B1703" t="s">
        <v>6962</v>
      </c>
      <c r="C1703" s="1">
        <v>45804</v>
      </c>
    </row>
    <row r="1704" spans="1:3" x14ac:dyDescent="0.25">
      <c r="A1704" t="s">
        <v>2537</v>
      </c>
      <c r="B1704" t="s">
        <v>39</v>
      </c>
      <c r="C1704" s="1"/>
    </row>
    <row r="1705" spans="1:3" x14ac:dyDescent="0.25">
      <c r="A1705" t="s">
        <v>2539</v>
      </c>
      <c r="B1705" t="s">
        <v>39</v>
      </c>
      <c r="C1705" s="1"/>
    </row>
    <row r="1706" spans="1:3" x14ac:dyDescent="0.25">
      <c r="A1706" t="s">
        <v>2538</v>
      </c>
      <c r="B1706" t="s">
        <v>6962</v>
      </c>
      <c r="C1706" s="1">
        <v>45801</v>
      </c>
    </row>
    <row r="1707" spans="1:3" x14ac:dyDescent="0.25">
      <c r="A1707" t="s">
        <v>3564</v>
      </c>
      <c r="B1707" t="s">
        <v>39</v>
      </c>
      <c r="C1707" s="1"/>
    </row>
    <row r="1708" spans="1:3" x14ac:dyDescent="0.25">
      <c r="A1708" t="s">
        <v>2541</v>
      </c>
      <c r="B1708" t="s">
        <v>6962</v>
      </c>
      <c r="C1708" s="1">
        <v>45853</v>
      </c>
    </row>
    <row r="1709" spans="1:3" x14ac:dyDescent="0.25">
      <c r="A1709" t="s">
        <v>3563</v>
      </c>
      <c r="B1709" t="s">
        <v>6962</v>
      </c>
      <c r="C1709" s="1">
        <v>45790</v>
      </c>
    </row>
    <row r="1710" spans="1:3" x14ac:dyDescent="0.25">
      <c r="A1710" t="s">
        <v>3562</v>
      </c>
      <c r="B1710" t="s">
        <v>6962</v>
      </c>
      <c r="C1710" s="1">
        <v>45794</v>
      </c>
    </row>
    <row r="1711" spans="1:3" x14ac:dyDescent="0.25">
      <c r="A1711" t="s">
        <v>3566</v>
      </c>
      <c r="B1711" t="s">
        <v>6962</v>
      </c>
      <c r="C1711" s="1">
        <v>45793</v>
      </c>
    </row>
    <row r="1712" spans="1:3" x14ac:dyDescent="0.25">
      <c r="A1712" t="s">
        <v>3565</v>
      </c>
      <c r="B1712" t="s">
        <v>6962</v>
      </c>
      <c r="C1712" s="1">
        <v>45827</v>
      </c>
    </row>
    <row r="1713" spans="1:3" x14ac:dyDescent="0.25">
      <c r="A1713" t="s">
        <v>3092</v>
      </c>
      <c r="B1713" t="s">
        <v>6962</v>
      </c>
      <c r="C1713" s="1">
        <v>45803</v>
      </c>
    </row>
    <row r="1714" spans="1:3" x14ac:dyDescent="0.25">
      <c r="A1714" t="s">
        <v>3092</v>
      </c>
      <c r="B1714" t="s">
        <v>6962</v>
      </c>
      <c r="C1714" s="1">
        <v>45803</v>
      </c>
    </row>
    <row r="1715" spans="1:3" x14ac:dyDescent="0.25">
      <c r="A1715" t="s">
        <v>3569</v>
      </c>
      <c r="B1715" t="s">
        <v>6962</v>
      </c>
      <c r="C1715" s="1">
        <v>45793</v>
      </c>
    </row>
    <row r="1716" spans="1:3" x14ac:dyDescent="0.25">
      <c r="A1716" t="s">
        <v>3020</v>
      </c>
      <c r="B1716" t="s">
        <v>6962</v>
      </c>
      <c r="C1716" s="1">
        <v>45803</v>
      </c>
    </row>
    <row r="1717" spans="1:3" x14ac:dyDescent="0.25">
      <c r="A1717" t="s">
        <v>3568</v>
      </c>
      <c r="B1717" t="s">
        <v>6962</v>
      </c>
      <c r="C1717" s="1">
        <v>45792</v>
      </c>
    </row>
    <row r="1718" spans="1:3" x14ac:dyDescent="0.25">
      <c r="A1718" t="s">
        <v>3567</v>
      </c>
      <c r="B1718" t="s">
        <v>6962</v>
      </c>
      <c r="C1718" s="1">
        <v>45803</v>
      </c>
    </row>
    <row r="1719" spans="1:3" x14ac:dyDescent="0.25">
      <c r="A1719" t="s">
        <v>3572</v>
      </c>
      <c r="B1719" t="s">
        <v>6962</v>
      </c>
      <c r="C1719" s="1">
        <v>45790</v>
      </c>
    </row>
    <row r="1720" spans="1:3" x14ac:dyDescent="0.25">
      <c r="A1720" t="s">
        <v>2547</v>
      </c>
      <c r="B1720" t="s">
        <v>6962</v>
      </c>
      <c r="C1720" s="1">
        <v>45828</v>
      </c>
    </row>
    <row r="1721" spans="1:3" x14ac:dyDescent="0.25">
      <c r="A1721" t="s">
        <v>2546</v>
      </c>
      <c r="B1721" t="s">
        <v>6962</v>
      </c>
      <c r="C1721" s="1">
        <v>45854</v>
      </c>
    </row>
    <row r="1722" spans="1:3" x14ac:dyDescent="0.25">
      <c r="A1722" t="s">
        <v>2545</v>
      </c>
      <c r="B1722" t="s">
        <v>6962</v>
      </c>
      <c r="C1722" s="1">
        <v>45850</v>
      </c>
    </row>
    <row r="1723" spans="1:3" x14ac:dyDescent="0.25">
      <c r="A1723" t="s">
        <v>2543</v>
      </c>
      <c r="B1723" t="s">
        <v>6962</v>
      </c>
      <c r="C1723" s="1">
        <v>45846</v>
      </c>
    </row>
    <row r="1724" spans="1:3" x14ac:dyDescent="0.25">
      <c r="A1724" t="s">
        <v>3571</v>
      </c>
      <c r="B1724" t="s">
        <v>6962</v>
      </c>
      <c r="C1724" s="1">
        <v>45805</v>
      </c>
    </row>
    <row r="1725" spans="1:3" x14ac:dyDescent="0.25">
      <c r="A1725" t="s">
        <v>3570</v>
      </c>
      <c r="B1725" t="s">
        <v>6962</v>
      </c>
      <c r="C1725" s="1">
        <v>45791</v>
      </c>
    </row>
    <row r="1726" spans="1:3" x14ac:dyDescent="0.25">
      <c r="A1726" t="s">
        <v>2542</v>
      </c>
      <c r="B1726" t="s">
        <v>6962</v>
      </c>
      <c r="C1726" s="1">
        <v>45790</v>
      </c>
    </row>
    <row r="1727" spans="1:3" x14ac:dyDescent="0.25">
      <c r="A1727" t="s">
        <v>3093</v>
      </c>
      <c r="B1727" t="s">
        <v>6962</v>
      </c>
      <c r="C1727" s="1">
        <v>45803</v>
      </c>
    </row>
    <row r="1728" spans="1:3" x14ac:dyDescent="0.25">
      <c r="A1728" t="s">
        <v>3093</v>
      </c>
      <c r="B1728" t="s">
        <v>6962</v>
      </c>
      <c r="C1728" s="1">
        <v>45803</v>
      </c>
    </row>
    <row r="1729" spans="1:3" x14ac:dyDescent="0.25">
      <c r="A1729" t="s">
        <v>3574</v>
      </c>
      <c r="B1729" t="s">
        <v>6963</v>
      </c>
      <c r="C1729" s="1"/>
    </row>
    <row r="1730" spans="1:3" x14ac:dyDescent="0.25">
      <c r="A1730" t="s">
        <v>3573</v>
      </c>
      <c r="B1730" t="s">
        <v>6962</v>
      </c>
      <c r="C1730" s="1">
        <v>45797</v>
      </c>
    </row>
    <row r="1731" spans="1:3" x14ac:dyDescent="0.25">
      <c r="A1731" t="s">
        <v>3576</v>
      </c>
      <c r="B1731" t="s">
        <v>6962</v>
      </c>
      <c r="C1731" s="1">
        <v>45790</v>
      </c>
    </row>
    <row r="1732" spans="1:3" x14ac:dyDescent="0.25">
      <c r="A1732" t="s">
        <v>3579</v>
      </c>
      <c r="B1732" t="s">
        <v>6962</v>
      </c>
      <c r="C1732" s="1">
        <v>45791</v>
      </c>
    </row>
    <row r="1733" spans="1:3" x14ac:dyDescent="0.25">
      <c r="A1733" t="s">
        <v>3575</v>
      </c>
      <c r="B1733" t="s">
        <v>6962</v>
      </c>
      <c r="C1733" s="1">
        <v>45811</v>
      </c>
    </row>
    <row r="1734" spans="1:3" x14ac:dyDescent="0.25">
      <c r="A1734" t="s">
        <v>3577</v>
      </c>
      <c r="B1734" t="s">
        <v>6962</v>
      </c>
      <c r="C1734" s="1">
        <v>45793</v>
      </c>
    </row>
    <row r="1735" spans="1:3" x14ac:dyDescent="0.25">
      <c r="A1735" t="s">
        <v>3551</v>
      </c>
      <c r="B1735" t="s">
        <v>6962</v>
      </c>
      <c r="C1735" s="1">
        <v>45787</v>
      </c>
    </row>
    <row r="1736" spans="1:3" x14ac:dyDescent="0.25">
      <c r="A1736" t="s">
        <v>3541</v>
      </c>
      <c r="B1736" t="s">
        <v>6962</v>
      </c>
      <c r="C1736" s="1">
        <v>45787</v>
      </c>
    </row>
    <row r="1737" spans="1:3" x14ac:dyDescent="0.25">
      <c r="A1737" t="s">
        <v>3578</v>
      </c>
      <c r="B1737" t="s">
        <v>6962</v>
      </c>
      <c r="C1737" s="1">
        <v>45798</v>
      </c>
    </row>
    <row r="1738" spans="1:3" x14ac:dyDescent="0.25">
      <c r="A1738" t="s">
        <v>6844</v>
      </c>
      <c r="B1738" t="s">
        <v>6962</v>
      </c>
      <c r="C1738" s="1">
        <v>45789</v>
      </c>
    </row>
    <row r="1739" spans="1:3" x14ac:dyDescent="0.25">
      <c r="A1739" t="s">
        <v>2526</v>
      </c>
      <c r="B1739" t="s">
        <v>6962</v>
      </c>
      <c r="C1739" s="1">
        <v>45789</v>
      </c>
    </row>
    <row r="1740" spans="1:3" x14ac:dyDescent="0.25">
      <c r="A1740" t="s">
        <v>3580</v>
      </c>
      <c r="B1740" t="s">
        <v>6962</v>
      </c>
      <c r="C1740" s="1">
        <v>45791</v>
      </c>
    </row>
    <row r="1741" spans="1:3" x14ac:dyDescent="0.25">
      <c r="A1741" t="s">
        <v>3581</v>
      </c>
      <c r="B1741" t="s">
        <v>6962</v>
      </c>
      <c r="C1741" s="1">
        <v>45798</v>
      </c>
    </row>
    <row r="1742" spans="1:3" x14ac:dyDescent="0.25">
      <c r="A1742" t="s">
        <v>3584</v>
      </c>
      <c r="B1742" t="s">
        <v>6962</v>
      </c>
      <c r="C1742" s="1">
        <v>45827</v>
      </c>
    </row>
    <row r="1743" spans="1:3" x14ac:dyDescent="0.25">
      <c r="A1743" t="s">
        <v>3583</v>
      </c>
      <c r="B1743" t="s">
        <v>6962</v>
      </c>
      <c r="C1743" s="1">
        <v>45796</v>
      </c>
    </row>
    <row r="1744" spans="1:3" x14ac:dyDescent="0.25">
      <c r="A1744" t="s">
        <v>3582</v>
      </c>
      <c r="B1744" t="s">
        <v>6962</v>
      </c>
      <c r="C1744" s="1">
        <v>45834</v>
      </c>
    </row>
    <row r="1745" spans="1:3" x14ac:dyDescent="0.25">
      <c r="A1745" t="s">
        <v>3598</v>
      </c>
      <c r="B1745" t="s">
        <v>6962</v>
      </c>
      <c r="C1745" s="1">
        <v>45792</v>
      </c>
    </row>
    <row r="1746" spans="1:3" x14ac:dyDescent="0.25">
      <c r="A1746" t="s">
        <v>3597</v>
      </c>
      <c r="B1746" t="s">
        <v>6962</v>
      </c>
      <c r="C1746" s="1">
        <v>45824</v>
      </c>
    </row>
    <row r="1747" spans="1:3" x14ac:dyDescent="0.25">
      <c r="A1747" t="s">
        <v>3596</v>
      </c>
      <c r="B1747" t="s">
        <v>6962</v>
      </c>
      <c r="C1747" s="1">
        <v>45797</v>
      </c>
    </row>
    <row r="1748" spans="1:3" x14ac:dyDescent="0.25">
      <c r="A1748" t="s">
        <v>3595</v>
      </c>
      <c r="B1748" t="s">
        <v>6962</v>
      </c>
      <c r="C1748" s="1">
        <v>45812</v>
      </c>
    </row>
    <row r="1749" spans="1:3" x14ac:dyDescent="0.25">
      <c r="A1749" t="s">
        <v>3594</v>
      </c>
      <c r="B1749" t="s">
        <v>6962</v>
      </c>
      <c r="C1749" s="1">
        <v>45813</v>
      </c>
    </row>
    <row r="1750" spans="1:3" x14ac:dyDescent="0.25">
      <c r="A1750" t="s">
        <v>3593</v>
      </c>
      <c r="B1750" t="s">
        <v>6962</v>
      </c>
      <c r="C1750" s="1">
        <v>45799</v>
      </c>
    </row>
    <row r="1751" spans="1:3" x14ac:dyDescent="0.25">
      <c r="A1751" t="s">
        <v>3590</v>
      </c>
      <c r="B1751" t="s">
        <v>6963</v>
      </c>
      <c r="C1751" s="1"/>
    </row>
    <row r="1752" spans="1:3" x14ac:dyDescent="0.25">
      <c r="A1752" t="s">
        <v>3589</v>
      </c>
      <c r="B1752" t="s">
        <v>6962</v>
      </c>
      <c r="C1752" s="1">
        <v>45796</v>
      </c>
    </row>
    <row r="1753" spans="1:3" x14ac:dyDescent="0.25">
      <c r="A1753" t="s">
        <v>3588</v>
      </c>
      <c r="B1753" t="s">
        <v>6962</v>
      </c>
      <c r="C1753" s="1">
        <v>45836</v>
      </c>
    </row>
    <row r="1754" spans="1:3" x14ac:dyDescent="0.25">
      <c r="A1754" t="s">
        <v>3587</v>
      </c>
      <c r="B1754" t="s">
        <v>6962</v>
      </c>
      <c r="C1754" s="1">
        <v>45797</v>
      </c>
    </row>
    <row r="1755" spans="1:3" x14ac:dyDescent="0.25">
      <c r="A1755" t="s">
        <v>3586</v>
      </c>
      <c r="B1755" t="s">
        <v>6962</v>
      </c>
      <c r="C1755" s="1">
        <v>45799</v>
      </c>
    </row>
    <row r="1756" spans="1:3" x14ac:dyDescent="0.25">
      <c r="A1756" t="s">
        <v>3585</v>
      </c>
      <c r="B1756" t="s">
        <v>6962</v>
      </c>
      <c r="C1756" s="1">
        <v>45819</v>
      </c>
    </row>
    <row r="1757" spans="1:3" x14ac:dyDescent="0.25">
      <c r="A1757" t="s">
        <v>3598</v>
      </c>
      <c r="B1757" t="s">
        <v>6962</v>
      </c>
      <c r="C1757" s="1">
        <v>45791</v>
      </c>
    </row>
    <row r="1758" spans="1:3" x14ac:dyDescent="0.25">
      <c r="A1758" t="s">
        <v>3602</v>
      </c>
      <c r="B1758" t="s">
        <v>6962</v>
      </c>
      <c r="C1758" s="1">
        <v>45834</v>
      </c>
    </row>
    <row r="1759" spans="1:3" x14ac:dyDescent="0.25">
      <c r="A1759" t="s">
        <v>3095</v>
      </c>
      <c r="B1759" t="s">
        <v>39</v>
      </c>
      <c r="C1759" s="1"/>
    </row>
    <row r="1760" spans="1:3" x14ac:dyDescent="0.25">
      <c r="A1760" t="s">
        <v>3600</v>
      </c>
      <c r="B1760" t="s">
        <v>6962</v>
      </c>
      <c r="C1760" s="1">
        <v>45799</v>
      </c>
    </row>
    <row r="1761" spans="1:3" x14ac:dyDescent="0.25">
      <c r="A1761" t="s">
        <v>3599</v>
      </c>
      <c r="B1761" t="s">
        <v>6962</v>
      </c>
      <c r="C1761" s="1">
        <v>45791</v>
      </c>
    </row>
    <row r="1762" spans="1:3" x14ac:dyDescent="0.25">
      <c r="A1762" t="s">
        <v>3024</v>
      </c>
      <c r="B1762" t="s">
        <v>6962</v>
      </c>
      <c r="C1762" s="1">
        <v>45794</v>
      </c>
    </row>
    <row r="1763" spans="1:3" x14ac:dyDescent="0.25">
      <c r="A1763" t="s">
        <v>3023</v>
      </c>
      <c r="B1763" t="s">
        <v>6962</v>
      </c>
      <c r="C1763" s="1">
        <v>45824</v>
      </c>
    </row>
    <row r="1764" spans="1:3" x14ac:dyDescent="0.25">
      <c r="A1764" t="s">
        <v>3603</v>
      </c>
      <c r="B1764" t="s">
        <v>6962</v>
      </c>
      <c r="C1764" s="1">
        <v>45797</v>
      </c>
    </row>
    <row r="1765" spans="1:3" x14ac:dyDescent="0.25">
      <c r="A1765" t="s">
        <v>3605</v>
      </c>
      <c r="B1765" t="s">
        <v>6962</v>
      </c>
      <c r="C1765" s="1">
        <v>45794</v>
      </c>
    </row>
    <row r="1766" spans="1:3" x14ac:dyDescent="0.25">
      <c r="A1766" t="s">
        <v>3604</v>
      </c>
      <c r="B1766" t="s">
        <v>6962</v>
      </c>
      <c r="C1766" s="1">
        <v>45803</v>
      </c>
    </row>
    <row r="1767" spans="1:3" x14ac:dyDescent="0.25">
      <c r="A1767" t="s">
        <v>3027</v>
      </c>
      <c r="B1767" t="s">
        <v>6962</v>
      </c>
      <c r="C1767" s="1">
        <v>45810</v>
      </c>
    </row>
    <row r="1768" spans="1:3" x14ac:dyDescent="0.25">
      <c r="A1768" t="s">
        <v>3026</v>
      </c>
      <c r="B1768" t="s">
        <v>6962</v>
      </c>
      <c r="C1768" s="1">
        <v>45824</v>
      </c>
    </row>
    <row r="1769" spans="1:3" x14ac:dyDescent="0.25">
      <c r="A1769" t="s">
        <v>3025</v>
      </c>
      <c r="B1769" t="s">
        <v>39</v>
      </c>
      <c r="C1769" s="1"/>
    </row>
    <row r="1770" spans="1:3" x14ac:dyDescent="0.25">
      <c r="A1770" t="s">
        <v>3606</v>
      </c>
      <c r="B1770" t="s">
        <v>6963</v>
      </c>
      <c r="C1770" s="1"/>
    </row>
    <row r="1771" spans="1:3" x14ac:dyDescent="0.25">
      <c r="A1771" t="s">
        <v>2519</v>
      </c>
      <c r="B1771" t="s">
        <v>6962</v>
      </c>
      <c r="C1771" s="1">
        <v>45794</v>
      </c>
    </row>
    <row r="1772" spans="1:3" x14ac:dyDescent="0.25">
      <c r="A1772" t="s">
        <v>3591</v>
      </c>
      <c r="B1772" t="s">
        <v>6962</v>
      </c>
      <c r="C1772" s="1">
        <v>45793</v>
      </c>
    </row>
    <row r="1773" spans="1:3" x14ac:dyDescent="0.25">
      <c r="A1773" t="s">
        <v>3608</v>
      </c>
      <c r="B1773" t="s">
        <v>6962</v>
      </c>
      <c r="C1773" s="1">
        <v>45793</v>
      </c>
    </row>
    <row r="1774" spans="1:3" x14ac:dyDescent="0.25">
      <c r="A1774" t="s">
        <v>3022</v>
      </c>
      <c r="B1774" t="s">
        <v>6962</v>
      </c>
      <c r="C1774" s="1">
        <v>45792</v>
      </c>
    </row>
    <row r="1775" spans="1:3" x14ac:dyDescent="0.25">
      <c r="A1775" t="s">
        <v>3019</v>
      </c>
      <c r="B1775" t="s">
        <v>6962</v>
      </c>
      <c r="C1775" s="1">
        <v>45792</v>
      </c>
    </row>
    <row r="1776" spans="1:3" x14ac:dyDescent="0.25">
      <c r="A1776" t="s">
        <v>3609</v>
      </c>
      <c r="B1776" t="s">
        <v>6962</v>
      </c>
      <c r="C1776" s="1">
        <v>45798</v>
      </c>
    </row>
    <row r="1777" spans="1:3" x14ac:dyDescent="0.25">
      <c r="A1777" t="s">
        <v>3096</v>
      </c>
      <c r="B1777" t="s">
        <v>6962</v>
      </c>
      <c r="C1777" s="1">
        <v>45798</v>
      </c>
    </row>
    <row r="1778" spans="1:3" x14ac:dyDescent="0.25">
      <c r="A1778" t="s">
        <v>3615</v>
      </c>
      <c r="B1778" t="s">
        <v>6962</v>
      </c>
      <c r="C1778" s="1">
        <v>45799</v>
      </c>
    </row>
    <row r="1779" spans="1:3" x14ac:dyDescent="0.25">
      <c r="A1779" t="s">
        <v>3614</v>
      </c>
      <c r="B1779" t="s">
        <v>6962</v>
      </c>
      <c r="C1779" s="1">
        <v>45801</v>
      </c>
    </row>
    <row r="1780" spans="1:3" x14ac:dyDescent="0.25">
      <c r="A1780" t="s">
        <v>3613</v>
      </c>
      <c r="B1780" t="s">
        <v>6962</v>
      </c>
      <c r="C1780" s="1">
        <v>45849</v>
      </c>
    </row>
    <row r="1781" spans="1:3" x14ac:dyDescent="0.25">
      <c r="A1781" t="s">
        <v>3612</v>
      </c>
      <c r="B1781" t="s">
        <v>6962</v>
      </c>
      <c r="C1781" s="1">
        <v>45806</v>
      </c>
    </row>
    <row r="1782" spans="1:3" x14ac:dyDescent="0.25">
      <c r="A1782" t="s">
        <v>3611</v>
      </c>
      <c r="B1782" t="s">
        <v>6962</v>
      </c>
      <c r="C1782" s="1">
        <v>45793</v>
      </c>
    </row>
    <row r="1783" spans="1:3" x14ac:dyDescent="0.25">
      <c r="A1783" t="s">
        <v>3610</v>
      </c>
      <c r="B1783" t="s">
        <v>6962</v>
      </c>
      <c r="C1783" s="1">
        <v>45793</v>
      </c>
    </row>
    <row r="1784" spans="1:3" x14ac:dyDescent="0.25">
      <c r="A1784" t="s">
        <v>3029</v>
      </c>
      <c r="B1784" t="s">
        <v>6962</v>
      </c>
      <c r="C1784" s="1">
        <v>45811</v>
      </c>
    </row>
    <row r="1785" spans="1:3" x14ac:dyDescent="0.25">
      <c r="A1785" t="s">
        <v>3028</v>
      </c>
      <c r="B1785" t="s">
        <v>6962</v>
      </c>
      <c r="C1785" s="1">
        <v>45824</v>
      </c>
    </row>
    <row r="1786" spans="1:3" x14ac:dyDescent="0.25">
      <c r="A1786" t="s">
        <v>3616</v>
      </c>
      <c r="B1786" t="s">
        <v>6962</v>
      </c>
      <c r="C1786" s="1">
        <v>45825</v>
      </c>
    </row>
    <row r="1787" spans="1:3" x14ac:dyDescent="0.25">
      <c r="A1787" t="s">
        <v>3486</v>
      </c>
      <c r="B1787" t="s">
        <v>6962</v>
      </c>
      <c r="C1787" s="1">
        <v>45796</v>
      </c>
    </row>
    <row r="1788" spans="1:3" x14ac:dyDescent="0.25">
      <c r="A1788" t="s">
        <v>3486</v>
      </c>
      <c r="B1788" t="s">
        <v>6962</v>
      </c>
      <c r="C1788" s="1">
        <v>45796</v>
      </c>
    </row>
    <row r="1789" spans="1:3" x14ac:dyDescent="0.25">
      <c r="A1789" t="s">
        <v>3486</v>
      </c>
      <c r="B1789" t="s">
        <v>6962</v>
      </c>
      <c r="C1789" s="1">
        <v>45813</v>
      </c>
    </row>
    <row r="1790" spans="1:3" x14ac:dyDescent="0.25">
      <c r="A1790" t="s">
        <v>3030</v>
      </c>
      <c r="B1790" t="s">
        <v>6962</v>
      </c>
      <c r="C1790" s="1">
        <v>45812</v>
      </c>
    </row>
    <row r="1791" spans="1:3" x14ac:dyDescent="0.25">
      <c r="A1791" t="s">
        <v>3620</v>
      </c>
      <c r="B1791" t="s">
        <v>6963</v>
      </c>
      <c r="C1791" s="1"/>
    </row>
    <row r="1792" spans="1:3" x14ac:dyDescent="0.25">
      <c r="A1792" t="s">
        <v>3619</v>
      </c>
      <c r="B1792" t="s">
        <v>6962</v>
      </c>
      <c r="C1792" s="1">
        <v>45799</v>
      </c>
    </row>
    <row r="1793" spans="1:3" x14ac:dyDescent="0.25">
      <c r="A1793" t="s">
        <v>3618</v>
      </c>
      <c r="B1793" t="s">
        <v>6962</v>
      </c>
      <c r="C1793" s="1">
        <v>45819</v>
      </c>
    </row>
    <row r="1794" spans="1:3" x14ac:dyDescent="0.25">
      <c r="A1794" t="s">
        <v>3617</v>
      </c>
      <c r="B1794" t="s">
        <v>6964</v>
      </c>
      <c r="C1794" s="1">
        <v>45843</v>
      </c>
    </row>
    <row r="1795" spans="1:3" x14ac:dyDescent="0.25">
      <c r="A1795" t="s">
        <v>3621</v>
      </c>
      <c r="B1795" t="s">
        <v>6962</v>
      </c>
      <c r="C1795" s="1">
        <v>45812</v>
      </c>
    </row>
    <row r="1796" spans="1:3" x14ac:dyDescent="0.25">
      <c r="A1796" t="s">
        <v>3623</v>
      </c>
      <c r="B1796" t="s">
        <v>6962</v>
      </c>
      <c r="C1796" s="1">
        <v>45810</v>
      </c>
    </row>
    <row r="1797" spans="1:3" x14ac:dyDescent="0.25">
      <c r="A1797" t="s">
        <v>3097</v>
      </c>
      <c r="B1797" t="s">
        <v>6962</v>
      </c>
      <c r="C1797" s="1">
        <v>45804</v>
      </c>
    </row>
    <row r="1798" spans="1:3" x14ac:dyDescent="0.25">
      <c r="A1798" t="s">
        <v>3622</v>
      </c>
      <c r="B1798" t="s">
        <v>6962</v>
      </c>
      <c r="C1798" s="1">
        <v>45839</v>
      </c>
    </row>
    <row r="1799" spans="1:3" x14ac:dyDescent="0.25">
      <c r="A1799" t="s">
        <v>3031</v>
      </c>
      <c r="B1799" t="s">
        <v>6962</v>
      </c>
      <c r="C1799" s="1">
        <v>45824</v>
      </c>
    </row>
    <row r="1800" spans="1:3" x14ac:dyDescent="0.25">
      <c r="A1800" t="s">
        <v>3625</v>
      </c>
      <c r="B1800" t="s">
        <v>6963</v>
      </c>
      <c r="C1800" s="1"/>
    </row>
    <row r="1801" spans="1:3" x14ac:dyDescent="0.25">
      <c r="A1801" t="s">
        <v>3624</v>
      </c>
      <c r="B1801" t="s">
        <v>6962</v>
      </c>
      <c r="C1801" s="1">
        <v>45838</v>
      </c>
    </row>
    <row r="1802" spans="1:3" x14ac:dyDescent="0.25">
      <c r="A1802" t="s">
        <v>3100</v>
      </c>
      <c r="B1802" t="s">
        <v>6962</v>
      </c>
      <c r="C1802" s="1">
        <v>45803</v>
      </c>
    </row>
    <row r="1803" spans="1:3" x14ac:dyDescent="0.25">
      <c r="A1803" t="s">
        <v>3100</v>
      </c>
      <c r="B1803" t="s">
        <v>6962</v>
      </c>
      <c r="C1803" s="1">
        <v>45803</v>
      </c>
    </row>
    <row r="1804" spans="1:3" x14ac:dyDescent="0.25">
      <c r="A1804" t="s">
        <v>3626</v>
      </c>
      <c r="B1804" t="s">
        <v>6962</v>
      </c>
      <c r="C1804" s="1">
        <v>45810</v>
      </c>
    </row>
    <row r="1805" spans="1:3" x14ac:dyDescent="0.25">
      <c r="A1805" t="s">
        <v>3553</v>
      </c>
      <c r="B1805" t="s">
        <v>6962</v>
      </c>
      <c r="C1805" s="1">
        <v>45848</v>
      </c>
    </row>
    <row r="1806" spans="1:3" x14ac:dyDescent="0.25">
      <c r="A1806" t="s">
        <v>3553</v>
      </c>
      <c r="B1806" t="s">
        <v>39</v>
      </c>
      <c r="C1806" s="1"/>
    </row>
    <row r="1807" spans="1:3" x14ac:dyDescent="0.25">
      <c r="A1807" t="s">
        <v>3636</v>
      </c>
      <c r="B1807" t="s">
        <v>6962</v>
      </c>
      <c r="C1807" s="1">
        <v>45803</v>
      </c>
    </row>
    <row r="1808" spans="1:3" x14ac:dyDescent="0.25">
      <c r="A1808" t="s">
        <v>6845</v>
      </c>
      <c r="B1808" t="s">
        <v>6963</v>
      </c>
      <c r="C1808" s="1"/>
    </row>
    <row r="1809" spans="1:3" x14ac:dyDescent="0.25">
      <c r="A1809" t="s">
        <v>3101</v>
      </c>
      <c r="B1809" t="s">
        <v>6964</v>
      </c>
      <c r="C1809" s="1">
        <v>45817</v>
      </c>
    </row>
    <row r="1810" spans="1:3" x14ac:dyDescent="0.25">
      <c r="A1810" t="s">
        <v>3635</v>
      </c>
      <c r="B1810" t="s">
        <v>6963</v>
      </c>
      <c r="C1810" s="1"/>
    </row>
    <row r="1811" spans="1:3" x14ac:dyDescent="0.25">
      <c r="A1811" t="s">
        <v>3627</v>
      </c>
      <c r="B1811" t="s">
        <v>6962</v>
      </c>
      <c r="C1811" s="1">
        <v>45808</v>
      </c>
    </row>
    <row r="1812" spans="1:3" x14ac:dyDescent="0.25">
      <c r="A1812" t="s">
        <v>3099</v>
      </c>
      <c r="B1812" t="s">
        <v>6962</v>
      </c>
      <c r="C1812" s="1">
        <v>45804</v>
      </c>
    </row>
    <row r="1813" spans="1:3" x14ac:dyDescent="0.25">
      <c r="A1813" t="s">
        <v>3634</v>
      </c>
      <c r="B1813" t="s">
        <v>6962</v>
      </c>
      <c r="C1813" s="1">
        <v>45832</v>
      </c>
    </row>
    <row r="1814" spans="1:3" x14ac:dyDescent="0.25">
      <c r="A1814" t="s">
        <v>2549</v>
      </c>
      <c r="B1814" t="s">
        <v>6962</v>
      </c>
      <c r="C1814" s="1">
        <v>45832</v>
      </c>
    </row>
    <row r="1815" spans="1:3" x14ac:dyDescent="0.25">
      <c r="A1815" t="s">
        <v>3098</v>
      </c>
      <c r="B1815" t="s">
        <v>6962</v>
      </c>
      <c r="C1815" s="1">
        <v>45810</v>
      </c>
    </row>
    <row r="1816" spans="1:3" x14ac:dyDescent="0.25">
      <c r="A1816" t="s">
        <v>3098</v>
      </c>
      <c r="B1816" t="s">
        <v>6962</v>
      </c>
      <c r="C1816" s="1">
        <v>45810</v>
      </c>
    </row>
    <row r="1817" spans="1:3" x14ac:dyDescent="0.25">
      <c r="A1817" t="s">
        <v>3633</v>
      </c>
      <c r="B1817" t="s">
        <v>6962</v>
      </c>
      <c r="C1817" s="1">
        <v>45798</v>
      </c>
    </row>
    <row r="1818" spans="1:3" x14ac:dyDescent="0.25">
      <c r="A1818" t="s">
        <v>3632</v>
      </c>
      <c r="B1818" t="s">
        <v>6962</v>
      </c>
      <c r="C1818" s="1">
        <v>45819</v>
      </c>
    </row>
    <row r="1819" spans="1:3" x14ac:dyDescent="0.25">
      <c r="A1819" t="s">
        <v>6846</v>
      </c>
      <c r="B1819" t="s">
        <v>6963</v>
      </c>
      <c r="C1819" s="1"/>
    </row>
    <row r="1820" spans="1:3" x14ac:dyDescent="0.25">
      <c r="A1820" t="s">
        <v>3631</v>
      </c>
      <c r="B1820" t="s">
        <v>6962</v>
      </c>
      <c r="C1820" s="1">
        <v>45799</v>
      </c>
    </row>
    <row r="1821" spans="1:3" x14ac:dyDescent="0.25">
      <c r="A1821" t="s">
        <v>3630</v>
      </c>
      <c r="B1821" t="s">
        <v>6962</v>
      </c>
      <c r="C1821" s="1">
        <v>45824</v>
      </c>
    </row>
    <row r="1822" spans="1:3" x14ac:dyDescent="0.25">
      <c r="A1822" t="s">
        <v>3630</v>
      </c>
      <c r="B1822" t="s">
        <v>6962</v>
      </c>
      <c r="C1822" s="1">
        <v>45817</v>
      </c>
    </row>
    <row r="1823" spans="1:3" x14ac:dyDescent="0.25">
      <c r="A1823" t="s">
        <v>3629</v>
      </c>
      <c r="B1823" t="s">
        <v>6962</v>
      </c>
      <c r="C1823" s="1">
        <v>45805</v>
      </c>
    </row>
    <row r="1824" spans="1:3" x14ac:dyDescent="0.25">
      <c r="A1824" t="s">
        <v>3628</v>
      </c>
      <c r="B1824" t="s">
        <v>39</v>
      </c>
      <c r="C1824" s="1"/>
    </row>
    <row r="1825" spans="1:3" x14ac:dyDescent="0.25">
      <c r="A1825" t="s">
        <v>3637</v>
      </c>
      <c r="B1825" t="s">
        <v>6962</v>
      </c>
      <c r="C1825" s="1">
        <v>45796</v>
      </c>
    </row>
    <row r="1826" spans="1:3" x14ac:dyDescent="0.25">
      <c r="A1826" t="s">
        <v>3635</v>
      </c>
      <c r="B1826" t="s">
        <v>6962</v>
      </c>
      <c r="C1826" s="1">
        <v>45815</v>
      </c>
    </row>
    <row r="1827" spans="1:3" x14ac:dyDescent="0.25">
      <c r="A1827" t="s">
        <v>3635</v>
      </c>
      <c r="B1827" t="s">
        <v>6963</v>
      </c>
      <c r="C1827" s="1"/>
    </row>
    <row r="1828" spans="1:3" x14ac:dyDescent="0.25">
      <c r="A1828" t="s">
        <v>3635</v>
      </c>
      <c r="B1828" t="s">
        <v>6963</v>
      </c>
      <c r="C1828" s="1"/>
    </row>
    <row r="1829" spans="1:3" x14ac:dyDescent="0.25">
      <c r="A1829" t="s">
        <v>3635</v>
      </c>
      <c r="B1829" t="s">
        <v>39</v>
      </c>
      <c r="C1829" s="1"/>
    </row>
    <row r="1830" spans="1:3" x14ac:dyDescent="0.25">
      <c r="A1830" t="s">
        <v>6847</v>
      </c>
      <c r="B1830" t="s">
        <v>6962</v>
      </c>
      <c r="C1830" s="1">
        <v>45716</v>
      </c>
    </row>
    <row r="1831" spans="1:3" x14ac:dyDescent="0.25">
      <c r="A1831" t="s">
        <v>3099</v>
      </c>
      <c r="B1831" t="s">
        <v>6962</v>
      </c>
      <c r="C1831" s="1">
        <v>45804</v>
      </c>
    </row>
    <row r="1832" spans="1:3" x14ac:dyDescent="0.25">
      <c r="A1832" t="s">
        <v>3641</v>
      </c>
      <c r="B1832" t="s">
        <v>6962</v>
      </c>
      <c r="C1832" s="1">
        <v>45799</v>
      </c>
    </row>
    <row r="1833" spans="1:3" x14ac:dyDescent="0.25">
      <c r="A1833" t="s">
        <v>3032</v>
      </c>
      <c r="B1833" t="s">
        <v>6962</v>
      </c>
      <c r="C1833" s="1">
        <v>45817</v>
      </c>
    </row>
    <row r="1834" spans="1:3" x14ac:dyDescent="0.25">
      <c r="A1834" t="s">
        <v>3640</v>
      </c>
      <c r="B1834" t="s">
        <v>6962</v>
      </c>
      <c r="C1834" s="1">
        <v>45799</v>
      </c>
    </row>
    <row r="1835" spans="1:3" x14ac:dyDescent="0.25">
      <c r="A1835" t="s">
        <v>3639</v>
      </c>
      <c r="B1835" t="s">
        <v>6962</v>
      </c>
      <c r="C1835" s="1">
        <v>45818</v>
      </c>
    </row>
    <row r="1836" spans="1:3" x14ac:dyDescent="0.25">
      <c r="A1836" t="s">
        <v>3638</v>
      </c>
      <c r="B1836" t="s">
        <v>6962</v>
      </c>
      <c r="C1836" s="1">
        <v>45801</v>
      </c>
    </row>
    <row r="1837" spans="1:3" x14ac:dyDescent="0.25">
      <c r="A1837" t="s">
        <v>3632</v>
      </c>
      <c r="B1837" t="s">
        <v>6963</v>
      </c>
      <c r="C1837" s="1"/>
    </row>
    <row r="1838" spans="1:3" x14ac:dyDescent="0.25">
      <c r="A1838" t="s">
        <v>3632</v>
      </c>
      <c r="B1838" t="s">
        <v>39</v>
      </c>
      <c r="C1838" s="1"/>
    </row>
    <row r="1839" spans="1:3" x14ac:dyDescent="0.25">
      <c r="A1839" t="s">
        <v>3632</v>
      </c>
      <c r="B1839" t="s">
        <v>6962</v>
      </c>
      <c r="C1839" s="1">
        <v>45805</v>
      </c>
    </row>
    <row r="1840" spans="1:3" x14ac:dyDescent="0.25">
      <c r="A1840" t="s">
        <v>3638</v>
      </c>
      <c r="B1840" t="s">
        <v>6962</v>
      </c>
      <c r="C1840" s="1">
        <v>45824</v>
      </c>
    </row>
    <row r="1841" spans="1:3" x14ac:dyDescent="0.25">
      <c r="A1841" t="s">
        <v>3644</v>
      </c>
      <c r="B1841" t="s">
        <v>6962</v>
      </c>
      <c r="C1841" s="1">
        <v>45796</v>
      </c>
    </row>
    <row r="1842" spans="1:3" x14ac:dyDescent="0.25">
      <c r="A1842" t="s">
        <v>3643</v>
      </c>
      <c r="B1842" t="s">
        <v>6962</v>
      </c>
      <c r="C1842" s="1">
        <v>45801</v>
      </c>
    </row>
    <row r="1843" spans="1:3" x14ac:dyDescent="0.25">
      <c r="A1843" t="s">
        <v>3642</v>
      </c>
      <c r="B1843" t="s">
        <v>6962</v>
      </c>
      <c r="C1843" s="1">
        <v>45799</v>
      </c>
    </row>
    <row r="1844" spans="1:3" x14ac:dyDescent="0.25">
      <c r="A1844" t="s">
        <v>3647</v>
      </c>
      <c r="B1844" t="s">
        <v>6962</v>
      </c>
      <c r="C1844" s="1">
        <v>45797</v>
      </c>
    </row>
    <row r="1845" spans="1:3" x14ac:dyDescent="0.25">
      <c r="A1845" t="s">
        <v>3646</v>
      </c>
      <c r="B1845" t="s">
        <v>6962</v>
      </c>
      <c r="C1845" s="1">
        <v>45801</v>
      </c>
    </row>
    <row r="1846" spans="1:3" x14ac:dyDescent="0.25">
      <c r="A1846" t="s">
        <v>3645</v>
      </c>
      <c r="B1846" t="s">
        <v>6962</v>
      </c>
      <c r="C1846" s="1">
        <v>45797</v>
      </c>
    </row>
    <row r="1847" spans="1:3" x14ac:dyDescent="0.25">
      <c r="A1847" t="s">
        <v>3648</v>
      </c>
      <c r="B1847" t="s">
        <v>6962</v>
      </c>
      <c r="C1847" s="1">
        <v>45807</v>
      </c>
    </row>
    <row r="1848" spans="1:3" x14ac:dyDescent="0.25">
      <c r="A1848" t="s">
        <v>3102</v>
      </c>
      <c r="B1848" t="s">
        <v>6963</v>
      </c>
      <c r="C1848" s="1"/>
    </row>
    <row r="1849" spans="1:3" x14ac:dyDescent="0.25">
      <c r="A1849" t="s">
        <v>3102</v>
      </c>
      <c r="B1849" t="s">
        <v>6963</v>
      </c>
      <c r="C1849" s="1"/>
    </row>
    <row r="1850" spans="1:3" x14ac:dyDescent="0.25">
      <c r="A1850" t="s">
        <v>3649</v>
      </c>
      <c r="B1850" t="s">
        <v>6962</v>
      </c>
      <c r="C1850" s="1">
        <v>45798</v>
      </c>
    </row>
    <row r="1851" spans="1:3" x14ac:dyDescent="0.25">
      <c r="A1851" t="s">
        <v>3103</v>
      </c>
      <c r="B1851" t="s">
        <v>6962</v>
      </c>
      <c r="C1851" s="1">
        <v>45815</v>
      </c>
    </row>
    <row r="1852" spans="1:3" x14ac:dyDescent="0.25">
      <c r="A1852" t="s">
        <v>2497</v>
      </c>
      <c r="B1852" t="s">
        <v>6964</v>
      </c>
      <c r="C1852" s="1">
        <v>45818</v>
      </c>
    </row>
    <row r="1853" spans="1:3" x14ac:dyDescent="0.25">
      <c r="A1853" t="s">
        <v>3662</v>
      </c>
      <c r="B1853" t="s">
        <v>6962</v>
      </c>
      <c r="C1853" s="1">
        <v>45825</v>
      </c>
    </row>
    <row r="1854" spans="1:3" x14ac:dyDescent="0.25">
      <c r="A1854" t="s">
        <v>3661</v>
      </c>
      <c r="B1854" t="s">
        <v>6962</v>
      </c>
      <c r="C1854" s="1">
        <v>45813</v>
      </c>
    </row>
    <row r="1855" spans="1:3" x14ac:dyDescent="0.25">
      <c r="A1855" t="s">
        <v>3660</v>
      </c>
      <c r="B1855" t="s">
        <v>6963</v>
      </c>
      <c r="C1855" s="1"/>
    </row>
    <row r="1856" spans="1:3" x14ac:dyDescent="0.25">
      <c r="A1856" t="s">
        <v>3659</v>
      </c>
      <c r="B1856" t="s">
        <v>6962</v>
      </c>
      <c r="C1856" s="1">
        <v>45813</v>
      </c>
    </row>
    <row r="1857" spans="1:3" x14ac:dyDescent="0.25">
      <c r="A1857" t="s">
        <v>3658</v>
      </c>
      <c r="B1857" t="s">
        <v>6962</v>
      </c>
      <c r="C1857" s="1">
        <v>45798</v>
      </c>
    </row>
    <row r="1858" spans="1:3" x14ac:dyDescent="0.25">
      <c r="A1858" t="s">
        <v>3657</v>
      </c>
      <c r="B1858" t="s">
        <v>6962</v>
      </c>
      <c r="C1858" s="1">
        <v>45808</v>
      </c>
    </row>
    <row r="1859" spans="1:3" x14ac:dyDescent="0.25">
      <c r="A1859" t="s">
        <v>3656</v>
      </c>
      <c r="B1859" t="s">
        <v>6962</v>
      </c>
      <c r="C1859" s="1">
        <v>45808</v>
      </c>
    </row>
    <row r="1860" spans="1:3" x14ac:dyDescent="0.25">
      <c r="A1860" t="s">
        <v>3655</v>
      </c>
      <c r="B1860" t="s">
        <v>6962</v>
      </c>
      <c r="C1860" s="1">
        <v>45804</v>
      </c>
    </row>
    <row r="1861" spans="1:3" x14ac:dyDescent="0.25">
      <c r="A1861" t="s">
        <v>3654</v>
      </c>
      <c r="B1861" t="s">
        <v>6962</v>
      </c>
      <c r="C1861" s="1">
        <v>45810</v>
      </c>
    </row>
    <row r="1862" spans="1:3" x14ac:dyDescent="0.25">
      <c r="A1862" t="s">
        <v>3653</v>
      </c>
      <c r="B1862" t="s">
        <v>6963</v>
      </c>
      <c r="C1862" s="1"/>
    </row>
    <row r="1863" spans="1:3" x14ac:dyDescent="0.25">
      <c r="A1863" t="s">
        <v>3652</v>
      </c>
      <c r="B1863" t="s">
        <v>6962</v>
      </c>
      <c r="C1863" s="1">
        <v>45848</v>
      </c>
    </row>
    <row r="1864" spans="1:3" x14ac:dyDescent="0.25">
      <c r="A1864" t="s">
        <v>3651</v>
      </c>
      <c r="B1864" t="s">
        <v>6962</v>
      </c>
      <c r="C1864" s="1">
        <v>45810</v>
      </c>
    </row>
    <row r="1865" spans="1:3" x14ac:dyDescent="0.25">
      <c r="A1865" t="s">
        <v>3650</v>
      </c>
      <c r="B1865" t="s">
        <v>6962</v>
      </c>
      <c r="C1865" s="1">
        <v>45810</v>
      </c>
    </row>
    <row r="1866" spans="1:3" x14ac:dyDescent="0.25">
      <c r="A1866" t="s">
        <v>2548</v>
      </c>
      <c r="B1866" t="s">
        <v>6962</v>
      </c>
      <c r="C1866" s="1">
        <v>45807</v>
      </c>
    </row>
    <row r="1867" spans="1:3" x14ac:dyDescent="0.25">
      <c r="A1867" t="s">
        <v>3658</v>
      </c>
      <c r="B1867" t="s">
        <v>6962</v>
      </c>
      <c r="C1867" s="1">
        <v>45834</v>
      </c>
    </row>
    <row r="1868" spans="1:3" x14ac:dyDescent="0.25">
      <c r="A1868" t="s">
        <v>2551</v>
      </c>
      <c r="B1868" t="s">
        <v>6962</v>
      </c>
      <c r="C1868" s="1">
        <v>45801</v>
      </c>
    </row>
    <row r="1869" spans="1:3" x14ac:dyDescent="0.25">
      <c r="A1869" t="s">
        <v>3663</v>
      </c>
      <c r="B1869" t="s">
        <v>6962</v>
      </c>
      <c r="C1869" s="1">
        <v>45801</v>
      </c>
    </row>
    <row r="1870" spans="1:3" x14ac:dyDescent="0.25">
      <c r="A1870" t="s">
        <v>3664</v>
      </c>
      <c r="B1870" t="s">
        <v>6962</v>
      </c>
      <c r="C1870" s="1">
        <v>45826</v>
      </c>
    </row>
    <row r="1871" spans="1:3" x14ac:dyDescent="0.25">
      <c r="A1871" t="s">
        <v>3665</v>
      </c>
      <c r="B1871" t="s">
        <v>6963</v>
      </c>
      <c r="C1871" s="1"/>
    </row>
    <row r="1872" spans="1:3" x14ac:dyDescent="0.25">
      <c r="A1872" t="s">
        <v>2554</v>
      </c>
      <c r="B1872" t="s">
        <v>6962</v>
      </c>
      <c r="C1872" s="1">
        <v>45832</v>
      </c>
    </row>
    <row r="1873" spans="1:3" x14ac:dyDescent="0.25">
      <c r="A1873" t="s">
        <v>2553</v>
      </c>
      <c r="B1873" t="s">
        <v>6962</v>
      </c>
      <c r="C1873" s="1">
        <v>45810</v>
      </c>
    </row>
    <row r="1874" spans="1:3" x14ac:dyDescent="0.25">
      <c r="A1874" t="s">
        <v>3034</v>
      </c>
      <c r="B1874" t="s">
        <v>6962</v>
      </c>
      <c r="C1874" s="1">
        <v>45810</v>
      </c>
    </row>
    <row r="1875" spans="1:3" x14ac:dyDescent="0.25">
      <c r="A1875" t="s">
        <v>3669</v>
      </c>
      <c r="B1875" t="s">
        <v>6962</v>
      </c>
      <c r="C1875" s="1">
        <v>45805</v>
      </c>
    </row>
    <row r="1876" spans="1:3" x14ac:dyDescent="0.25">
      <c r="A1876" t="s">
        <v>3033</v>
      </c>
      <c r="B1876" t="s">
        <v>6962</v>
      </c>
      <c r="C1876" s="1">
        <v>45819</v>
      </c>
    </row>
    <row r="1877" spans="1:3" x14ac:dyDescent="0.25">
      <c r="A1877" t="s">
        <v>3668</v>
      </c>
      <c r="B1877" t="s">
        <v>6962</v>
      </c>
      <c r="C1877" s="1">
        <v>45815</v>
      </c>
    </row>
    <row r="1878" spans="1:3" x14ac:dyDescent="0.25">
      <c r="A1878" t="s">
        <v>3667</v>
      </c>
      <c r="B1878" t="s">
        <v>6962</v>
      </c>
      <c r="C1878" s="1">
        <v>45800</v>
      </c>
    </row>
    <row r="1879" spans="1:3" x14ac:dyDescent="0.25">
      <c r="A1879" t="s">
        <v>3666</v>
      </c>
      <c r="B1879" t="s">
        <v>6962</v>
      </c>
      <c r="C1879" s="1">
        <v>45832</v>
      </c>
    </row>
    <row r="1880" spans="1:3" x14ac:dyDescent="0.25">
      <c r="A1880" t="s">
        <v>3670</v>
      </c>
      <c r="B1880" t="s">
        <v>6962</v>
      </c>
      <c r="C1880" s="1">
        <v>45797</v>
      </c>
    </row>
    <row r="1881" spans="1:3" x14ac:dyDescent="0.25">
      <c r="A1881" t="s">
        <v>3672</v>
      </c>
      <c r="B1881" t="s">
        <v>6962</v>
      </c>
      <c r="C1881" s="1">
        <v>45839</v>
      </c>
    </row>
    <row r="1882" spans="1:3" x14ac:dyDescent="0.25">
      <c r="A1882" t="s">
        <v>3671</v>
      </c>
      <c r="B1882" t="s">
        <v>6962</v>
      </c>
      <c r="C1882" s="1">
        <v>45827</v>
      </c>
    </row>
    <row r="1883" spans="1:3" x14ac:dyDescent="0.25">
      <c r="A1883" t="s">
        <v>3673</v>
      </c>
      <c r="B1883" t="s">
        <v>6962</v>
      </c>
      <c r="C1883" s="1">
        <v>45801</v>
      </c>
    </row>
    <row r="1884" spans="1:3" x14ac:dyDescent="0.25">
      <c r="A1884" t="s">
        <v>3674</v>
      </c>
      <c r="B1884" t="s">
        <v>6962</v>
      </c>
      <c r="C1884" s="1">
        <v>45805</v>
      </c>
    </row>
    <row r="1885" spans="1:3" x14ac:dyDescent="0.25">
      <c r="A1885" t="s">
        <v>3104</v>
      </c>
      <c r="B1885" t="s">
        <v>6962</v>
      </c>
      <c r="C1885" s="1">
        <v>45815</v>
      </c>
    </row>
    <row r="1886" spans="1:3" x14ac:dyDescent="0.25">
      <c r="A1886" t="s">
        <v>3035</v>
      </c>
      <c r="B1886" t="s">
        <v>6962</v>
      </c>
      <c r="C1886" s="1">
        <v>45800</v>
      </c>
    </row>
    <row r="1887" spans="1:3" x14ac:dyDescent="0.25">
      <c r="A1887" t="s">
        <v>3675</v>
      </c>
      <c r="B1887" t="s">
        <v>6962</v>
      </c>
      <c r="C1887" s="1">
        <v>45804</v>
      </c>
    </row>
    <row r="1888" spans="1:3" x14ac:dyDescent="0.25">
      <c r="A1888" t="s">
        <v>3677</v>
      </c>
      <c r="B1888" t="s">
        <v>6962</v>
      </c>
      <c r="C1888" s="1">
        <v>45804</v>
      </c>
    </row>
    <row r="1889" spans="1:3" x14ac:dyDescent="0.25">
      <c r="A1889" t="s">
        <v>3676</v>
      </c>
      <c r="B1889" t="s">
        <v>6962</v>
      </c>
      <c r="C1889" s="1">
        <v>45808</v>
      </c>
    </row>
    <row r="1890" spans="1:3" x14ac:dyDescent="0.25">
      <c r="A1890" t="s">
        <v>3037</v>
      </c>
      <c r="B1890" t="s">
        <v>6962</v>
      </c>
      <c r="C1890" s="1">
        <v>45824</v>
      </c>
    </row>
    <row r="1891" spans="1:3" x14ac:dyDescent="0.25">
      <c r="A1891" t="s">
        <v>3036</v>
      </c>
      <c r="B1891" t="s">
        <v>6962</v>
      </c>
      <c r="C1891" s="1">
        <v>45810</v>
      </c>
    </row>
    <row r="1892" spans="1:3" x14ac:dyDescent="0.25">
      <c r="A1892" t="s">
        <v>2536</v>
      </c>
      <c r="B1892" t="s">
        <v>6962</v>
      </c>
      <c r="C1892" s="1">
        <v>45799</v>
      </c>
    </row>
    <row r="1893" spans="1:3" x14ac:dyDescent="0.25">
      <c r="A1893" t="s">
        <v>3678</v>
      </c>
      <c r="B1893" t="s">
        <v>6962</v>
      </c>
      <c r="C1893" s="1">
        <v>45838</v>
      </c>
    </row>
    <row r="1894" spans="1:3" x14ac:dyDescent="0.25">
      <c r="A1894" t="s">
        <v>3105</v>
      </c>
      <c r="B1894" t="s">
        <v>6963</v>
      </c>
      <c r="C1894" s="1"/>
    </row>
    <row r="1895" spans="1:3" x14ac:dyDescent="0.25">
      <c r="A1895" t="s">
        <v>3105</v>
      </c>
      <c r="B1895" t="s">
        <v>6963</v>
      </c>
      <c r="C1895" s="1"/>
    </row>
    <row r="1896" spans="1:3" x14ac:dyDescent="0.25">
      <c r="A1896" t="s">
        <v>3106</v>
      </c>
      <c r="B1896" t="s">
        <v>6962</v>
      </c>
      <c r="C1896" s="1">
        <v>45817</v>
      </c>
    </row>
    <row r="1897" spans="1:3" x14ac:dyDescent="0.25">
      <c r="A1897" t="s">
        <v>3107</v>
      </c>
      <c r="B1897" t="s">
        <v>6962</v>
      </c>
      <c r="C1897" s="1">
        <v>45817</v>
      </c>
    </row>
    <row r="1898" spans="1:3" x14ac:dyDescent="0.25">
      <c r="A1898" t="s">
        <v>3680</v>
      </c>
      <c r="B1898" t="s">
        <v>6962</v>
      </c>
      <c r="C1898" s="1">
        <v>45814</v>
      </c>
    </row>
    <row r="1899" spans="1:3" x14ac:dyDescent="0.25">
      <c r="A1899" t="s">
        <v>3680</v>
      </c>
      <c r="B1899" t="s">
        <v>6963</v>
      </c>
      <c r="C1899" s="1"/>
    </row>
    <row r="1900" spans="1:3" x14ac:dyDescent="0.25">
      <c r="A1900" t="s">
        <v>3680</v>
      </c>
      <c r="B1900" t="s">
        <v>6962</v>
      </c>
      <c r="C1900" s="1">
        <v>45808</v>
      </c>
    </row>
    <row r="1901" spans="1:3" x14ac:dyDescent="0.25">
      <c r="A1901" t="s">
        <v>3680</v>
      </c>
      <c r="B1901" t="s">
        <v>39</v>
      </c>
      <c r="C1901" s="1"/>
    </row>
    <row r="1902" spans="1:3" x14ac:dyDescent="0.25">
      <c r="A1902" t="s">
        <v>3680</v>
      </c>
      <c r="B1902" t="s">
        <v>6962</v>
      </c>
      <c r="C1902" s="1">
        <v>45811</v>
      </c>
    </row>
    <row r="1903" spans="1:3" x14ac:dyDescent="0.25">
      <c r="A1903" t="s">
        <v>3679</v>
      </c>
      <c r="B1903" t="s">
        <v>6962</v>
      </c>
      <c r="C1903" s="1">
        <v>45810</v>
      </c>
    </row>
    <row r="1904" spans="1:3" x14ac:dyDescent="0.25">
      <c r="A1904" t="s">
        <v>3108</v>
      </c>
      <c r="B1904" t="s">
        <v>6962</v>
      </c>
      <c r="C1904" s="1">
        <v>45830</v>
      </c>
    </row>
    <row r="1905" spans="1:3" x14ac:dyDescent="0.25">
      <c r="A1905" t="s">
        <v>3681</v>
      </c>
      <c r="B1905" t="s">
        <v>6962</v>
      </c>
      <c r="C1905" s="1">
        <v>45800</v>
      </c>
    </row>
    <row r="1906" spans="1:3" x14ac:dyDescent="0.25">
      <c r="A1906" t="s">
        <v>3109</v>
      </c>
      <c r="B1906" t="s">
        <v>6962</v>
      </c>
      <c r="C1906" s="1">
        <v>45815</v>
      </c>
    </row>
    <row r="1907" spans="1:3" x14ac:dyDescent="0.25">
      <c r="A1907" t="s">
        <v>3109</v>
      </c>
      <c r="B1907" t="s">
        <v>6962</v>
      </c>
      <c r="C1907" s="1">
        <v>45815</v>
      </c>
    </row>
    <row r="1908" spans="1:3" x14ac:dyDescent="0.25">
      <c r="A1908" t="s">
        <v>3682</v>
      </c>
      <c r="B1908" t="s">
        <v>6962</v>
      </c>
      <c r="C1908" s="1">
        <v>45803</v>
      </c>
    </row>
    <row r="1909" spans="1:3" x14ac:dyDescent="0.25">
      <c r="A1909" t="s">
        <v>3096</v>
      </c>
      <c r="B1909" t="s">
        <v>6962</v>
      </c>
      <c r="C1909" s="1">
        <v>45798</v>
      </c>
    </row>
    <row r="1910" spans="1:3" x14ac:dyDescent="0.25">
      <c r="A1910" t="s">
        <v>3684</v>
      </c>
      <c r="B1910" t="s">
        <v>6962</v>
      </c>
      <c r="C1910" s="1">
        <v>45801</v>
      </c>
    </row>
    <row r="1911" spans="1:3" x14ac:dyDescent="0.25">
      <c r="A1911" t="s">
        <v>3683</v>
      </c>
      <c r="B1911" t="s">
        <v>6963</v>
      </c>
      <c r="C1911" s="1"/>
    </row>
    <row r="1912" spans="1:3" x14ac:dyDescent="0.25">
      <c r="A1912" t="s">
        <v>2555</v>
      </c>
      <c r="B1912" t="s">
        <v>6962</v>
      </c>
      <c r="C1912" s="1">
        <v>45850</v>
      </c>
    </row>
    <row r="1913" spans="1:3" x14ac:dyDescent="0.25">
      <c r="A1913" t="s">
        <v>6848</v>
      </c>
      <c r="B1913" t="s">
        <v>6963</v>
      </c>
      <c r="C1913" s="1"/>
    </row>
    <row r="1914" spans="1:3" x14ac:dyDescent="0.25">
      <c r="A1914" t="s">
        <v>3685</v>
      </c>
      <c r="B1914" t="s">
        <v>6962</v>
      </c>
      <c r="C1914" s="1">
        <v>45811</v>
      </c>
    </row>
    <row r="1915" spans="1:3" x14ac:dyDescent="0.25">
      <c r="A1915" t="s">
        <v>3686</v>
      </c>
      <c r="B1915" t="s">
        <v>6962</v>
      </c>
      <c r="C1915" s="1">
        <v>45803</v>
      </c>
    </row>
    <row r="1916" spans="1:3" x14ac:dyDescent="0.25">
      <c r="A1916" t="s">
        <v>2557</v>
      </c>
      <c r="B1916" t="s">
        <v>6962</v>
      </c>
      <c r="C1916" s="1">
        <v>45814</v>
      </c>
    </row>
    <row r="1917" spans="1:3" x14ac:dyDescent="0.25">
      <c r="A1917" t="s">
        <v>2556</v>
      </c>
      <c r="B1917" t="s">
        <v>39</v>
      </c>
      <c r="C1917" s="1"/>
    </row>
    <row r="1918" spans="1:3" x14ac:dyDescent="0.25">
      <c r="A1918" t="s">
        <v>3687</v>
      </c>
      <c r="B1918" t="s">
        <v>6962</v>
      </c>
      <c r="C1918" s="1">
        <v>45827</v>
      </c>
    </row>
    <row r="1919" spans="1:3" x14ac:dyDescent="0.25">
      <c r="A1919" t="s">
        <v>2558</v>
      </c>
      <c r="B1919" t="s">
        <v>6962</v>
      </c>
      <c r="C1919" s="1">
        <v>45825</v>
      </c>
    </row>
    <row r="1920" spans="1:3" x14ac:dyDescent="0.25">
      <c r="A1920" t="s">
        <v>2559</v>
      </c>
      <c r="B1920" t="s">
        <v>6962</v>
      </c>
      <c r="C1920" s="1">
        <v>45842</v>
      </c>
    </row>
    <row r="1921" spans="1:3" x14ac:dyDescent="0.25">
      <c r="A1921" t="s">
        <v>3689</v>
      </c>
      <c r="B1921" t="s">
        <v>6962</v>
      </c>
      <c r="C1921" s="1">
        <v>45803</v>
      </c>
    </row>
    <row r="1922" spans="1:3" x14ac:dyDescent="0.25">
      <c r="A1922" t="s">
        <v>3689</v>
      </c>
      <c r="B1922" t="s">
        <v>6962</v>
      </c>
      <c r="C1922" s="1">
        <v>45815</v>
      </c>
    </row>
    <row r="1923" spans="1:3" x14ac:dyDescent="0.25">
      <c r="A1923" t="s">
        <v>3043</v>
      </c>
      <c r="B1923" t="s">
        <v>6962</v>
      </c>
      <c r="C1923" s="1">
        <v>45810</v>
      </c>
    </row>
    <row r="1924" spans="1:3" x14ac:dyDescent="0.25">
      <c r="A1924" t="s">
        <v>3042</v>
      </c>
      <c r="B1924" t="s">
        <v>6962</v>
      </c>
      <c r="C1924" s="1">
        <v>45820</v>
      </c>
    </row>
    <row r="1925" spans="1:3" x14ac:dyDescent="0.25">
      <c r="A1925" t="s">
        <v>3041</v>
      </c>
      <c r="B1925" t="s">
        <v>6962</v>
      </c>
      <c r="C1925" s="1">
        <v>45822</v>
      </c>
    </row>
    <row r="1926" spans="1:3" x14ac:dyDescent="0.25">
      <c r="A1926" t="s">
        <v>3692</v>
      </c>
      <c r="B1926" t="s">
        <v>6962</v>
      </c>
      <c r="C1926" s="1">
        <v>45801</v>
      </c>
    </row>
    <row r="1927" spans="1:3" x14ac:dyDescent="0.25">
      <c r="A1927" t="s">
        <v>3040</v>
      </c>
      <c r="B1927" t="s">
        <v>6962</v>
      </c>
      <c r="C1927" s="1">
        <v>45810</v>
      </c>
    </row>
    <row r="1928" spans="1:3" x14ac:dyDescent="0.25">
      <c r="A1928" t="s">
        <v>3039</v>
      </c>
      <c r="B1928" t="s">
        <v>6962</v>
      </c>
      <c r="C1928" s="1">
        <v>45824</v>
      </c>
    </row>
    <row r="1929" spans="1:3" x14ac:dyDescent="0.25">
      <c r="A1929" t="s">
        <v>3038</v>
      </c>
      <c r="B1929" t="s">
        <v>6962</v>
      </c>
      <c r="C1929" s="1">
        <v>45820</v>
      </c>
    </row>
    <row r="1930" spans="1:3" x14ac:dyDescent="0.25">
      <c r="A1930" t="s">
        <v>3691</v>
      </c>
      <c r="B1930" t="s">
        <v>6962</v>
      </c>
      <c r="C1930" s="1">
        <v>45824</v>
      </c>
    </row>
    <row r="1931" spans="1:3" x14ac:dyDescent="0.25">
      <c r="A1931" t="s">
        <v>3690</v>
      </c>
      <c r="B1931" t="s">
        <v>6962</v>
      </c>
      <c r="C1931" s="1">
        <v>45806</v>
      </c>
    </row>
    <row r="1932" spans="1:3" x14ac:dyDescent="0.25">
      <c r="A1932" t="s">
        <v>3044</v>
      </c>
      <c r="B1932" t="s">
        <v>6962</v>
      </c>
      <c r="C1932" s="1">
        <v>45820</v>
      </c>
    </row>
    <row r="1933" spans="1:3" x14ac:dyDescent="0.25">
      <c r="A1933" t="s">
        <v>3693</v>
      </c>
      <c r="B1933" t="s">
        <v>6962</v>
      </c>
      <c r="C1933" s="1">
        <v>45825</v>
      </c>
    </row>
    <row r="1934" spans="1:3" x14ac:dyDescent="0.25">
      <c r="A1934" t="s">
        <v>3110</v>
      </c>
      <c r="B1934" t="s">
        <v>6962</v>
      </c>
      <c r="C1934" s="1">
        <v>45808</v>
      </c>
    </row>
    <row r="1935" spans="1:3" x14ac:dyDescent="0.25">
      <c r="A1935" t="s">
        <v>3110</v>
      </c>
      <c r="B1935" t="s">
        <v>6962</v>
      </c>
      <c r="C1935" s="1">
        <v>45808</v>
      </c>
    </row>
    <row r="1936" spans="1:3" x14ac:dyDescent="0.25">
      <c r="A1936" t="s">
        <v>3695</v>
      </c>
      <c r="B1936" t="s">
        <v>6962</v>
      </c>
      <c r="C1936" s="1">
        <v>45807</v>
      </c>
    </row>
    <row r="1937" spans="1:3" x14ac:dyDescent="0.25">
      <c r="A1937" t="s">
        <v>3694</v>
      </c>
      <c r="B1937" t="s">
        <v>6962</v>
      </c>
      <c r="C1937" s="1">
        <v>45801</v>
      </c>
    </row>
    <row r="1938" spans="1:3" x14ac:dyDescent="0.25">
      <c r="A1938" t="s">
        <v>3592</v>
      </c>
      <c r="B1938" t="s">
        <v>6962</v>
      </c>
      <c r="C1938" s="1">
        <v>45813</v>
      </c>
    </row>
    <row r="1939" spans="1:3" x14ac:dyDescent="0.25">
      <c r="A1939" t="s">
        <v>3696</v>
      </c>
      <c r="B1939" t="s">
        <v>6962</v>
      </c>
      <c r="C1939" s="1">
        <v>45836</v>
      </c>
    </row>
    <row r="1940" spans="1:3" x14ac:dyDescent="0.25">
      <c r="A1940" t="s">
        <v>3696</v>
      </c>
      <c r="B1940" t="s">
        <v>6962</v>
      </c>
      <c r="C1940" s="1">
        <v>45819</v>
      </c>
    </row>
    <row r="1941" spans="1:3" x14ac:dyDescent="0.25">
      <c r="A1941" t="s">
        <v>3696</v>
      </c>
      <c r="B1941" t="s">
        <v>6962</v>
      </c>
      <c r="C1941" s="1">
        <v>45819</v>
      </c>
    </row>
    <row r="1942" spans="1:3" x14ac:dyDescent="0.25">
      <c r="A1942" t="s">
        <v>3696</v>
      </c>
      <c r="B1942" t="s">
        <v>6962</v>
      </c>
      <c r="C1942" s="1">
        <v>45836</v>
      </c>
    </row>
    <row r="1943" spans="1:3" x14ac:dyDescent="0.25">
      <c r="A1943" t="s">
        <v>3696</v>
      </c>
      <c r="B1943" t="s">
        <v>6962</v>
      </c>
      <c r="C1943" s="1">
        <v>45836</v>
      </c>
    </row>
    <row r="1944" spans="1:3" x14ac:dyDescent="0.25">
      <c r="A1944" t="s">
        <v>3698</v>
      </c>
      <c r="B1944" t="s">
        <v>39</v>
      </c>
      <c r="C1944" s="1"/>
    </row>
    <row r="1945" spans="1:3" x14ac:dyDescent="0.25">
      <c r="A1945" t="s">
        <v>3697</v>
      </c>
      <c r="B1945" t="s">
        <v>6963</v>
      </c>
      <c r="C1945" s="1"/>
    </row>
    <row r="1946" spans="1:3" x14ac:dyDescent="0.25">
      <c r="A1946" t="s">
        <v>3046</v>
      </c>
      <c r="B1946" t="s">
        <v>6962</v>
      </c>
      <c r="C1946" s="1">
        <v>45813</v>
      </c>
    </row>
    <row r="1947" spans="1:3" x14ac:dyDescent="0.25">
      <c r="A1947" t="s">
        <v>3045</v>
      </c>
      <c r="B1947" t="s">
        <v>6962</v>
      </c>
      <c r="C1947" s="1">
        <v>45812</v>
      </c>
    </row>
    <row r="1948" spans="1:3" x14ac:dyDescent="0.25">
      <c r="A1948" t="s">
        <v>3699</v>
      </c>
      <c r="B1948" t="s">
        <v>6962</v>
      </c>
      <c r="C1948" s="1">
        <v>45828</v>
      </c>
    </row>
    <row r="1949" spans="1:3" x14ac:dyDescent="0.25">
      <c r="A1949" t="s">
        <v>3700</v>
      </c>
      <c r="B1949" t="s">
        <v>6962</v>
      </c>
      <c r="C1949" s="1">
        <v>45812</v>
      </c>
    </row>
    <row r="1950" spans="1:3" x14ac:dyDescent="0.25">
      <c r="A1950" t="s">
        <v>3700</v>
      </c>
      <c r="B1950" t="s">
        <v>6962</v>
      </c>
      <c r="C1950" s="1">
        <v>45804</v>
      </c>
    </row>
    <row r="1951" spans="1:3" x14ac:dyDescent="0.25">
      <c r="A1951" t="s">
        <v>3700</v>
      </c>
      <c r="B1951" t="s">
        <v>6962</v>
      </c>
      <c r="C1951" s="1">
        <v>45834</v>
      </c>
    </row>
    <row r="1952" spans="1:3" x14ac:dyDescent="0.25">
      <c r="A1952" t="s">
        <v>3700</v>
      </c>
      <c r="B1952" t="s">
        <v>6962</v>
      </c>
      <c r="C1952" s="1">
        <v>45805</v>
      </c>
    </row>
    <row r="1953" spans="1:3" x14ac:dyDescent="0.25">
      <c r="A1953" t="s">
        <v>3047</v>
      </c>
      <c r="B1953" t="s">
        <v>6962</v>
      </c>
      <c r="C1953" s="1">
        <v>45810</v>
      </c>
    </row>
    <row r="1954" spans="1:3" x14ac:dyDescent="0.25">
      <c r="A1954" t="s">
        <v>3702</v>
      </c>
      <c r="B1954" t="s">
        <v>6962</v>
      </c>
      <c r="C1954" s="1">
        <v>45803</v>
      </c>
    </row>
    <row r="1955" spans="1:3" x14ac:dyDescent="0.25">
      <c r="A1955" t="s">
        <v>2563</v>
      </c>
      <c r="B1955" t="s">
        <v>6962</v>
      </c>
      <c r="C1955" s="1">
        <v>45820</v>
      </c>
    </row>
    <row r="1956" spans="1:3" x14ac:dyDescent="0.25">
      <c r="A1956" t="s">
        <v>6849</v>
      </c>
      <c r="B1956" t="s">
        <v>6963</v>
      </c>
      <c r="C1956" s="1"/>
    </row>
    <row r="1957" spans="1:3" x14ac:dyDescent="0.25">
      <c r="A1957" t="s">
        <v>2562</v>
      </c>
      <c r="B1957" t="s">
        <v>6962</v>
      </c>
      <c r="C1957" s="1">
        <v>45830</v>
      </c>
    </row>
    <row r="1958" spans="1:3" x14ac:dyDescent="0.25">
      <c r="A1958" t="s">
        <v>2561</v>
      </c>
      <c r="B1958" t="s">
        <v>6962</v>
      </c>
      <c r="C1958" s="1">
        <v>45850</v>
      </c>
    </row>
    <row r="1959" spans="1:3" x14ac:dyDescent="0.25">
      <c r="A1959" t="s">
        <v>3048</v>
      </c>
      <c r="B1959" t="s">
        <v>6962</v>
      </c>
      <c r="C1959" s="1">
        <v>45813</v>
      </c>
    </row>
    <row r="1960" spans="1:3" x14ac:dyDescent="0.25">
      <c r="A1960" t="s">
        <v>3703</v>
      </c>
      <c r="B1960" t="s">
        <v>6962</v>
      </c>
      <c r="C1960" s="1">
        <v>45834</v>
      </c>
    </row>
    <row r="1961" spans="1:3" x14ac:dyDescent="0.25">
      <c r="A1961" t="s">
        <v>3703</v>
      </c>
      <c r="B1961" t="s">
        <v>6962</v>
      </c>
      <c r="C1961" s="1">
        <v>45806</v>
      </c>
    </row>
    <row r="1962" spans="1:3" x14ac:dyDescent="0.25">
      <c r="A1962" t="s">
        <v>3704</v>
      </c>
      <c r="B1962" t="s">
        <v>6962</v>
      </c>
      <c r="C1962" s="1">
        <v>45804</v>
      </c>
    </row>
    <row r="1963" spans="1:3" x14ac:dyDescent="0.25">
      <c r="A1963" t="s">
        <v>3049</v>
      </c>
      <c r="B1963" t="s">
        <v>6962</v>
      </c>
      <c r="C1963" s="1">
        <v>45822</v>
      </c>
    </row>
    <row r="1964" spans="1:3" x14ac:dyDescent="0.25">
      <c r="A1964" t="s">
        <v>3705</v>
      </c>
      <c r="B1964" t="s">
        <v>6962</v>
      </c>
      <c r="C1964" s="1">
        <v>45813</v>
      </c>
    </row>
    <row r="1965" spans="1:3" x14ac:dyDescent="0.25">
      <c r="A1965" t="s">
        <v>3115</v>
      </c>
      <c r="B1965" t="s">
        <v>6962</v>
      </c>
      <c r="C1965" s="1">
        <v>45817</v>
      </c>
    </row>
    <row r="1966" spans="1:3" x14ac:dyDescent="0.25">
      <c r="A1966" t="s">
        <v>3114</v>
      </c>
      <c r="B1966" t="s">
        <v>6962</v>
      </c>
      <c r="C1966" s="1">
        <v>45822</v>
      </c>
    </row>
    <row r="1967" spans="1:3" x14ac:dyDescent="0.25">
      <c r="A1967" t="s">
        <v>3113</v>
      </c>
      <c r="B1967" t="s">
        <v>6962</v>
      </c>
      <c r="C1967" s="1">
        <v>45835</v>
      </c>
    </row>
    <row r="1968" spans="1:3" x14ac:dyDescent="0.25">
      <c r="A1968" t="s">
        <v>3709</v>
      </c>
      <c r="B1968" t="s">
        <v>6962</v>
      </c>
      <c r="C1968" s="1">
        <v>45820</v>
      </c>
    </row>
    <row r="1969" spans="1:3" x14ac:dyDescent="0.25">
      <c r="A1969" t="s">
        <v>3112</v>
      </c>
      <c r="B1969" t="s">
        <v>6962</v>
      </c>
      <c r="C1969" s="1">
        <v>45817</v>
      </c>
    </row>
    <row r="1970" spans="1:3" x14ac:dyDescent="0.25">
      <c r="A1970" t="s">
        <v>3708</v>
      </c>
      <c r="B1970" t="s">
        <v>6962</v>
      </c>
      <c r="C1970" s="1">
        <v>45806</v>
      </c>
    </row>
    <row r="1971" spans="1:3" x14ac:dyDescent="0.25">
      <c r="A1971" t="s">
        <v>3707</v>
      </c>
      <c r="B1971" t="s">
        <v>6962</v>
      </c>
      <c r="C1971" s="1">
        <v>45811</v>
      </c>
    </row>
    <row r="1972" spans="1:3" x14ac:dyDescent="0.25">
      <c r="A1972" t="s">
        <v>3706</v>
      </c>
      <c r="B1972" t="s">
        <v>6962</v>
      </c>
      <c r="C1972" s="1">
        <v>45819</v>
      </c>
    </row>
    <row r="1973" spans="1:3" x14ac:dyDescent="0.25">
      <c r="A1973" t="s">
        <v>3050</v>
      </c>
      <c r="B1973" t="s">
        <v>6962</v>
      </c>
      <c r="C1973" s="1">
        <v>45810</v>
      </c>
    </row>
    <row r="1974" spans="1:3" x14ac:dyDescent="0.25">
      <c r="A1974" t="s">
        <v>3710</v>
      </c>
      <c r="B1974" t="s">
        <v>6964</v>
      </c>
      <c r="C1974" s="1">
        <v>45826</v>
      </c>
    </row>
    <row r="1975" spans="1:3" x14ac:dyDescent="0.25">
      <c r="A1975" t="s">
        <v>2550</v>
      </c>
      <c r="B1975" t="s">
        <v>6962</v>
      </c>
      <c r="C1975" s="1">
        <v>45807</v>
      </c>
    </row>
    <row r="1976" spans="1:3" x14ac:dyDescent="0.25">
      <c r="A1976" t="s">
        <v>3711</v>
      </c>
      <c r="B1976" t="s">
        <v>6962</v>
      </c>
      <c r="C1976" s="1">
        <v>45834</v>
      </c>
    </row>
    <row r="1977" spans="1:3" x14ac:dyDescent="0.25">
      <c r="A1977" t="s">
        <v>3711</v>
      </c>
      <c r="B1977" t="s">
        <v>6962</v>
      </c>
      <c r="C1977" s="1">
        <v>45817</v>
      </c>
    </row>
    <row r="1978" spans="1:3" x14ac:dyDescent="0.25">
      <c r="A1978" t="s">
        <v>3711</v>
      </c>
      <c r="B1978" t="s">
        <v>39</v>
      </c>
      <c r="C1978" s="1"/>
    </row>
    <row r="1979" spans="1:3" x14ac:dyDescent="0.25">
      <c r="A1979" t="s">
        <v>3711</v>
      </c>
      <c r="B1979" t="s">
        <v>6962</v>
      </c>
      <c r="C1979" s="1">
        <v>45812</v>
      </c>
    </row>
    <row r="1980" spans="1:3" x14ac:dyDescent="0.25">
      <c r="A1980" t="s">
        <v>3711</v>
      </c>
      <c r="B1980" t="s">
        <v>6962</v>
      </c>
      <c r="C1980" s="1">
        <v>45818</v>
      </c>
    </row>
    <row r="1981" spans="1:3" x14ac:dyDescent="0.25">
      <c r="A1981" t="s">
        <v>3712</v>
      </c>
      <c r="B1981" t="s">
        <v>6962</v>
      </c>
      <c r="C1981" s="1">
        <v>45817</v>
      </c>
    </row>
    <row r="1982" spans="1:3" x14ac:dyDescent="0.25">
      <c r="A1982" t="s">
        <v>3712</v>
      </c>
      <c r="B1982" t="s">
        <v>6962</v>
      </c>
      <c r="C1982" s="1">
        <v>45836</v>
      </c>
    </row>
    <row r="1983" spans="1:3" x14ac:dyDescent="0.25">
      <c r="A1983" t="s">
        <v>3712</v>
      </c>
      <c r="B1983" t="s">
        <v>6962</v>
      </c>
      <c r="C1983" s="1">
        <v>45810</v>
      </c>
    </row>
    <row r="1984" spans="1:3" x14ac:dyDescent="0.25">
      <c r="A1984" t="s">
        <v>3051</v>
      </c>
      <c r="B1984" t="s">
        <v>39</v>
      </c>
      <c r="C1984" s="1"/>
    </row>
    <row r="1985" spans="1:3" x14ac:dyDescent="0.25">
      <c r="A1985" t="s">
        <v>3713</v>
      </c>
      <c r="B1985" t="s">
        <v>6962</v>
      </c>
      <c r="C1985" s="1">
        <v>45807</v>
      </c>
    </row>
    <row r="1986" spans="1:3" x14ac:dyDescent="0.25">
      <c r="A1986" t="s">
        <v>3715</v>
      </c>
      <c r="B1986" t="s">
        <v>6962</v>
      </c>
      <c r="C1986" s="1">
        <v>45807</v>
      </c>
    </row>
    <row r="1987" spans="1:3" x14ac:dyDescent="0.25">
      <c r="A1987" t="s">
        <v>3714</v>
      </c>
      <c r="B1987" t="s">
        <v>6962</v>
      </c>
      <c r="C1987" s="1">
        <v>45827</v>
      </c>
    </row>
    <row r="1988" spans="1:3" x14ac:dyDescent="0.25">
      <c r="A1988" t="s">
        <v>2566</v>
      </c>
      <c r="B1988" t="s">
        <v>6962</v>
      </c>
      <c r="C1988" s="1">
        <v>45819</v>
      </c>
    </row>
    <row r="1989" spans="1:3" x14ac:dyDescent="0.25">
      <c r="A1989" t="s">
        <v>2564</v>
      </c>
      <c r="B1989" t="s">
        <v>6962</v>
      </c>
      <c r="C1989" s="1">
        <v>45822</v>
      </c>
    </row>
    <row r="1990" spans="1:3" x14ac:dyDescent="0.25">
      <c r="A1990" t="s">
        <v>2567</v>
      </c>
      <c r="B1990" t="s">
        <v>6962</v>
      </c>
      <c r="C1990" s="1">
        <v>45842</v>
      </c>
    </row>
    <row r="1991" spans="1:3" x14ac:dyDescent="0.25">
      <c r="A1991" t="s">
        <v>3718</v>
      </c>
      <c r="B1991" t="s">
        <v>6962</v>
      </c>
      <c r="C1991" s="1">
        <v>45820</v>
      </c>
    </row>
    <row r="1992" spans="1:3" x14ac:dyDescent="0.25">
      <c r="A1992" t="s">
        <v>3717</v>
      </c>
      <c r="B1992" t="s">
        <v>6962</v>
      </c>
      <c r="C1992" s="1">
        <v>45817</v>
      </c>
    </row>
    <row r="1993" spans="1:3" x14ac:dyDescent="0.25">
      <c r="A1993" t="s">
        <v>3716</v>
      </c>
      <c r="B1993" t="s">
        <v>6962</v>
      </c>
      <c r="C1993" s="1">
        <v>45820</v>
      </c>
    </row>
    <row r="1994" spans="1:3" x14ac:dyDescent="0.25">
      <c r="A1994" t="s">
        <v>3726</v>
      </c>
      <c r="B1994" t="s">
        <v>6962</v>
      </c>
      <c r="C1994" s="1">
        <v>45834</v>
      </c>
    </row>
    <row r="1995" spans="1:3" x14ac:dyDescent="0.25">
      <c r="A1995" t="s">
        <v>3725</v>
      </c>
      <c r="B1995" t="s">
        <v>6962</v>
      </c>
      <c r="C1995" s="1">
        <v>45807</v>
      </c>
    </row>
    <row r="1996" spans="1:3" x14ac:dyDescent="0.25">
      <c r="A1996" t="s">
        <v>3724</v>
      </c>
      <c r="B1996" t="s">
        <v>6962</v>
      </c>
      <c r="C1996" s="1">
        <v>45807</v>
      </c>
    </row>
    <row r="1997" spans="1:3" x14ac:dyDescent="0.25">
      <c r="A1997" t="s">
        <v>3723</v>
      </c>
      <c r="B1997" t="s">
        <v>6962</v>
      </c>
      <c r="C1997" s="1">
        <v>45810</v>
      </c>
    </row>
    <row r="1998" spans="1:3" x14ac:dyDescent="0.25">
      <c r="A1998" t="s">
        <v>3722</v>
      </c>
      <c r="B1998" t="s">
        <v>6962</v>
      </c>
      <c r="C1998" s="1">
        <v>45826</v>
      </c>
    </row>
    <row r="1999" spans="1:3" x14ac:dyDescent="0.25">
      <c r="A1999" t="s">
        <v>3721</v>
      </c>
      <c r="B1999" t="s">
        <v>6962</v>
      </c>
      <c r="C1999" s="1">
        <v>45815</v>
      </c>
    </row>
    <row r="2000" spans="1:3" x14ac:dyDescent="0.25">
      <c r="A2000" t="s">
        <v>3720</v>
      </c>
      <c r="B2000" t="s">
        <v>6962</v>
      </c>
      <c r="C2000" s="1">
        <v>45807</v>
      </c>
    </row>
    <row r="2001" spans="1:3" x14ac:dyDescent="0.25">
      <c r="A2001" t="s">
        <v>3719</v>
      </c>
      <c r="B2001" t="s">
        <v>6963</v>
      </c>
      <c r="C2001" s="1"/>
    </row>
    <row r="2002" spans="1:3" x14ac:dyDescent="0.25">
      <c r="A2002" t="s">
        <v>3719</v>
      </c>
      <c r="B2002" t="s">
        <v>6963</v>
      </c>
      <c r="C2002" s="1"/>
    </row>
    <row r="2003" spans="1:3" x14ac:dyDescent="0.25">
      <c r="A2003" t="s">
        <v>3719</v>
      </c>
      <c r="B2003" t="s">
        <v>6962</v>
      </c>
      <c r="C2003" s="1">
        <v>45811</v>
      </c>
    </row>
    <row r="2004" spans="1:3" x14ac:dyDescent="0.25">
      <c r="A2004" t="s">
        <v>3719</v>
      </c>
      <c r="B2004" t="s">
        <v>6962</v>
      </c>
      <c r="C2004" s="1">
        <v>45826</v>
      </c>
    </row>
    <row r="2005" spans="1:3" x14ac:dyDescent="0.25">
      <c r="A2005" t="s">
        <v>3719</v>
      </c>
      <c r="B2005" t="s">
        <v>6962</v>
      </c>
      <c r="C2005" s="1">
        <v>45812</v>
      </c>
    </row>
    <row r="2006" spans="1:3" x14ac:dyDescent="0.25">
      <c r="A2006" t="s">
        <v>2570</v>
      </c>
      <c r="B2006" t="s">
        <v>39</v>
      </c>
      <c r="C2006" s="1"/>
    </row>
    <row r="2007" spans="1:3" x14ac:dyDescent="0.25">
      <c r="A2007" t="s">
        <v>2569</v>
      </c>
      <c r="B2007" t="s">
        <v>6962</v>
      </c>
      <c r="C2007" s="1">
        <v>45824</v>
      </c>
    </row>
    <row r="2008" spans="1:3" x14ac:dyDescent="0.25">
      <c r="A2008" t="s">
        <v>2568</v>
      </c>
      <c r="B2008" t="s">
        <v>6962</v>
      </c>
      <c r="C2008" s="1">
        <v>45817</v>
      </c>
    </row>
    <row r="2009" spans="1:3" x14ac:dyDescent="0.25">
      <c r="A2009" t="s">
        <v>2572</v>
      </c>
      <c r="B2009" t="s">
        <v>39</v>
      </c>
      <c r="C2009" s="1"/>
    </row>
    <row r="2010" spans="1:3" x14ac:dyDescent="0.25">
      <c r="A2010" t="s">
        <v>2571</v>
      </c>
      <c r="B2010" t="s">
        <v>39</v>
      </c>
      <c r="C2010" s="1"/>
    </row>
    <row r="2011" spans="1:3" x14ac:dyDescent="0.25">
      <c r="A2011" t="s">
        <v>3731</v>
      </c>
      <c r="B2011" t="s">
        <v>6962</v>
      </c>
      <c r="C2011" s="1">
        <v>45814</v>
      </c>
    </row>
    <row r="2012" spans="1:3" x14ac:dyDescent="0.25">
      <c r="A2012" t="s">
        <v>3730</v>
      </c>
      <c r="B2012" t="s">
        <v>6962</v>
      </c>
      <c r="C2012" s="1">
        <v>45814</v>
      </c>
    </row>
    <row r="2013" spans="1:3" x14ac:dyDescent="0.25">
      <c r="A2013" t="s">
        <v>3729</v>
      </c>
      <c r="B2013" t="s">
        <v>6962</v>
      </c>
      <c r="C2013" s="1">
        <v>45808</v>
      </c>
    </row>
    <row r="2014" spans="1:3" x14ac:dyDescent="0.25">
      <c r="A2014" t="s">
        <v>3728</v>
      </c>
      <c r="B2014" t="s">
        <v>6962</v>
      </c>
      <c r="C2014" s="1">
        <v>45825</v>
      </c>
    </row>
    <row r="2015" spans="1:3" x14ac:dyDescent="0.25">
      <c r="A2015" t="s">
        <v>3727</v>
      </c>
      <c r="B2015" t="s">
        <v>6962</v>
      </c>
      <c r="C2015" s="1">
        <v>45812</v>
      </c>
    </row>
    <row r="2016" spans="1:3" x14ac:dyDescent="0.25">
      <c r="A2016" t="s">
        <v>2565</v>
      </c>
      <c r="B2016" t="s">
        <v>6962</v>
      </c>
      <c r="C2016" s="1">
        <v>45840</v>
      </c>
    </row>
    <row r="2017" spans="1:3" x14ac:dyDescent="0.25">
      <c r="A2017" t="s">
        <v>3728</v>
      </c>
      <c r="B2017" t="s">
        <v>6962</v>
      </c>
      <c r="C2017" s="1">
        <v>45825</v>
      </c>
    </row>
    <row r="2018" spans="1:3" x14ac:dyDescent="0.25">
      <c r="A2018" t="s">
        <v>3732</v>
      </c>
      <c r="B2018" t="s">
        <v>6962</v>
      </c>
      <c r="C2018" s="1">
        <v>45827</v>
      </c>
    </row>
    <row r="2019" spans="1:3" x14ac:dyDescent="0.25">
      <c r="A2019" t="s">
        <v>3732</v>
      </c>
      <c r="B2019" t="s">
        <v>6962</v>
      </c>
      <c r="C2019" s="1">
        <v>45832</v>
      </c>
    </row>
    <row r="2020" spans="1:3" x14ac:dyDescent="0.25">
      <c r="A2020" t="s">
        <v>3734</v>
      </c>
      <c r="B2020" t="s">
        <v>6962</v>
      </c>
      <c r="C2020" s="1">
        <v>45814</v>
      </c>
    </row>
    <row r="2021" spans="1:3" x14ac:dyDescent="0.25">
      <c r="A2021" t="s">
        <v>3733</v>
      </c>
      <c r="B2021" t="s">
        <v>39</v>
      </c>
      <c r="C2021" s="1"/>
    </row>
    <row r="2022" spans="1:3" x14ac:dyDescent="0.25">
      <c r="A2022" t="s">
        <v>3116</v>
      </c>
      <c r="B2022" t="s">
        <v>6962</v>
      </c>
      <c r="C2022" s="1">
        <v>45813</v>
      </c>
    </row>
    <row r="2023" spans="1:3" x14ac:dyDescent="0.25">
      <c r="A2023" t="s">
        <v>3116</v>
      </c>
      <c r="B2023" t="s">
        <v>6962</v>
      </c>
      <c r="C2023" s="1">
        <v>45813</v>
      </c>
    </row>
    <row r="2024" spans="1:3" x14ac:dyDescent="0.25">
      <c r="A2024" t="s">
        <v>3736</v>
      </c>
      <c r="B2024" t="s">
        <v>6962</v>
      </c>
      <c r="C2024" s="1">
        <v>45810</v>
      </c>
    </row>
    <row r="2025" spans="1:3" x14ac:dyDescent="0.25">
      <c r="A2025" t="s">
        <v>3052</v>
      </c>
      <c r="B2025" t="s">
        <v>6962</v>
      </c>
      <c r="C2025" s="1">
        <v>45814</v>
      </c>
    </row>
    <row r="2026" spans="1:3" x14ac:dyDescent="0.25">
      <c r="A2026" t="s">
        <v>6850</v>
      </c>
      <c r="B2026" t="s">
        <v>6963</v>
      </c>
      <c r="C2026" s="1"/>
    </row>
    <row r="2027" spans="1:3" x14ac:dyDescent="0.25">
      <c r="A2027" t="s">
        <v>3735</v>
      </c>
      <c r="B2027" t="s">
        <v>6962</v>
      </c>
      <c r="C2027" s="1">
        <v>45820</v>
      </c>
    </row>
    <row r="2028" spans="1:3" x14ac:dyDescent="0.25">
      <c r="A2028" t="s">
        <v>2574</v>
      </c>
      <c r="B2028" t="s">
        <v>6962</v>
      </c>
      <c r="C2028" s="1">
        <v>45835</v>
      </c>
    </row>
    <row r="2029" spans="1:3" x14ac:dyDescent="0.25">
      <c r="A2029" t="s">
        <v>2573</v>
      </c>
      <c r="B2029" t="s">
        <v>6962</v>
      </c>
      <c r="C2029" s="1">
        <v>45829</v>
      </c>
    </row>
    <row r="2030" spans="1:3" x14ac:dyDescent="0.25">
      <c r="A2030" t="s">
        <v>3737</v>
      </c>
      <c r="B2030" t="s">
        <v>6962</v>
      </c>
      <c r="C2030" s="1">
        <v>45815</v>
      </c>
    </row>
    <row r="2031" spans="1:3" x14ac:dyDescent="0.25">
      <c r="A2031" t="s">
        <v>3740</v>
      </c>
      <c r="B2031" t="s">
        <v>6962</v>
      </c>
      <c r="C2031" s="1">
        <v>45811</v>
      </c>
    </row>
    <row r="2032" spans="1:3" x14ac:dyDescent="0.25">
      <c r="A2032" t="s">
        <v>2580</v>
      </c>
      <c r="B2032" t="s">
        <v>6962</v>
      </c>
      <c r="C2032" s="1">
        <v>45842</v>
      </c>
    </row>
    <row r="2033" spans="1:3" x14ac:dyDescent="0.25">
      <c r="A2033" t="s">
        <v>2579</v>
      </c>
      <c r="B2033" t="s">
        <v>6962</v>
      </c>
      <c r="C2033" s="1">
        <v>45820</v>
      </c>
    </row>
    <row r="2034" spans="1:3" x14ac:dyDescent="0.25">
      <c r="A2034" t="s">
        <v>2577</v>
      </c>
      <c r="B2034" t="s">
        <v>6962</v>
      </c>
      <c r="C2034" s="1">
        <v>45833</v>
      </c>
    </row>
    <row r="2035" spans="1:3" x14ac:dyDescent="0.25">
      <c r="A2035" t="s">
        <v>3739</v>
      </c>
      <c r="B2035" t="s">
        <v>6962</v>
      </c>
      <c r="C2035" s="1">
        <v>45840</v>
      </c>
    </row>
    <row r="2036" spans="1:3" x14ac:dyDescent="0.25">
      <c r="A2036" t="s">
        <v>2576</v>
      </c>
      <c r="B2036" t="s">
        <v>6962</v>
      </c>
      <c r="C2036" s="1">
        <v>45842</v>
      </c>
    </row>
    <row r="2037" spans="1:3" x14ac:dyDescent="0.25">
      <c r="A2037" t="s">
        <v>3738</v>
      </c>
      <c r="B2037" t="s">
        <v>6962</v>
      </c>
      <c r="C2037" s="1">
        <v>45813</v>
      </c>
    </row>
    <row r="2038" spans="1:3" x14ac:dyDescent="0.25">
      <c r="A2038" t="s">
        <v>3743</v>
      </c>
      <c r="B2038" t="s">
        <v>6962</v>
      </c>
      <c r="C2038" s="1">
        <v>45810</v>
      </c>
    </row>
    <row r="2039" spans="1:3" x14ac:dyDescent="0.25">
      <c r="A2039" t="s">
        <v>3747</v>
      </c>
      <c r="B2039" t="s">
        <v>6962</v>
      </c>
      <c r="C2039" s="1">
        <v>45810</v>
      </c>
    </row>
    <row r="2040" spans="1:3" x14ac:dyDescent="0.25">
      <c r="A2040" t="s">
        <v>2581</v>
      </c>
      <c r="B2040" t="s">
        <v>6962</v>
      </c>
      <c r="C2040" s="1">
        <v>45820</v>
      </c>
    </row>
    <row r="2041" spans="1:3" x14ac:dyDescent="0.25">
      <c r="A2041" t="s">
        <v>3745</v>
      </c>
      <c r="B2041" t="s">
        <v>6962</v>
      </c>
      <c r="C2041" s="1">
        <v>45811</v>
      </c>
    </row>
    <row r="2042" spans="1:3" x14ac:dyDescent="0.25">
      <c r="A2042" t="s">
        <v>3744</v>
      </c>
      <c r="B2042" t="s">
        <v>6962</v>
      </c>
      <c r="C2042" s="1">
        <v>45835</v>
      </c>
    </row>
    <row r="2043" spans="1:3" x14ac:dyDescent="0.25">
      <c r="A2043" t="s">
        <v>3742</v>
      </c>
      <c r="B2043" t="s">
        <v>39</v>
      </c>
      <c r="C2043" s="1"/>
    </row>
    <row r="2044" spans="1:3" x14ac:dyDescent="0.25">
      <c r="A2044" t="s">
        <v>3743</v>
      </c>
      <c r="B2044" t="s">
        <v>6962</v>
      </c>
      <c r="C2044" s="1">
        <v>45810</v>
      </c>
    </row>
    <row r="2045" spans="1:3" x14ac:dyDescent="0.25">
      <c r="A2045" t="s">
        <v>3749</v>
      </c>
      <c r="B2045" t="s">
        <v>6962</v>
      </c>
      <c r="C2045" s="1">
        <v>45825</v>
      </c>
    </row>
    <row r="2046" spans="1:3" x14ac:dyDescent="0.25">
      <c r="A2046" t="s">
        <v>3748</v>
      </c>
      <c r="B2046" t="s">
        <v>6962</v>
      </c>
      <c r="C2046" s="1">
        <v>45811</v>
      </c>
    </row>
    <row r="2047" spans="1:3" x14ac:dyDescent="0.25">
      <c r="A2047" t="s">
        <v>3750</v>
      </c>
      <c r="B2047" t="s">
        <v>6962</v>
      </c>
      <c r="C2047" s="1">
        <v>45812</v>
      </c>
    </row>
    <row r="2048" spans="1:3" x14ac:dyDescent="0.25">
      <c r="A2048" t="s">
        <v>2540</v>
      </c>
      <c r="B2048" t="s">
        <v>6962</v>
      </c>
      <c r="C2048" s="1">
        <v>45835</v>
      </c>
    </row>
    <row r="2049" spans="1:3" x14ac:dyDescent="0.25">
      <c r="A2049" t="s">
        <v>3751</v>
      </c>
      <c r="B2049" t="s">
        <v>39</v>
      </c>
      <c r="C2049" s="1"/>
    </row>
    <row r="2050" spans="1:3" x14ac:dyDescent="0.25">
      <c r="A2050" t="s">
        <v>3754</v>
      </c>
      <c r="B2050" t="s">
        <v>6963</v>
      </c>
      <c r="C2050" s="1"/>
    </row>
    <row r="2051" spans="1:3" x14ac:dyDescent="0.25">
      <c r="A2051" t="s">
        <v>3753</v>
      </c>
      <c r="B2051" t="s">
        <v>6962</v>
      </c>
      <c r="C2051" s="1">
        <v>45813</v>
      </c>
    </row>
    <row r="2052" spans="1:3" x14ac:dyDescent="0.25">
      <c r="A2052" t="s">
        <v>3752</v>
      </c>
      <c r="B2052" t="s">
        <v>6962</v>
      </c>
      <c r="C2052" s="1">
        <v>45817</v>
      </c>
    </row>
    <row r="2053" spans="1:3" x14ac:dyDescent="0.25">
      <c r="A2053" t="s">
        <v>3117</v>
      </c>
      <c r="B2053" t="s">
        <v>6963</v>
      </c>
      <c r="C2053" s="1"/>
    </row>
    <row r="2054" spans="1:3" x14ac:dyDescent="0.25">
      <c r="A2054" t="s">
        <v>3755</v>
      </c>
      <c r="B2054" t="s">
        <v>6962</v>
      </c>
      <c r="C2054" s="1">
        <v>45813</v>
      </c>
    </row>
    <row r="2055" spans="1:3" x14ac:dyDescent="0.25">
      <c r="A2055" t="s">
        <v>3756</v>
      </c>
      <c r="B2055" t="s">
        <v>6962</v>
      </c>
      <c r="C2055" s="1">
        <v>45834</v>
      </c>
    </row>
    <row r="2056" spans="1:3" x14ac:dyDescent="0.25">
      <c r="A2056" t="s">
        <v>3759</v>
      </c>
      <c r="B2056" t="s">
        <v>6962</v>
      </c>
      <c r="C2056" s="1">
        <v>45812</v>
      </c>
    </row>
    <row r="2057" spans="1:3" x14ac:dyDescent="0.25">
      <c r="A2057" t="s">
        <v>3758</v>
      </c>
      <c r="B2057" t="s">
        <v>6962</v>
      </c>
      <c r="C2057" s="1">
        <v>45813</v>
      </c>
    </row>
    <row r="2058" spans="1:3" x14ac:dyDescent="0.25">
      <c r="A2058" t="s">
        <v>3757</v>
      </c>
      <c r="B2058" t="s">
        <v>6962</v>
      </c>
      <c r="C2058" s="1">
        <v>45846</v>
      </c>
    </row>
    <row r="2059" spans="1:3" x14ac:dyDescent="0.25">
      <c r="A2059" t="s">
        <v>2582</v>
      </c>
      <c r="B2059" t="s">
        <v>6962</v>
      </c>
      <c r="C2059" s="1">
        <v>45821</v>
      </c>
    </row>
    <row r="2060" spans="1:3" x14ac:dyDescent="0.25">
      <c r="A2060" t="s">
        <v>3760</v>
      </c>
      <c r="B2060" t="s">
        <v>6962</v>
      </c>
      <c r="C2060" s="1">
        <v>45813</v>
      </c>
    </row>
    <row r="2061" spans="1:3" x14ac:dyDescent="0.25">
      <c r="A2061" t="s">
        <v>3761</v>
      </c>
      <c r="B2061" t="s">
        <v>6962</v>
      </c>
      <c r="C2061" s="1">
        <v>45812</v>
      </c>
    </row>
    <row r="2062" spans="1:3" x14ac:dyDescent="0.25">
      <c r="A2062" t="s">
        <v>3763</v>
      </c>
      <c r="B2062" t="s">
        <v>6962</v>
      </c>
      <c r="C2062" s="1">
        <v>45827</v>
      </c>
    </row>
    <row r="2063" spans="1:3" x14ac:dyDescent="0.25">
      <c r="A2063" t="s">
        <v>3765</v>
      </c>
      <c r="B2063" t="s">
        <v>6962</v>
      </c>
      <c r="C2063" s="1">
        <v>45814</v>
      </c>
    </row>
    <row r="2064" spans="1:3" x14ac:dyDescent="0.25">
      <c r="A2064" t="s">
        <v>3764</v>
      </c>
      <c r="B2064" t="s">
        <v>6962</v>
      </c>
      <c r="C2064" s="1">
        <v>45821</v>
      </c>
    </row>
    <row r="2065" spans="1:3" x14ac:dyDescent="0.25">
      <c r="A2065" t="s">
        <v>3765</v>
      </c>
      <c r="B2065" t="s">
        <v>6962</v>
      </c>
      <c r="C2065" s="1">
        <v>45818</v>
      </c>
    </row>
    <row r="2066" spans="1:3" x14ac:dyDescent="0.25">
      <c r="A2066" t="s">
        <v>3766</v>
      </c>
      <c r="B2066" t="s">
        <v>6962</v>
      </c>
      <c r="C2066" s="1">
        <v>45813</v>
      </c>
    </row>
    <row r="2067" spans="1:3" x14ac:dyDescent="0.25">
      <c r="A2067" t="s">
        <v>3768</v>
      </c>
      <c r="B2067" t="s">
        <v>6962</v>
      </c>
      <c r="C2067" s="1">
        <v>45832</v>
      </c>
    </row>
    <row r="2068" spans="1:3" x14ac:dyDescent="0.25">
      <c r="A2068" t="s">
        <v>3767</v>
      </c>
      <c r="B2068" t="s">
        <v>39</v>
      </c>
      <c r="C2068" s="1"/>
    </row>
    <row r="2069" spans="1:3" x14ac:dyDescent="0.25">
      <c r="A2069" t="s">
        <v>3053</v>
      </c>
      <c r="B2069" t="s">
        <v>6962</v>
      </c>
      <c r="C2069" s="1">
        <v>45817</v>
      </c>
    </row>
    <row r="2070" spans="1:3" x14ac:dyDescent="0.25">
      <c r="A2070" t="s">
        <v>3771</v>
      </c>
      <c r="B2070" t="s">
        <v>6962</v>
      </c>
      <c r="C2070" s="1">
        <v>45819</v>
      </c>
    </row>
    <row r="2071" spans="1:3" x14ac:dyDescent="0.25">
      <c r="A2071" t="s">
        <v>3770</v>
      </c>
      <c r="B2071" t="s">
        <v>6962</v>
      </c>
      <c r="C2071" s="1">
        <v>45821</v>
      </c>
    </row>
    <row r="2072" spans="1:3" x14ac:dyDescent="0.25">
      <c r="A2072" t="s">
        <v>3769</v>
      </c>
      <c r="B2072" t="s">
        <v>6962</v>
      </c>
      <c r="C2072" s="1">
        <v>45834</v>
      </c>
    </row>
    <row r="2073" spans="1:3" x14ac:dyDescent="0.25">
      <c r="A2073" t="s">
        <v>3769</v>
      </c>
      <c r="B2073" t="s">
        <v>6962</v>
      </c>
      <c r="C2073" s="1">
        <v>45817</v>
      </c>
    </row>
    <row r="2074" spans="1:3" x14ac:dyDescent="0.25">
      <c r="A2074" t="s">
        <v>3769</v>
      </c>
      <c r="B2074" t="s">
        <v>6962</v>
      </c>
      <c r="C2074" s="1">
        <v>45817</v>
      </c>
    </row>
    <row r="2075" spans="1:3" x14ac:dyDescent="0.25">
      <c r="A2075" t="s">
        <v>3769</v>
      </c>
      <c r="B2075" t="s">
        <v>6962</v>
      </c>
      <c r="C2075" s="1">
        <v>45826</v>
      </c>
    </row>
    <row r="2076" spans="1:3" x14ac:dyDescent="0.25">
      <c r="A2076" t="s">
        <v>2520</v>
      </c>
      <c r="B2076" t="s">
        <v>6962</v>
      </c>
      <c r="C2076" s="1">
        <v>45843</v>
      </c>
    </row>
    <row r="2077" spans="1:3" x14ac:dyDescent="0.25">
      <c r="A2077" t="s">
        <v>3773</v>
      </c>
      <c r="B2077" t="s">
        <v>6962</v>
      </c>
      <c r="C2077" s="1">
        <v>45815</v>
      </c>
    </row>
    <row r="2078" spans="1:3" x14ac:dyDescent="0.25">
      <c r="A2078" t="s">
        <v>3772</v>
      </c>
      <c r="B2078" t="s">
        <v>6962</v>
      </c>
      <c r="C2078" s="1">
        <v>45820</v>
      </c>
    </row>
    <row r="2079" spans="1:3" x14ac:dyDescent="0.25">
      <c r="A2079" t="s">
        <v>3774</v>
      </c>
      <c r="B2079" t="s">
        <v>6962</v>
      </c>
      <c r="C2079" s="1">
        <v>45813</v>
      </c>
    </row>
    <row r="2080" spans="1:3" x14ac:dyDescent="0.25">
      <c r="A2080" t="s">
        <v>3777</v>
      </c>
      <c r="B2080" t="s">
        <v>6962</v>
      </c>
      <c r="C2080" s="1">
        <v>45815</v>
      </c>
    </row>
    <row r="2081" spans="1:3" x14ac:dyDescent="0.25">
      <c r="A2081" t="s">
        <v>3776</v>
      </c>
      <c r="B2081" t="s">
        <v>6962</v>
      </c>
      <c r="C2081" s="1">
        <v>45834</v>
      </c>
    </row>
    <row r="2082" spans="1:3" x14ac:dyDescent="0.25">
      <c r="A2082" t="s">
        <v>3775</v>
      </c>
      <c r="B2082" t="s">
        <v>6962</v>
      </c>
      <c r="C2082" s="1">
        <v>45829</v>
      </c>
    </row>
    <row r="2083" spans="1:3" x14ac:dyDescent="0.25">
      <c r="A2083" t="s">
        <v>2586</v>
      </c>
      <c r="B2083" t="s">
        <v>6963</v>
      </c>
      <c r="C2083" s="1"/>
    </row>
    <row r="2084" spans="1:3" x14ac:dyDescent="0.25">
      <c r="A2084" t="s">
        <v>2585</v>
      </c>
      <c r="B2084" t="s">
        <v>6962</v>
      </c>
      <c r="C2084" s="1">
        <v>45828</v>
      </c>
    </row>
    <row r="2085" spans="1:3" x14ac:dyDescent="0.25">
      <c r="A2085" t="s">
        <v>2584</v>
      </c>
      <c r="B2085" t="s">
        <v>6962</v>
      </c>
      <c r="C2085" s="1">
        <v>45835</v>
      </c>
    </row>
    <row r="2086" spans="1:3" x14ac:dyDescent="0.25">
      <c r="A2086" t="s">
        <v>2583</v>
      </c>
      <c r="B2086" t="s">
        <v>6962</v>
      </c>
      <c r="C2086" s="1">
        <v>45833</v>
      </c>
    </row>
    <row r="2087" spans="1:3" x14ac:dyDescent="0.25">
      <c r="A2087" t="s">
        <v>2590</v>
      </c>
      <c r="B2087" t="s">
        <v>6962</v>
      </c>
      <c r="C2087" s="1">
        <v>45835</v>
      </c>
    </row>
    <row r="2088" spans="1:3" x14ac:dyDescent="0.25">
      <c r="A2088" t="s">
        <v>2589</v>
      </c>
      <c r="B2088" t="s">
        <v>6962</v>
      </c>
      <c r="C2088" s="1">
        <v>45826</v>
      </c>
    </row>
    <row r="2089" spans="1:3" x14ac:dyDescent="0.25">
      <c r="A2089" t="s">
        <v>3778</v>
      </c>
      <c r="B2089" t="s">
        <v>39</v>
      </c>
      <c r="C2089" s="1"/>
    </row>
    <row r="2090" spans="1:3" x14ac:dyDescent="0.25">
      <c r="A2090" t="s">
        <v>2591</v>
      </c>
      <c r="B2090" t="s">
        <v>6962</v>
      </c>
      <c r="C2090" s="1">
        <v>45822</v>
      </c>
    </row>
    <row r="2091" spans="1:3" x14ac:dyDescent="0.25">
      <c r="A2091" t="s">
        <v>2588</v>
      </c>
      <c r="B2091" t="s">
        <v>6962</v>
      </c>
      <c r="C2091" s="1">
        <v>45842</v>
      </c>
    </row>
    <row r="2092" spans="1:3" x14ac:dyDescent="0.25">
      <c r="A2092" t="s">
        <v>2587</v>
      </c>
      <c r="B2092" t="s">
        <v>39</v>
      </c>
      <c r="C2092" s="1"/>
    </row>
    <row r="2093" spans="1:3" x14ac:dyDescent="0.25">
      <c r="A2093" t="s">
        <v>3780</v>
      </c>
      <c r="B2093" t="s">
        <v>6962</v>
      </c>
      <c r="C2093" s="1">
        <v>45853</v>
      </c>
    </row>
    <row r="2094" spans="1:3" x14ac:dyDescent="0.25">
      <c r="A2094" t="s">
        <v>3779</v>
      </c>
      <c r="B2094" t="s">
        <v>6962</v>
      </c>
      <c r="C2094" s="1">
        <v>45836</v>
      </c>
    </row>
    <row r="2095" spans="1:3" x14ac:dyDescent="0.25">
      <c r="A2095" t="s">
        <v>3786</v>
      </c>
      <c r="B2095" t="s">
        <v>6962</v>
      </c>
      <c r="C2095" s="1">
        <v>45819</v>
      </c>
    </row>
    <row r="2096" spans="1:3" x14ac:dyDescent="0.25">
      <c r="A2096" t="s">
        <v>3785</v>
      </c>
      <c r="B2096" t="s">
        <v>6962</v>
      </c>
      <c r="C2096" s="1">
        <v>45817</v>
      </c>
    </row>
    <row r="2097" spans="1:3" x14ac:dyDescent="0.25">
      <c r="A2097" t="s">
        <v>3784</v>
      </c>
      <c r="B2097" t="s">
        <v>6962</v>
      </c>
      <c r="C2097" s="1">
        <v>45835</v>
      </c>
    </row>
    <row r="2098" spans="1:3" x14ac:dyDescent="0.25">
      <c r="A2098" t="s">
        <v>3782</v>
      </c>
      <c r="B2098" t="s">
        <v>6962</v>
      </c>
      <c r="C2098" s="1">
        <v>45822</v>
      </c>
    </row>
    <row r="2099" spans="1:3" x14ac:dyDescent="0.25">
      <c r="A2099" t="s">
        <v>3040</v>
      </c>
      <c r="B2099" t="s">
        <v>6962</v>
      </c>
      <c r="C2099" s="1">
        <v>45817</v>
      </c>
    </row>
    <row r="2100" spans="1:3" x14ac:dyDescent="0.25">
      <c r="A2100" t="s">
        <v>3787</v>
      </c>
      <c r="B2100" t="s">
        <v>6963</v>
      </c>
      <c r="C2100" s="1"/>
    </row>
    <row r="2101" spans="1:3" x14ac:dyDescent="0.25">
      <c r="A2101" t="s">
        <v>3788</v>
      </c>
      <c r="B2101" t="s">
        <v>6962</v>
      </c>
      <c r="C2101" s="1">
        <v>45820</v>
      </c>
    </row>
    <row r="2102" spans="1:3" x14ac:dyDescent="0.25">
      <c r="A2102" t="s">
        <v>3790</v>
      </c>
      <c r="B2102" t="s">
        <v>6962</v>
      </c>
      <c r="C2102" s="1">
        <v>45831</v>
      </c>
    </row>
    <row r="2103" spans="1:3" x14ac:dyDescent="0.25">
      <c r="A2103" t="s">
        <v>3791</v>
      </c>
      <c r="B2103" t="s">
        <v>6962</v>
      </c>
      <c r="C2103" s="1">
        <v>45826</v>
      </c>
    </row>
    <row r="2104" spans="1:3" x14ac:dyDescent="0.25">
      <c r="A2104" t="s">
        <v>3120</v>
      </c>
      <c r="B2104" t="s">
        <v>6962</v>
      </c>
      <c r="C2104" s="1">
        <v>45820</v>
      </c>
    </row>
    <row r="2105" spans="1:3" x14ac:dyDescent="0.25">
      <c r="A2105" t="s">
        <v>3120</v>
      </c>
      <c r="B2105" t="s">
        <v>6962</v>
      </c>
      <c r="C2105" s="1">
        <v>45821</v>
      </c>
    </row>
    <row r="2106" spans="1:3" x14ac:dyDescent="0.25">
      <c r="A2106" t="s">
        <v>3121</v>
      </c>
      <c r="B2106" t="s">
        <v>6962</v>
      </c>
      <c r="C2106" s="1">
        <v>45826</v>
      </c>
    </row>
    <row r="2107" spans="1:3" x14ac:dyDescent="0.25">
      <c r="A2107" t="s">
        <v>3792</v>
      </c>
      <c r="B2107" t="s">
        <v>6962</v>
      </c>
      <c r="C2107" s="1">
        <v>45833</v>
      </c>
    </row>
    <row r="2108" spans="1:3" x14ac:dyDescent="0.25">
      <c r="A2108" t="s">
        <v>3119</v>
      </c>
      <c r="B2108" t="s">
        <v>6962</v>
      </c>
      <c r="C2108" s="1">
        <v>45820</v>
      </c>
    </row>
    <row r="2109" spans="1:3" x14ac:dyDescent="0.25">
      <c r="A2109" t="s">
        <v>3119</v>
      </c>
      <c r="B2109" t="s">
        <v>6962</v>
      </c>
      <c r="C2109" s="1">
        <v>45819</v>
      </c>
    </row>
    <row r="2110" spans="1:3" x14ac:dyDescent="0.25">
      <c r="A2110" t="s">
        <v>2592</v>
      </c>
      <c r="B2110" t="s">
        <v>6962</v>
      </c>
      <c r="C2110" s="1">
        <v>45836</v>
      </c>
    </row>
    <row r="2111" spans="1:3" x14ac:dyDescent="0.25">
      <c r="A2111" t="s">
        <v>3794</v>
      </c>
      <c r="B2111" t="s">
        <v>6962</v>
      </c>
      <c r="C2111" s="1"/>
    </row>
    <row r="2112" spans="1:3" x14ac:dyDescent="0.25">
      <c r="A2112" t="s">
        <v>3793</v>
      </c>
      <c r="B2112" t="s">
        <v>6962</v>
      </c>
      <c r="C2112" s="1">
        <v>45818</v>
      </c>
    </row>
    <row r="2113" spans="1:3" x14ac:dyDescent="0.25">
      <c r="A2113" t="s">
        <v>3789</v>
      </c>
      <c r="B2113" t="s">
        <v>6962</v>
      </c>
      <c r="C2113" s="1">
        <v>45827</v>
      </c>
    </row>
    <row r="2114" spans="1:3" x14ac:dyDescent="0.25">
      <c r="A2114" t="s">
        <v>3796</v>
      </c>
      <c r="B2114" t="s">
        <v>6962</v>
      </c>
      <c r="C2114" s="1">
        <v>45855</v>
      </c>
    </row>
    <row r="2115" spans="1:3" x14ac:dyDescent="0.25">
      <c r="A2115" t="s">
        <v>3795</v>
      </c>
      <c r="B2115" t="s">
        <v>6962</v>
      </c>
      <c r="C2115" s="1">
        <v>45826</v>
      </c>
    </row>
    <row r="2116" spans="1:3" x14ac:dyDescent="0.25">
      <c r="A2116" t="s">
        <v>2594</v>
      </c>
      <c r="B2116" t="s">
        <v>6962</v>
      </c>
      <c r="C2116" s="1">
        <v>45835</v>
      </c>
    </row>
    <row r="2117" spans="1:3" x14ac:dyDescent="0.25">
      <c r="A2117" t="s">
        <v>2593</v>
      </c>
      <c r="B2117" t="s">
        <v>6962</v>
      </c>
      <c r="C2117" s="1">
        <v>45875</v>
      </c>
    </row>
    <row r="2118" spans="1:3" x14ac:dyDescent="0.25">
      <c r="A2118" t="s">
        <v>2598</v>
      </c>
      <c r="B2118" t="s">
        <v>39</v>
      </c>
      <c r="C2118" s="1"/>
    </row>
    <row r="2119" spans="1:3" x14ac:dyDescent="0.25">
      <c r="A2119" t="s">
        <v>2597</v>
      </c>
      <c r="B2119" t="s">
        <v>6962</v>
      </c>
      <c r="C2119" s="1">
        <v>45840</v>
      </c>
    </row>
    <row r="2120" spans="1:3" x14ac:dyDescent="0.25">
      <c r="A2120" t="s">
        <v>2596</v>
      </c>
      <c r="B2120" t="s">
        <v>6962</v>
      </c>
      <c r="C2120" s="1">
        <v>45846</v>
      </c>
    </row>
    <row r="2121" spans="1:3" x14ac:dyDescent="0.25">
      <c r="A2121" t="s">
        <v>3798</v>
      </c>
      <c r="B2121" t="s">
        <v>6962</v>
      </c>
      <c r="C2121" s="1">
        <v>45830</v>
      </c>
    </row>
    <row r="2122" spans="1:3" x14ac:dyDescent="0.25">
      <c r="A2122" t="s">
        <v>3797</v>
      </c>
      <c r="B2122" t="s">
        <v>6962</v>
      </c>
      <c r="C2122" s="1">
        <v>45820</v>
      </c>
    </row>
    <row r="2123" spans="1:3" x14ac:dyDescent="0.25">
      <c r="A2123" t="s">
        <v>3799</v>
      </c>
      <c r="B2123" t="s">
        <v>6962</v>
      </c>
      <c r="C2123" s="1">
        <v>45818</v>
      </c>
    </row>
    <row r="2124" spans="1:3" x14ac:dyDescent="0.25">
      <c r="A2124" t="s">
        <v>3799</v>
      </c>
      <c r="B2124" t="s">
        <v>6962</v>
      </c>
      <c r="C2124" s="1">
        <v>45818</v>
      </c>
    </row>
    <row r="2125" spans="1:3" x14ac:dyDescent="0.25">
      <c r="A2125" t="s">
        <v>3799</v>
      </c>
      <c r="B2125" t="s">
        <v>6962</v>
      </c>
      <c r="C2125" s="1">
        <v>45818</v>
      </c>
    </row>
    <row r="2126" spans="1:3" x14ac:dyDescent="0.25">
      <c r="A2126" t="s">
        <v>3799</v>
      </c>
      <c r="B2126" t="s">
        <v>6962</v>
      </c>
      <c r="C2126" s="1">
        <v>45819</v>
      </c>
    </row>
    <row r="2127" spans="1:3" x14ac:dyDescent="0.25">
      <c r="A2127" t="s">
        <v>3799</v>
      </c>
      <c r="B2127" t="s">
        <v>6962</v>
      </c>
      <c r="C2127" s="1">
        <v>45819</v>
      </c>
    </row>
    <row r="2128" spans="1:3" x14ac:dyDescent="0.25">
      <c r="A2128" t="s">
        <v>3800</v>
      </c>
      <c r="B2128" t="s">
        <v>6962</v>
      </c>
      <c r="C2128" s="1">
        <v>45820</v>
      </c>
    </row>
    <row r="2129" spans="1:3" x14ac:dyDescent="0.25">
      <c r="A2129" t="s">
        <v>3801</v>
      </c>
      <c r="B2129" t="s">
        <v>6962</v>
      </c>
      <c r="C2129" s="1">
        <v>45826</v>
      </c>
    </row>
    <row r="2130" spans="1:3" x14ac:dyDescent="0.25">
      <c r="A2130" t="s">
        <v>3802</v>
      </c>
      <c r="B2130" t="s">
        <v>6963</v>
      </c>
      <c r="C2130" s="1"/>
    </row>
    <row r="2131" spans="1:3" x14ac:dyDescent="0.25">
      <c r="A2131" t="s">
        <v>3803</v>
      </c>
      <c r="B2131" t="s">
        <v>39</v>
      </c>
      <c r="C2131" s="1"/>
    </row>
    <row r="2132" spans="1:3" x14ac:dyDescent="0.25">
      <c r="A2132" t="s">
        <v>3804</v>
      </c>
      <c r="B2132" t="s">
        <v>6962</v>
      </c>
      <c r="C2132" s="1">
        <v>45822</v>
      </c>
    </row>
    <row r="2133" spans="1:3" x14ac:dyDescent="0.25">
      <c r="A2133" t="s">
        <v>3805</v>
      </c>
      <c r="B2133" t="s">
        <v>39</v>
      </c>
      <c r="C2133" s="1"/>
    </row>
    <row r="2134" spans="1:3" x14ac:dyDescent="0.25">
      <c r="A2134" t="s">
        <v>3092</v>
      </c>
      <c r="B2134" t="s">
        <v>6962</v>
      </c>
      <c r="C2134" s="1">
        <v>45819</v>
      </c>
    </row>
    <row r="2135" spans="1:3" x14ac:dyDescent="0.25">
      <c r="A2135" t="s">
        <v>3092</v>
      </c>
      <c r="B2135" t="s">
        <v>6962</v>
      </c>
      <c r="C2135" s="1">
        <v>45819</v>
      </c>
    </row>
    <row r="2136" spans="1:3" x14ac:dyDescent="0.25">
      <c r="A2136" t="s">
        <v>3100</v>
      </c>
      <c r="B2136" t="s">
        <v>6962</v>
      </c>
      <c r="C2136" s="1">
        <v>45822</v>
      </c>
    </row>
    <row r="2137" spans="1:3" x14ac:dyDescent="0.25">
      <c r="A2137" t="s">
        <v>3100</v>
      </c>
      <c r="B2137" t="s">
        <v>6962</v>
      </c>
      <c r="C2137" s="1">
        <v>45822</v>
      </c>
    </row>
    <row r="2138" spans="1:3" x14ac:dyDescent="0.25">
      <c r="A2138" t="s">
        <v>3806</v>
      </c>
      <c r="B2138" t="s">
        <v>6962</v>
      </c>
      <c r="C2138" s="1">
        <v>45829</v>
      </c>
    </row>
    <row r="2139" spans="1:3" x14ac:dyDescent="0.25">
      <c r="A2139" t="s">
        <v>3813</v>
      </c>
      <c r="B2139" t="s">
        <v>6962</v>
      </c>
      <c r="C2139" s="1">
        <v>45834</v>
      </c>
    </row>
    <row r="2140" spans="1:3" x14ac:dyDescent="0.25">
      <c r="A2140" t="s">
        <v>3812</v>
      </c>
      <c r="B2140" t="s">
        <v>6962</v>
      </c>
      <c r="C2140" s="1">
        <v>45830</v>
      </c>
    </row>
    <row r="2141" spans="1:3" x14ac:dyDescent="0.25">
      <c r="A2141" t="s">
        <v>3811</v>
      </c>
      <c r="B2141" t="s">
        <v>6962</v>
      </c>
      <c r="C2141" s="1">
        <v>45834</v>
      </c>
    </row>
    <row r="2142" spans="1:3" x14ac:dyDescent="0.25">
      <c r="A2142" t="s">
        <v>3807</v>
      </c>
      <c r="B2142" t="s">
        <v>6962</v>
      </c>
      <c r="C2142" s="1">
        <v>45824</v>
      </c>
    </row>
    <row r="2143" spans="1:3" x14ac:dyDescent="0.25">
      <c r="A2143" t="s">
        <v>3810</v>
      </c>
      <c r="B2143" t="s">
        <v>6962</v>
      </c>
      <c r="C2143" s="1">
        <v>45830</v>
      </c>
    </row>
    <row r="2144" spans="1:3" x14ac:dyDescent="0.25">
      <c r="A2144" t="s">
        <v>2599</v>
      </c>
      <c r="B2144" t="s">
        <v>6962</v>
      </c>
      <c r="C2144" s="1">
        <v>45828</v>
      </c>
    </row>
    <row r="2145" spans="1:3" x14ac:dyDescent="0.25">
      <c r="A2145" t="s">
        <v>3808</v>
      </c>
      <c r="B2145" t="s">
        <v>6962</v>
      </c>
      <c r="C2145" s="1">
        <v>45830</v>
      </c>
    </row>
    <row r="2146" spans="1:3" x14ac:dyDescent="0.25">
      <c r="A2146" t="s">
        <v>3809</v>
      </c>
      <c r="B2146" t="s">
        <v>6962</v>
      </c>
      <c r="C2146" s="1">
        <v>45831</v>
      </c>
    </row>
    <row r="2147" spans="1:3" x14ac:dyDescent="0.25">
      <c r="A2147" t="s">
        <v>3096</v>
      </c>
      <c r="B2147" t="s">
        <v>6962</v>
      </c>
      <c r="C2147" s="1">
        <v>45822</v>
      </c>
    </row>
    <row r="2148" spans="1:3" x14ac:dyDescent="0.25">
      <c r="A2148" t="s">
        <v>3096</v>
      </c>
      <c r="B2148" t="s">
        <v>6962</v>
      </c>
      <c r="C2148" s="1">
        <v>45822</v>
      </c>
    </row>
    <row r="2149" spans="1:3" x14ac:dyDescent="0.25">
      <c r="A2149" t="s">
        <v>3814</v>
      </c>
      <c r="B2149" t="s">
        <v>6962</v>
      </c>
      <c r="C2149" s="1">
        <v>45824</v>
      </c>
    </row>
    <row r="2150" spans="1:3" x14ac:dyDescent="0.25">
      <c r="A2150" t="s">
        <v>3815</v>
      </c>
      <c r="B2150" t="s">
        <v>6962</v>
      </c>
      <c r="C2150" s="1">
        <v>45824</v>
      </c>
    </row>
    <row r="2151" spans="1:3" x14ac:dyDescent="0.25">
      <c r="A2151" t="s">
        <v>2601</v>
      </c>
      <c r="B2151" t="s">
        <v>6962</v>
      </c>
      <c r="C2151" s="1">
        <v>45832</v>
      </c>
    </row>
    <row r="2152" spans="1:3" x14ac:dyDescent="0.25">
      <c r="A2152" t="s">
        <v>3816</v>
      </c>
      <c r="B2152" t="s">
        <v>6962</v>
      </c>
      <c r="C2152" s="1">
        <v>45826</v>
      </c>
    </row>
    <row r="2153" spans="1:3" x14ac:dyDescent="0.25">
      <c r="A2153" t="s">
        <v>2600</v>
      </c>
      <c r="B2153" t="s">
        <v>6962</v>
      </c>
      <c r="C2153" s="1">
        <v>45846</v>
      </c>
    </row>
    <row r="2154" spans="1:3" x14ac:dyDescent="0.25">
      <c r="A2154" t="s">
        <v>3817</v>
      </c>
      <c r="B2154" t="s">
        <v>6962</v>
      </c>
      <c r="C2154" s="1">
        <v>45836</v>
      </c>
    </row>
    <row r="2155" spans="1:3" x14ac:dyDescent="0.25">
      <c r="A2155" t="s">
        <v>2606</v>
      </c>
      <c r="B2155" t="s">
        <v>6962</v>
      </c>
      <c r="C2155" s="1">
        <v>45832</v>
      </c>
    </row>
    <row r="2156" spans="1:3" x14ac:dyDescent="0.25">
      <c r="A2156" t="s">
        <v>2605</v>
      </c>
      <c r="B2156" t="s">
        <v>6962</v>
      </c>
      <c r="C2156" s="1">
        <v>45842</v>
      </c>
    </row>
    <row r="2157" spans="1:3" x14ac:dyDescent="0.25">
      <c r="A2157" t="s">
        <v>2604</v>
      </c>
      <c r="B2157" t="s">
        <v>6962</v>
      </c>
      <c r="C2157" s="1">
        <v>45856</v>
      </c>
    </row>
    <row r="2158" spans="1:3" x14ac:dyDescent="0.25">
      <c r="A2158" t="s">
        <v>3054</v>
      </c>
      <c r="B2158" t="s">
        <v>6962</v>
      </c>
      <c r="C2158" s="1">
        <v>45824</v>
      </c>
    </row>
    <row r="2159" spans="1:3" x14ac:dyDescent="0.25">
      <c r="A2159" t="s">
        <v>3818</v>
      </c>
      <c r="B2159" t="s">
        <v>6962</v>
      </c>
      <c r="C2159" s="1">
        <v>45822</v>
      </c>
    </row>
    <row r="2160" spans="1:3" x14ac:dyDescent="0.25">
      <c r="A2160" t="s">
        <v>3820</v>
      </c>
      <c r="B2160" t="s">
        <v>6962</v>
      </c>
      <c r="C2160" s="1">
        <v>45847</v>
      </c>
    </row>
    <row r="2161" spans="1:3" x14ac:dyDescent="0.25">
      <c r="A2161" t="s">
        <v>3819</v>
      </c>
      <c r="B2161" t="s">
        <v>6962</v>
      </c>
      <c r="C2161" s="1">
        <v>45824</v>
      </c>
    </row>
    <row r="2162" spans="1:3" x14ac:dyDescent="0.25">
      <c r="A2162" t="s">
        <v>3821</v>
      </c>
      <c r="B2162" t="s">
        <v>6962</v>
      </c>
      <c r="C2162" s="1">
        <v>45835</v>
      </c>
    </row>
    <row r="2163" spans="1:3" x14ac:dyDescent="0.25">
      <c r="A2163" t="s">
        <v>3093</v>
      </c>
      <c r="B2163" t="s">
        <v>6962</v>
      </c>
      <c r="C2163" s="1">
        <v>45822</v>
      </c>
    </row>
    <row r="2164" spans="1:3" x14ac:dyDescent="0.25">
      <c r="A2164" t="s">
        <v>3093</v>
      </c>
      <c r="B2164" t="s">
        <v>6962</v>
      </c>
      <c r="C2164" s="1">
        <v>45822</v>
      </c>
    </row>
    <row r="2165" spans="1:3" x14ac:dyDescent="0.25">
      <c r="A2165" t="s">
        <v>2607</v>
      </c>
      <c r="B2165" t="s">
        <v>6962</v>
      </c>
      <c r="C2165" s="1">
        <v>45833</v>
      </c>
    </row>
    <row r="2166" spans="1:3" x14ac:dyDescent="0.25">
      <c r="A2166" t="s">
        <v>3823</v>
      </c>
      <c r="B2166" t="s">
        <v>6962</v>
      </c>
      <c r="C2166" s="1">
        <v>45824</v>
      </c>
    </row>
    <row r="2167" spans="1:3" x14ac:dyDescent="0.25">
      <c r="A2167" t="s">
        <v>3825</v>
      </c>
      <c r="B2167" t="s">
        <v>6962</v>
      </c>
      <c r="C2167" s="1">
        <v>45828</v>
      </c>
    </row>
    <row r="2168" spans="1:3" x14ac:dyDescent="0.25">
      <c r="A2168" t="s">
        <v>3824</v>
      </c>
      <c r="B2168" t="s">
        <v>6962</v>
      </c>
      <c r="C2168" s="1">
        <v>45825</v>
      </c>
    </row>
    <row r="2169" spans="1:3" x14ac:dyDescent="0.25">
      <c r="A2169" t="s">
        <v>3114</v>
      </c>
      <c r="B2169" t="s">
        <v>6962</v>
      </c>
      <c r="C2169" s="1">
        <v>45824</v>
      </c>
    </row>
    <row r="2170" spans="1:3" x14ac:dyDescent="0.25">
      <c r="A2170" t="s">
        <v>3829</v>
      </c>
      <c r="B2170" t="s">
        <v>6962</v>
      </c>
      <c r="C2170" s="1">
        <v>45852</v>
      </c>
    </row>
    <row r="2171" spans="1:3" x14ac:dyDescent="0.25">
      <c r="A2171" t="s">
        <v>3828</v>
      </c>
      <c r="B2171" t="s">
        <v>6962</v>
      </c>
      <c r="C2171" s="1">
        <v>45827</v>
      </c>
    </row>
    <row r="2172" spans="1:3" x14ac:dyDescent="0.25">
      <c r="A2172" t="s">
        <v>3827</v>
      </c>
      <c r="B2172" t="s">
        <v>6962</v>
      </c>
      <c r="C2172" s="1">
        <v>45834</v>
      </c>
    </row>
    <row r="2173" spans="1:3" x14ac:dyDescent="0.25">
      <c r="A2173" t="s">
        <v>3826</v>
      </c>
      <c r="B2173" t="s">
        <v>6962</v>
      </c>
      <c r="C2173" s="1">
        <v>45832</v>
      </c>
    </row>
    <row r="2174" spans="1:3" x14ac:dyDescent="0.25">
      <c r="A2174" t="s">
        <v>2608</v>
      </c>
      <c r="B2174" t="s">
        <v>6962</v>
      </c>
      <c r="C2174" s="1">
        <v>45848</v>
      </c>
    </row>
    <row r="2175" spans="1:3" x14ac:dyDescent="0.25">
      <c r="A2175" t="s">
        <v>3832</v>
      </c>
      <c r="B2175" t="s">
        <v>6962</v>
      </c>
      <c r="C2175" s="1">
        <v>45826</v>
      </c>
    </row>
    <row r="2176" spans="1:3" x14ac:dyDescent="0.25">
      <c r="A2176" t="s">
        <v>3831</v>
      </c>
      <c r="B2176" t="s">
        <v>6962</v>
      </c>
      <c r="C2176" s="1">
        <v>45826</v>
      </c>
    </row>
    <row r="2177" spans="1:3" x14ac:dyDescent="0.25">
      <c r="A2177" t="s">
        <v>3830</v>
      </c>
      <c r="B2177" t="s">
        <v>6962</v>
      </c>
      <c r="C2177" s="1">
        <v>45833</v>
      </c>
    </row>
    <row r="2178" spans="1:3" x14ac:dyDescent="0.25">
      <c r="A2178" t="s">
        <v>3830</v>
      </c>
      <c r="B2178" t="s">
        <v>6962</v>
      </c>
      <c r="C2178" s="1">
        <v>45825</v>
      </c>
    </row>
    <row r="2179" spans="1:3" x14ac:dyDescent="0.25">
      <c r="A2179" t="s">
        <v>3830</v>
      </c>
      <c r="B2179" t="s">
        <v>6962</v>
      </c>
      <c r="C2179" s="1">
        <v>45827</v>
      </c>
    </row>
    <row r="2180" spans="1:3" x14ac:dyDescent="0.25">
      <c r="A2180" t="s">
        <v>3830</v>
      </c>
      <c r="B2180" t="s">
        <v>6962</v>
      </c>
      <c r="C2180" s="1">
        <v>45829</v>
      </c>
    </row>
    <row r="2181" spans="1:3" x14ac:dyDescent="0.25">
      <c r="A2181" t="s">
        <v>3830</v>
      </c>
      <c r="B2181" t="s">
        <v>6962</v>
      </c>
      <c r="C2181" s="1">
        <v>45834</v>
      </c>
    </row>
    <row r="2182" spans="1:3" x14ac:dyDescent="0.25">
      <c r="A2182" t="s">
        <v>3834</v>
      </c>
      <c r="B2182" t="s">
        <v>6962</v>
      </c>
      <c r="C2182" s="1">
        <v>45831</v>
      </c>
    </row>
    <row r="2183" spans="1:3" x14ac:dyDescent="0.25">
      <c r="A2183" t="s">
        <v>3833</v>
      </c>
      <c r="B2183" t="s">
        <v>6962</v>
      </c>
      <c r="C2183" s="1">
        <v>45829</v>
      </c>
    </row>
    <row r="2184" spans="1:3" x14ac:dyDescent="0.25">
      <c r="A2184" t="s">
        <v>3835</v>
      </c>
      <c r="B2184" t="s">
        <v>6962</v>
      </c>
      <c r="C2184" s="1">
        <v>45827</v>
      </c>
    </row>
    <row r="2185" spans="1:3" x14ac:dyDescent="0.25">
      <c r="A2185" t="s">
        <v>2609</v>
      </c>
      <c r="B2185" t="s">
        <v>6962</v>
      </c>
      <c r="C2185" s="1">
        <v>45832</v>
      </c>
    </row>
    <row r="2186" spans="1:3" x14ac:dyDescent="0.25">
      <c r="A2186" t="s">
        <v>3832</v>
      </c>
      <c r="B2186" t="s">
        <v>6962</v>
      </c>
      <c r="C2186" s="1">
        <v>45832</v>
      </c>
    </row>
    <row r="2187" spans="1:3" x14ac:dyDescent="0.25">
      <c r="A2187" t="s">
        <v>3837</v>
      </c>
      <c r="B2187" t="s">
        <v>6962</v>
      </c>
      <c r="C2187" s="1">
        <v>45826</v>
      </c>
    </row>
    <row r="2188" spans="1:3" x14ac:dyDescent="0.25">
      <c r="A2188" t="s">
        <v>3838</v>
      </c>
      <c r="B2188" t="s">
        <v>6962</v>
      </c>
      <c r="C2188" s="1">
        <v>45831</v>
      </c>
    </row>
    <row r="2189" spans="1:3" x14ac:dyDescent="0.25">
      <c r="A2189" t="s">
        <v>3841</v>
      </c>
      <c r="B2189" t="s">
        <v>6962</v>
      </c>
      <c r="C2189" s="1">
        <v>45828</v>
      </c>
    </row>
    <row r="2190" spans="1:3" x14ac:dyDescent="0.25">
      <c r="A2190" t="s">
        <v>3056</v>
      </c>
      <c r="B2190" t="s">
        <v>6962</v>
      </c>
      <c r="C2190" s="1">
        <v>45829</v>
      </c>
    </row>
    <row r="2191" spans="1:3" x14ac:dyDescent="0.25">
      <c r="A2191" t="s">
        <v>3840</v>
      </c>
      <c r="B2191" t="s">
        <v>6963</v>
      </c>
      <c r="C2191" s="1"/>
    </row>
    <row r="2192" spans="1:3" x14ac:dyDescent="0.25">
      <c r="A2192" t="s">
        <v>3839</v>
      </c>
      <c r="B2192" t="s">
        <v>6962</v>
      </c>
      <c r="C2192" s="1">
        <v>45826</v>
      </c>
    </row>
    <row r="2193" spans="1:3" x14ac:dyDescent="0.25">
      <c r="A2193" t="s">
        <v>3822</v>
      </c>
      <c r="B2193" t="s">
        <v>6962</v>
      </c>
      <c r="C2193" s="1">
        <v>45839</v>
      </c>
    </row>
    <row r="2194" spans="1:3" x14ac:dyDescent="0.25">
      <c r="A2194" t="s">
        <v>3843</v>
      </c>
      <c r="B2194" t="s">
        <v>6962</v>
      </c>
      <c r="C2194" s="1">
        <v>45831</v>
      </c>
    </row>
    <row r="2195" spans="1:3" x14ac:dyDescent="0.25">
      <c r="A2195" t="s">
        <v>3842</v>
      </c>
      <c r="B2195" t="s">
        <v>6962</v>
      </c>
      <c r="C2195" s="1">
        <v>45831</v>
      </c>
    </row>
    <row r="2196" spans="1:3" x14ac:dyDescent="0.25">
      <c r="A2196" t="s">
        <v>3844</v>
      </c>
      <c r="B2196" t="s">
        <v>6962</v>
      </c>
      <c r="C2196" s="1">
        <v>45828</v>
      </c>
    </row>
    <row r="2197" spans="1:3" x14ac:dyDescent="0.25">
      <c r="A2197" t="s">
        <v>3057</v>
      </c>
      <c r="B2197" t="s">
        <v>6962</v>
      </c>
      <c r="C2197" s="1">
        <v>45831</v>
      </c>
    </row>
    <row r="2198" spans="1:3" x14ac:dyDescent="0.25">
      <c r="A2198" t="s">
        <v>3847</v>
      </c>
      <c r="B2198" t="s">
        <v>6962</v>
      </c>
      <c r="C2198" s="1">
        <v>45831</v>
      </c>
    </row>
    <row r="2199" spans="1:3" x14ac:dyDescent="0.25">
      <c r="A2199" t="s">
        <v>3848</v>
      </c>
      <c r="B2199" t="s">
        <v>6962</v>
      </c>
      <c r="C2199" s="1">
        <v>45829</v>
      </c>
    </row>
    <row r="2200" spans="1:3" x14ac:dyDescent="0.25">
      <c r="A2200" t="s">
        <v>2611</v>
      </c>
      <c r="B2200" t="s">
        <v>6962</v>
      </c>
      <c r="C2200" s="1">
        <v>45841</v>
      </c>
    </row>
    <row r="2201" spans="1:3" x14ac:dyDescent="0.25">
      <c r="A2201" t="s">
        <v>3850</v>
      </c>
      <c r="B2201" t="s">
        <v>6962</v>
      </c>
      <c r="C2201" s="1">
        <v>45834</v>
      </c>
    </row>
    <row r="2202" spans="1:3" x14ac:dyDescent="0.25">
      <c r="A2202" t="s">
        <v>3849</v>
      </c>
      <c r="B2202" t="s">
        <v>39</v>
      </c>
      <c r="C2202" s="1"/>
    </row>
    <row r="2203" spans="1:3" x14ac:dyDescent="0.25">
      <c r="A2203" t="s">
        <v>2613</v>
      </c>
      <c r="B2203" t="s">
        <v>6962</v>
      </c>
      <c r="C2203" s="1">
        <v>45843</v>
      </c>
    </row>
    <row r="2204" spans="1:3" x14ac:dyDescent="0.25">
      <c r="A2204" t="s">
        <v>2612</v>
      </c>
      <c r="B2204" t="s">
        <v>6962</v>
      </c>
      <c r="C2204" s="1">
        <v>45846</v>
      </c>
    </row>
    <row r="2205" spans="1:3" x14ac:dyDescent="0.25">
      <c r="A2205" t="s">
        <v>2614</v>
      </c>
      <c r="B2205" t="s">
        <v>6962</v>
      </c>
      <c r="C2205" s="1">
        <v>45832</v>
      </c>
    </row>
    <row r="2206" spans="1:3" x14ac:dyDescent="0.25">
      <c r="A2206" t="s">
        <v>3851</v>
      </c>
      <c r="B2206" t="s">
        <v>6962</v>
      </c>
      <c r="C2206" s="1">
        <v>45828</v>
      </c>
    </row>
    <row r="2207" spans="1:3" x14ac:dyDescent="0.25">
      <c r="A2207" t="s">
        <v>3479</v>
      </c>
      <c r="B2207" t="s">
        <v>6962</v>
      </c>
      <c r="C2207" s="1">
        <v>45828</v>
      </c>
    </row>
    <row r="2208" spans="1:3" x14ac:dyDescent="0.25">
      <c r="A2208" t="s">
        <v>3852</v>
      </c>
      <c r="B2208" t="s">
        <v>6962</v>
      </c>
      <c r="C2208" s="1">
        <v>45838</v>
      </c>
    </row>
    <row r="2209" spans="1:3" x14ac:dyDescent="0.25">
      <c r="A2209" t="s">
        <v>2615</v>
      </c>
      <c r="B2209" t="s">
        <v>6962</v>
      </c>
      <c r="C2209" s="1">
        <v>45835</v>
      </c>
    </row>
    <row r="2210" spans="1:3" x14ac:dyDescent="0.25">
      <c r="A2210" t="s">
        <v>3853</v>
      </c>
      <c r="B2210" t="s">
        <v>6962</v>
      </c>
      <c r="C2210" s="1">
        <v>45834</v>
      </c>
    </row>
    <row r="2211" spans="1:3" x14ac:dyDescent="0.25">
      <c r="A2211" t="s">
        <v>3760</v>
      </c>
      <c r="B2211" t="s">
        <v>6962</v>
      </c>
      <c r="C2211" s="1">
        <v>45829</v>
      </c>
    </row>
    <row r="2212" spans="1:3" x14ac:dyDescent="0.25">
      <c r="A2212" t="s">
        <v>3855</v>
      </c>
      <c r="B2212" t="s">
        <v>6962</v>
      </c>
      <c r="C2212" s="1">
        <v>45831</v>
      </c>
    </row>
    <row r="2213" spans="1:3" x14ac:dyDescent="0.25">
      <c r="A2213" t="s">
        <v>3854</v>
      </c>
      <c r="B2213" t="s">
        <v>6962</v>
      </c>
      <c r="C2213" s="1">
        <v>45831</v>
      </c>
    </row>
    <row r="2214" spans="1:3" x14ac:dyDescent="0.25">
      <c r="A2214" t="s">
        <v>2618</v>
      </c>
      <c r="B2214" t="s">
        <v>6962</v>
      </c>
      <c r="C2214" s="1">
        <v>45841</v>
      </c>
    </row>
    <row r="2215" spans="1:3" x14ac:dyDescent="0.25">
      <c r="A2215" t="s">
        <v>2617</v>
      </c>
      <c r="B2215" t="s">
        <v>6962</v>
      </c>
      <c r="C2215" s="1">
        <v>45842</v>
      </c>
    </row>
    <row r="2216" spans="1:3" x14ac:dyDescent="0.25">
      <c r="A2216" t="s">
        <v>2616</v>
      </c>
      <c r="B2216" t="s">
        <v>6962</v>
      </c>
      <c r="C2216" s="1">
        <v>45840</v>
      </c>
    </row>
    <row r="2217" spans="1:3" x14ac:dyDescent="0.25">
      <c r="A2217" t="s">
        <v>3855</v>
      </c>
      <c r="B2217" t="s">
        <v>6962</v>
      </c>
      <c r="C2217" s="1">
        <v>45831</v>
      </c>
    </row>
    <row r="2218" spans="1:3" x14ac:dyDescent="0.25">
      <c r="A2218" t="s">
        <v>3857</v>
      </c>
      <c r="B2218" t="s">
        <v>6962</v>
      </c>
      <c r="C2218" s="1">
        <v>45833</v>
      </c>
    </row>
    <row r="2219" spans="1:3" x14ac:dyDescent="0.25">
      <c r="A2219" t="s">
        <v>3856</v>
      </c>
      <c r="B2219" t="s">
        <v>6962</v>
      </c>
      <c r="C2219" s="1">
        <v>45832</v>
      </c>
    </row>
    <row r="2220" spans="1:3" x14ac:dyDescent="0.25">
      <c r="A2220" t="s">
        <v>3858</v>
      </c>
      <c r="B2220" t="s">
        <v>6962</v>
      </c>
      <c r="C2220" s="1">
        <v>45838</v>
      </c>
    </row>
    <row r="2221" spans="1:3" x14ac:dyDescent="0.25">
      <c r="A2221" t="s">
        <v>3859</v>
      </c>
      <c r="B2221" t="s">
        <v>6962</v>
      </c>
      <c r="C2221" s="1">
        <v>45834</v>
      </c>
    </row>
    <row r="2222" spans="1:3" x14ac:dyDescent="0.25">
      <c r="A2222" t="s">
        <v>3119</v>
      </c>
      <c r="B2222" t="s">
        <v>6962</v>
      </c>
      <c r="C2222" s="1">
        <v>45831</v>
      </c>
    </row>
    <row r="2223" spans="1:3" x14ac:dyDescent="0.25">
      <c r="A2223" t="s">
        <v>3119</v>
      </c>
      <c r="B2223" t="s">
        <v>6962</v>
      </c>
      <c r="C2223" s="1">
        <v>45831</v>
      </c>
    </row>
    <row r="2224" spans="1:3" x14ac:dyDescent="0.25">
      <c r="A2224" t="s">
        <v>3861</v>
      </c>
      <c r="B2224" t="s">
        <v>6962</v>
      </c>
      <c r="C2224" s="1">
        <v>45832</v>
      </c>
    </row>
    <row r="2225" spans="1:3" x14ac:dyDescent="0.25">
      <c r="A2225" t="s">
        <v>3860</v>
      </c>
      <c r="B2225" t="s">
        <v>6962</v>
      </c>
      <c r="C2225" s="1">
        <v>45834</v>
      </c>
    </row>
    <row r="2226" spans="1:3" x14ac:dyDescent="0.25">
      <c r="A2226" t="s">
        <v>3124</v>
      </c>
      <c r="B2226" t="s">
        <v>6962</v>
      </c>
      <c r="C2226" s="1">
        <v>45838</v>
      </c>
    </row>
    <row r="2227" spans="1:3" x14ac:dyDescent="0.25">
      <c r="A2227" t="s">
        <v>2619</v>
      </c>
      <c r="B2227" t="s">
        <v>6962</v>
      </c>
      <c r="C2227" s="1">
        <v>45842</v>
      </c>
    </row>
    <row r="2228" spans="1:3" x14ac:dyDescent="0.25">
      <c r="A2228" t="s">
        <v>3123</v>
      </c>
      <c r="B2228" t="s">
        <v>6962</v>
      </c>
      <c r="C2228" s="1">
        <v>45833</v>
      </c>
    </row>
    <row r="2229" spans="1:3" x14ac:dyDescent="0.25">
      <c r="A2229" t="s">
        <v>2622</v>
      </c>
      <c r="B2229" t="s">
        <v>6962</v>
      </c>
      <c r="C2229" s="1">
        <v>45853</v>
      </c>
    </row>
    <row r="2230" spans="1:3" x14ac:dyDescent="0.25">
      <c r="A2230" t="s">
        <v>2623</v>
      </c>
      <c r="B2230" t="s">
        <v>6962</v>
      </c>
      <c r="C2230" s="1">
        <v>45841</v>
      </c>
    </row>
    <row r="2231" spans="1:3" x14ac:dyDescent="0.25">
      <c r="A2231" t="s">
        <v>2620</v>
      </c>
      <c r="B2231" t="s">
        <v>6962</v>
      </c>
      <c r="C2231" s="1">
        <v>45836</v>
      </c>
    </row>
    <row r="2232" spans="1:3" x14ac:dyDescent="0.25">
      <c r="A2232" t="s">
        <v>3123</v>
      </c>
      <c r="B2232" t="s">
        <v>6962</v>
      </c>
      <c r="C2232" s="1">
        <v>45833</v>
      </c>
    </row>
    <row r="2233" spans="1:3" x14ac:dyDescent="0.25">
      <c r="A2233" t="s">
        <v>3862</v>
      </c>
      <c r="B2233" t="s">
        <v>6963</v>
      </c>
      <c r="C2233" s="1"/>
    </row>
    <row r="2234" spans="1:3" x14ac:dyDescent="0.25">
      <c r="A2234" t="s">
        <v>2625</v>
      </c>
      <c r="B2234" t="s">
        <v>6962</v>
      </c>
      <c r="C2234" s="1">
        <v>45836</v>
      </c>
    </row>
    <row r="2235" spans="1:3" x14ac:dyDescent="0.25">
      <c r="A2235" t="s">
        <v>2624</v>
      </c>
      <c r="B2235" t="s">
        <v>6962</v>
      </c>
      <c r="C2235" s="1">
        <v>45846</v>
      </c>
    </row>
    <row r="2236" spans="1:3" x14ac:dyDescent="0.25">
      <c r="A2236" t="s">
        <v>3864</v>
      </c>
      <c r="B2236" t="s">
        <v>6962</v>
      </c>
      <c r="C2236" s="1">
        <v>45834</v>
      </c>
    </row>
    <row r="2237" spans="1:3" x14ac:dyDescent="0.25">
      <c r="A2237" t="s">
        <v>6851</v>
      </c>
      <c r="B2237" t="s">
        <v>6962</v>
      </c>
      <c r="C2237" s="1">
        <v>45832</v>
      </c>
    </row>
    <row r="2238" spans="1:3" x14ac:dyDescent="0.25">
      <c r="A2238" t="s">
        <v>2610</v>
      </c>
      <c r="B2238" t="s">
        <v>6962</v>
      </c>
      <c r="C2238" s="1">
        <v>45855</v>
      </c>
    </row>
    <row r="2239" spans="1:3" x14ac:dyDescent="0.25">
      <c r="A2239" t="s">
        <v>3867</v>
      </c>
      <c r="B2239" t="s">
        <v>6962</v>
      </c>
      <c r="C2239" s="1">
        <v>45833</v>
      </c>
    </row>
    <row r="2240" spans="1:3" x14ac:dyDescent="0.25">
      <c r="A2240" t="s">
        <v>3866</v>
      </c>
      <c r="B2240" t="s">
        <v>6964</v>
      </c>
      <c r="C2240" s="1">
        <v>45840</v>
      </c>
    </row>
    <row r="2241" spans="1:3" x14ac:dyDescent="0.25">
      <c r="A2241" t="s">
        <v>3865</v>
      </c>
      <c r="B2241" t="s">
        <v>6962</v>
      </c>
      <c r="C2241" s="1">
        <v>45834</v>
      </c>
    </row>
    <row r="2242" spans="1:3" x14ac:dyDescent="0.25">
      <c r="A2242" t="s">
        <v>3092</v>
      </c>
      <c r="B2242" t="s">
        <v>6962</v>
      </c>
      <c r="C2242" s="1">
        <v>45832</v>
      </c>
    </row>
    <row r="2243" spans="1:3" x14ac:dyDescent="0.25">
      <c r="A2243" t="s">
        <v>3092</v>
      </c>
      <c r="B2243" t="s">
        <v>6962</v>
      </c>
      <c r="C2243" s="1">
        <v>45832</v>
      </c>
    </row>
    <row r="2244" spans="1:3" x14ac:dyDescent="0.25">
      <c r="A2244" t="s">
        <v>3110</v>
      </c>
      <c r="B2244" t="s">
        <v>6962</v>
      </c>
      <c r="C2244" s="1">
        <v>45832</v>
      </c>
    </row>
    <row r="2245" spans="1:3" x14ac:dyDescent="0.25">
      <c r="A2245" t="s">
        <v>3110</v>
      </c>
      <c r="B2245" t="s">
        <v>6963</v>
      </c>
      <c r="C2245" s="1">
        <v>45833</v>
      </c>
    </row>
    <row r="2246" spans="1:3" x14ac:dyDescent="0.25">
      <c r="A2246" t="s">
        <v>3873</v>
      </c>
      <c r="B2246" t="s">
        <v>6962</v>
      </c>
      <c r="C2246" s="1">
        <v>45834</v>
      </c>
    </row>
    <row r="2247" spans="1:3" x14ac:dyDescent="0.25">
      <c r="A2247" t="s">
        <v>3872</v>
      </c>
      <c r="B2247" t="s">
        <v>6962</v>
      </c>
      <c r="C2247" s="1">
        <v>45835</v>
      </c>
    </row>
    <row r="2248" spans="1:3" x14ac:dyDescent="0.25">
      <c r="A2248" t="s">
        <v>3871</v>
      </c>
      <c r="B2248" t="s">
        <v>6962</v>
      </c>
      <c r="C2248" s="1">
        <v>45849</v>
      </c>
    </row>
    <row r="2249" spans="1:3" x14ac:dyDescent="0.25">
      <c r="A2249" t="s">
        <v>3870</v>
      </c>
      <c r="B2249" t="s">
        <v>6962</v>
      </c>
      <c r="C2249" s="1">
        <v>45833</v>
      </c>
    </row>
    <row r="2250" spans="1:3" x14ac:dyDescent="0.25">
      <c r="A2250" t="s">
        <v>3869</v>
      </c>
      <c r="B2250" t="s">
        <v>6962</v>
      </c>
      <c r="C2250" s="1">
        <v>45834</v>
      </c>
    </row>
    <row r="2251" spans="1:3" x14ac:dyDescent="0.25">
      <c r="A2251" t="s">
        <v>2595</v>
      </c>
      <c r="B2251" t="s">
        <v>6962</v>
      </c>
      <c r="C2251" s="1">
        <v>45839</v>
      </c>
    </row>
    <row r="2252" spans="1:3" x14ac:dyDescent="0.25">
      <c r="A2252" t="s">
        <v>3876</v>
      </c>
      <c r="B2252" t="s">
        <v>6962</v>
      </c>
      <c r="C2252" s="1">
        <v>45835</v>
      </c>
    </row>
    <row r="2253" spans="1:3" x14ac:dyDescent="0.25">
      <c r="A2253" t="s">
        <v>3875</v>
      </c>
      <c r="B2253" t="s">
        <v>6962</v>
      </c>
      <c r="C2253" s="1">
        <v>45839</v>
      </c>
    </row>
    <row r="2254" spans="1:3" x14ac:dyDescent="0.25">
      <c r="A2254" t="s">
        <v>3875</v>
      </c>
      <c r="B2254" t="s">
        <v>6962</v>
      </c>
      <c r="C2254" s="1">
        <v>45841</v>
      </c>
    </row>
    <row r="2255" spans="1:3" x14ac:dyDescent="0.25">
      <c r="A2255" t="s">
        <v>3875</v>
      </c>
      <c r="B2255" t="s">
        <v>6962</v>
      </c>
      <c r="C2255" s="1">
        <v>45841</v>
      </c>
    </row>
    <row r="2256" spans="1:3" x14ac:dyDescent="0.25">
      <c r="A2256" t="s">
        <v>3875</v>
      </c>
      <c r="B2256" t="s">
        <v>6962</v>
      </c>
      <c r="C2256" s="1">
        <v>45842</v>
      </c>
    </row>
    <row r="2257" spans="1:3" x14ac:dyDescent="0.25">
      <c r="A2257" t="s">
        <v>3875</v>
      </c>
      <c r="B2257" t="s">
        <v>6962</v>
      </c>
      <c r="C2257" s="1">
        <v>45843</v>
      </c>
    </row>
    <row r="2258" spans="1:3" x14ac:dyDescent="0.25">
      <c r="A2258" t="s">
        <v>3874</v>
      </c>
      <c r="B2258" t="s">
        <v>6962</v>
      </c>
      <c r="C2258" s="1">
        <v>45838</v>
      </c>
    </row>
    <row r="2259" spans="1:3" x14ac:dyDescent="0.25">
      <c r="A2259" t="s">
        <v>3877</v>
      </c>
      <c r="B2259" t="s">
        <v>6962</v>
      </c>
      <c r="C2259" s="1">
        <v>45835</v>
      </c>
    </row>
    <row r="2260" spans="1:3" x14ac:dyDescent="0.25">
      <c r="A2260" t="s">
        <v>3058</v>
      </c>
      <c r="B2260" t="s">
        <v>39</v>
      </c>
      <c r="C2260" s="1"/>
    </row>
    <row r="2261" spans="1:3" x14ac:dyDescent="0.25">
      <c r="A2261" t="s">
        <v>3878</v>
      </c>
      <c r="B2261" t="s">
        <v>6962</v>
      </c>
      <c r="C2261" s="1">
        <v>45834</v>
      </c>
    </row>
    <row r="2262" spans="1:3" x14ac:dyDescent="0.25">
      <c r="A2262" t="s">
        <v>3879</v>
      </c>
      <c r="B2262" t="s">
        <v>6962</v>
      </c>
      <c r="C2262" s="1">
        <v>45834</v>
      </c>
    </row>
    <row r="2263" spans="1:3" x14ac:dyDescent="0.25">
      <c r="A2263" t="s">
        <v>3881</v>
      </c>
      <c r="B2263" t="s">
        <v>6962</v>
      </c>
      <c r="C2263" s="1">
        <v>45840</v>
      </c>
    </row>
    <row r="2264" spans="1:3" x14ac:dyDescent="0.25">
      <c r="A2264" t="s">
        <v>2626</v>
      </c>
      <c r="B2264" t="s">
        <v>6962</v>
      </c>
      <c r="C2264" s="1">
        <v>45854</v>
      </c>
    </row>
    <row r="2265" spans="1:3" x14ac:dyDescent="0.25">
      <c r="A2265" t="s">
        <v>2627</v>
      </c>
      <c r="B2265" t="s">
        <v>6962</v>
      </c>
      <c r="C2265" s="1">
        <v>45859</v>
      </c>
    </row>
    <row r="2266" spans="1:3" x14ac:dyDescent="0.25">
      <c r="A2266" t="s">
        <v>3882</v>
      </c>
      <c r="B2266" t="s">
        <v>6962</v>
      </c>
      <c r="C2266" s="1">
        <v>45835</v>
      </c>
    </row>
    <row r="2267" spans="1:3" x14ac:dyDescent="0.25">
      <c r="A2267" t="s">
        <v>3884</v>
      </c>
      <c r="B2267" t="s">
        <v>6962</v>
      </c>
      <c r="C2267" s="1">
        <v>45839</v>
      </c>
    </row>
    <row r="2268" spans="1:3" x14ac:dyDescent="0.25">
      <c r="A2268" t="s">
        <v>3883</v>
      </c>
      <c r="B2268" t="s">
        <v>6962</v>
      </c>
      <c r="C2268" s="1">
        <v>45838</v>
      </c>
    </row>
    <row r="2269" spans="1:3" x14ac:dyDescent="0.25">
      <c r="A2269" t="s">
        <v>3888</v>
      </c>
      <c r="B2269" t="s">
        <v>6962</v>
      </c>
      <c r="C2269" s="1">
        <v>45835</v>
      </c>
    </row>
    <row r="2270" spans="1:3" x14ac:dyDescent="0.25">
      <c r="A2270" t="s">
        <v>3887</v>
      </c>
      <c r="B2270" t="s">
        <v>6962</v>
      </c>
      <c r="C2270" s="1">
        <v>45838</v>
      </c>
    </row>
    <row r="2271" spans="1:3" x14ac:dyDescent="0.25">
      <c r="A2271" t="s">
        <v>3886</v>
      </c>
      <c r="B2271" t="s">
        <v>6962</v>
      </c>
      <c r="C2271" s="1">
        <v>45838</v>
      </c>
    </row>
    <row r="2272" spans="1:3" x14ac:dyDescent="0.25">
      <c r="A2272" t="s">
        <v>2628</v>
      </c>
      <c r="B2272" t="s">
        <v>6962</v>
      </c>
      <c r="C2272" s="1">
        <v>45855</v>
      </c>
    </row>
    <row r="2273" spans="1:3" x14ac:dyDescent="0.25">
      <c r="A2273" t="s">
        <v>3889</v>
      </c>
      <c r="B2273" t="s">
        <v>6962</v>
      </c>
      <c r="C2273" s="1">
        <v>45841</v>
      </c>
    </row>
    <row r="2274" spans="1:3" x14ac:dyDescent="0.25">
      <c r="A2274" t="s">
        <v>3890</v>
      </c>
      <c r="B2274" t="s">
        <v>6962</v>
      </c>
      <c r="C2274" s="1">
        <v>45845</v>
      </c>
    </row>
    <row r="2275" spans="1:3" x14ac:dyDescent="0.25">
      <c r="A2275" t="s">
        <v>3890</v>
      </c>
      <c r="B2275" t="s">
        <v>6962</v>
      </c>
      <c r="C2275" s="1">
        <v>45841</v>
      </c>
    </row>
    <row r="2276" spans="1:3" x14ac:dyDescent="0.25">
      <c r="A2276" t="s">
        <v>3890</v>
      </c>
      <c r="B2276" t="s">
        <v>6962</v>
      </c>
      <c r="C2276" s="1">
        <v>45838</v>
      </c>
    </row>
    <row r="2277" spans="1:3" x14ac:dyDescent="0.25">
      <c r="A2277" t="s">
        <v>3890</v>
      </c>
      <c r="B2277" t="s">
        <v>6962</v>
      </c>
      <c r="C2277" s="1">
        <v>45845</v>
      </c>
    </row>
    <row r="2278" spans="1:3" x14ac:dyDescent="0.25">
      <c r="A2278" t="s">
        <v>3890</v>
      </c>
      <c r="B2278" t="s">
        <v>6962</v>
      </c>
      <c r="C2278" s="1">
        <v>45835</v>
      </c>
    </row>
    <row r="2279" spans="1:3" x14ac:dyDescent="0.25">
      <c r="A2279" t="s">
        <v>3891</v>
      </c>
      <c r="B2279" t="s">
        <v>6962</v>
      </c>
      <c r="C2279" s="1">
        <v>45845</v>
      </c>
    </row>
    <row r="2280" spans="1:3" x14ac:dyDescent="0.25">
      <c r="A2280" t="s">
        <v>3896</v>
      </c>
      <c r="B2280" t="s">
        <v>6962</v>
      </c>
      <c r="C2280" s="1">
        <v>45841</v>
      </c>
    </row>
    <row r="2281" spans="1:3" x14ac:dyDescent="0.25">
      <c r="A2281" t="s">
        <v>3895</v>
      </c>
      <c r="B2281" t="s">
        <v>6962</v>
      </c>
      <c r="C2281" s="1">
        <v>45840</v>
      </c>
    </row>
    <row r="2282" spans="1:3" x14ac:dyDescent="0.25">
      <c r="A2282" t="s">
        <v>3894</v>
      </c>
      <c r="B2282" t="s">
        <v>6962</v>
      </c>
      <c r="C2282" s="1">
        <v>45846</v>
      </c>
    </row>
    <row r="2283" spans="1:3" x14ac:dyDescent="0.25">
      <c r="A2283" t="s">
        <v>3126</v>
      </c>
      <c r="B2283" t="s">
        <v>6962</v>
      </c>
      <c r="C2283" s="1">
        <v>45838</v>
      </c>
    </row>
    <row r="2284" spans="1:3" x14ac:dyDescent="0.25">
      <c r="A2284" t="s">
        <v>3126</v>
      </c>
      <c r="B2284" t="s">
        <v>6962</v>
      </c>
      <c r="C2284" s="1">
        <v>45838</v>
      </c>
    </row>
    <row r="2285" spans="1:3" x14ac:dyDescent="0.25">
      <c r="A2285" t="s">
        <v>3125</v>
      </c>
      <c r="B2285" t="s">
        <v>6962</v>
      </c>
      <c r="C2285" s="1">
        <v>45839</v>
      </c>
    </row>
    <row r="2286" spans="1:3" x14ac:dyDescent="0.25">
      <c r="A2286" t="s">
        <v>3125</v>
      </c>
      <c r="B2286" t="s">
        <v>6962</v>
      </c>
      <c r="C2286" s="1">
        <v>45838</v>
      </c>
    </row>
    <row r="2287" spans="1:3" x14ac:dyDescent="0.25">
      <c r="A2287" t="s">
        <v>3893</v>
      </c>
      <c r="B2287" t="s">
        <v>6962</v>
      </c>
      <c r="C2287" s="1">
        <v>45839</v>
      </c>
    </row>
    <row r="2288" spans="1:3" x14ac:dyDescent="0.25">
      <c r="A2288" t="s">
        <v>3892</v>
      </c>
      <c r="B2288" t="s">
        <v>6962</v>
      </c>
      <c r="C2288" s="1">
        <v>45839</v>
      </c>
    </row>
    <row r="2289" spans="1:3" x14ac:dyDescent="0.25">
      <c r="A2289" t="s">
        <v>3899</v>
      </c>
      <c r="B2289" t="s">
        <v>6962</v>
      </c>
      <c r="C2289" s="1">
        <v>45848</v>
      </c>
    </row>
    <row r="2290" spans="1:3" x14ac:dyDescent="0.25">
      <c r="A2290" t="s">
        <v>3898</v>
      </c>
      <c r="B2290" t="s">
        <v>6962</v>
      </c>
      <c r="C2290" s="1">
        <v>45838</v>
      </c>
    </row>
    <row r="2291" spans="1:3" x14ac:dyDescent="0.25">
      <c r="A2291" t="s">
        <v>3127</v>
      </c>
      <c r="B2291" t="s">
        <v>6962</v>
      </c>
      <c r="C2291" s="1">
        <v>45842</v>
      </c>
    </row>
    <row r="2292" spans="1:3" x14ac:dyDescent="0.25">
      <c r="A2292" t="s">
        <v>3127</v>
      </c>
      <c r="B2292" t="s">
        <v>6962</v>
      </c>
      <c r="C2292" s="1">
        <v>45842</v>
      </c>
    </row>
    <row r="2293" spans="1:3" x14ac:dyDescent="0.25">
      <c r="A2293" t="s">
        <v>3897</v>
      </c>
      <c r="B2293" t="s">
        <v>6962</v>
      </c>
      <c r="C2293" s="1">
        <v>45843</v>
      </c>
    </row>
    <row r="2294" spans="1:3" x14ac:dyDescent="0.25">
      <c r="A2294" t="s">
        <v>2629</v>
      </c>
      <c r="B2294" t="s">
        <v>6963</v>
      </c>
      <c r="C2294" s="1"/>
    </row>
    <row r="2295" spans="1:3" x14ac:dyDescent="0.25">
      <c r="A2295" t="s">
        <v>3902</v>
      </c>
      <c r="B2295" t="s">
        <v>6962</v>
      </c>
      <c r="C2295" s="1">
        <v>45849</v>
      </c>
    </row>
    <row r="2296" spans="1:3" x14ac:dyDescent="0.25">
      <c r="A2296" t="s">
        <v>3901</v>
      </c>
      <c r="B2296" t="s">
        <v>6962</v>
      </c>
      <c r="C2296" s="1">
        <v>45840</v>
      </c>
    </row>
    <row r="2297" spans="1:3" x14ac:dyDescent="0.25">
      <c r="A2297" t="s">
        <v>3059</v>
      </c>
      <c r="B2297" t="s">
        <v>6962</v>
      </c>
      <c r="C2297" s="1">
        <v>45838</v>
      </c>
    </row>
    <row r="2298" spans="1:3" x14ac:dyDescent="0.25">
      <c r="A2298" t="s">
        <v>3900</v>
      </c>
      <c r="B2298" t="s">
        <v>6962</v>
      </c>
      <c r="C2298" s="1">
        <v>45838</v>
      </c>
    </row>
    <row r="2299" spans="1:3" x14ac:dyDescent="0.25">
      <c r="A2299" t="s">
        <v>3128</v>
      </c>
      <c r="B2299" t="s">
        <v>6962</v>
      </c>
      <c r="C2299" s="1">
        <v>45841</v>
      </c>
    </row>
    <row r="2300" spans="1:3" x14ac:dyDescent="0.25">
      <c r="A2300" t="s">
        <v>3128</v>
      </c>
      <c r="B2300" t="s">
        <v>6962</v>
      </c>
      <c r="C2300" s="1">
        <v>45841</v>
      </c>
    </row>
    <row r="2301" spans="1:3" x14ac:dyDescent="0.25">
      <c r="A2301" t="s">
        <v>2603</v>
      </c>
      <c r="B2301" t="s">
        <v>6962</v>
      </c>
      <c r="C2301" s="1">
        <v>45853</v>
      </c>
    </row>
    <row r="2302" spans="1:3" x14ac:dyDescent="0.25">
      <c r="A2302" t="s">
        <v>2635</v>
      </c>
      <c r="B2302" t="s">
        <v>6962</v>
      </c>
      <c r="C2302" s="1">
        <v>45853</v>
      </c>
    </row>
    <row r="2303" spans="1:3" x14ac:dyDescent="0.25">
      <c r="A2303" t="s">
        <v>2633</v>
      </c>
      <c r="B2303" t="s">
        <v>6962</v>
      </c>
      <c r="C2303" s="1">
        <v>45850</v>
      </c>
    </row>
    <row r="2304" spans="1:3" x14ac:dyDescent="0.25">
      <c r="A2304" t="s">
        <v>2630</v>
      </c>
      <c r="B2304" t="s">
        <v>6962</v>
      </c>
      <c r="C2304" s="1">
        <v>45842</v>
      </c>
    </row>
    <row r="2305" spans="1:3" x14ac:dyDescent="0.25">
      <c r="A2305" t="s">
        <v>3903</v>
      </c>
      <c r="B2305" t="s">
        <v>39</v>
      </c>
      <c r="C2305" s="1"/>
    </row>
    <row r="2306" spans="1:3" x14ac:dyDescent="0.25">
      <c r="A2306" t="s">
        <v>3904</v>
      </c>
      <c r="B2306" t="s">
        <v>6962</v>
      </c>
      <c r="C2306" s="1">
        <v>45846</v>
      </c>
    </row>
    <row r="2307" spans="1:3" x14ac:dyDescent="0.25">
      <c r="A2307" t="s">
        <v>3905</v>
      </c>
      <c r="B2307" t="s">
        <v>6962</v>
      </c>
      <c r="C2307" s="1">
        <v>45845</v>
      </c>
    </row>
    <row r="2308" spans="1:3" x14ac:dyDescent="0.25">
      <c r="A2308" t="s">
        <v>3905</v>
      </c>
      <c r="B2308" t="s">
        <v>6962</v>
      </c>
      <c r="C2308" s="1">
        <v>45843</v>
      </c>
    </row>
    <row r="2309" spans="1:3" x14ac:dyDescent="0.25">
      <c r="A2309" t="s">
        <v>3905</v>
      </c>
      <c r="B2309" t="s">
        <v>6962</v>
      </c>
      <c r="C2309" s="1">
        <v>45842</v>
      </c>
    </row>
    <row r="2310" spans="1:3" x14ac:dyDescent="0.25">
      <c r="A2310" t="s">
        <v>3906</v>
      </c>
      <c r="B2310" t="s">
        <v>6962</v>
      </c>
      <c r="C2310" s="1">
        <v>45842</v>
      </c>
    </row>
    <row r="2311" spans="1:3" x14ac:dyDescent="0.25">
      <c r="A2311" t="s">
        <v>3907</v>
      </c>
      <c r="B2311" t="s">
        <v>6962</v>
      </c>
      <c r="C2311" s="1">
        <v>45843</v>
      </c>
    </row>
    <row r="2312" spans="1:3" x14ac:dyDescent="0.25">
      <c r="A2312" t="s">
        <v>3908</v>
      </c>
      <c r="B2312" t="s">
        <v>6962</v>
      </c>
      <c r="C2312" s="1">
        <v>45845</v>
      </c>
    </row>
    <row r="2313" spans="1:3" x14ac:dyDescent="0.25">
      <c r="A2313" t="s">
        <v>3909</v>
      </c>
      <c r="B2313" t="s">
        <v>6962</v>
      </c>
      <c r="C2313" s="1">
        <v>45841</v>
      </c>
    </row>
    <row r="2314" spans="1:3" x14ac:dyDescent="0.25">
      <c r="A2314" t="s">
        <v>3909</v>
      </c>
      <c r="B2314" t="s">
        <v>6962</v>
      </c>
      <c r="C2314" s="1">
        <v>45845</v>
      </c>
    </row>
    <row r="2315" spans="1:3" x14ac:dyDescent="0.25">
      <c r="A2315" t="s">
        <v>3909</v>
      </c>
      <c r="B2315" t="s">
        <v>6962</v>
      </c>
      <c r="C2315" s="1">
        <v>45841</v>
      </c>
    </row>
    <row r="2316" spans="1:3" x14ac:dyDescent="0.25">
      <c r="A2316" t="s">
        <v>2636</v>
      </c>
      <c r="B2316" t="s">
        <v>6963</v>
      </c>
      <c r="C2316" s="1"/>
    </row>
    <row r="2317" spans="1:3" x14ac:dyDescent="0.25">
      <c r="A2317" t="s">
        <v>2631</v>
      </c>
      <c r="B2317" t="s">
        <v>6962</v>
      </c>
      <c r="C2317" s="1">
        <v>45842</v>
      </c>
    </row>
    <row r="2318" spans="1:3" x14ac:dyDescent="0.25">
      <c r="A2318" t="s">
        <v>2637</v>
      </c>
      <c r="B2318" t="s">
        <v>6962</v>
      </c>
      <c r="C2318" s="1">
        <v>45850</v>
      </c>
    </row>
    <row r="2319" spans="1:3" x14ac:dyDescent="0.25">
      <c r="A2319" t="s">
        <v>3920</v>
      </c>
      <c r="B2319" t="s">
        <v>6962</v>
      </c>
      <c r="C2319" s="1">
        <v>45843</v>
      </c>
    </row>
    <row r="2320" spans="1:3" x14ac:dyDescent="0.25">
      <c r="A2320" t="s">
        <v>3918</v>
      </c>
      <c r="B2320" t="s">
        <v>6962</v>
      </c>
      <c r="C2320" s="1">
        <v>45846</v>
      </c>
    </row>
    <row r="2321" spans="1:3" x14ac:dyDescent="0.25">
      <c r="A2321" t="s">
        <v>3917</v>
      </c>
      <c r="B2321" t="s">
        <v>6962</v>
      </c>
      <c r="C2321" s="1">
        <v>45847</v>
      </c>
    </row>
    <row r="2322" spans="1:3" x14ac:dyDescent="0.25">
      <c r="A2322" t="s">
        <v>3916</v>
      </c>
      <c r="B2322" t="s">
        <v>6962</v>
      </c>
      <c r="C2322" s="1">
        <v>45842</v>
      </c>
    </row>
    <row r="2323" spans="1:3" x14ac:dyDescent="0.25">
      <c r="A2323" t="s">
        <v>3915</v>
      </c>
      <c r="B2323" t="s">
        <v>6962</v>
      </c>
      <c r="C2323" s="1">
        <v>45839</v>
      </c>
    </row>
    <row r="2324" spans="1:3" x14ac:dyDescent="0.25">
      <c r="A2324" t="s">
        <v>3914</v>
      </c>
      <c r="B2324" t="s">
        <v>6962</v>
      </c>
      <c r="C2324" s="1">
        <v>45845</v>
      </c>
    </row>
    <row r="2325" spans="1:3" x14ac:dyDescent="0.25">
      <c r="A2325" t="s">
        <v>3912</v>
      </c>
      <c r="B2325" t="s">
        <v>6962</v>
      </c>
      <c r="C2325" s="1">
        <v>45846</v>
      </c>
    </row>
    <row r="2326" spans="1:3" x14ac:dyDescent="0.25">
      <c r="A2326" t="s">
        <v>3911</v>
      </c>
      <c r="B2326" t="s">
        <v>6962</v>
      </c>
      <c r="C2326" s="1">
        <v>45845</v>
      </c>
    </row>
    <row r="2327" spans="1:3" x14ac:dyDescent="0.25">
      <c r="A2327" t="s">
        <v>3129</v>
      </c>
      <c r="B2327" t="s">
        <v>6962</v>
      </c>
      <c r="C2327" s="1">
        <v>45842</v>
      </c>
    </row>
    <row r="2328" spans="1:3" x14ac:dyDescent="0.25">
      <c r="A2328" t="s">
        <v>3129</v>
      </c>
      <c r="B2328" t="s">
        <v>6962</v>
      </c>
      <c r="C2328" s="1">
        <v>45842</v>
      </c>
    </row>
    <row r="2329" spans="1:3" x14ac:dyDescent="0.25">
      <c r="A2329" t="s">
        <v>3910</v>
      </c>
      <c r="B2329" t="s">
        <v>6962</v>
      </c>
      <c r="C2329" s="1">
        <v>45845</v>
      </c>
    </row>
    <row r="2330" spans="1:3" x14ac:dyDescent="0.25">
      <c r="A2330" t="s">
        <v>3930</v>
      </c>
      <c r="B2330" t="s">
        <v>6962</v>
      </c>
      <c r="C2330" s="1">
        <v>45841</v>
      </c>
    </row>
    <row r="2331" spans="1:3" x14ac:dyDescent="0.25">
      <c r="A2331" t="s">
        <v>3929</v>
      </c>
      <c r="B2331" t="s">
        <v>6962</v>
      </c>
      <c r="C2331" s="1">
        <v>45852</v>
      </c>
    </row>
    <row r="2332" spans="1:3" x14ac:dyDescent="0.25">
      <c r="A2332" t="s">
        <v>3928</v>
      </c>
      <c r="B2332" t="s">
        <v>6962</v>
      </c>
      <c r="C2332" s="1">
        <v>45874</v>
      </c>
    </row>
    <row r="2333" spans="1:3" x14ac:dyDescent="0.25">
      <c r="A2333" t="s">
        <v>3927</v>
      </c>
      <c r="B2333" t="s">
        <v>39</v>
      </c>
      <c r="C2333" s="1"/>
    </row>
    <row r="2334" spans="1:3" x14ac:dyDescent="0.25">
      <c r="A2334" t="s">
        <v>3926</v>
      </c>
      <c r="B2334" t="s">
        <v>6962</v>
      </c>
      <c r="C2334" s="1">
        <v>45843</v>
      </c>
    </row>
    <row r="2335" spans="1:3" x14ac:dyDescent="0.25">
      <c r="A2335" t="s">
        <v>3925</v>
      </c>
      <c r="B2335" t="s">
        <v>6962</v>
      </c>
      <c r="C2335" s="1">
        <v>45846</v>
      </c>
    </row>
    <row r="2336" spans="1:3" x14ac:dyDescent="0.25">
      <c r="A2336" t="s">
        <v>3924</v>
      </c>
      <c r="B2336" t="s">
        <v>6962</v>
      </c>
      <c r="C2336" s="1">
        <v>45845</v>
      </c>
    </row>
    <row r="2337" spans="1:3" x14ac:dyDescent="0.25">
      <c r="A2337" t="s">
        <v>3923</v>
      </c>
      <c r="B2337" t="s">
        <v>6962</v>
      </c>
      <c r="C2337" s="1">
        <v>45842</v>
      </c>
    </row>
    <row r="2338" spans="1:3" x14ac:dyDescent="0.25">
      <c r="A2338" t="s">
        <v>3922</v>
      </c>
      <c r="B2338" t="s">
        <v>6962</v>
      </c>
      <c r="C2338" s="1">
        <v>45847</v>
      </c>
    </row>
    <row r="2339" spans="1:3" x14ac:dyDescent="0.25">
      <c r="A2339" t="s">
        <v>3130</v>
      </c>
      <c r="B2339" t="s">
        <v>6962</v>
      </c>
      <c r="C2339" s="1">
        <v>45839</v>
      </c>
    </row>
    <row r="2340" spans="1:3" x14ac:dyDescent="0.25">
      <c r="A2340" t="s">
        <v>3921</v>
      </c>
      <c r="B2340" t="s">
        <v>6962</v>
      </c>
      <c r="C2340" s="1">
        <v>45852</v>
      </c>
    </row>
    <row r="2341" spans="1:3" x14ac:dyDescent="0.25">
      <c r="A2341" t="s">
        <v>3920</v>
      </c>
      <c r="B2341" t="s">
        <v>6963</v>
      </c>
      <c r="C2341" s="1"/>
    </row>
    <row r="2342" spans="1:3" x14ac:dyDescent="0.25">
      <c r="A2342" t="s">
        <v>3130</v>
      </c>
      <c r="B2342" t="s">
        <v>6962</v>
      </c>
      <c r="C2342" s="1">
        <v>45839</v>
      </c>
    </row>
    <row r="2343" spans="1:3" x14ac:dyDescent="0.25">
      <c r="A2343" t="s">
        <v>3931</v>
      </c>
      <c r="B2343" t="s">
        <v>6962</v>
      </c>
      <c r="C2343" s="1">
        <v>45842</v>
      </c>
    </row>
    <row r="2344" spans="1:3" x14ac:dyDescent="0.25">
      <c r="A2344" t="s">
        <v>2641</v>
      </c>
      <c r="B2344" t="s">
        <v>6962</v>
      </c>
      <c r="C2344" s="1">
        <v>45875</v>
      </c>
    </row>
    <row r="2345" spans="1:3" x14ac:dyDescent="0.25">
      <c r="A2345" t="s">
        <v>2640</v>
      </c>
      <c r="B2345" t="s">
        <v>6964</v>
      </c>
      <c r="C2345" s="1">
        <v>45855</v>
      </c>
    </row>
    <row r="2346" spans="1:3" x14ac:dyDescent="0.25">
      <c r="A2346" t="s">
        <v>2639</v>
      </c>
      <c r="B2346" t="s">
        <v>6962</v>
      </c>
      <c r="C2346" s="1">
        <v>45853</v>
      </c>
    </row>
    <row r="2347" spans="1:3" x14ac:dyDescent="0.25">
      <c r="A2347" t="s">
        <v>2638</v>
      </c>
      <c r="B2347" t="s">
        <v>6964</v>
      </c>
      <c r="C2347" s="1">
        <v>45881</v>
      </c>
    </row>
    <row r="2348" spans="1:3" x14ac:dyDescent="0.25">
      <c r="A2348" t="s">
        <v>3935</v>
      </c>
      <c r="B2348" t="s">
        <v>6962</v>
      </c>
      <c r="C2348" s="1">
        <v>45846</v>
      </c>
    </row>
    <row r="2349" spans="1:3" x14ac:dyDescent="0.25">
      <c r="A2349" t="s">
        <v>3934</v>
      </c>
      <c r="B2349" t="s">
        <v>6962</v>
      </c>
      <c r="C2349" s="1">
        <v>45842</v>
      </c>
    </row>
    <row r="2350" spans="1:3" x14ac:dyDescent="0.25">
      <c r="A2350" t="s">
        <v>3933</v>
      </c>
      <c r="B2350" t="s">
        <v>6962</v>
      </c>
      <c r="C2350" s="1">
        <v>45842</v>
      </c>
    </row>
    <row r="2351" spans="1:3" x14ac:dyDescent="0.25">
      <c r="A2351" t="s">
        <v>3932</v>
      </c>
      <c r="B2351" t="s">
        <v>6962</v>
      </c>
      <c r="C2351" s="1">
        <v>45847</v>
      </c>
    </row>
    <row r="2352" spans="1:3" x14ac:dyDescent="0.25">
      <c r="A2352" t="s">
        <v>2644</v>
      </c>
      <c r="B2352" t="s">
        <v>6962</v>
      </c>
      <c r="C2352" s="1">
        <v>45862</v>
      </c>
    </row>
    <row r="2353" spans="1:3" x14ac:dyDescent="0.25">
      <c r="A2353" t="s">
        <v>3936</v>
      </c>
      <c r="B2353" t="s">
        <v>6962</v>
      </c>
      <c r="C2353" s="1">
        <v>45855</v>
      </c>
    </row>
    <row r="2354" spans="1:3" x14ac:dyDescent="0.25">
      <c r="A2354" t="s">
        <v>2643</v>
      </c>
      <c r="B2354" t="s">
        <v>6962</v>
      </c>
      <c r="C2354" s="1">
        <v>45868</v>
      </c>
    </row>
    <row r="2355" spans="1:3" x14ac:dyDescent="0.25">
      <c r="A2355" t="s">
        <v>3919</v>
      </c>
      <c r="B2355" t="s">
        <v>6962</v>
      </c>
      <c r="C2355" s="1">
        <v>45842</v>
      </c>
    </row>
    <row r="2356" spans="1:3" x14ac:dyDescent="0.25">
      <c r="A2356" t="s">
        <v>3937</v>
      </c>
      <c r="B2356" t="s">
        <v>6962</v>
      </c>
      <c r="C2356" s="1">
        <v>45847</v>
      </c>
    </row>
    <row r="2357" spans="1:3" x14ac:dyDescent="0.25">
      <c r="A2357" t="s">
        <v>3238</v>
      </c>
      <c r="B2357" t="s">
        <v>6962</v>
      </c>
      <c r="C2357" s="1">
        <v>45855</v>
      </c>
    </row>
    <row r="2358" spans="1:3" x14ac:dyDescent="0.25">
      <c r="A2358" t="s">
        <v>3132</v>
      </c>
      <c r="B2358" t="s">
        <v>6962</v>
      </c>
      <c r="C2358" s="1">
        <v>45848</v>
      </c>
    </row>
    <row r="2359" spans="1:3" x14ac:dyDescent="0.25">
      <c r="A2359" t="s">
        <v>3132</v>
      </c>
      <c r="B2359" t="s">
        <v>6962</v>
      </c>
      <c r="C2359" s="1">
        <v>45848</v>
      </c>
    </row>
    <row r="2360" spans="1:3" x14ac:dyDescent="0.25">
      <c r="A2360" t="s">
        <v>3060</v>
      </c>
      <c r="B2360" t="s">
        <v>6962</v>
      </c>
      <c r="C2360" s="1">
        <v>45846</v>
      </c>
    </row>
    <row r="2361" spans="1:3" x14ac:dyDescent="0.25">
      <c r="A2361" t="s">
        <v>3060</v>
      </c>
      <c r="B2361" t="s">
        <v>6962</v>
      </c>
      <c r="C2361" s="1">
        <v>45846</v>
      </c>
    </row>
    <row r="2362" spans="1:3" x14ac:dyDescent="0.25">
      <c r="A2362" t="s">
        <v>3940</v>
      </c>
      <c r="B2362" t="s">
        <v>6962</v>
      </c>
      <c r="C2362" s="1">
        <v>45847</v>
      </c>
    </row>
    <row r="2363" spans="1:3" x14ac:dyDescent="0.25">
      <c r="A2363" t="s">
        <v>3939</v>
      </c>
      <c r="B2363" t="s">
        <v>6962</v>
      </c>
      <c r="C2363" s="1">
        <v>45856</v>
      </c>
    </row>
    <row r="2364" spans="1:3" x14ac:dyDescent="0.25">
      <c r="A2364" t="s">
        <v>3938</v>
      </c>
      <c r="B2364" t="s">
        <v>6962</v>
      </c>
      <c r="C2364" s="1">
        <v>45845</v>
      </c>
    </row>
    <row r="2365" spans="1:3" x14ac:dyDescent="0.25">
      <c r="A2365" t="s">
        <v>3131</v>
      </c>
      <c r="B2365" t="s">
        <v>6962</v>
      </c>
      <c r="C2365" s="1">
        <v>45852</v>
      </c>
    </row>
    <row r="2366" spans="1:3" x14ac:dyDescent="0.25">
      <c r="A2366" t="s">
        <v>3941</v>
      </c>
      <c r="B2366" t="s">
        <v>6962</v>
      </c>
      <c r="C2366" s="1">
        <v>45845</v>
      </c>
    </row>
    <row r="2367" spans="1:3" x14ac:dyDescent="0.25">
      <c r="A2367" t="s">
        <v>2642</v>
      </c>
      <c r="B2367" t="s">
        <v>6962</v>
      </c>
      <c r="C2367" s="1">
        <v>45856</v>
      </c>
    </row>
    <row r="2368" spans="1:3" x14ac:dyDescent="0.25">
      <c r="A2368" t="s">
        <v>6852</v>
      </c>
      <c r="B2368" t="s">
        <v>39</v>
      </c>
      <c r="C2368" s="1"/>
    </row>
    <row r="2369" spans="1:3" x14ac:dyDescent="0.25">
      <c r="A2369" t="s">
        <v>2634</v>
      </c>
      <c r="B2369" t="s">
        <v>6962</v>
      </c>
      <c r="C2369" s="1">
        <v>45855</v>
      </c>
    </row>
    <row r="2370" spans="1:3" x14ac:dyDescent="0.25">
      <c r="A2370" t="s">
        <v>3945</v>
      </c>
      <c r="B2370" t="s">
        <v>6962</v>
      </c>
      <c r="C2370" s="1">
        <v>45853</v>
      </c>
    </row>
    <row r="2371" spans="1:3" x14ac:dyDescent="0.25">
      <c r="A2371" t="s">
        <v>3944</v>
      </c>
      <c r="B2371" t="s">
        <v>6962</v>
      </c>
      <c r="C2371" s="1">
        <v>45845</v>
      </c>
    </row>
    <row r="2372" spans="1:3" x14ac:dyDescent="0.25">
      <c r="A2372" t="s">
        <v>3943</v>
      </c>
      <c r="B2372" t="s">
        <v>6962</v>
      </c>
      <c r="C2372" s="1">
        <v>45857</v>
      </c>
    </row>
    <row r="2373" spans="1:3" x14ac:dyDescent="0.25">
      <c r="A2373" t="s">
        <v>3942</v>
      </c>
      <c r="B2373" t="s">
        <v>6962</v>
      </c>
      <c r="C2373" s="1">
        <v>45845</v>
      </c>
    </row>
    <row r="2374" spans="1:3" x14ac:dyDescent="0.25">
      <c r="A2374" t="s">
        <v>3062</v>
      </c>
      <c r="B2374" t="s">
        <v>6962</v>
      </c>
      <c r="C2374" s="1">
        <v>45852</v>
      </c>
    </row>
    <row r="2375" spans="1:3" x14ac:dyDescent="0.25">
      <c r="A2375" t="s">
        <v>3061</v>
      </c>
      <c r="B2375" t="s">
        <v>6962</v>
      </c>
      <c r="C2375" s="1">
        <v>45850</v>
      </c>
    </row>
    <row r="2376" spans="1:3" x14ac:dyDescent="0.25">
      <c r="A2376" t="s">
        <v>3946</v>
      </c>
      <c r="B2376" t="s">
        <v>6962</v>
      </c>
      <c r="C2376" s="1">
        <v>45847</v>
      </c>
    </row>
    <row r="2377" spans="1:3" x14ac:dyDescent="0.25">
      <c r="A2377" t="s">
        <v>3948</v>
      </c>
      <c r="B2377" t="s">
        <v>6962</v>
      </c>
      <c r="C2377" s="1">
        <v>45846</v>
      </c>
    </row>
    <row r="2378" spans="1:3" x14ac:dyDescent="0.25">
      <c r="A2378" t="s">
        <v>3947</v>
      </c>
      <c r="B2378" t="s">
        <v>6962</v>
      </c>
      <c r="C2378" s="1">
        <v>45847</v>
      </c>
    </row>
    <row r="2379" spans="1:3" x14ac:dyDescent="0.25">
      <c r="A2379" t="s">
        <v>2632</v>
      </c>
      <c r="B2379" t="s">
        <v>6962</v>
      </c>
      <c r="C2379" s="1">
        <v>45846</v>
      </c>
    </row>
    <row r="2380" spans="1:3" x14ac:dyDescent="0.25">
      <c r="A2380" t="s">
        <v>3056</v>
      </c>
      <c r="B2380" t="s">
        <v>6962</v>
      </c>
      <c r="C2380" s="1">
        <v>45845</v>
      </c>
    </row>
    <row r="2381" spans="1:3" x14ac:dyDescent="0.25">
      <c r="A2381" t="s">
        <v>3949</v>
      </c>
      <c r="B2381" t="s">
        <v>6962</v>
      </c>
      <c r="C2381" s="1">
        <v>45848</v>
      </c>
    </row>
    <row r="2382" spans="1:3" x14ac:dyDescent="0.25">
      <c r="A2382" t="s">
        <v>3949</v>
      </c>
      <c r="B2382" t="s">
        <v>6962</v>
      </c>
      <c r="C2382" s="1">
        <v>45845</v>
      </c>
    </row>
    <row r="2383" spans="1:3" x14ac:dyDescent="0.25">
      <c r="A2383" t="s">
        <v>3949</v>
      </c>
      <c r="B2383" t="s">
        <v>6962</v>
      </c>
      <c r="C2383" s="1">
        <v>45845</v>
      </c>
    </row>
    <row r="2384" spans="1:3" x14ac:dyDescent="0.25">
      <c r="A2384" t="s">
        <v>3949</v>
      </c>
      <c r="B2384" t="s">
        <v>6962</v>
      </c>
      <c r="C2384" s="1">
        <v>45848</v>
      </c>
    </row>
    <row r="2385" spans="1:3" x14ac:dyDescent="0.25">
      <c r="A2385" t="s">
        <v>3949</v>
      </c>
      <c r="B2385" t="s">
        <v>6962</v>
      </c>
      <c r="C2385" s="1">
        <v>45853</v>
      </c>
    </row>
    <row r="2386" spans="1:3" x14ac:dyDescent="0.25">
      <c r="A2386" t="s">
        <v>3951</v>
      </c>
      <c r="B2386" t="s">
        <v>6962</v>
      </c>
      <c r="C2386" s="1">
        <v>45846</v>
      </c>
    </row>
    <row r="2387" spans="1:3" x14ac:dyDescent="0.25">
      <c r="A2387" t="s">
        <v>3950</v>
      </c>
      <c r="B2387" t="s">
        <v>6962</v>
      </c>
      <c r="C2387" s="1">
        <v>45855</v>
      </c>
    </row>
    <row r="2388" spans="1:3" x14ac:dyDescent="0.25">
      <c r="A2388" t="s">
        <v>3133</v>
      </c>
      <c r="B2388" t="s">
        <v>6962</v>
      </c>
      <c r="C2388" s="1">
        <v>45852</v>
      </c>
    </row>
    <row r="2389" spans="1:3" x14ac:dyDescent="0.25">
      <c r="A2389" t="s">
        <v>3133</v>
      </c>
      <c r="B2389" t="s">
        <v>6962</v>
      </c>
      <c r="C2389" s="1">
        <v>45852</v>
      </c>
    </row>
    <row r="2390" spans="1:3" x14ac:dyDescent="0.25">
      <c r="A2390" t="s">
        <v>3956</v>
      </c>
      <c r="B2390" t="s">
        <v>6962</v>
      </c>
      <c r="C2390" s="1">
        <v>45846</v>
      </c>
    </row>
    <row r="2391" spans="1:3" x14ac:dyDescent="0.25">
      <c r="A2391" t="s">
        <v>3955</v>
      </c>
      <c r="B2391" t="s">
        <v>39</v>
      </c>
      <c r="C2391" s="1"/>
    </row>
    <row r="2392" spans="1:3" x14ac:dyDescent="0.25">
      <c r="A2392" t="s">
        <v>3954</v>
      </c>
      <c r="B2392" t="s">
        <v>6962</v>
      </c>
      <c r="C2392" s="1">
        <v>45846</v>
      </c>
    </row>
    <row r="2393" spans="1:3" x14ac:dyDescent="0.25">
      <c r="A2393" t="s">
        <v>3953</v>
      </c>
      <c r="B2393" t="s">
        <v>6962</v>
      </c>
      <c r="C2393" s="1">
        <v>45853</v>
      </c>
    </row>
    <row r="2394" spans="1:3" x14ac:dyDescent="0.25">
      <c r="A2394" t="s">
        <v>3952</v>
      </c>
      <c r="B2394" t="s">
        <v>6962</v>
      </c>
      <c r="C2394" s="1">
        <v>45846</v>
      </c>
    </row>
    <row r="2395" spans="1:3" x14ac:dyDescent="0.25">
      <c r="A2395" t="s">
        <v>2646</v>
      </c>
      <c r="B2395" t="s">
        <v>6962</v>
      </c>
      <c r="C2395" s="1">
        <v>45873</v>
      </c>
    </row>
    <row r="2396" spans="1:3" x14ac:dyDescent="0.25">
      <c r="A2396" t="s">
        <v>2645</v>
      </c>
      <c r="B2396" t="s">
        <v>39</v>
      </c>
      <c r="C2396" s="1"/>
    </row>
    <row r="2397" spans="1:3" x14ac:dyDescent="0.25">
      <c r="A2397" t="s">
        <v>3957</v>
      </c>
      <c r="B2397" t="s">
        <v>6962</v>
      </c>
      <c r="C2397" s="1">
        <v>45846</v>
      </c>
    </row>
    <row r="2398" spans="1:3" x14ac:dyDescent="0.25">
      <c r="A2398" t="s">
        <v>3963</v>
      </c>
      <c r="B2398" t="s">
        <v>6962</v>
      </c>
      <c r="C2398" s="1">
        <v>45846</v>
      </c>
    </row>
    <row r="2399" spans="1:3" x14ac:dyDescent="0.25">
      <c r="A2399" t="s">
        <v>3962</v>
      </c>
      <c r="B2399" t="s">
        <v>6962</v>
      </c>
      <c r="C2399" s="1">
        <v>45870</v>
      </c>
    </row>
    <row r="2400" spans="1:3" x14ac:dyDescent="0.25">
      <c r="A2400" t="s">
        <v>3961</v>
      </c>
      <c r="B2400" t="s">
        <v>6962</v>
      </c>
      <c r="C2400" s="1">
        <v>45853</v>
      </c>
    </row>
    <row r="2401" spans="1:3" x14ac:dyDescent="0.25">
      <c r="A2401" t="s">
        <v>3960</v>
      </c>
      <c r="B2401" t="s">
        <v>6962</v>
      </c>
      <c r="C2401" s="1">
        <v>45849</v>
      </c>
    </row>
    <row r="2402" spans="1:3" x14ac:dyDescent="0.25">
      <c r="A2402" t="s">
        <v>3959</v>
      </c>
      <c r="B2402" t="s">
        <v>6962</v>
      </c>
      <c r="C2402" s="1">
        <v>45848</v>
      </c>
    </row>
    <row r="2403" spans="1:3" x14ac:dyDescent="0.25">
      <c r="A2403" t="s">
        <v>3958</v>
      </c>
      <c r="B2403" t="s">
        <v>6962</v>
      </c>
      <c r="C2403" s="1">
        <v>45846</v>
      </c>
    </row>
    <row r="2404" spans="1:3" x14ac:dyDescent="0.25">
      <c r="A2404" t="s">
        <v>3968</v>
      </c>
      <c r="B2404" t="s">
        <v>6962</v>
      </c>
      <c r="C2404" s="1">
        <v>45853</v>
      </c>
    </row>
    <row r="2405" spans="1:3" x14ac:dyDescent="0.25">
      <c r="A2405" t="s">
        <v>3967</v>
      </c>
      <c r="B2405" t="s">
        <v>6962</v>
      </c>
      <c r="C2405" s="1">
        <v>45847</v>
      </c>
    </row>
    <row r="2406" spans="1:3" x14ac:dyDescent="0.25">
      <c r="A2406" t="s">
        <v>3966</v>
      </c>
      <c r="B2406" t="s">
        <v>6962</v>
      </c>
      <c r="C2406" s="1">
        <v>45848</v>
      </c>
    </row>
    <row r="2407" spans="1:3" x14ac:dyDescent="0.25">
      <c r="A2407" t="s">
        <v>3965</v>
      </c>
      <c r="B2407" t="s">
        <v>6962</v>
      </c>
      <c r="C2407" s="1">
        <v>45849</v>
      </c>
    </row>
    <row r="2408" spans="1:3" x14ac:dyDescent="0.25">
      <c r="A2408" t="s">
        <v>3964</v>
      </c>
      <c r="B2408" t="s">
        <v>6962</v>
      </c>
      <c r="C2408" s="1">
        <v>45847</v>
      </c>
    </row>
    <row r="2409" spans="1:3" x14ac:dyDescent="0.25">
      <c r="A2409" t="s">
        <v>2647</v>
      </c>
      <c r="B2409" t="s">
        <v>6962</v>
      </c>
      <c r="C2409" s="1">
        <v>45856</v>
      </c>
    </row>
    <row r="2410" spans="1:3" x14ac:dyDescent="0.25">
      <c r="A2410" t="s">
        <v>3971</v>
      </c>
      <c r="B2410" t="s">
        <v>6962</v>
      </c>
      <c r="C2410" s="1">
        <v>45847</v>
      </c>
    </row>
    <row r="2411" spans="1:3" x14ac:dyDescent="0.25">
      <c r="A2411" t="s">
        <v>3970</v>
      </c>
      <c r="B2411" t="s">
        <v>6962</v>
      </c>
      <c r="C2411" s="1">
        <v>45849</v>
      </c>
    </row>
    <row r="2412" spans="1:3" x14ac:dyDescent="0.25">
      <c r="A2412" t="s">
        <v>3970</v>
      </c>
      <c r="B2412" t="s">
        <v>6962</v>
      </c>
      <c r="C2412" s="1">
        <v>45847</v>
      </c>
    </row>
    <row r="2413" spans="1:3" x14ac:dyDescent="0.25">
      <c r="A2413" t="s">
        <v>3970</v>
      </c>
      <c r="B2413" t="s">
        <v>6962</v>
      </c>
      <c r="C2413" s="1">
        <v>45847</v>
      </c>
    </row>
    <row r="2414" spans="1:3" x14ac:dyDescent="0.25">
      <c r="A2414" t="s">
        <v>3969</v>
      </c>
      <c r="B2414" t="s">
        <v>6962</v>
      </c>
      <c r="C2414" s="1">
        <v>45848</v>
      </c>
    </row>
    <row r="2415" spans="1:3" x14ac:dyDescent="0.25">
      <c r="A2415" t="s">
        <v>3972</v>
      </c>
      <c r="B2415" t="s">
        <v>6962</v>
      </c>
      <c r="C2415" s="1">
        <v>45847</v>
      </c>
    </row>
    <row r="2416" spans="1:3" x14ac:dyDescent="0.25">
      <c r="A2416" t="s">
        <v>3974</v>
      </c>
      <c r="B2416" t="s">
        <v>6962</v>
      </c>
      <c r="C2416" s="1">
        <v>45847</v>
      </c>
    </row>
    <row r="2417" spans="1:3" x14ac:dyDescent="0.25">
      <c r="A2417" t="s">
        <v>3973</v>
      </c>
      <c r="B2417" t="s">
        <v>6962</v>
      </c>
      <c r="C2417" s="1">
        <v>45847</v>
      </c>
    </row>
    <row r="2418" spans="1:3" x14ac:dyDescent="0.25">
      <c r="A2418" t="s">
        <v>3975</v>
      </c>
      <c r="B2418" t="s">
        <v>6962</v>
      </c>
      <c r="C2418" s="1">
        <v>45849</v>
      </c>
    </row>
    <row r="2419" spans="1:3" x14ac:dyDescent="0.25">
      <c r="A2419" t="s">
        <v>2648</v>
      </c>
      <c r="B2419" t="s">
        <v>6962</v>
      </c>
      <c r="C2419" s="1">
        <v>45848</v>
      </c>
    </row>
    <row r="2420" spans="1:3" x14ac:dyDescent="0.25">
      <c r="A2420" t="s">
        <v>3134</v>
      </c>
      <c r="B2420" t="s">
        <v>6962</v>
      </c>
      <c r="C2420" s="1">
        <v>45852</v>
      </c>
    </row>
    <row r="2421" spans="1:3" x14ac:dyDescent="0.25">
      <c r="A2421" t="s">
        <v>3134</v>
      </c>
      <c r="B2421" t="s">
        <v>6962</v>
      </c>
      <c r="C2421" s="1">
        <v>45852</v>
      </c>
    </row>
    <row r="2422" spans="1:3" x14ac:dyDescent="0.25">
      <c r="A2422" t="s">
        <v>3976</v>
      </c>
      <c r="B2422" t="s">
        <v>6962</v>
      </c>
      <c r="C2422" s="1">
        <v>45852</v>
      </c>
    </row>
    <row r="2423" spans="1:3" x14ac:dyDescent="0.25">
      <c r="A2423" t="s">
        <v>3977</v>
      </c>
      <c r="B2423" t="s">
        <v>6962</v>
      </c>
      <c r="C2423" s="1">
        <v>45848</v>
      </c>
    </row>
    <row r="2424" spans="1:3" x14ac:dyDescent="0.25">
      <c r="A2424" t="s">
        <v>3979</v>
      </c>
      <c r="B2424" t="s">
        <v>6962</v>
      </c>
      <c r="C2424" s="1">
        <v>45848</v>
      </c>
    </row>
    <row r="2425" spans="1:3" x14ac:dyDescent="0.25">
      <c r="A2425" t="s">
        <v>3978</v>
      </c>
      <c r="B2425" t="s">
        <v>6962</v>
      </c>
      <c r="C2425" s="1">
        <v>45848</v>
      </c>
    </row>
    <row r="2426" spans="1:3" x14ac:dyDescent="0.25">
      <c r="A2426" t="s">
        <v>3982</v>
      </c>
      <c r="B2426" t="s">
        <v>6962</v>
      </c>
      <c r="C2426" s="1">
        <v>45853</v>
      </c>
    </row>
    <row r="2427" spans="1:3" x14ac:dyDescent="0.25">
      <c r="A2427" t="s">
        <v>2649</v>
      </c>
      <c r="B2427" t="s">
        <v>6962</v>
      </c>
      <c r="C2427" s="1">
        <v>45862</v>
      </c>
    </row>
    <row r="2428" spans="1:3" x14ac:dyDescent="0.25">
      <c r="A2428" t="s">
        <v>2650</v>
      </c>
      <c r="B2428" t="s">
        <v>6962</v>
      </c>
      <c r="C2428" s="1">
        <v>45877</v>
      </c>
    </row>
    <row r="2429" spans="1:3" x14ac:dyDescent="0.25">
      <c r="A2429" t="s">
        <v>3980</v>
      </c>
      <c r="B2429" t="s">
        <v>6962</v>
      </c>
      <c r="C2429" s="1">
        <v>45849</v>
      </c>
    </row>
    <row r="2430" spans="1:3" x14ac:dyDescent="0.25">
      <c r="A2430" t="s">
        <v>3986</v>
      </c>
      <c r="B2430" t="s">
        <v>6962</v>
      </c>
      <c r="C2430" s="1">
        <v>45852</v>
      </c>
    </row>
    <row r="2431" spans="1:3" x14ac:dyDescent="0.25">
      <c r="A2431" t="s">
        <v>3985</v>
      </c>
      <c r="B2431" t="s">
        <v>6962</v>
      </c>
      <c r="C2431" s="1">
        <v>45849</v>
      </c>
    </row>
    <row r="2432" spans="1:3" x14ac:dyDescent="0.25">
      <c r="A2432" t="s">
        <v>3984</v>
      </c>
      <c r="B2432" t="s">
        <v>6962</v>
      </c>
      <c r="C2432" s="1">
        <v>45854</v>
      </c>
    </row>
    <row r="2433" spans="1:3" x14ac:dyDescent="0.25">
      <c r="A2433" t="s">
        <v>3983</v>
      </c>
      <c r="B2433" t="s">
        <v>6962</v>
      </c>
      <c r="C2433" s="1">
        <v>45864</v>
      </c>
    </row>
    <row r="2434" spans="1:3" x14ac:dyDescent="0.25">
      <c r="A2434" t="s">
        <v>3987</v>
      </c>
      <c r="B2434" t="s">
        <v>6962</v>
      </c>
      <c r="C2434" s="1">
        <v>45849</v>
      </c>
    </row>
    <row r="2435" spans="1:3" x14ac:dyDescent="0.25">
      <c r="A2435" t="s">
        <v>3988</v>
      </c>
      <c r="B2435" t="s">
        <v>6962</v>
      </c>
      <c r="C2435" s="1">
        <v>45888</v>
      </c>
    </row>
    <row r="2436" spans="1:3" x14ac:dyDescent="0.25">
      <c r="A2436" t="s">
        <v>2653</v>
      </c>
      <c r="B2436" t="s">
        <v>6962</v>
      </c>
      <c r="C2436" s="1">
        <v>45856</v>
      </c>
    </row>
    <row r="2437" spans="1:3" x14ac:dyDescent="0.25">
      <c r="A2437" t="s">
        <v>3990</v>
      </c>
      <c r="B2437" t="s">
        <v>6962</v>
      </c>
      <c r="C2437" s="1">
        <v>45871</v>
      </c>
    </row>
    <row r="2438" spans="1:3" x14ac:dyDescent="0.25">
      <c r="A2438" t="s">
        <v>3991</v>
      </c>
      <c r="B2438" t="s">
        <v>6962</v>
      </c>
      <c r="C2438" s="1">
        <v>45854</v>
      </c>
    </row>
    <row r="2439" spans="1:3" x14ac:dyDescent="0.25">
      <c r="A2439" t="s">
        <v>3991</v>
      </c>
      <c r="B2439" t="s">
        <v>6962</v>
      </c>
      <c r="C2439" s="1">
        <v>45850</v>
      </c>
    </row>
    <row r="2440" spans="1:3" x14ac:dyDescent="0.25">
      <c r="A2440" t="s">
        <v>3991</v>
      </c>
      <c r="B2440" t="s">
        <v>6962</v>
      </c>
      <c r="C2440" s="1">
        <v>45850</v>
      </c>
    </row>
    <row r="2441" spans="1:3" x14ac:dyDescent="0.25">
      <c r="A2441" t="s">
        <v>3991</v>
      </c>
      <c r="B2441" t="s">
        <v>6962</v>
      </c>
      <c r="C2441" s="1">
        <v>45853</v>
      </c>
    </row>
    <row r="2442" spans="1:3" x14ac:dyDescent="0.25">
      <c r="A2442" t="s">
        <v>3991</v>
      </c>
      <c r="B2442" t="s">
        <v>6962</v>
      </c>
      <c r="C2442" s="1">
        <v>45853</v>
      </c>
    </row>
    <row r="2443" spans="1:3" x14ac:dyDescent="0.25">
      <c r="A2443" t="s">
        <v>3135</v>
      </c>
      <c r="B2443" t="s">
        <v>6962</v>
      </c>
      <c r="C2443" s="1">
        <v>45854</v>
      </c>
    </row>
    <row r="2444" spans="1:3" x14ac:dyDescent="0.25">
      <c r="A2444" t="s">
        <v>3992</v>
      </c>
      <c r="B2444" t="s">
        <v>6962</v>
      </c>
      <c r="C2444" s="1">
        <v>45850</v>
      </c>
    </row>
    <row r="2445" spans="1:3" x14ac:dyDescent="0.25">
      <c r="A2445" t="s">
        <v>2654</v>
      </c>
      <c r="B2445" t="s">
        <v>6962</v>
      </c>
      <c r="C2445" s="1">
        <v>45878</v>
      </c>
    </row>
    <row r="2446" spans="1:3" x14ac:dyDescent="0.25">
      <c r="A2446" t="s">
        <v>3136</v>
      </c>
      <c r="B2446" t="s">
        <v>6962</v>
      </c>
      <c r="C2446" s="1">
        <v>45853</v>
      </c>
    </row>
    <row r="2447" spans="1:3" x14ac:dyDescent="0.25">
      <c r="A2447" t="s">
        <v>3136</v>
      </c>
      <c r="B2447" t="s">
        <v>6962</v>
      </c>
      <c r="C2447" s="1">
        <v>45853</v>
      </c>
    </row>
    <row r="2448" spans="1:3" x14ac:dyDescent="0.25">
      <c r="A2448" t="s">
        <v>4000</v>
      </c>
      <c r="B2448" t="s">
        <v>6962</v>
      </c>
      <c r="C2448" s="1">
        <v>45852</v>
      </c>
    </row>
    <row r="2449" spans="1:3" x14ac:dyDescent="0.25">
      <c r="A2449" t="s">
        <v>3999</v>
      </c>
      <c r="B2449" t="s">
        <v>6962</v>
      </c>
      <c r="C2449" s="1">
        <v>45853</v>
      </c>
    </row>
    <row r="2450" spans="1:3" x14ac:dyDescent="0.25">
      <c r="A2450" t="s">
        <v>3998</v>
      </c>
      <c r="B2450" t="s">
        <v>6962</v>
      </c>
      <c r="C2450" s="1">
        <v>45853</v>
      </c>
    </row>
    <row r="2451" spans="1:3" x14ac:dyDescent="0.25">
      <c r="A2451" t="s">
        <v>3997</v>
      </c>
      <c r="B2451" t="s">
        <v>6962</v>
      </c>
      <c r="C2451" s="1">
        <v>45850</v>
      </c>
    </row>
    <row r="2452" spans="1:3" x14ac:dyDescent="0.25">
      <c r="A2452" t="s">
        <v>3996</v>
      </c>
      <c r="B2452" t="s">
        <v>6962</v>
      </c>
      <c r="C2452" s="1">
        <v>45852</v>
      </c>
    </row>
    <row r="2453" spans="1:3" x14ac:dyDescent="0.25">
      <c r="A2453" t="s">
        <v>3995</v>
      </c>
      <c r="B2453" t="s">
        <v>6962</v>
      </c>
      <c r="C2453" s="1">
        <v>45861</v>
      </c>
    </row>
    <row r="2454" spans="1:3" x14ac:dyDescent="0.25">
      <c r="A2454" t="s">
        <v>3994</v>
      </c>
      <c r="B2454" t="s">
        <v>6962</v>
      </c>
      <c r="C2454" s="1">
        <v>45853</v>
      </c>
    </row>
    <row r="2455" spans="1:3" x14ac:dyDescent="0.25">
      <c r="A2455" t="s">
        <v>3993</v>
      </c>
      <c r="B2455" t="s">
        <v>6962</v>
      </c>
      <c r="C2455" s="1">
        <v>45852</v>
      </c>
    </row>
    <row r="2456" spans="1:3" x14ac:dyDescent="0.25">
      <c r="A2456" t="s">
        <v>2652</v>
      </c>
      <c r="B2456" t="s">
        <v>6962</v>
      </c>
      <c r="C2456" s="1">
        <v>45869</v>
      </c>
    </row>
    <row r="2457" spans="1:3" x14ac:dyDescent="0.25">
      <c r="A2457" t="s">
        <v>4001</v>
      </c>
      <c r="B2457" t="s">
        <v>6962</v>
      </c>
      <c r="C2457" s="1">
        <v>45850</v>
      </c>
    </row>
    <row r="2458" spans="1:3" x14ac:dyDescent="0.25">
      <c r="A2458" t="s">
        <v>4004</v>
      </c>
      <c r="B2458" t="s">
        <v>6962</v>
      </c>
      <c r="C2458" s="1">
        <v>45852</v>
      </c>
    </row>
    <row r="2459" spans="1:3" x14ac:dyDescent="0.25">
      <c r="A2459" t="s">
        <v>4002</v>
      </c>
      <c r="B2459" t="s">
        <v>6962</v>
      </c>
      <c r="C2459" s="1">
        <v>45854</v>
      </c>
    </row>
    <row r="2460" spans="1:3" x14ac:dyDescent="0.25">
      <c r="A2460" t="s">
        <v>4003</v>
      </c>
      <c r="B2460" t="s">
        <v>6962</v>
      </c>
      <c r="C2460" s="1">
        <v>45866</v>
      </c>
    </row>
    <row r="2461" spans="1:3" x14ac:dyDescent="0.25">
      <c r="A2461" t="s">
        <v>4003</v>
      </c>
      <c r="B2461" t="s">
        <v>6962</v>
      </c>
      <c r="C2461" s="1">
        <v>45852</v>
      </c>
    </row>
    <row r="2462" spans="1:3" x14ac:dyDescent="0.25">
      <c r="A2462" t="s">
        <v>4005</v>
      </c>
      <c r="B2462" t="s">
        <v>6962</v>
      </c>
      <c r="C2462" s="1">
        <v>45853</v>
      </c>
    </row>
    <row r="2463" spans="1:3" x14ac:dyDescent="0.25">
      <c r="A2463" t="s">
        <v>3137</v>
      </c>
      <c r="B2463" t="s">
        <v>6962</v>
      </c>
      <c r="C2463" s="1">
        <v>45853</v>
      </c>
    </row>
    <row r="2464" spans="1:3" x14ac:dyDescent="0.25">
      <c r="A2464" t="s">
        <v>3137</v>
      </c>
      <c r="B2464" t="s">
        <v>6962</v>
      </c>
      <c r="C2464" s="1">
        <v>45853</v>
      </c>
    </row>
    <row r="2465" spans="1:3" x14ac:dyDescent="0.25">
      <c r="A2465" t="s">
        <v>4006</v>
      </c>
      <c r="B2465" t="s">
        <v>6962</v>
      </c>
      <c r="C2465" s="1">
        <v>45864</v>
      </c>
    </row>
    <row r="2466" spans="1:3" x14ac:dyDescent="0.25">
      <c r="A2466" t="s">
        <v>3138</v>
      </c>
      <c r="B2466" t="s">
        <v>6962</v>
      </c>
      <c r="C2466" s="1">
        <v>45854</v>
      </c>
    </row>
    <row r="2467" spans="1:3" x14ac:dyDescent="0.25">
      <c r="A2467" t="s">
        <v>2656</v>
      </c>
      <c r="B2467" t="s">
        <v>6962</v>
      </c>
      <c r="C2467" s="1">
        <v>45866</v>
      </c>
    </row>
    <row r="2468" spans="1:3" x14ac:dyDescent="0.25">
      <c r="A2468" t="s">
        <v>2655</v>
      </c>
      <c r="B2468" t="s">
        <v>39</v>
      </c>
      <c r="C2468" s="1"/>
    </row>
    <row r="2469" spans="1:3" x14ac:dyDescent="0.25">
      <c r="A2469" t="s">
        <v>3478</v>
      </c>
      <c r="B2469" t="s">
        <v>6962</v>
      </c>
      <c r="C2469" s="1">
        <v>45852</v>
      </c>
    </row>
    <row r="2470" spans="1:3" x14ac:dyDescent="0.25">
      <c r="A2470" t="s">
        <v>4013</v>
      </c>
      <c r="B2470" t="s">
        <v>6964</v>
      </c>
      <c r="C2470" s="1">
        <v>45859</v>
      </c>
    </row>
    <row r="2471" spans="1:3" x14ac:dyDescent="0.25">
      <c r="A2471" t="s">
        <v>4012</v>
      </c>
      <c r="B2471" t="s">
        <v>6962</v>
      </c>
      <c r="C2471" s="1">
        <v>45854</v>
      </c>
    </row>
    <row r="2472" spans="1:3" x14ac:dyDescent="0.25">
      <c r="A2472" t="s">
        <v>4011</v>
      </c>
      <c r="B2472" t="s">
        <v>6962</v>
      </c>
      <c r="C2472" s="1">
        <v>45859</v>
      </c>
    </row>
    <row r="2473" spans="1:3" x14ac:dyDescent="0.25">
      <c r="A2473" t="s">
        <v>4010</v>
      </c>
      <c r="B2473" t="s">
        <v>6962</v>
      </c>
      <c r="C2473" s="1">
        <v>45853</v>
      </c>
    </row>
    <row r="2474" spans="1:3" x14ac:dyDescent="0.25">
      <c r="A2474" t="s">
        <v>4009</v>
      </c>
      <c r="B2474" t="s">
        <v>6962</v>
      </c>
      <c r="C2474" s="1">
        <v>45853</v>
      </c>
    </row>
    <row r="2475" spans="1:3" x14ac:dyDescent="0.25">
      <c r="A2475" t="s">
        <v>4008</v>
      </c>
      <c r="B2475" t="s">
        <v>6963</v>
      </c>
      <c r="C2475" s="1"/>
    </row>
    <row r="2476" spans="1:3" x14ac:dyDescent="0.25">
      <c r="A2476" t="s">
        <v>3601</v>
      </c>
      <c r="B2476" t="s">
        <v>6962</v>
      </c>
      <c r="C2476" s="1">
        <v>45853</v>
      </c>
    </row>
    <row r="2477" spans="1:3" x14ac:dyDescent="0.25">
      <c r="A2477" t="s">
        <v>2658</v>
      </c>
      <c r="B2477" t="s">
        <v>6962</v>
      </c>
      <c r="C2477" s="1">
        <v>45862</v>
      </c>
    </row>
    <row r="2478" spans="1:3" x14ac:dyDescent="0.25">
      <c r="A2478" t="s">
        <v>3880</v>
      </c>
      <c r="B2478" t="s">
        <v>6962</v>
      </c>
      <c r="C2478" s="1">
        <v>45854</v>
      </c>
    </row>
    <row r="2479" spans="1:3" x14ac:dyDescent="0.25">
      <c r="A2479" t="s">
        <v>4015</v>
      </c>
      <c r="B2479" t="s">
        <v>6962</v>
      </c>
      <c r="C2479" s="1">
        <v>45854</v>
      </c>
    </row>
    <row r="2480" spans="1:3" x14ac:dyDescent="0.25">
      <c r="A2480" t="s">
        <v>4017</v>
      </c>
      <c r="B2480" t="s">
        <v>6962</v>
      </c>
      <c r="C2480" s="1">
        <v>45854</v>
      </c>
    </row>
    <row r="2481" spans="1:3" x14ac:dyDescent="0.25">
      <c r="A2481" t="s">
        <v>4016</v>
      </c>
      <c r="B2481" t="s">
        <v>6962</v>
      </c>
      <c r="C2481" s="1">
        <v>45857</v>
      </c>
    </row>
    <row r="2482" spans="1:3" x14ac:dyDescent="0.25">
      <c r="A2482" t="s">
        <v>4018</v>
      </c>
      <c r="B2482" t="s">
        <v>6962</v>
      </c>
      <c r="C2482" s="1">
        <v>45855</v>
      </c>
    </row>
    <row r="2483" spans="1:3" x14ac:dyDescent="0.25">
      <c r="A2483" t="s">
        <v>2659</v>
      </c>
      <c r="B2483" t="s">
        <v>6962</v>
      </c>
      <c r="C2483" s="1">
        <v>45856</v>
      </c>
    </row>
    <row r="2484" spans="1:3" x14ac:dyDescent="0.25">
      <c r="A2484" t="s">
        <v>4019</v>
      </c>
      <c r="B2484" t="s">
        <v>6962</v>
      </c>
      <c r="C2484" s="1">
        <v>45856</v>
      </c>
    </row>
    <row r="2485" spans="1:3" x14ac:dyDescent="0.25">
      <c r="A2485" t="s">
        <v>2660</v>
      </c>
      <c r="B2485" t="s">
        <v>6962</v>
      </c>
      <c r="C2485" s="1">
        <v>45862</v>
      </c>
    </row>
    <row r="2486" spans="1:3" x14ac:dyDescent="0.25">
      <c r="A2486" t="s">
        <v>4020</v>
      </c>
      <c r="B2486" t="s">
        <v>6962</v>
      </c>
      <c r="C2486" s="1">
        <v>45856</v>
      </c>
    </row>
    <row r="2487" spans="1:3" x14ac:dyDescent="0.25">
      <c r="A2487" t="s">
        <v>3982</v>
      </c>
      <c r="B2487" t="s">
        <v>6962</v>
      </c>
      <c r="C2487" s="1">
        <v>45853</v>
      </c>
    </row>
    <row r="2488" spans="1:3" x14ac:dyDescent="0.25">
      <c r="A2488" t="s">
        <v>3982</v>
      </c>
      <c r="B2488" t="s">
        <v>6962</v>
      </c>
      <c r="C2488" s="1">
        <v>45856</v>
      </c>
    </row>
    <row r="2489" spans="1:3" x14ac:dyDescent="0.25">
      <c r="A2489" t="s">
        <v>3982</v>
      </c>
      <c r="B2489" t="s">
        <v>6962</v>
      </c>
      <c r="C2489" s="1">
        <v>45859</v>
      </c>
    </row>
    <row r="2490" spans="1:3" x14ac:dyDescent="0.25">
      <c r="A2490" t="s">
        <v>4023</v>
      </c>
      <c r="B2490" t="s">
        <v>6962</v>
      </c>
      <c r="C2490" s="1">
        <v>45861</v>
      </c>
    </row>
    <row r="2491" spans="1:3" x14ac:dyDescent="0.25">
      <c r="A2491" t="s">
        <v>4022</v>
      </c>
      <c r="B2491" t="s">
        <v>6962</v>
      </c>
      <c r="C2491" s="1">
        <v>45855</v>
      </c>
    </row>
    <row r="2492" spans="1:3" x14ac:dyDescent="0.25">
      <c r="A2492" t="s">
        <v>4021</v>
      </c>
      <c r="B2492" t="s">
        <v>6962</v>
      </c>
      <c r="C2492" s="1">
        <v>45855</v>
      </c>
    </row>
    <row r="2493" spans="1:3" x14ac:dyDescent="0.25">
      <c r="A2493" t="s">
        <v>4025</v>
      </c>
      <c r="B2493" t="s">
        <v>6962</v>
      </c>
      <c r="C2493" s="1">
        <v>45855</v>
      </c>
    </row>
    <row r="2494" spans="1:3" x14ac:dyDescent="0.25">
      <c r="A2494" t="s">
        <v>4024</v>
      </c>
      <c r="B2494" t="s">
        <v>6962</v>
      </c>
      <c r="C2494" s="1">
        <v>45864</v>
      </c>
    </row>
    <row r="2495" spans="1:3" x14ac:dyDescent="0.25">
      <c r="A2495" t="s">
        <v>4026</v>
      </c>
      <c r="B2495" t="s">
        <v>6962</v>
      </c>
      <c r="C2495" s="1">
        <v>45859</v>
      </c>
    </row>
    <row r="2496" spans="1:3" x14ac:dyDescent="0.25">
      <c r="A2496" t="s">
        <v>4030</v>
      </c>
      <c r="B2496" t="s">
        <v>6962</v>
      </c>
      <c r="C2496" s="1">
        <v>45856</v>
      </c>
    </row>
    <row r="2497" spans="1:3" x14ac:dyDescent="0.25">
      <c r="A2497" t="s">
        <v>4029</v>
      </c>
      <c r="B2497" t="s">
        <v>6962</v>
      </c>
      <c r="C2497" s="1">
        <v>45855</v>
      </c>
    </row>
    <row r="2498" spans="1:3" x14ac:dyDescent="0.25">
      <c r="A2498" t="s">
        <v>4028</v>
      </c>
      <c r="B2498" t="s">
        <v>6962</v>
      </c>
      <c r="C2498" s="1">
        <v>45856</v>
      </c>
    </row>
    <row r="2499" spans="1:3" x14ac:dyDescent="0.25">
      <c r="A2499" t="s">
        <v>2663</v>
      </c>
      <c r="B2499" t="s">
        <v>39</v>
      </c>
      <c r="C2499" s="1"/>
    </row>
    <row r="2500" spans="1:3" x14ac:dyDescent="0.25">
      <c r="A2500" t="s">
        <v>2662</v>
      </c>
      <c r="B2500" t="s">
        <v>6962</v>
      </c>
      <c r="C2500" s="1">
        <v>45878</v>
      </c>
    </row>
    <row r="2501" spans="1:3" x14ac:dyDescent="0.25">
      <c r="A2501" t="s">
        <v>4027</v>
      </c>
      <c r="B2501" t="s">
        <v>6962</v>
      </c>
      <c r="C2501" s="1">
        <v>45855</v>
      </c>
    </row>
    <row r="2502" spans="1:3" x14ac:dyDescent="0.25">
      <c r="A2502" t="s">
        <v>4032</v>
      </c>
      <c r="B2502" t="s">
        <v>6962</v>
      </c>
      <c r="C2502" s="1">
        <v>45855</v>
      </c>
    </row>
    <row r="2503" spans="1:3" x14ac:dyDescent="0.25">
      <c r="A2503" t="s">
        <v>4031</v>
      </c>
      <c r="B2503" t="s">
        <v>6962</v>
      </c>
      <c r="C2503" s="1">
        <v>45857</v>
      </c>
    </row>
    <row r="2504" spans="1:3" x14ac:dyDescent="0.25">
      <c r="A2504" t="s">
        <v>4034</v>
      </c>
      <c r="B2504" t="s">
        <v>6962</v>
      </c>
      <c r="C2504" s="1">
        <v>45867</v>
      </c>
    </row>
    <row r="2505" spans="1:3" x14ac:dyDescent="0.25">
      <c r="A2505" t="s">
        <v>4033</v>
      </c>
      <c r="B2505" t="s">
        <v>6962</v>
      </c>
      <c r="C2505" s="1">
        <v>45866</v>
      </c>
    </row>
    <row r="2506" spans="1:3" x14ac:dyDescent="0.25">
      <c r="A2506" t="s">
        <v>4039</v>
      </c>
      <c r="B2506" t="s">
        <v>6962</v>
      </c>
      <c r="C2506" s="1">
        <v>45859</v>
      </c>
    </row>
    <row r="2507" spans="1:3" x14ac:dyDescent="0.25">
      <c r="A2507" t="s">
        <v>4038</v>
      </c>
      <c r="B2507" t="s">
        <v>6962</v>
      </c>
      <c r="C2507" s="1">
        <v>45859</v>
      </c>
    </row>
    <row r="2508" spans="1:3" x14ac:dyDescent="0.25">
      <c r="A2508" t="s">
        <v>4037</v>
      </c>
      <c r="B2508" t="s">
        <v>6962</v>
      </c>
      <c r="C2508" s="1">
        <v>45859</v>
      </c>
    </row>
    <row r="2509" spans="1:3" x14ac:dyDescent="0.25">
      <c r="A2509" t="s">
        <v>4036</v>
      </c>
      <c r="B2509" t="s">
        <v>6962</v>
      </c>
      <c r="C2509" s="1">
        <v>45859</v>
      </c>
    </row>
    <row r="2510" spans="1:3" x14ac:dyDescent="0.25">
      <c r="A2510" t="s">
        <v>4035</v>
      </c>
      <c r="B2510" t="s">
        <v>6962</v>
      </c>
      <c r="C2510" s="1">
        <v>45859</v>
      </c>
    </row>
    <row r="2511" spans="1:3" x14ac:dyDescent="0.25">
      <c r="A2511" t="s">
        <v>4040</v>
      </c>
      <c r="B2511" t="s">
        <v>6962</v>
      </c>
      <c r="C2511" s="1">
        <v>45857</v>
      </c>
    </row>
    <row r="2512" spans="1:3" x14ac:dyDescent="0.25">
      <c r="A2512" t="s">
        <v>4041</v>
      </c>
      <c r="B2512" t="s">
        <v>6962</v>
      </c>
      <c r="C2512" s="1">
        <v>45860</v>
      </c>
    </row>
    <row r="2513" spans="1:3" x14ac:dyDescent="0.25">
      <c r="A2513" t="s">
        <v>3140</v>
      </c>
      <c r="B2513" t="s">
        <v>6962</v>
      </c>
      <c r="C2513" s="1">
        <v>45859</v>
      </c>
    </row>
    <row r="2514" spans="1:3" x14ac:dyDescent="0.25">
      <c r="A2514" t="s">
        <v>3140</v>
      </c>
      <c r="B2514" t="s">
        <v>6962</v>
      </c>
      <c r="C2514" s="1">
        <v>45860</v>
      </c>
    </row>
    <row r="2515" spans="1:3" x14ac:dyDescent="0.25">
      <c r="A2515" t="s">
        <v>2657</v>
      </c>
      <c r="B2515" t="s">
        <v>6962</v>
      </c>
      <c r="C2515" s="1">
        <v>45866</v>
      </c>
    </row>
    <row r="2516" spans="1:3" x14ac:dyDescent="0.25">
      <c r="A2516" t="s">
        <v>4035</v>
      </c>
      <c r="B2516" t="s">
        <v>39</v>
      </c>
      <c r="C2516" s="1"/>
    </row>
    <row r="2517" spans="1:3" x14ac:dyDescent="0.25">
      <c r="A2517" t="s">
        <v>4045</v>
      </c>
      <c r="B2517" t="s">
        <v>6962</v>
      </c>
      <c r="C2517" s="1">
        <v>45857</v>
      </c>
    </row>
    <row r="2518" spans="1:3" x14ac:dyDescent="0.25">
      <c r="A2518" t="s">
        <v>4044</v>
      </c>
      <c r="B2518" t="s">
        <v>39</v>
      </c>
      <c r="C2518" s="1"/>
    </row>
    <row r="2519" spans="1:3" x14ac:dyDescent="0.25">
      <c r="A2519" t="s">
        <v>4043</v>
      </c>
      <c r="B2519" t="s">
        <v>6962</v>
      </c>
      <c r="C2519" s="1">
        <v>45859</v>
      </c>
    </row>
    <row r="2520" spans="1:3" x14ac:dyDescent="0.25">
      <c r="A2520" t="s">
        <v>2666</v>
      </c>
      <c r="B2520" t="s">
        <v>6962</v>
      </c>
      <c r="C2520" s="1">
        <v>45878</v>
      </c>
    </row>
    <row r="2521" spans="1:3" x14ac:dyDescent="0.25">
      <c r="A2521" t="s">
        <v>4047</v>
      </c>
      <c r="B2521" t="s">
        <v>6962</v>
      </c>
      <c r="C2521" s="1">
        <v>45894</v>
      </c>
    </row>
    <row r="2522" spans="1:3" x14ac:dyDescent="0.25">
      <c r="A2522" t="s">
        <v>4046</v>
      </c>
      <c r="B2522" t="s">
        <v>6962</v>
      </c>
      <c r="C2522" s="1">
        <v>45860</v>
      </c>
    </row>
    <row r="2523" spans="1:3" x14ac:dyDescent="0.25">
      <c r="A2523" t="s">
        <v>2671</v>
      </c>
      <c r="B2523" t="s">
        <v>6962</v>
      </c>
      <c r="C2523" s="1">
        <v>45870</v>
      </c>
    </row>
    <row r="2524" spans="1:3" x14ac:dyDescent="0.25">
      <c r="A2524" t="s">
        <v>2670</v>
      </c>
      <c r="B2524" t="s">
        <v>6962</v>
      </c>
      <c r="C2524" s="1">
        <v>45885</v>
      </c>
    </row>
    <row r="2525" spans="1:3" x14ac:dyDescent="0.25">
      <c r="A2525" t="s">
        <v>2669</v>
      </c>
      <c r="B2525" t="s">
        <v>6962</v>
      </c>
      <c r="C2525" s="1">
        <v>45898</v>
      </c>
    </row>
    <row r="2526" spans="1:3" x14ac:dyDescent="0.25">
      <c r="A2526" t="s">
        <v>4050</v>
      </c>
      <c r="B2526" t="s">
        <v>6962</v>
      </c>
      <c r="C2526" s="1">
        <v>45870</v>
      </c>
    </row>
    <row r="2527" spans="1:3" x14ac:dyDescent="0.25">
      <c r="A2527" t="s">
        <v>2667</v>
      </c>
      <c r="B2527" t="s">
        <v>6962</v>
      </c>
      <c r="C2527" s="1">
        <v>45868</v>
      </c>
    </row>
    <row r="2528" spans="1:3" x14ac:dyDescent="0.25">
      <c r="A2528" t="s">
        <v>4049</v>
      </c>
      <c r="B2528" t="s">
        <v>6962</v>
      </c>
      <c r="C2528" s="1">
        <v>45859</v>
      </c>
    </row>
    <row r="2529" spans="1:3" x14ac:dyDescent="0.25">
      <c r="A2529" t="s">
        <v>4048</v>
      </c>
      <c r="B2529" t="s">
        <v>6962</v>
      </c>
      <c r="C2529" s="1">
        <v>45859</v>
      </c>
    </row>
    <row r="2530" spans="1:3" x14ac:dyDescent="0.25">
      <c r="A2530" t="s">
        <v>2673</v>
      </c>
      <c r="B2530" t="s">
        <v>6962</v>
      </c>
      <c r="C2530" s="1">
        <v>45868</v>
      </c>
    </row>
    <row r="2531" spans="1:3" x14ac:dyDescent="0.25">
      <c r="A2531" t="s">
        <v>4051</v>
      </c>
      <c r="B2531" t="s">
        <v>6962</v>
      </c>
      <c r="C2531" s="1">
        <v>45862</v>
      </c>
    </row>
    <row r="2532" spans="1:3" x14ac:dyDescent="0.25">
      <c r="A2532" t="s">
        <v>4051</v>
      </c>
      <c r="B2532" t="s">
        <v>6962</v>
      </c>
      <c r="C2532" s="1">
        <v>45876</v>
      </c>
    </row>
    <row r="2533" spans="1:3" x14ac:dyDescent="0.25">
      <c r="A2533" t="s">
        <v>4052</v>
      </c>
      <c r="B2533" t="s">
        <v>6962</v>
      </c>
      <c r="C2533" s="1">
        <v>45866</v>
      </c>
    </row>
    <row r="2534" spans="1:3" x14ac:dyDescent="0.25">
      <c r="A2534" t="s">
        <v>4052</v>
      </c>
      <c r="B2534" t="s">
        <v>6962</v>
      </c>
      <c r="C2534" s="1">
        <v>45861</v>
      </c>
    </row>
    <row r="2535" spans="1:3" x14ac:dyDescent="0.25">
      <c r="A2535" t="s">
        <v>4052</v>
      </c>
      <c r="B2535" t="s">
        <v>6962</v>
      </c>
      <c r="C2535" s="1">
        <v>45861</v>
      </c>
    </row>
    <row r="2536" spans="1:3" x14ac:dyDescent="0.25">
      <c r="A2536" t="s">
        <v>4052</v>
      </c>
      <c r="B2536" t="s">
        <v>6962</v>
      </c>
      <c r="C2536" s="1">
        <v>45860</v>
      </c>
    </row>
    <row r="2537" spans="1:3" x14ac:dyDescent="0.25">
      <c r="A2537" t="s">
        <v>4052</v>
      </c>
      <c r="B2537" t="s">
        <v>6962</v>
      </c>
      <c r="C2537" s="1">
        <v>45859</v>
      </c>
    </row>
    <row r="2538" spans="1:3" x14ac:dyDescent="0.25">
      <c r="A2538" t="s">
        <v>4053</v>
      </c>
      <c r="B2538" t="s">
        <v>6962</v>
      </c>
      <c r="C2538" s="1">
        <v>45860</v>
      </c>
    </row>
    <row r="2539" spans="1:3" x14ac:dyDescent="0.25">
      <c r="A2539" t="s">
        <v>2665</v>
      </c>
      <c r="B2539" t="s">
        <v>6962</v>
      </c>
      <c r="C2539" s="1">
        <v>45868</v>
      </c>
    </row>
    <row r="2540" spans="1:3" x14ac:dyDescent="0.25">
      <c r="A2540" t="s">
        <v>2661</v>
      </c>
      <c r="B2540" t="s">
        <v>6962</v>
      </c>
      <c r="C2540" s="1">
        <v>45868</v>
      </c>
    </row>
    <row r="2541" spans="1:3" x14ac:dyDescent="0.25">
      <c r="A2541" t="s">
        <v>4057</v>
      </c>
      <c r="B2541" t="s">
        <v>6962</v>
      </c>
      <c r="C2541" s="1">
        <v>45861</v>
      </c>
    </row>
    <row r="2542" spans="1:3" x14ac:dyDescent="0.25">
      <c r="A2542" t="s">
        <v>4054</v>
      </c>
      <c r="B2542" t="s">
        <v>6962</v>
      </c>
      <c r="C2542" s="1">
        <v>45861</v>
      </c>
    </row>
    <row r="2543" spans="1:3" x14ac:dyDescent="0.25">
      <c r="A2543" t="s">
        <v>4057</v>
      </c>
      <c r="B2543" t="s">
        <v>6962</v>
      </c>
      <c r="C2543" s="1">
        <v>45861</v>
      </c>
    </row>
    <row r="2544" spans="1:3" x14ac:dyDescent="0.25">
      <c r="A2544" t="s">
        <v>4058</v>
      </c>
      <c r="B2544" t="s">
        <v>6962</v>
      </c>
      <c r="C2544" s="1">
        <v>45861</v>
      </c>
    </row>
    <row r="2545" spans="1:3" x14ac:dyDescent="0.25">
      <c r="A2545" t="s">
        <v>3982</v>
      </c>
      <c r="B2545" t="s">
        <v>6962</v>
      </c>
      <c r="C2545" s="1">
        <v>45859</v>
      </c>
    </row>
    <row r="2546" spans="1:3" x14ac:dyDescent="0.25">
      <c r="A2546" t="s">
        <v>4060</v>
      </c>
      <c r="B2546" t="s">
        <v>6962</v>
      </c>
      <c r="C2546" s="1">
        <v>45863</v>
      </c>
    </row>
    <row r="2547" spans="1:3" x14ac:dyDescent="0.25">
      <c r="A2547" t="s">
        <v>4059</v>
      </c>
      <c r="B2547" t="s">
        <v>6962</v>
      </c>
      <c r="C2547" s="1">
        <v>45861</v>
      </c>
    </row>
    <row r="2548" spans="1:3" x14ac:dyDescent="0.25">
      <c r="A2548" t="s">
        <v>4062</v>
      </c>
      <c r="B2548" t="s">
        <v>6962</v>
      </c>
      <c r="C2548" s="1">
        <v>45861</v>
      </c>
    </row>
    <row r="2549" spans="1:3" x14ac:dyDescent="0.25">
      <c r="A2549" t="s">
        <v>2674</v>
      </c>
      <c r="B2549" t="s">
        <v>6962</v>
      </c>
      <c r="C2549" s="1">
        <v>45877</v>
      </c>
    </row>
    <row r="2550" spans="1:3" x14ac:dyDescent="0.25">
      <c r="A2550" t="s">
        <v>4063</v>
      </c>
      <c r="B2550" t="s">
        <v>6962</v>
      </c>
      <c r="C2550" s="1">
        <v>45864</v>
      </c>
    </row>
    <row r="2551" spans="1:3" x14ac:dyDescent="0.25">
      <c r="A2551" t="s">
        <v>2678</v>
      </c>
      <c r="B2551" t="s">
        <v>6962</v>
      </c>
      <c r="C2551" s="1">
        <v>45881</v>
      </c>
    </row>
    <row r="2552" spans="1:3" x14ac:dyDescent="0.25">
      <c r="A2552" t="s">
        <v>4065</v>
      </c>
      <c r="B2552" t="s">
        <v>6962</v>
      </c>
      <c r="C2552" s="1">
        <v>45866</v>
      </c>
    </row>
    <row r="2553" spans="1:3" x14ac:dyDescent="0.25">
      <c r="A2553" t="s">
        <v>2677</v>
      </c>
      <c r="B2553" t="s">
        <v>6962</v>
      </c>
      <c r="C2553" s="1">
        <v>45871</v>
      </c>
    </row>
    <row r="2554" spans="1:3" x14ac:dyDescent="0.25">
      <c r="A2554" t="s">
        <v>4064</v>
      </c>
      <c r="B2554" t="s">
        <v>39</v>
      </c>
      <c r="C2554" s="1"/>
    </row>
    <row r="2555" spans="1:3" x14ac:dyDescent="0.25">
      <c r="A2555" t="s">
        <v>3982</v>
      </c>
      <c r="B2555" t="s">
        <v>6962</v>
      </c>
      <c r="C2555" s="1">
        <v>45860</v>
      </c>
    </row>
    <row r="2556" spans="1:3" x14ac:dyDescent="0.25">
      <c r="A2556" t="s">
        <v>4067</v>
      </c>
      <c r="B2556" t="s">
        <v>6962</v>
      </c>
      <c r="C2556" s="1">
        <v>45863</v>
      </c>
    </row>
    <row r="2557" spans="1:3" x14ac:dyDescent="0.25">
      <c r="A2557" t="s">
        <v>2681</v>
      </c>
      <c r="B2557" t="s">
        <v>6962</v>
      </c>
      <c r="C2557" s="1">
        <v>45866</v>
      </c>
    </row>
    <row r="2558" spans="1:3" x14ac:dyDescent="0.25">
      <c r="A2558" t="s">
        <v>2679</v>
      </c>
      <c r="B2558" t="s">
        <v>6962</v>
      </c>
      <c r="C2558" s="1">
        <v>45869</v>
      </c>
    </row>
    <row r="2559" spans="1:3" x14ac:dyDescent="0.25">
      <c r="A2559" t="s">
        <v>4066</v>
      </c>
      <c r="B2559" t="s">
        <v>6962</v>
      </c>
      <c r="C2559" s="1">
        <v>45862</v>
      </c>
    </row>
    <row r="2560" spans="1:3" x14ac:dyDescent="0.25">
      <c r="A2560" t="s">
        <v>2676</v>
      </c>
      <c r="B2560" t="s">
        <v>6962</v>
      </c>
      <c r="C2560" s="1">
        <v>45866</v>
      </c>
    </row>
    <row r="2561" spans="1:3" x14ac:dyDescent="0.25">
      <c r="A2561" t="s">
        <v>2675</v>
      </c>
      <c r="B2561" t="s">
        <v>6962</v>
      </c>
      <c r="C2561" s="1">
        <v>45866</v>
      </c>
    </row>
    <row r="2562" spans="1:3" x14ac:dyDescent="0.25">
      <c r="A2562" t="s">
        <v>4069</v>
      </c>
      <c r="B2562" t="s">
        <v>6962</v>
      </c>
      <c r="C2562" s="1">
        <v>45862</v>
      </c>
    </row>
    <row r="2563" spans="1:3" x14ac:dyDescent="0.25">
      <c r="A2563" t="s">
        <v>4068</v>
      </c>
      <c r="B2563" t="s">
        <v>6962</v>
      </c>
      <c r="C2563" s="1">
        <v>45866</v>
      </c>
    </row>
    <row r="2564" spans="1:3" x14ac:dyDescent="0.25">
      <c r="A2564" t="s">
        <v>2683</v>
      </c>
      <c r="B2564" t="s">
        <v>39</v>
      </c>
      <c r="C2564" s="1"/>
    </row>
    <row r="2565" spans="1:3" x14ac:dyDescent="0.25">
      <c r="A2565" t="s">
        <v>4073</v>
      </c>
      <c r="B2565" t="s">
        <v>39</v>
      </c>
      <c r="C2565" s="1"/>
    </row>
    <row r="2566" spans="1:3" x14ac:dyDescent="0.25">
      <c r="A2566" t="s">
        <v>4072</v>
      </c>
      <c r="B2566" t="s">
        <v>6962</v>
      </c>
      <c r="C2566" s="1">
        <v>45866</v>
      </c>
    </row>
    <row r="2567" spans="1:3" x14ac:dyDescent="0.25">
      <c r="A2567" t="s">
        <v>4071</v>
      </c>
      <c r="B2567" t="s">
        <v>6962</v>
      </c>
      <c r="C2567" s="1">
        <v>45864</v>
      </c>
    </row>
    <row r="2568" spans="1:3" x14ac:dyDescent="0.25">
      <c r="A2568" t="s">
        <v>4070</v>
      </c>
      <c r="B2568" t="s">
        <v>6962</v>
      </c>
      <c r="C2568" s="1">
        <v>45866</v>
      </c>
    </row>
    <row r="2569" spans="1:3" x14ac:dyDescent="0.25">
      <c r="A2569" t="s">
        <v>4075</v>
      </c>
      <c r="B2569" t="s">
        <v>6962</v>
      </c>
      <c r="C2569" s="1">
        <v>45861</v>
      </c>
    </row>
    <row r="2570" spans="1:3" x14ac:dyDescent="0.25">
      <c r="A2570" t="s">
        <v>4074</v>
      </c>
      <c r="B2570" t="s">
        <v>6962</v>
      </c>
      <c r="C2570" s="1">
        <v>45862</v>
      </c>
    </row>
    <row r="2571" spans="1:3" x14ac:dyDescent="0.25">
      <c r="A2571" t="s">
        <v>4077</v>
      </c>
      <c r="B2571" t="s">
        <v>6962</v>
      </c>
      <c r="C2571" s="1">
        <v>45866</v>
      </c>
    </row>
    <row r="2572" spans="1:3" x14ac:dyDescent="0.25">
      <c r="A2572" t="s">
        <v>4076</v>
      </c>
      <c r="B2572" t="s">
        <v>6962</v>
      </c>
      <c r="C2572" s="1">
        <v>45866</v>
      </c>
    </row>
    <row r="2573" spans="1:3" x14ac:dyDescent="0.25">
      <c r="A2573" t="s">
        <v>4078</v>
      </c>
      <c r="B2573" t="s">
        <v>6962</v>
      </c>
      <c r="C2573" s="1">
        <v>45862</v>
      </c>
    </row>
    <row r="2574" spans="1:3" x14ac:dyDescent="0.25">
      <c r="A2574" t="s">
        <v>3982</v>
      </c>
      <c r="B2574" t="s">
        <v>6962</v>
      </c>
      <c r="C2574" s="1">
        <v>45861</v>
      </c>
    </row>
    <row r="2575" spans="1:3" x14ac:dyDescent="0.25">
      <c r="A2575" t="s">
        <v>4079</v>
      </c>
      <c r="B2575" t="s">
        <v>39</v>
      </c>
      <c r="C2575" s="1"/>
    </row>
    <row r="2576" spans="1:3" x14ac:dyDescent="0.25">
      <c r="A2576" t="s">
        <v>4080</v>
      </c>
      <c r="B2576" t="s">
        <v>6962</v>
      </c>
      <c r="C2576" s="1">
        <v>45869</v>
      </c>
    </row>
    <row r="2577" spans="1:3" x14ac:dyDescent="0.25">
      <c r="A2577" t="s">
        <v>4081</v>
      </c>
      <c r="B2577" t="s">
        <v>6964</v>
      </c>
      <c r="C2577" s="1">
        <v>45873</v>
      </c>
    </row>
    <row r="2578" spans="1:3" x14ac:dyDescent="0.25">
      <c r="A2578" t="s">
        <v>4082</v>
      </c>
      <c r="B2578" t="s">
        <v>6962</v>
      </c>
      <c r="C2578" s="1">
        <v>45866</v>
      </c>
    </row>
    <row r="2579" spans="1:3" x14ac:dyDescent="0.25">
      <c r="A2579" t="s">
        <v>2684</v>
      </c>
      <c r="B2579" t="s">
        <v>39</v>
      </c>
      <c r="C2579" s="1"/>
    </row>
    <row r="2580" spans="1:3" x14ac:dyDescent="0.25">
      <c r="A2580" t="s">
        <v>4083</v>
      </c>
      <c r="B2580" t="s">
        <v>6962</v>
      </c>
      <c r="C2580" s="1">
        <v>45864</v>
      </c>
    </row>
    <row r="2581" spans="1:3" x14ac:dyDescent="0.25">
      <c r="A2581" t="s">
        <v>4084</v>
      </c>
      <c r="B2581" t="s">
        <v>6962</v>
      </c>
      <c r="C2581" s="1">
        <v>45869</v>
      </c>
    </row>
    <row r="2582" spans="1:3" x14ac:dyDescent="0.25">
      <c r="A2582" t="s">
        <v>4086</v>
      </c>
      <c r="B2582" t="s">
        <v>6962</v>
      </c>
      <c r="C2582" s="1">
        <v>45871</v>
      </c>
    </row>
    <row r="2583" spans="1:3" x14ac:dyDescent="0.25">
      <c r="A2583" t="s">
        <v>4085</v>
      </c>
      <c r="B2583" t="s">
        <v>6962</v>
      </c>
      <c r="C2583" s="1">
        <v>45864</v>
      </c>
    </row>
    <row r="2584" spans="1:3" x14ac:dyDescent="0.25">
      <c r="A2584" t="s">
        <v>3982</v>
      </c>
      <c r="B2584" t="s">
        <v>6962</v>
      </c>
      <c r="C2584" s="1">
        <v>45863</v>
      </c>
    </row>
    <row r="2585" spans="1:3" x14ac:dyDescent="0.25">
      <c r="A2585" t="s">
        <v>2686</v>
      </c>
      <c r="B2585" t="s">
        <v>6962</v>
      </c>
      <c r="C2585" s="1">
        <v>45883</v>
      </c>
    </row>
    <row r="2586" spans="1:3" x14ac:dyDescent="0.25">
      <c r="A2586" t="s">
        <v>2687</v>
      </c>
      <c r="B2586" t="s">
        <v>6962</v>
      </c>
      <c r="C2586" s="1">
        <v>45881</v>
      </c>
    </row>
    <row r="2587" spans="1:3" x14ac:dyDescent="0.25">
      <c r="A2587" t="s">
        <v>4087</v>
      </c>
      <c r="B2587" t="s">
        <v>6962</v>
      </c>
      <c r="C2587" s="1">
        <v>45863</v>
      </c>
    </row>
    <row r="2588" spans="1:3" x14ac:dyDescent="0.25">
      <c r="A2588" t="s">
        <v>4088</v>
      </c>
      <c r="B2588" t="s">
        <v>6962</v>
      </c>
      <c r="C2588" s="1">
        <v>45864</v>
      </c>
    </row>
    <row r="2589" spans="1:3" x14ac:dyDescent="0.25">
      <c r="A2589" t="s">
        <v>3141</v>
      </c>
      <c r="B2589" t="s">
        <v>6962</v>
      </c>
      <c r="C2589" s="1">
        <v>45899</v>
      </c>
    </row>
    <row r="2590" spans="1:3" x14ac:dyDescent="0.25">
      <c r="A2590" t="s">
        <v>3141</v>
      </c>
      <c r="B2590" t="s">
        <v>6962</v>
      </c>
      <c r="C2590" s="1">
        <v>45899</v>
      </c>
    </row>
    <row r="2591" spans="1:3" x14ac:dyDescent="0.25">
      <c r="A2591" t="s">
        <v>4089</v>
      </c>
      <c r="B2591" t="s">
        <v>6962</v>
      </c>
      <c r="C2591" s="1">
        <v>45866</v>
      </c>
    </row>
    <row r="2592" spans="1:3" x14ac:dyDescent="0.25">
      <c r="A2592" t="s">
        <v>4084</v>
      </c>
      <c r="B2592" t="s">
        <v>6962</v>
      </c>
      <c r="C2592" s="1">
        <v>45866</v>
      </c>
    </row>
    <row r="2593" spans="1:3" x14ac:dyDescent="0.25">
      <c r="A2593" t="s">
        <v>4084</v>
      </c>
      <c r="B2593" t="s">
        <v>6962</v>
      </c>
      <c r="C2593" s="1">
        <v>45867</v>
      </c>
    </row>
    <row r="2594" spans="1:3" x14ac:dyDescent="0.25">
      <c r="A2594" t="s">
        <v>4084</v>
      </c>
      <c r="B2594" t="s">
        <v>6962</v>
      </c>
      <c r="C2594" s="1">
        <v>45866</v>
      </c>
    </row>
    <row r="2595" spans="1:3" x14ac:dyDescent="0.25">
      <c r="A2595" t="s">
        <v>4084</v>
      </c>
      <c r="B2595" t="s">
        <v>6962</v>
      </c>
      <c r="C2595" s="1">
        <v>45867</v>
      </c>
    </row>
    <row r="2596" spans="1:3" x14ac:dyDescent="0.25">
      <c r="A2596" t="s">
        <v>4091</v>
      </c>
      <c r="B2596" t="s">
        <v>6962</v>
      </c>
      <c r="C2596" s="1">
        <v>45876</v>
      </c>
    </row>
    <row r="2597" spans="1:3" x14ac:dyDescent="0.25">
      <c r="A2597" t="s">
        <v>4091</v>
      </c>
      <c r="B2597" t="s">
        <v>6962</v>
      </c>
      <c r="C2597" s="1">
        <v>45876</v>
      </c>
    </row>
    <row r="2598" spans="1:3" x14ac:dyDescent="0.25">
      <c r="A2598" t="s">
        <v>4091</v>
      </c>
      <c r="B2598" t="s">
        <v>6962</v>
      </c>
      <c r="C2598" s="1">
        <v>45878</v>
      </c>
    </row>
    <row r="2599" spans="1:3" x14ac:dyDescent="0.25">
      <c r="A2599" t="s">
        <v>4092</v>
      </c>
      <c r="B2599" t="s">
        <v>6962</v>
      </c>
      <c r="C2599" s="1">
        <v>45866</v>
      </c>
    </row>
    <row r="2600" spans="1:3" x14ac:dyDescent="0.25">
      <c r="A2600" t="s">
        <v>4093</v>
      </c>
      <c r="B2600" t="s">
        <v>6962</v>
      </c>
      <c r="C2600" s="1">
        <v>45871</v>
      </c>
    </row>
    <row r="2601" spans="1:3" x14ac:dyDescent="0.25">
      <c r="A2601" t="s">
        <v>2688</v>
      </c>
      <c r="B2601" t="s">
        <v>6962</v>
      </c>
      <c r="C2601" s="1">
        <v>45878</v>
      </c>
    </row>
    <row r="2602" spans="1:3" x14ac:dyDescent="0.25">
      <c r="A2602" t="s">
        <v>4095</v>
      </c>
      <c r="B2602" t="s">
        <v>6962</v>
      </c>
      <c r="C2602" s="1">
        <v>45866</v>
      </c>
    </row>
    <row r="2603" spans="1:3" x14ac:dyDescent="0.25">
      <c r="A2603" t="s">
        <v>4096</v>
      </c>
      <c r="B2603" t="s">
        <v>6962</v>
      </c>
      <c r="C2603" s="1">
        <v>45868</v>
      </c>
    </row>
    <row r="2604" spans="1:3" x14ac:dyDescent="0.25">
      <c r="A2604" t="s">
        <v>2689</v>
      </c>
      <c r="B2604" t="s">
        <v>6962</v>
      </c>
      <c r="C2604" s="1">
        <v>45891</v>
      </c>
    </row>
    <row r="2605" spans="1:3" x14ac:dyDescent="0.25">
      <c r="A2605" t="s">
        <v>3142</v>
      </c>
      <c r="B2605" t="s">
        <v>6962</v>
      </c>
      <c r="C2605" s="1">
        <v>45868</v>
      </c>
    </row>
    <row r="2606" spans="1:3" x14ac:dyDescent="0.25">
      <c r="A2606" t="s">
        <v>3142</v>
      </c>
      <c r="B2606" t="s">
        <v>6962</v>
      </c>
      <c r="C2606" s="1">
        <v>45867</v>
      </c>
    </row>
    <row r="2607" spans="1:3" x14ac:dyDescent="0.25">
      <c r="A2607" t="s">
        <v>4099</v>
      </c>
      <c r="B2607" t="s">
        <v>6962</v>
      </c>
      <c r="C2607" s="1">
        <v>45868</v>
      </c>
    </row>
    <row r="2608" spans="1:3" x14ac:dyDescent="0.25">
      <c r="A2608" t="s">
        <v>3143</v>
      </c>
      <c r="B2608" t="s">
        <v>6962</v>
      </c>
      <c r="C2608" s="1">
        <v>45871</v>
      </c>
    </row>
    <row r="2609" spans="1:3" x14ac:dyDescent="0.25">
      <c r="A2609" t="s">
        <v>3143</v>
      </c>
      <c r="B2609" t="s">
        <v>6962</v>
      </c>
      <c r="C2609" s="1">
        <v>45871</v>
      </c>
    </row>
    <row r="2610" spans="1:3" x14ac:dyDescent="0.25">
      <c r="A2610" t="s">
        <v>3144</v>
      </c>
      <c r="B2610" t="s">
        <v>6962</v>
      </c>
      <c r="C2610" s="1">
        <v>45870</v>
      </c>
    </row>
    <row r="2611" spans="1:3" x14ac:dyDescent="0.25">
      <c r="A2611" t="s">
        <v>3144</v>
      </c>
      <c r="B2611" t="s">
        <v>6962</v>
      </c>
      <c r="C2611" s="1">
        <v>45870</v>
      </c>
    </row>
    <row r="2612" spans="1:3" x14ac:dyDescent="0.25">
      <c r="A2612" t="s">
        <v>3145</v>
      </c>
      <c r="B2612" t="s">
        <v>6962</v>
      </c>
      <c r="C2612" s="1">
        <v>45870</v>
      </c>
    </row>
    <row r="2613" spans="1:3" x14ac:dyDescent="0.25">
      <c r="A2613" t="s">
        <v>3145</v>
      </c>
      <c r="B2613" t="s">
        <v>6962</v>
      </c>
      <c r="C2613" s="1">
        <v>45870</v>
      </c>
    </row>
    <row r="2614" spans="1:3" x14ac:dyDescent="0.25">
      <c r="A2614" t="s">
        <v>3146</v>
      </c>
      <c r="B2614" t="s">
        <v>6962</v>
      </c>
      <c r="C2614" s="1">
        <v>45869</v>
      </c>
    </row>
    <row r="2615" spans="1:3" x14ac:dyDescent="0.25">
      <c r="A2615" t="s">
        <v>3146</v>
      </c>
      <c r="B2615" t="s">
        <v>6962</v>
      </c>
      <c r="C2615" s="1">
        <v>45869</v>
      </c>
    </row>
    <row r="2616" spans="1:3" x14ac:dyDescent="0.25">
      <c r="A2616" t="s">
        <v>4100</v>
      </c>
      <c r="B2616" t="s">
        <v>6962</v>
      </c>
      <c r="C2616" s="1">
        <v>45870</v>
      </c>
    </row>
    <row r="2617" spans="1:3" x14ac:dyDescent="0.25">
      <c r="A2617" t="s">
        <v>4101</v>
      </c>
      <c r="B2617" t="s">
        <v>39</v>
      </c>
      <c r="C2617" s="1"/>
    </row>
    <row r="2618" spans="1:3" x14ac:dyDescent="0.25">
      <c r="A2618" t="s">
        <v>4102</v>
      </c>
      <c r="B2618" t="s">
        <v>6962</v>
      </c>
      <c r="C2618" s="1">
        <v>45867</v>
      </c>
    </row>
    <row r="2619" spans="1:3" x14ac:dyDescent="0.25">
      <c r="A2619" t="s">
        <v>4103</v>
      </c>
      <c r="B2619" t="s">
        <v>6962</v>
      </c>
      <c r="C2619" s="1">
        <v>45866</v>
      </c>
    </row>
    <row r="2620" spans="1:3" x14ac:dyDescent="0.25">
      <c r="A2620" t="s">
        <v>4104</v>
      </c>
      <c r="B2620" t="s">
        <v>6962</v>
      </c>
      <c r="C2620" s="1">
        <v>45867</v>
      </c>
    </row>
    <row r="2621" spans="1:3" x14ac:dyDescent="0.25">
      <c r="A2621" t="s">
        <v>4105</v>
      </c>
      <c r="B2621" t="s">
        <v>39</v>
      </c>
      <c r="C2621" s="1"/>
    </row>
    <row r="2622" spans="1:3" x14ac:dyDescent="0.25">
      <c r="A2622" t="s">
        <v>4106</v>
      </c>
      <c r="B2622" t="s">
        <v>6962</v>
      </c>
      <c r="C2622" s="1">
        <v>45866</v>
      </c>
    </row>
    <row r="2623" spans="1:3" x14ac:dyDescent="0.25">
      <c r="A2623" t="s">
        <v>4107</v>
      </c>
      <c r="B2623" t="s">
        <v>6962</v>
      </c>
      <c r="C2623" s="1">
        <v>45868</v>
      </c>
    </row>
    <row r="2624" spans="1:3" x14ac:dyDescent="0.25">
      <c r="A2624" t="s">
        <v>4108</v>
      </c>
      <c r="B2624" t="s">
        <v>6962</v>
      </c>
      <c r="C2624" s="1">
        <v>45867</v>
      </c>
    </row>
    <row r="2625" spans="1:3" x14ac:dyDescent="0.25">
      <c r="A2625" t="s">
        <v>4109</v>
      </c>
      <c r="B2625" t="s">
        <v>6962</v>
      </c>
      <c r="C2625" s="1">
        <v>45869</v>
      </c>
    </row>
    <row r="2626" spans="1:3" x14ac:dyDescent="0.25">
      <c r="A2626" t="s">
        <v>2690</v>
      </c>
      <c r="B2626" t="s">
        <v>6962</v>
      </c>
      <c r="C2626" s="1">
        <v>45881</v>
      </c>
    </row>
    <row r="2627" spans="1:3" x14ac:dyDescent="0.25">
      <c r="A2627" t="s">
        <v>4110</v>
      </c>
      <c r="B2627" t="s">
        <v>6962</v>
      </c>
      <c r="C2627" s="1">
        <v>45867</v>
      </c>
    </row>
    <row r="2628" spans="1:3" x14ac:dyDescent="0.25">
      <c r="A2628" t="s">
        <v>4111</v>
      </c>
      <c r="B2628" t="s">
        <v>6963</v>
      </c>
      <c r="C2628" s="1"/>
    </row>
    <row r="2629" spans="1:3" x14ac:dyDescent="0.25">
      <c r="A2629" t="s">
        <v>4116</v>
      </c>
      <c r="B2629" t="s">
        <v>6962</v>
      </c>
      <c r="C2629" s="1">
        <v>45870</v>
      </c>
    </row>
    <row r="2630" spans="1:3" x14ac:dyDescent="0.25">
      <c r="A2630" t="s">
        <v>4115</v>
      </c>
      <c r="B2630" t="s">
        <v>6962</v>
      </c>
      <c r="C2630" s="1">
        <v>45868</v>
      </c>
    </row>
    <row r="2631" spans="1:3" x14ac:dyDescent="0.25">
      <c r="A2631" t="s">
        <v>4114</v>
      </c>
      <c r="B2631" t="s">
        <v>6962</v>
      </c>
      <c r="C2631" s="1">
        <v>45867</v>
      </c>
    </row>
    <row r="2632" spans="1:3" x14ac:dyDescent="0.25">
      <c r="A2632" t="s">
        <v>4113</v>
      </c>
      <c r="B2632" t="s">
        <v>6962</v>
      </c>
      <c r="C2632" s="1">
        <v>45868</v>
      </c>
    </row>
    <row r="2633" spans="1:3" x14ac:dyDescent="0.25">
      <c r="A2633" t="s">
        <v>4120</v>
      </c>
      <c r="B2633" t="s">
        <v>39</v>
      </c>
      <c r="C2633" s="1"/>
    </row>
    <row r="2634" spans="1:3" x14ac:dyDescent="0.25">
      <c r="A2634" t="s">
        <v>4119</v>
      </c>
      <c r="B2634" t="s">
        <v>39</v>
      </c>
      <c r="C2634" s="1"/>
    </row>
    <row r="2635" spans="1:3" x14ac:dyDescent="0.25">
      <c r="A2635" t="s">
        <v>4118</v>
      </c>
      <c r="B2635" t="s">
        <v>6962</v>
      </c>
      <c r="C2635" s="1">
        <v>45878</v>
      </c>
    </row>
    <row r="2636" spans="1:3" x14ac:dyDescent="0.25">
      <c r="A2636" t="s">
        <v>4121</v>
      </c>
      <c r="B2636" t="s">
        <v>6962</v>
      </c>
      <c r="C2636" s="1">
        <v>45869</v>
      </c>
    </row>
    <row r="2637" spans="1:3" x14ac:dyDescent="0.25">
      <c r="A2637" t="s">
        <v>2692</v>
      </c>
      <c r="B2637" t="s">
        <v>6962</v>
      </c>
      <c r="C2637" s="1">
        <v>45897</v>
      </c>
    </row>
    <row r="2638" spans="1:3" x14ac:dyDescent="0.25">
      <c r="A2638" t="s">
        <v>4122</v>
      </c>
      <c r="B2638" t="s">
        <v>6962</v>
      </c>
      <c r="C2638" s="1">
        <v>45870</v>
      </c>
    </row>
    <row r="2639" spans="1:3" x14ac:dyDescent="0.25">
      <c r="A2639" t="s">
        <v>4124</v>
      </c>
      <c r="B2639" t="s">
        <v>6962</v>
      </c>
      <c r="C2639" s="1">
        <v>45868</v>
      </c>
    </row>
    <row r="2640" spans="1:3" x14ac:dyDescent="0.25">
      <c r="A2640" t="s">
        <v>4123</v>
      </c>
      <c r="B2640" t="s">
        <v>6962</v>
      </c>
      <c r="C2640" s="1">
        <v>45876</v>
      </c>
    </row>
    <row r="2641" spans="1:3" x14ac:dyDescent="0.25">
      <c r="A2641" t="s">
        <v>4123</v>
      </c>
      <c r="B2641" t="s">
        <v>6962</v>
      </c>
      <c r="C2641" s="1">
        <v>45873</v>
      </c>
    </row>
    <row r="2642" spans="1:3" x14ac:dyDescent="0.25">
      <c r="A2642" t="s">
        <v>4123</v>
      </c>
      <c r="B2642" t="s">
        <v>6962</v>
      </c>
      <c r="C2642" s="1">
        <v>45868</v>
      </c>
    </row>
    <row r="2643" spans="1:3" x14ac:dyDescent="0.25">
      <c r="A2643" t="s">
        <v>4125</v>
      </c>
      <c r="B2643" t="s">
        <v>39</v>
      </c>
      <c r="C2643" s="1"/>
    </row>
    <row r="2644" spans="1:3" x14ac:dyDescent="0.25">
      <c r="A2644" t="s">
        <v>2691</v>
      </c>
      <c r="B2644" t="s">
        <v>6962</v>
      </c>
      <c r="C2644" s="1">
        <v>45869</v>
      </c>
    </row>
    <row r="2645" spans="1:3" x14ac:dyDescent="0.25">
      <c r="A2645" t="s">
        <v>4127</v>
      </c>
      <c r="B2645" t="s">
        <v>6962</v>
      </c>
      <c r="C2645" s="1">
        <v>45870</v>
      </c>
    </row>
    <row r="2646" spans="1:3" x14ac:dyDescent="0.25">
      <c r="A2646" t="s">
        <v>4126</v>
      </c>
      <c r="B2646" t="s">
        <v>6962</v>
      </c>
      <c r="C2646" s="1">
        <v>45870</v>
      </c>
    </row>
    <row r="2647" spans="1:3" x14ac:dyDescent="0.25">
      <c r="A2647" t="s">
        <v>3148</v>
      </c>
      <c r="B2647" t="s">
        <v>6962</v>
      </c>
      <c r="C2647" s="1">
        <v>45870</v>
      </c>
    </row>
    <row r="2648" spans="1:3" x14ac:dyDescent="0.25">
      <c r="A2648" t="s">
        <v>3148</v>
      </c>
      <c r="B2648" t="s">
        <v>6962</v>
      </c>
      <c r="C2648" s="1">
        <v>45870</v>
      </c>
    </row>
    <row r="2649" spans="1:3" x14ac:dyDescent="0.25">
      <c r="A2649" t="s">
        <v>4128</v>
      </c>
      <c r="B2649" t="s">
        <v>6962</v>
      </c>
      <c r="C2649" s="1">
        <v>45869</v>
      </c>
    </row>
    <row r="2650" spans="1:3" x14ac:dyDescent="0.25">
      <c r="A2650" t="s">
        <v>4130</v>
      </c>
      <c r="B2650" t="s">
        <v>6962</v>
      </c>
      <c r="C2650" s="1">
        <v>45873</v>
      </c>
    </row>
    <row r="2651" spans="1:3" x14ac:dyDescent="0.25">
      <c r="A2651" t="s">
        <v>2693</v>
      </c>
      <c r="B2651" t="s">
        <v>6962</v>
      </c>
      <c r="C2651" s="1">
        <v>45885</v>
      </c>
    </row>
    <row r="2652" spans="1:3" x14ac:dyDescent="0.25">
      <c r="A2652" t="s">
        <v>4129</v>
      </c>
      <c r="B2652" t="s">
        <v>6962</v>
      </c>
      <c r="C2652" s="1">
        <v>45870</v>
      </c>
    </row>
    <row r="2653" spans="1:3" x14ac:dyDescent="0.25">
      <c r="A2653" t="s">
        <v>3149</v>
      </c>
      <c r="B2653" t="s">
        <v>6964</v>
      </c>
      <c r="C2653" s="1">
        <v>45876</v>
      </c>
    </row>
    <row r="2654" spans="1:3" x14ac:dyDescent="0.25">
      <c r="A2654" t="s">
        <v>3149</v>
      </c>
      <c r="B2654" t="s">
        <v>6962</v>
      </c>
      <c r="C2654" s="1">
        <v>45876</v>
      </c>
    </row>
    <row r="2655" spans="1:3" x14ac:dyDescent="0.25">
      <c r="A2655" t="s">
        <v>2694</v>
      </c>
      <c r="B2655" t="s">
        <v>6962</v>
      </c>
      <c r="C2655" s="1">
        <v>45878</v>
      </c>
    </row>
    <row r="2656" spans="1:3" x14ac:dyDescent="0.25">
      <c r="A2656" t="s">
        <v>4132</v>
      </c>
      <c r="B2656" t="s">
        <v>6962</v>
      </c>
      <c r="C2656" s="1">
        <v>45869</v>
      </c>
    </row>
    <row r="2657" spans="1:3" x14ac:dyDescent="0.25">
      <c r="A2657" t="s">
        <v>4131</v>
      </c>
      <c r="B2657" t="s">
        <v>6962</v>
      </c>
      <c r="C2657" s="1">
        <v>45868</v>
      </c>
    </row>
    <row r="2658" spans="1:3" x14ac:dyDescent="0.25">
      <c r="A2658" t="s">
        <v>2695</v>
      </c>
      <c r="B2658" t="s">
        <v>6962</v>
      </c>
      <c r="C2658" s="1">
        <v>45877</v>
      </c>
    </row>
    <row r="2659" spans="1:3" x14ac:dyDescent="0.25">
      <c r="A2659" t="s">
        <v>4136</v>
      </c>
      <c r="B2659" t="s">
        <v>39</v>
      </c>
      <c r="C2659" s="1"/>
    </row>
    <row r="2660" spans="1:3" x14ac:dyDescent="0.25">
      <c r="A2660" t="s">
        <v>4135</v>
      </c>
      <c r="B2660" t="s">
        <v>6963</v>
      </c>
      <c r="C2660" s="1"/>
    </row>
    <row r="2661" spans="1:3" x14ac:dyDescent="0.25">
      <c r="A2661" t="s">
        <v>4134</v>
      </c>
      <c r="B2661" t="s">
        <v>6962</v>
      </c>
      <c r="C2661" s="1">
        <v>45877</v>
      </c>
    </row>
    <row r="2662" spans="1:3" x14ac:dyDescent="0.25">
      <c r="A2662" t="s">
        <v>4138</v>
      </c>
      <c r="B2662" t="s">
        <v>6962</v>
      </c>
      <c r="C2662" s="1">
        <v>45870</v>
      </c>
    </row>
    <row r="2663" spans="1:3" x14ac:dyDescent="0.25">
      <c r="A2663" t="s">
        <v>4137</v>
      </c>
      <c r="B2663" t="s">
        <v>6963</v>
      </c>
      <c r="C2663" s="1"/>
    </row>
    <row r="2664" spans="1:3" x14ac:dyDescent="0.25">
      <c r="A2664" t="s">
        <v>4140</v>
      </c>
      <c r="B2664" t="s">
        <v>6962</v>
      </c>
      <c r="C2664" s="1">
        <v>45868</v>
      </c>
    </row>
    <row r="2665" spans="1:3" x14ac:dyDescent="0.25">
      <c r="A2665" t="s">
        <v>4139</v>
      </c>
      <c r="B2665" t="s">
        <v>6962</v>
      </c>
      <c r="C2665" s="1">
        <v>45869</v>
      </c>
    </row>
    <row r="2666" spans="1:3" x14ac:dyDescent="0.25">
      <c r="A2666" t="s">
        <v>4143</v>
      </c>
      <c r="B2666" t="s">
        <v>6962</v>
      </c>
      <c r="C2666" s="1">
        <v>45871</v>
      </c>
    </row>
    <row r="2667" spans="1:3" x14ac:dyDescent="0.25">
      <c r="A2667" t="s">
        <v>4142</v>
      </c>
      <c r="B2667" t="s">
        <v>6962</v>
      </c>
      <c r="C2667" s="1">
        <v>45895</v>
      </c>
    </row>
    <row r="2668" spans="1:3" x14ac:dyDescent="0.25">
      <c r="A2668" t="s">
        <v>4141</v>
      </c>
      <c r="B2668" t="s">
        <v>6962</v>
      </c>
      <c r="C2668" s="1">
        <v>45870</v>
      </c>
    </row>
    <row r="2669" spans="1:3" x14ac:dyDescent="0.25">
      <c r="A2669" t="s">
        <v>2697</v>
      </c>
      <c r="B2669" t="s">
        <v>6962</v>
      </c>
      <c r="C2669" s="1">
        <v>45875</v>
      </c>
    </row>
    <row r="2670" spans="1:3" x14ac:dyDescent="0.25">
      <c r="A2670" t="s">
        <v>4144</v>
      </c>
      <c r="B2670" t="s">
        <v>6962</v>
      </c>
      <c r="C2670" s="1">
        <v>45870</v>
      </c>
    </row>
    <row r="2671" spans="1:3" x14ac:dyDescent="0.25">
      <c r="A2671" t="s">
        <v>2699</v>
      </c>
      <c r="B2671" t="s">
        <v>6962</v>
      </c>
      <c r="C2671" s="1">
        <v>45875</v>
      </c>
    </row>
    <row r="2672" spans="1:3" x14ac:dyDescent="0.25">
      <c r="A2672" t="s">
        <v>2698</v>
      </c>
      <c r="B2672" t="s">
        <v>6962</v>
      </c>
      <c r="C2672" s="1">
        <v>45881</v>
      </c>
    </row>
    <row r="2673" spans="1:3" x14ac:dyDescent="0.25">
      <c r="A2673" t="s">
        <v>4145</v>
      </c>
      <c r="B2673" t="s">
        <v>6962</v>
      </c>
      <c r="C2673" s="1">
        <v>45880</v>
      </c>
    </row>
    <row r="2674" spans="1:3" x14ac:dyDescent="0.25">
      <c r="A2674" t="s">
        <v>4146</v>
      </c>
      <c r="B2674" t="s">
        <v>6962</v>
      </c>
      <c r="C2674" s="1">
        <v>45873</v>
      </c>
    </row>
    <row r="2675" spans="1:3" x14ac:dyDescent="0.25">
      <c r="A2675" t="s">
        <v>4147</v>
      </c>
      <c r="B2675" t="s">
        <v>6962</v>
      </c>
      <c r="C2675" s="1">
        <v>45876</v>
      </c>
    </row>
    <row r="2676" spans="1:3" x14ac:dyDescent="0.25">
      <c r="A2676" t="s">
        <v>4148</v>
      </c>
      <c r="B2676" t="s">
        <v>6962</v>
      </c>
      <c r="C2676" s="1">
        <v>45870</v>
      </c>
    </row>
    <row r="2677" spans="1:3" x14ac:dyDescent="0.25">
      <c r="A2677" t="s">
        <v>4149</v>
      </c>
      <c r="B2677" t="s">
        <v>6962</v>
      </c>
      <c r="C2677" s="1">
        <v>45869</v>
      </c>
    </row>
    <row r="2678" spans="1:3" x14ac:dyDescent="0.25">
      <c r="A2678" t="s">
        <v>2700</v>
      </c>
      <c r="B2678" t="s">
        <v>6964</v>
      </c>
      <c r="C2678" s="1">
        <v>45889</v>
      </c>
    </row>
    <row r="2679" spans="1:3" x14ac:dyDescent="0.25">
      <c r="A2679" t="s">
        <v>2701</v>
      </c>
      <c r="B2679" t="s">
        <v>6962</v>
      </c>
      <c r="C2679" s="1">
        <v>45875</v>
      </c>
    </row>
    <row r="2680" spans="1:3" x14ac:dyDescent="0.25">
      <c r="A2680" t="s">
        <v>2702</v>
      </c>
      <c r="B2680" t="s">
        <v>6962</v>
      </c>
      <c r="C2680" s="1">
        <v>45877</v>
      </c>
    </row>
    <row r="2681" spans="1:3" x14ac:dyDescent="0.25">
      <c r="A2681" t="s">
        <v>3150</v>
      </c>
      <c r="B2681" t="s">
        <v>6962</v>
      </c>
      <c r="C2681" s="1">
        <v>45875</v>
      </c>
    </row>
    <row r="2682" spans="1:3" x14ac:dyDescent="0.25">
      <c r="A2682" t="s">
        <v>2704</v>
      </c>
      <c r="B2682" t="s">
        <v>6962</v>
      </c>
      <c r="C2682" s="1">
        <v>45885</v>
      </c>
    </row>
    <row r="2683" spans="1:3" x14ac:dyDescent="0.25">
      <c r="A2683" t="s">
        <v>4150</v>
      </c>
      <c r="B2683" t="s">
        <v>6962</v>
      </c>
      <c r="C2683" s="1">
        <v>45873</v>
      </c>
    </row>
    <row r="2684" spans="1:3" x14ac:dyDescent="0.25">
      <c r="A2684" t="s">
        <v>4151</v>
      </c>
      <c r="B2684" t="s">
        <v>6962</v>
      </c>
      <c r="C2684" s="1">
        <v>45874</v>
      </c>
    </row>
    <row r="2685" spans="1:3" x14ac:dyDescent="0.25">
      <c r="A2685" t="s">
        <v>4151</v>
      </c>
      <c r="B2685" t="s">
        <v>6962</v>
      </c>
      <c r="C2685" s="1">
        <v>45875</v>
      </c>
    </row>
    <row r="2686" spans="1:3" x14ac:dyDescent="0.25">
      <c r="A2686" t="s">
        <v>4151</v>
      </c>
      <c r="B2686" t="s">
        <v>6962</v>
      </c>
      <c r="C2686" s="1">
        <v>45873</v>
      </c>
    </row>
    <row r="2687" spans="1:3" x14ac:dyDescent="0.25">
      <c r="A2687" t="s">
        <v>4151</v>
      </c>
      <c r="B2687" t="s">
        <v>6962</v>
      </c>
      <c r="C2687" s="1">
        <v>45870</v>
      </c>
    </row>
    <row r="2688" spans="1:3" x14ac:dyDescent="0.25">
      <c r="A2688" t="s">
        <v>4151</v>
      </c>
      <c r="B2688" t="s">
        <v>6962</v>
      </c>
      <c r="C2688" s="1">
        <v>45870</v>
      </c>
    </row>
    <row r="2689" spans="1:3" x14ac:dyDescent="0.25">
      <c r="A2689" t="s">
        <v>4153</v>
      </c>
      <c r="B2689" t="s">
        <v>6962</v>
      </c>
      <c r="C2689" s="1">
        <v>45878</v>
      </c>
    </row>
    <row r="2690" spans="1:3" x14ac:dyDescent="0.25">
      <c r="A2690" t="s">
        <v>4155</v>
      </c>
      <c r="B2690" t="s">
        <v>6962</v>
      </c>
      <c r="C2690" s="1">
        <v>45870</v>
      </c>
    </row>
    <row r="2691" spans="1:3" x14ac:dyDescent="0.25">
      <c r="A2691" t="s">
        <v>4154</v>
      </c>
      <c r="B2691" t="s">
        <v>6962</v>
      </c>
      <c r="C2691" s="1">
        <v>45870</v>
      </c>
    </row>
    <row r="2692" spans="1:3" x14ac:dyDescent="0.25">
      <c r="A2692" t="s">
        <v>4157</v>
      </c>
      <c r="B2692" t="s">
        <v>6962</v>
      </c>
      <c r="C2692" s="1">
        <v>45873</v>
      </c>
    </row>
    <row r="2693" spans="1:3" x14ac:dyDescent="0.25">
      <c r="A2693" t="s">
        <v>4156</v>
      </c>
      <c r="B2693" t="s">
        <v>6962</v>
      </c>
      <c r="C2693" s="1">
        <v>45873</v>
      </c>
    </row>
    <row r="2694" spans="1:3" x14ac:dyDescent="0.25">
      <c r="A2694" t="s">
        <v>2685</v>
      </c>
      <c r="B2694" t="s">
        <v>6962</v>
      </c>
      <c r="C2694" s="1">
        <v>45883</v>
      </c>
    </row>
    <row r="2695" spans="1:3" x14ac:dyDescent="0.25">
      <c r="A2695" t="s">
        <v>2706</v>
      </c>
      <c r="B2695" t="s">
        <v>6962</v>
      </c>
      <c r="C2695" s="1">
        <v>45878</v>
      </c>
    </row>
    <row r="2696" spans="1:3" x14ac:dyDescent="0.25">
      <c r="A2696" t="s">
        <v>2696</v>
      </c>
      <c r="B2696" t="s">
        <v>6962</v>
      </c>
      <c r="C2696" s="1">
        <v>45875</v>
      </c>
    </row>
    <row r="2697" spans="1:3" x14ac:dyDescent="0.25">
      <c r="A2697" t="s">
        <v>2703</v>
      </c>
      <c r="B2697" t="s">
        <v>6962</v>
      </c>
      <c r="C2697" s="1">
        <v>45875</v>
      </c>
    </row>
    <row r="2698" spans="1:3" x14ac:dyDescent="0.25">
      <c r="A2698" t="s">
        <v>4158</v>
      </c>
      <c r="B2698" t="s">
        <v>6962</v>
      </c>
      <c r="C2698" s="1">
        <v>45875</v>
      </c>
    </row>
    <row r="2699" spans="1:3" x14ac:dyDescent="0.25">
      <c r="A2699" t="s">
        <v>4160</v>
      </c>
      <c r="B2699" t="s">
        <v>6962</v>
      </c>
      <c r="C2699" s="1">
        <v>45874</v>
      </c>
    </row>
    <row r="2700" spans="1:3" x14ac:dyDescent="0.25">
      <c r="A2700" t="s">
        <v>4159</v>
      </c>
      <c r="B2700" t="s">
        <v>6962</v>
      </c>
      <c r="C2700" s="1">
        <v>45878</v>
      </c>
    </row>
    <row r="2701" spans="1:3" x14ac:dyDescent="0.25">
      <c r="A2701" t="s">
        <v>4159</v>
      </c>
      <c r="B2701" t="s">
        <v>6962</v>
      </c>
      <c r="C2701" s="1">
        <v>45877</v>
      </c>
    </row>
    <row r="2702" spans="1:3" x14ac:dyDescent="0.25">
      <c r="A2702" t="s">
        <v>2708</v>
      </c>
      <c r="B2702" t="s">
        <v>39</v>
      </c>
      <c r="C2702" s="1"/>
    </row>
    <row r="2703" spans="1:3" x14ac:dyDescent="0.25">
      <c r="A2703" t="s">
        <v>4161</v>
      </c>
      <c r="B2703" t="s">
        <v>6962</v>
      </c>
      <c r="C2703" s="1">
        <v>45880</v>
      </c>
    </row>
    <row r="2704" spans="1:3" x14ac:dyDescent="0.25">
      <c r="A2704" t="s">
        <v>4162</v>
      </c>
      <c r="B2704" t="s">
        <v>6962</v>
      </c>
      <c r="C2704" s="1">
        <v>45878</v>
      </c>
    </row>
    <row r="2705" spans="1:3" x14ac:dyDescent="0.25">
      <c r="A2705" t="s">
        <v>4163</v>
      </c>
      <c r="B2705" t="s">
        <v>6962</v>
      </c>
      <c r="C2705" s="1">
        <v>45875</v>
      </c>
    </row>
    <row r="2706" spans="1:3" x14ac:dyDescent="0.25">
      <c r="A2706" t="s">
        <v>3140</v>
      </c>
      <c r="B2706" t="s">
        <v>6962</v>
      </c>
      <c r="C2706" s="1">
        <v>45870</v>
      </c>
    </row>
    <row r="2707" spans="1:3" x14ac:dyDescent="0.25">
      <c r="A2707" t="s">
        <v>3140</v>
      </c>
      <c r="B2707" t="s">
        <v>6962</v>
      </c>
      <c r="C2707" s="1">
        <v>45870</v>
      </c>
    </row>
    <row r="2708" spans="1:3" x14ac:dyDescent="0.25">
      <c r="A2708" t="s">
        <v>4165</v>
      </c>
      <c r="B2708" t="s">
        <v>6962</v>
      </c>
      <c r="C2708" s="1">
        <v>45883</v>
      </c>
    </row>
    <row r="2709" spans="1:3" x14ac:dyDescent="0.25">
      <c r="A2709" t="s">
        <v>4166</v>
      </c>
      <c r="B2709" t="s">
        <v>6962</v>
      </c>
      <c r="C2709" s="1">
        <v>45887</v>
      </c>
    </row>
    <row r="2710" spans="1:3" x14ac:dyDescent="0.25">
      <c r="A2710" t="s">
        <v>4170</v>
      </c>
      <c r="B2710" t="s">
        <v>6962</v>
      </c>
      <c r="C2710" s="1">
        <v>45874</v>
      </c>
    </row>
    <row r="2711" spans="1:3" x14ac:dyDescent="0.25">
      <c r="A2711" t="s">
        <v>4169</v>
      </c>
      <c r="B2711" t="s">
        <v>6962</v>
      </c>
      <c r="C2711" s="1">
        <v>45873</v>
      </c>
    </row>
    <row r="2712" spans="1:3" x14ac:dyDescent="0.25">
      <c r="A2712" t="s">
        <v>4168</v>
      </c>
      <c r="B2712" t="s">
        <v>39</v>
      </c>
      <c r="C2712" s="1"/>
    </row>
    <row r="2713" spans="1:3" x14ac:dyDescent="0.25">
      <c r="A2713" t="s">
        <v>4171</v>
      </c>
      <c r="B2713" t="s">
        <v>6962</v>
      </c>
      <c r="C2713" s="1">
        <v>45881</v>
      </c>
    </row>
    <row r="2714" spans="1:3" x14ac:dyDescent="0.25">
      <c r="A2714" t="s">
        <v>4172</v>
      </c>
      <c r="B2714" t="s">
        <v>6962</v>
      </c>
      <c r="C2714" s="1">
        <v>45876</v>
      </c>
    </row>
    <row r="2715" spans="1:3" x14ac:dyDescent="0.25">
      <c r="A2715" t="s">
        <v>2711</v>
      </c>
      <c r="B2715" t="s">
        <v>39</v>
      </c>
      <c r="C2715" s="1"/>
    </row>
    <row r="2716" spans="1:3" x14ac:dyDescent="0.25">
      <c r="A2716" t="s">
        <v>4173</v>
      </c>
      <c r="B2716" t="s">
        <v>6962</v>
      </c>
      <c r="C2716" s="1">
        <v>45882</v>
      </c>
    </row>
    <row r="2717" spans="1:3" x14ac:dyDescent="0.25">
      <c r="A2717" t="s">
        <v>2712</v>
      </c>
      <c r="B2717" t="s">
        <v>6962</v>
      </c>
      <c r="C2717" s="1">
        <v>45890</v>
      </c>
    </row>
    <row r="2718" spans="1:3" x14ac:dyDescent="0.25">
      <c r="A2718" t="s">
        <v>4175</v>
      </c>
      <c r="B2718" t="s">
        <v>6962</v>
      </c>
      <c r="C2718" s="1">
        <v>45877</v>
      </c>
    </row>
    <row r="2719" spans="1:3" x14ac:dyDescent="0.25">
      <c r="A2719" t="s">
        <v>4174</v>
      </c>
      <c r="B2719" t="s">
        <v>6962</v>
      </c>
      <c r="C2719" s="1">
        <v>45894</v>
      </c>
    </row>
    <row r="2720" spans="1:3" x14ac:dyDescent="0.25">
      <c r="A2720" t="s">
        <v>4185</v>
      </c>
      <c r="B2720" t="s">
        <v>6962</v>
      </c>
      <c r="C2720" s="1">
        <v>45881</v>
      </c>
    </row>
    <row r="2721" spans="1:3" x14ac:dyDescent="0.25">
      <c r="A2721" t="s">
        <v>4184</v>
      </c>
      <c r="B2721" t="s">
        <v>6962</v>
      </c>
      <c r="C2721" s="1">
        <v>45885</v>
      </c>
    </row>
    <row r="2722" spans="1:3" x14ac:dyDescent="0.25">
      <c r="A2722" t="s">
        <v>4183</v>
      </c>
      <c r="B2722" t="s">
        <v>6962</v>
      </c>
      <c r="C2722" s="1">
        <v>45885</v>
      </c>
    </row>
    <row r="2723" spans="1:3" x14ac:dyDescent="0.25">
      <c r="A2723" t="s">
        <v>4182</v>
      </c>
      <c r="B2723" t="s">
        <v>6962</v>
      </c>
      <c r="C2723" s="1">
        <v>45876</v>
      </c>
    </row>
    <row r="2724" spans="1:3" x14ac:dyDescent="0.25">
      <c r="A2724" t="s">
        <v>4181</v>
      </c>
      <c r="B2724" t="s">
        <v>6962</v>
      </c>
      <c r="C2724" s="1">
        <v>45876</v>
      </c>
    </row>
    <row r="2725" spans="1:3" x14ac:dyDescent="0.25">
      <c r="A2725" t="s">
        <v>4180</v>
      </c>
      <c r="B2725" t="s">
        <v>6962</v>
      </c>
      <c r="C2725" s="1">
        <v>45875</v>
      </c>
    </row>
    <row r="2726" spans="1:3" x14ac:dyDescent="0.25">
      <c r="A2726" t="s">
        <v>4179</v>
      </c>
      <c r="B2726" t="s">
        <v>6962</v>
      </c>
      <c r="C2726" s="1">
        <v>45876</v>
      </c>
    </row>
    <row r="2727" spans="1:3" x14ac:dyDescent="0.25">
      <c r="A2727" t="s">
        <v>4178</v>
      </c>
      <c r="B2727" t="s">
        <v>39</v>
      </c>
      <c r="C2727" s="1"/>
    </row>
    <row r="2728" spans="1:3" x14ac:dyDescent="0.25">
      <c r="A2728" t="s">
        <v>4177</v>
      </c>
      <c r="B2728" t="s">
        <v>6962</v>
      </c>
      <c r="C2728" s="1">
        <v>45876</v>
      </c>
    </row>
    <row r="2729" spans="1:3" x14ac:dyDescent="0.25">
      <c r="A2729" t="s">
        <v>4176</v>
      </c>
      <c r="B2729" t="s">
        <v>6962</v>
      </c>
      <c r="C2729" s="1">
        <v>45876</v>
      </c>
    </row>
    <row r="2730" spans="1:3" x14ac:dyDescent="0.25">
      <c r="A2730" t="s">
        <v>4186</v>
      </c>
      <c r="B2730" t="s">
        <v>6962</v>
      </c>
      <c r="C2730" s="1">
        <v>45877</v>
      </c>
    </row>
    <row r="2731" spans="1:3" x14ac:dyDescent="0.25">
      <c r="A2731" t="s">
        <v>4187</v>
      </c>
      <c r="B2731" t="s">
        <v>6962</v>
      </c>
      <c r="C2731" s="1">
        <v>45880</v>
      </c>
    </row>
    <row r="2732" spans="1:3" x14ac:dyDescent="0.25">
      <c r="A2732" t="s">
        <v>2713</v>
      </c>
      <c r="B2732" t="s">
        <v>6962</v>
      </c>
      <c r="C2732" s="1">
        <v>45881</v>
      </c>
    </row>
    <row r="2733" spans="1:3" x14ac:dyDescent="0.25">
      <c r="A2733" t="s">
        <v>2714</v>
      </c>
      <c r="B2733" t="s">
        <v>6962</v>
      </c>
      <c r="C2733" s="1">
        <v>45881</v>
      </c>
    </row>
    <row r="2734" spans="1:3" x14ac:dyDescent="0.25">
      <c r="A2734" t="s">
        <v>4188</v>
      </c>
      <c r="B2734" t="s">
        <v>6962</v>
      </c>
      <c r="C2734" s="1">
        <v>45887</v>
      </c>
    </row>
    <row r="2735" spans="1:3" x14ac:dyDescent="0.25">
      <c r="A2735" t="s">
        <v>4189</v>
      </c>
      <c r="B2735" t="s">
        <v>39</v>
      </c>
      <c r="C2735" s="1"/>
    </row>
    <row r="2736" spans="1:3" x14ac:dyDescent="0.25">
      <c r="A2736" t="s">
        <v>4190</v>
      </c>
      <c r="B2736" t="s">
        <v>6962</v>
      </c>
      <c r="C2736" s="1">
        <v>45874</v>
      </c>
    </row>
    <row r="2737" spans="1:3" x14ac:dyDescent="0.25">
      <c r="A2737" t="s">
        <v>4193</v>
      </c>
      <c r="B2737" t="s">
        <v>6962</v>
      </c>
      <c r="C2737" s="1">
        <v>45880</v>
      </c>
    </row>
    <row r="2738" spans="1:3" x14ac:dyDescent="0.25">
      <c r="A2738" t="s">
        <v>4192</v>
      </c>
      <c r="B2738" t="s">
        <v>39</v>
      </c>
      <c r="C2738" s="1"/>
    </row>
    <row r="2739" spans="1:3" x14ac:dyDescent="0.25">
      <c r="A2739" t="s">
        <v>4191</v>
      </c>
      <c r="B2739" t="s">
        <v>6962</v>
      </c>
      <c r="C2739" s="1">
        <v>45887</v>
      </c>
    </row>
    <row r="2740" spans="1:3" x14ac:dyDescent="0.25">
      <c r="A2740" t="s">
        <v>4082</v>
      </c>
      <c r="B2740" t="s">
        <v>6962</v>
      </c>
      <c r="C2740" s="1">
        <v>45874</v>
      </c>
    </row>
    <row r="2741" spans="1:3" x14ac:dyDescent="0.25">
      <c r="A2741" t="s">
        <v>2715</v>
      </c>
      <c r="B2741" t="s">
        <v>6962</v>
      </c>
      <c r="C2741" s="1">
        <v>45878</v>
      </c>
    </row>
    <row r="2742" spans="1:3" x14ac:dyDescent="0.25">
      <c r="A2742" t="s">
        <v>2710</v>
      </c>
      <c r="B2742" t="s">
        <v>6962</v>
      </c>
      <c r="C2742" s="1">
        <v>45875</v>
      </c>
    </row>
    <row r="2743" spans="1:3" x14ac:dyDescent="0.25">
      <c r="A2743" t="s">
        <v>2709</v>
      </c>
      <c r="B2743" t="s">
        <v>39</v>
      </c>
      <c r="C2743" s="1"/>
    </row>
    <row r="2744" spans="1:3" x14ac:dyDescent="0.25">
      <c r="A2744" t="s">
        <v>2716</v>
      </c>
      <c r="B2744" t="s">
        <v>6962</v>
      </c>
      <c r="C2744" s="1">
        <v>45881</v>
      </c>
    </row>
    <row r="2745" spans="1:3" x14ac:dyDescent="0.25">
      <c r="A2745" t="s">
        <v>3151</v>
      </c>
      <c r="B2745" t="s">
        <v>6962</v>
      </c>
      <c r="C2745" s="1">
        <v>45891</v>
      </c>
    </row>
    <row r="2746" spans="1:3" x14ac:dyDescent="0.25">
      <c r="A2746" t="s">
        <v>2485</v>
      </c>
      <c r="B2746" t="s">
        <v>6962</v>
      </c>
      <c r="C2746" s="1">
        <v>45874</v>
      </c>
    </row>
    <row r="2747" spans="1:3" x14ac:dyDescent="0.25">
      <c r="A2747" t="s">
        <v>4194</v>
      </c>
      <c r="B2747" t="s">
        <v>6962</v>
      </c>
      <c r="C2747" s="1">
        <v>45875</v>
      </c>
    </row>
    <row r="2748" spans="1:3" x14ac:dyDescent="0.25">
      <c r="A2748" t="s">
        <v>3064</v>
      </c>
      <c r="B2748" t="s">
        <v>6962</v>
      </c>
      <c r="C2748" s="1">
        <v>45875</v>
      </c>
    </row>
    <row r="2749" spans="1:3" x14ac:dyDescent="0.25">
      <c r="A2749" t="s">
        <v>4195</v>
      </c>
      <c r="B2749" t="s">
        <v>6962</v>
      </c>
      <c r="C2749" s="1">
        <v>45885</v>
      </c>
    </row>
    <row r="2750" spans="1:3" x14ac:dyDescent="0.25">
      <c r="A2750" t="s">
        <v>4195</v>
      </c>
      <c r="B2750" t="s">
        <v>6962</v>
      </c>
      <c r="C2750" s="1">
        <v>45877</v>
      </c>
    </row>
    <row r="2751" spans="1:3" x14ac:dyDescent="0.25">
      <c r="A2751" t="s">
        <v>4195</v>
      </c>
      <c r="B2751" t="s">
        <v>6962</v>
      </c>
      <c r="C2751" s="1">
        <v>45877</v>
      </c>
    </row>
    <row r="2752" spans="1:3" x14ac:dyDescent="0.25">
      <c r="A2752" t="s">
        <v>4195</v>
      </c>
      <c r="B2752" t="s">
        <v>6962</v>
      </c>
      <c r="C2752" s="1">
        <v>45877</v>
      </c>
    </row>
    <row r="2753" spans="1:3" x14ac:dyDescent="0.25">
      <c r="A2753" t="s">
        <v>4195</v>
      </c>
      <c r="B2753" t="s">
        <v>6962</v>
      </c>
      <c r="C2753" s="1">
        <v>45877</v>
      </c>
    </row>
    <row r="2754" spans="1:3" x14ac:dyDescent="0.25">
      <c r="A2754" t="s">
        <v>2717</v>
      </c>
      <c r="B2754" t="s">
        <v>6962</v>
      </c>
      <c r="C2754" s="1">
        <v>45895</v>
      </c>
    </row>
    <row r="2755" spans="1:3" x14ac:dyDescent="0.25">
      <c r="A2755" t="s">
        <v>4197</v>
      </c>
      <c r="B2755" t="s">
        <v>6962</v>
      </c>
      <c r="C2755" s="1">
        <v>45885</v>
      </c>
    </row>
    <row r="2756" spans="1:3" x14ac:dyDescent="0.25">
      <c r="A2756" t="s">
        <v>4196</v>
      </c>
      <c r="B2756" t="s">
        <v>6962</v>
      </c>
      <c r="C2756" s="1">
        <v>45876</v>
      </c>
    </row>
    <row r="2757" spans="1:3" x14ac:dyDescent="0.25">
      <c r="A2757" t="s">
        <v>4199</v>
      </c>
      <c r="B2757" t="s">
        <v>6962</v>
      </c>
      <c r="C2757" s="1">
        <v>45885</v>
      </c>
    </row>
    <row r="2758" spans="1:3" x14ac:dyDescent="0.25">
      <c r="A2758" t="s">
        <v>4198</v>
      </c>
      <c r="B2758" t="s">
        <v>6962</v>
      </c>
      <c r="C2758" s="1">
        <v>45880</v>
      </c>
    </row>
    <row r="2759" spans="1:3" x14ac:dyDescent="0.25">
      <c r="A2759" t="s">
        <v>2718</v>
      </c>
      <c r="B2759" t="s">
        <v>6962</v>
      </c>
      <c r="C2759" s="1">
        <v>45891</v>
      </c>
    </row>
    <row r="2760" spans="1:3" x14ac:dyDescent="0.25">
      <c r="A2760" t="s">
        <v>2719</v>
      </c>
      <c r="B2760" t="s">
        <v>6962</v>
      </c>
      <c r="C2760" s="1">
        <v>45885</v>
      </c>
    </row>
    <row r="2761" spans="1:3" x14ac:dyDescent="0.25">
      <c r="A2761" t="s">
        <v>4200</v>
      </c>
      <c r="B2761" t="s">
        <v>6962</v>
      </c>
      <c r="C2761" s="1">
        <v>45877</v>
      </c>
    </row>
    <row r="2762" spans="1:3" x14ac:dyDescent="0.25">
      <c r="A2762" t="s">
        <v>4201</v>
      </c>
      <c r="B2762" t="s">
        <v>6962</v>
      </c>
      <c r="C2762" s="1">
        <v>45880</v>
      </c>
    </row>
    <row r="2763" spans="1:3" x14ac:dyDescent="0.25">
      <c r="A2763" t="s">
        <v>2720</v>
      </c>
      <c r="B2763" t="s">
        <v>6962</v>
      </c>
      <c r="C2763" s="1">
        <v>45880</v>
      </c>
    </row>
    <row r="2764" spans="1:3" x14ac:dyDescent="0.25">
      <c r="A2764" t="s">
        <v>4202</v>
      </c>
      <c r="B2764" t="s">
        <v>6962</v>
      </c>
      <c r="C2764" s="1">
        <v>45880</v>
      </c>
    </row>
    <row r="2765" spans="1:3" x14ac:dyDescent="0.25">
      <c r="A2765" t="s">
        <v>4202</v>
      </c>
      <c r="B2765" t="s">
        <v>6962</v>
      </c>
      <c r="C2765" s="1">
        <v>45880</v>
      </c>
    </row>
    <row r="2766" spans="1:3" x14ac:dyDescent="0.25">
      <c r="A2766" t="s">
        <v>4203</v>
      </c>
      <c r="B2766" t="s">
        <v>6962</v>
      </c>
      <c r="C2766" s="1">
        <v>45887</v>
      </c>
    </row>
    <row r="2767" spans="1:3" x14ac:dyDescent="0.25">
      <c r="A2767" t="s">
        <v>2724</v>
      </c>
      <c r="B2767" t="s">
        <v>6962</v>
      </c>
      <c r="C2767" s="1">
        <v>45887</v>
      </c>
    </row>
    <row r="2768" spans="1:3" x14ac:dyDescent="0.25">
      <c r="A2768" t="s">
        <v>4204</v>
      </c>
      <c r="B2768" t="s">
        <v>6962</v>
      </c>
      <c r="C2768" s="1">
        <v>45885</v>
      </c>
    </row>
    <row r="2769" spans="1:3" x14ac:dyDescent="0.25">
      <c r="A2769" t="s">
        <v>4205</v>
      </c>
      <c r="B2769" t="s">
        <v>6962</v>
      </c>
      <c r="C2769" s="1">
        <v>45877</v>
      </c>
    </row>
    <row r="2770" spans="1:3" x14ac:dyDescent="0.25">
      <c r="A2770" t="s">
        <v>2726</v>
      </c>
      <c r="B2770" t="s">
        <v>6962</v>
      </c>
      <c r="C2770" s="1">
        <v>45883</v>
      </c>
    </row>
    <row r="2771" spans="1:3" x14ac:dyDescent="0.25">
      <c r="A2771" t="s">
        <v>2725</v>
      </c>
      <c r="B2771" t="s">
        <v>6962</v>
      </c>
      <c r="C2771" s="1">
        <v>45881</v>
      </c>
    </row>
    <row r="2772" spans="1:3" x14ac:dyDescent="0.25">
      <c r="A2772" t="s">
        <v>4206</v>
      </c>
      <c r="B2772" t="s">
        <v>6962</v>
      </c>
      <c r="C2772" s="1">
        <v>45877</v>
      </c>
    </row>
    <row r="2773" spans="1:3" x14ac:dyDescent="0.25">
      <c r="A2773" t="s">
        <v>4207</v>
      </c>
      <c r="B2773" t="s">
        <v>6962</v>
      </c>
      <c r="C2773" s="1">
        <v>45880</v>
      </c>
    </row>
    <row r="2774" spans="1:3" x14ac:dyDescent="0.25">
      <c r="A2774" t="s">
        <v>2727</v>
      </c>
      <c r="B2774" t="s">
        <v>6962</v>
      </c>
      <c r="C2774" s="1">
        <v>45883</v>
      </c>
    </row>
    <row r="2775" spans="1:3" x14ac:dyDescent="0.25">
      <c r="A2775" t="s">
        <v>4212</v>
      </c>
      <c r="B2775" t="s">
        <v>6962</v>
      </c>
      <c r="C2775" s="1">
        <v>45976</v>
      </c>
    </row>
    <row r="2776" spans="1:3" x14ac:dyDescent="0.25">
      <c r="A2776" t="s">
        <v>3152</v>
      </c>
      <c r="B2776" t="s">
        <v>6962</v>
      </c>
      <c r="C2776" s="1">
        <v>45881</v>
      </c>
    </row>
    <row r="2777" spans="1:3" x14ac:dyDescent="0.25">
      <c r="A2777" t="s">
        <v>3152</v>
      </c>
      <c r="B2777" t="s">
        <v>6962</v>
      </c>
      <c r="C2777" s="1">
        <v>45881</v>
      </c>
    </row>
    <row r="2778" spans="1:3" x14ac:dyDescent="0.25">
      <c r="A2778" t="s">
        <v>4211</v>
      </c>
      <c r="B2778" t="s">
        <v>6962</v>
      </c>
      <c r="C2778" s="1">
        <v>45881</v>
      </c>
    </row>
    <row r="2779" spans="1:3" x14ac:dyDescent="0.25">
      <c r="A2779" t="s">
        <v>4210</v>
      </c>
      <c r="B2779" t="s">
        <v>6962</v>
      </c>
      <c r="C2779" s="1">
        <v>45888</v>
      </c>
    </row>
    <row r="2780" spans="1:3" x14ac:dyDescent="0.25">
      <c r="A2780" t="s">
        <v>4209</v>
      </c>
      <c r="B2780" t="s">
        <v>6962</v>
      </c>
      <c r="C2780" s="1">
        <v>45880</v>
      </c>
    </row>
    <row r="2781" spans="1:3" x14ac:dyDescent="0.25">
      <c r="A2781" t="s">
        <v>4208</v>
      </c>
      <c r="B2781" t="s">
        <v>6962</v>
      </c>
      <c r="C2781" s="1">
        <v>45882</v>
      </c>
    </row>
    <row r="2782" spans="1:3" x14ac:dyDescent="0.25">
      <c r="A2782" t="s">
        <v>4213</v>
      </c>
      <c r="B2782" t="s">
        <v>6962</v>
      </c>
      <c r="C2782" s="1">
        <v>45887</v>
      </c>
    </row>
    <row r="2783" spans="1:3" x14ac:dyDescent="0.25">
      <c r="A2783" t="s">
        <v>4213</v>
      </c>
      <c r="B2783" t="s">
        <v>6962</v>
      </c>
      <c r="C2783" s="1">
        <v>45887</v>
      </c>
    </row>
    <row r="2784" spans="1:3" x14ac:dyDescent="0.25">
      <c r="A2784" t="s">
        <v>4214</v>
      </c>
      <c r="B2784" t="s">
        <v>6962</v>
      </c>
      <c r="C2784" s="1">
        <v>45891</v>
      </c>
    </row>
    <row r="2785" spans="1:3" x14ac:dyDescent="0.25">
      <c r="A2785" t="s">
        <v>4215</v>
      </c>
      <c r="B2785" t="s">
        <v>6962</v>
      </c>
      <c r="C2785" s="1">
        <v>45882</v>
      </c>
    </row>
    <row r="2786" spans="1:3" x14ac:dyDescent="0.25">
      <c r="A2786" t="s">
        <v>2728</v>
      </c>
      <c r="B2786" t="s">
        <v>6962</v>
      </c>
      <c r="C2786" s="1">
        <v>45881</v>
      </c>
    </row>
    <row r="2787" spans="1:3" x14ac:dyDescent="0.25">
      <c r="A2787" t="s">
        <v>4216</v>
      </c>
      <c r="B2787" t="s">
        <v>6962</v>
      </c>
      <c r="C2787" s="1">
        <v>45889</v>
      </c>
    </row>
    <row r="2788" spans="1:3" x14ac:dyDescent="0.25">
      <c r="A2788" t="s">
        <v>3905</v>
      </c>
      <c r="B2788" t="s">
        <v>6962</v>
      </c>
      <c r="C2788" s="1">
        <v>45876</v>
      </c>
    </row>
    <row r="2789" spans="1:3" x14ac:dyDescent="0.25">
      <c r="A2789" t="s">
        <v>4217</v>
      </c>
      <c r="B2789" t="s">
        <v>6962</v>
      </c>
      <c r="C2789" s="1">
        <v>45881</v>
      </c>
    </row>
    <row r="2790" spans="1:3" x14ac:dyDescent="0.25">
      <c r="A2790" t="s">
        <v>4221</v>
      </c>
      <c r="B2790" t="s">
        <v>6962</v>
      </c>
      <c r="C2790" s="1">
        <v>45877</v>
      </c>
    </row>
    <row r="2791" spans="1:3" x14ac:dyDescent="0.25">
      <c r="A2791" t="s">
        <v>4220</v>
      </c>
      <c r="B2791" t="s">
        <v>6962</v>
      </c>
      <c r="C2791" s="1">
        <v>45882</v>
      </c>
    </row>
    <row r="2792" spans="1:3" x14ac:dyDescent="0.25">
      <c r="A2792" t="s">
        <v>4219</v>
      </c>
      <c r="B2792" t="s">
        <v>6962</v>
      </c>
      <c r="C2792" s="1">
        <v>45882</v>
      </c>
    </row>
    <row r="2793" spans="1:3" x14ac:dyDescent="0.25">
      <c r="A2793" t="s">
        <v>4218</v>
      </c>
      <c r="B2793" t="s">
        <v>6962</v>
      </c>
      <c r="C2793" s="1">
        <v>45882</v>
      </c>
    </row>
    <row r="2794" spans="1:3" x14ac:dyDescent="0.25">
      <c r="A2794" t="s">
        <v>4220</v>
      </c>
      <c r="B2794" t="s">
        <v>6962</v>
      </c>
      <c r="C2794" s="1">
        <v>45882</v>
      </c>
    </row>
    <row r="2795" spans="1:3" x14ac:dyDescent="0.25">
      <c r="A2795" t="s">
        <v>4220</v>
      </c>
      <c r="B2795" t="s">
        <v>6962</v>
      </c>
      <c r="C2795" s="1">
        <v>45885</v>
      </c>
    </row>
    <row r="2796" spans="1:3" x14ac:dyDescent="0.25">
      <c r="A2796" t="s">
        <v>4222</v>
      </c>
      <c r="B2796" t="s">
        <v>6962</v>
      </c>
      <c r="C2796" s="1">
        <v>45880</v>
      </c>
    </row>
    <row r="2797" spans="1:3" x14ac:dyDescent="0.25">
      <c r="A2797" t="s">
        <v>4223</v>
      </c>
      <c r="B2797" t="s">
        <v>6962</v>
      </c>
      <c r="C2797" s="1">
        <v>45878</v>
      </c>
    </row>
    <row r="2798" spans="1:3" x14ac:dyDescent="0.25">
      <c r="A2798" t="s">
        <v>4228</v>
      </c>
      <c r="B2798" t="s">
        <v>6962</v>
      </c>
      <c r="C2798" s="1">
        <v>45880</v>
      </c>
    </row>
    <row r="2799" spans="1:3" x14ac:dyDescent="0.25">
      <c r="A2799" t="s">
        <v>4227</v>
      </c>
      <c r="B2799" t="s">
        <v>6962</v>
      </c>
      <c r="C2799" s="1">
        <v>45891</v>
      </c>
    </row>
    <row r="2800" spans="1:3" x14ac:dyDescent="0.25">
      <c r="A2800" t="s">
        <v>4226</v>
      </c>
      <c r="B2800" t="s">
        <v>6962</v>
      </c>
      <c r="C2800" s="1">
        <v>45890</v>
      </c>
    </row>
    <row r="2801" spans="1:3" x14ac:dyDescent="0.25">
      <c r="A2801" t="s">
        <v>4225</v>
      </c>
      <c r="B2801" t="s">
        <v>6962</v>
      </c>
      <c r="C2801" s="1">
        <v>45878</v>
      </c>
    </row>
    <row r="2802" spans="1:3" x14ac:dyDescent="0.25">
      <c r="A2802" t="s">
        <v>2729</v>
      </c>
      <c r="B2802" t="s">
        <v>6962</v>
      </c>
      <c r="C2802" s="1">
        <v>45883</v>
      </c>
    </row>
    <row r="2803" spans="1:3" x14ac:dyDescent="0.25">
      <c r="A2803" t="s">
        <v>2730</v>
      </c>
      <c r="B2803" t="s">
        <v>6962</v>
      </c>
      <c r="C2803" s="1">
        <v>45888</v>
      </c>
    </row>
    <row r="2804" spans="1:3" x14ac:dyDescent="0.25">
      <c r="A2804" t="s">
        <v>4233</v>
      </c>
      <c r="B2804" t="s">
        <v>6962</v>
      </c>
      <c r="C2804" s="1">
        <v>45882</v>
      </c>
    </row>
    <row r="2805" spans="1:3" x14ac:dyDescent="0.25">
      <c r="A2805" t="s">
        <v>4232</v>
      </c>
      <c r="B2805" t="s">
        <v>6962</v>
      </c>
      <c r="C2805" s="1">
        <v>45891</v>
      </c>
    </row>
    <row r="2806" spans="1:3" x14ac:dyDescent="0.25">
      <c r="A2806" t="s">
        <v>4231</v>
      </c>
      <c r="B2806" t="s">
        <v>6962</v>
      </c>
      <c r="C2806" s="1">
        <v>45880</v>
      </c>
    </row>
    <row r="2807" spans="1:3" x14ac:dyDescent="0.25">
      <c r="A2807" t="s">
        <v>4230</v>
      </c>
      <c r="B2807" t="s">
        <v>6962</v>
      </c>
      <c r="C2807" s="1">
        <v>45887</v>
      </c>
    </row>
    <row r="2808" spans="1:3" x14ac:dyDescent="0.25">
      <c r="A2808" t="s">
        <v>4229</v>
      </c>
      <c r="B2808" t="s">
        <v>6962</v>
      </c>
      <c r="C2808" s="1">
        <v>45883</v>
      </c>
    </row>
    <row r="2809" spans="1:3" x14ac:dyDescent="0.25">
      <c r="A2809" t="s">
        <v>4236</v>
      </c>
      <c r="B2809" t="s">
        <v>6962</v>
      </c>
      <c r="C2809" s="1">
        <v>45882</v>
      </c>
    </row>
    <row r="2810" spans="1:3" x14ac:dyDescent="0.25">
      <c r="A2810" t="s">
        <v>4235</v>
      </c>
      <c r="B2810" t="s">
        <v>6962</v>
      </c>
      <c r="C2810" s="1">
        <v>45882</v>
      </c>
    </row>
    <row r="2811" spans="1:3" x14ac:dyDescent="0.25">
      <c r="A2811" t="s">
        <v>4234</v>
      </c>
      <c r="B2811" t="s">
        <v>6962</v>
      </c>
      <c r="C2811" s="1">
        <v>45898</v>
      </c>
    </row>
    <row r="2812" spans="1:3" x14ac:dyDescent="0.25">
      <c r="A2812" t="s">
        <v>2732</v>
      </c>
      <c r="B2812" t="s">
        <v>6962</v>
      </c>
      <c r="C2812" s="1">
        <v>45885</v>
      </c>
    </row>
    <row r="2813" spans="1:3" x14ac:dyDescent="0.25">
      <c r="A2813" t="s">
        <v>4237</v>
      </c>
      <c r="B2813" t="s">
        <v>6962</v>
      </c>
      <c r="C2813" s="1">
        <v>45885</v>
      </c>
    </row>
    <row r="2814" spans="1:3" x14ac:dyDescent="0.25">
      <c r="A2814" t="s">
        <v>2731</v>
      </c>
      <c r="B2814" t="s">
        <v>39</v>
      </c>
      <c r="C2814" s="1"/>
    </row>
    <row r="2815" spans="1:3" x14ac:dyDescent="0.25">
      <c r="A2815" t="s">
        <v>6853</v>
      </c>
      <c r="B2815" t="s">
        <v>39</v>
      </c>
      <c r="C2815" s="1"/>
    </row>
    <row r="2816" spans="1:3" x14ac:dyDescent="0.25">
      <c r="A2816" t="s">
        <v>6853</v>
      </c>
      <c r="B2816" t="s">
        <v>39</v>
      </c>
      <c r="C2816" s="1"/>
    </row>
    <row r="2817" spans="1:3" x14ac:dyDescent="0.25">
      <c r="A2817" t="s">
        <v>6853</v>
      </c>
      <c r="B2817" t="s">
        <v>39</v>
      </c>
      <c r="C2817" s="1"/>
    </row>
    <row r="2818" spans="1:3" x14ac:dyDescent="0.25">
      <c r="A2818" t="s">
        <v>4238</v>
      </c>
      <c r="B2818" t="s">
        <v>39</v>
      </c>
      <c r="C2818" s="1"/>
    </row>
    <row r="2819" spans="1:3" x14ac:dyDescent="0.25">
      <c r="A2819" t="s">
        <v>3153</v>
      </c>
      <c r="B2819" t="s">
        <v>6962</v>
      </c>
      <c r="C2819" s="1">
        <v>45888</v>
      </c>
    </row>
    <row r="2820" spans="1:3" x14ac:dyDescent="0.25">
      <c r="A2820" t="s">
        <v>3153</v>
      </c>
      <c r="B2820" t="s">
        <v>6962</v>
      </c>
      <c r="C2820" s="1">
        <v>45888</v>
      </c>
    </row>
    <row r="2821" spans="1:3" x14ac:dyDescent="0.25">
      <c r="A2821" t="s">
        <v>4240</v>
      </c>
      <c r="B2821" t="s">
        <v>6962</v>
      </c>
      <c r="C2821" s="1">
        <v>45898</v>
      </c>
    </row>
    <row r="2822" spans="1:3" x14ac:dyDescent="0.25">
      <c r="A2822" t="s">
        <v>4239</v>
      </c>
      <c r="B2822" t="s">
        <v>6962</v>
      </c>
      <c r="C2822" s="1">
        <v>45887</v>
      </c>
    </row>
    <row r="2823" spans="1:3" x14ac:dyDescent="0.25">
      <c r="A2823" t="s">
        <v>4242</v>
      </c>
      <c r="B2823" t="s">
        <v>6962</v>
      </c>
      <c r="C2823" s="1">
        <v>45885</v>
      </c>
    </row>
    <row r="2824" spans="1:3" x14ac:dyDescent="0.25">
      <c r="A2824" t="s">
        <v>4241</v>
      </c>
      <c r="B2824" t="s">
        <v>6962</v>
      </c>
      <c r="C2824" s="1">
        <v>45888</v>
      </c>
    </row>
    <row r="2825" spans="1:3" x14ac:dyDescent="0.25">
      <c r="A2825" t="s">
        <v>4245</v>
      </c>
      <c r="B2825" t="s">
        <v>6964</v>
      </c>
      <c r="C2825" s="1">
        <v>45894</v>
      </c>
    </row>
    <row r="2826" spans="1:3" x14ac:dyDescent="0.25">
      <c r="A2826" t="s">
        <v>4244</v>
      </c>
      <c r="B2826" t="s">
        <v>6962</v>
      </c>
      <c r="C2826" s="1">
        <v>45882</v>
      </c>
    </row>
    <row r="2827" spans="1:3" x14ac:dyDescent="0.25">
      <c r="A2827" t="s">
        <v>4243</v>
      </c>
      <c r="B2827" t="s">
        <v>6962</v>
      </c>
      <c r="C2827" s="1">
        <v>45891</v>
      </c>
    </row>
    <row r="2828" spans="1:3" x14ac:dyDescent="0.25">
      <c r="A2828" t="s">
        <v>3154</v>
      </c>
      <c r="B2828" t="s">
        <v>6962</v>
      </c>
      <c r="C2828" s="1">
        <v>45888</v>
      </c>
    </row>
    <row r="2829" spans="1:3" x14ac:dyDescent="0.25">
      <c r="A2829" t="s">
        <v>4246</v>
      </c>
      <c r="B2829" t="s">
        <v>6962</v>
      </c>
      <c r="C2829" s="1">
        <v>45888</v>
      </c>
    </row>
    <row r="2830" spans="1:3" x14ac:dyDescent="0.25">
      <c r="A2830" t="s">
        <v>3154</v>
      </c>
      <c r="B2830" t="s">
        <v>6962</v>
      </c>
      <c r="C2830" s="1">
        <v>45888</v>
      </c>
    </row>
    <row r="2831" spans="1:3" x14ac:dyDescent="0.25">
      <c r="A2831" t="s">
        <v>4248</v>
      </c>
      <c r="B2831" t="s">
        <v>6962</v>
      </c>
      <c r="C2831" s="1">
        <v>45895</v>
      </c>
    </row>
    <row r="2832" spans="1:3" x14ac:dyDescent="0.25">
      <c r="A2832" t="s">
        <v>4247</v>
      </c>
      <c r="B2832" t="s">
        <v>6962</v>
      </c>
      <c r="C2832" s="1">
        <v>45882</v>
      </c>
    </row>
    <row r="2833" spans="1:3" x14ac:dyDescent="0.25">
      <c r="A2833" t="s">
        <v>4250</v>
      </c>
      <c r="B2833" t="s">
        <v>6962</v>
      </c>
      <c r="C2833" s="1">
        <v>45891</v>
      </c>
    </row>
    <row r="2834" spans="1:3" x14ac:dyDescent="0.25">
      <c r="A2834" t="s">
        <v>4249</v>
      </c>
      <c r="B2834" t="s">
        <v>6963</v>
      </c>
      <c r="C2834" s="1"/>
    </row>
    <row r="2835" spans="1:3" x14ac:dyDescent="0.25">
      <c r="A2835" t="s">
        <v>2733</v>
      </c>
      <c r="B2835" t="s">
        <v>39</v>
      </c>
      <c r="C2835" s="1"/>
    </row>
    <row r="2836" spans="1:3" x14ac:dyDescent="0.25">
      <c r="A2836" t="s">
        <v>4251</v>
      </c>
      <c r="B2836" t="s">
        <v>6962</v>
      </c>
      <c r="C2836" s="1">
        <v>45894</v>
      </c>
    </row>
    <row r="2837" spans="1:3" x14ac:dyDescent="0.25">
      <c r="A2837" t="s">
        <v>2734</v>
      </c>
      <c r="B2837" t="s">
        <v>6962</v>
      </c>
      <c r="C2837" s="1">
        <v>45895</v>
      </c>
    </row>
    <row r="2838" spans="1:3" x14ac:dyDescent="0.25">
      <c r="A2838" t="s">
        <v>4147</v>
      </c>
      <c r="B2838" t="s">
        <v>6962</v>
      </c>
      <c r="C2838" s="1">
        <v>45881</v>
      </c>
    </row>
    <row r="2839" spans="1:3" x14ac:dyDescent="0.25">
      <c r="A2839" t="s">
        <v>4147</v>
      </c>
      <c r="B2839" t="s">
        <v>6962</v>
      </c>
      <c r="C2839" s="1">
        <v>45881</v>
      </c>
    </row>
    <row r="2840" spans="1:3" x14ac:dyDescent="0.25">
      <c r="A2840" t="s">
        <v>4147</v>
      </c>
      <c r="B2840" t="s">
        <v>6962</v>
      </c>
      <c r="C2840" s="1">
        <v>45882</v>
      </c>
    </row>
    <row r="2841" spans="1:3" x14ac:dyDescent="0.25">
      <c r="A2841" t="s">
        <v>2735</v>
      </c>
      <c r="B2841" t="s">
        <v>6962</v>
      </c>
      <c r="C2841" s="1">
        <v>45890</v>
      </c>
    </row>
    <row r="2842" spans="1:3" x14ac:dyDescent="0.25">
      <c r="A2842" t="s">
        <v>4252</v>
      </c>
      <c r="B2842" t="s">
        <v>6962</v>
      </c>
      <c r="C2842" s="1">
        <v>45888</v>
      </c>
    </row>
    <row r="2843" spans="1:3" x14ac:dyDescent="0.25">
      <c r="A2843" t="s">
        <v>4252</v>
      </c>
      <c r="B2843" t="s">
        <v>6962</v>
      </c>
      <c r="C2843" s="1">
        <v>45885</v>
      </c>
    </row>
    <row r="2844" spans="1:3" x14ac:dyDescent="0.25">
      <c r="A2844" t="s">
        <v>4252</v>
      </c>
      <c r="B2844" t="s">
        <v>6962</v>
      </c>
      <c r="C2844" s="1">
        <v>45885</v>
      </c>
    </row>
    <row r="2845" spans="1:3" x14ac:dyDescent="0.25">
      <c r="A2845" t="s">
        <v>4252</v>
      </c>
      <c r="B2845" t="s">
        <v>6962</v>
      </c>
      <c r="C2845" s="1">
        <v>45888</v>
      </c>
    </row>
    <row r="2846" spans="1:3" x14ac:dyDescent="0.25">
      <c r="A2846" t="s">
        <v>4252</v>
      </c>
      <c r="B2846" t="s">
        <v>6962</v>
      </c>
      <c r="C2846" s="1">
        <v>45885</v>
      </c>
    </row>
    <row r="2847" spans="1:3" x14ac:dyDescent="0.25">
      <c r="A2847" t="s">
        <v>4254</v>
      </c>
      <c r="B2847" t="s">
        <v>6962</v>
      </c>
      <c r="C2847" s="1">
        <v>45885</v>
      </c>
    </row>
    <row r="2848" spans="1:3" x14ac:dyDescent="0.25">
      <c r="A2848" t="s">
        <v>3066</v>
      </c>
      <c r="B2848" t="s">
        <v>6964</v>
      </c>
      <c r="C2848" s="1">
        <v>45890</v>
      </c>
    </row>
    <row r="2849" spans="1:3" x14ac:dyDescent="0.25">
      <c r="A2849" t="s">
        <v>4255</v>
      </c>
      <c r="B2849" t="s">
        <v>6962</v>
      </c>
      <c r="C2849" s="1">
        <v>45889</v>
      </c>
    </row>
    <row r="2850" spans="1:3" x14ac:dyDescent="0.25">
      <c r="A2850" t="s">
        <v>3990</v>
      </c>
      <c r="B2850" t="s">
        <v>6962</v>
      </c>
      <c r="C2850" s="1">
        <v>45883</v>
      </c>
    </row>
    <row r="2851" spans="1:3" x14ac:dyDescent="0.25">
      <c r="A2851" t="s">
        <v>2736</v>
      </c>
      <c r="B2851" t="s">
        <v>6962</v>
      </c>
      <c r="C2851" s="1">
        <v>45885</v>
      </c>
    </row>
    <row r="2852" spans="1:3" x14ac:dyDescent="0.25">
      <c r="A2852" t="s">
        <v>4257</v>
      </c>
      <c r="B2852" t="s">
        <v>6962</v>
      </c>
      <c r="C2852" s="1">
        <v>45892</v>
      </c>
    </row>
    <row r="2853" spans="1:3" x14ac:dyDescent="0.25">
      <c r="A2853" t="s">
        <v>4256</v>
      </c>
      <c r="B2853" t="s">
        <v>6962</v>
      </c>
      <c r="C2853" s="1">
        <v>45888</v>
      </c>
    </row>
    <row r="2854" spans="1:3" x14ac:dyDescent="0.25">
      <c r="A2854" t="s">
        <v>4258</v>
      </c>
      <c r="B2854" t="s">
        <v>39</v>
      </c>
      <c r="C2854" s="1"/>
    </row>
    <row r="2855" spans="1:3" x14ac:dyDescent="0.25">
      <c r="A2855" t="s">
        <v>4259</v>
      </c>
      <c r="B2855" t="s">
        <v>6962</v>
      </c>
      <c r="C2855" s="1">
        <v>45887</v>
      </c>
    </row>
    <row r="2856" spans="1:3" x14ac:dyDescent="0.25">
      <c r="A2856" t="s">
        <v>2737</v>
      </c>
      <c r="B2856" t="s">
        <v>39</v>
      </c>
      <c r="C2856" s="1"/>
    </row>
    <row r="2857" spans="1:3" x14ac:dyDescent="0.25">
      <c r="A2857" t="s">
        <v>4260</v>
      </c>
      <c r="B2857" t="s">
        <v>6962</v>
      </c>
      <c r="C2857" s="1">
        <v>45891</v>
      </c>
    </row>
    <row r="2858" spans="1:3" x14ac:dyDescent="0.25">
      <c r="A2858" t="s">
        <v>4261</v>
      </c>
      <c r="B2858" t="s">
        <v>6962</v>
      </c>
      <c r="C2858" s="1">
        <v>45889</v>
      </c>
    </row>
    <row r="2859" spans="1:3" x14ac:dyDescent="0.25">
      <c r="A2859" t="s">
        <v>4262</v>
      </c>
      <c r="B2859" t="s">
        <v>6962</v>
      </c>
      <c r="C2859" s="1">
        <v>45885</v>
      </c>
    </row>
    <row r="2860" spans="1:3" x14ac:dyDescent="0.25">
      <c r="A2860" t="s">
        <v>2738</v>
      </c>
      <c r="B2860" t="s">
        <v>6962</v>
      </c>
      <c r="C2860" s="1">
        <v>45889</v>
      </c>
    </row>
    <row r="2861" spans="1:3" x14ac:dyDescent="0.25">
      <c r="A2861" t="s">
        <v>4263</v>
      </c>
      <c r="B2861" t="s">
        <v>6962</v>
      </c>
      <c r="C2861" s="1">
        <v>45887</v>
      </c>
    </row>
    <row r="2862" spans="1:3" x14ac:dyDescent="0.25">
      <c r="A2862" t="s">
        <v>4265</v>
      </c>
      <c r="B2862" t="s">
        <v>6962</v>
      </c>
      <c r="C2862" s="1">
        <v>45889</v>
      </c>
    </row>
    <row r="2863" spans="1:3" x14ac:dyDescent="0.25">
      <c r="A2863" t="s">
        <v>4264</v>
      </c>
      <c r="B2863" t="s">
        <v>6962</v>
      </c>
      <c r="C2863" s="1">
        <v>45890</v>
      </c>
    </row>
    <row r="2864" spans="1:3" x14ac:dyDescent="0.25">
      <c r="A2864" t="s">
        <v>4266</v>
      </c>
      <c r="B2864" t="s">
        <v>6962</v>
      </c>
      <c r="C2864" s="1">
        <v>45885</v>
      </c>
    </row>
    <row r="2865" spans="1:3" x14ac:dyDescent="0.25">
      <c r="A2865" t="s">
        <v>2739</v>
      </c>
      <c r="B2865" t="s">
        <v>39</v>
      </c>
      <c r="C2865" s="1"/>
    </row>
    <row r="2866" spans="1:3" x14ac:dyDescent="0.25">
      <c r="A2866" t="s">
        <v>3928</v>
      </c>
      <c r="B2866" t="s">
        <v>6964</v>
      </c>
      <c r="C2866" s="1">
        <v>45888</v>
      </c>
    </row>
    <row r="2867" spans="1:3" x14ac:dyDescent="0.25">
      <c r="A2867" t="s">
        <v>4270</v>
      </c>
      <c r="B2867" t="s">
        <v>6962</v>
      </c>
      <c r="C2867" s="1">
        <v>45890</v>
      </c>
    </row>
    <row r="2868" spans="1:3" x14ac:dyDescent="0.25">
      <c r="A2868" t="s">
        <v>4269</v>
      </c>
      <c r="B2868" t="s">
        <v>6962</v>
      </c>
      <c r="C2868" s="1">
        <v>45888</v>
      </c>
    </row>
    <row r="2869" spans="1:3" x14ac:dyDescent="0.25">
      <c r="A2869" t="s">
        <v>4268</v>
      </c>
      <c r="B2869" t="s">
        <v>6962</v>
      </c>
      <c r="C2869" s="1">
        <v>45889</v>
      </c>
    </row>
    <row r="2870" spans="1:3" x14ac:dyDescent="0.25">
      <c r="A2870" t="s">
        <v>4271</v>
      </c>
      <c r="B2870" t="s">
        <v>6962</v>
      </c>
      <c r="C2870" s="1">
        <v>45890</v>
      </c>
    </row>
    <row r="2871" spans="1:3" x14ac:dyDescent="0.25">
      <c r="A2871" t="s">
        <v>6854</v>
      </c>
      <c r="B2871" t="s">
        <v>6964</v>
      </c>
      <c r="C2871" s="1">
        <v>45888</v>
      </c>
    </row>
    <row r="2872" spans="1:3" x14ac:dyDescent="0.25">
      <c r="A2872" t="s">
        <v>4272</v>
      </c>
      <c r="B2872" t="s">
        <v>6962</v>
      </c>
      <c r="C2872" s="1">
        <v>45892</v>
      </c>
    </row>
    <row r="2873" spans="1:3" x14ac:dyDescent="0.25">
      <c r="A2873" t="s">
        <v>6855</v>
      </c>
      <c r="B2873" t="s">
        <v>39</v>
      </c>
      <c r="C2873" s="1"/>
    </row>
    <row r="2874" spans="1:3" x14ac:dyDescent="0.25">
      <c r="A2874" t="s">
        <v>6856</v>
      </c>
      <c r="B2874" t="s">
        <v>6965</v>
      </c>
      <c r="C2874" s="1">
        <v>45911</v>
      </c>
    </row>
    <row r="2875" spans="1:3" x14ac:dyDescent="0.25">
      <c r="A2875" t="s">
        <v>6857</v>
      </c>
      <c r="B2875" t="s">
        <v>6963</v>
      </c>
      <c r="C2875" s="1"/>
    </row>
    <row r="2876" spans="1:3" x14ac:dyDescent="0.25">
      <c r="A2876" t="s">
        <v>6858</v>
      </c>
      <c r="B2876" t="s">
        <v>6963</v>
      </c>
      <c r="C2876" s="1"/>
    </row>
    <row r="2877" spans="1:3" x14ac:dyDescent="0.25">
      <c r="A2877" t="s">
        <v>6859</v>
      </c>
      <c r="B2877" t="s">
        <v>6965</v>
      </c>
      <c r="C2877" s="1">
        <v>45878</v>
      </c>
    </row>
    <row r="2878" spans="1:3" x14ac:dyDescent="0.25">
      <c r="A2878" t="s">
        <v>6860</v>
      </c>
      <c r="B2878" t="s">
        <v>6963</v>
      </c>
      <c r="C2878" s="1">
        <v>45921</v>
      </c>
    </row>
    <row r="2879" spans="1:3" x14ac:dyDescent="0.25">
      <c r="A2879" t="s">
        <v>2742</v>
      </c>
      <c r="B2879" t="s">
        <v>6962</v>
      </c>
      <c r="C2879" s="1">
        <v>45898</v>
      </c>
    </row>
    <row r="2880" spans="1:3" x14ac:dyDescent="0.25">
      <c r="A2880" t="s">
        <v>4275</v>
      </c>
      <c r="B2880" t="s">
        <v>6962</v>
      </c>
      <c r="C2880" s="1">
        <v>45898</v>
      </c>
    </row>
    <row r="2881" spans="1:3" x14ac:dyDescent="0.25">
      <c r="A2881" t="s">
        <v>4274</v>
      </c>
      <c r="B2881" t="s">
        <v>6962</v>
      </c>
      <c r="C2881" s="1">
        <v>45898</v>
      </c>
    </row>
    <row r="2882" spans="1:3" x14ac:dyDescent="0.25">
      <c r="A2882" t="s">
        <v>4273</v>
      </c>
      <c r="B2882" t="s">
        <v>6962</v>
      </c>
      <c r="C2882" s="1">
        <v>45898</v>
      </c>
    </row>
    <row r="2883" spans="1:3" x14ac:dyDescent="0.25">
      <c r="A2883" t="s">
        <v>2743</v>
      </c>
      <c r="B2883" t="s">
        <v>6962</v>
      </c>
      <c r="C2883" s="1">
        <v>45894</v>
      </c>
    </row>
    <row r="2884" spans="1:3" x14ac:dyDescent="0.25">
      <c r="A2884" t="s">
        <v>6861</v>
      </c>
      <c r="B2884" t="s">
        <v>6965</v>
      </c>
      <c r="C2884" s="1">
        <v>45911</v>
      </c>
    </row>
    <row r="2885" spans="1:3" x14ac:dyDescent="0.25">
      <c r="A2885" t="s">
        <v>6862</v>
      </c>
      <c r="B2885" t="s">
        <v>6965</v>
      </c>
      <c r="C2885" s="1">
        <v>45911</v>
      </c>
    </row>
    <row r="2886" spans="1:3" x14ac:dyDescent="0.25">
      <c r="A2886" t="s">
        <v>6863</v>
      </c>
      <c r="B2886" t="s">
        <v>6962</v>
      </c>
      <c r="C2886" s="1"/>
    </row>
    <row r="2887" spans="1:3" x14ac:dyDescent="0.25">
      <c r="A2887" t="s">
        <v>6864</v>
      </c>
      <c r="B2887" t="s">
        <v>6963</v>
      </c>
      <c r="C2887" s="1">
        <v>45890</v>
      </c>
    </row>
    <row r="2888" spans="1:3" x14ac:dyDescent="0.25">
      <c r="A2888" t="s">
        <v>6865</v>
      </c>
      <c r="B2888" t="s">
        <v>6965</v>
      </c>
      <c r="C2888" s="1">
        <v>45911</v>
      </c>
    </row>
    <row r="2889" spans="1:3" x14ac:dyDescent="0.25">
      <c r="A2889" t="s">
        <v>6866</v>
      </c>
      <c r="B2889" t="s">
        <v>6963</v>
      </c>
      <c r="C2889" s="1"/>
    </row>
    <row r="2890" spans="1:3" x14ac:dyDescent="0.25">
      <c r="A2890" t="s">
        <v>6867</v>
      </c>
      <c r="B2890" t="s">
        <v>6963</v>
      </c>
      <c r="C2890" s="1">
        <v>45890</v>
      </c>
    </row>
    <row r="2891" spans="1:3" x14ac:dyDescent="0.25">
      <c r="A2891" t="s">
        <v>6868</v>
      </c>
      <c r="B2891" t="s">
        <v>6963</v>
      </c>
      <c r="C2891" s="1"/>
    </row>
    <row r="2892" spans="1:3" x14ac:dyDescent="0.25">
      <c r="A2892" t="s">
        <v>6869</v>
      </c>
      <c r="B2892" t="s">
        <v>6965</v>
      </c>
      <c r="C2892" s="1">
        <v>45911</v>
      </c>
    </row>
    <row r="2893" spans="1:3" x14ac:dyDescent="0.25">
      <c r="A2893" t="s">
        <v>6870</v>
      </c>
      <c r="B2893" t="s">
        <v>6965</v>
      </c>
      <c r="C2893" s="1">
        <v>45921</v>
      </c>
    </row>
    <row r="2894" spans="1:3" x14ac:dyDescent="0.25">
      <c r="A2894" t="s">
        <v>6871</v>
      </c>
      <c r="B2894" t="s">
        <v>6965</v>
      </c>
      <c r="C2894" s="1">
        <v>45912</v>
      </c>
    </row>
    <row r="2895" spans="1:3" x14ac:dyDescent="0.25">
      <c r="A2895" t="s">
        <v>2745</v>
      </c>
      <c r="B2895" t="s">
        <v>6962</v>
      </c>
      <c r="C2895" s="1">
        <v>45895</v>
      </c>
    </row>
    <row r="2896" spans="1:3" x14ac:dyDescent="0.25">
      <c r="A2896" t="s">
        <v>2744</v>
      </c>
      <c r="B2896" t="s">
        <v>6962</v>
      </c>
      <c r="C2896" s="1">
        <v>45895</v>
      </c>
    </row>
    <row r="2897" spans="1:3" x14ac:dyDescent="0.25">
      <c r="A2897" t="s">
        <v>6872</v>
      </c>
      <c r="B2897" t="s">
        <v>6965</v>
      </c>
      <c r="C2897" s="1">
        <v>45982</v>
      </c>
    </row>
    <row r="2898" spans="1:3" x14ac:dyDescent="0.25">
      <c r="A2898" t="s">
        <v>6873</v>
      </c>
      <c r="B2898" t="s">
        <v>6965</v>
      </c>
      <c r="C2898" s="1">
        <v>45913</v>
      </c>
    </row>
    <row r="2899" spans="1:3" x14ac:dyDescent="0.25">
      <c r="A2899" t="s">
        <v>6874</v>
      </c>
      <c r="B2899" t="s">
        <v>6963</v>
      </c>
      <c r="C2899" s="1"/>
    </row>
    <row r="2900" spans="1:3" x14ac:dyDescent="0.25">
      <c r="A2900" t="s">
        <v>6875</v>
      </c>
      <c r="B2900" t="s">
        <v>6963</v>
      </c>
      <c r="C2900" s="1"/>
    </row>
    <row r="2901" spans="1:3" x14ac:dyDescent="0.25">
      <c r="A2901" t="s">
        <v>2740</v>
      </c>
      <c r="B2901" t="s">
        <v>6962</v>
      </c>
      <c r="C2901" s="1">
        <v>45897</v>
      </c>
    </row>
    <row r="2902" spans="1:3" x14ac:dyDescent="0.25">
      <c r="A2902" t="s">
        <v>6876</v>
      </c>
      <c r="B2902" t="s">
        <v>6965</v>
      </c>
      <c r="C2902" s="1">
        <v>45957</v>
      </c>
    </row>
    <row r="2903" spans="1:3" x14ac:dyDescent="0.25">
      <c r="A2903" t="s">
        <v>6877</v>
      </c>
      <c r="B2903" t="s">
        <v>6965</v>
      </c>
      <c r="C2903" s="1">
        <v>45888</v>
      </c>
    </row>
    <row r="2904" spans="1:3" x14ac:dyDescent="0.25">
      <c r="A2904" t="s">
        <v>6878</v>
      </c>
      <c r="B2904" t="s">
        <v>6965</v>
      </c>
      <c r="C2904" s="1">
        <v>45913</v>
      </c>
    </row>
    <row r="2905" spans="1:3" x14ac:dyDescent="0.25">
      <c r="A2905" t="s">
        <v>6879</v>
      </c>
      <c r="B2905" t="s">
        <v>6965</v>
      </c>
      <c r="C2905" s="1">
        <v>45918</v>
      </c>
    </row>
    <row r="2906" spans="1:3" x14ac:dyDescent="0.25">
      <c r="A2906" t="s">
        <v>6880</v>
      </c>
      <c r="B2906" t="s">
        <v>6965</v>
      </c>
      <c r="C2906" s="1">
        <v>45918</v>
      </c>
    </row>
    <row r="2907" spans="1:3" x14ac:dyDescent="0.25">
      <c r="A2907" t="s">
        <v>6881</v>
      </c>
      <c r="B2907" t="s">
        <v>6965</v>
      </c>
      <c r="C2907" s="1">
        <v>45913</v>
      </c>
    </row>
    <row r="2908" spans="1:3" x14ac:dyDescent="0.25">
      <c r="A2908" t="s">
        <v>6882</v>
      </c>
      <c r="B2908" t="s">
        <v>6963</v>
      </c>
      <c r="C2908" s="1"/>
    </row>
    <row r="2909" spans="1:3" x14ac:dyDescent="0.25">
      <c r="A2909" t="s">
        <v>6883</v>
      </c>
      <c r="B2909" t="s">
        <v>6963</v>
      </c>
      <c r="C2909" s="1"/>
    </row>
    <row r="2910" spans="1:3" x14ac:dyDescent="0.25">
      <c r="A2910" t="s">
        <v>6884</v>
      </c>
      <c r="B2910" t="s">
        <v>6965</v>
      </c>
      <c r="C2910" s="1">
        <v>45921</v>
      </c>
    </row>
    <row r="2911" spans="1:3" x14ac:dyDescent="0.25">
      <c r="A2911" t="s">
        <v>6885</v>
      </c>
      <c r="B2911" t="s">
        <v>6965</v>
      </c>
      <c r="C2911" s="1">
        <v>45913</v>
      </c>
    </row>
    <row r="2912" spans="1:3" x14ac:dyDescent="0.25">
      <c r="A2912" t="s">
        <v>6886</v>
      </c>
      <c r="B2912" t="s">
        <v>6963</v>
      </c>
      <c r="C2912" s="1"/>
    </row>
    <row r="2913" spans="1:3" x14ac:dyDescent="0.25">
      <c r="A2913" t="s">
        <v>6887</v>
      </c>
      <c r="B2913" t="s">
        <v>6965</v>
      </c>
      <c r="C2913" s="1">
        <v>45921</v>
      </c>
    </row>
    <row r="2914" spans="1:3" x14ac:dyDescent="0.25">
      <c r="A2914" t="s">
        <v>6888</v>
      </c>
      <c r="B2914" t="s">
        <v>6965</v>
      </c>
      <c r="C2914" s="1">
        <v>45921</v>
      </c>
    </row>
    <row r="2915" spans="1:3" x14ac:dyDescent="0.25">
      <c r="A2915" t="s">
        <v>6889</v>
      </c>
      <c r="B2915" t="s">
        <v>6965</v>
      </c>
      <c r="C2915" s="1">
        <v>45957</v>
      </c>
    </row>
    <row r="2916" spans="1:3" x14ac:dyDescent="0.25">
      <c r="A2916" t="s">
        <v>6890</v>
      </c>
      <c r="B2916" t="s">
        <v>6965</v>
      </c>
      <c r="C2916" s="1">
        <v>45913</v>
      </c>
    </row>
    <row r="2917" spans="1:3" x14ac:dyDescent="0.25">
      <c r="A2917" t="s">
        <v>6891</v>
      </c>
      <c r="B2917" t="s">
        <v>6965</v>
      </c>
      <c r="C2917" s="1">
        <v>45915</v>
      </c>
    </row>
    <row r="2918" spans="1:3" x14ac:dyDescent="0.25">
      <c r="A2918" t="s">
        <v>6892</v>
      </c>
      <c r="B2918" t="s">
        <v>6963</v>
      </c>
      <c r="C2918" s="1"/>
    </row>
    <row r="2919" spans="1:3" x14ac:dyDescent="0.25">
      <c r="A2919" t="s">
        <v>6893</v>
      </c>
      <c r="B2919" t="s">
        <v>6965</v>
      </c>
      <c r="C2919" s="1">
        <v>45915</v>
      </c>
    </row>
    <row r="2920" spans="1:3" x14ac:dyDescent="0.25">
      <c r="A2920" t="s">
        <v>6894</v>
      </c>
      <c r="B2920" t="s">
        <v>6965</v>
      </c>
      <c r="C2920" s="1">
        <v>45915</v>
      </c>
    </row>
    <row r="2921" spans="1:3" x14ac:dyDescent="0.25">
      <c r="A2921" t="s">
        <v>6895</v>
      </c>
      <c r="B2921" t="s">
        <v>6965</v>
      </c>
      <c r="C2921" s="1">
        <v>45918</v>
      </c>
    </row>
    <row r="2922" spans="1:3" x14ac:dyDescent="0.25">
      <c r="A2922" t="s">
        <v>6896</v>
      </c>
      <c r="B2922" t="s">
        <v>6965</v>
      </c>
      <c r="C2922" s="1">
        <v>45915</v>
      </c>
    </row>
    <row r="2923" spans="1:3" x14ac:dyDescent="0.25">
      <c r="A2923" t="s">
        <v>6897</v>
      </c>
      <c r="B2923" t="s">
        <v>6965</v>
      </c>
      <c r="C2923" s="1">
        <v>45915</v>
      </c>
    </row>
    <row r="2924" spans="1:3" x14ac:dyDescent="0.25">
      <c r="A2924" t="s">
        <v>6898</v>
      </c>
      <c r="B2924" t="s">
        <v>6965</v>
      </c>
      <c r="C2924" s="1">
        <v>45915</v>
      </c>
    </row>
    <row r="2925" spans="1:3" x14ac:dyDescent="0.25">
      <c r="A2925" t="s">
        <v>6899</v>
      </c>
      <c r="B2925" t="s">
        <v>6962</v>
      </c>
      <c r="C2925" s="1"/>
    </row>
    <row r="2926" spans="1:3" x14ac:dyDescent="0.25">
      <c r="A2926" t="s">
        <v>4280</v>
      </c>
      <c r="B2926" t="s">
        <v>6962</v>
      </c>
      <c r="C2926" s="1">
        <v>45892</v>
      </c>
    </row>
    <row r="2927" spans="1:3" x14ac:dyDescent="0.25">
      <c r="A2927" t="s">
        <v>4279</v>
      </c>
      <c r="B2927" t="s">
        <v>6962</v>
      </c>
      <c r="C2927" s="1">
        <v>45890</v>
      </c>
    </row>
    <row r="2928" spans="1:3" x14ac:dyDescent="0.25">
      <c r="A2928" t="s">
        <v>4278</v>
      </c>
      <c r="B2928" t="s">
        <v>6962</v>
      </c>
      <c r="C2928" s="1">
        <v>45894</v>
      </c>
    </row>
    <row r="2929" spans="1:3" x14ac:dyDescent="0.25">
      <c r="A2929" t="s">
        <v>4277</v>
      </c>
      <c r="B2929" t="s">
        <v>6962</v>
      </c>
      <c r="C2929" s="1">
        <v>45895</v>
      </c>
    </row>
    <row r="2930" spans="1:3" x14ac:dyDescent="0.25">
      <c r="A2930" t="s">
        <v>2747</v>
      </c>
      <c r="B2930" t="s">
        <v>6962</v>
      </c>
      <c r="C2930" s="1">
        <v>45895</v>
      </c>
    </row>
    <row r="2931" spans="1:3" x14ac:dyDescent="0.25">
      <c r="A2931" t="s">
        <v>6900</v>
      </c>
      <c r="B2931" t="s">
        <v>6963</v>
      </c>
      <c r="C2931" s="1"/>
    </row>
    <row r="2932" spans="1:3" x14ac:dyDescent="0.25">
      <c r="A2932" t="s">
        <v>6901</v>
      </c>
      <c r="B2932" t="s">
        <v>6965</v>
      </c>
      <c r="C2932" s="1">
        <v>45902</v>
      </c>
    </row>
    <row r="2933" spans="1:3" x14ac:dyDescent="0.25">
      <c r="A2933" t="s">
        <v>6902</v>
      </c>
      <c r="B2933" t="s">
        <v>6963</v>
      </c>
      <c r="C2933" s="1"/>
    </row>
    <row r="2934" spans="1:3" x14ac:dyDescent="0.25">
      <c r="A2934" t="s">
        <v>6903</v>
      </c>
      <c r="B2934" t="s">
        <v>6965</v>
      </c>
      <c r="C2934" s="1">
        <v>45915</v>
      </c>
    </row>
    <row r="2935" spans="1:3" x14ac:dyDescent="0.25">
      <c r="A2935" t="s">
        <v>6904</v>
      </c>
      <c r="B2935" t="s">
        <v>6963</v>
      </c>
      <c r="C2935" s="1"/>
    </row>
    <row r="2936" spans="1:3" x14ac:dyDescent="0.25">
      <c r="A2936" t="s">
        <v>6905</v>
      </c>
      <c r="B2936" t="s">
        <v>6965</v>
      </c>
      <c r="C2936" s="1">
        <v>45915</v>
      </c>
    </row>
    <row r="2937" spans="1:3" x14ac:dyDescent="0.25">
      <c r="A2937" t="s">
        <v>6906</v>
      </c>
      <c r="B2937" t="s">
        <v>6965</v>
      </c>
      <c r="C2937" s="1">
        <v>45915</v>
      </c>
    </row>
    <row r="2938" spans="1:3" x14ac:dyDescent="0.25">
      <c r="A2938" t="s">
        <v>6907</v>
      </c>
      <c r="B2938" t="s">
        <v>6963</v>
      </c>
      <c r="C2938" s="1"/>
    </row>
    <row r="2939" spans="1:3" x14ac:dyDescent="0.25">
      <c r="A2939" t="s">
        <v>6908</v>
      </c>
      <c r="B2939" t="s">
        <v>6965</v>
      </c>
      <c r="C2939" s="1">
        <v>45921</v>
      </c>
    </row>
    <row r="2940" spans="1:3" x14ac:dyDescent="0.25">
      <c r="A2940" t="s">
        <v>6909</v>
      </c>
      <c r="B2940" t="s">
        <v>6963</v>
      </c>
      <c r="C2940" s="1"/>
    </row>
    <row r="2941" spans="1:3" x14ac:dyDescent="0.25">
      <c r="A2941" t="s">
        <v>6910</v>
      </c>
      <c r="B2941" t="s">
        <v>6963</v>
      </c>
      <c r="C2941" s="1"/>
    </row>
    <row r="2942" spans="1:3" x14ac:dyDescent="0.25">
      <c r="A2942" t="s">
        <v>6911</v>
      </c>
      <c r="B2942" t="s">
        <v>6963</v>
      </c>
      <c r="C2942" s="1"/>
    </row>
    <row r="2943" spans="1:3" x14ac:dyDescent="0.25">
      <c r="A2943" t="s">
        <v>6912</v>
      </c>
      <c r="B2943" t="s">
        <v>6965</v>
      </c>
      <c r="C2943" s="1">
        <v>45912</v>
      </c>
    </row>
    <row r="2944" spans="1:3" x14ac:dyDescent="0.25">
      <c r="A2944" t="s">
        <v>6913</v>
      </c>
      <c r="B2944" t="s">
        <v>6965</v>
      </c>
      <c r="C2944" s="1">
        <v>45912</v>
      </c>
    </row>
    <row r="2945" spans="1:3" x14ac:dyDescent="0.25">
      <c r="A2945" t="s">
        <v>6914</v>
      </c>
      <c r="B2945" t="s">
        <v>6965</v>
      </c>
      <c r="C2945" s="1">
        <v>45911</v>
      </c>
    </row>
    <row r="2946" spans="1:3" x14ac:dyDescent="0.25">
      <c r="A2946" t="s">
        <v>6915</v>
      </c>
      <c r="B2946" t="s">
        <v>6965</v>
      </c>
      <c r="C2946" s="1">
        <v>45911</v>
      </c>
    </row>
    <row r="2947" spans="1:3" x14ac:dyDescent="0.25">
      <c r="A2947" t="s">
        <v>6916</v>
      </c>
      <c r="B2947" t="s">
        <v>6963</v>
      </c>
      <c r="C2947" s="1"/>
    </row>
    <row r="2948" spans="1:3" x14ac:dyDescent="0.25">
      <c r="A2948" t="s">
        <v>6917</v>
      </c>
      <c r="B2948" t="s">
        <v>6965</v>
      </c>
      <c r="C2948" s="1">
        <v>45911</v>
      </c>
    </row>
    <row r="2949" spans="1:3" x14ac:dyDescent="0.25">
      <c r="A2949" t="s">
        <v>6918</v>
      </c>
      <c r="B2949" t="s">
        <v>6965</v>
      </c>
      <c r="C2949" s="1">
        <v>45921</v>
      </c>
    </row>
    <row r="2950" spans="1:3" x14ac:dyDescent="0.25">
      <c r="A2950" t="s">
        <v>6919</v>
      </c>
      <c r="B2950" t="s">
        <v>6965</v>
      </c>
      <c r="C2950" s="1">
        <v>45910</v>
      </c>
    </row>
    <row r="2951" spans="1:3" x14ac:dyDescent="0.25">
      <c r="A2951" t="s">
        <v>6920</v>
      </c>
      <c r="B2951" t="s">
        <v>6965</v>
      </c>
      <c r="C2951" s="1">
        <v>45910</v>
      </c>
    </row>
    <row r="2952" spans="1:3" x14ac:dyDescent="0.25">
      <c r="A2952" t="s">
        <v>6921</v>
      </c>
      <c r="B2952" t="s">
        <v>6963</v>
      </c>
      <c r="C2952" s="1"/>
    </row>
    <row r="2953" spans="1:3" x14ac:dyDescent="0.25">
      <c r="A2953" t="s">
        <v>4281</v>
      </c>
      <c r="B2953" t="s">
        <v>6962</v>
      </c>
      <c r="C2953" s="1">
        <v>45891</v>
      </c>
    </row>
    <row r="2954" spans="1:3" x14ac:dyDescent="0.25">
      <c r="A2954" t="s">
        <v>3155</v>
      </c>
      <c r="B2954" t="s">
        <v>6962</v>
      </c>
      <c r="C2954" s="1">
        <v>45895</v>
      </c>
    </row>
    <row r="2955" spans="1:3" x14ac:dyDescent="0.25">
      <c r="A2955" t="s">
        <v>3155</v>
      </c>
      <c r="B2955" t="s">
        <v>6962</v>
      </c>
      <c r="C2955" s="1">
        <v>45895</v>
      </c>
    </row>
    <row r="2956" spans="1:3" x14ac:dyDescent="0.25">
      <c r="A2956" t="s">
        <v>3157</v>
      </c>
      <c r="B2956" t="s">
        <v>6962</v>
      </c>
      <c r="C2956" s="1">
        <v>45891</v>
      </c>
    </row>
    <row r="2957" spans="1:3" x14ac:dyDescent="0.25">
      <c r="A2957" t="s">
        <v>3157</v>
      </c>
      <c r="B2957" t="s">
        <v>6962</v>
      </c>
      <c r="C2957" s="1">
        <v>45891</v>
      </c>
    </row>
    <row r="2958" spans="1:3" x14ac:dyDescent="0.25">
      <c r="A2958" t="s">
        <v>3905</v>
      </c>
      <c r="B2958" t="s">
        <v>6962</v>
      </c>
      <c r="C2958" s="1">
        <v>45891</v>
      </c>
    </row>
    <row r="2959" spans="1:3" x14ac:dyDescent="0.25">
      <c r="A2959" t="s">
        <v>3159</v>
      </c>
      <c r="B2959" t="s">
        <v>6962</v>
      </c>
      <c r="C2959" s="1">
        <v>45897</v>
      </c>
    </row>
    <row r="2960" spans="1:3" x14ac:dyDescent="0.25">
      <c r="A2960" t="s">
        <v>3159</v>
      </c>
      <c r="B2960" t="s">
        <v>6962</v>
      </c>
      <c r="C2960" s="1">
        <v>45897</v>
      </c>
    </row>
    <row r="2961" spans="1:3" x14ac:dyDescent="0.25">
      <c r="A2961" t="s">
        <v>4282</v>
      </c>
      <c r="B2961" t="s">
        <v>6962</v>
      </c>
      <c r="C2961" s="1">
        <v>45891</v>
      </c>
    </row>
    <row r="2962" spans="1:3" x14ac:dyDescent="0.25">
      <c r="A2962" t="s">
        <v>2750</v>
      </c>
      <c r="B2962" t="s">
        <v>6962</v>
      </c>
      <c r="C2962" s="1">
        <v>45898</v>
      </c>
    </row>
    <row r="2963" spans="1:3" x14ac:dyDescent="0.25">
      <c r="A2963" t="s">
        <v>2749</v>
      </c>
      <c r="B2963" t="s">
        <v>6962</v>
      </c>
      <c r="C2963" s="1">
        <v>45897</v>
      </c>
    </row>
    <row r="2964" spans="1:3" x14ac:dyDescent="0.25">
      <c r="A2964" t="s">
        <v>2748</v>
      </c>
      <c r="B2964" t="s">
        <v>6962</v>
      </c>
      <c r="C2964" s="1">
        <v>45895</v>
      </c>
    </row>
    <row r="2965" spans="1:3" x14ac:dyDescent="0.25">
      <c r="A2965" t="s">
        <v>4286</v>
      </c>
      <c r="B2965" t="s">
        <v>6962</v>
      </c>
      <c r="C2965" s="1">
        <v>45894</v>
      </c>
    </row>
    <row r="2966" spans="1:3" x14ac:dyDescent="0.25">
      <c r="A2966" t="s">
        <v>2752</v>
      </c>
      <c r="B2966" t="s">
        <v>6962</v>
      </c>
      <c r="C2966" s="1">
        <v>45891</v>
      </c>
    </row>
    <row r="2967" spans="1:3" x14ac:dyDescent="0.25">
      <c r="A2967" t="s">
        <v>4285</v>
      </c>
      <c r="B2967" t="s">
        <v>6962</v>
      </c>
      <c r="C2967" s="1">
        <v>45899</v>
      </c>
    </row>
    <row r="2968" spans="1:3" x14ac:dyDescent="0.25">
      <c r="A2968" t="s">
        <v>4284</v>
      </c>
      <c r="B2968" t="s">
        <v>6962</v>
      </c>
      <c r="C2968" s="1">
        <v>45890</v>
      </c>
    </row>
    <row r="2969" spans="1:3" x14ac:dyDescent="0.25">
      <c r="A2969" t="s">
        <v>2751</v>
      </c>
      <c r="B2969" t="s">
        <v>6962</v>
      </c>
      <c r="C2969" s="1">
        <v>45899</v>
      </c>
    </row>
    <row r="2970" spans="1:3" x14ac:dyDescent="0.25">
      <c r="A2970" t="s">
        <v>2754</v>
      </c>
      <c r="B2970" t="s">
        <v>6962</v>
      </c>
      <c r="C2970" s="1">
        <v>45899</v>
      </c>
    </row>
    <row r="2971" spans="1:3" x14ac:dyDescent="0.25">
      <c r="A2971" t="s">
        <v>5555</v>
      </c>
      <c r="B2971" t="s">
        <v>6962</v>
      </c>
      <c r="C2971" s="1">
        <v>45890</v>
      </c>
    </row>
    <row r="2972" spans="1:3" x14ac:dyDescent="0.25">
      <c r="A2972" t="s">
        <v>4287</v>
      </c>
      <c r="B2972" t="s">
        <v>6962</v>
      </c>
      <c r="C2972" s="1">
        <v>45895</v>
      </c>
    </row>
    <row r="2973" spans="1:3" x14ac:dyDescent="0.25">
      <c r="A2973" t="s">
        <v>4288</v>
      </c>
      <c r="B2973" t="s">
        <v>6962</v>
      </c>
      <c r="C2973" s="1">
        <v>45897</v>
      </c>
    </row>
    <row r="2974" spans="1:3" x14ac:dyDescent="0.25">
      <c r="A2974" t="s">
        <v>4290</v>
      </c>
      <c r="B2974" t="s">
        <v>6962</v>
      </c>
      <c r="C2974" s="1">
        <v>45892</v>
      </c>
    </row>
    <row r="2975" spans="1:3" x14ac:dyDescent="0.25">
      <c r="A2975" t="s">
        <v>4289</v>
      </c>
      <c r="B2975" t="s">
        <v>6964</v>
      </c>
      <c r="C2975" s="1">
        <v>45894</v>
      </c>
    </row>
    <row r="2976" spans="1:3" x14ac:dyDescent="0.25">
      <c r="A2976" t="s">
        <v>4291</v>
      </c>
      <c r="B2976" t="s">
        <v>6962</v>
      </c>
      <c r="C2976" s="1">
        <v>45895</v>
      </c>
    </row>
    <row r="2977" spans="1:3" x14ac:dyDescent="0.25">
      <c r="A2977" t="s">
        <v>4291</v>
      </c>
      <c r="B2977" t="s">
        <v>6962</v>
      </c>
      <c r="C2977" s="1">
        <v>45894</v>
      </c>
    </row>
    <row r="2978" spans="1:3" x14ac:dyDescent="0.25">
      <c r="A2978" t="s">
        <v>4291</v>
      </c>
      <c r="B2978" t="s">
        <v>6962</v>
      </c>
      <c r="C2978" s="1">
        <v>45894</v>
      </c>
    </row>
    <row r="2979" spans="1:3" x14ac:dyDescent="0.25">
      <c r="A2979" t="s">
        <v>4291</v>
      </c>
      <c r="B2979" t="s">
        <v>6962</v>
      </c>
      <c r="C2979" s="1">
        <v>45897</v>
      </c>
    </row>
    <row r="2980" spans="1:3" x14ac:dyDescent="0.25">
      <c r="A2980" t="s">
        <v>4291</v>
      </c>
      <c r="B2980" t="s">
        <v>6962</v>
      </c>
      <c r="C2980" s="1">
        <v>45895</v>
      </c>
    </row>
    <row r="2981" spans="1:3" x14ac:dyDescent="0.25">
      <c r="A2981" t="s">
        <v>4293</v>
      </c>
      <c r="B2981" t="s">
        <v>6962</v>
      </c>
      <c r="C2981" s="1">
        <v>45897</v>
      </c>
    </row>
    <row r="2982" spans="1:3" x14ac:dyDescent="0.25">
      <c r="A2982" t="s">
        <v>2756</v>
      </c>
      <c r="B2982" t="s">
        <v>39</v>
      </c>
      <c r="C2982" s="1"/>
    </row>
    <row r="2983" spans="1:3" x14ac:dyDescent="0.25">
      <c r="A2983" t="s">
        <v>2755</v>
      </c>
      <c r="B2983" t="s">
        <v>6962</v>
      </c>
      <c r="C2983" s="1">
        <v>45891</v>
      </c>
    </row>
    <row r="2984" spans="1:3" x14ac:dyDescent="0.25">
      <c r="A2984" t="s">
        <v>4292</v>
      </c>
      <c r="B2984" t="s">
        <v>6962</v>
      </c>
      <c r="C2984" s="1">
        <v>45897</v>
      </c>
    </row>
    <row r="2985" spans="1:3" x14ac:dyDescent="0.25">
      <c r="A2985" t="s">
        <v>4293</v>
      </c>
      <c r="B2985" t="s">
        <v>6962</v>
      </c>
      <c r="C2985" s="1">
        <v>45895</v>
      </c>
    </row>
    <row r="2986" spans="1:3" x14ac:dyDescent="0.25">
      <c r="A2986" t="s">
        <v>4294</v>
      </c>
      <c r="B2986" t="s">
        <v>6962</v>
      </c>
      <c r="C2986" s="1">
        <v>45898</v>
      </c>
    </row>
    <row r="2987" spans="1:3" x14ac:dyDescent="0.25">
      <c r="A2987" t="s">
        <v>4297</v>
      </c>
      <c r="B2987" t="s">
        <v>6962</v>
      </c>
      <c r="C2987" s="1">
        <v>45897</v>
      </c>
    </row>
    <row r="2988" spans="1:3" x14ac:dyDescent="0.25">
      <c r="A2988" t="s">
        <v>4296</v>
      </c>
      <c r="B2988" t="s">
        <v>6962</v>
      </c>
      <c r="C2988" s="1">
        <v>45898</v>
      </c>
    </row>
    <row r="2989" spans="1:3" x14ac:dyDescent="0.25">
      <c r="A2989" t="s">
        <v>4299</v>
      </c>
      <c r="B2989" t="s">
        <v>6962</v>
      </c>
      <c r="C2989" s="1">
        <v>45897</v>
      </c>
    </row>
    <row r="2990" spans="1:3" x14ac:dyDescent="0.25">
      <c r="A2990" t="s">
        <v>6922</v>
      </c>
      <c r="B2990" t="s">
        <v>6962</v>
      </c>
      <c r="C2990" s="1">
        <v>45892</v>
      </c>
    </row>
    <row r="2991" spans="1:3" x14ac:dyDescent="0.25">
      <c r="A2991" t="s">
        <v>2757</v>
      </c>
      <c r="B2991" t="s">
        <v>39</v>
      </c>
      <c r="C2991" s="1"/>
    </row>
    <row r="2992" spans="1:3" x14ac:dyDescent="0.25">
      <c r="A2992" t="s">
        <v>3160</v>
      </c>
      <c r="B2992" t="s">
        <v>6962</v>
      </c>
      <c r="C2992" s="1">
        <v>45895</v>
      </c>
    </row>
    <row r="2993" spans="1:3" x14ac:dyDescent="0.25">
      <c r="A2993" t="s">
        <v>2758</v>
      </c>
      <c r="B2993" t="s">
        <v>6962</v>
      </c>
      <c r="C2993" s="1">
        <v>45902</v>
      </c>
    </row>
    <row r="2994" spans="1:3" x14ac:dyDescent="0.25">
      <c r="A2994" t="s">
        <v>4300</v>
      </c>
      <c r="B2994" t="s">
        <v>6962</v>
      </c>
      <c r="C2994" s="1">
        <v>45897</v>
      </c>
    </row>
    <row r="2995" spans="1:3" x14ac:dyDescent="0.25">
      <c r="A2995" t="s">
        <v>2741</v>
      </c>
      <c r="B2995" t="s">
        <v>6962</v>
      </c>
      <c r="C2995" s="1">
        <v>45898</v>
      </c>
    </row>
    <row r="2996" spans="1:3" x14ac:dyDescent="0.25">
      <c r="A2996" t="s">
        <v>2760</v>
      </c>
      <c r="B2996" t="s">
        <v>6962</v>
      </c>
      <c r="C2996" s="1">
        <v>45898</v>
      </c>
    </row>
    <row r="2997" spans="1:3" x14ac:dyDescent="0.25">
      <c r="A2997" t="s">
        <v>4307</v>
      </c>
      <c r="B2997" t="s">
        <v>6962</v>
      </c>
      <c r="C2997" s="1">
        <v>45898</v>
      </c>
    </row>
    <row r="2998" spans="1:3" x14ac:dyDescent="0.25">
      <c r="A2998" t="s">
        <v>2759</v>
      </c>
      <c r="B2998" t="s">
        <v>6962</v>
      </c>
      <c r="C2998" s="1">
        <v>45902</v>
      </c>
    </row>
    <row r="2999" spans="1:3" x14ac:dyDescent="0.25">
      <c r="A2999" t="s">
        <v>4306</v>
      </c>
      <c r="B2999" t="s">
        <v>6962</v>
      </c>
      <c r="C2999" s="1">
        <v>45895</v>
      </c>
    </row>
    <row r="3000" spans="1:3" x14ac:dyDescent="0.25">
      <c r="A3000" t="s">
        <v>4305</v>
      </c>
      <c r="B3000" t="s">
        <v>39</v>
      </c>
      <c r="C3000" s="1"/>
    </row>
    <row r="3001" spans="1:3" x14ac:dyDescent="0.25">
      <c r="A3001" t="s">
        <v>4304</v>
      </c>
      <c r="B3001" t="s">
        <v>6962</v>
      </c>
      <c r="C3001" s="1">
        <v>45899</v>
      </c>
    </row>
    <row r="3002" spans="1:3" x14ac:dyDescent="0.25">
      <c r="A3002" t="s">
        <v>4303</v>
      </c>
      <c r="B3002" t="s">
        <v>6962</v>
      </c>
      <c r="C3002" s="1">
        <v>45903</v>
      </c>
    </row>
    <row r="3003" spans="1:3" x14ac:dyDescent="0.25">
      <c r="A3003" t="s">
        <v>4302</v>
      </c>
      <c r="B3003" t="s">
        <v>6962</v>
      </c>
      <c r="C3003" s="1">
        <v>45903</v>
      </c>
    </row>
    <row r="3004" spans="1:3" x14ac:dyDescent="0.25">
      <c r="A3004" t="s">
        <v>4301</v>
      </c>
      <c r="B3004" t="s">
        <v>6962</v>
      </c>
      <c r="C3004" s="1">
        <v>45894</v>
      </c>
    </row>
    <row r="3005" spans="1:3" x14ac:dyDescent="0.25">
      <c r="A3005" t="s">
        <v>4301</v>
      </c>
      <c r="B3005" t="s">
        <v>6962</v>
      </c>
      <c r="C3005" s="1">
        <v>45899</v>
      </c>
    </row>
    <row r="3006" spans="1:3" x14ac:dyDescent="0.25">
      <c r="A3006" t="s">
        <v>2762</v>
      </c>
      <c r="B3006" t="s">
        <v>6962</v>
      </c>
      <c r="C3006" s="1">
        <v>45902</v>
      </c>
    </row>
    <row r="3007" spans="1:3" x14ac:dyDescent="0.25">
      <c r="A3007" t="s">
        <v>4311</v>
      </c>
      <c r="B3007" t="s">
        <v>6962</v>
      </c>
      <c r="C3007" s="1">
        <v>45897</v>
      </c>
    </row>
    <row r="3008" spans="1:3" x14ac:dyDescent="0.25">
      <c r="A3008" t="s">
        <v>4310</v>
      </c>
      <c r="B3008" t="s">
        <v>6962</v>
      </c>
      <c r="C3008" s="1">
        <v>45903</v>
      </c>
    </row>
    <row r="3009" spans="1:3" x14ac:dyDescent="0.25">
      <c r="A3009" t="s">
        <v>4309</v>
      </c>
      <c r="B3009" t="s">
        <v>6964</v>
      </c>
      <c r="C3009" s="1">
        <v>45903</v>
      </c>
    </row>
    <row r="3010" spans="1:3" x14ac:dyDescent="0.25">
      <c r="A3010" t="s">
        <v>4308</v>
      </c>
      <c r="B3010" t="s">
        <v>6962</v>
      </c>
      <c r="C3010" s="1">
        <v>45895</v>
      </c>
    </row>
    <row r="3011" spans="1:3" x14ac:dyDescent="0.25">
      <c r="A3011" t="s">
        <v>2761</v>
      </c>
      <c r="B3011" t="s">
        <v>6962</v>
      </c>
      <c r="C3011" s="1">
        <v>45898</v>
      </c>
    </row>
    <row r="3012" spans="1:3" x14ac:dyDescent="0.25">
      <c r="A3012" t="s">
        <v>4313</v>
      </c>
      <c r="B3012" t="s">
        <v>6962</v>
      </c>
      <c r="C3012" s="1">
        <v>45898</v>
      </c>
    </row>
    <row r="3013" spans="1:3" x14ac:dyDescent="0.25">
      <c r="A3013" t="s">
        <v>4314</v>
      </c>
      <c r="B3013" t="s">
        <v>6962</v>
      </c>
      <c r="C3013" s="1">
        <v>45900</v>
      </c>
    </row>
    <row r="3014" spans="1:3" x14ac:dyDescent="0.25">
      <c r="A3014" t="s">
        <v>4315</v>
      </c>
      <c r="B3014" t="s">
        <v>6962</v>
      </c>
      <c r="C3014" s="1">
        <v>45894</v>
      </c>
    </row>
    <row r="3015" spans="1:3" x14ac:dyDescent="0.25">
      <c r="A3015" t="s">
        <v>2763</v>
      </c>
      <c r="B3015" t="s">
        <v>6962</v>
      </c>
      <c r="C3015" s="1">
        <v>45903</v>
      </c>
    </row>
    <row r="3016" spans="1:3" x14ac:dyDescent="0.25">
      <c r="A3016" t="s">
        <v>4316</v>
      </c>
      <c r="B3016" t="s">
        <v>6962</v>
      </c>
      <c r="C3016" s="1">
        <v>45905</v>
      </c>
    </row>
    <row r="3017" spans="1:3" x14ac:dyDescent="0.25">
      <c r="A3017" t="s">
        <v>2764</v>
      </c>
      <c r="B3017" t="s">
        <v>39</v>
      </c>
      <c r="C3017" s="1"/>
    </row>
    <row r="3018" spans="1:3" x14ac:dyDescent="0.25">
      <c r="A3018" t="s">
        <v>4318</v>
      </c>
      <c r="B3018" t="s">
        <v>6962</v>
      </c>
      <c r="C3018" s="1">
        <v>45904</v>
      </c>
    </row>
    <row r="3019" spans="1:3" x14ac:dyDescent="0.25">
      <c r="A3019" t="s">
        <v>4317</v>
      </c>
      <c r="B3019" t="s">
        <v>6962</v>
      </c>
      <c r="C3019" s="1">
        <v>45900</v>
      </c>
    </row>
    <row r="3020" spans="1:3" x14ac:dyDescent="0.25">
      <c r="A3020" t="s">
        <v>4319</v>
      </c>
      <c r="B3020" t="s">
        <v>6962</v>
      </c>
      <c r="C3020" s="1">
        <v>45910</v>
      </c>
    </row>
    <row r="3021" spans="1:3" x14ac:dyDescent="0.25">
      <c r="A3021" t="s">
        <v>4327</v>
      </c>
      <c r="B3021" t="s">
        <v>6962</v>
      </c>
      <c r="C3021" s="1">
        <v>45898</v>
      </c>
    </row>
    <row r="3022" spans="1:3" x14ac:dyDescent="0.25">
      <c r="A3022" t="s">
        <v>4326</v>
      </c>
      <c r="B3022" t="s">
        <v>6962</v>
      </c>
      <c r="C3022" s="1">
        <v>45895</v>
      </c>
    </row>
    <row r="3023" spans="1:3" x14ac:dyDescent="0.25">
      <c r="A3023" t="s">
        <v>4325</v>
      </c>
      <c r="B3023" t="s">
        <v>6962</v>
      </c>
      <c r="C3023" s="1">
        <v>45904</v>
      </c>
    </row>
    <row r="3024" spans="1:3" x14ac:dyDescent="0.25">
      <c r="A3024" t="s">
        <v>4323</v>
      </c>
      <c r="B3024" t="s">
        <v>6962</v>
      </c>
      <c r="C3024" s="1">
        <v>45895</v>
      </c>
    </row>
    <row r="3025" spans="1:3" x14ac:dyDescent="0.25">
      <c r="A3025" t="s">
        <v>3161</v>
      </c>
      <c r="B3025" t="s">
        <v>6962</v>
      </c>
      <c r="C3025" s="1">
        <v>45899</v>
      </c>
    </row>
    <row r="3026" spans="1:3" x14ac:dyDescent="0.25">
      <c r="A3026" t="s">
        <v>3161</v>
      </c>
      <c r="B3026" t="s">
        <v>6962</v>
      </c>
      <c r="C3026" s="1">
        <v>45899</v>
      </c>
    </row>
    <row r="3027" spans="1:3" x14ac:dyDescent="0.25">
      <c r="A3027" t="s">
        <v>4328</v>
      </c>
      <c r="B3027" t="s">
        <v>6962</v>
      </c>
      <c r="C3027" s="1">
        <v>45908</v>
      </c>
    </row>
    <row r="3028" spans="1:3" x14ac:dyDescent="0.25">
      <c r="A3028" t="s">
        <v>2765</v>
      </c>
      <c r="B3028" t="s">
        <v>6962</v>
      </c>
      <c r="C3028" s="1">
        <v>45904</v>
      </c>
    </row>
    <row r="3029" spans="1:3" x14ac:dyDescent="0.25">
      <c r="A3029" t="s">
        <v>4330</v>
      </c>
      <c r="B3029" t="s">
        <v>6962</v>
      </c>
      <c r="C3029" s="1">
        <v>45897</v>
      </c>
    </row>
    <row r="3030" spans="1:3" x14ac:dyDescent="0.25">
      <c r="A3030" t="s">
        <v>4329</v>
      </c>
      <c r="B3030" t="s">
        <v>39</v>
      </c>
      <c r="C3030" s="1"/>
    </row>
    <row r="3031" spans="1:3" x14ac:dyDescent="0.25">
      <c r="A3031" t="s">
        <v>4331</v>
      </c>
      <c r="B3031" t="s">
        <v>6962</v>
      </c>
      <c r="C3031" s="1">
        <v>45908</v>
      </c>
    </row>
    <row r="3032" spans="1:3" x14ac:dyDescent="0.25">
      <c r="A3032" t="s">
        <v>3162</v>
      </c>
      <c r="B3032" t="s">
        <v>6964</v>
      </c>
      <c r="C3032" s="1">
        <v>45904</v>
      </c>
    </row>
    <row r="3033" spans="1:3" x14ac:dyDescent="0.25">
      <c r="A3033" t="s">
        <v>3162</v>
      </c>
      <c r="B3033" t="s">
        <v>6962</v>
      </c>
      <c r="C3033" s="1">
        <v>45904</v>
      </c>
    </row>
    <row r="3034" spans="1:3" x14ac:dyDescent="0.25">
      <c r="A3034" t="s">
        <v>4333</v>
      </c>
      <c r="B3034" t="s">
        <v>6962</v>
      </c>
      <c r="C3034" s="1">
        <v>45904</v>
      </c>
    </row>
    <row r="3035" spans="1:3" x14ac:dyDescent="0.25">
      <c r="A3035" t="s">
        <v>4332</v>
      </c>
      <c r="B3035" t="s">
        <v>6962</v>
      </c>
      <c r="C3035" s="1">
        <v>45909</v>
      </c>
    </row>
    <row r="3036" spans="1:3" x14ac:dyDescent="0.25">
      <c r="A3036" t="s">
        <v>2767</v>
      </c>
      <c r="B3036" t="s">
        <v>6962</v>
      </c>
      <c r="C3036" s="1">
        <v>45903</v>
      </c>
    </row>
    <row r="3037" spans="1:3" x14ac:dyDescent="0.25">
      <c r="A3037" t="s">
        <v>4335</v>
      </c>
      <c r="B3037" t="s">
        <v>6962</v>
      </c>
      <c r="C3037" s="1">
        <v>45900</v>
      </c>
    </row>
    <row r="3038" spans="1:3" x14ac:dyDescent="0.25">
      <c r="A3038" t="s">
        <v>4334</v>
      </c>
      <c r="B3038" t="s">
        <v>6962</v>
      </c>
      <c r="C3038" s="1">
        <v>45903</v>
      </c>
    </row>
    <row r="3039" spans="1:3" x14ac:dyDescent="0.25">
      <c r="A3039" t="s">
        <v>4334</v>
      </c>
      <c r="B3039" t="s">
        <v>6962</v>
      </c>
      <c r="C3039" s="1">
        <v>45898</v>
      </c>
    </row>
    <row r="3040" spans="1:3" x14ac:dyDescent="0.25">
      <c r="A3040" t="s">
        <v>2768</v>
      </c>
      <c r="B3040" t="s">
        <v>39</v>
      </c>
      <c r="C3040" s="1"/>
    </row>
    <row r="3041" spans="1:3" x14ac:dyDescent="0.25">
      <c r="A3041" t="s">
        <v>4337</v>
      </c>
      <c r="B3041" t="s">
        <v>6962</v>
      </c>
      <c r="C3041" s="1">
        <v>45905</v>
      </c>
    </row>
    <row r="3042" spans="1:3" x14ac:dyDescent="0.25">
      <c r="A3042" t="s">
        <v>4336</v>
      </c>
      <c r="B3042" t="s">
        <v>6962</v>
      </c>
      <c r="C3042" s="1">
        <v>45898</v>
      </c>
    </row>
    <row r="3043" spans="1:3" x14ac:dyDescent="0.25">
      <c r="A3043" t="s">
        <v>4339</v>
      </c>
      <c r="B3043" t="s">
        <v>6962</v>
      </c>
      <c r="C3043" s="1">
        <v>45900</v>
      </c>
    </row>
    <row r="3044" spans="1:3" x14ac:dyDescent="0.25">
      <c r="A3044" t="s">
        <v>4339</v>
      </c>
      <c r="B3044" t="s">
        <v>6962</v>
      </c>
      <c r="C3044" s="1">
        <v>45900</v>
      </c>
    </row>
    <row r="3045" spans="1:3" x14ac:dyDescent="0.25">
      <c r="A3045" t="s">
        <v>4338</v>
      </c>
      <c r="B3045" t="s">
        <v>6962</v>
      </c>
      <c r="C3045" s="1">
        <v>45897</v>
      </c>
    </row>
    <row r="3046" spans="1:3" x14ac:dyDescent="0.25">
      <c r="A3046" t="s">
        <v>2769</v>
      </c>
      <c r="B3046" t="s">
        <v>6962</v>
      </c>
      <c r="C3046" s="1">
        <v>45897</v>
      </c>
    </row>
    <row r="3047" spans="1:3" x14ac:dyDescent="0.25">
      <c r="A3047" t="s">
        <v>6923</v>
      </c>
      <c r="B3047" t="s">
        <v>6963</v>
      </c>
      <c r="C3047" s="1">
        <v>45897</v>
      </c>
    </row>
    <row r="3048" spans="1:3" x14ac:dyDescent="0.25">
      <c r="A3048" t="s">
        <v>4340</v>
      </c>
      <c r="B3048" t="s">
        <v>39</v>
      </c>
      <c r="C3048" s="1"/>
    </row>
    <row r="3049" spans="1:3" x14ac:dyDescent="0.25">
      <c r="A3049" t="s">
        <v>4341</v>
      </c>
      <c r="B3049" t="s">
        <v>6962</v>
      </c>
      <c r="C3049" s="1">
        <v>45899</v>
      </c>
    </row>
    <row r="3050" spans="1:3" x14ac:dyDescent="0.25">
      <c r="A3050" t="s">
        <v>4342</v>
      </c>
      <c r="B3050" t="s">
        <v>6962</v>
      </c>
      <c r="C3050" s="1">
        <v>45913</v>
      </c>
    </row>
    <row r="3051" spans="1:3" x14ac:dyDescent="0.25">
      <c r="A3051" t="s">
        <v>3163</v>
      </c>
      <c r="B3051" t="s">
        <v>6962</v>
      </c>
      <c r="C3051" s="1">
        <v>45902</v>
      </c>
    </row>
    <row r="3052" spans="1:3" x14ac:dyDescent="0.25">
      <c r="A3052" t="s">
        <v>3163</v>
      </c>
      <c r="B3052" t="s">
        <v>6962</v>
      </c>
      <c r="C3052" s="1">
        <v>45902</v>
      </c>
    </row>
    <row r="3053" spans="1:3" x14ac:dyDescent="0.25">
      <c r="A3053" t="s">
        <v>4343</v>
      </c>
      <c r="B3053" t="s">
        <v>6962</v>
      </c>
      <c r="C3053" s="1">
        <v>45904</v>
      </c>
    </row>
    <row r="3054" spans="1:3" x14ac:dyDescent="0.25">
      <c r="A3054" t="s">
        <v>4343</v>
      </c>
      <c r="B3054" t="s">
        <v>6962</v>
      </c>
      <c r="C3054" s="1">
        <v>45899</v>
      </c>
    </row>
    <row r="3055" spans="1:3" x14ac:dyDescent="0.25">
      <c r="A3055" t="s">
        <v>4343</v>
      </c>
      <c r="B3055" t="s">
        <v>6962</v>
      </c>
      <c r="C3055" s="1">
        <v>45900</v>
      </c>
    </row>
    <row r="3056" spans="1:3" x14ac:dyDescent="0.25">
      <c r="A3056" t="s">
        <v>4344</v>
      </c>
      <c r="B3056" t="s">
        <v>6962</v>
      </c>
      <c r="C3056" s="1">
        <v>45910</v>
      </c>
    </row>
    <row r="3057" spans="1:3" x14ac:dyDescent="0.25">
      <c r="A3057" t="s">
        <v>4345</v>
      </c>
      <c r="B3057" t="s">
        <v>6962</v>
      </c>
      <c r="C3057" s="1">
        <v>45904</v>
      </c>
    </row>
    <row r="3058" spans="1:3" x14ac:dyDescent="0.25">
      <c r="A3058" t="s">
        <v>4345</v>
      </c>
      <c r="B3058" t="s">
        <v>6962</v>
      </c>
      <c r="C3058" s="1">
        <v>45904</v>
      </c>
    </row>
    <row r="3059" spans="1:3" x14ac:dyDescent="0.25">
      <c r="A3059" t="s">
        <v>2770</v>
      </c>
      <c r="B3059" t="s">
        <v>6962</v>
      </c>
      <c r="C3059" s="1">
        <v>45903</v>
      </c>
    </row>
    <row r="3060" spans="1:3" x14ac:dyDescent="0.25">
      <c r="A3060" t="s">
        <v>4349</v>
      </c>
      <c r="B3060" t="s">
        <v>6962</v>
      </c>
      <c r="C3060" s="1">
        <v>45899</v>
      </c>
    </row>
    <row r="3061" spans="1:3" x14ac:dyDescent="0.25">
      <c r="A3061" t="s">
        <v>4350</v>
      </c>
      <c r="B3061" t="s">
        <v>6962</v>
      </c>
      <c r="C3061" s="1">
        <v>45898</v>
      </c>
    </row>
    <row r="3062" spans="1:3" x14ac:dyDescent="0.25">
      <c r="A3062" t="s">
        <v>4353</v>
      </c>
      <c r="B3062" t="s">
        <v>6962</v>
      </c>
      <c r="C3062" s="1">
        <v>45916</v>
      </c>
    </row>
    <row r="3063" spans="1:3" x14ac:dyDescent="0.25">
      <c r="A3063" t="s">
        <v>2771</v>
      </c>
      <c r="B3063" t="s">
        <v>39</v>
      </c>
      <c r="C3063" s="1"/>
    </row>
    <row r="3064" spans="1:3" x14ac:dyDescent="0.25">
      <c r="A3064" t="s">
        <v>4352</v>
      </c>
      <c r="B3064" t="s">
        <v>6962</v>
      </c>
      <c r="C3064" s="1">
        <v>45898</v>
      </c>
    </row>
    <row r="3065" spans="1:3" x14ac:dyDescent="0.25">
      <c r="A3065" t="s">
        <v>4355</v>
      </c>
      <c r="B3065" t="s">
        <v>6962</v>
      </c>
      <c r="C3065" s="1">
        <v>45911</v>
      </c>
    </row>
    <row r="3066" spans="1:3" x14ac:dyDescent="0.25">
      <c r="A3066" t="s">
        <v>2772</v>
      </c>
      <c r="B3066" t="s">
        <v>6962</v>
      </c>
      <c r="C3066" s="1">
        <v>45904</v>
      </c>
    </row>
    <row r="3067" spans="1:3" x14ac:dyDescent="0.25">
      <c r="A3067" t="s">
        <v>4356</v>
      </c>
      <c r="B3067" t="s">
        <v>6962</v>
      </c>
      <c r="C3067" s="1">
        <v>45900</v>
      </c>
    </row>
    <row r="3068" spans="1:3" x14ac:dyDescent="0.25">
      <c r="A3068" t="s">
        <v>4357</v>
      </c>
      <c r="B3068" t="s">
        <v>6962</v>
      </c>
      <c r="C3068" s="1">
        <v>45899</v>
      </c>
    </row>
    <row r="3069" spans="1:3" x14ac:dyDescent="0.25">
      <c r="A3069" t="s">
        <v>4357</v>
      </c>
      <c r="B3069" t="s">
        <v>6962</v>
      </c>
      <c r="C3069" s="1">
        <v>45899</v>
      </c>
    </row>
    <row r="3070" spans="1:3" x14ac:dyDescent="0.25">
      <c r="A3070" t="s">
        <v>4358</v>
      </c>
      <c r="B3070" t="s">
        <v>6962</v>
      </c>
      <c r="C3070" s="1">
        <v>45903</v>
      </c>
    </row>
    <row r="3071" spans="1:3" x14ac:dyDescent="0.25">
      <c r="A3071" t="s">
        <v>2773</v>
      </c>
      <c r="B3071" t="s">
        <v>6962</v>
      </c>
      <c r="C3071" s="1">
        <v>45903</v>
      </c>
    </row>
    <row r="3072" spans="1:3" x14ac:dyDescent="0.25">
      <c r="A3072" t="s">
        <v>6924</v>
      </c>
      <c r="B3072" t="s">
        <v>6962</v>
      </c>
      <c r="C3072" s="1">
        <v>45897</v>
      </c>
    </row>
    <row r="3073" spans="1:3" x14ac:dyDescent="0.25">
      <c r="A3073" t="s">
        <v>2774</v>
      </c>
      <c r="B3073" t="s">
        <v>6962</v>
      </c>
      <c r="C3073" s="1">
        <v>45904</v>
      </c>
    </row>
    <row r="3074" spans="1:3" x14ac:dyDescent="0.25">
      <c r="A3074" t="s">
        <v>2753</v>
      </c>
      <c r="B3074" t="s">
        <v>6962</v>
      </c>
      <c r="C3074" s="1">
        <v>45902</v>
      </c>
    </row>
    <row r="3075" spans="1:3" x14ac:dyDescent="0.25">
      <c r="A3075" t="s">
        <v>2775</v>
      </c>
      <c r="B3075" t="s">
        <v>39</v>
      </c>
      <c r="C3075" s="1"/>
    </row>
    <row r="3076" spans="1:3" x14ac:dyDescent="0.25">
      <c r="A3076" t="s">
        <v>4360</v>
      </c>
      <c r="B3076" t="s">
        <v>6962</v>
      </c>
      <c r="C3076" s="1">
        <v>45904</v>
      </c>
    </row>
    <row r="3077" spans="1:3" x14ac:dyDescent="0.25">
      <c r="A3077" t="s">
        <v>4361</v>
      </c>
      <c r="B3077" t="s">
        <v>6962</v>
      </c>
      <c r="C3077" s="1">
        <v>45900</v>
      </c>
    </row>
    <row r="3078" spans="1:3" x14ac:dyDescent="0.25">
      <c r="A3078" t="s">
        <v>4361</v>
      </c>
      <c r="B3078" t="s">
        <v>6962</v>
      </c>
      <c r="C3078" s="1">
        <v>45900</v>
      </c>
    </row>
    <row r="3079" spans="1:3" x14ac:dyDescent="0.25">
      <c r="A3079" t="s">
        <v>4361</v>
      </c>
      <c r="B3079" t="s">
        <v>6962</v>
      </c>
      <c r="C3079" s="1">
        <v>45900</v>
      </c>
    </row>
    <row r="3080" spans="1:3" x14ac:dyDescent="0.25">
      <c r="A3080" t="s">
        <v>4361</v>
      </c>
      <c r="B3080" t="s">
        <v>6962</v>
      </c>
      <c r="C3080" s="1">
        <v>45900</v>
      </c>
    </row>
    <row r="3081" spans="1:3" x14ac:dyDescent="0.25">
      <c r="A3081" t="s">
        <v>4361</v>
      </c>
      <c r="B3081" t="s">
        <v>6962</v>
      </c>
      <c r="C3081" s="1">
        <v>45899</v>
      </c>
    </row>
    <row r="3082" spans="1:3" x14ac:dyDescent="0.25">
      <c r="A3082" t="s">
        <v>6925</v>
      </c>
      <c r="B3082" t="s">
        <v>6962</v>
      </c>
      <c r="C3082" s="1">
        <v>45904</v>
      </c>
    </row>
    <row r="3083" spans="1:3" x14ac:dyDescent="0.25">
      <c r="A3083" t="s">
        <v>3164</v>
      </c>
      <c r="B3083" t="s">
        <v>6962</v>
      </c>
      <c r="C3083" s="1">
        <v>45908</v>
      </c>
    </row>
    <row r="3084" spans="1:3" x14ac:dyDescent="0.25">
      <c r="A3084" t="s">
        <v>3164</v>
      </c>
      <c r="B3084" t="s">
        <v>6962</v>
      </c>
      <c r="C3084" s="1">
        <v>45908</v>
      </c>
    </row>
    <row r="3085" spans="1:3" x14ac:dyDescent="0.25">
      <c r="A3085" t="s">
        <v>4363</v>
      </c>
      <c r="B3085" t="s">
        <v>6962</v>
      </c>
      <c r="C3085" s="1">
        <v>45917</v>
      </c>
    </row>
    <row r="3086" spans="1:3" x14ac:dyDescent="0.25">
      <c r="A3086" t="s">
        <v>4364</v>
      </c>
      <c r="B3086" t="s">
        <v>6962</v>
      </c>
      <c r="C3086" s="1">
        <v>45911</v>
      </c>
    </row>
    <row r="3087" spans="1:3" x14ac:dyDescent="0.25">
      <c r="A3087" t="s">
        <v>4365</v>
      </c>
      <c r="B3087" t="s">
        <v>6962</v>
      </c>
      <c r="C3087" s="1">
        <v>45913</v>
      </c>
    </row>
    <row r="3088" spans="1:3" x14ac:dyDescent="0.25">
      <c r="A3088" t="s">
        <v>2776</v>
      </c>
      <c r="B3088" t="s">
        <v>39</v>
      </c>
      <c r="C3088" s="1"/>
    </row>
    <row r="3089" spans="1:3" x14ac:dyDescent="0.25">
      <c r="A3089" t="s">
        <v>2777</v>
      </c>
      <c r="B3089" t="s">
        <v>6962</v>
      </c>
      <c r="C3089" s="1">
        <v>45903</v>
      </c>
    </row>
    <row r="3090" spans="1:3" x14ac:dyDescent="0.25">
      <c r="A3090" t="s">
        <v>2779</v>
      </c>
      <c r="B3090" t="s">
        <v>6965</v>
      </c>
      <c r="C3090" s="1">
        <v>45879</v>
      </c>
    </row>
    <row r="3091" spans="1:3" x14ac:dyDescent="0.25">
      <c r="A3091" t="s">
        <v>2778</v>
      </c>
      <c r="B3091" t="s">
        <v>6962</v>
      </c>
      <c r="C3091" s="1">
        <v>45904</v>
      </c>
    </row>
    <row r="3092" spans="1:3" x14ac:dyDescent="0.25">
      <c r="A3092" t="s">
        <v>4366</v>
      </c>
      <c r="B3092" t="s">
        <v>6962</v>
      </c>
      <c r="C3092" s="1">
        <v>45902</v>
      </c>
    </row>
    <row r="3093" spans="1:3" x14ac:dyDescent="0.25">
      <c r="A3093" t="s">
        <v>4367</v>
      </c>
      <c r="B3093" t="s">
        <v>6962</v>
      </c>
      <c r="C3093" s="1">
        <v>45913</v>
      </c>
    </row>
    <row r="3094" spans="1:3" x14ac:dyDescent="0.25">
      <c r="A3094" t="s">
        <v>4368</v>
      </c>
      <c r="B3094" t="s">
        <v>6962</v>
      </c>
      <c r="C3094" s="1">
        <v>45909</v>
      </c>
    </row>
    <row r="3095" spans="1:3" x14ac:dyDescent="0.25">
      <c r="A3095" t="s">
        <v>4369</v>
      </c>
      <c r="B3095" t="s">
        <v>6962</v>
      </c>
      <c r="C3095" s="1">
        <v>45909</v>
      </c>
    </row>
    <row r="3096" spans="1:3" x14ac:dyDescent="0.25">
      <c r="A3096" t="s">
        <v>4370</v>
      </c>
      <c r="B3096" t="s">
        <v>6962</v>
      </c>
      <c r="C3096" s="1">
        <v>45908</v>
      </c>
    </row>
    <row r="3097" spans="1:3" x14ac:dyDescent="0.25">
      <c r="A3097" t="s">
        <v>4371</v>
      </c>
      <c r="B3097" t="s">
        <v>6962</v>
      </c>
      <c r="C3097" s="1">
        <v>45900</v>
      </c>
    </row>
    <row r="3098" spans="1:3" x14ac:dyDescent="0.25">
      <c r="A3098" t="s">
        <v>4372</v>
      </c>
      <c r="B3098" t="s">
        <v>6962</v>
      </c>
      <c r="C3098" s="1">
        <v>45912</v>
      </c>
    </row>
    <row r="3099" spans="1:3" x14ac:dyDescent="0.25">
      <c r="A3099" t="s">
        <v>4375</v>
      </c>
      <c r="B3099" t="s">
        <v>6962</v>
      </c>
      <c r="C3099" s="1">
        <v>45906</v>
      </c>
    </row>
    <row r="3100" spans="1:3" x14ac:dyDescent="0.25">
      <c r="A3100" t="s">
        <v>4374</v>
      </c>
      <c r="B3100" t="s">
        <v>6964</v>
      </c>
      <c r="C3100" s="1">
        <v>45910</v>
      </c>
    </row>
    <row r="3101" spans="1:3" x14ac:dyDescent="0.25">
      <c r="A3101" t="s">
        <v>2781</v>
      </c>
      <c r="B3101" t="s">
        <v>39</v>
      </c>
      <c r="C3101" s="1"/>
    </row>
    <row r="3102" spans="1:3" x14ac:dyDescent="0.25">
      <c r="A3102" t="s">
        <v>4373</v>
      </c>
      <c r="B3102" t="s">
        <v>6962</v>
      </c>
      <c r="C3102" s="1">
        <v>45902</v>
      </c>
    </row>
    <row r="3103" spans="1:3" x14ac:dyDescent="0.25">
      <c r="A3103" t="s">
        <v>6926</v>
      </c>
      <c r="B3103" t="s">
        <v>6962</v>
      </c>
      <c r="C3103" s="1">
        <v>45898</v>
      </c>
    </row>
    <row r="3104" spans="1:3" x14ac:dyDescent="0.25">
      <c r="A3104" t="s">
        <v>4376</v>
      </c>
      <c r="B3104" t="s">
        <v>6962</v>
      </c>
      <c r="C3104" s="1">
        <v>45909</v>
      </c>
    </row>
    <row r="3105" spans="1:3" x14ac:dyDescent="0.25">
      <c r="A3105" t="s">
        <v>4377</v>
      </c>
      <c r="B3105" t="s">
        <v>6962</v>
      </c>
      <c r="C3105" s="1">
        <v>45900</v>
      </c>
    </row>
    <row r="3106" spans="1:3" x14ac:dyDescent="0.25">
      <c r="A3106" t="s">
        <v>4378</v>
      </c>
      <c r="B3106" t="s">
        <v>6962</v>
      </c>
      <c r="C3106" s="1">
        <v>45900</v>
      </c>
    </row>
    <row r="3107" spans="1:3" x14ac:dyDescent="0.25">
      <c r="A3107" t="s">
        <v>4380</v>
      </c>
      <c r="B3107" t="s">
        <v>6962</v>
      </c>
      <c r="C3107" s="1">
        <v>45913</v>
      </c>
    </row>
    <row r="3108" spans="1:3" x14ac:dyDescent="0.25">
      <c r="A3108" t="s">
        <v>4379</v>
      </c>
      <c r="B3108" t="s">
        <v>6962</v>
      </c>
      <c r="C3108" s="1">
        <v>45912</v>
      </c>
    </row>
    <row r="3109" spans="1:3" x14ac:dyDescent="0.25">
      <c r="A3109" t="s">
        <v>3710</v>
      </c>
      <c r="B3109" t="s">
        <v>6962</v>
      </c>
      <c r="C3109" s="1">
        <v>45899</v>
      </c>
    </row>
    <row r="3110" spans="1:3" x14ac:dyDescent="0.25">
      <c r="A3110" t="s">
        <v>4382</v>
      </c>
      <c r="B3110" t="s">
        <v>6962</v>
      </c>
      <c r="C3110" s="1">
        <v>45904</v>
      </c>
    </row>
    <row r="3111" spans="1:3" x14ac:dyDescent="0.25">
      <c r="A3111" t="s">
        <v>4381</v>
      </c>
      <c r="B3111" t="s">
        <v>6962</v>
      </c>
      <c r="C3111" s="1">
        <v>45905</v>
      </c>
    </row>
    <row r="3112" spans="1:3" x14ac:dyDescent="0.25">
      <c r="A3112" t="s">
        <v>4284</v>
      </c>
      <c r="B3112" t="s">
        <v>6962</v>
      </c>
      <c r="C3112" s="1">
        <v>45898</v>
      </c>
    </row>
    <row r="3113" spans="1:3" x14ac:dyDescent="0.25">
      <c r="A3113" t="s">
        <v>2782</v>
      </c>
      <c r="B3113" t="s">
        <v>6962</v>
      </c>
      <c r="C3113" s="1">
        <v>45909</v>
      </c>
    </row>
    <row r="3114" spans="1:3" x14ac:dyDescent="0.25">
      <c r="A3114" t="s">
        <v>4383</v>
      </c>
      <c r="B3114" t="s">
        <v>6962</v>
      </c>
      <c r="C3114" s="1">
        <v>45902</v>
      </c>
    </row>
    <row r="3115" spans="1:3" x14ac:dyDescent="0.25">
      <c r="A3115" t="s">
        <v>2783</v>
      </c>
      <c r="B3115" t="s">
        <v>6962</v>
      </c>
      <c r="C3115" s="1">
        <v>45903</v>
      </c>
    </row>
    <row r="3116" spans="1:3" x14ac:dyDescent="0.25">
      <c r="A3116" t="s">
        <v>2784</v>
      </c>
      <c r="B3116" t="s">
        <v>6962</v>
      </c>
      <c r="C3116" s="1">
        <v>45904</v>
      </c>
    </row>
    <row r="3117" spans="1:3" x14ac:dyDescent="0.25">
      <c r="A3117" t="s">
        <v>2785</v>
      </c>
      <c r="B3117" t="s">
        <v>6962</v>
      </c>
      <c r="C3117" s="1">
        <v>45904</v>
      </c>
    </row>
    <row r="3118" spans="1:3" x14ac:dyDescent="0.25">
      <c r="A3118" t="s">
        <v>3067</v>
      </c>
      <c r="B3118" t="s">
        <v>6962</v>
      </c>
      <c r="C3118" s="1">
        <v>45908</v>
      </c>
    </row>
    <row r="3119" spans="1:3" x14ac:dyDescent="0.25">
      <c r="A3119" t="s">
        <v>4385</v>
      </c>
      <c r="B3119" t="s">
        <v>6962</v>
      </c>
      <c r="C3119" s="1">
        <v>45900</v>
      </c>
    </row>
    <row r="3120" spans="1:3" x14ac:dyDescent="0.25">
      <c r="A3120" t="s">
        <v>4384</v>
      </c>
      <c r="B3120" t="s">
        <v>6962</v>
      </c>
      <c r="C3120" s="1">
        <v>45912</v>
      </c>
    </row>
    <row r="3121" spans="1:3" x14ac:dyDescent="0.25">
      <c r="A3121" t="s">
        <v>4384</v>
      </c>
      <c r="B3121" t="s">
        <v>6962</v>
      </c>
      <c r="C3121" s="1">
        <v>45903</v>
      </c>
    </row>
    <row r="3122" spans="1:3" x14ac:dyDescent="0.25">
      <c r="A3122" t="s">
        <v>4362</v>
      </c>
      <c r="B3122" t="s">
        <v>6962</v>
      </c>
      <c r="C3122" s="1">
        <v>45900</v>
      </c>
    </row>
    <row r="3123" spans="1:3" x14ac:dyDescent="0.25">
      <c r="A3123" t="s">
        <v>4248</v>
      </c>
      <c r="B3123" t="s">
        <v>6962</v>
      </c>
      <c r="C3123" s="1">
        <v>45900</v>
      </c>
    </row>
    <row r="3124" spans="1:3" x14ac:dyDescent="0.25">
      <c r="A3124" t="s">
        <v>3168</v>
      </c>
      <c r="B3124" t="s">
        <v>6962</v>
      </c>
      <c r="C3124" s="1">
        <v>45908</v>
      </c>
    </row>
    <row r="3125" spans="1:3" x14ac:dyDescent="0.25">
      <c r="A3125" t="s">
        <v>3168</v>
      </c>
      <c r="B3125" t="s">
        <v>6962</v>
      </c>
      <c r="C3125" s="1">
        <v>45908</v>
      </c>
    </row>
    <row r="3126" spans="1:3" x14ac:dyDescent="0.25">
      <c r="A3126" t="s">
        <v>3167</v>
      </c>
      <c r="B3126" t="s">
        <v>6962</v>
      </c>
      <c r="C3126" s="1">
        <v>45904</v>
      </c>
    </row>
    <row r="3127" spans="1:3" x14ac:dyDescent="0.25">
      <c r="A3127" t="s">
        <v>3166</v>
      </c>
      <c r="B3127" t="s">
        <v>6962</v>
      </c>
      <c r="C3127" s="1">
        <v>45908</v>
      </c>
    </row>
    <row r="3128" spans="1:3" x14ac:dyDescent="0.25">
      <c r="A3128" t="s">
        <v>3166</v>
      </c>
      <c r="B3128" t="s">
        <v>6962</v>
      </c>
      <c r="C3128" s="1">
        <v>45908</v>
      </c>
    </row>
    <row r="3129" spans="1:3" x14ac:dyDescent="0.25">
      <c r="A3129" t="s">
        <v>4391</v>
      </c>
      <c r="B3129" t="s">
        <v>6962</v>
      </c>
      <c r="C3129" s="1">
        <v>45903</v>
      </c>
    </row>
    <row r="3130" spans="1:3" x14ac:dyDescent="0.25">
      <c r="A3130" t="s">
        <v>4390</v>
      </c>
      <c r="B3130" t="s">
        <v>6962</v>
      </c>
      <c r="C3130" s="1">
        <v>45911</v>
      </c>
    </row>
    <row r="3131" spans="1:3" x14ac:dyDescent="0.25">
      <c r="A3131" t="s">
        <v>4389</v>
      </c>
      <c r="B3131" t="s">
        <v>6962</v>
      </c>
      <c r="C3131" s="1">
        <v>45903</v>
      </c>
    </row>
    <row r="3132" spans="1:3" x14ac:dyDescent="0.25">
      <c r="A3132" t="s">
        <v>4388</v>
      </c>
      <c r="B3132" t="s">
        <v>6962</v>
      </c>
      <c r="C3132" s="1">
        <v>45903</v>
      </c>
    </row>
    <row r="3133" spans="1:3" x14ac:dyDescent="0.25">
      <c r="A3133" t="s">
        <v>4387</v>
      </c>
      <c r="B3133" t="s">
        <v>6962</v>
      </c>
      <c r="C3133" s="1">
        <v>45905</v>
      </c>
    </row>
    <row r="3134" spans="1:3" x14ac:dyDescent="0.25">
      <c r="A3134" t="s">
        <v>4395</v>
      </c>
      <c r="B3134" t="s">
        <v>39</v>
      </c>
      <c r="C3134" s="1"/>
    </row>
    <row r="3135" spans="1:3" x14ac:dyDescent="0.25">
      <c r="A3135" t="s">
        <v>4394</v>
      </c>
      <c r="B3135" t="s">
        <v>6962</v>
      </c>
      <c r="C3135" s="1">
        <v>45918</v>
      </c>
    </row>
    <row r="3136" spans="1:3" x14ac:dyDescent="0.25">
      <c r="A3136" t="s">
        <v>2786</v>
      </c>
      <c r="B3136" t="s">
        <v>6962</v>
      </c>
      <c r="C3136" s="1">
        <v>45910</v>
      </c>
    </row>
    <row r="3137" spans="1:3" x14ac:dyDescent="0.25">
      <c r="A3137" t="s">
        <v>4396</v>
      </c>
      <c r="B3137" t="s">
        <v>6962</v>
      </c>
      <c r="C3137" s="1">
        <v>45908</v>
      </c>
    </row>
    <row r="3138" spans="1:3" x14ac:dyDescent="0.25">
      <c r="A3138" t="s">
        <v>4396</v>
      </c>
      <c r="B3138" t="s">
        <v>6964</v>
      </c>
      <c r="C3138" s="1">
        <v>45916</v>
      </c>
    </row>
    <row r="3139" spans="1:3" x14ac:dyDescent="0.25">
      <c r="A3139" t="s">
        <v>4396</v>
      </c>
      <c r="B3139" t="s">
        <v>6962</v>
      </c>
      <c r="C3139" s="1">
        <v>45905</v>
      </c>
    </row>
    <row r="3140" spans="1:3" x14ac:dyDescent="0.25">
      <c r="A3140" t="s">
        <v>4396</v>
      </c>
      <c r="B3140" t="s">
        <v>6962</v>
      </c>
      <c r="C3140" s="1">
        <v>45911</v>
      </c>
    </row>
    <row r="3141" spans="1:3" x14ac:dyDescent="0.25">
      <c r="A3141" t="s">
        <v>4399</v>
      </c>
      <c r="B3141" t="s">
        <v>6962</v>
      </c>
      <c r="C3141" s="1">
        <v>45904</v>
      </c>
    </row>
    <row r="3142" spans="1:3" x14ac:dyDescent="0.25">
      <c r="A3142" t="s">
        <v>4398</v>
      </c>
      <c r="B3142" t="s">
        <v>6962</v>
      </c>
      <c r="C3142" s="1">
        <v>45906</v>
      </c>
    </row>
    <row r="3143" spans="1:3" x14ac:dyDescent="0.25">
      <c r="A3143" t="s">
        <v>4397</v>
      </c>
      <c r="B3143" t="s">
        <v>6962</v>
      </c>
      <c r="C3143" s="1">
        <v>45938</v>
      </c>
    </row>
    <row r="3144" spans="1:3" x14ac:dyDescent="0.25">
      <c r="A3144" t="s">
        <v>4402</v>
      </c>
      <c r="B3144" t="s">
        <v>6962</v>
      </c>
      <c r="C3144" s="1">
        <v>45913</v>
      </c>
    </row>
    <row r="3145" spans="1:3" x14ac:dyDescent="0.25">
      <c r="A3145" t="s">
        <v>2787</v>
      </c>
      <c r="B3145" t="s">
        <v>39</v>
      </c>
      <c r="C3145" s="1"/>
    </row>
    <row r="3146" spans="1:3" x14ac:dyDescent="0.25">
      <c r="A3146" t="s">
        <v>4401</v>
      </c>
      <c r="B3146" t="s">
        <v>6962</v>
      </c>
      <c r="C3146" s="1">
        <v>45904</v>
      </c>
    </row>
    <row r="3147" spans="1:3" x14ac:dyDescent="0.25">
      <c r="A3147" t="s">
        <v>4400</v>
      </c>
      <c r="B3147" t="s">
        <v>6962</v>
      </c>
      <c r="C3147" s="1">
        <v>45910</v>
      </c>
    </row>
    <row r="3148" spans="1:3" x14ac:dyDescent="0.25">
      <c r="A3148" t="s">
        <v>4404</v>
      </c>
      <c r="B3148" t="s">
        <v>6962</v>
      </c>
      <c r="C3148" s="1">
        <v>45913</v>
      </c>
    </row>
    <row r="3149" spans="1:3" x14ac:dyDescent="0.25">
      <c r="A3149" t="s">
        <v>4403</v>
      </c>
      <c r="B3149" t="s">
        <v>6962</v>
      </c>
      <c r="C3149" s="1">
        <v>45936</v>
      </c>
    </row>
    <row r="3150" spans="1:3" x14ac:dyDescent="0.25">
      <c r="A3150" t="s">
        <v>3169</v>
      </c>
      <c r="B3150" t="s">
        <v>6962</v>
      </c>
      <c r="C3150" s="1">
        <v>45911</v>
      </c>
    </row>
    <row r="3151" spans="1:3" x14ac:dyDescent="0.25">
      <c r="A3151" t="s">
        <v>3169</v>
      </c>
      <c r="B3151" t="s">
        <v>6962</v>
      </c>
      <c r="C3151" s="1">
        <v>45911</v>
      </c>
    </row>
    <row r="3152" spans="1:3" x14ac:dyDescent="0.25">
      <c r="A3152" t="s">
        <v>4405</v>
      </c>
      <c r="B3152" t="s">
        <v>6962</v>
      </c>
      <c r="C3152" s="1">
        <v>45915</v>
      </c>
    </row>
    <row r="3153" spans="1:3" x14ac:dyDescent="0.25">
      <c r="A3153" t="s">
        <v>4409</v>
      </c>
      <c r="B3153" t="s">
        <v>6962</v>
      </c>
      <c r="C3153" s="1">
        <v>45911</v>
      </c>
    </row>
    <row r="3154" spans="1:3" x14ac:dyDescent="0.25">
      <c r="A3154" t="s">
        <v>4409</v>
      </c>
      <c r="B3154" t="s">
        <v>6962</v>
      </c>
      <c r="C3154" s="1">
        <v>45910</v>
      </c>
    </row>
    <row r="3155" spans="1:3" x14ac:dyDescent="0.25">
      <c r="A3155" t="s">
        <v>4408</v>
      </c>
      <c r="B3155" t="s">
        <v>6962</v>
      </c>
      <c r="C3155" s="1">
        <v>45904</v>
      </c>
    </row>
    <row r="3156" spans="1:3" x14ac:dyDescent="0.25">
      <c r="A3156" t="s">
        <v>4407</v>
      </c>
      <c r="B3156" t="s">
        <v>6962</v>
      </c>
      <c r="C3156" s="1">
        <v>45916</v>
      </c>
    </row>
    <row r="3157" spans="1:3" x14ac:dyDescent="0.25">
      <c r="A3157" t="s">
        <v>4406</v>
      </c>
      <c r="B3157" t="s">
        <v>6962</v>
      </c>
      <c r="C3157" s="1">
        <v>45915</v>
      </c>
    </row>
    <row r="3158" spans="1:3" x14ac:dyDescent="0.25">
      <c r="A3158" t="s">
        <v>4413</v>
      </c>
      <c r="B3158" t="s">
        <v>6962</v>
      </c>
      <c r="C3158" s="1">
        <v>45906</v>
      </c>
    </row>
    <row r="3159" spans="1:3" x14ac:dyDescent="0.25">
      <c r="A3159" t="s">
        <v>2788</v>
      </c>
      <c r="B3159" t="s">
        <v>6962</v>
      </c>
      <c r="C3159" s="1">
        <v>45904</v>
      </c>
    </row>
    <row r="3160" spans="1:3" x14ac:dyDescent="0.25">
      <c r="A3160" t="s">
        <v>4414</v>
      </c>
      <c r="B3160" t="s">
        <v>6962</v>
      </c>
      <c r="C3160" s="1">
        <v>45906</v>
      </c>
    </row>
    <row r="3161" spans="1:3" x14ac:dyDescent="0.25">
      <c r="A3161" t="s">
        <v>4415</v>
      </c>
      <c r="B3161" t="s">
        <v>6962</v>
      </c>
      <c r="C3161" s="1">
        <v>45906</v>
      </c>
    </row>
    <row r="3162" spans="1:3" x14ac:dyDescent="0.25">
      <c r="A3162" t="s">
        <v>2789</v>
      </c>
      <c r="B3162" t="s">
        <v>6962</v>
      </c>
      <c r="C3162" s="1">
        <v>45910</v>
      </c>
    </row>
    <row r="3163" spans="1:3" x14ac:dyDescent="0.25">
      <c r="A3163" t="s">
        <v>4416</v>
      </c>
      <c r="B3163" t="s">
        <v>6962</v>
      </c>
      <c r="C3163" s="1">
        <v>45908</v>
      </c>
    </row>
    <row r="3164" spans="1:3" x14ac:dyDescent="0.25">
      <c r="A3164" t="s">
        <v>4417</v>
      </c>
      <c r="B3164" t="s">
        <v>6962</v>
      </c>
      <c r="C3164" s="1">
        <v>45916</v>
      </c>
    </row>
    <row r="3165" spans="1:3" x14ac:dyDescent="0.25">
      <c r="A3165" t="s">
        <v>3068</v>
      </c>
      <c r="B3165" t="s">
        <v>6962</v>
      </c>
      <c r="C3165" s="1">
        <v>45924</v>
      </c>
    </row>
    <row r="3166" spans="1:3" x14ac:dyDescent="0.25">
      <c r="A3166" t="s">
        <v>2790</v>
      </c>
      <c r="B3166" t="s">
        <v>6962</v>
      </c>
      <c r="C3166" s="1">
        <v>45909</v>
      </c>
    </row>
    <row r="3167" spans="1:3" x14ac:dyDescent="0.25">
      <c r="A3167" t="s">
        <v>4423</v>
      </c>
      <c r="B3167" t="s">
        <v>6962</v>
      </c>
      <c r="C3167" s="1">
        <v>45916</v>
      </c>
    </row>
    <row r="3168" spans="1:3" x14ac:dyDescent="0.25">
      <c r="A3168" t="s">
        <v>4422</v>
      </c>
      <c r="B3168" t="s">
        <v>6962</v>
      </c>
      <c r="C3168" s="1">
        <v>45909</v>
      </c>
    </row>
    <row r="3169" spans="1:3" x14ac:dyDescent="0.25">
      <c r="A3169" t="s">
        <v>4421</v>
      </c>
      <c r="B3169" t="s">
        <v>6962</v>
      </c>
      <c r="C3169" s="1">
        <v>45908</v>
      </c>
    </row>
    <row r="3170" spans="1:3" x14ac:dyDescent="0.25">
      <c r="A3170" t="s">
        <v>4420</v>
      </c>
      <c r="B3170" t="s">
        <v>6962</v>
      </c>
      <c r="C3170" s="1">
        <v>45916</v>
      </c>
    </row>
    <row r="3171" spans="1:3" x14ac:dyDescent="0.25">
      <c r="A3171" t="s">
        <v>2792</v>
      </c>
      <c r="B3171" t="s">
        <v>6962</v>
      </c>
      <c r="C3171" s="1">
        <v>45911</v>
      </c>
    </row>
    <row r="3172" spans="1:3" x14ac:dyDescent="0.25">
      <c r="A3172" t="s">
        <v>2791</v>
      </c>
      <c r="B3172" t="s">
        <v>6962</v>
      </c>
      <c r="C3172" s="1">
        <v>45905</v>
      </c>
    </row>
    <row r="3173" spans="1:3" x14ac:dyDescent="0.25">
      <c r="A3173" t="s">
        <v>4419</v>
      </c>
      <c r="B3173" t="s">
        <v>6962</v>
      </c>
      <c r="C3173" s="1">
        <v>45912</v>
      </c>
    </row>
    <row r="3174" spans="1:3" x14ac:dyDescent="0.25">
      <c r="A3174" t="s">
        <v>4418</v>
      </c>
      <c r="B3174" t="s">
        <v>6962</v>
      </c>
      <c r="C3174" s="1">
        <v>45908</v>
      </c>
    </row>
    <row r="3175" spans="1:3" x14ac:dyDescent="0.25">
      <c r="A3175" t="s">
        <v>4424</v>
      </c>
      <c r="B3175" t="s">
        <v>6962</v>
      </c>
      <c r="C3175" s="1">
        <v>45904</v>
      </c>
    </row>
    <row r="3176" spans="1:3" x14ac:dyDescent="0.25">
      <c r="A3176" t="s">
        <v>4425</v>
      </c>
      <c r="B3176" t="s">
        <v>6962</v>
      </c>
      <c r="C3176" s="1">
        <v>45911</v>
      </c>
    </row>
    <row r="3177" spans="1:3" x14ac:dyDescent="0.25">
      <c r="A3177" t="s">
        <v>4425</v>
      </c>
      <c r="B3177" t="s">
        <v>6962</v>
      </c>
      <c r="C3177" s="1">
        <v>45916</v>
      </c>
    </row>
    <row r="3178" spans="1:3" x14ac:dyDescent="0.25">
      <c r="A3178" t="s">
        <v>4425</v>
      </c>
      <c r="B3178" t="s">
        <v>6962</v>
      </c>
      <c r="C3178" s="1">
        <v>45916</v>
      </c>
    </row>
    <row r="3179" spans="1:3" x14ac:dyDescent="0.25">
      <c r="A3179" t="s">
        <v>4425</v>
      </c>
      <c r="B3179" t="s">
        <v>6962</v>
      </c>
      <c r="C3179" s="1">
        <v>45905</v>
      </c>
    </row>
    <row r="3180" spans="1:3" x14ac:dyDescent="0.25">
      <c r="A3180" t="s">
        <v>4425</v>
      </c>
      <c r="B3180" t="s">
        <v>6962</v>
      </c>
      <c r="C3180" s="1">
        <v>45905</v>
      </c>
    </row>
    <row r="3181" spans="1:3" x14ac:dyDescent="0.25">
      <c r="A3181" t="s">
        <v>3069</v>
      </c>
      <c r="B3181" t="s">
        <v>6962</v>
      </c>
      <c r="C3181" s="1">
        <v>45917</v>
      </c>
    </row>
    <row r="3182" spans="1:3" x14ac:dyDescent="0.25">
      <c r="A3182" t="s">
        <v>3070</v>
      </c>
      <c r="B3182" t="s">
        <v>6962</v>
      </c>
      <c r="C3182" s="1">
        <v>45910</v>
      </c>
    </row>
    <row r="3183" spans="1:3" x14ac:dyDescent="0.25">
      <c r="A3183" t="s">
        <v>3070</v>
      </c>
      <c r="B3183" t="s">
        <v>6962</v>
      </c>
      <c r="C3183" s="1">
        <v>45910</v>
      </c>
    </row>
    <row r="3184" spans="1:3" x14ac:dyDescent="0.25">
      <c r="A3184" t="s">
        <v>4426</v>
      </c>
      <c r="B3184" t="s">
        <v>6962</v>
      </c>
      <c r="C3184" s="1">
        <v>45918</v>
      </c>
    </row>
    <row r="3185" spans="1:3" x14ac:dyDescent="0.25">
      <c r="A3185" t="s">
        <v>6927</v>
      </c>
      <c r="B3185" t="s">
        <v>6962</v>
      </c>
      <c r="C3185" s="1">
        <v>45904</v>
      </c>
    </row>
    <row r="3186" spans="1:3" x14ac:dyDescent="0.25">
      <c r="A3186" t="s">
        <v>4429</v>
      </c>
      <c r="B3186" t="s">
        <v>39</v>
      </c>
      <c r="C3186" s="1"/>
    </row>
    <row r="3187" spans="1:3" x14ac:dyDescent="0.25">
      <c r="A3187" t="s">
        <v>2793</v>
      </c>
      <c r="B3187" t="s">
        <v>6964</v>
      </c>
      <c r="C3187" s="1">
        <v>45909</v>
      </c>
    </row>
    <row r="3188" spans="1:3" x14ac:dyDescent="0.25">
      <c r="A3188" t="s">
        <v>4428</v>
      </c>
      <c r="B3188" t="s">
        <v>6962</v>
      </c>
      <c r="C3188" s="1">
        <v>45909</v>
      </c>
    </row>
    <row r="3189" spans="1:3" x14ac:dyDescent="0.25">
      <c r="A3189" t="s">
        <v>4427</v>
      </c>
      <c r="B3189" t="s">
        <v>6962</v>
      </c>
      <c r="C3189" s="1">
        <v>45908</v>
      </c>
    </row>
    <row r="3190" spans="1:3" x14ac:dyDescent="0.25">
      <c r="A3190" t="s">
        <v>4430</v>
      </c>
      <c r="B3190" t="s">
        <v>6962</v>
      </c>
      <c r="C3190" s="1">
        <v>45908</v>
      </c>
    </row>
    <row r="3191" spans="1:3" x14ac:dyDescent="0.25">
      <c r="A3191" t="s">
        <v>3163</v>
      </c>
      <c r="B3191" t="s">
        <v>6962</v>
      </c>
      <c r="C3191" s="1">
        <v>45905</v>
      </c>
    </row>
    <row r="3192" spans="1:3" x14ac:dyDescent="0.25">
      <c r="A3192" t="s">
        <v>3163</v>
      </c>
      <c r="B3192" t="s">
        <v>6962</v>
      </c>
      <c r="C3192" s="1">
        <v>45905</v>
      </c>
    </row>
    <row r="3193" spans="1:3" x14ac:dyDescent="0.25">
      <c r="A3193" t="s">
        <v>4431</v>
      </c>
      <c r="B3193" t="s">
        <v>6962</v>
      </c>
      <c r="C3193" s="1">
        <v>45909</v>
      </c>
    </row>
    <row r="3194" spans="1:3" x14ac:dyDescent="0.25">
      <c r="A3194" t="s">
        <v>4432</v>
      </c>
      <c r="B3194" t="s">
        <v>6962</v>
      </c>
      <c r="C3194" s="1">
        <v>45910</v>
      </c>
    </row>
    <row r="3195" spans="1:3" x14ac:dyDescent="0.25">
      <c r="A3195" t="s">
        <v>3071</v>
      </c>
      <c r="B3195" t="s">
        <v>6962</v>
      </c>
      <c r="C3195" s="1">
        <v>45924</v>
      </c>
    </row>
    <row r="3196" spans="1:3" x14ac:dyDescent="0.25">
      <c r="A3196" t="s">
        <v>4433</v>
      </c>
      <c r="B3196" t="s">
        <v>6962</v>
      </c>
      <c r="C3196" s="1">
        <v>45911</v>
      </c>
    </row>
    <row r="3197" spans="1:3" x14ac:dyDescent="0.25">
      <c r="A3197" t="s">
        <v>4434</v>
      </c>
      <c r="B3197" t="s">
        <v>6962</v>
      </c>
      <c r="C3197" s="1">
        <v>45915</v>
      </c>
    </row>
    <row r="3198" spans="1:3" x14ac:dyDescent="0.25">
      <c r="A3198" t="s">
        <v>4436</v>
      </c>
      <c r="B3198" t="s">
        <v>6962</v>
      </c>
      <c r="C3198" s="1">
        <v>45910</v>
      </c>
    </row>
    <row r="3199" spans="1:3" x14ac:dyDescent="0.25">
      <c r="A3199" t="s">
        <v>6928</v>
      </c>
      <c r="B3199" t="s">
        <v>6962</v>
      </c>
      <c r="C3199" s="1">
        <v>45905</v>
      </c>
    </row>
    <row r="3200" spans="1:3" x14ac:dyDescent="0.25">
      <c r="A3200" t="s">
        <v>4437</v>
      </c>
      <c r="B3200" t="s">
        <v>6962</v>
      </c>
      <c r="C3200" s="1">
        <v>45906</v>
      </c>
    </row>
    <row r="3201" spans="1:3" x14ac:dyDescent="0.25">
      <c r="A3201" t="s">
        <v>4439</v>
      </c>
      <c r="B3201" t="s">
        <v>6962</v>
      </c>
      <c r="C3201" s="1">
        <v>45905</v>
      </c>
    </row>
    <row r="3202" spans="1:3" x14ac:dyDescent="0.25">
      <c r="A3202" t="s">
        <v>4438</v>
      </c>
      <c r="B3202" t="s">
        <v>6962</v>
      </c>
      <c r="C3202" s="1">
        <v>45911</v>
      </c>
    </row>
    <row r="3203" spans="1:3" x14ac:dyDescent="0.25">
      <c r="A3203" t="s">
        <v>4440</v>
      </c>
      <c r="B3203" t="s">
        <v>6962</v>
      </c>
      <c r="C3203" s="1">
        <v>45917</v>
      </c>
    </row>
    <row r="3204" spans="1:3" x14ac:dyDescent="0.25">
      <c r="A3204" t="s">
        <v>2794</v>
      </c>
      <c r="B3204" t="s">
        <v>6962</v>
      </c>
      <c r="C3204" s="1">
        <v>45912</v>
      </c>
    </row>
    <row r="3205" spans="1:3" x14ac:dyDescent="0.25">
      <c r="A3205" t="s">
        <v>4443</v>
      </c>
      <c r="B3205" t="s">
        <v>6963</v>
      </c>
      <c r="C3205" s="1">
        <v>45905</v>
      </c>
    </row>
    <row r="3206" spans="1:3" x14ac:dyDescent="0.25">
      <c r="A3206" t="s">
        <v>4442</v>
      </c>
      <c r="B3206" t="s">
        <v>6962</v>
      </c>
      <c r="C3206" s="1">
        <v>45916</v>
      </c>
    </row>
    <row r="3207" spans="1:3" x14ac:dyDescent="0.25">
      <c r="A3207" t="s">
        <v>4441</v>
      </c>
      <c r="B3207" t="s">
        <v>39</v>
      </c>
      <c r="C3207" s="1"/>
    </row>
    <row r="3208" spans="1:3" x14ac:dyDescent="0.25">
      <c r="A3208" t="s">
        <v>4448</v>
      </c>
      <c r="B3208" t="s">
        <v>6962</v>
      </c>
      <c r="C3208" s="1">
        <v>45911</v>
      </c>
    </row>
    <row r="3209" spans="1:3" x14ac:dyDescent="0.25">
      <c r="A3209" t="s">
        <v>4447</v>
      </c>
      <c r="B3209" t="s">
        <v>6962</v>
      </c>
      <c r="C3209" s="1">
        <v>45909</v>
      </c>
    </row>
    <row r="3210" spans="1:3" x14ac:dyDescent="0.25">
      <c r="A3210" t="s">
        <v>2795</v>
      </c>
      <c r="B3210" t="s">
        <v>6962</v>
      </c>
      <c r="C3210" s="1">
        <v>45905</v>
      </c>
    </row>
    <row r="3211" spans="1:3" x14ac:dyDescent="0.25">
      <c r="A3211" t="s">
        <v>4446</v>
      </c>
      <c r="B3211" t="s">
        <v>6962</v>
      </c>
      <c r="C3211" s="1">
        <v>45911</v>
      </c>
    </row>
    <row r="3212" spans="1:3" x14ac:dyDescent="0.25">
      <c r="A3212" t="s">
        <v>2788</v>
      </c>
      <c r="B3212" t="s">
        <v>6962</v>
      </c>
      <c r="C3212" s="1">
        <v>45904</v>
      </c>
    </row>
    <row r="3213" spans="1:3" x14ac:dyDescent="0.25">
      <c r="A3213" t="s">
        <v>6929</v>
      </c>
      <c r="B3213" t="s">
        <v>6962</v>
      </c>
      <c r="C3213" s="1">
        <v>45906</v>
      </c>
    </row>
    <row r="3214" spans="1:3" x14ac:dyDescent="0.25">
      <c r="A3214" t="s">
        <v>4450</v>
      </c>
      <c r="B3214" t="s">
        <v>6962</v>
      </c>
      <c r="C3214" s="1">
        <v>45906</v>
      </c>
    </row>
    <row r="3215" spans="1:3" x14ac:dyDescent="0.25">
      <c r="A3215" t="s">
        <v>4449</v>
      </c>
      <c r="B3215" t="s">
        <v>6962</v>
      </c>
      <c r="C3215" s="1">
        <v>45906</v>
      </c>
    </row>
    <row r="3216" spans="1:3" x14ac:dyDescent="0.25">
      <c r="A3216" t="s">
        <v>3173</v>
      </c>
      <c r="B3216" t="s">
        <v>6962</v>
      </c>
      <c r="C3216" s="1">
        <v>45913</v>
      </c>
    </row>
    <row r="3217" spans="1:3" x14ac:dyDescent="0.25">
      <c r="A3217" t="s">
        <v>3173</v>
      </c>
      <c r="B3217" t="s">
        <v>6962</v>
      </c>
      <c r="C3217" s="1">
        <v>45913</v>
      </c>
    </row>
    <row r="3218" spans="1:3" x14ac:dyDescent="0.25">
      <c r="A3218" t="s">
        <v>4451</v>
      </c>
      <c r="B3218" t="s">
        <v>6962</v>
      </c>
      <c r="C3218" s="1">
        <v>45919</v>
      </c>
    </row>
    <row r="3219" spans="1:3" x14ac:dyDescent="0.25">
      <c r="A3219" t="s">
        <v>4452</v>
      </c>
      <c r="B3219" t="s">
        <v>6962</v>
      </c>
      <c r="C3219" s="1">
        <v>45910</v>
      </c>
    </row>
    <row r="3220" spans="1:3" x14ac:dyDescent="0.25">
      <c r="A3220" t="s">
        <v>4453</v>
      </c>
      <c r="B3220" t="s">
        <v>6962</v>
      </c>
      <c r="C3220" s="1">
        <v>45909</v>
      </c>
    </row>
    <row r="3221" spans="1:3" x14ac:dyDescent="0.25">
      <c r="A3221" t="s">
        <v>4455</v>
      </c>
      <c r="B3221" t="s">
        <v>6962</v>
      </c>
      <c r="C3221" s="1">
        <v>45909</v>
      </c>
    </row>
    <row r="3222" spans="1:3" x14ac:dyDescent="0.25">
      <c r="A3222" t="s">
        <v>4454</v>
      </c>
      <c r="B3222" t="s">
        <v>6962</v>
      </c>
      <c r="C3222" s="1">
        <v>45909</v>
      </c>
    </row>
    <row r="3223" spans="1:3" x14ac:dyDescent="0.25">
      <c r="A3223" t="s">
        <v>2796</v>
      </c>
      <c r="B3223" t="s">
        <v>39</v>
      </c>
      <c r="C3223" s="1"/>
    </row>
    <row r="3224" spans="1:3" x14ac:dyDescent="0.25">
      <c r="A3224" t="s">
        <v>3174</v>
      </c>
      <c r="B3224" t="s">
        <v>6962</v>
      </c>
      <c r="C3224" s="1">
        <v>45913</v>
      </c>
    </row>
    <row r="3225" spans="1:3" x14ac:dyDescent="0.25">
      <c r="A3225" t="s">
        <v>3174</v>
      </c>
      <c r="B3225" t="s">
        <v>6962</v>
      </c>
      <c r="C3225" s="1">
        <v>45913</v>
      </c>
    </row>
    <row r="3226" spans="1:3" x14ac:dyDescent="0.25">
      <c r="A3226" t="s">
        <v>4457</v>
      </c>
      <c r="B3226" t="s">
        <v>6962</v>
      </c>
      <c r="C3226" s="1">
        <v>45909</v>
      </c>
    </row>
    <row r="3227" spans="1:3" x14ac:dyDescent="0.25">
      <c r="A3227" t="s">
        <v>4458</v>
      </c>
      <c r="B3227" t="s">
        <v>6962</v>
      </c>
      <c r="C3227" s="1">
        <v>45906</v>
      </c>
    </row>
    <row r="3228" spans="1:3" x14ac:dyDescent="0.25">
      <c r="A3228" t="s">
        <v>4461</v>
      </c>
      <c r="B3228" t="s">
        <v>6962</v>
      </c>
      <c r="C3228" s="1">
        <v>45913</v>
      </c>
    </row>
    <row r="3229" spans="1:3" x14ac:dyDescent="0.25">
      <c r="A3229" t="s">
        <v>4460</v>
      </c>
      <c r="B3229" t="s">
        <v>6962</v>
      </c>
      <c r="C3229" s="1">
        <v>45910</v>
      </c>
    </row>
    <row r="3230" spans="1:3" x14ac:dyDescent="0.25">
      <c r="A3230" t="s">
        <v>4463</v>
      </c>
      <c r="B3230" t="s">
        <v>6962</v>
      </c>
      <c r="C3230" s="1">
        <v>45909</v>
      </c>
    </row>
    <row r="3231" spans="1:3" x14ac:dyDescent="0.25">
      <c r="A3231" t="s">
        <v>4470</v>
      </c>
      <c r="B3231" t="s">
        <v>6963</v>
      </c>
      <c r="C3231" s="1"/>
    </row>
    <row r="3232" spans="1:3" x14ac:dyDescent="0.25">
      <c r="A3232" t="s">
        <v>4469</v>
      </c>
      <c r="B3232" t="s">
        <v>6963</v>
      </c>
      <c r="C3232" s="1"/>
    </row>
    <row r="3233" spans="1:3" x14ac:dyDescent="0.25">
      <c r="A3233" t="s">
        <v>4468</v>
      </c>
      <c r="B3233" t="s">
        <v>6963</v>
      </c>
      <c r="C3233" s="1"/>
    </row>
    <row r="3234" spans="1:3" x14ac:dyDescent="0.25">
      <c r="A3234" t="s">
        <v>4467</v>
      </c>
      <c r="B3234" t="s">
        <v>6963</v>
      </c>
      <c r="C3234" s="1"/>
    </row>
    <row r="3235" spans="1:3" x14ac:dyDescent="0.25">
      <c r="A3235" t="s">
        <v>4466</v>
      </c>
      <c r="B3235" t="s">
        <v>6963</v>
      </c>
      <c r="C3235" s="1"/>
    </row>
    <row r="3236" spans="1:3" x14ac:dyDescent="0.25">
      <c r="A3236" t="s">
        <v>4465</v>
      </c>
      <c r="B3236" t="s">
        <v>6963</v>
      </c>
      <c r="C3236" s="1"/>
    </row>
    <row r="3237" spans="1:3" x14ac:dyDescent="0.25">
      <c r="A3237" t="s">
        <v>4472</v>
      </c>
      <c r="B3237" t="s">
        <v>6963</v>
      </c>
      <c r="C3237" s="1"/>
    </row>
    <row r="3238" spans="1:3" x14ac:dyDescent="0.25">
      <c r="A3238" t="s">
        <v>4471</v>
      </c>
      <c r="B3238" t="s">
        <v>6963</v>
      </c>
      <c r="C3238" s="1"/>
    </row>
    <row r="3239" spans="1:3" x14ac:dyDescent="0.25">
      <c r="A3239" t="s">
        <v>4473</v>
      </c>
      <c r="B3239" t="s">
        <v>6963</v>
      </c>
      <c r="C3239" s="1"/>
    </row>
    <row r="3240" spans="1:3" x14ac:dyDescent="0.25">
      <c r="A3240" t="s">
        <v>4474</v>
      </c>
      <c r="B3240" t="s">
        <v>6963</v>
      </c>
      <c r="C3240" s="1"/>
    </row>
    <row r="3241" spans="1:3" x14ac:dyDescent="0.25">
      <c r="A3241" t="s">
        <v>4475</v>
      </c>
      <c r="B3241" t="s">
        <v>6963</v>
      </c>
      <c r="C3241" s="1"/>
    </row>
    <row r="3242" spans="1:3" x14ac:dyDescent="0.25">
      <c r="A3242" t="s">
        <v>4476</v>
      </c>
      <c r="B3242" t="s">
        <v>6963</v>
      </c>
      <c r="C3242" s="1"/>
    </row>
    <row r="3243" spans="1:3" x14ac:dyDescent="0.25">
      <c r="A3243" t="s">
        <v>4477</v>
      </c>
      <c r="B3243" t="s">
        <v>6962</v>
      </c>
      <c r="C3243" s="1">
        <v>45919</v>
      </c>
    </row>
    <row r="3244" spans="1:3" x14ac:dyDescent="0.25">
      <c r="A3244" t="s">
        <v>4478</v>
      </c>
      <c r="B3244" t="s">
        <v>6963</v>
      </c>
      <c r="C3244" s="1"/>
    </row>
    <row r="3245" spans="1:3" x14ac:dyDescent="0.25">
      <c r="A3245" t="s">
        <v>6930</v>
      </c>
      <c r="B3245" t="s">
        <v>6963</v>
      </c>
      <c r="C3245" s="1"/>
    </row>
    <row r="3246" spans="1:3" x14ac:dyDescent="0.25">
      <c r="A3246" t="s">
        <v>6930</v>
      </c>
      <c r="B3246" t="s">
        <v>6963</v>
      </c>
      <c r="C3246" s="1"/>
    </row>
    <row r="3247" spans="1:3" x14ac:dyDescent="0.25">
      <c r="A3247" t="s">
        <v>3175</v>
      </c>
      <c r="B3247" t="s">
        <v>6962</v>
      </c>
      <c r="C3247" s="1">
        <v>45917</v>
      </c>
    </row>
    <row r="3248" spans="1:3" x14ac:dyDescent="0.25">
      <c r="A3248" t="s">
        <v>3175</v>
      </c>
      <c r="B3248" t="s">
        <v>6962</v>
      </c>
      <c r="C3248" s="1">
        <v>45917</v>
      </c>
    </row>
    <row r="3249" spans="1:3" x14ac:dyDescent="0.25">
      <c r="A3249" t="s">
        <v>3176</v>
      </c>
      <c r="B3249" t="s">
        <v>6963</v>
      </c>
      <c r="C3249" s="1"/>
    </row>
    <row r="3250" spans="1:3" x14ac:dyDescent="0.25">
      <c r="A3250" t="s">
        <v>3176</v>
      </c>
      <c r="B3250" t="s">
        <v>6963</v>
      </c>
      <c r="C3250" s="1"/>
    </row>
    <row r="3251" spans="1:3" x14ac:dyDescent="0.25">
      <c r="A3251" t="s">
        <v>4479</v>
      </c>
      <c r="B3251" t="s">
        <v>6962</v>
      </c>
      <c r="C3251" s="1">
        <v>45918</v>
      </c>
    </row>
    <row r="3252" spans="1:3" x14ac:dyDescent="0.25">
      <c r="A3252" t="s">
        <v>4479</v>
      </c>
      <c r="B3252" t="s">
        <v>6962</v>
      </c>
      <c r="C3252" s="1">
        <v>45911</v>
      </c>
    </row>
    <row r="3253" spans="1:3" x14ac:dyDescent="0.25">
      <c r="A3253" t="s">
        <v>4479</v>
      </c>
      <c r="B3253" t="s">
        <v>6962</v>
      </c>
      <c r="C3253" s="1">
        <v>45910</v>
      </c>
    </row>
    <row r="3254" spans="1:3" x14ac:dyDescent="0.25">
      <c r="A3254" t="s">
        <v>3177</v>
      </c>
      <c r="B3254" t="s">
        <v>6962</v>
      </c>
      <c r="C3254" s="1">
        <v>45916</v>
      </c>
    </row>
    <row r="3255" spans="1:3" x14ac:dyDescent="0.25">
      <c r="A3255" t="s">
        <v>3177</v>
      </c>
      <c r="B3255" t="s">
        <v>6962</v>
      </c>
      <c r="C3255" s="1">
        <v>45916</v>
      </c>
    </row>
    <row r="3256" spans="1:3" x14ac:dyDescent="0.25">
      <c r="A3256" t="s">
        <v>3178</v>
      </c>
      <c r="B3256" t="s">
        <v>6962</v>
      </c>
      <c r="C3256" s="1">
        <v>45917</v>
      </c>
    </row>
    <row r="3257" spans="1:3" x14ac:dyDescent="0.25">
      <c r="A3257" t="s">
        <v>4480</v>
      </c>
      <c r="B3257" t="s">
        <v>6962</v>
      </c>
      <c r="C3257" s="1">
        <v>45911</v>
      </c>
    </row>
    <row r="3258" spans="1:3" x14ac:dyDescent="0.25">
      <c r="A3258" t="s">
        <v>2797</v>
      </c>
      <c r="B3258" t="s">
        <v>6962</v>
      </c>
      <c r="C3258" s="1">
        <v>45911</v>
      </c>
    </row>
    <row r="3259" spans="1:3" x14ac:dyDescent="0.25">
      <c r="A3259" t="s">
        <v>4481</v>
      </c>
      <c r="B3259" t="s">
        <v>6962</v>
      </c>
      <c r="C3259" s="1">
        <v>45922</v>
      </c>
    </row>
    <row r="3260" spans="1:3" x14ac:dyDescent="0.25">
      <c r="A3260" t="s">
        <v>4481</v>
      </c>
      <c r="B3260" t="s">
        <v>6962</v>
      </c>
      <c r="C3260" s="1">
        <v>45919</v>
      </c>
    </row>
    <row r="3261" spans="1:3" x14ac:dyDescent="0.25">
      <c r="A3261" t="s">
        <v>4482</v>
      </c>
      <c r="B3261" t="s">
        <v>6962</v>
      </c>
      <c r="C3261" s="1">
        <v>45918</v>
      </c>
    </row>
    <row r="3262" spans="1:3" x14ac:dyDescent="0.25">
      <c r="A3262" t="s">
        <v>4483</v>
      </c>
      <c r="B3262" t="s">
        <v>6962</v>
      </c>
      <c r="C3262" s="1">
        <v>45912</v>
      </c>
    </row>
    <row r="3263" spans="1:3" x14ac:dyDescent="0.25">
      <c r="A3263" t="s">
        <v>4484</v>
      </c>
      <c r="B3263" t="s">
        <v>6962</v>
      </c>
      <c r="C3263" s="1">
        <v>45912</v>
      </c>
    </row>
    <row r="3264" spans="1:3" x14ac:dyDescent="0.25">
      <c r="A3264" t="s">
        <v>2798</v>
      </c>
      <c r="B3264" t="s">
        <v>6962</v>
      </c>
      <c r="C3264" s="1">
        <v>45910</v>
      </c>
    </row>
    <row r="3265" spans="1:3" x14ac:dyDescent="0.25">
      <c r="A3265" t="s">
        <v>4485</v>
      </c>
      <c r="B3265" t="s">
        <v>39</v>
      </c>
      <c r="C3265" s="1"/>
    </row>
    <row r="3266" spans="1:3" x14ac:dyDescent="0.25">
      <c r="A3266" t="s">
        <v>3179</v>
      </c>
      <c r="B3266" t="s">
        <v>6962</v>
      </c>
      <c r="C3266" s="1">
        <v>45917</v>
      </c>
    </row>
    <row r="3267" spans="1:3" x14ac:dyDescent="0.25">
      <c r="A3267" t="s">
        <v>3179</v>
      </c>
      <c r="B3267" t="s">
        <v>6962</v>
      </c>
      <c r="C3267" s="1">
        <v>45917</v>
      </c>
    </row>
    <row r="3268" spans="1:3" x14ac:dyDescent="0.25">
      <c r="A3268" t="s">
        <v>4486</v>
      </c>
      <c r="B3268" t="s">
        <v>6962</v>
      </c>
      <c r="C3268" s="1">
        <v>45911</v>
      </c>
    </row>
    <row r="3269" spans="1:3" x14ac:dyDescent="0.25">
      <c r="A3269" t="s">
        <v>2799</v>
      </c>
      <c r="B3269" t="s">
        <v>6962</v>
      </c>
      <c r="C3269" s="1">
        <v>45912</v>
      </c>
    </row>
    <row r="3270" spans="1:3" x14ac:dyDescent="0.25">
      <c r="A3270" t="s">
        <v>6931</v>
      </c>
      <c r="B3270" t="s">
        <v>6962</v>
      </c>
      <c r="C3270" s="1">
        <v>45911</v>
      </c>
    </row>
    <row r="3271" spans="1:3" x14ac:dyDescent="0.25">
      <c r="A3271" t="s">
        <v>2800</v>
      </c>
      <c r="B3271" t="s">
        <v>39</v>
      </c>
      <c r="C3271" s="1"/>
    </row>
    <row r="3272" spans="1:3" x14ac:dyDescent="0.25">
      <c r="A3272" t="s">
        <v>4487</v>
      </c>
      <c r="B3272" t="s">
        <v>6962</v>
      </c>
      <c r="C3272" s="1">
        <v>45915</v>
      </c>
    </row>
    <row r="3273" spans="1:3" x14ac:dyDescent="0.25">
      <c r="A3273" t="s">
        <v>6932</v>
      </c>
      <c r="B3273" t="s">
        <v>6962</v>
      </c>
      <c r="C3273" s="1">
        <v>45911</v>
      </c>
    </row>
    <row r="3274" spans="1:3" x14ac:dyDescent="0.25">
      <c r="A3274" t="s">
        <v>3180</v>
      </c>
      <c r="B3274" t="s">
        <v>6962</v>
      </c>
      <c r="C3274" s="1">
        <v>45918</v>
      </c>
    </row>
    <row r="3275" spans="1:3" x14ac:dyDescent="0.25">
      <c r="A3275" t="s">
        <v>3180</v>
      </c>
      <c r="B3275" t="s">
        <v>6962</v>
      </c>
      <c r="C3275" s="1">
        <v>45918</v>
      </c>
    </row>
    <row r="3276" spans="1:3" x14ac:dyDescent="0.25">
      <c r="A3276" t="s">
        <v>4488</v>
      </c>
      <c r="B3276" t="s">
        <v>6962</v>
      </c>
      <c r="C3276" s="1">
        <v>45913</v>
      </c>
    </row>
    <row r="3277" spans="1:3" x14ac:dyDescent="0.25">
      <c r="A3277" t="s">
        <v>2801</v>
      </c>
      <c r="B3277" t="s">
        <v>6962</v>
      </c>
      <c r="C3277" s="1">
        <v>45911</v>
      </c>
    </row>
    <row r="3278" spans="1:3" x14ac:dyDescent="0.25">
      <c r="A3278" t="s">
        <v>3072</v>
      </c>
      <c r="B3278" t="s">
        <v>6962</v>
      </c>
      <c r="C3278" s="1">
        <v>45919</v>
      </c>
    </row>
    <row r="3279" spans="1:3" x14ac:dyDescent="0.25">
      <c r="A3279" t="s">
        <v>4489</v>
      </c>
      <c r="B3279" t="s">
        <v>6962</v>
      </c>
      <c r="C3279" s="1">
        <v>45913</v>
      </c>
    </row>
    <row r="3280" spans="1:3" x14ac:dyDescent="0.25">
      <c r="A3280" t="s">
        <v>4490</v>
      </c>
      <c r="B3280" t="s">
        <v>6962</v>
      </c>
      <c r="C3280" s="1">
        <v>45919</v>
      </c>
    </row>
    <row r="3281" spans="1:3" x14ac:dyDescent="0.25">
      <c r="A3281" t="s">
        <v>2802</v>
      </c>
      <c r="B3281" t="s">
        <v>6962</v>
      </c>
      <c r="C3281" s="1">
        <v>45916</v>
      </c>
    </row>
    <row r="3282" spans="1:3" x14ac:dyDescent="0.25">
      <c r="A3282" t="s">
        <v>2803</v>
      </c>
      <c r="B3282" t="s">
        <v>6962</v>
      </c>
      <c r="C3282" s="1">
        <v>45916</v>
      </c>
    </row>
    <row r="3283" spans="1:3" x14ac:dyDescent="0.25">
      <c r="A3283" t="s">
        <v>2805</v>
      </c>
      <c r="B3283" t="s">
        <v>6962</v>
      </c>
      <c r="C3283" s="1">
        <v>45912</v>
      </c>
    </row>
    <row r="3284" spans="1:3" x14ac:dyDescent="0.25">
      <c r="A3284" t="s">
        <v>4372</v>
      </c>
      <c r="B3284" t="s">
        <v>6962</v>
      </c>
      <c r="C3284" s="1">
        <v>45912</v>
      </c>
    </row>
    <row r="3285" spans="1:3" x14ac:dyDescent="0.25">
      <c r="A3285" t="s">
        <v>4448</v>
      </c>
      <c r="B3285" t="s">
        <v>6962</v>
      </c>
      <c r="C3285" s="1">
        <v>45916</v>
      </c>
    </row>
    <row r="3286" spans="1:3" x14ac:dyDescent="0.25">
      <c r="A3286" t="s">
        <v>2809</v>
      </c>
      <c r="B3286" t="s">
        <v>6962</v>
      </c>
      <c r="C3286" s="1">
        <v>45920</v>
      </c>
    </row>
    <row r="3287" spans="1:3" x14ac:dyDescent="0.25">
      <c r="A3287" t="s">
        <v>2808</v>
      </c>
      <c r="B3287" t="s">
        <v>39</v>
      </c>
      <c r="C3287" s="1"/>
    </row>
    <row r="3288" spans="1:3" x14ac:dyDescent="0.25">
      <c r="A3288" t="s">
        <v>2807</v>
      </c>
      <c r="B3288" t="s">
        <v>39</v>
      </c>
      <c r="C3288" s="1"/>
    </row>
    <row r="3289" spans="1:3" x14ac:dyDescent="0.25">
      <c r="A3289" t="s">
        <v>2806</v>
      </c>
      <c r="B3289" t="s">
        <v>39</v>
      </c>
      <c r="C3289" s="1"/>
    </row>
    <row r="3290" spans="1:3" x14ac:dyDescent="0.25">
      <c r="A3290" t="s">
        <v>4496</v>
      </c>
      <c r="B3290" t="s">
        <v>6962</v>
      </c>
      <c r="C3290" s="1">
        <v>45920</v>
      </c>
    </row>
    <row r="3291" spans="1:3" x14ac:dyDescent="0.25">
      <c r="A3291" t="s">
        <v>2810</v>
      </c>
      <c r="B3291" t="s">
        <v>39</v>
      </c>
      <c r="C3291" s="1"/>
    </row>
    <row r="3292" spans="1:3" x14ac:dyDescent="0.25">
      <c r="A3292" t="s">
        <v>3185</v>
      </c>
      <c r="B3292" t="s">
        <v>6963</v>
      </c>
      <c r="C3292" s="1"/>
    </row>
    <row r="3293" spans="1:3" x14ac:dyDescent="0.25">
      <c r="A3293" t="s">
        <v>3185</v>
      </c>
      <c r="B3293" t="s">
        <v>6963</v>
      </c>
      <c r="C3293" s="1"/>
    </row>
    <row r="3294" spans="1:3" x14ac:dyDescent="0.25">
      <c r="A3294" t="s">
        <v>2811</v>
      </c>
      <c r="B3294" t="s">
        <v>6962</v>
      </c>
      <c r="C3294" s="1">
        <v>45918</v>
      </c>
    </row>
    <row r="3295" spans="1:3" x14ac:dyDescent="0.25">
      <c r="A3295" t="s">
        <v>4500</v>
      </c>
      <c r="B3295" t="s">
        <v>6962</v>
      </c>
      <c r="C3295" s="1">
        <v>45920</v>
      </c>
    </row>
    <row r="3296" spans="1:3" x14ac:dyDescent="0.25">
      <c r="A3296" t="s">
        <v>4499</v>
      </c>
      <c r="B3296" t="s">
        <v>6962</v>
      </c>
      <c r="C3296" s="1">
        <v>45920</v>
      </c>
    </row>
    <row r="3297" spans="1:3" x14ac:dyDescent="0.25">
      <c r="A3297" t="s">
        <v>4498</v>
      </c>
      <c r="B3297" t="s">
        <v>6962</v>
      </c>
      <c r="C3297" s="1">
        <v>45913</v>
      </c>
    </row>
    <row r="3298" spans="1:3" x14ac:dyDescent="0.25">
      <c r="A3298" t="s">
        <v>4497</v>
      </c>
      <c r="B3298" t="s">
        <v>6962</v>
      </c>
      <c r="C3298" s="1">
        <v>45913</v>
      </c>
    </row>
    <row r="3299" spans="1:3" x14ac:dyDescent="0.25">
      <c r="A3299" t="s">
        <v>2813</v>
      </c>
      <c r="B3299" t="s">
        <v>6962</v>
      </c>
      <c r="C3299" s="1">
        <v>45916</v>
      </c>
    </row>
    <row r="3300" spans="1:3" x14ac:dyDescent="0.25">
      <c r="A3300" t="s">
        <v>2804</v>
      </c>
      <c r="B3300" t="s">
        <v>6962</v>
      </c>
      <c r="C3300" s="1">
        <v>45912</v>
      </c>
    </row>
    <row r="3301" spans="1:3" x14ac:dyDescent="0.25">
      <c r="A3301" t="s">
        <v>2812</v>
      </c>
      <c r="B3301" t="s">
        <v>6962</v>
      </c>
      <c r="C3301" s="1">
        <v>45924</v>
      </c>
    </row>
    <row r="3302" spans="1:3" x14ac:dyDescent="0.25">
      <c r="A3302" t="s">
        <v>3186</v>
      </c>
      <c r="B3302" t="s">
        <v>6962</v>
      </c>
      <c r="C3302" s="1">
        <v>45920</v>
      </c>
    </row>
    <row r="3303" spans="1:3" x14ac:dyDescent="0.25">
      <c r="A3303" t="s">
        <v>3186</v>
      </c>
      <c r="B3303" t="s">
        <v>6962</v>
      </c>
      <c r="C3303" s="1">
        <v>45920</v>
      </c>
    </row>
    <row r="3304" spans="1:3" x14ac:dyDescent="0.25">
      <c r="A3304" t="s">
        <v>2814</v>
      </c>
      <c r="B3304" t="s">
        <v>6962</v>
      </c>
      <c r="C3304" s="1">
        <v>45916</v>
      </c>
    </row>
    <row r="3305" spans="1:3" x14ac:dyDescent="0.25">
      <c r="A3305" t="s">
        <v>4502</v>
      </c>
      <c r="B3305" t="s">
        <v>6962</v>
      </c>
      <c r="C3305" s="1">
        <v>45917</v>
      </c>
    </row>
    <row r="3306" spans="1:3" x14ac:dyDescent="0.25">
      <c r="A3306" t="s">
        <v>4503</v>
      </c>
      <c r="B3306" t="s">
        <v>6962</v>
      </c>
      <c r="C3306" s="1">
        <v>45929</v>
      </c>
    </row>
    <row r="3307" spans="1:3" x14ac:dyDescent="0.25">
      <c r="A3307" t="s">
        <v>4503</v>
      </c>
      <c r="B3307" t="s">
        <v>6962</v>
      </c>
      <c r="C3307" s="1">
        <v>45933</v>
      </c>
    </row>
    <row r="3308" spans="1:3" x14ac:dyDescent="0.25">
      <c r="A3308" t="s">
        <v>4503</v>
      </c>
      <c r="B3308" t="s">
        <v>6962</v>
      </c>
      <c r="C3308" s="1">
        <v>45941</v>
      </c>
    </row>
    <row r="3309" spans="1:3" x14ac:dyDescent="0.25">
      <c r="A3309" t="s">
        <v>4503</v>
      </c>
      <c r="B3309" t="s">
        <v>6962</v>
      </c>
      <c r="C3309" s="1">
        <v>45929</v>
      </c>
    </row>
    <row r="3310" spans="1:3" x14ac:dyDescent="0.25">
      <c r="A3310" t="s">
        <v>4503</v>
      </c>
      <c r="B3310" t="s">
        <v>6962</v>
      </c>
      <c r="C3310" s="1">
        <v>45929</v>
      </c>
    </row>
    <row r="3311" spans="1:3" x14ac:dyDescent="0.25">
      <c r="A3311" t="s">
        <v>6933</v>
      </c>
      <c r="B3311" t="s">
        <v>39</v>
      </c>
      <c r="C3311" s="1"/>
    </row>
    <row r="3312" spans="1:3" x14ac:dyDescent="0.25">
      <c r="A3312" t="s">
        <v>4504</v>
      </c>
      <c r="B3312" t="s">
        <v>6962</v>
      </c>
      <c r="C3312" s="1">
        <v>45915</v>
      </c>
    </row>
    <row r="3313" spans="1:3" x14ac:dyDescent="0.25">
      <c r="A3313" t="s">
        <v>4504</v>
      </c>
      <c r="B3313" t="s">
        <v>6962</v>
      </c>
      <c r="C3313" s="1">
        <v>45920</v>
      </c>
    </row>
    <row r="3314" spans="1:3" x14ac:dyDescent="0.25">
      <c r="A3314" t="s">
        <v>4504</v>
      </c>
      <c r="B3314" t="s">
        <v>6962</v>
      </c>
      <c r="C3314" s="1">
        <v>45920</v>
      </c>
    </row>
    <row r="3315" spans="1:3" x14ac:dyDescent="0.25">
      <c r="A3315" t="s">
        <v>4504</v>
      </c>
      <c r="B3315" t="s">
        <v>6962</v>
      </c>
      <c r="C3315" s="1">
        <v>45926</v>
      </c>
    </row>
    <row r="3316" spans="1:3" x14ac:dyDescent="0.25">
      <c r="A3316" t="s">
        <v>2815</v>
      </c>
      <c r="B3316" t="s">
        <v>39</v>
      </c>
      <c r="C3316" s="1"/>
    </row>
    <row r="3317" spans="1:3" x14ac:dyDescent="0.25">
      <c r="A3317" t="s">
        <v>2818</v>
      </c>
      <c r="B3317" t="s">
        <v>6962</v>
      </c>
      <c r="C3317" s="1">
        <v>45916</v>
      </c>
    </row>
    <row r="3318" spans="1:3" x14ac:dyDescent="0.25">
      <c r="A3318" t="s">
        <v>2817</v>
      </c>
      <c r="B3318" t="s">
        <v>6962</v>
      </c>
      <c r="C3318" s="1">
        <v>45923</v>
      </c>
    </row>
    <row r="3319" spans="1:3" x14ac:dyDescent="0.25">
      <c r="A3319" t="s">
        <v>2816</v>
      </c>
      <c r="B3319" t="s">
        <v>6962</v>
      </c>
      <c r="C3319" s="1">
        <v>45916</v>
      </c>
    </row>
    <row r="3320" spans="1:3" x14ac:dyDescent="0.25">
      <c r="A3320" t="s">
        <v>4505</v>
      </c>
      <c r="B3320" t="s">
        <v>6962</v>
      </c>
      <c r="C3320" s="1">
        <v>45919</v>
      </c>
    </row>
    <row r="3321" spans="1:3" x14ac:dyDescent="0.25">
      <c r="A3321" t="s">
        <v>4506</v>
      </c>
      <c r="B3321" t="s">
        <v>6962</v>
      </c>
      <c r="C3321" s="1">
        <v>45922</v>
      </c>
    </row>
    <row r="3322" spans="1:3" x14ac:dyDescent="0.25">
      <c r="A3322" t="s">
        <v>4507</v>
      </c>
      <c r="B3322" t="s">
        <v>6962</v>
      </c>
      <c r="C3322" s="1">
        <v>45918</v>
      </c>
    </row>
    <row r="3323" spans="1:3" x14ac:dyDescent="0.25">
      <c r="A3323" t="s">
        <v>4508</v>
      </c>
      <c r="B3323" t="s">
        <v>6962</v>
      </c>
      <c r="C3323" s="1">
        <v>45917</v>
      </c>
    </row>
    <row r="3324" spans="1:3" x14ac:dyDescent="0.25">
      <c r="A3324" t="s">
        <v>6934</v>
      </c>
      <c r="B3324" t="s">
        <v>6963</v>
      </c>
      <c r="C3324" s="1"/>
    </row>
    <row r="3325" spans="1:3" x14ac:dyDescent="0.25">
      <c r="A3325" t="s">
        <v>4509</v>
      </c>
      <c r="B3325" t="s">
        <v>6962</v>
      </c>
      <c r="C3325" s="1">
        <v>45919</v>
      </c>
    </row>
    <row r="3326" spans="1:3" x14ac:dyDescent="0.25">
      <c r="A3326" t="s">
        <v>4510</v>
      </c>
      <c r="B3326" t="s">
        <v>6963</v>
      </c>
      <c r="C3326" s="1"/>
    </row>
    <row r="3327" spans="1:3" x14ac:dyDescent="0.25">
      <c r="A3327" t="s">
        <v>4511</v>
      </c>
      <c r="B3327" t="s">
        <v>6962</v>
      </c>
      <c r="C3327" s="1">
        <v>45926</v>
      </c>
    </row>
    <row r="3328" spans="1:3" x14ac:dyDescent="0.25">
      <c r="A3328" t="s">
        <v>4511</v>
      </c>
      <c r="B3328" t="s">
        <v>6963</v>
      </c>
      <c r="C3328" s="1"/>
    </row>
    <row r="3329" spans="1:3" x14ac:dyDescent="0.25">
      <c r="A3329" t="s">
        <v>4512</v>
      </c>
      <c r="B3329" t="s">
        <v>6962</v>
      </c>
      <c r="C3329" s="1">
        <v>45922</v>
      </c>
    </row>
    <row r="3330" spans="1:3" x14ac:dyDescent="0.25">
      <c r="A3330" t="s">
        <v>4512</v>
      </c>
      <c r="B3330" t="s">
        <v>6962</v>
      </c>
      <c r="C3330" s="1">
        <v>45917</v>
      </c>
    </row>
    <row r="3331" spans="1:3" x14ac:dyDescent="0.25">
      <c r="A3331" t="s">
        <v>2819</v>
      </c>
      <c r="B3331" t="s">
        <v>6962</v>
      </c>
      <c r="C3331" s="1">
        <v>45917</v>
      </c>
    </row>
    <row r="3332" spans="1:3" x14ac:dyDescent="0.25">
      <c r="A3332" t="s">
        <v>4513</v>
      </c>
      <c r="B3332" t="s">
        <v>6962</v>
      </c>
      <c r="C3332" s="1">
        <v>45920</v>
      </c>
    </row>
    <row r="3333" spans="1:3" x14ac:dyDescent="0.25">
      <c r="A3333" t="s">
        <v>4516</v>
      </c>
      <c r="B3333" t="s">
        <v>6962</v>
      </c>
      <c r="C3333" s="1">
        <v>45922</v>
      </c>
    </row>
    <row r="3334" spans="1:3" x14ac:dyDescent="0.25">
      <c r="A3334" t="s">
        <v>2820</v>
      </c>
      <c r="B3334" t="s">
        <v>6963</v>
      </c>
      <c r="C3334" s="1"/>
    </row>
    <row r="3335" spans="1:3" x14ac:dyDescent="0.25">
      <c r="A3335" t="s">
        <v>4517</v>
      </c>
      <c r="B3335" t="s">
        <v>6962</v>
      </c>
      <c r="C3335" s="1">
        <v>45934</v>
      </c>
    </row>
    <row r="3336" spans="1:3" x14ac:dyDescent="0.25">
      <c r="A3336" t="s">
        <v>3187</v>
      </c>
      <c r="B3336" t="s">
        <v>6962</v>
      </c>
      <c r="C3336" s="1">
        <v>45925</v>
      </c>
    </row>
    <row r="3337" spans="1:3" x14ac:dyDescent="0.25">
      <c r="A3337" t="s">
        <v>4518</v>
      </c>
      <c r="B3337" t="s">
        <v>6962</v>
      </c>
      <c r="C3337" s="1">
        <v>45929</v>
      </c>
    </row>
    <row r="3338" spans="1:3" x14ac:dyDescent="0.25">
      <c r="A3338" t="s">
        <v>4518</v>
      </c>
      <c r="B3338" t="s">
        <v>6962</v>
      </c>
      <c r="C3338" s="1">
        <v>45946</v>
      </c>
    </row>
    <row r="3339" spans="1:3" x14ac:dyDescent="0.25">
      <c r="A3339" t="s">
        <v>3188</v>
      </c>
      <c r="B3339" t="s">
        <v>6962</v>
      </c>
      <c r="C3339" s="1">
        <v>45925</v>
      </c>
    </row>
    <row r="3340" spans="1:3" x14ac:dyDescent="0.25">
      <c r="A3340" t="s">
        <v>4522</v>
      </c>
      <c r="B3340" t="s">
        <v>6962</v>
      </c>
      <c r="C3340" s="1">
        <v>45920</v>
      </c>
    </row>
    <row r="3341" spans="1:3" x14ac:dyDescent="0.25">
      <c r="A3341" t="s">
        <v>4521</v>
      </c>
      <c r="B3341" t="s">
        <v>6962</v>
      </c>
      <c r="C3341" s="1">
        <v>45922</v>
      </c>
    </row>
    <row r="3342" spans="1:3" x14ac:dyDescent="0.25">
      <c r="A3342" t="s">
        <v>4520</v>
      </c>
      <c r="B3342" t="s">
        <v>6962</v>
      </c>
      <c r="C3342" s="1">
        <v>45921</v>
      </c>
    </row>
    <row r="3343" spans="1:3" x14ac:dyDescent="0.25">
      <c r="A3343" t="s">
        <v>4519</v>
      </c>
      <c r="B3343" t="s">
        <v>6962</v>
      </c>
      <c r="C3343" s="1">
        <v>45922</v>
      </c>
    </row>
    <row r="3344" spans="1:3" x14ac:dyDescent="0.25">
      <c r="A3344" t="s">
        <v>4525</v>
      </c>
      <c r="B3344" t="s">
        <v>39</v>
      </c>
      <c r="C3344" s="1"/>
    </row>
    <row r="3345" spans="1:3" x14ac:dyDescent="0.25">
      <c r="A3345" t="s">
        <v>2822</v>
      </c>
      <c r="B3345" t="s">
        <v>6962</v>
      </c>
      <c r="C3345" s="1">
        <v>45920</v>
      </c>
    </row>
    <row r="3346" spans="1:3" x14ac:dyDescent="0.25">
      <c r="A3346" t="s">
        <v>2821</v>
      </c>
      <c r="B3346" t="s">
        <v>39</v>
      </c>
      <c r="C3346" s="1"/>
    </row>
    <row r="3347" spans="1:3" x14ac:dyDescent="0.25">
      <c r="A3347" t="s">
        <v>4524</v>
      </c>
      <c r="B3347" t="s">
        <v>6962</v>
      </c>
      <c r="C3347" s="1">
        <v>45917</v>
      </c>
    </row>
    <row r="3348" spans="1:3" x14ac:dyDescent="0.25">
      <c r="A3348" t="s">
        <v>4524</v>
      </c>
      <c r="B3348" t="s">
        <v>6962</v>
      </c>
      <c r="C3348" s="1">
        <v>45920</v>
      </c>
    </row>
    <row r="3349" spans="1:3" x14ac:dyDescent="0.25">
      <c r="A3349" t="s">
        <v>4524</v>
      </c>
      <c r="B3349" t="s">
        <v>6962</v>
      </c>
      <c r="C3349" s="1">
        <v>45923</v>
      </c>
    </row>
    <row r="3350" spans="1:3" x14ac:dyDescent="0.25">
      <c r="A3350" t="s">
        <v>4523</v>
      </c>
      <c r="B3350" t="s">
        <v>6962</v>
      </c>
      <c r="C3350" s="1">
        <v>45923</v>
      </c>
    </row>
    <row r="3351" spans="1:3" x14ac:dyDescent="0.25">
      <c r="A3351" t="s">
        <v>4515</v>
      </c>
      <c r="B3351" t="s">
        <v>6962</v>
      </c>
      <c r="C3351" s="1">
        <v>45919</v>
      </c>
    </row>
    <row r="3352" spans="1:3" x14ac:dyDescent="0.25">
      <c r="A3352" t="s">
        <v>4529</v>
      </c>
      <c r="B3352" t="s">
        <v>6962</v>
      </c>
      <c r="C3352" s="1">
        <v>45923</v>
      </c>
    </row>
    <row r="3353" spans="1:3" x14ac:dyDescent="0.25">
      <c r="A3353" t="s">
        <v>4528</v>
      </c>
      <c r="B3353" t="s">
        <v>6962</v>
      </c>
      <c r="C3353" s="1">
        <v>45926</v>
      </c>
    </row>
    <row r="3354" spans="1:3" x14ac:dyDescent="0.25">
      <c r="A3354" t="s">
        <v>4527</v>
      </c>
      <c r="B3354" t="s">
        <v>6962</v>
      </c>
      <c r="C3354" s="1">
        <v>45922</v>
      </c>
    </row>
    <row r="3355" spans="1:3" x14ac:dyDescent="0.25">
      <c r="A3355" t="s">
        <v>2823</v>
      </c>
      <c r="B3355" t="s">
        <v>6962</v>
      </c>
      <c r="C3355" s="1">
        <v>45922</v>
      </c>
    </row>
    <row r="3356" spans="1:3" x14ac:dyDescent="0.25">
      <c r="A3356" t="s">
        <v>4526</v>
      </c>
      <c r="B3356" t="s">
        <v>6962</v>
      </c>
      <c r="C3356" s="1">
        <v>45922</v>
      </c>
    </row>
    <row r="3357" spans="1:3" x14ac:dyDescent="0.25">
      <c r="A3357" t="s">
        <v>4531</v>
      </c>
      <c r="B3357" t="s">
        <v>6962</v>
      </c>
      <c r="C3357" s="1">
        <v>45919</v>
      </c>
    </row>
    <row r="3358" spans="1:3" x14ac:dyDescent="0.25">
      <c r="A3358" t="s">
        <v>4532</v>
      </c>
      <c r="B3358" t="s">
        <v>6962</v>
      </c>
      <c r="C3358" s="1">
        <v>45927</v>
      </c>
    </row>
    <row r="3359" spans="1:3" x14ac:dyDescent="0.25">
      <c r="A3359" t="s">
        <v>4410</v>
      </c>
      <c r="B3359" t="s">
        <v>6962</v>
      </c>
      <c r="C3359" s="1">
        <v>45921</v>
      </c>
    </row>
    <row r="3360" spans="1:3" x14ac:dyDescent="0.25">
      <c r="A3360" t="s">
        <v>4410</v>
      </c>
      <c r="B3360" t="s">
        <v>6962</v>
      </c>
      <c r="C3360" s="1">
        <v>45921</v>
      </c>
    </row>
    <row r="3361" spans="1:3" x14ac:dyDescent="0.25">
      <c r="A3361" t="s">
        <v>4533</v>
      </c>
      <c r="B3361" t="s">
        <v>6962</v>
      </c>
      <c r="C3361" s="1">
        <v>45923</v>
      </c>
    </row>
    <row r="3362" spans="1:3" x14ac:dyDescent="0.25">
      <c r="A3362" t="s">
        <v>4534</v>
      </c>
      <c r="B3362" t="s">
        <v>6962</v>
      </c>
      <c r="C3362" s="1">
        <v>45926</v>
      </c>
    </row>
    <row r="3363" spans="1:3" x14ac:dyDescent="0.25">
      <c r="A3363" t="s">
        <v>4535</v>
      </c>
      <c r="B3363" t="s">
        <v>6962</v>
      </c>
      <c r="C3363" s="1">
        <v>45925</v>
      </c>
    </row>
    <row r="3364" spans="1:3" x14ac:dyDescent="0.25">
      <c r="A3364" t="s">
        <v>6935</v>
      </c>
      <c r="B3364" t="s">
        <v>6962</v>
      </c>
      <c r="C3364" s="1">
        <v>45918</v>
      </c>
    </row>
    <row r="3365" spans="1:3" x14ac:dyDescent="0.25">
      <c r="A3365" t="s">
        <v>2824</v>
      </c>
      <c r="B3365" t="s">
        <v>6962</v>
      </c>
      <c r="C3365" s="1">
        <v>45920</v>
      </c>
    </row>
    <row r="3366" spans="1:3" x14ac:dyDescent="0.25">
      <c r="A3366" t="s">
        <v>4537</v>
      </c>
      <c r="B3366" t="s">
        <v>6962</v>
      </c>
      <c r="C3366" s="1">
        <v>45918</v>
      </c>
    </row>
    <row r="3367" spans="1:3" x14ac:dyDescent="0.25">
      <c r="A3367" t="s">
        <v>4536</v>
      </c>
      <c r="B3367" t="s">
        <v>6963</v>
      </c>
      <c r="C3367" s="1"/>
    </row>
    <row r="3368" spans="1:3" x14ac:dyDescent="0.25">
      <c r="A3368" t="s">
        <v>4538</v>
      </c>
      <c r="B3368" t="s">
        <v>6962</v>
      </c>
      <c r="C3368" s="1">
        <v>45921</v>
      </c>
    </row>
    <row r="3369" spans="1:3" x14ac:dyDescent="0.25">
      <c r="A3369" t="s">
        <v>4540</v>
      </c>
      <c r="B3369" t="s">
        <v>6962</v>
      </c>
      <c r="C3369" s="1">
        <v>45921</v>
      </c>
    </row>
    <row r="3370" spans="1:3" x14ac:dyDescent="0.25">
      <c r="A3370" t="s">
        <v>2825</v>
      </c>
      <c r="B3370" t="s">
        <v>6962</v>
      </c>
      <c r="C3370" s="1">
        <v>45918</v>
      </c>
    </row>
    <row r="3371" spans="1:3" x14ac:dyDescent="0.25">
      <c r="A3371" t="s">
        <v>2826</v>
      </c>
      <c r="B3371" t="s">
        <v>6962</v>
      </c>
      <c r="C3371" s="1">
        <v>45920</v>
      </c>
    </row>
    <row r="3372" spans="1:3" x14ac:dyDescent="0.25">
      <c r="A3372" t="s">
        <v>4541</v>
      </c>
      <c r="B3372" t="s">
        <v>6962</v>
      </c>
      <c r="C3372" s="1">
        <v>45921</v>
      </c>
    </row>
    <row r="3373" spans="1:3" x14ac:dyDescent="0.25">
      <c r="A3373" t="s">
        <v>4541</v>
      </c>
      <c r="B3373" t="s">
        <v>6962</v>
      </c>
      <c r="C3373" s="1">
        <v>45933</v>
      </c>
    </row>
    <row r="3374" spans="1:3" x14ac:dyDescent="0.25">
      <c r="A3374" t="s">
        <v>4541</v>
      </c>
      <c r="B3374" t="s">
        <v>6962</v>
      </c>
      <c r="C3374" s="1">
        <v>45922</v>
      </c>
    </row>
    <row r="3375" spans="1:3" x14ac:dyDescent="0.25">
      <c r="A3375" t="s">
        <v>2827</v>
      </c>
      <c r="B3375" t="s">
        <v>6962</v>
      </c>
      <c r="C3375" s="1">
        <v>45920</v>
      </c>
    </row>
    <row r="3376" spans="1:3" x14ac:dyDescent="0.25">
      <c r="A3376" t="s">
        <v>4542</v>
      </c>
      <c r="B3376" t="s">
        <v>6963</v>
      </c>
      <c r="C3376" s="1"/>
    </row>
    <row r="3377" spans="1:3" x14ac:dyDescent="0.25">
      <c r="A3377" t="s">
        <v>4542</v>
      </c>
      <c r="B3377" t="s">
        <v>6962</v>
      </c>
      <c r="C3377" s="1">
        <v>45924</v>
      </c>
    </row>
    <row r="3378" spans="1:3" x14ac:dyDescent="0.25">
      <c r="A3378" t="s">
        <v>4542</v>
      </c>
      <c r="B3378" t="s">
        <v>6964</v>
      </c>
      <c r="C3378" s="1">
        <v>45926</v>
      </c>
    </row>
    <row r="3379" spans="1:3" x14ac:dyDescent="0.25">
      <c r="A3379" t="s">
        <v>4543</v>
      </c>
      <c r="B3379" t="s">
        <v>6962</v>
      </c>
      <c r="C3379" s="1">
        <v>45922</v>
      </c>
    </row>
    <row r="3380" spans="1:3" x14ac:dyDescent="0.25">
      <c r="A3380" t="s">
        <v>4544</v>
      </c>
      <c r="B3380" t="s">
        <v>39</v>
      </c>
      <c r="C3380" s="1"/>
    </row>
    <row r="3381" spans="1:3" x14ac:dyDescent="0.25">
      <c r="A3381" t="s">
        <v>4545</v>
      </c>
      <c r="B3381" t="s">
        <v>6962</v>
      </c>
      <c r="C3381" s="1">
        <v>45922</v>
      </c>
    </row>
    <row r="3382" spans="1:3" x14ac:dyDescent="0.25">
      <c r="A3382" t="s">
        <v>4546</v>
      </c>
      <c r="B3382" t="s">
        <v>6962</v>
      </c>
      <c r="C3382" s="1">
        <v>45920</v>
      </c>
    </row>
    <row r="3383" spans="1:3" x14ac:dyDescent="0.25">
      <c r="A3383" t="s">
        <v>4547</v>
      </c>
      <c r="B3383" t="s">
        <v>6962</v>
      </c>
      <c r="C3383" s="1">
        <v>45926</v>
      </c>
    </row>
    <row r="3384" spans="1:3" x14ac:dyDescent="0.25">
      <c r="A3384" t="s">
        <v>4548</v>
      </c>
      <c r="B3384" t="s">
        <v>6962</v>
      </c>
      <c r="C3384" s="1">
        <v>45922</v>
      </c>
    </row>
    <row r="3385" spans="1:3" x14ac:dyDescent="0.25">
      <c r="A3385" t="s">
        <v>4551</v>
      </c>
      <c r="B3385" t="s">
        <v>6962</v>
      </c>
      <c r="C3385" s="1">
        <v>45922</v>
      </c>
    </row>
    <row r="3386" spans="1:3" x14ac:dyDescent="0.25">
      <c r="A3386" t="s">
        <v>4550</v>
      </c>
      <c r="B3386" t="s">
        <v>6962</v>
      </c>
      <c r="C3386" s="1">
        <v>45926</v>
      </c>
    </row>
    <row r="3387" spans="1:3" x14ac:dyDescent="0.25">
      <c r="A3387" t="s">
        <v>4549</v>
      </c>
      <c r="B3387" t="s">
        <v>6962</v>
      </c>
      <c r="C3387" s="1">
        <v>45922</v>
      </c>
    </row>
    <row r="3388" spans="1:3" x14ac:dyDescent="0.25">
      <c r="A3388" t="s">
        <v>2828</v>
      </c>
      <c r="B3388" t="s">
        <v>6962</v>
      </c>
      <c r="C3388" s="1">
        <v>45918</v>
      </c>
    </row>
    <row r="3389" spans="1:3" x14ac:dyDescent="0.25">
      <c r="A3389" t="s">
        <v>4552</v>
      </c>
      <c r="B3389" t="s">
        <v>6962</v>
      </c>
      <c r="C3389" s="1">
        <v>45925</v>
      </c>
    </row>
    <row r="3390" spans="1:3" x14ac:dyDescent="0.25">
      <c r="A3390" t="s">
        <v>4553</v>
      </c>
      <c r="B3390" t="s">
        <v>6962</v>
      </c>
      <c r="C3390" s="1">
        <v>45920</v>
      </c>
    </row>
    <row r="3391" spans="1:3" x14ac:dyDescent="0.25">
      <c r="A3391" t="s">
        <v>2829</v>
      </c>
      <c r="B3391" t="s">
        <v>6962</v>
      </c>
      <c r="C3391" s="1">
        <v>45920</v>
      </c>
    </row>
    <row r="3392" spans="1:3" x14ac:dyDescent="0.25">
      <c r="A3392" t="s">
        <v>4554</v>
      </c>
      <c r="B3392" t="s">
        <v>6962</v>
      </c>
      <c r="C3392" s="1">
        <v>45925</v>
      </c>
    </row>
    <row r="3393" spans="1:3" x14ac:dyDescent="0.25">
      <c r="A3393" t="s">
        <v>4557</v>
      </c>
      <c r="B3393" t="s">
        <v>6962</v>
      </c>
      <c r="C3393" s="1">
        <v>45926</v>
      </c>
    </row>
    <row r="3394" spans="1:3" x14ac:dyDescent="0.25">
      <c r="A3394" t="s">
        <v>4556</v>
      </c>
      <c r="B3394" t="s">
        <v>6962</v>
      </c>
      <c r="C3394" s="1">
        <v>45925</v>
      </c>
    </row>
    <row r="3395" spans="1:3" x14ac:dyDescent="0.25">
      <c r="A3395" t="s">
        <v>4555</v>
      </c>
      <c r="B3395" t="s">
        <v>6962</v>
      </c>
      <c r="C3395" s="1">
        <v>45924</v>
      </c>
    </row>
    <row r="3396" spans="1:3" x14ac:dyDescent="0.25">
      <c r="A3396" t="s">
        <v>4558</v>
      </c>
      <c r="B3396" t="s">
        <v>6962</v>
      </c>
      <c r="C3396" s="1">
        <v>45929</v>
      </c>
    </row>
    <row r="3397" spans="1:3" x14ac:dyDescent="0.25">
      <c r="A3397" t="s">
        <v>4558</v>
      </c>
      <c r="B3397" t="s">
        <v>6962</v>
      </c>
      <c r="C3397" s="1">
        <v>45922</v>
      </c>
    </row>
    <row r="3398" spans="1:3" x14ac:dyDescent="0.25">
      <c r="A3398" t="s">
        <v>4558</v>
      </c>
      <c r="B3398" t="s">
        <v>6962</v>
      </c>
      <c r="C3398" s="1">
        <v>45922</v>
      </c>
    </row>
    <row r="3399" spans="1:3" x14ac:dyDescent="0.25">
      <c r="A3399" t="s">
        <v>4558</v>
      </c>
      <c r="B3399" t="s">
        <v>6962</v>
      </c>
      <c r="C3399" s="1">
        <v>45922</v>
      </c>
    </row>
    <row r="3400" spans="1:3" x14ac:dyDescent="0.25">
      <c r="A3400" t="s">
        <v>4558</v>
      </c>
      <c r="B3400" t="s">
        <v>6962</v>
      </c>
      <c r="C3400" s="1">
        <v>45924</v>
      </c>
    </row>
    <row r="3401" spans="1:3" x14ac:dyDescent="0.25">
      <c r="A3401" t="s">
        <v>4559</v>
      </c>
      <c r="B3401" t="s">
        <v>6962</v>
      </c>
      <c r="C3401" s="1">
        <v>45923</v>
      </c>
    </row>
    <row r="3402" spans="1:3" x14ac:dyDescent="0.25">
      <c r="A3402" t="s">
        <v>4560</v>
      </c>
      <c r="B3402" t="s">
        <v>6962</v>
      </c>
      <c r="C3402" s="1">
        <v>45924</v>
      </c>
    </row>
    <row r="3403" spans="1:3" x14ac:dyDescent="0.25">
      <c r="A3403" t="s">
        <v>4563</v>
      </c>
      <c r="B3403" t="s">
        <v>6962</v>
      </c>
      <c r="C3403" s="1">
        <v>45919</v>
      </c>
    </row>
    <row r="3404" spans="1:3" x14ac:dyDescent="0.25">
      <c r="A3404" t="s">
        <v>4562</v>
      </c>
      <c r="B3404" t="s">
        <v>6963</v>
      </c>
      <c r="C3404" s="1"/>
    </row>
    <row r="3405" spans="1:3" x14ac:dyDescent="0.25">
      <c r="A3405" t="s">
        <v>4561</v>
      </c>
      <c r="B3405" t="s">
        <v>6962</v>
      </c>
      <c r="C3405" s="1">
        <v>45922</v>
      </c>
    </row>
    <row r="3406" spans="1:3" x14ac:dyDescent="0.25">
      <c r="A3406" t="s">
        <v>3189</v>
      </c>
      <c r="B3406" t="s">
        <v>6962</v>
      </c>
      <c r="C3406" s="1">
        <v>45929</v>
      </c>
    </row>
    <row r="3407" spans="1:3" x14ac:dyDescent="0.25">
      <c r="A3407" t="s">
        <v>2831</v>
      </c>
      <c r="B3407" t="s">
        <v>6962</v>
      </c>
      <c r="C3407" s="1">
        <v>45925</v>
      </c>
    </row>
    <row r="3408" spans="1:3" x14ac:dyDescent="0.25">
      <c r="A3408" t="s">
        <v>4564</v>
      </c>
      <c r="B3408" t="s">
        <v>6962</v>
      </c>
      <c r="C3408" s="1">
        <v>45926</v>
      </c>
    </row>
    <row r="3409" spans="1:3" x14ac:dyDescent="0.25">
      <c r="A3409" t="s">
        <v>2832</v>
      </c>
      <c r="B3409" t="s">
        <v>39</v>
      </c>
      <c r="C3409" s="1"/>
    </row>
    <row r="3410" spans="1:3" x14ac:dyDescent="0.25">
      <c r="A3410" t="s">
        <v>4565</v>
      </c>
      <c r="B3410" t="s">
        <v>6962</v>
      </c>
      <c r="C3410" s="1">
        <v>45926</v>
      </c>
    </row>
    <row r="3411" spans="1:3" x14ac:dyDescent="0.25">
      <c r="A3411" t="s">
        <v>4566</v>
      </c>
      <c r="B3411" t="s">
        <v>6962</v>
      </c>
      <c r="C3411" s="1">
        <v>45924</v>
      </c>
    </row>
    <row r="3412" spans="1:3" x14ac:dyDescent="0.25">
      <c r="A3412" t="s">
        <v>4567</v>
      </c>
      <c r="B3412" t="s">
        <v>6962</v>
      </c>
      <c r="C3412" s="1">
        <v>45926</v>
      </c>
    </row>
    <row r="3413" spans="1:3" x14ac:dyDescent="0.25">
      <c r="A3413" t="s">
        <v>4568</v>
      </c>
      <c r="B3413" t="s">
        <v>6962</v>
      </c>
      <c r="C3413" s="1">
        <v>45922</v>
      </c>
    </row>
    <row r="3414" spans="1:3" x14ac:dyDescent="0.25">
      <c r="A3414" t="s">
        <v>4568</v>
      </c>
      <c r="B3414" t="s">
        <v>6962</v>
      </c>
      <c r="C3414" s="1">
        <v>45922</v>
      </c>
    </row>
    <row r="3415" spans="1:3" x14ac:dyDescent="0.25">
      <c r="A3415" t="s">
        <v>4569</v>
      </c>
      <c r="B3415" t="s">
        <v>6962</v>
      </c>
      <c r="C3415" s="1">
        <v>45927</v>
      </c>
    </row>
    <row r="3416" spans="1:3" x14ac:dyDescent="0.25">
      <c r="A3416" t="s">
        <v>4573</v>
      </c>
      <c r="B3416" t="s">
        <v>6962</v>
      </c>
      <c r="C3416" s="1">
        <v>45929</v>
      </c>
    </row>
    <row r="3417" spans="1:3" x14ac:dyDescent="0.25">
      <c r="A3417" t="s">
        <v>4572</v>
      </c>
      <c r="B3417" t="s">
        <v>6962</v>
      </c>
      <c r="C3417" s="1">
        <v>45927</v>
      </c>
    </row>
    <row r="3418" spans="1:3" x14ac:dyDescent="0.25">
      <c r="A3418" t="s">
        <v>4571</v>
      </c>
      <c r="B3418" t="s">
        <v>6962</v>
      </c>
      <c r="C3418" s="1">
        <v>45926</v>
      </c>
    </row>
    <row r="3419" spans="1:3" x14ac:dyDescent="0.25">
      <c r="A3419" t="s">
        <v>4571</v>
      </c>
      <c r="B3419" t="s">
        <v>6962</v>
      </c>
      <c r="C3419" s="1">
        <v>45922</v>
      </c>
    </row>
    <row r="3420" spans="1:3" x14ac:dyDescent="0.25">
      <c r="A3420" t="s">
        <v>4570</v>
      </c>
      <c r="B3420" t="s">
        <v>6962</v>
      </c>
      <c r="C3420" s="1">
        <v>45926</v>
      </c>
    </row>
    <row r="3421" spans="1:3" x14ac:dyDescent="0.25">
      <c r="A3421" t="s">
        <v>3073</v>
      </c>
      <c r="B3421" t="s">
        <v>6962</v>
      </c>
      <c r="C3421" s="1">
        <v>45930</v>
      </c>
    </row>
    <row r="3422" spans="1:3" x14ac:dyDescent="0.25">
      <c r="A3422" t="s">
        <v>4574</v>
      </c>
      <c r="B3422" t="s">
        <v>6962</v>
      </c>
      <c r="C3422" s="1">
        <v>45926</v>
      </c>
    </row>
    <row r="3423" spans="1:3" x14ac:dyDescent="0.25">
      <c r="A3423" t="s">
        <v>4576</v>
      </c>
      <c r="B3423" t="s">
        <v>39</v>
      </c>
      <c r="C3423" s="1"/>
    </row>
    <row r="3424" spans="1:3" x14ac:dyDescent="0.25">
      <c r="A3424" t="s">
        <v>4575</v>
      </c>
      <c r="B3424" t="s">
        <v>6962</v>
      </c>
      <c r="C3424" s="1">
        <v>45927</v>
      </c>
    </row>
    <row r="3425" spans="1:3" x14ac:dyDescent="0.25">
      <c r="A3425" t="s">
        <v>4577</v>
      </c>
      <c r="B3425" t="s">
        <v>6962</v>
      </c>
      <c r="C3425" s="1">
        <v>45926</v>
      </c>
    </row>
    <row r="3426" spans="1:3" x14ac:dyDescent="0.25">
      <c r="A3426" t="s">
        <v>4578</v>
      </c>
      <c r="B3426" t="s">
        <v>6962</v>
      </c>
      <c r="C3426" s="1">
        <v>45934</v>
      </c>
    </row>
    <row r="3427" spans="1:3" x14ac:dyDescent="0.25">
      <c r="A3427" t="s">
        <v>4579</v>
      </c>
      <c r="B3427" t="s">
        <v>6962</v>
      </c>
      <c r="C3427" s="1">
        <v>45926</v>
      </c>
    </row>
    <row r="3428" spans="1:3" x14ac:dyDescent="0.25">
      <c r="A3428" t="s">
        <v>4580</v>
      </c>
      <c r="B3428" t="s">
        <v>6962</v>
      </c>
      <c r="C3428" s="1">
        <v>45924</v>
      </c>
    </row>
    <row r="3429" spans="1:3" x14ac:dyDescent="0.25">
      <c r="A3429" t="s">
        <v>4583</v>
      </c>
      <c r="B3429" t="s">
        <v>6962</v>
      </c>
      <c r="C3429" s="1">
        <v>45920</v>
      </c>
    </row>
    <row r="3430" spans="1:3" x14ac:dyDescent="0.25">
      <c r="A3430" t="s">
        <v>4582</v>
      </c>
      <c r="B3430" t="s">
        <v>6962</v>
      </c>
      <c r="C3430" s="1">
        <v>45920</v>
      </c>
    </row>
    <row r="3431" spans="1:3" x14ac:dyDescent="0.25">
      <c r="A3431" t="s">
        <v>4581</v>
      </c>
      <c r="B3431" t="s">
        <v>6962</v>
      </c>
      <c r="C3431" s="1">
        <v>45930</v>
      </c>
    </row>
    <row r="3432" spans="1:3" x14ac:dyDescent="0.25">
      <c r="A3432" t="s">
        <v>4584</v>
      </c>
      <c r="B3432" t="s">
        <v>6962</v>
      </c>
      <c r="C3432" s="1">
        <v>45929</v>
      </c>
    </row>
    <row r="3433" spans="1:3" x14ac:dyDescent="0.25">
      <c r="A3433" t="s">
        <v>4585</v>
      </c>
      <c r="B3433" t="s">
        <v>6962</v>
      </c>
      <c r="C3433" s="1">
        <v>45926</v>
      </c>
    </row>
    <row r="3434" spans="1:3" x14ac:dyDescent="0.25">
      <c r="A3434" t="s">
        <v>4586</v>
      </c>
      <c r="B3434" t="s">
        <v>6962</v>
      </c>
      <c r="C3434" s="1">
        <v>45930</v>
      </c>
    </row>
    <row r="3435" spans="1:3" x14ac:dyDescent="0.25">
      <c r="A3435" t="s">
        <v>3127</v>
      </c>
      <c r="B3435" t="s">
        <v>6962</v>
      </c>
      <c r="C3435" s="1">
        <v>45921</v>
      </c>
    </row>
    <row r="3436" spans="1:3" x14ac:dyDescent="0.25">
      <c r="A3436" t="s">
        <v>3127</v>
      </c>
      <c r="B3436" t="s">
        <v>6962</v>
      </c>
      <c r="C3436" s="1">
        <v>45921</v>
      </c>
    </row>
    <row r="3437" spans="1:3" x14ac:dyDescent="0.25">
      <c r="A3437" t="s">
        <v>4589</v>
      </c>
      <c r="B3437" t="s">
        <v>6962</v>
      </c>
      <c r="C3437" s="1">
        <v>45926</v>
      </c>
    </row>
    <row r="3438" spans="1:3" x14ac:dyDescent="0.25">
      <c r="A3438" t="s">
        <v>4588</v>
      </c>
      <c r="B3438" t="s">
        <v>6962</v>
      </c>
      <c r="C3438" s="1">
        <v>45923</v>
      </c>
    </row>
    <row r="3439" spans="1:3" x14ac:dyDescent="0.25">
      <c r="A3439" t="s">
        <v>4587</v>
      </c>
      <c r="B3439" t="s">
        <v>6962</v>
      </c>
      <c r="C3439" s="1">
        <v>45923</v>
      </c>
    </row>
    <row r="3440" spans="1:3" x14ac:dyDescent="0.25">
      <c r="A3440" t="s">
        <v>4590</v>
      </c>
      <c r="B3440" t="s">
        <v>6962</v>
      </c>
      <c r="C3440" s="1">
        <v>45933</v>
      </c>
    </row>
    <row r="3441" spans="1:3" x14ac:dyDescent="0.25">
      <c r="A3441" t="s">
        <v>2834</v>
      </c>
      <c r="B3441" t="s">
        <v>6962</v>
      </c>
      <c r="C3441" s="1">
        <v>45926</v>
      </c>
    </row>
    <row r="3442" spans="1:3" x14ac:dyDescent="0.25">
      <c r="A3442" t="s">
        <v>4591</v>
      </c>
      <c r="B3442" t="s">
        <v>6962</v>
      </c>
      <c r="C3442" s="1">
        <v>45929</v>
      </c>
    </row>
    <row r="3443" spans="1:3" x14ac:dyDescent="0.25">
      <c r="A3443" t="s">
        <v>2835</v>
      </c>
      <c r="B3443" t="s">
        <v>6962</v>
      </c>
      <c r="C3443" s="1">
        <v>45926</v>
      </c>
    </row>
    <row r="3444" spans="1:3" x14ac:dyDescent="0.25">
      <c r="A3444" t="s">
        <v>2837</v>
      </c>
      <c r="B3444" t="s">
        <v>6962</v>
      </c>
      <c r="C3444" s="1">
        <v>45936</v>
      </c>
    </row>
    <row r="3445" spans="1:3" x14ac:dyDescent="0.25">
      <c r="A3445" t="s">
        <v>2836</v>
      </c>
      <c r="B3445" t="s">
        <v>39</v>
      </c>
      <c r="C3445" s="1"/>
    </row>
    <row r="3446" spans="1:3" x14ac:dyDescent="0.25">
      <c r="A3446" t="s">
        <v>4593</v>
      </c>
      <c r="B3446" t="s">
        <v>6962</v>
      </c>
      <c r="C3446" s="1">
        <v>45926</v>
      </c>
    </row>
    <row r="3447" spans="1:3" x14ac:dyDescent="0.25">
      <c r="A3447" t="s">
        <v>6936</v>
      </c>
      <c r="B3447" t="s">
        <v>6962</v>
      </c>
      <c r="C3447" s="1"/>
    </row>
    <row r="3448" spans="1:3" x14ac:dyDescent="0.25">
      <c r="A3448" t="s">
        <v>4595</v>
      </c>
      <c r="B3448" t="s">
        <v>6962</v>
      </c>
      <c r="C3448" s="1">
        <v>45926</v>
      </c>
    </row>
    <row r="3449" spans="1:3" x14ac:dyDescent="0.25">
      <c r="A3449" t="s">
        <v>4596</v>
      </c>
      <c r="B3449" t="s">
        <v>6962</v>
      </c>
      <c r="C3449" s="1">
        <v>45926</v>
      </c>
    </row>
    <row r="3450" spans="1:3" x14ac:dyDescent="0.25">
      <c r="A3450" t="s">
        <v>3190</v>
      </c>
      <c r="B3450" t="s">
        <v>6962</v>
      </c>
      <c r="C3450" s="1">
        <v>45929</v>
      </c>
    </row>
    <row r="3451" spans="1:3" x14ac:dyDescent="0.25">
      <c r="A3451" t="s">
        <v>4597</v>
      </c>
      <c r="B3451" t="s">
        <v>6962</v>
      </c>
      <c r="C3451" s="1">
        <v>45930</v>
      </c>
    </row>
    <row r="3452" spans="1:3" x14ac:dyDescent="0.25">
      <c r="A3452" t="s">
        <v>4598</v>
      </c>
      <c r="B3452" t="s">
        <v>6962</v>
      </c>
      <c r="C3452" s="1">
        <v>45926</v>
      </c>
    </row>
    <row r="3453" spans="1:3" x14ac:dyDescent="0.25">
      <c r="A3453" t="s">
        <v>2830</v>
      </c>
      <c r="B3453" t="s">
        <v>6962</v>
      </c>
      <c r="C3453" s="1">
        <v>45924</v>
      </c>
    </row>
    <row r="3454" spans="1:3" x14ac:dyDescent="0.25">
      <c r="A3454" t="s">
        <v>3191</v>
      </c>
      <c r="B3454" t="s">
        <v>6962</v>
      </c>
      <c r="C3454" s="1">
        <v>45929</v>
      </c>
    </row>
    <row r="3455" spans="1:3" x14ac:dyDescent="0.25">
      <c r="A3455" t="s">
        <v>4604</v>
      </c>
      <c r="B3455" t="s">
        <v>6962</v>
      </c>
      <c r="C3455" s="1">
        <v>45934</v>
      </c>
    </row>
    <row r="3456" spans="1:3" x14ac:dyDescent="0.25">
      <c r="A3456" t="s">
        <v>4603</v>
      </c>
      <c r="B3456" t="s">
        <v>6962</v>
      </c>
      <c r="C3456" s="1">
        <v>45926</v>
      </c>
    </row>
    <row r="3457" spans="1:3" x14ac:dyDescent="0.25">
      <c r="A3457" t="s">
        <v>4602</v>
      </c>
      <c r="B3457" t="s">
        <v>6962</v>
      </c>
      <c r="C3457" s="1">
        <v>45938</v>
      </c>
    </row>
    <row r="3458" spans="1:3" x14ac:dyDescent="0.25">
      <c r="A3458" t="s">
        <v>4601</v>
      </c>
      <c r="B3458" t="s">
        <v>6962</v>
      </c>
      <c r="C3458" s="1">
        <v>45933</v>
      </c>
    </row>
    <row r="3459" spans="1:3" x14ac:dyDescent="0.25">
      <c r="A3459" t="s">
        <v>2838</v>
      </c>
      <c r="B3459" t="s">
        <v>39</v>
      </c>
      <c r="C3459" s="1"/>
    </row>
    <row r="3460" spans="1:3" x14ac:dyDescent="0.25">
      <c r="A3460" t="s">
        <v>4605</v>
      </c>
      <c r="B3460" t="s">
        <v>39</v>
      </c>
      <c r="C3460" s="1"/>
    </row>
    <row r="3461" spans="1:3" x14ac:dyDescent="0.25">
      <c r="A3461" t="s">
        <v>4607</v>
      </c>
      <c r="B3461" t="s">
        <v>6962</v>
      </c>
      <c r="C3461" s="1">
        <v>45930</v>
      </c>
    </row>
    <row r="3462" spans="1:3" x14ac:dyDescent="0.25">
      <c r="A3462" t="s">
        <v>4608</v>
      </c>
      <c r="B3462" t="s">
        <v>6962</v>
      </c>
      <c r="C3462" s="1">
        <v>45927</v>
      </c>
    </row>
    <row r="3463" spans="1:3" x14ac:dyDescent="0.25">
      <c r="A3463" t="s">
        <v>4609</v>
      </c>
      <c r="B3463" t="s">
        <v>6962</v>
      </c>
      <c r="C3463" s="1">
        <v>45927</v>
      </c>
    </row>
    <row r="3464" spans="1:3" x14ac:dyDescent="0.25">
      <c r="A3464" t="s">
        <v>4609</v>
      </c>
      <c r="B3464" t="s">
        <v>6962</v>
      </c>
      <c r="C3464" s="1">
        <v>45927</v>
      </c>
    </row>
    <row r="3465" spans="1:3" x14ac:dyDescent="0.25">
      <c r="A3465" t="s">
        <v>4609</v>
      </c>
      <c r="B3465" t="s">
        <v>6962</v>
      </c>
      <c r="C3465" s="1">
        <v>45927</v>
      </c>
    </row>
    <row r="3466" spans="1:3" x14ac:dyDescent="0.25">
      <c r="A3466" t="s">
        <v>4610</v>
      </c>
      <c r="B3466" t="s">
        <v>6962</v>
      </c>
      <c r="C3466" s="1">
        <v>45927</v>
      </c>
    </row>
    <row r="3467" spans="1:3" x14ac:dyDescent="0.25">
      <c r="A3467" t="s">
        <v>4611</v>
      </c>
      <c r="B3467" t="s">
        <v>6962</v>
      </c>
      <c r="C3467" s="1">
        <v>45927</v>
      </c>
    </row>
    <row r="3468" spans="1:3" x14ac:dyDescent="0.25">
      <c r="A3468" t="s">
        <v>4612</v>
      </c>
      <c r="B3468" t="s">
        <v>6962</v>
      </c>
      <c r="C3468" s="1">
        <v>45930</v>
      </c>
    </row>
    <row r="3469" spans="1:3" x14ac:dyDescent="0.25">
      <c r="A3469" t="s">
        <v>4613</v>
      </c>
      <c r="B3469" t="s">
        <v>6962</v>
      </c>
      <c r="C3469" s="1">
        <v>45929</v>
      </c>
    </row>
    <row r="3470" spans="1:3" x14ac:dyDescent="0.25">
      <c r="A3470" t="s">
        <v>4613</v>
      </c>
      <c r="B3470" t="s">
        <v>6962</v>
      </c>
      <c r="C3470" s="1">
        <v>45930</v>
      </c>
    </row>
    <row r="3471" spans="1:3" x14ac:dyDescent="0.25">
      <c r="A3471" t="s">
        <v>2839</v>
      </c>
      <c r="B3471" t="s">
        <v>6962</v>
      </c>
      <c r="C3471" s="1">
        <v>45933</v>
      </c>
    </row>
    <row r="3472" spans="1:3" x14ac:dyDescent="0.25">
      <c r="A3472" t="s">
        <v>2840</v>
      </c>
      <c r="B3472" t="s">
        <v>6964</v>
      </c>
      <c r="C3472" s="1">
        <v>45934</v>
      </c>
    </row>
    <row r="3473" spans="1:3" x14ac:dyDescent="0.25">
      <c r="A3473" t="s">
        <v>4614</v>
      </c>
      <c r="B3473" t="s">
        <v>6962</v>
      </c>
      <c r="C3473" s="1">
        <v>45938</v>
      </c>
    </row>
    <row r="3474" spans="1:3" x14ac:dyDescent="0.25">
      <c r="A3474" t="s">
        <v>4614</v>
      </c>
      <c r="B3474" t="s">
        <v>6962</v>
      </c>
      <c r="C3474" s="1">
        <v>45929</v>
      </c>
    </row>
    <row r="3475" spans="1:3" x14ac:dyDescent="0.25">
      <c r="A3475" t="s">
        <v>4614</v>
      </c>
      <c r="B3475" t="s">
        <v>6962</v>
      </c>
      <c r="C3475" s="1">
        <v>45933</v>
      </c>
    </row>
    <row r="3476" spans="1:3" x14ac:dyDescent="0.25">
      <c r="A3476" t="s">
        <v>4614</v>
      </c>
      <c r="B3476" t="s">
        <v>6962</v>
      </c>
      <c r="C3476" s="1">
        <v>45933</v>
      </c>
    </row>
    <row r="3477" spans="1:3" x14ac:dyDescent="0.25">
      <c r="A3477" t="s">
        <v>4614</v>
      </c>
      <c r="B3477" t="s">
        <v>6962</v>
      </c>
      <c r="C3477" s="1">
        <v>45929</v>
      </c>
    </row>
    <row r="3478" spans="1:3" x14ac:dyDescent="0.25">
      <c r="A3478" t="s">
        <v>4615</v>
      </c>
      <c r="B3478" t="s">
        <v>6962</v>
      </c>
      <c r="C3478" s="1">
        <v>45933</v>
      </c>
    </row>
    <row r="3479" spans="1:3" x14ac:dyDescent="0.25">
      <c r="A3479" t="s">
        <v>2841</v>
      </c>
      <c r="B3479" t="s">
        <v>6962</v>
      </c>
      <c r="C3479" s="1">
        <v>45934</v>
      </c>
    </row>
    <row r="3480" spans="1:3" x14ac:dyDescent="0.25">
      <c r="A3480" t="s">
        <v>4616</v>
      </c>
      <c r="B3480" t="s">
        <v>6962</v>
      </c>
      <c r="C3480" s="1">
        <v>45930</v>
      </c>
    </row>
    <row r="3481" spans="1:3" x14ac:dyDescent="0.25">
      <c r="A3481" t="s">
        <v>4616</v>
      </c>
      <c r="B3481" t="s">
        <v>6962</v>
      </c>
      <c r="C3481" s="1">
        <v>45933</v>
      </c>
    </row>
    <row r="3482" spans="1:3" x14ac:dyDescent="0.25">
      <c r="A3482" t="s">
        <v>4617</v>
      </c>
      <c r="B3482" t="s">
        <v>6962</v>
      </c>
      <c r="C3482" s="1">
        <v>45929</v>
      </c>
    </row>
    <row r="3483" spans="1:3" x14ac:dyDescent="0.25">
      <c r="A3483" t="s">
        <v>4618</v>
      </c>
      <c r="B3483" t="s">
        <v>6962</v>
      </c>
      <c r="C3483" s="1">
        <v>45930</v>
      </c>
    </row>
    <row r="3484" spans="1:3" x14ac:dyDescent="0.25">
      <c r="A3484" t="s">
        <v>4619</v>
      </c>
      <c r="B3484" t="s">
        <v>6962</v>
      </c>
      <c r="C3484" s="1">
        <v>45930</v>
      </c>
    </row>
    <row r="3485" spans="1:3" x14ac:dyDescent="0.25">
      <c r="A3485" t="s">
        <v>4620</v>
      </c>
      <c r="B3485" t="s">
        <v>6962</v>
      </c>
      <c r="C3485" s="1">
        <v>45929</v>
      </c>
    </row>
    <row r="3486" spans="1:3" x14ac:dyDescent="0.25">
      <c r="A3486" t="s">
        <v>4621</v>
      </c>
      <c r="B3486" t="s">
        <v>6962</v>
      </c>
      <c r="C3486" s="1">
        <v>45933</v>
      </c>
    </row>
    <row r="3487" spans="1:3" x14ac:dyDescent="0.25">
      <c r="A3487" t="s">
        <v>4622</v>
      </c>
      <c r="B3487" t="s">
        <v>6962</v>
      </c>
      <c r="C3487" s="1">
        <v>45936</v>
      </c>
    </row>
    <row r="3488" spans="1:3" x14ac:dyDescent="0.25">
      <c r="A3488" t="s">
        <v>4624</v>
      </c>
      <c r="B3488" t="s">
        <v>6962</v>
      </c>
      <c r="C3488" s="1">
        <v>45934</v>
      </c>
    </row>
    <row r="3489" spans="1:3" x14ac:dyDescent="0.25">
      <c r="A3489" t="s">
        <v>2842</v>
      </c>
      <c r="B3489" t="s">
        <v>6962</v>
      </c>
      <c r="C3489" s="1">
        <v>45933</v>
      </c>
    </row>
    <row r="3490" spans="1:3" x14ac:dyDescent="0.25">
      <c r="A3490" t="s">
        <v>4625</v>
      </c>
      <c r="B3490" t="s">
        <v>6962</v>
      </c>
      <c r="C3490" s="1">
        <v>45933</v>
      </c>
    </row>
    <row r="3491" spans="1:3" x14ac:dyDescent="0.25">
      <c r="A3491" t="s">
        <v>2843</v>
      </c>
      <c r="B3491" t="s">
        <v>39</v>
      </c>
      <c r="C3491" s="1"/>
    </row>
    <row r="3492" spans="1:3" x14ac:dyDescent="0.25">
      <c r="A3492" t="s">
        <v>4626</v>
      </c>
      <c r="B3492" t="s">
        <v>6962</v>
      </c>
      <c r="C3492" s="1">
        <v>45934</v>
      </c>
    </row>
    <row r="3493" spans="1:3" x14ac:dyDescent="0.25">
      <c r="A3493" t="s">
        <v>4627</v>
      </c>
      <c r="B3493" t="s">
        <v>6962</v>
      </c>
      <c r="C3493" s="1">
        <v>45936</v>
      </c>
    </row>
    <row r="3494" spans="1:3" x14ac:dyDescent="0.25">
      <c r="A3494" t="s">
        <v>4631</v>
      </c>
      <c r="B3494" t="s">
        <v>6962</v>
      </c>
      <c r="C3494" s="1">
        <v>45934</v>
      </c>
    </row>
    <row r="3495" spans="1:3" x14ac:dyDescent="0.25">
      <c r="A3495" t="s">
        <v>4630</v>
      </c>
      <c r="B3495" t="s">
        <v>6962</v>
      </c>
      <c r="C3495" s="1">
        <v>45938</v>
      </c>
    </row>
    <row r="3496" spans="1:3" x14ac:dyDescent="0.25">
      <c r="A3496" t="s">
        <v>4629</v>
      </c>
      <c r="B3496" t="s">
        <v>6962</v>
      </c>
      <c r="C3496" s="1">
        <v>45934</v>
      </c>
    </row>
    <row r="3497" spans="1:3" x14ac:dyDescent="0.25">
      <c r="A3497" t="s">
        <v>4628</v>
      </c>
      <c r="B3497" t="s">
        <v>6962</v>
      </c>
      <c r="C3497" s="1">
        <v>45943</v>
      </c>
    </row>
    <row r="3498" spans="1:3" x14ac:dyDescent="0.25">
      <c r="A3498" t="s">
        <v>4632</v>
      </c>
      <c r="B3498" t="s">
        <v>6962</v>
      </c>
      <c r="C3498" s="1">
        <v>45930</v>
      </c>
    </row>
    <row r="3499" spans="1:3" x14ac:dyDescent="0.25">
      <c r="A3499" t="s">
        <v>4635</v>
      </c>
      <c r="B3499" t="s">
        <v>6962</v>
      </c>
      <c r="C3499" s="1">
        <v>45931</v>
      </c>
    </row>
    <row r="3500" spans="1:3" x14ac:dyDescent="0.25">
      <c r="A3500" t="s">
        <v>4634</v>
      </c>
      <c r="B3500" t="s">
        <v>6962</v>
      </c>
      <c r="C3500" s="1">
        <v>45933</v>
      </c>
    </row>
    <row r="3501" spans="1:3" x14ac:dyDescent="0.25">
      <c r="A3501" t="s">
        <v>4633</v>
      </c>
      <c r="B3501" t="s">
        <v>6962</v>
      </c>
      <c r="C3501" s="1">
        <v>45938</v>
      </c>
    </row>
    <row r="3502" spans="1:3" x14ac:dyDescent="0.25">
      <c r="A3502" t="s">
        <v>4633</v>
      </c>
      <c r="B3502" t="s">
        <v>6962</v>
      </c>
      <c r="C3502" s="1">
        <v>45931</v>
      </c>
    </row>
    <row r="3503" spans="1:3" x14ac:dyDescent="0.25">
      <c r="A3503" t="s">
        <v>4636</v>
      </c>
      <c r="B3503" t="s">
        <v>6962</v>
      </c>
      <c r="C3503" s="1">
        <v>45935</v>
      </c>
    </row>
    <row r="3504" spans="1:3" x14ac:dyDescent="0.25">
      <c r="A3504" t="s">
        <v>3127</v>
      </c>
      <c r="B3504" t="s">
        <v>6962</v>
      </c>
      <c r="C3504" s="1">
        <v>45930</v>
      </c>
    </row>
    <row r="3505" spans="1:3" x14ac:dyDescent="0.25">
      <c r="A3505" t="s">
        <v>4637</v>
      </c>
      <c r="B3505" t="s">
        <v>6962</v>
      </c>
      <c r="C3505" s="1">
        <v>45933</v>
      </c>
    </row>
    <row r="3506" spans="1:3" x14ac:dyDescent="0.25">
      <c r="A3506" t="s">
        <v>4638</v>
      </c>
      <c r="B3506" t="s">
        <v>6962</v>
      </c>
      <c r="C3506" s="1">
        <v>45930</v>
      </c>
    </row>
    <row r="3507" spans="1:3" x14ac:dyDescent="0.25">
      <c r="A3507" t="s">
        <v>4639</v>
      </c>
      <c r="B3507" t="s">
        <v>6962</v>
      </c>
      <c r="C3507" s="1">
        <v>45944</v>
      </c>
    </row>
    <row r="3508" spans="1:3" x14ac:dyDescent="0.25">
      <c r="A3508" t="s">
        <v>4641</v>
      </c>
      <c r="B3508" t="s">
        <v>6962</v>
      </c>
      <c r="C3508" s="1">
        <v>45934</v>
      </c>
    </row>
    <row r="3509" spans="1:3" x14ac:dyDescent="0.25">
      <c r="A3509" t="s">
        <v>4642</v>
      </c>
      <c r="B3509" t="s">
        <v>39</v>
      </c>
      <c r="C3509" s="1"/>
    </row>
    <row r="3510" spans="1:3" x14ac:dyDescent="0.25">
      <c r="A3510" t="s">
        <v>4643</v>
      </c>
      <c r="B3510" t="s">
        <v>6962</v>
      </c>
      <c r="C3510" s="1">
        <v>45934</v>
      </c>
    </row>
    <row r="3511" spans="1:3" x14ac:dyDescent="0.25">
      <c r="A3511" t="s">
        <v>4644</v>
      </c>
      <c r="B3511" t="s">
        <v>6962</v>
      </c>
      <c r="C3511" s="1">
        <v>45935</v>
      </c>
    </row>
    <row r="3512" spans="1:3" x14ac:dyDescent="0.25">
      <c r="A3512" t="s">
        <v>4645</v>
      </c>
      <c r="B3512" t="s">
        <v>6962</v>
      </c>
      <c r="C3512" s="1">
        <v>45934</v>
      </c>
    </row>
    <row r="3513" spans="1:3" x14ac:dyDescent="0.25">
      <c r="A3513" t="s">
        <v>4646</v>
      </c>
      <c r="B3513" t="s">
        <v>6962</v>
      </c>
      <c r="C3513" s="1">
        <v>45938</v>
      </c>
    </row>
    <row r="3514" spans="1:3" x14ac:dyDescent="0.25">
      <c r="A3514" t="s">
        <v>4647</v>
      </c>
      <c r="B3514" t="s">
        <v>6962</v>
      </c>
      <c r="C3514" s="1">
        <v>45940</v>
      </c>
    </row>
    <row r="3515" spans="1:3" x14ac:dyDescent="0.25">
      <c r="A3515" t="s">
        <v>4648</v>
      </c>
      <c r="B3515" t="s">
        <v>6962</v>
      </c>
      <c r="C3515" s="1">
        <v>45944</v>
      </c>
    </row>
    <row r="3516" spans="1:3" x14ac:dyDescent="0.25">
      <c r="A3516" t="s">
        <v>4649</v>
      </c>
      <c r="B3516" t="s">
        <v>6962</v>
      </c>
      <c r="C3516" s="1">
        <v>45936</v>
      </c>
    </row>
    <row r="3517" spans="1:3" x14ac:dyDescent="0.25">
      <c r="A3517" t="s">
        <v>4650</v>
      </c>
      <c r="B3517" t="s">
        <v>6962</v>
      </c>
      <c r="C3517" s="1">
        <v>45938</v>
      </c>
    </row>
    <row r="3518" spans="1:3" x14ac:dyDescent="0.25">
      <c r="A3518" t="s">
        <v>4651</v>
      </c>
      <c r="B3518" t="s">
        <v>6962</v>
      </c>
      <c r="C3518" s="1">
        <v>45933</v>
      </c>
    </row>
    <row r="3519" spans="1:3" x14ac:dyDescent="0.25">
      <c r="A3519" t="s">
        <v>4652</v>
      </c>
      <c r="B3519" t="s">
        <v>6962</v>
      </c>
      <c r="C3519" s="1">
        <v>45936</v>
      </c>
    </row>
    <row r="3520" spans="1:3" x14ac:dyDescent="0.25">
      <c r="A3520" t="s">
        <v>4653</v>
      </c>
      <c r="B3520" t="s">
        <v>39</v>
      </c>
      <c r="C3520" s="1"/>
    </row>
    <row r="3521" spans="1:3" x14ac:dyDescent="0.25">
      <c r="A3521" t="s">
        <v>4654</v>
      </c>
      <c r="B3521" t="s">
        <v>6962</v>
      </c>
      <c r="C3521" s="1">
        <v>45934</v>
      </c>
    </row>
    <row r="3522" spans="1:3" x14ac:dyDescent="0.25">
      <c r="A3522" t="s">
        <v>4655</v>
      </c>
      <c r="B3522" t="s">
        <v>6962</v>
      </c>
      <c r="C3522" s="1">
        <v>45937</v>
      </c>
    </row>
    <row r="3523" spans="1:3" x14ac:dyDescent="0.25">
      <c r="A3523" t="s">
        <v>4656</v>
      </c>
      <c r="B3523" t="s">
        <v>6962</v>
      </c>
      <c r="C3523" s="1">
        <v>45933</v>
      </c>
    </row>
    <row r="3524" spans="1:3" x14ac:dyDescent="0.25">
      <c r="A3524" t="s">
        <v>4657</v>
      </c>
      <c r="B3524" t="s">
        <v>6962</v>
      </c>
      <c r="C3524" s="1">
        <v>45937</v>
      </c>
    </row>
    <row r="3525" spans="1:3" x14ac:dyDescent="0.25">
      <c r="A3525" t="s">
        <v>4659</v>
      </c>
      <c r="B3525" t="s">
        <v>6962</v>
      </c>
      <c r="C3525" s="1">
        <v>45935</v>
      </c>
    </row>
    <row r="3526" spans="1:3" x14ac:dyDescent="0.25">
      <c r="A3526" t="s">
        <v>4658</v>
      </c>
      <c r="B3526" t="s">
        <v>6962</v>
      </c>
      <c r="C3526" s="1">
        <v>45935</v>
      </c>
    </row>
    <row r="3527" spans="1:3" x14ac:dyDescent="0.25">
      <c r="A3527" t="s">
        <v>3193</v>
      </c>
      <c r="B3527" t="s">
        <v>6962</v>
      </c>
      <c r="C3527" s="1">
        <v>45935</v>
      </c>
    </row>
    <row r="3528" spans="1:3" x14ac:dyDescent="0.25">
      <c r="A3528" t="s">
        <v>4660</v>
      </c>
      <c r="B3528" t="s">
        <v>39</v>
      </c>
      <c r="C3528" s="1"/>
    </row>
    <row r="3529" spans="1:3" x14ac:dyDescent="0.25">
      <c r="A3529" t="s">
        <v>2846</v>
      </c>
      <c r="B3529" t="s">
        <v>6962</v>
      </c>
      <c r="C3529" s="1">
        <v>45934</v>
      </c>
    </row>
    <row r="3530" spans="1:3" x14ac:dyDescent="0.25">
      <c r="A3530" t="s">
        <v>4661</v>
      </c>
      <c r="B3530" t="s">
        <v>6962</v>
      </c>
      <c r="C3530" s="1">
        <v>45938</v>
      </c>
    </row>
    <row r="3531" spans="1:3" x14ac:dyDescent="0.25">
      <c r="A3531" t="s">
        <v>4662</v>
      </c>
      <c r="B3531" t="s">
        <v>6962</v>
      </c>
      <c r="C3531" s="1">
        <v>45934</v>
      </c>
    </row>
    <row r="3532" spans="1:3" x14ac:dyDescent="0.25">
      <c r="A3532" t="s">
        <v>4663</v>
      </c>
      <c r="B3532" t="s">
        <v>6962</v>
      </c>
      <c r="C3532" s="1">
        <v>45934</v>
      </c>
    </row>
    <row r="3533" spans="1:3" x14ac:dyDescent="0.25">
      <c r="A3533" t="s">
        <v>4664</v>
      </c>
      <c r="B3533" t="s">
        <v>6962</v>
      </c>
      <c r="C3533" s="1">
        <v>45935</v>
      </c>
    </row>
    <row r="3534" spans="1:3" x14ac:dyDescent="0.25">
      <c r="A3534" t="s">
        <v>4665</v>
      </c>
      <c r="B3534" t="s">
        <v>6962</v>
      </c>
      <c r="C3534" s="1">
        <v>45937</v>
      </c>
    </row>
    <row r="3535" spans="1:3" x14ac:dyDescent="0.25">
      <c r="A3535" t="s">
        <v>4666</v>
      </c>
      <c r="B3535" t="s">
        <v>6962</v>
      </c>
      <c r="C3535" s="1">
        <v>45934</v>
      </c>
    </row>
    <row r="3536" spans="1:3" x14ac:dyDescent="0.25">
      <c r="A3536" t="s">
        <v>4667</v>
      </c>
      <c r="B3536" t="s">
        <v>6962</v>
      </c>
      <c r="C3536" s="1">
        <v>45937</v>
      </c>
    </row>
    <row r="3537" spans="1:3" x14ac:dyDescent="0.25">
      <c r="A3537" t="s">
        <v>4668</v>
      </c>
      <c r="B3537" t="s">
        <v>6962</v>
      </c>
      <c r="C3537" s="1">
        <v>45936</v>
      </c>
    </row>
    <row r="3538" spans="1:3" x14ac:dyDescent="0.25">
      <c r="A3538" t="s">
        <v>4669</v>
      </c>
      <c r="B3538" t="s">
        <v>6962</v>
      </c>
      <c r="C3538" s="1">
        <v>45935</v>
      </c>
    </row>
    <row r="3539" spans="1:3" x14ac:dyDescent="0.25">
      <c r="A3539" t="s">
        <v>4670</v>
      </c>
      <c r="B3539" t="s">
        <v>6962</v>
      </c>
      <c r="C3539" s="1">
        <v>45943</v>
      </c>
    </row>
    <row r="3540" spans="1:3" x14ac:dyDescent="0.25">
      <c r="A3540" t="s">
        <v>4671</v>
      </c>
      <c r="B3540" t="s">
        <v>39</v>
      </c>
      <c r="C3540" s="1"/>
    </row>
    <row r="3541" spans="1:3" x14ac:dyDescent="0.25">
      <c r="A3541" t="s">
        <v>4672</v>
      </c>
      <c r="B3541" t="s">
        <v>6962</v>
      </c>
      <c r="C3541" s="1">
        <v>45943</v>
      </c>
    </row>
    <row r="3542" spans="1:3" x14ac:dyDescent="0.25">
      <c r="A3542" t="s">
        <v>4673</v>
      </c>
      <c r="B3542" t="s">
        <v>6962</v>
      </c>
      <c r="C3542" s="1">
        <v>45936</v>
      </c>
    </row>
    <row r="3543" spans="1:3" x14ac:dyDescent="0.25">
      <c r="A3543" t="s">
        <v>4674</v>
      </c>
      <c r="B3543" t="s">
        <v>6962</v>
      </c>
      <c r="C3543" s="1">
        <v>45939</v>
      </c>
    </row>
    <row r="3544" spans="1:3" x14ac:dyDescent="0.25">
      <c r="A3544" t="s">
        <v>4675</v>
      </c>
      <c r="B3544" t="s">
        <v>6962</v>
      </c>
      <c r="C3544" s="1">
        <v>45938</v>
      </c>
    </row>
    <row r="3545" spans="1:3" x14ac:dyDescent="0.25">
      <c r="A3545" t="s">
        <v>4676</v>
      </c>
      <c r="B3545" t="s">
        <v>6962</v>
      </c>
      <c r="C3545" s="1">
        <v>45943</v>
      </c>
    </row>
    <row r="3546" spans="1:3" x14ac:dyDescent="0.25">
      <c r="A3546" t="s">
        <v>4678</v>
      </c>
      <c r="B3546" t="s">
        <v>6962</v>
      </c>
      <c r="C3546" s="1">
        <v>45936</v>
      </c>
    </row>
    <row r="3547" spans="1:3" x14ac:dyDescent="0.25">
      <c r="A3547" t="s">
        <v>2833</v>
      </c>
      <c r="B3547" t="s">
        <v>6962</v>
      </c>
      <c r="C3547" s="1">
        <v>45931</v>
      </c>
    </row>
    <row r="3548" spans="1:3" x14ac:dyDescent="0.25">
      <c r="A3548" t="s">
        <v>4679</v>
      </c>
      <c r="B3548" t="s">
        <v>6962</v>
      </c>
      <c r="C3548" s="1">
        <v>45944</v>
      </c>
    </row>
    <row r="3549" spans="1:3" x14ac:dyDescent="0.25">
      <c r="A3549" t="s">
        <v>4680</v>
      </c>
      <c r="B3549" t="s">
        <v>39</v>
      </c>
      <c r="C3549" s="1"/>
    </row>
    <row r="3550" spans="1:3" x14ac:dyDescent="0.25">
      <c r="A3550" t="s">
        <v>4681</v>
      </c>
      <c r="B3550" t="s">
        <v>6962</v>
      </c>
      <c r="C3550" s="1">
        <v>45938</v>
      </c>
    </row>
    <row r="3551" spans="1:3" x14ac:dyDescent="0.25">
      <c r="A3551" t="s">
        <v>4682</v>
      </c>
      <c r="B3551" t="s">
        <v>6962</v>
      </c>
      <c r="C3551" s="1">
        <v>45936</v>
      </c>
    </row>
    <row r="3552" spans="1:3" x14ac:dyDescent="0.25">
      <c r="A3552" t="s">
        <v>4683</v>
      </c>
      <c r="B3552" t="s">
        <v>39</v>
      </c>
      <c r="C3552" s="1"/>
    </row>
    <row r="3553" spans="1:3" x14ac:dyDescent="0.25">
      <c r="A3553" t="s">
        <v>4684</v>
      </c>
      <c r="B3553" t="s">
        <v>6962</v>
      </c>
      <c r="C3553" s="1">
        <v>45937</v>
      </c>
    </row>
    <row r="3554" spans="1:3" x14ac:dyDescent="0.25">
      <c r="A3554" t="s">
        <v>4685</v>
      </c>
      <c r="B3554" t="s">
        <v>6962</v>
      </c>
      <c r="C3554" s="1">
        <v>45934</v>
      </c>
    </row>
    <row r="3555" spans="1:3" x14ac:dyDescent="0.25">
      <c r="A3555" t="s">
        <v>4686</v>
      </c>
      <c r="B3555" t="s">
        <v>39</v>
      </c>
      <c r="C3555" s="1"/>
    </row>
    <row r="3556" spans="1:3" x14ac:dyDescent="0.25">
      <c r="A3556" t="s">
        <v>4687</v>
      </c>
      <c r="B3556" t="s">
        <v>6962</v>
      </c>
      <c r="C3556" s="1">
        <v>45940</v>
      </c>
    </row>
    <row r="3557" spans="1:3" x14ac:dyDescent="0.25">
      <c r="A3557" t="s">
        <v>4688</v>
      </c>
      <c r="B3557" t="s">
        <v>6962</v>
      </c>
      <c r="C3557" s="1">
        <v>45937</v>
      </c>
    </row>
    <row r="3558" spans="1:3" x14ac:dyDescent="0.25">
      <c r="A3558" t="s">
        <v>4688</v>
      </c>
      <c r="B3558" t="s">
        <v>6962</v>
      </c>
      <c r="C3558" s="1">
        <v>45937</v>
      </c>
    </row>
    <row r="3559" spans="1:3" x14ac:dyDescent="0.25">
      <c r="A3559" t="s">
        <v>4688</v>
      </c>
      <c r="B3559" t="s">
        <v>6962</v>
      </c>
      <c r="C3559" s="1">
        <v>45937</v>
      </c>
    </row>
    <row r="3560" spans="1:3" x14ac:dyDescent="0.25">
      <c r="A3560" t="s">
        <v>4689</v>
      </c>
      <c r="B3560" t="s">
        <v>6962</v>
      </c>
      <c r="C3560" s="1">
        <v>45945</v>
      </c>
    </row>
    <row r="3561" spans="1:3" x14ac:dyDescent="0.25">
      <c r="A3561" t="s">
        <v>4690</v>
      </c>
      <c r="B3561" t="s">
        <v>6962</v>
      </c>
      <c r="C3561" s="1">
        <v>45939</v>
      </c>
    </row>
    <row r="3562" spans="1:3" x14ac:dyDescent="0.25">
      <c r="A3562" t="s">
        <v>4691</v>
      </c>
      <c r="B3562" t="s">
        <v>6962</v>
      </c>
      <c r="C3562" s="1">
        <v>45944</v>
      </c>
    </row>
    <row r="3563" spans="1:3" x14ac:dyDescent="0.25">
      <c r="A3563" t="s">
        <v>4692</v>
      </c>
      <c r="B3563" t="s">
        <v>6962</v>
      </c>
      <c r="C3563" s="1">
        <v>45941</v>
      </c>
    </row>
    <row r="3564" spans="1:3" x14ac:dyDescent="0.25">
      <c r="A3564" t="s">
        <v>4693</v>
      </c>
      <c r="B3564" t="s">
        <v>6962</v>
      </c>
      <c r="C3564" s="1">
        <v>45947</v>
      </c>
    </row>
    <row r="3565" spans="1:3" x14ac:dyDescent="0.25">
      <c r="A3565" t="s">
        <v>2847</v>
      </c>
      <c r="B3565" t="s">
        <v>6962</v>
      </c>
      <c r="C3565" s="1">
        <v>45934</v>
      </c>
    </row>
    <row r="3566" spans="1:3" x14ac:dyDescent="0.25">
      <c r="A3566" t="s">
        <v>6937</v>
      </c>
      <c r="B3566" t="s">
        <v>6962</v>
      </c>
      <c r="C3566" s="1">
        <v>45962</v>
      </c>
    </row>
    <row r="3567" spans="1:3" x14ac:dyDescent="0.25">
      <c r="A3567" t="s">
        <v>2845</v>
      </c>
      <c r="B3567" t="s">
        <v>6962</v>
      </c>
      <c r="C3567" s="1">
        <v>45934</v>
      </c>
    </row>
    <row r="3568" spans="1:3" x14ac:dyDescent="0.25">
      <c r="A3568" t="s">
        <v>2844</v>
      </c>
      <c r="B3568" t="s">
        <v>6962</v>
      </c>
      <c r="C3568" s="1">
        <v>45934</v>
      </c>
    </row>
    <row r="3569" spans="1:3" x14ac:dyDescent="0.25">
      <c r="A3569" t="s">
        <v>3074</v>
      </c>
      <c r="B3569" t="s">
        <v>6962</v>
      </c>
      <c r="C3569" s="1">
        <v>45938</v>
      </c>
    </row>
    <row r="3570" spans="1:3" x14ac:dyDescent="0.25">
      <c r="A3570" t="s">
        <v>4695</v>
      </c>
      <c r="B3570" t="s">
        <v>6962</v>
      </c>
      <c r="C3570" s="1">
        <v>45939</v>
      </c>
    </row>
    <row r="3571" spans="1:3" x14ac:dyDescent="0.25">
      <c r="A3571" t="s">
        <v>4696</v>
      </c>
      <c r="B3571" t="s">
        <v>6962</v>
      </c>
      <c r="C3571" s="1">
        <v>45944</v>
      </c>
    </row>
    <row r="3572" spans="1:3" x14ac:dyDescent="0.25">
      <c r="A3572" t="s">
        <v>4697</v>
      </c>
      <c r="B3572" t="s">
        <v>6962</v>
      </c>
      <c r="C3572" s="1">
        <v>45936</v>
      </c>
    </row>
    <row r="3573" spans="1:3" x14ac:dyDescent="0.25">
      <c r="A3573" t="s">
        <v>4698</v>
      </c>
      <c r="B3573" t="s">
        <v>6962</v>
      </c>
      <c r="C3573" s="1">
        <v>45939</v>
      </c>
    </row>
    <row r="3574" spans="1:3" x14ac:dyDescent="0.25">
      <c r="A3574" t="s">
        <v>4699</v>
      </c>
      <c r="B3574" t="s">
        <v>6962</v>
      </c>
      <c r="C3574" s="1">
        <v>45935</v>
      </c>
    </row>
    <row r="3575" spans="1:3" x14ac:dyDescent="0.25">
      <c r="A3575" t="s">
        <v>4700</v>
      </c>
      <c r="B3575" t="s">
        <v>6962</v>
      </c>
      <c r="C3575" s="1">
        <v>45939</v>
      </c>
    </row>
    <row r="3576" spans="1:3" x14ac:dyDescent="0.25">
      <c r="A3576" t="s">
        <v>4700</v>
      </c>
      <c r="B3576" t="s">
        <v>6962</v>
      </c>
      <c r="C3576" s="1">
        <v>45939</v>
      </c>
    </row>
    <row r="3577" spans="1:3" x14ac:dyDescent="0.25">
      <c r="A3577" t="s">
        <v>4701</v>
      </c>
      <c r="B3577" t="s">
        <v>6962</v>
      </c>
      <c r="C3577" s="1">
        <v>45938</v>
      </c>
    </row>
    <row r="3578" spans="1:3" x14ac:dyDescent="0.25">
      <c r="A3578" t="s">
        <v>4702</v>
      </c>
      <c r="B3578" t="s">
        <v>6962</v>
      </c>
      <c r="C3578" s="1">
        <v>45940</v>
      </c>
    </row>
    <row r="3579" spans="1:3" x14ac:dyDescent="0.25">
      <c r="A3579" t="s">
        <v>4703</v>
      </c>
      <c r="B3579" t="s">
        <v>6962</v>
      </c>
      <c r="C3579" s="1">
        <v>45943</v>
      </c>
    </row>
    <row r="3580" spans="1:3" x14ac:dyDescent="0.25">
      <c r="A3580" t="s">
        <v>4704</v>
      </c>
      <c r="B3580" t="s">
        <v>6962</v>
      </c>
      <c r="C3580" s="1">
        <v>45937</v>
      </c>
    </row>
    <row r="3581" spans="1:3" x14ac:dyDescent="0.25">
      <c r="A3581" t="s">
        <v>4705</v>
      </c>
      <c r="B3581" t="s">
        <v>6962</v>
      </c>
      <c r="C3581" s="1">
        <v>45937</v>
      </c>
    </row>
    <row r="3582" spans="1:3" x14ac:dyDescent="0.25">
      <c r="A3582" t="s">
        <v>4706</v>
      </c>
      <c r="B3582" t="s">
        <v>6962</v>
      </c>
      <c r="C3582" s="1">
        <v>45940</v>
      </c>
    </row>
    <row r="3583" spans="1:3" x14ac:dyDescent="0.25">
      <c r="A3583" t="s">
        <v>4707</v>
      </c>
      <c r="B3583" t="s">
        <v>39</v>
      </c>
      <c r="C3583" s="1"/>
    </row>
    <row r="3584" spans="1:3" x14ac:dyDescent="0.25">
      <c r="A3584" t="s">
        <v>4709</v>
      </c>
      <c r="B3584" t="s">
        <v>6962</v>
      </c>
      <c r="C3584" s="1">
        <v>45938</v>
      </c>
    </row>
    <row r="3585" spans="1:3" x14ac:dyDescent="0.25">
      <c r="A3585" t="s">
        <v>4710</v>
      </c>
      <c r="B3585" t="s">
        <v>6962</v>
      </c>
      <c r="C3585" s="1">
        <v>45936</v>
      </c>
    </row>
    <row r="3586" spans="1:3" x14ac:dyDescent="0.25">
      <c r="A3586" t="s">
        <v>4711</v>
      </c>
      <c r="B3586" t="s">
        <v>6962</v>
      </c>
      <c r="C3586" s="1">
        <v>45936</v>
      </c>
    </row>
    <row r="3587" spans="1:3" x14ac:dyDescent="0.25">
      <c r="A3587" t="s">
        <v>4712</v>
      </c>
      <c r="B3587" t="s">
        <v>6962</v>
      </c>
      <c r="C3587" s="1">
        <v>45939</v>
      </c>
    </row>
    <row r="3588" spans="1:3" x14ac:dyDescent="0.25">
      <c r="A3588" t="s">
        <v>4713</v>
      </c>
      <c r="B3588" t="s">
        <v>6962</v>
      </c>
      <c r="C3588" s="1">
        <v>45936</v>
      </c>
    </row>
    <row r="3589" spans="1:3" x14ac:dyDescent="0.25">
      <c r="A3589" t="s">
        <v>4714</v>
      </c>
      <c r="B3589" t="s">
        <v>6962</v>
      </c>
      <c r="C3589" s="1">
        <v>45945</v>
      </c>
    </row>
    <row r="3590" spans="1:3" x14ac:dyDescent="0.25">
      <c r="A3590" t="s">
        <v>3075</v>
      </c>
      <c r="B3590" t="s">
        <v>6962</v>
      </c>
      <c r="C3590" s="1">
        <v>45938</v>
      </c>
    </row>
    <row r="3591" spans="1:3" x14ac:dyDescent="0.25">
      <c r="A3591" t="s">
        <v>4715</v>
      </c>
      <c r="B3591" t="s">
        <v>6962</v>
      </c>
      <c r="C3591" s="1">
        <v>45938</v>
      </c>
    </row>
    <row r="3592" spans="1:3" x14ac:dyDescent="0.25">
      <c r="A3592" t="s">
        <v>4715</v>
      </c>
      <c r="B3592" t="s">
        <v>6962</v>
      </c>
      <c r="C3592" s="1">
        <v>45946</v>
      </c>
    </row>
    <row r="3593" spans="1:3" x14ac:dyDescent="0.25">
      <c r="A3593" t="s">
        <v>4716</v>
      </c>
      <c r="B3593" t="s">
        <v>6962</v>
      </c>
      <c r="C3593" s="1">
        <v>45939</v>
      </c>
    </row>
    <row r="3594" spans="1:3" x14ac:dyDescent="0.25">
      <c r="A3594" t="s">
        <v>4716</v>
      </c>
      <c r="B3594" t="s">
        <v>6962</v>
      </c>
      <c r="C3594" s="1">
        <v>45939</v>
      </c>
    </row>
    <row r="3595" spans="1:3" x14ac:dyDescent="0.25">
      <c r="A3595" t="s">
        <v>4717</v>
      </c>
      <c r="B3595" t="s">
        <v>6962</v>
      </c>
      <c r="C3595" s="1">
        <v>45936</v>
      </c>
    </row>
    <row r="3596" spans="1:3" x14ac:dyDescent="0.25">
      <c r="A3596" t="s">
        <v>4665</v>
      </c>
      <c r="B3596" t="s">
        <v>6962</v>
      </c>
      <c r="C3596" s="1">
        <v>45939</v>
      </c>
    </row>
    <row r="3597" spans="1:3" x14ac:dyDescent="0.25">
      <c r="A3597" t="s">
        <v>2848</v>
      </c>
      <c r="B3597" t="s">
        <v>6962</v>
      </c>
      <c r="C3597" s="1">
        <v>45937</v>
      </c>
    </row>
    <row r="3598" spans="1:3" x14ac:dyDescent="0.25">
      <c r="A3598" t="s">
        <v>4718</v>
      </c>
      <c r="B3598" t="s">
        <v>6962</v>
      </c>
      <c r="C3598" s="1">
        <v>45939</v>
      </c>
    </row>
    <row r="3599" spans="1:3" x14ac:dyDescent="0.25">
      <c r="A3599" t="s">
        <v>4719</v>
      </c>
      <c r="B3599" t="s">
        <v>6962</v>
      </c>
      <c r="C3599" s="1">
        <v>45944</v>
      </c>
    </row>
    <row r="3600" spans="1:3" x14ac:dyDescent="0.25">
      <c r="A3600" t="s">
        <v>4720</v>
      </c>
      <c r="B3600" t="s">
        <v>6962</v>
      </c>
      <c r="C3600" s="1">
        <v>45938</v>
      </c>
    </row>
    <row r="3601" spans="1:3" x14ac:dyDescent="0.25">
      <c r="A3601" t="s">
        <v>4720</v>
      </c>
      <c r="B3601" t="s">
        <v>6962</v>
      </c>
      <c r="C3601" s="1">
        <v>45938</v>
      </c>
    </row>
    <row r="3602" spans="1:3" x14ac:dyDescent="0.25">
      <c r="A3602" t="s">
        <v>4721</v>
      </c>
      <c r="B3602" t="s">
        <v>6962</v>
      </c>
      <c r="C3602" s="1">
        <v>45939</v>
      </c>
    </row>
    <row r="3603" spans="1:3" x14ac:dyDescent="0.25">
      <c r="A3603" t="s">
        <v>4722</v>
      </c>
      <c r="B3603" t="s">
        <v>6962</v>
      </c>
      <c r="C3603" s="1">
        <v>45939</v>
      </c>
    </row>
    <row r="3604" spans="1:3" x14ac:dyDescent="0.25">
      <c r="A3604" t="s">
        <v>4723</v>
      </c>
      <c r="B3604" t="s">
        <v>6962</v>
      </c>
      <c r="C3604" s="1">
        <v>45944</v>
      </c>
    </row>
    <row r="3605" spans="1:3" x14ac:dyDescent="0.25">
      <c r="A3605" t="s">
        <v>4723</v>
      </c>
      <c r="B3605" t="s">
        <v>6962</v>
      </c>
      <c r="C3605" s="1">
        <v>45939</v>
      </c>
    </row>
    <row r="3606" spans="1:3" x14ac:dyDescent="0.25">
      <c r="A3606" t="s">
        <v>4725</v>
      </c>
      <c r="B3606" t="s">
        <v>6962</v>
      </c>
      <c r="C3606" s="1">
        <v>45966</v>
      </c>
    </row>
    <row r="3607" spans="1:3" x14ac:dyDescent="0.25">
      <c r="A3607" t="s">
        <v>4726</v>
      </c>
      <c r="B3607" t="s">
        <v>6962</v>
      </c>
      <c r="C3607" s="1">
        <v>45938</v>
      </c>
    </row>
    <row r="3608" spans="1:3" x14ac:dyDescent="0.25">
      <c r="A3608" t="s">
        <v>4727</v>
      </c>
      <c r="B3608" t="s">
        <v>6962</v>
      </c>
      <c r="C3608" s="1">
        <v>45944</v>
      </c>
    </row>
    <row r="3609" spans="1:3" x14ac:dyDescent="0.25">
      <c r="A3609" t="s">
        <v>4728</v>
      </c>
      <c r="B3609" t="s">
        <v>6962</v>
      </c>
      <c r="C3609" s="1">
        <v>45946</v>
      </c>
    </row>
    <row r="3610" spans="1:3" x14ac:dyDescent="0.25">
      <c r="A3610" t="s">
        <v>4729</v>
      </c>
      <c r="B3610" t="s">
        <v>6962</v>
      </c>
      <c r="C3610" s="1">
        <v>45941</v>
      </c>
    </row>
    <row r="3611" spans="1:3" x14ac:dyDescent="0.25">
      <c r="A3611" t="s">
        <v>4731</v>
      </c>
      <c r="B3611" t="s">
        <v>6962</v>
      </c>
      <c r="C3611" s="1">
        <v>45950</v>
      </c>
    </row>
    <row r="3612" spans="1:3" x14ac:dyDescent="0.25">
      <c r="A3612" t="s">
        <v>4733</v>
      </c>
      <c r="B3612" t="s">
        <v>6962</v>
      </c>
      <c r="C3612" s="1">
        <v>45947</v>
      </c>
    </row>
    <row r="3613" spans="1:3" x14ac:dyDescent="0.25">
      <c r="A3613" t="s">
        <v>4734</v>
      </c>
      <c r="B3613" t="s">
        <v>6962</v>
      </c>
      <c r="C3613" s="1">
        <v>45939</v>
      </c>
    </row>
    <row r="3614" spans="1:3" x14ac:dyDescent="0.25">
      <c r="A3614" t="s">
        <v>4690</v>
      </c>
      <c r="B3614" t="s">
        <v>6962</v>
      </c>
      <c r="C3614" s="1">
        <v>45946</v>
      </c>
    </row>
    <row r="3615" spans="1:3" x14ac:dyDescent="0.25">
      <c r="A3615" t="s">
        <v>4736</v>
      </c>
      <c r="B3615" t="s">
        <v>6962</v>
      </c>
      <c r="C3615" s="1">
        <v>45946</v>
      </c>
    </row>
    <row r="3616" spans="1:3" x14ac:dyDescent="0.25">
      <c r="A3616" t="s">
        <v>4738</v>
      </c>
      <c r="B3616" t="s">
        <v>6962</v>
      </c>
      <c r="C3616" s="1">
        <v>45947</v>
      </c>
    </row>
    <row r="3617" spans="1:3" x14ac:dyDescent="0.25">
      <c r="A3617" t="s">
        <v>3194</v>
      </c>
      <c r="B3617" t="s">
        <v>6962</v>
      </c>
      <c r="C3617" s="1">
        <v>45947</v>
      </c>
    </row>
    <row r="3618" spans="1:3" x14ac:dyDescent="0.25">
      <c r="A3618" t="s">
        <v>4739</v>
      </c>
      <c r="B3618" t="s">
        <v>6962</v>
      </c>
      <c r="C3618" s="1">
        <v>45941</v>
      </c>
    </row>
    <row r="3619" spans="1:3" x14ac:dyDescent="0.25">
      <c r="A3619" t="s">
        <v>4740</v>
      </c>
      <c r="B3619" t="s">
        <v>6962</v>
      </c>
      <c r="C3619" s="1">
        <v>45939</v>
      </c>
    </row>
    <row r="3620" spans="1:3" x14ac:dyDescent="0.25">
      <c r="A3620" t="s">
        <v>2849</v>
      </c>
      <c r="B3620" t="s">
        <v>6962</v>
      </c>
      <c r="C3620" s="1">
        <v>45939</v>
      </c>
    </row>
    <row r="3621" spans="1:3" x14ac:dyDescent="0.25">
      <c r="A3621" t="s">
        <v>2851</v>
      </c>
      <c r="B3621" t="s">
        <v>6962</v>
      </c>
      <c r="C3621" s="1">
        <v>45939</v>
      </c>
    </row>
    <row r="3622" spans="1:3" x14ac:dyDescent="0.25">
      <c r="A3622" t="s">
        <v>4741</v>
      </c>
      <c r="B3622" t="s">
        <v>6962</v>
      </c>
      <c r="C3622" s="1">
        <v>45948</v>
      </c>
    </row>
    <row r="3623" spans="1:3" x14ac:dyDescent="0.25">
      <c r="A3623" t="s">
        <v>4742</v>
      </c>
      <c r="B3623" t="s">
        <v>6962</v>
      </c>
      <c r="C3623" s="1">
        <v>45940</v>
      </c>
    </row>
    <row r="3624" spans="1:3" x14ac:dyDescent="0.25">
      <c r="A3624" t="s">
        <v>4742</v>
      </c>
      <c r="B3624" t="s">
        <v>6962</v>
      </c>
      <c r="C3624" s="1">
        <v>45947</v>
      </c>
    </row>
    <row r="3625" spans="1:3" x14ac:dyDescent="0.25">
      <c r="A3625" t="s">
        <v>4743</v>
      </c>
      <c r="B3625" t="s">
        <v>6962</v>
      </c>
      <c r="C3625" s="1">
        <v>45939</v>
      </c>
    </row>
    <row r="3626" spans="1:3" x14ac:dyDescent="0.25">
      <c r="A3626" t="s">
        <v>4744</v>
      </c>
      <c r="B3626" t="s">
        <v>6962</v>
      </c>
      <c r="C3626" s="1">
        <v>45966</v>
      </c>
    </row>
    <row r="3627" spans="1:3" x14ac:dyDescent="0.25">
      <c r="A3627" t="s">
        <v>4746</v>
      </c>
      <c r="B3627" t="s">
        <v>6962</v>
      </c>
      <c r="C3627" s="1">
        <v>45941</v>
      </c>
    </row>
    <row r="3628" spans="1:3" x14ac:dyDescent="0.25">
      <c r="A3628" t="s">
        <v>4748</v>
      </c>
      <c r="B3628" t="s">
        <v>39</v>
      </c>
      <c r="C3628" s="1"/>
    </row>
    <row r="3629" spans="1:3" x14ac:dyDescent="0.25">
      <c r="A3629" t="s">
        <v>2852</v>
      </c>
      <c r="B3629" t="s">
        <v>6962</v>
      </c>
      <c r="C3629" s="1">
        <v>45943</v>
      </c>
    </row>
    <row r="3630" spans="1:3" x14ac:dyDescent="0.25">
      <c r="A3630" t="s">
        <v>3195</v>
      </c>
      <c r="B3630" t="s">
        <v>6962</v>
      </c>
      <c r="C3630" s="1">
        <v>45946</v>
      </c>
    </row>
    <row r="3631" spans="1:3" x14ac:dyDescent="0.25">
      <c r="A3631" t="s">
        <v>3195</v>
      </c>
      <c r="B3631" t="s">
        <v>6962</v>
      </c>
      <c r="C3631" s="1">
        <v>45946</v>
      </c>
    </row>
    <row r="3632" spans="1:3" x14ac:dyDescent="0.25">
      <c r="A3632" t="s">
        <v>4747</v>
      </c>
      <c r="B3632" t="s">
        <v>6963</v>
      </c>
      <c r="C3632" s="1"/>
    </row>
    <row r="3633" spans="1:3" x14ac:dyDescent="0.25">
      <c r="A3633" t="s">
        <v>2853</v>
      </c>
      <c r="B3633" t="s">
        <v>39</v>
      </c>
      <c r="C3633" s="1"/>
    </row>
    <row r="3634" spans="1:3" x14ac:dyDescent="0.25">
      <c r="A3634" t="s">
        <v>2854</v>
      </c>
      <c r="B3634" t="s">
        <v>6962</v>
      </c>
      <c r="C3634" s="1">
        <v>45939</v>
      </c>
    </row>
    <row r="3635" spans="1:3" x14ac:dyDescent="0.25">
      <c r="A3635" t="s">
        <v>2855</v>
      </c>
      <c r="B3635" t="s">
        <v>6962</v>
      </c>
      <c r="C3635" s="1">
        <v>45953</v>
      </c>
    </row>
    <row r="3636" spans="1:3" x14ac:dyDescent="0.25">
      <c r="A3636" t="s">
        <v>3196</v>
      </c>
      <c r="B3636" t="s">
        <v>6962</v>
      </c>
      <c r="C3636" s="1">
        <v>45945</v>
      </c>
    </row>
    <row r="3637" spans="1:3" x14ac:dyDescent="0.25">
      <c r="A3637" t="s">
        <v>3196</v>
      </c>
      <c r="B3637" t="s">
        <v>6962</v>
      </c>
      <c r="C3637" s="1">
        <v>45945</v>
      </c>
    </row>
    <row r="3638" spans="1:3" x14ac:dyDescent="0.25">
      <c r="A3638" t="s">
        <v>4750</v>
      </c>
      <c r="B3638" t="s">
        <v>6962</v>
      </c>
      <c r="C3638" s="1">
        <v>45940</v>
      </c>
    </row>
    <row r="3639" spans="1:3" x14ac:dyDescent="0.25">
      <c r="A3639" t="s">
        <v>6938</v>
      </c>
      <c r="B3639" t="s">
        <v>6962</v>
      </c>
      <c r="C3639" s="1">
        <v>45948</v>
      </c>
    </row>
    <row r="3640" spans="1:3" x14ac:dyDescent="0.25">
      <c r="A3640" t="s">
        <v>4751</v>
      </c>
      <c r="B3640" t="s">
        <v>6962</v>
      </c>
      <c r="C3640" s="1">
        <v>45940</v>
      </c>
    </row>
    <row r="3641" spans="1:3" x14ac:dyDescent="0.25">
      <c r="A3641" t="s">
        <v>4751</v>
      </c>
      <c r="B3641" t="s">
        <v>6962</v>
      </c>
      <c r="C3641" s="1">
        <v>45940</v>
      </c>
    </row>
    <row r="3642" spans="1:3" x14ac:dyDescent="0.25">
      <c r="A3642" t="s">
        <v>4752</v>
      </c>
      <c r="B3642" t="s">
        <v>6962</v>
      </c>
      <c r="C3642" s="1">
        <v>45948</v>
      </c>
    </row>
    <row r="3643" spans="1:3" x14ac:dyDescent="0.25">
      <c r="A3643" t="s">
        <v>4753</v>
      </c>
      <c r="B3643" t="s">
        <v>6964</v>
      </c>
      <c r="C3643" s="1">
        <v>45952</v>
      </c>
    </row>
    <row r="3644" spans="1:3" x14ac:dyDescent="0.25">
      <c r="A3644" t="s">
        <v>4754</v>
      </c>
      <c r="B3644" t="s">
        <v>6962</v>
      </c>
      <c r="C3644" s="1">
        <v>45941</v>
      </c>
    </row>
    <row r="3645" spans="1:3" x14ac:dyDescent="0.25">
      <c r="A3645" t="s">
        <v>4757</v>
      </c>
      <c r="B3645" t="s">
        <v>6962</v>
      </c>
      <c r="C3645" s="1">
        <v>45941</v>
      </c>
    </row>
    <row r="3646" spans="1:3" x14ac:dyDescent="0.25">
      <c r="A3646" t="s">
        <v>4756</v>
      </c>
      <c r="B3646" t="s">
        <v>6962</v>
      </c>
      <c r="C3646" s="1">
        <v>45948</v>
      </c>
    </row>
    <row r="3647" spans="1:3" x14ac:dyDescent="0.25">
      <c r="A3647" t="s">
        <v>4755</v>
      </c>
      <c r="B3647" t="s">
        <v>6962</v>
      </c>
      <c r="C3647" s="1">
        <v>45940</v>
      </c>
    </row>
    <row r="3648" spans="1:3" x14ac:dyDescent="0.25">
      <c r="A3648" t="s">
        <v>2856</v>
      </c>
      <c r="B3648" t="s">
        <v>6962</v>
      </c>
      <c r="C3648" s="1">
        <v>45941</v>
      </c>
    </row>
    <row r="3649" spans="1:3" x14ac:dyDescent="0.25">
      <c r="A3649" t="s">
        <v>4759</v>
      </c>
      <c r="B3649" t="s">
        <v>6962</v>
      </c>
      <c r="C3649" s="1">
        <v>45943</v>
      </c>
    </row>
    <row r="3650" spans="1:3" x14ac:dyDescent="0.25">
      <c r="A3650" t="s">
        <v>4759</v>
      </c>
      <c r="B3650" t="s">
        <v>6962</v>
      </c>
      <c r="C3650" s="1">
        <v>45943</v>
      </c>
    </row>
    <row r="3651" spans="1:3" x14ac:dyDescent="0.25">
      <c r="A3651" t="s">
        <v>4759</v>
      </c>
      <c r="B3651" t="s">
        <v>6962</v>
      </c>
      <c r="C3651" s="1">
        <v>45943</v>
      </c>
    </row>
    <row r="3652" spans="1:3" x14ac:dyDescent="0.25">
      <c r="A3652" t="s">
        <v>4759</v>
      </c>
      <c r="B3652" t="s">
        <v>6962</v>
      </c>
      <c r="C3652" s="1">
        <v>45941</v>
      </c>
    </row>
    <row r="3653" spans="1:3" x14ac:dyDescent="0.25">
      <c r="A3653" t="s">
        <v>4759</v>
      </c>
      <c r="B3653" t="s">
        <v>6962</v>
      </c>
      <c r="C3653" s="1">
        <v>45941</v>
      </c>
    </row>
    <row r="3654" spans="1:3" x14ac:dyDescent="0.25">
      <c r="A3654" t="s">
        <v>4760</v>
      </c>
      <c r="B3654" t="s">
        <v>6962</v>
      </c>
      <c r="C3654" s="1">
        <v>45946</v>
      </c>
    </row>
    <row r="3655" spans="1:3" x14ac:dyDescent="0.25">
      <c r="A3655" t="s">
        <v>2858</v>
      </c>
      <c r="B3655" t="s">
        <v>39</v>
      </c>
      <c r="C3655" s="1"/>
    </row>
    <row r="3656" spans="1:3" x14ac:dyDescent="0.25">
      <c r="A3656" t="s">
        <v>2857</v>
      </c>
      <c r="B3656" t="s">
        <v>6962</v>
      </c>
      <c r="C3656" s="1">
        <v>45944</v>
      </c>
    </row>
    <row r="3657" spans="1:3" x14ac:dyDescent="0.25">
      <c r="A3657" t="s">
        <v>3199</v>
      </c>
      <c r="B3657" t="s">
        <v>6962</v>
      </c>
      <c r="C3657" s="1">
        <v>45954</v>
      </c>
    </row>
    <row r="3658" spans="1:3" x14ac:dyDescent="0.25">
      <c r="A3658" t="s">
        <v>3199</v>
      </c>
      <c r="B3658" t="s">
        <v>6962</v>
      </c>
      <c r="C3658" s="1">
        <v>45954</v>
      </c>
    </row>
    <row r="3659" spans="1:3" x14ac:dyDescent="0.25">
      <c r="A3659" t="s">
        <v>3198</v>
      </c>
      <c r="B3659" t="s">
        <v>6962</v>
      </c>
      <c r="C3659" s="1">
        <v>45946</v>
      </c>
    </row>
    <row r="3660" spans="1:3" x14ac:dyDescent="0.25">
      <c r="A3660" t="s">
        <v>3198</v>
      </c>
      <c r="B3660" t="s">
        <v>6962</v>
      </c>
      <c r="C3660" s="1">
        <v>45946</v>
      </c>
    </row>
    <row r="3661" spans="1:3" x14ac:dyDescent="0.25">
      <c r="A3661" t="s">
        <v>4761</v>
      </c>
      <c r="B3661" t="s">
        <v>6962</v>
      </c>
      <c r="C3661" s="1">
        <v>45948</v>
      </c>
    </row>
    <row r="3662" spans="1:3" x14ac:dyDescent="0.25">
      <c r="A3662" t="s">
        <v>4762</v>
      </c>
      <c r="B3662" t="s">
        <v>6962</v>
      </c>
      <c r="C3662" s="1">
        <v>45944</v>
      </c>
    </row>
    <row r="3663" spans="1:3" x14ac:dyDescent="0.25">
      <c r="A3663" t="s">
        <v>4763</v>
      </c>
      <c r="B3663" t="s">
        <v>6962</v>
      </c>
      <c r="C3663" s="1">
        <v>45943</v>
      </c>
    </row>
    <row r="3664" spans="1:3" x14ac:dyDescent="0.25">
      <c r="A3664" t="s">
        <v>4764</v>
      </c>
      <c r="B3664" t="s">
        <v>6962</v>
      </c>
      <c r="C3664" s="1">
        <v>45948</v>
      </c>
    </row>
    <row r="3665" spans="1:3" x14ac:dyDescent="0.25">
      <c r="A3665" t="s">
        <v>2850</v>
      </c>
      <c r="B3665" t="s">
        <v>6962</v>
      </c>
      <c r="C3665" s="1">
        <v>45940</v>
      </c>
    </row>
    <row r="3666" spans="1:3" x14ac:dyDescent="0.25">
      <c r="A3666" t="s">
        <v>4765</v>
      </c>
      <c r="B3666" t="s">
        <v>6962</v>
      </c>
      <c r="C3666" s="1">
        <v>45941</v>
      </c>
    </row>
    <row r="3667" spans="1:3" x14ac:dyDescent="0.25">
      <c r="A3667" t="s">
        <v>4766</v>
      </c>
      <c r="B3667" t="s">
        <v>6962</v>
      </c>
      <c r="C3667" s="1">
        <v>45950</v>
      </c>
    </row>
    <row r="3668" spans="1:3" x14ac:dyDescent="0.25">
      <c r="A3668" t="s">
        <v>4767</v>
      </c>
      <c r="B3668" t="s">
        <v>6962</v>
      </c>
      <c r="C3668" s="1">
        <v>45944</v>
      </c>
    </row>
    <row r="3669" spans="1:3" x14ac:dyDescent="0.25">
      <c r="A3669" t="s">
        <v>2860</v>
      </c>
      <c r="B3669" t="s">
        <v>6962</v>
      </c>
      <c r="C3669" s="1">
        <v>45946</v>
      </c>
    </row>
    <row r="3670" spans="1:3" x14ac:dyDescent="0.25">
      <c r="A3670" t="s">
        <v>2859</v>
      </c>
      <c r="B3670" t="s">
        <v>6962</v>
      </c>
      <c r="C3670" s="1">
        <v>45941</v>
      </c>
    </row>
    <row r="3671" spans="1:3" x14ac:dyDescent="0.25">
      <c r="A3671" t="s">
        <v>2861</v>
      </c>
      <c r="B3671" t="s">
        <v>6962</v>
      </c>
      <c r="C3671" s="1">
        <v>45941</v>
      </c>
    </row>
    <row r="3672" spans="1:3" x14ac:dyDescent="0.25">
      <c r="A3672" t="s">
        <v>4768</v>
      </c>
      <c r="B3672" t="s">
        <v>6962</v>
      </c>
      <c r="C3672" s="1">
        <v>45944</v>
      </c>
    </row>
    <row r="3673" spans="1:3" x14ac:dyDescent="0.25">
      <c r="A3673" t="s">
        <v>4690</v>
      </c>
      <c r="B3673" t="s">
        <v>6962</v>
      </c>
      <c r="C3673" s="1">
        <v>45943</v>
      </c>
    </row>
    <row r="3674" spans="1:3" x14ac:dyDescent="0.25">
      <c r="A3674" t="s">
        <v>2862</v>
      </c>
      <c r="B3674" t="s">
        <v>6962</v>
      </c>
      <c r="C3674" s="1">
        <v>45944</v>
      </c>
    </row>
    <row r="3675" spans="1:3" x14ac:dyDescent="0.25">
      <c r="A3675" t="s">
        <v>4769</v>
      </c>
      <c r="B3675" t="s">
        <v>6962</v>
      </c>
      <c r="C3675" s="1">
        <v>45946</v>
      </c>
    </row>
    <row r="3676" spans="1:3" x14ac:dyDescent="0.25">
      <c r="A3676" t="s">
        <v>4731</v>
      </c>
      <c r="B3676" t="s">
        <v>6962</v>
      </c>
      <c r="C3676" s="1">
        <v>45953</v>
      </c>
    </row>
    <row r="3677" spans="1:3" x14ac:dyDescent="0.25">
      <c r="A3677" t="s">
        <v>4770</v>
      </c>
      <c r="B3677" t="s">
        <v>6962</v>
      </c>
      <c r="C3677" s="1">
        <v>45945</v>
      </c>
    </row>
    <row r="3678" spans="1:3" x14ac:dyDescent="0.25">
      <c r="A3678" t="s">
        <v>6939</v>
      </c>
      <c r="B3678" t="s">
        <v>6963</v>
      </c>
      <c r="C3678" s="1"/>
    </row>
    <row r="3679" spans="1:3" x14ac:dyDescent="0.25">
      <c r="A3679" t="s">
        <v>4771</v>
      </c>
      <c r="B3679" t="s">
        <v>6962</v>
      </c>
      <c r="C3679" s="1">
        <v>45947</v>
      </c>
    </row>
    <row r="3680" spans="1:3" x14ac:dyDescent="0.25">
      <c r="A3680" t="s">
        <v>4772</v>
      </c>
      <c r="B3680" t="s">
        <v>6962</v>
      </c>
      <c r="C3680" s="1">
        <v>45945</v>
      </c>
    </row>
    <row r="3681" spans="1:3" x14ac:dyDescent="0.25">
      <c r="A3681" t="s">
        <v>4773</v>
      </c>
      <c r="B3681" t="s">
        <v>6962</v>
      </c>
      <c r="C3681" s="1">
        <v>45944</v>
      </c>
    </row>
    <row r="3682" spans="1:3" x14ac:dyDescent="0.25">
      <c r="A3682" t="s">
        <v>4774</v>
      </c>
      <c r="B3682" t="s">
        <v>6962</v>
      </c>
      <c r="C3682" s="1">
        <v>45945</v>
      </c>
    </row>
    <row r="3683" spans="1:3" x14ac:dyDescent="0.25">
      <c r="A3683" t="s">
        <v>2863</v>
      </c>
      <c r="B3683" t="s">
        <v>6962</v>
      </c>
      <c r="C3683" s="1">
        <v>45944</v>
      </c>
    </row>
    <row r="3684" spans="1:3" x14ac:dyDescent="0.25">
      <c r="A3684" t="s">
        <v>4777</v>
      </c>
      <c r="B3684" t="s">
        <v>39</v>
      </c>
      <c r="C3684" s="1"/>
    </row>
    <row r="3685" spans="1:3" x14ac:dyDescent="0.25">
      <c r="A3685" t="s">
        <v>4778</v>
      </c>
      <c r="B3685" t="s">
        <v>6962</v>
      </c>
      <c r="C3685" s="1">
        <v>45948</v>
      </c>
    </row>
    <row r="3686" spans="1:3" x14ac:dyDescent="0.25">
      <c r="A3686" t="s">
        <v>4779</v>
      </c>
      <c r="B3686" t="s">
        <v>6962</v>
      </c>
      <c r="C3686" s="1">
        <v>45947</v>
      </c>
    </row>
    <row r="3687" spans="1:3" x14ac:dyDescent="0.25">
      <c r="A3687" t="s">
        <v>2864</v>
      </c>
      <c r="B3687" t="s">
        <v>6962</v>
      </c>
      <c r="C3687" s="1">
        <v>45944</v>
      </c>
    </row>
    <row r="3688" spans="1:3" x14ac:dyDescent="0.25">
      <c r="A3688" t="s">
        <v>4780</v>
      </c>
      <c r="B3688" t="s">
        <v>6962</v>
      </c>
      <c r="C3688" s="1">
        <v>45947</v>
      </c>
    </row>
    <row r="3689" spans="1:3" x14ac:dyDescent="0.25">
      <c r="A3689" t="s">
        <v>4781</v>
      </c>
      <c r="B3689" t="s">
        <v>6962</v>
      </c>
      <c r="C3689" s="1">
        <v>45944</v>
      </c>
    </row>
    <row r="3690" spans="1:3" x14ac:dyDescent="0.25">
      <c r="A3690" t="s">
        <v>2865</v>
      </c>
      <c r="B3690" t="s">
        <v>6962</v>
      </c>
      <c r="C3690" s="1">
        <v>45945</v>
      </c>
    </row>
    <row r="3691" spans="1:3" x14ac:dyDescent="0.25">
      <c r="A3691" t="s">
        <v>2866</v>
      </c>
      <c r="B3691" t="s">
        <v>6962</v>
      </c>
      <c r="C3691" s="1">
        <v>45945</v>
      </c>
    </row>
    <row r="3692" spans="1:3" x14ac:dyDescent="0.25">
      <c r="A3692" t="s">
        <v>4776</v>
      </c>
      <c r="B3692" t="s">
        <v>6964</v>
      </c>
      <c r="C3692" s="1">
        <v>45948</v>
      </c>
    </row>
    <row r="3693" spans="1:3" x14ac:dyDescent="0.25">
      <c r="A3693" t="s">
        <v>4745</v>
      </c>
      <c r="B3693" t="s">
        <v>39</v>
      </c>
      <c r="C3693" s="1"/>
    </row>
    <row r="3694" spans="1:3" x14ac:dyDescent="0.25">
      <c r="A3694" t="s">
        <v>4735</v>
      </c>
      <c r="B3694" t="s">
        <v>39</v>
      </c>
      <c r="C3694" s="1"/>
    </row>
    <row r="3695" spans="1:3" x14ac:dyDescent="0.25">
      <c r="A3695" t="s">
        <v>4724</v>
      </c>
      <c r="B3695" t="s">
        <v>39</v>
      </c>
      <c r="C3695" s="1"/>
    </row>
    <row r="3696" spans="1:3" x14ac:dyDescent="0.25">
      <c r="A3696" t="s">
        <v>4782</v>
      </c>
      <c r="B3696" t="s">
        <v>6962</v>
      </c>
      <c r="C3696" s="1">
        <v>45948</v>
      </c>
    </row>
    <row r="3697" spans="1:3" x14ac:dyDescent="0.25">
      <c r="A3697" t="s">
        <v>6940</v>
      </c>
      <c r="B3697" t="s">
        <v>6962</v>
      </c>
      <c r="C3697" s="1">
        <v>45944</v>
      </c>
    </row>
    <row r="3698" spans="1:3" x14ac:dyDescent="0.25">
      <c r="A3698" t="s">
        <v>4783</v>
      </c>
      <c r="B3698" t="s">
        <v>6962</v>
      </c>
      <c r="C3698" s="1">
        <v>45946</v>
      </c>
    </row>
    <row r="3699" spans="1:3" x14ac:dyDescent="0.25">
      <c r="A3699" t="s">
        <v>3161</v>
      </c>
      <c r="B3699" t="s">
        <v>6962</v>
      </c>
      <c r="C3699" s="1">
        <v>45944</v>
      </c>
    </row>
    <row r="3700" spans="1:3" x14ac:dyDescent="0.25">
      <c r="A3700" t="s">
        <v>3161</v>
      </c>
      <c r="B3700" t="s">
        <v>6962</v>
      </c>
      <c r="C3700" s="1">
        <v>45944</v>
      </c>
    </row>
    <row r="3701" spans="1:3" x14ac:dyDescent="0.25">
      <c r="A3701" t="s">
        <v>4784</v>
      </c>
      <c r="B3701" t="s">
        <v>6962</v>
      </c>
      <c r="C3701" s="1">
        <v>45946</v>
      </c>
    </row>
    <row r="3702" spans="1:3" x14ac:dyDescent="0.25">
      <c r="A3702" t="s">
        <v>4785</v>
      </c>
      <c r="B3702" t="s">
        <v>6962</v>
      </c>
      <c r="C3702" s="1">
        <v>45948</v>
      </c>
    </row>
    <row r="3703" spans="1:3" x14ac:dyDescent="0.25">
      <c r="A3703" t="s">
        <v>2867</v>
      </c>
      <c r="B3703" t="s">
        <v>6962</v>
      </c>
      <c r="C3703" s="1">
        <v>45944</v>
      </c>
    </row>
    <row r="3704" spans="1:3" x14ac:dyDescent="0.25">
      <c r="A3704" t="s">
        <v>6941</v>
      </c>
      <c r="B3704" t="s">
        <v>6962</v>
      </c>
      <c r="C3704" s="1">
        <v>45944</v>
      </c>
    </row>
    <row r="3705" spans="1:3" x14ac:dyDescent="0.25">
      <c r="A3705" t="s">
        <v>4786</v>
      </c>
      <c r="B3705" t="s">
        <v>39</v>
      </c>
      <c r="C3705" s="1"/>
    </row>
    <row r="3706" spans="1:3" x14ac:dyDescent="0.25">
      <c r="A3706" t="s">
        <v>4791</v>
      </c>
      <c r="B3706" t="s">
        <v>6962</v>
      </c>
      <c r="C3706" s="1">
        <v>45950</v>
      </c>
    </row>
    <row r="3707" spans="1:3" x14ac:dyDescent="0.25">
      <c r="A3707" t="s">
        <v>2869</v>
      </c>
      <c r="B3707" t="s">
        <v>39</v>
      </c>
      <c r="C3707" s="1"/>
    </row>
    <row r="3708" spans="1:3" x14ac:dyDescent="0.25">
      <c r="A3708" t="s">
        <v>2868</v>
      </c>
      <c r="B3708" t="s">
        <v>6962</v>
      </c>
      <c r="C3708" s="1">
        <v>45946</v>
      </c>
    </row>
    <row r="3709" spans="1:3" x14ac:dyDescent="0.25">
      <c r="A3709" t="s">
        <v>4790</v>
      </c>
      <c r="B3709" t="s">
        <v>6962</v>
      </c>
      <c r="C3709" s="1">
        <v>45957</v>
      </c>
    </row>
    <row r="3710" spans="1:3" x14ac:dyDescent="0.25">
      <c r="A3710" t="s">
        <v>4789</v>
      </c>
      <c r="B3710" t="s">
        <v>6962</v>
      </c>
      <c r="C3710" s="1">
        <v>45947</v>
      </c>
    </row>
    <row r="3711" spans="1:3" x14ac:dyDescent="0.25">
      <c r="A3711" t="s">
        <v>4788</v>
      </c>
      <c r="B3711" t="s">
        <v>6962</v>
      </c>
      <c r="C3711" s="1">
        <v>45947</v>
      </c>
    </row>
    <row r="3712" spans="1:3" x14ac:dyDescent="0.25">
      <c r="A3712" t="s">
        <v>4787</v>
      </c>
      <c r="B3712" t="s">
        <v>6962</v>
      </c>
      <c r="C3712" s="1">
        <v>45948</v>
      </c>
    </row>
    <row r="3713" spans="1:3" x14ac:dyDescent="0.25">
      <c r="A3713" t="s">
        <v>6942</v>
      </c>
      <c r="B3713" t="s">
        <v>39</v>
      </c>
      <c r="C3713" s="1">
        <v>45944</v>
      </c>
    </row>
    <row r="3714" spans="1:3" x14ac:dyDescent="0.25">
      <c r="A3714" t="s">
        <v>2870</v>
      </c>
      <c r="B3714" t="s">
        <v>6962</v>
      </c>
      <c r="C3714" s="1">
        <v>45947</v>
      </c>
    </row>
    <row r="3715" spans="1:3" x14ac:dyDescent="0.25">
      <c r="A3715" t="s">
        <v>3201</v>
      </c>
      <c r="B3715" t="s">
        <v>6962</v>
      </c>
      <c r="C3715" s="1">
        <v>45952</v>
      </c>
    </row>
    <row r="3716" spans="1:3" x14ac:dyDescent="0.25">
      <c r="A3716" t="s">
        <v>3201</v>
      </c>
      <c r="B3716" t="s">
        <v>6962</v>
      </c>
      <c r="C3716" s="1">
        <v>45952</v>
      </c>
    </row>
    <row r="3717" spans="1:3" x14ac:dyDescent="0.25">
      <c r="A3717" t="s">
        <v>4792</v>
      </c>
      <c r="B3717" t="s">
        <v>6962</v>
      </c>
      <c r="C3717" s="1">
        <v>45947</v>
      </c>
    </row>
    <row r="3718" spans="1:3" x14ac:dyDescent="0.25">
      <c r="A3718" t="s">
        <v>4793</v>
      </c>
      <c r="B3718" t="s">
        <v>6962</v>
      </c>
      <c r="C3718" s="1">
        <v>45952</v>
      </c>
    </row>
    <row r="3719" spans="1:3" x14ac:dyDescent="0.25">
      <c r="A3719" t="s">
        <v>4795</v>
      </c>
      <c r="B3719" t="s">
        <v>6962</v>
      </c>
      <c r="C3719" s="1">
        <v>45950</v>
      </c>
    </row>
    <row r="3720" spans="1:3" x14ac:dyDescent="0.25">
      <c r="A3720" t="s">
        <v>4796</v>
      </c>
      <c r="B3720" t="s">
        <v>6962</v>
      </c>
      <c r="C3720" s="1">
        <v>45952</v>
      </c>
    </row>
    <row r="3721" spans="1:3" x14ac:dyDescent="0.25">
      <c r="A3721" t="s">
        <v>4796</v>
      </c>
      <c r="B3721" t="s">
        <v>6962</v>
      </c>
      <c r="C3721" s="1">
        <v>45950</v>
      </c>
    </row>
    <row r="3722" spans="1:3" x14ac:dyDescent="0.25">
      <c r="A3722" t="s">
        <v>4799</v>
      </c>
      <c r="B3722" t="s">
        <v>6962</v>
      </c>
      <c r="C3722" s="1">
        <v>45950</v>
      </c>
    </row>
    <row r="3723" spans="1:3" x14ac:dyDescent="0.25">
      <c r="A3723" t="s">
        <v>4798</v>
      </c>
      <c r="B3723" t="s">
        <v>6962</v>
      </c>
      <c r="C3723" s="1">
        <v>45946</v>
      </c>
    </row>
    <row r="3724" spans="1:3" x14ac:dyDescent="0.25">
      <c r="A3724" t="s">
        <v>4797</v>
      </c>
      <c r="B3724" t="s">
        <v>6962</v>
      </c>
      <c r="C3724" s="1">
        <v>45948</v>
      </c>
    </row>
    <row r="3725" spans="1:3" x14ac:dyDescent="0.25">
      <c r="A3725" t="s">
        <v>4803</v>
      </c>
      <c r="B3725" t="s">
        <v>6962</v>
      </c>
      <c r="C3725" s="1">
        <v>45946</v>
      </c>
    </row>
    <row r="3726" spans="1:3" x14ac:dyDescent="0.25">
      <c r="A3726" t="s">
        <v>4802</v>
      </c>
      <c r="B3726" t="s">
        <v>6962</v>
      </c>
      <c r="C3726" s="1">
        <v>45952</v>
      </c>
    </row>
    <row r="3727" spans="1:3" x14ac:dyDescent="0.25">
      <c r="A3727" t="s">
        <v>4801</v>
      </c>
      <c r="B3727" t="s">
        <v>6962</v>
      </c>
      <c r="C3727" s="1">
        <v>45950</v>
      </c>
    </row>
    <row r="3728" spans="1:3" x14ac:dyDescent="0.25">
      <c r="A3728" t="s">
        <v>4800</v>
      </c>
      <c r="B3728" t="s">
        <v>39</v>
      </c>
      <c r="C3728" s="1"/>
    </row>
    <row r="3729" spans="1:3" x14ac:dyDescent="0.25">
      <c r="A3729" t="s">
        <v>2871</v>
      </c>
      <c r="B3729" t="s">
        <v>6962</v>
      </c>
      <c r="C3729" s="1">
        <v>45954</v>
      </c>
    </row>
    <row r="3730" spans="1:3" x14ac:dyDescent="0.25">
      <c r="A3730" t="s">
        <v>6943</v>
      </c>
      <c r="B3730" t="s">
        <v>6962</v>
      </c>
      <c r="C3730" s="1">
        <v>45945</v>
      </c>
    </row>
    <row r="3731" spans="1:3" x14ac:dyDescent="0.25">
      <c r="A3731" t="s">
        <v>2872</v>
      </c>
      <c r="B3731" t="s">
        <v>6962</v>
      </c>
      <c r="C3731" s="1">
        <v>45946</v>
      </c>
    </row>
    <row r="3732" spans="1:3" x14ac:dyDescent="0.25">
      <c r="A3732" t="s">
        <v>3202</v>
      </c>
      <c r="B3732" t="s">
        <v>6962</v>
      </c>
      <c r="C3732" s="1">
        <v>45952</v>
      </c>
    </row>
    <row r="3733" spans="1:3" x14ac:dyDescent="0.25">
      <c r="A3733" t="s">
        <v>3202</v>
      </c>
      <c r="B3733" t="s">
        <v>6962</v>
      </c>
      <c r="C3733" s="1">
        <v>45952</v>
      </c>
    </row>
    <row r="3734" spans="1:3" x14ac:dyDescent="0.25">
      <c r="A3734" t="s">
        <v>4804</v>
      </c>
      <c r="B3734" t="s">
        <v>6963</v>
      </c>
      <c r="C3734" s="1"/>
    </row>
    <row r="3735" spans="1:3" x14ac:dyDescent="0.25">
      <c r="A3735" t="s">
        <v>4804</v>
      </c>
      <c r="B3735" t="s">
        <v>6963</v>
      </c>
      <c r="C3735" s="1"/>
    </row>
    <row r="3736" spans="1:3" x14ac:dyDescent="0.25">
      <c r="A3736" t="s">
        <v>4805</v>
      </c>
      <c r="B3736" t="s">
        <v>6962</v>
      </c>
      <c r="C3736" s="1">
        <v>45954</v>
      </c>
    </row>
    <row r="3737" spans="1:3" x14ac:dyDescent="0.25">
      <c r="A3737" t="s">
        <v>3203</v>
      </c>
      <c r="B3737" t="s">
        <v>39</v>
      </c>
      <c r="C3737" s="1"/>
    </row>
    <row r="3738" spans="1:3" x14ac:dyDescent="0.25">
      <c r="A3738" t="s">
        <v>4806</v>
      </c>
      <c r="B3738" t="s">
        <v>6962</v>
      </c>
      <c r="C3738" s="1">
        <v>45948</v>
      </c>
    </row>
    <row r="3739" spans="1:3" x14ac:dyDescent="0.25">
      <c r="A3739" t="s">
        <v>4807</v>
      </c>
      <c r="B3739" t="s">
        <v>6962</v>
      </c>
      <c r="C3739" s="1">
        <v>45957</v>
      </c>
    </row>
    <row r="3740" spans="1:3" x14ac:dyDescent="0.25">
      <c r="A3740" t="s">
        <v>2873</v>
      </c>
      <c r="B3740" t="s">
        <v>6962</v>
      </c>
      <c r="C3740" s="1">
        <v>45946</v>
      </c>
    </row>
    <row r="3741" spans="1:3" x14ac:dyDescent="0.25">
      <c r="A3741" t="s">
        <v>3204</v>
      </c>
      <c r="B3741" t="s">
        <v>6962</v>
      </c>
      <c r="C3741" s="1">
        <v>45952</v>
      </c>
    </row>
    <row r="3742" spans="1:3" x14ac:dyDescent="0.25">
      <c r="A3742" t="s">
        <v>3204</v>
      </c>
      <c r="B3742" t="s">
        <v>6962</v>
      </c>
      <c r="C3742" s="1">
        <v>45952</v>
      </c>
    </row>
    <row r="3743" spans="1:3" x14ac:dyDescent="0.25">
      <c r="A3743" t="s">
        <v>4812</v>
      </c>
      <c r="B3743" t="s">
        <v>6962</v>
      </c>
      <c r="C3743" s="1">
        <v>45948</v>
      </c>
    </row>
    <row r="3744" spans="1:3" x14ac:dyDescent="0.25">
      <c r="A3744" t="s">
        <v>4812</v>
      </c>
      <c r="B3744" t="s">
        <v>6962</v>
      </c>
      <c r="C3744" s="1">
        <v>45948</v>
      </c>
    </row>
    <row r="3745" spans="1:3" x14ac:dyDescent="0.25">
      <c r="A3745" t="s">
        <v>4811</v>
      </c>
      <c r="B3745" t="s">
        <v>6962</v>
      </c>
      <c r="C3745" s="1">
        <v>45954</v>
      </c>
    </row>
    <row r="3746" spans="1:3" x14ac:dyDescent="0.25">
      <c r="A3746" t="s">
        <v>4811</v>
      </c>
      <c r="B3746" t="s">
        <v>6962</v>
      </c>
      <c r="C3746" s="1">
        <v>45948</v>
      </c>
    </row>
    <row r="3747" spans="1:3" x14ac:dyDescent="0.25">
      <c r="A3747" t="s">
        <v>4811</v>
      </c>
      <c r="B3747" t="s">
        <v>6962</v>
      </c>
      <c r="C3747" s="1">
        <v>45957</v>
      </c>
    </row>
    <row r="3748" spans="1:3" x14ac:dyDescent="0.25">
      <c r="A3748" t="s">
        <v>4811</v>
      </c>
      <c r="B3748" t="s">
        <v>6962</v>
      </c>
      <c r="C3748" s="1">
        <v>45946</v>
      </c>
    </row>
    <row r="3749" spans="1:3" x14ac:dyDescent="0.25">
      <c r="A3749" t="s">
        <v>4810</v>
      </c>
      <c r="B3749" t="s">
        <v>6962</v>
      </c>
      <c r="C3749" s="1">
        <v>45948</v>
      </c>
    </row>
    <row r="3750" spans="1:3" x14ac:dyDescent="0.25">
      <c r="A3750" t="s">
        <v>2874</v>
      </c>
      <c r="B3750" t="s">
        <v>6962</v>
      </c>
      <c r="C3750" s="1">
        <v>45947</v>
      </c>
    </row>
    <row r="3751" spans="1:3" x14ac:dyDescent="0.25">
      <c r="A3751" t="s">
        <v>4809</v>
      </c>
      <c r="B3751" t="s">
        <v>6962</v>
      </c>
      <c r="C3751" s="1">
        <v>45957</v>
      </c>
    </row>
    <row r="3752" spans="1:3" x14ac:dyDescent="0.25">
      <c r="A3752" t="s">
        <v>4814</v>
      </c>
      <c r="B3752" t="s">
        <v>6963</v>
      </c>
      <c r="C3752" s="1"/>
    </row>
    <row r="3753" spans="1:3" x14ac:dyDescent="0.25">
      <c r="A3753" t="s">
        <v>4813</v>
      </c>
      <c r="B3753" t="s">
        <v>6962</v>
      </c>
      <c r="C3753" s="1">
        <v>45958</v>
      </c>
    </row>
    <row r="3754" spans="1:3" x14ac:dyDescent="0.25">
      <c r="A3754" t="s">
        <v>3205</v>
      </c>
      <c r="B3754" t="s">
        <v>6962</v>
      </c>
      <c r="C3754" s="1">
        <v>45952</v>
      </c>
    </row>
    <row r="3755" spans="1:3" x14ac:dyDescent="0.25">
      <c r="A3755" t="s">
        <v>3205</v>
      </c>
      <c r="B3755" t="s">
        <v>6962</v>
      </c>
      <c r="C3755" s="1">
        <v>45952</v>
      </c>
    </row>
    <row r="3756" spans="1:3" x14ac:dyDescent="0.25">
      <c r="A3756" t="s">
        <v>2876</v>
      </c>
      <c r="B3756" t="s">
        <v>39</v>
      </c>
      <c r="C3756" s="1"/>
    </row>
    <row r="3757" spans="1:3" x14ac:dyDescent="0.25">
      <c r="A3757" t="s">
        <v>2877</v>
      </c>
      <c r="B3757" t="s">
        <v>6962</v>
      </c>
      <c r="C3757" s="1">
        <v>45947</v>
      </c>
    </row>
    <row r="3758" spans="1:3" x14ac:dyDescent="0.25">
      <c r="A3758" t="s">
        <v>4818</v>
      </c>
      <c r="B3758" t="s">
        <v>6962</v>
      </c>
      <c r="C3758" s="1">
        <v>45946</v>
      </c>
    </row>
    <row r="3759" spans="1:3" x14ac:dyDescent="0.25">
      <c r="A3759" t="s">
        <v>4817</v>
      </c>
      <c r="B3759" t="s">
        <v>6962</v>
      </c>
      <c r="C3759" s="1">
        <v>45946</v>
      </c>
    </row>
    <row r="3760" spans="1:3" x14ac:dyDescent="0.25">
      <c r="A3760" t="s">
        <v>4816</v>
      </c>
      <c r="B3760" t="s">
        <v>6962</v>
      </c>
      <c r="C3760" s="1">
        <v>45946</v>
      </c>
    </row>
    <row r="3761" spans="1:3" x14ac:dyDescent="0.25">
      <c r="A3761" t="s">
        <v>4821</v>
      </c>
      <c r="B3761" t="s">
        <v>6962</v>
      </c>
      <c r="C3761" s="1">
        <v>45946</v>
      </c>
    </row>
    <row r="3762" spans="1:3" x14ac:dyDescent="0.25">
      <c r="A3762" t="s">
        <v>4815</v>
      </c>
      <c r="B3762" t="s">
        <v>6964</v>
      </c>
      <c r="C3762" s="1">
        <v>45954</v>
      </c>
    </row>
    <row r="3763" spans="1:3" x14ac:dyDescent="0.25">
      <c r="A3763" t="s">
        <v>2878</v>
      </c>
      <c r="B3763" t="s">
        <v>6962</v>
      </c>
      <c r="C3763" s="1">
        <v>45947</v>
      </c>
    </row>
    <row r="3764" spans="1:3" x14ac:dyDescent="0.25">
      <c r="A3764" t="s">
        <v>3077</v>
      </c>
      <c r="B3764" t="s">
        <v>6962</v>
      </c>
      <c r="C3764" s="1">
        <v>45952</v>
      </c>
    </row>
    <row r="3765" spans="1:3" x14ac:dyDescent="0.25">
      <c r="A3765" t="s">
        <v>4820</v>
      </c>
      <c r="B3765" t="s">
        <v>6962</v>
      </c>
      <c r="C3765" s="1">
        <v>45947</v>
      </c>
    </row>
    <row r="3766" spans="1:3" x14ac:dyDescent="0.25">
      <c r="A3766" t="s">
        <v>4819</v>
      </c>
      <c r="B3766" t="s">
        <v>39</v>
      </c>
      <c r="C3766" s="1"/>
    </row>
    <row r="3767" spans="1:3" x14ac:dyDescent="0.25">
      <c r="A3767" t="s">
        <v>4826</v>
      </c>
      <c r="B3767" t="s">
        <v>6962</v>
      </c>
      <c r="C3767" s="1">
        <v>45957</v>
      </c>
    </row>
    <row r="3768" spans="1:3" x14ac:dyDescent="0.25">
      <c r="A3768" t="s">
        <v>4825</v>
      </c>
      <c r="B3768" t="s">
        <v>6962</v>
      </c>
      <c r="C3768" s="1">
        <v>45953</v>
      </c>
    </row>
    <row r="3769" spans="1:3" x14ac:dyDescent="0.25">
      <c r="A3769" t="s">
        <v>4824</v>
      </c>
      <c r="B3769" t="s">
        <v>6962</v>
      </c>
      <c r="C3769" s="1">
        <v>45947</v>
      </c>
    </row>
    <row r="3770" spans="1:3" x14ac:dyDescent="0.25">
      <c r="A3770" t="s">
        <v>4823</v>
      </c>
      <c r="B3770" t="s">
        <v>6962</v>
      </c>
      <c r="C3770" s="1">
        <v>45953</v>
      </c>
    </row>
    <row r="3771" spans="1:3" x14ac:dyDescent="0.25">
      <c r="A3771" t="s">
        <v>4822</v>
      </c>
      <c r="B3771" t="s">
        <v>6963</v>
      </c>
      <c r="C3771" s="1"/>
    </row>
    <row r="3772" spans="1:3" x14ac:dyDescent="0.25">
      <c r="A3772" t="s">
        <v>4828</v>
      </c>
      <c r="B3772" t="s">
        <v>6962</v>
      </c>
      <c r="C3772" s="1">
        <v>45959</v>
      </c>
    </row>
    <row r="3773" spans="1:3" x14ac:dyDescent="0.25">
      <c r="A3773" t="s">
        <v>4827</v>
      </c>
      <c r="B3773" t="s">
        <v>6962</v>
      </c>
      <c r="C3773" s="1">
        <v>45957</v>
      </c>
    </row>
    <row r="3774" spans="1:3" x14ac:dyDescent="0.25">
      <c r="A3774" t="s">
        <v>2880</v>
      </c>
      <c r="B3774" t="s">
        <v>6962</v>
      </c>
      <c r="C3774" s="1">
        <v>45947</v>
      </c>
    </row>
    <row r="3775" spans="1:3" x14ac:dyDescent="0.25">
      <c r="A3775" t="s">
        <v>2879</v>
      </c>
      <c r="B3775" t="s">
        <v>6962</v>
      </c>
      <c r="C3775" s="1">
        <v>45947</v>
      </c>
    </row>
    <row r="3776" spans="1:3" x14ac:dyDescent="0.25">
      <c r="A3776" t="s">
        <v>4829</v>
      </c>
      <c r="B3776" t="s">
        <v>6962</v>
      </c>
      <c r="C3776" s="1">
        <v>45959</v>
      </c>
    </row>
    <row r="3777" spans="1:3" x14ac:dyDescent="0.25">
      <c r="A3777" t="s">
        <v>4831</v>
      </c>
      <c r="B3777" t="s">
        <v>6962</v>
      </c>
      <c r="C3777" s="1">
        <v>45953</v>
      </c>
    </row>
    <row r="3778" spans="1:3" x14ac:dyDescent="0.25">
      <c r="A3778" t="s">
        <v>4830</v>
      </c>
      <c r="B3778" t="s">
        <v>6962</v>
      </c>
      <c r="C3778" s="1">
        <v>45959</v>
      </c>
    </row>
    <row r="3779" spans="1:3" x14ac:dyDescent="0.25">
      <c r="A3779" t="s">
        <v>2883</v>
      </c>
      <c r="B3779" t="s">
        <v>6962</v>
      </c>
      <c r="C3779" s="1">
        <v>45947</v>
      </c>
    </row>
    <row r="3780" spans="1:3" x14ac:dyDescent="0.25">
      <c r="A3780" t="s">
        <v>2882</v>
      </c>
      <c r="B3780" t="s">
        <v>6962</v>
      </c>
      <c r="C3780" s="1">
        <v>45953</v>
      </c>
    </row>
    <row r="3781" spans="1:3" x14ac:dyDescent="0.25">
      <c r="A3781" t="s">
        <v>2881</v>
      </c>
      <c r="B3781" t="s">
        <v>6962</v>
      </c>
      <c r="C3781" s="1">
        <v>45952</v>
      </c>
    </row>
    <row r="3782" spans="1:3" x14ac:dyDescent="0.25">
      <c r="A3782" t="s">
        <v>4833</v>
      </c>
      <c r="B3782" t="s">
        <v>6963</v>
      </c>
      <c r="C3782" s="1">
        <v>45954</v>
      </c>
    </row>
    <row r="3783" spans="1:3" x14ac:dyDescent="0.25">
      <c r="A3783" t="s">
        <v>3207</v>
      </c>
      <c r="B3783" t="s">
        <v>6962</v>
      </c>
      <c r="C3783" s="1">
        <v>45955</v>
      </c>
    </row>
    <row r="3784" spans="1:3" x14ac:dyDescent="0.25">
      <c r="A3784" t="s">
        <v>3207</v>
      </c>
      <c r="B3784" t="s">
        <v>6962</v>
      </c>
      <c r="C3784" s="1">
        <v>45955</v>
      </c>
    </row>
    <row r="3785" spans="1:3" x14ac:dyDescent="0.25">
      <c r="A3785" t="s">
        <v>4834</v>
      </c>
      <c r="B3785" t="s">
        <v>6962</v>
      </c>
      <c r="C3785" s="1">
        <v>45955</v>
      </c>
    </row>
    <row r="3786" spans="1:3" x14ac:dyDescent="0.25">
      <c r="A3786" t="s">
        <v>4834</v>
      </c>
      <c r="B3786" t="s">
        <v>6962</v>
      </c>
      <c r="C3786" s="1">
        <v>45955</v>
      </c>
    </row>
    <row r="3787" spans="1:3" x14ac:dyDescent="0.25">
      <c r="A3787" t="s">
        <v>4834</v>
      </c>
      <c r="B3787" t="s">
        <v>6963</v>
      </c>
      <c r="C3787" s="1"/>
    </row>
    <row r="3788" spans="1:3" x14ac:dyDescent="0.25">
      <c r="A3788" t="s">
        <v>4835</v>
      </c>
      <c r="B3788" t="s">
        <v>6962</v>
      </c>
      <c r="C3788" s="1">
        <v>45953</v>
      </c>
    </row>
    <row r="3789" spans="1:3" x14ac:dyDescent="0.25">
      <c r="A3789" t="s">
        <v>4836</v>
      </c>
      <c r="B3789" t="s">
        <v>6962</v>
      </c>
      <c r="C3789" s="1">
        <v>45947</v>
      </c>
    </row>
    <row r="3790" spans="1:3" x14ac:dyDescent="0.25">
      <c r="A3790" t="s">
        <v>4837</v>
      </c>
      <c r="B3790" t="s">
        <v>6962</v>
      </c>
      <c r="C3790" s="1">
        <v>45953</v>
      </c>
    </row>
    <row r="3791" spans="1:3" x14ac:dyDescent="0.25">
      <c r="A3791" t="s">
        <v>4838</v>
      </c>
      <c r="B3791" t="s">
        <v>6962</v>
      </c>
      <c r="C3791" s="1">
        <v>45953</v>
      </c>
    </row>
    <row r="3792" spans="1:3" x14ac:dyDescent="0.25">
      <c r="A3792" t="s">
        <v>4841</v>
      </c>
      <c r="B3792" t="s">
        <v>6962</v>
      </c>
      <c r="C3792" s="1">
        <v>45954</v>
      </c>
    </row>
    <row r="3793" spans="1:3" x14ac:dyDescent="0.25">
      <c r="A3793" t="s">
        <v>4840</v>
      </c>
      <c r="B3793" t="s">
        <v>6962</v>
      </c>
      <c r="C3793" s="1">
        <v>45950</v>
      </c>
    </row>
    <row r="3794" spans="1:3" x14ac:dyDescent="0.25">
      <c r="A3794" t="s">
        <v>4839</v>
      </c>
      <c r="B3794" t="s">
        <v>6962</v>
      </c>
      <c r="C3794" s="1">
        <v>45950</v>
      </c>
    </row>
    <row r="3795" spans="1:3" x14ac:dyDescent="0.25">
      <c r="A3795" t="s">
        <v>4845</v>
      </c>
      <c r="B3795" t="s">
        <v>6962</v>
      </c>
      <c r="C3795" s="1">
        <v>45953</v>
      </c>
    </row>
    <row r="3796" spans="1:3" x14ac:dyDescent="0.25">
      <c r="A3796" t="s">
        <v>4844</v>
      </c>
      <c r="B3796" t="s">
        <v>6962</v>
      </c>
      <c r="C3796" s="1">
        <v>45950</v>
      </c>
    </row>
    <row r="3797" spans="1:3" x14ac:dyDescent="0.25">
      <c r="A3797" t="s">
        <v>4843</v>
      </c>
      <c r="B3797" t="s">
        <v>6962</v>
      </c>
      <c r="C3797" s="1">
        <v>45955</v>
      </c>
    </row>
    <row r="3798" spans="1:3" x14ac:dyDescent="0.25">
      <c r="A3798" t="s">
        <v>4842</v>
      </c>
      <c r="B3798" t="s">
        <v>6962</v>
      </c>
      <c r="C3798" s="1">
        <v>45950</v>
      </c>
    </row>
    <row r="3799" spans="1:3" x14ac:dyDescent="0.25">
      <c r="A3799" t="s">
        <v>4846</v>
      </c>
      <c r="B3799" t="s">
        <v>6962</v>
      </c>
      <c r="C3799" s="1">
        <v>45957</v>
      </c>
    </row>
    <row r="3800" spans="1:3" x14ac:dyDescent="0.25">
      <c r="A3800" t="s">
        <v>4848</v>
      </c>
      <c r="B3800" t="s">
        <v>6962</v>
      </c>
      <c r="C3800" s="1">
        <v>45958</v>
      </c>
    </row>
    <row r="3801" spans="1:3" x14ac:dyDescent="0.25">
      <c r="A3801" t="s">
        <v>4847</v>
      </c>
      <c r="B3801" t="s">
        <v>6962</v>
      </c>
      <c r="C3801" s="1">
        <v>45953</v>
      </c>
    </row>
    <row r="3802" spans="1:3" x14ac:dyDescent="0.25">
      <c r="A3802" t="s">
        <v>3196</v>
      </c>
      <c r="B3802" t="s">
        <v>6962</v>
      </c>
      <c r="C3802" s="1">
        <v>45948</v>
      </c>
    </row>
    <row r="3803" spans="1:3" x14ac:dyDescent="0.25">
      <c r="A3803" t="s">
        <v>3196</v>
      </c>
      <c r="B3803" t="s">
        <v>6962</v>
      </c>
      <c r="C3803" s="1">
        <v>45948</v>
      </c>
    </row>
    <row r="3804" spans="1:3" x14ac:dyDescent="0.25">
      <c r="A3804" t="s">
        <v>3209</v>
      </c>
      <c r="B3804" t="s">
        <v>6962</v>
      </c>
      <c r="C3804" s="1">
        <v>45958</v>
      </c>
    </row>
    <row r="3805" spans="1:3" x14ac:dyDescent="0.25">
      <c r="A3805" t="s">
        <v>3209</v>
      </c>
      <c r="B3805" t="s">
        <v>6962</v>
      </c>
      <c r="C3805" s="1">
        <v>45958</v>
      </c>
    </row>
    <row r="3806" spans="1:3" x14ac:dyDescent="0.25">
      <c r="A3806" t="s">
        <v>2884</v>
      </c>
      <c r="B3806" t="s">
        <v>39</v>
      </c>
      <c r="C3806" s="1"/>
    </row>
    <row r="3807" spans="1:3" x14ac:dyDescent="0.25">
      <c r="A3807" t="s">
        <v>6944</v>
      </c>
      <c r="B3807" t="s">
        <v>6962</v>
      </c>
      <c r="C3807" s="1">
        <v>45950</v>
      </c>
    </row>
    <row r="3808" spans="1:3" x14ac:dyDescent="0.25">
      <c r="A3808" t="s">
        <v>2885</v>
      </c>
      <c r="B3808" t="s">
        <v>6962</v>
      </c>
      <c r="C3808" s="1">
        <v>45952</v>
      </c>
    </row>
    <row r="3809" spans="1:3" x14ac:dyDescent="0.25">
      <c r="A3809" t="s">
        <v>4853</v>
      </c>
      <c r="B3809" t="s">
        <v>6962</v>
      </c>
      <c r="C3809" s="1">
        <v>45952</v>
      </c>
    </row>
    <row r="3810" spans="1:3" x14ac:dyDescent="0.25">
      <c r="A3810" t="s">
        <v>4852</v>
      </c>
      <c r="B3810" t="s">
        <v>6962</v>
      </c>
      <c r="C3810" s="1">
        <v>45953</v>
      </c>
    </row>
    <row r="3811" spans="1:3" x14ac:dyDescent="0.25">
      <c r="A3811" t="s">
        <v>4851</v>
      </c>
      <c r="B3811" t="s">
        <v>6962</v>
      </c>
      <c r="C3811" s="1">
        <v>45955</v>
      </c>
    </row>
    <row r="3812" spans="1:3" x14ac:dyDescent="0.25">
      <c r="A3812" t="s">
        <v>4850</v>
      </c>
      <c r="B3812" t="s">
        <v>39</v>
      </c>
      <c r="C3812" s="1"/>
    </row>
    <row r="3813" spans="1:3" x14ac:dyDescent="0.25">
      <c r="A3813" t="s">
        <v>4849</v>
      </c>
      <c r="B3813" t="s">
        <v>6962</v>
      </c>
      <c r="C3813" s="1">
        <v>45955</v>
      </c>
    </row>
    <row r="3814" spans="1:3" x14ac:dyDescent="0.25">
      <c r="A3814" t="s">
        <v>2886</v>
      </c>
      <c r="B3814" t="s">
        <v>6962</v>
      </c>
      <c r="C3814" s="1">
        <v>45954</v>
      </c>
    </row>
    <row r="3815" spans="1:3" x14ac:dyDescent="0.25">
      <c r="A3815" t="s">
        <v>4855</v>
      </c>
      <c r="B3815" t="s">
        <v>6962</v>
      </c>
      <c r="C3815" s="1">
        <v>45957</v>
      </c>
    </row>
    <row r="3816" spans="1:3" x14ac:dyDescent="0.25">
      <c r="A3816" t="s">
        <v>4856</v>
      </c>
      <c r="B3816" t="s">
        <v>6962</v>
      </c>
      <c r="C3816" s="1">
        <v>45961</v>
      </c>
    </row>
    <row r="3817" spans="1:3" x14ac:dyDescent="0.25">
      <c r="A3817" t="s">
        <v>2889</v>
      </c>
      <c r="B3817" t="s">
        <v>6964</v>
      </c>
      <c r="C3817" s="1">
        <v>45955</v>
      </c>
    </row>
    <row r="3818" spans="1:3" x14ac:dyDescent="0.25">
      <c r="A3818" t="s">
        <v>4858</v>
      </c>
      <c r="B3818" t="s">
        <v>6962</v>
      </c>
      <c r="C3818" s="1">
        <v>45961</v>
      </c>
    </row>
    <row r="3819" spans="1:3" x14ac:dyDescent="0.25">
      <c r="A3819" t="s">
        <v>4857</v>
      </c>
      <c r="B3819" t="s">
        <v>6962</v>
      </c>
      <c r="C3819" s="1">
        <v>45959</v>
      </c>
    </row>
    <row r="3820" spans="1:3" x14ac:dyDescent="0.25">
      <c r="A3820" t="s">
        <v>2888</v>
      </c>
      <c r="B3820" t="s">
        <v>39</v>
      </c>
      <c r="C3820" s="1"/>
    </row>
    <row r="3821" spans="1:3" x14ac:dyDescent="0.25">
      <c r="A3821" t="s">
        <v>2887</v>
      </c>
      <c r="B3821" t="s">
        <v>6962</v>
      </c>
      <c r="C3821" s="1">
        <v>45954</v>
      </c>
    </row>
    <row r="3822" spans="1:3" x14ac:dyDescent="0.25">
      <c r="A3822" t="s">
        <v>4860</v>
      </c>
      <c r="B3822" t="s">
        <v>6962</v>
      </c>
      <c r="C3822" s="1">
        <v>45953</v>
      </c>
    </row>
    <row r="3823" spans="1:3" x14ac:dyDescent="0.25">
      <c r="A3823" t="s">
        <v>4859</v>
      </c>
      <c r="B3823" t="s">
        <v>6962</v>
      </c>
      <c r="C3823" s="1">
        <v>45959</v>
      </c>
    </row>
    <row r="3824" spans="1:3" x14ac:dyDescent="0.25">
      <c r="A3824" t="s">
        <v>4861</v>
      </c>
      <c r="B3824" t="s">
        <v>6962</v>
      </c>
      <c r="C3824" s="1">
        <v>45961</v>
      </c>
    </row>
    <row r="3825" spans="1:3" x14ac:dyDescent="0.25">
      <c r="A3825" t="s">
        <v>4863</v>
      </c>
      <c r="B3825" t="s">
        <v>6962</v>
      </c>
      <c r="C3825" s="1">
        <v>45955</v>
      </c>
    </row>
    <row r="3826" spans="1:3" x14ac:dyDescent="0.25">
      <c r="A3826" t="s">
        <v>4862</v>
      </c>
      <c r="B3826" t="s">
        <v>6963</v>
      </c>
      <c r="C3826" s="1"/>
    </row>
    <row r="3827" spans="1:3" x14ac:dyDescent="0.25">
      <c r="A3827" t="s">
        <v>4864</v>
      </c>
      <c r="B3827" t="s">
        <v>6962</v>
      </c>
      <c r="C3827" s="1">
        <v>45955</v>
      </c>
    </row>
    <row r="3828" spans="1:3" x14ac:dyDescent="0.25">
      <c r="A3828" t="s">
        <v>4865</v>
      </c>
      <c r="B3828" t="s">
        <v>6962</v>
      </c>
      <c r="C3828" s="1">
        <v>45959</v>
      </c>
    </row>
    <row r="3829" spans="1:3" x14ac:dyDescent="0.25">
      <c r="A3829" t="s">
        <v>2890</v>
      </c>
      <c r="B3829" t="s">
        <v>6962</v>
      </c>
      <c r="C3829" s="1">
        <v>45954</v>
      </c>
    </row>
    <row r="3830" spans="1:3" x14ac:dyDescent="0.25">
      <c r="A3830" t="s">
        <v>4866</v>
      </c>
      <c r="B3830" t="s">
        <v>6962</v>
      </c>
      <c r="C3830" s="1">
        <v>45955</v>
      </c>
    </row>
    <row r="3831" spans="1:3" x14ac:dyDescent="0.25">
      <c r="A3831" t="s">
        <v>2875</v>
      </c>
      <c r="B3831" t="s">
        <v>6962</v>
      </c>
      <c r="C3831" s="1">
        <v>45952</v>
      </c>
    </row>
    <row r="3832" spans="1:3" x14ac:dyDescent="0.25">
      <c r="A3832" t="s">
        <v>4869</v>
      </c>
      <c r="B3832" t="s">
        <v>6962</v>
      </c>
      <c r="C3832" s="1">
        <v>45964</v>
      </c>
    </row>
    <row r="3833" spans="1:3" x14ac:dyDescent="0.25">
      <c r="A3833" t="s">
        <v>4868</v>
      </c>
      <c r="B3833" t="s">
        <v>6962</v>
      </c>
      <c r="C3833" s="1">
        <v>45961</v>
      </c>
    </row>
    <row r="3834" spans="1:3" x14ac:dyDescent="0.25">
      <c r="A3834" t="s">
        <v>4870</v>
      </c>
      <c r="B3834" t="s">
        <v>6962</v>
      </c>
      <c r="C3834" s="1">
        <v>45964</v>
      </c>
    </row>
    <row r="3835" spans="1:3" x14ac:dyDescent="0.25">
      <c r="A3835" t="s">
        <v>4871</v>
      </c>
      <c r="B3835" t="s">
        <v>6962</v>
      </c>
      <c r="C3835" s="1">
        <v>45959</v>
      </c>
    </row>
    <row r="3836" spans="1:3" x14ac:dyDescent="0.25">
      <c r="A3836" t="s">
        <v>4872</v>
      </c>
      <c r="B3836" t="s">
        <v>6962</v>
      </c>
      <c r="C3836" s="1">
        <v>45958</v>
      </c>
    </row>
    <row r="3837" spans="1:3" x14ac:dyDescent="0.25">
      <c r="A3837" t="s">
        <v>4873</v>
      </c>
      <c r="B3837" t="s">
        <v>6963</v>
      </c>
      <c r="C3837" s="1"/>
    </row>
    <row r="3838" spans="1:3" x14ac:dyDescent="0.25">
      <c r="A3838" t="s">
        <v>4876</v>
      </c>
      <c r="B3838" t="s">
        <v>6962</v>
      </c>
      <c r="C3838" s="1">
        <v>45955</v>
      </c>
    </row>
    <row r="3839" spans="1:3" x14ac:dyDescent="0.25">
      <c r="A3839" t="s">
        <v>4875</v>
      </c>
      <c r="B3839" t="s">
        <v>39</v>
      </c>
      <c r="C3839" s="1"/>
    </row>
    <row r="3840" spans="1:3" x14ac:dyDescent="0.25">
      <c r="A3840" t="s">
        <v>4874</v>
      </c>
      <c r="B3840" t="s">
        <v>6962</v>
      </c>
      <c r="C3840" s="1">
        <v>45965</v>
      </c>
    </row>
    <row r="3841" spans="1:3" x14ac:dyDescent="0.25">
      <c r="A3841" t="s">
        <v>4877</v>
      </c>
      <c r="B3841" t="s">
        <v>39</v>
      </c>
      <c r="C3841" s="1"/>
    </row>
    <row r="3842" spans="1:3" x14ac:dyDescent="0.25">
      <c r="A3842" t="s">
        <v>4878</v>
      </c>
      <c r="B3842" t="s">
        <v>6964</v>
      </c>
      <c r="C3842" s="1">
        <v>45955</v>
      </c>
    </row>
    <row r="3843" spans="1:3" x14ac:dyDescent="0.25">
      <c r="A3843" t="s">
        <v>4879</v>
      </c>
      <c r="B3843" t="s">
        <v>6962</v>
      </c>
      <c r="C3843" s="1">
        <v>45965</v>
      </c>
    </row>
    <row r="3844" spans="1:3" x14ac:dyDescent="0.25">
      <c r="A3844" t="s">
        <v>4880</v>
      </c>
      <c r="B3844" t="s">
        <v>39</v>
      </c>
      <c r="C3844" s="1"/>
    </row>
    <row r="3845" spans="1:3" x14ac:dyDescent="0.25">
      <c r="A3845" t="s">
        <v>4881</v>
      </c>
      <c r="B3845" t="s">
        <v>6962</v>
      </c>
      <c r="C3845" s="1">
        <v>45968</v>
      </c>
    </row>
    <row r="3846" spans="1:3" x14ac:dyDescent="0.25">
      <c r="A3846" t="s">
        <v>4882</v>
      </c>
      <c r="B3846" t="s">
        <v>6962</v>
      </c>
      <c r="C3846" s="1">
        <v>45957</v>
      </c>
    </row>
    <row r="3847" spans="1:3" x14ac:dyDescent="0.25">
      <c r="A3847" t="s">
        <v>2893</v>
      </c>
      <c r="B3847" t="s">
        <v>6962</v>
      </c>
      <c r="C3847" s="1">
        <v>45955</v>
      </c>
    </row>
    <row r="3848" spans="1:3" x14ac:dyDescent="0.25">
      <c r="A3848" t="s">
        <v>4889</v>
      </c>
      <c r="B3848" t="s">
        <v>6962</v>
      </c>
      <c r="C3848" s="1">
        <v>45961</v>
      </c>
    </row>
    <row r="3849" spans="1:3" x14ac:dyDescent="0.25">
      <c r="A3849" t="s">
        <v>4888</v>
      </c>
      <c r="B3849" t="s">
        <v>6964</v>
      </c>
      <c r="C3849" s="1">
        <v>45957</v>
      </c>
    </row>
    <row r="3850" spans="1:3" x14ac:dyDescent="0.25">
      <c r="A3850" t="s">
        <v>4887</v>
      </c>
      <c r="B3850" t="s">
        <v>6962</v>
      </c>
      <c r="C3850" s="1">
        <v>45957</v>
      </c>
    </row>
    <row r="3851" spans="1:3" x14ac:dyDescent="0.25">
      <c r="A3851" t="s">
        <v>4886</v>
      </c>
      <c r="B3851" t="s">
        <v>6962</v>
      </c>
      <c r="C3851" s="1">
        <v>45968</v>
      </c>
    </row>
    <row r="3852" spans="1:3" x14ac:dyDescent="0.25">
      <c r="A3852" t="s">
        <v>4885</v>
      </c>
      <c r="B3852" t="s">
        <v>6962</v>
      </c>
      <c r="C3852" s="1">
        <v>45957</v>
      </c>
    </row>
    <row r="3853" spans="1:3" x14ac:dyDescent="0.25">
      <c r="A3853" t="s">
        <v>4884</v>
      </c>
      <c r="B3853" t="s">
        <v>6962</v>
      </c>
      <c r="C3853" s="1">
        <v>45961</v>
      </c>
    </row>
    <row r="3854" spans="1:3" x14ac:dyDescent="0.25">
      <c r="A3854" t="s">
        <v>2891</v>
      </c>
      <c r="B3854" t="s">
        <v>6962</v>
      </c>
      <c r="C3854" s="1">
        <v>45958</v>
      </c>
    </row>
    <row r="3855" spans="1:3" x14ac:dyDescent="0.25">
      <c r="A3855" t="s">
        <v>4883</v>
      </c>
      <c r="B3855" t="s">
        <v>6962</v>
      </c>
      <c r="C3855" s="1">
        <v>45961</v>
      </c>
    </row>
    <row r="3856" spans="1:3" x14ac:dyDescent="0.25">
      <c r="A3856" t="s">
        <v>4890</v>
      </c>
      <c r="B3856" t="s">
        <v>6962</v>
      </c>
      <c r="C3856" s="1">
        <v>45959</v>
      </c>
    </row>
    <row r="3857" spans="1:3" x14ac:dyDescent="0.25">
      <c r="A3857" t="s">
        <v>4890</v>
      </c>
      <c r="B3857" t="s">
        <v>6962</v>
      </c>
      <c r="C3857" s="1">
        <v>45960</v>
      </c>
    </row>
    <row r="3858" spans="1:3" x14ac:dyDescent="0.25">
      <c r="A3858" t="s">
        <v>4890</v>
      </c>
      <c r="B3858" t="s">
        <v>6962</v>
      </c>
      <c r="C3858" s="1">
        <v>45964</v>
      </c>
    </row>
    <row r="3859" spans="1:3" x14ac:dyDescent="0.25">
      <c r="A3859" t="s">
        <v>4890</v>
      </c>
      <c r="B3859" t="s">
        <v>6962</v>
      </c>
      <c r="C3859" s="1">
        <v>45959</v>
      </c>
    </row>
    <row r="3860" spans="1:3" x14ac:dyDescent="0.25">
      <c r="A3860" t="s">
        <v>4890</v>
      </c>
      <c r="B3860" t="s">
        <v>6962</v>
      </c>
      <c r="C3860" s="1">
        <v>45958</v>
      </c>
    </row>
    <row r="3861" spans="1:3" x14ac:dyDescent="0.25">
      <c r="A3861" t="s">
        <v>4891</v>
      </c>
      <c r="B3861" t="s">
        <v>6962</v>
      </c>
      <c r="C3861" s="1">
        <v>45962</v>
      </c>
    </row>
    <row r="3862" spans="1:3" x14ac:dyDescent="0.25">
      <c r="A3862" t="s">
        <v>2894</v>
      </c>
      <c r="B3862" t="s">
        <v>6962</v>
      </c>
      <c r="C3862" s="1">
        <v>45955</v>
      </c>
    </row>
    <row r="3863" spans="1:3" x14ac:dyDescent="0.25">
      <c r="A3863" t="s">
        <v>4897</v>
      </c>
      <c r="B3863" t="s">
        <v>6962</v>
      </c>
      <c r="C3863" s="1">
        <v>45961</v>
      </c>
    </row>
    <row r="3864" spans="1:3" x14ac:dyDescent="0.25">
      <c r="A3864" t="s">
        <v>4897</v>
      </c>
      <c r="B3864" t="s">
        <v>6962</v>
      </c>
      <c r="C3864" s="1">
        <v>45961</v>
      </c>
    </row>
    <row r="3865" spans="1:3" x14ac:dyDescent="0.25">
      <c r="A3865" t="s">
        <v>4896</v>
      </c>
      <c r="B3865" t="s">
        <v>6962</v>
      </c>
      <c r="C3865" s="1">
        <v>45958</v>
      </c>
    </row>
    <row r="3866" spans="1:3" x14ac:dyDescent="0.25">
      <c r="A3866" t="s">
        <v>4894</v>
      </c>
      <c r="B3866" t="s">
        <v>6962</v>
      </c>
      <c r="C3866" s="1">
        <v>45965</v>
      </c>
    </row>
    <row r="3867" spans="1:3" x14ac:dyDescent="0.25">
      <c r="A3867" t="s">
        <v>4893</v>
      </c>
      <c r="B3867" t="s">
        <v>6962</v>
      </c>
      <c r="C3867" s="1">
        <v>45959</v>
      </c>
    </row>
    <row r="3868" spans="1:3" x14ac:dyDescent="0.25">
      <c r="A3868" t="s">
        <v>4898</v>
      </c>
      <c r="B3868" t="s">
        <v>6962</v>
      </c>
      <c r="C3868" s="1">
        <v>45968</v>
      </c>
    </row>
    <row r="3869" spans="1:3" x14ac:dyDescent="0.25">
      <c r="A3869" t="s">
        <v>4899</v>
      </c>
      <c r="B3869" t="s">
        <v>39</v>
      </c>
      <c r="C3869" s="1"/>
    </row>
    <row r="3870" spans="1:3" x14ac:dyDescent="0.25">
      <c r="A3870" t="s">
        <v>4899</v>
      </c>
      <c r="B3870" t="s">
        <v>39</v>
      </c>
      <c r="C3870" s="1"/>
    </row>
    <row r="3871" spans="1:3" x14ac:dyDescent="0.25">
      <c r="A3871" t="s">
        <v>4899</v>
      </c>
      <c r="B3871" t="s">
        <v>39</v>
      </c>
      <c r="C3871" s="1"/>
    </row>
    <row r="3872" spans="1:3" x14ac:dyDescent="0.25">
      <c r="A3872" t="s">
        <v>4899</v>
      </c>
      <c r="B3872" t="s">
        <v>39</v>
      </c>
      <c r="C3872" s="1"/>
    </row>
    <row r="3873" spans="1:3" x14ac:dyDescent="0.25">
      <c r="A3873" t="s">
        <v>3210</v>
      </c>
      <c r="B3873" t="s">
        <v>39</v>
      </c>
      <c r="C3873" s="1"/>
    </row>
    <row r="3874" spans="1:3" x14ac:dyDescent="0.25">
      <c r="A3874" t="s">
        <v>2895</v>
      </c>
      <c r="B3874" t="s">
        <v>6962</v>
      </c>
      <c r="C3874" s="1">
        <v>45960</v>
      </c>
    </row>
    <row r="3875" spans="1:3" x14ac:dyDescent="0.25">
      <c r="A3875" t="s">
        <v>3213</v>
      </c>
      <c r="B3875" t="s">
        <v>6962</v>
      </c>
      <c r="C3875" s="1">
        <v>45959</v>
      </c>
    </row>
    <row r="3876" spans="1:3" x14ac:dyDescent="0.25">
      <c r="A3876" t="s">
        <v>3212</v>
      </c>
      <c r="B3876" t="s">
        <v>6962</v>
      </c>
      <c r="C3876" s="1">
        <v>45959</v>
      </c>
    </row>
    <row r="3877" spans="1:3" x14ac:dyDescent="0.25">
      <c r="A3877" t="s">
        <v>3211</v>
      </c>
      <c r="B3877" t="s">
        <v>6962</v>
      </c>
      <c r="C3877" s="1">
        <v>45959</v>
      </c>
    </row>
    <row r="3878" spans="1:3" x14ac:dyDescent="0.25">
      <c r="A3878" t="s">
        <v>4900</v>
      </c>
      <c r="B3878" t="s">
        <v>6962</v>
      </c>
      <c r="C3878" s="1">
        <v>45962</v>
      </c>
    </row>
    <row r="3879" spans="1:3" x14ac:dyDescent="0.25">
      <c r="A3879" t="s">
        <v>4901</v>
      </c>
      <c r="B3879" t="s">
        <v>6962</v>
      </c>
      <c r="C3879" s="1">
        <v>45960</v>
      </c>
    </row>
    <row r="3880" spans="1:3" x14ac:dyDescent="0.25">
      <c r="A3880" t="s">
        <v>4903</v>
      </c>
      <c r="B3880" t="s">
        <v>6962</v>
      </c>
      <c r="C3880" s="1">
        <v>45959</v>
      </c>
    </row>
    <row r="3881" spans="1:3" x14ac:dyDescent="0.25">
      <c r="A3881" t="s">
        <v>2896</v>
      </c>
      <c r="B3881" t="s">
        <v>6962</v>
      </c>
      <c r="C3881" s="1">
        <v>45958</v>
      </c>
    </row>
    <row r="3882" spans="1:3" x14ac:dyDescent="0.25">
      <c r="A3882" t="s">
        <v>4902</v>
      </c>
      <c r="B3882" t="s">
        <v>6962</v>
      </c>
      <c r="C3882" s="1">
        <v>45959</v>
      </c>
    </row>
    <row r="3883" spans="1:3" x14ac:dyDescent="0.25">
      <c r="A3883" t="s">
        <v>4904</v>
      </c>
      <c r="B3883" t="s">
        <v>6962</v>
      </c>
      <c r="C3883" s="1">
        <v>45965</v>
      </c>
    </row>
    <row r="3884" spans="1:3" x14ac:dyDescent="0.25">
      <c r="A3884" t="s">
        <v>4908</v>
      </c>
      <c r="B3884" t="s">
        <v>6962</v>
      </c>
      <c r="C3884" s="1">
        <v>45966</v>
      </c>
    </row>
    <row r="3885" spans="1:3" x14ac:dyDescent="0.25">
      <c r="A3885" t="s">
        <v>4906</v>
      </c>
      <c r="B3885" t="s">
        <v>6962</v>
      </c>
      <c r="C3885" s="1">
        <v>45959</v>
      </c>
    </row>
    <row r="3886" spans="1:3" x14ac:dyDescent="0.25">
      <c r="A3886" t="s">
        <v>4905</v>
      </c>
      <c r="B3886" t="s">
        <v>6962</v>
      </c>
      <c r="C3886" s="1">
        <v>45960</v>
      </c>
    </row>
    <row r="3887" spans="1:3" x14ac:dyDescent="0.25">
      <c r="A3887" t="s">
        <v>6945</v>
      </c>
      <c r="B3887" t="s">
        <v>6964</v>
      </c>
      <c r="C3887" s="1">
        <v>45958</v>
      </c>
    </row>
    <row r="3888" spans="1:3" x14ac:dyDescent="0.25">
      <c r="A3888" t="s">
        <v>4909</v>
      </c>
      <c r="B3888" t="s">
        <v>6962</v>
      </c>
      <c r="C3888" s="1">
        <v>45960</v>
      </c>
    </row>
    <row r="3889" spans="1:3" x14ac:dyDescent="0.25">
      <c r="A3889" t="s">
        <v>4911</v>
      </c>
      <c r="B3889" t="s">
        <v>6962</v>
      </c>
      <c r="C3889" s="1">
        <v>45964</v>
      </c>
    </row>
    <row r="3890" spans="1:3" x14ac:dyDescent="0.25">
      <c r="A3890" t="s">
        <v>2897</v>
      </c>
      <c r="B3890" t="s">
        <v>6962</v>
      </c>
      <c r="C3890" s="1">
        <v>45962</v>
      </c>
    </row>
    <row r="3891" spans="1:3" x14ac:dyDescent="0.25">
      <c r="A3891" t="s">
        <v>4917</v>
      </c>
      <c r="B3891" t="s">
        <v>6962</v>
      </c>
      <c r="C3891" s="1">
        <v>45960</v>
      </c>
    </row>
    <row r="3892" spans="1:3" x14ac:dyDescent="0.25">
      <c r="A3892" t="s">
        <v>2898</v>
      </c>
      <c r="B3892" t="s">
        <v>39</v>
      </c>
      <c r="C3892" s="1"/>
    </row>
    <row r="3893" spans="1:3" x14ac:dyDescent="0.25">
      <c r="A3893" t="s">
        <v>3078</v>
      </c>
      <c r="B3893" t="s">
        <v>6962</v>
      </c>
      <c r="C3893" s="1">
        <v>45961</v>
      </c>
    </row>
    <row r="3894" spans="1:3" x14ac:dyDescent="0.25">
      <c r="A3894" t="s">
        <v>4922</v>
      </c>
      <c r="B3894" t="s">
        <v>6962</v>
      </c>
      <c r="C3894" s="1">
        <v>45962</v>
      </c>
    </row>
    <row r="3895" spans="1:3" x14ac:dyDescent="0.25">
      <c r="A3895" t="s">
        <v>4923</v>
      </c>
      <c r="B3895" t="s">
        <v>6962</v>
      </c>
      <c r="C3895" s="1">
        <v>45961</v>
      </c>
    </row>
    <row r="3896" spans="1:3" x14ac:dyDescent="0.25">
      <c r="A3896" t="s">
        <v>4925</v>
      </c>
      <c r="B3896" t="s">
        <v>6962</v>
      </c>
      <c r="C3896" s="1">
        <v>45959</v>
      </c>
    </row>
    <row r="3897" spans="1:3" x14ac:dyDescent="0.25">
      <c r="A3897" t="s">
        <v>4926</v>
      </c>
      <c r="B3897" t="s">
        <v>6962</v>
      </c>
      <c r="C3897" s="1">
        <v>45960</v>
      </c>
    </row>
    <row r="3898" spans="1:3" x14ac:dyDescent="0.25">
      <c r="A3898" t="s">
        <v>4928</v>
      </c>
      <c r="B3898" t="s">
        <v>6962</v>
      </c>
      <c r="C3898" s="1">
        <v>45962</v>
      </c>
    </row>
    <row r="3899" spans="1:3" x14ac:dyDescent="0.25">
      <c r="A3899" t="s">
        <v>4927</v>
      </c>
      <c r="B3899" t="s">
        <v>6962</v>
      </c>
      <c r="C3899" s="1">
        <v>45961</v>
      </c>
    </row>
    <row r="3900" spans="1:3" x14ac:dyDescent="0.25">
      <c r="A3900" t="s">
        <v>2899</v>
      </c>
      <c r="B3900" t="s">
        <v>6962</v>
      </c>
      <c r="C3900" s="1">
        <v>45959</v>
      </c>
    </row>
    <row r="3901" spans="1:3" x14ac:dyDescent="0.25">
      <c r="A3901" t="s">
        <v>4929</v>
      </c>
      <c r="B3901" t="s">
        <v>39</v>
      </c>
      <c r="C3901" s="1"/>
    </row>
    <row r="3902" spans="1:3" x14ac:dyDescent="0.25">
      <c r="A3902" t="s">
        <v>2900</v>
      </c>
      <c r="B3902" t="s">
        <v>39</v>
      </c>
      <c r="C3902" s="1"/>
    </row>
    <row r="3903" spans="1:3" x14ac:dyDescent="0.25">
      <c r="A3903" t="s">
        <v>2901</v>
      </c>
      <c r="B3903" t="s">
        <v>39</v>
      </c>
      <c r="C3903" s="1"/>
    </row>
    <row r="3904" spans="1:3" x14ac:dyDescent="0.25">
      <c r="A3904" t="s">
        <v>2902</v>
      </c>
      <c r="B3904" t="s">
        <v>6962</v>
      </c>
      <c r="C3904" s="1">
        <v>45960</v>
      </c>
    </row>
    <row r="3905" spans="1:3" x14ac:dyDescent="0.25">
      <c r="A3905" t="s">
        <v>6946</v>
      </c>
      <c r="B3905" t="s">
        <v>39</v>
      </c>
      <c r="C3905" s="1"/>
    </row>
    <row r="3906" spans="1:3" x14ac:dyDescent="0.25">
      <c r="A3906" t="s">
        <v>2903</v>
      </c>
      <c r="B3906" t="s">
        <v>6962</v>
      </c>
      <c r="C3906" s="1">
        <v>45960</v>
      </c>
    </row>
    <row r="3907" spans="1:3" x14ac:dyDescent="0.25">
      <c r="A3907" t="s">
        <v>2906</v>
      </c>
      <c r="B3907" t="s">
        <v>6962</v>
      </c>
      <c r="C3907" s="1">
        <v>45962</v>
      </c>
    </row>
    <row r="3908" spans="1:3" x14ac:dyDescent="0.25">
      <c r="A3908" t="s">
        <v>2907</v>
      </c>
      <c r="B3908" t="s">
        <v>6962</v>
      </c>
      <c r="C3908" s="1">
        <v>45966</v>
      </c>
    </row>
    <row r="3909" spans="1:3" x14ac:dyDescent="0.25">
      <c r="A3909" t="s">
        <v>4931</v>
      </c>
      <c r="B3909" t="s">
        <v>6962</v>
      </c>
      <c r="C3909" s="1">
        <v>45962</v>
      </c>
    </row>
    <row r="3910" spans="1:3" x14ac:dyDescent="0.25">
      <c r="A3910" t="s">
        <v>2908</v>
      </c>
      <c r="B3910" t="s">
        <v>6962</v>
      </c>
      <c r="C3910" s="1">
        <v>45962</v>
      </c>
    </row>
    <row r="3911" spans="1:3" x14ac:dyDescent="0.25">
      <c r="A3911" t="s">
        <v>2909</v>
      </c>
      <c r="B3911" t="s">
        <v>39</v>
      </c>
      <c r="C3911" s="1"/>
    </row>
    <row r="3912" spans="1:3" x14ac:dyDescent="0.25">
      <c r="A3912" t="s">
        <v>4932</v>
      </c>
      <c r="B3912" t="s">
        <v>6962</v>
      </c>
      <c r="C3912" s="1">
        <v>45971</v>
      </c>
    </row>
    <row r="3913" spans="1:3" x14ac:dyDescent="0.25">
      <c r="A3913" t="s">
        <v>4937</v>
      </c>
      <c r="B3913" t="s">
        <v>6964</v>
      </c>
      <c r="C3913" s="1">
        <v>45961</v>
      </c>
    </row>
    <row r="3914" spans="1:3" x14ac:dyDescent="0.25">
      <c r="A3914" t="s">
        <v>4936</v>
      </c>
      <c r="B3914" t="s">
        <v>6962</v>
      </c>
      <c r="C3914" s="1">
        <v>45968</v>
      </c>
    </row>
    <row r="3915" spans="1:3" x14ac:dyDescent="0.25">
      <c r="A3915" t="s">
        <v>4935</v>
      </c>
      <c r="B3915" t="s">
        <v>6962</v>
      </c>
      <c r="C3915" s="1">
        <v>45960</v>
      </c>
    </row>
    <row r="3916" spans="1:3" x14ac:dyDescent="0.25">
      <c r="A3916" t="s">
        <v>4934</v>
      </c>
      <c r="B3916" t="s">
        <v>6962</v>
      </c>
      <c r="C3916" s="1">
        <v>45959</v>
      </c>
    </row>
    <row r="3917" spans="1:3" x14ac:dyDescent="0.25">
      <c r="A3917" t="s">
        <v>4933</v>
      </c>
      <c r="B3917" t="s">
        <v>6962</v>
      </c>
      <c r="C3917" s="1">
        <v>45961</v>
      </c>
    </row>
    <row r="3918" spans="1:3" x14ac:dyDescent="0.25">
      <c r="A3918" t="s">
        <v>4939</v>
      </c>
      <c r="B3918" t="s">
        <v>6962</v>
      </c>
      <c r="C3918" s="1">
        <v>45964</v>
      </c>
    </row>
    <row r="3919" spans="1:3" x14ac:dyDescent="0.25">
      <c r="A3919" t="s">
        <v>4938</v>
      </c>
      <c r="B3919" t="s">
        <v>6962</v>
      </c>
      <c r="C3919" s="1">
        <v>45961</v>
      </c>
    </row>
    <row r="3920" spans="1:3" x14ac:dyDescent="0.25">
      <c r="A3920" t="s">
        <v>2910</v>
      </c>
      <c r="B3920" t="s">
        <v>6962</v>
      </c>
      <c r="C3920" s="1">
        <v>45961</v>
      </c>
    </row>
    <row r="3921" spans="1:3" x14ac:dyDescent="0.25">
      <c r="A3921" t="s">
        <v>4940</v>
      </c>
      <c r="B3921" t="s">
        <v>6962</v>
      </c>
      <c r="C3921" s="1">
        <v>45964</v>
      </c>
    </row>
    <row r="3922" spans="1:3" x14ac:dyDescent="0.25">
      <c r="A3922" t="s">
        <v>2911</v>
      </c>
      <c r="B3922" t="s">
        <v>39</v>
      </c>
      <c r="C3922" s="1"/>
    </row>
    <row r="3923" spans="1:3" x14ac:dyDescent="0.25">
      <c r="A3923" t="s">
        <v>2912</v>
      </c>
      <c r="B3923" t="s">
        <v>6962</v>
      </c>
      <c r="C3923" s="1">
        <v>45961</v>
      </c>
    </row>
    <row r="3924" spans="1:3" x14ac:dyDescent="0.25">
      <c r="A3924" t="s">
        <v>2913</v>
      </c>
      <c r="B3924" t="s">
        <v>6962</v>
      </c>
      <c r="C3924" s="1">
        <v>45961</v>
      </c>
    </row>
    <row r="3925" spans="1:3" x14ac:dyDescent="0.25">
      <c r="A3925" t="s">
        <v>4942</v>
      </c>
      <c r="B3925" t="s">
        <v>6962</v>
      </c>
      <c r="C3925" s="1">
        <v>45961</v>
      </c>
    </row>
    <row r="3926" spans="1:3" x14ac:dyDescent="0.25">
      <c r="A3926" t="s">
        <v>3216</v>
      </c>
      <c r="B3926" t="s">
        <v>6962</v>
      </c>
      <c r="C3926" s="1">
        <v>45967</v>
      </c>
    </row>
    <row r="3927" spans="1:3" x14ac:dyDescent="0.25">
      <c r="A3927" t="s">
        <v>3216</v>
      </c>
      <c r="B3927" t="s">
        <v>6962</v>
      </c>
      <c r="C3927" s="1">
        <v>45967</v>
      </c>
    </row>
    <row r="3928" spans="1:3" x14ac:dyDescent="0.25">
      <c r="A3928" t="s">
        <v>4943</v>
      </c>
      <c r="B3928" t="s">
        <v>6962</v>
      </c>
      <c r="C3928" s="1">
        <v>45969</v>
      </c>
    </row>
    <row r="3929" spans="1:3" x14ac:dyDescent="0.25">
      <c r="A3929" t="s">
        <v>2916</v>
      </c>
      <c r="B3929" t="s">
        <v>6962</v>
      </c>
      <c r="C3929" s="1">
        <v>45961</v>
      </c>
    </row>
    <row r="3930" spans="1:3" x14ac:dyDescent="0.25">
      <c r="A3930" t="s">
        <v>4944</v>
      </c>
      <c r="B3930" t="s">
        <v>6963</v>
      </c>
      <c r="C3930" s="1"/>
    </row>
    <row r="3931" spans="1:3" x14ac:dyDescent="0.25">
      <c r="A3931" t="s">
        <v>4944</v>
      </c>
      <c r="B3931" t="s">
        <v>6962</v>
      </c>
      <c r="C3931" s="1">
        <v>45969</v>
      </c>
    </row>
    <row r="3932" spans="1:3" x14ac:dyDescent="0.25">
      <c r="A3932" t="s">
        <v>4945</v>
      </c>
      <c r="B3932" t="s">
        <v>6962</v>
      </c>
      <c r="C3932" s="1">
        <v>45969</v>
      </c>
    </row>
    <row r="3933" spans="1:3" x14ac:dyDescent="0.25">
      <c r="A3933" t="s">
        <v>4946</v>
      </c>
      <c r="B3933" t="s">
        <v>6962</v>
      </c>
      <c r="C3933" s="1">
        <v>45972</v>
      </c>
    </row>
    <row r="3934" spans="1:3" x14ac:dyDescent="0.25">
      <c r="A3934" t="s">
        <v>4946</v>
      </c>
      <c r="B3934" t="s">
        <v>6962</v>
      </c>
      <c r="C3934" s="1">
        <v>45971</v>
      </c>
    </row>
    <row r="3935" spans="1:3" x14ac:dyDescent="0.25">
      <c r="A3935" t="s">
        <v>4947</v>
      </c>
      <c r="B3935" t="s">
        <v>6962</v>
      </c>
      <c r="C3935" s="1">
        <v>45972</v>
      </c>
    </row>
    <row r="3936" spans="1:3" x14ac:dyDescent="0.25">
      <c r="A3936" t="s">
        <v>4947</v>
      </c>
      <c r="B3936" t="s">
        <v>6962</v>
      </c>
      <c r="C3936" s="1">
        <v>45971</v>
      </c>
    </row>
    <row r="3937" spans="1:3" x14ac:dyDescent="0.25">
      <c r="A3937" t="s">
        <v>4948</v>
      </c>
      <c r="B3937" t="s">
        <v>6962</v>
      </c>
      <c r="C3937" s="1">
        <v>45966</v>
      </c>
    </row>
    <row r="3938" spans="1:3" x14ac:dyDescent="0.25">
      <c r="A3938" t="s">
        <v>4948</v>
      </c>
      <c r="B3938" t="s">
        <v>6962</v>
      </c>
      <c r="C3938" s="1">
        <v>45968</v>
      </c>
    </row>
    <row r="3939" spans="1:3" x14ac:dyDescent="0.25">
      <c r="A3939" t="s">
        <v>4948</v>
      </c>
      <c r="B3939" t="s">
        <v>6962</v>
      </c>
      <c r="C3939" s="1">
        <v>45968</v>
      </c>
    </row>
    <row r="3940" spans="1:3" x14ac:dyDescent="0.25">
      <c r="A3940" t="s">
        <v>4948</v>
      </c>
      <c r="B3940" t="s">
        <v>6962</v>
      </c>
      <c r="C3940" s="1">
        <v>45962</v>
      </c>
    </row>
    <row r="3941" spans="1:3" x14ac:dyDescent="0.25">
      <c r="A3941" t="s">
        <v>4948</v>
      </c>
      <c r="B3941" t="s">
        <v>6962</v>
      </c>
      <c r="C3941" s="1">
        <v>45962</v>
      </c>
    </row>
    <row r="3942" spans="1:3" x14ac:dyDescent="0.25">
      <c r="A3942" t="s">
        <v>4949</v>
      </c>
      <c r="B3942" t="s">
        <v>6962</v>
      </c>
      <c r="C3942" s="1">
        <v>45967</v>
      </c>
    </row>
    <row r="3943" spans="1:3" x14ac:dyDescent="0.25">
      <c r="A3943" t="s">
        <v>3217</v>
      </c>
      <c r="B3943" t="s">
        <v>6962</v>
      </c>
      <c r="C3943" s="1">
        <v>45968</v>
      </c>
    </row>
    <row r="3944" spans="1:3" x14ac:dyDescent="0.25">
      <c r="A3944" t="s">
        <v>3217</v>
      </c>
      <c r="B3944" t="s">
        <v>6962</v>
      </c>
      <c r="C3944" s="1">
        <v>45968</v>
      </c>
    </row>
    <row r="3945" spans="1:3" x14ac:dyDescent="0.25">
      <c r="A3945" t="s">
        <v>4950</v>
      </c>
      <c r="B3945" t="s">
        <v>6962</v>
      </c>
      <c r="C3945" s="1">
        <v>45975</v>
      </c>
    </row>
    <row r="3946" spans="1:3" x14ac:dyDescent="0.25">
      <c r="A3946" t="s">
        <v>4950</v>
      </c>
      <c r="B3946" t="s">
        <v>6962</v>
      </c>
      <c r="C3946" s="1">
        <v>45967</v>
      </c>
    </row>
    <row r="3947" spans="1:3" x14ac:dyDescent="0.25">
      <c r="A3947" t="s">
        <v>4951</v>
      </c>
      <c r="B3947" t="s">
        <v>6962</v>
      </c>
      <c r="C3947" s="1">
        <v>45966</v>
      </c>
    </row>
    <row r="3948" spans="1:3" x14ac:dyDescent="0.25">
      <c r="A3948" t="s">
        <v>2917</v>
      </c>
      <c r="B3948" t="s">
        <v>6962</v>
      </c>
      <c r="C3948" s="1">
        <v>45968</v>
      </c>
    </row>
    <row r="3949" spans="1:3" x14ac:dyDescent="0.25">
      <c r="A3949" t="s">
        <v>2918</v>
      </c>
      <c r="B3949" t="s">
        <v>6962</v>
      </c>
      <c r="C3949" s="1">
        <v>45969</v>
      </c>
    </row>
    <row r="3950" spans="1:3" x14ac:dyDescent="0.25">
      <c r="A3950" t="s">
        <v>4952</v>
      </c>
      <c r="B3950" t="s">
        <v>6962</v>
      </c>
      <c r="C3950" s="1">
        <v>45971</v>
      </c>
    </row>
    <row r="3951" spans="1:3" x14ac:dyDescent="0.25">
      <c r="A3951" t="s">
        <v>2919</v>
      </c>
      <c r="B3951" t="s">
        <v>6962</v>
      </c>
      <c r="C3951" s="1">
        <v>45962</v>
      </c>
    </row>
    <row r="3952" spans="1:3" x14ac:dyDescent="0.25">
      <c r="A3952" t="s">
        <v>4954</v>
      </c>
      <c r="B3952" t="s">
        <v>6962</v>
      </c>
      <c r="C3952" s="1">
        <v>45973</v>
      </c>
    </row>
    <row r="3953" spans="1:3" x14ac:dyDescent="0.25">
      <c r="A3953" t="s">
        <v>4954</v>
      </c>
      <c r="B3953" t="s">
        <v>6962</v>
      </c>
      <c r="C3953" s="1">
        <v>45968</v>
      </c>
    </row>
    <row r="3954" spans="1:3" x14ac:dyDescent="0.25">
      <c r="A3954" t="s">
        <v>2920</v>
      </c>
      <c r="B3954" t="s">
        <v>6962</v>
      </c>
      <c r="C3954" s="1">
        <v>45968</v>
      </c>
    </row>
    <row r="3955" spans="1:3" x14ac:dyDescent="0.25">
      <c r="A3955" t="s">
        <v>4955</v>
      </c>
      <c r="B3955" t="s">
        <v>6962</v>
      </c>
      <c r="C3955" s="1">
        <v>45971</v>
      </c>
    </row>
    <row r="3956" spans="1:3" x14ac:dyDescent="0.25">
      <c r="A3956" t="s">
        <v>2922</v>
      </c>
      <c r="B3956" t="s">
        <v>6962</v>
      </c>
      <c r="C3956" s="1">
        <v>45962</v>
      </c>
    </row>
    <row r="3957" spans="1:3" x14ac:dyDescent="0.25">
      <c r="A3957" t="s">
        <v>4956</v>
      </c>
      <c r="B3957" t="s">
        <v>6962</v>
      </c>
      <c r="C3957" s="1">
        <v>45971</v>
      </c>
    </row>
    <row r="3958" spans="1:3" x14ac:dyDescent="0.25">
      <c r="A3958" t="s">
        <v>4957</v>
      </c>
      <c r="B3958" t="s">
        <v>6962</v>
      </c>
      <c r="C3958" s="1">
        <v>45964</v>
      </c>
    </row>
    <row r="3959" spans="1:3" x14ac:dyDescent="0.25">
      <c r="A3959" t="s">
        <v>4958</v>
      </c>
      <c r="B3959" t="s">
        <v>6962</v>
      </c>
      <c r="C3959" s="1">
        <v>45967</v>
      </c>
    </row>
    <row r="3960" spans="1:3" x14ac:dyDescent="0.25">
      <c r="A3960" t="s">
        <v>4959</v>
      </c>
      <c r="B3960" t="s">
        <v>6962</v>
      </c>
      <c r="C3960" s="1">
        <v>45964</v>
      </c>
    </row>
    <row r="3961" spans="1:3" x14ac:dyDescent="0.25">
      <c r="A3961" t="s">
        <v>2925</v>
      </c>
      <c r="B3961" t="s">
        <v>6962</v>
      </c>
      <c r="C3961" s="1">
        <v>45968</v>
      </c>
    </row>
    <row r="3962" spans="1:3" x14ac:dyDescent="0.25">
      <c r="A3962" t="s">
        <v>2924</v>
      </c>
      <c r="B3962" t="s">
        <v>39</v>
      </c>
      <c r="C3962" s="1"/>
    </row>
    <row r="3963" spans="1:3" x14ac:dyDescent="0.25">
      <c r="A3963" t="s">
        <v>2923</v>
      </c>
      <c r="B3963" t="s">
        <v>6962</v>
      </c>
      <c r="C3963" s="1">
        <v>45972</v>
      </c>
    </row>
    <row r="3964" spans="1:3" x14ac:dyDescent="0.25">
      <c r="A3964" t="s">
        <v>4960</v>
      </c>
      <c r="B3964" t="s">
        <v>6962</v>
      </c>
      <c r="C3964" s="1">
        <v>45966</v>
      </c>
    </row>
    <row r="3965" spans="1:3" x14ac:dyDescent="0.25">
      <c r="A3965" t="s">
        <v>2928</v>
      </c>
      <c r="B3965" t="s">
        <v>6962</v>
      </c>
      <c r="C3965" s="1">
        <v>45968</v>
      </c>
    </row>
    <row r="3966" spans="1:3" x14ac:dyDescent="0.25">
      <c r="A3966" t="s">
        <v>2927</v>
      </c>
      <c r="B3966" t="s">
        <v>6962</v>
      </c>
      <c r="C3966" s="1">
        <v>45968</v>
      </c>
    </row>
    <row r="3967" spans="1:3" x14ac:dyDescent="0.25">
      <c r="A3967" t="s">
        <v>4962</v>
      </c>
      <c r="B3967" t="s">
        <v>6962</v>
      </c>
      <c r="C3967" s="1">
        <v>45967</v>
      </c>
    </row>
    <row r="3968" spans="1:3" x14ac:dyDescent="0.25">
      <c r="A3968" t="s">
        <v>3079</v>
      </c>
      <c r="B3968" t="s">
        <v>6962</v>
      </c>
      <c r="C3968" s="1">
        <v>45967</v>
      </c>
    </row>
    <row r="3969" spans="1:3" x14ac:dyDescent="0.25">
      <c r="A3969" t="s">
        <v>2930</v>
      </c>
      <c r="B3969" t="s">
        <v>6964</v>
      </c>
      <c r="C3969" s="1">
        <v>45972</v>
      </c>
    </row>
    <row r="3970" spans="1:3" x14ac:dyDescent="0.25">
      <c r="A3970" t="s">
        <v>2929</v>
      </c>
      <c r="B3970" t="s">
        <v>6962</v>
      </c>
      <c r="C3970" s="1">
        <v>45968</v>
      </c>
    </row>
    <row r="3971" spans="1:3" x14ac:dyDescent="0.25">
      <c r="A3971" t="s">
        <v>4964</v>
      </c>
      <c r="B3971" t="s">
        <v>6962</v>
      </c>
      <c r="C3971" s="1">
        <v>45968</v>
      </c>
    </row>
    <row r="3972" spans="1:3" x14ac:dyDescent="0.25">
      <c r="A3972" t="s">
        <v>4963</v>
      </c>
      <c r="B3972" t="s">
        <v>6962</v>
      </c>
      <c r="C3972" s="1">
        <v>45972</v>
      </c>
    </row>
    <row r="3973" spans="1:3" x14ac:dyDescent="0.25">
      <c r="A3973" t="s">
        <v>4964</v>
      </c>
      <c r="B3973" t="s">
        <v>6962</v>
      </c>
      <c r="C3973" s="1">
        <v>45971</v>
      </c>
    </row>
    <row r="3974" spans="1:3" x14ac:dyDescent="0.25">
      <c r="A3974" t="s">
        <v>4964</v>
      </c>
      <c r="B3974" t="s">
        <v>6962</v>
      </c>
      <c r="C3974" s="1">
        <v>45968</v>
      </c>
    </row>
    <row r="3975" spans="1:3" x14ac:dyDescent="0.25">
      <c r="A3975" t="s">
        <v>4965</v>
      </c>
      <c r="B3975" t="s">
        <v>6962</v>
      </c>
      <c r="C3975" s="1">
        <v>45966</v>
      </c>
    </row>
    <row r="3976" spans="1:3" x14ac:dyDescent="0.25">
      <c r="A3976" t="s">
        <v>4966</v>
      </c>
      <c r="B3976" t="s">
        <v>6962</v>
      </c>
      <c r="C3976" s="1">
        <v>45968</v>
      </c>
    </row>
    <row r="3977" spans="1:3" x14ac:dyDescent="0.25">
      <c r="A3977" t="s">
        <v>4967</v>
      </c>
      <c r="B3977" t="s">
        <v>6962</v>
      </c>
      <c r="C3977" s="1">
        <v>45967</v>
      </c>
    </row>
    <row r="3978" spans="1:3" x14ac:dyDescent="0.25">
      <c r="A3978" t="s">
        <v>4968</v>
      </c>
      <c r="B3978" t="s">
        <v>6962</v>
      </c>
      <c r="C3978" s="1">
        <v>45966</v>
      </c>
    </row>
    <row r="3979" spans="1:3" x14ac:dyDescent="0.25">
      <c r="A3979" t="s">
        <v>4969</v>
      </c>
      <c r="B3979" t="s">
        <v>6962</v>
      </c>
      <c r="C3979" s="1">
        <v>45966</v>
      </c>
    </row>
    <row r="3980" spans="1:3" x14ac:dyDescent="0.25">
      <c r="A3980" t="s">
        <v>4969</v>
      </c>
      <c r="B3980" t="s">
        <v>6962</v>
      </c>
      <c r="C3980" s="1">
        <v>45968</v>
      </c>
    </row>
    <row r="3981" spans="1:3" x14ac:dyDescent="0.25">
      <c r="A3981" t="s">
        <v>4969</v>
      </c>
      <c r="B3981" t="s">
        <v>6962</v>
      </c>
      <c r="C3981" s="1">
        <v>45968</v>
      </c>
    </row>
    <row r="3982" spans="1:3" x14ac:dyDescent="0.25">
      <c r="A3982" t="s">
        <v>2931</v>
      </c>
      <c r="B3982" t="s">
        <v>39</v>
      </c>
      <c r="C3982" s="1"/>
    </row>
    <row r="3983" spans="1:3" x14ac:dyDescent="0.25">
      <c r="A3983" t="s">
        <v>4970</v>
      </c>
      <c r="B3983" t="s">
        <v>6962</v>
      </c>
      <c r="C3983" s="1">
        <v>45966</v>
      </c>
    </row>
    <row r="3984" spans="1:3" x14ac:dyDescent="0.25">
      <c r="A3984" t="s">
        <v>4972</v>
      </c>
      <c r="B3984" t="s">
        <v>6962</v>
      </c>
      <c r="C3984" s="1">
        <v>45968</v>
      </c>
    </row>
    <row r="3985" spans="1:3" x14ac:dyDescent="0.25">
      <c r="A3985" t="s">
        <v>4976</v>
      </c>
      <c r="B3985" t="s">
        <v>6962</v>
      </c>
      <c r="C3985" s="1">
        <v>45971</v>
      </c>
    </row>
    <row r="3986" spans="1:3" x14ac:dyDescent="0.25">
      <c r="A3986" t="s">
        <v>4975</v>
      </c>
      <c r="B3986" t="s">
        <v>6962</v>
      </c>
      <c r="C3986" s="1">
        <v>45969</v>
      </c>
    </row>
    <row r="3987" spans="1:3" x14ac:dyDescent="0.25">
      <c r="A3987" t="s">
        <v>4974</v>
      </c>
      <c r="B3987" t="s">
        <v>6962</v>
      </c>
      <c r="C3987" s="1">
        <v>45967</v>
      </c>
    </row>
    <row r="3988" spans="1:3" x14ac:dyDescent="0.25">
      <c r="A3988" t="s">
        <v>4977</v>
      </c>
      <c r="B3988" t="s">
        <v>6962</v>
      </c>
      <c r="C3988" s="1">
        <v>45967</v>
      </c>
    </row>
    <row r="3989" spans="1:3" x14ac:dyDescent="0.25">
      <c r="A3989" t="s">
        <v>4978</v>
      </c>
      <c r="B3989" t="s">
        <v>6962</v>
      </c>
      <c r="C3989" s="1">
        <v>45971</v>
      </c>
    </row>
    <row r="3990" spans="1:3" x14ac:dyDescent="0.25">
      <c r="A3990" t="s">
        <v>4980</v>
      </c>
      <c r="B3990" t="s">
        <v>6962</v>
      </c>
      <c r="C3990" s="1">
        <v>45971</v>
      </c>
    </row>
    <row r="3991" spans="1:3" x14ac:dyDescent="0.25">
      <c r="A3991" t="s">
        <v>4982</v>
      </c>
      <c r="B3991" t="s">
        <v>6962</v>
      </c>
      <c r="C3991" s="1">
        <v>45969</v>
      </c>
    </row>
    <row r="3992" spans="1:3" x14ac:dyDescent="0.25">
      <c r="A3992" t="s">
        <v>4982</v>
      </c>
      <c r="B3992" t="s">
        <v>6962</v>
      </c>
      <c r="C3992" s="1">
        <v>45969</v>
      </c>
    </row>
    <row r="3993" spans="1:3" x14ac:dyDescent="0.25">
      <c r="A3993" t="s">
        <v>2934</v>
      </c>
      <c r="B3993" t="s">
        <v>39</v>
      </c>
      <c r="C3993" s="1"/>
    </row>
    <row r="3994" spans="1:3" x14ac:dyDescent="0.25">
      <c r="A3994" t="s">
        <v>4984</v>
      </c>
      <c r="B3994" t="s">
        <v>39</v>
      </c>
      <c r="C3994" s="1"/>
    </row>
    <row r="3995" spans="1:3" x14ac:dyDescent="0.25">
      <c r="A3995" t="s">
        <v>4985</v>
      </c>
      <c r="B3995" t="s">
        <v>6962</v>
      </c>
      <c r="C3995" s="1">
        <v>45971</v>
      </c>
    </row>
    <row r="3996" spans="1:3" x14ac:dyDescent="0.25">
      <c r="A3996" t="s">
        <v>4987</v>
      </c>
      <c r="B3996" t="s">
        <v>6962</v>
      </c>
      <c r="C3996" s="1">
        <v>45968</v>
      </c>
    </row>
    <row r="3997" spans="1:3" x14ac:dyDescent="0.25">
      <c r="A3997" t="s">
        <v>4988</v>
      </c>
      <c r="B3997" t="s">
        <v>39</v>
      </c>
      <c r="C3997" s="1"/>
    </row>
    <row r="3998" spans="1:3" x14ac:dyDescent="0.25">
      <c r="A3998" t="s">
        <v>4991</v>
      </c>
      <c r="B3998" t="s">
        <v>6962</v>
      </c>
      <c r="C3998" s="1">
        <v>45972</v>
      </c>
    </row>
    <row r="3999" spans="1:3" x14ac:dyDescent="0.25">
      <c r="A3999" t="s">
        <v>4990</v>
      </c>
      <c r="B3999" t="s">
        <v>6962</v>
      </c>
      <c r="C3999" s="1">
        <v>45971</v>
      </c>
    </row>
    <row r="4000" spans="1:3" x14ac:dyDescent="0.25">
      <c r="A4000" t="s">
        <v>4989</v>
      </c>
      <c r="B4000" t="s">
        <v>6962</v>
      </c>
      <c r="C4000" s="1">
        <v>45967</v>
      </c>
    </row>
    <row r="4001" spans="1:3" x14ac:dyDescent="0.25">
      <c r="A4001" t="s">
        <v>4992</v>
      </c>
      <c r="B4001" t="s">
        <v>39</v>
      </c>
      <c r="C4001" s="1"/>
    </row>
    <row r="4002" spans="1:3" x14ac:dyDescent="0.25">
      <c r="A4002" t="s">
        <v>2921</v>
      </c>
      <c r="B4002" t="s">
        <v>6962</v>
      </c>
      <c r="C4002" s="1">
        <v>45966</v>
      </c>
    </row>
    <row r="4003" spans="1:3" x14ac:dyDescent="0.25">
      <c r="A4003" t="s">
        <v>4993</v>
      </c>
      <c r="B4003" t="s">
        <v>6962</v>
      </c>
      <c r="C4003" s="1">
        <v>45972</v>
      </c>
    </row>
    <row r="4004" spans="1:3" x14ac:dyDescent="0.25">
      <c r="A4004" t="s">
        <v>2940</v>
      </c>
      <c r="B4004" t="s">
        <v>6962</v>
      </c>
      <c r="C4004" s="1">
        <v>45969</v>
      </c>
    </row>
    <row r="4005" spans="1:3" x14ac:dyDescent="0.25">
      <c r="A4005" t="s">
        <v>2939</v>
      </c>
      <c r="B4005" t="s">
        <v>39</v>
      </c>
      <c r="C4005" s="1"/>
    </row>
    <row r="4006" spans="1:3" x14ac:dyDescent="0.25">
      <c r="A4006" t="s">
        <v>4994</v>
      </c>
      <c r="B4006" t="s">
        <v>6962</v>
      </c>
      <c r="C4006" s="1">
        <v>45972</v>
      </c>
    </row>
    <row r="4007" spans="1:3" x14ac:dyDescent="0.25">
      <c r="A4007" t="s">
        <v>3222</v>
      </c>
      <c r="B4007" t="s">
        <v>6962</v>
      </c>
      <c r="C4007" s="1">
        <v>45971</v>
      </c>
    </row>
    <row r="4008" spans="1:3" x14ac:dyDescent="0.25">
      <c r="A4008" t="s">
        <v>4995</v>
      </c>
      <c r="B4008" t="s">
        <v>6962</v>
      </c>
      <c r="C4008" s="1">
        <v>45971</v>
      </c>
    </row>
    <row r="4009" spans="1:3" x14ac:dyDescent="0.25">
      <c r="A4009" t="s">
        <v>4996</v>
      </c>
      <c r="B4009" t="s">
        <v>6962</v>
      </c>
      <c r="C4009" s="1">
        <v>45972</v>
      </c>
    </row>
    <row r="4010" spans="1:3" x14ac:dyDescent="0.25">
      <c r="A4010" t="s">
        <v>4997</v>
      </c>
      <c r="B4010" t="s">
        <v>6962</v>
      </c>
      <c r="C4010" s="1">
        <v>45968</v>
      </c>
    </row>
    <row r="4011" spans="1:3" x14ac:dyDescent="0.25">
      <c r="A4011" t="s">
        <v>4997</v>
      </c>
      <c r="B4011" t="s">
        <v>6963</v>
      </c>
      <c r="C4011" s="1"/>
    </row>
    <row r="4012" spans="1:3" x14ac:dyDescent="0.25">
      <c r="A4012" t="s">
        <v>5000</v>
      </c>
      <c r="B4012" t="s">
        <v>6962</v>
      </c>
      <c r="C4012" s="1">
        <v>45972</v>
      </c>
    </row>
    <row r="4013" spans="1:3" x14ac:dyDescent="0.25">
      <c r="A4013" t="s">
        <v>5001</v>
      </c>
      <c r="B4013" t="s">
        <v>6962</v>
      </c>
      <c r="C4013" s="1">
        <v>45969</v>
      </c>
    </row>
    <row r="4014" spans="1:3" x14ac:dyDescent="0.25">
      <c r="A4014" t="s">
        <v>5002</v>
      </c>
      <c r="B4014" t="s">
        <v>6962</v>
      </c>
      <c r="C4014" s="1">
        <v>45972</v>
      </c>
    </row>
    <row r="4015" spans="1:3" x14ac:dyDescent="0.25">
      <c r="A4015" t="s">
        <v>5003</v>
      </c>
      <c r="B4015" t="s">
        <v>6962</v>
      </c>
      <c r="C4015" s="1">
        <v>45972</v>
      </c>
    </row>
    <row r="4016" spans="1:3" x14ac:dyDescent="0.25">
      <c r="A4016" t="s">
        <v>5004</v>
      </c>
      <c r="B4016" t="s">
        <v>6962</v>
      </c>
      <c r="C4016" s="1">
        <v>45971</v>
      </c>
    </row>
    <row r="4017" spans="1:3" x14ac:dyDescent="0.25">
      <c r="A4017" t="s">
        <v>5004</v>
      </c>
      <c r="B4017" t="s">
        <v>6962</v>
      </c>
      <c r="C4017" s="1">
        <v>45973</v>
      </c>
    </row>
    <row r="4018" spans="1:3" x14ac:dyDescent="0.25">
      <c r="A4018" t="s">
        <v>5004</v>
      </c>
      <c r="B4018" t="s">
        <v>6962</v>
      </c>
      <c r="C4018" s="1">
        <v>45973</v>
      </c>
    </row>
    <row r="4019" spans="1:3" x14ac:dyDescent="0.25">
      <c r="A4019" t="s">
        <v>5004</v>
      </c>
      <c r="B4019" t="s">
        <v>6962</v>
      </c>
      <c r="C4019" s="1">
        <v>45971</v>
      </c>
    </row>
    <row r="4020" spans="1:3" x14ac:dyDescent="0.25">
      <c r="A4020" t="s">
        <v>5004</v>
      </c>
      <c r="B4020" t="s">
        <v>6962</v>
      </c>
      <c r="C4020" s="1">
        <v>45971</v>
      </c>
    </row>
    <row r="4021" spans="1:3" x14ac:dyDescent="0.25">
      <c r="A4021" t="s">
        <v>3224</v>
      </c>
      <c r="B4021" t="s">
        <v>6962</v>
      </c>
      <c r="C4021" s="1">
        <v>46064</v>
      </c>
    </row>
    <row r="4022" spans="1:3" x14ac:dyDescent="0.25">
      <c r="A4022" t="s">
        <v>2941</v>
      </c>
      <c r="B4022" t="s">
        <v>6962</v>
      </c>
      <c r="C4022" s="1">
        <v>45973</v>
      </c>
    </row>
    <row r="4023" spans="1:3" x14ac:dyDescent="0.25">
      <c r="A4023" t="s">
        <v>5005</v>
      </c>
      <c r="B4023" t="s">
        <v>6962</v>
      </c>
      <c r="C4023" s="1">
        <v>45972</v>
      </c>
    </row>
    <row r="4024" spans="1:3" x14ac:dyDescent="0.25">
      <c r="A4024" t="s">
        <v>5006</v>
      </c>
      <c r="B4024" t="s">
        <v>6962</v>
      </c>
      <c r="C4024" s="1">
        <v>45969</v>
      </c>
    </row>
    <row r="4025" spans="1:3" x14ac:dyDescent="0.25">
      <c r="A4025" t="s">
        <v>5006</v>
      </c>
      <c r="B4025" t="s">
        <v>6962</v>
      </c>
      <c r="C4025" s="1">
        <v>45972</v>
      </c>
    </row>
    <row r="4026" spans="1:3" x14ac:dyDescent="0.25">
      <c r="A4026" t="s">
        <v>5006</v>
      </c>
      <c r="B4026" t="s">
        <v>6962</v>
      </c>
      <c r="C4026" s="1">
        <v>45969</v>
      </c>
    </row>
    <row r="4027" spans="1:3" x14ac:dyDescent="0.25">
      <c r="A4027" t="s">
        <v>5007</v>
      </c>
      <c r="B4027" t="s">
        <v>6962</v>
      </c>
      <c r="C4027" s="1">
        <v>45971</v>
      </c>
    </row>
    <row r="4028" spans="1:3" x14ac:dyDescent="0.25">
      <c r="A4028" t="s">
        <v>5008</v>
      </c>
      <c r="B4028" t="s">
        <v>6962</v>
      </c>
      <c r="C4028" s="1">
        <v>45973</v>
      </c>
    </row>
    <row r="4029" spans="1:3" x14ac:dyDescent="0.25">
      <c r="A4029" t="s">
        <v>5009</v>
      </c>
      <c r="B4029" t="s">
        <v>6962</v>
      </c>
      <c r="C4029" s="1">
        <v>45969</v>
      </c>
    </row>
    <row r="4030" spans="1:3" x14ac:dyDescent="0.25">
      <c r="A4030" t="s">
        <v>5010</v>
      </c>
      <c r="B4030" t="s">
        <v>6962</v>
      </c>
      <c r="C4030" s="1">
        <v>45975</v>
      </c>
    </row>
    <row r="4031" spans="1:3" x14ac:dyDescent="0.25">
      <c r="A4031" t="s">
        <v>5011</v>
      </c>
      <c r="B4031" t="s">
        <v>39</v>
      </c>
      <c r="C4031" s="1"/>
    </row>
    <row r="4032" spans="1:3" x14ac:dyDescent="0.25">
      <c r="A4032" t="s">
        <v>5011</v>
      </c>
      <c r="B4032" t="s">
        <v>39</v>
      </c>
      <c r="C4032" s="1"/>
    </row>
    <row r="4033" spans="1:3" x14ac:dyDescent="0.25">
      <c r="A4033" t="s">
        <v>5011</v>
      </c>
      <c r="B4033" t="s">
        <v>39</v>
      </c>
      <c r="C4033" s="1"/>
    </row>
    <row r="4034" spans="1:3" x14ac:dyDescent="0.25">
      <c r="A4034" t="s">
        <v>5011</v>
      </c>
      <c r="B4034" t="s">
        <v>39</v>
      </c>
      <c r="C4034" s="1"/>
    </row>
    <row r="4035" spans="1:3" x14ac:dyDescent="0.25">
      <c r="A4035" t="s">
        <v>3225</v>
      </c>
      <c r="B4035" t="s">
        <v>39</v>
      </c>
      <c r="C4035" s="1"/>
    </row>
    <row r="4036" spans="1:3" x14ac:dyDescent="0.25">
      <c r="A4036" t="s">
        <v>5013</v>
      </c>
      <c r="B4036" t="s">
        <v>39</v>
      </c>
      <c r="C4036" s="1"/>
    </row>
    <row r="4037" spans="1:3" x14ac:dyDescent="0.25">
      <c r="A4037" t="s">
        <v>5015</v>
      </c>
      <c r="B4037" t="s">
        <v>6962</v>
      </c>
      <c r="C4037" s="1">
        <v>45973</v>
      </c>
    </row>
    <row r="4038" spans="1:3" x14ac:dyDescent="0.25">
      <c r="A4038" t="s">
        <v>3226</v>
      </c>
      <c r="B4038" t="s">
        <v>6962</v>
      </c>
      <c r="C4038" s="1">
        <v>45973</v>
      </c>
    </row>
    <row r="4039" spans="1:3" x14ac:dyDescent="0.25">
      <c r="A4039" t="s">
        <v>3226</v>
      </c>
      <c r="B4039" t="s">
        <v>6962</v>
      </c>
      <c r="C4039" s="1">
        <v>45973</v>
      </c>
    </row>
    <row r="4040" spans="1:3" x14ac:dyDescent="0.25">
      <c r="A4040" t="s">
        <v>5016</v>
      </c>
      <c r="B4040" t="s">
        <v>6962</v>
      </c>
      <c r="C4040" s="1">
        <v>45975</v>
      </c>
    </row>
    <row r="4041" spans="1:3" x14ac:dyDescent="0.25">
      <c r="A4041" t="s">
        <v>5019</v>
      </c>
      <c r="B4041" t="s">
        <v>6962</v>
      </c>
      <c r="C4041" s="1">
        <v>45973</v>
      </c>
    </row>
    <row r="4042" spans="1:3" x14ac:dyDescent="0.25">
      <c r="A4042" t="s">
        <v>5018</v>
      </c>
      <c r="B4042" t="s">
        <v>39</v>
      </c>
      <c r="C4042" s="1"/>
    </row>
    <row r="4043" spans="1:3" x14ac:dyDescent="0.25">
      <c r="A4043" t="s">
        <v>2944</v>
      </c>
      <c r="B4043" t="s">
        <v>6962</v>
      </c>
      <c r="C4043" s="1">
        <v>45969</v>
      </c>
    </row>
    <row r="4044" spans="1:3" x14ac:dyDescent="0.25">
      <c r="A4044" t="s">
        <v>2943</v>
      </c>
      <c r="B4044" t="s">
        <v>6962</v>
      </c>
      <c r="C4044" s="1">
        <v>45973</v>
      </c>
    </row>
    <row r="4045" spans="1:3" x14ac:dyDescent="0.25">
      <c r="A4045" t="s">
        <v>5017</v>
      </c>
      <c r="B4045" t="s">
        <v>6962</v>
      </c>
      <c r="C4045" s="1">
        <v>45975</v>
      </c>
    </row>
    <row r="4046" spans="1:3" x14ac:dyDescent="0.25">
      <c r="A4046" t="s">
        <v>5020</v>
      </c>
      <c r="B4046" t="s">
        <v>6962</v>
      </c>
      <c r="C4046" s="1">
        <v>45979</v>
      </c>
    </row>
    <row r="4047" spans="1:3" x14ac:dyDescent="0.25">
      <c r="A4047" t="s">
        <v>5021</v>
      </c>
      <c r="B4047" t="s">
        <v>39</v>
      </c>
      <c r="C4047" s="1"/>
    </row>
    <row r="4048" spans="1:3" x14ac:dyDescent="0.25">
      <c r="A4048" t="s">
        <v>5021</v>
      </c>
      <c r="B4048" t="s">
        <v>39</v>
      </c>
      <c r="C4048" s="1"/>
    </row>
    <row r="4049" spans="1:3" x14ac:dyDescent="0.25">
      <c r="A4049" t="s">
        <v>5022</v>
      </c>
      <c r="B4049" t="s">
        <v>6962</v>
      </c>
      <c r="C4049" s="1">
        <v>45969</v>
      </c>
    </row>
    <row r="4050" spans="1:3" x14ac:dyDescent="0.25">
      <c r="A4050" t="s">
        <v>5023</v>
      </c>
      <c r="B4050" t="s">
        <v>6962</v>
      </c>
      <c r="C4050" s="1">
        <v>45974</v>
      </c>
    </row>
    <row r="4051" spans="1:3" x14ac:dyDescent="0.25">
      <c r="A4051" t="s">
        <v>5024</v>
      </c>
      <c r="B4051" t="s">
        <v>6962</v>
      </c>
      <c r="C4051" s="1">
        <v>45973</v>
      </c>
    </row>
    <row r="4052" spans="1:3" x14ac:dyDescent="0.25">
      <c r="A4052" t="s">
        <v>5025</v>
      </c>
      <c r="B4052" t="s">
        <v>39</v>
      </c>
      <c r="C4052" s="1"/>
    </row>
    <row r="4053" spans="1:3" x14ac:dyDescent="0.25">
      <c r="A4053" t="s">
        <v>5026</v>
      </c>
      <c r="B4053" t="s">
        <v>6964</v>
      </c>
      <c r="C4053" s="1">
        <v>45976</v>
      </c>
    </row>
    <row r="4054" spans="1:3" x14ac:dyDescent="0.25">
      <c r="A4054" t="s">
        <v>5027</v>
      </c>
      <c r="B4054" t="s">
        <v>6962</v>
      </c>
      <c r="C4054" s="1">
        <v>45978</v>
      </c>
    </row>
    <row r="4055" spans="1:3" x14ac:dyDescent="0.25">
      <c r="A4055" t="s">
        <v>2948</v>
      </c>
      <c r="B4055" t="s">
        <v>6962</v>
      </c>
      <c r="C4055" s="1">
        <v>45975</v>
      </c>
    </row>
    <row r="4056" spans="1:3" x14ac:dyDescent="0.25">
      <c r="A4056" t="s">
        <v>2947</v>
      </c>
      <c r="B4056" t="s">
        <v>6962</v>
      </c>
      <c r="C4056" s="1">
        <v>45973</v>
      </c>
    </row>
    <row r="4057" spans="1:3" x14ac:dyDescent="0.25">
      <c r="A4057" t="s">
        <v>2946</v>
      </c>
      <c r="B4057" t="s">
        <v>39</v>
      </c>
      <c r="C4057" s="1"/>
    </row>
    <row r="4058" spans="1:3" x14ac:dyDescent="0.25">
      <c r="A4058" t="s">
        <v>2950</v>
      </c>
      <c r="B4058" t="s">
        <v>6962</v>
      </c>
      <c r="C4058" s="1">
        <v>45973</v>
      </c>
    </row>
    <row r="4059" spans="1:3" x14ac:dyDescent="0.25">
      <c r="A4059" t="s">
        <v>5029</v>
      </c>
      <c r="B4059" t="s">
        <v>6962</v>
      </c>
      <c r="C4059" s="1">
        <v>45978</v>
      </c>
    </row>
    <row r="4060" spans="1:3" x14ac:dyDescent="0.25">
      <c r="A4060" t="s">
        <v>5031</v>
      </c>
      <c r="B4060" t="s">
        <v>6962</v>
      </c>
      <c r="C4060" s="1">
        <v>45973</v>
      </c>
    </row>
    <row r="4061" spans="1:3" x14ac:dyDescent="0.25">
      <c r="A4061" t="s">
        <v>5032</v>
      </c>
      <c r="B4061" t="s">
        <v>39</v>
      </c>
      <c r="C4061" s="1"/>
    </row>
    <row r="4062" spans="1:3" x14ac:dyDescent="0.25">
      <c r="A4062" t="s">
        <v>2951</v>
      </c>
      <c r="B4062" t="s">
        <v>6962</v>
      </c>
      <c r="C4062" s="1">
        <v>45976</v>
      </c>
    </row>
    <row r="4063" spans="1:3" x14ac:dyDescent="0.25">
      <c r="A4063" t="s">
        <v>3227</v>
      </c>
      <c r="B4063" t="s">
        <v>6962</v>
      </c>
      <c r="C4063" s="1">
        <v>45981</v>
      </c>
    </row>
    <row r="4064" spans="1:3" x14ac:dyDescent="0.25">
      <c r="A4064" t="s">
        <v>4978</v>
      </c>
      <c r="B4064" t="s">
        <v>6962</v>
      </c>
      <c r="C4064" s="1">
        <v>45971</v>
      </c>
    </row>
    <row r="4065" spans="1:3" x14ac:dyDescent="0.25">
      <c r="A4065" t="s">
        <v>5035</v>
      </c>
      <c r="B4065" t="s">
        <v>6962</v>
      </c>
      <c r="C4065" s="1">
        <v>45975</v>
      </c>
    </row>
    <row r="4066" spans="1:3" x14ac:dyDescent="0.25">
      <c r="A4066" t="s">
        <v>2952</v>
      </c>
      <c r="B4066" t="s">
        <v>39</v>
      </c>
      <c r="C4066" s="1"/>
    </row>
    <row r="4067" spans="1:3" x14ac:dyDescent="0.25">
      <c r="A4067" t="s">
        <v>2954</v>
      </c>
      <c r="B4067" t="s">
        <v>6962</v>
      </c>
      <c r="C4067" s="1">
        <v>45975</v>
      </c>
    </row>
    <row r="4068" spans="1:3" x14ac:dyDescent="0.25">
      <c r="A4068" t="s">
        <v>5037</v>
      </c>
      <c r="B4068" t="s">
        <v>6962</v>
      </c>
      <c r="C4068" s="1">
        <v>45972</v>
      </c>
    </row>
    <row r="4069" spans="1:3" x14ac:dyDescent="0.25">
      <c r="A4069" t="s">
        <v>5039</v>
      </c>
      <c r="B4069" t="s">
        <v>6962</v>
      </c>
      <c r="C4069" s="1">
        <v>45974</v>
      </c>
    </row>
    <row r="4070" spans="1:3" x14ac:dyDescent="0.25">
      <c r="A4070" t="s">
        <v>5040</v>
      </c>
      <c r="B4070" t="s">
        <v>39</v>
      </c>
      <c r="C4070" s="1"/>
    </row>
    <row r="4071" spans="1:3" x14ac:dyDescent="0.25">
      <c r="A4071" t="s">
        <v>5041</v>
      </c>
      <c r="B4071" t="s">
        <v>6962</v>
      </c>
      <c r="C4071" s="1">
        <v>45976</v>
      </c>
    </row>
    <row r="4072" spans="1:3" x14ac:dyDescent="0.25">
      <c r="A4072" t="s">
        <v>5042</v>
      </c>
      <c r="B4072" t="s">
        <v>39</v>
      </c>
      <c r="C4072" s="1"/>
    </row>
    <row r="4073" spans="1:3" x14ac:dyDescent="0.25">
      <c r="A4073" t="s">
        <v>2955</v>
      </c>
      <c r="B4073" t="s">
        <v>6962</v>
      </c>
      <c r="C4073" s="1">
        <v>45973</v>
      </c>
    </row>
    <row r="4074" spans="1:3" x14ac:dyDescent="0.25">
      <c r="A4074" t="s">
        <v>4721</v>
      </c>
      <c r="B4074" t="s">
        <v>6962</v>
      </c>
      <c r="C4074" s="1">
        <v>45972</v>
      </c>
    </row>
    <row r="4075" spans="1:3" x14ac:dyDescent="0.25">
      <c r="A4075" t="s">
        <v>5043</v>
      </c>
      <c r="B4075" t="s">
        <v>6962</v>
      </c>
      <c r="C4075" s="1">
        <v>45981</v>
      </c>
    </row>
    <row r="4076" spans="1:3" x14ac:dyDescent="0.25">
      <c r="A4076" t="s">
        <v>5044</v>
      </c>
      <c r="B4076" t="s">
        <v>6963</v>
      </c>
      <c r="C4076" s="1"/>
    </row>
    <row r="4077" spans="1:3" x14ac:dyDescent="0.25">
      <c r="A4077" t="s">
        <v>5045</v>
      </c>
      <c r="B4077" t="s">
        <v>6962</v>
      </c>
      <c r="C4077" s="1">
        <v>45975</v>
      </c>
    </row>
    <row r="4078" spans="1:3" x14ac:dyDescent="0.25">
      <c r="A4078" t="s">
        <v>5046</v>
      </c>
      <c r="B4078" t="s">
        <v>6962</v>
      </c>
      <c r="C4078" s="1">
        <v>45973</v>
      </c>
    </row>
    <row r="4079" spans="1:3" x14ac:dyDescent="0.25">
      <c r="A4079" t="s">
        <v>5047</v>
      </c>
      <c r="B4079" t="s">
        <v>6962</v>
      </c>
      <c r="C4079" s="1">
        <v>45976</v>
      </c>
    </row>
    <row r="4080" spans="1:3" x14ac:dyDescent="0.25">
      <c r="A4080" t="s">
        <v>5048</v>
      </c>
      <c r="B4080" t="s">
        <v>6962</v>
      </c>
      <c r="C4080" s="1">
        <v>45975</v>
      </c>
    </row>
    <row r="4081" spans="1:3" x14ac:dyDescent="0.25">
      <c r="A4081" t="s">
        <v>5049</v>
      </c>
      <c r="B4081" t="s">
        <v>6962</v>
      </c>
      <c r="C4081" s="1">
        <v>45976</v>
      </c>
    </row>
    <row r="4082" spans="1:3" x14ac:dyDescent="0.25">
      <c r="A4082" t="s">
        <v>5050</v>
      </c>
      <c r="B4082" t="s">
        <v>6962</v>
      </c>
      <c r="C4082" s="1">
        <v>45979</v>
      </c>
    </row>
    <row r="4083" spans="1:3" x14ac:dyDescent="0.25">
      <c r="A4083" t="s">
        <v>5052</v>
      </c>
      <c r="B4083" t="s">
        <v>6964</v>
      </c>
      <c r="C4083" s="1">
        <v>45979</v>
      </c>
    </row>
    <row r="4084" spans="1:3" x14ac:dyDescent="0.25">
      <c r="A4084" t="s">
        <v>2957</v>
      </c>
      <c r="B4084" t="s">
        <v>39</v>
      </c>
      <c r="C4084" s="1"/>
    </row>
    <row r="4085" spans="1:3" x14ac:dyDescent="0.25">
      <c r="A4085" t="s">
        <v>5054</v>
      </c>
      <c r="B4085" t="s">
        <v>6962</v>
      </c>
      <c r="C4085" s="1">
        <v>45982</v>
      </c>
    </row>
    <row r="4086" spans="1:3" x14ac:dyDescent="0.25">
      <c r="A4086" t="s">
        <v>2958</v>
      </c>
      <c r="B4086" t="s">
        <v>39</v>
      </c>
      <c r="C4086" s="1"/>
    </row>
    <row r="4087" spans="1:3" x14ac:dyDescent="0.25">
      <c r="A4087" t="s">
        <v>5055</v>
      </c>
      <c r="B4087" t="s">
        <v>6962</v>
      </c>
      <c r="C4087" s="1">
        <v>45995</v>
      </c>
    </row>
    <row r="4088" spans="1:3" x14ac:dyDescent="0.25">
      <c r="A4088" t="s">
        <v>5056</v>
      </c>
      <c r="B4088" t="s">
        <v>6962</v>
      </c>
      <c r="C4088" s="1">
        <v>45981</v>
      </c>
    </row>
    <row r="4089" spans="1:3" x14ac:dyDescent="0.25">
      <c r="A4089" t="s">
        <v>5057</v>
      </c>
      <c r="B4089" t="s">
        <v>6962</v>
      </c>
      <c r="C4089" s="1">
        <v>45979</v>
      </c>
    </row>
    <row r="4090" spans="1:3" x14ac:dyDescent="0.25">
      <c r="A4090" t="s">
        <v>2959</v>
      </c>
      <c r="B4090" t="s">
        <v>6964</v>
      </c>
      <c r="C4090" s="1">
        <v>45974</v>
      </c>
    </row>
    <row r="4091" spans="1:3" x14ac:dyDescent="0.25">
      <c r="A4091" t="s">
        <v>5058</v>
      </c>
      <c r="B4091" t="s">
        <v>6962</v>
      </c>
      <c r="C4091" s="1">
        <v>45978</v>
      </c>
    </row>
    <row r="4092" spans="1:3" x14ac:dyDescent="0.25">
      <c r="A4092" t="s">
        <v>2960</v>
      </c>
      <c r="B4092" t="s">
        <v>6962</v>
      </c>
      <c r="C4092" s="1">
        <v>45978</v>
      </c>
    </row>
    <row r="4093" spans="1:3" x14ac:dyDescent="0.25">
      <c r="A4093" t="s">
        <v>5060</v>
      </c>
      <c r="B4093" t="s">
        <v>6962</v>
      </c>
      <c r="C4093" s="1">
        <v>45979</v>
      </c>
    </row>
    <row r="4094" spans="1:3" x14ac:dyDescent="0.25">
      <c r="A4094" t="s">
        <v>6947</v>
      </c>
      <c r="B4094" t="s">
        <v>6962</v>
      </c>
      <c r="C4094" s="1">
        <v>45973</v>
      </c>
    </row>
    <row r="4095" spans="1:3" x14ac:dyDescent="0.25">
      <c r="A4095" t="s">
        <v>2962</v>
      </c>
      <c r="B4095" t="s">
        <v>6962</v>
      </c>
      <c r="C4095" s="1">
        <v>45976</v>
      </c>
    </row>
    <row r="4096" spans="1:3" x14ac:dyDescent="0.25">
      <c r="A4096" t="s">
        <v>5061</v>
      </c>
      <c r="B4096" t="s">
        <v>6962</v>
      </c>
      <c r="C4096" s="1">
        <v>45980</v>
      </c>
    </row>
    <row r="4097" spans="1:3" x14ac:dyDescent="0.25">
      <c r="A4097" t="s">
        <v>2963</v>
      </c>
      <c r="B4097" t="s">
        <v>6962</v>
      </c>
      <c r="C4097" s="1">
        <v>45975</v>
      </c>
    </row>
    <row r="4098" spans="1:3" x14ac:dyDescent="0.25">
      <c r="A4098" t="s">
        <v>2964</v>
      </c>
      <c r="B4098" t="s">
        <v>39</v>
      </c>
      <c r="C4098" s="1"/>
    </row>
    <row r="4099" spans="1:3" x14ac:dyDescent="0.25">
      <c r="A4099" t="s">
        <v>2966</v>
      </c>
      <c r="B4099" t="s">
        <v>6962</v>
      </c>
      <c r="C4099" s="1">
        <v>45979</v>
      </c>
    </row>
    <row r="4100" spans="1:3" x14ac:dyDescent="0.25">
      <c r="A4100" t="s">
        <v>2970</v>
      </c>
      <c r="B4100" t="s">
        <v>39</v>
      </c>
      <c r="C4100" s="1"/>
    </row>
    <row r="4101" spans="1:3" x14ac:dyDescent="0.25">
      <c r="A4101" t="s">
        <v>2971</v>
      </c>
      <c r="B4101" t="s">
        <v>6962</v>
      </c>
      <c r="C4101" s="1">
        <v>45976</v>
      </c>
    </row>
    <row r="4102" spans="1:3" x14ac:dyDescent="0.25">
      <c r="A4102" t="s">
        <v>5063</v>
      </c>
      <c r="B4102" t="s">
        <v>6962</v>
      </c>
      <c r="C4102" s="1">
        <v>45975</v>
      </c>
    </row>
    <row r="4103" spans="1:3" x14ac:dyDescent="0.25">
      <c r="A4103" t="s">
        <v>2972</v>
      </c>
      <c r="B4103" t="s">
        <v>6962</v>
      </c>
      <c r="C4103" s="1">
        <v>45978</v>
      </c>
    </row>
    <row r="4104" spans="1:3" x14ac:dyDescent="0.25">
      <c r="A4104" t="s">
        <v>5064</v>
      </c>
      <c r="B4104" t="s">
        <v>6962</v>
      </c>
      <c r="C4104" s="1">
        <v>45981</v>
      </c>
    </row>
    <row r="4105" spans="1:3" x14ac:dyDescent="0.25">
      <c r="A4105" t="s">
        <v>6948</v>
      </c>
      <c r="B4105" t="s">
        <v>6963</v>
      </c>
      <c r="C4105" s="1"/>
    </row>
    <row r="4106" spans="1:3" x14ac:dyDescent="0.25">
      <c r="A4106" t="s">
        <v>5065</v>
      </c>
      <c r="B4106" t="s">
        <v>6962</v>
      </c>
      <c r="C4106" s="1">
        <v>45981</v>
      </c>
    </row>
    <row r="4107" spans="1:3" x14ac:dyDescent="0.25">
      <c r="A4107" t="s">
        <v>5066</v>
      </c>
      <c r="B4107" t="s">
        <v>6962</v>
      </c>
      <c r="C4107" s="1">
        <v>45979</v>
      </c>
    </row>
    <row r="4108" spans="1:3" x14ac:dyDescent="0.25">
      <c r="A4108" t="s">
        <v>5066</v>
      </c>
      <c r="B4108" t="s">
        <v>6962</v>
      </c>
      <c r="C4108" s="1">
        <v>45978</v>
      </c>
    </row>
    <row r="4109" spans="1:3" x14ac:dyDescent="0.25">
      <c r="A4109" t="s">
        <v>5066</v>
      </c>
      <c r="B4109" t="s">
        <v>6962</v>
      </c>
      <c r="C4109" s="1">
        <v>45979</v>
      </c>
    </row>
    <row r="4110" spans="1:3" x14ac:dyDescent="0.25">
      <c r="A4110" t="s">
        <v>5066</v>
      </c>
      <c r="B4110" t="s">
        <v>6962</v>
      </c>
      <c r="C4110" s="1">
        <v>45976</v>
      </c>
    </row>
    <row r="4111" spans="1:3" x14ac:dyDescent="0.25">
      <c r="A4111" t="s">
        <v>5066</v>
      </c>
      <c r="B4111" t="s">
        <v>6962</v>
      </c>
      <c r="C4111" s="1">
        <v>45979</v>
      </c>
    </row>
    <row r="4112" spans="1:3" x14ac:dyDescent="0.25">
      <c r="A4112" t="s">
        <v>2974</v>
      </c>
      <c r="B4112" t="s">
        <v>6962</v>
      </c>
      <c r="C4112" s="1">
        <v>45976</v>
      </c>
    </row>
    <row r="4113" spans="1:3" x14ac:dyDescent="0.25">
      <c r="A4113" t="s">
        <v>6949</v>
      </c>
      <c r="B4113" t="s">
        <v>6963</v>
      </c>
      <c r="C4113" s="1"/>
    </row>
    <row r="4114" spans="1:3" x14ac:dyDescent="0.25">
      <c r="A4114" t="s">
        <v>5069</v>
      </c>
      <c r="B4114" t="s">
        <v>6962</v>
      </c>
      <c r="C4114" s="1">
        <v>45982</v>
      </c>
    </row>
    <row r="4115" spans="1:3" x14ac:dyDescent="0.25">
      <c r="A4115" t="s">
        <v>5070</v>
      </c>
      <c r="B4115" t="s">
        <v>6962</v>
      </c>
      <c r="C4115" s="1">
        <v>45979</v>
      </c>
    </row>
    <row r="4116" spans="1:3" x14ac:dyDescent="0.25">
      <c r="A4116" t="s">
        <v>5071</v>
      </c>
      <c r="B4116" t="s">
        <v>6962</v>
      </c>
      <c r="C4116" s="1">
        <v>45975</v>
      </c>
    </row>
    <row r="4117" spans="1:3" x14ac:dyDescent="0.25">
      <c r="A4117" t="s">
        <v>5072</v>
      </c>
      <c r="B4117" t="s">
        <v>6962</v>
      </c>
      <c r="C4117" s="1">
        <v>45980</v>
      </c>
    </row>
    <row r="4118" spans="1:3" x14ac:dyDescent="0.25">
      <c r="A4118" t="s">
        <v>6950</v>
      </c>
      <c r="B4118" t="s">
        <v>6963</v>
      </c>
      <c r="C4118" s="1"/>
    </row>
    <row r="4119" spans="1:3" x14ac:dyDescent="0.25">
      <c r="A4119" t="s">
        <v>5074</v>
      </c>
      <c r="B4119" t="s">
        <v>6962</v>
      </c>
      <c r="C4119" s="1">
        <v>45979</v>
      </c>
    </row>
    <row r="4120" spans="1:3" x14ac:dyDescent="0.25">
      <c r="A4120" t="s">
        <v>5075</v>
      </c>
      <c r="B4120" t="s">
        <v>6962</v>
      </c>
      <c r="C4120" s="1">
        <v>45981</v>
      </c>
    </row>
    <row r="4121" spans="1:3" x14ac:dyDescent="0.25">
      <c r="A4121" t="s">
        <v>3078</v>
      </c>
      <c r="B4121" t="s">
        <v>6962</v>
      </c>
      <c r="C4121" s="1">
        <v>45978</v>
      </c>
    </row>
    <row r="4122" spans="1:3" x14ac:dyDescent="0.25">
      <c r="A4122" t="s">
        <v>5063</v>
      </c>
      <c r="B4122" t="s">
        <v>6962</v>
      </c>
      <c r="C4122" s="1">
        <v>45975</v>
      </c>
    </row>
    <row r="4123" spans="1:3" x14ac:dyDescent="0.25">
      <c r="A4123" t="s">
        <v>2975</v>
      </c>
      <c r="B4123" t="s">
        <v>6962</v>
      </c>
      <c r="C4123" s="1">
        <v>45978</v>
      </c>
    </row>
    <row r="4124" spans="1:3" x14ac:dyDescent="0.25">
      <c r="A4124" t="s">
        <v>5077</v>
      </c>
      <c r="B4124" t="s">
        <v>6962</v>
      </c>
      <c r="C4124" s="1">
        <v>45983</v>
      </c>
    </row>
    <row r="4125" spans="1:3" x14ac:dyDescent="0.25">
      <c r="A4125" t="s">
        <v>5078</v>
      </c>
      <c r="B4125" t="s">
        <v>6962</v>
      </c>
      <c r="C4125" s="1">
        <v>45983</v>
      </c>
    </row>
    <row r="4126" spans="1:3" x14ac:dyDescent="0.25">
      <c r="A4126" t="s">
        <v>5079</v>
      </c>
      <c r="B4126" t="s">
        <v>6962</v>
      </c>
      <c r="C4126" s="1">
        <v>45980</v>
      </c>
    </row>
    <row r="4127" spans="1:3" x14ac:dyDescent="0.25">
      <c r="A4127" t="s">
        <v>5080</v>
      </c>
      <c r="B4127" t="s">
        <v>6962</v>
      </c>
      <c r="C4127" s="1">
        <v>45981</v>
      </c>
    </row>
    <row r="4128" spans="1:3" x14ac:dyDescent="0.25">
      <c r="A4128" t="s">
        <v>2980</v>
      </c>
      <c r="B4128" t="s">
        <v>6962</v>
      </c>
      <c r="C4128" s="1">
        <v>45978</v>
      </c>
    </row>
    <row r="4129" spans="1:3" x14ac:dyDescent="0.25">
      <c r="A4129" t="s">
        <v>2981</v>
      </c>
      <c r="B4129" t="s">
        <v>39</v>
      </c>
      <c r="C4129" s="1"/>
    </row>
    <row r="4130" spans="1:3" x14ac:dyDescent="0.25">
      <c r="A4130" t="s">
        <v>2982</v>
      </c>
      <c r="B4130" t="s">
        <v>6962</v>
      </c>
      <c r="C4130" s="1">
        <v>45979</v>
      </c>
    </row>
    <row r="4131" spans="1:3" x14ac:dyDescent="0.25">
      <c r="A4131" t="s">
        <v>2983</v>
      </c>
      <c r="B4131" t="s">
        <v>6962</v>
      </c>
      <c r="C4131" s="1">
        <v>45976</v>
      </c>
    </row>
    <row r="4132" spans="1:3" x14ac:dyDescent="0.25">
      <c r="A4132" t="s">
        <v>5082</v>
      </c>
      <c r="B4132" t="s">
        <v>6962</v>
      </c>
      <c r="C4132" s="1">
        <v>45980</v>
      </c>
    </row>
    <row r="4133" spans="1:3" x14ac:dyDescent="0.25">
      <c r="A4133" t="s">
        <v>2984</v>
      </c>
      <c r="B4133" t="s">
        <v>6962</v>
      </c>
      <c r="C4133" s="1">
        <v>45978</v>
      </c>
    </row>
    <row r="4134" spans="1:3" x14ac:dyDescent="0.25">
      <c r="A4134" t="s">
        <v>5083</v>
      </c>
      <c r="B4134" t="s">
        <v>6962</v>
      </c>
      <c r="C4134" s="1">
        <v>45979</v>
      </c>
    </row>
    <row r="4135" spans="1:3" x14ac:dyDescent="0.25">
      <c r="A4135" t="s">
        <v>3081</v>
      </c>
      <c r="B4135" t="s">
        <v>39</v>
      </c>
      <c r="C4135" s="1"/>
    </row>
    <row r="4136" spans="1:3" x14ac:dyDescent="0.25">
      <c r="A4136" t="s">
        <v>5089</v>
      </c>
      <c r="B4136" t="s">
        <v>6962</v>
      </c>
      <c r="C4136" s="1">
        <v>45979</v>
      </c>
    </row>
    <row r="4137" spans="1:3" x14ac:dyDescent="0.25">
      <c r="A4137" t="s">
        <v>5088</v>
      </c>
      <c r="B4137" t="s">
        <v>6962</v>
      </c>
      <c r="C4137" s="1">
        <v>45979</v>
      </c>
    </row>
    <row r="4138" spans="1:3" x14ac:dyDescent="0.25">
      <c r="A4138" t="s">
        <v>5086</v>
      </c>
      <c r="B4138" t="s">
        <v>6962</v>
      </c>
      <c r="C4138" s="1">
        <v>45980</v>
      </c>
    </row>
    <row r="4139" spans="1:3" x14ac:dyDescent="0.25">
      <c r="A4139" t="s">
        <v>5085</v>
      </c>
      <c r="B4139" t="s">
        <v>6962</v>
      </c>
      <c r="C4139" s="1">
        <v>45979</v>
      </c>
    </row>
    <row r="4140" spans="1:3" x14ac:dyDescent="0.25">
      <c r="A4140" t="s">
        <v>2986</v>
      </c>
      <c r="B4140" t="s">
        <v>6964</v>
      </c>
      <c r="C4140" s="1">
        <v>45980</v>
      </c>
    </row>
    <row r="4141" spans="1:3" x14ac:dyDescent="0.25">
      <c r="A4141" t="s">
        <v>3228</v>
      </c>
      <c r="B4141" t="s">
        <v>6962</v>
      </c>
      <c r="C4141" s="1">
        <v>45980</v>
      </c>
    </row>
    <row r="4142" spans="1:3" x14ac:dyDescent="0.25">
      <c r="A4142" t="s">
        <v>3228</v>
      </c>
      <c r="B4142" t="s">
        <v>6962</v>
      </c>
      <c r="C4142" s="1">
        <v>45980</v>
      </c>
    </row>
    <row r="4143" spans="1:3" x14ac:dyDescent="0.25">
      <c r="A4143" t="s">
        <v>3229</v>
      </c>
      <c r="B4143" t="s">
        <v>6962</v>
      </c>
      <c r="C4143" s="1">
        <v>45981</v>
      </c>
    </row>
    <row r="4144" spans="1:3" x14ac:dyDescent="0.25">
      <c r="A4144" t="s">
        <v>3229</v>
      </c>
      <c r="B4144" t="s">
        <v>6962</v>
      </c>
      <c r="C4144" s="1">
        <v>45981</v>
      </c>
    </row>
    <row r="4145" spans="1:3" x14ac:dyDescent="0.25">
      <c r="A4145" t="s">
        <v>5090</v>
      </c>
      <c r="B4145" t="s">
        <v>6962</v>
      </c>
      <c r="C4145" s="1">
        <v>45980</v>
      </c>
    </row>
    <row r="4146" spans="1:3" x14ac:dyDescent="0.25">
      <c r="A4146" t="s">
        <v>5091</v>
      </c>
      <c r="B4146" t="s">
        <v>6962</v>
      </c>
      <c r="C4146" s="1">
        <v>45978</v>
      </c>
    </row>
    <row r="4147" spans="1:3" x14ac:dyDescent="0.25">
      <c r="A4147" t="s">
        <v>5092</v>
      </c>
      <c r="B4147" t="s">
        <v>6962</v>
      </c>
      <c r="C4147" s="1">
        <v>45978</v>
      </c>
    </row>
    <row r="4148" spans="1:3" x14ac:dyDescent="0.25">
      <c r="A4148" t="s">
        <v>5093</v>
      </c>
      <c r="B4148" t="s">
        <v>6962</v>
      </c>
      <c r="C4148" s="1">
        <v>45978</v>
      </c>
    </row>
    <row r="4149" spans="1:3" x14ac:dyDescent="0.25">
      <c r="A4149" t="s">
        <v>5102</v>
      </c>
      <c r="B4149" t="s">
        <v>39</v>
      </c>
      <c r="C4149" s="1"/>
    </row>
    <row r="4150" spans="1:3" x14ac:dyDescent="0.25">
      <c r="A4150" t="s">
        <v>5094</v>
      </c>
      <c r="B4150" t="s">
        <v>6962</v>
      </c>
      <c r="C4150" s="1">
        <v>45987</v>
      </c>
    </row>
    <row r="4151" spans="1:3" x14ac:dyDescent="0.25">
      <c r="A4151" t="s">
        <v>5094</v>
      </c>
      <c r="B4151" t="s">
        <v>6963</v>
      </c>
      <c r="C4151" s="1"/>
    </row>
    <row r="4152" spans="1:3" x14ac:dyDescent="0.25">
      <c r="A4152" t="s">
        <v>5097</v>
      </c>
      <c r="B4152" t="s">
        <v>6964</v>
      </c>
      <c r="C4152" s="1">
        <v>45986</v>
      </c>
    </row>
    <row r="4153" spans="1:3" x14ac:dyDescent="0.25">
      <c r="A4153" t="s">
        <v>5098</v>
      </c>
      <c r="B4153" t="s">
        <v>6962</v>
      </c>
      <c r="C4153" s="1">
        <v>45987</v>
      </c>
    </row>
    <row r="4154" spans="1:3" x14ac:dyDescent="0.25">
      <c r="A4154" t="s">
        <v>5100</v>
      </c>
      <c r="B4154" t="s">
        <v>6962</v>
      </c>
      <c r="C4154" s="1">
        <v>45987</v>
      </c>
    </row>
    <row r="4155" spans="1:3" x14ac:dyDescent="0.25">
      <c r="A4155" t="s">
        <v>5101</v>
      </c>
      <c r="B4155" t="s">
        <v>6962</v>
      </c>
      <c r="C4155" s="1">
        <v>45981</v>
      </c>
    </row>
    <row r="4156" spans="1:3" x14ac:dyDescent="0.25">
      <c r="A4156" t="s">
        <v>2961</v>
      </c>
      <c r="B4156" t="s">
        <v>6962</v>
      </c>
      <c r="C4156" s="1">
        <v>45979</v>
      </c>
    </row>
    <row r="4157" spans="1:3" x14ac:dyDescent="0.25">
      <c r="A4157" t="s">
        <v>2987</v>
      </c>
      <c r="B4157" t="s">
        <v>6962</v>
      </c>
      <c r="C4157" s="1">
        <v>45983</v>
      </c>
    </row>
    <row r="4158" spans="1:3" x14ac:dyDescent="0.25">
      <c r="A4158" t="s">
        <v>2988</v>
      </c>
      <c r="B4158" t="s">
        <v>6962</v>
      </c>
      <c r="C4158" s="1">
        <v>45980</v>
      </c>
    </row>
    <row r="4159" spans="1:3" x14ac:dyDescent="0.25">
      <c r="A4159" t="s">
        <v>5104</v>
      </c>
      <c r="B4159" t="s">
        <v>6962</v>
      </c>
      <c r="C4159" s="1">
        <v>45980</v>
      </c>
    </row>
    <row r="4160" spans="1:3" x14ac:dyDescent="0.25">
      <c r="A4160" t="s">
        <v>5105</v>
      </c>
      <c r="B4160" t="s">
        <v>6962</v>
      </c>
      <c r="C4160" s="1">
        <v>45980</v>
      </c>
    </row>
    <row r="4161" spans="1:3" x14ac:dyDescent="0.25">
      <c r="A4161" t="s">
        <v>5095</v>
      </c>
      <c r="B4161" t="s">
        <v>6962</v>
      </c>
      <c r="C4161" s="1">
        <v>45999</v>
      </c>
    </row>
    <row r="4162" spans="1:3" x14ac:dyDescent="0.25">
      <c r="A4162" t="s">
        <v>5095</v>
      </c>
      <c r="B4162" t="s">
        <v>6962</v>
      </c>
      <c r="C4162" s="1">
        <v>45987</v>
      </c>
    </row>
    <row r="4163" spans="1:3" x14ac:dyDescent="0.25">
      <c r="A4163" t="s">
        <v>5096</v>
      </c>
      <c r="B4163" t="s">
        <v>6962</v>
      </c>
      <c r="C4163" s="1">
        <v>45999</v>
      </c>
    </row>
    <row r="4164" spans="1:3" x14ac:dyDescent="0.25">
      <c r="A4164" t="s">
        <v>5096</v>
      </c>
      <c r="B4164" t="s">
        <v>6962</v>
      </c>
      <c r="C4164" s="1">
        <v>45987</v>
      </c>
    </row>
    <row r="4165" spans="1:3" x14ac:dyDescent="0.25">
      <c r="A4165" t="s">
        <v>5108</v>
      </c>
      <c r="B4165" t="s">
        <v>6962</v>
      </c>
      <c r="C4165" s="1">
        <v>45980</v>
      </c>
    </row>
    <row r="4166" spans="1:3" x14ac:dyDescent="0.25">
      <c r="A4166" t="s">
        <v>2989</v>
      </c>
      <c r="B4166" t="s">
        <v>6962</v>
      </c>
      <c r="C4166" s="1">
        <v>45981</v>
      </c>
    </row>
    <row r="4167" spans="1:3" x14ac:dyDescent="0.25">
      <c r="A4167" t="s">
        <v>2990</v>
      </c>
      <c r="B4167" t="s">
        <v>6962</v>
      </c>
      <c r="C4167" s="1">
        <v>45981</v>
      </c>
    </row>
    <row r="4168" spans="1:3" x14ac:dyDescent="0.25">
      <c r="A4168" t="s">
        <v>2991</v>
      </c>
      <c r="B4168" t="s">
        <v>6962</v>
      </c>
      <c r="C4168" s="1">
        <v>45983</v>
      </c>
    </row>
    <row r="4169" spans="1:3" x14ac:dyDescent="0.25">
      <c r="A4169" t="s">
        <v>3230</v>
      </c>
      <c r="B4169" t="s">
        <v>39</v>
      </c>
      <c r="C4169" s="1"/>
    </row>
    <row r="4170" spans="1:3" x14ac:dyDescent="0.25">
      <c r="A4170" t="s">
        <v>2992</v>
      </c>
      <c r="B4170" t="s">
        <v>6962</v>
      </c>
      <c r="C4170" s="1">
        <v>45982</v>
      </c>
    </row>
    <row r="4171" spans="1:3" x14ac:dyDescent="0.25">
      <c r="A4171" t="s">
        <v>2993</v>
      </c>
      <c r="B4171" t="s">
        <v>6962</v>
      </c>
      <c r="C4171" s="1">
        <v>45982</v>
      </c>
    </row>
    <row r="4172" spans="1:3" x14ac:dyDescent="0.25">
      <c r="A4172" t="s">
        <v>5109</v>
      </c>
      <c r="B4172" t="s">
        <v>39</v>
      </c>
      <c r="C4172" s="1"/>
    </row>
    <row r="4173" spans="1:3" x14ac:dyDescent="0.25">
      <c r="A4173" t="s">
        <v>5110</v>
      </c>
      <c r="B4173" t="s">
        <v>6962</v>
      </c>
      <c r="C4173" s="1">
        <v>45990</v>
      </c>
    </row>
    <row r="4174" spans="1:3" x14ac:dyDescent="0.25">
      <c r="A4174" t="s">
        <v>5110</v>
      </c>
      <c r="B4174" t="s">
        <v>6962</v>
      </c>
      <c r="C4174" s="1">
        <v>45990</v>
      </c>
    </row>
    <row r="4175" spans="1:3" x14ac:dyDescent="0.25">
      <c r="A4175" t="s">
        <v>5110</v>
      </c>
      <c r="B4175" t="s">
        <v>6962</v>
      </c>
      <c r="C4175" s="1">
        <v>45981</v>
      </c>
    </row>
    <row r="4176" spans="1:3" x14ac:dyDescent="0.25">
      <c r="A4176" t="s">
        <v>5110</v>
      </c>
      <c r="B4176" t="s">
        <v>6962</v>
      </c>
      <c r="C4176" s="1">
        <v>45985</v>
      </c>
    </row>
    <row r="4177" spans="1:3" x14ac:dyDescent="0.25">
      <c r="A4177" t="s">
        <v>3231</v>
      </c>
      <c r="B4177" t="s">
        <v>6962</v>
      </c>
      <c r="C4177" s="1">
        <v>45986</v>
      </c>
    </row>
    <row r="4178" spans="1:3" x14ac:dyDescent="0.25">
      <c r="A4178" t="s">
        <v>2994</v>
      </c>
      <c r="B4178" t="s">
        <v>6962</v>
      </c>
      <c r="C4178" s="1">
        <v>45981</v>
      </c>
    </row>
    <row r="4179" spans="1:3" x14ac:dyDescent="0.25">
      <c r="A4179" t="s">
        <v>2995</v>
      </c>
      <c r="B4179" t="s">
        <v>6962</v>
      </c>
      <c r="C4179" s="1">
        <v>45981</v>
      </c>
    </row>
    <row r="4180" spans="1:3" x14ac:dyDescent="0.25">
      <c r="A4180" t="s">
        <v>2998</v>
      </c>
      <c r="B4180" t="s">
        <v>6962</v>
      </c>
      <c r="C4180" s="1">
        <v>45981</v>
      </c>
    </row>
    <row r="4181" spans="1:3" x14ac:dyDescent="0.25">
      <c r="A4181" t="s">
        <v>2999</v>
      </c>
      <c r="B4181" t="s">
        <v>6962</v>
      </c>
      <c r="C4181" s="1">
        <v>45983</v>
      </c>
    </row>
    <row r="4182" spans="1:3" x14ac:dyDescent="0.25">
      <c r="A4182" t="s">
        <v>3001</v>
      </c>
      <c r="B4182" t="s">
        <v>6962</v>
      </c>
      <c r="C4182" s="1">
        <v>45986</v>
      </c>
    </row>
    <row r="4183" spans="1:3" x14ac:dyDescent="0.25">
      <c r="A4183" t="s">
        <v>5111</v>
      </c>
      <c r="B4183" t="s">
        <v>6962</v>
      </c>
      <c r="C4183" s="1">
        <v>45983</v>
      </c>
    </row>
    <row r="4184" spans="1:3" x14ac:dyDescent="0.25">
      <c r="A4184" t="s">
        <v>5112</v>
      </c>
      <c r="B4184" t="s">
        <v>6962</v>
      </c>
      <c r="C4184" s="1">
        <v>45987</v>
      </c>
    </row>
    <row r="4185" spans="1:3" x14ac:dyDescent="0.25">
      <c r="A4185" t="s">
        <v>5112</v>
      </c>
      <c r="B4185" t="s">
        <v>6962</v>
      </c>
      <c r="C4185" s="1">
        <v>45987</v>
      </c>
    </row>
    <row r="4186" spans="1:3" x14ac:dyDescent="0.25">
      <c r="A4186" t="s">
        <v>3003</v>
      </c>
      <c r="B4186" t="s">
        <v>6962</v>
      </c>
      <c r="C4186" s="1">
        <v>45981</v>
      </c>
    </row>
    <row r="4187" spans="1:3" x14ac:dyDescent="0.25">
      <c r="A4187" t="s">
        <v>3004</v>
      </c>
      <c r="B4187" t="s">
        <v>39</v>
      </c>
      <c r="C4187" s="1"/>
    </row>
    <row r="4188" spans="1:3" x14ac:dyDescent="0.25">
      <c r="A4188" t="s">
        <v>5113</v>
      </c>
      <c r="B4188" t="s">
        <v>6962</v>
      </c>
      <c r="C4188" s="1">
        <v>45987</v>
      </c>
    </row>
    <row r="4189" spans="1:3" x14ac:dyDescent="0.25">
      <c r="A4189" t="s">
        <v>3005</v>
      </c>
      <c r="B4189" t="s">
        <v>6963</v>
      </c>
      <c r="C4189" s="1"/>
    </row>
    <row r="4190" spans="1:3" x14ac:dyDescent="0.25">
      <c r="A4190" t="s">
        <v>5115</v>
      </c>
      <c r="B4190" t="s">
        <v>6962</v>
      </c>
      <c r="C4190" s="1">
        <v>45983</v>
      </c>
    </row>
    <row r="4191" spans="1:3" x14ac:dyDescent="0.25">
      <c r="A4191" t="s">
        <v>5114</v>
      </c>
      <c r="B4191" t="s">
        <v>6962</v>
      </c>
      <c r="C4191" s="1">
        <v>45982</v>
      </c>
    </row>
    <row r="4192" spans="1:3" x14ac:dyDescent="0.25">
      <c r="A4192" t="s">
        <v>5116</v>
      </c>
      <c r="B4192" t="s">
        <v>6962</v>
      </c>
      <c r="C4192" s="1">
        <v>45985</v>
      </c>
    </row>
    <row r="4193" spans="1:3" x14ac:dyDescent="0.25">
      <c r="A4193" t="s">
        <v>3006</v>
      </c>
      <c r="B4193" t="s">
        <v>6962</v>
      </c>
      <c r="C4193" s="1">
        <v>45983</v>
      </c>
    </row>
    <row r="4194" spans="1:3" x14ac:dyDescent="0.25">
      <c r="A4194" t="s">
        <v>5118</v>
      </c>
      <c r="B4194" t="s">
        <v>6962</v>
      </c>
      <c r="C4194" s="1">
        <v>45983</v>
      </c>
    </row>
    <row r="4195" spans="1:3" x14ac:dyDescent="0.25">
      <c r="A4195" t="s">
        <v>3232</v>
      </c>
      <c r="B4195" t="s">
        <v>6962</v>
      </c>
      <c r="C4195" s="1">
        <v>45982</v>
      </c>
    </row>
    <row r="4196" spans="1:3" x14ac:dyDescent="0.25">
      <c r="A4196" t="s">
        <v>3232</v>
      </c>
      <c r="B4196" t="s">
        <v>6962</v>
      </c>
      <c r="C4196" s="1">
        <v>45982</v>
      </c>
    </row>
    <row r="4197" spans="1:3" x14ac:dyDescent="0.25">
      <c r="A4197" t="s">
        <v>3007</v>
      </c>
      <c r="B4197" t="s">
        <v>6962</v>
      </c>
      <c r="C4197" s="1">
        <v>45983</v>
      </c>
    </row>
    <row r="4198" spans="1:3" x14ac:dyDescent="0.25">
      <c r="A4198" t="s">
        <v>5119</v>
      </c>
      <c r="B4198" t="s">
        <v>6962</v>
      </c>
      <c r="C4198" s="1">
        <v>45988</v>
      </c>
    </row>
    <row r="4199" spans="1:3" x14ac:dyDescent="0.25">
      <c r="A4199" t="s">
        <v>3002</v>
      </c>
      <c r="B4199" t="s">
        <v>6962</v>
      </c>
      <c r="C4199" s="1">
        <v>45982</v>
      </c>
    </row>
    <row r="4200" spans="1:3" x14ac:dyDescent="0.25">
      <c r="A4200" t="s">
        <v>5121</v>
      </c>
      <c r="B4200" t="s">
        <v>6962</v>
      </c>
      <c r="C4200" s="1">
        <v>45983</v>
      </c>
    </row>
    <row r="4201" spans="1:3" x14ac:dyDescent="0.25">
      <c r="A4201" t="s">
        <v>5121</v>
      </c>
      <c r="B4201" t="s">
        <v>6962</v>
      </c>
      <c r="C4201" s="1">
        <v>45983</v>
      </c>
    </row>
    <row r="4202" spans="1:3" x14ac:dyDescent="0.25">
      <c r="A4202" t="s">
        <v>5122</v>
      </c>
      <c r="B4202" t="s">
        <v>6962</v>
      </c>
      <c r="C4202" s="1">
        <v>45983</v>
      </c>
    </row>
    <row r="4203" spans="1:3" x14ac:dyDescent="0.25">
      <c r="A4203" t="s">
        <v>5124</v>
      </c>
      <c r="B4203" t="s">
        <v>6962</v>
      </c>
      <c r="C4203" s="1">
        <v>45983</v>
      </c>
    </row>
    <row r="4204" spans="1:3" x14ac:dyDescent="0.25">
      <c r="A4204" t="s">
        <v>5125</v>
      </c>
      <c r="B4204" t="s">
        <v>6962</v>
      </c>
      <c r="C4204" s="1">
        <v>45987</v>
      </c>
    </row>
    <row r="4205" spans="1:3" x14ac:dyDescent="0.25">
      <c r="A4205" t="s">
        <v>3008</v>
      </c>
      <c r="B4205" t="s">
        <v>6962</v>
      </c>
      <c r="C4205" s="1">
        <v>45983</v>
      </c>
    </row>
    <row r="4206" spans="1:3" x14ac:dyDescent="0.25">
      <c r="A4206" t="s">
        <v>5129</v>
      </c>
      <c r="B4206" t="s">
        <v>6962</v>
      </c>
      <c r="C4206" s="1">
        <v>45983</v>
      </c>
    </row>
    <row r="4207" spans="1:3" x14ac:dyDescent="0.25">
      <c r="A4207" t="s">
        <v>5128</v>
      </c>
      <c r="B4207" t="s">
        <v>6962</v>
      </c>
      <c r="C4207" s="1">
        <v>45983</v>
      </c>
    </row>
    <row r="4208" spans="1:3" x14ac:dyDescent="0.25">
      <c r="A4208" t="s">
        <v>3010</v>
      </c>
      <c r="B4208" t="s">
        <v>6962</v>
      </c>
      <c r="C4208" s="1">
        <v>45987</v>
      </c>
    </row>
    <row r="4209" spans="1:3" x14ac:dyDescent="0.25">
      <c r="A4209" t="s">
        <v>5127</v>
      </c>
      <c r="B4209" t="s">
        <v>6962</v>
      </c>
      <c r="C4209" s="1">
        <v>45986</v>
      </c>
    </row>
    <row r="4210" spans="1:3" x14ac:dyDescent="0.25">
      <c r="A4210" t="s">
        <v>3009</v>
      </c>
      <c r="B4210" t="s">
        <v>6962</v>
      </c>
      <c r="C4210" s="1">
        <v>45983</v>
      </c>
    </row>
    <row r="4211" spans="1:3" x14ac:dyDescent="0.25">
      <c r="A4211" t="s">
        <v>5126</v>
      </c>
      <c r="B4211" t="s">
        <v>6962</v>
      </c>
      <c r="C4211" s="1">
        <v>45983</v>
      </c>
    </row>
    <row r="4212" spans="1:3" x14ac:dyDescent="0.25">
      <c r="A4212" t="s">
        <v>5130</v>
      </c>
      <c r="B4212" t="s">
        <v>39</v>
      </c>
      <c r="C4212" s="1"/>
    </row>
    <row r="4213" spans="1:3" x14ac:dyDescent="0.25">
      <c r="A4213" t="s">
        <v>3011</v>
      </c>
      <c r="B4213" t="s">
        <v>6962</v>
      </c>
      <c r="C4213" s="1">
        <v>45987</v>
      </c>
    </row>
    <row r="4214" spans="1:3" x14ac:dyDescent="0.25">
      <c r="A4214" t="s">
        <v>5131</v>
      </c>
      <c r="B4214" t="s">
        <v>6962</v>
      </c>
      <c r="C4214" s="1">
        <v>45987</v>
      </c>
    </row>
    <row r="4215" spans="1:3" x14ac:dyDescent="0.25">
      <c r="A4215" t="s">
        <v>5132</v>
      </c>
      <c r="B4215" t="s">
        <v>6962</v>
      </c>
      <c r="C4215" s="1">
        <v>45992</v>
      </c>
    </row>
    <row r="4216" spans="1:3" x14ac:dyDescent="0.25">
      <c r="A4216" t="s">
        <v>3013</v>
      </c>
      <c r="B4216" t="s">
        <v>39</v>
      </c>
      <c r="C4216" s="1"/>
    </row>
    <row r="4217" spans="1:3" x14ac:dyDescent="0.25">
      <c r="A4217" t="s">
        <v>3014</v>
      </c>
      <c r="B4217" t="s">
        <v>6962</v>
      </c>
      <c r="C4217" s="1">
        <v>45987</v>
      </c>
    </row>
    <row r="4218" spans="1:3" x14ac:dyDescent="0.25">
      <c r="A4218" t="s">
        <v>5135</v>
      </c>
      <c r="B4218" t="s">
        <v>6962</v>
      </c>
      <c r="C4218" s="1">
        <v>45999</v>
      </c>
    </row>
    <row r="4219" spans="1:3" x14ac:dyDescent="0.25">
      <c r="A4219" t="s">
        <v>5135</v>
      </c>
      <c r="B4219" t="s">
        <v>6962</v>
      </c>
      <c r="C4219" s="1">
        <v>45992</v>
      </c>
    </row>
    <row r="4220" spans="1:3" x14ac:dyDescent="0.25">
      <c r="A4220" t="s">
        <v>5136</v>
      </c>
      <c r="B4220" t="s">
        <v>6962</v>
      </c>
      <c r="C4220" s="1">
        <v>45986</v>
      </c>
    </row>
    <row r="4221" spans="1:3" x14ac:dyDescent="0.25">
      <c r="A4221" t="s">
        <v>5137</v>
      </c>
      <c r="B4221" t="s">
        <v>6962</v>
      </c>
      <c r="C4221" s="1">
        <v>45989</v>
      </c>
    </row>
    <row r="4222" spans="1:3" x14ac:dyDescent="0.25">
      <c r="A4222" t="s">
        <v>5140</v>
      </c>
      <c r="B4222" t="s">
        <v>6962</v>
      </c>
      <c r="C4222" s="1">
        <v>45986</v>
      </c>
    </row>
    <row r="4223" spans="1:3" x14ac:dyDescent="0.25">
      <c r="A4223" t="s">
        <v>5141</v>
      </c>
      <c r="B4223" t="s">
        <v>6962</v>
      </c>
      <c r="C4223" s="1">
        <v>45985</v>
      </c>
    </row>
    <row r="4224" spans="1:3" x14ac:dyDescent="0.25">
      <c r="A4224" t="s">
        <v>5141</v>
      </c>
      <c r="B4224" t="s">
        <v>6962</v>
      </c>
      <c r="C4224" s="1">
        <v>45985</v>
      </c>
    </row>
    <row r="4225" spans="1:3" x14ac:dyDescent="0.25">
      <c r="A4225" t="s">
        <v>3233</v>
      </c>
      <c r="B4225" t="s">
        <v>6962</v>
      </c>
      <c r="C4225" s="1">
        <v>45987</v>
      </c>
    </row>
    <row r="4226" spans="1:3" x14ac:dyDescent="0.25">
      <c r="A4226" t="s">
        <v>5142</v>
      </c>
      <c r="B4226" t="s">
        <v>6962</v>
      </c>
      <c r="C4226" s="1">
        <v>45983</v>
      </c>
    </row>
    <row r="4227" spans="1:3" x14ac:dyDescent="0.25">
      <c r="A4227" t="s">
        <v>5144</v>
      </c>
      <c r="B4227" t="s">
        <v>6962</v>
      </c>
      <c r="C4227" s="1">
        <v>45986</v>
      </c>
    </row>
    <row r="4228" spans="1:3" x14ac:dyDescent="0.25">
      <c r="A4228" t="s">
        <v>5143</v>
      </c>
      <c r="B4228" t="s">
        <v>6962</v>
      </c>
      <c r="C4228" s="1">
        <v>45994</v>
      </c>
    </row>
    <row r="4229" spans="1:3" x14ac:dyDescent="0.25">
      <c r="A4229" t="s">
        <v>5133</v>
      </c>
      <c r="B4229" t="s">
        <v>6962</v>
      </c>
      <c r="C4229" s="1">
        <v>45986</v>
      </c>
    </row>
    <row r="4230" spans="1:3" x14ac:dyDescent="0.25">
      <c r="A4230" t="s">
        <v>5134</v>
      </c>
      <c r="B4230" t="s">
        <v>6964</v>
      </c>
      <c r="C4230" s="1">
        <v>45986</v>
      </c>
    </row>
    <row r="4231" spans="1:3" x14ac:dyDescent="0.25">
      <c r="A4231" t="s">
        <v>6951</v>
      </c>
      <c r="B4231" t="s">
        <v>6962</v>
      </c>
      <c r="C4231" s="1">
        <v>45986</v>
      </c>
    </row>
    <row r="4232" spans="1:3" x14ac:dyDescent="0.25">
      <c r="A4232" t="s">
        <v>5123</v>
      </c>
      <c r="B4232" t="s">
        <v>6962</v>
      </c>
      <c r="C4232" s="1">
        <v>45988</v>
      </c>
    </row>
    <row r="4233" spans="1:3" x14ac:dyDescent="0.25">
      <c r="A4233" t="s">
        <v>2996</v>
      </c>
      <c r="B4233" t="s">
        <v>6962</v>
      </c>
      <c r="C4233" s="1">
        <v>45987</v>
      </c>
    </row>
    <row r="4234" spans="1:3" x14ac:dyDescent="0.25">
      <c r="A4234" t="s">
        <v>2997</v>
      </c>
      <c r="B4234" t="s">
        <v>6962</v>
      </c>
      <c r="C4234" s="1">
        <v>45988</v>
      </c>
    </row>
    <row r="4235" spans="1:3" x14ac:dyDescent="0.25">
      <c r="A4235" t="s">
        <v>3082</v>
      </c>
      <c r="B4235" t="s">
        <v>39</v>
      </c>
      <c r="C4235" s="1"/>
    </row>
    <row r="4236" spans="1:3" x14ac:dyDescent="0.25">
      <c r="A4236" t="s">
        <v>3000</v>
      </c>
      <c r="B4236" t="s">
        <v>6962</v>
      </c>
      <c r="C4236" s="1">
        <v>45986</v>
      </c>
    </row>
    <row r="4237" spans="1:3" x14ac:dyDescent="0.25">
      <c r="A4237" t="s">
        <v>5103</v>
      </c>
      <c r="B4237" t="s">
        <v>6962</v>
      </c>
      <c r="C4237" s="1">
        <v>45989</v>
      </c>
    </row>
    <row r="4238" spans="1:3" x14ac:dyDescent="0.25">
      <c r="A4238" t="s">
        <v>5107</v>
      </c>
      <c r="B4238" t="s">
        <v>6962</v>
      </c>
      <c r="C4238" s="1">
        <v>45995</v>
      </c>
    </row>
    <row r="4239" spans="1:3" x14ac:dyDescent="0.25">
      <c r="A4239" t="s">
        <v>5099</v>
      </c>
      <c r="B4239" t="s">
        <v>6962</v>
      </c>
      <c r="C4239" s="1">
        <v>45988</v>
      </c>
    </row>
    <row r="4240" spans="1:3" x14ac:dyDescent="0.25">
      <c r="A4240" t="s">
        <v>5134</v>
      </c>
      <c r="B4240" t="s">
        <v>6964</v>
      </c>
      <c r="C4240" s="1">
        <v>45986</v>
      </c>
    </row>
    <row r="4241" spans="1:3" x14ac:dyDescent="0.25">
      <c r="A4241" t="s">
        <v>6952</v>
      </c>
      <c r="B4241" t="s">
        <v>6962</v>
      </c>
      <c r="C4241" s="1">
        <v>45989</v>
      </c>
    </row>
    <row r="4242" spans="1:3" x14ac:dyDescent="0.25">
      <c r="A4242" t="s">
        <v>5087</v>
      </c>
      <c r="B4242" t="s">
        <v>6962</v>
      </c>
      <c r="C4242" s="1">
        <v>45987</v>
      </c>
    </row>
    <row r="4243" spans="1:3" x14ac:dyDescent="0.25">
      <c r="A4243" t="s">
        <v>5087</v>
      </c>
      <c r="B4243" t="s">
        <v>6962</v>
      </c>
      <c r="C4243" s="1">
        <v>45987</v>
      </c>
    </row>
    <row r="4244" spans="1:3" x14ac:dyDescent="0.25">
      <c r="A4244" t="s">
        <v>5084</v>
      </c>
      <c r="B4244" t="s">
        <v>6962</v>
      </c>
      <c r="C4244" s="1">
        <v>45990</v>
      </c>
    </row>
    <row r="4245" spans="1:3" x14ac:dyDescent="0.25">
      <c r="A4245" t="s">
        <v>2978</v>
      </c>
      <c r="B4245" t="s">
        <v>6962</v>
      </c>
      <c r="C4245" s="1">
        <v>45988</v>
      </c>
    </row>
    <row r="4246" spans="1:3" x14ac:dyDescent="0.25">
      <c r="A4246" t="s">
        <v>2979</v>
      </c>
      <c r="B4246" t="s">
        <v>6962</v>
      </c>
      <c r="C4246" s="1">
        <v>45989</v>
      </c>
    </row>
    <row r="4247" spans="1:3" x14ac:dyDescent="0.25">
      <c r="A4247" t="s">
        <v>5067</v>
      </c>
      <c r="B4247" t="s">
        <v>6962</v>
      </c>
      <c r="C4247" s="1">
        <v>45987</v>
      </c>
    </row>
    <row r="4248" spans="1:3" x14ac:dyDescent="0.25">
      <c r="A4248" t="s">
        <v>2965</v>
      </c>
      <c r="B4248" t="s">
        <v>6962</v>
      </c>
      <c r="C4248" s="1">
        <v>45988</v>
      </c>
    </row>
    <row r="4249" spans="1:3" x14ac:dyDescent="0.25">
      <c r="A4249" t="s">
        <v>2967</v>
      </c>
      <c r="B4249" t="s">
        <v>6962</v>
      </c>
      <c r="C4249" s="1">
        <v>45990</v>
      </c>
    </row>
    <row r="4250" spans="1:3" x14ac:dyDescent="0.25">
      <c r="A4250" t="s">
        <v>2968</v>
      </c>
      <c r="B4250" t="s">
        <v>6962</v>
      </c>
      <c r="C4250" s="1">
        <v>45988</v>
      </c>
    </row>
    <row r="4251" spans="1:3" x14ac:dyDescent="0.25">
      <c r="A4251" t="s">
        <v>2969</v>
      </c>
      <c r="B4251" t="s">
        <v>6962</v>
      </c>
      <c r="C4251" s="1">
        <v>45990</v>
      </c>
    </row>
    <row r="4252" spans="1:3" x14ac:dyDescent="0.25">
      <c r="A4252" t="s">
        <v>4676</v>
      </c>
      <c r="B4252" t="s">
        <v>6962</v>
      </c>
      <c r="C4252" s="1">
        <v>45989</v>
      </c>
    </row>
    <row r="4253" spans="1:3" x14ac:dyDescent="0.25">
      <c r="A4253" t="s">
        <v>4676</v>
      </c>
      <c r="B4253" t="s">
        <v>6962</v>
      </c>
      <c r="C4253" s="1">
        <v>45989</v>
      </c>
    </row>
    <row r="4254" spans="1:3" x14ac:dyDescent="0.25">
      <c r="A4254" t="s">
        <v>4676</v>
      </c>
      <c r="B4254" t="s">
        <v>6962</v>
      </c>
      <c r="C4254" s="1">
        <v>45988</v>
      </c>
    </row>
    <row r="4255" spans="1:3" x14ac:dyDescent="0.25">
      <c r="A4255" t="s">
        <v>4676</v>
      </c>
      <c r="B4255" t="s">
        <v>6962</v>
      </c>
      <c r="C4255" s="1">
        <v>45987</v>
      </c>
    </row>
    <row r="4256" spans="1:3" x14ac:dyDescent="0.25">
      <c r="A4256" t="s">
        <v>5115</v>
      </c>
      <c r="B4256" t="s">
        <v>6962</v>
      </c>
      <c r="C4256" s="1">
        <v>45987</v>
      </c>
    </row>
    <row r="4257" spans="1:3" x14ac:dyDescent="0.25">
      <c r="A4257" t="s">
        <v>5053</v>
      </c>
      <c r="B4257" t="s">
        <v>6962</v>
      </c>
      <c r="C4257" s="1">
        <v>45992</v>
      </c>
    </row>
    <row r="4258" spans="1:3" x14ac:dyDescent="0.25">
      <c r="A4258" t="s">
        <v>5051</v>
      </c>
      <c r="B4258" t="s">
        <v>6962</v>
      </c>
      <c r="C4258" s="1">
        <v>45992</v>
      </c>
    </row>
    <row r="4259" spans="1:3" x14ac:dyDescent="0.25">
      <c r="A4259" t="s">
        <v>5051</v>
      </c>
      <c r="B4259" t="s">
        <v>6962</v>
      </c>
      <c r="C4259" s="1">
        <v>45989</v>
      </c>
    </row>
    <row r="4260" spans="1:3" x14ac:dyDescent="0.25">
      <c r="A4260" t="s">
        <v>5051</v>
      </c>
      <c r="B4260" t="s">
        <v>6962</v>
      </c>
      <c r="C4260" s="1">
        <v>45989</v>
      </c>
    </row>
    <row r="4261" spans="1:3" x14ac:dyDescent="0.25">
      <c r="A4261" t="s">
        <v>5051</v>
      </c>
      <c r="B4261" t="s">
        <v>6962</v>
      </c>
      <c r="C4261" s="1">
        <v>45989</v>
      </c>
    </row>
    <row r="4262" spans="1:3" x14ac:dyDescent="0.25">
      <c r="A4262" t="s">
        <v>5051</v>
      </c>
      <c r="B4262" t="s">
        <v>6962</v>
      </c>
      <c r="C4262" s="1">
        <v>45989</v>
      </c>
    </row>
    <row r="4263" spans="1:3" x14ac:dyDescent="0.25">
      <c r="A4263" t="s">
        <v>3080</v>
      </c>
      <c r="B4263" t="s">
        <v>6962</v>
      </c>
      <c r="C4263" s="1">
        <v>45989</v>
      </c>
    </row>
    <row r="4264" spans="1:3" x14ac:dyDescent="0.25">
      <c r="A4264" t="s">
        <v>5036</v>
      </c>
      <c r="B4264" t="s">
        <v>6962</v>
      </c>
      <c r="C4264" s="1">
        <v>45989</v>
      </c>
    </row>
    <row r="4265" spans="1:3" x14ac:dyDescent="0.25">
      <c r="A4265" t="s">
        <v>5033</v>
      </c>
      <c r="B4265" t="s">
        <v>6962</v>
      </c>
      <c r="C4265" s="1">
        <v>45990</v>
      </c>
    </row>
    <row r="4266" spans="1:3" x14ac:dyDescent="0.25">
      <c r="A4266" t="s">
        <v>5028</v>
      </c>
      <c r="B4266" t="s">
        <v>6963</v>
      </c>
      <c r="C4266" s="1"/>
    </row>
    <row r="4267" spans="1:3" x14ac:dyDescent="0.25">
      <c r="A4267" t="s">
        <v>2945</v>
      </c>
      <c r="B4267" t="s">
        <v>6962</v>
      </c>
      <c r="C4267" s="1">
        <v>45989</v>
      </c>
    </row>
    <row r="4268" spans="1:3" x14ac:dyDescent="0.25">
      <c r="A4268" t="s">
        <v>2949</v>
      </c>
      <c r="B4268" t="s">
        <v>6962</v>
      </c>
      <c r="C4268" s="1">
        <v>45990</v>
      </c>
    </row>
    <row r="4269" spans="1:3" x14ac:dyDescent="0.25">
      <c r="A4269" t="s">
        <v>2942</v>
      </c>
      <c r="B4269" t="s">
        <v>6962</v>
      </c>
      <c r="C4269" s="1">
        <v>45989</v>
      </c>
    </row>
    <row r="4270" spans="1:3" x14ac:dyDescent="0.25">
      <c r="A4270" t="s">
        <v>2937</v>
      </c>
      <c r="B4270" t="s">
        <v>6962</v>
      </c>
      <c r="C4270" s="1">
        <v>45990</v>
      </c>
    </row>
    <row r="4271" spans="1:3" x14ac:dyDescent="0.25">
      <c r="A4271" t="s">
        <v>2936</v>
      </c>
      <c r="B4271" t="s">
        <v>6962</v>
      </c>
      <c r="C4271" s="1">
        <v>45993</v>
      </c>
    </row>
    <row r="4272" spans="1:3" x14ac:dyDescent="0.25">
      <c r="A4272" t="s">
        <v>2935</v>
      </c>
      <c r="B4272" t="s">
        <v>6962</v>
      </c>
      <c r="C4272" s="1">
        <v>45994</v>
      </c>
    </row>
    <row r="4273" spans="1:3" x14ac:dyDescent="0.25">
      <c r="A4273" t="s">
        <v>4983</v>
      </c>
      <c r="B4273" t="s">
        <v>39</v>
      </c>
      <c r="C4273" s="1"/>
    </row>
    <row r="4274" spans="1:3" x14ac:dyDescent="0.25">
      <c r="A4274" t="s">
        <v>2933</v>
      </c>
      <c r="B4274" t="s">
        <v>6962</v>
      </c>
      <c r="C4274" s="1">
        <v>45994</v>
      </c>
    </row>
    <row r="4275" spans="1:3" x14ac:dyDescent="0.25">
      <c r="A4275" t="s">
        <v>2932</v>
      </c>
      <c r="B4275" t="s">
        <v>6962</v>
      </c>
      <c r="C4275" s="1">
        <v>45992</v>
      </c>
    </row>
    <row r="4276" spans="1:3" x14ac:dyDescent="0.25">
      <c r="A4276" t="s">
        <v>4973</v>
      </c>
      <c r="B4276" t="s">
        <v>6962</v>
      </c>
      <c r="C4276" s="1">
        <v>46001</v>
      </c>
    </row>
    <row r="4277" spans="1:3" x14ac:dyDescent="0.25">
      <c r="A4277" t="s">
        <v>4971</v>
      </c>
      <c r="B4277" t="s">
        <v>6962</v>
      </c>
      <c r="C4277" s="1">
        <v>45992</v>
      </c>
    </row>
    <row r="4278" spans="1:3" x14ac:dyDescent="0.25">
      <c r="A4278" t="s">
        <v>4953</v>
      </c>
      <c r="B4278" t="s">
        <v>6962</v>
      </c>
      <c r="C4278" s="1">
        <v>45992</v>
      </c>
    </row>
    <row r="4279" spans="1:3" x14ac:dyDescent="0.25">
      <c r="A4279" t="s">
        <v>4941</v>
      </c>
      <c r="B4279" t="s">
        <v>6962</v>
      </c>
      <c r="C4279" s="1">
        <v>45992</v>
      </c>
    </row>
    <row r="4280" spans="1:3" x14ac:dyDescent="0.25">
      <c r="A4280" t="s">
        <v>2914</v>
      </c>
      <c r="B4280" t="s">
        <v>6962</v>
      </c>
      <c r="C4280" s="1">
        <v>45993</v>
      </c>
    </row>
    <row r="4281" spans="1:3" x14ac:dyDescent="0.25">
      <c r="A4281" t="s">
        <v>2915</v>
      </c>
      <c r="B4281" t="s">
        <v>6962</v>
      </c>
      <c r="C4281" s="1">
        <v>45994</v>
      </c>
    </row>
    <row r="4282" spans="1:3" x14ac:dyDescent="0.25">
      <c r="A4282" t="s">
        <v>2905</v>
      </c>
      <c r="B4282" t="s">
        <v>39</v>
      </c>
      <c r="C4282" s="1"/>
    </row>
    <row r="4283" spans="1:3" x14ac:dyDescent="0.25">
      <c r="A4283" t="s">
        <v>2904</v>
      </c>
      <c r="B4283" t="s">
        <v>6962</v>
      </c>
      <c r="C4283" s="1">
        <v>45993</v>
      </c>
    </row>
    <row r="4284" spans="1:3" x14ac:dyDescent="0.25">
      <c r="A4284" t="s">
        <v>4924</v>
      </c>
      <c r="B4284" t="s">
        <v>6964</v>
      </c>
      <c r="C4284" s="1">
        <v>45993</v>
      </c>
    </row>
    <row r="4285" spans="1:3" x14ac:dyDescent="0.25">
      <c r="A4285" t="s">
        <v>4920</v>
      </c>
      <c r="B4285" t="s">
        <v>6962</v>
      </c>
      <c r="C4285" s="1">
        <v>45993</v>
      </c>
    </row>
    <row r="4286" spans="1:3" x14ac:dyDescent="0.25">
      <c r="A4286" t="s">
        <v>4919</v>
      </c>
      <c r="B4286" t="s">
        <v>6962</v>
      </c>
      <c r="C4286" s="1">
        <v>45993</v>
      </c>
    </row>
    <row r="4287" spans="1:3" x14ac:dyDescent="0.25">
      <c r="A4287" t="s">
        <v>4918</v>
      </c>
      <c r="B4287" t="s">
        <v>6962</v>
      </c>
      <c r="C4287" s="1">
        <v>45993</v>
      </c>
    </row>
    <row r="4288" spans="1:3" x14ac:dyDescent="0.25">
      <c r="A4288" t="s">
        <v>4916</v>
      </c>
      <c r="B4288" t="s">
        <v>6962</v>
      </c>
      <c r="C4288" s="1">
        <v>45994</v>
      </c>
    </row>
    <row r="4289" spans="1:3" x14ac:dyDescent="0.25">
      <c r="A4289" t="s">
        <v>4915</v>
      </c>
      <c r="B4289" t="s">
        <v>6962</v>
      </c>
      <c r="C4289" s="1">
        <v>45993</v>
      </c>
    </row>
    <row r="4290" spans="1:3" x14ac:dyDescent="0.25">
      <c r="A4290" t="s">
        <v>4914</v>
      </c>
      <c r="B4290" t="s">
        <v>6962</v>
      </c>
      <c r="C4290" s="1">
        <v>45994</v>
      </c>
    </row>
    <row r="4291" spans="1:3" x14ac:dyDescent="0.25">
      <c r="A4291" t="s">
        <v>4913</v>
      </c>
      <c r="B4291" t="s">
        <v>6962</v>
      </c>
      <c r="C4291" s="1">
        <v>45995</v>
      </c>
    </row>
    <row r="4292" spans="1:3" x14ac:dyDescent="0.25">
      <c r="A4292" t="s">
        <v>4912</v>
      </c>
      <c r="B4292" t="s">
        <v>6962</v>
      </c>
      <c r="C4292" s="1">
        <v>45993</v>
      </c>
    </row>
    <row r="4293" spans="1:3" x14ac:dyDescent="0.25">
      <c r="A4293" t="s">
        <v>4910</v>
      </c>
      <c r="B4293" t="s">
        <v>6962</v>
      </c>
      <c r="C4293" s="1">
        <v>45995</v>
      </c>
    </row>
    <row r="4294" spans="1:3" x14ac:dyDescent="0.25">
      <c r="A4294" t="s">
        <v>4907</v>
      </c>
      <c r="B4294" t="s">
        <v>6962</v>
      </c>
      <c r="C4294" s="1">
        <v>45994</v>
      </c>
    </row>
    <row r="4295" spans="1:3" x14ac:dyDescent="0.25">
      <c r="A4295" t="s">
        <v>59</v>
      </c>
      <c r="B4295" t="s">
        <v>6962</v>
      </c>
      <c r="C4295" s="1">
        <v>45994</v>
      </c>
    </row>
    <row r="4296" spans="1:3" x14ac:dyDescent="0.25">
      <c r="A4296" t="s">
        <v>57</v>
      </c>
      <c r="B4296" t="s">
        <v>6962</v>
      </c>
      <c r="C4296" s="1">
        <v>45994</v>
      </c>
    </row>
    <row r="4297" spans="1:3" x14ac:dyDescent="0.25">
      <c r="A4297" t="s">
        <v>55</v>
      </c>
      <c r="B4297" t="s">
        <v>39</v>
      </c>
      <c r="C4297" s="1"/>
    </row>
    <row r="4298" spans="1:3" x14ac:dyDescent="0.25">
      <c r="A4298" t="s">
        <v>54</v>
      </c>
      <c r="B4298" t="s">
        <v>6962</v>
      </c>
      <c r="C4298" s="1">
        <v>45996</v>
      </c>
    </row>
    <row r="4299" spans="1:3" x14ac:dyDescent="0.25">
      <c r="A4299" t="s">
        <v>53</v>
      </c>
      <c r="B4299" t="s">
        <v>6962</v>
      </c>
      <c r="C4299" s="1">
        <v>45995</v>
      </c>
    </row>
    <row r="4300" spans="1:3" x14ac:dyDescent="0.25">
      <c r="A4300" t="s">
        <v>52</v>
      </c>
      <c r="B4300" t="s">
        <v>39</v>
      </c>
      <c r="C4300" s="1"/>
    </row>
    <row r="4301" spans="1:3" x14ac:dyDescent="0.25">
      <c r="A4301" t="s">
        <v>49</v>
      </c>
      <c r="B4301" t="s">
        <v>6962</v>
      </c>
      <c r="C4301" s="1">
        <v>45995</v>
      </c>
    </row>
    <row r="4302" spans="1:3" x14ac:dyDescent="0.25">
      <c r="A4302" t="s">
        <v>46</v>
      </c>
      <c r="B4302" t="s">
        <v>6962</v>
      </c>
      <c r="C4302" s="1">
        <v>45996</v>
      </c>
    </row>
    <row r="4303" spans="1:3" x14ac:dyDescent="0.25">
      <c r="A4303" t="s">
        <v>46</v>
      </c>
      <c r="B4303" t="s">
        <v>6962</v>
      </c>
      <c r="C4303" s="1">
        <v>45996</v>
      </c>
    </row>
    <row r="4304" spans="1:3" x14ac:dyDescent="0.25">
      <c r="A4304" t="s">
        <v>61</v>
      </c>
      <c r="B4304" t="s">
        <v>6962</v>
      </c>
      <c r="C4304" s="1">
        <v>45995</v>
      </c>
    </row>
    <row r="4305" spans="1:3" x14ac:dyDescent="0.25">
      <c r="A4305" t="s">
        <v>60</v>
      </c>
      <c r="B4305" t="s">
        <v>6962</v>
      </c>
      <c r="C4305" s="1">
        <v>45996</v>
      </c>
    </row>
    <row r="4306" spans="1:3" x14ac:dyDescent="0.25">
      <c r="A4306" t="s">
        <v>67</v>
      </c>
      <c r="B4306" t="s">
        <v>6962</v>
      </c>
      <c r="C4306" s="1">
        <v>45999</v>
      </c>
    </row>
    <row r="4307" spans="1:3" x14ac:dyDescent="0.25">
      <c r="A4307" t="s">
        <v>67</v>
      </c>
      <c r="B4307" t="s">
        <v>6962</v>
      </c>
      <c r="C4307" s="1">
        <v>45999</v>
      </c>
    </row>
    <row r="4308" spans="1:3" x14ac:dyDescent="0.25">
      <c r="A4308" t="s">
        <v>66</v>
      </c>
      <c r="B4308" t="s">
        <v>6962</v>
      </c>
      <c r="C4308" s="1">
        <v>45996</v>
      </c>
    </row>
    <row r="4309" spans="1:3" x14ac:dyDescent="0.25">
      <c r="A4309" t="s">
        <v>65</v>
      </c>
      <c r="B4309" t="s">
        <v>6962</v>
      </c>
      <c r="C4309" s="1">
        <v>45995</v>
      </c>
    </row>
    <row r="4310" spans="1:3" x14ac:dyDescent="0.25">
      <c r="A4310" t="s">
        <v>73</v>
      </c>
      <c r="B4310" t="s">
        <v>6962</v>
      </c>
      <c r="C4310" s="1">
        <v>45995</v>
      </c>
    </row>
    <row r="4311" spans="1:3" x14ac:dyDescent="0.25">
      <c r="A4311" t="s">
        <v>72</v>
      </c>
      <c r="B4311" t="s">
        <v>6962</v>
      </c>
      <c r="C4311" s="1">
        <v>45996</v>
      </c>
    </row>
    <row r="4312" spans="1:3" x14ac:dyDescent="0.25">
      <c r="A4312" t="s">
        <v>71</v>
      </c>
      <c r="B4312" t="s">
        <v>6962</v>
      </c>
      <c r="C4312" s="1">
        <v>46002</v>
      </c>
    </row>
    <row r="4313" spans="1:3" x14ac:dyDescent="0.25">
      <c r="A4313" t="s">
        <v>77</v>
      </c>
      <c r="B4313" t="s">
        <v>6962</v>
      </c>
      <c r="C4313" s="1">
        <v>45996</v>
      </c>
    </row>
    <row r="4314" spans="1:3" x14ac:dyDescent="0.25">
      <c r="A4314" t="s">
        <v>77</v>
      </c>
      <c r="B4314" t="s">
        <v>6962</v>
      </c>
      <c r="C4314" s="1">
        <v>45999</v>
      </c>
    </row>
    <row r="4315" spans="1:3" x14ac:dyDescent="0.25">
      <c r="A4315" t="s">
        <v>77</v>
      </c>
      <c r="B4315" t="s">
        <v>6962</v>
      </c>
      <c r="C4315" s="1">
        <v>45999</v>
      </c>
    </row>
    <row r="4316" spans="1:3" x14ac:dyDescent="0.25">
      <c r="A4316" t="s">
        <v>77</v>
      </c>
      <c r="B4316" t="s">
        <v>6962</v>
      </c>
      <c r="C4316" s="1">
        <v>45996</v>
      </c>
    </row>
    <row r="4317" spans="1:3" x14ac:dyDescent="0.25">
      <c r="A4317" t="s">
        <v>77</v>
      </c>
      <c r="B4317" t="s">
        <v>6962</v>
      </c>
      <c r="C4317" s="1">
        <v>45996</v>
      </c>
    </row>
    <row r="4318" spans="1:3" x14ac:dyDescent="0.25">
      <c r="A4318" t="s">
        <v>76</v>
      </c>
      <c r="B4318" t="s">
        <v>6962</v>
      </c>
      <c r="C4318" s="1">
        <v>45997</v>
      </c>
    </row>
    <row r="4319" spans="1:3" x14ac:dyDescent="0.25">
      <c r="A4319" t="s">
        <v>75</v>
      </c>
      <c r="B4319" t="s">
        <v>6962</v>
      </c>
      <c r="C4319" s="1">
        <v>46024</v>
      </c>
    </row>
    <row r="4320" spans="1:3" x14ac:dyDescent="0.25">
      <c r="A4320" t="s">
        <v>79</v>
      </c>
      <c r="B4320" t="s">
        <v>6962</v>
      </c>
      <c r="C4320" s="1">
        <v>46000</v>
      </c>
    </row>
    <row r="4321" spans="1:3" x14ac:dyDescent="0.25">
      <c r="A4321" t="s">
        <v>86</v>
      </c>
      <c r="B4321" t="s">
        <v>6962</v>
      </c>
      <c r="C4321" s="1">
        <v>45996</v>
      </c>
    </row>
    <row r="4322" spans="1:3" x14ac:dyDescent="0.25">
      <c r="A4322" t="s">
        <v>84</v>
      </c>
      <c r="B4322" t="s">
        <v>6964</v>
      </c>
      <c r="C4322" s="1">
        <v>45997</v>
      </c>
    </row>
    <row r="4323" spans="1:3" x14ac:dyDescent="0.25">
      <c r="A4323" t="s">
        <v>83</v>
      </c>
      <c r="B4323" t="s">
        <v>39</v>
      </c>
      <c r="C4323" s="1"/>
    </row>
    <row r="4324" spans="1:3" x14ac:dyDescent="0.25">
      <c r="A4324" t="s">
        <v>90</v>
      </c>
      <c r="B4324" t="s">
        <v>6962</v>
      </c>
      <c r="C4324" s="1">
        <v>45996</v>
      </c>
    </row>
    <row r="4325" spans="1:3" x14ac:dyDescent="0.25">
      <c r="A4325" t="s">
        <v>89</v>
      </c>
      <c r="B4325" t="s">
        <v>6962</v>
      </c>
      <c r="C4325" s="1">
        <v>45996</v>
      </c>
    </row>
    <row r="4326" spans="1:3" x14ac:dyDescent="0.25">
      <c r="A4326" t="s">
        <v>88</v>
      </c>
      <c r="B4326" t="s">
        <v>6962</v>
      </c>
      <c r="C4326" s="1">
        <v>46001</v>
      </c>
    </row>
    <row r="4327" spans="1:3" x14ac:dyDescent="0.25">
      <c r="A4327" t="s">
        <v>87</v>
      </c>
      <c r="B4327" t="s">
        <v>6964</v>
      </c>
      <c r="C4327" s="1">
        <v>45999</v>
      </c>
    </row>
    <row r="4328" spans="1:3" x14ac:dyDescent="0.25">
      <c r="A4328" t="s">
        <v>93</v>
      </c>
      <c r="B4328" t="s">
        <v>6962</v>
      </c>
      <c r="C4328" s="1">
        <v>46001</v>
      </c>
    </row>
    <row r="4329" spans="1:3" x14ac:dyDescent="0.25">
      <c r="A4329" t="s">
        <v>104</v>
      </c>
      <c r="B4329" t="s">
        <v>6962</v>
      </c>
      <c r="C4329" s="1">
        <v>45997</v>
      </c>
    </row>
    <row r="4330" spans="1:3" x14ac:dyDescent="0.25">
      <c r="A4330" t="s">
        <v>112</v>
      </c>
      <c r="B4330" t="s">
        <v>6962</v>
      </c>
      <c r="C4330" s="1">
        <v>45999</v>
      </c>
    </row>
    <row r="4331" spans="1:3" x14ac:dyDescent="0.25">
      <c r="A4331" t="s">
        <v>98</v>
      </c>
      <c r="B4331" t="s">
        <v>6962</v>
      </c>
      <c r="C4331" s="1">
        <v>46003</v>
      </c>
    </row>
    <row r="4332" spans="1:3" x14ac:dyDescent="0.25">
      <c r="A4332" t="s">
        <v>97</v>
      </c>
      <c r="B4332" t="s">
        <v>6962</v>
      </c>
      <c r="C4332" s="1">
        <v>46003</v>
      </c>
    </row>
    <row r="4333" spans="1:3" x14ac:dyDescent="0.25">
      <c r="A4333" t="s">
        <v>110</v>
      </c>
      <c r="B4333" t="s">
        <v>6962</v>
      </c>
      <c r="C4333" s="1">
        <v>45997</v>
      </c>
    </row>
    <row r="4334" spans="1:3" x14ac:dyDescent="0.25">
      <c r="A4334" t="s">
        <v>108</v>
      </c>
      <c r="B4334" t="s">
        <v>6962</v>
      </c>
      <c r="C4334" s="1">
        <v>46001</v>
      </c>
    </row>
    <row r="4335" spans="1:3" x14ac:dyDescent="0.25">
      <c r="A4335" t="s">
        <v>108</v>
      </c>
      <c r="B4335" t="s">
        <v>6962</v>
      </c>
      <c r="C4335" s="1">
        <v>46001</v>
      </c>
    </row>
    <row r="4336" spans="1:3" x14ac:dyDescent="0.25">
      <c r="A4336" t="s">
        <v>113</v>
      </c>
      <c r="B4336" t="s">
        <v>6962</v>
      </c>
      <c r="C4336" s="1">
        <v>46002</v>
      </c>
    </row>
    <row r="4337" spans="1:3" x14ac:dyDescent="0.25">
      <c r="A4337" t="s">
        <v>113</v>
      </c>
      <c r="B4337" t="s">
        <v>6962</v>
      </c>
      <c r="C4337" s="1">
        <v>46002</v>
      </c>
    </row>
    <row r="4338" spans="1:3" x14ac:dyDescent="0.25">
      <c r="A4338" t="s">
        <v>120</v>
      </c>
      <c r="B4338" t="s">
        <v>6962</v>
      </c>
      <c r="C4338" s="1">
        <v>46003</v>
      </c>
    </row>
    <row r="4339" spans="1:3" x14ac:dyDescent="0.25">
      <c r="A4339" t="s">
        <v>119</v>
      </c>
      <c r="B4339" t="s">
        <v>6962</v>
      </c>
      <c r="C4339" s="1">
        <v>46000</v>
      </c>
    </row>
    <row r="4340" spans="1:3" x14ac:dyDescent="0.25">
      <c r="A4340" t="s">
        <v>119</v>
      </c>
      <c r="B4340" t="s">
        <v>6962</v>
      </c>
      <c r="C4340" s="1">
        <v>46003</v>
      </c>
    </row>
    <row r="4341" spans="1:3" x14ac:dyDescent="0.25">
      <c r="A4341" t="s">
        <v>117</v>
      </c>
      <c r="B4341" t="s">
        <v>6962</v>
      </c>
      <c r="C4341" s="1">
        <v>46001</v>
      </c>
    </row>
    <row r="4342" spans="1:3" x14ac:dyDescent="0.25">
      <c r="A4342" t="s">
        <v>115</v>
      </c>
      <c r="B4342" t="s">
        <v>6962</v>
      </c>
      <c r="C4342" s="1">
        <v>46000</v>
      </c>
    </row>
    <row r="4343" spans="1:3" x14ac:dyDescent="0.25">
      <c r="A4343" t="s">
        <v>116</v>
      </c>
      <c r="B4343" t="s">
        <v>6962</v>
      </c>
      <c r="C4343" s="1">
        <v>46000</v>
      </c>
    </row>
    <row r="4344" spans="1:3" x14ac:dyDescent="0.25">
      <c r="A4344" t="s">
        <v>114</v>
      </c>
      <c r="B4344" t="s">
        <v>6962</v>
      </c>
      <c r="C4344" s="1">
        <v>46001</v>
      </c>
    </row>
    <row r="4345" spans="1:3" x14ac:dyDescent="0.25">
      <c r="A4345" t="s">
        <v>135</v>
      </c>
      <c r="B4345" t="s">
        <v>6962</v>
      </c>
      <c r="C4345" s="1">
        <v>46003</v>
      </c>
    </row>
    <row r="4346" spans="1:3" x14ac:dyDescent="0.25">
      <c r="A4346" t="s">
        <v>134</v>
      </c>
      <c r="B4346" t="s">
        <v>6962</v>
      </c>
      <c r="C4346" s="1">
        <v>46002</v>
      </c>
    </row>
    <row r="4347" spans="1:3" x14ac:dyDescent="0.25">
      <c r="A4347" t="s">
        <v>133</v>
      </c>
      <c r="B4347" t="s">
        <v>6962</v>
      </c>
      <c r="C4347" s="1">
        <v>46003</v>
      </c>
    </row>
    <row r="4348" spans="1:3" x14ac:dyDescent="0.25">
      <c r="A4348" t="s">
        <v>131</v>
      </c>
      <c r="B4348" t="s">
        <v>6962</v>
      </c>
      <c r="C4348" s="1">
        <v>46009</v>
      </c>
    </row>
    <row r="4349" spans="1:3" x14ac:dyDescent="0.25">
      <c r="A4349" t="s">
        <v>130</v>
      </c>
      <c r="B4349" t="s">
        <v>6962</v>
      </c>
      <c r="C4349" s="1">
        <v>46004</v>
      </c>
    </row>
    <row r="4350" spans="1:3" x14ac:dyDescent="0.25">
      <c r="A4350" t="s">
        <v>129</v>
      </c>
      <c r="B4350" t="s">
        <v>6962</v>
      </c>
      <c r="C4350" s="1">
        <v>46003</v>
      </c>
    </row>
    <row r="4351" spans="1:3" x14ac:dyDescent="0.25">
      <c r="A4351" t="s">
        <v>127</v>
      </c>
      <c r="B4351" t="s">
        <v>6962</v>
      </c>
      <c r="C4351" s="1">
        <v>46004</v>
      </c>
    </row>
    <row r="4352" spans="1:3" x14ac:dyDescent="0.25">
      <c r="A4352" t="s">
        <v>125</v>
      </c>
      <c r="B4352" t="s">
        <v>6962</v>
      </c>
      <c r="C4352" s="1">
        <v>46002</v>
      </c>
    </row>
    <row r="4353" spans="1:3" x14ac:dyDescent="0.25">
      <c r="A4353" t="s">
        <v>124</v>
      </c>
      <c r="B4353" t="s">
        <v>6962</v>
      </c>
      <c r="C4353" s="1">
        <v>46001</v>
      </c>
    </row>
    <row r="4354" spans="1:3" x14ac:dyDescent="0.25">
      <c r="A4354" t="s">
        <v>122</v>
      </c>
      <c r="B4354" t="s">
        <v>6962</v>
      </c>
      <c r="C4354" s="1">
        <v>46002</v>
      </c>
    </row>
    <row r="4355" spans="1:3" x14ac:dyDescent="0.25">
      <c r="A4355" t="s">
        <v>139</v>
      </c>
      <c r="B4355" t="s">
        <v>6962</v>
      </c>
      <c r="C4355" s="1">
        <v>46004</v>
      </c>
    </row>
    <row r="4356" spans="1:3" x14ac:dyDescent="0.25">
      <c r="A4356" t="s">
        <v>152</v>
      </c>
      <c r="B4356" t="s">
        <v>6962</v>
      </c>
      <c r="C4356" s="1">
        <v>46004</v>
      </c>
    </row>
    <row r="4357" spans="1:3" x14ac:dyDescent="0.25">
      <c r="A4357" t="s">
        <v>149</v>
      </c>
      <c r="B4357" t="s">
        <v>6962</v>
      </c>
      <c r="C4357" s="1">
        <v>46002</v>
      </c>
    </row>
    <row r="4358" spans="1:3" x14ac:dyDescent="0.25">
      <c r="A4358" t="s">
        <v>145</v>
      </c>
      <c r="B4358" t="s">
        <v>6964</v>
      </c>
      <c r="C4358" s="1">
        <v>46003</v>
      </c>
    </row>
    <row r="4359" spans="1:3" x14ac:dyDescent="0.25">
      <c r="A4359" t="s">
        <v>145</v>
      </c>
      <c r="B4359" t="s">
        <v>6962</v>
      </c>
      <c r="C4359" s="1">
        <v>46004</v>
      </c>
    </row>
    <row r="4360" spans="1:3" x14ac:dyDescent="0.25">
      <c r="A4360" t="s">
        <v>141</v>
      </c>
      <c r="B4360" t="s">
        <v>6962</v>
      </c>
      <c r="C4360" s="1">
        <v>46002</v>
      </c>
    </row>
    <row r="4361" spans="1:3" x14ac:dyDescent="0.25">
      <c r="A4361" t="s">
        <v>140</v>
      </c>
      <c r="B4361" t="s">
        <v>6962</v>
      </c>
      <c r="C4361" s="1">
        <v>46004</v>
      </c>
    </row>
    <row r="4362" spans="1:3" x14ac:dyDescent="0.25">
      <c r="A4362" t="s">
        <v>158</v>
      </c>
      <c r="B4362" t="s">
        <v>6962</v>
      </c>
      <c r="C4362" s="1">
        <v>46003</v>
      </c>
    </row>
    <row r="4363" spans="1:3" x14ac:dyDescent="0.25">
      <c r="A4363" t="s">
        <v>156</v>
      </c>
      <c r="B4363" t="s">
        <v>6962</v>
      </c>
      <c r="C4363" s="1">
        <v>46003</v>
      </c>
    </row>
    <row r="4364" spans="1:3" x14ac:dyDescent="0.25">
      <c r="A4364" t="s">
        <v>155</v>
      </c>
      <c r="B4364" t="s">
        <v>6962</v>
      </c>
      <c r="C4364" s="1">
        <v>46003</v>
      </c>
    </row>
    <row r="4365" spans="1:3" x14ac:dyDescent="0.25">
      <c r="A4365" t="s">
        <v>153</v>
      </c>
      <c r="B4365" t="s">
        <v>6962</v>
      </c>
      <c r="C4365" s="1">
        <v>46007</v>
      </c>
    </row>
    <row r="4366" spans="1:3" x14ac:dyDescent="0.25">
      <c r="A4366" t="s">
        <v>162</v>
      </c>
      <c r="B4366" t="s">
        <v>6962</v>
      </c>
      <c r="C4366" s="1">
        <v>46001</v>
      </c>
    </row>
    <row r="4367" spans="1:3" x14ac:dyDescent="0.25">
      <c r="A4367" t="s">
        <v>161</v>
      </c>
      <c r="B4367" t="s">
        <v>6962</v>
      </c>
      <c r="C4367" s="1">
        <v>46004</v>
      </c>
    </row>
    <row r="4368" spans="1:3" x14ac:dyDescent="0.25">
      <c r="A4368" t="s">
        <v>159</v>
      </c>
      <c r="B4368" t="s">
        <v>39</v>
      </c>
      <c r="C4368" s="1"/>
    </row>
    <row r="4369" spans="1:3" x14ac:dyDescent="0.25">
      <c r="A4369" t="s">
        <v>174</v>
      </c>
      <c r="B4369" t="s">
        <v>6962</v>
      </c>
      <c r="C4369" s="1">
        <v>46007</v>
      </c>
    </row>
    <row r="4370" spans="1:3" x14ac:dyDescent="0.25">
      <c r="A4370" t="s">
        <v>171</v>
      </c>
      <c r="B4370" t="s">
        <v>6962</v>
      </c>
      <c r="C4370" s="1">
        <v>46006</v>
      </c>
    </row>
    <row r="4371" spans="1:3" x14ac:dyDescent="0.25">
      <c r="A4371" t="s">
        <v>170</v>
      </c>
      <c r="B4371" t="s">
        <v>6962</v>
      </c>
      <c r="C4371" s="1">
        <v>46007</v>
      </c>
    </row>
    <row r="4372" spans="1:3" x14ac:dyDescent="0.25">
      <c r="A4372" t="s">
        <v>169</v>
      </c>
      <c r="B4372" t="s">
        <v>39</v>
      </c>
      <c r="C4372" s="1"/>
    </row>
    <row r="4373" spans="1:3" x14ac:dyDescent="0.25">
      <c r="A4373" t="s">
        <v>168</v>
      </c>
      <c r="B4373" t="s">
        <v>6962</v>
      </c>
      <c r="C4373" s="1">
        <v>46006</v>
      </c>
    </row>
    <row r="4374" spans="1:3" x14ac:dyDescent="0.25">
      <c r="A4374" t="s">
        <v>167</v>
      </c>
      <c r="B4374" t="s">
        <v>6962</v>
      </c>
      <c r="C4374" s="1">
        <v>46006</v>
      </c>
    </row>
    <row r="4375" spans="1:3" x14ac:dyDescent="0.25">
      <c r="A4375" t="s">
        <v>166</v>
      </c>
      <c r="B4375" t="s">
        <v>39</v>
      </c>
      <c r="C4375" s="1"/>
    </row>
    <row r="4376" spans="1:3" x14ac:dyDescent="0.25">
      <c r="A4376" t="s">
        <v>165</v>
      </c>
      <c r="B4376" t="s">
        <v>6962</v>
      </c>
      <c r="C4376" s="1">
        <v>46009</v>
      </c>
    </row>
    <row r="4377" spans="1:3" x14ac:dyDescent="0.25">
      <c r="A4377" t="s">
        <v>163</v>
      </c>
      <c r="B4377" t="s">
        <v>6962</v>
      </c>
      <c r="C4377" s="1">
        <v>46009</v>
      </c>
    </row>
    <row r="4378" spans="1:3" x14ac:dyDescent="0.25">
      <c r="A4378" t="s">
        <v>163</v>
      </c>
      <c r="B4378" t="s">
        <v>6962</v>
      </c>
      <c r="C4378" s="1">
        <v>46009</v>
      </c>
    </row>
    <row r="4379" spans="1:3" x14ac:dyDescent="0.25">
      <c r="A4379" t="s">
        <v>179</v>
      </c>
      <c r="B4379" t="s">
        <v>6962</v>
      </c>
      <c r="C4379" s="1">
        <v>46007</v>
      </c>
    </row>
    <row r="4380" spans="1:3" x14ac:dyDescent="0.25">
      <c r="A4380" t="s">
        <v>178</v>
      </c>
      <c r="B4380" t="s">
        <v>6962</v>
      </c>
      <c r="C4380" s="1">
        <v>46007</v>
      </c>
    </row>
    <row r="4381" spans="1:3" x14ac:dyDescent="0.25">
      <c r="A4381" t="s">
        <v>177</v>
      </c>
      <c r="B4381" t="s">
        <v>6962</v>
      </c>
      <c r="C4381" s="1">
        <v>46004</v>
      </c>
    </row>
    <row r="4382" spans="1:3" x14ac:dyDescent="0.25">
      <c r="A4382" t="s">
        <v>176</v>
      </c>
      <c r="B4382" t="s">
        <v>39</v>
      </c>
      <c r="C4382" s="1"/>
    </row>
    <row r="4383" spans="1:3" x14ac:dyDescent="0.25">
      <c r="A4383" t="s">
        <v>181</v>
      </c>
      <c r="B4383" t="s">
        <v>39</v>
      </c>
      <c r="C4383" s="1"/>
    </row>
    <row r="4384" spans="1:3" x14ac:dyDescent="0.25">
      <c r="A4384" t="s">
        <v>180</v>
      </c>
      <c r="B4384" t="s">
        <v>39</v>
      </c>
      <c r="C4384" s="1"/>
    </row>
    <row r="4385" spans="1:3" x14ac:dyDescent="0.25">
      <c r="A4385" t="s">
        <v>187</v>
      </c>
      <c r="B4385" t="s">
        <v>6962</v>
      </c>
      <c r="C4385" s="1">
        <v>46006</v>
      </c>
    </row>
    <row r="4386" spans="1:3" x14ac:dyDescent="0.25">
      <c r="A4386" t="s">
        <v>186</v>
      </c>
      <c r="B4386" t="s">
        <v>39</v>
      </c>
      <c r="C4386" s="1"/>
    </row>
    <row r="4387" spans="1:3" x14ac:dyDescent="0.25">
      <c r="A4387" t="s">
        <v>184</v>
      </c>
      <c r="B4387" t="s">
        <v>6962</v>
      </c>
      <c r="C4387" s="1">
        <v>46004</v>
      </c>
    </row>
    <row r="4388" spans="1:3" x14ac:dyDescent="0.25">
      <c r="A4388" t="s">
        <v>192</v>
      </c>
      <c r="B4388" t="s">
        <v>6962</v>
      </c>
      <c r="C4388" s="1">
        <v>46008</v>
      </c>
    </row>
    <row r="4389" spans="1:3" x14ac:dyDescent="0.25">
      <c r="A4389" t="s">
        <v>192</v>
      </c>
      <c r="B4389" t="s">
        <v>6962</v>
      </c>
      <c r="C4389" s="1">
        <v>46008</v>
      </c>
    </row>
    <row r="4390" spans="1:3" x14ac:dyDescent="0.25">
      <c r="A4390" t="s">
        <v>189</v>
      </c>
      <c r="B4390" t="s">
        <v>6962</v>
      </c>
      <c r="C4390" s="1">
        <v>46007</v>
      </c>
    </row>
    <row r="4391" spans="1:3" x14ac:dyDescent="0.25">
      <c r="A4391" t="s">
        <v>189</v>
      </c>
      <c r="B4391" t="s">
        <v>6962</v>
      </c>
      <c r="C4391" s="1">
        <v>46007</v>
      </c>
    </row>
    <row r="4392" spans="1:3" x14ac:dyDescent="0.25">
      <c r="A4392" t="s">
        <v>206</v>
      </c>
      <c r="B4392" t="s">
        <v>6962</v>
      </c>
      <c r="C4392" s="1">
        <v>46010</v>
      </c>
    </row>
    <row r="4393" spans="1:3" x14ac:dyDescent="0.25">
      <c r="A4393" t="s">
        <v>205</v>
      </c>
      <c r="B4393" t="s">
        <v>6962</v>
      </c>
      <c r="C4393" s="1">
        <v>46009</v>
      </c>
    </row>
    <row r="4394" spans="1:3" x14ac:dyDescent="0.25">
      <c r="A4394" t="s">
        <v>204</v>
      </c>
      <c r="B4394" t="s">
        <v>6962</v>
      </c>
      <c r="C4394" s="1">
        <v>46008</v>
      </c>
    </row>
    <row r="4395" spans="1:3" x14ac:dyDescent="0.25">
      <c r="A4395" t="s">
        <v>203</v>
      </c>
      <c r="B4395" t="s">
        <v>39</v>
      </c>
      <c r="C4395" s="1"/>
    </row>
    <row r="4396" spans="1:3" x14ac:dyDescent="0.25">
      <c r="A4396" t="s">
        <v>202</v>
      </c>
      <c r="B4396" t="s">
        <v>6962</v>
      </c>
      <c r="C4396" s="1">
        <v>46010</v>
      </c>
    </row>
    <row r="4397" spans="1:3" x14ac:dyDescent="0.25">
      <c r="A4397" t="s">
        <v>201</v>
      </c>
      <c r="B4397" t="s">
        <v>6962</v>
      </c>
      <c r="C4397" s="1">
        <v>46007</v>
      </c>
    </row>
    <row r="4398" spans="1:3" x14ac:dyDescent="0.25">
      <c r="A4398" t="s">
        <v>200</v>
      </c>
      <c r="B4398" t="s">
        <v>39</v>
      </c>
      <c r="C4398" s="1"/>
    </row>
    <row r="4399" spans="1:3" x14ac:dyDescent="0.25">
      <c r="A4399" t="s">
        <v>196</v>
      </c>
      <c r="B4399" t="s">
        <v>39</v>
      </c>
      <c r="C4399" s="1"/>
    </row>
    <row r="4400" spans="1:3" x14ac:dyDescent="0.25">
      <c r="A4400" t="s">
        <v>195</v>
      </c>
      <c r="B4400" t="s">
        <v>39</v>
      </c>
      <c r="C4400" s="1"/>
    </row>
    <row r="4401" spans="1:3" x14ac:dyDescent="0.25">
      <c r="A4401" t="s">
        <v>208</v>
      </c>
      <c r="B4401" t="s">
        <v>6962</v>
      </c>
      <c r="C4401" s="1">
        <v>46008</v>
      </c>
    </row>
    <row r="4402" spans="1:3" x14ac:dyDescent="0.25">
      <c r="A4402" t="s">
        <v>218</v>
      </c>
      <c r="B4402" t="s">
        <v>39</v>
      </c>
      <c r="C4402" s="1"/>
    </row>
    <row r="4403" spans="1:3" x14ac:dyDescent="0.25">
      <c r="A4403" t="s">
        <v>226</v>
      </c>
      <c r="B4403" t="s">
        <v>6962</v>
      </c>
      <c r="C4403" s="1">
        <v>46009</v>
      </c>
    </row>
    <row r="4404" spans="1:3" x14ac:dyDescent="0.25">
      <c r="A4404" t="s">
        <v>227</v>
      </c>
      <c r="B4404" t="s">
        <v>6962</v>
      </c>
      <c r="C4404" s="1">
        <v>46013</v>
      </c>
    </row>
    <row r="4405" spans="1:3" x14ac:dyDescent="0.25">
      <c r="A4405" t="s">
        <v>227</v>
      </c>
      <c r="B4405" t="s">
        <v>6962</v>
      </c>
      <c r="C4405" s="1">
        <v>46013</v>
      </c>
    </row>
    <row r="4406" spans="1:3" x14ac:dyDescent="0.25">
      <c r="A4406" t="s">
        <v>225</v>
      </c>
      <c r="B4406" t="s">
        <v>6962</v>
      </c>
      <c r="C4406" s="1">
        <v>46010</v>
      </c>
    </row>
    <row r="4407" spans="1:3" x14ac:dyDescent="0.25">
      <c r="A4407" t="s">
        <v>223</v>
      </c>
      <c r="B4407" t="s">
        <v>39</v>
      </c>
      <c r="C4407" s="1"/>
    </row>
    <row r="4408" spans="1:3" x14ac:dyDescent="0.25">
      <c r="A4408" t="s">
        <v>228</v>
      </c>
      <c r="B4408" t="s">
        <v>6962</v>
      </c>
      <c r="C4408" s="1">
        <v>46015</v>
      </c>
    </row>
    <row r="4409" spans="1:3" x14ac:dyDescent="0.25">
      <c r="A4409" t="s">
        <v>228</v>
      </c>
      <c r="B4409" t="s">
        <v>6962</v>
      </c>
      <c r="C4409" s="1">
        <v>46010</v>
      </c>
    </row>
    <row r="4410" spans="1:3" x14ac:dyDescent="0.25">
      <c r="A4410" t="s">
        <v>228</v>
      </c>
      <c r="B4410" t="s">
        <v>6962</v>
      </c>
      <c r="C4410" s="1">
        <v>46009</v>
      </c>
    </row>
    <row r="4411" spans="1:3" x14ac:dyDescent="0.25">
      <c r="A4411" t="s">
        <v>228</v>
      </c>
      <c r="B4411" t="s">
        <v>6962</v>
      </c>
      <c r="C4411" s="1">
        <v>46010</v>
      </c>
    </row>
    <row r="4412" spans="1:3" x14ac:dyDescent="0.25">
      <c r="A4412" t="s">
        <v>238</v>
      </c>
      <c r="B4412" t="s">
        <v>39</v>
      </c>
      <c r="C4412" s="1"/>
    </row>
    <row r="4413" spans="1:3" x14ac:dyDescent="0.25">
      <c r="A4413" t="s">
        <v>231</v>
      </c>
      <c r="B4413" t="s">
        <v>6962</v>
      </c>
      <c r="C4413" s="1">
        <v>46013</v>
      </c>
    </row>
    <row r="4414" spans="1:3" x14ac:dyDescent="0.25">
      <c r="A4414" t="s">
        <v>242</v>
      </c>
      <c r="B4414" t="s">
        <v>6962</v>
      </c>
      <c r="C4414" s="1">
        <v>46013</v>
      </c>
    </row>
    <row r="4415" spans="1:3" x14ac:dyDescent="0.25">
      <c r="A4415" t="s">
        <v>241</v>
      </c>
      <c r="B4415" t="s">
        <v>6962</v>
      </c>
      <c r="C4415" s="1">
        <v>46010</v>
      </c>
    </row>
    <row r="4416" spans="1:3" x14ac:dyDescent="0.25">
      <c r="A4416" t="s">
        <v>240</v>
      </c>
      <c r="B4416" t="s">
        <v>6962</v>
      </c>
      <c r="C4416" s="1">
        <v>46010</v>
      </c>
    </row>
    <row r="4417" spans="1:3" x14ac:dyDescent="0.25">
      <c r="A4417" t="s">
        <v>244</v>
      </c>
      <c r="B4417" t="s">
        <v>6962</v>
      </c>
      <c r="C4417" s="1">
        <v>46014</v>
      </c>
    </row>
    <row r="4418" spans="1:3" x14ac:dyDescent="0.25">
      <c r="A4418" t="s">
        <v>247</v>
      </c>
      <c r="B4418" t="s">
        <v>6962</v>
      </c>
      <c r="C4418" s="1">
        <v>46014</v>
      </c>
    </row>
    <row r="4419" spans="1:3" x14ac:dyDescent="0.25">
      <c r="A4419" t="s">
        <v>247</v>
      </c>
      <c r="B4419" t="s">
        <v>6962</v>
      </c>
      <c r="C4419" s="1">
        <v>46014</v>
      </c>
    </row>
    <row r="4420" spans="1:3" x14ac:dyDescent="0.25">
      <c r="A4420" t="s">
        <v>246</v>
      </c>
      <c r="B4420" t="s">
        <v>6962</v>
      </c>
      <c r="C4420" s="1">
        <v>46015</v>
      </c>
    </row>
    <row r="4421" spans="1:3" x14ac:dyDescent="0.25">
      <c r="A4421" t="s">
        <v>246</v>
      </c>
      <c r="B4421" t="s">
        <v>6962</v>
      </c>
      <c r="C4421" s="1">
        <v>46015</v>
      </c>
    </row>
    <row r="4422" spans="1:3" x14ac:dyDescent="0.25">
      <c r="A4422" t="s">
        <v>255</v>
      </c>
      <c r="B4422" t="s">
        <v>6962</v>
      </c>
      <c r="C4422" s="1">
        <v>46011</v>
      </c>
    </row>
    <row r="4423" spans="1:3" x14ac:dyDescent="0.25">
      <c r="A4423" t="s">
        <v>255</v>
      </c>
      <c r="B4423" t="s">
        <v>6962</v>
      </c>
      <c r="C4423" s="1">
        <v>46021</v>
      </c>
    </row>
    <row r="4424" spans="1:3" x14ac:dyDescent="0.25">
      <c r="A4424" t="s">
        <v>251</v>
      </c>
      <c r="B4424" t="s">
        <v>6962</v>
      </c>
      <c r="C4424" s="1">
        <v>46011</v>
      </c>
    </row>
    <row r="4425" spans="1:3" x14ac:dyDescent="0.25">
      <c r="A4425" t="s">
        <v>267</v>
      </c>
      <c r="B4425" t="s">
        <v>6962</v>
      </c>
      <c r="C4425" s="1">
        <v>46021</v>
      </c>
    </row>
    <row r="4426" spans="1:3" x14ac:dyDescent="0.25">
      <c r="A4426" t="s">
        <v>267</v>
      </c>
      <c r="B4426" t="s">
        <v>39</v>
      </c>
      <c r="C4426" s="1"/>
    </row>
    <row r="4427" spans="1:3" x14ac:dyDescent="0.25">
      <c r="A4427" t="s">
        <v>267</v>
      </c>
      <c r="B4427" t="s">
        <v>6962</v>
      </c>
      <c r="C4427" s="1">
        <v>46020</v>
      </c>
    </row>
    <row r="4428" spans="1:3" x14ac:dyDescent="0.25">
      <c r="A4428" t="s">
        <v>267</v>
      </c>
      <c r="B4428" t="s">
        <v>6962</v>
      </c>
      <c r="C4428" s="1">
        <v>46021</v>
      </c>
    </row>
    <row r="4429" spans="1:3" x14ac:dyDescent="0.25">
      <c r="A4429" t="s">
        <v>267</v>
      </c>
      <c r="B4429" t="s">
        <v>6962</v>
      </c>
      <c r="C4429" s="1">
        <v>46021</v>
      </c>
    </row>
    <row r="4430" spans="1:3" x14ac:dyDescent="0.25">
      <c r="A4430" t="s">
        <v>266</v>
      </c>
      <c r="B4430" t="s">
        <v>6964</v>
      </c>
      <c r="C4430" s="1">
        <v>46017</v>
      </c>
    </row>
    <row r="4431" spans="1:3" x14ac:dyDescent="0.25">
      <c r="A4431" t="s">
        <v>262</v>
      </c>
      <c r="B4431" t="s">
        <v>39</v>
      </c>
      <c r="C4431" s="1"/>
    </row>
    <row r="4432" spans="1:3" x14ac:dyDescent="0.25">
      <c r="A4432" t="s">
        <v>261</v>
      </c>
      <c r="B4432" t="s">
        <v>6962</v>
      </c>
      <c r="C4432" s="1">
        <v>46013</v>
      </c>
    </row>
    <row r="4433" spans="1:3" x14ac:dyDescent="0.25">
      <c r="A4433" t="s">
        <v>260</v>
      </c>
      <c r="B4433" t="s">
        <v>6962</v>
      </c>
      <c r="C4433" s="1">
        <v>46014</v>
      </c>
    </row>
    <row r="4434" spans="1:3" x14ac:dyDescent="0.25">
      <c r="A4434" t="s">
        <v>258</v>
      </c>
      <c r="B4434" t="s">
        <v>6962</v>
      </c>
      <c r="C4434" s="1">
        <v>46014</v>
      </c>
    </row>
    <row r="4435" spans="1:3" x14ac:dyDescent="0.25">
      <c r="A4435" t="s">
        <v>269</v>
      </c>
      <c r="B4435" t="s">
        <v>39</v>
      </c>
      <c r="C4435" s="1"/>
    </row>
    <row r="4436" spans="1:3" x14ac:dyDescent="0.25">
      <c r="A4436" t="s">
        <v>270</v>
      </c>
      <c r="B4436" t="s">
        <v>6962</v>
      </c>
      <c r="C4436" s="1">
        <v>46014</v>
      </c>
    </row>
    <row r="4437" spans="1:3" x14ac:dyDescent="0.25">
      <c r="A4437" t="s">
        <v>271</v>
      </c>
      <c r="B4437" t="s">
        <v>39</v>
      </c>
      <c r="C4437" s="1"/>
    </row>
    <row r="4438" spans="1:3" x14ac:dyDescent="0.25">
      <c r="A4438" t="s">
        <v>272</v>
      </c>
      <c r="B4438" t="s">
        <v>6962</v>
      </c>
      <c r="C4438" s="1">
        <v>46017</v>
      </c>
    </row>
    <row r="4439" spans="1:3" x14ac:dyDescent="0.25">
      <c r="A4439" t="s">
        <v>268</v>
      </c>
      <c r="B4439" t="s">
        <v>6962</v>
      </c>
      <c r="C4439" s="1">
        <v>46017</v>
      </c>
    </row>
    <row r="4440" spans="1:3" x14ac:dyDescent="0.25">
      <c r="A4440" t="s">
        <v>268</v>
      </c>
      <c r="B4440" t="s">
        <v>6962</v>
      </c>
      <c r="C4440" s="1">
        <v>46017</v>
      </c>
    </row>
    <row r="4441" spans="1:3" x14ac:dyDescent="0.25">
      <c r="A4441" t="s">
        <v>281</v>
      </c>
      <c r="B4441" t="s">
        <v>6962</v>
      </c>
      <c r="C4441" s="1">
        <v>46018</v>
      </c>
    </row>
    <row r="4442" spans="1:3" x14ac:dyDescent="0.25">
      <c r="A4442" t="s">
        <v>281</v>
      </c>
      <c r="B4442" t="s">
        <v>6962</v>
      </c>
      <c r="C4442" s="1">
        <v>46018</v>
      </c>
    </row>
    <row r="4443" spans="1:3" x14ac:dyDescent="0.25">
      <c r="A4443" t="s">
        <v>280</v>
      </c>
      <c r="B4443" t="s">
        <v>39</v>
      </c>
      <c r="C4443" s="1"/>
    </row>
    <row r="4444" spans="1:3" x14ac:dyDescent="0.25">
      <c r="A4444" t="s">
        <v>285</v>
      </c>
      <c r="B4444" t="s">
        <v>6962</v>
      </c>
      <c r="C4444" s="1">
        <v>46015</v>
      </c>
    </row>
    <row r="4445" spans="1:3" x14ac:dyDescent="0.25">
      <c r="A4445" t="s">
        <v>263</v>
      </c>
      <c r="B4445" t="s">
        <v>6962</v>
      </c>
      <c r="C4445" s="1">
        <v>46017</v>
      </c>
    </row>
    <row r="4446" spans="1:3" x14ac:dyDescent="0.25">
      <c r="A4446" t="s">
        <v>293</v>
      </c>
      <c r="B4446" t="s">
        <v>6962</v>
      </c>
      <c r="C4446" s="1">
        <v>46018</v>
      </c>
    </row>
    <row r="4447" spans="1:3" x14ac:dyDescent="0.25">
      <c r="A4447" t="s">
        <v>290</v>
      </c>
      <c r="B4447" t="s">
        <v>6962</v>
      </c>
      <c r="C4447" s="1">
        <v>46017</v>
      </c>
    </row>
    <row r="4448" spans="1:3" x14ac:dyDescent="0.25">
      <c r="A4448" t="s">
        <v>288</v>
      </c>
      <c r="B4448" t="s">
        <v>6962</v>
      </c>
      <c r="C4448" s="1">
        <v>46020</v>
      </c>
    </row>
    <row r="4449" spans="1:3" x14ac:dyDescent="0.25">
      <c r="A4449" t="s">
        <v>295</v>
      </c>
      <c r="B4449" t="s">
        <v>39</v>
      </c>
      <c r="C4449" s="1"/>
    </row>
    <row r="4450" spans="1:3" x14ac:dyDescent="0.25">
      <c r="A4450" t="s">
        <v>300</v>
      </c>
      <c r="B4450" t="s">
        <v>6962</v>
      </c>
      <c r="C4450" s="1">
        <v>46021</v>
      </c>
    </row>
    <row r="4451" spans="1:3" x14ac:dyDescent="0.25">
      <c r="A4451" t="s">
        <v>298</v>
      </c>
      <c r="B4451" t="s">
        <v>39</v>
      </c>
      <c r="C4451" s="1"/>
    </row>
    <row r="4452" spans="1:3" x14ac:dyDescent="0.25">
      <c r="A4452" t="s">
        <v>297</v>
      </c>
      <c r="B4452" t="s">
        <v>6962</v>
      </c>
      <c r="C4452" s="1">
        <v>46024</v>
      </c>
    </row>
    <row r="4453" spans="1:3" x14ac:dyDescent="0.25">
      <c r="A4453" t="s">
        <v>307</v>
      </c>
      <c r="B4453" t="s">
        <v>6962</v>
      </c>
      <c r="C4453" s="1">
        <v>46020</v>
      </c>
    </row>
    <row r="4454" spans="1:3" x14ac:dyDescent="0.25">
      <c r="A4454" t="s">
        <v>306</v>
      </c>
      <c r="B4454" t="s">
        <v>6962</v>
      </c>
      <c r="C4454" s="1">
        <v>46022</v>
      </c>
    </row>
    <row r="4455" spans="1:3" x14ac:dyDescent="0.25">
      <c r="A4455" t="s">
        <v>299</v>
      </c>
      <c r="B4455" t="s">
        <v>39</v>
      </c>
      <c r="C4455" s="1"/>
    </row>
    <row r="4456" spans="1:3" x14ac:dyDescent="0.25">
      <c r="A4456" t="s">
        <v>304</v>
      </c>
      <c r="B4456" t="s">
        <v>6962</v>
      </c>
      <c r="C4456" s="1">
        <v>46021</v>
      </c>
    </row>
    <row r="4457" spans="1:3" x14ac:dyDescent="0.25">
      <c r="A4457" t="s">
        <v>303</v>
      </c>
      <c r="B4457" t="s">
        <v>6962</v>
      </c>
      <c r="C4457" s="1">
        <v>46024</v>
      </c>
    </row>
    <row r="4458" spans="1:3" x14ac:dyDescent="0.25">
      <c r="A4458" t="s">
        <v>301</v>
      </c>
      <c r="B4458" t="s">
        <v>6962</v>
      </c>
      <c r="C4458" s="1">
        <v>46035</v>
      </c>
    </row>
    <row r="4459" spans="1:3" x14ac:dyDescent="0.25">
      <c r="A4459" t="s">
        <v>317</v>
      </c>
      <c r="B4459" t="s">
        <v>6962</v>
      </c>
      <c r="C4459" s="1">
        <v>46027</v>
      </c>
    </row>
    <row r="4460" spans="1:3" x14ac:dyDescent="0.25">
      <c r="A4460" t="s">
        <v>317</v>
      </c>
      <c r="B4460" t="s">
        <v>6962</v>
      </c>
      <c r="C4460" s="1">
        <v>46027</v>
      </c>
    </row>
    <row r="4461" spans="1:3" x14ac:dyDescent="0.25">
      <c r="A4461" t="s">
        <v>316</v>
      </c>
      <c r="B4461" t="s">
        <v>6962</v>
      </c>
      <c r="C4461" s="1">
        <v>46029</v>
      </c>
    </row>
    <row r="4462" spans="1:3" x14ac:dyDescent="0.25">
      <c r="A4462" t="s">
        <v>315</v>
      </c>
      <c r="B4462" t="s">
        <v>6962</v>
      </c>
      <c r="C4462" s="1">
        <v>46027</v>
      </c>
    </row>
    <row r="4463" spans="1:3" x14ac:dyDescent="0.25">
      <c r="A4463" t="s">
        <v>313</v>
      </c>
      <c r="B4463" t="s">
        <v>6962</v>
      </c>
      <c r="C4463" s="1">
        <v>46029</v>
      </c>
    </row>
    <row r="4464" spans="1:3" x14ac:dyDescent="0.25">
      <c r="A4464" t="s">
        <v>319</v>
      </c>
      <c r="B4464" t="s">
        <v>6962</v>
      </c>
      <c r="C4464" s="1">
        <v>46022</v>
      </c>
    </row>
    <row r="4465" spans="1:3" x14ac:dyDescent="0.25">
      <c r="A4465" t="s">
        <v>323</v>
      </c>
      <c r="B4465" t="s">
        <v>6962</v>
      </c>
      <c r="C4465" s="1">
        <v>46022</v>
      </c>
    </row>
    <row r="4466" spans="1:3" x14ac:dyDescent="0.25">
      <c r="A4466" t="s">
        <v>327</v>
      </c>
      <c r="B4466" t="s">
        <v>39</v>
      </c>
      <c r="C4466" s="1"/>
    </row>
    <row r="4467" spans="1:3" x14ac:dyDescent="0.25">
      <c r="A4467" t="s">
        <v>326</v>
      </c>
      <c r="B4467" t="s">
        <v>6962</v>
      </c>
      <c r="C4467" s="1">
        <v>46024</v>
      </c>
    </row>
    <row r="4468" spans="1:3" x14ac:dyDescent="0.25">
      <c r="A4468" t="s">
        <v>328</v>
      </c>
      <c r="B4468" t="s">
        <v>39</v>
      </c>
      <c r="C4468" s="1"/>
    </row>
    <row r="4469" spans="1:3" x14ac:dyDescent="0.25">
      <c r="A4469" t="s">
        <v>334</v>
      </c>
      <c r="B4469" t="s">
        <v>6962</v>
      </c>
      <c r="C4469" s="1">
        <v>46031</v>
      </c>
    </row>
    <row r="4470" spans="1:3" x14ac:dyDescent="0.25">
      <c r="A4470" t="s">
        <v>335</v>
      </c>
      <c r="B4470" t="s">
        <v>6962</v>
      </c>
      <c r="C4470" s="1">
        <v>46029</v>
      </c>
    </row>
    <row r="4471" spans="1:3" x14ac:dyDescent="0.25">
      <c r="A4471" t="s">
        <v>338</v>
      </c>
      <c r="B4471" t="s">
        <v>6962</v>
      </c>
      <c r="C4471" s="1">
        <v>46024</v>
      </c>
    </row>
    <row r="4472" spans="1:3" x14ac:dyDescent="0.25">
      <c r="A4472" t="s">
        <v>349</v>
      </c>
      <c r="B4472" t="s">
        <v>6962</v>
      </c>
      <c r="C4472" s="1">
        <v>46030</v>
      </c>
    </row>
    <row r="4473" spans="1:3" x14ac:dyDescent="0.25">
      <c r="A4473" t="s">
        <v>345</v>
      </c>
      <c r="B4473" t="s">
        <v>6962</v>
      </c>
      <c r="C4473" s="1">
        <v>46029</v>
      </c>
    </row>
    <row r="4474" spans="1:3" x14ac:dyDescent="0.25">
      <c r="A4474" t="s">
        <v>344</v>
      </c>
      <c r="B4474" t="s">
        <v>39</v>
      </c>
      <c r="C4474" s="1"/>
    </row>
    <row r="4475" spans="1:3" x14ac:dyDescent="0.25">
      <c r="A4475" t="s">
        <v>343</v>
      </c>
      <c r="B4475" t="s">
        <v>6962</v>
      </c>
      <c r="C4475" s="1">
        <v>46050</v>
      </c>
    </row>
    <row r="4476" spans="1:3" x14ac:dyDescent="0.25">
      <c r="A4476" t="s">
        <v>342</v>
      </c>
      <c r="B4476" t="s">
        <v>6962</v>
      </c>
      <c r="C4476" s="1">
        <v>46025</v>
      </c>
    </row>
    <row r="4477" spans="1:3" x14ac:dyDescent="0.25">
      <c r="A4477" t="s">
        <v>341</v>
      </c>
      <c r="B4477" t="s">
        <v>6962</v>
      </c>
      <c r="C4477" s="1">
        <v>46029</v>
      </c>
    </row>
    <row r="4478" spans="1:3" x14ac:dyDescent="0.25">
      <c r="A4478" t="s">
        <v>353</v>
      </c>
      <c r="B4478" t="s">
        <v>39</v>
      </c>
      <c r="C4478" s="1"/>
    </row>
    <row r="4479" spans="1:3" x14ac:dyDescent="0.25">
      <c r="A4479" t="s">
        <v>352</v>
      </c>
      <c r="B4479" t="s">
        <v>6962</v>
      </c>
      <c r="C4479" s="1">
        <v>46027</v>
      </c>
    </row>
    <row r="4480" spans="1:3" x14ac:dyDescent="0.25">
      <c r="A4480" t="s">
        <v>351</v>
      </c>
      <c r="B4480" t="s">
        <v>6962</v>
      </c>
      <c r="C4480" s="1">
        <v>46031</v>
      </c>
    </row>
    <row r="4481" spans="1:3" x14ac:dyDescent="0.25">
      <c r="A4481" t="s">
        <v>364</v>
      </c>
      <c r="B4481" t="s">
        <v>6962</v>
      </c>
      <c r="C4481" s="1">
        <v>46029</v>
      </c>
    </row>
    <row r="4482" spans="1:3" x14ac:dyDescent="0.25">
      <c r="A4482" t="s">
        <v>363</v>
      </c>
      <c r="B4482" t="s">
        <v>6962</v>
      </c>
      <c r="C4482" s="1">
        <v>46029</v>
      </c>
    </row>
    <row r="4483" spans="1:3" x14ac:dyDescent="0.25">
      <c r="A4483" t="s">
        <v>362</v>
      </c>
      <c r="B4483" t="s">
        <v>6962</v>
      </c>
      <c r="C4483" s="1">
        <v>46029</v>
      </c>
    </row>
    <row r="4484" spans="1:3" x14ac:dyDescent="0.25">
      <c r="A4484" t="s">
        <v>360</v>
      </c>
      <c r="B4484" t="s">
        <v>6962</v>
      </c>
      <c r="C4484" s="1">
        <v>46030</v>
      </c>
    </row>
    <row r="4485" spans="1:3" x14ac:dyDescent="0.25">
      <c r="A4485" t="s">
        <v>360</v>
      </c>
      <c r="B4485" t="s">
        <v>6962</v>
      </c>
      <c r="C4485" s="1">
        <v>46029</v>
      </c>
    </row>
    <row r="4486" spans="1:3" x14ac:dyDescent="0.25">
      <c r="A4486" t="s">
        <v>360</v>
      </c>
      <c r="B4486" t="s">
        <v>6962</v>
      </c>
      <c r="C4486" s="1">
        <v>46030</v>
      </c>
    </row>
    <row r="4487" spans="1:3" x14ac:dyDescent="0.25">
      <c r="A4487" t="s">
        <v>359</v>
      </c>
      <c r="B4487" t="s">
        <v>6963</v>
      </c>
      <c r="C4487" s="1"/>
    </row>
    <row r="4488" spans="1:3" x14ac:dyDescent="0.25">
      <c r="A4488" t="s">
        <v>358</v>
      </c>
      <c r="B4488" t="s">
        <v>6962</v>
      </c>
      <c r="C4488" s="1">
        <v>46034</v>
      </c>
    </row>
    <row r="4489" spans="1:3" x14ac:dyDescent="0.25">
      <c r="A4489" t="s">
        <v>357</v>
      </c>
      <c r="B4489" t="s">
        <v>6962</v>
      </c>
      <c r="C4489" s="1">
        <v>46030</v>
      </c>
    </row>
    <row r="4490" spans="1:3" x14ac:dyDescent="0.25">
      <c r="A4490" t="s">
        <v>356</v>
      </c>
      <c r="B4490" t="s">
        <v>6962</v>
      </c>
      <c r="C4490" s="1">
        <v>46029</v>
      </c>
    </row>
    <row r="4491" spans="1:3" x14ac:dyDescent="0.25">
      <c r="A4491" t="s">
        <v>371</v>
      </c>
      <c r="B4491" t="s">
        <v>6962</v>
      </c>
      <c r="C4491" s="1">
        <v>46029</v>
      </c>
    </row>
    <row r="4492" spans="1:3" x14ac:dyDescent="0.25">
      <c r="A4492" t="s">
        <v>368</v>
      </c>
      <c r="B4492" t="s">
        <v>39</v>
      </c>
      <c r="C4492" s="1"/>
    </row>
    <row r="4493" spans="1:3" x14ac:dyDescent="0.25">
      <c r="A4493" t="s">
        <v>361</v>
      </c>
      <c r="B4493" t="s">
        <v>6962</v>
      </c>
      <c r="C4493" s="1">
        <v>46030</v>
      </c>
    </row>
    <row r="4494" spans="1:3" x14ac:dyDescent="0.25">
      <c r="A4494" t="s">
        <v>361</v>
      </c>
      <c r="B4494" t="s">
        <v>6962</v>
      </c>
      <c r="C4494" s="1">
        <v>46030</v>
      </c>
    </row>
    <row r="4495" spans="1:3" x14ac:dyDescent="0.25">
      <c r="A4495" t="s">
        <v>367</v>
      </c>
      <c r="B4495" t="s">
        <v>6962</v>
      </c>
      <c r="C4495" s="1">
        <v>46031</v>
      </c>
    </row>
    <row r="4496" spans="1:3" x14ac:dyDescent="0.25">
      <c r="A4496" t="s">
        <v>368</v>
      </c>
      <c r="B4496" t="s">
        <v>39</v>
      </c>
      <c r="C4496" s="1"/>
    </row>
    <row r="4497" spans="1:3" x14ac:dyDescent="0.25">
      <c r="A4497" t="s">
        <v>374</v>
      </c>
      <c r="B4497" t="s">
        <v>6962</v>
      </c>
      <c r="C4497" s="1">
        <v>46032</v>
      </c>
    </row>
    <row r="4498" spans="1:3" x14ac:dyDescent="0.25">
      <c r="A4498" t="s">
        <v>372</v>
      </c>
      <c r="B4498" t="s">
        <v>6962</v>
      </c>
      <c r="C4498" s="1">
        <v>46031</v>
      </c>
    </row>
    <row r="4499" spans="1:3" x14ac:dyDescent="0.25">
      <c r="A4499" t="s">
        <v>378</v>
      </c>
      <c r="B4499" t="s">
        <v>6962</v>
      </c>
      <c r="C4499" s="1">
        <v>46032</v>
      </c>
    </row>
    <row r="4500" spans="1:3" x14ac:dyDescent="0.25">
      <c r="A4500" t="s">
        <v>377</v>
      </c>
      <c r="B4500" t="s">
        <v>6962</v>
      </c>
      <c r="C4500" s="1">
        <v>46031</v>
      </c>
    </row>
    <row r="4501" spans="1:3" x14ac:dyDescent="0.25">
      <c r="A4501" t="s">
        <v>377</v>
      </c>
      <c r="B4501" t="s">
        <v>6962</v>
      </c>
      <c r="C4501" s="1">
        <v>46030</v>
      </c>
    </row>
    <row r="4502" spans="1:3" x14ac:dyDescent="0.25">
      <c r="A4502" t="s">
        <v>388</v>
      </c>
      <c r="B4502" t="s">
        <v>6962</v>
      </c>
      <c r="C4502" s="1">
        <v>46036</v>
      </c>
    </row>
    <row r="4503" spans="1:3" x14ac:dyDescent="0.25">
      <c r="A4503" t="s">
        <v>390</v>
      </c>
      <c r="B4503" t="s">
        <v>6962</v>
      </c>
      <c r="C4503" s="1">
        <v>46032</v>
      </c>
    </row>
    <row r="4504" spans="1:3" x14ac:dyDescent="0.25">
      <c r="A4504" t="s">
        <v>395</v>
      </c>
      <c r="B4504" t="s">
        <v>6962</v>
      </c>
      <c r="C4504" s="1">
        <v>46035</v>
      </c>
    </row>
    <row r="4505" spans="1:3" x14ac:dyDescent="0.25">
      <c r="A4505" t="s">
        <v>375</v>
      </c>
      <c r="B4505" t="s">
        <v>6963</v>
      </c>
      <c r="C4505" s="1"/>
    </row>
    <row r="4506" spans="1:3" x14ac:dyDescent="0.25">
      <c r="A4506" t="s">
        <v>413</v>
      </c>
      <c r="B4506" t="s">
        <v>6962</v>
      </c>
      <c r="C4506" s="1">
        <v>46034</v>
      </c>
    </row>
    <row r="4507" spans="1:3" x14ac:dyDescent="0.25">
      <c r="A4507" t="s">
        <v>412</v>
      </c>
      <c r="B4507" t="s">
        <v>6962</v>
      </c>
      <c r="C4507" s="1">
        <v>46035</v>
      </c>
    </row>
    <row r="4508" spans="1:3" x14ac:dyDescent="0.25">
      <c r="A4508" t="s">
        <v>411</v>
      </c>
      <c r="B4508" t="s">
        <v>6962</v>
      </c>
      <c r="C4508" s="1">
        <v>46031</v>
      </c>
    </row>
    <row r="4509" spans="1:3" x14ac:dyDescent="0.25">
      <c r="A4509" t="s">
        <v>408</v>
      </c>
      <c r="B4509" t="s">
        <v>39</v>
      </c>
      <c r="C4509" s="1"/>
    </row>
    <row r="4510" spans="1:3" x14ac:dyDescent="0.25">
      <c r="A4510" t="s">
        <v>407</v>
      </c>
      <c r="B4510" t="s">
        <v>6962</v>
      </c>
      <c r="C4510" s="1">
        <v>46031</v>
      </c>
    </row>
    <row r="4511" spans="1:3" x14ac:dyDescent="0.25">
      <c r="A4511" t="s">
        <v>406</v>
      </c>
      <c r="B4511" t="s">
        <v>6962</v>
      </c>
      <c r="C4511" s="1">
        <v>46036</v>
      </c>
    </row>
    <row r="4512" spans="1:3" x14ac:dyDescent="0.25">
      <c r="A4512" t="s">
        <v>403</v>
      </c>
      <c r="B4512" t="s">
        <v>6962</v>
      </c>
      <c r="C4512" s="1">
        <v>46034</v>
      </c>
    </row>
    <row r="4513" spans="1:3" x14ac:dyDescent="0.25">
      <c r="A4513" t="s">
        <v>401</v>
      </c>
      <c r="B4513" t="s">
        <v>6962</v>
      </c>
      <c r="C4513" s="1">
        <v>46032</v>
      </c>
    </row>
    <row r="4514" spans="1:3" x14ac:dyDescent="0.25">
      <c r="A4514" t="s">
        <v>400</v>
      </c>
      <c r="B4514" t="s">
        <v>6962</v>
      </c>
      <c r="C4514" s="1">
        <v>46035</v>
      </c>
    </row>
    <row r="4515" spans="1:3" x14ac:dyDescent="0.25">
      <c r="A4515" t="s">
        <v>399</v>
      </c>
      <c r="B4515" t="s">
        <v>6962</v>
      </c>
      <c r="C4515" s="1">
        <v>46034</v>
      </c>
    </row>
    <row r="4516" spans="1:3" x14ac:dyDescent="0.25">
      <c r="A4516" t="s">
        <v>420</v>
      </c>
      <c r="B4516" t="s">
        <v>6962</v>
      </c>
      <c r="C4516" s="1">
        <v>46032</v>
      </c>
    </row>
    <row r="4517" spans="1:3" x14ac:dyDescent="0.25">
      <c r="A4517" t="s">
        <v>419</v>
      </c>
      <c r="B4517" t="s">
        <v>6962</v>
      </c>
      <c r="C4517" s="1">
        <v>46035</v>
      </c>
    </row>
    <row r="4518" spans="1:3" x14ac:dyDescent="0.25">
      <c r="A4518" t="s">
        <v>417</v>
      </c>
      <c r="B4518" t="s">
        <v>6962</v>
      </c>
      <c r="C4518" s="1">
        <v>46034</v>
      </c>
    </row>
    <row r="4519" spans="1:3" x14ac:dyDescent="0.25">
      <c r="A4519" t="s">
        <v>416</v>
      </c>
      <c r="B4519" t="s">
        <v>6962</v>
      </c>
      <c r="C4519" s="1">
        <v>46034</v>
      </c>
    </row>
    <row r="4520" spans="1:3" x14ac:dyDescent="0.25">
      <c r="A4520" t="s">
        <v>426</v>
      </c>
      <c r="B4520" t="s">
        <v>6962</v>
      </c>
      <c r="C4520" s="1">
        <v>46034</v>
      </c>
    </row>
    <row r="4521" spans="1:3" x14ac:dyDescent="0.25">
      <c r="A4521" t="s">
        <v>425</v>
      </c>
      <c r="B4521" t="s">
        <v>6962</v>
      </c>
      <c r="C4521" s="1">
        <v>46035</v>
      </c>
    </row>
    <row r="4522" spans="1:3" x14ac:dyDescent="0.25">
      <c r="A4522" t="s">
        <v>424</v>
      </c>
      <c r="B4522" t="s">
        <v>6962</v>
      </c>
      <c r="C4522" s="1">
        <v>46034</v>
      </c>
    </row>
    <row r="4523" spans="1:3" x14ac:dyDescent="0.25">
      <c r="A4523" t="s">
        <v>414</v>
      </c>
      <c r="B4523" t="s">
        <v>6963</v>
      </c>
      <c r="C4523" s="1"/>
    </row>
    <row r="4524" spans="1:3" x14ac:dyDescent="0.25">
      <c r="A4524" t="s">
        <v>430</v>
      </c>
      <c r="B4524" t="s">
        <v>6962</v>
      </c>
      <c r="C4524" s="1">
        <v>46038</v>
      </c>
    </row>
    <row r="4525" spans="1:3" x14ac:dyDescent="0.25">
      <c r="A4525" t="s">
        <v>436</v>
      </c>
      <c r="B4525" t="s">
        <v>6962</v>
      </c>
      <c r="C4525" s="1">
        <v>46037</v>
      </c>
    </row>
    <row r="4526" spans="1:3" x14ac:dyDescent="0.25">
      <c r="A4526" t="s">
        <v>435</v>
      </c>
      <c r="B4526" t="s">
        <v>6962</v>
      </c>
      <c r="C4526" s="1">
        <v>46035</v>
      </c>
    </row>
    <row r="4527" spans="1:3" x14ac:dyDescent="0.25">
      <c r="A4527" t="s">
        <v>433</v>
      </c>
      <c r="B4527" t="s">
        <v>6962</v>
      </c>
      <c r="C4527" s="1">
        <v>46034</v>
      </c>
    </row>
    <row r="4528" spans="1:3" x14ac:dyDescent="0.25">
      <c r="A4528" t="s">
        <v>449</v>
      </c>
      <c r="B4528" t="s">
        <v>6962</v>
      </c>
      <c r="C4528" s="1">
        <v>46036</v>
      </c>
    </row>
    <row r="4529" spans="1:3" x14ac:dyDescent="0.25">
      <c r="A4529" t="s">
        <v>448</v>
      </c>
      <c r="B4529" t="s">
        <v>6962</v>
      </c>
      <c r="C4529" s="1">
        <v>46036</v>
      </c>
    </row>
    <row r="4530" spans="1:3" x14ac:dyDescent="0.25">
      <c r="A4530" t="s">
        <v>447</v>
      </c>
      <c r="B4530" t="s">
        <v>6962</v>
      </c>
      <c r="C4530" s="1">
        <v>46036</v>
      </c>
    </row>
    <row r="4531" spans="1:3" x14ac:dyDescent="0.25">
      <c r="A4531" t="s">
        <v>445</v>
      </c>
      <c r="B4531" t="s">
        <v>6962</v>
      </c>
      <c r="C4531" s="1">
        <v>46035</v>
      </c>
    </row>
    <row r="4532" spans="1:3" x14ac:dyDescent="0.25">
      <c r="A4532" t="s">
        <v>444</v>
      </c>
      <c r="B4532" t="s">
        <v>6963</v>
      </c>
      <c r="C4532" s="1"/>
    </row>
    <row r="4533" spans="1:3" x14ac:dyDescent="0.25">
      <c r="A4533" t="s">
        <v>439</v>
      </c>
      <c r="B4533" t="s">
        <v>6962</v>
      </c>
      <c r="C4533" s="1">
        <v>46036</v>
      </c>
    </row>
    <row r="4534" spans="1:3" x14ac:dyDescent="0.25">
      <c r="A4534" t="s">
        <v>437</v>
      </c>
      <c r="B4534" t="s">
        <v>6964</v>
      </c>
      <c r="C4534" s="1">
        <v>46039</v>
      </c>
    </row>
    <row r="4535" spans="1:3" x14ac:dyDescent="0.25">
      <c r="A4535" t="s">
        <v>451</v>
      </c>
      <c r="B4535" t="s">
        <v>6962</v>
      </c>
      <c r="C4535" s="1">
        <v>46042</v>
      </c>
    </row>
    <row r="4536" spans="1:3" x14ac:dyDescent="0.25">
      <c r="A4536" t="s">
        <v>458</v>
      </c>
      <c r="B4536" t="s">
        <v>6962</v>
      </c>
      <c r="C4536" s="1">
        <v>46037</v>
      </c>
    </row>
    <row r="4537" spans="1:3" x14ac:dyDescent="0.25">
      <c r="A4537" t="s">
        <v>457</v>
      </c>
      <c r="B4537" t="s">
        <v>6962</v>
      </c>
      <c r="C4537" s="1">
        <v>46038</v>
      </c>
    </row>
    <row r="4538" spans="1:3" x14ac:dyDescent="0.25">
      <c r="A4538" t="s">
        <v>456</v>
      </c>
      <c r="B4538" t="s">
        <v>39</v>
      </c>
      <c r="C4538" s="1"/>
    </row>
    <row r="4539" spans="1:3" x14ac:dyDescent="0.25">
      <c r="A4539" t="s">
        <v>463</v>
      </c>
      <c r="B4539" t="s">
        <v>6962</v>
      </c>
      <c r="C4539" s="1">
        <v>46043</v>
      </c>
    </row>
    <row r="4540" spans="1:3" x14ac:dyDescent="0.25">
      <c r="A4540" t="s">
        <v>461</v>
      </c>
      <c r="B4540" t="s">
        <v>39</v>
      </c>
      <c r="C4540" s="1"/>
    </row>
    <row r="4541" spans="1:3" x14ac:dyDescent="0.25">
      <c r="A4541" t="s">
        <v>460</v>
      </c>
      <c r="B4541" t="s">
        <v>39</v>
      </c>
      <c r="C4541" s="1"/>
    </row>
    <row r="4542" spans="1:3" x14ac:dyDescent="0.25">
      <c r="A4542" t="s">
        <v>466</v>
      </c>
      <c r="B4542" t="s">
        <v>6962</v>
      </c>
      <c r="C4542" s="1">
        <v>46042</v>
      </c>
    </row>
    <row r="4543" spans="1:3" x14ac:dyDescent="0.25">
      <c r="A4543" t="s">
        <v>469</v>
      </c>
      <c r="B4543" t="s">
        <v>6962</v>
      </c>
      <c r="C4543" s="1">
        <v>46043</v>
      </c>
    </row>
    <row r="4544" spans="1:3" x14ac:dyDescent="0.25">
      <c r="A4544" t="s">
        <v>485</v>
      </c>
      <c r="B4544" t="s">
        <v>6962</v>
      </c>
      <c r="C4544" s="1">
        <v>46046</v>
      </c>
    </row>
    <row r="4545" spans="1:3" x14ac:dyDescent="0.25">
      <c r="A4545" t="s">
        <v>485</v>
      </c>
      <c r="B4545" t="s">
        <v>6962</v>
      </c>
      <c r="C4545" s="1">
        <v>46046</v>
      </c>
    </row>
    <row r="4546" spans="1:3" x14ac:dyDescent="0.25">
      <c r="A4546" t="s">
        <v>485</v>
      </c>
      <c r="B4546" t="s">
        <v>6962</v>
      </c>
      <c r="C4546" s="1">
        <v>46046</v>
      </c>
    </row>
    <row r="4547" spans="1:3" x14ac:dyDescent="0.25">
      <c r="A4547" t="s">
        <v>483</v>
      </c>
      <c r="B4547" t="s">
        <v>6962</v>
      </c>
      <c r="C4547" s="1">
        <v>46042</v>
      </c>
    </row>
    <row r="4548" spans="1:3" x14ac:dyDescent="0.25">
      <c r="A4548" t="s">
        <v>480</v>
      </c>
      <c r="B4548" t="s">
        <v>6962</v>
      </c>
      <c r="C4548" s="1">
        <v>46043</v>
      </c>
    </row>
    <row r="4549" spans="1:3" x14ac:dyDescent="0.25">
      <c r="A4549" t="s">
        <v>480</v>
      </c>
      <c r="B4549" t="s">
        <v>6962</v>
      </c>
      <c r="C4549" s="1">
        <v>46043</v>
      </c>
    </row>
    <row r="4550" spans="1:3" x14ac:dyDescent="0.25">
      <c r="A4550" t="s">
        <v>478</v>
      </c>
      <c r="B4550" t="s">
        <v>6962</v>
      </c>
      <c r="C4550" s="1">
        <v>46042</v>
      </c>
    </row>
    <row r="4551" spans="1:3" x14ac:dyDescent="0.25">
      <c r="A4551" t="s">
        <v>477</v>
      </c>
      <c r="B4551" t="s">
        <v>6962</v>
      </c>
      <c r="C4551" s="1">
        <v>46049</v>
      </c>
    </row>
    <row r="4552" spans="1:3" x14ac:dyDescent="0.25">
      <c r="A4552" t="s">
        <v>476</v>
      </c>
      <c r="B4552" t="s">
        <v>39</v>
      </c>
      <c r="C4552" s="1"/>
    </row>
    <row r="4553" spans="1:3" x14ac:dyDescent="0.25">
      <c r="A4553" t="s">
        <v>474</v>
      </c>
      <c r="B4553" t="s">
        <v>6962</v>
      </c>
      <c r="C4553" s="1">
        <v>46042</v>
      </c>
    </row>
    <row r="4554" spans="1:3" x14ac:dyDescent="0.25">
      <c r="A4554" t="s">
        <v>472</v>
      </c>
      <c r="B4554" t="s">
        <v>6962</v>
      </c>
      <c r="C4554" s="1">
        <v>46043</v>
      </c>
    </row>
    <row r="4555" spans="1:3" x14ac:dyDescent="0.25">
      <c r="A4555" t="s">
        <v>472</v>
      </c>
      <c r="B4555" t="s">
        <v>6962</v>
      </c>
      <c r="C4555" s="1">
        <v>46043</v>
      </c>
    </row>
    <row r="4556" spans="1:3" x14ac:dyDescent="0.25">
      <c r="A4556" t="s">
        <v>471</v>
      </c>
      <c r="B4556" t="s">
        <v>39</v>
      </c>
      <c r="C4556" s="1"/>
    </row>
    <row r="4557" spans="1:3" x14ac:dyDescent="0.25">
      <c r="A4557" t="s">
        <v>470</v>
      </c>
      <c r="B4557" t="s">
        <v>6962</v>
      </c>
      <c r="C4557" s="1">
        <v>46043</v>
      </c>
    </row>
    <row r="4558" spans="1:3" x14ac:dyDescent="0.25">
      <c r="A4558" t="s">
        <v>486</v>
      </c>
      <c r="B4558" t="s">
        <v>6962</v>
      </c>
      <c r="C4558" s="1">
        <v>46042</v>
      </c>
    </row>
    <row r="4559" spans="1:3" x14ac:dyDescent="0.25">
      <c r="A4559" t="s">
        <v>487</v>
      </c>
      <c r="B4559" t="s">
        <v>6962</v>
      </c>
      <c r="C4559" s="1">
        <v>46042</v>
      </c>
    </row>
    <row r="4560" spans="1:3" x14ac:dyDescent="0.25">
      <c r="A4560" t="s">
        <v>488</v>
      </c>
      <c r="B4560" t="s">
        <v>6962</v>
      </c>
      <c r="C4560" s="1">
        <v>46042</v>
      </c>
    </row>
    <row r="4561" spans="1:3" x14ac:dyDescent="0.25">
      <c r="A4561" t="s">
        <v>507</v>
      </c>
      <c r="B4561" t="s">
        <v>6962</v>
      </c>
      <c r="C4561" s="1">
        <v>46042</v>
      </c>
    </row>
    <row r="4562" spans="1:3" x14ac:dyDescent="0.25">
      <c r="A4562" t="s">
        <v>505</v>
      </c>
      <c r="B4562" t="s">
        <v>6962</v>
      </c>
      <c r="C4562" s="1">
        <v>46042</v>
      </c>
    </row>
    <row r="4563" spans="1:3" x14ac:dyDescent="0.25">
      <c r="A4563" t="s">
        <v>504</v>
      </c>
      <c r="B4563" t="s">
        <v>6962</v>
      </c>
      <c r="C4563" s="1">
        <v>46043</v>
      </c>
    </row>
    <row r="4564" spans="1:3" x14ac:dyDescent="0.25">
      <c r="A4564" t="s">
        <v>503</v>
      </c>
      <c r="B4564" t="s">
        <v>6962</v>
      </c>
      <c r="C4564" s="1">
        <v>46044</v>
      </c>
    </row>
    <row r="4565" spans="1:3" x14ac:dyDescent="0.25">
      <c r="A4565" t="s">
        <v>502</v>
      </c>
      <c r="B4565" t="s">
        <v>39</v>
      </c>
      <c r="C4565" s="1"/>
    </row>
    <row r="4566" spans="1:3" x14ac:dyDescent="0.25">
      <c r="A4566" t="s">
        <v>501</v>
      </c>
      <c r="B4566" t="s">
        <v>6962</v>
      </c>
      <c r="C4566" s="1">
        <v>46044</v>
      </c>
    </row>
    <row r="4567" spans="1:3" x14ac:dyDescent="0.25">
      <c r="A4567" t="s">
        <v>500</v>
      </c>
      <c r="B4567" t="s">
        <v>6962</v>
      </c>
      <c r="C4567" s="1">
        <v>46044</v>
      </c>
    </row>
    <row r="4568" spans="1:3" x14ac:dyDescent="0.25">
      <c r="A4568" t="s">
        <v>492</v>
      </c>
      <c r="B4568" t="s">
        <v>6962</v>
      </c>
      <c r="C4568" s="1">
        <v>46052</v>
      </c>
    </row>
    <row r="4569" spans="1:3" x14ac:dyDescent="0.25">
      <c r="A4569" t="s">
        <v>493</v>
      </c>
      <c r="B4569" t="s">
        <v>39</v>
      </c>
      <c r="C4569" s="1"/>
    </row>
    <row r="4570" spans="1:3" x14ac:dyDescent="0.25">
      <c r="A4570" t="s">
        <v>494</v>
      </c>
      <c r="B4570" t="s">
        <v>39</v>
      </c>
      <c r="C4570" s="1"/>
    </row>
    <row r="4571" spans="1:3" x14ac:dyDescent="0.25">
      <c r="A4571" t="s">
        <v>495</v>
      </c>
      <c r="B4571" t="s">
        <v>6962</v>
      </c>
      <c r="C4571" s="1">
        <v>46046</v>
      </c>
    </row>
    <row r="4572" spans="1:3" x14ac:dyDescent="0.25">
      <c r="A4572" t="s">
        <v>496</v>
      </c>
      <c r="B4572" t="s">
        <v>6962</v>
      </c>
      <c r="C4572" s="1">
        <v>46044</v>
      </c>
    </row>
    <row r="4573" spans="1:3" x14ac:dyDescent="0.25">
      <c r="A4573" t="s">
        <v>497</v>
      </c>
      <c r="B4573" t="s">
        <v>6962</v>
      </c>
      <c r="C4573" s="1">
        <v>46044</v>
      </c>
    </row>
    <row r="4574" spans="1:3" x14ac:dyDescent="0.25">
      <c r="A4574" t="s">
        <v>498</v>
      </c>
      <c r="B4574" t="s">
        <v>6962</v>
      </c>
      <c r="C4574" s="1">
        <v>46050</v>
      </c>
    </row>
    <row r="4575" spans="1:3" x14ac:dyDescent="0.25">
      <c r="A4575" t="s">
        <v>499</v>
      </c>
      <c r="B4575" t="s">
        <v>6962</v>
      </c>
      <c r="C4575" s="1">
        <v>46050</v>
      </c>
    </row>
    <row r="4576" spans="1:3" x14ac:dyDescent="0.25">
      <c r="A4576" t="s">
        <v>490</v>
      </c>
      <c r="B4576" t="s">
        <v>6962</v>
      </c>
      <c r="C4576" s="1">
        <v>46043</v>
      </c>
    </row>
    <row r="4577" spans="1:3" x14ac:dyDescent="0.25">
      <c r="A4577" t="s">
        <v>514</v>
      </c>
      <c r="B4577" t="s">
        <v>39</v>
      </c>
      <c r="C4577" s="1"/>
    </row>
    <row r="4578" spans="1:3" x14ac:dyDescent="0.25">
      <c r="A4578" t="s">
        <v>512</v>
      </c>
      <c r="B4578" t="s">
        <v>6962</v>
      </c>
      <c r="C4578" s="1">
        <v>46044</v>
      </c>
    </row>
    <row r="4579" spans="1:3" x14ac:dyDescent="0.25">
      <c r="A4579" t="s">
        <v>511</v>
      </c>
      <c r="B4579" t="s">
        <v>39</v>
      </c>
      <c r="C4579" s="1"/>
    </row>
    <row r="4580" spans="1:3" x14ac:dyDescent="0.25">
      <c r="A4580" t="s">
        <v>523</v>
      </c>
      <c r="B4580" t="s">
        <v>39</v>
      </c>
      <c r="C4580" s="1"/>
    </row>
    <row r="4581" spans="1:3" x14ac:dyDescent="0.25">
      <c r="A4581" t="s">
        <v>522</v>
      </c>
      <c r="B4581" t="s">
        <v>6962</v>
      </c>
      <c r="C4581" s="1">
        <v>46046</v>
      </c>
    </row>
    <row r="4582" spans="1:3" x14ac:dyDescent="0.25">
      <c r="A4582" t="s">
        <v>520</v>
      </c>
      <c r="B4582" t="s">
        <v>6962</v>
      </c>
      <c r="C4582" s="1">
        <v>46052</v>
      </c>
    </row>
    <row r="4583" spans="1:3" x14ac:dyDescent="0.25">
      <c r="A4583" t="s">
        <v>519</v>
      </c>
      <c r="B4583" t="s">
        <v>6962</v>
      </c>
      <c r="C4583" s="1">
        <v>46043</v>
      </c>
    </row>
    <row r="4584" spans="1:3" x14ac:dyDescent="0.25">
      <c r="A4584" t="s">
        <v>518</v>
      </c>
      <c r="B4584" t="s">
        <v>6964</v>
      </c>
      <c r="C4584" s="1">
        <v>46044</v>
      </c>
    </row>
    <row r="4585" spans="1:3" x14ac:dyDescent="0.25">
      <c r="A4585" t="s">
        <v>516</v>
      </c>
      <c r="B4585" t="s">
        <v>6962</v>
      </c>
      <c r="C4585" s="1">
        <v>46049</v>
      </c>
    </row>
    <row r="4586" spans="1:3" x14ac:dyDescent="0.25">
      <c r="A4586" t="s">
        <v>515</v>
      </c>
      <c r="B4586" t="s">
        <v>39</v>
      </c>
      <c r="C4586" s="1"/>
    </row>
    <row r="4587" spans="1:3" x14ac:dyDescent="0.25">
      <c r="A4587" t="s">
        <v>526</v>
      </c>
      <c r="B4587" t="s">
        <v>39</v>
      </c>
      <c r="C4587" s="1"/>
    </row>
    <row r="4588" spans="1:3" x14ac:dyDescent="0.25">
      <c r="A4588" t="s">
        <v>530</v>
      </c>
      <c r="B4588" t="s">
        <v>6962</v>
      </c>
      <c r="C4588" s="1">
        <v>46049</v>
      </c>
    </row>
    <row r="4589" spans="1:3" x14ac:dyDescent="0.25">
      <c r="A4589" t="s">
        <v>542</v>
      </c>
      <c r="B4589" t="s">
        <v>6962</v>
      </c>
      <c r="C4589" s="1">
        <v>46044</v>
      </c>
    </row>
    <row r="4590" spans="1:3" x14ac:dyDescent="0.25">
      <c r="A4590" t="s">
        <v>541</v>
      </c>
      <c r="B4590" t="s">
        <v>6962</v>
      </c>
      <c r="C4590" s="1">
        <v>46044</v>
      </c>
    </row>
    <row r="4591" spans="1:3" x14ac:dyDescent="0.25">
      <c r="A4591" t="s">
        <v>538</v>
      </c>
      <c r="B4591" t="s">
        <v>6962</v>
      </c>
      <c r="C4591" s="1">
        <v>46049</v>
      </c>
    </row>
    <row r="4592" spans="1:3" x14ac:dyDescent="0.25">
      <c r="A4592" t="s">
        <v>535</v>
      </c>
      <c r="B4592" t="s">
        <v>39</v>
      </c>
      <c r="C4592" s="1"/>
    </row>
    <row r="4593" spans="1:3" x14ac:dyDescent="0.25">
      <c r="A4593" t="s">
        <v>534</v>
      </c>
      <c r="B4593" t="s">
        <v>6962</v>
      </c>
      <c r="C4593" s="1">
        <v>46044</v>
      </c>
    </row>
    <row r="4594" spans="1:3" x14ac:dyDescent="0.25">
      <c r="A4594" t="s">
        <v>533</v>
      </c>
      <c r="B4594" t="s">
        <v>6962</v>
      </c>
      <c r="C4594" s="1">
        <v>46046</v>
      </c>
    </row>
    <row r="4595" spans="1:3" x14ac:dyDescent="0.25">
      <c r="A4595" t="s">
        <v>532</v>
      </c>
      <c r="B4595" t="s">
        <v>6962</v>
      </c>
      <c r="C4595" s="1">
        <v>46046</v>
      </c>
    </row>
    <row r="4596" spans="1:3" x14ac:dyDescent="0.25">
      <c r="A4596" t="s">
        <v>554</v>
      </c>
      <c r="B4596" t="s">
        <v>6962</v>
      </c>
      <c r="C4596" s="1">
        <v>46049</v>
      </c>
    </row>
    <row r="4597" spans="1:3" x14ac:dyDescent="0.25">
      <c r="A4597" t="s">
        <v>553</v>
      </c>
      <c r="B4597" t="s">
        <v>6962</v>
      </c>
      <c r="C4597" s="1">
        <v>46049</v>
      </c>
    </row>
    <row r="4598" spans="1:3" x14ac:dyDescent="0.25">
      <c r="A4598" t="s">
        <v>552</v>
      </c>
      <c r="B4598" t="s">
        <v>6962</v>
      </c>
      <c r="C4598" s="1">
        <v>46056</v>
      </c>
    </row>
    <row r="4599" spans="1:3" x14ac:dyDescent="0.25">
      <c r="A4599" t="s">
        <v>551</v>
      </c>
      <c r="B4599" t="s">
        <v>6963</v>
      </c>
      <c r="C4599" s="1"/>
    </row>
    <row r="4600" spans="1:3" x14ac:dyDescent="0.25">
      <c r="A4600" t="s">
        <v>549</v>
      </c>
      <c r="B4600" t="s">
        <v>39</v>
      </c>
      <c r="C4600" s="1"/>
    </row>
    <row r="4601" spans="1:3" x14ac:dyDescent="0.25">
      <c r="A4601" t="s">
        <v>547</v>
      </c>
      <c r="B4601" t="s">
        <v>6962</v>
      </c>
      <c r="C4601" s="1">
        <v>46056</v>
      </c>
    </row>
    <row r="4602" spans="1:3" x14ac:dyDescent="0.25">
      <c r="A4602" t="s">
        <v>546</v>
      </c>
      <c r="B4602" t="s">
        <v>6962</v>
      </c>
      <c r="C4602" s="1">
        <v>46063</v>
      </c>
    </row>
    <row r="4603" spans="1:3" x14ac:dyDescent="0.25">
      <c r="A4603" t="s">
        <v>543</v>
      </c>
      <c r="B4603" t="s">
        <v>6962</v>
      </c>
      <c r="C4603" s="1">
        <v>46046</v>
      </c>
    </row>
    <row r="4604" spans="1:3" x14ac:dyDescent="0.25">
      <c r="A4604" t="s">
        <v>3469</v>
      </c>
      <c r="B4604" t="s">
        <v>6963</v>
      </c>
      <c r="C4604" s="1"/>
    </row>
    <row r="4605" spans="1:3" x14ac:dyDescent="0.25">
      <c r="A4605" t="s">
        <v>503</v>
      </c>
      <c r="B4605" t="s">
        <v>6963</v>
      </c>
      <c r="C4605" s="1"/>
    </row>
    <row r="4606" spans="1:3" x14ac:dyDescent="0.25">
      <c r="A4606" t="s">
        <v>555</v>
      </c>
      <c r="B4606" t="s">
        <v>6962</v>
      </c>
      <c r="C4606" s="1">
        <v>46049</v>
      </c>
    </row>
    <row r="4607" spans="1:3" x14ac:dyDescent="0.25">
      <c r="A4607" t="s">
        <v>556</v>
      </c>
      <c r="B4607" t="s">
        <v>6962</v>
      </c>
      <c r="C4607" s="1">
        <v>46049</v>
      </c>
    </row>
    <row r="4608" spans="1:3" x14ac:dyDescent="0.25">
      <c r="A4608" t="s">
        <v>592</v>
      </c>
      <c r="B4608" t="s">
        <v>6962</v>
      </c>
      <c r="C4608" s="1">
        <v>46050</v>
      </c>
    </row>
    <row r="4609" spans="1:3" x14ac:dyDescent="0.25">
      <c r="A4609" t="s">
        <v>592</v>
      </c>
      <c r="B4609" t="s">
        <v>6962</v>
      </c>
      <c r="C4609" s="1">
        <v>46050</v>
      </c>
    </row>
    <row r="4610" spans="1:3" x14ac:dyDescent="0.25">
      <c r="A4610" t="s">
        <v>592</v>
      </c>
      <c r="B4610" t="s">
        <v>6962</v>
      </c>
      <c r="C4610" s="1">
        <v>46050</v>
      </c>
    </row>
    <row r="4611" spans="1:3" x14ac:dyDescent="0.25">
      <c r="A4611" t="s">
        <v>592</v>
      </c>
      <c r="B4611" t="s">
        <v>6963</v>
      </c>
      <c r="C4611" s="1"/>
    </row>
    <row r="4612" spans="1:3" x14ac:dyDescent="0.25">
      <c r="A4612" t="s">
        <v>592</v>
      </c>
      <c r="B4612" t="s">
        <v>6962</v>
      </c>
      <c r="C4612" s="1">
        <v>46050</v>
      </c>
    </row>
    <row r="4613" spans="1:3" x14ac:dyDescent="0.25">
      <c r="A4613" t="s">
        <v>6953</v>
      </c>
      <c r="B4613" t="s">
        <v>6963</v>
      </c>
      <c r="C4613" s="1"/>
    </row>
    <row r="4614" spans="1:3" x14ac:dyDescent="0.25">
      <c r="A4614" t="s">
        <v>589</v>
      </c>
      <c r="B4614" t="s">
        <v>6962</v>
      </c>
      <c r="C4614" s="1">
        <v>46050</v>
      </c>
    </row>
    <row r="4615" spans="1:3" x14ac:dyDescent="0.25">
      <c r="A4615" t="s">
        <v>587</v>
      </c>
      <c r="B4615" t="s">
        <v>6962</v>
      </c>
      <c r="C4615" s="1">
        <v>46069</v>
      </c>
    </row>
    <row r="4616" spans="1:3" x14ac:dyDescent="0.25">
      <c r="A4616" t="s">
        <v>593</v>
      </c>
      <c r="B4616" t="s">
        <v>6962</v>
      </c>
      <c r="C4616" s="1">
        <v>46057</v>
      </c>
    </row>
    <row r="4617" spans="1:3" x14ac:dyDescent="0.25">
      <c r="A4617" t="s">
        <v>585</v>
      </c>
      <c r="B4617" t="s">
        <v>6962</v>
      </c>
      <c r="C4617" s="1">
        <v>46049</v>
      </c>
    </row>
    <row r="4618" spans="1:3" x14ac:dyDescent="0.25">
      <c r="A4618" t="s">
        <v>583</v>
      </c>
      <c r="B4618" t="s">
        <v>6963</v>
      </c>
      <c r="C4618" s="1"/>
    </row>
    <row r="4619" spans="1:3" x14ac:dyDescent="0.25">
      <c r="A4619" t="s">
        <v>582</v>
      </c>
      <c r="B4619" t="s">
        <v>6962</v>
      </c>
      <c r="C4619" s="1">
        <v>46053</v>
      </c>
    </row>
    <row r="4620" spans="1:3" x14ac:dyDescent="0.25">
      <c r="A4620" t="s">
        <v>580</v>
      </c>
      <c r="B4620" t="s">
        <v>6962</v>
      </c>
      <c r="C4620" s="1">
        <v>46051</v>
      </c>
    </row>
    <row r="4621" spans="1:3" x14ac:dyDescent="0.25">
      <c r="A4621" t="s">
        <v>579</v>
      </c>
      <c r="B4621" t="s">
        <v>39</v>
      </c>
      <c r="C4621" s="1"/>
    </row>
    <row r="4622" spans="1:3" x14ac:dyDescent="0.25">
      <c r="A4622" t="s">
        <v>576</v>
      </c>
      <c r="B4622" t="s">
        <v>6962</v>
      </c>
      <c r="C4622" s="1">
        <v>46053</v>
      </c>
    </row>
    <row r="4623" spans="1:3" x14ac:dyDescent="0.25">
      <c r="A4623" t="s">
        <v>575</v>
      </c>
      <c r="B4623" t="s">
        <v>6962</v>
      </c>
      <c r="C4623" s="1">
        <v>46051</v>
      </c>
    </row>
    <row r="4624" spans="1:3" x14ac:dyDescent="0.25">
      <c r="A4624" t="s">
        <v>574</v>
      </c>
      <c r="B4624" t="s">
        <v>6962</v>
      </c>
      <c r="C4624" s="1">
        <v>46052</v>
      </c>
    </row>
    <row r="4625" spans="1:3" x14ac:dyDescent="0.25">
      <c r="A4625" t="s">
        <v>573</v>
      </c>
      <c r="B4625" t="s">
        <v>6962</v>
      </c>
      <c r="C4625" s="1">
        <v>46052</v>
      </c>
    </row>
    <row r="4626" spans="1:3" x14ac:dyDescent="0.25">
      <c r="A4626" t="s">
        <v>572</v>
      </c>
      <c r="B4626" t="s">
        <v>6962</v>
      </c>
      <c r="C4626" s="1">
        <v>46050</v>
      </c>
    </row>
    <row r="4627" spans="1:3" x14ac:dyDescent="0.25">
      <c r="A4627" t="s">
        <v>571</v>
      </c>
      <c r="B4627" t="s">
        <v>6962</v>
      </c>
      <c r="C4627" s="1">
        <v>46053</v>
      </c>
    </row>
    <row r="4628" spans="1:3" x14ac:dyDescent="0.25">
      <c r="A4628" t="s">
        <v>3419</v>
      </c>
      <c r="B4628" t="s">
        <v>6963</v>
      </c>
      <c r="C4628" s="1"/>
    </row>
    <row r="4629" spans="1:3" x14ac:dyDescent="0.25">
      <c r="A4629" t="s">
        <v>3419</v>
      </c>
      <c r="B4629" t="s">
        <v>6963</v>
      </c>
      <c r="C4629" s="1"/>
    </row>
    <row r="4630" spans="1:3" x14ac:dyDescent="0.25">
      <c r="A4630" t="s">
        <v>3417</v>
      </c>
      <c r="B4630" t="s">
        <v>6963</v>
      </c>
      <c r="C4630" s="1"/>
    </row>
    <row r="4631" spans="1:3" x14ac:dyDescent="0.25">
      <c r="A4631" t="s">
        <v>569</v>
      </c>
      <c r="B4631" t="s">
        <v>6962</v>
      </c>
      <c r="C4631" s="1">
        <v>46055</v>
      </c>
    </row>
    <row r="4632" spans="1:3" x14ac:dyDescent="0.25">
      <c r="A4632" t="s">
        <v>566</v>
      </c>
      <c r="B4632" t="s">
        <v>6962</v>
      </c>
      <c r="C4632" s="1">
        <v>46050</v>
      </c>
    </row>
    <row r="4633" spans="1:3" x14ac:dyDescent="0.25">
      <c r="A4633" t="s">
        <v>564</v>
      </c>
      <c r="B4633" t="s">
        <v>6962</v>
      </c>
      <c r="C4633" s="1">
        <v>46050</v>
      </c>
    </row>
    <row r="4634" spans="1:3" x14ac:dyDescent="0.25">
      <c r="A4634" t="s">
        <v>564</v>
      </c>
      <c r="B4634" t="s">
        <v>6962</v>
      </c>
      <c r="C4634" s="1">
        <v>46050</v>
      </c>
    </row>
    <row r="4635" spans="1:3" x14ac:dyDescent="0.25">
      <c r="A4635" t="s">
        <v>564</v>
      </c>
      <c r="B4635" t="s">
        <v>6962</v>
      </c>
      <c r="C4635" s="1">
        <v>46051</v>
      </c>
    </row>
    <row r="4636" spans="1:3" x14ac:dyDescent="0.25">
      <c r="A4636" t="s">
        <v>564</v>
      </c>
      <c r="B4636" t="s">
        <v>6962</v>
      </c>
      <c r="C4636" s="1">
        <v>46051</v>
      </c>
    </row>
    <row r="4637" spans="1:3" x14ac:dyDescent="0.25">
      <c r="A4637" t="s">
        <v>563</v>
      </c>
      <c r="B4637" t="s">
        <v>6962</v>
      </c>
      <c r="C4637" s="1">
        <v>46067</v>
      </c>
    </row>
    <row r="4638" spans="1:3" x14ac:dyDescent="0.25">
      <c r="A4638" t="s">
        <v>561</v>
      </c>
      <c r="B4638" t="s">
        <v>6962</v>
      </c>
      <c r="C4638" s="1">
        <v>46062</v>
      </c>
    </row>
    <row r="4639" spans="1:3" x14ac:dyDescent="0.25">
      <c r="A4639" t="s">
        <v>558</v>
      </c>
      <c r="B4639" t="s">
        <v>6962</v>
      </c>
      <c r="C4639" s="1">
        <v>46050</v>
      </c>
    </row>
    <row r="4640" spans="1:3" x14ac:dyDescent="0.25">
      <c r="A4640" t="s">
        <v>557</v>
      </c>
      <c r="B4640" t="s">
        <v>6962</v>
      </c>
      <c r="C4640" s="1">
        <v>46055</v>
      </c>
    </row>
    <row r="4641" spans="1:3" x14ac:dyDescent="0.25">
      <c r="A4641" t="s">
        <v>594</v>
      </c>
      <c r="B4641" t="s">
        <v>6962</v>
      </c>
      <c r="C4641" s="1"/>
    </row>
    <row r="4642" spans="1:3" x14ac:dyDescent="0.25">
      <c r="A4642" t="s">
        <v>597</v>
      </c>
      <c r="B4642" t="s">
        <v>6962</v>
      </c>
      <c r="C4642" s="1">
        <v>46058</v>
      </c>
    </row>
    <row r="4643" spans="1:3" x14ac:dyDescent="0.25">
      <c r="A4643" t="s">
        <v>596</v>
      </c>
      <c r="B4643" t="s">
        <v>6962</v>
      </c>
      <c r="C4643" s="1">
        <v>46052</v>
      </c>
    </row>
    <row r="4644" spans="1:3" x14ac:dyDescent="0.25">
      <c r="A4644" t="s">
        <v>616</v>
      </c>
      <c r="B4644" t="s">
        <v>6962</v>
      </c>
      <c r="C4644" s="1">
        <v>46067</v>
      </c>
    </row>
    <row r="4645" spans="1:3" x14ac:dyDescent="0.25">
      <c r="A4645" t="s">
        <v>613</v>
      </c>
      <c r="B4645" t="s">
        <v>39</v>
      </c>
      <c r="C4645" s="1"/>
    </row>
    <row r="4646" spans="1:3" x14ac:dyDescent="0.25">
      <c r="A4646" t="s">
        <v>612</v>
      </c>
      <c r="B4646" t="s">
        <v>6962</v>
      </c>
      <c r="C4646" s="1">
        <v>46055</v>
      </c>
    </row>
    <row r="4647" spans="1:3" x14ac:dyDescent="0.25">
      <c r="A4647" t="s">
        <v>610</v>
      </c>
      <c r="B4647" t="s">
        <v>39</v>
      </c>
      <c r="C4647" s="1"/>
    </row>
    <row r="4648" spans="1:3" x14ac:dyDescent="0.25">
      <c r="A4648" t="s">
        <v>611</v>
      </c>
      <c r="B4648" t="s">
        <v>6962</v>
      </c>
      <c r="C4648" s="1">
        <v>46066</v>
      </c>
    </row>
    <row r="4649" spans="1:3" x14ac:dyDescent="0.25">
      <c r="A4649" t="s">
        <v>609</v>
      </c>
      <c r="B4649" t="s">
        <v>6962</v>
      </c>
      <c r="C4649" s="1">
        <v>46055</v>
      </c>
    </row>
    <row r="4650" spans="1:3" x14ac:dyDescent="0.25">
      <c r="A4650" t="s">
        <v>608</v>
      </c>
      <c r="B4650" t="s">
        <v>6962</v>
      </c>
      <c r="C4650" s="1">
        <v>46052</v>
      </c>
    </row>
    <row r="4651" spans="1:3" x14ac:dyDescent="0.25">
      <c r="A4651" t="s">
        <v>607</v>
      </c>
      <c r="B4651" t="s">
        <v>6962</v>
      </c>
      <c r="C4651" s="1">
        <v>46053</v>
      </c>
    </row>
    <row r="4652" spans="1:3" x14ac:dyDescent="0.25">
      <c r="A4652" t="s">
        <v>606</v>
      </c>
      <c r="B4652" t="s">
        <v>6962</v>
      </c>
      <c r="C4652" s="1">
        <v>46055</v>
      </c>
    </row>
    <row r="4653" spans="1:3" x14ac:dyDescent="0.25">
      <c r="A4653" t="s">
        <v>603</v>
      </c>
      <c r="B4653" t="s">
        <v>6962</v>
      </c>
      <c r="C4653" s="1">
        <v>46055</v>
      </c>
    </row>
    <row r="4654" spans="1:3" x14ac:dyDescent="0.25">
      <c r="A4654" t="s">
        <v>602</v>
      </c>
      <c r="B4654" t="s">
        <v>6962</v>
      </c>
      <c r="C4654" s="1">
        <v>46052</v>
      </c>
    </row>
    <row r="4655" spans="1:3" x14ac:dyDescent="0.25">
      <c r="A4655" t="s">
        <v>601</v>
      </c>
      <c r="B4655" t="s">
        <v>39</v>
      </c>
      <c r="C4655" s="1"/>
    </row>
    <row r="4656" spans="1:3" x14ac:dyDescent="0.25">
      <c r="A4656" t="s">
        <v>621</v>
      </c>
      <c r="B4656" t="s">
        <v>6962</v>
      </c>
      <c r="C4656" s="1">
        <v>46053</v>
      </c>
    </row>
    <row r="4657" spans="1:3" x14ac:dyDescent="0.25">
      <c r="A4657" t="s">
        <v>620</v>
      </c>
      <c r="B4657" t="s">
        <v>6962</v>
      </c>
      <c r="C4657" s="1">
        <v>46054</v>
      </c>
    </row>
    <row r="4658" spans="1:3" x14ac:dyDescent="0.25">
      <c r="A4658" t="s">
        <v>620</v>
      </c>
      <c r="B4658" t="s">
        <v>6962</v>
      </c>
      <c r="C4658" s="1">
        <v>46054</v>
      </c>
    </row>
    <row r="4659" spans="1:3" x14ac:dyDescent="0.25">
      <c r="A4659" t="s">
        <v>619</v>
      </c>
      <c r="B4659" t="s">
        <v>6962</v>
      </c>
      <c r="C4659" s="1">
        <v>46057</v>
      </c>
    </row>
    <row r="4660" spans="1:3" x14ac:dyDescent="0.25">
      <c r="A4660" t="s">
        <v>618</v>
      </c>
      <c r="B4660" t="s">
        <v>6962</v>
      </c>
      <c r="C4660" s="1">
        <v>46052</v>
      </c>
    </row>
    <row r="4661" spans="1:3" x14ac:dyDescent="0.25">
      <c r="A4661" t="s">
        <v>639</v>
      </c>
      <c r="B4661" t="s">
        <v>6964</v>
      </c>
      <c r="C4661" s="1">
        <v>46065</v>
      </c>
    </row>
    <row r="4662" spans="1:3" x14ac:dyDescent="0.25">
      <c r="A4662" t="s">
        <v>638</v>
      </c>
      <c r="B4662" t="s">
        <v>6962</v>
      </c>
      <c r="C4662" s="1">
        <v>46058</v>
      </c>
    </row>
    <row r="4663" spans="1:3" x14ac:dyDescent="0.25">
      <c r="A4663" t="s">
        <v>637</v>
      </c>
      <c r="B4663" t="s">
        <v>6962</v>
      </c>
      <c r="C4663" s="1">
        <v>46059</v>
      </c>
    </row>
    <row r="4664" spans="1:3" x14ac:dyDescent="0.25">
      <c r="A4664" t="s">
        <v>636</v>
      </c>
      <c r="B4664" t="s">
        <v>6962</v>
      </c>
      <c r="C4664" s="1">
        <v>46056</v>
      </c>
    </row>
    <row r="4665" spans="1:3" x14ac:dyDescent="0.25">
      <c r="A4665" t="s">
        <v>636</v>
      </c>
      <c r="B4665" t="s">
        <v>6962</v>
      </c>
      <c r="C4665" s="1">
        <v>46056</v>
      </c>
    </row>
    <row r="4666" spans="1:3" x14ac:dyDescent="0.25">
      <c r="A4666" t="s">
        <v>634</v>
      </c>
      <c r="B4666" t="s">
        <v>39</v>
      </c>
      <c r="C4666" s="1"/>
    </row>
    <row r="4667" spans="1:3" x14ac:dyDescent="0.25">
      <c r="A4667" t="s">
        <v>633</v>
      </c>
      <c r="B4667" t="s">
        <v>6962</v>
      </c>
      <c r="C4667" s="1">
        <v>46057</v>
      </c>
    </row>
    <row r="4668" spans="1:3" x14ac:dyDescent="0.25">
      <c r="A4668" t="s">
        <v>632</v>
      </c>
      <c r="B4668" t="s">
        <v>6962</v>
      </c>
      <c r="C4668" s="1">
        <v>46058</v>
      </c>
    </row>
    <row r="4669" spans="1:3" x14ac:dyDescent="0.25">
      <c r="A4669" t="s">
        <v>631</v>
      </c>
      <c r="B4669" t="s">
        <v>6962</v>
      </c>
      <c r="C4669" s="1">
        <v>46058</v>
      </c>
    </row>
    <row r="4670" spans="1:3" x14ac:dyDescent="0.25">
      <c r="A4670" t="s">
        <v>630</v>
      </c>
      <c r="B4670" t="s">
        <v>6962</v>
      </c>
      <c r="C4670" s="1">
        <v>46057</v>
      </c>
    </row>
    <row r="4671" spans="1:3" x14ac:dyDescent="0.25">
      <c r="A4671" t="s">
        <v>627</v>
      </c>
      <c r="B4671" t="s">
        <v>6962</v>
      </c>
      <c r="C4671" s="1">
        <v>46057</v>
      </c>
    </row>
    <row r="4672" spans="1:3" x14ac:dyDescent="0.25">
      <c r="A4672" t="s">
        <v>629</v>
      </c>
      <c r="B4672" t="s">
        <v>6962</v>
      </c>
      <c r="C4672" s="1">
        <v>46053</v>
      </c>
    </row>
    <row r="4673" spans="1:3" x14ac:dyDescent="0.25">
      <c r="A4673" t="s">
        <v>626</v>
      </c>
      <c r="B4673" t="s">
        <v>39</v>
      </c>
      <c r="C4673" s="1"/>
    </row>
    <row r="4674" spans="1:3" x14ac:dyDescent="0.25">
      <c r="A4674" t="s">
        <v>624</v>
      </c>
      <c r="B4674" t="s">
        <v>39</v>
      </c>
      <c r="C4674" s="1"/>
    </row>
    <row r="4675" spans="1:3" x14ac:dyDescent="0.25">
      <c r="A4675" t="s">
        <v>664</v>
      </c>
      <c r="B4675" t="s">
        <v>6962</v>
      </c>
      <c r="C4675" s="1">
        <v>46053</v>
      </c>
    </row>
    <row r="4676" spans="1:3" x14ac:dyDescent="0.25">
      <c r="A4676" t="s">
        <v>663</v>
      </c>
      <c r="B4676" t="s">
        <v>6962</v>
      </c>
      <c r="C4676" s="1">
        <v>46058</v>
      </c>
    </row>
    <row r="4677" spans="1:3" x14ac:dyDescent="0.25">
      <c r="A4677" t="s">
        <v>662</v>
      </c>
      <c r="B4677" t="s">
        <v>6962</v>
      </c>
      <c r="C4677" s="1">
        <v>46057</v>
      </c>
    </row>
    <row r="4678" spans="1:3" x14ac:dyDescent="0.25">
      <c r="A4678" t="s">
        <v>658</v>
      </c>
      <c r="B4678" t="s">
        <v>6962</v>
      </c>
      <c r="C4678" s="1">
        <v>46058</v>
      </c>
    </row>
    <row r="4679" spans="1:3" x14ac:dyDescent="0.25">
      <c r="A4679" t="s">
        <v>655</v>
      </c>
      <c r="B4679" t="s">
        <v>6962</v>
      </c>
      <c r="C4679" s="1">
        <v>46057</v>
      </c>
    </row>
    <row r="4680" spans="1:3" x14ac:dyDescent="0.25">
      <c r="A4680" t="s">
        <v>653</v>
      </c>
      <c r="B4680" t="s">
        <v>6962</v>
      </c>
      <c r="C4680" s="1">
        <v>46057</v>
      </c>
    </row>
    <row r="4681" spans="1:3" x14ac:dyDescent="0.25">
      <c r="A4681" t="s">
        <v>652</v>
      </c>
      <c r="B4681" t="s">
        <v>6962</v>
      </c>
      <c r="C4681" s="1">
        <v>46056</v>
      </c>
    </row>
    <row r="4682" spans="1:3" x14ac:dyDescent="0.25">
      <c r="A4682" t="s">
        <v>652</v>
      </c>
      <c r="B4682" t="s">
        <v>6962</v>
      </c>
      <c r="C4682" s="1">
        <v>46056</v>
      </c>
    </row>
    <row r="4683" spans="1:3" x14ac:dyDescent="0.25">
      <c r="A4683" t="s">
        <v>651</v>
      </c>
      <c r="B4683" t="s">
        <v>6962</v>
      </c>
      <c r="C4683" s="1">
        <v>46058</v>
      </c>
    </row>
    <row r="4684" spans="1:3" x14ac:dyDescent="0.25">
      <c r="A4684" t="s">
        <v>650</v>
      </c>
      <c r="B4684" t="s">
        <v>6962</v>
      </c>
      <c r="C4684" s="1">
        <v>46059</v>
      </c>
    </row>
    <row r="4685" spans="1:3" x14ac:dyDescent="0.25">
      <c r="A4685" t="s">
        <v>650</v>
      </c>
      <c r="B4685" t="s">
        <v>6962</v>
      </c>
      <c r="C4685" s="1">
        <v>46056</v>
      </c>
    </row>
    <row r="4686" spans="1:3" x14ac:dyDescent="0.25">
      <c r="A4686" t="s">
        <v>647</v>
      </c>
      <c r="B4686" t="s">
        <v>6962</v>
      </c>
      <c r="C4686" s="1">
        <v>46058</v>
      </c>
    </row>
    <row r="4687" spans="1:3" x14ac:dyDescent="0.25">
      <c r="A4687" t="s">
        <v>649</v>
      </c>
      <c r="B4687" t="s">
        <v>6962</v>
      </c>
      <c r="C4687" s="1">
        <v>46056</v>
      </c>
    </row>
    <row r="4688" spans="1:3" x14ac:dyDescent="0.25">
      <c r="A4688" t="s">
        <v>649</v>
      </c>
      <c r="B4688" t="s">
        <v>6962</v>
      </c>
      <c r="C4688" s="1">
        <v>46056</v>
      </c>
    </row>
    <row r="4689" spans="1:3" x14ac:dyDescent="0.25">
      <c r="A4689" t="s">
        <v>646</v>
      </c>
      <c r="B4689" t="s">
        <v>6962</v>
      </c>
      <c r="C4689" s="1">
        <v>46058</v>
      </c>
    </row>
    <row r="4690" spans="1:3" x14ac:dyDescent="0.25">
      <c r="A4690" t="s">
        <v>645</v>
      </c>
      <c r="B4690" t="s">
        <v>6962</v>
      </c>
      <c r="C4690" s="1">
        <v>46057</v>
      </c>
    </row>
    <row r="4691" spans="1:3" x14ac:dyDescent="0.25">
      <c r="A4691" t="s">
        <v>644</v>
      </c>
      <c r="B4691" t="s">
        <v>6962</v>
      </c>
      <c r="C4691" s="1">
        <v>46058</v>
      </c>
    </row>
    <row r="4692" spans="1:3" x14ac:dyDescent="0.25">
      <c r="A4692" t="s">
        <v>642</v>
      </c>
      <c r="B4692" t="s">
        <v>6962</v>
      </c>
      <c r="C4692" s="1">
        <v>46058</v>
      </c>
    </row>
    <row r="4693" spans="1:3" x14ac:dyDescent="0.25">
      <c r="A4693" t="s">
        <v>640</v>
      </c>
      <c r="B4693" t="s">
        <v>6962</v>
      </c>
      <c r="C4693" s="1">
        <v>46057</v>
      </c>
    </row>
    <row r="4694" spans="1:3" x14ac:dyDescent="0.25">
      <c r="A4694" t="s">
        <v>684</v>
      </c>
      <c r="B4694" t="s">
        <v>6962</v>
      </c>
      <c r="C4694" s="1">
        <v>46058</v>
      </c>
    </row>
    <row r="4695" spans="1:3" x14ac:dyDescent="0.25">
      <c r="A4695" t="s">
        <v>680</v>
      </c>
      <c r="B4695" t="s">
        <v>6962</v>
      </c>
      <c r="C4695" s="1">
        <v>46058</v>
      </c>
    </row>
    <row r="4696" spans="1:3" x14ac:dyDescent="0.25">
      <c r="A4696" t="s">
        <v>679</v>
      </c>
      <c r="B4696" t="s">
        <v>6962</v>
      </c>
      <c r="C4696" s="1">
        <v>46058</v>
      </c>
    </row>
    <row r="4697" spans="1:3" x14ac:dyDescent="0.25">
      <c r="A4697" t="s">
        <v>678</v>
      </c>
      <c r="B4697" t="s">
        <v>6962</v>
      </c>
      <c r="C4697" s="1">
        <v>46059</v>
      </c>
    </row>
    <row r="4698" spans="1:3" x14ac:dyDescent="0.25">
      <c r="A4698" t="s">
        <v>677</v>
      </c>
      <c r="B4698" t="s">
        <v>6962</v>
      </c>
      <c r="C4698" s="1">
        <v>46074</v>
      </c>
    </row>
    <row r="4699" spans="1:3" x14ac:dyDescent="0.25">
      <c r="A4699" t="s">
        <v>675</v>
      </c>
      <c r="B4699" t="s">
        <v>6962</v>
      </c>
      <c r="C4699" s="1">
        <v>46058</v>
      </c>
    </row>
    <row r="4700" spans="1:3" x14ac:dyDescent="0.25">
      <c r="A4700" t="s">
        <v>674</v>
      </c>
      <c r="B4700" t="s">
        <v>6962</v>
      </c>
      <c r="C4700" s="1">
        <v>46058</v>
      </c>
    </row>
    <row r="4701" spans="1:3" x14ac:dyDescent="0.25">
      <c r="A4701" t="s">
        <v>673</v>
      </c>
      <c r="B4701" t="s">
        <v>6962</v>
      </c>
      <c r="C4701" s="1">
        <v>46058</v>
      </c>
    </row>
    <row r="4702" spans="1:3" x14ac:dyDescent="0.25">
      <c r="A4702" t="s">
        <v>667</v>
      </c>
      <c r="B4702" t="s">
        <v>6962</v>
      </c>
      <c r="C4702" s="1">
        <v>46062</v>
      </c>
    </row>
    <row r="4703" spans="1:3" x14ac:dyDescent="0.25">
      <c r="A4703" t="s">
        <v>665</v>
      </c>
      <c r="B4703" t="s">
        <v>6962</v>
      </c>
      <c r="C4703" s="1">
        <v>46058</v>
      </c>
    </row>
    <row r="4704" spans="1:3" x14ac:dyDescent="0.25">
      <c r="A4704" t="s">
        <v>699</v>
      </c>
      <c r="B4704" t="s">
        <v>6962</v>
      </c>
      <c r="C4704" s="1">
        <v>46057</v>
      </c>
    </row>
    <row r="4705" spans="1:3" x14ac:dyDescent="0.25">
      <c r="A4705" t="s">
        <v>698</v>
      </c>
      <c r="B4705" t="s">
        <v>6962</v>
      </c>
      <c r="C4705" s="1">
        <v>46074</v>
      </c>
    </row>
    <row r="4706" spans="1:3" x14ac:dyDescent="0.25">
      <c r="A4706" t="s">
        <v>697</v>
      </c>
      <c r="B4706" t="s">
        <v>6962</v>
      </c>
      <c r="C4706" s="1">
        <v>46059</v>
      </c>
    </row>
    <row r="4707" spans="1:3" x14ac:dyDescent="0.25">
      <c r="A4707" t="s">
        <v>695</v>
      </c>
      <c r="B4707" t="s">
        <v>6962</v>
      </c>
      <c r="C4707" s="1">
        <v>46058</v>
      </c>
    </row>
    <row r="4708" spans="1:3" x14ac:dyDescent="0.25">
      <c r="A4708" t="s">
        <v>694</v>
      </c>
      <c r="B4708" t="s">
        <v>6962</v>
      </c>
      <c r="C4708" s="1">
        <v>46058</v>
      </c>
    </row>
    <row r="4709" spans="1:3" x14ac:dyDescent="0.25">
      <c r="A4709" t="s">
        <v>693</v>
      </c>
      <c r="B4709" t="s">
        <v>6962</v>
      </c>
      <c r="C4709" s="1">
        <v>46058</v>
      </c>
    </row>
    <row r="4710" spans="1:3" x14ac:dyDescent="0.25">
      <c r="A4710" t="s">
        <v>692</v>
      </c>
      <c r="B4710" t="s">
        <v>6962</v>
      </c>
      <c r="C4710" s="1">
        <v>46059</v>
      </c>
    </row>
    <row r="4711" spans="1:3" x14ac:dyDescent="0.25">
      <c r="A4711" t="s">
        <v>691</v>
      </c>
      <c r="B4711" t="s">
        <v>6962</v>
      </c>
      <c r="C4711" s="1">
        <v>46060</v>
      </c>
    </row>
    <row r="4712" spans="1:3" x14ac:dyDescent="0.25">
      <c r="A4712" t="s">
        <v>690</v>
      </c>
      <c r="B4712" t="s">
        <v>6962</v>
      </c>
      <c r="C4712" s="1">
        <v>46079</v>
      </c>
    </row>
    <row r="4713" spans="1:3" x14ac:dyDescent="0.25">
      <c r="A4713" t="s">
        <v>680</v>
      </c>
      <c r="B4713" t="s">
        <v>39</v>
      </c>
      <c r="C4713" s="1"/>
    </row>
    <row r="4714" spans="1:3" x14ac:dyDescent="0.25">
      <c r="A4714" t="s">
        <v>688</v>
      </c>
      <c r="B4714" t="s">
        <v>6962</v>
      </c>
      <c r="C4714" s="1">
        <v>46059</v>
      </c>
    </row>
    <row r="4715" spans="1:3" x14ac:dyDescent="0.25">
      <c r="A4715" t="s">
        <v>722</v>
      </c>
      <c r="B4715" t="s">
        <v>6962</v>
      </c>
      <c r="C4715" s="1">
        <v>46058</v>
      </c>
    </row>
    <row r="4716" spans="1:3" x14ac:dyDescent="0.25">
      <c r="A4716" t="s">
        <v>721</v>
      </c>
      <c r="B4716" t="s">
        <v>39</v>
      </c>
      <c r="C4716" s="1"/>
    </row>
    <row r="4717" spans="1:3" x14ac:dyDescent="0.25">
      <c r="A4717" t="s">
        <v>720</v>
      </c>
      <c r="B4717" t="s">
        <v>6962</v>
      </c>
      <c r="C4717" s="1">
        <v>46060</v>
      </c>
    </row>
    <row r="4718" spans="1:3" x14ac:dyDescent="0.25">
      <c r="A4718" t="s">
        <v>719</v>
      </c>
      <c r="B4718" t="s">
        <v>6962</v>
      </c>
      <c r="C4718" s="1">
        <v>46059</v>
      </c>
    </row>
    <row r="4719" spans="1:3" x14ac:dyDescent="0.25">
      <c r="A4719" t="s">
        <v>719</v>
      </c>
      <c r="B4719" t="s">
        <v>6962</v>
      </c>
      <c r="C4719" s="1">
        <v>46060</v>
      </c>
    </row>
    <row r="4720" spans="1:3" x14ac:dyDescent="0.25">
      <c r="A4720" t="s">
        <v>719</v>
      </c>
      <c r="B4720" t="s">
        <v>6962</v>
      </c>
      <c r="C4720" s="1">
        <v>46060</v>
      </c>
    </row>
    <row r="4721" spans="1:3" x14ac:dyDescent="0.25">
      <c r="A4721" t="s">
        <v>719</v>
      </c>
      <c r="B4721" t="s">
        <v>6962</v>
      </c>
      <c r="C4721" s="1">
        <v>46066</v>
      </c>
    </row>
    <row r="4722" spans="1:3" x14ac:dyDescent="0.25">
      <c r="A4722" t="s">
        <v>719</v>
      </c>
      <c r="B4722" t="s">
        <v>6962</v>
      </c>
      <c r="C4722" s="1">
        <v>46059</v>
      </c>
    </row>
    <row r="4723" spans="1:3" x14ac:dyDescent="0.25">
      <c r="A4723" t="s">
        <v>717</v>
      </c>
      <c r="B4723" t="s">
        <v>6962</v>
      </c>
      <c r="C4723" s="1">
        <v>46059</v>
      </c>
    </row>
    <row r="4724" spans="1:3" x14ac:dyDescent="0.25">
      <c r="A4724" t="s">
        <v>716</v>
      </c>
      <c r="B4724" t="s">
        <v>6962</v>
      </c>
      <c r="C4724" s="1">
        <v>46060</v>
      </c>
    </row>
    <row r="4725" spans="1:3" x14ac:dyDescent="0.25">
      <c r="A4725" t="s">
        <v>715</v>
      </c>
      <c r="B4725" t="s">
        <v>6962</v>
      </c>
      <c r="C4725" s="1">
        <v>46062</v>
      </c>
    </row>
    <row r="4726" spans="1:3" x14ac:dyDescent="0.25">
      <c r="A4726" t="s">
        <v>714</v>
      </c>
      <c r="B4726" t="s">
        <v>6962</v>
      </c>
      <c r="C4726" s="1">
        <v>46060</v>
      </c>
    </row>
    <row r="4727" spans="1:3" x14ac:dyDescent="0.25">
      <c r="A4727" t="s">
        <v>712</v>
      </c>
      <c r="B4727" t="s">
        <v>6962</v>
      </c>
      <c r="C4727" s="1">
        <v>46062</v>
      </c>
    </row>
    <row r="4728" spans="1:3" x14ac:dyDescent="0.25">
      <c r="A4728" t="s">
        <v>710</v>
      </c>
      <c r="B4728" t="s">
        <v>6963</v>
      </c>
      <c r="C4728" s="1"/>
    </row>
    <row r="4729" spans="1:3" x14ac:dyDescent="0.25">
      <c r="A4729" t="s">
        <v>709</v>
      </c>
      <c r="B4729" t="s">
        <v>6962</v>
      </c>
      <c r="C4729" s="1">
        <v>46062</v>
      </c>
    </row>
    <row r="4730" spans="1:3" x14ac:dyDescent="0.25">
      <c r="A4730" t="s">
        <v>708</v>
      </c>
      <c r="B4730" t="s">
        <v>6962</v>
      </c>
      <c r="C4730" s="1">
        <v>46064</v>
      </c>
    </row>
    <row r="4731" spans="1:3" x14ac:dyDescent="0.25">
      <c r="A4731" t="s">
        <v>707</v>
      </c>
      <c r="B4731" t="s">
        <v>6962</v>
      </c>
      <c r="C4731" s="1">
        <v>46065</v>
      </c>
    </row>
    <row r="4732" spans="1:3" x14ac:dyDescent="0.25">
      <c r="A4732" t="s">
        <v>706</v>
      </c>
      <c r="B4732" t="s">
        <v>6962</v>
      </c>
      <c r="C4732" s="1">
        <v>46079</v>
      </c>
    </row>
    <row r="4733" spans="1:3" x14ac:dyDescent="0.25">
      <c r="A4733" t="s">
        <v>706</v>
      </c>
      <c r="B4733" t="s">
        <v>6962</v>
      </c>
      <c r="C4733" s="1">
        <v>46079</v>
      </c>
    </row>
    <row r="4734" spans="1:3" x14ac:dyDescent="0.25">
      <c r="A4734" t="s">
        <v>700</v>
      </c>
      <c r="B4734" t="s">
        <v>6962</v>
      </c>
      <c r="C4734" s="1">
        <v>46060</v>
      </c>
    </row>
    <row r="4735" spans="1:3" x14ac:dyDescent="0.25">
      <c r="A4735" t="s">
        <v>6954</v>
      </c>
      <c r="B4735" t="s">
        <v>6962</v>
      </c>
      <c r="C4735" s="1">
        <v>46059</v>
      </c>
    </row>
    <row r="4736" spans="1:3" x14ac:dyDescent="0.25">
      <c r="A4736" t="s">
        <v>705</v>
      </c>
      <c r="B4736" t="s">
        <v>6962</v>
      </c>
      <c r="C4736" s="1">
        <v>46060</v>
      </c>
    </row>
    <row r="4737" spans="1:3" x14ac:dyDescent="0.25">
      <c r="A4737" t="s">
        <v>704</v>
      </c>
      <c r="B4737" t="s">
        <v>6962</v>
      </c>
      <c r="C4737" s="1">
        <v>46060</v>
      </c>
    </row>
    <row r="4738" spans="1:3" x14ac:dyDescent="0.25">
      <c r="A4738" t="s">
        <v>703</v>
      </c>
      <c r="B4738" t="s">
        <v>6962</v>
      </c>
      <c r="C4738" s="1">
        <v>46060</v>
      </c>
    </row>
    <row r="4739" spans="1:3" x14ac:dyDescent="0.25">
      <c r="A4739" t="s">
        <v>702</v>
      </c>
      <c r="B4739" t="s">
        <v>6962</v>
      </c>
      <c r="C4739" s="1">
        <v>46060</v>
      </c>
    </row>
    <row r="4740" spans="1:3" x14ac:dyDescent="0.25">
      <c r="A4740" t="s">
        <v>701</v>
      </c>
      <c r="B4740" t="s">
        <v>6962</v>
      </c>
      <c r="C4740" s="1">
        <v>46062</v>
      </c>
    </row>
    <row r="4741" spans="1:3" x14ac:dyDescent="0.25">
      <c r="A4741" t="s">
        <v>734</v>
      </c>
      <c r="B4741" t="s">
        <v>6963</v>
      </c>
      <c r="C4741" s="1"/>
    </row>
    <row r="4742" spans="1:3" x14ac:dyDescent="0.25">
      <c r="A4742" t="s">
        <v>742</v>
      </c>
      <c r="B4742" t="s">
        <v>6962</v>
      </c>
      <c r="C4742" s="1">
        <v>46066</v>
      </c>
    </row>
    <row r="4743" spans="1:3" x14ac:dyDescent="0.25">
      <c r="A4743" t="s">
        <v>732</v>
      </c>
      <c r="B4743" t="s">
        <v>6962</v>
      </c>
      <c r="C4743" s="1">
        <v>46065</v>
      </c>
    </row>
    <row r="4744" spans="1:3" x14ac:dyDescent="0.25">
      <c r="A4744" t="s">
        <v>731</v>
      </c>
      <c r="B4744" t="s">
        <v>6963</v>
      </c>
      <c r="C4744" s="1"/>
    </row>
    <row r="4745" spans="1:3" x14ac:dyDescent="0.25">
      <c r="A4745" t="s">
        <v>729</v>
      </c>
      <c r="B4745" t="s">
        <v>6962</v>
      </c>
      <c r="C4745" s="1">
        <v>46062</v>
      </c>
    </row>
    <row r="4746" spans="1:3" x14ac:dyDescent="0.25">
      <c r="A4746" t="s">
        <v>727</v>
      </c>
      <c r="B4746" t="s">
        <v>6962</v>
      </c>
      <c r="C4746" s="1">
        <v>46064</v>
      </c>
    </row>
    <row r="4747" spans="1:3" x14ac:dyDescent="0.25">
      <c r="A4747" t="s">
        <v>739</v>
      </c>
      <c r="B4747" t="s">
        <v>6962</v>
      </c>
      <c r="C4747" s="1">
        <v>46062</v>
      </c>
    </row>
    <row r="4748" spans="1:3" x14ac:dyDescent="0.25">
      <c r="A4748" t="s">
        <v>738</v>
      </c>
      <c r="B4748" t="s">
        <v>39</v>
      </c>
      <c r="C4748" s="1"/>
    </row>
    <row r="4749" spans="1:3" x14ac:dyDescent="0.25">
      <c r="A4749" t="s">
        <v>741</v>
      </c>
      <c r="B4749" t="s">
        <v>6962</v>
      </c>
      <c r="C4749" s="1">
        <v>46062</v>
      </c>
    </row>
    <row r="4750" spans="1:3" x14ac:dyDescent="0.25">
      <c r="A4750" t="s">
        <v>746</v>
      </c>
      <c r="B4750" t="s">
        <v>6962</v>
      </c>
      <c r="C4750" s="1">
        <v>46060</v>
      </c>
    </row>
    <row r="4751" spans="1:3" x14ac:dyDescent="0.25">
      <c r="A4751" t="s">
        <v>745</v>
      </c>
      <c r="B4751" t="s">
        <v>6962</v>
      </c>
      <c r="C4751" s="1">
        <v>46077</v>
      </c>
    </row>
    <row r="4752" spans="1:3" x14ac:dyDescent="0.25">
      <c r="A4752" t="s">
        <v>745</v>
      </c>
      <c r="B4752" t="s">
        <v>6962</v>
      </c>
      <c r="C4752" s="1">
        <v>46077</v>
      </c>
    </row>
    <row r="4753" spans="1:3" x14ac:dyDescent="0.25">
      <c r="A4753" t="s">
        <v>744</v>
      </c>
      <c r="B4753" t="s">
        <v>6963</v>
      </c>
      <c r="C4753" s="1"/>
    </row>
    <row r="4754" spans="1:3" x14ac:dyDescent="0.25">
      <c r="A4754" t="s">
        <v>743</v>
      </c>
      <c r="B4754" t="s">
        <v>6962</v>
      </c>
      <c r="C4754" s="1">
        <v>46070</v>
      </c>
    </row>
    <row r="4755" spans="1:3" x14ac:dyDescent="0.25">
      <c r="A4755" t="s">
        <v>743</v>
      </c>
      <c r="B4755" t="s">
        <v>6962</v>
      </c>
      <c r="C4755" s="1">
        <v>46070</v>
      </c>
    </row>
    <row r="4756" spans="1:3" x14ac:dyDescent="0.25">
      <c r="A4756" t="s">
        <v>751</v>
      </c>
      <c r="B4756" t="s">
        <v>6962</v>
      </c>
      <c r="C4756" s="1">
        <v>46070</v>
      </c>
    </row>
    <row r="4757" spans="1:3" x14ac:dyDescent="0.25">
      <c r="A4757" t="s">
        <v>748</v>
      </c>
      <c r="B4757" t="s">
        <v>6962</v>
      </c>
      <c r="C4757" s="1">
        <v>46065</v>
      </c>
    </row>
    <row r="4758" spans="1:3" x14ac:dyDescent="0.25">
      <c r="A4758" t="s">
        <v>747</v>
      </c>
      <c r="B4758" t="s">
        <v>6962</v>
      </c>
      <c r="C4758" s="1">
        <v>46062</v>
      </c>
    </row>
    <row r="4759" spans="1:3" x14ac:dyDescent="0.25">
      <c r="A4759" t="s">
        <v>753</v>
      </c>
      <c r="B4759" t="s">
        <v>6962</v>
      </c>
      <c r="C4759" s="1">
        <v>46062</v>
      </c>
    </row>
    <row r="4760" spans="1:3" x14ac:dyDescent="0.25">
      <c r="A4760" t="s">
        <v>756</v>
      </c>
      <c r="B4760" t="s">
        <v>6962</v>
      </c>
      <c r="C4760" s="1">
        <v>46064</v>
      </c>
    </row>
    <row r="4761" spans="1:3" x14ac:dyDescent="0.25">
      <c r="A4761" t="s">
        <v>757</v>
      </c>
      <c r="B4761" t="s">
        <v>6962</v>
      </c>
      <c r="C4761" s="1">
        <v>46064</v>
      </c>
    </row>
    <row r="4762" spans="1:3" x14ac:dyDescent="0.25">
      <c r="A4762" t="s">
        <v>762</v>
      </c>
      <c r="B4762" t="s">
        <v>6962</v>
      </c>
      <c r="C4762" s="1">
        <v>46062</v>
      </c>
    </row>
    <row r="4763" spans="1:3" x14ac:dyDescent="0.25">
      <c r="A4763" t="s">
        <v>760</v>
      </c>
      <c r="B4763" t="s">
        <v>6962</v>
      </c>
      <c r="C4763" s="1">
        <v>46063</v>
      </c>
    </row>
    <row r="4764" spans="1:3" x14ac:dyDescent="0.25">
      <c r="A4764" t="s">
        <v>759</v>
      </c>
      <c r="B4764" t="s">
        <v>6962</v>
      </c>
      <c r="C4764" s="1">
        <v>46062</v>
      </c>
    </row>
    <row r="4765" spans="1:3" x14ac:dyDescent="0.25">
      <c r="A4765" t="s">
        <v>758</v>
      </c>
      <c r="B4765" t="s">
        <v>6962</v>
      </c>
      <c r="C4765" s="1">
        <v>46062</v>
      </c>
    </row>
    <row r="4766" spans="1:3" x14ac:dyDescent="0.25">
      <c r="A4766" t="s">
        <v>777</v>
      </c>
      <c r="B4766" t="s">
        <v>6962</v>
      </c>
      <c r="C4766" s="1">
        <v>46062</v>
      </c>
    </row>
    <row r="4767" spans="1:3" x14ac:dyDescent="0.25">
      <c r="A4767" t="s">
        <v>769</v>
      </c>
      <c r="B4767" t="s">
        <v>6962</v>
      </c>
      <c r="C4767" s="1">
        <v>46078</v>
      </c>
    </row>
    <row r="4768" spans="1:3" x14ac:dyDescent="0.25">
      <c r="A4768" t="s">
        <v>768</v>
      </c>
      <c r="B4768" t="s">
        <v>6962</v>
      </c>
      <c r="C4768" s="1">
        <v>46063</v>
      </c>
    </row>
    <row r="4769" spans="1:3" x14ac:dyDescent="0.25">
      <c r="A4769" t="s">
        <v>767</v>
      </c>
      <c r="B4769" t="s">
        <v>6962</v>
      </c>
      <c r="C4769" s="1">
        <v>46070</v>
      </c>
    </row>
    <row r="4770" spans="1:3" x14ac:dyDescent="0.25">
      <c r="A4770" t="s">
        <v>764</v>
      </c>
      <c r="B4770" t="s">
        <v>6962</v>
      </c>
      <c r="C4770" s="1">
        <v>46063</v>
      </c>
    </row>
    <row r="4771" spans="1:3" x14ac:dyDescent="0.25">
      <c r="A4771" t="s">
        <v>776</v>
      </c>
      <c r="B4771" t="s">
        <v>39</v>
      </c>
      <c r="C4771" s="1"/>
    </row>
    <row r="4772" spans="1:3" x14ac:dyDescent="0.25">
      <c r="A4772" t="s">
        <v>774</v>
      </c>
      <c r="B4772" t="s">
        <v>6962</v>
      </c>
      <c r="C4772" s="1">
        <v>46071</v>
      </c>
    </row>
    <row r="4773" spans="1:3" x14ac:dyDescent="0.25">
      <c r="A4773" t="s">
        <v>773</v>
      </c>
      <c r="B4773" t="s">
        <v>6962</v>
      </c>
      <c r="C4773" s="1">
        <v>46064</v>
      </c>
    </row>
    <row r="4774" spans="1:3" x14ac:dyDescent="0.25">
      <c r="A4774" t="s">
        <v>771</v>
      </c>
      <c r="B4774" t="s">
        <v>6962</v>
      </c>
      <c r="C4774" s="1">
        <v>46065</v>
      </c>
    </row>
    <row r="4775" spans="1:3" x14ac:dyDescent="0.25">
      <c r="A4775" t="s">
        <v>770</v>
      </c>
      <c r="B4775" t="s">
        <v>6962</v>
      </c>
      <c r="C4775" s="1">
        <v>46071</v>
      </c>
    </row>
    <row r="4776" spans="1:3" x14ac:dyDescent="0.25">
      <c r="A4776" t="s">
        <v>778</v>
      </c>
      <c r="B4776" t="s">
        <v>6962</v>
      </c>
      <c r="C4776" s="1">
        <v>46067</v>
      </c>
    </row>
    <row r="4777" spans="1:3" x14ac:dyDescent="0.25">
      <c r="A4777" t="s">
        <v>766</v>
      </c>
      <c r="B4777" t="s">
        <v>6962</v>
      </c>
      <c r="C4777" s="1">
        <v>46066</v>
      </c>
    </row>
    <row r="4778" spans="1:3" x14ac:dyDescent="0.25">
      <c r="A4778" t="s">
        <v>827</v>
      </c>
      <c r="B4778" t="s">
        <v>6962</v>
      </c>
      <c r="C4778" s="1">
        <v>46064</v>
      </c>
    </row>
    <row r="4779" spans="1:3" x14ac:dyDescent="0.25">
      <c r="A4779" t="s">
        <v>825</v>
      </c>
      <c r="B4779" t="s">
        <v>6962</v>
      </c>
      <c r="C4779" s="1">
        <v>46066</v>
      </c>
    </row>
    <row r="4780" spans="1:3" x14ac:dyDescent="0.25">
      <c r="A4780" t="s">
        <v>824</v>
      </c>
      <c r="B4780" t="s">
        <v>6962</v>
      </c>
      <c r="C4780" s="1">
        <v>46067</v>
      </c>
    </row>
    <row r="4781" spans="1:3" x14ac:dyDescent="0.25">
      <c r="A4781" t="s">
        <v>822</v>
      </c>
      <c r="B4781" t="s">
        <v>39</v>
      </c>
      <c r="C4781" s="1"/>
    </row>
    <row r="4782" spans="1:3" x14ac:dyDescent="0.25">
      <c r="A4782" t="s">
        <v>821</v>
      </c>
      <c r="B4782" t="s">
        <v>6962</v>
      </c>
      <c r="C4782" s="1">
        <v>46078</v>
      </c>
    </row>
    <row r="4783" spans="1:3" x14ac:dyDescent="0.25">
      <c r="A4783" t="s">
        <v>820</v>
      </c>
      <c r="B4783" t="s">
        <v>6962</v>
      </c>
      <c r="C4783" s="1">
        <v>46067</v>
      </c>
    </row>
    <row r="4784" spans="1:3" x14ac:dyDescent="0.25">
      <c r="A4784" t="s">
        <v>819</v>
      </c>
      <c r="B4784" t="s">
        <v>6962</v>
      </c>
      <c r="C4784" s="1">
        <v>46065</v>
      </c>
    </row>
    <row r="4785" spans="1:3" x14ac:dyDescent="0.25">
      <c r="A4785" t="s">
        <v>816</v>
      </c>
      <c r="B4785" t="s">
        <v>39</v>
      </c>
      <c r="C4785" s="1"/>
    </row>
    <row r="4786" spans="1:3" x14ac:dyDescent="0.25">
      <c r="A4786" t="s">
        <v>817</v>
      </c>
      <c r="B4786" t="s">
        <v>39</v>
      </c>
      <c r="C4786" s="1"/>
    </row>
    <row r="4787" spans="1:3" x14ac:dyDescent="0.25">
      <c r="A4787" t="s">
        <v>818</v>
      </c>
      <c r="B4787" t="s">
        <v>39</v>
      </c>
      <c r="C4787" s="1"/>
    </row>
    <row r="4788" spans="1:3" x14ac:dyDescent="0.25">
      <c r="A4788" t="s">
        <v>813</v>
      </c>
      <c r="B4788" t="s">
        <v>6962</v>
      </c>
      <c r="C4788" s="1">
        <v>46067</v>
      </c>
    </row>
    <row r="4789" spans="1:3" x14ac:dyDescent="0.25">
      <c r="A4789" t="s">
        <v>811</v>
      </c>
      <c r="B4789" t="s">
        <v>6962</v>
      </c>
      <c r="C4789" s="1">
        <v>46067</v>
      </c>
    </row>
    <row r="4790" spans="1:3" x14ac:dyDescent="0.25">
      <c r="A4790" t="s">
        <v>807</v>
      </c>
      <c r="B4790" t="s">
        <v>6962</v>
      </c>
      <c r="C4790" s="1">
        <v>46070</v>
      </c>
    </row>
    <row r="4791" spans="1:3" x14ac:dyDescent="0.25">
      <c r="A4791" t="s">
        <v>806</v>
      </c>
      <c r="B4791" t="s">
        <v>6962</v>
      </c>
      <c r="C4791" s="1">
        <v>46066</v>
      </c>
    </row>
    <row r="4792" spans="1:3" x14ac:dyDescent="0.25">
      <c r="A4792" t="s">
        <v>805</v>
      </c>
      <c r="B4792" t="s">
        <v>6962</v>
      </c>
      <c r="C4792" s="1">
        <v>46067</v>
      </c>
    </row>
    <row r="4793" spans="1:3" x14ac:dyDescent="0.25">
      <c r="A4793" t="s">
        <v>803</v>
      </c>
      <c r="B4793" t="s">
        <v>6962</v>
      </c>
      <c r="C4793" s="1">
        <v>46076</v>
      </c>
    </row>
    <row r="4794" spans="1:3" x14ac:dyDescent="0.25">
      <c r="A4794" t="s">
        <v>802</v>
      </c>
      <c r="B4794" t="s">
        <v>6962</v>
      </c>
      <c r="C4794" s="1">
        <v>46069</v>
      </c>
    </row>
    <row r="4795" spans="1:3" x14ac:dyDescent="0.25">
      <c r="A4795" t="s">
        <v>801</v>
      </c>
      <c r="B4795" t="s">
        <v>6962</v>
      </c>
      <c r="C4795" s="1">
        <v>46071</v>
      </c>
    </row>
    <row r="4796" spans="1:3" x14ac:dyDescent="0.25">
      <c r="A4796" t="s">
        <v>800</v>
      </c>
      <c r="B4796" t="s">
        <v>6962</v>
      </c>
      <c r="C4796" s="1">
        <v>46070</v>
      </c>
    </row>
    <row r="4797" spans="1:3" x14ac:dyDescent="0.25">
      <c r="A4797" t="s">
        <v>799</v>
      </c>
      <c r="B4797" t="s">
        <v>6962</v>
      </c>
      <c r="C4797" s="1">
        <v>46069</v>
      </c>
    </row>
    <row r="4798" spans="1:3" x14ac:dyDescent="0.25">
      <c r="A4798" t="s">
        <v>797</v>
      </c>
      <c r="B4798" t="s">
        <v>6962</v>
      </c>
      <c r="C4798" s="1">
        <v>46080</v>
      </c>
    </row>
    <row r="4799" spans="1:3" x14ac:dyDescent="0.25">
      <c r="A4799" t="s">
        <v>796</v>
      </c>
      <c r="B4799" t="s">
        <v>6962</v>
      </c>
      <c r="C4799" s="1">
        <v>46074</v>
      </c>
    </row>
    <row r="4800" spans="1:3" x14ac:dyDescent="0.25">
      <c r="A4800" t="s">
        <v>792</v>
      </c>
      <c r="B4800" t="s">
        <v>6963</v>
      </c>
      <c r="C4800" s="1"/>
    </row>
    <row r="4801" spans="1:3" x14ac:dyDescent="0.25">
      <c r="A4801" t="s">
        <v>791</v>
      </c>
      <c r="B4801" t="s">
        <v>6962</v>
      </c>
      <c r="C4801" s="1">
        <v>46069</v>
      </c>
    </row>
    <row r="4802" spans="1:3" x14ac:dyDescent="0.25">
      <c r="A4802" t="s">
        <v>788</v>
      </c>
      <c r="B4802" t="s">
        <v>6962</v>
      </c>
      <c r="C4802" s="1">
        <v>46067</v>
      </c>
    </row>
    <row r="4803" spans="1:3" x14ac:dyDescent="0.25">
      <c r="A4803" t="s">
        <v>789</v>
      </c>
      <c r="B4803" t="s">
        <v>6962</v>
      </c>
      <c r="C4803" s="1">
        <v>46067</v>
      </c>
    </row>
    <row r="4804" spans="1:3" x14ac:dyDescent="0.25">
      <c r="A4804" t="s">
        <v>787</v>
      </c>
      <c r="B4804" t="s">
        <v>39</v>
      </c>
      <c r="C4804" s="1"/>
    </row>
    <row r="4805" spans="1:3" x14ac:dyDescent="0.25">
      <c r="A4805" t="s">
        <v>787</v>
      </c>
      <c r="B4805" t="s">
        <v>39</v>
      </c>
      <c r="C4805" s="1"/>
    </row>
    <row r="4806" spans="1:3" x14ac:dyDescent="0.25">
      <c r="A4806" t="s">
        <v>786</v>
      </c>
      <c r="B4806" t="s">
        <v>6962</v>
      </c>
      <c r="C4806" s="1">
        <v>46069</v>
      </c>
    </row>
    <row r="4807" spans="1:3" x14ac:dyDescent="0.25">
      <c r="A4807" t="s">
        <v>785</v>
      </c>
      <c r="B4807" t="s">
        <v>6962</v>
      </c>
      <c r="C4807" s="1">
        <v>46069</v>
      </c>
    </row>
    <row r="4808" spans="1:3" x14ac:dyDescent="0.25">
      <c r="A4808" t="s">
        <v>783</v>
      </c>
      <c r="B4808" t="s">
        <v>6962</v>
      </c>
      <c r="C4808" s="1">
        <v>46071</v>
      </c>
    </row>
    <row r="4809" spans="1:3" x14ac:dyDescent="0.25">
      <c r="A4809" t="s">
        <v>782</v>
      </c>
      <c r="B4809" t="s">
        <v>6962</v>
      </c>
      <c r="C4809" s="1">
        <v>46070</v>
      </c>
    </row>
    <row r="4810" spans="1:3" x14ac:dyDescent="0.25">
      <c r="A4810" t="s">
        <v>780</v>
      </c>
      <c r="B4810" t="s">
        <v>6962</v>
      </c>
      <c r="C4810" s="1">
        <v>46070</v>
      </c>
    </row>
    <row r="4811" spans="1:3" x14ac:dyDescent="0.25">
      <c r="A4811" t="s">
        <v>847</v>
      </c>
      <c r="B4811" t="s">
        <v>6962</v>
      </c>
      <c r="C4811" s="1">
        <v>46074</v>
      </c>
    </row>
    <row r="4812" spans="1:3" x14ac:dyDescent="0.25">
      <c r="A4812" t="s">
        <v>847</v>
      </c>
      <c r="B4812" t="s">
        <v>6962</v>
      </c>
      <c r="C4812" s="1">
        <v>46074</v>
      </c>
    </row>
    <row r="4813" spans="1:3" x14ac:dyDescent="0.25">
      <c r="A4813" t="s">
        <v>845</v>
      </c>
      <c r="B4813" t="s">
        <v>6962</v>
      </c>
      <c r="C4813" s="1">
        <v>46071</v>
      </c>
    </row>
    <row r="4814" spans="1:3" x14ac:dyDescent="0.25">
      <c r="A4814" t="s">
        <v>842</v>
      </c>
      <c r="B4814" t="s">
        <v>6962</v>
      </c>
      <c r="C4814" s="1">
        <v>46070</v>
      </c>
    </row>
    <row r="4815" spans="1:3" x14ac:dyDescent="0.25">
      <c r="A4815" t="s">
        <v>838</v>
      </c>
      <c r="B4815" t="s">
        <v>6962</v>
      </c>
      <c r="C4815" s="1">
        <v>46074</v>
      </c>
    </row>
    <row r="4816" spans="1:3" x14ac:dyDescent="0.25">
      <c r="A4816" t="s">
        <v>837</v>
      </c>
      <c r="B4816" t="s">
        <v>6962</v>
      </c>
      <c r="C4816" s="1">
        <v>46073</v>
      </c>
    </row>
    <row r="4817" spans="1:3" x14ac:dyDescent="0.25">
      <c r="A4817" t="s">
        <v>836</v>
      </c>
      <c r="B4817" t="s">
        <v>6962</v>
      </c>
      <c r="C4817" s="1">
        <v>46072</v>
      </c>
    </row>
    <row r="4818" spans="1:3" x14ac:dyDescent="0.25">
      <c r="A4818" t="s">
        <v>834</v>
      </c>
      <c r="B4818" t="s">
        <v>6962</v>
      </c>
      <c r="C4818" s="1">
        <v>46076</v>
      </c>
    </row>
    <row r="4819" spans="1:3" x14ac:dyDescent="0.25">
      <c r="A4819" t="s">
        <v>833</v>
      </c>
      <c r="B4819" t="s">
        <v>6962</v>
      </c>
      <c r="C4819" s="1">
        <v>46071</v>
      </c>
    </row>
    <row r="4820" spans="1:3" x14ac:dyDescent="0.25">
      <c r="A4820" t="s">
        <v>832</v>
      </c>
      <c r="B4820" t="s">
        <v>6962</v>
      </c>
      <c r="C4820" s="1">
        <v>46074</v>
      </c>
    </row>
    <row r="4821" spans="1:3" x14ac:dyDescent="0.25">
      <c r="A4821" t="s">
        <v>831</v>
      </c>
      <c r="B4821" t="s">
        <v>6962</v>
      </c>
      <c r="C4821" s="1">
        <v>46076</v>
      </c>
    </row>
    <row r="4822" spans="1:3" x14ac:dyDescent="0.25">
      <c r="A4822" t="s">
        <v>830</v>
      </c>
      <c r="B4822" t="s">
        <v>6962</v>
      </c>
      <c r="C4822" s="1">
        <v>46085</v>
      </c>
    </row>
    <row r="4823" spans="1:3" x14ac:dyDescent="0.25">
      <c r="A4823" t="s">
        <v>830</v>
      </c>
      <c r="B4823" t="s">
        <v>6962</v>
      </c>
      <c r="C4823" s="1">
        <v>46085</v>
      </c>
    </row>
    <row r="4824" spans="1:3" x14ac:dyDescent="0.25">
      <c r="A4824" t="s">
        <v>872</v>
      </c>
      <c r="B4824" t="s">
        <v>6962</v>
      </c>
      <c r="C4824" s="1">
        <v>46071</v>
      </c>
    </row>
    <row r="4825" spans="1:3" x14ac:dyDescent="0.25">
      <c r="A4825" t="s">
        <v>871</v>
      </c>
      <c r="B4825" t="s">
        <v>6962</v>
      </c>
      <c r="C4825" s="1">
        <v>46076</v>
      </c>
    </row>
    <row r="4826" spans="1:3" x14ac:dyDescent="0.25">
      <c r="A4826" t="s">
        <v>870</v>
      </c>
      <c r="B4826" t="s">
        <v>6962</v>
      </c>
      <c r="C4826" s="1">
        <v>46076</v>
      </c>
    </row>
    <row r="4827" spans="1:3" x14ac:dyDescent="0.25">
      <c r="A4827" t="s">
        <v>869</v>
      </c>
      <c r="B4827" t="s">
        <v>39</v>
      </c>
      <c r="C4827" s="1"/>
    </row>
    <row r="4828" spans="1:3" x14ac:dyDescent="0.25">
      <c r="A4828" t="s">
        <v>867</v>
      </c>
      <c r="B4828" t="s">
        <v>6962</v>
      </c>
      <c r="C4828" s="1">
        <v>46073</v>
      </c>
    </row>
    <row r="4829" spans="1:3" x14ac:dyDescent="0.25">
      <c r="A4829" t="s">
        <v>866</v>
      </c>
      <c r="B4829" t="s">
        <v>6962</v>
      </c>
      <c r="C4829" s="1">
        <v>46079</v>
      </c>
    </row>
    <row r="4830" spans="1:3" x14ac:dyDescent="0.25">
      <c r="A4830" t="s">
        <v>864</v>
      </c>
      <c r="B4830" t="s">
        <v>6962</v>
      </c>
      <c r="C4830" s="1">
        <v>46076</v>
      </c>
    </row>
    <row r="4831" spans="1:3" x14ac:dyDescent="0.25">
      <c r="A4831" t="s">
        <v>863</v>
      </c>
      <c r="B4831" t="s">
        <v>6962</v>
      </c>
      <c r="C4831" s="1">
        <v>46074</v>
      </c>
    </row>
    <row r="4832" spans="1:3" x14ac:dyDescent="0.25">
      <c r="A4832" t="s">
        <v>861</v>
      </c>
      <c r="B4832" t="s">
        <v>6962</v>
      </c>
      <c r="C4832" s="1">
        <v>46076</v>
      </c>
    </row>
    <row r="4833" spans="1:3" x14ac:dyDescent="0.25">
      <c r="A4833" t="s">
        <v>860</v>
      </c>
      <c r="B4833" t="s">
        <v>6962</v>
      </c>
      <c r="C4833" s="1">
        <v>46073</v>
      </c>
    </row>
    <row r="4834" spans="1:3" x14ac:dyDescent="0.25">
      <c r="A4834" t="s">
        <v>859</v>
      </c>
      <c r="B4834" t="s">
        <v>6962</v>
      </c>
      <c r="C4834" s="1">
        <v>46076</v>
      </c>
    </row>
    <row r="4835" spans="1:3" x14ac:dyDescent="0.25">
      <c r="A4835" t="s">
        <v>858</v>
      </c>
      <c r="B4835" t="s">
        <v>6962</v>
      </c>
      <c r="C4835" s="1">
        <v>46080</v>
      </c>
    </row>
    <row r="4836" spans="1:3" x14ac:dyDescent="0.25">
      <c r="A4836" t="s">
        <v>857</v>
      </c>
      <c r="B4836" t="s">
        <v>6962</v>
      </c>
      <c r="C4836" s="1">
        <v>46076</v>
      </c>
    </row>
    <row r="4837" spans="1:3" x14ac:dyDescent="0.25">
      <c r="A4837" t="s">
        <v>856</v>
      </c>
      <c r="B4837" t="s">
        <v>39</v>
      </c>
      <c r="C4837" s="1"/>
    </row>
    <row r="4838" spans="1:3" x14ac:dyDescent="0.25">
      <c r="A4838" t="s">
        <v>855</v>
      </c>
      <c r="B4838" t="s">
        <v>39</v>
      </c>
      <c r="C4838" s="1"/>
    </row>
    <row r="4839" spans="1:3" x14ac:dyDescent="0.25">
      <c r="A4839" t="s">
        <v>854</v>
      </c>
      <c r="B4839" t="s">
        <v>6962</v>
      </c>
      <c r="C4839" s="1">
        <v>46076</v>
      </c>
    </row>
    <row r="4840" spans="1:3" x14ac:dyDescent="0.25">
      <c r="A4840" t="s">
        <v>852</v>
      </c>
      <c r="B4840" t="s">
        <v>6962</v>
      </c>
      <c r="C4840" s="1">
        <v>46078</v>
      </c>
    </row>
    <row r="4841" spans="1:3" x14ac:dyDescent="0.25">
      <c r="A4841" t="s">
        <v>849</v>
      </c>
      <c r="B4841" t="s">
        <v>6962</v>
      </c>
      <c r="C4841" s="1">
        <v>46083</v>
      </c>
    </row>
    <row r="4842" spans="1:3" x14ac:dyDescent="0.25">
      <c r="A4842" t="s">
        <v>848</v>
      </c>
      <c r="B4842" t="s">
        <v>6962</v>
      </c>
      <c r="C4842" s="1">
        <v>46076</v>
      </c>
    </row>
    <row r="4843" spans="1:3" x14ac:dyDescent="0.25">
      <c r="A4843" t="s">
        <v>848</v>
      </c>
      <c r="B4843" t="s">
        <v>6963</v>
      </c>
      <c r="C4843" s="1"/>
    </row>
    <row r="4844" spans="1:3" x14ac:dyDescent="0.25">
      <c r="A4844" t="s">
        <v>848</v>
      </c>
      <c r="B4844" t="s">
        <v>6962</v>
      </c>
      <c r="C4844" s="1">
        <v>46073</v>
      </c>
    </row>
    <row r="4845" spans="1:3" x14ac:dyDescent="0.25">
      <c r="A4845" t="s">
        <v>880</v>
      </c>
      <c r="B4845" t="s">
        <v>6962</v>
      </c>
      <c r="C4845" s="1">
        <v>46077</v>
      </c>
    </row>
    <row r="4846" spans="1:3" x14ac:dyDescent="0.25">
      <c r="A4846" t="s">
        <v>879</v>
      </c>
      <c r="B4846" t="s">
        <v>6962</v>
      </c>
      <c r="C4846" s="1">
        <v>46077</v>
      </c>
    </row>
    <row r="4847" spans="1:3" x14ac:dyDescent="0.25">
      <c r="A4847" t="s">
        <v>877</v>
      </c>
      <c r="B4847" t="s">
        <v>6962</v>
      </c>
      <c r="C4847" s="1">
        <v>46081</v>
      </c>
    </row>
    <row r="4848" spans="1:3" x14ac:dyDescent="0.25">
      <c r="A4848" t="s">
        <v>875</v>
      </c>
      <c r="B4848" t="s">
        <v>39</v>
      </c>
      <c r="C4848" s="1"/>
    </row>
    <row r="4849" spans="1:3" x14ac:dyDescent="0.25">
      <c r="A4849" t="s">
        <v>874</v>
      </c>
      <c r="B4849" t="s">
        <v>6962</v>
      </c>
      <c r="C4849" s="1">
        <v>46074</v>
      </c>
    </row>
    <row r="4850" spans="1:3" x14ac:dyDescent="0.25">
      <c r="A4850" t="s">
        <v>873</v>
      </c>
      <c r="B4850" t="s">
        <v>6962</v>
      </c>
      <c r="C4850" s="1">
        <v>46074</v>
      </c>
    </row>
    <row r="4851" spans="1:3" x14ac:dyDescent="0.25">
      <c r="A4851" t="s">
        <v>889</v>
      </c>
      <c r="B4851" t="s">
        <v>6962</v>
      </c>
      <c r="C4851" s="1">
        <v>46077</v>
      </c>
    </row>
    <row r="4852" spans="1:3" x14ac:dyDescent="0.25">
      <c r="A4852" t="s">
        <v>888</v>
      </c>
      <c r="B4852" t="s">
        <v>6962</v>
      </c>
      <c r="C4852" s="1">
        <v>46080</v>
      </c>
    </row>
    <row r="4853" spans="1:3" x14ac:dyDescent="0.25">
      <c r="A4853" t="s">
        <v>887</v>
      </c>
      <c r="B4853" t="s">
        <v>6962</v>
      </c>
      <c r="C4853" s="1">
        <v>46083</v>
      </c>
    </row>
    <row r="4854" spans="1:3" x14ac:dyDescent="0.25">
      <c r="A4854" t="s">
        <v>886</v>
      </c>
      <c r="B4854" t="s">
        <v>6962</v>
      </c>
      <c r="C4854" s="1">
        <v>46076</v>
      </c>
    </row>
    <row r="4855" spans="1:3" x14ac:dyDescent="0.25">
      <c r="A4855" t="s">
        <v>885</v>
      </c>
      <c r="B4855" t="s">
        <v>6962</v>
      </c>
      <c r="C4855" s="1">
        <v>46078</v>
      </c>
    </row>
    <row r="4856" spans="1:3" x14ac:dyDescent="0.25">
      <c r="A4856" t="s">
        <v>909</v>
      </c>
      <c r="B4856" t="s">
        <v>6962</v>
      </c>
      <c r="C4856" s="1">
        <v>46083</v>
      </c>
    </row>
    <row r="4857" spans="1:3" x14ac:dyDescent="0.25">
      <c r="A4857" t="s">
        <v>908</v>
      </c>
      <c r="B4857" t="s">
        <v>6962</v>
      </c>
      <c r="C4857" s="1">
        <v>46074</v>
      </c>
    </row>
    <row r="4858" spans="1:3" x14ac:dyDescent="0.25">
      <c r="A4858" t="s">
        <v>907</v>
      </c>
      <c r="B4858" t="s">
        <v>39</v>
      </c>
      <c r="C4858" s="1"/>
    </row>
    <row r="4859" spans="1:3" x14ac:dyDescent="0.25">
      <c r="A4859" t="s">
        <v>904</v>
      </c>
      <c r="B4859" t="s">
        <v>6962</v>
      </c>
      <c r="C4859" s="1">
        <v>46074</v>
      </c>
    </row>
    <row r="4860" spans="1:3" x14ac:dyDescent="0.25">
      <c r="A4860" t="s">
        <v>904</v>
      </c>
      <c r="B4860" t="s">
        <v>6962</v>
      </c>
      <c r="C4860" s="1">
        <v>46077</v>
      </c>
    </row>
    <row r="4861" spans="1:3" x14ac:dyDescent="0.25">
      <c r="A4861" t="s">
        <v>903</v>
      </c>
      <c r="B4861" t="s">
        <v>39</v>
      </c>
      <c r="C4861" s="1"/>
    </row>
    <row r="4862" spans="1:3" x14ac:dyDescent="0.25">
      <c r="A4862" t="s">
        <v>901</v>
      </c>
      <c r="B4862" t="s">
        <v>6962</v>
      </c>
      <c r="C4862" s="1">
        <v>46078</v>
      </c>
    </row>
    <row r="4863" spans="1:3" x14ac:dyDescent="0.25">
      <c r="A4863" t="s">
        <v>898</v>
      </c>
      <c r="B4863" t="s">
        <v>6962</v>
      </c>
      <c r="C4863" s="1">
        <v>46080</v>
      </c>
    </row>
    <row r="4864" spans="1:3" x14ac:dyDescent="0.25">
      <c r="A4864" t="s">
        <v>898</v>
      </c>
      <c r="B4864" t="s">
        <v>6962</v>
      </c>
      <c r="C4864" s="1">
        <v>46080</v>
      </c>
    </row>
    <row r="4865" spans="1:3" x14ac:dyDescent="0.25">
      <c r="A4865" t="s">
        <v>896</v>
      </c>
      <c r="B4865" t="s">
        <v>6962</v>
      </c>
      <c r="C4865" s="1">
        <v>46076</v>
      </c>
    </row>
    <row r="4866" spans="1:3" x14ac:dyDescent="0.25">
      <c r="A4866" t="s">
        <v>895</v>
      </c>
      <c r="B4866" t="s">
        <v>6962</v>
      </c>
      <c r="C4866" s="1">
        <v>46077</v>
      </c>
    </row>
    <row r="4867" spans="1:3" x14ac:dyDescent="0.25">
      <c r="A4867" t="s">
        <v>893</v>
      </c>
      <c r="B4867" t="s">
        <v>6962</v>
      </c>
      <c r="C4867" s="1">
        <v>46077</v>
      </c>
    </row>
    <row r="4868" spans="1:3" x14ac:dyDescent="0.25">
      <c r="A4868" t="s">
        <v>892</v>
      </c>
      <c r="B4868" t="s">
        <v>6962</v>
      </c>
      <c r="C4868" s="1">
        <v>46077</v>
      </c>
    </row>
    <row r="4869" spans="1:3" x14ac:dyDescent="0.25">
      <c r="A4869" t="s">
        <v>891</v>
      </c>
      <c r="B4869" t="s">
        <v>6962</v>
      </c>
      <c r="C4869" s="1">
        <v>46077</v>
      </c>
    </row>
    <row r="4870" spans="1:3" x14ac:dyDescent="0.25">
      <c r="A4870" t="s">
        <v>912</v>
      </c>
      <c r="B4870" t="s">
        <v>6962</v>
      </c>
      <c r="C4870" s="1">
        <v>46088</v>
      </c>
    </row>
    <row r="4871" spans="1:3" x14ac:dyDescent="0.25">
      <c r="A4871" t="s">
        <v>911</v>
      </c>
      <c r="B4871" t="s">
        <v>6962</v>
      </c>
      <c r="C4871" s="1">
        <v>46083</v>
      </c>
    </row>
    <row r="4872" spans="1:3" x14ac:dyDescent="0.25">
      <c r="A4872" t="s">
        <v>910</v>
      </c>
      <c r="B4872" t="s">
        <v>39</v>
      </c>
      <c r="C4872" s="1"/>
    </row>
    <row r="4873" spans="1:3" x14ac:dyDescent="0.25">
      <c r="A4873" t="s">
        <v>910</v>
      </c>
      <c r="B4873" t="s">
        <v>39</v>
      </c>
      <c r="C4873" s="1"/>
    </row>
    <row r="4874" spans="1:3" x14ac:dyDescent="0.25">
      <c r="A4874" t="s">
        <v>927</v>
      </c>
      <c r="B4874" t="s">
        <v>6962</v>
      </c>
      <c r="C4874" s="1">
        <v>46077</v>
      </c>
    </row>
    <row r="4875" spans="1:3" x14ac:dyDescent="0.25">
      <c r="A4875" t="s">
        <v>926</v>
      </c>
      <c r="B4875" t="s">
        <v>6962</v>
      </c>
      <c r="C4875" s="1">
        <v>46080</v>
      </c>
    </row>
    <row r="4876" spans="1:3" x14ac:dyDescent="0.25">
      <c r="A4876" t="s">
        <v>925</v>
      </c>
      <c r="B4876" t="s">
        <v>6962</v>
      </c>
      <c r="C4876" s="1">
        <v>46083</v>
      </c>
    </row>
    <row r="4877" spans="1:3" x14ac:dyDescent="0.25">
      <c r="A4877" t="s">
        <v>923</v>
      </c>
      <c r="B4877" t="s">
        <v>6962</v>
      </c>
      <c r="C4877" s="1">
        <v>46083</v>
      </c>
    </row>
    <row r="4878" spans="1:3" x14ac:dyDescent="0.25">
      <c r="A4878" t="s">
        <v>923</v>
      </c>
      <c r="B4878" t="s">
        <v>6962</v>
      </c>
      <c r="C4878" s="1">
        <v>46079</v>
      </c>
    </row>
    <row r="4879" spans="1:3" x14ac:dyDescent="0.25">
      <c r="A4879" t="s">
        <v>923</v>
      </c>
      <c r="B4879" t="s">
        <v>6962</v>
      </c>
      <c r="C4879" s="1">
        <v>46081</v>
      </c>
    </row>
    <row r="4880" spans="1:3" x14ac:dyDescent="0.25">
      <c r="A4880" t="s">
        <v>923</v>
      </c>
      <c r="B4880" t="s">
        <v>6962</v>
      </c>
      <c r="C4880" s="1">
        <v>46079</v>
      </c>
    </row>
    <row r="4881" spans="1:3" x14ac:dyDescent="0.25">
      <c r="A4881" t="s">
        <v>923</v>
      </c>
      <c r="B4881" t="s">
        <v>6962</v>
      </c>
      <c r="C4881" s="1">
        <v>46079</v>
      </c>
    </row>
    <row r="4882" spans="1:3" x14ac:dyDescent="0.25">
      <c r="A4882" t="s">
        <v>921</v>
      </c>
      <c r="B4882" t="s">
        <v>6962</v>
      </c>
      <c r="C4882" s="1">
        <v>46078</v>
      </c>
    </row>
    <row r="4883" spans="1:3" x14ac:dyDescent="0.25">
      <c r="A4883" t="s">
        <v>920</v>
      </c>
      <c r="B4883" t="s">
        <v>6962</v>
      </c>
      <c r="C4883" s="1">
        <v>46083</v>
      </c>
    </row>
    <row r="4884" spans="1:3" x14ac:dyDescent="0.25">
      <c r="A4884" t="s">
        <v>918</v>
      </c>
      <c r="B4884" t="s">
        <v>6962</v>
      </c>
      <c r="C4884" s="1">
        <v>46077</v>
      </c>
    </row>
    <row r="4885" spans="1:3" x14ac:dyDescent="0.25">
      <c r="A4885" t="s">
        <v>917</v>
      </c>
      <c r="B4885" t="s">
        <v>6962</v>
      </c>
      <c r="C4885" s="1">
        <v>46081</v>
      </c>
    </row>
    <row r="4886" spans="1:3" x14ac:dyDescent="0.25">
      <c r="A4886" t="s">
        <v>916</v>
      </c>
      <c r="B4886" t="s">
        <v>6962</v>
      </c>
      <c r="C4886" s="1">
        <v>46081</v>
      </c>
    </row>
    <row r="4887" spans="1:3" x14ac:dyDescent="0.25">
      <c r="A4887" t="s">
        <v>915</v>
      </c>
      <c r="B4887" t="s">
        <v>6962</v>
      </c>
      <c r="C4887" s="1">
        <v>46083</v>
      </c>
    </row>
    <row r="4888" spans="1:3" x14ac:dyDescent="0.25">
      <c r="A4888" t="s">
        <v>913</v>
      </c>
      <c r="B4888" t="s">
        <v>6962</v>
      </c>
      <c r="C4888" s="1">
        <v>46079</v>
      </c>
    </row>
    <row r="4889" spans="1:3" x14ac:dyDescent="0.25">
      <c r="A4889" t="s">
        <v>930</v>
      </c>
      <c r="B4889" t="s">
        <v>6962</v>
      </c>
      <c r="C4889" s="1">
        <v>46085</v>
      </c>
    </row>
    <row r="4890" spans="1:3" x14ac:dyDescent="0.25">
      <c r="A4890" t="s">
        <v>933</v>
      </c>
      <c r="B4890" t="s">
        <v>6962</v>
      </c>
      <c r="C4890" s="1"/>
    </row>
    <row r="4891" spans="1:3" x14ac:dyDescent="0.25">
      <c r="A4891" t="s">
        <v>929</v>
      </c>
      <c r="B4891" t="s">
        <v>6962</v>
      </c>
      <c r="C4891" s="1">
        <v>46079</v>
      </c>
    </row>
    <row r="4892" spans="1:3" x14ac:dyDescent="0.25">
      <c r="A4892" t="s">
        <v>928</v>
      </c>
      <c r="B4892" t="s">
        <v>6962</v>
      </c>
      <c r="C4892" s="1">
        <v>46081</v>
      </c>
    </row>
    <row r="4893" spans="1:3" x14ac:dyDescent="0.25">
      <c r="A4893" t="s">
        <v>936</v>
      </c>
      <c r="B4893" t="s">
        <v>39</v>
      </c>
      <c r="C4893" s="1"/>
    </row>
    <row r="4894" spans="1:3" x14ac:dyDescent="0.25">
      <c r="A4894" t="s">
        <v>935</v>
      </c>
      <c r="B4894" t="s">
        <v>6962</v>
      </c>
      <c r="C4894" s="1">
        <v>46086</v>
      </c>
    </row>
    <row r="4895" spans="1:3" x14ac:dyDescent="0.25">
      <c r="A4895" t="s">
        <v>6955</v>
      </c>
      <c r="B4895" t="s">
        <v>6963</v>
      </c>
      <c r="C4895" s="1"/>
    </row>
    <row r="4896" spans="1:3" x14ac:dyDescent="0.25">
      <c r="A4896" t="s">
        <v>938</v>
      </c>
      <c r="B4896" t="s">
        <v>6962</v>
      </c>
      <c r="C4896" s="1">
        <v>46079</v>
      </c>
    </row>
    <row r="4897" spans="1:3" x14ac:dyDescent="0.25">
      <c r="A4897" t="s">
        <v>939</v>
      </c>
      <c r="B4897" t="s">
        <v>6962</v>
      </c>
      <c r="C4897" s="1">
        <v>46085</v>
      </c>
    </row>
    <row r="4898" spans="1:3" x14ac:dyDescent="0.25">
      <c r="A4898" t="s">
        <v>993</v>
      </c>
      <c r="B4898" t="s">
        <v>6962</v>
      </c>
      <c r="C4898" s="1">
        <v>46083</v>
      </c>
    </row>
    <row r="4899" spans="1:3" x14ac:dyDescent="0.25">
      <c r="A4899" t="s">
        <v>992</v>
      </c>
      <c r="B4899" t="s">
        <v>6962</v>
      </c>
      <c r="C4899" s="1">
        <v>46079</v>
      </c>
    </row>
    <row r="4900" spans="1:3" x14ac:dyDescent="0.25">
      <c r="A4900" t="s">
        <v>990</v>
      </c>
      <c r="B4900" t="s">
        <v>39</v>
      </c>
      <c r="C4900" s="1"/>
    </row>
    <row r="4901" spans="1:3" x14ac:dyDescent="0.25">
      <c r="A4901" t="s">
        <v>989</v>
      </c>
      <c r="B4901" t="s">
        <v>6962</v>
      </c>
      <c r="C4901" s="1">
        <v>46083</v>
      </c>
    </row>
    <row r="4902" spans="1:3" x14ac:dyDescent="0.25">
      <c r="A4902" t="s">
        <v>988</v>
      </c>
      <c r="B4902" t="s">
        <v>6962</v>
      </c>
      <c r="C4902" s="1">
        <v>46088</v>
      </c>
    </row>
    <row r="4903" spans="1:3" x14ac:dyDescent="0.25">
      <c r="A4903" t="s">
        <v>994</v>
      </c>
      <c r="B4903" t="s">
        <v>6962</v>
      </c>
      <c r="C4903" s="1">
        <v>46081</v>
      </c>
    </row>
    <row r="4904" spans="1:3" x14ac:dyDescent="0.25">
      <c r="A4904" t="s">
        <v>984</v>
      </c>
      <c r="B4904" t="s">
        <v>6962</v>
      </c>
      <c r="C4904" s="1">
        <v>46085</v>
      </c>
    </row>
    <row r="4905" spans="1:3" x14ac:dyDescent="0.25">
      <c r="A4905" t="s">
        <v>979</v>
      </c>
      <c r="B4905" t="s">
        <v>39</v>
      </c>
      <c r="C4905" s="1"/>
    </row>
    <row r="4906" spans="1:3" x14ac:dyDescent="0.25">
      <c r="A4906" t="s">
        <v>977</v>
      </c>
      <c r="B4906" t="s">
        <v>39</v>
      </c>
      <c r="C4906" s="1"/>
    </row>
    <row r="4907" spans="1:3" x14ac:dyDescent="0.25">
      <c r="A4907" t="s">
        <v>976</v>
      </c>
      <c r="B4907" t="s">
        <v>6962</v>
      </c>
      <c r="C4907" s="1">
        <v>46085</v>
      </c>
    </row>
    <row r="4908" spans="1:3" x14ac:dyDescent="0.25">
      <c r="A4908" t="s">
        <v>975</v>
      </c>
      <c r="B4908" t="s">
        <v>6962</v>
      </c>
      <c r="C4908" s="1">
        <v>46087</v>
      </c>
    </row>
    <row r="4909" spans="1:3" x14ac:dyDescent="0.25">
      <c r="A4909" t="s">
        <v>971</v>
      </c>
      <c r="B4909" t="s">
        <v>6962</v>
      </c>
      <c r="C4909" s="1">
        <v>46083</v>
      </c>
    </row>
    <row r="4910" spans="1:3" x14ac:dyDescent="0.25">
      <c r="A4910" t="s">
        <v>970</v>
      </c>
      <c r="B4910" t="s">
        <v>6962</v>
      </c>
      <c r="C4910" s="1">
        <v>46085</v>
      </c>
    </row>
    <row r="4911" spans="1:3" x14ac:dyDescent="0.25">
      <c r="A4911" t="s">
        <v>969</v>
      </c>
      <c r="B4911" t="s">
        <v>6962</v>
      </c>
      <c r="C4911" s="1">
        <v>46085</v>
      </c>
    </row>
    <row r="4912" spans="1:3" x14ac:dyDescent="0.25">
      <c r="A4912" t="s">
        <v>965</v>
      </c>
      <c r="B4912" t="s">
        <v>6962</v>
      </c>
      <c r="C4912" s="1">
        <v>46083</v>
      </c>
    </row>
    <row r="4913" spans="1:3" x14ac:dyDescent="0.25">
      <c r="A4913" t="s">
        <v>963</v>
      </c>
      <c r="B4913" t="s">
        <v>6962</v>
      </c>
      <c r="C4913" s="1">
        <v>46087</v>
      </c>
    </row>
    <row r="4914" spans="1:3" x14ac:dyDescent="0.25">
      <c r="A4914" t="s">
        <v>962</v>
      </c>
      <c r="B4914" t="s">
        <v>6962</v>
      </c>
      <c r="C4914" s="1">
        <v>46085</v>
      </c>
    </row>
    <row r="4915" spans="1:3" x14ac:dyDescent="0.25">
      <c r="A4915" t="s">
        <v>961</v>
      </c>
      <c r="B4915" t="s">
        <v>39</v>
      </c>
      <c r="C4915" s="1"/>
    </row>
    <row r="4916" spans="1:3" x14ac:dyDescent="0.25">
      <c r="A4916" t="s">
        <v>960</v>
      </c>
      <c r="B4916" t="s">
        <v>39</v>
      </c>
      <c r="C4916" s="1"/>
    </row>
    <row r="4917" spans="1:3" x14ac:dyDescent="0.25">
      <c r="A4917" t="s">
        <v>959</v>
      </c>
      <c r="B4917" t="s">
        <v>6962</v>
      </c>
      <c r="C4917" s="1">
        <v>46085</v>
      </c>
    </row>
    <row r="4918" spans="1:3" x14ac:dyDescent="0.25">
      <c r="A4918" t="s">
        <v>958</v>
      </c>
      <c r="B4918" t="s">
        <v>6962</v>
      </c>
      <c r="C4918" s="1">
        <v>46085</v>
      </c>
    </row>
    <row r="4919" spans="1:3" x14ac:dyDescent="0.25">
      <c r="A4919" t="s">
        <v>957</v>
      </c>
      <c r="B4919" t="s">
        <v>6962</v>
      </c>
      <c r="C4919" s="1">
        <v>46088</v>
      </c>
    </row>
    <row r="4920" spans="1:3" x14ac:dyDescent="0.25">
      <c r="A4920" t="s">
        <v>957</v>
      </c>
      <c r="B4920" t="s">
        <v>6962</v>
      </c>
      <c r="C4920" s="1">
        <v>46088</v>
      </c>
    </row>
    <row r="4921" spans="1:3" x14ac:dyDescent="0.25">
      <c r="A4921" t="s">
        <v>956</v>
      </c>
      <c r="B4921" t="s">
        <v>6962</v>
      </c>
      <c r="C4921" s="1">
        <v>46087</v>
      </c>
    </row>
    <row r="4922" spans="1:3" x14ac:dyDescent="0.25">
      <c r="A4922" t="s">
        <v>955</v>
      </c>
      <c r="B4922" t="s">
        <v>6962</v>
      </c>
      <c r="C4922" s="1">
        <v>46086</v>
      </c>
    </row>
    <row r="4923" spans="1:3" x14ac:dyDescent="0.25">
      <c r="A4923" t="s">
        <v>952</v>
      </c>
      <c r="B4923" t="s">
        <v>6962</v>
      </c>
      <c r="C4923" s="1">
        <v>46083</v>
      </c>
    </row>
    <row r="4924" spans="1:3" x14ac:dyDescent="0.25">
      <c r="A4924" t="s">
        <v>951</v>
      </c>
      <c r="B4924" t="s">
        <v>6962</v>
      </c>
      <c r="C4924" s="1">
        <v>46083</v>
      </c>
    </row>
    <row r="4925" spans="1:3" x14ac:dyDescent="0.25">
      <c r="A4925" t="s">
        <v>950</v>
      </c>
      <c r="B4925" t="s">
        <v>6962</v>
      </c>
      <c r="C4925" s="1">
        <v>46086</v>
      </c>
    </row>
    <row r="4926" spans="1:3" x14ac:dyDescent="0.25">
      <c r="A4926" t="s">
        <v>949</v>
      </c>
      <c r="B4926" t="s">
        <v>6962</v>
      </c>
      <c r="C4926" s="1">
        <v>46092</v>
      </c>
    </row>
    <row r="4927" spans="1:3" x14ac:dyDescent="0.25">
      <c r="A4927" t="s">
        <v>947</v>
      </c>
      <c r="B4927" t="s">
        <v>6962</v>
      </c>
      <c r="C4927" s="1">
        <v>46087</v>
      </c>
    </row>
    <row r="4928" spans="1:3" x14ac:dyDescent="0.25">
      <c r="A4928" t="s">
        <v>946</v>
      </c>
      <c r="B4928" t="s">
        <v>6962</v>
      </c>
      <c r="C4928" s="1">
        <v>46090</v>
      </c>
    </row>
    <row r="4929" spans="1:3" x14ac:dyDescent="0.25">
      <c r="A4929" t="s">
        <v>945</v>
      </c>
      <c r="B4929" t="s">
        <v>6962</v>
      </c>
      <c r="C4929" s="1">
        <v>46091</v>
      </c>
    </row>
    <row r="4930" spans="1:3" x14ac:dyDescent="0.25">
      <c r="A4930" t="s">
        <v>996</v>
      </c>
      <c r="B4930" t="s">
        <v>6962</v>
      </c>
      <c r="C4930" s="1">
        <v>46088</v>
      </c>
    </row>
    <row r="4931" spans="1:3" x14ac:dyDescent="0.25">
      <c r="A4931" t="s">
        <v>995</v>
      </c>
      <c r="B4931" t="s">
        <v>6962</v>
      </c>
      <c r="C4931" s="1">
        <v>46090</v>
      </c>
    </row>
    <row r="4932" spans="1:3" x14ac:dyDescent="0.25">
      <c r="A4932" t="s">
        <v>1004</v>
      </c>
      <c r="B4932" t="s">
        <v>6962</v>
      </c>
      <c r="C4932" s="1">
        <v>46088</v>
      </c>
    </row>
    <row r="4933" spans="1:3" x14ac:dyDescent="0.25">
      <c r="A4933" t="s">
        <v>1003</v>
      </c>
      <c r="B4933" t="s">
        <v>6962</v>
      </c>
      <c r="C4933" s="1">
        <v>46087</v>
      </c>
    </row>
    <row r="4934" spans="1:3" x14ac:dyDescent="0.25">
      <c r="A4934" t="s">
        <v>1002</v>
      </c>
      <c r="B4934" t="s">
        <v>6962</v>
      </c>
      <c r="C4934" s="1">
        <v>46090</v>
      </c>
    </row>
    <row r="4935" spans="1:3" x14ac:dyDescent="0.25">
      <c r="A4935" t="s">
        <v>1001</v>
      </c>
      <c r="B4935" t="s">
        <v>39</v>
      </c>
      <c r="C4935" s="1"/>
    </row>
    <row r="4936" spans="1:3" x14ac:dyDescent="0.25">
      <c r="A4936" t="s">
        <v>1000</v>
      </c>
      <c r="B4936" t="s">
        <v>6962</v>
      </c>
      <c r="C4936" s="1">
        <v>46090</v>
      </c>
    </row>
    <row r="4937" spans="1:3" x14ac:dyDescent="0.25">
      <c r="A4937" t="s">
        <v>999</v>
      </c>
      <c r="B4937" t="s">
        <v>6962</v>
      </c>
      <c r="C4937" s="1">
        <v>46087</v>
      </c>
    </row>
    <row r="4938" spans="1:3" x14ac:dyDescent="0.25">
      <c r="A4938" t="s">
        <v>998</v>
      </c>
      <c r="B4938" t="s">
        <v>39</v>
      </c>
      <c r="C4938" s="1"/>
    </row>
    <row r="4939" spans="1:3" x14ac:dyDescent="0.25">
      <c r="A4939" t="s">
        <v>1014</v>
      </c>
      <c r="B4939" t="s">
        <v>6962</v>
      </c>
      <c r="C4939" s="1">
        <v>46086</v>
      </c>
    </row>
    <row r="4940" spans="1:3" x14ac:dyDescent="0.25">
      <c r="A4940" t="s">
        <v>1014</v>
      </c>
      <c r="B4940" t="s">
        <v>6962</v>
      </c>
      <c r="C4940" s="1">
        <v>46086</v>
      </c>
    </row>
    <row r="4941" spans="1:3" x14ac:dyDescent="0.25">
      <c r="A4941" t="s">
        <v>1012</v>
      </c>
      <c r="B4941" t="s">
        <v>6962</v>
      </c>
      <c r="C4941" s="1">
        <v>46095</v>
      </c>
    </row>
    <row r="4942" spans="1:3" x14ac:dyDescent="0.25">
      <c r="A4942" t="s">
        <v>1011</v>
      </c>
      <c r="B4942" t="s">
        <v>39</v>
      </c>
      <c r="C4942" s="1"/>
    </row>
    <row r="4943" spans="1:3" x14ac:dyDescent="0.25">
      <c r="A4943" t="s">
        <v>1010</v>
      </c>
      <c r="B4943" t="s">
        <v>6962</v>
      </c>
      <c r="C4943" s="1">
        <v>46087</v>
      </c>
    </row>
    <row r="4944" spans="1:3" x14ac:dyDescent="0.25">
      <c r="A4944" t="s">
        <v>1008</v>
      </c>
      <c r="B4944" t="s">
        <v>6962</v>
      </c>
      <c r="C4944" s="1">
        <v>46087</v>
      </c>
    </row>
    <row r="4945" spans="1:3" x14ac:dyDescent="0.25">
      <c r="A4945" t="s">
        <v>1007</v>
      </c>
      <c r="B4945" t="s">
        <v>6962</v>
      </c>
      <c r="C4945" s="1">
        <v>46086</v>
      </c>
    </row>
    <row r="4946" spans="1:3" x14ac:dyDescent="0.25">
      <c r="A4946" t="s">
        <v>1007</v>
      </c>
      <c r="B4946" t="s">
        <v>6962</v>
      </c>
      <c r="C4946" s="1">
        <v>46086</v>
      </c>
    </row>
    <row r="4947" spans="1:3" x14ac:dyDescent="0.25">
      <c r="A4947" t="s">
        <v>1006</v>
      </c>
      <c r="B4947" t="s">
        <v>6962</v>
      </c>
      <c r="C4947" s="1">
        <v>46087</v>
      </c>
    </row>
    <row r="4948" spans="1:3" x14ac:dyDescent="0.25">
      <c r="A4948" t="s">
        <v>1016</v>
      </c>
      <c r="B4948" t="s">
        <v>6962</v>
      </c>
      <c r="C4948" s="1">
        <v>46091</v>
      </c>
    </row>
    <row r="4949" spans="1:3" x14ac:dyDescent="0.25">
      <c r="A4949" t="s">
        <v>1016</v>
      </c>
      <c r="B4949" t="s">
        <v>6962</v>
      </c>
      <c r="C4949" s="1">
        <v>46087</v>
      </c>
    </row>
    <row r="4950" spans="1:3" x14ac:dyDescent="0.25">
      <c r="A4950" t="s">
        <v>1019</v>
      </c>
      <c r="B4950" t="s">
        <v>6962</v>
      </c>
      <c r="C4950" s="1">
        <v>46086</v>
      </c>
    </row>
    <row r="4951" spans="1:3" x14ac:dyDescent="0.25">
      <c r="A4951" t="s">
        <v>1021</v>
      </c>
      <c r="B4951" t="s">
        <v>6962</v>
      </c>
      <c r="C4951" s="1">
        <v>46087</v>
      </c>
    </row>
    <row r="4952" spans="1:3" x14ac:dyDescent="0.25">
      <c r="A4952" t="s">
        <v>1018</v>
      </c>
      <c r="B4952" t="s">
        <v>6962</v>
      </c>
      <c r="C4952" s="1">
        <v>46088</v>
      </c>
    </row>
    <row r="4953" spans="1:3" x14ac:dyDescent="0.25">
      <c r="A4953" t="s">
        <v>1030</v>
      </c>
      <c r="B4953" t="s">
        <v>6962</v>
      </c>
      <c r="C4953" s="1">
        <v>46088</v>
      </c>
    </row>
    <row r="4954" spans="1:3" x14ac:dyDescent="0.25">
      <c r="A4954" t="s">
        <v>1027</v>
      </c>
      <c r="B4954" t="s">
        <v>6962</v>
      </c>
      <c r="C4954" s="1">
        <v>46088</v>
      </c>
    </row>
    <row r="4955" spans="1:3" x14ac:dyDescent="0.25">
      <c r="A4955" t="s">
        <v>1026</v>
      </c>
      <c r="B4955" t="s">
        <v>6962</v>
      </c>
      <c r="C4955" s="1">
        <v>46088</v>
      </c>
    </row>
    <row r="4956" spans="1:3" x14ac:dyDescent="0.25">
      <c r="A4956" t="s">
        <v>1023</v>
      </c>
      <c r="B4956" t="s">
        <v>6962</v>
      </c>
      <c r="C4956" s="1">
        <v>46090</v>
      </c>
    </row>
    <row r="4957" spans="1:3" x14ac:dyDescent="0.25">
      <c r="A4957" t="s">
        <v>1022</v>
      </c>
      <c r="B4957" t="s">
        <v>6962</v>
      </c>
      <c r="C4957" s="1">
        <v>46090</v>
      </c>
    </row>
    <row r="4958" spans="1:3" x14ac:dyDescent="0.25">
      <c r="A4958" t="s">
        <v>1050</v>
      </c>
      <c r="B4958" t="s">
        <v>6962</v>
      </c>
      <c r="C4958" s="1">
        <v>46092</v>
      </c>
    </row>
    <row r="4959" spans="1:3" x14ac:dyDescent="0.25">
      <c r="A4959" t="s">
        <v>1048</v>
      </c>
      <c r="B4959" t="s">
        <v>6962</v>
      </c>
      <c r="C4959" s="1">
        <v>46091</v>
      </c>
    </row>
    <row r="4960" spans="1:3" x14ac:dyDescent="0.25">
      <c r="A4960" t="s">
        <v>1046</v>
      </c>
      <c r="B4960" t="s">
        <v>6962</v>
      </c>
      <c r="C4960" s="1">
        <v>46094</v>
      </c>
    </row>
    <row r="4961" spans="1:3" x14ac:dyDescent="0.25">
      <c r="A4961" t="s">
        <v>1044</v>
      </c>
      <c r="B4961" t="s">
        <v>6962</v>
      </c>
      <c r="C4961" s="1">
        <v>46090</v>
      </c>
    </row>
    <row r="4962" spans="1:3" x14ac:dyDescent="0.25">
      <c r="A4962" t="s">
        <v>1036</v>
      </c>
      <c r="B4962" t="s">
        <v>6962</v>
      </c>
      <c r="C4962" s="1">
        <v>46092</v>
      </c>
    </row>
    <row r="4963" spans="1:3" x14ac:dyDescent="0.25">
      <c r="A4963" t="s">
        <v>1035</v>
      </c>
      <c r="B4963" t="s">
        <v>6962</v>
      </c>
      <c r="C4963" s="1">
        <v>46090</v>
      </c>
    </row>
    <row r="4964" spans="1:3" x14ac:dyDescent="0.25">
      <c r="A4964" t="s">
        <v>1032</v>
      </c>
      <c r="B4964" t="s">
        <v>6962</v>
      </c>
      <c r="C4964" s="1">
        <v>46090</v>
      </c>
    </row>
    <row r="4965" spans="1:3" x14ac:dyDescent="0.25">
      <c r="A4965" t="s">
        <v>1053</v>
      </c>
      <c r="B4965" t="s">
        <v>39</v>
      </c>
      <c r="C4965" s="1"/>
    </row>
    <row r="4966" spans="1:3" x14ac:dyDescent="0.25">
      <c r="A4966" t="s">
        <v>1057</v>
      </c>
      <c r="B4966" t="s">
        <v>6962</v>
      </c>
      <c r="C4966" s="1">
        <v>46092</v>
      </c>
    </row>
    <row r="4967" spans="1:3" x14ac:dyDescent="0.25">
      <c r="A4967" t="s">
        <v>1056</v>
      </c>
      <c r="B4967" t="s">
        <v>6962</v>
      </c>
      <c r="C4967" s="1">
        <v>46092</v>
      </c>
    </row>
    <row r="4968" spans="1:3" x14ac:dyDescent="0.25">
      <c r="A4968" t="s">
        <v>1055</v>
      </c>
      <c r="B4968" t="s">
        <v>6962</v>
      </c>
      <c r="C4968" s="1">
        <v>46092</v>
      </c>
    </row>
    <row r="4969" spans="1:3" x14ac:dyDescent="0.25">
      <c r="A4969" t="s">
        <v>1060</v>
      </c>
      <c r="B4969" t="s">
        <v>6962</v>
      </c>
      <c r="C4969" s="1">
        <v>46092</v>
      </c>
    </row>
    <row r="4970" spans="1:3" x14ac:dyDescent="0.25">
      <c r="A4970" t="s">
        <v>1067</v>
      </c>
      <c r="B4970" t="s">
        <v>6962</v>
      </c>
      <c r="C4970" s="1">
        <v>46092</v>
      </c>
    </row>
    <row r="4971" spans="1:3" x14ac:dyDescent="0.25">
      <c r="A4971" t="s">
        <v>1066</v>
      </c>
      <c r="B4971" t="s">
        <v>39</v>
      </c>
      <c r="C4971" s="1"/>
    </row>
    <row r="4972" spans="1:3" x14ac:dyDescent="0.25">
      <c r="A4972" t="s">
        <v>1064</v>
      </c>
      <c r="B4972" t="s">
        <v>6962</v>
      </c>
      <c r="C4972" s="1"/>
    </row>
    <row r="4973" spans="1:3" x14ac:dyDescent="0.25">
      <c r="A4973" t="s">
        <v>1063</v>
      </c>
      <c r="B4973" t="s">
        <v>6962</v>
      </c>
      <c r="C4973" s="1">
        <v>46093</v>
      </c>
    </row>
    <row r="4974" spans="1:3" x14ac:dyDescent="0.25">
      <c r="A4974" t="s">
        <v>1062</v>
      </c>
      <c r="B4974" t="s">
        <v>6962</v>
      </c>
      <c r="C4974" s="1">
        <v>46100</v>
      </c>
    </row>
    <row r="4975" spans="1:3" x14ac:dyDescent="0.25">
      <c r="A4975" t="s">
        <v>1061</v>
      </c>
      <c r="B4975" t="s">
        <v>6962</v>
      </c>
      <c r="C4975" s="1">
        <v>46094</v>
      </c>
    </row>
    <row r="4976" spans="1:3" x14ac:dyDescent="0.25">
      <c r="A4976" t="s">
        <v>1071</v>
      </c>
      <c r="B4976" t="s">
        <v>6962</v>
      </c>
      <c r="C4976" s="1">
        <v>46095</v>
      </c>
    </row>
    <row r="4977" spans="1:3" x14ac:dyDescent="0.25">
      <c r="A4977" t="s">
        <v>1070</v>
      </c>
      <c r="B4977" t="s">
        <v>6962</v>
      </c>
      <c r="C4977" s="1">
        <v>46099</v>
      </c>
    </row>
    <row r="4978" spans="1:3" x14ac:dyDescent="0.25">
      <c r="A4978" t="s">
        <v>1069</v>
      </c>
      <c r="B4978" t="s">
        <v>6962</v>
      </c>
      <c r="C4978" s="1">
        <v>46093</v>
      </c>
    </row>
    <row r="4979" spans="1:3" x14ac:dyDescent="0.25">
      <c r="A4979" t="s">
        <v>1068</v>
      </c>
      <c r="B4979" t="s">
        <v>39</v>
      </c>
      <c r="C4979" s="1"/>
    </row>
    <row r="4980" spans="1:3" x14ac:dyDescent="0.25">
      <c r="A4980" t="s">
        <v>1072</v>
      </c>
      <c r="B4980" t="s">
        <v>6962</v>
      </c>
      <c r="C4980" s="1">
        <v>46097</v>
      </c>
    </row>
    <row r="4981" spans="1:3" x14ac:dyDescent="0.25">
      <c r="A4981" t="s">
        <v>1072</v>
      </c>
      <c r="B4981" t="s">
        <v>6962</v>
      </c>
      <c r="C4981" s="1">
        <v>46097</v>
      </c>
    </row>
    <row r="4982" spans="1:3" x14ac:dyDescent="0.25">
      <c r="A4982" t="s">
        <v>1081</v>
      </c>
      <c r="B4982" t="s">
        <v>6962</v>
      </c>
      <c r="C4982" s="1">
        <v>46094</v>
      </c>
    </row>
    <row r="4983" spans="1:3" x14ac:dyDescent="0.25">
      <c r="A4983" t="s">
        <v>1080</v>
      </c>
      <c r="B4983" t="s">
        <v>6962</v>
      </c>
      <c r="C4983" s="1"/>
    </row>
    <row r="4984" spans="1:3" x14ac:dyDescent="0.25">
      <c r="A4984" t="s">
        <v>1079</v>
      </c>
      <c r="B4984" t="s">
        <v>6962</v>
      </c>
      <c r="C4984" s="1">
        <v>46100</v>
      </c>
    </row>
    <row r="4985" spans="1:3" x14ac:dyDescent="0.25">
      <c r="A4985" t="s">
        <v>1077</v>
      </c>
      <c r="B4985" t="s">
        <v>6962</v>
      </c>
      <c r="C4985" s="1">
        <v>46135</v>
      </c>
    </row>
    <row r="4986" spans="1:3" x14ac:dyDescent="0.25">
      <c r="A4986" t="s">
        <v>1076</v>
      </c>
      <c r="B4986" t="s">
        <v>6962</v>
      </c>
      <c r="C4986" s="1">
        <v>46094</v>
      </c>
    </row>
    <row r="4987" spans="1:3" x14ac:dyDescent="0.25">
      <c r="A4987" t="s">
        <v>1075</v>
      </c>
      <c r="B4987" t="s">
        <v>6962</v>
      </c>
      <c r="C4987" s="1">
        <v>46111</v>
      </c>
    </row>
    <row r="4988" spans="1:3" x14ac:dyDescent="0.25">
      <c r="A4988" t="s">
        <v>1074</v>
      </c>
      <c r="B4988" t="s">
        <v>6962</v>
      </c>
      <c r="C4988" s="1">
        <v>46129</v>
      </c>
    </row>
    <row r="4989" spans="1:3" x14ac:dyDescent="0.25">
      <c r="A4989" t="s">
        <v>1074</v>
      </c>
      <c r="B4989" t="s">
        <v>6962</v>
      </c>
      <c r="C4989" s="1">
        <v>46121</v>
      </c>
    </row>
    <row r="4990" spans="1:3" x14ac:dyDescent="0.25">
      <c r="A4990" t="s">
        <v>1074</v>
      </c>
      <c r="B4990" t="s">
        <v>6962</v>
      </c>
      <c r="C4990" s="1">
        <v>46129</v>
      </c>
    </row>
    <row r="4991" spans="1:3" x14ac:dyDescent="0.25">
      <c r="A4991" t="s">
        <v>1074</v>
      </c>
      <c r="B4991" t="s">
        <v>6962</v>
      </c>
      <c r="C4991" s="1">
        <v>46121</v>
      </c>
    </row>
    <row r="4992" spans="1:3" x14ac:dyDescent="0.25">
      <c r="A4992" t="s">
        <v>1092</v>
      </c>
      <c r="B4992" t="s">
        <v>6962</v>
      </c>
      <c r="C4992" s="1">
        <v>46100</v>
      </c>
    </row>
    <row r="4993" spans="1:3" x14ac:dyDescent="0.25">
      <c r="A4993" t="s">
        <v>1090</v>
      </c>
      <c r="B4993" t="s">
        <v>6962</v>
      </c>
      <c r="C4993" s="1">
        <v>46107</v>
      </c>
    </row>
    <row r="4994" spans="1:3" x14ac:dyDescent="0.25">
      <c r="A4994" t="s">
        <v>1089</v>
      </c>
      <c r="B4994" t="s">
        <v>6962</v>
      </c>
      <c r="C4994" s="1">
        <v>46107</v>
      </c>
    </row>
    <row r="4995" spans="1:3" x14ac:dyDescent="0.25">
      <c r="A4995" t="s">
        <v>1088</v>
      </c>
      <c r="B4995" t="s">
        <v>6962</v>
      </c>
      <c r="C4995" s="1">
        <v>46097</v>
      </c>
    </row>
    <row r="4996" spans="1:3" x14ac:dyDescent="0.25">
      <c r="A4996" t="s">
        <v>1087</v>
      </c>
      <c r="B4996" t="s">
        <v>6962</v>
      </c>
      <c r="C4996" s="1">
        <v>46129</v>
      </c>
    </row>
    <row r="4997" spans="1:3" x14ac:dyDescent="0.25">
      <c r="A4997" t="s">
        <v>1086</v>
      </c>
      <c r="B4997" t="s">
        <v>39</v>
      </c>
      <c r="C4997" s="1"/>
    </row>
    <row r="4998" spans="1:3" x14ac:dyDescent="0.25">
      <c r="A4998" t="s">
        <v>1085</v>
      </c>
      <c r="B4998" t="s">
        <v>39</v>
      </c>
      <c r="C4998" s="1"/>
    </row>
    <row r="4999" spans="1:3" x14ac:dyDescent="0.25">
      <c r="A4999" t="s">
        <v>1084</v>
      </c>
      <c r="B4999" t="s">
        <v>6962</v>
      </c>
      <c r="C4999" s="1">
        <v>46134</v>
      </c>
    </row>
    <row r="5000" spans="1:3" x14ac:dyDescent="0.25">
      <c r="A5000" t="s">
        <v>1098</v>
      </c>
      <c r="B5000" t="s">
        <v>6962</v>
      </c>
      <c r="C5000" s="1"/>
    </row>
    <row r="5001" spans="1:3" x14ac:dyDescent="0.25">
      <c r="A5001" t="s">
        <v>1098</v>
      </c>
      <c r="B5001" t="s">
        <v>6962</v>
      </c>
      <c r="C5001" s="1"/>
    </row>
    <row r="5002" spans="1:3" x14ac:dyDescent="0.25">
      <c r="A5002" t="s">
        <v>1098</v>
      </c>
      <c r="B5002" t="s">
        <v>6962</v>
      </c>
      <c r="C5002" s="1"/>
    </row>
    <row r="5003" spans="1:3" x14ac:dyDescent="0.25">
      <c r="A5003" t="s">
        <v>1098</v>
      </c>
      <c r="B5003" t="s">
        <v>6962</v>
      </c>
      <c r="C5003" s="1">
        <v>46119</v>
      </c>
    </row>
    <row r="5004" spans="1:3" x14ac:dyDescent="0.25">
      <c r="A5004" t="s">
        <v>1098</v>
      </c>
      <c r="B5004" t="s">
        <v>6962</v>
      </c>
      <c r="C5004" s="1"/>
    </row>
    <row r="5005" spans="1:3" x14ac:dyDescent="0.25">
      <c r="A5005" t="s">
        <v>1097</v>
      </c>
      <c r="B5005" t="s">
        <v>6962</v>
      </c>
      <c r="C5005" s="1">
        <v>46123</v>
      </c>
    </row>
    <row r="5006" spans="1:3" x14ac:dyDescent="0.25">
      <c r="A5006" t="s">
        <v>1096</v>
      </c>
      <c r="B5006" t="s">
        <v>6962</v>
      </c>
      <c r="C5006" s="1">
        <v>46099</v>
      </c>
    </row>
    <row r="5007" spans="1:3" x14ac:dyDescent="0.25">
      <c r="A5007" t="s">
        <v>1095</v>
      </c>
      <c r="B5007" t="s">
        <v>6962</v>
      </c>
      <c r="C5007" s="1">
        <v>46098</v>
      </c>
    </row>
    <row r="5008" spans="1:3" x14ac:dyDescent="0.25">
      <c r="A5008" t="s">
        <v>1094</v>
      </c>
      <c r="B5008" t="s">
        <v>6962</v>
      </c>
      <c r="C5008" s="1">
        <v>46133</v>
      </c>
    </row>
    <row r="5009" spans="1:3" x14ac:dyDescent="0.25">
      <c r="A5009" t="s">
        <v>1094</v>
      </c>
      <c r="B5009" t="s">
        <v>6962</v>
      </c>
      <c r="C5009" s="1">
        <v>46133</v>
      </c>
    </row>
    <row r="5010" spans="1:3" x14ac:dyDescent="0.25">
      <c r="A5010" t="s">
        <v>1127</v>
      </c>
      <c r="B5010" t="s">
        <v>6962</v>
      </c>
      <c r="C5010" s="1">
        <v>46129</v>
      </c>
    </row>
    <row r="5011" spans="1:3" x14ac:dyDescent="0.25">
      <c r="A5011" t="s">
        <v>1126</v>
      </c>
      <c r="B5011" t="s">
        <v>6962</v>
      </c>
      <c r="C5011" s="1">
        <v>46128</v>
      </c>
    </row>
    <row r="5012" spans="1:3" x14ac:dyDescent="0.25">
      <c r="A5012" t="s">
        <v>1124</v>
      </c>
      <c r="B5012" t="s">
        <v>6962</v>
      </c>
      <c r="C5012" s="1">
        <v>46126</v>
      </c>
    </row>
    <row r="5013" spans="1:3" x14ac:dyDescent="0.25">
      <c r="A5013" t="s">
        <v>1122</v>
      </c>
      <c r="B5013" t="s">
        <v>6962</v>
      </c>
      <c r="C5013" s="1">
        <v>46112</v>
      </c>
    </row>
    <row r="5014" spans="1:3" x14ac:dyDescent="0.25">
      <c r="A5014" t="s">
        <v>1121</v>
      </c>
      <c r="B5014" t="s">
        <v>6962</v>
      </c>
      <c r="C5014" s="1">
        <v>46100</v>
      </c>
    </row>
    <row r="5015" spans="1:3" x14ac:dyDescent="0.25">
      <c r="A5015" t="s">
        <v>1120</v>
      </c>
      <c r="B5015" t="s">
        <v>6962</v>
      </c>
      <c r="C5015" s="1">
        <v>46101</v>
      </c>
    </row>
    <row r="5016" spans="1:3" x14ac:dyDescent="0.25">
      <c r="A5016" t="s">
        <v>1119</v>
      </c>
      <c r="B5016" t="s">
        <v>6962</v>
      </c>
      <c r="C5016" s="1">
        <v>46097</v>
      </c>
    </row>
    <row r="5017" spans="1:3" x14ac:dyDescent="0.25">
      <c r="A5017" t="s">
        <v>1116</v>
      </c>
      <c r="B5017" t="s">
        <v>6962</v>
      </c>
      <c r="C5017" s="1">
        <v>46100</v>
      </c>
    </row>
    <row r="5018" spans="1:3" x14ac:dyDescent="0.25">
      <c r="A5018" t="s">
        <v>1115</v>
      </c>
      <c r="B5018" t="s">
        <v>6962</v>
      </c>
      <c r="C5018" s="1">
        <v>46098</v>
      </c>
    </row>
    <row r="5019" spans="1:3" x14ac:dyDescent="0.25">
      <c r="A5019" t="s">
        <v>1113</v>
      </c>
      <c r="B5019" t="s">
        <v>6962</v>
      </c>
      <c r="C5019" s="1">
        <v>46097</v>
      </c>
    </row>
    <row r="5020" spans="1:3" x14ac:dyDescent="0.25">
      <c r="A5020" t="s">
        <v>1112</v>
      </c>
      <c r="B5020" t="s">
        <v>6962</v>
      </c>
      <c r="C5020" s="1">
        <v>46123</v>
      </c>
    </row>
    <row r="5021" spans="1:3" x14ac:dyDescent="0.25">
      <c r="A5021" t="s">
        <v>1111</v>
      </c>
      <c r="B5021" t="s">
        <v>6962</v>
      </c>
      <c r="C5021" s="1">
        <v>46120</v>
      </c>
    </row>
    <row r="5022" spans="1:3" x14ac:dyDescent="0.25">
      <c r="A5022" t="s">
        <v>1109</v>
      </c>
      <c r="B5022" t="s">
        <v>6962</v>
      </c>
      <c r="C5022" s="1"/>
    </row>
    <row r="5023" spans="1:3" x14ac:dyDescent="0.25">
      <c r="A5023" t="s">
        <v>1108</v>
      </c>
      <c r="B5023" t="s">
        <v>6962</v>
      </c>
      <c r="C5023" s="1">
        <v>46126</v>
      </c>
    </row>
    <row r="5024" spans="1:3" x14ac:dyDescent="0.25">
      <c r="A5024" t="s">
        <v>1107</v>
      </c>
      <c r="B5024" t="s">
        <v>6962</v>
      </c>
      <c r="C5024" s="1">
        <v>46097</v>
      </c>
    </row>
    <row r="5025" spans="1:3" x14ac:dyDescent="0.25">
      <c r="A5025" t="s">
        <v>1106</v>
      </c>
      <c r="B5025" t="s">
        <v>6962</v>
      </c>
      <c r="C5025" s="1">
        <v>46104</v>
      </c>
    </row>
    <row r="5026" spans="1:3" x14ac:dyDescent="0.25">
      <c r="A5026" t="s">
        <v>1105</v>
      </c>
      <c r="B5026" t="s">
        <v>6962</v>
      </c>
      <c r="C5026" s="1">
        <v>46122</v>
      </c>
    </row>
    <row r="5027" spans="1:3" x14ac:dyDescent="0.25">
      <c r="A5027" t="s">
        <v>1104</v>
      </c>
      <c r="B5027" t="s">
        <v>6962</v>
      </c>
      <c r="C5027" s="1">
        <v>46098</v>
      </c>
    </row>
    <row r="5028" spans="1:3" x14ac:dyDescent="0.25">
      <c r="A5028" t="s">
        <v>1102</v>
      </c>
      <c r="B5028" t="s">
        <v>6962</v>
      </c>
      <c r="C5028" s="1">
        <v>46097</v>
      </c>
    </row>
    <row r="5029" spans="1:3" x14ac:dyDescent="0.25">
      <c r="A5029" t="s">
        <v>1101</v>
      </c>
      <c r="B5029" t="s">
        <v>39</v>
      </c>
      <c r="C5029" s="1"/>
    </row>
    <row r="5030" spans="1:3" x14ac:dyDescent="0.25">
      <c r="A5030" t="s">
        <v>1100</v>
      </c>
      <c r="B5030" t="s">
        <v>6962</v>
      </c>
      <c r="C5030" s="1"/>
    </row>
    <row r="5031" spans="1:3" x14ac:dyDescent="0.25">
      <c r="A5031" t="s">
        <v>1100</v>
      </c>
      <c r="B5031" t="s">
        <v>6962</v>
      </c>
      <c r="C5031" s="1">
        <v>46095</v>
      </c>
    </row>
    <row r="5032" spans="1:3" x14ac:dyDescent="0.25">
      <c r="A5032" t="s">
        <v>1100</v>
      </c>
      <c r="B5032" t="s">
        <v>6962</v>
      </c>
      <c r="C5032" s="1">
        <v>46095</v>
      </c>
    </row>
    <row r="5033" spans="1:3" x14ac:dyDescent="0.25">
      <c r="A5033" t="s">
        <v>1139</v>
      </c>
      <c r="B5033" t="s">
        <v>6962</v>
      </c>
      <c r="C5033" s="1">
        <v>46127</v>
      </c>
    </row>
    <row r="5034" spans="1:3" x14ac:dyDescent="0.25">
      <c r="A5034" t="s">
        <v>1138</v>
      </c>
      <c r="B5034" t="s">
        <v>6962</v>
      </c>
      <c r="C5034" s="1">
        <v>46132</v>
      </c>
    </row>
    <row r="5035" spans="1:3" x14ac:dyDescent="0.25">
      <c r="A5035" t="s">
        <v>1136</v>
      </c>
      <c r="B5035" t="s">
        <v>6962</v>
      </c>
      <c r="C5035" s="1"/>
    </row>
    <row r="5036" spans="1:3" x14ac:dyDescent="0.25">
      <c r="A5036" t="s">
        <v>1135</v>
      </c>
      <c r="B5036" t="s">
        <v>6962</v>
      </c>
      <c r="C5036" s="1">
        <v>46100</v>
      </c>
    </row>
    <row r="5037" spans="1:3" x14ac:dyDescent="0.25">
      <c r="A5037" t="s">
        <v>1134</v>
      </c>
      <c r="B5037" t="s">
        <v>6962</v>
      </c>
      <c r="C5037" s="1">
        <v>46129</v>
      </c>
    </row>
    <row r="5038" spans="1:3" x14ac:dyDescent="0.25">
      <c r="A5038" t="s">
        <v>1133</v>
      </c>
      <c r="B5038" t="s">
        <v>6962</v>
      </c>
      <c r="C5038" s="1">
        <v>46123</v>
      </c>
    </row>
    <row r="5039" spans="1:3" x14ac:dyDescent="0.25">
      <c r="A5039" t="s">
        <v>1132</v>
      </c>
      <c r="B5039" t="s">
        <v>6962</v>
      </c>
      <c r="C5039" s="1">
        <v>46126</v>
      </c>
    </row>
    <row r="5040" spans="1:3" x14ac:dyDescent="0.25">
      <c r="A5040" t="s">
        <v>1131</v>
      </c>
      <c r="B5040" t="s">
        <v>6962</v>
      </c>
      <c r="C5040" s="1">
        <v>46113</v>
      </c>
    </row>
    <row r="5041" spans="1:3" x14ac:dyDescent="0.25">
      <c r="A5041" t="s">
        <v>1153</v>
      </c>
      <c r="B5041" t="s">
        <v>6962</v>
      </c>
      <c r="C5041" s="1">
        <v>46134</v>
      </c>
    </row>
    <row r="5042" spans="1:3" x14ac:dyDescent="0.25">
      <c r="A5042" t="s">
        <v>1151</v>
      </c>
      <c r="B5042" t="s">
        <v>6962</v>
      </c>
      <c r="C5042" s="1">
        <v>46106</v>
      </c>
    </row>
    <row r="5043" spans="1:3" x14ac:dyDescent="0.25">
      <c r="A5043" t="s">
        <v>1150</v>
      </c>
      <c r="B5043" t="s">
        <v>6962</v>
      </c>
      <c r="C5043" s="1">
        <v>46125</v>
      </c>
    </row>
    <row r="5044" spans="1:3" x14ac:dyDescent="0.25">
      <c r="A5044" t="s">
        <v>1149</v>
      </c>
      <c r="B5044" t="s">
        <v>39</v>
      </c>
      <c r="C5044" s="1"/>
    </row>
    <row r="5045" spans="1:3" x14ac:dyDescent="0.25">
      <c r="A5045" t="s">
        <v>1148</v>
      </c>
      <c r="B5045" t="s">
        <v>39</v>
      </c>
      <c r="C5045" s="1"/>
    </row>
    <row r="5046" spans="1:3" x14ac:dyDescent="0.25">
      <c r="A5046" t="s">
        <v>1147</v>
      </c>
      <c r="B5046" t="s">
        <v>6962</v>
      </c>
      <c r="C5046" s="1">
        <v>46102</v>
      </c>
    </row>
    <row r="5047" spans="1:3" x14ac:dyDescent="0.25">
      <c r="A5047" t="s">
        <v>1147</v>
      </c>
      <c r="B5047" t="s">
        <v>6962</v>
      </c>
      <c r="C5047" s="1">
        <v>46102</v>
      </c>
    </row>
    <row r="5048" spans="1:3" x14ac:dyDescent="0.25">
      <c r="A5048" t="s">
        <v>1146</v>
      </c>
      <c r="B5048" t="s">
        <v>6962</v>
      </c>
      <c r="C5048" s="1">
        <v>46107</v>
      </c>
    </row>
    <row r="5049" spans="1:3" x14ac:dyDescent="0.25">
      <c r="A5049" t="s">
        <v>1145</v>
      </c>
      <c r="B5049" t="s">
        <v>6962</v>
      </c>
      <c r="C5049" s="1">
        <v>46113</v>
      </c>
    </row>
    <row r="5050" spans="1:3" x14ac:dyDescent="0.25">
      <c r="A5050" t="s">
        <v>1142</v>
      </c>
      <c r="B5050" t="s">
        <v>6962</v>
      </c>
      <c r="C5050" s="1">
        <v>46111</v>
      </c>
    </row>
    <row r="5051" spans="1:3" x14ac:dyDescent="0.25">
      <c r="A5051" t="s">
        <v>1142</v>
      </c>
      <c r="B5051" t="s">
        <v>6962</v>
      </c>
      <c r="C5051" s="1">
        <v>46111</v>
      </c>
    </row>
    <row r="5052" spans="1:3" x14ac:dyDescent="0.25">
      <c r="A5052" t="s">
        <v>1152</v>
      </c>
      <c r="B5052" t="s">
        <v>6962</v>
      </c>
      <c r="C5052" s="1">
        <v>46114</v>
      </c>
    </row>
    <row r="5053" spans="1:3" x14ac:dyDescent="0.25">
      <c r="A5053" t="s">
        <v>1166</v>
      </c>
      <c r="B5053" t="s">
        <v>6962</v>
      </c>
      <c r="C5053" s="1">
        <v>46122</v>
      </c>
    </row>
    <row r="5054" spans="1:3" x14ac:dyDescent="0.25">
      <c r="A5054" t="s">
        <v>1165</v>
      </c>
      <c r="B5054" t="s">
        <v>6962</v>
      </c>
      <c r="C5054" s="1">
        <v>46108</v>
      </c>
    </row>
    <row r="5055" spans="1:3" x14ac:dyDescent="0.25">
      <c r="A5055" t="s">
        <v>1164</v>
      </c>
      <c r="B5055" t="s">
        <v>39</v>
      </c>
      <c r="C5055" s="1"/>
    </row>
    <row r="5056" spans="1:3" x14ac:dyDescent="0.25">
      <c r="A5056" t="s">
        <v>1161</v>
      </c>
      <c r="B5056" t="s">
        <v>6962</v>
      </c>
      <c r="C5056" s="1">
        <v>46101</v>
      </c>
    </row>
    <row r="5057" spans="1:3" x14ac:dyDescent="0.25">
      <c r="A5057" t="s">
        <v>1160</v>
      </c>
      <c r="B5057" t="s">
        <v>6962</v>
      </c>
      <c r="C5057" s="1">
        <v>46105</v>
      </c>
    </row>
    <row r="5058" spans="1:3" x14ac:dyDescent="0.25">
      <c r="A5058" t="s">
        <v>1159</v>
      </c>
      <c r="B5058" t="s">
        <v>6962</v>
      </c>
      <c r="C5058" s="1">
        <v>46108</v>
      </c>
    </row>
    <row r="5059" spans="1:3" x14ac:dyDescent="0.25">
      <c r="A5059" t="s">
        <v>1158</v>
      </c>
      <c r="B5059" t="s">
        <v>6962</v>
      </c>
      <c r="C5059" s="1">
        <v>46104</v>
      </c>
    </row>
    <row r="5060" spans="1:3" x14ac:dyDescent="0.25">
      <c r="A5060" t="s">
        <v>1157</v>
      </c>
      <c r="B5060" t="s">
        <v>6962</v>
      </c>
      <c r="C5060" s="1"/>
    </row>
    <row r="5061" spans="1:3" x14ac:dyDescent="0.25">
      <c r="A5061" t="s">
        <v>1155</v>
      </c>
      <c r="B5061" t="s">
        <v>6962</v>
      </c>
      <c r="C5061" s="1">
        <v>46107</v>
      </c>
    </row>
    <row r="5062" spans="1:3" x14ac:dyDescent="0.25">
      <c r="A5062" t="s">
        <v>1172</v>
      </c>
      <c r="B5062" t="s">
        <v>6962</v>
      </c>
      <c r="C5062" s="1">
        <v>46100</v>
      </c>
    </row>
    <row r="5063" spans="1:3" x14ac:dyDescent="0.25">
      <c r="A5063" t="s">
        <v>1170</v>
      </c>
      <c r="B5063" t="s">
        <v>39</v>
      </c>
      <c r="C5063" s="1"/>
    </row>
    <row r="5064" spans="1:3" x14ac:dyDescent="0.25">
      <c r="A5064" t="s">
        <v>1169</v>
      </c>
      <c r="B5064" t="s">
        <v>39</v>
      </c>
      <c r="C5064" s="1"/>
    </row>
    <row r="5065" spans="1:3" x14ac:dyDescent="0.25">
      <c r="A5065" t="s">
        <v>1168</v>
      </c>
      <c r="B5065" t="s">
        <v>6962</v>
      </c>
      <c r="C5065" s="1">
        <v>46126</v>
      </c>
    </row>
    <row r="5066" spans="1:3" x14ac:dyDescent="0.25">
      <c r="A5066" t="s">
        <v>1154</v>
      </c>
      <c r="B5066" t="s">
        <v>6962</v>
      </c>
      <c r="C5066" s="1">
        <v>46100</v>
      </c>
    </row>
    <row r="5067" spans="1:3" x14ac:dyDescent="0.25">
      <c r="A5067" t="s">
        <v>1167</v>
      </c>
      <c r="B5067" t="s">
        <v>6962</v>
      </c>
      <c r="C5067" s="1">
        <v>46133</v>
      </c>
    </row>
    <row r="5068" spans="1:3" x14ac:dyDescent="0.25">
      <c r="A5068" t="s">
        <v>1174</v>
      </c>
      <c r="B5068" t="s">
        <v>39</v>
      </c>
      <c r="C5068" s="1"/>
    </row>
    <row r="5069" spans="1:3" x14ac:dyDescent="0.25">
      <c r="A5069" t="s">
        <v>1176</v>
      </c>
      <c r="B5069" t="s">
        <v>6962</v>
      </c>
      <c r="C5069" s="1">
        <v>46102</v>
      </c>
    </row>
    <row r="5070" spans="1:3" x14ac:dyDescent="0.25">
      <c r="A5070" t="s">
        <v>1180</v>
      </c>
      <c r="B5070" t="s">
        <v>6962</v>
      </c>
      <c r="C5070" s="1">
        <v>46107</v>
      </c>
    </row>
    <row r="5071" spans="1:3" x14ac:dyDescent="0.25">
      <c r="A5071" t="s">
        <v>1180</v>
      </c>
      <c r="B5071" t="s">
        <v>6962</v>
      </c>
      <c r="C5071" s="1">
        <v>46107</v>
      </c>
    </row>
    <row r="5072" spans="1:3" x14ac:dyDescent="0.25">
      <c r="A5072" t="s">
        <v>1179</v>
      </c>
      <c r="B5072" t="s">
        <v>6962</v>
      </c>
      <c r="C5072" s="1">
        <v>46112</v>
      </c>
    </row>
    <row r="5073" spans="1:3" x14ac:dyDescent="0.25">
      <c r="A5073" t="s">
        <v>1186</v>
      </c>
      <c r="B5073" t="s">
        <v>6962</v>
      </c>
      <c r="C5073" s="1">
        <v>46126</v>
      </c>
    </row>
    <row r="5074" spans="1:3" x14ac:dyDescent="0.25">
      <c r="A5074" t="s">
        <v>1183</v>
      </c>
      <c r="B5074" t="s">
        <v>6962</v>
      </c>
      <c r="C5074" s="1">
        <v>46112</v>
      </c>
    </row>
    <row r="5075" spans="1:3" x14ac:dyDescent="0.25">
      <c r="A5075" t="s">
        <v>1197</v>
      </c>
      <c r="B5075" t="s">
        <v>6962</v>
      </c>
      <c r="C5075" s="1">
        <v>46108</v>
      </c>
    </row>
    <row r="5076" spans="1:3" x14ac:dyDescent="0.25">
      <c r="A5076" t="s">
        <v>1195</v>
      </c>
      <c r="B5076" t="s">
        <v>39</v>
      </c>
      <c r="C5076" s="1"/>
    </row>
    <row r="5077" spans="1:3" x14ac:dyDescent="0.25">
      <c r="A5077" t="s">
        <v>1194</v>
      </c>
      <c r="B5077" t="s">
        <v>6962</v>
      </c>
      <c r="C5077" s="1">
        <v>46119</v>
      </c>
    </row>
    <row r="5078" spans="1:3" x14ac:dyDescent="0.25">
      <c r="A5078" t="s">
        <v>1192</v>
      </c>
      <c r="B5078" t="s">
        <v>6962</v>
      </c>
      <c r="C5078" s="1">
        <v>46107</v>
      </c>
    </row>
    <row r="5079" spans="1:3" x14ac:dyDescent="0.25">
      <c r="A5079" t="s">
        <v>1191</v>
      </c>
      <c r="B5079" t="s">
        <v>6962</v>
      </c>
      <c r="C5079" s="1">
        <v>46116</v>
      </c>
    </row>
    <row r="5080" spans="1:3" x14ac:dyDescent="0.25">
      <c r="A5080" t="s">
        <v>1190</v>
      </c>
      <c r="B5080" t="s">
        <v>6962</v>
      </c>
      <c r="C5080" s="1">
        <v>46105</v>
      </c>
    </row>
    <row r="5081" spans="1:3" x14ac:dyDescent="0.25">
      <c r="A5081" t="s">
        <v>1189</v>
      </c>
      <c r="B5081" t="s">
        <v>6962</v>
      </c>
      <c r="C5081" s="1">
        <v>46116</v>
      </c>
    </row>
    <row r="5082" spans="1:3" x14ac:dyDescent="0.25">
      <c r="A5082" t="s">
        <v>6956</v>
      </c>
      <c r="B5082" t="s">
        <v>6962</v>
      </c>
      <c r="C5082" s="1">
        <v>46105</v>
      </c>
    </row>
    <row r="5083" spans="1:3" x14ac:dyDescent="0.25">
      <c r="A5083" t="s">
        <v>1204</v>
      </c>
      <c r="B5083" t="s">
        <v>6962</v>
      </c>
      <c r="C5083" s="1">
        <v>46116</v>
      </c>
    </row>
    <row r="5084" spans="1:3" x14ac:dyDescent="0.25">
      <c r="A5084" t="s">
        <v>1203</v>
      </c>
      <c r="B5084" t="s">
        <v>6962</v>
      </c>
      <c r="C5084" s="1">
        <v>46114</v>
      </c>
    </row>
    <row r="5085" spans="1:3" x14ac:dyDescent="0.25">
      <c r="A5085" t="s">
        <v>1202</v>
      </c>
      <c r="B5085" t="s">
        <v>6962</v>
      </c>
      <c r="C5085" s="1">
        <v>46114</v>
      </c>
    </row>
    <row r="5086" spans="1:3" x14ac:dyDescent="0.25">
      <c r="A5086" t="s">
        <v>1201</v>
      </c>
      <c r="B5086" t="s">
        <v>6962</v>
      </c>
      <c r="C5086" s="1">
        <v>46114</v>
      </c>
    </row>
    <row r="5087" spans="1:3" x14ac:dyDescent="0.25">
      <c r="A5087" t="s">
        <v>1200</v>
      </c>
      <c r="B5087" t="s">
        <v>6962</v>
      </c>
      <c r="C5087" s="1">
        <v>46107</v>
      </c>
    </row>
    <row r="5088" spans="1:3" x14ac:dyDescent="0.25">
      <c r="A5088" t="s">
        <v>1222</v>
      </c>
      <c r="B5088" t="s">
        <v>6962</v>
      </c>
      <c r="C5088" s="1">
        <v>46129</v>
      </c>
    </row>
    <row r="5089" spans="1:3" x14ac:dyDescent="0.25">
      <c r="A5089" t="s">
        <v>1222</v>
      </c>
      <c r="B5089" t="s">
        <v>6962</v>
      </c>
      <c r="C5089" s="1">
        <v>46125</v>
      </c>
    </row>
    <row r="5090" spans="1:3" x14ac:dyDescent="0.25">
      <c r="A5090" t="s">
        <v>1222</v>
      </c>
      <c r="B5090" t="s">
        <v>6962</v>
      </c>
      <c r="C5090" s="1">
        <v>46125</v>
      </c>
    </row>
    <row r="5091" spans="1:3" x14ac:dyDescent="0.25">
      <c r="A5091" t="s">
        <v>1222</v>
      </c>
      <c r="B5091" t="s">
        <v>6962</v>
      </c>
      <c r="C5091" s="1">
        <v>46125</v>
      </c>
    </row>
    <row r="5092" spans="1:3" x14ac:dyDescent="0.25">
      <c r="A5092" t="s">
        <v>1218</v>
      </c>
      <c r="B5092" t="s">
        <v>6963</v>
      </c>
      <c r="C5092" s="1"/>
    </row>
    <row r="5093" spans="1:3" x14ac:dyDescent="0.25">
      <c r="A5093" t="s">
        <v>1220</v>
      </c>
      <c r="B5093" t="s">
        <v>6962</v>
      </c>
      <c r="C5093" s="1">
        <v>46120</v>
      </c>
    </row>
    <row r="5094" spans="1:3" x14ac:dyDescent="0.25">
      <c r="A5094" t="s">
        <v>1219</v>
      </c>
      <c r="B5094" t="s">
        <v>6962</v>
      </c>
      <c r="C5094" s="1">
        <v>46114</v>
      </c>
    </row>
    <row r="5095" spans="1:3" x14ac:dyDescent="0.25">
      <c r="A5095" t="s">
        <v>1217</v>
      </c>
      <c r="B5095" t="s">
        <v>6962</v>
      </c>
      <c r="C5095" s="1">
        <v>46116</v>
      </c>
    </row>
    <row r="5096" spans="1:3" x14ac:dyDescent="0.25">
      <c r="A5096" t="s">
        <v>1215</v>
      </c>
      <c r="B5096" t="s">
        <v>6962</v>
      </c>
      <c r="C5096" s="1">
        <v>46114</v>
      </c>
    </row>
    <row r="5097" spans="1:3" x14ac:dyDescent="0.25">
      <c r="A5097" t="s">
        <v>1214</v>
      </c>
      <c r="B5097" t="s">
        <v>6962</v>
      </c>
      <c r="C5097" s="1">
        <v>46126</v>
      </c>
    </row>
    <row r="5098" spans="1:3" x14ac:dyDescent="0.25">
      <c r="A5098" t="s">
        <v>1213</v>
      </c>
      <c r="B5098" t="s">
        <v>6962</v>
      </c>
      <c r="C5098" s="1">
        <v>46126</v>
      </c>
    </row>
    <row r="5099" spans="1:3" x14ac:dyDescent="0.25">
      <c r="A5099" t="s">
        <v>1212</v>
      </c>
      <c r="B5099" t="s">
        <v>6962</v>
      </c>
      <c r="C5099" s="1">
        <v>46135</v>
      </c>
    </row>
    <row r="5100" spans="1:3" x14ac:dyDescent="0.25">
      <c r="A5100" t="s">
        <v>1209</v>
      </c>
      <c r="B5100" t="s">
        <v>6962</v>
      </c>
      <c r="C5100" s="1">
        <v>46127</v>
      </c>
    </row>
    <row r="5101" spans="1:3" x14ac:dyDescent="0.25">
      <c r="A5101" t="s">
        <v>1224</v>
      </c>
      <c r="B5101" t="s">
        <v>6962</v>
      </c>
      <c r="C5101" s="1">
        <v>46114</v>
      </c>
    </row>
    <row r="5102" spans="1:3" x14ac:dyDescent="0.25">
      <c r="A5102" t="s">
        <v>1227</v>
      </c>
      <c r="B5102" t="s">
        <v>6962</v>
      </c>
      <c r="C5102" s="1">
        <v>46133</v>
      </c>
    </row>
    <row r="5103" spans="1:3" x14ac:dyDescent="0.25">
      <c r="A5103" t="s">
        <v>1236</v>
      </c>
      <c r="B5103" t="s">
        <v>6962</v>
      </c>
      <c r="C5103" s="1">
        <v>46120</v>
      </c>
    </row>
    <row r="5104" spans="1:3" x14ac:dyDescent="0.25">
      <c r="A5104" t="s">
        <v>1235</v>
      </c>
      <c r="B5104" t="s">
        <v>6962</v>
      </c>
      <c r="C5104" s="1">
        <v>46114</v>
      </c>
    </row>
    <row r="5105" spans="1:3" x14ac:dyDescent="0.25">
      <c r="A5105" t="s">
        <v>1234</v>
      </c>
      <c r="B5105" t="s">
        <v>6962</v>
      </c>
      <c r="C5105" s="1">
        <v>46125</v>
      </c>
    </row>
    <row r="5106" spans="1:3" x14ac:dyDescent="0.25">
      <c r="A5106" t="s">
        <v>1233</v>
      </c>
      <c r="B5106" t="s">
        <v>6962</v>
      </c>
      <c r="C5106" s="1">
        <v>46125</v>
      </c>
    </row>
    <row r="5107" spans="1:3" x14ac:dyDescent="0.25">
      <c r="A5107" t="s">
        <v>1232</v>
      </c>
      <c r="B5107" t="s">
        <v>6962</v>
      </c>
      <c r="C5107" s="1">
        <v>46116</v>
      </c>
    </row>
    <row r="5108" spans="1:3" x14ac:dyDescent="0.25">
      <c r="A5108" t="s">
        <v>1231</v>
      </c>
      <c r="B5108" t="s">
        <v>6963</v>
      </c>
      <c r="C5108" s="1"/>
    </row>
    <row r="5109" spans="1:3" x14ac:dyDescent="0.25">
      <c r="A5109" t="s">
        <v>1228</v>
      </c>
      <c r="B5109" t="s">
        <v>6962</v>
      </c>
      <c r="C5109" s="1">
        <v>46114</v>
      </c>
    </row>
    <row r="5110" spans="1:3" x14ac:dyDescent="0.25">
      <c r="A5110" t="s">
        <v>1237</v>
      </c>
      <c r="B5110" t="s">
        <v>39</v>
      </c>
      <c r="C5110" s="1"/>
    </row>
    <row r="5111" spans="1:3" x14ac:dyDescent="0.25">
      <c r="A5111" t="s">
        <v>1243</v>
      </c>
      <c r="B5111" t="s">
        <v>6962</v>
      </c>
      <c r="C5111" s="1">
        <v>46125</v>
      </c>
    </row>
    <row r="5112" spans="1:3" x14ac:dyDescent="0.25">
      <c r="A5112" t="s">
        <v>1242</v>
      </c>
      <c r="B5112" t="s">
        <v>6962</v>
      </c>
      <c r="C5112" s="1">
        <v>46133</v>
      </c>
    </row>
    <row r="5113" spans="1:3" x14ac:dyDescent="0.25">
      <c r="A5113" t="s">
        <v>1241</v>
      </c>
      <c r="B5113" t="s">
        <v>6962</v>
      </c>
      <c r="C5113" s="1">
        <v>46128</v>
      </c>
    </row>
    <row r="5114" spans="1:3" x14ac:dyDescent="0.25">
      <c r="A5114" t="s">
        <v>1238</v>
      </c>
      <c r="B5114" t="s">
        <v>6962</v>
      </c>
      <c r="C5114" s="1">
        <v>46135</v>
      </c>
    </row>
    <row r="5115" spans="1:3" x14ac:dyDescent="0.25">
      <c r="A5115" t="s">
        <v>1249</v>
      </c>
      <c r="B5115" t="s">
        <v>6962</v>
      </c>
      <c r="C5115" s="1">
        <v>46122</v>
      </c>
    </row>
    <row r="5116" spans="1:3" x14ac:dyDescent="0.25">
      <c r="A5116" t="s">
        <v>1248</v>
      </c>
      <c r="B5116" t="s">
        <v>6962</v>
      </c>
      <c r="C5116" s="1">
        <v>46125</v>
      </c>
    </row>
    <row r="5117" spans="1:3" x14ac:dyDescent="0.25">
      <c r="A5117" t="s">
        <v>1247</v>
      </c>
      <c r="B5117" t="s">
        <v>6962</v>
      </c>
      <c r="C5117" s="1">
        <v>46123</v>
      </c>
    </row>
    <row r="5118" spans="1:3" x14ac:dyDescent="0.25">
      <c r="A5118" t="s">
        <v>1258</v>
      </c>
      <c r="B5118" t="s">
        <v>6962</v>
      </c>
      <c r="C5118" s="1">
        <v>46125</v>
      </c>
    </row>
    <row r="5119" spans="1:3" x14ac:dyDescent="0.25">
      <c r="A5119" t="s">
        <v>1255</v>
      </c>
      <c r="B5119" t="s">
        <v>6962</v>
      </c>
      <c r="C5119" s="1">
        <v>46114</v>
      </c>
    </row>
    <row r="5120" spans="1:3" x14ac:dyDescent="0.25">
      <c r="A5120" t="s">
        <v>1254</v>
      </c>
      <c r="B5120" t="s">
        <v>6962</v>
      </c>
      <c r="C5120" s="1">
        <v>46114</v>
      </c>
    </row>
    <row r="5121" spans="1:3" x14ac:dyDescent="0.25">
      <c r="A5121" t="s">
        <v>1279</v>
      </c>
      <c r="B5121" t="s">
        <v>6962</v>
      </c>
      <c r="C5121" s="1">
        <v>46122</v>
      </c>
    </row>
    <row r="5122" spans="1:3" x14ac:dyDescent="0.25">
      <c r="A5122" t="s">
        <v>1263</v>
      </c>
      <c r="B5122" t="s">
        <v>6962</v>
      </c>
      <c r="C5122" s="1">
        <v>46120</v>
      </c>
    </row>
    <row r="5123" spans="1:3" x14ac:dyDescent="0.25">
      <c r="A5123" t="s">
        <v>1276</v>
      </c>
      <c r="B5123" t="s">
        <v>6962</v>
      </c>
      <c r="C5123" s="1">
        <v>46119</v>
      </c>
    </row>
    <row r="5124" spans="1:3" x14ac:dyDescent="0.25">
      <c r="A5124" t="s">
        <v>1275</v>
      </c>
      <c r="B5124" t="s">
        <v>6962</v>
      </c>
      <c r="C5124" s="1">
        <v>46119</v>
      </c>
    </row>
    <row r="5125" spans="1:3" x14ac:dyDescent="0.25">
      <c r="A5125" t="s">
        <v>1274</v>
      </c>
      <c r="B5125" t="s">
        <v>6962</v>
      </c>
      <c r="C5125" s="1">
        <v>46116</v>
      </c>
    </row>
    <row r="5126" spans="1:3" x14ac:dyDescent="0.25">
      <c r="A5126" t="s">
        <v>1273</v>
      </c>
      <c r="B5126" t="s">
        <v>6962</v>
      </c>
      <c r="C5126" s="1">
        <v>46121</v>
      </c>
    </row>
    <row r="5127" spans="1:3" x14ac:dyDescent="0.25">
      <c r="A5127" t="s">
        <v>1272</v>
      </c>
      <c r="B5127" t="s">
        <v>6962</v>
      </c>
      <c r="C5127" s="1">
        <v>46120</v>
      </c>
    </row>
    <row r="5128" spans="1:3" x14ac:dyDescent="0.25">
      <c r="A5128" t="s">
        <v>1270</v>
      </c>
      <c r="B5128" t="s">
        <v>6962</v>
      </c>
      <c r="C5128" s="1">
        <v>46127</v>
      </c>
    </row>
    <row r="5129" spans="1:3" x14ac:dyDescent="0.25">
      <c r="A5129" t="s">
        <v>1269</v>
      </c>
      <c r="B5129" t="s">
        <v>39</v>
      </c>
      <c r="C5129" s="1"/>
    </row>
    <row r="5130" spans="1:3" x14ac:dyDescent="0.25">
      <c r="A5130" t="s">
        <v>1267</v>
      </c>
      <c r="B5130" t="s">
        <v>6962</v>
      </c>
      <c r="C5130" s="1">
        <v>46119</v>
      </c>
    </row>
    <row r="5131" spans="1:3" x14ac:dyDescent="0.25">
      <c r="A5131" t="s">
        <v>1266</v>
      </c>
      <c r="B5131" t="s">
        <v>6962</v>
      </c>
      <c r="C5131" s="1">
        <v>46121</v>
      </c>
    </row>
    <row r="5132" spans="1:3" x14ac:dyDescent="0.25">
      <c r="A5132" t="s">
        <v>1264</v>
      </c>
      <c r="B5132" t="s">
        <v>6962</v>
      </c>
      <c r="C5132" s="1">
        <v>46121</v>
      </c>
    </row>
    <row r="5133" spans="1:3" x14ac:dyDescent="0.25">
      <c r="A5133" t="s">
        <v>1269</v>
      </c>
      <c r="B5133" t="s">
        <v>39</v>
      </c>
      <c r="C5133" s="1"/>
    </row>
    <row r="5134" spans="1:3" x14ac:dyDescent="0.25">
      <c r="A5134" t="s">
        <v>1262</v>
      </c>
      <c r="B5134" t="s">
        <v>6962</v>
      </c>
      <c r="C5134" s="1">
        <v>46113</v>
      </c>
    </row>
    <row r="5135" spans="1:3" x14ac:dyDescent="0.25">
      <c r="A5135" t="s">
        <v>1405</v>
      </c>
      <c r="B5135" t="s">
        <v>6962</v>
      </c>
      <c r="C5135" s="1">
        <v>46119</v>
      </c>
    </row>
    <row r="5136" spans="1:3" x14ac:dyDescent="0.25">
      <c r="A5136" t="s">
        <v>1260</v>
      </c>
      <c r="B5136" t="s">
        <v>6962</v>
      </c>
      <c r="C5136" s="1">
        <v>46114</v>
      </c>
    </row>
    <row r="5137" spans="1:3" x14ac:dyDescent="0.25">
      <c r="A5137" t="s">
        <v>1404</v>
      </c>
      <c r="B5137" t="s">
        <v>6962</v>
      </c>
      <c r="C5137" s="1">
        <v>46126</v>
      </c>
    </row>
    <row r="5138" spans="1:3" x14ac:dyDescent="0.25">
      <c r="A5138" t="s">
        <v>1402</v>
      </c>
      <c r="B5138" t="s">
        <v>6962</v>
      </c>
      <c r="C5138" s="1">
        <v>46123</v>
      </c>
    </row>
    <row r="5139" spans="1:3" x14ac:dyDescent="0.25">
      <c r="A5139" t="s">
        <v>1401</v>
      </c>
      <c r="B5139" t="s">
        <v>6962</v>
      </c>
      <c r="C5139" s="1">
        <v>46135</v>
      </c>
    </row>
    <row r="5140" spans="1:3" x14ac:dyDescent="0.25">
      <c r="A5140" t="s">
        <v>1398</v>
      </c>
      <c r="B5140" t="s">
        <v>6962</v>
      </c>
      <c r="C5140" s="1">
        <v>46123</v>
      </c>
    </row>
    <row r="5141" spans="1:3" x14ac:dyDescent="0.25">
      <c r="A5141" t="s">
        <v>1397</v>
      </c>
      <c r="B5141" t="s">
        <v>6962</v>
      </c>
      <c r="C5141" s="1">
        <v>46119</v>
      </c>
    </row>
    <row r="5142" spans="1:3" x14ac:dyDescent="0.25">
      <c r="A5142" t="s">
        <v>1396</v>
      </c>
      <c r="B5142" t="s">
        <v>6962</v>
      </c>
      <c r="C5142" s="1">
        <v>46128</v>
      </c>
    </row>
    <row r="5143" spans="1:3" x14ac:dyDescent="0.25">
      <c r="A5143" t="s">
        <v>1395</v>
      </c>
      <c r="B5143" t="s">
        <v>6962</v>
      </c>
      <c r="C5143" s="1">
        <v>46129</v>
      </c>
    </row>
    <row r="5144" spans="1:3" x14ac:dyDescent="0.25">
      <c r="A5144" t="s">
        <v>1395</v>
      </c>
      <c r="B5144" t="s">
        <v>6962</v>
      </c>
      <c r="C5144" s="1">
        <v>46129</v>
      </c>
    </row>
    <row r="5145" spans="1:3" x14ac:dyDescent="0.25">
      <c r="A5145" t="s">
        <v>1394</v>
      </c>
      <c r="B5145" t="s">
        <v>6962</v>
      </c>
      <c r="C5145" s="1">
        <v>46128</v>
      </c>
    </row>
    <row r="5146" spans="1:3" x14ac:dyDescent="0.25">
      <c r="A5146" t="s">
        <v>1394</v>
      </c>
      <c r="B5146" t="s">
        <v>6962</v>
      </c>
      <c r="C5146" s="1">
        <v>46128</v>
      </c>
    </row>
    <row r="5147" spans="1:3" x14ac:dyDescent="0.25">
      <c r="A5147" t="s">
        <v>1393</v>
      </c>
      <c r="B5147" t="s">
        <v>6962</v>
      </c>
      <c r="C5147" s="1">
        <v>46120</v>
      </c>
    </row>
    <row r="5148" spans="1:3" x14ac:dyDescent="0.25">
      <c r="A5148" t="s">
        <v>1391</v>
      </c>
      <c r="B5148" t="s">
        <v>6962</v>
      </c>
      <c r="C5148" s="1">
        <v>46132</v>
      </c>
    </row>
    <row r="5149" spans="1:3" x14ac:dyDescent="0.25">
      <c r="A5149" t="s">
        <v>1390</v>
      </c>
      <c r="B5149" t="s">
        <v>6962</v>
      </c>
      <c r="C5149" s="1">
        <v>46126</v>
      </c>
    </row>
    <row r="5150" spans="1:3" x14ac:dyDescent="0.25">
      <c r="A5150" t="s">
        <v>1388</v>
      </c>
      <c r="B5150" t="s">
        <v>6962</v>
      </c>
      <c r="C5150" s="1">
        <v>46126</v>
      </c>
    </row>
    <row r="5151" spans="1:3" x14ac:dyDescent="0.25">
      <c r="A5151" t="s">
        <v>1399</v>
      </c>
      <c r="B5151" t="s">
        <v>6962</v>
      </c>
      <c r="C5151" s="1">
        <v>46120</v>
      </c>
    </row>
    <row r="5152" spans="1:3" x14ac:dyDescent="0.25">
      <c r="A5152" t="s">
        <v>1386</v>
      </c>
      <c r="B5152" t="s">
        <v>6962</v>
      </c>
      <c r="C5152" s="1">
        <v>46127</v>
      </c>
    </row>
    <row r="5153" spans="1:3" x14ac:dyDescent="0.25">
      <c r="A5153" t="s">
        <v>1385</v>
      </c>
      <c r="B5153" t="s">
        <v>6962</v>
      </c>
      <c r="C5153" s="1">
        <v>46134</v>
      </c>
    </row>
    <row r="5154" spans="1:3" x14ac:dyDescent="0.25">
      <c r="A5154" t="s">
        <v>1384</v>
      </c>
      <c r="B5154" t="s">
        <v>6962</v>
      </c>
      <c r="C5154" s="1">
        <v>46125</v>
      </c>
    </row>
    <row r="5155" spans="1:3" x14ac:dyDescent="0.25">
      <c r="A5155" t="s">
        <v>1382</v>
      </c>
      <c r="B5155" t="s">
        <v>6962</v>
      </c>
      <c r="C5155" s="1">
        <v>46132</v>
      </c>
    </row>
    <row r="5156" spans="1:3" x14ac:dyDescent="0.25">
      <c r="A5156" t="s">
        <v>1381</v>
      </c>
      <c r="B5156" t="s">
        <v>6962</v>
      </c>
      <c r="C5156" s="1">
        <v>46130</v>
      </c>
    </row>
    <row r="5157" spans="1:3" x14ac:dyDescent="0.25">
      <c r="A5157" t="s">
        <v>1378</v>
      </c>
      <c r="B5157" t="s">
        <v>6962</v>
      </c>
      <c r="C5157" s="1">
        <v>46127</v>
      </c>
    </row>
    <row r="5158" spans="1:3" x14ac:dyDescent="0.25">
      <c r="A5158" t="s">
        <v>1377</v>
      </c>
      <c r="B5158" t="s">
        <v>39</v>
      </c>
      <c r="C5158" s="1"/>
    </row>
    <row r="5159" spans="1:3" x14ac:dyDescent="0.25">
      <c r="A5159" t="s">
        <v>1376</v>
      </c>
      <c r="B5159" t="s">
        <v>6962</v>
      </c>
      <c r="C5159" s="1">
        <v>46122</v>
      </c>
    </row>
    <row r="5160" spans="1:3" x14ac:dyDescent="0.25">
      <c r="A5160" t="s">
        <v>1375</v>
      </c>
      <c r="B5160" t="s">
        <v>39</v>
      </c>
      <c r="C5160" s="1"/>
    </row>
    <row r="5161" spans="1:3" x14ac:dyDescent="0.25">
      <c r="A5161" t="s">
        <v>1374</v>
      </c>
      <c r="B5161" t="s">
        <v>39</v>
      </c>
      <c r="C5161" s="1"/>
    </row>
    <row r="5162" spans="1:3" x14ac:dyDescent="0.25">
      <c r="A5162" t="s">
        <v>1373</v>
      </c>
      <c r="B5162" t="s">
        <v>6962</v>
      </c>
      <c r="C5162" s="1">
        <v>46119</v>
      </c>
    </row>
    <row r="5163" spans="1:3" x14ac:dyDescent="0.25">
      <c r="A5163" t="s">
        <v>1370</v>
      </c>
      <c r="B5163" t="s">
        <v>6962</v>
      </c>
      <c r="C5163" s="1">
        <v>46121</v>
      </c>
    </row>
    <row r="5164" spans="1:3" x14ac:dyDescent="0.25">
      <c r="A5164" t="s">
        <v>1368</v>
      </c>
      <c r="B5164" t="s">
        <v>6962</v>
      </c>
      <c r="C5164" s="1">
        <v>46135</v>
      </c>
    </row>
    <row r="5165" spans="1:3" x14ac:dyDescent="0.25">
      <c r="A5165" t="s">
        <v>1366</v>
      </c>
      <c r="B5165" t="s">
        <v>6962</v>
      </c>
      <c r="C5165" s="1">
        <v>46128</v>
      </c>
    </row>
    <row r="5166" spans="1:3" x14ac:dyDescent="0.25">
      <c r="A5166" t="s">
        <v>1364</v>
      </c>
      <c r="B5166" t="s">
        <v>39</v>
      </c>
      <c r="C5166" s="1"/>
    </row>
    <row r="5167" spans="1:3" x14ac:dyDescent="0.25">
      <c r="A5167" t="s">
        <v>1363</v>
      </c>
      <c r="B5167" t="s">
        <v>6962</v>
      </c>
      <c r="C5167" s="1">
        <v>46133</v>
      </c>
    </row>
    <row r="5168" spans="1:3" x14ac:dyDescent="0.25">
      <c r="A5168" t="s">
        <v>1360</v>
      </c>
      <c r="B5168" t="s">
        <v>39</v>
      </c>
      <c r="C5168" s="1"/>
    </row>
    <row r="5169" spans="1:3" x14ac:dyDescent="0.25">
      <c r="A5169" t="s">
        <v>1358</v>
      </c>
      <c r="B5169" t="s">
        <v>6962</v>
      </c>
      <c r="C5169" s="1">
        <v>46135</v>
      </c>
    </row>
    <row r="5170" spans="1:3" x14ac:dyDescent="0.25">
      <c r="A5170" t="s">
        <v>1356</v>
      </c>
      <c r="B5170" t="s">
        <v>6962</v>
      </c>
      <c r="C5170" s="1">
        <v>46132</v>
      </c>
    </row>
    <row r="5171" spans="1:3" x14ac:dyDescent="0.25">
      <c r="A5171" t="s">
        <v>1354</v>
      </c>
      <c r="B5171" t="s">
        <v>6962</v>
      </c>
      <c r="C5171" s="1">
        <v>46123</v>
      </c>
    </row>
    <row r="5172" spans="1:3" x14ac:dyDescent="0.25">
      <c r="A5172" t="s">
        <v>1352</v>
      </c>
      <c r="B5172" t="s">
        <v>6962</v>
      </c>
      <c r="C5172" s="1">
        <v>46120</v>
      </c>
    </row>
    <row r="5173" spans="1:3" x14ac:dyDescent="0.25">
      <c r="A5173" t="s">
        <v>1347</v>
      </c>
      <c r="B5173" t="s">
        <v>6962</v>
      </c>
      <c r="C5173" s="1">
        <v>46135</v>
      </c>
    </row>
    <row r="5174" spans="1:3" x14ac:dyDescent="0.25">
      <c r="A5174" t="s">
        <v>1347</v>
      </c>
      <c r="B5174" t="s">
        <v>6962</v>
      </c>
      <c r="C5174" s="1">
        <v>46135</v>
      </c>
    </row>
    <row r="5175" spans="1:3" x14ac:dyDescent="0.25">
      <c r="A5175" t="s">
        <v>1345</v>
      </c>
      <c r="B5175" t="s">
        <v>39</v>
      </c>
      <c r="C5175" s="1"/>
    </row>
    <row r="5176" spans="1:3" x14ac:dyDescent="0.25">
      <c r="A5176" t="s">
        <v>1344</v>
      </c>
      <c r="B5176" t="s">
        <v>39</v>
      </c>
      <c r="C5176" s="1"/>
    </row>
    <row r="5177" spans="1:3" x14ac:dyDescent="0.25">
      <c r="A5177" t="s">
        <v>1343</v>
      </c>
      <c r="B5177" t="s">
        <v>6962</v>
      </c>
      <c r="C5177" s="1">
        <v>46127</v>
      </c>
    </row>
    <row r="5178" spans="1:3" x14ac:dyDescent="0.25">
      <c r="A5178" t="s">
        <v>1336</v>
      </c>
      <c r="B5178" t="s">
        <v>6962</v>
      </c>
      <c r="C5178" s="1">
        <v>46123</v>
      </c>
    </row>
    <row r="5179" spans="1:3" x14ac:dyDescent="0.25">
      <c r="A5179" t="s">
        <v>1335</v>
      </c>
      <c r="B5179" t="s">
        <v>6962</v>
      </c>
      <c r="C5179" s="1">
        <v>46128</v>
      </c>
    </row>
    <row r="5180" spans="1:3" x14ac:dyDescent="0.25">
      <c r="A5180" t="s">
        <v>1334</v>
      </c>
      <c r="B5180" t="s">
        <v>6962</v>
      </c>
      <c r="C5180" s="1">
        <v>46128</v>
      </c>
    </row>
    <row r="5181" spans="1:3" x14ac:dyDescent="0.25">
      <c r="A5181" t="s">
        <v>1332</v>
      </c>
      <c r="B5181" t="s">
        <v>6962</v>
      </c>
      <c r="C5181" s="1">
        <v>46130</v>
      </c>
    </row>
    <row r="5182" spans="1:3" x14ac:dyDescent="0.25">
      <c r="A5182" t="s">
        <v>1328</v>
      </c>
      <c r="B5182" t="s">
        <v>6962</v>
      </c>
      <c r="C5182" s="1">
        <v>46125</v>
      </c>
    </row>
    <row r="5183" spans="1:3" x14ac:dyDescent="0.25">
      <c r="A5183" t="s">
        <v>1326</v>
      </c>
      <c r="B5183" t="s">
        <v>6962</v>
      </c>
      <c r="C5183" s="1">
        <v>46122</v>
      </c>
    </row>
    <row r="5184" spans="1:3" x14ac:dyDescent="0.25">
      <c r="A5184" t="s">
        <v>1325</v>
      </c>
      <c r="B5184" t="s">
        <v>6962</v>
      </c>
      <c r="C5184" s="1">
        <v>46129</v>
      </c>
    </row>
    <row r="5185" spans="1:3" x14ac:dyDescent="0.25">
      <c r="A5185" t="s">
        <v>1324</v>
      </c>
      <c r="B5185" t="s">
        <v>39</v>
      </c>
      <c r="C5185" s="1"/>
    </row>
    <row r="5186" spans="1:3" x14ac:dyDescent="0.25">
      <c r="A5186" t="s">
        <v>1322</v>
      </c>
      <c r="B5186" t="s">
        <v>6962</v>
      </c>
      <c r="C5186" s="1">
        <v>46126</v>
      </c>
    </row>
    <row r="5187" spans="1:3" x14ac:dyDescent="0.25">
      <c r="A5187" t="s">
        <v>1320</v>
      </c>
      <c r="B5187" t="s">
        <v>6962</v>
      </c>
      <c r="C5187" s="1">
        <v>46128</v>
      </c>
    </row>
    <row r="5188" spans="1:3" x14ac:dyDescent="0.25">
      <c r="A5188" t="s">
        <v>1319</v>
      </c>
      <c r="B5188" t="s">
        <v>6962</v>
      </c>
      <c r="C5188" s="1">
        <v>46125</v>
      </c>
    </row>
    <row r="5189" spans="1:3" x14ac:dyDescent="0.25">
      <c r="A5189" t="s">
        <v>1317</v>
      </c>
      <c r="B5189" t="s">
        <v>6962</v>
      </c>
      <c r="C5189" s="1">
        <v>46127</v>
      </c>
    </row>
    <row r="5190" spans="1:3" x14ac:dyDescent="0.25">
      <c r="A5190" t="s">
        <v>1314</v>
      </c>
      <c r="B5190" t="s">
        <v>6962</v>
      </c>
      <c r="C5190" s="1">
        <v>46142</v>
      </c>
    </row>
    <row r="5191" spans="1:3" x14ac:dyDescent="0.25">
      <c r="A5191" t="s">
        <v>1311</v>
      </c>
      <c r="B5191" t="s">
        <v>6962</v>
      </c>
      <c r="C5191" s="1">
        <v>46147</v>
      </c>
    </row>
    <row r="5192" spans="1:3" x14ac:dyDescent="0.25">
      <c r="A5192" t="s">
        <v>1309</v>
      </c>
      <c r="B5192" t="s">
        <v>6962</v>
      </c>
      <c r="C5192" s="1">
        <v>46125</v>
      </c>
    </row>
    <row r="5193" spans="1:3" x14ac:dyDescent="0.25">
      <c r="A5193" t="s">
        <v>1307</v>
      </c>
      <c r="B5193" t="s">
        <v>39</v>
      </c>
      <c r="C5193" s="1"/>
    </row>
    <row r="5194" spans="1:3" x14ac:dyDescent="0.25">
      <c r="A5194" t="s">
        <v>1305</v>
      </c>
      <c r="B5194" t="s">
        <v>6962</v>
      </c>
      <c r="C5194" s="1">
        <v>46126</v>
      </c>
    </row>
    <row r="5195" spans="1:3" x14ac:dyDescent="0.25">
      <c r="A5195" t="s">
        <v>1303</v>
      </c>
      <c r="B5195" t="s">
        <v>6962</v>
      </c>
      <c r="C5195" s="1">
        <v>46127</v>
      </c>
    </row>
    <row r="5196" spans="1:3" x14ac:dyDescent="0.25">
      <c r="A5196" t="s">
        <v>1301</v>
      </c>
      <c r="B5196" t="s">
        <v>6962</v>
      </c>
      <c r="C5196" s="1">
        <v>46127</v>
      </c>
    </row>
    <row r="5197" spans="1:3" x14ac:dyDescent="0.25">
      <c r="A5197" t="s">
        <v>1299</v>
      </c>
      <c r="B5197" t="s">
        <v>6962</v>
      </c>
      <c r="C5197" s="1">
        <v>46129</v>
      </c>
    </row>
    <row r="5198" spans="1:3" x14ac:dyDescent="0.25">
      <c r="A5198" t="s">
        <v>1296</v>
      </c>
      <c r="B5198" t="s">
        <v>6962</v>
      </c>
      <c r="C5198" s="1">
        <v>46133</v>
      </c>
    </row>
    <row r="5199" spans="1:3" x14ac:dyDescent="0.25">
      <c r="A5199" t="s">
        <v>1293</v>
      </c>
      <c r="B5199" t="s">
        <v>6962</v>
      </c>
      <c r="C5199" s="1">
        <v>46132</v>
      </c>
    </row>
    <row r="5200" spans="1:3" x14ac:dyDescent="0.25">
      <c r="A5200" t="s">
        <v>1291</v>
      </c>
      <c r="B5200" t="s">
        <v>6962</v>
      </c>
      <c r="C5200" s="1">
        <v>46140</v>
      </c>
    </row>
    <row r="5201" spans="1:3" x14ac:dyDescent="0.25">
      <c r="A5201" t="s">
        <v>1290</v>
      </c>
      <c r="B5201" t="s">
        <v>6962</v>
      </c>
      <c r="C5201" s="1">
        <v>46137</v>
      </c>
    </row>
    <row r="5202" spans="1:3" x14ac:dyDescent="0.25">
      <c r="A5202" t="s">
        <v>1289</v>
      </c>
      <c r="B5202" t="s">
        <v>39</v>
      </c>
      <c r="C5202" s="1"/>
    </row>
    <row r="5203" spans="1:3" x14ac:dyDescent="0.25">
      <c r="A5203" t="s">
        <v>1288</v>
      </c>
      <c r="B5203" t="s">
        <v>6962</v>
      </c>
      <c r="C5203" s="1">
        <v>46133</v>
      </c>
    </row>
    <row r="5204" spans="1:3" x14ac:dyDescent="0.25">
      <c r="A5204" t="s">
        <v>1286</v>
      </c>
      <c r="B5204" t="s">
        <v>6962</v>
      </c>
      <c r="C5204" s="1">
        <v>46140</v>
      </c>
    </row>
    <row r="5205" spans="1:3" x14ac:dyDescent="0.25">
      <c r="A5205" t="s">
        <v>1285</v>
      </c>
      <c r="B5205" t="s">
        <v>6962</v>
      </c>
      <c r="C5205" s="1">
        <v>46124</v>
      </c>
    </row>
    <row r="5206" spans="1:3" x14ac:dyDescent="0.25">
      <c r="A5206" t="s">
        <v>2369</v>
      </c>
      <c r="B5206" t="s">
        <v>6962</v>
      </c>
      <c r="C5206" s="1">
        <v>46126</v>
      </c>
    </row>
    <row r="5207" spans="1:3" x14ac:dyDescent="0.25">
      <c r="A5207" t="s">
        <v>2367</v>
      </c>
      <c r="B5207" t="s">
        <v>6962</v>
      </c>
      <c r="C5207" s="1">
        <v>46133</v>
      </c>
    </row>
    <row r="5208" spans="1:3" x14ac:dyDescent="0.25">
      <c r="A5208" t="s">
        <v>2366</v>
      </c>
      <c r="B5208" t="s">
        <v>6962</v>
      </c>
      <c r="C5208" s="1">
        <v>46132</v>
      </c>
    </row>
    <row r="5209" spans="1:3" x14ac:dyDescent="0.25">
      <c r="A5209" t="s">
        <v>2365</v>
      </c>
      <c r="B5209" t="s">
        <v>6962</v>
      </c>
      <c r="C5209" s="1">
        <v>46140</v>
      </c>
    </row>
    <row r="5210" spans="1:3" x14ac:dyDescent="0.25">
      <c r="A5210" t="s">
        <v>2364</v>
      </c>
      <c r="B5210" t="s">
        <v>6962</v>
      </c>
      <c r="C5210" s="1">
        <v>46140</v>
      </c>
    </row>
    <row r="5211" spans="1:3" x14ac:dyDescent="0.25">
      <c r="A5211" t="s">
        <v>2363</v>
      </c>
      <c r="B5211" t="s">
        <v>6962</v>
      </c>
      <c r="C5211" s="1">
        <v>46134</v>
      </c>
    </row>
    <row r="5212" spans="1:3" x14ac:dyDescent="0.25">
      <c r="A5212" t="s">
        <v>2361</v>
      </c>
      <c r="B5212" t="s">
        <v>39</v>
      </c>
      <c r="C5212" s="1"/>
    </row>
    <row r="5213" spans="1:3" x14ac:dyDescent="0.25">
      <c r="A5213" t="s">
        <v>2360</v>
      </c>
      <c r="B5213" t="s">
        <v>6962</v>
      </c>
      <c r="C5213" s="1">
        <v>46136</v>
      </c>
    </row>
    <row r="5214" spans="1:3" x14ac:dyDescent="0.25">
      <c r="A5214" t="s">
        <v>2358</v>
      </c>
      <c r="B5214" t="s">
        <v>6962</v>
      </c>
      <c r="C5214" s="1">
        <v>46137</v>
      </c>
    </row>
    <row r="5215" spans="1:3" x14ac:dyDescent="0.25">
      <c r="A5215" t="s">
        <v>2357</v>
      </c>
      <c r="B5215" t="s">
        <v>6962</v>
      </c>
      <c r="C5215" s="1">
        <v>46134</v>
      </c>
    </row>
    <row r="5216" spans="1:3" x14ac:dyDescent="0.25">
      <c r="A5216" t="s">
        <v>2356</v>
      </c>
      <c r="B5216" t="s">
        <v>6962</v>
      </c>
      <c r="C5216" s="1">
        <v>46137</v>
      </c>
    </row>
    <row r="5217" spans="1:3" x14ac:dyDescent="0.25">
      <c r="A5217" t="s">
        <v>2355</v>
      </c>
      <c r="B5217" t="s">
        <v>6962</v>
      </c>
      <c r="C5217" s="1">
        <v>46136</v>
      </c>
    </row>
    <row r="5218" spans="1:3" x14ac:dyDescent="0.25">
      <c r="A5218" t="s">
        <v>2355</v>
      </c>
      <c r="B5218" t="s">
        <v>6962</v>
      </c>
      <c r="C5218" s="1">
        <v>46136</v>
      </c>
    </row>
    <row r="5219" spans="1:3" x14ac:dyDescent="0.25">
      <c r="A5219" t="s">
        <v>2355</v>
      </c>
      <c r="B5219" t="s">
        <v>6962</v>
      </c>
      <c r="C5219" s="1">
        <v>46136</v>
      </c>
    </row>
    <row r="5220" spans="1:3" x14ac:dyDescent="0.25">
      <c r="A5220" t="s">
        <v>2354</v>
      </c>
      <c r="B5220" t="s">
        <v>6962</v>
      </c>
      <c r="C5220" s="1">
        <v>46135</v>
      </c>
    </row>
    <row r="5221" spans="1:3" x14ac:dyDescent="0.25">
      <c r="A5221" t="s">
        <v>2352</v>
      </c>
      <c r="B5221" t="s">
        <v>6962</v>
      </c>
      <c r="C5221" s="1">
        <v>46128</v>
      </c>
    </row>
    <row r="5222" spans="1:3" x14ac:dyDescent="0.25">
      <c r="A5222" t="s">
        <v>2349</v>
      </c>
      <c r="B5222" t="s">
        <v>6962</v>
      </c>
      <c r="C5222" s="1">
        <v>46134</v>
      </c>
    </row>
    <row r="5223" spans="1:3" x14ac:dyDescent="0.25">
      <c r="A5223" t="s">
        <v>2348</v>
      </c>
      <c r="B5223" t="s">
        <v>6962</v>
      </c>
      <c r="C5223" s="1">
        <v>46135</v>
      </c>
    </row>
    <row r="5224" spans="1:3" x14ac:dyDescent="0.25">
      <c r="A5224" t="s">
        <v>2346</v>
      </c>
      <c r="B5224" t="s">
        <v>6964</v>
      </c>
      <c r="C5224" s="1">
        <v>46140</v>
      </c>
    </row>
    <row r="5225" spans="1:3" x14ac:dyDescent="0.25">
      <c r="A5225" t="s">
        <v>2342</v>
      </c>
      <c r="B5225" t="s">
        <v>6962</v>
      </c>
      <c r="C5225" s="1">
        <v>46132</v>
      </c>
    </row>
    <row r="5226" spans="1:3" x14ac:dyDescent="0.25">
      <c r="A5226" t="s">
        <v>2341</v>
      </c>
      <c r="B5226" t="s">
        <v>6962</v>
      </c>
      <c r="C5226" s="1">
        <v>46135</v>
      </c>
    </row>
    <row r="5227" spans="1:3" x14ac:dyDescent="0.25">
      <c r="A5227" t="s">
        <v>1297</v>
      </c>
      <c r="B5227" t="s">
        <v>6962</v>
      </c>
      <c r="C5227" s="1">
        <v>46128</v>
      </c>
    </row>
    <row r="5228" spans="1:3" x14ac:dyDescent="0.25">
      <c r="A5228" t="s">
        <v>2368</v>
      </c>
      <c r="B5228" t="s">
        <v>6962</v>
      </c>
      <c r="C5228" s="1">
        <v>46127</v>
      </c>
    </row>
    <row r="5229" spans="1:3" x14ac:dyDescent="0.25">
      <c r="A5229" t="s">
        <v>2340</v>
      </c>
      <c r="B5229" t="s">
        <v>6962</v>
      </c>
      <c r="C5229" s="1">
        <v>46134</v>
      </c>
    </row>
    <row r="5230" spans="1:3" x14ac:dyDescent="0.25">
      <c r="A5230" t="s">
        <v>2339</v>
      </c>
      <c r="B5230" t="s">
        <v>6962</v>
      </c>
      <c r="C5230" s="1">
        <v>46139</v>
      </c>
    </row>
    <row r="5231" spans="1:3" x14ac:dyDescent="0.25">
      <c r="A5231" t="s">
        <v>2338</v>
      </c>
      <c r="B5231" t="s">
        <v>6962</v>
      </c>
      <c r="C5231" s="1">
        <v>46136</v>
      </c>
    </row>
    <row r="5232" spans="1:3" x14ac:dyDescent="0.25">
      <c r="A5232" t="s">
        <v>2337</v>
      </c>
      <c r="B5232" t="s">
        <v>6963</v>
      </c>
      <c r="C5232" s="1"/>
    </row>
    <row r="5233" spans="1:3" x14ac:dyDescent="0.25">
      <c r="A5233" t="s">
        <v>2336</v>
      </c>
      <c r="B5233" t="s">
        <v>6962</v>
      </c>
      <c r="C5233" s="1">
        <v>46133</v>
      </c>
    </row>
    <row r="5234" spans="1:3" x14ac:dyDescent="0.25">
      <c r="A5234" t="s">
        <v>2334</v>
      </c>
      <c r="B5234" t="s">
        <v>6962</v>
      </c>
      <c r="C5234" s="1">
        <v>46134</v>
      </c>
    </row>
    <row r="5235" spans="1:3" x14ac:dyDescent="0.25">
      <c r="A5235" t="s">
        <v>2332</v>
      </c>
      <c r="B5235" t="s">
        <v>6962</v>
      </c>
      <c r="C5235" s="1">
        <v>46139</v>
      </c>
    </row>
    <row r="5236" spans="1:3" x14ac:dyDescent="0.25">
      <c r="A5236" t="s">
        <v>2332</v>
      </c>
      <c r="B5236" t="s">
        <v>6962</v>
      </c>
      <c r="C5236" s="1">
        <v>46139</v>
      </c>
    </row>
    <row r="5237" spans="1:3" x14ac:dyDescent="0.25">
      <c r="A5237" t="s">
        <v>2331</v>
      </c>
      <c r="B5237" t="s">
        <v>6962</v>
      </c>
      <c r="C5237" s="1">
        <v>46134</v>
      </c>
    </row>
    <row r="5238" spans="1:3" x14ac:dyDescent="0.25">
      <c r="A5238" t="s">
        <v>2329</v>
      </c>
      <c r="B5238" t="s">
        <v>6962</v>
      </c>
      <c r="C5238" s="1"/>
    </row>
    <row r="5239" spans="1:3" x14ac:dyDescent="0.25">
      <c r="A5239" t="s">
        <v>2327</v>
      </c>
      <c r="B5239" t="s">
        <v>6962</v>
      </c>
      <c r="C5239" s="1">
        <v>46133</v>
      </c>
    </row>
    <row r="5240" spans="1:3" x14ac:dyDescent="0.25">
      <c r="A5240" t="s">
        <v>2326</v>
      </c>
      <c r="B5240" t="s">
        <v>6962</v>
      </c>
      <c r="C5240" s="1"/>
    </row>
    <row r="5241" spans="1:3" x14ac:dyDescent="0.25">
      <c r="A5241" t="s">
        <v>2325</v>
      </c>
      <c r="B5241" t="s">
        <v>39</v>
      </c>
      <c r="C5241" s="1"/>
    </row>
    <row r="5242" spans="1:3" x14ac:dyDescent="0.25">
      <c r="A5242" t="s">
        <v>2324</v>
      </c>
      <c r="B5242" t="s">
        <v>6962</v>
      </c>
      <c r="C5242" s="1">
        <v>46135</v>
      </c>
    </row>
    <row r="5243" spans="1:3" x14ac:dyDescent="0.25">
      <c r="A5243" t="s">
        <v>2323</v>
      </c>
      <c r="B5243" t="s">
        <v>6962</v>
      </c>
      <c r="C5243" s="1">
        <v>46133</v>
      </c>
    </row>
    <row r="5244" spans="1:3" x14ac:dyDescent="0.25">
      <c r="A5244" t="s">
        <v>2322</v>
      </c>
      <c r="B5244" t="s">
        <v>6962</v>
      </c>
      <c r="C5244" s="1">
        <v>46139</v>
      </c>
    </row>
    <row r="5245" spans="1:3" x14ac:dyDescent="0.25">
      <c r="A5245" t="s">
        <v>2322</v>
      </c>
      <c r="B5245" t="s">
        <v>6962</v>
      </c>
      <c r="C5245" s="1">
        <v>46139</v>
      </c>
    </row>
    <row r="5246" spans="1:3" x14ac:dyDescent="0.25">
      <c r="A5246" t="s">
        <v>2319</v>
      </c>
      <c r="B5246" t="s">
        <v>6962</v>
      </c>
      <c r="C5246" s="1">
        <v>46134</v>
      </c>
    </row>
    <row r="5247" spans="1:3" x14ac:dyDescent="0.25">
      <c r="A5247" t="s">
        <v>2315</v>
      </c>
      <c r="B5247" t="s">
        <v>6962</v>
      </c>
      <c r="C5247" s="1">
        <v>46139</v>
      </c>
    </row>
    <row r="5248" spans="1:3" x14ac:dyDescent="0.25">
      <c r="A5248" t="s">
        <v>2314</v>
      </c>
      <c r="B5248" t="s">
        <v>6962</v>
      </c>
      <c r="C5248" s="1">
        <v>46139</v>
      </c>
    </row>
    <row r="5249" spans="1:3" x14ac:dyDescent="0.25">
      <c r="A5249" t="s">
        <v>2313</v>
      </c>
      <c r="B5249" t="s">
        <v>6962</v>
      </c>
      <c r="C5249" s="1">
        <v>46130</v>
      </c>
    </row>
    <row r="5250" spans="1:3" x14ac:dyDescent="0.25">
      <c r="A5250" t="s">
        <v>2313</v>
      </c>
      <c r="B5250" t="s">
        <v>6962</v>
      </c>
      <c r="C5250" s="1">
        <v>46130</v>
      </c>
    </row>
    <row r="5251" spans="1:3" x14ac:dyDescent="0.25">
      <c r="A5251" t="s">
        <v>2313</v>
      </c>
      <c r="B5251" t="s">
        <v>6964</v>
      </c>
      <c r="C5251" s="1">
        <v>46130</v>
      </c>
    </row>
    <row r="5252" spans="1:3" x14ac:dyDescent="0.25">
      <c r="A5252" t="s">
        <v>2312</v>
      </c>
      <c r="B5252" t="s">
        <v>6962</v>
      </c>
      <c r="C5252" s="1">
        <v>46130</v>
      </c>
    </row>
    <row r="5253" spans="1:3" x14ac:dyDescent="0.25">
      <c r="A5253" t="s">
        <v>2312</v>
      </c>
      <c r="B5253" t="s">
        <v>39</v>
      </c>
      <c r="C5253" s="1">
        <v>46130</v>
      </c>
    </row>
    <row r="5254" spans="1:3" x14ac:dyDescent="0.25">
      <c r="A5254" t="s">
        <v>2311</v>
      </c>
      <c r="B5254" t="s">
        <v>39</v>
      </c>
      <c r="C5254" s="1"/>
    </row>
    <row r="5255" spans="1:3" x14ac:dyDescent="0.25">
      <c r="A5255" t="s">
        <v>2310</v>
      </c>
      <c r="B5255" t="s">
        <v>6962</v>
      </c>
      <c r="C5255" s="1">
        <v>46139</v>
      </c>
    </row>
    <row r="5256" spans="1:3" x14ac:dyDescent="0.25">
      <c r="A5256" t="s">
        <v>2309</v>
      </c>
      <c r="B5256" t="s">
        <v>39</v>
      </c>
      <c r="C5256" s="1"/>
    </row>
    <row r="5257" spans="1:3" x14ac:dyDescent="0.25">
      <c r="A5257" t="s">
        <v>2308</v>
      </c>
      <c r="B5257" t="s">
        <v>6962</v>
      </c>
      <c r="C5257" s="1">
        <v>46133</v>
      </c>
    </row>
    <row r="5258" spans="1:3" x14ac:dyDescent="0.25">
      <c r="A5258" t="s">
        <v>2306</v>
      </c>
      <c r="B5258" t="s">
        <v>39</v>
      </c>
      <c r="C5258" s="1"/>
    </row>
    <row r="5259" spans="1:3" x14ac:dyDescent="0.25">
      <c r="A5259" t="s">
        <v>2305</v>
      </c>
      <c r="B5259" t="s">
        <v>6962</v>
      </c>
      <c r="C5259" s="1">
        <v>46133</v>
      </c>
    </row>
    <row r="5260" spans="1:3" x14ac:dyDescent="0.25">
      <c r="A5260" t="s">
        <v>2304</v>
      </c>
      <c r="B5260" t="s">
        <v>6962</v>
      </c>
      <c r="C5260" s="1">
        <v>46139</v>
      </c>
    </row>
    <row r="5261" spans="1:3" x14ac:dyDescent="0.25">
      <c r="A5261" t="s">
        <v>2303</v>
      </c>
      <c r="B5261" t="s">
        <v>6962</v>
      </c>
      <c r="C5261" s="1">
        <v>46136</v>
      </c>
    </row>
    <row r="5262" spans="1:3" x14ac:dyDescent="0.25">
      <c r="A5262" t="s">
        <v>2301</v>
      </c>
      <c r="B5262" t="s">
        <v>6962</v>
      </c>
      <c r="C5262" s="1">
        <v>46136</v>
      </c>
    </row>
    <row r="5263" spans="1:3" x14ac:dyDescent="0.25">
      <c r="A5263" t="s">
        <v>2300</v>
      </c>
      <c r="B5263" t="s">
        <v>39</v>
      </c>
      <c r="C5263" s="1"/>
    </row>
    <row r="5264" spans="1:3" x14ac:dyDescent="0.25">
      <c r="A5264" t="s">
        <v>2299</v>
      </c>
      <c r="B5264" t="s">
        <v>39</v>
      </c>
      <c r="C5264" s="1"/>
    </row>
    <row r="5265" spans="1:3" x14ac:dyDescent="0.25">
      <c r="A5265" t="s">
        <v>2298</v>
      </c>
      <c r="B5265" t="s">
        <v>39</v>
      </c>
      <c r="C5265" s="1"/>
    </row>
    <row r="5266" spans="1:3" x14ac:dyDescent="0.25">
      <c r="A5266" t="s">
        <v>2297</v>
      </c>
      <c r="B5266" t="s">
        <v>6962</v>
      </c>
      <c r="C5266" s="1">
        <v>46140</v>
      </c>
    </row>
    <row r="5267" spans="1:3" x14ac:dyDescent="0.25">
      <c r="A5267" t="s">
        <v>2295</v>
      </c>
      <c r="B5267" t="s">
        <v>6962</v>
      </c>
      <c r="C5267" s="1">
        <v>46136</v>
      </c>
    </row>
    <row r="5268" spans="1:3" x14ac:dyDescent="0.25">
      <c r="A5268" t="s">
        <v>2292</v>
      </c>
      <c r="B5268" t="s">
        <v>6962</v>
      </c>
      <c r="C5268" s="1"/>
    </row>
    <row r="5269" spans="1:3" x14ac:dyDescent="0.25">
      <c r="A5269" t="s">
        <v>2292</v>
      </c>
      <c r="B5269" t="s">
        <v>6962</v>
      </c>
      <c r="C5269" s="1"/>
    </row>
    <row r="5270" spans="1:3" x14ac:dyDescent="0.25">
      <c r="A5270" t="s">
        <v>2291</v>
      </c>
      <c r="B5270" t="s">
        <v>39</v>
      </c>
      <c r="C5270" s="1"/>
    </row>
    <row r="5271" spans="1:3" x14ac:dyDescent="0.25">
      <c r="A5271" t="s">
        <v>2289</v>
      </c>
      <c r="B5271" t="s">
        <v>6962</v>
      </c>
      <c r="C5271" s="1">
        <v>46140</v>
      </c>
    </row>
    <row r="5272" spans="1:3" x14ac:dyDescent="0.25">
      <c r="A5272" t="s">
        <v>2288</v>
      </c>
      <c r="B5272" t="s">
        <v>6962</v>
      </c>
      <c r="C5272" s="1">
        <v>46135</v>
      </c>
    </row>
    <row r="5273" spans="1:3" x14ac:dyDescent="0.25">
      <c r="A5273" t="s">
        <v>2286</v>
      </c>
      <c r="B5273" t="s">
        <v>6962</v>
      </c>
      <c r="C5273" s="1">
        <v>46141</v>
      </c>
    </row>
    <row r="5274" spans="1:3" x14ac:dyDescent="0.25">
      <c r="A5274" t="s">
        <v>2285</v>
      </c>
      <c r="B5274" t="s">
        <v>6962</v>
      </c>
      <c r="C5274" s="1">
        <v>46136</v>
      </c>
    </row>
    <row r="5275" spans="1:3" x14ac:dyDescent="0.25">
      <c r="A5275" t="s">
        <v>2284</v>
      </c>
      <c r="B5275" t="s">
        <v>39</v>
      </c>
      <c r="C5275" s="1"/>
    </row>
    <row r="5276" spans="1:3" x14ac:dyDescent="0.25">
      <c r="A5276" t="s">
        <v>2282</v>
      </c>
      <c r="B5276" t="s">
        <v>6962</v>
      </c>
      <c r="C5276" s="1">
        <v>46140</v>
      </c>
    </row>
    <row r="5277" spans="1:3" x14ac:dyDescent="0.25">
      <c r="A5277" t="s">
        <v>2281</v>
      </c>
      <c r="B5277" t="s">
        <v>6962</v>
      </c>
      <c r="C5277" s="1">
        <v>46140</v>
      </c>
    </row>
    <row r="5278" spans="1:3" x14ac:dyDescent="0.25">
      <c r="A5278" t="s">
        <v>2280</v>
      </c>
      <c r="B5278" t="s">
        <v>6962</v>
      </c>
      <c r="C5278" s="1">
        <v>46146</v>
      </c>
    </row>
    <row r="5279" spans="1:3" x14ac:dyDescent="0.25">
      <c r="A5279" t="s">
        <v>2279</v>
      </c>
      <c r="B5279" t="s">
        <v>6962</v>
      </c>
      <c r="C5279" s="1">
        <v>46135</v>
      </c>
    </row>
    <row r="5280" spans="1:3" x14ac:dyDescent="0.25">
      <c r="A5280" t="s">
        <v>2279</v>
      </c>
      <c r="B5280" t="s">
        <v>6962</v>
      </c>
      <c r="C5280" s="1">
        <v>46135</v>
      </c>
    </row>
    <row r="5281" spans="1:3" x14ac:dyDescent="0.25">
      <c r="A5281" t="s">
        <v>2253</v>
      </c>
      <c r="B5281" t="s">
        <v>6962</v>
      </c>
      <c r="C5281" s="1">
        <v>46133</v>
      </c>
    </row>
    <row r="5282" spans="1:3" x14ac:dyDescent="0.25">
      <c r="A5282" t="s">
        <v>2277</v>
      </c>
      <c r="B5282" t="s">
        <v>6962</v>
      </c>
      <c r="C5282" s="1">
        <v>46135</v>
      </c>
    </row>
    <row r="5283" spans="1:3" x14ac:dyDescent="0.25">
      <c r="A5283" t="s">
        <v>2277</v>
      </c>
      <c r="B5283" t="s">
        <v>6962</v>
      </c>
      <c r="C5283" s="1">
        <v>46135</v>
      </c>
    </row>
    <row r="5284" spans="1:3" x14ac:dyDescent="0.25">
      <c r="A5284" t="s">
        <v>2276</v>
      </c>
      <c r="B5284" t="s">
        <v>6962</v>
      </c>
      <c r="C5284" s="1">
        <v>46141</v>
      </c>
    </row>
    <row r="5285" spans="1:3" x14ac:dyDescent="0.25">
      <c r="A5285" t="s">
        <v>2275</v>
      </c>
      <c r="B5285" t="s">
        <v>6962</v>
      </c>
      <c r="C5285" s="1">
        <v>46163</v>
      </c>
    </row>
    <row r="5286" spans="1:3" x14ac:dyDescent="0.25">
      <c r="A5286" t="s">
        <v>2274</v>
      </c>
      <c r="B5286" t="s">
        <v>6962</v>
      </c>
      <c r="C5286" s="1">
        <v>46140</v>
      </c>
    </row>
    <row r="5287" spans="1:3" x14ac:dyDescent="0.25">
      <c r="A5287" t="s">
        <v>2273</v>
      </c>
      <c r="B5287" t="s">
        <v>6962</v>
      </c>
      <c r="C5287" s="1">
        <v>46142</v>
      </c>
    </row>
    <row r="5288" spans="1:3" x14ac:dyDescent="0.25">
      <c r="A5288" t="s">
        <v>2272</v>
      </c>
      <c r="B5288" t="s">
        <v>6962</v>
      </c>
      <c r="C5288" s="1">
        <v>46150</v>
      </c>
    </row>
    <row r="5289" spans="1:3" x14ac:dyDescent="0.25">
      <c r="A5289" t="s">
        <v>2271</v>
      </c>
      <c r="B5289" t="s">
        <v>6962</v>
      </c>
      <c r="C5289" s="1">
        <v>46134</v>
      </c>
    </row>
    <row r="5290" spans="1:3" x14ac:dyDescent="0.25">
      <c r="A5290" t="s">
        <v>2270</v>
      </c>
      <c r="B5290" t="s">
        <v>39</v>
      </c>
      <c r="C5290" s="1"/>
    </row>
    <row r="5291" spans="1:3" x14ac:dyDescent="0.25">
      <c r="A5291" t="s">
        <v>2269</v>
      </c>
      <c r="B5291" t="s">
        <v>6962</v>
      </c>
      <c r="C5291" s="1">
        <v>46134</v>
      </c>
    </row>
    <row r="5292" spans="1:3" x14ac:dyDescent="0.25">
      <c r="A5292" t="s">
        <v>2267</v>
      </c>
      <c r="B5292" t="s">
        <v>6962</v>
      </c>
      <c r="C5292" s="1">
        <v>46140</v>
      </c>
    </row>
    <row r="5293" spans="1:3" x14ac:dyDescent="0.25">
      <c r="A5293" t="s">
        <v>2266</v>
      </c>
      <c r="B5293" t="s">
        <v>6962</v>
      </c>
      <c r="C5293" s="1">
        <v>46141</v>
      </c>
    </row>
    <row r="5294" spans="1:3" x14ac:dyDescent="0.25">
      <c r="A5294" t="s">
        <v>2265</v>
      </c>
      <c r="B5294" t="s">
        <v>6962</v>
      </c>
      <c r="C5294" s="1">
        <v>46141</v>
      </c>
    </row>
    <row r="5295" spans="1:3" x14ac:dyDescent="0.25">
      <c r="A5295" t="s">
        <v>2264</v>
      </c>
      <c r="B5295" t="s">
        <v>6962</v>
      </c>
      <c r="C5295" s="1">
        <v>46134</v>
      </c>
    </row>
    <row r="5296" spans="1:3" x14ac:dyDescent="0.25">
      <c r="A5296" t="s">
        <v>2263</v>
      </c>
      <c r="B5296" t="s">
        <v>6962</v>
      </c>
      <c r="C5296" s="1">
        <v>46141</v>
      </c>
    </row>
    <row r="5297" spans="1:3" x14ac:dyDescent="0.25">
      <c r="A5297" t="s">
        <v>2262</v>
      </c>
      <c r="B5297" t="s">
        <v>6962</v>
      </c>
      <c r="C5297" s="1">
        <v>46141</v>
      </c>
    </row>
    <row r="5298" spans="1:3" x14ac:dyDescent="0.25">
      <c r="A5298" t="s">
        <v>2261</v>
      </c>
      <c r="B5298" t="s">
        <v>6962</v>
      </c>
      <c r="C5298" s="1">
        <v>46134</v>
      </c>
    </row>
    <row r="5299" spans="1:3" x14ac:dyDescent="0.25">
      <c r="A5299" t="s">
        <v>2259</v>
      </c>
      <c r="B5299" t="s">
        <v>6962</v>
      </c>
      <c r="C5299" s="1">
        <v>46135</v>
      </c>
    </row>
    <row r="5300" spans="1:3" x14ac:dyDescent="0.25">
      <c r="A5300" t="s">
        <v>2258</v>
      </c>
      <c r="B5300" t="s">
        <v>6962</v>
      </c>
      <c r="C5300" s="1">
        <v>46141</v>
      </c>
    </row>
    <row r="5301" spans="1:3" x14ac:dyDescent="0.25">
      <c r="A5301" t="s">
        <v>2257</v>
      </c>
      <c r="B5301" t="s">
        <v>6962</v>
      </c>
      <c r="C5301" s="1">
        <v>46135</v>
      </c>
    </row>
    <row r="5302" spans="1:3" x14ac:dyDescent="0.25">
      <c r="A5302" t="s">
        <v>2250</v>
      </c>
      <c r="B5302" t="s">
        <v>39</v>
      </c>
      <c r="C5302" s="1"/>
    </row>
    <row r="5303" spans="1:3" x14ac:dyDescent="0.25">
      <c r="A5303" t="s">
        <v>2248</v>
      </c>
      <c r="B5303" t="s">
        <v>6962</v>
      </c>
      <c r="C5303" s="1">
        <v>46137</v>
      </c>
    </row>
    <row r="5304" spans="1:3" x14ac:dyDescent="0.25">
      <c r="A5304" t="s">
        <v>2245</v>
      </c>
      <c r="B5304" t="s">
        <v>6962</v>
      </c>
      <c r="C5304" s="1">
        <v>46142</v>
      </c>
    </row>
    <row r="5305" spans="1:3" x14ac:dyDescent="0.25">
      <c r="A5305" t="s">
        <v>2241</v>
      </c>
      <c r="B5305" t="s">
        <v>6962</v>
      </c>
      <c r="C5305" s="1">
        <v>46140</v>
      </c>
    </row>
    <row r="5306" spans="1:3" x14ac:dyDescent="0.25">
      <c r="A5306" t="s">
        <v>2238</v>
      </c>
      <c r="B5306" t="s">
        <v>6962</v>
      </c>
      <c r="C5306" s="1">
        <v>46149</v>
      </c>
    </row>
    <row r="5307" spans="1:3" x14ac:dyDescent="0.25">
      <c r="A5307" t="s">
        <v>2237</v>
      </c>
      <c r="B5307" t="s">
        <v>39</v>
      </c>
      <c r="C5307" s="1"/>
    </row>
    <row r="5308" spans="1:3" x14ac:dyDescent="0.25">
      <c r="A5308" t="s">
        <v>2236</v>
      </c>
      <c r="B5308" t="s">
        <v>6962</v>
      </c>
      <c r="C5308" s="1">
        <v>46141</v>
      </c>
    </row>
    <row r="5309" spans="1:3" x14ac:dyDescent="0.25">
      <c r="A5309" t="s">
        <v>2234</v>
      </c>
      <c r="B5309" t="s">
        <v>39</v>
      </c>
      <c r="C5309" s="1">
        <v>46139</v>
      </c>
    </row>
    <row r="5310" spans="1:3" x14ac:dyDescent="0.25">
      <c r="A5310" t="s">
        <v>2233</v>
      </c>
      <c r="B5310" t="s">
        <v>39</v>
      </c>
      <c r="C5310" s="1">
        <v>46139</v>
      </c>
    </row>
    <row r="5311" spans="1:3" x14ac:dyDescent="0.25">
      <c r="A5311" t="s">
        <v>2227</v>
      </c>
      <c r="B5311" t="s">
        <v>6962</v>
      </c>
      <c r="C5311" s="1">
        <v>46140</v>
      </c>
    </row>
    <row r="5312" spans="1:3" x14ac:dyDescent="0.25">
      <c r="A5312" t="s">
        <v>2226</v>
      </c>
      <c r="B5312" t="s">
        <v>6962</v>
      </c>
      <c r="C5312" s="1">
        <v>46147</v>
      </c>
    </row>
    <row r="5313" spans="1:3" x14ac:dyDescent="0.25">
      <c r="A5313" t="s">
        <v>2225</v>
      </c>
      <c r="B5313" t="s">
        <v>6962</v>
      </c>
      <c r="C5313" s="1">
        <v>46146</v>
      </c>
    </row>
    <row r="5314" spans="1:3" x14ac:dyDescent="0.25">
      <c r="A5314" t="s">
        <v>2224</v>
      </c>
      <c r="B5314" t="s">
        <v>6962</v>
      </c>
      <c r="C5314" s="1">
        <v>46148</v>
      </c>
    </row>
    <row r="5315" spans="1:3" x14ac:dyDescent="0.25">
      <c r="A5315" t="s">
        <v>2223</v>
      </c>
      <c r="B5315" t="s">
        <v>6962</v>
      </c>
      <c r="C5315" s="1">
        <v>46136</v>
      </c>
    </row>
    <row r="5316" spans="1:3" x14ac:dyDescent="0.25">
      <c r="A5316" t="s">
        <v>2220</v>
      </c>
      <c r="B5316" t="s">
        <v>6962</v>
      </c>
      <c r="C5316" s="1">
        <v>46142</v>
      </c>
    </row>
    <row r="5317" spans="1:3" x14ac:dyDescent="0.25">
      <c r="A5317" t="s">
        <v>2218</v>
      </c>
      <c r="B5317" t="s">
        <v>6962</v>
      </c>
      <c r="C5317" s="1">
        <v>46154</v>
      </c>
    </row>
    <row r="5318" spans="1:3" x14ac:dyDescent="0.25">
      <c r="A5318" t="s">
        <v>2216</v>
      </c>
      <c r="B5318" t="s">
        <v>6962</v>
      </c>
      <c r="C5318" s="1">
        <v>46150</v>
      </c>
    </row>
    <row r="5319" spans="1:3" x14ac:dyDescent="0.25">
      <c r="A5319" t="s">
        <v>2214</v>
      </c>
      <c r="B5319" t="s">
        <v>6962</v>
      </c>
      <c r="C5319" s="1">
        <v>46148</v>
      </c>
    </row>
    <row r="5320" spans="1:3" x14ac:dyDescent="0.25">
      <c r="A5320" t="s">
        <v>2213</v>
      </c>
      <c r="B5320" t="s">
        <v>39</v>
      </c>
      <c r="C5320" s="1"/>
    </row>
    <row r="5321" spans="1:3" x14ac:dyDescent="0.25">
      <c r="A5321" t="s">
        <v>2212</v>
      </c>
      <c r="B5321" t="s">
        <v>6962</v>
      </c>
      <c r="C5321" s="1">
        <v>46147</v>
      </c>
    </row>
    <row r="5322" spans="1:3" x14ac:dyDescent="0.25">
      <c r="A5322" t="s">
        <v>2211</v>
      </c>
      <c r="B5322" t="s">
        <v>6962</v>
      </c>
      <c r="C5322" s="1">
        <v>46143</v>
      </c>
    </row>
    <row r="5323" spans="1:3" x14ac:dyDescent="0.25">
      <c r="A5323" t="s">
        <v>2209</v>
      </c>
      <c r="B5323" t="s">
        <v>6962</v>
      </c>
      <c r="C5323" s="1">
        <v>46149</v>
      </c>
    </row>
    <row r="5324" spans="1:3" x14ac:dyDescent="0.25">
      <c r="A5324" t="s">
        <v>2208</v>
      </c>
      <c r="B5324" t="s">
        <v>6962</v>
      </c>
      <c r="C5324" s="1">
        <v>46144</v>
      </c>
    </row>
    <row r="5325" spans="1:3" x14ac:dyDescent="0.25">
      <c r="A5325" t="s">
        <v>2207</v>
      </c>
      <c r="B5325" t="s">
        <v>6962</v>
      </c>
      <c r="C5325" s="1">
        <v>46148</v>
      </c>
    </row>
    <row r="5326" spans="1:3" x14ac:dyDescent="0.25">
      <c r="A5326" t="s">
        <v>2205</v>
      </c>
      <c r="B5326" t="s">
        <v>6962</v>
      </c>
      <c r="C5326" s="1">
        <v>46144</v>
      </c>
    </row>
    <row r="5327" spans="1:3" x14ac:dyDescent="0.25">
      <c r="A5327" t="s">
        <v>2205</v>
      </c>
      <c r="B5327" t="s">
        <v>6962</v>
      </c>
      <c r="C5327" s="1">
        <v>46144</v>
      </c>
    </row>
    <row r="5328" spans="1:3" x14ac:dyDescent="0.25">
      <c r="A5328" t="s">
        <v>2204</v>
      </c>
      <c r="B5328" t="s">
        <v>39</v>
      </c>
      <c r="C5328" s="1"/>
    </row>
    <row r="5329" spans="1:3" x14ac:dyDescent="0.25">
      <c r="A5329" t="s">
        <v>2203</v>
      </c>
      <c r="B5329" t="s">
        <v>6962</v>
      </c>
      <c r="C5329" s="1">
        <v>46143</v>
      </c>
    </row>
    <row r="5330" spans="1:3" x14ac:dyDescent="0.25">
      <c r="A5330" t="s">
        <v>2202</v>
      </c>
      <c r="B5330" t="s">
        <v>6962</v>
      </c>
      <c r="C5330" s="1">
        <v>46141</v>
      </c>
    </row>
    <row r="5331" spans="1:3" x14ac:dyDescent="0.25">
      <c r="A5331" t="s">
        <v>2201</v>
      </c>
      <c r="B5331" t="s">
        <v>6962</v>
      </c>
      <c r="C5331" s="1">
        <v>46142</v>
      </c>
    </row>
    <row r="5332" spans="1:3" x14ac:dyDescent="0.25">
      <c r="A5332" t="s">
        <v>2200</v>
      </c>
      <c r="B5332" t="s">
        <v>39</v>
      </c>
      <c r="C5332" s="1"/>
    </row>
    <row r="5333" spans="1:3" x14ac:dyDescent="0.25">
      <c r="A5333" t="s">
        <v>2198</v>
      </c>
      <c r="B5333" t="s">
        <v>39</v>
      </c>
      <c r="C5333" s="1"/>
    </row>
    <row r="5334" spans="1:3" x14ac:dyDescent="0.25">
      <c r="A5334" t="s">
        <v>2249</v>
      </c>
      <c r="B5334" t="s">
        <v>6962</v>
      </c>
      <c r="C5334" s="1">
        <v>46141</v>
      </c>
    </row>
    <row r="5335" spans="1:3" x14ac:dyDescent="0.25">
      <c r="A5335" t="s">
        <v>2222</v>
      </c>
      <c r="B5335" t="s">
        <v>6962</v>
      </c>
      <c r="C5335" s="1">
        <v>46141</v>
      </c>
    </row>
    <row r="5336" spans="1:3" x14ac:dyDescent="0.25">
      <c r="A5336" t="s">
        <v>2197</v>
      </c>
      <c r="B5336" t="s">
        <v>6962</v>
      </c>
      <c r="C5336" s="1">
        <v>46147</v>
      </c>
    </row>
    <row r="5337" spans="1:3" x14ac:dyDescent="0.25">
      <c r="A5337" t="s">
        <v>2196</v>
      </c>
      <c r="B5337" t="s">
        <v>6962</v>
      </c>
      <c r="C5337" s="1">
        <v>46154</v>
      </c>
    </row>
    <row r="5338" spans="1:3" x14ac:dyDescent="0.25">
      <c r="A5338" t="s">
        <v>2195</v>
      </c>
      <c r="B5338" t="s">
        <v>6962</v>
      </c>
      <c r="C5338" s="1">
        <v>46142</v>
      </c>
    </row>
    <row r="5339" spans="1:3" x14ac:dyDescent="0.25">
      <c r="A5339" t="s">
        <v>2193</v>
      </c>
      <c r="B5339" t="s">
        <v>39</v>
      </c>
      <c r="C5339" s="1"/>
    </row>
    <row r="5340" spans="1:3" x14ac:dyDescent="0.25">
      <c r="A5340" t="s">
        <v>2192</v>
      </c>
      <c r="B5340" t="s">
        <v>6962</v>
      </c>
      <c r="C5340" s="1">
        <v>46142</v>
      </c>
    </row>
    <row r="5341" spans="1:3" x14ac:dyDescent="0.25">
      <c r="A5341" t="s">
        <v>2191</v>
      </c>
      <c r="B5341" t="s">
        <v>6962</v>
      </c>
      <c r="C5341" s="1">
        <v>46148</v>
      </c>
    </row>
    <row r="5342" spans="1:3" x14ac:dyDescent="0.25">
      <c r="A5342" t="s">
        <v>2190</v>
      </c>
      <c r="B5342" t="s">
        <v>6962</v>
      </c>
      <c r="C5342" s="1">
        <v>46148</v>
      </c>
    </row>
    <row r="5343" spans="1:3" x14ac:dyDescent="0.25">
      <c r="A5343" t="s">
        <v>2186</v>
      </c>
      <c r="B5343" t="s">
        <v>6962</v>
      </c>
      <c r="C5343" s="1">
        <v>46143</v>
      </c>
    </row>
    <row r="5344" spans="1:3" x14ac:dyDescent="0.25">
      <c r="A5344" t="s">
        <v>2185</v>
      </c>
      <c r="B5344" t="s">
        <v>6962</v>
      </c>
      <c r="C5344" s="1">
        <v>46142</v>
      </c>
    </row>
    <row r="5345" spans="1:3" x14ac:dyDescent="0.25">
      <c r="A5345" t="s">
        <v>2184</v>
      </c>
      <c r="B5345" t="s">
        <v>6962</v>
      </c>
      <c r="C5345" s="1">
        <v>46149</v>
      </c>
    </row>
    <row r="5346" spans="1:3" x14ac:dyDescent="0.25">
      <c r="A5346" t="s">
        <v>2183</v>
      </c>
      <c r="B5346" t="s">
        <v>6962</v>
      </c>
      <c r="C5346" s="1">
        <v>45781</v>
      </c>
    </row>
    <row r="5347" spans="1:3" x14ac:dyDescent="0.25">
      <c r="A5347" t="s">
        <v>2181</v>
      </c>
      <c r="B5347" t="s">
        <v>6962</v>
      </c>
      <c r="C5347" s="1">
        <v>46146</v>
      </c>
    </row>
    <row r="5348" spans="1:3" x14ac:dyDescent="0.25">
      <c r="A5348" t="s">
        <v>2180</v>
      </c>
      <c r="B5348" t="s">
        <v>6962</v>
      </c>
      <c r="C5348" s="1">
        <v>46147</v>
      </c>
    </row>
    <row r="5349" spans="1:3" x14ac:dyDescent="0.25">
      <c r="A5349" t="s">
        <v>2179</v>
      </c>
      <c r="B5349" t="s">
        <v>39</v>
      </c>
      <c r="C5349" s="1"/>
    </row>
    <row r="5350" spans="1:3" x14ac:dyDescent="0.25">
      <c r="A5350" t="s">
        <v>2177</v>
      </c>
      <c r="B5350" t="s">
        <v>6962</v>
      </c>
      <c r="C5350" s="1">
        <v>46154</v>
      </c>
    </row>
    <row r="5351" spans="1:3" x14ac:dyDescent="0.25">
      <c r="A5351" t="s">
        <v>2176</v>
      </c>
      <c r="B5351" t="s">
        <v>6962</v>
      </c>
      <c r="C5351" s="1">
        <v>46147</v>
      </c>
    </row>
    <row r="5352" spans="1:3" x14ac:dyDescent="0.25">
      <c r="A5352" t="s">
        <v>2174</v>
      </c>
      <c r="B5352" t="s">
        <v>39</v>
      </c>
      <c r="C5352" s="1"/>
    </row>
    <row r="5353" spans="1:3" x14ac:dyDescent="0.25">
      <c r="A5353" t="s">
        <v>2173</v>
      </c>
      <c r="B5353" t="s">
        <v>6962</v>
      </c>
      <c r="C5353" s="1">
        <v>46148</v>
      </c>
    </row>
    <row r="5354" spans="1:3" x14ac:dyDescent="0.25">
      <c r="A5354" t="s">
        <v>2171</v>
      </c>
      <c r="B5354" t="s">
        <v>6962</v>
      </c>
      <c r="C5354" s="1">
        <v>46149</v>
      </c>
    </row>
    <row r="5355" spans="1:3" x14ac:dyDescent="0.25">
      <c r="A5355" t="s">
        <v>2169</v>
      </c>
      <c r="B5355" t="s">
        <v>6962</v>
      </c>
      <c r="C5355" s="1">
        <v>46149</v>
      </c>
    </row>
    <row r="5356" spans="1:3" x14ac:dyDescent="0.25">
      <c r="A5356" t="s">
        <v>2168</v>
      </c>
      <c r="B5356" t="s">
        <v>6962</v>
      </c>
      <c r="C5356" s="1">
        <v>46146</v>
      </c>
    </row>
    <row r="5357" spans="1:3" x14ac:dyDescent="0.25">
      <c r="A5357" t="s">
        <v>2167</v>
      </c>
      <c r="B5357" t="s">
        <v>39</v>
      </c>
      <c r="C5357" s="1"/>
    </row>
    <row r="5358" spans="1:3" x14ac:dyDescent="0.25">
      <c r="A5358" t="s">
        <v>2166</v>
      </c>
      <c r="B5358" t="s">
        <v>6962</v>
      </c>
      <c r="C5358" s="1">
        <v>46142</v>
      </c>
    </row>
    <row r="5359" spans="1:3" x14ac:dyDescent="0.25">
      <c r="A5359" t="s">
        <v>2166</v>
      </c>
      <c r="B5359" t="s">
        <v>6962</v>
      </c>
      <c r="C5359" s="1">
        <v>46142</v>
      </c>
    </row>
    <row r="5360" spans="1:3" x14ac:dyDescent="0.25">
      <c r="A5360" t="s">
        <v>2165</v>
      </c>
      <c r="B5360" t="s">
        <v>6962</v>
      </c>
      <c r="C5360" s="1">
        <v>46148</v>
      </c>
    </row>
    <row r="5361" spans="1:3" x14ac:dyDescent="0.25">
      <c r="A5361" t="s">
        <v>2165</v>
      </c>
      <c r="B5361" t="s">
        <v>6962</v>
      </c>
      <c r="C5361" s="1">
        <v>46148</v>
      </c>
    </row>
    <row r="5362" spans="1:3" x14ac:dyDescent="0.25">
      <c r="A5362" t="s">
        <v>2162</v>
      </c>
      <c r="B5362" t="s">
        <v>6962</v>
      </c>
      <c r="C5362" s="1">
        <v>46148</v>
      </c>
    </row>
    <row r="5363" spans="1:3" x14ac:dyDescent="0.25">
      <c r="A5363" t="s">
        <v>2161</v>
      </c>
      <c r="B5363" t="s">
        <v>6962</v>
      </c>
      <c r="C5363" s="1">
        <v>46147</v>
      </c>
    </row>
    <row r="5364" spans="1:3" x14ac:dyDescent="0.25">
      <c r="A5364" t="s">
        <v>2160</v>
      </c>
      <c r="B5364" t="s">
        <v>6962</v>
      </c>
      <c r="C5364" s="1">
        <v>46149</v>
      </c>
    </row>
    <row r="5365" spans="1:3" x14ac:dyDescent="0.25">
      <c r="A5365" t="s">
        <v>2159</v>
      </c>
      <c r="B5365" t="s">
        <v>6962</v>
      </c>
      <c r="C5365" s="1">
        <v>46150</v>
      </c>
    </row>
    <row r="5366" spans="1:3" x14ac:dyDescent="0.25">
      <c r="A5366" t="s">
        <v>2156</v>
      </c>
      <c r="B5366" t="s">
        <v>39</v>
      </c>
      <c r="C5366" s="1"/>
    </row>
    <row r="5367" spans="1:3" x14ac:dyDescent="0.25">
      <c r="A5367" t="s">
        <v>2155</v>
      </c>
      <c r="B5367" t="s">
        <v>6962</v>
      </c>
      <c r="C5367" s="1">
        <v>46148</v>
      </c>
    </row>
    <row r="5368" spans="1:3" x14ac:dyDescent="0.25">
      <c r="A5368" t="s">
        <v>2154</v>
      </c>
      <c r="B5368" t="s">
        <v>6962</v>
      </c>
      <c r="C5368" s="1">
        <v>46149</v>
      </c>
    </row>
    <row r="5369" spans="1:3" x14ac:dyDescent="0.25">
      <c r="A5369" t="s">
        <v>2175</v>
      </c>
      <c r="B5369" t="s">
        <v>6962</v>
      </c>
      <c r="C5369" s="1">
        <v>46142</v>
      </c>
    </row>
    <row r="5370" spans="1:3" x14ac:dyDescent="0.25">
      <c r="A5370" t="s">
        <v>2151</v>
      </c>
      <c r="B5370" t="s">
        <v>39</v>
      </c>
      <c r="C5370" s="1"/>
    </row>
    <row r="5371" spans="1:3" x14ac:dyDescent="0.25">
      <c r="A5371" t="s">
        <v>2149</v>
      </c>
      <c r="B5371" t="s">
        <v>39</v>
      </c>
      <c r="C5371" s="1"/>
    </row>
    <row r="5372" spans="1:3" x14ac:dyDescent="0.25">
      <c r="A5372" t="s">
        <v>2148</v>
      </c>
      <c r="B5372" t="s">
        <v>6962</v>
      </c>
      <c r="C5372" s="1">
        <v>46149</v>
      </c>
    </row>
    <row r="5373" spans="1:3" x14ac:dyDescent="0.25">
      <c r="A5373" t="s">
        <v>2146</v>
      </c>
      <c r="B5373" t="s">
        <v>39</v>
      </c>
      <c r="C5373" s="1"/>
    </row>
    <row r="5374" spans="1:3" x14ac:dyDescent="0.25">
      <c r="A5374" t="s">
        <v>2145</v>
      </c>
      <c r="B5374" t="s">
        <v>6962</v>
      </c>
      <c r="C5374" s="1">
        <v>46149</v>
      </c>
    </row>
    <row r="5375" spans="1:3" x14ac:dyDescent="0.25">
      <c r="A5375" t="s">
        <v>2144</v>
      </c>
      <c r="B5375" t="s">
        <v>6962</v>
      </c>
      <c r="C5375" s="1">
        <v>46146</v>
      </c>
    </row>
    <row r="5376" spans="1:3" x14ac:dyDescent="0.25">
      <c r="A5376" t="s">
        <v>2142</v>
      </c>
      <c r="B5376" t="s">
        <v>6962</v>
      </c>
      <c r="C5376" s="1">
        <v>46147</v>
      </c>
    </row>
    <row r="5377" spans="1:3" x14ac:dyDescent="0.25">
      <c r="A5377" t="s">
        <v>2134</v>
      </c>
      <c r="B5377" t="s">
        <v>6962</v>
      </c>
      <c r="C5377" s="1">
        <v>46148</v>
      </c>
    </row>
    <row r="5378" spans="1:3" x14ac:dyDescent="0.25">
      <c r="A5378" t="s">
        <v>2132</v>
      </c>
      <c r="B5378" t="s">
        <v>6962</v>
      </c>
      <c r="C5378" s="1">
        <v>46150</v>
      </c>
    </row>
    <row r="5379" spans="1:3" x14ac:dyDescent="0.25">
      <c r="A5379" t="s">
        <v>2132</v>
      </c>
      <c r="B5379" t="s">
        <v>6962</v>
      </c>
      <c r="C5379" s="1">
        <v>46150</v>
      </c>
    </row>
    <row r="5380" spans="1:3" x14ac:dyDescent="0.25">
      <c r="A5380" t="s">
        <v>2130</v>
      </c>
      <c r="B5380" t="s">
        <v>6962</v>
      </c>
      <c r="C5380" s="1">
        <v>46147</v>
      </c>
    </row>
    <row r="5381" spans="1:3" x14ac:dyDescent="0.25">
      <c r="A5381" t="s">
        <v>2130</v>
      </c>
      <c r="B5381" t="s">
        <v>6962</v>
      </c>
      <c r="C5381" s="1">
        <v>46147</v>
      </c>
    </row>
    <row r="5382" spans="1:3" x14ac:dyDescent="0.25">
      <c r="A5382" t="s">
        <v>2126</v>
      </c>
      <c r="B5382" t="s">
        <v>6962</v>
      </c>
      <c r="C5382" s="1">
        <v>46146</v>
      </c>
    </row>
    <row r="5383" spans="1:3" x14ac:dyDescent="0.25">
      <c r="A5383" t="s">
        <v>2124</v>
      </c>
      <c r="B5383" t="s">
        <v>6962</v>
      </c>
      <c r="C5383" s="1">
        <v>46150</v>
      </c>
    </row>
    <row r="5384" spans="1:3" x14ac:dyDescent="0.25">
      <c r="A5384" t="s">
        <v>2122</v>
      </c>
      <c r="B5384" t="s">
        <v>6962</v>
      </c>
      <c r="C5384" s="1">
        <v>46150</v>
      </c>
    </row>
    <row r="5385" spans="1:3" x14ac:dyDescent="0.25">
      <c r="A5385" t="s">
        <v>2120</v>
      </c>
      <c r="B5385" t="s">
        <v>6962</v>
      </c>
      <c r="C5385" s="1">
        <v>46147</v>
      </c>
    </row>
    <row r="5386" spans="1:3" x14ac:dyDescent="0.25">
      <c r="A5386" t="s">
        <v>2118</v>
      </c>
      <c r="B5386" t="s">
        <v>6962</v>
      </c>
      <c r="C5386" s="1">
        <v>46149</v>
      </c>
    </row>
    <row r="5387" spans="1:3" x14ac:dyDescent="0.25">
      <c r="A5387" t="s">
        <v>1153</v>
      </c>
      <c r="B5387" t="s">
        <v>6962</v>
      </c>
      <c r="C5387" s="1">
        <v>46134</v>
      </c>
    </row>
    <row r="5388" spans="1:3" x14ac:dyDescent="0.25">
      <c r="A5388" t="s">
        <v>2103</v>
      </c>
      <c r="B5388" t="s">
        <v>6962</v>
      </c>
      <c r="C5388" s="1">
        <v>46163</v>
      </c>
    </row>
    <row r="5389" spans="1:3" x14ac:dyDescent="0.25">
      <c r="A5389" t="s">
        <v>2100</v>
      </c>
      <c r="B5389" t="s">
        <v>6962</v>
      </c>
      <c r="C5389" s="1">
        <v>46163</v>
      </c>
    </row>
    <row r="5390" spans="1:3" x14ac:dyDescent="0.25">
      <c r="A5390" t="s">
        <v>2097</v>
      </c>
      <c r="B5390" t="s">
        <v>6962</v>
      </c>
      <c r="C5390" s="1">
        <v>46164</v>
      </c>
    </row>
    <row r="5391" spans="1:3" x14ac:dyDescent="0.25">
      <c r="A5391" t="s">
        <v>2094</v>
      </c>
      <c r="B5391" t="s">
        <v>6962</v>
      </c>
      <c r="C5391" s="1">
        <v>46163</v>
      </c>
    </row>
    <row r="5392" spans="1:3" x14ac:dyDescent="0.25">
      <c r="A5392" t="s">
        <v>2088</v>
      </c>
      <c r="B5392" t="s">
        <v>39</v>
      </c>
      <c r="C5392" s="1"/>
    </row>
    <row r="5393" spans="1:3" x14ac:dyDescent="0.25">
      <c r="A5393" t="s">
        <v>2080</v>
      </c>
      <c r="B5393" t="s">
        <v>39</v>
      </c>
      <c r="C5393" s="1"/>
    </row>
    <row r="5394" spans="1:3" x14ac:dyDescent="0.25">
      <c r="A5394" t="s">
        <v>2076</v>
      </c>
      <c r="B5394" t="s">
        <v>6962</v>
      </c>
      <c r="C5394" s="1">
        <v>46155</v>
      </c>
    </row>
    <row r="5395" spans="1:3" x14ac:dyDescent="0.25">
      <c r="A5395" t="s">
        <v>2074</v>
      </c>
      <c r="B5395" t="s">
        <v>6962</v>
      </c>
      <c r="C5395" s="1">
        <v>46154</v>
      </c>
    </row>
    <row r="5396" spans="1:3" x14ac:dyDescent="0.25">
      <c r="A5396" t="s">
        <v>2069</v>
      </c>
      <c r="B5396" t="s">
        <v>6962</v>
      </c>
      <c r="C5396" s="1">
        <v>46154</v>
      </c>
    </row>
    <row r="5397" spans="1:3" x14ac:dyDescent="0.25">
      <c r="A5397" t="s">
        <v>2063</v>
      </c>
      <c r="B5397" t="s">
        <v>6962</v>
      </c>
      <c r="C5397" s="1">
        <v>46154</v>
      </c>
    </row>
    <row r="5398" spans="1:3" x14ac:dyDescent="0.25">
      <c r="A5398" t="s">
        <v>2058</v>
      </c>
      <c r="B5398" t="s">
        <v>6962</v>
      </c>
      <c r="C5398" s="1">
        <v>46154</v>
      </c>
    </row>
    <row r="5399" spans="1:3" x14ac:dyDescent="0.25">
      <c r="A5399" t="s">
        <v>2344</v>
      </c>
      <c r="B5399" t="s">
        <v>6962</v>
      </c>
      <c r="C5399" s="1">
        <v>46134</v>
      </c>
    </row>
    <row r="5400" spans="1:3" x14ac:dyDescent="0.25">
      <c r="A5400" t="s">
        <v>2345</v>
      </c>
      <c r="B5400" t="s">
        <v>6964</v>
      </c>
      <c r="C5400" s="1">
        <v>46158</v>
      </c>
    </row>
    <row r="5401" spans="1:3" x14ac:dyDescent="0.25">
      <c r="A5401" t="s">
        <v>2050</v>
      </c>
      <c r="B5401" t="s">
        <v>39</v>
      </c>
      <c r="C5401" s="1"/>
    </row>
    <row r="5402" spans="1:3" x14ac:dyDescent="0.25">
      <c r="A5402" t="s">
        <v>2047</v>
      </c>
      <c r="B5402" t="s">
        <v>6962</v>
      </c>
      <c r="C5402" s="1">
        <v>46163</v>
      </c>
    </row>
    <row r="5403" spans="1:3" x14ac:dyDescent="0.25">
      <c r="A5403" t="s">
        <v>2038</v>
      </c>
      <c r="B5403" t="s">
        <v>6962</v>
      </c>
      <c r="C5403" s="1">
        <v>46163</v>
      </c>
    </row>
    <row r="5404" spans="1:3" x14ac:dyDescent="0.25">
      <c r="A5404" t="s">
        <v>2036</v>
      </c>
      <c r="B5404" t="s">
        <v>6962</v>
      </c>
      <c r="C5404" s="1">
        <v>46157</v>
      </c>
    </row>
    <row r="5405" spans="1:3" x14ac:dyDescent="0.25">
      <c r="A5405" t="s">
        <v>2033</v>
      </c>
      <c r="B5405" t="s">
        <v>6962</v>
      </c>
      <c r="C5405" s="1">
        <v>46158</v>
      </c>
    </row>
    <row r="5406" spans="1:3" x14ac:dyDescent="0.25">
      <c r="A5406" t="s">
        <v>2031</v>
      </c>
      <c r="B5406" t="s">
        <v>6962</v>
      </c>
      <c r="C5406" s="1">
        <v>46150</v>
      </c>
    </row>
    <row r="5407" spans="1:3" x14ac:dyDescent="0.25">
      <c r="A5407" t="s">
        <v>2029</v>
      </c>
      <c r="B5407" t="s">
        <v>6962</v>
      </c>
      <c r="C5407" s="1">
        <v>46150</v>
      </c>
    </row>
    <row r="5408" spans="1:3" x14ac:dyDescent="0.25">
      <c r="A5408" t="s">
        <v>2029</v>
      </c>
      <c r="B5408" t="s">
        <v>6962</v>
      </c>
      <c r="C5408" s="1">
        <v>46150</v>
      </c>
    </row>
    <row r="5409" spans="1:3" x14ac:dyDescent="0.25">
      <c r="A5409" t="s">
        <v>2027</v>
      </c>
      <c r="B5409" t="s">
        <v>6962</v>
      </c>
      <c r="C5409" s="1">
        <v>46149</v>
      </c>
    </row>
    <row r="5410" spans="1:3" x14ac:dyDescent="0.25">
      <c r="A5410" t="s">
        <v>2024</v>
      </c>
      <c r="B5410" t="s">
        <v>6962</v>
      </c>
      <c r="C5410" s="1">
        <v>46163</v>
      </c>
    </row>
    <row r="5411" spans="1:3" x14ac:dyDescent="0.25">
      <c r="A5411" t="s">
        <v>2022</v>
      </c>
      <c r="B5411" t="s">
        <v>6962</v>
      </c>
      <c r="C5411" s="1">
        <v>46163</v>
      </c>
    </row>
    <row r="5412" spans="1:3" x14ac:dyDescent="0.25">
      <c r="A5412" t="s">
        <v>2017</v>
      </c>
      <c r="B5412" t="s">
        <v>6962</v>
      </c>
      <c r="C5412" s="1">
        <v>46154</v>
      </c>
    </row>
    <row r="5413" spans="1:3" x14ac:dyDescent="0.25">
      <c r="A5413" t="s">
        <v>2240</v>
      </c>
      <c r="B5413" t="s">
        <v>6962</v>
      </c>
      <c r="C5413" s="1">
        <v>46148</v>
      </c>
    </row>
    <row r="5414" spans="1:3" x14ac:dyDescent="0.25">
      <c r="A5414" t="s">
        <v>2251</v>
      </c>
      <c r="B5414" t="s">
        <v>6962</v>
      </c>
      <c r="C5414" s="1">
        <v>46133</v>
      </c>
    </row>
    <row r="5415" spans="1:3" x14ac:dyDescent="0.25">
      <c r="A5415" t="s">
        <v>2015</v>
      </c>
      <c r="B5415" t="s">
        <v>6962</v>
      </c>
      <c r="C5415" s="1">
        <v>46154</v>
      </c>
    </row>
    <row r="5416" spans="1:3" x14ac:dyDescent="0.25">
      <c r="A5416" t="s">
        <v>2013</v>
      </c>
      <c r="B5416" t="s">
        <v>6962</v>
      </c>
      <c r="C5416" s="1">
        <v>46149</v>
      </c>
    </row>
    <row r="5417" spans="1:3" x14ac:dyDescent="0.25">
      <c r="A5417" t="s">
        <v>2011</v>
      </c>
      <c r="B5417" t="s">
        <v>6962</v>
      </c>
      <c r="C5417" s="1">
        <v>46154</v>
      </c>
    </row>
    <row r="5418" spans="1:3" x14ac:dyDescent="0.25">
      <c r="A5418" t="s">
        <v>2009</v>
      </c>
      <c r="B5418" t="s">
        <v>6962</v>
      </c>
      <c r="C5418" s="1">
        <v>46150</v>
      </c>
    </row>
    <row r="5419" spans="1:3" x14ac:dyDescent="0.25">
      <c r="A5419" t="s">
        <v>2007</v>
      </c>
      <c r="B5419" t="s">
        <v>6962</v>
      </c>
      <c r="C5419" s="1">
        <v>46154</v>
      </c>
    </row>
    <row r="5420" spans="1:3" x14ac:dyDescent="0.25">
      <c r="A5420" t="s">
        <v>2005</v>
      </c>
      <c r="B5420" t="s">
        <v>6962</v>
      </c>
      <c r="C5420" s="1">
        <v>46149</v>
      </c>
    </row>
    <row r="5421" spans="1:3" x14ac:dyDescent="0.25">
      <c r="A5421" t="s">
        <v>1989</v>
      </c>
      <c r="B5421" t="s">
        <v>6962</v>
      </c>
      <c r="C5421" s="1">
        <v>46155</v>
      </c>
    </row>
    <row r="5422" spans="1:3" x14ac:dyDescent="0.25">
      <c r="A5422" t="s">
        <v>1986</v>
      </c>
      <c r="B5422" t="s">
        <v>6962</v>
      </c>
      <c r="C5422" s="1">
        <v>46154</v>
      </c>
    </row>
    <row r="5423" spans="1:3" x14ac:dyDescent="0.25">
      <c r="A5423" t="s">
        <v>1986</v>
      </c>
      <c r="B5423" t="s">
        <v>6962</v>
      </c>
      <c r="C5423" s="1">
        <v>46154</v>
      </c>
    </row>
    <row r="5424" spans="1:3" x14ac:dyDescent="0.25">
      <c r="A5424" t="s">
        <v>1979</v>
      </c>
      <c r="B5424" t="s">
        <v>6962</v>
      </c>
      <c r="C5424" s="1">
        <v>46163</v>
      </c>
    </row>
    <row r="5425" spans="1:3" x14ac:dyDescent="0.25">
      <c r="A5425" t="s">
        <v>1977</v>
      </c>
      <c r="B5425" t="s">
        <v>39</v>
      </c>
      <c r="C5425" s="1"/>
    </row>
    <row r="5426" spans="1:3" x14ac:dyDescent="0.25">
      <c r="A5426" t="s">
        <v>1969</v>
      </c>
      <c r="B5426" t="s">
        <v>6962</v>
      </c>
      <c r="C5426" s="1">
        <v>46160</v>
      </c>
    </row>
    <row r="5427" spans="1:3" x14ac:dyDescent="0.25">
      <c r="A5427" t="s">
        <v>2065</v>
      </c>
      <c r="B5427" t="s">
        <v>6962</v>
      </c>
      <c r="C5427" s="1">
        <v>46149</v>
      </c>
    </row>
    <row r="5428" spans="1:3" x14ac:dyDescent="0.25">
      <c r="A5428" t="s">
        <v>1965</v>
      </c>
      <c r="B5428" t="s">
        <v>6962</v>
      </c>
      <c r="C5428" s="1">
        <v>46157</v>
      </c>
    </row>
    <row r="5429" spans="1:3" x14ac:dyDescent="0.25">
      <c r="A5429" t="s">
        <v>1963</v>
      </c>
      <c r="B5429" t="s">
        <v>6962</v>
      </c>
      <c r="C5429" s="1">
        <v>46158</v>
      </c>
    </row>
    <row r="5430" spans="1:3" x14ac:dyDescent="0.25">
      <c r="A5430" t="s">
        <v>1961</v>
      </c>
      <c r="B5430" t="s">
        <v>39</v>
      </c>
      <c r="C5430" s="1"/>
    </row>
    <row r="5431" spans="1:3" x14ac:dyDescent="0.25">
      <c r="A5431" t="s">
        <v>1956</v>
      </c>
      <c r="B5431" t="s">
        <v>6962</v>
      </c>
      <c r="C5431" s="1">
        <v>46155</v>
      </c>
    </row>
    <row r="5432" spans="1:3" x14ac:dyDescent="0.25">
      <c r="A5432" t="s">
        <v>1954</v>
      </c>
      <c r="B5432" t="s">
        <v>6962</v>
      </c>
      <c r="C5432" s="1">
        <v>46150</v>
      </c>
    </row>
    <row r="5433" spans="1:3" x14ac:dyDescent="0.25">
      <c r="A5433" t="s">
        <v>1951</v>
      </c>
      <c r="B5433" t="s">
        <v>6962</v>
      </c>
      <c r="C5433" s="1">
        <v>46150</v>
      </c>
    </row>
    <row r="5434" spans="1:3" x14ac:dyDescent="0.25">
      <c r="A5434" t="s">
        <v>1948</v>
      </c>
      <c r="B5434" t="s">
        <v>6962</v>
      </c>
      <c r="C5434" s="1">
        <v>46160</v>
      </c>
    </row>
    <row r="5435" spans="1:3" x14ac:dyDescent="0.25">
      <c r="A5435" t="s">
        <v>1946</v>
      </c>
      <c r="B5435" t="s">
        <v>6962</v>
      </c>
      <c r="C5435" s="1">
        <v>46160</v>
      </c>
    </row>
    <row r="5436" spans="1:3" x14ac:dyDescent="0.25">
      <c r="A5436" t="s">
        <v>1943</v>
      </c>
      <c r="B5436" t="s">
        <v>6962</v>
      </c>
      <c r="C5436" s="1">
        <v>46151</v>
      </c>
    </row>
    <row r="5437" spans="1:3" x14ac:dyDescent="0.25">
      <c r="A5437" t="s">
        <v>1938</v>
      </c>
      <c r="B5437" t="s">
        <v>6962</v>
      </c>
      <c r="C5437" s="1">
        <v>46158</v>
      </c>
    </row>
    <row r="5438" spans="1:3" x14ac:dyDescent="0.25">
      <c r="A5438" t="s">
        <v>1936</v>
      </c>
      <c r="B5438" t="s">
        <v>39</v>
      </c>
      <c r="C5438" s="1"/>
    </row>
    <row r="5439" spans="1:3" x14ac:dyDescent="0.25">
      <c r="A5439" t="s">
        <v>1930</v>
      </c>
      <c r="B5439" t="s">
        <v>6962</v>
      </c>
      <c r="C5439" s="1">
        <v>46155</v>
      </c>
    </row>
    <row r="5440" spans="1:3" x14ac:dyDescent="0.25">
      <c r="A5440" t="s">
        <v>2150</v>
      </c>
      <c r="B5440" t="s">
        <v>6962</v>
      </c>
      <c r="C5440" s="1">
        <v>46150</v>
      </c>
    </row>
    <row r="5441" spans="1:3" x14ac:dyDescent="0.25">
      <c r="A5441" t="s">
        <v>1925</v>
      </c>
      <c r="B5441" t="s">
        <v>6962</v>
      </c>
      <c r="C5441" s="1">
        <v>46157</v>
      </c>
    </row>
    <row r="5442" spans="1:3" x14ac:dyDescent="0.25">
      <c r="A5442" t="s">
        <v>1923</v>
      </c>
      <c r="B5442" t="s">
        <v>6962</v>
      </c>
      <c r="C5442" s="1">
        <v>46168</v>
      </c>
    </row>
    <row r="5443" spans="1:3" x14ac:dyDescent="0.25">
      <c r="A5443" t="s">
        <v>1923</v>
      </c>
      <c r="B5443" t="s">
        <v>6962</v>
      </c>
      <c r="C5443" s="1">
        <v>46155</v>
      </c>
    </row>
    <row r="5444" spans="1:3" x14ac:dyDescent="0.25">
      <c r="A5444" t="s">
        <v>1921</v>
      </c>
      <c r="B5444" t="s">
        <v>6962</v>
      </c>
      <c r="C5444" s="1">
        <v>46154</v>
      </c>
    </row>
    <row r="5445" spans="1:3" x14ac:dyDescent="0.25">
      <c r="A5445" t="s">
        <v>1919</v>
      </c>
      <c r="B5445" t="s">
        <v>6962</v>
      </c>
      <c r="C5445" s="1">
        <v>46154</v>
      </c>
    </row>
    <row r="5446" spans="1:3" x14ac:dyDescent="0.25">
      <c r="A5446" t="s">
        <v>1917</v>
      </c>
      <c r="B5446" t="s">
        <v>6962</v>
      </c>
      <c r="C5446" s="1">
        <v>46157</v>
      </c>
    </row>
    <row r="5447" spans="1:3" x14ac:dyDescent="0.25">
      <c r="A5447" t="s">
        <v>1915</v>
      </c>
      <c r="B5447" t="s">
        <v>6962</v>
      </c>
      <c r="C5447" s="1">
        <v>46155</v>
      </c>
    </row>
    <row r="5448" spans="1:3" x14ac:dyDescent="0.25">
      <c r="A5448" t="s">
        <v>1912</v>
      </c>
      <c r="B5448" t="s">
        <v>6962</v>
      </c>
      <c r="C5448" s="1">
        <v>46155</v>
      </c>
    </row>
    <row r="5449" spans="1:3" x14ac:dyDescent="0.25">
      <c r="A5449" t="s">
        <v>1910</v>
      </c>
      <c r="B5449" t="s">
        <v>6962</v>
      </c>
      <c r="C5449" s="1">
        <v>46155</v>
      </c>
    </row>
    <row r="5450" spans="1:3" x14ac:dyDescent="0.25">
      <c r="A5450" t="s">
        <v>1906</v>
      </c>
      <c r="B5450" t="s">
        <v>6962</v>
      </c>
      <c r="C5450" s="1">
        <v>46153</v>
      </c>
    </row>
    <row r="5451" spans="1:3" x14ac:dyDescent="0.25">
      <c r="A5451" t="s">
        <v>1896</v>
      </c>
      <c r="B5451" t="s">
        <v>6962</v>
      </c>
      <c r="C5451" s="1">
        <v>46160</v>
      </c>
    </row>
    <row r="5452" spans="1:3" x14ac:dyDescent="0.25">
      <c r="A5452" t="s">
        <v>1902</v>
      </c>
      <c r="B5452" t="s">
        <v>6966</v>
      </c>
      <c r="C5452" s="1"/>
    </row>
    <row r="5453" spans="1:3" x14ac:dyDescent="0.25">
      <c r="A5453" t="s">
        <v>1900</v>
      </c>
      <c r="B5453" t="s">
        <v>6967</v>
      </c>
      <c r="C5453" s="1"/>
    </row>
    <row r="5454" spans="1:3" x14ac:dyDescent="0.25">
      <c r="A5454" t="s">
        <v>1898</v>
      </c>
      <c r="B5454" t="s">
        <v>6962</v>
      </c>
      <c r="C5454" s="1">
        <v>46157</v>
      </c>
    </row>
    <row r="5455" spans="1:3" x14ac:dyDescent="0.25">
      <c r="A5455" t="s">
        <v>1888</v>
      </c>
      <c r="B5455" t="s">
        <v>6962</v>
      </c>
      <c r="C5455" s="1">
        <v>46157</v>
      </c>
    </row>
    <row r="5456" spans="1:3" x14ac:dyDescent="0.25">
      <c r="A5456" t="s">
        <v>1886</v>
      </c>
      <c r="B5456" t="s">
        <v>6962</v>
      </c>
      <c r="C5456" s="1">
        <v>46157</v>
      </c>
    </row>
    <row r="5457" spans="1:3" x14ac:dyDescent="0.25">
      <c r="A5457" t="s">
        <v>1883</v>
      </c>
      <c r="B5457" t="s">
        <v>6962</v>
      </c>
      <c r="C5457" s="1">
        <v>46155</v>
      </c>
    </row>
    <row r="5458" spans="1:3" x14ac:dyDescent="0.25">
      <c r="A5458" t="s">
        <v>1883</v>
      </c>
      <c r="B5458" t="s">
        <v>6962</v>
      </c>
      <c r="C5458" s="1">
        <v>46155</v>
      </c>
    </row>
    <row r="5459" spans="1:3" x14ac:dyDescent="0.25">
      <c r="A5459" t="s">
        <v>1880</v>
      </c>
      <c r="B5459" t="s">
        <v>39</v>
      </c>
      <c r="C5459" s="1"/>
    </row>
    <row r="5460" spans="1:3" x14ac:dyDescent="0.25">
      <c r="A5460" t="s">
        <v>6957</v>
      </c>
      <c r="B5460" t="s">
        <v>6963</v>
      </c>
      <c r="C5460" s="1"/>
    </row>
    <row r="5461" spans="1:3" x14ac:dyDescent="0.25">
      <c r="A5461" t="s">
        <v>6957</v>
      </c>
      <c r="B5461" t="s">
        <v>6963</v>
      </c>
      <c r="C5461" s="1"/>
    </row>
    <row r="5462" spans="1:3" x14ac:dyDescent="0.25">
      <c r="A5462" t="s">
        <v>1868</v>
      </c>
      <c r="B5462" t="s">
        <v>39</v>
      </c>
      <c r="C5462" s="1"/>
    </row>
    <row r="5463" spans="1:3" x14ac:dyDescent="0.25">
      <c r="A5463" t="s">
        <v>2172</v>
      </c>
      <c r="B5463" t="s">
        <v>6962</v>
      </c>
      <c r="C5463" s="1">
        <v>46154</v>
      </c>
    </row>
    <row r="5464" spans="1:3" x14ac:dyDescent="0.25">
      <c r="A5464" t="s">
        <v>2172</v>
      </c>
      <c r="B5464" t="s">
        <v>6962</v>
      </c>
      <c r="C5464" s="1">
        <v>46154</v>
      </c>
    </row>
    <row r="5465" spans="1:3" x14ac:dyDescent="0.25">
      <c r="A5465" t="s">
        <v>1863</v>
      </c>
      <c r="B5465" t="s">
        <v>6962</v>
      </c>
      <c r="C5465" s="1">
        <v>46163</v>
      </c>
    </row>
    <row r="5466" spans="1:3" x14ac:dyDescent="0.25">
      <c r="A5466" t="s">
        <v>1857</v>
      </c>
      <c r="B5466" t="s">
        <v>39</v>
      </c>
      <c r="C5466" s="1"/>
    </row>
    <row r="5467" spans="1:3" x14ac:dyDescent="0.25">
      <c r="A5467" t="s">
        <v>1852</v>
      </c>
      <c r="B5467" t="s">
        <v>6962</v>
      </c>
      <c r="C5467" s="1">
        <v>46158</v>
      </c>
    </row>
    <row r="5468" spans="1:3" x14ac:dyDescent="0.25">
      <c r="A5468" t="s">
        <v>1850</v>
      </c>
      <c r="B5468" t="s">
        <v>6962</v>
      </c>
      <c r="C5468" s="1">
        <v>46157</v>
      </c>
    </row>
    <row r="5469" spans="1:3" x14ac:dyDescent="0.25">
      <c r="A5469" t="s">
        <v>1848</v>
      </c>
      <c r="B5469" t="s">
        <v>6962</v>
      </c>
      <c r="C5469" s="1">
        <v>46157</v>
      </c>
    </row>
    <row r="5470" spans="1:3" x14ac:dyDescent="0.25">
      <c r="A5470" t="s">
        <v>1846</v>
      </c>
      <c r="B5470" t="s">
        <v>6962</v>
      </c>
      <c r="C5470" s="1">
        <v>46158</v>
      </c>
    </row>
    <row r="5471" spans="1:3" x14ac:dyDescent="0.25">
      <c r="A5471" t="s">
        <v>1836</v>
      </c>
      <c r="C5471" s="1"/>
    </row>
    <row r="5472" spans="1:3" x14ac:dyDescent="0.25">
      <c r="A5472" t="s">
        <v>1831</v>
      </c>
      <c r="B5472" t="s">
        <v>6962</v>
      </c>
      <c r="C5472" s="1">
        <v>46158</v>
      </c>
    </row>
    <row r="5473" spans="1:3" x14ac:dyDescent="0.25">
      <c r="A5473" t="s">
        <v>1826</v>
      </c>
      <c r="B5473" t="s">
        <v>6962</v>
      </c>
      <c r="C5473" s="1">
        <v>46160</v>
      </c>
    </row>
    <row r="5474" spans="1:3" x14ac:dyDescent="0.25">
      <c r="A5474" t="s">
        <v>1823</v>
      </c>
      <c r="B5474" t="s">
        <v>6962</v>
      </c>
      <c r="C5474" s="1">
        <v>46160</v>
      </c>
    </row>
    <row r="5475" spans="1:3" x14ac:dyDescent="0.25">
      <c r="A5475" t="s">
        <v>1819</v>
      </c>
      <c r="B5475" t="s">
        <v>39</v>
      </c>
      <c r="C5475" s="1"/>
    </row>
    <row r="5476" spans="1:3" x14ac:dyDescent="0.25">
      <c r="A5476" t="s">
        <v>1816</v>
      </c>
      <c r="B5476" t="s">
        <v>6962</v>
      </c>
      <c r="C5476" s="1">
        <v>46157</v>
      </c>
    </row>
    <row r="5477" spans="1:3" x14ac:dyDescent="0.25">
      <c r="A5477" t="s">
        <v>1816</v>
      </c>
      <c r="B5477" t="s">
        <v>6962</v>
      </c>
      <c r="C5477" s="1">
        <v>46157</v>
      </c>
    </row>
    <row r="5478" spans="1:3" x14ac:dyDescent="0.25">
      <c r="A5478" t="s">
        <v>1812</v>
      </c>
      <c r="B5478" t="s">
        <v>39</v>
      </c>
      <c r="C5478" s="1"/>
    </row>
    <row r="5479" spans="1:3" x14ac:dyDescent="0.25">
      <c r="A5479" t="s">
        <v>1810</v>
      </c>
      <c r="B5479" t="s">
        <v>6962</v>
      </c>
      <c r="C5479" s="1">
        <v>46158</v>
      </c>
    </row>
    <row r="5480" spans="1:3" x14ac:dyDescent="0.25">
      <c r="A5480" t="s">
        <v>1808</v>
      </c>
      <c r="B5480" t="s">
        <v>6962</v>
      </c>
      <c r="C5480" s="1">
        <v>46158</v>
      </c>
    </row>
    <row r="5481" spans="1:3" x14ac:dyDescent="0.25">
      <c r="A5481" t="s">
        <v>1805</v>
      </c>
      <c r="B5481" t="s">
        <v>6962</v>
      </c>
      <c r="C5481" s="1">
        <v>46161</v>
      </c>
    </row>
    <row r="5482" spans="1:3" x14ac:dyDescent="0.25">
      <c r="A5482" t="s">
        <v>1803</v>
      </c>
      <c r="B5482" t="s">
        <v>6962</v>
      </c>
      <c r="C5482" s="1">
        <v>46158</v>
      </c>
    </row>
    <row r="5483" spans="1:3" x14ac:dyDescent="0.25">
      <c r="A5483" t="s">
        <v>1801</v>
      </c>
      <c r="B5483" t="s">
        <v>6962</v>
      </c>
      <c r="C5483" s="1">
        <v>46157</v>
      </c>
    </row>
    <row r="5484" spans="1:3" x14ac:dyDescent="0.25">
      <c r="A5484" t="s">
        <v>1796</v>
      </c>
      <c r="B5484" t="s">
        <v>6962</v>
      </c>
      <c r="C5484" s="1">
        <v>46158</v>
      </c>
    </row>
    <row r="5485" spans="1:3" x14ac:dyDescent="0.25">
      <c r="A5485" t="s">
        <v>1792</v>
      </c>
      <c r="B5485" t="s">
        <v>6962</v>
      </c>
      <c r="C5485" s="1">
        <v>46158</v>
      </c>
    </row>
    <row r="5486" spans="1:3" x14ac:dyDescent="0.25">
      <c r="A5486" t="s">
        <v>1790</v>
      </c>
      <c r="B5486" t="s">
        <v>6962</v>
      </c>
      <c r="C5486" s="1">
        <v>46158</v>
      </c>
    </row>
    <row r="5487" spans="1:3" x14ac:dyDescent="0.25">
      <c r="A5487" t="s">
        <v>1788</v>
      </c>
      <c r="B5487" t="s">
        <v>39</v>
      </c>
      <c r="C5487" s="1"/>
    </row>
    <row r="5488" spans="1:3" x14ac:dyDescent="0.25">
      <c r="A5488" t="s">
        <v>1786</v>
      </c>
      <c r="B5488" t="s">
        <v>6962</v>
      </c>
      <c r="C5488" s="1">
        <v>46158</v>
      </c>
    </row>
    <row r="5489" spans="1:3" x14ac:dyDescent="0.25">
      <c r="A5489" t="s">
        <v>1784</v>
      </c>
      <c r="B5489" t="s">
        <v>6962</v>
      </c>
      <c r="C5489" s="1">
        <v>46157</v>
      </c>
    </row>
    <row r="5490" spans="1:3" x14ac:dyDescent="0.25">
      <c r="A5490" t="s">
        <v>1782</v>
      </c>
      <c r="B5490" t="s">
        <v>6962</v>
      </c>
      <c r="C5490" s="1">
        <v>46157</v>
      </c>
    </row>
    <row r="5491" spans="1:3" x14ac:dyDescent="0.25">
      <c r="A5491" t="s">
        <v>1782</v>
      </c>
      <c r="B5491" t="s">
        <v>6962</v>
      </c>
      <c r="C5491" s="1">
        <v>46157</v>
      </c>
    </row>
    <row r="5492" spans="1:3" x14ac:dyDescent="0.25">
      <c r="A5492" t="s">
        <v>1775</v>
      </c>
      <c r="B5492" t="s">
        <v>6962</v>
      </c>
      <c r="C5492" s="1">
        <v>46160</v>
      </c>
    </row>
    <row r="5493" spans="1:3" x14ac:dyDescent="0.25">
      <c r="A5493" t="s">
        <v>1771</v>
      </c>
      <c r="B5493" t="s">
        <v>6962</v>
      </c>
      <c r="C5493" s="1">
        <v>46161</v>
      </c>
    </row>
    <row r="5494" spans="1:3" x14ac:dyDescent="0.25">
      <c r="A5494" t="s">
        <v>1765</v>
      </c>
      <c r="B5494" t="s">
        <v>6962</v>
      </c>
      <c r="C5494" s="1">
        <v>46158</v>
      </c>
    </row>
    <row r="5495" spans="1:3" x14ac:dyDescent="0.25">
      <c r="A5495" t="s">
        <v>1762</v>
      </c>
      <c r="B5495" t="s">
        <v>6962</v>
      </c>
      <c r="C5495" s="1">
        <v>46163</v>
      </c>
    </row>
    <row r="5496" spans="1:3" x14ac:dyDescent="0.25">
      <c r="A5496" t="s">
        <v>1759</v>
      </c>
      <c r="B5496" t="s">
        <v>6962</v>
      </c>
      <c r="C5496" s="1">
        <v>46158</v>
      </c>
    </row>
    <row r="5497" spans="1:3" x14ac:dyDescent="0.25">
      <c r="A5497" t="s">
        <v>1753</v>
      </c>
      <c r="B5497" t="s">
        <v>6962</v>
      </c>
      <c r="C5497" s="1">
        <v>46158</v>
      </c>
    </row>
    <row r="5498" spans="1:3" x14ac:dyDescent="0.25">
      <c r="A5498" t="s">
        <v>1750</v>
      </c>
      <c r="B5498" t="s">
        <v>6962</v>
      </c>
      <c r="C5498" s="1">
        <v>46160</v>
      </c>
    </row>
    <row r="5499" spans="1:3" x14ac:dyDescent="0.25">
      <c r="A5499" t="s">
        <v>1745</v>
      </c>
      <c r="B5499" t="s">
        <v>6962</v>
      </c>
      <c r="C5499" s="1">
        <v>46158</v>
      </c>
    </row>
    <row r="5500" spans="1:3" x14ac:dyDescent="0.25">
      <c r="A5500" t="s">
        <v>1742</v>
      </c>
      <c r="B5500" t="s">
        <v>6962</v>
      </c>
      <c r="C5500" s="1">
        <v>46163</v>
      </c>
    </row>
    <row r="5501" spans="1:3" x14ac:dyDescent="0.25">
      <c r="A5501" t="s">
        <v>1741</v>
      </c>
      <c r="B5501" t="s">
        <v>6962</v>
      </c>
      <c r="C5501" s="1">
        <v>46158</v>
      </c>
    </row>
    <row r="5502" spans="1:3" x14ac:dyDescent="0.25">
      <c r="A5502" t="s">
        <v>1736</v>
      </c>
      <c r="B5502" t="s">
        <v>6962</v>
      </c>
      <c r="C5502" s="1">
        <v>46161</v>
      </c>
    </row>
    <row r="5503" spans="1:3" x14ac:dyDescent="0.25">
      <c r="A5503" t="s">
        <v>1733</v>
      </c>
      <c r="B5503" t="s">
        <v>6962</v>
      </c>
      <c r="C5503" s="1">
        <v>46160</v>
      </c>
    </row>
    <row r="5504" spans="1:3" x14ac:dyDescent="0.25">
      <c r="A5504" t="s">
        <v>1725</v>
      </c>
      <c r="B5504" t="s">
        <v>6962</v>
      </c>
      <c r="C5504" s="1">
        <v>46161</v>
      </c>
    </row>
    <row r="5505" spans="1:3" x14ac:dyDescent="0.25">
      <c r="A5505" t="s">
        <v>1721</v>
      </c>
      <c r="B5505" t="s">
        <v>6962</v>
      </c>
      <c r="C5505" s="1">
        <v>46163</v>
      </c>
    </row>
    <row r="5506" spans="1:3" x14ac:dyDescent="0.25">
      <c r="A5506" t="s">
        <v>1721</v>
      </c>
      <c r="B5506" t="s">
        <v>6962</v>
      </c>
      <c r="C5506" s="1">
        <v>46163</v>
      </c>
    </row>
    <row r="5507" spans="1:3" x14ac:dyDescent="0.25">
      <c r="A5507" t="s">
        <v>1717</v>
      </c>
      <c r="B5507" t="s">
        <v>6962</v>
      </c>
      <c r="C5507" s="1">
        <v>46163</v>
      </c>
    </row>
    <row r="5508" spans="1:3" x14ac:dyDescent="0.25">
      <c r="A5508" t="s">
        <v>1709</v>
      </c>
      <c r="B5508" t="s">
        <v>6962</v>
      </c>
      <c r="C5508" s="1">
        <v>46163</v>
      </c>
    </row>
    <row r="5509" spans="1:3" x14ac:dyDescent="0.25">
      <c r="A5509" t="s">
        <v>1700</v>
      </c>
      <c r="B5509" t="s">
        <v>6964</v>
      </c>
      <c r="C5509" s="1">
        <v>46167</v>
      </c>
    </row>
    <row r="5510" spans="1:3" x14ac:dyDescent="0.25">
      <c r="A5510" t="s">
        <v>1696</v>
      </c>
      <c r="B5510" t="s">
        <v>6967</v>
      </c>
      <c r="C5510" s="1"/>
    </row>
    <row r="5511" spans="1:3" x14ac:dyDescent="0.25">
      <c r="A5511" t="s">
        <v>1693</v>
      </c>
      <c r="B5511" t="s">
        <v>6962</v>
      </c>
      <c r="C5511" s="1">
        <v>46164</v>
      </c>
    </row>
    <row r="5512" spans="1:3" x14ac:dyDescent="0.25">
      <c r="A5512" t="s">
        <v>1684</v>
      </c>
      <c r="B5512" t="s">
        <v>6962</v>
      </c>
      <c r="C5512" s="1">
        <v>46164</v>
      </c>
    </row>
    <row r="5513" spans="1:3" x14ac:dyDescent="0.25">
      <c r="A5513" t="s">
        <v>1681</v>
      </c>
      <c r="B5513" t="s">
        <v>6962</v>
      </c>
      <c r="C5513" s="1">
        <v>46164</v>
      </c>
    </row>
    <row r="5514" spans="1:3" x14ac:dyDescent="0.25">
      <c r="A5514" t="s">
        <v>1675</v>
      </c>
      <c r="B5514" t="s">
        <v>6962</v>
      </c>
      <c r="C5514" s="1">
        <v>46162</v>
      </c>
    </row>
    <row r="5515" spans="1:3" x14ac:dyDescent="0.25">
      <c r="A5515" t="s">
        <v>1675</v>
      </c>
      <c r="B5515" t="s">
        <v>6962</v>
      </c>
      <c r="C5515" s="1">
        <v>46162</v>
      </c>
    </row>
    <row r="5516" spans="1:3" x14ac:dyDescent="0.25">
      <c r="A5516" t="s">
        <v>1645</v>
      </c>
      <c r="B5516" t="s">
        <v>6962</v>
      </c>
      <c r="C5516" s="1">
        <v>46163</v>
      </c>
    </row>
    <row r="5517" spans="1:3" x14ac:dyDescent="0.25">
      <c r="A5517" t="s">
        <v>1648</v>
      </c>
      <c r="B5517" t="s">
        <v>6962</v>
      </c>
      <c r="C5517" s="1">
        <v>46167</v>
      </c>
    </row>
    <row r="5518" spans="1:3" x14ac:dyDescent="0.25">
      <c r="A5518" t="s">
        <v>1634</v>
      </c>
      <c r="B5518" t="s">
        <v>6962</v>
      </c>
      <c r="C5518" s="1">
        <v>46164</v>
      </c>
    </row>
    <row r="5519" spans="1:3" x14ac:dyDescent="0.25">
      <c r="A5519" t="s">
        <v>1631</v>
      </c>
      <c r="B5519" t="s">
        <v>6962</v>
      </c>
      <c r="C5519" s="1">
        <v>46165</v>
      </c>
    </row>
    <row r="5520" spans="1:3" x14ac:dyDescent="0.25">
      <c r="A5520" t="s">
        <v>1622</v>
      </c>
      <c r="B5520" t="s">
        <v>6962</v>
      </c>
      <c r="C5520" s="1">
        <v>46164</v>
      </c>
    </row>
    <row r="5521" spans="1:3" x14ac:dyDescent="0.25">
      <c r="A5521" t="s">
        <v>1617</v>
      </c>
      <c r="B5521" t="s">
        <v>6967</v>
      </c>
      <c r="C5521" s="1"/>
    </row>
    <row r="5522" spans="1:3" x14ac:dyDescent="0.25">
      <c r="A5522" t="s">
        <v>1602</v>
      </c>
      <c r="B5522" t="s">
        <v>6962</v>
      </c>
      <c r="C5522" s="1">
        <v>46167</v>
      </c>
    </row>
    <row r="5523" spans="1:3" x14ac:dyDescent="0.25">
      <c r="A5523" t="s">
        <v>1628</v>
      </c>
      <c r="B5523" t="s">
        <v>6962</v>
      </c>
      <c r="C5523" s="1">
        <v>46165</v>
      </c>
    </row>
    <row r="5524" spans="1:3" x14ac:dyDescent="0.25">
      <c r="A5524" t="s">
        <v>1588</v>
      </c>
      <c r="B5524" t="s">
        <v>6962</v>
      </c>
      <c r="C5524" s="1">
        <v>46165</v>
      </c>
    </row>
    <row r="5525" spans="1:3" x14ac:dyDescent="0.25">
      <c r="A5525" t="s">
        <v>1637</v>
      </c>
      <c r="B5525" t="s">
        <v>6962</v>
      </c>
      <c r="C5525" s="1">
        <v>46165</v>
      </c>
    </row>
    <row r="5526" spans="1:3" x14ac:dyDescent="0.25">
      <c r="A5526" t="s">
        <v>1599</v>
      </c>
      <c r="B5526" t="s">
        <v>6962</v>
      </c>
      <c r="C5526" s="1">
        <v>46167</v>
      </c>
    </row>
    <row r="5527" spans="1:3" x14ac:dyDescent="0.25">
      <c r="A5527" t="s">
        <v>1596</v>
      </c>
      <c r="B5527" t="s">
        <v>6962</v>
      </c>
      <c r="C5527" s="1">
        <v>46165</v>
      </c>
    </row>
    <row r="5528" spans="1:3" x14ac:dyDescent="0.25">
      <c r="A5528" t="s">
        <v>1591</v>
      </c>
      <c r="B5528" t="s">
        <v>6968</v>
      </c>
      <c r="C5528" s="1"/>
    </row>
    <row r="5529" spans="1:3" x14ac:dyDescent="0.25">
      <c r="A5529" t="s">
        <v>1591</v>
      </c>
      <c r="B5529" t="s">
        <v>6968</v>
      </c>
      <c r="C5529" s="1"/>
    </row>
    <row r="5530" spans="1:3" x14ac:dyDescent="0.25">
      <c r="A5530" t="s">
        <v>1586</v>
      </c>
      <c r="B5530" t="s">
        <v>6967</v>
      </c>
      <c r="C5530" s="1"/>
    </row>
    <row r="5531" spans="1:3" x14ac:dyDescent="0.25">
      <c r="A5531" t="s">
        <v>1577</v>
      </c>
      <c r="B5531" t="s">
        <v>6962</v>
      </c>
      <c r="C5531" s="1">
        <v>46167</v>
      </c>
    </row>
    <row r="5532" spans="1:3" x14ac:dyDescent="0.25">
      <c r="A5532" t="s">
        <v>1570</v>
      </c>
      <c r="B5532" t="s">
        <v>6962</v>
      </c>
      <c r="C5532" s="1">
        <v>46168</v>
      </c>
    </row>
    <row r="5533" spans="1:3" x14ac:dyDescent="0.25">
      <c r="A5533" t="s">
        <v>1568</v>
      </c>
      <c r="B5533" t="s">
        <v>6967</v>
      </c>
      <c r="C5533" s="1"/>
    </row>
    <row r="5534" spans="1:3" x14ac:dyDescent="0.25">
      <c r="A5534" t="s">
        <v>1565</v>
      </c>
      <c r="B5534" t="s">
        <v>6962</v>
      </c>
      <c r="C5534" s="1">
        <v>46169</v>
      </c>
    </row>
    <row r="5535" spans="1:3" x14ac:dyDescent="0.25">
      <c r="A5535" t="s">
        <v>1559</v>
      </c>
      <c r="B5535" t="s">
        <v>6969</v>
      </c>
      <c r="C5535" s="1"/>
    </row>
    <row r="5536" spans="1:3" x14ac:dyDescent="0.25">
      <c r="A5536" t="s">
        <v>1549</v>
      </c>
      <c r="B5536" t="s">
        <v>6967</v>
      </c>
      <c r="C5536" s="1"/>
    </row>
    <row r="5537" spans="1:3" x14ac:dyDescent="0.25">
      <c r="A5537" t="s">
        <v>1540</v>
      </c>
      <c r="B5537" t="s">
        <v>6967</v>
      </c>
      <c r="C5537" s="1"/>
    </row>
    <row r="5538" spans="1:3" x14ac:dyDescent="0.25">
      <c r="A5538" t="s">
        <v>1538</v>
      </c>
      <c r="B5538" t="s">
        <v>6962</v>
      </c>
      <c r="C5538" s="1">
        <v>46168</v>
      </c>
    </row>
    <row r="5539" spans="1:3" x14ac:dyDescent="0.25">
      <c r="A5539" t="s">
        <v>1534</v>
      </c>
      <c r="B5539" t="s">
        <v>39</v>
      </c>
      <c r="C5539" s="1"/>
    </row>
    <row r="5540" spans="1:3" x14ac:dyDescent="0.25">
      <c r="A5540" t="s">
        <v>1519</v>
      </c>
      <c r="B5540" t="s">
        <v>6962</v>
      </c>
      <c r="C5540" s="1">
        <v>46168</v>
      </c>
    </row>
    <row r="5541" spans="1:3" x14ac:dyDescent="0.25">
      <c r="A5541" t="s">
        <v>1531</v>
      </c>
      <c r="B5541" t="s">
        <v>6970</v>
      </c>
      <c r="C5541" s="1"/>
    </row>
    <row r="5542" spans="1:3" x14ac:dyDescent="0.25">
      <c r="A5542" t="s">
        <v>1526</v>
      </c>
      <c r="B5542" t="s">
        <v>6967</v>
      </c>
      <c r="C5542" s="1"/>
    </row>
    <row r="5543" spans="1:3" x14ac:dyDescent="0.25">
      <c r="A5543" t="s">
        <v>1523</v>
      </c>
      <c r="B5543" t="s">
        <v>6970</v>
      </c>
      <c r="C5543" s="1"/>
    </row>
    <row r="5544" spans="1:3" x14ac:dyDescent="0.25">
      <c r="A5544" t="s">
        <v>2378</v>
      </c>
      <c r="B5544" t="s">
        <v>6962</v>
      </c>
      <c r="C5544" s="1"/>
    </row>
    <row r="5545" spans="1:3" x14ac:dyDescent="0.25">
      <c r="A5545" t="s">
        <v>6958</v>
      </c>
      <c r="B5545" t="s">
        <v>6969</v>
      </c>
      <c r="C5545" s="1"/>
    </row>
    <row r="5546" spans="1:3" x14ac:dyDescent="0.25">
      <c r="A5546" t="s">
        <v>6959</v>
      </c>
      <c r="B5546" t="s">
        <v>6968</v>
      </c>
      <c r="C5546" s="1"/>
    </row>
    <row r="5547" spans="1:3" x14ac:dyDescent="0.25">
      <c r="A5547" t="s">
        <v>6960</v>
      </c>
      <c r="B5547" t="s">
        <v>6968</v>
      </c>
      <c r="C5547" s="1"/>
    </row>
    <row r="5548" spans="1:3" x14ac:dyDescent="0.25">
      <c r="A5548" t="s">
        <v>6961</v>
      </c>
      <c r="B5548" t="s">
        <v>6967</v>
      </c>
      <c r="C5548" s="1"/>
    </row>
    <row r="5549" spans="1:3" x14ac:dyDescent="0.25">
      <c r="A5549" t="s">
        <v>6961</v>
      </c>
      <c r="B5549" t="s">
        <v>6967</v>
      </c>
      <c r="C5549" s="1"/>
    </row>
    <row r="5550" spans="1:3" x14ac:dyDescent="0.25">
      <c r="A5550" t="s">
        <v>6972</v>
      </c>
      <c r="B5550" t="s">
        <v>8188</v>
      </c>
      <c r="C5550" s="1">
        <v>45593</v>
      </c>
    </row>
    <row r="5551" spans="1:3" x14ac:dyDescent="0.25">
      <c r="A5551" t="s">
        <v>6973</v>
      </c>
      <c r="B5551" t="s">
        <v>8188</v>
      </c>
      <c r="C5551" s="1">
        <v>45669</v>
      </c>
    </row>
    <row r="5552" spans="1:3" x14ac:dyDescent="0.25">
      <c r="A5552" t="s">
        <v>6974</v>
      </c>
      <c r="B5552" t="s">
        <v>8188</v>
      </c>
      <c r="C5552" s="1">
        <v>45574</v>
      </c>
    </row>
    <row r="5553" spans="1:3" x14ac:dyDescent="0.25">
      <c r="A5553" t="s">
        <v>6974</v>
      </c>
      <c r="B5553" t="s">
        <v>8188</v>
      </c>
      <c r="C5553" s="1">
        <v>45677</v>
      </c>
    </row>
    <row r="5554" spans="1:3" x14ac:dyDescent="0.25">
      <c r="A5554" t="s">
        <v>6975</v>
      </c>
      <c r="B5554" t="s">
        <v>8188</v>
      </c>
      <c r="C5554" s="1">
        <v>45569</v>
      </c>
    </row>
    <row r="5555" spans="1:3" x14ac:dyDescent="0.25">
      <c r="A5555" t="s">
        <v>6976</v>
      </c>
      <c r="B5555" t="s">
        <v>8188</v>
      </c>
      <c r="C5555" s="1">
        <v>45568</v>
      </c>
    </row>
    <row r="5556" spans="1:3" x14ac:dyDescent="0.25">
      <c r="A5556" t="s">
        <v>6977</v>
      </c>
      <c r="B5556" t="s">
        <v>8188</v>
      </c>
      <c r="C5556" s="1">
        <v>45569</v>
      </c>
    </row>
    <row r="5557" spans="1:3" x14ac:dyDescent="0.25">
      <c r="A5557" t="s">
        <v>6978</v>
      </c>
      <c r="B5557" t="s">
        <v>8188</v>
      </c>
      <c r="C5557" s="1">
        <v>45668</v>
      </c>
    </row>
    <row r="5558" spans="1:3" x14ac:dyDescent="0.25">
      <c r="A5558" t="s">
        <v>6979</v>
      </c>
      <c r="B5558" t="s">
        <v>8188</v>
      </c>
      <c r="C5558" s="1">
        <v>45568</v>
      </c>
    </row>
    <row r="5559" spans="1:3" x14ac:dyDescent="0.25">
      <c r="A5559" t="s">
        <v>6980</v>
      </c>
      <c r="B5559" t="s">
        <v>8188</v>
      </c>
      <c r="C5559" s="1">
        <v>45572</v>
      </c>
    </row>
    <row r="5560" spans="1:3" x14ac:dyDescent="0.25">
      <c r="A5560" t="s">
        <v>6981</v>
      </c>
      <c r="B5560" t="s">
        <v>8188</v>
      </c>
      <c r="C5560" s="1">
        <v>45551</v>
      </c>
    </row>
    <row r="5561" spans="1:3" x14ac:dyDescent="0.25">
      <c r="A5561" t="s">
        <v>6982</v>
      </c>
      <c r="B5561" t="s">
        <v>39</v>
      </c>
      <c r="C5561" s="1"/>
    </row>
    <row r="5562" spans="1:3" x14ac:dyDescent="0.25">
      <c r="A5562" t="s">
        <v>6983</v>
      </c>
      <c r="B5562" t="s">
        <v>8188</v>
      </c>
      <c r="C5562" s="1">
        <v>45569</v>
      </c>
    </row>
    <row r="5563" spans="1:3" x14ac:dyDescent="0.25">
      <c r="A5563" t="s">
        <v>6984</v>
      </c>
      <c r="B5563" t="s">
        <v>8188</v>
      </c>
      <c r="C5563" s="1">
        <v>45572</v>
      </c>
    </row>
    <row r="5564" spans="1:3" x14ac:dyDescent="0.25">
      <c r="A5564" t="s">
        <v>6985</v>
      </c>
      <c r="B5564" t="s">
        <v>8188</v>
      </c>
      <c r="C5564" s="1">
        <v>45677</v>
      </c>
    </row>
    <row r="5565" spans="1:3" x14ac:dyDescent="0.25">
      <c r="A5565" t="s">
        <v>6986</v>
      </c>
      <c r="B5565" t="s">
        <v>8188</v>
      </c>
      <c r="C5565" s="1">
        <v>45569</v>
      </c>
    </row>
    <row r="5566" spans="1:3" x14ac:dyDescent="0.25">
      <c r="A5566" t="s">
        <v>6987</v>
      </c>
      <c r="B5566" t="s">
        <v>8188</v>
      </c>
      <c r="C5566" s="1">
        <v>45579</v>
      </c>
    </row>
    <row r="5567" spans="1:3" x14ac:dyDescent="0.25">
      <c r="A5567" t="s">
        <v>6988</v>
      </c>
      <c r="B5567" t="s">
        <v>8188</v>
      </c>
      <c r="C5567" s="1">
        <v>45669</v>
      </c>
    </row>
    <row r="5568" spans="1:3" x14ac:dyDescent="0.25">
      <c r="A5568" t="s">
        <v>1341</v>
      </c>
      <c r="B5568" t="s">
        <v>8188</v>
      </c>
      <c r="C5568" s="1">
        <v>45584</v>
      </c>
    </row>
    <row r="5569" spans="1:3" x14ac:dyDescent="0.25">
      <c r="A5569" t="s">
        <v>1341</v>
      </c>
      <c r="B5569" t="s">
        <v>8188</v>
      </c>
      <c r="C5569" s="1">
        <v>45584</v>
      </c>
    </row>
    <row r="5570" spans="1:3" x14ac:dyDescent="0.25">
      <c r="A5570" t="s">
        <v>6989</v>
      </c>
      <c r="B5570" t="s">
        <v>8188</v>
      </c>
      <c r="C5570" s="1">
        <v>45591</v>
      </c>
    </row>
    <row r="5571" spans="1:3" x14ac:dyDescent="0.25">
      <c r="A5571" t="s">
        <v>6990</v>
      </c>
      <c r="B5571" t="s">
        <v>8188</v>
      </c>
      <c r="C5571" s="1">
        <v>45617</v>
      </c>
    </row>
    <row r="5572" spans="1:3" x14ac:dyDescent="0.25">
      <c r="A5572" t="s">
        <v>6991</v>
      </c>
      <c r="B5572" t="s">
        <v>39</v>
      </c>
      <c r="C5572" s="1"/>
    </row>
    <row r="5573" spans="1:3" x14ac:dyDescent="0.25">
      <c r="A5573" t="s">
        <v>6992</v>
      </c>
      <c r="B5573" t="s">
        <v>8188</v>
      </c>
      <c r="C5573" s="1">
        <v>45770</v>
      </c>
    </row>
    <row r="5574" spans="1:3" x14ac:dyDescent="0.25">
      <c r="A5574" t="s">
        <v>6992</v>
      </c>
      <c r="B5574" t="s">
        <v>8188</v>
      </c>
      <c r="C5574" s="1">
        <v>45780</v>
      </c>
    </row>
    <row r="5575" spans="1:3" x14ac:dyDescent="0.25">
      <c r="A5575" t="s">
        <v>6993</v>
      </c>
      <c r="B5575" t="s">
        <v>8188</v>
      </c>
      <c r="C5575" s="1">
        <v>45729</v>
      </c>
    </row>
    <row r="5576" spans="1:3" x14ac:dyDescent="0.25">
      <c r="A5576" t="s">
        <v>6994</v>
      </c>
      <c r="B5576" t="s">
        <v>39</v>
      </c>
      <c r="C5576" s="1"/>
    </row>
    <row r="5577" spans="1:3" x14ac:dyDescent="0.25">
      <c r="A5577" t="s">
        <v>6995</v>
      </c>
      <c r="B5577" t="s">
        <v>8188</v>
      </c>
      <c r="C5577" s="1">
        <v>45763</v>
      </c>
    </row>
    <row r="5578" spans="1:3" x14ac:dyDescent="0.25">
      <c r="A5578" t="s">
        <v>6996</v>
      </c>
      <c r="B5578" t="s">
        <v>8188</v>
      </c>
      <c r="C5578" s="1">
        <v>45755</v>
      </c>
    </row>
    <row r="5579" spans="1:3" x14ac:dyDescent="0.25">
      <c r="A5579" t="s">
        <v>6997</v>
      </c>
      <c r="B5579" t="s">
        <v>39</v>
      </c>
      <c r="C5579" s="1"/>
    </row>
    <row r="5580" spans="1:3" x14ac:dyDescent="0.25">
      <c r="A5580" t="s">
        <v>6998</v>
      </c>
      <c r="B5580" t="s">
        <v>39</v>
      </c>
      <c r="C5580" s="1"/>
    </row>
    <row r="5581" spans="1:3" x14ac:dyDescent="0.25">
      <c r="A5581" t="s">
        <v>6999</v>
      </c>
      <c r="B5581" t="s">
        <v>39</v>
      </c>
      <c r="C5581" s="1"/>
    </row>
    <row r="5582" spans="1:3" x14ac:dyDescent="0.25">
      <c r="A5582" t="s">
        <v>7000</v>
      </c>
      <c r="B5582" t="s">
        <v>8188</v>
      </c>
      <c r="C5582" s="1">
        <v>45737</v>
      </c>
    </row>
    <row r="5583" spans="1:3" x14ac:dyDescent="0.25">
      <c r="A5583" t="s">
        <v>7001</v>
      </c>
      <c r="B5583" t="s">
        <v>39</v>
      </c>
      <c r="C5583" s="1"/>
    </row>
    <row r="5584" spans="1:3" x14ac:dyDescent="0.25">
      <c r="A5584" t="s">
        <v>7002</v>
      </c>
      <c r="B5584" t="s">
        <v>8188</v>
      </c>
      <c r="C5584" s="1">
        <v>45815</v>
      </c>
    </row>
    <row r="5585" spans="1:3" x14ac:dyDescent="0.25">
      <c r="A5585" t="s">
        <v>7002</v>
      </c>
      <c r="B5585" t="s">
        <v>8188</v>
      </c>
      <c r="C5585" s="1">
        <v>45833</v>
      </c>
    </row>
    <row r="5586" spans="1:3" x14ac:dyDescent="0.25">
      <c r="A5586" t="s">
        <v>7003</v>
      </c>
      <c r="B5586" t="s">
        <v>8188</v>
      </c>
      <c r="C5586" s="1">
        <v>45778</v>
      </c>
    </row>
    <row r="5587" spans="1:3" x14ac:dyDescent="0.25">
      <c r="A5587" t="s">
        <v>7004</v>
      </c>
      <c r="B5587" t="s">
        <v>39</v>
      </c>
      <c r="C5587" s="1"/>
    </row>
    <row r="5588" spans="1:3" x14ac:dyDescent="0.25">
      <c r="A5588" t="s">
        <v>7005</v>
      </c>
      <c r="B5588" t="s">
        <v>8188</v>
      </c>
      <c r="C5588" s="1">
        <v>45764</v>
      </c>
    </row>
    <row r="5589" spans="1:3" x14ac:dyDescent="0.25">
      <c r="A5589" t="s">
        <v>7005</v>
      </c>
      <c r="B5589" t="s">
        <v>8188</v>
      </c>
      <c r="C5589" s="1">
        <v>45782</v>
      </c>
    </row>
    <row r="5590" spans="1:3" x14ac:dyDescent="0.25">
      <c r="A5590" t="s">
        <v>7006</v>
      </c>
      <c r="B5590" t="s">
        <v>8188</v>
      </c>
      <c r="C5590" s="1">
        <v>45748</v>
      </c>
    </row>
    <row r="5591" spans="1:3" x14ac:dyDescent="0.25">
      <c r="A5591" t="s">
        <v>7007</v>
      </c>
      <c r="B5591" t="s">
        <v>8188</v>
      </c>
      <c r="C5591" s="1">
        <v>45798</v>
      </c>
    </row>
    <row r="5592" spans="1:3" x14ac:dyDescent="0.25">
      <c r="A5592" t="s">
        <v>7008</v>
      </c>
      <c r="B5592" t="s">
        <v>8188</v>
      </c>
      <c r="C5592" s="1">
        <v>45757</v>
      </c>
    </row>
    <row r="5593" spans="1:3" x14ac:dyDescent="0.25">
      <c r="A5593" t="s">
        <v>7009</v>
      </c>
      <c r="B5593" t="s">
        <v>8188</v>
      </c>
      <c r="C5593" s="1">
        <v>45772</v>
      </c>
    </row>
    <row r="5594" spans="1:3" x14ac:dyDescent="0.25">
      <c r="A5594" t="s">
        <v>7009</v>
      </c>
      <c r="B5594" t="s">
        <v>8188</v>
      </c>
      <c r="C5594" s="1">
        <v>45784</v>
      </c>
    </row>
    <row r="5595" spans="1:3" x14ac:dyDescent="0.25">
      <c r="A5595" t="s">
        <v>7010</v>
      </c>
      <c r="B5595" t="s">
        <v>8188</v>
      </c>
      <c r="C5595" s="1">
        <v>45757</v>
      </c>
    </row>
    <row r="5596" spans="1:3" x14ac:dyDescent="0.25">
      <c r="A5596" t="s">
        <v>7011</v>
      </c>
      <c r="B5596" t="s">
        <v>39</v>
      </c>
      <c r="C5596" s="1"/>
    </row>
    <row r="5597" spans="1:3" x14ac:dyDescent="0.25">
      <c r="A5597" t="s">
        <v>7012</v>
      </c>
      <c r="B5597" t="s">
        <v>8188</v>
      </c>
      <c r="C5597" s="1">
        <v>45776</v>
      </c>
    </row>
    <row r="5598" spans="1:3" x14ac:dyDescent="0.25">
      <c r="A5598" t="s">
        <v>7012</v>
      </c>
      <c r="B5598" t="s">
        <v>8188</v>
      </c>
      <c r="C5598" s="1">
        <v>45776</v>
      </c>
    </row>
    <row r="5599" spans="1:3" x14ac:dyDescent="0.25">
      <c r="A5599" t="s">
        <v>7013</v>
      </c>
      <c r="B5599" t="s">
        <v>8188</v>
      </c>
      <c r="C5599" s="1">
        <v>45754</v>
      </c>
    </row>
    <row r="5600" spans="1:3" x14ac:dyDescent="0.25">
      <c r="A5600" t="s">
        <v>7014</v>
      </c>
      <c r="B5600" t="s">
        <v>8188</v>
      </c>
      <c r="C5600" s="1">
        <v>45771</v>
      </c>
    </row>
    <row r="5601" spans="1:3" x14ac:dyDescent="0.25">
      <c r="A5601" t="s">
        <v>7014</v>
      </c>
      <c r="B5601" t="s">
        <v>8188</v>
      </c>
      <c r="C5601" s="1">
        <v>45771</v>
      </c>
    </row>
    <row r="5602" spans="1:3" x14ac:dyDescent="0.25">
      <c r="A5602" t="s">
        <v>7015</v>
      </c>
      <c r="B5602" t="s">
        <v>8188</v>
      </c>
      <c r="C5602" s="1">
        <v>45805</v>
      </c>
    </row>
    <row r="5603" spans="1:3" x14ac:dyDescent="0.25">
      <c r="A5603" t="s">
        <v>7015</v>
      </c>
      <c r="B5603" t="s">
        <v>8188</v>
      </c>
      <c r="C5603" s="1">
        <v>45805</v>
      </c>
    </row>
    <row r="5604" spans="1:3" x14ac:dyDescent="0.25">
      <c r="A5604" t="s">
        <v>7016</v>
      </c>
      <c r="B5604" t="s">
        <v>39</v>
      </c>
      <c r="C5604" s="1"/>
    </row>
    <row r="5605" spans="1:3" x14ac:dyDescent="0.25">
      <c r="A5605" t="s">
        <v>7017</v>
      </c>
      <c r="B5605" t="s">
        <v>8188</v>
      </c>
      <c r="C5605" s="1">
        <v>45803</v>
      </c>
    </row>
    <row r="5606" spans="1:3" x14ac:dyDescent="0.25">
      <c r="A5606" t="s">
        <v>7018</v>
      </c>
      <c r="B5606" t="s">
        <v>8188</v>
      </c>
      <c r="C5606" s="1">
        <v>45786</v>
      </c>
    </row>
    <row r="5607" spans="1:3" x14ac:dyDescent="0.25">
      <c r="A5607" t="s">
        <v>7019</v>
      </c>
      <c r="B5607" t="s">
        <v>8188</v>
      </c>
      <c r="C5607" s="1">
        <v>45861</v>
      </c>
    </row>
    <row r="5608" spans="1:3" x14ac:dyDescent="0.25">
      <c r="A5608" t="s">
        <v>7020</v>
      </c>
      <c r="B5608" t="s">
        <v>8188</v>
      </c>
      <c r="C5608" s="1">
        <v>45787</v>
      </c>
    </row>
    <row r="5609" spans="1:3" x14ac:dyDescent="0.25">
      <c r="A5609" t="s">
        <v>7021</v>
      </c>
      <c r="B5609" t="s">
        <v>8188</v>
      </c>
      <c r="C5609" s="1">
        <v>45786</v>
      </c>
    </row>
    <row r="5610" spans="1:3" x14ac:dyDescent="0.25">
      <c r="A5610" t="s">
        <v>7022</v>
      </c>
      <c r="B5610" t="s">
        <v>8188</v>
      </c>
      <c r="C5610" s="1">
        <v>45777</v>
      </c>
    </row>
    <row r="5611" spans="1:3" x14ac:dyDescent="0.25">
      <c r="A5611" t="s">
        <v>7023</v>
      </c>
      <c r="B5611" t="s">
        <v>8188</v>
      </c>
      <c r="C5611" s="1">
        <v>45800</v>
      </c>
    </row>
    <row r="5612" spans="1:3" x14ac:dyDescent="0.25">
      <c r="A5612" t="s">
        <v>5436</v>
      </c>
      <c r="B5612" t="s">
        <v>8188</v>
      </c>
      <c r="C5612" s="1">
        <v>45786</v>
      </c>
    </row>
    <row r="5613" spans="1:3" x14ac:dyDescent="0.25">
      <c r="A5613" t="s">
        <v>5437</v>
      </c>
      <c r="B5613" t="s">
        <v>8188</v>
      </c>
      <c r="C5613" s="1">
        <v>45780</v>
      </c>
    </row>
    <row r="5614" spans="1:3" x14ac:dyDescent="0.25">
      <c r="A5614" t="s">
        <v>3243</v>
      </c>
      <c r="B5614" t="s">
        <v>8188</v>
      </c>
      <c r="C5614" s="1">
        <v>45815</v>
      </c>
    </row>
    <row r="5615" spans="1:3" x14ac:dyDescent="0.25">
      <c r="A5615" t="s">
        <v>3243</v>
      </c>
      <c r="B5615" t="s">
        <v>8188</v>
      </c>
      <c r="C5615" s="1">
        <v>45815</v>
      </c>
    </row>
    <row r="5616" spans="1:3" x14ac:dyDescent="0.25">
      <c r="A5616" t="s">
        <v>5438</v>
      </c>
      <c r="B5616" t="s">
        <v>8188</v>
      </c>
      <c r="C5616" s="1">
        <v>45784</v>
      </c>
    </row>
    <row r="5617" spans="1:3" x14ac:dyDescent="0.25">
      <c r="A5617" t="s">
        <v>5409</v>
      </c>
      <c r="B5617" t="s">
        <v>8188</v>
      </c>
      <c r="C5617" s="1">
        <v>45759</v>
      </c>
    </row>
    <row r="5618" spans="1:3" x14ac:dyDescent="0.25">
      <c r="A5618" t="s">
        <v>5439</v>
      </c>
      <c r="B5618" t="s">
        <v>8188</v>
      </c>
      <c r="C5618" s="1">
        <v>45764</v>
      </c>
    </row>
    <row r="5619" spans="1:3" x14ac:dyDescent="0.25">
      <c r="A5619" t="s">
        <v>5440</v>
      </c>
      <c r="B5619" t="s">
        <v>8188</v>
      </c>
      <c r="C5619" s="1">
        <v>45778</v>
      </c>
    </row>
    <row r="5620" spans="1:3" x14ac:dyDescent="0.25">
      <c r="A5620" t="s">
        <v>5441</v>
      </c>
      <c r="B5620" t="s">
        <v>8188</v>
      </c>
      <c r="C5620" s="1">
        <v>45763</v>
      </c>
    </row>
    <row r="5621" spans="1:3" x14ac:dyDescent="0.25">
      <c r="A5621" t="s">
        <v>5418</v>
      </c>
      <c r="B5621" t="s">
        <v>8188</v>
      </c>
      <c r="C5621" s="1">
        <v>45782</v>
      </c>
    </row>
    <row r="5622" spans="1:3" x14ac:dyDescent="0.25">
      <c r="A5622" t="s">
        <v>5418</v>
      </c>
      <c r="B5622" t="s">
        <v>39</v>
      </c>
      <c r="C5622" s="1">
        <v>45782</v>
      </c>
    </row>
    <row r="5623" spans="1:3" x14ac:dyDescent="0.25">
      <c r="A5623" t="s">
        <v>5442</v>
      </c>
      <c r="B5623" t="s">
        <v>8188</v>
      </c>
      <c r="C5623" s="1">
        <v>45782</v>
      </c>
    </row>
    <row r="5624" spans="1:3" x14ac:dyDescent="0.25">
      <c r="A5624" t="s">
        <v>5443</v>
      </c>
      <c r="B5624" t="s">
        <v>8188</v>
      </c>
      <c r="C5624" s="1">
        <v>45782</v>
      </c>
    </row>
    <row r="5625" spans="1:3" x14ac:dyDescent="0.25">
      <c r="A5625" t="s">
        <v>5419</v>
      </c>
      <c r="B5625" t="s">
        <v>8188</v>
      </c>
      <c r="C5625" s="1">
        <v>45784</v>
      </c>
    </row>
    <row r="5626" spans="1:3" x14ac:dyDescent="0.25">
      <c r="A5626" t="s">
        <v>5419</v>
      </c>
      <c r="B5626" t="s">
        <v>8188</v>
      </c>
      <c r="C5626" s="1">
        <v>45822</v>
      </c>
    </row>
    <row r="5627" spans="1:3" x14ac:dyDescent="0.25">
      <c r="A5627" t="s">
        <v>5419</v>
      </c>
      <c r="B5627" t="s">
        <v>8188</v>
      </c>
      <c r="C5627" s="1">
        <v>45834</v>
      </c>
    </row>
    <row r="5628" spans="1:3" x14ac:dyDescent="0.25">
      <c r="A5628" t="s">
        <v>3309</v>
      </c>
      <c r="B5628" t="s">
        <v>8188</v>
      </c>
      <c r="C5628" s="1">
        <v>45824</v>
      </c>
    </row>
    <row r="5629" spans="1:3" x14ac:dyDescent="0.25">
      <c r="A5629" t="s">
        <v>3084</v>
      </c>
      <c r="B5629" t="s">
        <v>8188</v>
      </c>
      <c r="C5629" s="1">
        <v>45768</v>
      </c>
    </row>
    <row r="5630" spans="1:3" x14ac:dyDescent="0.25">
      <c r="A5630" t="s">
        <v>3084</v>
      </c>
      <c r="B5630" t="s">
        <v>8188</v>
      </c>
      <c r="C5630" s="1">
        <v>45768</v>
      </c>
    </row>
    <row r="5631" spans="1:3" x14ac:dyDescent="0.25">
      <c r="A5631" t="s">
        <v>3085</v>
      </c>
      <c r="B5631" t="s">
        <v>8188</v>
      </c>
      <c r="C5631" s="1">
        <v>45778</v>
      </c>
    </row>
    <row r="5632" spans="1:3" x14ac:dyDescent="0.25">
      <c r="A5632" t="s">
        <v>3085</v>
      </c>
      <c r="B5632" t="s">
        <v>8188</v>
      </c>
      <c r="C5632" s="1">
        <v>45771</v>
      </c>
    </row>
    <row r="5633" spans="1:3" x14ac:dyDescent="0.25">
      <c r="A5633" t="s">
        <v>3085</v>
      </c>
      <c r="B5633" t="s">
        <v>8188</v>
      </c>
      <c r="C5633" s="1">
        <v>45812</v>
      </c>
    </row>
    <row r="5634" spans="1:3" x14ac:dyDescent="0.25">
      <c r="A5634" t="s">
        <v>5147</v>
      </c>
      <c r="B5634" t="s">
        <v>8188</v>
      </c>
      <c r="C5634" s="1">
        <v>45776</v>
      </c>
    </row>
    <row r="5635" spans="1:3" x14ac:dyDescent="0.25">
      <c r="A5635" t="s">
        <v>5444</v>
      </c>
      <c r="B5635" t="s">
        <v>8188</v>
      </c>
      <c r="C5635" s="1">
        <v>45789</v>
      </c>
    </row>
    <row r="5636" spans="1:3" x14ac:dyDescent="0.25">
      <c r="A5636" t="s">
        <v>5148</v>
      </c>
      <c r="B5636" t="s">
        <v>8188</v>
      </c>
      <c r="C5636" s="1">
        <v>45799</v>
      </c>
    </row>
    <row r="5637" spans="1:3" x14ac:dyDescent="0.25">
      <c r="A5637" t="s">
        <v>5149</v>
      </c>
      <c r="B5637" t="s">
        <v>8188</v>
      </c>
      <c r="C5637" s="1">
        <v>45764</v>
      </c>
    </row>
    <row r="5638" spans="1:3" x14ac:dyDescent="0.25">
      <c r="A5638" t="s">
        <v>5149</v>
      </c>
      <c r="B5638" t="s">
        <v>8188</v>
      </c>
      <c r="C5638" s="1">
        <v>45766</v>
      </c>
    </row>
    <row r="5639" spans="1:3" x14ac:dyDescent="0.25">
      <c r="A5639" t="s">
        <v>5149</v>
      </c>
      <c r="B5639" t="s">
        <v>8188</v>
      </c>
      <c r="C5639" s="1">
        <v>45775</v>
      </c>
    </row>
    <row r="5640" spans="1:3" x14ac:dyDescent="0.25">
      <c r="A5640" t="s">
        <v>5150</v>
      </c>
      <c r="B5640" t="s">
        <v>8188</v>
      </c>
      <c r="C5640" s="1">
        <v>45833</v>
      </c>
    </row>
    <row r="5641" spans="1:3" x14ac:dyDescent="0.25">
      <c r="A5641" t="s">
        <v>5420</v>
      </c>
      <c r="B5641" t="s">
        <v>8188</v>
      </c>
      <c r="C5641" s="1">
        <v>45772</v>
      </c>
    </row>
    <row r="5642" spans="1:3" x14ac:dyDescent="0.25">
      <c r="A5642" t="s">
        <v>3086</v>
      </c>
      <c r="B5642" t="s">
        <v>8188</v>
      </c>
      <c r="C5642" s="1">
        <v>45771</v>
      </c>
    </row>
    <row r="5643" spans="1:3" x14ac:dyDescent="0.25">
      <c r="A5643" t="s">
        <v>3086</v>
      </c>
      <c r="B5643" t="s">
        <v>8188</v>
      </c>
      <c r="C5643" s="1">
        <v>45772</v>
      </c>
    </row>
    <row r="5644" spans="1:3" x14ac:dyDescent="0.25">
      <c r="A5644" t="s">
        <v>5151</v>
      </c>
      <c r="B5644" t="s">
        <v>8188</v>
      </c>
      <c r="C5644" s="1">
        <v>45832</v>
      </c>
    </row>
    <row r="5645" spans="1:3" x14ac:dyDescent="0.25">
      <c r="A5645" t="s">
        <v>5421</v>
      </c>
      <c r="B5645" t="s">
        <v>8188</v>
      </c>
      <c r="C5645" s="1">
        <v>45752</v>
      </c>
    </row>
    <row r="5646" spans="1:3" x14ac:dyDescent="0.25">
      <c r="A5646" t="s">
        <v>3377</v>
      </c>
      <c r="B5646" t="s">
        <v>8188</v>
      </c>
      <c r="C5646" s="1">
        <v>45824</v>
      </c>
    </row>
    <row r="5647" spans="1:3" x14ac:dyDescent="0.25">
      <c r="A5647" t="s">
        <v>3404</v>
      </c>
      <c r="B5647" t="s">
        <v>39</v>
      </c>
      <c r="C5647" s="1"/>
    </row>
    <row r="5648" spans="1:3" x14ac:dyDescent="0.25">
      <c r="A5648" t="s">
        <v>7024</v>
      </c>
      <c r="B5648" t="s">
        <v>39</v>
      </c>
      <c r="C5648" s="1"/>
    </row>
    <row r="5649" spans="1:3" x14ac:dyDescent="0.25">
      <c r="A5649" t="s">
        <v>3089</v>
      </c>
      <c r="B5649" t="s">
        <v>8188</v>
      </c>
      <c r="C5649" s="1">
        <v>45792</v>
      </c>
    </row>
    <row r="5650" spans="1:3" x14ac:dyDescent="0.25">
      <c r="A5650" t="s">
        <v>3089</v>
      </c>
      <c r="B5650" t="s">
        <v>8188</v>
      </c>
      <c r="C5650" s="1">
        <v>45784</v>
      </c>
    </row>
    <row r="5651" spans="1:3" x14ac:dyDescent="0.25">
      <c r="A5651" t="s">
        <v>5445</v>
      </c>
      <c r="B5651" t="s">
        <v>8188</v>
      </c>
      <c r="C5651" s="1">
        <v>45791</v>
      </c>
    </row>
    <row r="5652" spans="1:3" x14ac:dyDescent="0.25">
      <c r="A5652" t="s">
        <v>5445</v>
      </c>
      <c r="B5652" t="s">
        <v>8188</v>
      </c>
      <c r="C5652" s="1">
        <v>45791</v>
      </c>
    </row>
    <row r="5653" spans="1:3" x14ac:dyDescent="0.25">
      <c r="A5653" t="s">
        <v>5446</v>
      </c>
      <c r="B5653" t="s">
        <v>8188</v>
      </c>
      <c r="C5653" s="1">
        <v>45786</v>
      </c>
    </row>
    <row r="5654" spans="1:3" x14ac:dyDescent="0.25">
      <c r="A5654" t="s">
        <v>5447</v>
      </c>
      <c r="B5654" t="s">
        <v>8188</v>
      </c>
      <c r="C5654" s="1">
        <v>45787</v>
      </c>
    </row>
    <row r="5655" spans="1:3" x14ac:dyDescent="0.25">
      <c r="A5655" t="s">
        <v>5448</v>
      </c>
      <c r="B5655" t="s">
        <v>8188</v>
      </c>
      <c r="C5655" s="1">
        <v>45784</v>
      </c>
    </row>
    <row r="5656" spans="1:3" x14ac:dyDescent="0.25">
      <c r="A5656" t="s">
        <v>2514</v>
      </c>
      <c r="B5656" t="s">
        <v>8188</v>
      </c>
      <c r="C5656" s="1">
        <v>45836</v>
      </c>
    </row>
    <row r="5657" spans="1:3" x14ac:dyDescent="0.25">
      <c r="A5657" t="s">
        <v>5449</v>
      </c>
      <c r="B5657" t="s">
        <v>8188</v>
      </c>
      <c r="C5657" s="1">
        <v>45792</v>
      </c>
    </row>
    <row r="5658" spans="1:3" x14ac:dyDescent="0.25">
      <c r="A5658" t="s">
        <v>5450</v>
      </c>
      <c r="B5658" t="s">
        <v>8188</v>
      </c>
      <c r="C5658" s="1">
        <v>45817</v>
      </c>
    </row>
    <row r="5659" spans="1:3" x14ac:dyDescent="0.25">
      <c r="A5659" t="s">
        <v>5152</v>
      </c>
      <c r="B5659" t="s">
        <v>8188</v>
      </c>
      <c r="C5659" s="1">
        <v>45782</v>
      </c>
    </row>
    <row r="5660" spans="1:3" x14ac:dyDescent="0.25">
      <c r="A5660" t="s">
        <v>3090</v>
      </c>
      <c r="B5660" t="s">
        <v>8188</v>
      </c>
      <c r="C5660" s="1">
        <v>45838</v>
      </c>
    </row>
    <row r="5661" spans="1:3" x14ac:dyDescent="0.25">
      <c r="A5661" t="s">
        <v>3090</v>
      </c>
      <c r="B5661" t="s">
        <v>8188</v>
      </c>
      <c r="C5661" s="1">
        <v>45793</v>
      </c>
    </row>
    <row r="5662" spans="1:3" x14ac:dyDescent="0.25">
      <c r="A5662" t="s">
        <v>5153</v>
      </c>
      <c r="B5662" t="s">
        <v>8188</v>
      </c>
      <c r="C5662" s="1">
        <v>45812</v>
      </c>
    </row>
    <row r="5663" spans="1:3" x14ac:dyDescent="0.25">
      <c r="A5663" t="s">
        <v>5154</v>
      </c>
      <c r="B5663" t="s">
        <v>8188</v>
      </c>
      <c r="C5663" s="1">
        <v>45784</v>
      </c>
    </row>
    <row r="5664" spans="1:3" x14ac:dyDescent="0.25">
      <c r="A5664" t="s">
        <v>7025</v>
      </c>
      <c r="B5664" t="s">
        <v>8188</v>
      </c>
      <c r="C5664" s="1">
        <v>45787</v>
      </c>
    </row>
    <row r="5665" spans="1:3" x14ac:dyDescent="0.25">
      <c r="A5665" t="s">
        <v>5451</v>
      </c>
      <c r="B5665" t="s">
        <v>8188</v>
      </c>
      <c r="C5665" s="1">
        <v>45787</v>
      </c>
    </row>
    <row r="5666" spans="1:3" x14ac:dyDescent="0.25">
      <c r="A5666" t="s">
        <v>2527</v>
      </c>
      <c r="B5666" t="s">
        <v>8188</v>
      </c>
      <c r="C5666" s="1">
        <v>45792</v>
      </c>
    </row>
    <row r="5667" spans="1:3" x14ac:dyDescent="0.25">
      <c r="A5667" t="s">
        <v>2528</v>
      </c>
      <c r="B5667" t="s">
        <v>8188</v>
      </c>
      <c r="C5667" s="1">
        <v>45786</v>
      </c>
    </row>
    <row r="5668" spans="1:3" x14ac:dyDescent="0.25">
      <c r="A5668" t="s">
        <v>5452</v>
      </c>
      <c r="B5668" t="s">
        <v>8188</v>
      </c>
      <c r="C5668" s="1">
        <v>45782</v>
      </c>
    </row>
    <row r="5669" spans="1:3" x14ac:dyDescent="0.25">
      <c r="A5669" t="s">
        <v>5156</v>
      </c>
      <c r="B5669" t="s">
        <v>8188</v>
      </c>
      <c r="C5669" s="1">
        <v>45779</v>
      </c>
    </row>
    <row r="5670" spans="1:3" x14ac:dyDescent="0.25">
      <c r="A5670" t="s">
        <v>3091</v>
      </c>
      <c r="B5670" t="s">
        <v>8188</v>
      </c>
      <c r="C5670" s="1">
        <v>45782</v>
      </c>
    </row>
    <row r="5671" spans="1:3" x14ac:dyDescent="0.25">
      <c r="A5671" t="s">
        <v>5157</v>
      </c>
      <c r="B5671" t="s">
        <v>8188</v>
      </c>
      <c r="C5671" s="1">
        <v>45784</v>
      </c>
    </row>
    <row r="5672" spans="1:3" x14ac:dyDescent="0.25">
      <c r="A5672" t="s">
        <v>5422</v>
      </c>
      <c r="B5672" t="s">
        <v>39</v>
      </c>
      <c r="C5672" s="1"/>
    </row>
    <row r="5673" spans="1:3" x14ac:dyDescent="0.25">
      <c r="A5673" t="s">
        <v>5453</v>
      </c>
      <c r="B5673" t="s">
        <v>8188</v>
      </c>
      <c r="C5673" s="1">
        <v>45803</v>
      </c>
    </row>
    <row r="5674" spans="1:3" x14ac:dyDescent="0.25">
      <c r="A5674" t="s">
        <v>5158</v>
      </c>
      <c r="B5674" t="s">
        <v>8188</v>
      </c>
      <c r="C5674" s="1">
        <v>45814</v>
      </c>
    </row>
    <row r="5675" spans="1:3" x14ac:dyDescent="0.25">
      <c r="A5675" t="s">
        <v>5158</v>
      </c>
      <c r="B5675" t="s">
        <v>8188</v>
      </c>
      <c r="C5675" s="1">
        <v>45845</v>
      </c>
    </row>
    <row r="5676" spans="1:3" x14ac:dyDescent="0.25">
      <c r="A5676" t="s">
        <v>5158</v>
      </c>
      <c r="B5676" t="s">
        <v>8188</v>
      </c>
      <c r="C5676" s="1">
        <v>45813</v>
      </c>
    </row>
    <row r="5677" spans="1:3" x14ac:dyDescent="0.25">
      <c r="A5677" t="s">
        <v>3539</v>
      </c>
      <c r="B5677" t="s">
        <v>8188</v>
      </c>
      <c r="C5677" s="1">
        <v>45801</v>
      </c>
    </row>
    <row r="5678" spans="1:3" x14ac:dyDescent="0.25">
      <c r="A5678" t="s">
        <v>3539</v>
      </c>
      <c r="B5678" t="s">
        <v>8188</v>
      </c>
      <c r="C5678" s="1">
        <v>45791</v>
      </c>
    </row>
    <row r="5679" spans="1:3" x14ac:dyDescent="0.25">
      <c r="A5679" t="s">
        <v>5159</v>
      </c>
      <c r="B5679" t="s">
        <v>8188</v>
      </c>
      <c r="C5679" s="1">
        <v>45796</v>
      </c>
    </row>
    <row r="5680" spans="1:3" x14ac:dyDescent="0.25">
      <c r="A5680" t="s">
        <v>5160</v>
      </c>
      <c r="B5680" t="s">
        <v>8188</v>
      </c>
      <c r="C5680" s="1">
        <v>45803</v>
      </c>
    </row>
    <row r="5681" spans="1:3" x14ac:dyDescent="0.25">
      <c r="A5681" t="s">
        <v>5455</v>
      </c>
      <c r="B5681" t="s">
        <v>8188</v>
      </c>
      <c r="C5681" s="1">
        <v>45793</v>
      </c>
    </row>
    <row r="5682" spans="1:3" x14ac:dyDescent="0.25">
      <c r="A5682" t="s">
        <v>2534</v>
      </c>
      <c r="B5682" t="s">
        <v>8188</v>
      </c>
      <c r="C5682" s="1">
        <v>45786</v>
      </c>
    </row>
    <row r="5683" spans="1:3" x14ac:dyDescent="0.25">
      <c r="A5683" t="s">
        <v>5456</v>
      </c>
      <c r="B5683" t="s">
        <v>8188</v>
      </c>
      <c r="C5683" s="1">
        <v>45787</v>
      </c>
    </row>
    <row r="5684" spans="1:3" x14ac:dyDescent="0.25">
      <c r="A5684" t="s">
        <v>5167</v>
      </c>
      <c r="B5684" t="s">
        <v>8188</v>
      </c>
      <c r="C5684" s="1">
        <v>45833</v>
      </c>
    </row>
    <row r="5685" spans="1:3" x14ac:dyDescent="0.25">
      <c r="A5685" t="s">
        <v>5466</v>
      </c>
      <c r="B5685" t="s">
        <v>8188</v>
      </c>
      <c r="C5685" s="1">
        <v>45818</v>
      </c>
    </row>
    <row r="5686" spans="1:3" x14ac:dyDescent="0.25">
      <c r="A5686" t="s">
        <v>7026</v>
      </c>
      <c r="B5686" t="s">
        <v>39</v>
      </c>
      <c r="C5686" s="1">
        <v>45834</v>
      </c>
    </row>
    <row r="5687" spans="1:3" x14ac:dyDescent="0.25">
      <c r="A5687" t="s">
        <v>3704</v>
      </c>
      <c r="B5687" t="s">
        <v>8188</v>
      </c>
      <c r="C5687" s="1">
        <v>45845</v>
      </c>
    </row>
    <row r="5688" spans="1:3" x14ac:dyDescent="0.25">
      <c r="A5688" t="s">
        <v>3094</v>
      </c>
      <c r="B5688" t="s">
        <v>8188</v>
      </c>
      <c r="C5688" s="1">
        <v>45834</v>
      </c>
    </row>
    <row r="5689" spans="1:3" x14ac:dyDescent="0.25">
      <c r="A5689" t="s">
        <v>2544</v>
      </c>
      <c r="B5689" t="s">
        <v>8188</v>
      </c>
      <c r="C5689" s="1">
        <v>45817</v>
      </c>
    </row>
    <row r="5690" spans="1:3" x14ac:dyDescent="0.25">
      <c r="A5690" t="s">
        <v>3021</v>
      </c>
      <c r="B5690" t="s">
        <v>8188</v>
      </c>
      <c r="C5690" s="1">
        <v>45798</v>
      </c>
    </row>
    <row r="5691" spans="1:3" x14ac:dyDescent="0.25">
      <c r="A5691" t="s">
        <v>3021</v>
      </c>
      <c r="B5691" t="s">
        <v>8188</v>
      </c>
      <c r="C5691" s="1">
        <v>45847</v>
      </c>
    </row>
    <row r="5692" spans="1:3" x14ac:dyDescent="0.25">
      <c r="A5692" t="s">
        <v>5161</v>
      </c>
      <c r="B5692" t="s">
        <v>8188</v>
      </c>
      <c r="C5692" s="1">
        <v>45827</v>
      </c>
    </row>
    <row r="5693" spans="1:3" x14ac:dyDescent="0.25">
      <c r="A5693" t="s">
        <v>3607</v>
      </c>
      <c r="B5693" t="s">
        <v>8188</v>
      </c>
      <c r="C5693" s="1">
        <v>45812</v>
      </c>
    </row>
    <row r="5694" spans="1:3" x14ac:dyDescent="0.25">
      <c r="A5694" t="s">
        <v>3096</v>
      </c>
      <c r="B5694" t="s">
        <v>8188</v>
      </c>
      <c r="C5694" s="1">
        <v>45824</v>
      </c>
    </row>
    <row r="5695" spans="1:3" x14ac:dyDescent="0.25">
      <c r="A5695" t="s">
        <v>3096</v>
      </c>
      <c r="B5695" t="s">
        <v>8188</v>
      </c>
      <c r="C5695" s="1">
        <v>45803</v>
      </c>
    </row>
    <row r="5696" spans="1:3" x14ac:dyDescent="0.25">
      <c r="A5696" t="s">
        <v>5458</v>
      </c>
      <c r="B5696" t="s">
        <v>8188</v>
      </c>
      <c r="C5696" s="1">
        <v>45814</v>
      </c>
    </row>
    <row r="5697" spans="1:3" x14ac:dyDescent="0.25">
      <c r="A5697" t="s">
        <v>5162</v>
      </c>
      <c r="B5697" t="s">
        <v>8188</v>
      </c>
      <c r="C5697" s="1">
        <v>45798</v>
      </c>
    </row>
    <row r="5698" spans="1:3" x14ac:dyDescent="0.25">
      <c r="A5698" t="s">
        <v>3631</v>
      </c>
      <c r="B5698" t="s">
        <v>8188</v>
      </c>
      <c r="C5698" s="1">
        <v>45800</v>
      </c>
    </row>
    <row r="5699" spans="1:3" x14ac:dyDescent="0.25">
      <c r="A5699" t="s">
        <v>5163</v>
      </c>
      <c r="B5699" t="s">
        <v>8188</v>
      </c>
      <c r="C5699" s="1">
        <v>45797</v>
      </c>
    </row>
    <row r="5700" spans="1:3" x14ac:dyDescent="0.25">
      <c r="A5700" t="s">
        <v>3644</v>
      </c>
      <c r="B5700" t="s">
        <v>8188</v>
      </c>
      <c r="C5700" s="1">
        <v>45799</v>
      </c>
    </row>
    <row r="5701" spans="1:3" x14ac:dyDescent="0.25">
      <c r="A5701" t="s">
        <v>3647</v>
      </c>
      <c r="B5701" t="s">
        <v>8188</v>
      </c>
      <c r="C5701" s="1">
        <v>45799</v>
      </c>
    </row>
    <row r="5702" spans="1:3" x14ac:dyDescent="0.25">
      <c r="A5702" t="s">
        <v>5462</v>
      </c>
      <c r="B5702" t="s">
        <v>8188</v>
      </c>
      <c r="C5702" s="1">
        <v>45822</v>
      </c>
    </row>
    <row r="5703" spans="1:3" x14ac:dyDescent="0.25">
      <c r="A5703" t="s">
        <v>2552</v>
      </c>
      <c r="B5703" t="s">
        <v>8188</v>
      </c>
      <c r="C5703" s="1">
        <v>45813</v>
      </c>
    </row>
    <row r="5704" spans="1:3" x14ac:dyDescent="0.25">
      <c r="A5704" t="s">
        <v>7027</v>
      </c>
      <c r="B5704" t="s">
        <v>39</v>
      </c>
      <c r="C5704" s="1"/>
    </row>
    <row r="5705" spans="1:3" x14ac:dyDescent="0.25">
      <c r="A5705" t="s">
        <v>7028</v>
      </c>
      <c r="B5705" t="s">
        <v>8188</v>
      </c>
      <c r="C5705" s="1">
        <v>45803</v>
      </c>
    </row>
    <row r="5706" spans="1:3" x14ac:dyDescent="0.25">
      <c r="A5706" t="s">
        <v>3688</v>
      </c>
      <c r="B5706" t="s">
        <v>8188</v>
      </c>
      <c r="C5706" s="1">
        <v>45820</v>
      </c>
    </row>
    <row r="5707" spans="1:3" x14ac:dyDescent="0.25">
      <c r="A5707" t="s">
        <v>7029</v>
      </c>
      <c r="B5707" t="s">
        <v>8188</v>
      </c>
      <c r="C5707" s="1">
        <v>45568</v>
      </c>
    </row>
    <row r="5708" spans="1:3" x14ac:dyDescent="0.25">
      <c r="A5708" t="s">
        <v>7030</v>
      </c>
      <c r="B5708" t="s">
        <v>8188</v>
      </c>
      <c r="C5708" s="1">
        <v>45577</v>
      </c>
    </row>
    <row r="5709" spans="1:3" x14ac:dyDescent="0.25">
      <c r="A5709" t="s">
        <v>7031</v>
      </c>
      <c r="B5709" t="s">
        <v>8188</v>
      </c>
      <c r="C5709" s="1">
        <v>45584</v>
      </c>
    </row>
    <row r="5710" spans="1:3" x14ac:dyDescent="0.25">
      <c r="A5710" t="s">
        <v>7032</v>
      </c>
      <c r="B5710" t="s">
        <v>8188</v>
      </c>
      <c r="C5710" s="1">
        <v>45572</v>
      </c>
    </row>
    <row r="5711" spans="1:3" x14ac:dyDescent="0.25">
      <c r="A5711" t="s">
        <v>7033</v>
      </c>
      <c r="B5711" t="s">
        <v>8188</v>
      </c>
      <c r="C5711" s="1">
        <v>45561</v>
      </c>
    </row>
    <row r="5712" spans="1:3" x14ac:dyDescent="0.25">
      <c r="A5712" t="s">
        <v>7034</v>
      </c>
      <c r="B5712" t="s">
        <v>8188</v>
      </c>
      <c r="C5712" s="1">
        <v>45561</v>
      </c>
    </row>
    <row r="5713" spans="1:3" x14ac:dyDescent="0.25">
      <c r="A5713" t="s">
        <v>7035</v>
      </c>
      <c r="B5713" t="s">
        <v>8188</v>
      </c>
      <c r="C5713" s="1">
        <v>45570</v>
      </c>
    </row>
    <row r="5714" spans="1:3" x14ac:dyDescent="0.25">
      <c r="A5714" t="s">
        <v>7036</v>
      </c>
      <c r="B5714" t="s">
        <v>8188</v>
      </c>
      <c r="C5714" s="1">
        <v>45568</v>
      </c>
    </row>
    <row r="5715" spans="1:3" x14ac:dyDescent="0.25">
      <c r="A5715" t="s">
        <v>7037</v>
      </c>
      <c r="B5715" t="s">
        <v>8188</v>
      </c>
      <c r="C5715" s="1">
        <v>45568</v>
      </c>
    </row>
    <row r="5716" spans="1:3" x14ac:dyDescent="0.25">
      <c r="A5716" t="s">
        <v>7038</v>
      </c>
      <c r="B5716" t="s">
        <v>8188</v>
      </c>
      <c r="C5716" s="1">
        <v>45582</v>
      </c>
    </row>
    <row r="5717" spans="1:3" x14ac:dyDescent="0.25">
      <c r="A5717" t="s">
        <v>7039</v>
      </c>
      <c r="B5717" t="s">
        <v>8188</v>
      </c>
      <c r="C5717" s="1">
        <v>45568</v>
      </c>
    </row>
    <row r="5718" spans="1:3" x14ac:dyDescent="0.25">
      <c r="A5718" t="s">
        <v>7040</v>
      </c>
      <c r="B5718" t="s">
        <v>8188</v>
      </c>
      <c r="C5718" s="1">
        <v>45584</v>
      </c>
    </row>
    <row r="5719" spans="1:3" x14ac:dyDescent="0.25">
      <c r="A5719" t="s">
        <v>7041</v>
      </c>
      <c r="B5719" t="s">
        <v>8188</v>
      </c>
      <c r="C5719" s="1">
        <v>45573</v>
      </c>
    </row>
    <row r="5720" spans="1:3" x14ac:dyDescent="0.25">
      <c r="A5720" t="s">
        <v>7042</v>
      </c>
      <c r="B5720" t="s">
        <v>8188</v>
      </c>
      <c r="C5720" s="1">
        <v>45581</v>
      </c>
    </row>
    <row r="5721" spans="1:3" x14ac:dyDescent="0.25">
      <c r="A5721" t="s">
        <v>7043</v>
      </c>
      <c r="B5721" t="s">
        <v>8188</v>
      </c>
      <c r="C5721" s="1">
        <v>45584</v>
      </c>
    </row>
    <row r="5722" spans="1:3" x14ac:dyDescent="0.25">
      <c r="A5722" t="s">
        <v>7044</v>
      </c>
      <c r="B5722" t="s">
        <v>8188</v>
      </c>
      <c r="C5722" s="1">
        <v>45586</v>
      </c>
    </row>
    <row r="5723" spans="1:3" x14ac:dyDescent="0.25">
      <c r="A5723" t="s">
        <v>7045</v>
      </c>
      <c r="B5723" t="s">
        <v>8188</v>
      </c>
      <c r="C5723" s="1">
        <v>45573</v>
      </c>
    </row>
    <row r="5724" spans="1:3" x14ac:dyDescent="0.25">
      <c r="A5724" t="s">
        <v>7045</v>
      </c>
      <c r="B5724" t="s">
        <v>8188</v>
      </c>
      <c r="C5724" s="1">
        <v>45573</v>
      </c>
    </row>
    <row r="5725" spans="1:3" x14ac:dyDescent="0.25">
      <c r="A5725" t="s">
        <v>7046</v>
      </c>
      <c r="B5725" t="s">
        <v>8188</v>
      </c>
      <c r="C5725" s="1">
        <v>45579</v>
      </c>
    </row>
    <row r="5726" spans="1:3" x14ac:dyDescent="0.25">
      <c r="A5726" t="s">
        <v>7047</v>
      </c>
      <c r="B5726" t="s">
        <v>8188</v>
      </c>
      <c r="C5726" s="1">
        <v>45614</v>
      </c>
    </row>
    <row r="5727" spans="1:3" x14ac:dyDescent="0.25">
      <c r="A5727" t="s">
        <v>7048</v>
      </c>
      <c r="B5727" t="s">
        <v>8188</v>
      </c>
      <c r="C5727" s="1">
        <v>45797</v>
      </c>
    </row>
    <row r="5728" spans="1:3" x14ac:dyDescent="0.25">
      <c r="A5728" t="s">
        <v>7049</v>
      </c>
      <c r="B5728" t="s">
        <v>8188</v>
      </c>
      <c r="C5728" s="1">
        <v>45593</v>
      </c>
    </row>
    <row r="5729" spans="1:3" x14ac:dyDescent="0.25">
      <c r="A5729" t="s">
        <v>7050</v>
      </c>
      <c r="B5729" t="s">
        <v>8188</v>
      </c>
      <c r="C5729" s="1">
        <v>45622</v>
      </c>
    </row>
    <row r="5730" spans="1:3" x14ac:dyDescent="0.25">
      <c r="A5730" t="s">
        <v>7051</v>
      </c>
      <c r="B5730" t="s">
        <v>8188</v>
      </c>
      <c r="C5730" s="1">
        <v>45594</v>
      </c>
    </row>
    <row r="5731" spans="1:3" x14ac:dyDescent="0.25">
      <c r="A5731" t="s">
        <v>7052</v>
      </c>
      <c r="B5731" t="s">
        <v>8188</v>
      </c>
      <c r="C5731" s="1">
        <v>45582</v>
      </c>
    </row>
    <row r="5732" spans="1:3" x14ac:dyDescent="0.25">
      <c r="A5732" t="s">
        <v>7052</v>
      </c>
      <c r="B5732" t="s">
        <v>8188</v>
      </c>
      <c r="C5732" s="1">
        <v>45677</v>
      </c>
    </row>
    <row r="5733" spans="1:3" x14ac:dyDescent="0.25">
      <c r="A5733" t="s">
        <v>7053</v>
      </c>
      <c r="B5733" t="s">
        <v>8188</v>
      </c>
      <c r="C5733" s="1">
        <v>45654</v>
      </c>
    </row>
    <row r="5734" spans="1:3" x14ac:dyDescent="0.25">
      <c r="A5734" t="s">
        <v>7054</v>
      </c>
      <c r="B5734" t="s">
        <v>8188</v>
      </c>
      <c r="C5734" s="1">
        <v>45583</v>
      </c>
    </row>
    <row r="5735" spans="1:3" x14ac:dyDescent="0.25">
      <c r="A5735" t="s">
        <v>7055</v>
      </c>
      <c r="B5735" t="s">
        <v>8188</v>
      </c>
      <c r="C5735" s="1">
        <v>45583</v>
      </c>
    </row>
    <row r="5736" spans="1:3" x14ac:dyDescent="0.25">
      <c r="A5736" t="s">
        <v>7056</v>
      </c>
      <c r="B5736" t="s">
        <v>8188</v>
      </c>
      <c r="C5736" s="1">
        <v>45584</v>
      </c>
    </row>
    <row r="5737" spans="1:3" x14ac:dyDescent="0.25">
      <c r="A5737" t="s">
        <v>7057</v>
      </c>
      <c r="B5737" t="s">
        <v>8188</v>
      </c>
      <c r="C5737" s="1">
        <v>45584</v>
      </c>
    </row>
    <row r="5738" spans="1:3" x14ac:dyDescent="0.25">
      <c r="A5738" t="s">
        <v>7058</v>
      </c>
      <c r="B5738" t="s">
        <v>8188</v>
      </c>
      <c r="C5738" s="1">
        <v>45584</v>
      </c>
    </row>
    <row r="5739" spans="1:3" x14ac:dyDescent="0.25">
      <c r="A5739" t="s">
        <v>7059</v>
      </c>
      <c r="B5739" t="s">
        <v>8188</v>
      </c>
      <c r="C5739" s="1">
        <v>45584</v>
      </c>
    </row>
    <row r="5740" spans="1:3" x14ac:dyDescent="0.25">
      <c r="A5740" t="s">
        <v>7060</v>
      </c>
      <c r="B5740" t="s">
        <v>8188</v>
      </c>
      <c r="C5740" s="1">
        <v>45581</v>
      </c>
    </row>
    <row r="5741" spans="1:3" x14ac:dyDescent="0.25">
      <c r="A5741" t="s">
        <v>7061</v>
      </c>
      <c r="B5741" t="s">
        <v>39</v>
      </c>
      <c r="C5741" s="1"/>
    </row>
    <row r="5742" spans="1:3" x14ac:dyDescent="0.25">
      <c r="A5742" t="s">
        <v>7062</v>
      </c>
      <c r="B5742" t="s">
        <v>8188</v>
      </c>
      <c r="C5742" s="1">
        <v>45579</v>
      </c>
    </row>
    <row r="5743" spans="1:3" x14ac:dyDescent="0.25">
      <c r="A5743" t="s">
        <v>7063</v>
      </c>
      <c r="B5743" t="s">
        <v>8188</v>
      </c>
      <c r="C5743" s="1">
        <v>45579</v>
      </c>
    </row>
    <row r="5744" spans="1:3" x14ac:dyDescent="0.25">
      <c r="A5744" t="s">
        <v>7064</v>
      </c>
      <c r="B5744" t="s">
        <v>8188</v>
      </c>
      <c r="C5744" s="1">
        <v>45584</v>
      </c>
    </row>
    <row r="5745" spans="1:3" x14ac:dyDescent="0.25">
      <c r="A5745" t="s">
        <v>7065</v>
      </c>
      <c r="B5745" t="s">
        <v>8188</v>
      </c>
      <c r="C5745" s="1">
        <v>45584</v>
      </c>
    </row>
    <row r="5746" spans="1:3" x14ac:dyDescent="0.25">
      <c r="A5746" t="s">
        <v>7066</v>
      </c>
      <c r="B5746" t="s">
        <v>8188</v>
      </c>
      <c r="C5746" s="1">
        <v>45590</v>
      </c>
    </row>
    <row r="5747" spans="1:3" x14ac:dyDescent="0.25">
      <c r="A5747" t="s">
        <v>7067</v>
      </c>
      <c r="B5747" t="s">
        <v>8188</v>
      </c>
      <c r="C5747" s="1">
        <v>45590</v>
      </c>
    </row>
    <row r="5748" spans="1:3" x14ac:dyDescent="0.25">
      <c r="A5748" t="s">
        <v>7068</v>
      </c>
      <c r="B5748" t="s">
        <v>8188</v>
      </c>
      <c r="C5748" s="1">
        <v>45586</v>
      </c>
    </row>
    <row r="5749" spans="1:3" x14ac:dyDescent="0.25">
      <c r="A5749" t="s">
        <v>4090</v>
      </c>
      <c r="B5749" t="s">
        <v>8188</v>
      </c>
      <c r="C5749" s="1">
        <v>45586</v>
      </c>
    </row>
    <row r="5750" spans="1:3" x14ac:dyDescent="0.25">
      <c r="A5750" t="s">
        <v>7069</v>
      </c>
      <c r="B5750" t="s">
        <v>8188</v>
      </c>
      <c r="C5750" s="1">
        <v>45587</v>
      </c>
    </row>
    <row r="5751" spans="1:3" x14ac:dyDescent="0.25">
      <c r="A5751" t="s">
        <v>7070</v>
      </c>
      <c r="B5751" t="s">
        <v>8188</v>
      </c>
      <c r="C5751" s="1">
        <v>45588</v>
      </c>
    </row>
    <row r="5752" spans="1:3" x14ac:dyDescent="0.25">
      <c r="A5752" t="s">
        <v>7071</v>
      </c>
      <c r="B5752" t="s">
        <v>8188</v>
      </c>
      <c r="C5752" s="1">
        <v>45588</v>
      </c>
    </row>
    <row r="5753" spans="1:3" x14ac:dyDescent="0.25">
      <c r="A5753" t="s">
        <v>7072</v>
      </c>
      <c r="B5753" t="s">
        <v>39</v>
      </c>
      <c r="C5753" s="1">
        <v>45686</v>
      </c>
    </row>
    <row r="5754" spans="1:3" x14ac:dyDescent="0.25">
      <c r="A5754" t="s">
        <v>7073</v>
      </c>
      <c r="B5754" t="s">
        <v>39</v>
      </c>
      <c r="C5754" s="1"/>
    </row>
    <row r="5755" spans="1:3" x14ac:dyDescent="0.25">
      <c r="A5755" t="s">
        <v>7074</v>
      </c>
      <c r="B5755" t="s">
        <v>8188</v>
      </c>
      <c r="C5755" s="1">
        <v>45752</v>
      </c>
    </row>
    <row r="5756" spans="1:3" x14ac:dyDescent="0.25">
      <c r="A5756" t="s">
        <v>7075</v>
      </c>
      <c r="B5756" t="s">
        <v>8188</v>
      </c>
      <c r="C5756" s="1">
        <v>45600</v>
      </c>
    </row>
    <row r="5757" spans="1:3" x14ac:dyDescent="0.25">
      <c r="A5757" t="s">
        <v>7076</v>
      </c>
      <c r="B5757" t="s">
        <v>8188</v>
      </c>
      <c r="C5757" s="1">
        <v>45594</v>
      </c>
    </row>
    <row r="5758" spans="1:3" x14ac:dyDescent="0.25">
      <c r="A5758" t="s">
        <v>7077</v>
      </c>
      <c r="B5758" t="s">
        <v>8188</v>
      </c>
      <c r="C5758" s="1">
        <v>45678</v>
      </c>
    </row>
    <row r="5759" spans="1:3" x14ac:dyDescent="0.25">
      <c r="A5759" t="s">
        <v>7078</v>
      </c>
      <c r="B5759" t="s">
        <v>8188</v>
      </c>
      <c r="C5759" s="1">
        <v>45587</v>
      </c>
    </row>
    <row r="5760" spans="1:3" x14ac:dyDescent="0.25">
      <c r="A5760" t="s">
        <v>7078</v>
      </c>
      <c r="B5760" t="s">
        <v>8188</v>
      </c>
      <c r="C5760" s="1">
        <v>45587</v>
      </c>
    </row>
    <row r="5761" spans="1:3" x14ac:dyDescent="0.25">
      <c r="A5761" t="s">
        <v>7079</v>
      </c>
      <c r="B5761" t="s">
        <v>8188</v>
      </c>
      <c r="C5761" s="1">
        <v>45589</v>
      </c>
    </row>
    <row r="5762" spans="1:3" x14ac:dyDescent="0.25">
      <c r="A5762" t="s">
        <v>7080</v>
      </c>
      <c r="B5762" t="s">
        <v>8188</v>
      </c>
      <c r="C5762" s="1">
        <v>45587</v>
      </c>
    </row>
    <row r="5763" spans="1:3" x14ac:dyDescent="0.25">
      <c r="A5763" t="s">
        <v>7081</v>
      </c>
      <c r="B5763" t="s">
        <v>8188</v>
      </c>
      <c r="C5763" s="1">
        <v>45590</v>
      </c>
    </row>
    <row r="5764" spans="1:3" x14ac:dyDescent="0.25">
      <c r="A5764" t="s">
        <v>7082</v>
      </c>
      <c r="B5764" t="s">
        <v>8188</v>
      </c>
      <c r="C5764" s="1">
        <v>45630</v>
      </c>
    </row>
    <row r="5765" spans="1:3" x14ac:dyDescent="0.25">
      <c r="A5765" t="s">
        <v>7083</v>
      </c>
      <c r="B5765" t="s">
        <v>8188</v>
      </c>
      <c r="C5765" s="1">
        <v>45622</v>
      </c>
    </row>
    <row r="5766" spans="1:3" x14ac:dyDescent="0.25">
      <c r="A5766" t="s">
        <v>7084</v>
      </c>
      <c r="B5766" t="s">
        <v>8188</v>
      </c>
      <c r="C5766" s="1">
        <v>45600</v>
      </c>
    </row>
    <row r="5767" spans="1:3" x14ac:dyDescent="0.25">
      <c r="A5767" t="s">
        <v>7085</v>
      </c>
      <c r="B5767" t="s">
        <v>8188</v>
      </c>
      <c r="C5767" s="1">
        <v>45590</v>
      </c>
    </row>
    <row r="5768" spans="1:3" x14ac:dyDescent="0.25">
      <c r="A5768" t="s">
        <v>7086</v>
      </c>
      <c r="B5768" t="s">
        <v>8188</v>
      </c>
      <c r="C5768" s="1">
        <v>45642</v>
      </c>
    </row>
    <row r="5769" spans="1:3" x14ac:dyDescent="0.25">
      <c r="A5769" t="s">
        <v>7087</v>
      </c>
      <c r="B5769" t="s">
        <v>8188</v>
      </c>
      <c r="C5769" s="1">
        <v>45600</v>
      </c>
    </row>
    <row r="5770" spans="1:3" x14ac:dyDescent="0.25">
      <c r="A5770" t="s">
        <v>7088</v>
      </c>
      <c r="B5770" t="s">
        <v>8188</v>
      </c>
      <c r="C5770" s="1">
        <v>45625</v>
      </c>
    </row>
    <row r="5771" spans="1:3" x14ac:dyDescent="0.25">
      <c r="A5771" t="s">
        <v>7089</v>
      </c>
      <c r="B5771" t="s">
        <v>8188</v>
      </c>
      <c r="C5771" s="1">
        <v>45601</v>
      </c>
    </row>
    <row r="5772" spans="1:3" x14ac:dyDescent="0.25">
      <c r="A5772" t="s">
        <v>7090</v>
      </c>
      <c r="B5772" t="s">
        <v>8188</v>
      </c>
      <c r="C5772" s="1">
        <v>45666</v>
      </c>
    </row>
    <row r="5773" spans="1:3" x14ac:dyDescent="0.25">
      <c r="A5773" t="s">
        <v>7091</v>
      </c>
      <c r="B5773" t="s">
        <v>39</v>
      </c>
      <c r="C5773" s="1"/>
    </row>
    <row r="5774" spans="1:3" x14ac:dyDescent="0.25">
      <c r="A5774" t="s">
        <v>7092</v>
      </c>
      <c r="B5774" t="s">
        <v>8188</v>
      </c>
      <c r="C5774" s="1">
        <v>45677</v>
      </c>
    </row>
    <row r="5775" spans="1:3" x14ac:dyDescent="0.25">
      <c r="A5775" t="s">
        <v>7093</v>
      </c>
      <c r="B5775" t="s">
        <v>8188</v>
      </c>
      <c r="C5775" s="1">
        <v>45594</v>
      </c>
    </row>
    <row r="5776" spans="1:3" x14ac:dyDescent="0.25">
      <c r="A5776" t="s">
        <v>7093</v>
      </c>
      <c r="B5776" t="s">
        <v>8188</v>
      </c>
      <c r="C5776" s="1">
        <v>45594</v>
      </c>
    </row>
    <row r="5777" spans="1:3" x14ac:dyDescent="0.25">
      <c r="A5777" t="s">
        <v>7094</v>
      </c>
      <c r="B5777" t="s">
        <v>8188</v>
      </c>
      <c r="C5777" s="1">
        <v>45593</v>
      </c>
    </row>
    <row r="5778" spans="1:3" x14ac:dyDescent="0.25">
      <c r="A5778" t="s">
        <v>7095</v>
      </c>
      <c r="B5778" t="s">
        <v>8188</v>
      </c>
      <c r="C5778" s="1">
        <v>45590</v>
      </c>
    </row>
    <row r="5779" spans="1:3" x14ac:dyDescent="0.25">
      <c r="A5779" t="s">
        <v>7096</v>
      </c>
      <c r="B5779" t="s">
        <v>8188</v>
      </c>
      <c r="C5779" s="1">
        <v>45590</v>
      </c>
    </row>
    <row r="5780" spans="1:3" x14ac:dyDescent="0.25">
      <c r="A5780" t="s">
        <v>7097</v>
      </c>
      <c r="B5780" t="s">
        <v>8188</v>
      </c>
      <c r="C5780" s="1">
        <v>45600</v>
      </c>
    </row>
    <row r="5781" spans="1:3" x14ac:dyDescent="0.25">
      <c r="A5781" t="s">
        <v>7098</v>
      </c>
      <c r="B5781" t="s">
        <v>8188</v>
      </c>
      <c r="C5781" s="1">
        <v>45602</v>
      </c>
    </row>
    <row r="5782" spans="1:3" x14ac:dyDescent="0.25">
      <c r="A5782" t="s">
        <v>7099</v>
      </c>
      <c r="B5782" t="s">
        <v>8188</v>
      </c>
      <c r="C5782" s="1">
        <v>45590</v>
      </c>
    </row>
    <row r="5783" spans="1:3" x14ac:dyDescent="0.25">
      <c r="A5783" t="s">
        <v>7100</v>
      </c>
      <c r="B5783" t="s">
        <v>8188</v>
      </c>
      <c r="C5783" s="1">
        <v>45590</v>
      </c>
    </row>
    <row r="5784" spans="1:3" x14ac:dyDescent="0.25">
      <c r="A5784" t="s">
        <v>7101</v>
      </c>
      <c r="B5784" t="s">
        <v>8188</v>
      </c>
      <c r="C5784" s="1">
        <v>45603</v>
      </c>
    </row>
    <row r="5785" spans="1:3" x14ac:dyDescent="0.25">
      <c r="A5785" t="s">
        <v>7102</v>
      </c>
      <c r="B5785" t="s">
        <v>8188</v>
      </c>
      <c r="C5785" s="1">
        <v>45600</v>
      </c>
    </row>
    <row r="5786" spans="1:3" x14ac:dyDescent="0.25">
      <c r="A5786" t="s">
        <v>7103</v>
      </c>
      <c r="B5786" t="s">
        <v>8188</v>
      </c>
      <c r="C5786" s="1">
        <v>45593</v>
      </c>
    </row>
    <row r="5787" spans="1:3" x14ac:dyDescent="0.25">
      <c r="A5787" t="s">
        <v>7104</v>
      </c>
      <c r="B5787" t="s">
        <v>8188</v>
      </c>
      <c r="C5787" s="1">
        <v>45593</v>
      </c>
    </row>
    <row r="5788" spans="1:3" x14ac:dyDescent="0.25">
      <c r="A5788" t="s">
        <v>7105</v>
      </c>
      <c r="B5788" t="s">
        <v>8188</v>
      </c>
      <c r="C5788" s="1">
        <v>45587</v>
      </c>
    </row>
    <row r="5789" spans="1:3" x14ac:dyDescent="0.25">
      <c r="A5789" t="s">
        <v>7105</v>
      </c>
      <c r="B5789" t="s">
        <v>8188</v>
      </c>
      <c r="C5789" s="1">
        <v>45587</v>
      </c>
    </row>
    <row r="5790" spans="1:3" x14ac:dyDescent="0.25">
      <c r="A5790" t="s">
        <v>7106</v>
      </c>
      <c r="B5790" t="s">
        <v>8188</v>
      </c>
      <c r="C5790" s="1">
        <v>45603</v>
      </c>
    </row>
    <row r="5791" spans="1:3" x14ac:dyDescent="0.25">
      <c r="A5791" t="s">
        <v>7107</v>
      </c>
      <c r="B5791" t="s">
        <v>8188</v>
      </c>
      <c r="C5791" s="1">
        <v>45623</v>
      </c>
    </row>
    <row r="5792" spans="1:3" x14ac:dyDescent="0.25">
      <c r="A5792" t="s">
        <v>7107</v>
      </c>
      <c r="B5792" t="s">
        <v>8188</v>
      </c>
      <c r="C5792" s="1">
        <v>45623</v>
      </c>
    </row>
    <row r="5793" spans="1:3" x14ac:dyDescent="0.25">
      <c r="A5793" t="s">
        <v>7108</v>
      </c>
      <c r="B5793" t="s">
        <v>8188</v>
      </c>
      <c r="C5793" s="1">
        <v>45594</v>
      </c>
    </row>
    <row r="5794" spans="1:3" x14ac:dyDescent="0.25">
      <c r="A5794" t="s">
        <v>7109</v>
      </c>
      <c r="B5794" t="s">
        <v>8188</v>
      </c>
      <c r="C5794" s="1">
        <v>45598</v>
      </c>
    </row>
    <row r="5795" spans="1:3" x14ac:dyDescent="0.25">
      <c r="A5795" t="s">
        <v>7109</v>
      </c>
      <c r="B5795" t="s">
        <v>8188</v>
      </c>
      <c r="C5795" s="1">
        <v>45598</v>
      </c>
    </row>
    <row r="5796" spans="1:3" x14ac:dyDescent="0.25">
      <c r="A5796" t="s">
        <v>7110</v>
      </c>
      <c r="B5796" t="s">
        <v>8188</v>
      </c>
      <c r="C5796" s="1">
        <v>45598</v>
      </c>
    </row>
    <row r="5797" spans="1:3" x14ac:dyDescent="0.25">
      <c r="A5797" t="s">
        <v>7111</v>
      </c>
      <c r="B5797" t="s">
        <v>8188</v>
      </c>
      <c r="C5797" s="1">
        <v>45604</v>
      </c>
    </row>
    <row r="5798" spans="1:3" x14ac:dyDescent="0.25">
      <c r="A5798" t="s">
        <v>7111</v>
      </c>
      <c r="B5798" t="s">
        <v>8188</v>
      </c>
      <c r="C5798" s="1">
        <v>45604</v>
      </c>
    </row>
    <row r="5799" spans="1:3" x14ac:dyDescent="0.25">
      <c r="A5799" t="s">
        <v>7112</v>
      </c>
      <c r="B5799" t="s">
        <v>8188</v>
      </c>
      <c r="C5799" s="1">
        <v>45601</v>
      </c>
    </row>
    <row r="5800" spans="1:3" x14ac:dyDescent="0.25">
      <c r="A5800" t="s">
        <v>7113</v>
      </c>
      <c r="B5800" t="s">
        <v>8188</v>
      </c>
      <c r="C5800" s="1">
        <v>45594</v>
      </c>
    </row>
    <row r="5801" spans="1:3" x14ac:dyDescent="0.25">
      <c r="A5801" t="s">
        <v>7114</v>
      </c>
      <c r="B5801" t="s">
        <v>8188</v>
      </c>
      <c r="C5801" s="1">
        <v>45594</v>
      </c>
    </row>
    <row r="5802" spans="1:3" x14ac:dyDescent="0.25">
      <c r="A5802" t="s">
        <v>7115</v>
      </c>
      <c r="B5802" t="s">
        <v>8188</v>
      </c>
      <c r="C5802" s="1">
        <v>45744</v>
      </c>
    </row>
    <row r="5803" spans="1:3" x14ac:dyDescent="0.25">
      <c r="A5803" t="s">
        <v>7115</v>
      </c>
      <c r="B5803" t="s">
        <v>8188</v>
      </c>
      <c r="C5803" s="1">
        <v>45869</v>
      </c>
    </row>
    <row r="5804" spans="1:3" x14ac:dyDescent="0.25">
      <c r="A5804" t="s">
        <v>7116</v>
      </c>
      <c r="B5804" t="s">
        <v>8188</v>
      </c>
      <c r="C5804" s="1">
        <v>45594</v>
      </c>
    </row>
    <row r="5805" spans="1:3" x14ac:dyDescent="0.25">
      <c r="A5805" t="s">
        <v>7117</v>
      </c>
      <c r="B5805" t="s">
        <v>8188</v>
      </c>
      <c r="C5805" s="1">
        <v>45603</v>
      </c>
    </row>
    <row r="5806" spans="1:3" x14ac:dyDescent="0.25">
      <c r="A5806" t="s">
        <v>7118</v>
      </c>
      <c r="B5806" t="s">
        <v>8188</v>
      </c>
      <c r="C5806" s="1">
        <v>45601</v>
      </c>
    </row>
    <row r="5807" spans="1:3" x14ac:dyDescent="0.25">
      <c r="A5807" t="s">
        <v>7119</v>
      </c>
      <c r="B5807" t="s">
        <v>8188</v>
      </c>
      <c r="C5807" s="1">
        <v>45601</v>
      </c>
    </row>
    <row r="5808" spans="1:3" x14ac:dyDescent="0.25">
      <c r="A5808" t="s">
        <v>7120</v>
      </c>
      <c r="B5808" t="s">
        <v>8188</v>
      </c>
      <c r="C5808" s="1">
        <v>45601</v>
      </c>
    </row>
    <row r="5809" spans="1:3" x14ac:dyDescent="0.25">
      <c r="A5809" t="s">
        <v>7121</v>
      </c>
      <c r="B5809" t="s">
        <v>8188</v>
      </c>
      <c r="C5809" s="1">
        <v>45838</v>
      </c>
    </row>
    <row r="5810" spans="1:3" x14ac:dyDescent="0.25">
      <c r="A5810" t="s">
        <v>7122</v>
      </c>
      <c r="B5810" t="s">
        <v>8188</v>
      </c>
      <c r="C5810" s="1">
        <v>45625</v>
      </c>
    </row>
    <row r="5811" spans="1:3" x14ac:dyDescent="0.25">
      <c r="A5811" t="s">
        <v>7123</v>
      </c>
      <c r="B5811" t="s">
        <v>8188</v>
      </c>
      <c r="C5811" s="1">
        <v>45604</v>
      </c>
    </row>
    <row r="5812" spans="1:3" x14ac:dyDescent="0.25">
      <c r="A5812" t="s">
        <v>7124</v>
      </c>
      <c r="B5812" t="s">
        <v>8188</v>
      </c>
      <c r="C5812" s="1">
        <v>45668</v>
      </c>
    </row>
    <row r="5813" spans="1:3" x14ac:dyDescent="0.25">
      <c r="A5813" t="s">
        <v>7125</v>
      </c>
      <c r="B5813" t="s">
        <v>8188</v>
      </c>
      <c r="C5813" s="1">
        <v>45615</v>
      </c>
    </row>
    <row r="5814" spans="1:3" x14ac:dyDescent="0.25">
      <c r="A5814" t="s">
        <v>7126</v>
      </c>
      <c r="B5814" t="s">
        <v>8188</v>
      </c>
      <c r="C5814" s="1">
        <v>45602</v>
      </c>
    </row>
    <row r="5815" spans="1:3" x14ac:dyDescent="0.25">
      <c r="A5815" t="s">
        <v>7127</v>
      </c>
      <c r="B5815" t="s">
        <v>8188</v>
      </c>
      <c r="C5815" s="1">
        <v>45601</v>
      </c>
    </row>
    <row r="5816" spans="1:3" x14ac:dyDescent="0.25">
      <c r="A5816" t="s">
        <v>7128</v>
      </c>
      <c r="B5816" t="s">
        <v>8188</v>
      </c>
      <c r="C5816" s="1">
        <v>45601</v>
      </c>
    </row>
    <row r="5817" spans="1:3" x14ac:dyDescent="0.25">
      <c r="A5817" t="s">
        <v>7129</v>
      </c>
      <c r="B5817" t="s">
        <v>8188</v>
      </c>
      <c r="C5817" s="1">
        <v>45603</v>
      </c>
    </row>
    <row r="5818" spans="1:3" x14ac:dyDescent="0.25">
      <c r="A5818" t="s">
        <v>7130</v>
      </c>
      <c r="B5818" t="s">
        <v>8188</v>
      </c>
      <c r="C5818" s="1">
        <v>45623</v>
      </c>
    </row>
    <row r="5819" spans="1:3" x14ac:dyDescent="0.25">
      <c r="A5819" t="s">
        <v>7131</v>
      </c>
      <c r="B5819" t="s">
        <v>8188</v>
      </c>
      <c r="C5819" s="1">
        <v>45602</v>
      </c>
    </row>
    <row r="5820" spans="1:3" x14ac:dyDescent="0.25">
      <c r="A5820" t="s">
        <v>7132</v>
      </c>
      <c r="B5820" t="s">
        <v>8188</v>
      </c>
      <c r="C5820" s="1">
        <v>45617</v>
      </c>
    </row>
    <row r="5821" spans="1:3" x14ac:dyDescent="0.25">
      <c r="A5821" t="s">
        <v>7133</v>
      </c>
      <c r="B5821" t="s">
        <v>8188</v>
      </c>
      <c r="C5821" s="1">
        <v>45607</v>
      </c>
    </row>
    <row r="5822" spans="1:3" x14ac:dyDescent="0.25">
      <c r="A5822" t="s">
        <v>7134</v>
      </c>
      <c r="B5822" t="s">
        <v>8188</v>
      </c>
      <c r="C5822" s="1">
        <v>45745</v>
      </c>
    </row>
    <row r="5823" spans="1:3" x14ac:dyDescent="0.25">
      <c r="A5823" t="s">
        <v>7135</v>
      </c>
      <c r="B5823" t="s">
        <v>8188</v>
      </c>
      <c r="C5823" s="1">
        <v>45603</v>
      </c>
    </row>
    <row r="5824" spans="1:3" x14ac:dyDescent="0.25">
      <c r="A5824" t="s">
        <v>7136</v>
      </c>
      <c r="B5824" t="s">
        <v>8188</v>
      </c>
      <c r="C5824" s="1">
        <v>45610</v>
      </c>
    </row>
    <row r="5825" spans="1:3" x14ac:dyDescent="0.25">
      <c r="A5825" t="s">
        <v>7137</v>
      </c>
      <c r="B5825" t="s">
        <v>8188</v>
      </c>
      <c r="C5825" s="1">
        <v>45612</v>
      </c>
    </row>
    <row r="5826" spans="1:3" x14ac:dyDescent="0.25">
      <c r="A5826" t="s">
        <v>7138</v>
      </c>
      <c r="B5826" t="s">
        <v>8188</v>
      </c>
      <c r="C5826" s="1">
        <v>45679</v>
      </c>
    </row>
    <row r="5827" spans="1:3" x14ac:dyDescent="0.25">
      <c r="A5827" t="s">
        <v>7139</v>
      </c>
      <c r="B5827" t="s">
        <v>8188</v>
      </c>
      <c r="C5827" s="1">
        <v>45623</v>
      </c>
    </row>
    <row r="5828" spans="1:3" x14ac:dyDescent="0.25">
      <c r="A5828" t="s">
        <v>7140</v>
      </c>
      <c r="B5828" t="s">
        <v>8188</v>
      </c>
      <c r="C5828" s="1">
        <v>45612</v>
      </c>
    </row>
    <row r="5829" spans="1:3" x14ac:dyDescent="0.25">
      <c r="A5829" t="s">
        <v>7140</v>
      </c>
      <c r="B5829" t="s">
        <v>8188</v>
      </c>
      <c r="C5829" s="1">
        <v>45612</v>
      </c>
    </row>
    <row r="5830" spans="1:3" x14ac:dyDescent="0.25">
      <c r="A5830" t="s">
        <v>7141</v>
      </c>
      <c r="B5830" t="s">
        <v>8188</v>
      </c>
      <c r="C5830" s="1">
        <v>45663</v>
      </c>
    </row>
    <row r="5831" spans="1:3" x14ac:dyDescent="0.25">
      <c r="A5831" t="s">
        <v>7142</v>
      </c>
      <c r="B5831" t="s">
        <v>8188</v>
      </c>
      <c r="C5831" s="1">
        <v>45623</v>
      </c>
    </row>
    <row r="5832" spans="1:3" x14ac:dyDescent="0.25">
      <c r="A5832" t="s">
        <v>7143</v>
      </c>
      <c r="B5832" t="s">
        <v>8188</v>
      </c>
      <c r="C5832" s="1">
        <v>45639</v>
      </c>
    </row>
    <row r="5833" spans="1:3" x14ac:dyDescent="0.25">
      <c r="A5833" t="s">
        <v>7144</v>
      </c>
      <c r="B5833" t="s">
        <v>8188</v>
      </c>
      <c r="C5833" s="1">
        <v>45618</v>
      </c>
    </row>
    <row r="5834" spans="1:3" x14ac:dyDescent="0.25">
      <c r="A5834" t="s">
        <v>7145</v>
      </c>
      <c r="B5834" t="s">
        <v>8188</v>
      </c>
      <c r="C5834" s="1">
        <v>45666</v>
      </c>
    </row>
    <row r="5835" spans="1:3" x14ac:dyDescent="0.25">
      <c r="A5835" t="s">
        <v>7146</v>
      </c>
      <c r="B5835" t="s">
        <v>8188</v>
      </c>
      <c r="C5835" s="1">
        <v>45623</v>
      </c>
    </row>
    <row r="5836" spans="1:3" x14ac:dyDescent="0.25">
      <c r="A5836" t="s">
        <v>7147</v>
      </c>
      <c r="B5836" t="s">
        <v>8188</v>
      </c>
      <c r="C5836" s="1">
        <v>45639</v>
      </c>
    </row>
    <row r="5837" spans="1:3" x14ac:dyDescent="0.25">
      <c r="A5837" t="s">
        <v>7148</v>
      </c>
      <c r="B5837" t="s">
        <v>8188</v>
      </c>
      <c r="C5837" s="1">
        <v>45678</v>
      </c>
    </row>
    <row r="5838" spans="1:3" x14ac:dyDescent="0.25">
      <c r="A5838" t="s">
        <v>7149</v>
      </c>
      <c r="B5838" t="s">
        <v>8188</v>
      </c>
      <c r="C5838" s="1">
        <v>45684</v>
      </c>
    </row>
    <row r="5839" spans="1:3" x14ac:dyDescent="0.25">
      <c r="A5839" t="s">
        <v>7150</v>
      </c>
      <c r="B5839" t="s">
        <v>8188</v>
      </c>
      <c r="C5839" s="1">
        <v>45626</v>
      </c>
    </row>
    <row r="5840" spans="1:3" x14ac:dyDescent="0.25">
      <c r="A5840" t="s">
        <v>7151</v>
      </c>
      <c r="B5840" t="s">
        <v>8188</v>
      </c>
      <c r="C5840" s="1">
        <v>45835</v>
      </c>
    </row>
    <row r="5841" spans="1:3" x14ac:dyDescent="0.25">
      <c r="A5841" t="s">
        <v>7152</v>
      </c>
      <c r="B5841" t="s">
        <v>8188</v>
      </c>
      <c r="C5841" s="1">
        <v>45654</v>
      </c>
    </row>
    <row r="5842" spans="1:3" x14ac:dyDescent="0.25">
      <c r="A5842" t="s">
        <v>7153</v>
      </c>
      <c r="B5842" t="s">
        <v>8188</v>
      </c>
      <c r="C5842" s="1">
        <v>45668</v>
      </c>
    </row>
    <row r="5843" spans="1:3" x14ac:dyDescent="0.25">
      <c r="A5843" t="s">
        <v>7154</v>
      </c>
      <c r="B5843" t="s">
        <v>8188</v>
      </c>
      <c r="C5843" s="1">
        <v>45607</v>
      </c>
    </row>
    <row r="5844" spans="1:3" x14ac:dyDescent="0.25">
      <c r="A5844" t="s">
        <v>7155</v>
      </c>
      <c r="B5844" t="s">
        <v>8188</v>
      </c>
      <c r="C5844" s="1">
        <v>45630</v>
      </c>
    </row>
    <row r="5845" spans="1:3" x14ac:dyDescent="0.25">
      <c r="A5845" t="s">
        <v>7156</v>
      </c>
      <c r="B5845" t="s">
        <v>8188</v>
      </c>
      <c r="C5845" s="1">
        <v>45715</v>
      </c>
    </row>
    <row r="5846" spans="1:3" x14ac:dyDescent="0.25">
      <c r="A5846" t="s">
        <v>7157</v>
      </c>
      <c r="B5846" t="s">
        <v>8188</v>
      </c>
      <c r="C5846" s="1">
        <v>45660</v>
      </c>
    </row>
    <row r="5847" spans="1:3" x14ac:dyDescent="0.25">
      <c r="A5847" t="s">
        <v>7158</v>
      </c>
      <c r="B5847" t="s">
        <v>8188</v>
      </c>
      <c r="C5847" s="1">
        <v>45845</v>
      </c>
    </row>
    <row r="5848" spans="1:3" x14ac:dyDescent="0.25">
      <c r="A5848" t="s">
        <v>7158</v>
      </c>
      <c r="B5848" t="s">
        <v>8188</v>
      </c>
      <c r="C5848" s="1">
        <v>45857</v>
      </c>
    </row>
    <row r="5849" spans="1:3" x14ac:dyDescent="0.25">
      <c r="A5849" t="s">
        <v>7159</v>
      </c>
      <c r="B5849" t="s">
        <v>8188</v>
      </c>
      <c r="C5849" s="1">
        <v>45608</v>
      </c>
    </row>
    <row r="5850" spans="1:3" x14ac:dyDescent="0.25">
      <c r="A5850" t="s">
        <v>7160</v>
      </c>
      <c r="B5850" t="s">
        <v>8188</v>
      </c>
      <c r="C5850" s="1">
        <v>45626</v>
      </c>
    </row>
    <row r="5851" spans="1:3" x14ac:dyDescent="0.25">
      <c r="A5851" t="s">
        <v>7161</v>
      </c>
      <c r="B5851" t="s">
        <v>8188</v>
      </c>
      <c r="C5851" s="1">
        <v>45615</v>
      </c>
    </row>
    <row r="5852" spans="1:3" x14ac:dyDescent="0.25">
      <c r="A5852" t="s">
        <v>7162</v>
      </c>
      <c r="B5852" t="s">
        <v>8188</v>
      </c>
      <c r="C5852" s="1">
        <v>45609</v>
      </c>
    </row>
    <row r="5853" spans="1:3" x14ac:dyDescent="0.25">
      <c r="A5853" t="s">
        <v>7163</v>
      </c>
      <c r="B5853" t="s">
        <v>8188</v>
      </c>
      <c r="C5853" s="1">
        <v>45745</v>
      </c>
    </row>
    <row r="5854" spans="1:3" x14ac:dyDescent="0.25">
      <c r="A5854" t="s">
        <v>7163</v>
      </c>
      <c r="B5854" t="s">
        <v>8188</v>
      </c>
      <c r="C5854" s="1">
        <v>45682</v>
      </c>
    </row>
    <row r="5855" spans="1:3" x14ac:dyDescent="0.25">
      <c r="A5855" t="s">
        <v>7164</v>
      </c>
      <c r="B5855" t="s">
        <v>8188</v>
      </c>
      <c r="C5855" s="1">
        <v>45614</v>
      </c>
    </row>
    <row r="5856" spans="1:3" x14ac:dyDescent="0.25">
      <c r="A5856" t="s">
        <v>7165</v>
      </c>
      <c r="B5856" t="s">
        <v>8188</v>
      </c>
      <c r="C5856" s="1">
        <v>45608</v>
      </c>
    </row>
    <row r="5857" spans="1:3" x14ac:dyDescent="0.25">
      <c r="A5857" t="s">
        <v>7166</v>
      </c>
      <c r="B5857" t="s">
        <v>8188</v>
      </c>
      <c r="C5857" s="1">
        <v>45654</v>
      </c>
    </row>
    <row r="5858" spans="1:3" x14ac:dyDescent="0.25">
      <c r="A5858" t="s">
        <v>7167</v>
      </c>
      <c r="B5858" t="s">
        <v>8188</v>
      </c>
      <c r="C5858" s="1">
        <v>45666</v>
      </c>
    </row>
    <row r="5859" spans="1:3" x14ac:dyDescent="0.25">
      <c r="A5859" t="s">
        <v>7168</v>
      </c>
      <c r="B5859" t="s">
        <v>8188</v>
      </c>
      <c r="C5859" s="1">
        <v>45784</v>
      </c>
    </row>
    <row r="5860" spans="1:3" x14ac:dyDescent="0.25">
      <c r="A5860" t="s">
        <v>7169</v>
      </c>
      <c r="B5860" t="s">
        <v>8188</v>
      </c>
      <c r="C5860" s="1">
        <v>45668</v>
      </c>
    </row>
    <row r="5861" spans="1:3" x14ac:dyDescent="0.25">
      <c r="A5861" t="s">
        <v>7170</v>
      </c>
      <c r="B5861" t="s">
        <v>8188</v>
      </c>
      <c r="C5861" s="1">
        <v>45644</v>
      </c>
    </row>
    <row r="5862" spans="1:3" x14ac:dyDescent="0.25">
      <c r="A5862" t="s">
        <v>7171</v>
      </c>
      <c r="B5862" t="s">
        <v>8188</v>
      </c>
      <c r="C5862" s="1">
        <v>45623</v>
      </c>
    </row>
    <row r="5863" spans="1:3" x14ac:dyDescent="0.25">
      <c r="A5863" t="s">
        <v>7172</v>
      </c>
      <c r="B5863" t="s">
        <v>8188</v>
      </c>
      <c r="C5863" s="1">
        <v>45731</v>
      </c>
    </row>
    <row r="5864" spans="1:3" x14ac:dyDescent="0.25">
      <c r="A5864" t="s">
        <v>7173</v>
      </c>
      <c r="B5864" t="s">
        <v>8188</v>
      </c>
      <c r="C5864" s="1">
        <v>45639</v>
      </c>
    </row>
    <row r="5865" spans="1:3" x14ac:dyDescent="0.25">
      <c r="A5865" t="s">
        <v>7173</v>
      </c>
      <c r="B5865" t="s">
        <v>8188</v>
      </c>
      <c r="C5865" s="1">
        <v>45639</v>
      </c>
    </row>
    <row r="5866" spans="1:3" x14ac:dyDescent="0.25">
      <c r="A5866" t="s">
        <v>7174</v>
      </c>
      <c r="B5866" t="s">
        <v>8188</v>
      </c>
      <c r="C5866" s="1">
        <v>45654</v>
      </c>
    </row>
    <row r="5867" spans="1:3" x14ac:dyDescent="0.25">
      <c r="A5867" t="s">
        <v>7175</v>
      </c>
      <c r="B5867" t="s">
        <v>8188</v>
      </c>
      <c r="C5867" s="1">
        <v>45623</v>
      </c>
    </row>
    <row r="5868" spans="1:3" x14ac:dyDescent="0.25">
      <c r="A5868" t="s">
        <v>7176</v>
      </c>
      <c r="B5868" t="s">
        <v>8188</v>
      </c>
      <c r="C5868" s="1">
        <v>45668</v>
      </c>
    </row>
    <row r="5869" spans="1:3" x14ac:dyDescent="0.25">
      <c r="A5869" t="s">
        <v>7177</v>
      </c>
      <c r="B5869" t="s">
        <v>8188</v>
      </c>
      <c r="C5869" s="1">
        <v>45659</v>
      </c>
    </row>
    <row r="5870" spans="1:3" x14ac:dyDescent="0.25">
      <c r="A5870" t="s">
        <v>7178</v>
      </c>
      <c r="B5870" t="s">
        <v>8188</v>
      </c>
      <c r="C5870" s="1">
        <v>45668</v>
      </c>
    </row>
    <row r="5871" spans="1:3" x14ac:dyDescent="0.25">
      <c r="A5871" t="s">
        <v>7179</v>
      </c>
      <c r="B5871" t="s">
        <v>39</v>
      </c>
      <c r="C5871" s="1">
        <v>45686</v>
      </c>
    </row>
    <row r="5872" spans="1:3" x14ac:dyDescent="0.25">
      <c r="A5872" t="s">
        <v>7180</v>
      </c>
      <c r="B5872" t="s">
        <v>8188</v>
      </c>
      <c r="C5872" s="1">
        <v>45610</v>
      </c>
    </row>
    <row r="5873" spans="1:3" x14ac:dyDescent="0.25">
      <c r="A5873" t="s">
        <v>7181</v>
      </c>
      <c r="B5873" t="s">
        <v>8188</v>
      </c>
      <c r="C5873" s="1">
        <v>45610</v>
      </c>
    </row>
    <row r="5874" spans="1:3" x14ac:dyDescent="0.25">
      <c r="A5874" t="s">
        <v>7182</v>
      </c>
      <c r="B5874" t="s">
        <v>8188</v>
      </c>
      <c r="C5874" s="1">
        <v>45692</v>
      </c>
    </row>
    <row r="5875" spans="1:3" x14ac:dyDescent="0.25">
      <c r="A5875" t="s">
        <v>7183</v>
      </c>
      <c r="B5875" t="s">
        <v>8188</v>
      </c>
      <c r="C5875" s="1">
        <v>45616</v>
      </c>
    </row>
    <row r="5876" spans="1:3" x14ac:dyDescent="0.25">
      <c r="A5876" t="s">
        <v>7184</v>
      </c>
      <c r="B5876" t="s">
        <v>8188</v>
      </c>
      <c r="C5876" s="1">
        <v>45637</v>
      </c>
    </row>
    <row r="5877" spans="1:3" x14ac:dyDescent="0.25">
      <c r="A5877" t="s">
        <v>7185</v>
      </c>
      <c r="B5877" t="s">
        <v>8188</v>
      </c>
      <c r="C5877" s="1">
        <v>45686</v>
      </c>
    </row>
    <row r="5878" spans="1:3" x14ac:dyDescent="0.25">
      <c r="A5878" t="s">
        <v>7186</v>
      </c>
      <c r="B5878" t="s">
        <v>8188</v>
      </c>
      <c r="C5878" s="1">
        <v>45736</v>
      </c>
    </row>
    <row r="5879" spans="1:3" x14ac:dyDescent="0.25">
      <c r="A5879" t="s">
        <v>7187</v>
      </c>
      <c r="B5879" t="s">
        <v>8188</v>
      </c>
      <c r="C5879" s="1">
        <v>45629</v>
      </c>
    </row>
    <row r="5880" spans="1:3" x14ac:dyDescent="0.25">
      <c r="A5880" t="s">
        <v>7187</v>
      </c>
      <c r="B5880" t="s">
        <v>8188</v>
      </c>
      <c r="C5880" s="1">
        <v>45629</v>
      </c>
    </row>
    <row r="5881" spans="1:3" x14ac:dyDescent="0.25">
      <c r="A5881" t="s">
        <v>7188</v>
      </c>
      <c r="B5881" t="s">
        <v>8188</v>
      </c>
      <c r="C5881" s="1">
        <v>45666</v>
      </c>
    </row>
    <row r="5882" spans="1:3" x14ac:dyDescent="0.25">
      <c r="A5882" t="s">
        <v>7189</v>
      </c>
      <c r="B5882" t="s">
        <v>8188</v>
      </c>
      <c r="C5882" s="1">
        <v>45636</v>
      </c>
    </row>
    <row r="5883" spans="1:3" x14ac:dyDescent="0.25">
      <c r="A5883" t="s">
        <v>7190</v>
      </c>
      <c r="B5883" t="s">
        <v>8188</v>
      </c>
      <c r="C5883" s="1">
        <v>45847</v>
      </c>
    </row>
    <row r="5884" spans="1:3" x14ac:dyDescent="0.25">
      <c r="A5884" t="s">
        <v>7191</v>
      </c>
      <c r="B5884" t="s">
        <v>8188</v>
      </c>
      <c r="C5884" s="1">
        <v>45624</v>
      </c>
    </row>
    <row r="5885" spans="1:3" x14ac:dyDescent="0.25">
      <c r="A5885" t="s">
        <v>7192</v>
      </c>
      <c r="B5885" t="s">
        <v>8188</v>
      </c>
      <c r="C5885" s="1">
        <v>45666</v>
      </c>
    </row>
    <row r="5886" spans="1:3" x14ac:dyDescent="0.25">
      <c r="A5886" t="s">
        <v>7193</v>
      </c>
      <c r="B5886" t="s">
        <v>8188</v>
      </c>
      <c r="C5886" s="1">
        <v>45638</v>
      </c>
    </row>
    <row r="5887" spans="1:3" x14ac:dyDescent="0.25">
      <c r="A5887" t="s">
        <v>7194</v>
      </c>
      <c r="B5887" t="s">
        <v>8188</v>
      </c>
      <c r="C5887" s="1">
        <v>45669</v>
      </c>
    </row>
    <row r="5888" spans="1:3" x14ac:dyDescent="0.25">
      <c r="A5888" t="s">
        <v>7195</v>
      </c>
      <c r="B5888" t="s">
        <v>8188</v>
      </c>
      <c r="C5888" s="1">
        <v>45638</v>
      </c>
    </row>
    <row r="5889" spans="1:3" x14ac:dyDescent="0.25">
      <c r="A5889" t="s">
        <v>7196</v>
      </c>
      <c r="B5889" t="s">
        <v>39</v>
      </c>
      <c r="C5889" s="1"/>
    </row>
    <row r="5890" spans="1:3" x14ac:dyDescent="0.25">
      <c r="A5890" t="s">
        <v>7197</v>
      </c>
      <c r="B5890" t="s">
        <v>8188</v>
      </c>
      <c r="C5890" s="1">
        <v>45757</v>
      </c>
    </row>
    <row r="5891" spans="1:3" x14ac:dyDescent="0.25">
      <c r="A5891" t="s">
        <v>7198</v>
      </c>
      <c r="B5891" t="s">
        <v>8188</v>
      </c>
      <c r="C5891" s="1">
        <v>45708</v>
      </c>
    </row>
    <row r="5892" spans="1:3" x14ac:dyDescent="0.25">
      <c r="A5892" t="s">
        <v>7199</v>
      </c>
      <c r="B5892" t="s">
        <v>39</v>
      </c>
      <c r="C5892" s="1"/>
    </row>
    <row r="5893" spans="1:3" x14ac:dyDescent="0.25">
      <c r="A5893" t="s">
        <v>7200</v>
      </c>
      <c r="B5893" t="s">
        <v>8188</v>
      </c>
      <c r="C5893" s="1">
        <v>45612</v>
      </c>
    </row>
    <row r="5894" spans="1:3" x14ac:dyDescent="0.25">
      <c r="A5894" t="s">
        <v>7201</v>
      </c>
      <c r="B5894" t="s">
        <v>8188</v>
      </c>
      <c r="C5894" s="1">
        <v>45665</v>
      </c>
    </row>
    <row r="5895" spans="1:3" x14ac:dyDescent="0.25">
      <c r="A5895" t="s">
        <v>7202</v>
      </c>
      <c r="B5895" t="s">
        <v>8188</v>
      </c>
      <c r="C5895" s="1">
        <v>45664</v>
      </c>
    </row>
    <row r="5896" spans="1:3" x14ac:dyDescent="0.25">
      <c r="A5896" t="s">
        <v>7203</v>
      </c>
      <c r="B5896" t="s">
        <v>8188</v>
      </c>
      <c r="C5896" s="1">
        <v>45671</v>
      </c>
    </row>
    <row r="5897" spans="1:3" x14ac:dyDescent="0.25">
      <c r="A5897" t="s">
        <v>7203</v>
      </c>
      <c r="B5897" t="s">
        <v>8188</v>
      </c>
      <c r="C5897" s="1">
        <v>45629</v>
      </c>
    </row>
    <row r="5898" spans="1:3" x14ac:dyDescent="0.25">
      <c r="A5898" t="s">
        <v>7204</v>
      </c>
      <c r="B5898" t="s">
        <v>8188</v>
      </c>
      <c r="C5898" s="1">
        <v>45673</v>
      </c>
    </row>
    <row r="5899" spans="1:3" x14ac:dyDescent="0.25">
      <c r="A5899" t="s">
        <v>7205</v>
      </c>
      <c r="B5899" t="s">
        <v>8188</v>
      </c>
      <c r="C5899" s="1">
        <v>45673</v>
      </c>
    </row>
    <row r="5900" spans="1:3" x14ac:dyDescent="0.25">
      <c r="A5900" t="s">
        <v>7206</v>
      </c>
      <c r="B5900" t="s">
        <v>8188</v>
      </c>
      <c r="C5900" s="1">
        <v>45665</v>
      </c>
    </row>
    <row r="5901" spans="1:3" x14ac:dyDescent="0.25">
      <c r="A5901" t="s">
        <v>7206</v>
      </c>
      <c r="B5901" t="s">
        <v>8188</v>
      </c>
      <c r="C5901" s="1">
        <v>45665</v>
      </c>
    </row>
    <row r="5902" spans="1:3" x14ac:dyDescent="0.25">
      <c r="A5902" t="s">
        <v>7207</v>
      </c>
      <c r="B5902" t="s">
        <v>8188</v>
      </c>
      <c r="C5902" s="1">
        <v>45698</v>
      </c>
    </row>
    <row r="5903" spans="1:3" x14ac:dyDescent="0.25">
      <c r="A5903" t="s">
        <v>7208</v>
      </c>
      <c r="B5903" t="s">
        <v>8188</v>
      </c>
      <c r="C5903" s="1">
        <v>45713</v>
      </c>
    </row>
    <row r="5904" spans="1:3" x14ac:dyDescent="0.25">
      <c r="A5904" t="s">
        <v>7209</v>
      </c>
      <c r="B5904" t="s">
        <v>8188</v>
      </c>
      <c r="C5904" s="1">
        <v>45669</v>
      </c>
    </row>
    <row r="5905" spans="1:3" x14ac:dyDescent="0.25">
      <c r="A5905" t="s">
        <v>7210</v>
      </c>
      <c r="B5905" t="s">
        <v>8188</v>
      </c>
      <c r="C5905" s="1">
        <v>45623</v>
      </c>
    </row>
    <row r="5906" spans="1:3" x14ac:dyDescent="0.25">
      <c r="A5906" t="s">
        <v>7211</v>
      </c>
      <c r="B5906" t="s">
        <v>8188</v>
      </c>
      <c r="C5906" s="1">
        <v>45735</v>
      </c>
    </row>
    <row r="5907" spans="1:3" x14ac:dyDescent="0.25">
      <c r="A5907" t="s">
        <v>7212</v>
      </c>
      <c r="B5907" t="s">
        <v>8188</v>
      </c>
      <c r="C5907" s="1">
        <v>45616</v>
      </c>
    </row>
    <row r="5908" spans="1:3" x14ac:dyDescent="0.25">
      <c r="A5908" t="s">
        <v>7213</v>
      </c>
      <c r="B5908" t="s">
        <v>8188</v>
      </c>
      <c r="C5908" s="1">
        <v>45667</v>
      </c>
    </row>
    <row r="5909" spans="1:3" x14ac:dyDescent="0.25">
      <c r="A5909" t="s">
        <v>7214</v>
      </c>
      <c r="B5909" t="s">
        <v>8188</v>
      </c>
      <c r="C5909" s="1">
        <v>45692</v>
      </c>
    </row>
    <row r="5910" spans="1:3" x14ac:dyDescent="0.25">
      <c r="A5910" t="s">
        <v>7215</v>
      </c>
      <c r="B5910" t="s">
        <v>8188</v>
      </c>
      <c r="C5910" s="1">
        <v>45662</v>
      </c>
    </row>
    <row r="5911" spans="1:3" x14ac:dyDescent="0.25">
      <c r="A5911" t="s">
        <v>7216</v>
      </c>
      <c r="B5911" t="s">
        <v>39</v>
      </c>
      <c r="C5911" s="1">
        <v>45686</v>
      </c>
    </row>
    <row r="5912" spans="1:3" x14ac:dyDescent="0.25">
      <c r="A5912" t="s">
        <v>7217</v>
      </c>
      <c r="B5912" t="s">
        <v>8188</v>
      </c>
      <c r="C5912" s="1">
        <v>45624</v>
      </c>
    </row>
    <row r="5913" spans="1:3" x14ac:dyDescent="0.25">
      <c r="A5913" t="s">
        <v>7218</v>
      </c>
      <c r="B5913" t="s">
        <v>8188</v>
      </c>
      <c r="C5913" s="1">
        <v>45623</v>
      </c>
    </row>
    <row r="5914" spans="1:3" x14ac:dyDescent="0.25">
      <c r="A5914" t="s">
        <v>7219</v>
      </c>
      <c r="B5914" t="s">
        <v>39</v>
      </c>
      <c r="C5914" s="1"/>
    </row>
    <row r="5915" spans="1:3" x14ac:dyDescent="0.25">
      <c r="A5915" t="s">
        <v>7220</v>
      </c>
      <c r="B5915" t="s">
        <v>8188</v>
      </c>
      <c r="C5915" s="1">
        <v>45662</v>
      </c>
    </row>
    <row r="5916" spans="1:3" x14ac:dyDescent="0.25">
      <c r="A5916" t="s">
        <v>7221</v>
      </c>
      <c r="B5916" t="s">
        <v>8188</v>
      </c>
      <c r="C5916" s="1">
        <v>45626</v>
      </c>
    </row>
    <row r="5917" spans="1:3" x14ac:dyDescent="0.25">
      <c r="A5917" t="s">
        <v>7222</v>
      </c>
      <c r="B5917" t="s">
        <v>8188</v>
      </c>
      <c r="C5917" s="1">
        <v>45665</v>
      </c>
    </row>
    <row r="5918" spans="1:3" x14ac:dyDescent="0.25">
      <c r="A5918" t="s">
        <v>7223</v>
      </c>
      <c r="B5918" t="s">
        <v>8188</v>
      </c>
      <c r="C5918" s="1">
        <v>45628</v>
      </c>
    </row>
    <row r="5919" spans="1:3" x14ac:dyDescent="0.25">
      <c r="A5919" t="s">
        <v>7224</v>
      </c>
      <c r="B5919" t="s">
        <v>8188</v>
      </c>
      <c r="C5919" s="1">
        <v>45623</v>
      </c>
    </row>
    <row r="5920" spans="1:3" x14ac:dyDescent="0.25">
      <c r="A5920" t="s">
        <v>7225</v>
      </c>
      <c r="B5920" t="s">
        <v>8188</v>
      </c>
      <c r="C5920" s="1">
        <v>45639</v>
      </c>
    </row>
    <row r="5921" spans="1:3" x14ac:dyDescent="0.25">
      <c r="A5921" t="s">
        <v>7226</v>
      </c>
      <c r="B5921" t="s">
        <v>8188</v>
      </c>
      <c r="C5921" s="1">
        <v>45660</v>
      </c>
    </row>
    <row r="5922" spans="1:3" x14ac:dyDescent="0.25">
      <c r="A5922" t="s">
        <v>7227</v>
      </c>
      <c r="B5922" t="s">
        <v>39</v>
      </c>
      <c r="C5922" s="1"/>
    </row>
    <row r="5923" spans="1:3" x14ac:dyDescent="0.25">
      <c r="A5923" t="s">
        <v>7228</v>
      </c>
      <c r="B5923" t="s">
        <v>8188</v>
      </c>
      <c r="C5923" s="1">
        <v>45665</v>
      </c>
    </row>
    <row r="5924" spans="1:3" x14ac:dyDescent="0.25">
      <c r="A5924" t="s">
        <v>7229</v>
      </c>
      <c r="B5924" t="s">
        <v>39</v>
      </c>
      <c r="C5924" s="1">
        <v>45686</v>
      </c>
    </row>
    <row r="5925" spans="1:3" x14ac:dyDescent="0.25">
      <c r="A5925" t="s">
        <v>7230</v>
      </c>
      <c r="B5925" t="s">
        <v>8188</v>
      </c>
      <c r="C5925" s="1">
        <v>45662</v>
      </c>
    </row>
    <row r="5926" spans="1:3" x14ac:dyDescent="0.25">
      <c r="A5926" t="s">
        <v>7231</v>
      </c>
      <c r="B5926" t="s">
        <v>8188</v>
      </c>
      <c r="C5926" s="1">
        <v>45665</v>
      </c>
    </row>
    <row r="5927" spans="1:3" x14ac:dyDescent="0.25">
      <c r="A5927" t="s">
        <v>7232</v>
      </c>
      <c r="B5927" t="s">
        <v>8188</v>
      </c>
      <c r="C5927" s="1">
        <v>45694</v>
      </c>
    </row>
    <row r="5928" spans="1:3" x14ac:dyDescent="0.25">
      <c r="A5928" t="s">
        <v>7233</v>
      </c>
      <c r="B5928" t="s">
        <v>8188</v>
      </c>
      <c r="C5928" s="1">
        <v>45681</v>
      </c>
    </row>
    <row r="5929" spans="1:3" x14ac:dyDescent="0.25">
      <c r="A5929" t="s">
        <v>7234</v>
      </c>
      <c r="B5929" t="s">
        <v>8188</v>
      </c>
      <c r="C5929" s="1">
        <v>45701</v>
      </c>
    </row>
    <row r="5930" spans="1:3" x14ac:dyDescent="0.25">
      <c r="A5930" t="s">
        <v>7235</v>
      </c>
      <c r="B5930" t="s">
        <v>8188</v>
      </c>
      <c r="C5930" s="1">
        <v>45665</v>
      </c>
    </row>
    <row r="5931" spans="1:3" x14ac:dyDescent="0.25">
      <c r="A5931" t="s">
        <v>7236</v>
      </c>
      <c r="B5931" t="s">
        <v>8188</v>
      </c>
      <c r="C5931" s="1">
        <v>45622</v>
      </c>
    </row>
    <row r="5932" spans="1:3" x14ac:dyDescent="0.25">
      <c r="A5932" t="s">
        <v>7237</v>
      </c>
      <c r="B5932" t="s">
        <v>8188</v>
      </c>
      <c r="C5932" s="1">
        <v>45665</v>
      </c>
    </row>
    <row r="5933" spans="1:3" x14ac:dyDescent="0.25">
      <c r="A5933" t="s">
        <v>7238</v>
      </c>
      <c r="B5933" t="s">
        <v>8188</v>
      </c>
      <c r="C5933" s="1">
        <v>45660</v>
      </c>
    </row>
    <row r="5934" spans="1:3" x14ac:dyDescent="0.25">
      <c r="A5934" t="s">
        <v>7239</v>
      </c>
      <c r="B5934" t="s">
        <v>8188</v>
      </c>
      <c r="C5934" s="1">
        <v>45654</v>
      </c>
    </row>
    <row r="5935" spans="1:3" x14ac:dyDescent="0.25">
      <c r="A5935" t="s">
        <v>7240</v>
      </c>
      <c r="B5935" t="s">
        <v>8188</v>
      </c>
      <c r="C5935" s="1">
        <v>45631</v>
      </c>
    </row>
    <row r="5936" spans="1:3" x14ac:dyDescent="0.25">
      <c r="A5936" t="s">
        <v>7241</v>
      </c>
      <c r="B5936" t="s">
        <v>8188</v>
      </c>
      <c r="C5936" s="1">
        <v>45666</v>
      </c>
    </row>
    <row r="5937" spans="1:3" x14ac:dyDescent="0.25">
      <c r="A5937" t="s">
        <v>7242</v>
      </c>
      <c r="B5937" t="s">
        <v>8188</v>
      </c>
      <c r="C5937" s="1">
        <v>45632</v>
      </c>
    </row>
    <row r="5938" spans="1:3" x14ac:dyDescent="0.25">
      <c r="A5938" t="s">
        <v>7242</v>
      </c>
      <c r="B5938" t="s">
        <v>8188</v>
      </c>
      <c r="C5938" s="1">
        <v>45632</v>
      </c>
    </row>
    <row r="5939" spans="1:3" x14ac:dyDescent="0.25">
      <c r="A5939" t="s">
        <v>7243</v>
      </c>
      <c r="B5939" t="s">
        <v>8188</v>
      </c>
      <c r="C5939" s="1">
        <v>45694</v>
      </c>
    </row>
    <row r="5940" spans="1:3" x14ac:dyDescent="0.25">
      <c r="A5940" t="s">
        <v>7244</v>
      </c>
      <c r="B5940" t="s">
        <v>8188</v>
      </c>
      <c r="C5940" s="1">
        <v>45647</v>
      </c>
    </row>
    <row r="5941" spans="1:3" x14ac:dyDescent="0.25">
      <c r="A5941" t="s">
        <v>7245</v>
      </c>
      <c r="B5941" t="s">
        <v>8188</v>
      </c>
      <c r="C5941" s="1">
        <v>45622</v>
      </c>
    </row>
    <row r="5942" spans="1:3" x14ac:dyDescent="0.25">
      <c r="A5942" t="s">
        <v>7246</v>
      </c>
      <c r="B5942" t="s">
        <v>8188</v>
      </c>
      <c r="C5942" s="1">
        <v>45700</v>
      </c>
    </row>
    <row r="5943" spans="1:3" x14ac:dyDescent="0.25">
      <c r="A5943" t="s">
        <v>7247</v>
      </c>
      <c r="B5943" t="s">
        <v>8188</v>
      </c>
      <c r="C5943" s="1">
        <v>45667</v>
      </c>
    </row>
    <row r="5944" spans="1:3" x14ac:dyDescent="0.25">
      <c r="A5944" t="s">
        <v>7248</v>
      </c>
      <c r="B5944" t="s">
        <v>8188</v>
      </c>
      <c r="C5944" s="1">
        <v>45626</v>
      </c>
    </row>
    <row r="5945" spans="1:3" x14ac:dyDescent="0.25">
      <c r="A5945" t="s">
        <v>7249</v>
      </c>
      <c r="B5945" t="s">
        <v>8188</v>
      </c>
      <c r="C5945" s="1">
        <v>45660</v>
      </c>
    </row>
    <row r="5946" spans="1:3" x14ac:dyDescent="0.25">
      <c r="A5946" t="s">
        <v>7250</v>
      </c>
      <c r="B5946" t="s">
        <v>8188</v>
      </c>
      <c r="C5946" s="1">
        <v>45666</v>
      </c>
    </row>
    <row r="5947" spans="1:3" x14ac:dyDescent="0.25">
      <c r="A5947" t="s">
        <v>7251</v>
      </c>
      <c r="B5947" t="s">
        <v>8188</v>
      </c>
      <c r="C5947" s="1">
        <v>45692</v>
      </c>
    </row>
    <row r="5948" spans="1:3" x14ac:dyDescent="0.25">
      <c r="A5948" t="s">
        <v>7251</v>
      </c>
      <c r="B5948" t="s">
        <v>8188</v>
      </c>
      <c r="C5948" s="1">
        <v>45692</v>
      </c>
    </row>
    <row r="5949" spans="1:3" x14ac:dyDescent="0.25">
      <c r="A5949" t="s">
        <v>7252</v>
      </c>
      <c r="B5949" t="s">
        <v>8188</v>
      </c>
      <c r="C5949" s="1">
        <v>45692</v>
      </c>
    </row>
    <row r="5950" spans="1:3" x14ac:dyDescent="0.25">
      <c r="A5950" t="s">
        <v>7252</v>
      </c>
      <c r="B5950" t="s">
        <v>8188</v>
      </c>
      <c r="C5950" s="1">
        <v>45713</v>
      </c>
    </row>
    <row r="5951" spans="1:3" x14ac:dyDescent="0.25">
      <c r="A5951" t="s">
        <v>7252</v>
      </c>
      <c r="B5951" t="s">
        <v>8188</v>
      </c>
      <c r="C5951" s="1">
        <v>45694</v>
      </c>
    </row>
    <row r="5952" spans="1:3" x14ac:dyDescent="0.25">
      <c r="A5952" t="s">
        <v>7253</v>
      </c>
      <c r="B5952" t="s">
        <v>8188</v>
      </c>
      <c r="C5952" s="1">
        <v>45660</v>
      </c>
    </row>
    <row r="5953" spans="1:3" x14ac:dyDescent="0.25">
      <c r="A5953" t="s">
        <v>7254</v>
      </c>
      <c r="B5953" t="s">
        <v>8188</v>
      </c>
      <c r="C5953" s="1">
        <v>45707</v>
      </c>
    </row>
    <row r="5954" spans="1:3" x14ac:dyDescent="0.25">
      <c r="A5954" t="s">
        <v>7255</v>
      </c>
      <c r="B5954" t="s">
        <v>8188</v>
      </c>
      <c r="C5954" s="1">
        <v>45650</v>
      </c>
    </row>
    <row r="5955" spans="1:3" x14ac:dyDescent="0.25">
      <c r="A5955" t="s">
        <v>7256</v>
      </c>
      <c r="B5955" t="s">
        <v>8188</v>
      </c>
      <c r="C5955" s="1">
        <v>45692</v>
      </c>
    </row>
    <row r="5956" spans="1:3" x14ac:dyDescent="0.25">
      <c r="A5956" t="s">
        <v>7257</v>
      </c>
      <c r="B5956" t="s">
        <v>8188</v>
      </c>
      <c r="C5956" s="1">
        <v>45622</v>
      </c>
    </row>
    <row r="5957" spans="1:3" x14ac:dyDescent="0.25">
      <c r="A5957" t="s">
        <v>7258</v>
      </c>
      <c r="B5957" t="s">
        <v>39</v>
      </c>
      <c r="C5957" s="1"/>
    </row>
    <row r="5958" spans="1:3" x14ac:dyDescent="0.25">
      <c r="A5958" t="s">
        <v>7259</v>
      </c>
      <c r="B5958" t="s">
        <v>8188</v>
      </c>
      <c r="C5958" s="1">
        <v>45692</v>
      </c>
    </row>
    <row r="5959" spans="1:3" x14ac:dyDescent="0.25">
      <c r="A5959" t="s">
        <v>7260</v>
      </c>
      <c r="B5959" t="s">
        <v>8188</v>
      </c>
      <c r="C5959" s="1">
        <v>45635</v>
      </c>
    </row>
    <row r="5960" spans="1:3" x14ac:dyDescent="0.25">
      <c r="A5960" t="s">
        <v>7261</v>
      </c>
      <c r="B5960" t="s">
        <v>8188</v>
      </c>
      <c r="C5960" s="1">
        <v>45622</v>
      </c>
    </row>
    <row r="5961" spans="1:3" x14ac:dyDescent="0.25">
      <c r="A5961" t="s">
        <v>7262</v>
      </c>
      <c r="B5961" t="s">
        <v>8188</v>
      </c>
      <c r="C5961" s="1">
        <v>45662</v>
      </c>
    </row>
    <row r="5962" spans="1:3" x14ac:dyDescent="0.25">
      <c r="A5962" t="s">
        <v>7263</v>
      </c>
      <c r="B5962" t="s">
        <v>8188</v>
      </c>
      <c r="C5962" s="1">
        <v>45668</v>
      </c>
    </row>
    <row r="5963" spans="1:3" x14ac:dyDescent="0.25">
      <c r="A5963" t="s">
        <v>7263</v>
      </c>
      <c r="B5963" t="s">
        <v>8188</v>
      </c>
      <c r="C5963" s="1">
        <v>45668</v>
      </c>
    </row>
    <row r="5964" spans="1:3" x14ac:dyDescent="0.25">
      <c r="A5964" t="s">
        <v>7264</v>
      </c>
      <c r="B5964" t="s">
        <v>8188</v>
      </c>
      <c r="C5964" s="1">
        <v>45692</v>
      </c>
    </row>
    <row r="5965" spans="1:3" x14ac:dyDescent="0.25">
      <c r="A5965" t="s">
        <v>7265</v>
      </c>
      <c r="B5965" t="s">
        <v>8188</v>
      </c>
      <c r="C5965" s="1">
        <v>45839</v>
      </c>
    </row>
    <row r="5966" spans="1:3" x14ac:dyDescent="0.25">
      <c r="A5966" t="s">
        <v>7266</v>
      </c>
      <c r="B5966" t="s">
        <v>8188</v>
      </c>
      <c r="C5966" s="1">
        <v>45660</v>
      </c>
    </row>
    <row r="5967" spans="1:3" x14ac:dyDescent="0.25">
      <c r="A5967" t="s">
        <v>7267</v>
      </c>
      <c r="B5967" t="s">
        <v>8188</v>
      </c>
      <c r="C5967" s="1">
        <v>45663</v>
      </c>
    </row>
    <row r="5968" spans="1:3" x14ac:dyDescent="0.25">
      <c r="A5968" t="s">
        <v>7268</v>
      </c>
      <c r="B5968" t="s">
        <v>39</v>
      </c>
      <c r="C5968" s="1">
        <v>45686</v>
      </c>
    </row>
    <row r="5969" spans="1:3" x14ac:dyDescent="0.25">
      <c r="A5969" t="s">
        <v>7269</v>
      </c>
      <c r="B5969" t="s">
        <v>8188</v>
      </c>
      <c r="C5969" s="1">
        <v>45669</v>
      </c>
    </row>
    <row r="5970" spans="1:3" x14ac:dyDescent="0.25">
      <c r="A5970" t="s">
        <v>7270</v>
      </c>
      <c r="B5970" t="s">
        <v>8188</v>
      </c>
      <c r="C5970" s="1">
        <v>45660</v>
      </c>
    </row>
    <row r="5971" spans="1:3" x14ac:dyDescent="0.25">
      <c r="A5971" t="s">
        <v>7271</v>
      </c>
      <c r="B5971" t="s">
        <v>8188</v>
      </c>
      <c r="C5971" s="1">
        <v>45719</v>
      </c>
    </row>
    <row r="5972" spans="1:3" x14ac:dyDescent="0.25">
      <c r="A5972" t="s">
        <v>7271</v>
      </c>
      <c r="B5972" t="s">
        <v>8188</v>
      </c>
      <c r="C5972" s="1">
        <v>45680</v>
      </c>
    </row>
    <row r="5973" spans="1:3" x14ac:dyDescent="0.25">
      <c r="A5973" t="s">
        <v>7272</v>
      </c>
      <c r="B5973" t="s">
        <v>8188</v>
      </c>
      <c r="C5973" s="1">
        <v>45665</v>
      </c>
    </row>
    <row r="5974" spans="1:3" x14ac:dyDescent="0.25">
      <c r="A5974" t="s">
        <v>7273</v>
      </c>
      <c r="B5974" t="s">
        <v>8188</v>
      </c>
      <c r="C5974" s="1">
        <v>45635</v>
      </c>
    </row>
    <row r="5975" spans="1:3" x14ac:dyDescent="0.25">
      <c r="A5975" t="s">
        <v>7274</v>
      </c>
      <c r="B5975" t="s">
        <v>8188</v>
      </c>
      <c r="C5975" s="1">
        <v>45954</v>
      </c>
    </row>
    <row r="5976" spans="1:3" x14ac:dyDescent="0.25">
      <c r="A5976" t="s">
        <v>5747</v>
      </c>
      <c r="B5976" t="s">
        <v>8188</v>
      </c>
      <c r="C5976" s="1">
        <v>45668</v>
      </c>
    </row>
    <row r="5977" spans="1:3" x14ac:dyDescent="0.25">
      <c r="A5977" t="s">
        <v>7275</v>
      </c>
      <c r="B5977" t="s">
        <v>8188</v>
      </c>
      <c r="C5977" s="1">
        <v>45666</v>
      </c>
    </row>
    <row r="5978" spans="1:3" x14ac:dyDescent="0.25">
      <c r="A5978" t="s">
        <v>7276</v>
      </c>
      <c r="B5978" t="s">
        <v>8188</v>
      </c>
      <c r="C5978" s="1">
        <v>45742</v>
      </c>
    </row>
    <row r="5979" spans="1:3" x14ac:dyDescent="0.25">
      <c r="A5979" t="s">
        <v>7277</v>
      </c>
      <c r="B5979" t="s">
        <v>8188</v>
      </c>
      <c r="C5979" s="1">
        <v>45737</v>
      </c>
    </row>
    <row r="5980" spans="1:3" x14ac:dyDescent="0.25">
      <c r="A5980" t="s">
        <v>7278</v>
      </c>
      <c r="B5980" t="s">
        <v>8188</v>
      </c>
      <c r="C5980" s="1">
        <v>45626</v>
      </c>
    </row>
    <row r="5981" spans="1:3" x14ac:dyDescent="0.25">
      <c r="A5981" t="s">
        <v>7278</v>
      </c>
      <c r="B5981" t="s">
        <v>8188</v>
      </c>
      <c r="C5981" s="1">
        <v>45628</v>
      </c>
    </row>
    <row r="5982" spans="1:3" x14ac:dyDescent="0.25">
      <c r="A5982" t="s">
        <v>7279</v>
      </c>
      <c r="B5982" t="s">
        <v>8188</v>
      </c>
      <c r="C5982" s="1">
        <v>45698</v>
      </c>
    </row>
    <row r="5983" spans="1:3" x14ac:dyDescent="0.25">
      <c r="A5983" t="s">
        <v>7280</v>
      </c>
      <c r="B5983" t="s">
        <v>8188</v>
      </c>
      <c r="C5983" s="1">
        <v>45622</v>
      </c>
    </row>
    <row r="5984" spans="1:3" x14ac:dyDescent="0.25">
      <c r="A5984" t="s">
        <v>7281</v>
      </c>
      <c r="B5984" t="s">
        <v>8188</v>
      </c>
      <c r="C5984" s="1">
        <v>45737</v>
      </c>
    </row>
    <row r="5985" spans="1:3" x14ac:dyDescent="0.25">
      <c r="A5985" t="s">
        <v>7282</v>
      </c>
      <c r="B5985" t="s">
        <v>8188</v>
      </c>
      <c r="C5985" s="1">
        <v>45665</v>
      </c>
    </row>
    <row r="5986" spans="1:3" x14ac:dyDescent="0.25">
      <c r="A5986" t="s">
        <v>7283</v>
      </c>
      <c r="B5986" t="s">
        <v>8188</v>
      </c>
      <c r="C5986" s="1">
        <v>45668</v>
      </c>
    </row>
    <row r="5987" spans="1:3" x14ac:dyDescent="0.25">
      <c r="A5987" t="s">
        <v>7284</v>
      </c>
      <c r="B5987" t="s">
        <v>8188</v>
      </c>
      <c r="C5987" s="1">
        <v>45665</v>
      </c>
    </row>
    <row r="5988" spans="1:3" x14ac:dyDescent="0.25">
      <c r="A5988" t="s">
        <v>7285</v>
      </c>
      <c r="B5988" t="s">
        <v>8188</v>
      </c>
      <c r="C5988" s="1">
        <v>45698</v>
      </c>
    </row>
    <row r="5989" spans="1:3" x14ac:dyDescent="0.25">
      <c r="A5989" t="s">
        <v>7286</v>
      </c>
      <c r="B5989" t="s">
        <v>8188</v>
      </c>
      <c r="C5989" s="1">
        <v>45659</v>
      </c>
    </row>
    <row r="5990" spans="1:3" x14ac:dyDescent="0.25">
      <c r="A5990" t="s">
        <v>7287</v>
      </c>
      <c r="B5990" t="s">
        <v>8188</v>
      </c>
      <c r="C5990" s="1">
        <v>45692</v>
      </c>
    </row>
    <row r="5991" spans="1:3" x14ac:dyDescent="0.25">
      <c r="A5991" t="s">
        <v>7288</v>
      </c>
      <c r="B5991" t="s">
        <v>8188</v>
      </c>
      <c r="C5991" s="1">
        <v>45626</v>
      </c>
    </row>
    <row r="5992" spans="1:3" x14ac:dyDescent="0.25">
      <c r="A5992" t="s">
        <v>7289</v>
      </c>
      <c r="B5992" t="s">
        <v>8188</v>
      </c>
      <c r="C5992" s="1">
        <v>45662</v>
      </c>
    </row>
    <row r="5993" spans="1:3" x14ac:dyDescent="0.25">
      <c r="A5993" t="s">
        <v>7289</v>
      </c>
      <c r="B5993" t="s">
        <v>8188</v>
      </c>
      <c r="C5993" s="1">
        <v>45662</v>
      </c>
    </row>
    <row r="5994" spans="1:3" x14ac:dyDescent="0.25">
      <c r="A5994" t="s">
        <v>7290</v>
      </c>
      <c r="B5994" t="s">
        <v>8188</v>
      </c>
      <c r="C5994" s="1">
        <v>45666</v>
      </c>
    </row>
    <row r="5995" spans="1:3" x14ac:dyDescent="0.25">
      <c r="A5995" t="s">
        <v>7291</v>
      </c>
      <c r="B5995" t="s">
        <v>8188</v>
      </c>
      <c r="C5995" s="1">
        <v>45737</v>
      </c>
    </row>
    <row r="5996" spans="1:3" x14ac:dyDescent="0.25">
      <c r="A5996" t="s">
        <v>7292</v>
      </c>
      <c r="B5996" t="s">
        <v>8188</v>
      </c>
      <c r="C5996" s="1">
        <v>45635</v>
      </c>
    </row>
    <row r="5997" spans="1:3" x14ac:dyDescent="0.25">
      <c r="A5997" t="s">
        <v>7293</v>
      </c>
      <c r="B5997" t="s">
        <v>8188</v>
      </c>
      <c r="C5997" s="1">
        <v>45666</v>
      </c>
    </row>
    <row r="5998" spans="1:3" x14ac:dyDescent="0.25">
      <c r="A5998" t="s">
        <v>7294</v>
      </c>
      <c r="B5998" t="s">
        <v>8188</v>
      </c>
      <c r="C5998" s="1">
        <v>45666</v>
      </c>
    </row>
    <row r="5999" spans="1:3" x14ac:dyDescent="0.25">
      <c r="A5999" t="s">
        <v>7295</v>
      </c>
      <c r="B5999" t="s">
        <v>8188</v>
      </c>
      <c r="C5999" s="1">
        <v>45637</v>
      </c>
    </row>
    <row r="6000" spans="1:3" x14ac:dyDescent="0.25">
      <c r="A6000" t="s">
        <v>7296</v>
      </c>
      <c r="B6000" t="s">
        <v>8188</v>
      </c>
      <c r="C6000" s="1">
        <v>45643</v>
      </c>
    </row>
    <row r="6001" spans="1:3" x14ac:dyDescent="0.25">
      <c r="A6001" t="s">
        <v>7297</v>
      </c>
      <c r="B6001" t="s">
        <v>8188</v>
      </c>
      <c r="C6001" s="1">
        <v>45665</v>
      </c>
    </row>
    <row r="6002" spans="1:3" x14ac:dyDescent="0.25">
      <c r="A6002" t="s">
        <v>7298</v>
      </c>
      <c r="B6002" t="s">
        <v>8188</v>
      </c>
      <c r="C6002" s="1">
        <v>45668</v>
      </c>
    </row>
    <row r="6003" spans="1:3" x14ac:dyDescent="0.25">
      <c r="A6003" t="s">
        <v>7299</v>
      </c>
      <c r="B6003" t="s">
        <v>8188</v>
      </c>
      <c r="C6003" s="1">
        <v>45630</v>
      </c>
    </row>
    <row r="6004" spans="1:3" x14ac:dyDescent="0.25">
      <c r="A6004" t="s">
        <v>7299</v>
      </c>
      <c r="B6004" t="s">
        <v>8188</v>
      </c>
      <c r="C6004" s="1">
        <v>45630</v>
      </c>
    </row>
    <row r="6005" spans="1:3" x14ac:dyDescent="0.25">
      <c r="A6005" t="s">
        <v>7300</v>
      </c>
      <c r="B6005" t="s">
        <v>8188</v>
      </c>
      <c r="C6005" s="1">
        <v>45666</v>
      </c>
    </row>
    <row r="6006" spans="1:3" x14ac:dyDescent="0.25">
      <c r="A6006" t="s">
        <v>7301</v>
      </c>
      <c r="B6006" t="s">
        <v>8188</v>
      </c>
      <c r="C6006" s="1">
        <v>45673</v>
      </c>
    </row>
    <row r="6007" spans="1:3" x14ac:dyDescent="0.25">
      <c r="A6007" t="s">
        <v>7302</v>
      </c>
      <c r="B6007" t="s">
        <v>8188</v>
      </c>
      <c r="C6007" s="1">
        <v>45623</v>
      </c>
    </row>
    <row r="6008" spans="1:3" x14ac:dyDescent="0.25">
      <c r="A6008" t="s">
        <v>7303</v>
      </c>
      <c r="B6008" t="s">
        <v>8188</v>
      </c>
      <c r="C6008" s="1">
        <v>45698</v>
      </c>
    </row>
    <row r="6009" spans="1:3" x14ac:dyDescent="0.25">
      <c r="A6009" t="s">
        <v>7304</v>
      </c>
      <c r="B6009" t="s">
        <v>8188</v>
      </c>
      <c r="C6009" s="1">
        <v>45666</v>
      </c>
    </row>
    <row r="6010" spans="1:3" x14ac:dyDescent="0.25">
      <c r="A6010" t="s">
        <v>7305</v>
      </c>
      <c r="B6010" t="s">
        <v>8188</v>
      </c>
      <c r="C6010" s="1">
        <v>45668</v>
      </c>
    </row>
    <row r="6011" spans="1:3" x14ac:dyDescent="0.25">
      <c r="A6011" t="s">
        <v>7306</v>
      </c>
      <c r="B6011" t="s">
        <v>8188</v>
      </c>
      <c r="C6011" s="1">
        <v>45666</v>
      </c>
    </row>
    <row r="6012" spans="1:3" x14ac:dyDescent="0.25">
      <c r="A6012" t="s">
        <v>7307</v>
      </c>
      <c r="B6012" t="s">
        <v>8188</v>
      </c>
      <c r="C6012" s="1">
        <v>45665</v>
      </c>
    </row>
    <row r="6013" spans="1:3" x14ac:dyDescent="0.25">
      <c r="A6013" t="s">
        <v>7308</v>
      </c>
      <c r="B6013" t="s">
        <v>8188</v>
      </c>
      <c r="C6013" s="1">
        <v>45666</v>
      </c>
    </row>
    <row r="6014" spans="1:3" x14ac:dyDescent="0.25">
      <c r="A6014" t="s">
        <v>7309</v>
      </c>
      <c r="B6014" t="s">
        <v>39</v>
      </c>
      <c r="C6014" s="1">
        <v>45686</v>
      </c>
    </row>
    <row r="6015" spans="1:3" x14ac:dyDescent="0.25">
      <c r="A6015" t="s">
        <v>7310</v>
      </c>
      <c r="B6015" t="s">
        <v>8188</v>
      </c>
      <c r="C6015" s="1">
        <v>45692</v>
      </c>
    </row>
    <row r="6016" spans="1:3" x14ac:dyDescent="0.25">
      <c r="A6016" t="s">
        <v>7311</v>
      </c>
      <c r="B6016" t="s">
        <v>8188</v>
      </c>
      <c r="C6016" s="1">
        <v>45673</v>
      </c>
    </row>
    <row r="6017" spans="1:3" x14ac:dyDescent="0.25">
      <c r="A6017" t="s">
        <v>7312</v>
      </c>
      <c r="B6017" t="s">
        <v>8188</v>
      </c>
      <c r="C6017" s="1">
        <v>45685</v>
      </c>
    </row>
    <row r="6018" spans="1:3" x14ac:dyDescent="0.25">
      <c r="A6018" t="s">
        <v>7313</v>
      </c>
      <c r="B6018" t="s">
        <v>39</v>
      </c>
      <c r="C6018" s="1">
        <v>45686</v>
      </c>
    </row>
    <row r="6019" spans="1:3" x14ac:dyDescent="0.25">
      <c r="A6019" t="s">
        <v>7314</v>
      </c>
      <c r="B6019" t="s">
        <v>8188</v>
      </c>
      <c r="C6019" s="1">
        <v>45692</v>
      </c>
    </row>
    <row r="6020" spans="1:3" x14ac:dyDescent="0.25">
      <c r="A6020" t="s">
        <v>7315</v>
      </c>
      <c r="B6020" t="s">
        <v>8188</v>
      </c>
      <c r="C6020" s="1">
        <v>45657</v>
      </c>
    </row>
    <row r="6021" spans="1:3" x14ac:dyDescent="0.25">
      <c r="A6021" t="s">
        <v>7316</v>
      </c>
      <c r="B6021" t="s">
        <v>8188</v>
      </c>
      <c r="C6021" s="1">
        <v>45665</v>
      </c>
    </row>
    <row r="6022" spans="1:3" x14ac:dyDescent="0.25">
      <c r="A6022" t="s">
        <v>7317</v>
      </c>
      <c r="B6022" t="s">
        <v>8188</v>
      </c>
      <c r="C6022" s="1">
        <v>45742</v>
      </c>
    </row>
    <row r="6023" spans="1:3" x14ac:dyDescent="0.25">
      <c r="A6023" t="s">
        <v>7318</v>
      </c>
      <c r="B6023" t="s">
        <v>8188</v>
      </c>
      <c r="C6023" s="1">
        <v>45665</v>
      </c>
    </row>
    <row r="6024" spans="1:3" x14ac:dyDescent="0.25">
      <c r="A6024" t="s">
        <v>7319</v>
      </c>
      <c r="B6024" t="s">
        <v>8188</v>
      </c>
      <c r="C6024" s="1">
        <v>45626</v>
      </c>
    </row>
    <row r="6025" spans="1:3" x14ac:dyDescent="0.25">
      <c r="A6025" t="s">
        <v>7320</v>
      </c>
      <c r="B6025" t="s">
        <v>8188</v>
      </c>
      <c r="C6025" s="1">
        <v>45746</v>
      </c>
    </row>
    <row r="6026" spans="1:3" x14ac:dyDescent="0.25">
      <c r="A6026" t="s">
        <v>7321</v>
      </c>
      <c r="B6026" t="s">
        <v>8188</v>
      </c>
      <c r="C6026" s="1">
        <v>45667</v>
      </c>
    </row>
    <row r="6027" spans="1:3" x14ac:dyDescent="0.25">
      <c r="A6027" t="s">
        <v>7322</v>
      </c>
      <c r="B6027" t="s">
        <v>8188</v>
      </c>
      <c r="C6027" s="1">
        <v>45643</v>
      </c>
    </row>
    <row r="6028" spans="1:3" x14ac:dyDescent="0.25">
      <c r="A6028" t="s">
        <v>7323</v>
      </c>
      <c r="B6028" t="s">
        <v>8188</v>
      </c>
      <c r="C6028" s="1">
        <v>45630</v>
      </c>
    </row>
    <row r="6029" spans="1:3" x14ac:dyDescent="0.25">
      <c r="A6029" t="s">
        <v>7324</v>
      </c>
      <c r="B6029" t="s">
        <v>8188</v>
      </c>
      <c r="C6029" s="1">
        <v>45629</v>
      </c>
    </row>
    <row r="6030" spans="1:3" x14ac:dyDescent="0.25">
      <c r="A6030" t="s">
        <v>7324</v>
      </c>
      <c r="B6030" t="s">
        <v>8188</v>
      </c>
      <c r="C6030" s="1">
        <v>45630</v>
      </c>
    </row>
    <row r="6031" spans="1:3" x14ac:dyDescent="0.25">
      <c r="A6031" t="s">
        <v>7324</v>
      </c>
      <c r="B6031" t="s">
        <v>8188</v>
      </c>
      <c r="C6031" s="1">
        <v>45636</v>
      </c>
    </row>
    <row r="6032" spans="1:3" x14ac:dyDescent="0.25">
      <c r="A6032" t="s">
        <v>7325</v>
      </c>
      <c r="B6032" t="s">
        <v>8188</v>
      </c>
      <c r="C6032" s="1">
        <v>45667</v>
      </c>
    </row>
    <row r="6033" spans="1:3" x14ac:dyDescent="0.25">
      <c r="A6033" t="s">
        <v>7326</v>
      </c>
      <c r="B6033" t="s">
        <v>8188</v>
      </c>
      <c r="C6033" s="1">
        <v>45629</v>
      </c>
    </row>
    <row r="6034" spans="1:3" x14ac:dyDescent="0.25">
      <c r="A6034" t="s">
        <v>7327</v>
      </c>
      <c r="B6034" t="s">
        <v>8188</v>
      </c>
      <c r="C6034" s="1">
        <v>45692</v>
      </c>
    </row>
    <row r="6035" spans="1:3" x14ac:dyDescent="0.25">
      <c r="A6035" t="s">
        <v>7328</v>
      </c>
      <c r="B6035" t="s">
        <v>8188</v>
      </c>
      <c r="C6035" s="1">
        <v>45829</v>
      </c>
    </row>
    <row r="6036" spans="1:3" x14ac:dyDescent="0.25">
      <c r="A6036" t="s">
        <v>7329</v>
      </c>
      <c r="B6036" t="s">
        <v>8188</v>
      </c>
      <c r="C6036" s="1">
        <v>45692</v>
      </c>
    </row>
    <row r="6037" spans="1:3" x14ac:dyDescent="0.25">
      <c r="A6037" t="s">
        <v>7329</v>
      </c>
      <c r="B6037" t="s">
        <v>8188</v>
      </c>
      <c r="C6037" s="1">
        <v>45692</v>
      </c>
    </row>
    <row r="6038" spans="1:3" x14ac:dyDescent="0.25">
      <c r="A6038" t="s">
        <v>7330</v>
      </c>
      <c r="B6038" t="s">
        <v>8188</v>
      </c>
      <c r="C6038" s="1">
        <v>45666</v>
      </c>
    </row>
    <row r="6039" spans="1:3" x14ac:dyDescent="0.25">
      <c r="A6039" t="s">
        <v>7331</v>
      </c>
      <c r="B6039" t="s">
        <v>8188</v>
      </c>
      <c r="C6039" s="1">
        <v>45628</v>
      </c>
    </row>
    <row r="6040" spans="1:3" x14ac:dyDescent="0.25">
      <c r="A6040" t="s">
        <v>7332</v>
      </c>
      <c r="B6040" t="s">
        <v>8188</v>
      </c>
      <c r="C6040" s="1">
        <v>45657</v>
      </c>
    </row>
    <row r="6041" spans="1:3" x14ac:dyDescent="0.25">
      <c r="A6041" t="s">
        <v>7333</v>
      </c>
      <c r="B6041" t="s">
        <v>8188</v>
      </c>
      <c r="C6041" s="1">
        <v>45692</v>
      </c>
    </row>
    <row r="6042" spans="1:3" x14ac:dyDescent="0.25">
      <c r="A6042" t="s">
        <v>7333</v>
      </c>
      <c r="B6042" t="s">
        <v>8188</v>
      </c>
      <c r="C6042" s="1">
        <v>45673</v>
      </c>
    </row>
    <row r="6043" spans="1:3" x14ac:dyDescent="0.25">
      <c r="A6043" t="s">
        <v>7334</v>
      </c>
      <c r="B6043" t="s">
        <v>8188</v>
      </c>
      <c r="C6043" s="1">
        <v>45666</v>
      </c>
    </row>
    <row r="6044" spans="1:3" x14ac:dyDescent="0.25">
      <c r="A6044" t="s">
        <v>7335</v>
      </c>
      <c r="B6044" t="s">
        <v>8188</v>
      </c>
      <c r="C6044" s="1">
        <v>45678</v>
      </c>
    </row>
    <row r="6045" spans="1:3" x14ac:dyDescent="0.25">
      <c r="A6045" t="s">
        <v>7336</v>
      </c>
      <c r="B6045" t="s">
        <v>8188</v>
      </c>
      <c r="C6045" s="1">
        <v>45692</v>
      </c>
    </row>
    <row r="6046" spans="1:3" x14ac:dyDescent="0.25">
      <c r="A6046" t="s">
        <v>7337</v>
      </c>
      <c r="B6046" t="s">
        <v>8188</v>
      </c>
      <c r="C6046" s="1">
        <v>45654</v>
      </c>
    </row>
    <row r="6047" spans="1:3" x14ac:dyDescent="0.25">
      <c r="A6047" t="s">
        <v>7338</v>
      </c>
      <c r="B6047" t="s">
        <v>8188</v>
      </c>
      <c r="C6047" s="1">
        <v>45752</v>
      </c>
    </row>
    <row r="6048" spans="1:3" x14ac:dyDescent="0.25">
      <c r="A6048" t="s">
        <v>7338</v>
      </c>
      <c r="B6048" t="s">
        <v>8188</v>
      </c>
      <c r="C6048" s="1">
        <v>45772</v>
      </c>
    </row>
    <row r="6049" spans="1:3" x14ac:dyDescent="0.25">
      <c r="A6049" t="s">
        <v>7339</v>
      </c>
      <c r="B6049" t="s">
        <v>8188</v>
      </c>
      <c r="C6049" s="1">
        <v>45654</v>
      </c>
    </row>
    <row r="6050" spans="1:3" x14ac:dyDescent="0.25">
      <c r="A6050" t="s">
        <v>7340</v>
      </c>
      <c r="B6050" t="s">
        <v>8188</v>
      </c>
      <c r="C6050" s="1">
        <v>45666</v>
      </c>
    </row>
    <row r="6051" spans="1:3" x14ac:dyDescent="0.25">
      <c r="A6051" t="s">
        <v>7341</v>
      </c>
      <c r="B6051" t="s">
        <v>8188</v>
      </c>
      <c r="C6051" s="1">
        <v>45791</v>
      </c>
    </row>
    <row r="6052" spans="1:3" x14ac:dyDescent="0.25">
      <c r="A6052" t="s">
        <v>7341</v>
      </c>
      <c r="B6052" t="s">
        <v>8188</v>
      </c>
      <c r="C6052" s="1">
        <v>45836</v>
      </c>
    </row>
    <row r="6053" spans="1:3" x14ac:dyDescent="0.25">
      <c r="A6053" t="s">
        <v>7342</v>
      </c>
      <c r="B6053" t="s">
        <v>8188</v>
      </c>
      <c r="C6053" s="1">
        <v>45675</v>
      </c>
    </row>
    <row r="6054" spans="1:3" x14ac:dyDescent="0.25">
      <c r="A6054" t="s">
        <v>7342</v>
      </c>
      <c r="B6054" t="s">
        <v>8188</v>
      </c>
      <c r="C6054" s="1">
        <v>45839</v>
      </c>
    </row>
    <row r="6055" spans="1:3" x14ac:dyDescent="0.25">
      <c r="A6055" t="s">
        <v>7343</v>
      </c>
      <c r="B6055" t="s">
        <v>8188</v>
      </c>
      <c r="C6055" s="1">
        <v>45709</v>
      </c>
    </row>
    <row r="6056" spans="1:3" x14ac:dyDescent="0.25">
      <c r="A6056" t="s">
        <v>7344</v>
      </c>
      <c r="B6056" t="s">
        <v>8188</v>
      </c>
      <c r="C6056" s="1">
        <v>45669</v>
      </c>
    </row>
    <row r="6057" spans="1:3" x14ac:dyDescent="0.25">
      <c r="A6057" t="s">
        <v>7345</v>
      </c>
      <c r="B6057" t="s">
        <v>8188</v>
      </c>
      <c r="C6057" s="1">
        <v>45629</v>
      </c>
    </row>
    <row r="6058" spans="1:3" x14ac:dyDescent="0.25">
      <c r="A6058" t="s">
        <v>7346</v>
      </c>
      <c r="B6058" t="s">
        <v>8188</v>
      </c>
      <c r="C6058" s="1">
        <v>45685</v>
      </c>
    </row>
    <row r="6059" spans="1:3" x14ac:dyDescent="0.25">
      <c r="A6059" t="s">
        <v>7347</v>
      </c>
      <c r="B6059" t="s">
        <v>8188</v>
      </c>
      <c r="C6059" s="1">
        <v>45684</v>
      </c>
    </row>
    <row r="6060" spans="1:3" x14ac:dyDescent="0.25">
      <c r="A6060" t="s">
        <v>7348</v>
      </c>
      <c r="B6060" t="s">
        <v>8188</v>
      </c>
      <c r="C6060" s="1">
        <v>45860</v>
      </c>
    </row>
    <row r="6061" spans="1:3" x14ac:dyDescent="0.25">
      <c r="A6061" t="s">
        <v>7349</v>
      </c>
      <c r="B6061" t="s">
        <v>8188</v>
      </c>
      <c r="C6061" s="1">
        <v>45667</v>
      </c>
    </row>
    <row r="6062" spans="1:3" x14ac:dyDescent="0.25">
      <c r="A6062" t="s">
        <v>7350</v>
      </c>
      <c r="B6062" t="s">
        <v>8188</v>
      </c>
      <c r="C6062" s="1">
        <v>45765</v>
      </c>
    </row>
    <row r="6063" spans="1:3" x14ac:dyDescent="0.25">
      <c r="A6063" t="s">
        <v>7351</v>
      </c>
      <c r="B6063" t="s">
        <v>8188</v>
      </c>
      <c r="C6063" s="1">
        <v>45656</v>
      </c>
    </row>
    <row r="6064" spans="1:3" x14ac:dyDescent="0.25">
      <c r="A6064" t="s">
        <v>7352</v>
      </c>
      <c r="B6064" t="s">
        <v>8188</v>
      </c>
      <c r="C6064" s="1">
        <v>45667</v>
      </c>
    </row>
    <row r="6065" spans="1:3" x14ac:dyDescent="0.25">
      <c r="A6065" t="s">
        <v>7353</v>
      </c>
      <c r="B6065" t="s">
        <v>8188</v>
      </c>
      <c r="C6065" s="1">
        <v>45659</v>
      </c>
    </row>
    <row r="6066" spans="1:3" x14ac:dyDescent="0.25">
      <c r="A6066" t="s">
        <v>7354</v>
      </c>
      <c r="B6066" t="s">
        <v>8188</v>
      </c>
      <c r="C6066" s="1">
        <v>45692</v>
      </c>
    </row>
    <row r="6067" spans="1:3" x14ac:dyDescent="0.25">
      <c r="A6067" t="s">
        <v>7355</v>
      </c>
      <c r="B6067" t="s">
        <v>8188</v>
      </c>
      <c r="C6067" s="1">
        <v>45666</v>
      </c>
    </row>
    <row r="6068" spans="1:3" x14ac:dyDescent="0.25">
      <c r="A6068" t="s">
        <v>7356</v>
      </c>
      <c r="B6068" t="s">
        <v>8188</v>
      </c>
      <c r="C6068" s="1">
        <v>45632</v>
      </c>
    </row>
    <row r="6069" spans="1:3" x14ac:dyDescent="0.25">
      <c r="A6069" t="s">
        <v>7357</v>
      </c>
      <c r="B6069" t="s">
        <v>8188</v>
      </c>
      <c r="C6069" s="1">
        <v>45692</v>
      </c>
    </row>
    <row r="6070" spans="1:3" x14ac:dyDescent="0.25">
      <c r="A6070" t="s">
        <v>7358</v>
      </c>
      <c r="B6070" t="s">
        <v>39</v>
      </c>
      <c r="C6070" s="1"/>
    </row>
    <row r="6071" spans="1:3" x14ac:dyDescent="0.25">
      <c r="A6071" t="s">
        <v>7359</v>
      </c>
      <c r="B6071" t="s">
        <v>39</v>
      </c>
      <c r="C6071" s="1">
        <v>45737</v>
      </c>
    </row>
    <row r="6072" spans="1:3" x14ac:dyDescent="0.25">
      <c r="A6072" t="s">
        <v>7360</v>
      </c>
      <c r="B6072" t="s">
        <v>8188</v>
      </c>
      <c r="C6072" s="1">
        <v>45692</v>
      </c>
    </row>
    <row r="6073" spans="1:3" x14ac:dyDescent="0.25">
      <c r="A6073" t="s">
        <v>7361</v>
      </c>
      <c r="B6073" t="s">
        <v>8188</v>
      </c>
      <c r="C6073" s="1">
        <v>45678</v>
      </c>
    </row>
    <row r="6074" spans="1:3" x14ac:dyDescent="0.25">
      <c r="A6074" t="s">
        <v>7362</v>
      </c>
      <c r="B6074" t="s">
        <v>8188</v>
      </c>
      <c r="C6074" s="1">
        <v>45677</v>
      </c>
    </row>
    <row r="6075" spans="1:3" x14ac:dyDescent="0.25">
      <c r="A6075" t="s">
        <v>7363</v>
      </c>
      <c r="B6075" t="s">
        <v>8188</v>
      </c>
      <c r="C6075" s="1">
        <v>45656</v>
      </c>
    </row>
    <row r="6076" spans="1:3" x14ac:dyDescent="0.25">
      <c r="A6076" t="s">
        <v>7364</v>
      </c>
      <c r="B6076" t="s">
        <v>8188</v>
      </c>
      <c r="C6076" s="1">
        <v>45778</v>
      </c>
    </row>
    <row r="6077" spans="1:3" x14ac:dyDescent="0.25">
      <c r="A6077" t="s">
        <v>7365</v>
      </c>
      <c r="B6077" t="s">
        <v>8188</v>
      </c>
      <c r="C6077" s="1">
        <v>45631</v>
      </c>
    </row>
    <row r="6078" spans="1:3" x14ac:dyDescent="0.25">
      <c r="A6078" t="s">
        <v>7366</v>
      </c>
      <c r="B6078" t="s">
        <v>8188</v>
      </c>
      <c r="C6078" s="1">
        <v>45666</v>
      </c>
    </row>
    <row r="6079" spans="1:3" x14ac:dyDescent="0.25">
      <c r="A6079" t="s">
        <v>7367</v>
      </c>
      <c r="B6079" t="s">
        <v>8188</v>
      </c>
      <c r="C6079" s="1">
        <v>45666</v>
      </c>
    </row>
    <row r="6080" spans="1:3" x14ac:dyDescent="0.25">
      <c r="A6080" t="s">
        <v>7368</v>
      </c>
      <c r="B6080" t="s">
        <v>8188</v>
      </c>
      <c r="C6080" s="1">
        <v>45666</v>
      </c>
    </row>
    <row r="6081" spans="1:3" x14ac:dyDescent="0.25">
      <c r="A6081" t="s">
        <v>7369</v>
      </c>
      <c r="B6081" t="s">
        <v>8188</v>
      </c>
      <c r="C6081" s="1">
        <v>45692</v>
      </c>
    </row>
    <row r="6082" spans="1:3" x14ac:dyDescent="0.25">
      <c r="A6082" t="s">
        <v>7370</v>
      </c>
      <c r="B6082" t="s">
        <v>8188</v>
      </c>
      <c r="C6082" s="1">
        <v>45652</v>
      </c>
    </row>
    <row r="6083" spans="1:3" x14ac:dyDescent="0.25">
      <c r="A6083" t="s">
        <v>7371</v>
      </c>
      <c r="B6083" t="s">
        <v>39</v>
      </c>
      <c r="C6083" s="1">
        <v>45677</v>
      </c>
    </row>
    <row r="6084" spans="1:3" x14ac:dyDescent="0.25">
      <c r="A6084" t="s">
        <v>7372</v>
      </c>
      <c r="B6084" t="s">
        <v>8188</v>
      </c>
      <c r="C6084" s="1">
        <v>45652</v>
      </c>
    </row>
    <row r="6085" spans="1:3" x14ac:dyDescent="0.25">
      <c r="A6085" t="s">
        <v>7373</v>
      </c>
      <c r="B6085" t="s">
        <v>8188</v>
      </c>
      <c r="C6085" s="1">
        <v>45667</v>
      </c>
    </row>
    <row r="6086" spans="1:3" x14ac:dyDescent="0.25">
      <c r="A6086" t="s">
        <v>7374</v>
      </c>
      <c r="B6086" t="s">
        <v>8188</v>
      </c>
      <c r="C6086" s="1">
        <v>45692</v>
      </c>
    </row>
    <row r="6087" spans="1:3" x14ac:dyDescent="0.25">
      <c r="A6087" t="s">
        <v>7375</v>
      </c>
      <c r="B6087" t="s">
        <v>8188</v>
      </c>
      <c r="C6087" s="1">
        <v>45817</v>
      </c>
    </row>
    <row r="6088" spans="1:3" x14ac:dyDescent="0.25">
      <c r="A6088" t="s">
        <v>7376</v>
      </c>
      <c r="B6088" t="s">
        <v>8188</v>
      </c>
      <c r="C6088" s="1">
        <v>45684</v>
      </c>
    </row>
    <row r="6089" spans="1:3" x14ac:dyDescent="0.25">
      <c r="A6089" t="s">
        <v>7377</v>
      </c>
      <c r="B6089" t="s">
        <v>8188</v>
      </c>
      <c r="C6089" s="1">
        <v>45666</v>
      </c>
    </row>
    <row r="6090" spans="1:3" x14ac:dyDescent="0.25">
      <c r="A6090" t="s">
        <v>7378</v>
      </c>
      <c r="B6090" t="s">
        <v>8188</v>
      </c>
      <c r="C6090" s="1">
        <v>45668</v>
      </c>
    </row>
    <row r="6091" spans="1:3" x14ac:dyDescent="0.25">
      <c r="A6091" t="s">
        <v>7379</v>
      </c>
      <c r="B6091" t="s">
        <v>8188</v>
      </c>
      <c r="C6091" s="1">
        <v>45692</v>
      </c>
    </row>
    <row r="6092" spans="1:3" x14ac:dyDescent="0.25">
      <c r="A6092" t="s">
        <v>7380</v>
      </c>
      <c r="B6092" t="s">
        <v>8188</v>
      </c>
      <c r="C6092" s="1">
        <v>45737</v>
      </c>
    </row>
    <row r="6093" spans="1:3" x14ac:dyDescent="0.25">
      <c r="A6093" t="s">
        <v>7381</v>
      </c>
      <c r="B6093" t="s">
        <v>8188</v>
      </c>
      <c r="C6093" s="1">
        <v>45685</v>
      </c>
    </row>
    <row r="6094" spans="1:3" x14ac:dyDescent="0.25">
      <c r="A6094" t="s">
        <v>7382</v>
      </c>
      <c r="B6094" t="s">
        <v>8188</v>
      </c>
      <c r="C6094" s="1">
        <v>45692</v>
      </c>
    </row>
    <row r="6095" spans="1:3" x14ac:dyDescent="0.25">
      <c r="A6095" t="s">
        <v>7383</v>
      </c>
      <c r="B6095" t="s">
        <v>8188</v>
      </c>
      <c r="C6095" s="1">
        <v>45652</v>
      </c>
    </row>
    <row r="6096" spans="1:3" x14ac:dyDescent="0.25">
      <c r="A6096" t="s">
        <v>7384</v>
      </c>
      <c r="B6096" t="s">
        <v>8188</v>
      </c>
      <c r="C6096" s="1">
        <v>45653</v>
      </c>
    </row>
    <row r="6097" spans="1:3" x14ac:dyDescent="0.25">
      <c r="A6097" t="s">
        <v>7385</v>
      </c>
      <c r="B6097" t="s">
        <v>8188</v>
      </c>
      <c r="C6097" s="1">
        <v>45647</v>
      </c>
    </row>
    <row r="6098" spans="1:3" x14ac:dyDescent="0.25">
      <c r="A6098" t="s">
        <v>7386</v>
      </c>
      <c r="B6098" t="s">
        <v>8188</v>
      </c>
      <c r="C6098" s="1">
        <v>45685</v>
      </c>
    </row>
    <row r="6099" spans="1:3" x14ac:dyDescent="0.25">
      <c r="A6099" t="s">
        <v>7387</v>
      </c>
      <c r="B6099" t="s">
        <v>8188</v>
      </c>
      <c r="C6099" s="1">
        <v>45677</v>
      </c>
    </row>
    <row r="6100" spans="1:3" x14ac:dyDescent="0.25">
      <c r="A6100" t="s">
        <v>7388</v>
      </c>
      <c r="B6100" t="s">
        <v>8188</v>
      </c>
      <c r="C6100" s="1">
        <v>45676</v>
      </c>
    </row>
    <row r="6101" spans="1:3" x14ac:dyDescent="0.25">
      <c r="A6101" t="s">
        <v>7388</v>
      </c>
      <c r="B6101" t="s">
        <v>8188</v>
      </c>
      <c r="C6101" s="1">
        <v>45676</v>
      </c>
    </row>
    <row r="6102" spans="1:3" x14ac:dyDescent="0.25">
      <c r="A6102" t="s">
        <v>7389</v>
      </c>
      <c r="B6102" t="s">
        <v>8188</v>
      </c>
      <c r="C6102" s="1">
        <v>45713</v>
      </c>
    </row>
    <row r="6103" spans="1:3" x14ac:dyDescent="0.25">
      <c r="A6103" t="s">
        <v>7390</v>
      </c>
      <c r="B6103" t="s">
        <v>8188</v>
      </c>
      <c r="C6103" s="1">
        <v>45667</v>
      </c>
    </row>
    <row r="6104" spans="1:3" x14ac:dyDescent="0.25">
      <c r="A6104" t="s">
        <v>7391</v>
      </c>
      <c r="B6104" t="s">
        <v>39</v>
      </c>
      <c r="C6104" s="1"/>
    </row>
    <row r="6105" spans="1:3" x14ac:dyDescent="0.25">
      <c r="A6105" t="s">
        <v>7392</v>
      </c>
      <c r="B6105" t="s">
        <v>8188</v>
      </c>
      <c r="C6105" s="1">
        <v>45685</v>
      </c>
    </row>
    <row r="6106" spans="1:3" x14ac:dyDescent="0.25">
      <c r="A6106" t="s">
        <v>7393</v>
      </c>
      <c r="B6106" t="s">
        <v>8188</v>
      </c>
      <c r="C6106" s="1">
        <v>45661</v>
      </c>
    </row>
    <row r="6107" spans="1:3" x14ac:dyDescent="0.25">
      <c r="A6107" t="s">
        <v>7393</v>
      </c>
      <c r="B6107" t="s">
        <v>8188</v>
      </c>
      <c r="C6107" s="1">
        <v>45661</v>
      </c>
    </row>
    <row r="6108" spans="1:3" x14ac:dyDescent="0.25">
      <c r="A6108" t="s">
        <v>7394</v>
      </c>
      <c r="B6108" t="s">
        <v>8188</v>
      </c>
      <c r="C6108" s="1">
        <v>45653</v>
      </c>
    </row>
    <row r="6109" spans="1:3" x14ac:dyDescent="0.25">
      <c r="A6109" t="s">
        <v>7395</v>
      </c>
      <c r="B6109" t="s">
        <v>8188</v>
      </c>
      <c r="C6109" s="1">
        <v>45653</v>
      </c>
    </row>
    <row r="6110" spans="1:3" x14ac:dyDescent="0.25">
      <c r="A6110" t="s">
        <v>7396</v>
      </c>
      <c r="B6110" t="s">
        <v>8188</v>
      </c>
      <c r="C6110" s="1">
        <v>45650</v>
      </c>
    </row>
    <row r="6111" spans="1:3" x14ac:dyDescent="0.25">
      <c r="A6111" t="s">
        <v>7397</v>
      </c>
      <c r="B6111" t="s">
        <v>8188</v>
      </c>
      <c r="C6111" s="1">
        <v>45685</v>
      </c>
    </row>
    <row r="6112" spans="1:3" x14ac:dyDescent="0.25">
      <c r="A6112" t="s">
        <v>7398</v>
      </c>
      <c r="B6112" t="s">
        <v>8188</v>
      </c>
      <c r="C6112" s="1">
        <v>45654</v>
      </c>
    </row>
    <row r="6113" spans="1:3" x14ac:dyDescent="0.25">
      <c r="A6113" t="s">
        <v>7399</v>
      </c>
      <c r="B6113" t="s">
        <v>8188</v>
      </c>
      <c r="C6113" s="1">
        <v>45654</v>
      </c>
    </row>
    <row r="6114" spans="1:3" x14ac:dyDescent="0.25">
      <c r="A6114" t="s">
        <v>7400</v>
      </c>
      <c r="B6114" t="s">
        <v>8188</v>
      </c>
      <c r="C6114" s="1">
        <v>45654</v>
      </c>
    </row>
    <row r="6115" spans="1:3" x14ac:dyDescent="0.25">
      <c r="A6115" t="s">
        <v>7401</v>
      </c>
      <c r="B6115" t="s">
        <v>39</v>
      </c>
      <c r="C6115" s="1">
        <v>45668</v>
      </c>
    </row>
    <row r="6116" spans="1:3" x14ac:dyDescent="0.25">
      <c r="A6116" t="s">
        <v>7402</v>
      </c>
      <c r="B6116" t="s">
        <v>8188</v>
      </c>
      <c r="C6116" s="1">
        <v>45666</v>
      </c>
    </row>
    <row r="6117" spans="1:3" x14ac:dyDescent="0.25">
      <c r="A6117" t="s">
        <v>7403</v>
      </c>
      <c r="B6117" t="s">
        <v>8188</v>
      </c>
      <c r="C6117" s="1">
        <v>45685</v>
      </c>
    </row>
    <row r="6118" spans="1:3" x14ac:dyDescent="0.25">
      <c r="A6118" t="s">
        <v>7404</v>
      </c>
      <c r="B6118" t="s">
        <v>8188</v>
      </c>
      <c r="C6118" s="1">
        <v>45709</v>
      </c>
    </row>
    <row r="6119" spans="1:3" x14ac:dyDescent="0.25">
      <c r="A6119" t="s">
        <v>7405</v>
      </c>
      <c r="B6119" t="s">
        <v>8188</v>
      </c>
      <c r="C6119" s="1">
        <v>45752</v>
      </c>
    </row>
    <row r="6120" spans="1:3" x14ac:dyDescent="0.25">
      <c r="A6120" t="s">
        <v>7406</v>
      </c>
      <c r="B6120" t="s">
        <v>8188</v>
      </c>
      <c r="C6120" s="1">
        <v>45699</v>
      </c>
    </row>
    <row r="6121" spans="1:3" x14ac:dyDescent="0.25">
      <c r="A6121" t="s">
        <v>7407</v>
      </c>
      <c r="B6121" t="s">
        <v>8188</v>
      </c>
      <c r="C6121" s="1">
        <v>45650</v>
      </c>
    </row>
    <row r="6122" spans="1:3" x14ac:dyDescent="0.25">
      <c r="A6122" t="s">
        <v>7408</v>
      </c>
      <c r="B6122" t="s">
        <v>8188</v>
      </c>
      <c r="C6122" s="1">
        <v>45887</v>
      </c>
    </row>
    <row r="6123" spans="1:3" x14ac:dyDescent="0.25">
      <c r="A6123" t="s">
        <v>7409</v>
      </c>
      <c r="B6123" t="s">
        <v>8188</v>
      </c>
      <c r="C6123" s="1">
        <v>45652</v>
      </c>
    </row>
    <row r="6124" spans="1:3" x14ac:dyDescent="0.25">
      <c r="A6124" t="s">
        <v>7410</v>
      </c>
      <c r="B6124" t="s">
        <v>8188</v>
      </c>
      <c r="C6124" s="1">
        <v>45713</v>
      </c>
    </row>
    <row r="6125" spans="1:3" x14ac:dyDescent="0.25">
      <c r="A6125" t="s">
        <v>7411</v>
      </c>
      <c r="B6125" t="s">
        <v>8188</v>
      </c>
      <c r="C6125" s="1">
        <v>45715</v>
      </c>
    </row>
    <row r="6126" spans="1:3" x14ac:dyDescent="0.25">
      <c r="A6126" t="s">
        <v>7412</v>
      </c>
      <c r="B6126" t="s">
        <v>39</v>
      </c>
      <c r="C6126" s="1"/>
    </row>
    <row r="6127" spans="1:3" x14ac:dyDescent="0.25">
      <c r="A6127" t="s">
        <v>7413</v>
      </c>
      <c r="B6127" t="s">
        <v>39</v>
      </c>
      <c r="C6127" s="1"/>
    </row>
    <row r="6128" spans="1:3" x14ac:dyDescent="0.25">
      <c r="A6128" t="s">
        <v>7414</v>
      </c>
      <c r="B6128" t="s">
        <v>39</v>
      </c>
      <c r="C6128" s="1"/>
    </row>
    <row r="6129" spans="1:3" x14ac:dyDescent="0.25">
      <c r="A6129" t="s">
        <v>7415</v>
      </c>
      <c r="B6129" t="s">
        <v>39</v>
      </c>
      <c r="C6129" s="1"/>
    </row>
    <row r="6130" spans="1:3" x14ac:dyDescent="0.25">
      <c r="A6130" t="s">
        <v>7416</v>
      </c>
      <c r="B6130" t="s">
        <v>8188</v>
      </c>
      <c r="C6130" s="1">
        <v>45666</v>
      </c>
    </row>
    <row r="6131" spans="1:3" x14ac:dyDescent="0.25">
      <c r="A6131" t="s">
        <v>7417</v>
      </c>
      <c r="B6131" t="s">
        <v>39</v>
      </c>
      <c r="C6131" s="1">
        <v>45668</v>
      </c>
    </row>
    <row r="6132" spans="1:3" x14ac:dyDescent="0.25">
      <c r="A6132" t="s">
        <v>7418</v>
      </c>
      <c r="B6132" t="s">
        <v>8188</v>
      </c>
      <c r="C6132" s="1">
        <v>45713</v>
      </c>
    </row>
    <row r="6133" spans="1:3" x14ac:dyDescent="0.25">
      <c r="A6133" t="s">
        <v>7419</v>
      </c>
      <c r="B6133" t="s">
        <v>8188</v>
      </c>
      <c r="C6133" s="1">
        <v>45636</v>
      </c>
    </row>
    <row r="6134" spans="1:3" x14ac:dyDescent="0.25">
      <c r="A6134" t="s">
        <v>7420</v>
      </c>
      <c r="B6134" t="s">
        <v>8188</v>
      </c>
      <c r="C6134" s="1">
        <v>45669</v>
      </c>
    </row>
    <row r="6135" spans="1:3" x14ac:dyDescent="0.25">
      <c r="A6135" t="s">
        <v>7421</v>
      </c>
      <c r="B6135" t="s">
        <v>8188</v>
      </c>
      <c r="C6135" s="1">
        <v>45834</v>
      </c>
    </row>
    <row r="6136" spans="1:3" x14ac:dyDescent="0.25">
      <c r="A6136" t="s">
        <v>7421</v>
      </c>
      <c r="B6136" t="s">
        <v>8188</v>
      </c>
      <c r="C6136" s="1">
        <v>45834</v>
      </c>
    </row>
    <row r="6137" spans="1:3" x14ac:dyDescent="0.25">
      <c r="A6137" t="s">
        <v>7422</v>
      </c>
      <c r="B6137" t="s">
        <v>8188</v>
      </c>
      <c r="C6137" s="1">
        <v>45699</v>
      </c>
    </row>
    <row r="6138" spans="1:3" x14ac:dyDescent="0.25">
      <c r="A6138" t="s">
        <v>7423</v>
      </c>
      <c r="B6138" t="s">
        <v>8188</v>
      </c>
      <c r="C6138" s="1">
        <v>45666</v>
      </c>
    </row>
    <row r="6139" spans="1:3" x14ac:dyDescent="0.25">
      <c r="A6139" t="s">
        <v>7424</v>
      </c>
      <c r="B6139" t="s">
        <v>8188</v>
      </c>
      <c r="C6139" s="1">
        <v>45685</v>
      </c>
    </row>
    <row r="6140" spans="1:3" x14ac:dyDescent="0.25">
      <c r="A6140" t="s">
        <v>7425</v>
      </c>
      <c r="B6140" t="s">
        <v>8188</v>
      </c>
      <c r="C6140" s="1">
        <v>45765</v>
      </c>
    </row>
    <row r="6141" spans="1:3" x14ac:dyDescent="0.25">
      <c r="A6141" t="s">
        <v>7425</v>
      </c>
      <c r="B6141" t="s">
        <v>8188</v>
      </c>
      <c r="C6141" s="1">
        <v>45828</v>
      </c>
    </row>
    <row r="6142" spans="1:3" x14ac:dyDescent="0.25">
      <c r="A6142" t="s">
        <v>7426</v>
      </c>
      <c r="B6142" t="s">
        <v>8188</v>
      </c>
      <c r="C6142" s="1">
        <v>45666</v>
      </c>
    </row>
    <row r="6143" spans="1:3" x14ac:dyDescent="0.25">
      <c r="A6143" t="s">
        <v>7427</v>
      </c>
      <c r="B6143" t="s">
        <v>8188</v>
      </c>
      <c r="C6143" s="1">
        <v>45666</v>
      </c>
    </row>
    <row r="6144" spans="1:3" x14ac:dyDescent="0.25">
      <c r="A6144" t="s">
        <v>7428</v>
      </c>
      <c r="B6144" t="s">
        <v>8188</v>
      </c>
      <c r="C6144" s="1">
        <v>45666</v>
      </c>
    </row>
    <row r="6145" spans="1:3" x14ac:dyDescent="0.25">
      <c r="A6145" t="s">
        <v>7429</v>
      </c>
      <c r="B6145" t="s">
        <v>8188</v>
      </c>
      <c r="C6145" s="1">
        <v>45666</v>
      </c>
    </row>
    <row r="6146" spans="1:3" x14ac:dyDescent="0.25">
      <c r="A6146" t="s">
        <v>7430</v>
      </c>
      <c r="B6146" t="s">
        <v>8188</v>
      </c>
      <c r="C6146" s="1">
        <v>45707</v>
      </c>
    </row>
    <row r="6147" spans="1:3" x14ac:dyDescent="0.25">
      <c r="A6147" t="s">
        <v>7431</v>
      </c>
      <c r="B6147" t="s">
        <v>8188</v>
      </c>
      <c r="C6147" s="1">
        <v>45670</v>
      </c>
    </row>
    <row r="6148" spans="1:3" x14ac:dyDescent="0.25">
      <c r="A6148" t="s">
        <v>7432</v>
      </c>
      <c r="B6148" t="s">
        <v>8188</v>
      </c>
      <c r="C6148" s="1">
        <v>45667</v>
      </c>
    </row>
    <row r="6149" spans="1:3" x14ac:dyDescent="0.25">
      <c r="A6149" t="s">
        <v>7433</v>
      </c>
      <c r="B6149" t="s">
        <v>39</v>
      </c>
      <c r="C6149" s="1"/>
    </row>
    <row r="6150" spans="1:3" x14ac:dyDescent="0.25">
      <c r="A6150" t="s">
        <v>7434</v>
      </c>
      <c r="B6150" t="s">
        <v>8188</v>
      </c>
      <c r="C6150" s="1">
        <v>45666</v>
      </c>
    </row>
    <row r="6151" spans="1:3" x14ac:dyDescent="0.25">
      <c r="A6151" t="s">
        <v>7435</v>
      </c>
      <c r="B6151" t="s">
        <v>8188</v>
      </c>
      <c r="C6151" s="1">
        <v>45673</v>
      </c>
    </row>
    <row r="6152" spans="1:3" x14ac:dyDescent="0.25">
      <c r="A6152" t="s">
        <v>7436</v>
      </c>
      <c r="B6152" t="s">
        <v>8188</v>
      </c>
      <c r="C6152" s="1">
        <v>45653</v>
      </c>
    </row>
    <row r="6153" spans="1:3" x14ac:dyDescent="0.25">
      <c r="A6153" t="s">
        <v>7437</v>
      </c>
      <c r="B6153" t="s">
        <v>8188</v>
      </c>
      <c r="C6153" s="1">
        <v>45654</v>
      </c>
    </row>
    <row r="6154" spans="1:3" x14ac:dyDescent="0.25">
      <c r="A6154" t="s">
        <v>7438</v>
      </c>
      <c r="B6154" t="s">
        <v>8188</v>
      </c>
      <c r="C6154" s="1">
        <v>45666</v>
      </c>
    </row>
    <row r="6155" spans="1:3" x14ac:dyDescent="0.25">
      <c r="A6155" t="s">
        <v>7439</v>
      </c>
      <c r="B6155" t="s">
        <v>8188</v>
      </c>
      <c r="C6155" s="1">
        <v>45654</v>
      </c>
    </row>
    <row r="6156" spans="1:3" x14ac:dyDescent="0.25">
      <c r="A6156" t="s">
        <v>7440</v>
      </c>
      <c r="B6156" t="s">
        <v>8188</v>
      </c>
      <c r="C6156" s="1">
        <v>45654</v>
      </c>
    </row>
    <row r="6157" spans="1:3" x14ac:dyDescent="0.25">
      <c r="A6157" t="s">
        <v>7441</v>
      </c>
      <c r="B6157" t="s">
        <v>8188</v>
      </c>
      <c r="C6157" s="1">
        <v>45643</v>
      </c>
    </row>
    <row r="6158" spans="1:3" x14ac:dyDescent="0.25">
      <c r="A6158" t="s">
        <v>7442</v>
      </c>
      <c r="B6158" t="s">
        <v>8188</v>
      </c>
      <c r="C6158" s="1">
        <v>45654</v>
      </c>
    </row>
    <row r="6159" spans="1:3" x14ac:dyDescent="0.25">
      <c r="A6159" t="s">
        <v>7443</v>
      </c>
      <c r="B6159" t="s">
        <v>8188</v>
      </c>
      <c r="C6159" s="1">
        <v>45667</v>
      </c>
    </row>
    <row r="6160" spans="1:3" x14ac:dyDescent="0.25">
      <c r="A6160" t="s">
        <v>7444</v>
      </c>
      <c r="B6160" t="s">
        <v>8188</v>
      </c>
      <c r="C6160" s="1">
        <v>45811</v>
      </c>
    </row>
    <row r="6161" spans="1:3" x14ac:dyDescent="0.25">
      <c r="A6161" t="s">
        <v>7445</v>
      </c>
      <c r="B6161" t="s">
        <v>8188</v>
      </c>
      <c r="C6161" s="1">
        <v>45654</v>
      </c>
    </row>
    <row r="6162" spans="1:3" x14ac:dyDescent="0.25">
      <c r="A6162" t="s">
        <v>7446</v>
      </c>
      <c r="B6162" t="s">
        <v>8188</v>
      </c>
      <c r="C6162" s="1">
        <v>45666</v>
      </c>
    </row>
    <row r="6163" spans="1:3" x14ac:dyDescent="0.25">
      <c r="A6163" t="s">
        <v>7447</v>
      </c>
      <c r="B6163" t="s">
        <v>8188</v>
      </c>
      <c r="C6163" s="1">
        <v>45673</v>
      </c>
    </row>
    <row r="6164" spans="1:3" x14ac:dyDescent="0.25">
      <c r="A6164" t="s">
        <v>7448</v>
      </c>
      <c r="B6164" t="s">
        <v>8188</v>
      </c>
      <c r="C6164" s="1">
        <v>45666</v>
      </c>
    </row>
    <row r="6165" spans="1:3" x14ac:dyDescent="0.25">
      <c r="A6165" t="s">
        <v>7449</v>
      </c>
      <c r="B6165" t="s">
        <v>8188</v>
      </c>
      <c r="C6165" s="1">
        <v>45818</v>
      </c>
    </row>
    <row r="6166" spans="1:3" x14ac:dyDescent="0.25">
      <c r="A6166" t="s">
        <v>7450</v>
      </c>
      <c r="B6166" t="s">
        <v>8188</v>
      </c>
      <c r="C6166" s="1">
        <v>45737</v>
      </c>
    </row>
    <row r="6167" spans="1:3" x14ac:dyDescent="0.25">
      <c r="A6167" t="s">
        <v>7451</v>
      </c>
      <c r="B6167" t="s">
        <v>8188</v>
      </c>
      <c r="C6167" s="1">
        <v>45742</v>
      </c>
    </row>
    <row r="6168" spans="1:3" x14ac:dyDescent="0.25">
      <c r="A6168" t="s">
        <v>7452</v>
      </c>
      <c r="B6168" t="s">
        <v>8188</v>
      </c>
      <c r="C6168" s="1">
        <v>45685</v>
      </c>
    </row>
    <row r="6169" spans="1:3" x14ac:dyDescent="0.25">
      <c r="A6169" t="s">
        <v>7453</v>
      </c>
      <c r="B6169" t="s">
        <v>8188</v>
      </c>
      <c r="C6169" s="1">
        <v>45737</v>
      </c>
    </row>
    <row r="6170" spans="1:3" x14ac:dyDescent="0.25">
      <c r="A6170" t="s">
        <v>7454</v>
      </c>
      <c r="B6170" t="s">
        <v>8188</v>
      </c>
      <c r="C6170" s="1">
        <v>45657</v>
      </c>
    </row>
    <row r="6171" spans="1:3" x14ac:dyDescent="0.25">
      <c r="A6171" t="s">
        <v>7455</v>
      </c>
      <c r="B6171" t="s">
        <v>8188</v>
      </c>
      <c r="C6171" s="1">
        <v>45673</v>
      </c>
    </row>
    <row r="6172" spans="1:3" x14ac:dyDescent="0.25">
      <c r="A6172" t="s">
        <v>7456</v>
      </c>
      <c r="B6172" t="s">
        <v>8188</v>
      </c>
      <c r="C6172" s="1">
        <v>45665</v>
      </c>
    </row>
    <row r="6173" spans="1:3" x14ac:dyDescent="0.25">
      <c r="A6173" t="s">
        <v>7457</v>
      </c>
      <c r="B6173" t="s">
        <v>8188</v>
      </c>
      <c r="C6173" s="1">
        <v>45656</v>
      </c>
    </row>
    <row r="6174" spans="1:3" x14ac:dyDescent="0.25">
      <c r="A6174" t="s">
        <v>7458</v>
      </c>
      <c r="B6174" t="s">
        <v>8188</v>
      </c>
      <c r="C6174" s="1">
        <v>45650</v>
      </c>
    </row>
    <row r="6175" spans="1:3" x14ac:dyDescent="0.25">
      <c r="A6175" t="s">
        <v>7459</v>
      </c>
      <c r="B6175" t="s">
        <v>8188</v>
      </c>
      <c r="C6175" s="1">
        <v>45684</v>
      </c>
    </row>
    <row r="6176" spans="1:3" x14ac:dyDescent="0.25">
      <c r="A6176" t="s">
        <v>7460</v>
      </c>
      <c r="B6176" t="s">
        <v>39</v>
      </c>
      <c r="C6176" s="1">
        <v>45686</v>
      </c>
    </row>
    <row r="6177" spans="1:3" x14ac:dyDescent="0.25">
      <c r="A6177" t="s">
        <v>7461</v>
      </c>
      <c r="B6177" t="s">
        <v>8188</v>
      </c>
      <c r="C6177" s="1">
        <v>45656</v>
      </c>
    </row>
    <row r="6178" spans="1:3" x14ac:dyDescent="0.25">
      <c r="A6178" t="s">
        <v>7462</v>
      </c>
      <c r="B6178" t="s">
        <v>8188</v>
      </c>
      <c r="C6178" s="1">
        <v>45660</v>
      </c>
    </row>
    <row r="6179" spans="1:3" x14ac:dyDescent="0.25">
      <c r="A6179" t="s">
        <v>7463</v>
      </c>
      <c r="B6179" t="s">
        <v>8188</v>
      </c>
      <c r="C6179" s="1">
        <v>45853</v>
      </c>
    </row>
    <row r="6180" spans="1:3" x14ac:dyDescent="0.25">
      <c r="A6180" t="s">
        <v>7464</v>
      </c>
      <c r="B6180" t="s">
        <v>8188</v>
      </c>
      <c r="C6180" s="1">
        <v>45665</v>
      </c>
    </row>
    <row r="6181" spans="1:3" x14ac:dyDescent="0.25">
      <c r="A6181" t="s">
        <v>7465</v>
      </c>
      <c r="B6181" t="s">
        <v>8188</v>
      </c>
      <c r="C6181" s="1">
        <v>45642</v>
      </c>
    </row>
    <row r="6182" spans="1:3" x14ac:dyDescent="0.25">
      <c r="A6182" t="s">
        <v>7466</v>
      </c>
      <c r="B6182" t="s">
        <v>8188</v>
      </c>
      <c r="C6182" s="1">
        <v>45678</v>
      </c>
    </row>
    <row r="6183" spans="1:3" x14ac:dyDescent="0.25">
      <c r="A6183" t="s">
        <v>7467</v>
      </c>
      <c r="B6183" t="s">
        <v>8188</v>
      </c>
      <c r="C6183" s="1">
        <v>45666</v>
      </c>
    </row>
    <row r="6184" spans="1:3" x14ac:dyDescent="0.25">
      <c r="A6184" t="s">
        <v>7468</v>
      </c>
      <c r="B6184" t="s">
        <v>8188</v>
      </c>
      <c r="C6184" s="1">
        <v>45666</v>
      </c>
    </row>
    <row r="6185" spans="1:3" x14ac:dyDescent="0.25">
      <c r="A6185" t="s">
        <v>7469</v>
      </c>
      <c r="B6185" t="s">
        <v>8188</v>
      </c>
      <c r="C6185" s="1">
        <v>45752</v>
      </c>
    </row>
    <row r="6186" spans="1:3" x14ac:dyDescent="0.25">
      <c r="A6186" t="s">
        <v>7469</v>
      </c>
      <c r="B6186" t="s">
        <v>8188</v>
      </c>
      <c r="C6186" s="1">
        <v>45757</v>
      </c>
    </row>
    <row r="6187" spans="1:3" x14ac:dyDescent="0.25">
      <c r="A6187" t="s">
        <v>7469</v>
      </c>
      <c r="B6187" t="s">
        <v>8188</v>
      </c>
      <c r="C6187" s="1">
        <v>45653</v>
      </c>
    </row>
    <row r="6188" spans="1:3" x14ac:dyDescent="0.25">
      <c r="A6188" t="s">
        <v>7470</v>
      </c>
      <c r="B6188" t="s">
        <v>8188</v>
      </c>
      <c r="C6188" s="1">
        <v>45666</v>
      </c>
    </row>
    <row r="6189" spans="1:3" x14ac:dyDescent="0.25">
      <c r="A6189" t="s">
        <v>7471</v>
      </c>
      <c r="B6189" t="s">
        <v>8188</v>
      </c>
      <c r="C6189" s="1">
        <v>45678</v>
      </c>
    </row>
    <row r="6190" spans="1:3" x14ac:dyDescent="0.25">
      <c r="A6190" t="s">
        <v>7472</v>
      </c>
      <c r="B6190" t="s">
        <v>8188</v>
      </c>
      <c r="C6190" s="1">
        <v>45659</v>
      </c>
    </row>
    <row r="6191" spans="1:3" x14ac:dyDescent="0.25">
      <c r="A6191" t="s">
        <v>7473</v>
      </c>
      <c r="B6191" t="s">
        <v>8188</v>
      </c>
      <c r="C6191" s="1">
        <v>45666</v>
      </c>
    </row>
    <row r="6192" spans="1:3" x14ac:dyDescent="0.25">
      <c r="A6192" t="s">
        <v>7474</v>
      </c>
      <c r="B6192" t="s">
        <v>8188</v>
      </c>
      <c r="C6192" s="1">
        <v>45737</v>
      </c>
    </row>
    <row r="6193" spans="1:3" x14ac:dyDescent="0.25">
      <c r="A6193" t="s">
        <v>7475</v>
      </c>
      <c r="B6193" t="s">
        <v>8188</v>
      </c>
      <c r="C6193" s="1">
        <v>45694</v>
      </c>
    </row>
    <row r="6194" spans="1:3" x14ac:dyDescent="0.25">
      <c r="A6194" t="s">
        <v>7476</v>
      </c>
      <c r="B6194" t="s">
        <v>8188</v>
      </c>
      <c r="C6194" s="1">
        <v>45737</v>
      </c>
    </row>
    <row r="6195" spans="1:3" x14ac:dyDescent="0.25">
      <c r="A6195" t="s">
        <v>7477</v>
      </c>
      <c r="B6195" t="s">
        <v>8188</v>
      </c>
      <c r="C6195" s="1">
        <v>45849</v>
      </c>
    </row>
    <row r="6196" spans="1:3" x14ac:dyDescent="0.25">
      <c r="A6196" t="s">
        <v>7478</v>
      </c>
      <c r="B6196" t="s">
        <v>8188</v>
      </c>
      <c r="C6196" s="1">
        <v>45682</v>
      </c>
    </row>
    <row r="6197" spans="1:3" x14ac:dyDescent="0.25">
      <c r="A6197" t="s">
        <v>7479</v>
      </c>
      <c r="B6197" t="s">
        <v>8188</v>
      </c>
      <c r="C6197" s="1">
        <v>45796</v>
      </c>
    </row>
    <row r="6198" spans="1:3" x14ac:dyDescent="0.25">
      <c r="A6198" t="s">
        <v>7480</v>
      </c>
      <c r="B6198" t="s">
        <v>8188</v>
      </c>
      <c r="C6198" s="1">
        <v>45666</v>
      </c>
    </row>
    <row r="6199" spans="1:3" x14ac:dyDescent="0.25">
      <c r="A6199" t="s">
        <v>7481</v>
      </c>
      <c r="B6199" t="s">
        <v>8188</v>
      </c>
      <c r="C6199" s="1">
        <v>45660</v>
      </c>
    </row>
    <row r="6200" spans="1:3" x14ac:dyDescent="0.25">
      <c r="A6200" t="s">
        <v>7482</v>
      </c>
      <c r="B6200" t="s">
        <v>8188</v>
      </c>
      <c r="C6200" s="1">
        <v>45737</v>
      </c>
    </row>
    <row r="6201" spans="1:3" x14ac:dyDescent="0.25">
      <c r="A6201" t="s">
        <v>7483</v>
      </c>
      <c r="B6201" t="s">
        <v>8188</v>
      </c>
      <c r="C6201" s="1">
        <v>45667</v>
      </c>
    </row>
    <row r="6202" spans="1:3" x14ac:dyDescent="0.25">
      <c r="A6202" t="s">
        <v>7484</v>
      </c>
      <c r="B6202" t="s">
        <v>39</v>
      </c>
      <c r="C6202" s="1"/>
    </row>
    <row r="6203" spans="1:3" x14ac:dyDescent="0.25">
      <c r="A6203" t="s">
        <v>7485</v>
      </c>
      <c r="B6203" t="s">
        <v>8188</v>
      </c>
      <c r="C6203" s="1">
        <v>45737</v>
      </c>
    </row>
    <row r="6204" spans="1:3" x14ac:dyDescent="0.25">
      <c r="A6204" t="s">
        <v>7486</v>
      </c>
      <c r="B6204" t="s">
        <v>8188</v>
      </c>
      <c r="C6204" s="1">
        <v>45653</v>
      </c>
    </row>
    <row r="6205" spans="1:3" x14ac:dyDescent="0.25">
      <c r="A6205" t="s">
        <v>7487</v>
      </c>
      <c r="B6205" t="s">
        <v>8188</v>
      </c>
      <c r="C6205" s="1">
        <v>45666</v>
      </c>
    </row>
    <row r="6206" spans="1:3" x14ac:dyDescent="0.25">
      <c r="A6206" t="s">
        <v>7488</v>
      </c>
      <c r="B6206" t="s">
        <v>8188</v>
      </c>
      <c r="C6206" s="1">
        <v>45678</v>
      </c>
    </row>
    <row r="6207" spans="1:3" x14ac:dyDescent="0.25">
      <c r="A6207" t="s">
        <v>7489</v>
      </c>
      <c r="B6207" t="s">
        <v>8188</v>
      </c>
      <c r="C6207" s="1">
        <v>45667</v>
      </c>
    </row>
    <row r="6208" spans="1:3" x14ac:dyDescent="0.25">
      <c r="A6208" t="s">
        <v>7490</v>
      </c>
      <c r="B6208" t="s">
        <v>8188</v>
      </c>
      <c r="C6208" s="1">
        <v>45751</v>
      </c>
    </row>
    <row r="6209" spans="1:3" x14ac:dyDescent="0.25">
      <c r="A6209" t="s">
        <v>7491</v>
      </c>
      <c r="B6209" t="s">
        <v>8188</v>
      </c>
      <c r="C6209" s="1">
        <v>45673</v>
      </c>
    </row>
    <row r="6210" spans="1:3" x14ac:dyDescent="0.25">
      <c r="A6210" t="s">
        <v>7492</v>
      </c>
      <c r="B6210" t="s">
        <v>8188</v>
      </c>
      <c r="C6210" s="1">
        <v>45666</v>
      </c>
    </row>
    <row r="6211" spans="1:3" x14ac:dyDescent="0.25">
      <c r="A6211" t="s">
        <v>7493</v>
      </c>
      <c r="B6211" t="s">
        <v>8188</v>
      </c>
      <c r="C6211" s="1">
        <v>45667</v>
      </c>
    </row>
    <row r="6212" spans="1:3" x14ac:dyDescent="0.25">
      <c r="A6212" t="s">
        <v>7494</v>
      </c>
      <c r="B6212" t="s">
        <v>8188</v>
      </c>
      <c r="C6212" s="1">
        <v>45708</v>
      </c>
    </row>
    <row r="6213" spans="1:3" x14ac:dyDescent="0.25">
      <c r="A6213" t="s">
        <v>7495</v>
      </c>
      <c r="B6213" t="s">
        <v>8188</v>
      </c>
      <c r="C6213" s="1">
        <v>45668</v>
      </c>
    </row>
    <row r="6214" spans="1:3" x14ac:dyDescent="0.25">
      <c r="A6214" t="s">
        <v>7496</v>
      </c>
      <c r="B6214" t="s">
        <v>8188</v>
      </c>
      <c r="C6214" s="1">
        <v>45667</v>
      </c>
    </row>
    <row r="6215" spans="1:3" x14ac:dyDescent="0.25">
      <c r="A6215" t="s">
        <v>7497</v>
      </c>
      <c r="B6215" t="s">
        <v>8188</v>
      </c>
      <c r="C6215" s="1">
        <v>45731</v>
      </c>
    </row>
    <row r="6216" spans="1:3" x14ac:dyDescent="0.25">
      <c r="A6216" t="s">
        <v>7498</v>
      </c>
      <c r="B6216" t="s">
        <v>39</v>
      </c>
      <c r="C6216" s="1">
        <v>45666</v>
      </c>
    </row>
    <row r="6217" spans="1:3" x14ac:dyDescent="0.25">
      <c r="A6217" t="s">
        <v>7499</v>
      </c>
      <c r="B6217" t="s">
        <v>8188</v>
      </c>
      <c r="C6217" s="1">
        <v>45707</v>
      </c>
    </row>
    <row r="6218" spans="1:3" x14ac:dyDescent="0.25">
      <c r="A6218" t="s">
        <v>7499</v>
      </c>
      <c r="B6218" t="s">
        <v>39</v>
      </c>
      <c r="C6218" s="1">
        <v>45669</v>
      </c>
    </row>
    <row r="6219" spans="1:3" x14ac:dyDescent="0.25">
      <c r="A6219" t="s">
        <v>7500</v>
      </c>
      <c r="B6219" t="s">
        <v>8188</v>
      </c>
      <c r="C6219" s="1">
        <v>45667</v>
      </c>
    </row>
    <row r="6220" spans="1:3" x14ac:dyDescent="0.25">
      <c r="A6220" t="s">
        <v>7501</v>
      </c>
      <c r="B6220" t="s">
        <v>39</v>
      </c>
      <c r="C6220" s="1">
        <v>45668</v>
      </c>
    </row>
    <row r="6221" spans="1:3" x14ac:dyDescent="0.25">
      <c r="A6221" t="s">
        <v>7502</v>
      </c>
      <c r="B6221" t="s">
        <v>8188</v>
      </c>
      <c r="C6221" s="1">
        <v>45673</v>
      </c>
    </row>
    <row r="6222" spans="1:3" x14ac:dyDescent="0.25">
      <c r="A6222" t="s">
        <v>7503</v>
      </c>
      <c r="B6222" t="s">
        <v>8188</v>
      </c>
      <c r="C6222" s="1">
        <v>45673</v>
      </c>
    </row>
    <row r="6223" spans="1:3" x14ac:dyDescent="0.25">
      <c r="A6223" t="s">
        <v>7504</v>
      </c>
      <c r="B6223" t="s">
        <v>39</v>
      </c>
      <c r="C6223" s="1">
        <v>45709</v>
      </c>
    </row>
    <row r="6224" spans="1:3" x14ac:dyDescent="0.25">
      <c r="A6224" t="s">
        <v>7505</v>
      </c>
      <c r="B6224" t="s">
        <v>8188</v>
      </c>
      <c r="C6224" s="1">
        <v>45677</v>
      </c>
    </row>
    <row r="6225" spans="1:3" x14ac:dyDescent="0.25">
      <c r="A6225" t="s">
        <v>7506</v>
      </c>
      <c r="B6225" t="s">
        <v>39</v>
      </c>
      <c r="C6225" s="1">
        <v>45686</v>
      </c>
    </row>
    <row r="6226" spans="1:3" x14ac:dyDescent="0.25">
      <c r="A6226" t="s">
        <v>7507</v>
      </c>
      <c r="B6226" t="s">
        <v>8188</v>
      </c>
      <c r="C6226" s="1">
        <v>45839</v>
      </c>
    </row>
    <row r="6227" spans="1:3" x14ac:dyDescent="0.25">
      <c r="A6227" t="s">
        <v>7508</v>
      </c>
      <c r="B6227" t="s">
        <v>39</v>
      </c>
      <c r="C6227" s="1"/>
    </row>
    <row r="6228" spans="1:3" x14ac:dyDescent="0.25">
      <c r="A6228" t="s">
        <v>7509</v>
      </c>
      <c r="B6228" t="s">
        <v>8188</v>
      </c>
      <c r="C6228" s="1">
        <v>45699</v>
      </c>
    </row>
    <row r="6229" spans="1:3" x14ac:dyDescent="0.25">
      <c r="A6229" t="s">
        <v>7510</v>
      </c>
      <c r="B6229" t="s">
        <v>8188</v>
      </c>
      <c r="C6229" s="1">
        <v>45709</v>
      </c>
    </row>
    <row r="6230" spans="1:3" x14ac:dyDescent="0.25">
      <c r="A6230" t="s">
        <v>7511</v>
      </c>
      <c r="B6230" t="s">
        <v>8188</v>
      </c>
      <c r="C6230" s="1">
        <v>45672</v>
      </c>
    </row>
    <row r="6231" spans="1:3" x14ac:dyDescent="0.25">
      <c r="A6231" t="s">
        <v>7511</v>
      </c>
      <c r="B6231" t="s">
        <v>8188</v>
      </c>
      <c r="C6231" s="1">
        <v>45712</v>
      </c>
    </row>
    <row r="6232" spans="1:3" x14ac:dyDescent="0.25">
      <c r="A6232" t="s">
        <v>7512</v>
      </c>
      <c r="B6232" t="s">
        <v>39</v>
      </c>
      <c r="C6232" s="1">
        <v>45686</v>
      </c>
    </row>
    <row r="6233" spans="1:3" x14ac:dyDescent="0.25">
      <c r="A6233" t="s">
        <v>7512</v>
      </c>
      <c r="B6233" t="s">
        <v>8188</v>
      </c>
      <c r="C6233" s="1">
        <v>45694</v>
      </c>
    </row>
    <row r="6234" spans="1:3" x14ac:dyDescent="0.25">
      <c r="A6234" t="s">
        <v>7513</v>
      </c>
      <c r="B6234" t="s">
        <v>39</v>
      </c>
      <c r="C6234" s="1"/>
    </row>
    <row r="6235" spans="1:3" x14ac:dyDescent="0.25">
      <c r="A6235" t="s">
        <v>7514</v>
      </c>
      <c r="B6235" t="s">
        <v>8188</v>
      </c>
      <c r="C6235" s="1">
        <v>45653</v>
      </c>
    </row>
    <row r="6236" spans="1:3" x14ac:dyDescent="0.25">
      <c r="A6236" t="s">
        <v>7515</v>
      </c>
      <c r="B6236" t="s">
        <v>8188</v>
      </c>
      <c r="C6236" s="1">
        <v>45666</v>
      </c>
    </row>
    <row r="6237" spans="1:3" x14ac:dyDescent="0.25">
      <c r="A6237" t="s">
        <v>7516</v>
      </c>
      <c r="B6237" t="s">
        <v>39</v>
      </c>
      <c r="C6237" s="1">
        <v>45686</v>
      </c>
    </row>
    <row r="6238" spans="1:3" x14ac:dyDescent="0.25">
      <c r="A6238" t="s">
        <v>7517</v>
      </c>
      <c r="B6238" t="s">
        <v>8188</v>
      </c>
      <c r="C6238" s="1">
        <v>45667</v>
      </c>
    </row>
    <row r="6239" spans="1:3" x14ac:dyDescent="0.25">
      <c r="A6239" t="s">
        <v>7518</v>
      </c>
      <c r="B6239" t="s">
        <v>8188</v>
      </c>
      <c r="C6239" s="1">
        <v>45670</v>
      </c>
    </row>
    <row r="6240" spans="1:3" x14ac:dyDescent="0.25">
      <c r="A6240" t="s">
        <v>7519</v>
      </c>
      <c r="B6240" t="s">
        <v>8188</v>
      </c>
      <c r="C6240" s="1">
        <v>45667</v>
      </c>
    </row>
    <row r="6241" spans="1:3" x14ac:dyDescent="0.25">
      <c r="A6241" t="s">
        <v>7520</v>
      </c>
      <c r="B6241" t="s">
        <v>8188</v>
      </c>
      <c r="C6241" s="1">
        <v>45694</v>
      </c>
    </row>
    <row r="6242" spans="1:3" x14ac:dyDescent="0.25">
      <c r="A6242" t="s">
        <v>7521</v>
      </c>
      <c r="B6242" t="s">
        <v>8188</v>
      </c>
      <c r="C6242" s="1">
        <v>45708</v>
      </c>
    </row>
    <row r="6243" spans="1:3" x14ac:dyDescent="0.25">
      <c r="A6243" t="s">
        <v>7522</v>
      </c>
      <c r="B6243" t="s">
        <v>8188</v>
      </c>
      <c r="C6243" s="1">
        <v>45737</v>
      </c>
    </row>
    <row r="6244" spans="1:3" x14ac:dyDescent="0.25">
      <c r="A6244" t="s">
        <v>7523</v>
      </c>
      <c r="B6244" t="s">
        <v>8188</v>
      </c>
      <c r="C6244" s="1">
        <v>45668</v>
      </c>
    </row>
    <row r="6245" spans="1:3" x14ac:dyDescent="0.25">
      <c r="A6245" t="s">
        <v>7524</v>
      </c>
      <c r="B6245" t="s">
        <v>8188</v>
      </c>
      <c r="C6245" s="1">
        <v>45644</v>
      </c>
    </row>
    <row r="6246" spans="1:3" x14ac:dyDescent="0.25">
      <c r="A6246" t="s">
        <v>7525</v>
      </c>
      <c r="B6246" t="s">
        <v>8188</v>
      </c>
      <c r="C6246" s="1">
        <v>45737</v>
      </c>
    </row>
    <row r="6247" spans="1:3" x14ac:dyDescent="0.25">
      <c r="A6247" t="s">
        <v>7526</v>
      </c>
      <c r="B6247" t="s">
        <v>8188</v>
      </c>
      <c r="C6247" s="1">
        <v>45667</v>
      </c>
    </row>
    <row r="6248" spans="1:3" x14ac:dyDescent="0.25">
      <c r="A6248" t="s">
        <v>7527</v>
      </c>
      <c r="B6248" t="s">
        <v>8188</v>
      </c>
      <c r="C6248" s="1">
        <v>45666</v>
      </c>
    </row>
    <row r="6249" spans="1:3" x14ac:dyDescent="0.25">
      <c r="A6249" t="s">
        <v>7528</v>
      </c>
      <c r="B6249" t="s">
        <v>8188</v>
      </c>
      <c r="C6249" s="1">
        <v>45737</v>
      </c>
    </row>
    <row r="6250" spans="1:3" x14ac:dyDescent="0.25">
      <c r="A6250" t="s">
        <v>7529</v>
      </c>
      <c r="B6250" t="s">
        <v>8188</v>
      </c>
      <c r="C6250" s="1">
        <v>45645</v>
      </c>
    </row>
    <row r="6251" spans="1:3" x14ac:dyDescent="0.25">
      <c r="A6251" t="s">
        <v>7530</v>
      </c>
      <c r="B6251" t="s">
        <v>8188</v>
      </c>
      <c r="C6251" s="1">
        <v>45712</v>
      </c>
    </row>
    <row r="6252" spans="1:3" x14ac:dyDescent="0.25">
      <c r="A6252" t="s">
        <v>7531</v>
      </c>
      <c r="B6252" t="s">
        <v>8188</v>
      </c>
      <c r="C6252" s="1">
        <v>45667</v>
      </c>
    </row>
    <row r="6253" spans="1:3" x14ac:dyDescent="0.25">
      <c r="A6253" t="s">
        <v>7532</v>
      </c>
      <c r="B6253" t="s">
        <v>8188</v>
      </c>
      <c r="C6253" s="1">
        <v>45688</v>
      </c>
    </row>
    <row r="6254" spans="1:3" x14ac:dyDescent="0.25">
      <c r="A6254" t="s">
        <v>7533</v>
      </c>
      <c r="B6254" t="s">
        <v>8188</v>
      </c>
      <c r="C6254" s="1">
        <v>45737</v>
      </c>
    </row>
    <row r="6255" spans="1:3" x14ac:dyDescent="0.25">
      <c r="A6255" t="s">
        <v>7533</v>
      </c>
      <c r="B6255" t="s">
        <v>8188</v>
      </c>
      <c r="C6255" s="1">
        <v>45717</v>
      </c>
    </row>
    <row r="6256" spans="1:3" x14ac:dyDescent="0.25">
      <c r="A6256" t="s">
        <v>7534</v>
      </c>
      <c r="B6256" t="s">
        <v>8188</v>
      </c>
      <c r="C6256" s="1">
        <v>45654</v>
      </c>
    </row>
    <row r="6257" spans="1:3" x14ac:dyDescent="0.25">
      <c r="A6257" t="s">
        <v>7535</v>
      </c>
      <c r="B6257" t="s">
        <v>8188</v>
      </c>
      <c r="C6257" s="1">
        <v>45737</v>
      </c>
    </row>
    <row r="6258" spans="1:3" x14ac:dyDescent="0.25">
      <c r="A6258" t="s">
        <v>7536</v>
      </c>
      <c r="B6258" t="s">
        <v>39</v>
      </c>
      <c r="C6258" s="1">
        <v>45679</v>
      </c>
    </row>
    <row r="6259" spans="1:3" x14ac:dyDescent="0.25">
      <c r="A6259" t="s">
        <v>7537</v>
      </c>
      <c r="B6259" t="s">
        <v>8188</v>
      </c>
      <c r="C6259" s="1">
        <v>45674</v>
      </c>
    </row>
    <row r="6260" spans="1:3" x14ac:dyDescent="0.25">
      <c r="A6260" t="s">
        <v>7538</v>
      </c>
      <c r="B6260" t="s">
        <v>8188</v>
      </c>
      <c r="C6260" s="1">
        <v>45654</v>
      </c>
    </row>
    <row r="6261" spans="1:3" x14ac:dyDescent="0.25">
      <c r="A6261" t="s">
        <v>7539</v>
      </c>
      <c r="B6261" t="s">
        <v>8188</v>
      </c>
      <c r="C6261" s="1">
        <v>45666</v>
      </c>
    </row>
    <row r="6262" spans="1:3" x14ac:dyDescent="0.25">
      <c r="A6262" t="s">
        <v>7540</v>
      </c>
      <c r="B6262" t="s">
        <v>8188</v>
      </c>
      <c r="C6262" s="1">
        <v>45666</v>
      </c>
    </row>
    <row r="6263" spans="1:3" x14ac:dyDescent="0.25">
      <c r="A6263" t="s">
        <v>7541</v>
      </c>
      <c r="B6263" t="s">
        <v>8188</v>
      </c>
      <c r="C6263" s="1">
        <v>45668</v>
      </c>
    </row>
    <row r="6264" spans="1:3" x14ac:dyDescent="0.25">
      <c r="A6264" t="s">
        <v>7542</v>
      </c>
      <c r="B6264" t="s">
        <v>8188</v>
      </c>
      <c r="C6264" s="1">
        <v>45699</v>
      </c>
    </row>
    <row r="6265" spans="1:3" x14ac:dyDescent="0.25">
      <c r="A6265" t="s">
        <v>7543</v>
      </c>
      <c r="B6265" t="s">
        <v>8188</v>
      </c>
      <c r="C6265" s="1">
        <v>45653</v>
      </c>
    </row>
    <row r="6266" spans="1:3" x14ac:dyDescent="0.25">
      <c r="A6266" t="s">
        <v>7543</v>
      </c>
      <c r="B6266" t="s">
        <v>8188</v>
      </c>
      <c r="C6266" s="1">
        <v>45653</v>
      </c>
    </row>
    <row r="6267" spans="1:3" x14ac:dyDescent="0.25">
      <c r="A6267" t="s">
        <v>7544</v>
      </c>
      <c r="B6267" t="s">
        <v>8188</v>
      </c>
      <c r="C6267" s="1">
        <v>45670</v>
      </c>
    </row>
    <row r="6268" spans="1:3" x14ac:dyDescent="0.25">
      <c r="A6268" t="s">
        <v>7545</v>
      </c>
      <c r="B6268" t="s">
        <v>8188</v>
      </c>
      <c r="C6268" s="1">
        <v>45670</v>
      </c>
    </row>
    <row r="6269" spans="1:3" x14ac:dyDescent="0.25">
      <c r="A6269" t="s">
        <v>7546</v>
      </c>
      <c r="B6269" t="s">
        <v>8188</v>
      </c>
      <c r="C6269" s="1">
        <v>45654</v>
      </c>
    </row>
    <row r="6270" spans="1:3" x14ac:dyDescent="0.25">
      <c r="A6270" t="s">
        <v>7547</v>
      </c>
      <c r="B6270" t="s">
        <v>39</v>
      </c>
      <c r="C6270" s="1"/>
    </row>
    <row r="6271" spans="1:3" x14ac:dyDescent="0.25">
      <c r="A6271" t="s">
        <v>7548</v>
      </c>
      <c r="B6271" t="s">
        <v>8188</v>
      </c>
      <c r="C6271" s="1">
        <v>45666</v>
      </c>
    </row>
    <row r="6272" spans="1:3" x14ac:dyDescent="0.25">
      <c r="A6272" t="s">
        <v>7549</v>
      </c>
      <c r="B6272" t="s">
        <v>8188</v>
      </c>
      <c r="C6272" s="1">
        <v>45661</v>
      </c>
    </row>
    <row r="6273" spans="1:3" x14ac:dyDescent="0.25">
      <c r="A6273" t="s">
        <v>7550</v>
      </c>
      <c r="B6273" t="s">
        <v>8188</v>
      </c>
      <c r="C6273" s="1">
        <v>45672</v>
      </c>
    </row>
    <row r="6274" spans="1:3" x14ac:dyDescent="0.25">
      <c r="A6274" t="s">
        <v>7551</v>
      </c>
      <c r="B6274" t="s">
        <v>39</v>
      </c>
      <c r="C6274" s="1"/>
    </row>
    <row r="6275" spans="1:3" x14ac:dyDescent="0.25">
      <c r="A6275" t="s">
        <v>7552</v>
      </c>
      <c r="B6275" t="s">
        <v>8188</v>
      </c>
      <c r="C6275" s="1">
        <v>45654</v>
      </c>
    </row>
    <row r="6276" spans="1:3" x14ac:dyDescent="0.25">
      <c r="A6276" t="s">
        <v>7553</v>
      </c>
      <c r="B6276" t="s">
        <v>8188</v>
      </c>
      <c r="C6276" s="1">
        <v>45667</v>
      </c>
    </row>
    <row r="6277" spans="1:3" x14ac:dyDescent="0.25">
      <c r="A6277" t="s">
        <v>7554</v>
      </c>
      <c r="B6277" t="s">
        <v>8188</v>
      </c>
      <c r="C6277" s="1">
        <v>45667</v>
      </c>
    </row>
    <row r="6278" spans="1:3" x14ac:dyDescent="0.25">
      <c r="A6278" t="s">
        <v>7555</v>
      </c>
      <c r="B6278" t="s">
        <v>8188</v>
      </c>
      <c r="C6278" s="1">
        <v>45694</v>
      </c>
    </row>
    <row r="6279" spans="1:3" x14ac:dyDescent="0.25">
      <c r="A6279" t="s">
        <v>7556</v>
      </c>
      <c r="B6279" t="s">
        <v>8188</v>
      </c>
      <c r="C6279" s="1">
        <v>45657</v>
      </c>
    </row>
    <row r="6280" spans="1:3" x14ac:dyDescent="0.25">
      <c r="A6280" t="s">
        <v>7557</v>
      </c>
      <c r="B6280" t="s">
        <v>8188</v>
      </c>
      <c r="C6280" s="1">
        <v>45667</v>
      </c>
    </row>
    <row r="6281" spans="1:3" x14ac:dyDescent="0.25">
      <c r="A6281" t="s">
        <v>7558</v>
      </c>
      <c r="B6281" t="s">
        <v>8188</v>
      </c>
      <c r="C6281" s="1">
        <v>45667</v>
      </c>
    </row>
    <row r="6282" spans="1:3" x14ac:dyDescent="0.25">
      <c r="A6282" t="s">
        <v>7559</v>
      </c>
      <c r="B6282" t="s">
        <v>8188</v>
      </c>
      <c r="C6282" s="1">
        <v>45668</v>
      </c>
    </row>
    <row r="6283" spans="1:3" x14ac:dyDescent="0.25">
      <c r="A6283" t="s">
        <v>7560</v>
      </c>
      <c r="B6283" t="s">
        <v>8188</v>
      </c>
      <c r="C6283" s="1">
        <v>45669</v>
      </c>
    </row>
    <row r="6284" spans="1:3" x14ac:dyDescent="0.25">
      <c r="A6284" t="s">
        <v>7561</v>
      </c>
      <c r="B6284" t="s">
        <v>8188</v>
      </c>
      <c r="C6284" s="1">
        <v>45775</v>
      </c>
    </row>
    <row r="6285" spans="1:3" x14ac:dyDescent="0.25">
      <c r="A6285" t="s">
        <v>7562</v>
      </c>
      <c r="B6285" t="s">
        <v>8188</v>
      </c>
      <c r="C6285" s="1">
        <v>45737</v>
      </c>
    </row>
    <row r="6286" spans="1:3" x14ac:dyDescent="0.25">
      <c r="A6286" t="s">
        <v>7563</v>
      </c>
      <c r="B6286" t="s">
        <v>8188</v>
      </c>
      <c r="C6286" s="1">
        <v>45713</v>
      </c>
    </row>
    <row r="6287" spans="1:3" x14ac:dyDescent="0.25">
      <c r="A6287" t="s">
        <v>7564</v>
      </c>
      <c r="B6287" t="s">
        <v>8188</v>
      </c>
      <c r="C6287" s="1">
        <v>45668</v>
      </c>
    </row>
    <row r="6288" spans="1:3" x14ac:dyDescent="0.25">
      <c r="A6288" t="s">
        <v>7565</v>
      </c>
      <c r="B6288" t="s">
        <v>39</v>
      </c>
      <c r="C6288" s="1"/>
    </row>
    <row r="6289" spans="1:3" x14ac:dyDescent="0.25">
      <c r="A6289" t="s">
        <v>7566</v>
      </c>
      <c r="B6289" t="s">
        <v>8188</v>
      </c>
      <c r="C6289" s="1">
        <v>45693</v>
      </c>
    </row>
    <row r="6290" spans="1:3" x14ac:dyDescent="0.25">
      <c r="A6290" t="s">
        <v>7567</v>
      </c>
      <c r="B6290" t="s">
        <v>8188</v>
      </c>
      <c r="C6290" s="1">
        <v>45667</v>
      </c>
    </row>
    <row r="6291" spans="1:3" x14ac:dyDescent="0.25">
      <c r="A6291" t="s">
        <v>7568</v>
      </c>
      <c r="B6291" t="s">
        <v>8188</v>
      </c>
      <c r="C6291" s="1">
        <v>45673</v>
      </c>
    </row>
    <row r="6292" spans="1:3" x14ac:dyDescent="0.25">
      <c r="A6292" t="s">
        <v>7569</v>
      </c>
      <c r="B6292" t="s">
        <v>8188</v>
      </c>
      <c r="C6292" s="1">
        <v>45796</v>
      </c>
    </row>
    <row r="6293" spans="1:3" x14ac:dyDescent="0.25">
      <c r="A6293" t="s">
        <v>7570</v>
      </c>
      <c r="B6293" t="s">
        <v>8188</v>
      </c>
      <c r="C6293" s="1">
        <v>45778</v>
      </c>
    </row>
    <row r="6294" spans="1:3" x14ac:dyDescent="0.25">
      <c r="A6294" t="s">
        <v>7571</v>
      </c>
      <c r="B6294" t="s">
        <v>8188</v>
      </c>
      <c r="C6294" s="1">
        <v>45665</v>
      </c>
    </row>
    <row r="6295" spans="1:3" x14ac:dyDescent="0.25">
      <c r="A6295" t="s">
        <v>7572</v>
      </c>
      <c r="B6295" t="s">
        <v>39</v>
      </c>
      <c r="C6295" s="1">
        <v>45686</v>
      </c>
    </row>
    <row r="6296" spans="1:3" x14ac:dyDescent="0.25">
      <c r="A6296" t="s">
        <v>7573</v>
      </c>
      <c r="B6296" t="s">
        <v>39</v>
      </c>
      <c r="C6296" s="1"/>
    </row>
    <row r="6297" spans="1:3" x14ac:dyDescent="0.25">
      <c r="A6297" t="s">
        <v>7574</v>
      </c>
      <c r="B6297" t="s">
        <v>39</v>
      </c>
      <c r="C6297" s="1"/>
    </row>
    <row r="6298" spans="1:3" x14ac:dyDescent="0.25">
      <c r="A6298" t="s">
        <v>7575</v>
      </c>
      <c r="B6298" t="s">
        <v>8188</v>
      </c>
      <c r="C6298" s="1">
        <v>45742</v>
      </c>
    </row>
    <row r="6299" spans="1:3" x14ac:dyDescent="0.25">
      <c r="A6299" t="s">
        <v>7576</v>
      </c>
      <c r="B6299" t="s">
        <v>8188</v>
      </c>
      <c r="C6299" s="1">
        <v>45792</v>
      </c>
    </row>
    <row r="6300" spans="1:3" x14ac:dyDescent="0.25">
      <c r="A6300" t="s">
        <v>7577</v>
      </c>
      <c r="B6300" t="s">
        <v>8188</v>
      </c>
      <c r="C6300" s="1">
        <v>45693</v>
      </c>
    </row>
    <row r="6301" spans="1:3" x14ac:dyDescent="0.25">
      <c r="A6301" t="s">
        <v>7578</v>
      </c>
      <c r="B6301" t="s">
        <v>8188</v>
      </c>
      <c r="C6301" s="1">
        <v>45674</v>
      </c>
    </row>
    <row r="6302" spans="1:3" x14ac:dyDescent="0.25">
      <c r="A6302" t="s">
        <v>7579</v>
      </c>
      <c r="B6302" t="s">
        <v>8188</v>
      </c>
      <c r="C6302" s="1">
        <v>45693</v>
      </c>
    </row>
    <row r="6303" spans="1:3" x14ac:dyDescent="0.25">
      <c r="A6303" t="s">
        <v>7580</v>
      </c>
      <c r="B6303" t="s">
        <v>8188</v>
      </c>
      <c r="C6303" s="1">
        <v>45693</v>
      </c>
    </row>
    <row r="6304" spans="1:3" x14ac:dyDescent="0.25">
      <c r="A6304" t="s">
        <v>7581</v>
      </c>
      <c r="B6304" t="s">
        <v>8188</v>
      </c>
      <c r="C6304" s="1">
        <v>45833</v>
      </c>
    </row>
    <row r="6305" spans="1:3" x14ac:dyDescent="0.25">
      <c r="A6305" t="s">
        <v>7582</v>
      </c>
      <c r="B6305" t="s">
        <v>8188</v>
      </c>
      <c r="C6305" s="1">
        <v>45757</v>
      </c>
    </row>
    <row r="6306" spans="1:3" x14ac:dyDescent="0.25">
      <c r="A6306" t="s">
        <v>7583</v>
      </c>
      <c r="B6306" t="s">
        <v>8188</v>
      </c>
      <c r="C6306" s="1">
        <v>45693</v>
      </c>
    </row>
    <row r="6307" spans="1:3" x14ac:dyDescent="0.25">
      <c r="A6307" t="s">
        <v>7584</v>
      </c>
      <c r="B6307" t="s">
        <v>8188</v>
      </c>
      <c r="C6307" s="1">
        <v>45693</v>
      </c>
    </row>
    <row r="6308" spans="1:3" x14ac:dyDescent="0.25">
      <c r="A6308" t="s">
        <v>7585</v>
      </c>
      <c r="B6308" t="s">
        <v>8188</v>
      </c>
      <c r="C6308" s="1">
        <v>45668</v>
      </c>
    </row>
    <row r="6309" spans="1:3" x14ac:dyDescent="0.25">
      <c r="A6309" t="s">
        <v>7586</v>
      </c>
      <c r="B6309" t="s">
        <v>8188</v>
      </c>
      <c r="C6309" s="1">
        <v>45693</v>
      </c>
    </row>
    <row r="6310" spans="1:3" x14ac:dyDescent="0.25">
      <c r="A6310" t="s">
        <v>7587</v>
      </c>
      <c r="B6310" t="s">
        <v>8188</v>
      </c>
      <c r="C6310" s="1">
        <v>45693</v>
      </c>
    </row>
    <row r="6311" spans="1:3" x14ac:dyDescent="0.25">
      <c r="A6311" t="s">
        <v>7588</v>
      </c>
      <c r="B6311" t="s">
        <v>8188</v>
      </c>
      <c r="C6311" s="1">
        <v>45668</v>
      </c>
    </row>
    <row r="6312" spans="1:3" x14ac:dyDescent="0.25">
      <c r="A6312" t="s">
        <v>7589</v>
      </c>
      <c r="B6312" t="s">
        <v>8188</v>
      </c>
      <c r="C6312" s="1">
        <v>45693</v>
      </c>
    </row>
    <row r="6313" spans="1:3" x14ac:dyDescent="0.25">
      <c r="A6313" t="s">
        <v>7590</v>
      </c>
      <c r="B6313" t="s">
        <v>39</v>
      </c>
      <c r="C6313" s="1"/>
    </row>
    <row r="6314" spans="1:3" x14ac:dyDescent="0.25">
      <c r="A6314" t="s">
        <v>7591</v>
      </c>
      <c r="B6314" t="s">
        <v>8188</v>
      </c>
      <c r="C6314" s="1">
        <v>45661</v>
      </c>
    </row>
    <row r="6315" spans="1:3" x14ac:dyDescent="0.25">
      <c r="A6315" t="s">
        <v>7592</v>
      </c>
      <c r="B6315" t="s">
        <v>8188</v>
      </c>
      <c r="C6315" s="1">
        <v>45693</v>
      </c>
    </row>
    <row r="6316" spans="1:3" x14ac:dyDescent="0.25">
      <c r="A6316" t="s">
        <v>7593</v>
      </c>
      <c r="B6316" t="s">
        <v>8188</v>
      </c>
      <c r="C6316" s="1">
        <v>45668</v>
      </c>
    </row>
    <row r="6317" spans="1:3" x14ac:dyDescent="0.25">
      <c r="A6317" t="s">
        <v>7594</v>
      </c>
      <c r="B6317" t="s">
        <v>8188</v>
      </c>
      <c r="C6317" s="1">
        <v>45665</v>
      </c>
    </row>
    <row r="6318" spans="1:3" x14ac:dyDescent="0.25">
      <c r="A6318" t="s">
        <v>7595</v>
      </c>
      <c r="B6318" t="s">
        <v>39</v>
      </c>
      <c r="C6318" s="1"/>
    </row>
    <row r="6319" spans="1:3" x14ac:dyDescent="0.25">
      <c r="A6319" t="s">
        <v>7596</v>
      </c>
      <c r="B6319" t="s">
        <v>8188</v>
      </c>
      <c r="C6319" s="1">
        <v>45709</v>
      </c>
    </row>
    <row r="6320" spans="1:3" x14ac:dyDescent="0.25">
      <c r="A6320" t="s">
        <v>7597</v>
      </c>
      <c r="B6320" t="s">
        <v>8188</v>
      </c>
      <c r="C6320" s="1">
        <v>45693</v>
      </c>
    </row>
    <row r="6321" spans="1:3" x14ac:dyDescent="0.25">
      <c r="A6321" t="s">
        <v>7597</v>
      </c>
      <c r="B6321" t="s">
        <v>8188</v>
      </c>
      <c r="C6321" s="1">
        <v>45854</v>
      </c>
    </row>
    <row r="6322" spans="1:3" x14ac:dyDescent="0.25">
      <c r="A6322" t="s">
        <v>7597</v>
      </c>
      <c r="B6322" t="s">
        <v>8188</v>
      </c>
      <c r="C6322" s="1">
        <v>45892</v>
      </c>
    </row>
    <row r="6323" spans="1:3" x14ac:dyDescent="0.25">
      <c r="A6323" t="s">
        <v>7598</v>
      </c>
      <c r="B6323" t="s">
        <v>8188</v>
      </c>
      <c r="C6323" s="1">
        <v>45693</v>
      </c>
    </row>
    <row r="6324" spans="1:3" x14ac:dyDescent="0.25">
      <c r="A6324" t="s">
        <v>7599</v>
      </c>
      <c r="B6324" t="s">
        <v>8188</v>
      </c>
      <c r="C6324" s="1">
        <v>45713</v>
      </c>
    </row>
    <row r="6325" spans="1:3" x14ac:dyDescent="0.25">
      <c r="A6325" t="s">
        <v>7600</v>
      </c>
      <c r="B6325" t="s">
        <v>8188</v>
      </c>
      <c r="C6325" s="1">
        <v>45797</v>
      </c>
    </row>
    <row r="6326" spans="1:3" x14ac:dyDescent="0.25">
      <c r="A6326" t="s">
        <v>7601</v>
      </c>
      <c r="B6326" t="s">
        <v>8188</v>
      </c>
      <c r="C6326" s="1">
        <v>45670</v>
      </c>
    </row>
    <row r="6327" spans="1:3" x14ac:dyDescent="0.25">
      <c r="A6327" t="s">
        <v>7602</v>
      </c>
      <c r="B6327" t="s">
        <v>8188</v>
      </c>
      <c r="C6327" s="1">
        <v>45670</v>
      </c>
    </row>
    <row r="6328" spans="1:3" x14ac:dyDescent="0.25">
      <c r="A6328" t="s">
        <v>7603</v>
      </c>
      <c r="B6328" t="s">
        <v>8188</v>
      </c>
      <c r="C6328" s="1">
        <v>45666</v>
      </c>
    </row>
    <row r="6329" spans="1:3" x14ac:dyDescent="0.25">
      <c r="A6329" t="s">
        <v>7604</v>
      </c>
      <c r="B6329" t="s">
        <v>8188</v>
      </c>
      <c r="C6329" s="1">
        <v>45708</v>
      </c>
    </row>
    <row r="6330" spans="1:3" x14ac:dyDescent="0.25">
      <c r="A6330" t="s">
        <v>7605</v>
      </c>
      <c r="B6330" t="s">
        <v>8188</v>
      </c>
      <c r="C6330" s="1">
        <v>45669</v>
      </c>
    </row>
    <row r="6331" spans="1:3" x14ac:dyDescent="0.25">
      <c r="A6331" t="s">
        <v>7606</v>
      </c>
      <c r="B6331" t="s">
        <v>8188</v>
      </c>
      <c r="C6331" s="1">
        <v>45709</v>
      </c>
    </row>
    <row r="6332" spans="1:3" x14ac:dyDescent="0.25">
      <c r="A6332" t="s">
        <v>7607</v>
      </c>
      <c r="B6332" t="s">
        <v>8188</v>
      </c>
      <c r="C6332" s="1">
        <v>45797</v>
      </c>
    </row>
    <row r="6333" spans="1:3" x14ac:dyDescent="0.25">
      <c r="A6333" t="s">
        <v>7608</v>
      </c>
      <c r="B6333" t="s">
        <v>8188</v>
      </c>
      <c r="C6333" s="1">
        <v>45680</v>
      </c>
    </row>
    <row r="6334" spans="1:3" x14ac:dyDescent="0.25">
      <c r="A6334" t="s">
        <v>7609</v>
      </c>
      <c r="B6334" t="s">
        <v>8188</v>
      </c>
      <c r="C6334" s="1">
        <v>45699</v>
      </c>
    </row>
    <row r="6335" spans="1:3" x14ac:dyDescent="0.25">
      <c r="A6335" t="s">
        <v>7610</v>
      </c>
      <c r="B6335" t="s">
        <v>8188</v>
      </c>
      <c r="C6335" s="1">
        <v>45752</v>
      </c>
    </row>
    <row r="6336" spans="1:3" x14ac:dyDescent="0.25">
      <c r="A6336" t="s">
        <v>7611</v>
      </c>
      <c r="B6336" t="s">
        <v>39</v>
      </c>
      <c r="C6336" s="1"/>
    </row>
    <row r="6337" spans="1:3" x14ac:dyDescent="0.25">
      <c r="A6337" t="s">
        <v>7612</v>
      </c>
      <c r="B6337" t="s">
        <v>8188</v>
      </c>
      <c r="C6337" s="1">
        <v>45666</v>
      </c>
    </row>
    <row r="6338" spans="1:3" x14ac:dyDescent="0.25">
      <c r="A6338" t="s">
        <v>7613</v>
      </c>
      <c r="B6338" t="s">
        <v>8188</v>
      </c>
      <c r="C6338" s="1">
        <v>45737</v>
      </c>
    </row>
    <row r="6339" spans="1:3" x14ac:dyDescent="0.25">
      <c r="A6339" t="s">
        <v>7614</v>
      </c>
      <c r="B6339" t="s">
        <v>8188</v>
      </c>
      <c r="C6339" s="1">
        <v>45712</v>
      </c>
    </row>
    <row r="6340" spans="1:3" x14ac:dyDescent="0.25">
      <c r="A6340" t="s">
        <v>7615</v>
      </c>
      <c r="B6340" t="s">
        <v>8188</v>
      </c>
      <c r="C6340" s="1">
        <v>45687</v>
      </c>
    </row>
    <row r="6341" spans="1:3" x14ac:dyDescent="0.25">
      <c r="A6341" t="s">
        <v>7616</v>
      </c>
      <c r="B6341" t="s">
        <v>8188</v>
      </c>
      <c r="C6341" s="1">
        <v>45713</v>
      </c>
    </row>
    <row r="6342" spans="1:3" x14ac:dyDescent="0.25">
      <c r="A6342" t="s">
        <v>7617</v>
      </c>
      <c r="B6342" t="s">
        <v>8188</v>
      </c>
      <c r="C6342" s="1">
        <v>45665</v>
      </c>
    </row>
    <row r="6343" spans="1:3" x14ac:dyDescent="0.25">
      <c r="A6343" t="s">
        <v>7618</v>
      </c>
      <c r="B6343" t="s">
        <v>8188</v>
      </c>
      <c r="C6343" s="1">
        <v>45709</v>
      </c>
    </row>
    <row r="6344" spans="1:3" x14ac:dyDescent="0.25">
      <c r="A6344" t="s">
        <v>7619</v>
      </c>
      <c r="B6344" t="s">
        <v>8188</v>
      </c>
      <c r="C6344" s="1">
        <v>45677</v>
      </c>
    </row>
    <row r="6345" spans="1:3" x14ac:dyDescent="0.25">
      <c r="A6345" t="s">
        <v>7620</v>
      </c>
      <c r="B6345" t="s">
        <v>8188</v>
      </c>
      <c r="C6345" s="1">
        <v>45698</v>
      </c>
    </row>
    <row r="6346" spans="1:3" x14ac:dyDescent="0.25">
      <c r="A6346" t="s">
        <v>7621</v>
      </c>
      <c r="B6346" t="s">
        <v>8188</v>
      </c>
      <c r="C6346" s="1">
        <v>45712</v>
      </c>
    </row>
    <row r="6347" spans="1:3" x14ac:dyDescent="0.25">
      <c r="A6347" t="s">
        <v>7622</v>
      </c>
      <c r="B6347" t="s">
        <v>8188</v>
      </c>
      <c r="C6347" s="1">
        <v>45712</v>
      </c>
    </row>
    <row r="6348" spans="1:3" x14ac:dyDescent="0.25">
      <c r="A6348" t="s">
        <v>7623</v>
      </c>
      <c r="B6348" t="s">
        <v>8188</v>
      </c>
      <c r="C6348" s="1">
        <v>45742</v>
      </c>
    </row>
    <row r="6349" spans="1:3" x14ac:dyDescent="0.25">
      <c r="A6349" t="s">
        <v>7624</v>
      </c>
      <c r="B6349" t="s">
        <v>8188</v>
      </c>
      <c r="C6349" s="1">
        <v>45832</v>
      </c>
    </row>
    <row r="6350" spans="1:3" x14ac:dyDescent="0.25">
      <c r="A6350" t="s">
        <v>7625</v>
      </c>
      <c r="B6350" t="s">
        <v>8188</v>
      </c>
      <c r="C6350" s="1">
        <v>45669</v>
      </c>
    </row>
    <row r="6351" spans="1:3" x14ac:dyDescent="0.25">
      <c r="A6351" t="s">
        <v>7626</v>
      </c>
      <c r="B6351" t="s">
        <v>8188</v>
      </c>
      <c r="C6351" s="1">
        <v>45686</v>
      </c>
    </row>
    <row r="6352" spans="1:3" x14ac:dyDescent="0.25">
      <c r="A6352" t="s">
        <v>7627</v>
      </c>
      <c r="B6352" t="s">
        <v>8188</v>
      </c>
      <c r="C6352" s="1">
        <v>45712</v>
      </c>
    </row>
    <row r="6353" spans="1:3" x14ac:dyDescent="0.25">
      <c r="A6353" t="s">
        <v>7628</v>
      </c>
      <c r="B6353" t="s">
        <v>8188</v>
      </c>
      <c r="C6353" s="1">
        <v>45686</v>
      </c>
    </row>
    <row r="6354" spans="1:3" x14ac:dyDescent="0.25">
      <c r="A6354" t="s">
        <v>7629</v>
      </c>
      <c r="B6354" t="s">
        <v>8188</v>
      </c>
      <c r="C6354" s="1">
        <v>45715</v>
      </c>
    </row>
    <row r="6355" spans="1:3" x14ac:dyDescent="0.25">
      <c r="A6355" t="s">
        <v>7630</v>
      </c>
      <c r="B6355" t="s">
        <v>8188</v>
      </c>
      <c r="C6355" s="1">
        <v>45790</v>
      </c>
    </row>
    <row r="6356" spans="1:3" x14ac:dyDescent="0.25">
      <c r="A6356" t="s">
        <v>7631</v>
      </c>
      <c r="B6356" t="s">
        <v>8188</v>
      </c>
      <c r="C6356" s="1">
        <v>45666</v>
      </c>
    </row>
    <row r="6357" spans="1:3" x14ac:dyDescent="0.25">
      <c r="A6357" t="s">
        <v>7632</v>
      </c>
      <c r="B6357" t="s">
        <v>8188</v>
      </c>
      <c r="C6357" s="1">
        <v>45710</v>
      </c>
    </row>
    <row r="6358" spans="1:3" x14ac:dyDescent="0.25">
      <c r="A6358" t="s">
        <v>7633</v>
      </c>
      <c r="B6358" t="s">
        <v>8188</v>
      </c>
      <c r="C6358" s="1">
        <v>45713</v>
      </c>
    </row>
    <row r="6359" spans="1:3" x14ac:dyDescent="0.25">
      <c r="A6359" t="s">
        <v>7634</v>
      </c>
      <c r="B6359" t="s">
        <v>8188</v>
      </c>
      <c r="C6359" s="1">
        <v>45694</v>
      </c>
    </row>
    <row r="6360" spans="1:3" x14ac:dyDescent="0.25">
      <c r="A6360" t="s">
        <v>7635</v>
      </c>
      <c r="B6360" t="s">
        <v>8188</v>
      </c>
      <c r="C6360" s="1">
        <v>45829</v>
      </c>
    </row>
    <row r="6361" spans="1:3" x14ac:dyDescent="0.25">
      <c r="A6361" t="s">
        <v>7636</v>
      </c>
      <c r="B6361" t="s">
        <v>8188</v>
      </c>
      <c r="C6361" s="1">
        <v>45694</v>
      </c>
    </row>
    <row r="6362" spans="1:3" x14ac:dyDescent="0.25">
      <c r="A6362" t="s">
        <v>7637</v>
      </c>
      <c r="B6362" t="s">
        <v>8188</v>
      </c>
      <c r="C6362" s="1">
        <v>45673</v>
      </c>
    </row>
    <row r="6363" spans="1:3" x14ac:dyDescent="0.25">
      <c r="A6363" t="s">
        <v>7638</v>
      </c>
      <c r="B6363" t="s">
        <v>8188</v>
      </c>
      <c r="C6363" s="1">
        <v>45752</v>
      </c>
    </row>
    <row r="6364" spans="1:3" x14ac:dyDescent="0.25">
      <c r="A6364" t="s">
        <v>7639</v>
      </c>
      <c r="B6364" t="s">
        <v>8188</v>
      </c>
      <c r="C6364" s="1">
        <v>45717</v>
      </c>
    </row>
    <row r="6365" spans="1:3" x14ac:dyDescent="0.25">
      <c r="A6365" t="s">
        <v>7640</v>
      </c>
      <c r="B6365" t="s">
        <v>8188</v>
      </c>
      <c r="C6365" s="1">
        <v>45710</v>
      </c>
    </row>
    <row r="6366" spans="1:3" x14ac:dyDescent="0.25">
      <c r="A6366" t="s">
        <v>7641</v>
      </c>
      <c r="B6366" t="s">
        <v>8188</v>
      </c>
      <c r="C6366" s="1">
        <v>45737</v>
      </c>
    </row>
    <row r="6367" spans="1:3" x14ac:dyDescent="0.25">
      <c r="A6367" t="s">
        <v>7642</v>
      </c>
      <c r="B6367" t="s">
        <v>8188</v>
      </c>
      <c r="C6367" s="1">
        <v>45713</v>
      </c>
    </row>
    <row r="6368" spans="1:3" x14ac:dyDescent="0.25">
      <c r="A6368" t="s">
        <v>7643</v>
      </c>
      <c r="B6368" t="s">
        <v>8188</v>
      </c>
      <c r="C6368" s="1">
        <v>45780</v>
      </c>
    </row>
    <row r="6369" spans="1:3" x14ac:dyDescent="0.25">
      <c r="A6369" t="s">
        <v>7644</v>
      </c>
      <c r="B6369" t="s">
        <v>8188</v>
      </c>
      <c r="C6369" s="1">
        <v>45673</v>
      </c>
    </row>
    <row r="6370" spans="1:3" x14ac:dyDescent="0.25">
      <c r="A6370" t="s">
        <v>7645</v>
      </c>
      <c r="B6370" t="s">
        <v>8188</v>
      </c>
      <c r="C6370" s="1">
        <v>45700</v>
      </c>
    </row>
    <row r="6371" spans="1:3" x14ac:dyDescent="0.25">
      <c r="A6371" t="s">
        <v>7646</v>
      </c>
      <c r="B6371" t="s">
        <v>8188</v>
      </c>
      <c r="C6371" s="1">
        <v>45780</v>
      </c>
    </row>
    <row r="6372" spans="1:3" x14ac:dyDescent="0.25">
      <c r="A6372" t="s">
        <v>7647</v>
      </c>
      <c r="B6372" t="s">
        <v>8188</v>
      </c>
      <c r="C6372" s="1">
        <v>45746</v>
      </c>
    </row>
    <row r="6373" spans="1:3" x14ac:dyDescent="0.25">
      <c r="A6373" t="s">
        <v>7648</v>
      </c>
      <c r="B6373" t="s">
        <v>8188</v>
      </c>
      <c r="C6373" s="1">
        <v>45742</v>
      </c>
    </row>
    <row r="6374" spans="1:3" x14ac:dyDescent="0.25">
      <c r="A6374" t="s">
        <v>7649</v>
      </c>
      <c r="B6374" t="s">
        <v>8188</v>
      </c>
      <c r="C6374" s="1">
        <v>45709</v>
      </c>
    </row>
    <row r="6375" spans="1:3" x14ac:dyDescent="0.25">
      <c r="A6375" t="s">
        <v>7650</v>
      </c>
      <c r="B6375" t="s">
        <v>8188</v>
      </c>
      <c r="C6375" s="1">
        <v>45705</v>
      </c>
    </row>
    <row r="6376" spans="1:3" x14ac:dyDescent="0.25">
      <c r="A6376" t="s">
        <v>7651</v>
      </c>
      <c r="B6376" t="s">
        <v>8188</v>
      </c>
      <c r="C6376" s="1">
        <v>45713</v>
      </c>
    </row>
    <row r="6377" spans="1:3" x14ac:dyDescent="0.25">
      <c r="A6377" t="s">
        <v>7651</v>
      </c>
      <c r="B6377" t="s">
        <v>8188</v>
      </c>
      <c r="C6377" s="1">
        <v>45709</v>
      </c>
    </row>
    <row r="6378" spans="1:3" x14ac:dyDescent="0.25">
      <c r="A6378" t="s">
        <v>7652</v>
      </c>
      <c r="B6378" t="s">
        <v>8188</v>
      </c>
      <c r="C6378" s="1">
        <v>45687</v>
      </c>
    </row>
    <row r="6379" spans="1:3" x14ac:dyDescent="0.25">
      <c r="A6379" t="s">
        <v>7653</v>
      </c>
      <c r="B6379" t="s">
        <v>8188</v>
      </c>
      <c r="C6379" s="1">
        <v>45778</v>
      </c>
    </row>
    <row r="6380" spans="1:3" x14ac:dyDescent="0.25">
      <c r="A6380" t="s">
        <v>7654</v>
      </c>
      <c r="B6380" t="s">
        <v>39</v>
      </c>
      <c r="C6380" s="1"/>
    </row>
    <row r="6381" spans="1:3" x14ac:dyDescent="0.25">
      <c r="A6381" t="s">
        <v>7655</v>
      </c>
      <c r="B6381" t="s">
        <v>8188</v>
      </c>
      <c r="C6381" s="1">
        <v>45735</v>
      </c>
    </row>
    <row r="6382" spans="1:3" x14ac:dyDescent="0.25">
      <c r="A6382" t="s">
        <v>7656</v>
      </c>
      <c r="B6382" t="s">
        <v>8188</v>
      </c>
      <c r="C6382" s="1">
        <v>45692</v>
      </c>
    </row>
    <row r="6383" spans="1:3" x14ac:dyDescent="0.25">
      <c r="A6383" t="s">
        <v>7657</v>
      </c>
      <c r="B6383" t="s">
        <v>8188</v>
      </c>
      <c r="C6383" s="1">
        <v>45694</v>
      </c>
    </row>
    <row r="6384" spans="1:3" x14ac:dyDescent="0.25">
      <c r="A6384" t="s">
        <v>7658</v>
      </c>
      <c r="B6384" t="s">
        <v>8188</v>
      </c>
      <c r="C6384" s="1">
        <v>45694</v>
      </c>
    </row>
    <row r="6385" spans="1:3" x14ac:dyDescent="0.25">
      <c r="A6385" t="s">
        <v>7659</v>
      </c>
      <c r="B6385" t="s">
        <v>8188</v>
      </c>
      <c r="C6385" s="1">
        <v>45752</v>
      </c>
    </row>
    <row r="6386" spans="1:3" x14ac:dyDescent="0.25">
      <c r="A6386" t="s">
        <v>7660</v>
      </c>
      <c r="B6386" t="s">
        <v>8188</v>
      </c>
      <c r="C6386" s="1">
        <v>45778</v>
      </c>
    </row>
    <row r="6387" spans="1:3" x14ac:dyDescent="0.25">
      <c r="A6387" t="s">
        <v>7661</v>
      </c>
      <c r="B6387" t="s">
        <v>8188</v>
      </c>
      <c r="C6387" s="1">
        <v>45689</v>
      </c>
    </row>
    <row r="6388" spans="1:3" x14ac:dyDescent="0.25">
      <c r="A6388" t="s">
        <v>7662</v>
      </c>
      <c r="B6388" t="s">
        <v>8188</v>
      </c>
      <c r="C6388" s="1">
        <v>45778</v>
      </c>
    </row>
    <row r="6389" spans="1:3" x14ac:dyDescent="0.25">
      <c r="A6389" t="s">
        <v>7663</v>
      </c>
      <c r="B6389" t="s">
        <v>8188</v>
      </c>
      <c r="C6389" s="1">
        <v>45694</v>
      </c>
    </row>
    <row r="6390" spans="1:3" x14ac:dyDescent="0.25">
      <c r="A6390" t="s">
        <v>7664</v>
      </c>
      <c r="B6390" t="s">
        <v>8188</v>
      </c>
      <c r="C6390" s="1">
        <v>45694</v>
      </c>
    </row>
    <row r="6391" spans="1:3" x14ac:dyDescent="0.25">
      <c r="A6391" t="s">
        <v>7665</v>
      </c>
      <c r="B6391" t="s">
        <v>8188</v>
      </c>
      <c r="C6391" s="1">
        <v>45694</v>
      </c>
    </row>
    <row r="6392" spans="1:3" x14ac:dyDescent="0.25">
      <c r="A6392" t="s">
        <v>7666</v>
      </c>
      <c r="B6392" t="s">
        <v>8188</v>
      </c>
      <c r="C6392" s="1">
        <v>45793</v>
      </c>
    </row>
    <row r="6393" spans="1:3" x14ac:dyDescent="0.25">
      <c r="A6393" t="s">
        <v>7667</v>
      </c>
      <c r="B6393" t="s">
        <v>8188</v>
      </c>
      <c r="C6393" s="1">
        <v>45687</v>
      </c>
    </row>
    <row r="6394" spans="1:3" x14ac:dyDescent="0.25">
      <c r="A6394" t="s">
        <v>7668</v>
      </c>
      <c r="B6394" t="s">
        <v>8188</v>
      </c>
      <c r="C6394" s="1">
        <v>45724</v>
      </c>
    </row>
    <row r="6395" spans="1:3" x14ac:dyDescent="0.25">
      <c r="A6395" t="s">
        <v>7669</v>
      </c>
      <c r="B6395" t="s">
        <v>39</v>
      </c>
      <c r="C6395" s="1"/>
    </row>
    <row r="6396" spans="1:3" x14ac:dyDescent="0.25">
      <c r="A6396" t="s">
        <v>7670</v>
      </c>
      <c r="B6396" t="s">
        <v>8188</v>
      </c>
      <c r="C6396" s="1">
        <v>45673</v>
      </c>
    </row>
    <row r="6397" spans="1:3" x14ac:dyDescent="0.25">
      <c r="A6397" t="s">
        <v>7671</v>
      </c>
      <c r="B6397" t="s">
        <v>8188</v>
      </c>
      <c r="C6397" s="1">
        <v>45673</v>
      </c>
    </row>
    <row r="6398" spans="1:3" x14ac:dyDescent="0.25">
      <c r="A6398" t="s">
        <v>7672</v>
      </c>
      <c r="B6398" t="s">
        <v>8188</v>
      </c>
      <c r="C6398" s="1">
        <v>45673</v>
      </c>
    </row>
    <row r="6399" spans="1:3" x14ac:dyDescent="0.25">
      <c r="A6399" t="s">
        <v>7673</v>
      </c>
      <c r="B6399" t="s">
        <v>8188</v>
      </c>
      <c r="C6399" s="1">
        <v>45673</v>
      </c>
    </row>
    <row r="6400" spans="1:3" x14ac:dyDescent="0.25">
      <c r="A6400" t="s">
        <v>7674</v>
      </c>
      <c r="B6400" t="s">
        <v>8188</v>
      </c>
      <c r="C6400" s="1">
        <v>45684</v>
      </c>
    </row>
    <row r="6401" spans="1:3" x14ac:dyDescent="0.25">
      <c r="A6401" t="s">
        <v>7675</v>
      </c>
      <c r="B6401" t="s">
        <v>8188</v>
      </c>
      <c r="C6401" s="1">
        <v>45678</v>
      </c>
    </row>
    <row r="6402" spans="1:3" x14ac:dyDescent="0.25">
      <c r="A6402" t="s">
        <v>7676</v>
      </c>
      <c r="B6402" t="s">
        <v>8188</v>
      </c>
      <c r="C6402" s="1">
        <v>45673</v>
      </c>
    </row>
    <row r="6403" spans="1:3" x14ac:dyDescent="0.25">
      <c r="A6403" t="s">
        <v>7677</v>
      </c>
      <c r="B6403" t="s">
        <v>8188</v>
      </c>
      <c r="C6403" s="1">
        <v>45673</v>
      </c>
    </row>
    <row r="6404" spans="1:3" x14ac:dyDescent="0.25">
      <c r="A6404" t="s">
        <v>7678</v>
      </c>
      <c r="B6404" t="s">
        <v>8188</v>
      </c>
      <c r="C6404" s="1">
        <v>45684</v>
      </c>
    </row>
    <row r="6405" spans="1:3" x14ac:dyDescent="0.25">
      <c r="A6405" t="s">
        <v>7678</v>
      </c>
      <c r="B6405" t="s">
        <v>8188</v>
      </c>
      <c r="C6405" s="1">
        <v>45737</v>
      </c>
    </row>
    <row r="6406" spans="1:3" x14ac:dyDescent="0.25">
      <c r="A6406" t="s">
        <v>7679</v>
      </c>
      <c r="B6406" t="s">
        <v>8188</v>
      </c>
      <c r="C6406" s="1">
        <v>45684</v>
      </c>
    </row>
    <row r="6407" spans="1:3" x14ac:dyDescent="0.25">
      <c r="A6407" t="s">
        <v>7680</v>
      </c>
      <c r="B6407" t="s">
        <v>8188</v>
      </c>
      <c r="C6407" s="1">
        <v>45684</v>
      </c>
    </row>
    <row r="6408" spans="1:3" x14ac:dyDescent="0.25">
      <c r="A6408" t="s">
        <v>7681</v>
      </c>
      <c r="B6408" t="s">
        <v>8188</v>
      </c>
      <c r="C6408" s="1">
        <v>45684</v>
      </c>
    </row>
    <row r="6409" spans="1:3" x14ac:dyDescent="0.25">
      <c r="A6409" t="s">
        <v>7682</v>
      </c>
      <c r="B6409" t="s">
        <v>8188</v>
      </c>
      <c r="C6409" s="1">
        <v>45700</v>
      </c>
    </row>
    <row r="6410" spans="1:3" x14ac:dyDescent="0.25">
      <c r="A6410" t="s">
        <v>7683</v>
      </c>
      <c r="B6410" t="s">
        <v>8188</v>
      </c>
      <c r="C6410" s="1">
        <v>45684</v>
      </c>
    </row>
    <row r="6411" spans="1:3" x14ac:dyDescent="0.25">
      <c r="A6411" t="s">
        <v>7684</v>
      </c>
      <c r="B6411" t="s">
        <v>8188</v>
      </c>
      <c r="C6411" s="1">
        <v>45669</v>
      </c>
    </row>
    <row r="6412" spans="1:3" x14ac:dyDescent="0.25">
      <c r="A6412" t="s">
        <v>7685</v>
      </c>
      <c r="B6412" t="s">
        <v>8188</v>
      </c>
      <c r="C6412" s="1">
        <v>45684</v>
      </c>
    </row>
    <row r="6413" spans="1:3" x14ac:dyDescent="0.25">
      <c r="A6413" t="s">
        <v>7686</v>
      </c>
      <c r="B6413" t="s">
        <v>8188</v>
      </c>
      <c r="C6413" s="1">
        <v>45673</v>
      </c>
    </row>
    <row r="6414" spans="1:3" x14ac:dyDescent="0.25">
      <c r="A6414" t="s">
        <v>7687</v>
      </c>
      <c r="B6414" t="s">
        <v>8188</v>
      </c>
      <c r="C6414" s="1">
        <v>45713</v>
      </c>
    </row>
    <row r="6415" spans="1:3" x14ac:dyDescent="0.25">
      <c r="A6415" t="s">
        <v>7688</v>
      </c>
      <c r="B6415" t="s">
        <v>8188</v>
      </c>
      <c r="C6415" s="1">
        <v>45673</v>
      </c>
    </row>
    <row r="6416" spans="1:3" x14ac:dyDescent="0.25">
      <c r="A6416" t="s">
        <v>7689</v>
      </c>
      <c r="B6416" t="s">
        <v>8188</v>
      </c>
      <c r="C6416" s="1">
        <v>45742</v>
      </c>
    </row>
    <row r="6417" spans="1:3" x14ac:dyDescent="0.25">
      <c r="A6417" t="s">
        <v>7690</v>
      </c>
      <c r="B6417" t="s">
        <v>8188</v>
      </c>
      <c r="C6417" s="1">
        <v>45689</v>
      </c>
    </row>
    <row r="6418" spans="1:3" x14ac:dyDescent="0.25">
      <c r="A6418" t="s">
        <v>7691</v>
      </c>
      <c r="B6418" t="s">
        <v>8188</v>
      </c>
      <c r="C6418" s="1">
        <v>45778</v>
      </c>
    </row>
    <row r="6419" spans="1:3" x14ac:dyDescent="0.25">
      <c r="A6419" t="s">
        <v>7692</v>
      </c>
      <c r="B6419" t="s">
        <v>8188</v>
      </c>
      <c r="C6419" s="1">
        <v>45793</v>
      </c>
    </row>
    <row r="6420" spans="1:3" x14ac:dyDescent="0.25">
      <c r="A6420" t="s">
        <v>7693</v>
      </c>
      <c r="B6420" t="s">
        <v>8188</v>
      </c>
      <c r="C6420" s="1">
        <v>45694</v>
      </c>
    </row>
    <row r="6421" spans="1:3" x14ac:dyDescent="0.25">
      <c r="A6421" t="s">
        <v>7694</v>
      </c>
      <c r="B6421" t="s">
        <v>8188</v>
      </c>
      <c r="C6421" s="1">
        <v>45686</v>
      </c>
    </row>
    <row r="6422" spans="1:3" x14ac:dyDescent="0.25">
      <c r="A6422" t="s">
        <v>7695</v>
      </c>
      <c r="B6422" t="s">
        <v>8188</v>
      </c>
      <c r="C6422" s="1">
        <v>45713</v>
      </c>
    </row>
    <row r="6423" spans="1:3" x14ac:dyDescent="0.25">
      <c r="A6423" t="s">
        <v>7696</v>
      </c>
      <c r="B6423" t="s">
        <v>8188</v>
      </c>
      <c r="C6423" s="1">
        <v>45707</v>
      </c>
    </row>
    <row r="6424" spans="1:3" x14ac:dyDescent="0.25">
      <c r="A6424" t="s">
        <v>7697</v>
      </c>
      <c r="B6424" t="s">
        <v>8188</v>
      </c>
      <c r="C6424" s="1">
        <v>45694</v>
      </c>
    </row>
    <row r="6425" spans="1:3" x14ac:dyDescent="0.25">
      <c r="A6425" t="s">
        <v>7697</v>
      </c>
      <c r="B6425" t="s">
        <v>8188</v>
      </c>
      <c r="C6425" s="1">
        <v>45724</v>
      </c>
    </row>
    <row r="6426" spans="1:3" x14ac:dyDescent="0.25">
      <c r="A6426" t="s">
        <v>7698</v>
      </c>
      <c r="B6426" t="s">
        <v>8188</v>
      </c>
      <c r="C6426" s="1">
        <v>45709</v>
      </c>
    </row>
    <row r="6427" spans="1:3" x14ac:dyDescent="0.25">
      <c r="A6427" t="s">
        <v>7699</v>
      </c>
      <c r="B6427" t="s">
        <v>8188</v>
      </c>
      <c r="C6427" s="1">
        <v>45745</v>
      </c>
    </row>
    <row r="6428" spans="1:3" x14ac:dyDescent="0.25">
      <c r="A6428" t="s">
        <v>7700</v>
      </c>
      <c r="B6428" t="s">
        <v>8188</v>
      </c>
      <c r="C6428" s="1">
        <v>45684</v>
      </c>
    </row>
    <row r="6429" spans="1:3" x14ac:dyDescent="0.25">
      <c r="A6429" t="s">
        <v>7701</v>
      </c>
      <c r="B6429" t="s">
        <v>8188</v>
      </c>
      <c r="C6429" s="1">
        <v>45678</v>
      </c>
    </row>
    <row r="6430" spans="1:3" x14ac:dyDescent="0.25">
      <c r="A6430" t="s">
        <v>7702</v>
      </c>
      <c r="B6430" t="s">
        <v>39</v>
      </c>
      <c r="C6430" s="1">
        <v>45686</v>
      </c>
    </row>
    <row r="6431" spans="1:3" x14ac:dyDescent="0.25">
      <c r="A6431" t="s">
        <v>7703</v>
      </c>
      <c r="B6431" t="s">
        <v>39</v>
      </c>
      <c r="C6431" s="1">
        <v>45754</v>
      </c>
    </row>
    <row r="6432" spans="1:3" x14ac:dyDescent="0.25">
      <c r="A6432" t="s">
        <v>7704</v>
      </c>
      <c r="B6432" t="s">
        <v>39</v>
      </c>
      <c r="C6432" s="1">
        <v>45686</v>
      </c>
    </row>
    <row r="6433" spans="1:3" x14ac:dyDescent="0.25">
      <c r="A6433" t="s">
        <v>7705</v>
      </c>
      <c r="B6433" t="s">
        <v>8188</v>
      </c>
      <c r="C6433" s="1">
        <v>45735</v>
      </c>
    </row>
    <row r="6434" spans="1:3" x14ac:dyDescent="0.25">
      <c r="A6434" t="s">
        <v>7706</v>
      </c>
      <c r="B6434" t="s">
        <v>8188</v>
      </c>
      <c r="C6434" s="1">
        <v>45694</v>
      </c>
    </row>
    <row r="6435" spans="1:3" x14ac:dyDescent="0.25">
      <c r="A6435" t="s">
        <v>7707</v>
      </c>
      <c r="B6435" t="s">
        <v>8188</v>
      </c>
      <c r="C6435" s="1">
        <v>45699</v>
      </c>
    </row>
    <row r="6436" spans="1:3" x14ac:dyDescent="0.25">
      <c r="A6436" t="s">
        <v>7708</v>
      </c>
      <c r="B6436" t="s">
        <v>8188</v>
      </c>
      <c r="C6436" s="1">
        <v>45775</v>
      </c>
    </row>
    <row r="6437" spans="1:3" x14ac:dyDescent="0.25">
      <c r="A6437" t="s">
        <v>7709</v>
      </c>
      <c r="B6437" t="s">
        <v>8188</v>
      </c>
      <c r="C6437" s="1">
        <v>45717</v>
      </c>
    </row>
    <row r="6438" spans="1:3" x14ac:dyDescent="0.25">
      <c r="A6438" t="s">
        <v>7710</v>
      </c>
      <c r="B6438" t="s">
        <v>8188</v>
      </c>
      <c r="C6438" s="1">
        <v>45736</v>
      </c>
    </row>
    <row r="6439" spans="1:3" x14ac:dyDescent="0.25">
      <c r="A6439" t="s">
        <v>7711</v>
      </c>
      <c r="B6439" t="s">
        <v>8188</v>
      </c>
      <c r="C6439" s="1">
        <v>45674</v>
      </c>
    </row>
    <row r="6440" spans="1:3" x14ac:dyDescent="0.25">
      <c r="A6440" t="s">
        <v>7712</v>
      </c>
      <c r="B6440" t="s">
        <v>8188</v>
      </c>
      <c r="C6440" s="1">
        <v>45726</v>
      </c>
    </row>
    <row r="6441" spans="1:3" x14ac:dyDescent="0.25">
      <c r="A6441" t="s">
        <v>7713</v>
      </c>
      <c r="B6441" t="s">
        <v>8188</v>
      </c>
      <c r="C6441" s="1">
        <v>45708</v>
      </c>
    </row>
    <row r="6442" spans="1:3" x14ac:dyDescent="0.25">
      <c r="A6442" t="s">
        <v>7714</v>
      </c>
      <c r="B6442" t="s">
        <v>39</v>
      </c>
      <c r="C6442" s="1"/>
    </row>
    <row r="6443" spans="1:3" x14ac:dyDescent="0.25">
      <c r="A6443" t="s">
        <v>7715</v>
      </c>
      <c r="B6443" t="s">
        <v>8188</v>
      </c>
      <c r="C6443" s="1">
        <v>45688</v>
      </c>
    </row>
    <row r="6444" spans="1:3" x14ac:dyDescent="0.25">
      <c r="A6444" t="s">
        <v>7716</v>
      </c>
      <c r="B6444" t="s">
        <v>8188</v>
      </c>
      <c r="C6444" s="1">
        <v>45764</v>
      </c>
    </row>
    <row r="6445" spans="1:3" x14ac:dyDescent="0.25">
      <c r="A6445" t="s">
        <v>7717</v>
      </c>
      <c r="B6445" t="s">
        <v>8188</v>
      </c>
      <c r="C6445" s="1">
        <v>45709</v>
      </c>
    </row>
    <row r="6446" spans="1:3" x14ac:dyDescent="0.25">
      <c r="A6446" t="s">
        <v>7718</v>
      </c>
      <c r="B6446" t="s">
        <v>8188</v>
      </c>
      <c r="C6446" s="1">
        <v>45734</v>
      </c>
    </row>
    <row r="6447" spans="1:3" x14ac:dyDescent="0.25">
      <c r="A6447" t="s">
        <v>7719</v>
      </c>
      <c r="B6447" t="s">
        <v>8188</v>
      </c>
      <c r="C6447" s="1">
        <v>45712</v>
      </c>
    </row>
    <row r="6448" spans="1:3" x14ac:dyDescent="0.25">
      <c r="A6448" t="s">
        <v>7720</v>
      </c>
      <c r="B6448" t="s">
        <v>8188</v>
      </c>
      <c r="C6448" s="1">
        <v>45712</v>
      </c>
    </row>
    <row r="6449" spans="1:3" x14ac:dyDescent="0.25">
      <c r="A6449" t="s">
        <v>7721</v>
      </c>
      <c r="B6449" t="s">
        <v>8188</v>
      </c>
      <c r="C6449" s="1">
        <v>45742</v>
      </c>
    </row>
    <row r="6450" spans="1:3" x14ac:dyDescent="0.25">
      <c r="A6450" t="s">
        <v>7722</v>
      </c>
      <c r="B6450" t="s">
        <v>8188</v>
      </c>
      <c r="C6450" s="1">
        <v>45682</v>
      </c>
    </row>
    <row r="6451" spans="1:3" x14ac:dyDescent="0.25">
      <c r="A6451" t="s">
        <v>7723</v>
      </c>
      <c r="B6451" t="s">
        <v>8188</v>
      </c>
      <c r="C6451" s="1">
        <v>45709</v>
      </c>
    </row>
    <row r="6452" spans="1:3" x14ac:dyDescent="0.25">
      <c r="A6452" t="s">
        <v>7724</v>
      </c>
      <c r="B6452" t="s">
        <v>8188</v>
      </c>
      <c r="C6452" s="1">
        <v>45734</v>
      </c>
    </row>
    <row r="6453" spans="1:3" x14ac:dyDescent="0.25">
      <c r="A6453" t="s">
        <v>7724</v>
      </c>
      <c r="B6453" t="s">
        <v>39</v>
      </c>
      <c r="C6453" s="1"/>
    </row>
    <row r="6454" spans="1:3" x14ac:dyDescent="0.25">
      <c r="A6454" t="s">
        <v>7725</v>
      </c>
      <c r="B6454" t="s">
        <v>8188</v>
      </c>
      <c r="C6454" s="1">
        <v>45743</v>
      </c>
    </row>
    <row r="6455" spans="1:3" x14ac:dyDescent="0.25">
      <c r="A6455" t="s">
        <v>7726</v>
      </c>
      <c r="B6455" t="s">
        <v>8188</v>
      </c>
      <c r="C6455" s="1">
        <v>45699</v>
      </c>
    </row>
    <row r="6456" spans="1:3" x14ac:dyDescent="0.25">
      <c r="A6456" t="s">
        <v>7727</v>
      </c>
      <c r="B6456" t="s">
        <v>8188</v>
      </c>
      <c r="C6456" s="1">
        <v>45699</v>
      </c>
    </row>
    <row r="6457" spans="1:3" x14ac:dyDescent="0.25">
      <c r="A6457" t="s">
        <v>7728</v>
      </c>
      <c r="B6457" t="s">
        <v>8188</v>
      </c>
      <c r="C6457" s="1">
        <v>45737</v>
      </c>
    </row>
    <row r="6458" spans="1:3" x14ac:dyDescent="0.25">
      <c r="A6458" t="s">
        <v>7729</v>
      </c>
      <c r="B6458" t="s">
        <v>8188</v>
      </c>
      <c r="C6458" s="1">
        <v>45709</v>
      </c>
    </row>
    <row r="6459" spans="1:3" x14ac:dyDescent="0.25">
      <c r="A6459" t="s">
        <v>7730</v>
      </c>
      <c r="B6459" t="s">
        <v>8188</v>
      </c>
      <c r="C6459" s="1">
        <v>45752</v>
      </c>
    </row>
    <row r="6460" spans="1:3" x14ac:dyDescent="0.25">
      <c r="A6460" t="s">
        <v>7731</v>
      </c>
      <c r="B6460" t="s">
        <v>8188</v>
      </c>
      <c r="C6460" s="1">
        <v>45712</v>
      </c>
    </row>
    <row r="6461" spans="1:3" x14ac:dyDescent="0.25">
      <c r="A6461" t="s">
        <v>7732</v>
      </c>
      <c r="B6461" t="s">
        <v>8188</v>
      </c>
      <c r="C6461" s="1">
        <v>45698</v>
      </c>
    </row>
    <row r="6462" spans="1:3" x14ac:dyDescent="0.25">
      <c r="A6462" t="s">
        <v>7733</v>
      </c>
      <c r="B6462" t="s">
        <v>8188</v>
      </c>
      <c r="C6462" s="1">
        <v>45674</v>
      </c>
    </row>
    <row r="6463" spans="1:3" x14ac:dyDescent="0.25">
      <c r="A6463" t="s">
        <v>7734</v>
      </c>
      <c r="B6463" t="s">
        <v>8188</v>
      </c>
      <c r="C6463" s="1">
        <v>45708</v>
      </c>
    </row>
    <row r="6464" spans="1:3" x14ac:dyDescent="0.25">
      <c r="A6464" t="s">
        <v>7735</v>
      </c>
      <c r="B6464" t="s">
        <v>8188</v>
      </c>
      <c r="C6464" s="1">
        <v>45817</v>
      </c>
    </row>
    <row r="6465" spans="1:3" x14ac:dyDescent="0.25">
      <c r="A6465" t="s">
        <v>7736</v>
      </c>
      <c r="B6465" t="s">
        <v>8188</v>
      </c>
      <c r="C6465" s="1">
        <v>45685</v>
      </c>
    </row>
    <row r="6466" spans="1:3" x14ac:dyDescent="0.25">
      <c r="A6466" t="s">
        <v>7737</v>
      </c>
      <c r="B6466" t="s">
        <v>8188</v>
      </c>
      <c r="C6466" s="1">
        <v>45698</v>
      </c>
    </row>
    <row r="6467" spans="1:3" x14ac:dyDescent="0.25">
      <c r="A6467" t="s">
        <v>7738</v>
      </c>
      <c r="B6467" t="s">
        <v>8188</v>
      </c>
      <c r="C6467" s="1">
        <v>45694</v>
      </c>
    </row>
    <row r="6468" spans="1:3" x14ac:dyDescent="0.25">
      <c r="A6468" t="s">
        <v>7739</v>
      </c>
      <c r="B6468" t="s">
        <v>8188</v>
      </c>
      <c r="C6468" s="1">
        <v>45698</v>
      </c>
    </row>
    <row r="6469" spans="1:3" x14ac:dyDescent="0.25">
      <c r="A6469" t="s">
        <v>6664</v>
      </c>
      <c r="B6469" t="s">
        <v>39</v>
      </c>
      <c r="C6469" s="1"/>
    </row>
    <row r="6470" spans="1:3" x14ac:dyDescent="0.25">
      <c r="A6470" t="s">
        <v>7740</v>
      </c>
      <c r="B6470" t="s">
        <v>8188</v>
      </c>
      <c r="C6470" s="1">
        <v>45689</v>
      </c>
    </row>
    <row r="6471" spans="1:3" x14ac:dyDescent="0.25">
      <c r="A6471" t="s">
        <v>7740</v>
      </c>
      <c r="B6471" t="s">
        <v>8188</v>
      </c>
      <c r="C6471" s="1">
        <v>45700</v>
      </c>
    </row>
    <row r="6472" spans="1:3" x14ac:dyDescent="0.25">
      <c r="A6472" t="s">
        <v>7741</v>
      </c>
      <c r="B6472" t="s">
        <v>8188</v>
      </c>
      <c r="C6472" s="1">
        <v>45765</v>
      </c>
    </row>
    <row r="6473" spans="1:3" x14ac:dyDescent="0.25">
      <c r="A6473" t="s">
        <v>7742</v>
      </c>
      <c r="B6473" t="s">
        <v>8188</v>
      </c>
      <c r="C6473" s="1">
        <v>45695</v>
      </c>
    </row>
    <row r="6474" spans="1:3" x14ac:dyDescent="0.25">
      <c r="A6474" t="s">
        <v>7743</v>
      </c>
      <c r="B6474" t="s">
        <v>8188</v>
      </c>
      <c r="C6474" s="1">
        <v>45709</v>
      </c>
    </row>
    <row r="6475" spans="1:3" x14ac:dyDescent="0.25">
      <c r="A6475" t="s">
        <v>7744</v>
      </c>
      <c r="B6475" t="s">
        <v>8188</v>
      </c>
      <c r="C6475" s="1">
        <v>45734</v>
      </c>
    </row>
    <row r="6476" spans="1:3" x14ac:dyDescent="0.25">
      <c r="A6476" t="s">
        <v>7745</v>
      </c>
      <c r="B6476" t="s">
        <v>8188</v>
      </c>
      <c r="C6476" s="1">
        <v>45709</v>
      </c>
    </row>
    <row r="6477" spans="1:3" x14ac:dyDescent="0.25">
      <c r="A6477" t="s">
        <v>7746</v>
      </c>
      <c r="B6477" t="s">
        <v>8188</v>
      </c>
      <c r="C6477" s="1">
        <v>45717</v>
      </c>
    </row>
    <row r="6478" spans="1:3" x14ac:dyDescent="0.25">
      <c r="A6478" t="s">
        <v>7747</v>
      </c>
      <c r="B6478" t="s">
        <v>8188</v>
      </c>
      <c r="C6478" s="1">
        <v>45675</v>
      </c>
    </row>
    <row r="6479" spans="1:3" x14ac:dyDescent="0.25">
      <c r="A6479" t="s">
        <v>7748</v>
      </c>
      <c r="B6479" t="s">
        <v>8188</v>
      </c>
      <c r="C6479" s="1">
        <v>45709</v>
      </c>
    </row>
    <row r="6480" spans="1:3" x14ac:dyDescent="0.25">
      <c r="A6480" t="s">
        <v>7749</v>
      </c>
      <c r="B6480" t="s">
        <v>8188</v>
      </c>
      <c r="C6480" s="1">
        <v>45793</v>
      </c>
    </row>
    <row r="6481" spans="1:3" x14ac:dyDescent="0.25">
      <c r="A6481" t="s">
        <v>7750</v>
      </c>
      <c r="B6481" t="s">
        <v>8188</v>
      </c>
      <c r="C6481" s="1">
        <v>45792</v>
      </c>
    </row>
    <row r="6482" spans="1:3" x14ac:dyDescent="0.25">
      <c r="A6482" t="s">
        <v>7751</v>
      </c>
      <c r="B6482" t="s">
        <v>8188</v>
      </c>
      <c r="C6482" s="1">
        <v>45742</v>
      </c>
    </row>
    <row r="6483" spans="1:3" x14ac:dyDescent="0.25">
      <c r="A6483" t="s">
        <v>7752</v>
      </c>
      <c r="B6483" t="s">
        <v>8188</v>
      </c>
      <c r="C6483" s="1">
        <v>45723</v>
      </c>
    </row>
    <row r="6484" spans="1:3" x14ac:dyDescent="0.25">
      <c r="A6484" t="s">
        <v>7753</v>
      </c>
      <c r="B6484" t="s">
        <v>8188</v>
      </c>
      <c r="C6484" s="1">
        <v>45793</v>
      </c>
    </row>
    <row r="6485" spans="1:3" x14ac:dyDescent="0.25">
      <c r="A6485" t="s">
        <v>7753</v>
      </c>
      <c r="B6485" t="s">
        <v>8188</v>
      </c>
      <c r="C6485" s="1">
        <v>45793</v>
      </c>
    </row>
    <row r="6486" spans="1:3" x14ac:dyDescent="0.25">
      <c r="A6486" t="s">
        <v>7754</v>
      </c>
      <c r="B6486" t="s">
        <v>8188</v>
      </c>
      <c r="C6486" s="1">
        <v>45792</v>
      </c>
    </row>
    <row r="6487" spans="1:3" x14ac:dyDescent="0.25">
      <c r="A6487" t="s">
        <v>7755</v>
      </c>
      <c r="B6487" t="s">
        <v>8188</v>
      </c>
      <c r="C6487" s="1">
        <v>45684</v>
      </c>
    </row>
    <row r="6488" spans="1:3" x14ac:dyDescent="0.25">
      <c r="A6488" t="s">
        <v>7756</v>
      </c>
      <c r="B6488" t="s">
        <v>8188</v>
      </c>
      <c r="C6488" s="1">
        <v>45751</v>
      </c>
    </row>
    <row r="6489" spans="1:3" x14ac:dyDescent="0.25">
      <c r="A6489" t="s">
        <v>7756</v>
      </c>
      <c r="B6489" t="s">
        <v>8188</v>
      </c>
      <c r="C6489" s="1">
        <v>45751</v>
      </c>
    </row>
    <row r="6490" spans="1:3" x14ac:dyDescent="0.25">
      <c r="A6490" t="s">
        <v>7757</v>
      </c>
      <c r="B6490" t="s">
        <v>8188</v>
      </c>
      <c r="C6490" s="1">
        <v>45734</v>
      </c>
    </row>
    <row r="6491" spans="1:3" x14ac:dyDescent="0.25">
      <c r="A6491" t="s">
        <v>7758</v>
      </c>
      <c r="B6491" t="s">
        <v>8188</v>
      </c>
      <c r="C6491" s="1">
        <v>45765</v>
      </c>
    </row>
    <row r="6492" spans="1:3" x14ac:dyDescent="0.25">
      <c r="A6492" t="s">
        <v>7758</v>
      </c>
      <c r="B6492" t="s">
        <v>39</v>
      </c>
      <c r="C6492" s="1"/>
    </row>
    <row r="6493" spans="1:3" x14ac:dyDescent="0.25">
      <c r="A6493" t="s">
        <v>7759</v>
      </c>
      <c r="B6493" t="s">
        <v>8188</v>
      </c>
      <c r="C6493" s="1">
        <v>45775</v>
      </c>
    </row>
    <row r="6494" spans="1:3" x14ac:dyDescent="0.25">
      <c r="A6494" t="s">
        <v>7760</v>
      </c>
      <c r="B6494" t="s">
        <v>8188</v>
      </c>
      <c r="C6494" s="1">
        <v>45701</v>
      </c>
    </row>
    <row r="6495" spans="1:3" x14ac:dyDescent="0.25">
      <c r="A6495" t="s">
        <v>7761</v>
      </c>
      <c r="B6495" t="s">
        <v>8188</v>
      </c>
      <c r="C6495" s="1">
        <v>45699</v>
      </c>
    </row>
    <row r="6496" spans="1:3" x14ac:dyDescent="0.25">
      <c r="A6496" t="s">
        <v>7762</v>
      </c>
      <c r="B6496" t="s">
        <v>8188</v>
      </c>
      <c r="C6496" s="1">
        <v>45793</v>
      </c>
    </row>
    <row r="6497" spans="1:3" x14ac:dyDescent="0.25">
      <c r="A6497" t="s">
        <v>7762</v>
      </c>
      <c r="B6497" t="s">
        <v>8188</v>
      </c>
      <c r="C6497" s="1">
        <v>45819</v>
      </c>
    </row>
    <row r="6498" spans="1:3" x14ac:dyDescent="0.25">
      <c r="A6498" t="s">
        <v>7763</v>
      </c>
      <c r="B6498" t="s">
        <v>8188</v>
      </c>
      <c r="C6498" s="1">
        <v>45712</v>
      </c>
    </row>
    <row r="6499" spans="1:3" x14ac:dyDescent="0.25">
      <c r="A6499" t="s">
        <v>7764</v>
      </c>
      <c r="B6499" t="s">
        <v>8188</v>
      </c>
      <c r="C6499" s="1">
        <v>45712</v>
      </c>
    </row>
    <row r="6500" spans="1:3" x14ac:dyDescent="0.25">
      <c r="A6500" t="s">
        <v>7765</v>
      </c>
      <c r="B6500" t="s">
        <v>8188</v>
      </c>
      <c r="C6500" s="1">
        <v>45710</v>
      </c>
    </row>
    <row r="6501" spans="1:3" x14ac:dyDescent="0.25">
      <c r="A6501" t="s">
        <v>7766</v>
      </c>
      <c r="B6501" t="s">
        <v>8188</v>
      </c>
      <c r="C6501" s="1">
        <v>45829</v>
      </c>
    </row>
    <row r="6502" spans="1:3" x14ac:dyDescent="0.25">
      <c r="A6502" t="s">
        <v>7767</v>
      </c>
      <c r="B6502" t="s">
        <v>8188</v>
      </c>
      <c r="C6502" s="1">
        <v>45712</v>
      </c>
    </row>
    <row r="6503" spans="1:3" x14ac:dyDescent="0.25">
      <c r="A6503" t="s">
        <v>7768</v>
      </c>
      <c r="B6503" t="s">
        <v>8188</v>
      </c>
      <c r="C6503" s="1">
        <v>45694</v>
      </c>
    </row>
    <row r="6504" spans="1:3" x14ac:dyDescent="0.25">
      <c r="A6504" t="s">
        <v>7769</v>
      </c>
      <c r="B6504" t="s">
        <v>8188</v>
      </c>
      <c r="C6504" s="1">
        <v>45734</v>
      </c>
    </row>
    <row r="6505" spans="1:3" x14ac:dyDescent="0.25">
      <c r="A6505" t="s">
        <v>7770</v>
      </c>
      <c r="B6505" t="s">
        <v>8188</v>
      </c>
      <c r="C6505" s="1">
        <v>45699</v>
      </c>
    </row>
    <row r="6506" spans="1:3" x14ac:dyDescent="0.25">
      <c r="A6506" t="s">
        <v>7771</v>
      </c>
      <c r="B6506" t="s">
        <v>8188</v>
      </c>
      <c r="C6506" s="1">
        <v>45757</v>
      </c>
    </row>
    <row r="6507" spans="1:3" x14ac:dyDescent="0.25">
      <c r="A6507" t="s">
        <v>7772</v>
      </c>
      <c r="B6507" t="s">
        <v>8188</v>
      </c>
      <c r="C6507" s="1">
        <v>45712</v>
      </c>
    </row>
    <row r="6508" spans="1:3" x14ac:dyDescent="0.25">
      <c r="A6508" t="s">
        <v>7773</v>
      </c>
      <c r="B6508" t="s">
        <v>8188</v>
      </c>
      <c r="C6508" s="1">
        <v>45805</v>
      </c>
    </row>
    <row r="6509" spans="1:3" x14ac:dyDescent="0.25">
      <c r="A6509" t="s">
        <v>7773</v>
      </c>
      <c r="B6509" t="s">
        <v>39</v>
      </c>
      <c r="C6509" s="1"/>
    </row>
    <row r="6510" spans="1:3" x14ac:dyDescent="0.25">
      <c r="A6510" t="s">
        <v>7774</v>
      </c>
      <c r="B6510" t="s">
        <v>8188</v>
      </c>
      <c r="C6510" s="1">
        <v>45694</v>
      </c>
    </row>
    <row r="6511" spans="1:3" x14ac:dyDescent="0.25">
      <c r="A6511" t="s">
        <v>7775</v>
      </c>
      <c r="B6511" t="s">
        <v>8188</v>
      </c>
      <c r="C6511" s="1">
        <v>45731</v>
      </c>
    </row>
    <row r="6512" spans="1:3" x14ac:dyDescent="0.25">
      <c r="A6512" t="s">
        <v>7776</v>
      </c>
      <c r="B6512" t="s">
        <v>39</v>
      </c>
      <c r="C6512" s="1"/>
    </row>
    <row r="6513" spans="1:3" x14ac:dyDescent="0.25">
      <c r="A6513" t="s">
        <v>7777</v>
      </c>
      <c r="B6513" t="s">
        <v>8188</v>
      </c>
      <c r="C6513" s="1">
        <v>45834</v>
      </c>
    </row>
    <row r="6514" spans="1:3" x14ac:dyDescent="0.25">
      <c r="A6514" t="s">
        <v>7778</v>
      </c>
      <c r="B6514" t="s">
        <v>8188</v>
      </c>
      <c r="C6514" s="1">
        <v>45712</v>
      </c>
    </row>
    <row r="6515" spans="1:3" x14ac:dyDescent="0.25">
      <c r="A6515" t="s">
        <v>7779</v>
      </c>
      <c r="B6515" t="s">
        <v>8188</v>
      </c>
      <c r="C6515" s="1">
        <v>45699</v>
      </c>
    </row>
    <row r="6516" spans="1:3" x14ac:dyDescent="0.25">
      <c r="A6516" t="s">
        <v>7780</v>
      </c>
      <c r="B6516" t="s">
        <v>8188</v>
      </c>
      <c r="C6516" s="1">
        <v>45694</v>
      </c>
    </row>
    <row r="6517" spans="1:3" x14ac:dyDescent="0.25">
      <c r="A6517" t="s">
        <v>7781</v>
      </c>
      <c r="B6517" t="s">
        <v>8188</v>
      </c>
      <c r="C6517" s="1">
        <v>45745</v>
      </c>
    </row>
    <row r="6518" spans="1:3" x14ac:dyDescent="0.25">
      <c r="A6518" t="s">
        <v>7782</v>
      </c>
      <c r="B6518" t="s">
        <v>8188</v>
      </c>
      <c r="C6518" s="1">
        <v>45699</v>
      </c>
    </row>
    <row r="6519" spans="1:3" x14ac:dyDescent="0.25">
      <c r="A6519" t="s">
        <v>7783</v>
      </c>
      <c r="B6519" t="s">
        <v>8188</v>
      </c>
      <c r="C6519" s="1">
        <v>45728</v>
      </c>
    </row>
    <row r="6520" spans="1:3" x14ac:dyDescent="0.25">
      <c r="A6520" t="s">
        <v>7784</v>
      </c>
      <c r="B6520" t="s">
        <v>8188</v>
      </c>
      <c r="C6520" s="1">
        <v>45699</v>
      </c>
    </row>
    <row r="6521" spans="1:3" x14ac:dyDescent="0.25">
      <c r="A6521" t="s">
        <v>7785</v>
      </c>
      <c r="B6521" t="s">
        <v>39</v>
      </c>
      <c r="C6521" s="1"/>
    </row>
    <row r="6522" spans="1:3" x14ac:dyDescent="0.25">
      <c r="A6522" t="s">
        <v>7786</v>
      </c>
      <c r="B6522" t="s">
        <v>8188</v>
      </c>
      <c r="C6522" s="1">
        <v>45737</v>
      </c>
    </row>
    <row r="6523" spans="1:3" x14ac:dyDescent="0.25">
      <c r="A6523" t="s">
        <v>7787</v>
      </c>
      <c r="B6523" t="s">
        <v>8188</v>
      </c>
      <c r="C6523" s="1">
        <v>45681</v>
      </c>
    </row>
    <row r="6524" spans="1:3" x14ac:dyDescent="0.25">
      <c r="A6524" t="s">
        <v>7788</v>
      </c>
      <c r="B6524" t="s">
        <v>8188</v>
      </c>
      <c r="C6524" s="1">
        <v>45736</v>
      </c>
    </row>
    <row r="6525" spans="1:3" x14ac:dyDescent="0.25">
      <c r="A6525" t="s">
        <v>7789</v>
      </c>
      <c r="B6525" t="s">
        <v>8188</v>
      </c>
      <c r="C6525" s="1">
        <v>45719</v>
      </c>
    </row>
    <row r="6526" spans="1:3" x14ac:dyDescent="0.25">
      <c r="A6526" t="s">
        <v>7789</v>
      </c>
      <c r="B6526" t="s">
        <v>8188</v>
      </c>
      <c r="C6526" s="1">
        <v>45692</v>
      </c>
    </row>
    <row r="6527" spans="1:3" x14ac:dyDescent="0.25">
      <c r="A6527" t="s">
        <v>7790</v>
      </c>
      <c r="B6527" t="s">
        <v>8188</v>
      </c>
      <c r="C6527" s="1">
        <v>45734</v>
      </c>
    </row>
    <row r="6528" spans="1:3" x14ac:dyDescent="0.25">
      <c r="A6528" t="s">
        <v>7791</v>
      </c>
      <c r="B6528" t="s">
        <v>8188</v>
      </c>
      <c r="C6528" s="1">
        <v>45685</v>
      </c>
    </row>
    <row r="6529" spans="1:3" x14ac:dyDescent="0.25">
      <c r="A6529" t="s">
        <v>7792</v>
      </c>
      <c r="B6529" t="s">
        <v>8188</v>
      </c>
      <c r="C6529" s="1">
        <v>45753</v>
      </c>
    </row>
    <row r="6530" spans="1:3" x14ac:dyDescent="0.25">
      <c r="A6530" t="s">
        <v>7792</v>
      </c>
      <c r="B6530" t="s">
        <v>8188</v>
      </c>
      <c r="C6530" s="1">
        <v>45789</v>
      </c>
    </row>
    <row r="6531" spans="1:3" x14ac:dyDescent="0.25">
      <c r="A6531" t="s">
        <v>7793</v>
      </c>
      <c r="B6531" t="s">
        <v>8188</v>
      </c>
      <c r="C6531" s="1">
        <v>45770</v>
      </c>
    </row>
    <row r="6532" spans="1:3" x14ac:dyDescent="0.25">
      <c r="A6532" t="s">
        <v>7794</v>
      </c>
      <c r="B6532" t="s">
        <v>8188</v>
      </c>
      <c r="C6532" s="1">
        <v>45703</v>
      </c>
    </row>
    <row r="6533" spans="1:3" x14ac:dyDescent="0.25">
      <c r="A6533" t="s">
        <v>7795</v>
      </c>
      <c r="B6533" t="s">
        <v>8188</v>
      </c>
      <c r="C6533" s="1">
        <v>45756</v>
      </c>
    </row>
    <row r="6534" spans="1:3" x14ac:dyDescent="0.25">
      <c r="A6534" t="s">
        <v>7796</v>
      </c>
      <c r="B6534" t="s">
        <v>8188</v>
      </c>
      <c r="C6534" s="1">
        <v>45756</v>
      </c>
    </row>
    <row r="6535" spans="1:3" x14ac:dyDescent="0.25">
      <c r="A6535" t="s">
        <v>7797</v>
      </c>
      <c r="B6535" t="s">
        <v>8188</v>
      </c>
      <c r="C6535" s="1">
        <v>45794</v>
      </c>
    </row>
    <row r="6536" spans="1:3" x14ac:dyDescent="0.25">
      <c r="A6536" t="s">
        <v>7798</v>
      </c>
      <c r="B6536" t="s">
        <v>8188</v>
      </c>
      <c r="C6536" s="1">
        <v>45787</v>
      </c>
    </row>
    <row r="6537" spans="1:3" x14ac:dyDescent="0.25">
      <c r="A6537" t="s">
        <v>7799</v>
      </c>
      <c r="B6537" t="s">
        <v>8188</v>
      </c>
      <c r="C6537" s="1">
        <v>45764</v>
      </c>
    </row>
    <row r="6538" spans="1:3" x14ac:dyDescent="0.25">
      <c r="A6538" t="s">
        <v>7800</v>
      </c>
      <c r="B6538" t="s">
        <v>8188</v>
      </c>
      <c r="C6538" s="1">
        <v>45708</v>
      </c>
    </row>
    <row r="6539" spans="1:3" x14ac:dyDescent="0.25">
      <c r="A6539" t="s">
        <v>7801</v>
      </c>
      <c r="B6539" t="s">
        <v>8188</v>
      </c>
      <c r="C6539" s="1">
        <v>45689</v>
      </c>
    </row>
    <row r="6540" spans="1:3" x14ac:dyDescent="0.25">
      <c r="A6540" t="s">
        <v>7802</v>
      </c>
      <c r="B6540" t="s">
        <v>8188</v>
      </c>
      <c r="C6540" s="1">
        <v>45801</v>
      </c>
    </row>
    <row r="6541" spans="1:3" x14ac:dyDescent="0.25">
      <c r="A6541" t="s">
        <v>7803</v>
      </c>
      <c r="B6541" t="s">
        <v>8188</v>
      </c>
      <c r="C6541" s="1">
        <v>45692</v>
      </c>
    </row>
    <row r="6542" spans="1:3" x14ac:dyDescent="0.25">
      <c r="A6542" t="s">
        <v>7804</v>
      </c>
      <c r="B6542" t="s">
        <v>8188</v>
      </c>
      <c r="C6542" s="1">
        <v>45752</v>
      </c>
    </row>
    <row r="6543" spans="1:3" x14ac:dyDescent="0.25">
      <c r="A6543" t="s">
        <v>7804</v>
      </c>
      <c r="B6543" t="s">
        <v>8188</v>
      </c>
      <c r="C6543" s="1">
        <v>45719</v>
      </c>
    </row>
    <row r="6544" spans="1:3" x14ac:dyDescent="0.25">
      <c r="A6544" t="s">
        <v>7804</v>
      </c>
      <c r="B6544" t="s">
        <v>39</v>
      </c>
      <c r="C6544" s="1"/>
    </row>
    <row r="6545" spans="1:3" x14ac:dyDescent="0.25">
      <c r="A6545" t="s">
        <v>7805</v>
      </c>
      <c r="B6545" t="s">
        <v>8188</v>
      </c>
      <c r="C6545" s="1">
        <v>45695</v>
      </c>
    </row>
    <row r="6546" spans="1:3" x14ac:dyDescent="0.25">
      <c r="A6546" t="s">
        <v>7806</v>
      </c>
      <c r="B6546" t="s">
        <v>8188</v>
      </c>
      <c r="C6546" s="1">
        <v>45705</v>
      </c>
    </row>
    <row r="6547" spans="1:3" x14ac:dyDescent="0.25">
      <c r="A6547" t="s">
        <v>7807</v>
      </c>
      <c r="B6547" t="s">
        <v>8188</v>
      </c>
      <c r="C6547" s="1">
        <v>45765</v>
      </c>
    </row>
    <row r="6548" spans="1:3" x14ac:dyDescent="0.25">
      <c r="A6548" t="s">
        <v>7808</v>
      </c>
      <c r="B6548" t="s">
        <v>8188</v>
      </c>
      <c r="C6548" s="1">
        <v>45703</v>
      </c>
    </row>
    <row r="6549" spans="1:3" x14ac:dyDescent="0.25">
      <c r="A6549" t="s">
        <v>7809</v>
      </c>
      <c r="B6549" t="s">
        <v>8188</v>
      </c>
      <c r="C6549" s="1">
        <v>45770</v>
      </c>
    </row>
    <row r="6550" spans="1:3" x14ac:dyDescent="0.25">
      <c r="A6550" t="s">
        <v>7810</v>
      </c>
      <c r="B6550" t="s">
        <v>8188</v>
      </c>
      <c r="C6550" s="1">
        <v>45765</v>
      </c>
    </row>
    <row r="6551" spans="1:3" x14ac:dyDescent="0.25">
      <c r="A6551" t="s">
        <v>7811</v>
      </c>
      <c r="B6551" t="s">
        <v>8188</v>
      </c>
      <c r="C6551" s="1">
        <v>45703</v>
      </c>
    </row>
    <row r="6552" spans="1:3" x14ac:dyDescent="0.25">
      <c r="A6552" t="s">
        <v>7812</v>
      </c>
      <c r="B6552" t="s">
        <v>8188</v>
      </c>
      <c r="C6552" s="1">
        <v>45847</v>
      </c>
    </row>
    <row r="6553" spans="1:3" x14ac:dyDescent="0.25">
      <c r="A6553" t="s">
        <v>7813</v>
      </c>
      <c r="B6553" t="s">
        <v>39</v>
      </c>
      <c r="C6553" s="1"/>
    </row>
    <row r="6554" spans="1:3" x14ac:dyDescent="0.25">
      <c r="A6554" t="s">
        <v>7814</v>
      </c>
      <c r="B6554" t="s">
        <v>8188</v>
      </c>
      <c r="C6554" s="1">
        <v>45859</v>
      </c>
    </row>
    <row r="6555" spans="1:3" x14ac:dyDescent="0.25">
      <c r="A6555" t="s">
        <v>7815</v>
      </c>
      <c r="B6555" t="s">
        <v>8188</v>
      </c>
      <c r="C6555" s="1">
        <v>45713</v>
      </c>
    </row>
    <row r="6556" spans="1:3" x14ac:dyDescent="0.25">
      <c r="A6556" t="s">
        <v>7816</v>
      </c>
      <c r="B6556" t="s">
        <v>8188</v>
      </c>
      <c r="C6556" s="1">
        <v>45778</v>
      </c>
    </row>
    <row r="6557" spans="1:3" x14ac:dyDescent="0.25">
      <c r="A6557" t="s">
        <v>7817</v>
      </c>
      <c r="B6557" t="s">
        <v>39</v>
      </c>
      <c r="C6557" s="1">
        <v>45887</v>
      </c>
    </row>
    <row r="6558" spans="1:3" x14ac:dyDescent="0.25">
      <c r="A6558" t="s">
        <v>7818</v>
      </c>
      <c r="B6558" t="s">
        <v>8188</v>
      </c>
      <c r="C6558" s="1">
        <v>45712</v>
      </c>
    </row>
    <row r="6559" spans="1:3" x14ac:dyDescent="0.25">
      <c r="A6559" t="s">
        <v>7819</v>
      </c>
      <c r="B6559" t="s">
        <v>8188</v>
      </c>
      <c r="C6559" s="1">
        <v>45699</v>
      </c>
    </row>
    <row r="6560" spans="1:3" x14ac:dyDescent="0.25">
      <c r="A6560" t="s">
        <v>7820</v>
      </c>
      <c r="B6560" t="s">
        <v>8188</v>
      </c>
      <c r="C6560" s="1">
        <v>45709</v>
      </c>
    </row>
    <row r="6561" spans="1:3" x14ac:dyDescent="0.25">
      <c r="A6561" t="s">
        <v>7821</v>
      </c>
      <c r="B6561" t="s">
        <v>8188</v>
      </c>
      <c r="C6561" s="1">
        <v>45686</v>
      </c>
    </row>
    <row r="6562" spans="1:3" x14ac:dyDescent="0.25">
      <c r="A6562" t="s">
        <v>7822</v>
      </c>
      <c r="B6562" t="s">
        <v>8188</v>
      </c>
      <c r="C6562" s="1">
        <v>45695</v>
      </c>
    </row>
    <row r="6563" spans="1:3" x14ac:dyDescent="0.25">
      <c r="A6563" t="s">
        <v>7823</v>
      </c>
      <c r="B6563" t="s">
        <v>8188</v>
      </c>
      <c r="C6563" s="1">
        <v>45689</v>
      </c>
    </row>
    <row r="6564" spans="1:3" x14ac:dyDescent="0.25">
      <c r="A6564" t="s">
        <v>7824</v>
      </c>
      <c r="B6564" t="s">
        <v>8188</v>
      </c>
      <c r="C6564" s="1">
        <v>45731</v>
      </c>
    </row>
    <row r="6565" spans="1:3" x14ac:dyDescent="0.25">
      <c r="A6565" t="s">
        <v>7825</v>
      </c>
      <c r="B6565" t="s">
        <v>8188</v>
      </c>
      <c r="C6565" s="1">
        <v>45682</v>
      </c>
    </row>
    <row r="6566" spans="1:3" x14ac:dyDescent="0.25">
      <c r="A6566" t="s">
        <v>7826</v>
      </c>
      <c r="B6566" t="s">
        <v>8188</v>
      </c>
      <c r="C6566" s="1">
        <v>45737</v>
      </c>
    </row>
    <row r="6567" spans="1:3" x14ac:dyDescent="0.25">
      <c r="A6567" t="s">
        <v>7827</v>
      </c>
      <c r="B6567" t="s">
        <v>8188</v>
      </c>
      <c r="C6567" s="1">
        <v>45797</v>
      </c>
    </row>
    <row r="6568" spans="1:3" x14ac:dyDescent="0.25">
      <c r="A6568" t="s">
        <v>7828</v>
      </c>
      <c r="B6568" t="s">
        <v>8188</v>
      </c>
      <c r="C6568" s="1">
        <v>45745</v>
      </c>
    </row>
    <row r="6569" spans="1:3" x14ac:dyDescent="0.25">
      <c r="A6569" t="s">
        <v>7829</v>
      </c>
      <c r="B6569" t="s">
        <v>8188</v>
      </c>
      <c r="C6569" s="1">
        <v>45764</v>
      </c>
    </row>
    <row r="6570" spans="1:3" x14ac:dyDescent="0.25">
      <c r="A6570" t="s">
        <v>7830</v>
      </c>
      <c r="B6570" t="s">
        <v>8188</v>
      </c>
      <c r="C6570" s="1">
        <v>45724</v>
      </c>
    </row>
    <row r="6571" spans="1:3" x14ac:dyDescent="0.25">
      <c r="A6571" t="s">
        <v>7831</v>
      </c>
      <c r="B6571" t="s">
        <v>8188</v>
      </c>
      <c r="C6571" s="1">
        <v>45706</v>
      </c>
    </row>
    <row r="6572" spans="1:3" x14ac:dyDescent="0.25">
      <c r="A6572" t="s">
        <v>7832</v>
      </c>
      <c r="B6572" t="s">
        <v>8188</v>
      </c>
      <c r="C6572" s="1">
        <v>45705</v>
      </c>
    </row>
    <row r="6573" spans="1:3" x14ac:dyDescent="0.25">
      <c r="A6573" t="s">
        <v>7833</v>
      </c>
      <c r="B6573" t="s">
        <v>8188</v>
      </c>
      <c r="C6573" s="1">
        <v>45703</v>
      </c>
    </row>
    <row r="6574" spans="1:3" x14ac:dyDescent="0.25">
      <c r="A6574" t="s">
        <v>7834</v>
      </c>
      <c r="B6574" t="s">
        <v>8188</v>
      </c>
      <c r="C6574" s="1">
        <v>45706</v>
      </c>
    </row>
    <row r="6575" spans="1:3" x14ac:dyDescent="0.25">
      <c r="A6575" t="s">
        <v>7835</v>
      </c>
      <c r="B6575" t="s">
        <v>8188</v>
      </c>
      <c r="C6575" s="1">
        <v>45712</v>
      </c>
    </row>
    <row r="6576" spans="1:3" x14ac:dyDescent="0.25">
      <c r="A6576" t="s">
        <v>7836</v>
      </c>
      <c r="B6576" t="s">
        <v>8188</v>
      </c>
      <c r="C6576" s="1">
        <v>45754</v>
      </c>
    </row>
    <row r="6577" spans="1:3" x14ac:dyDescent="0.25">
      <c r="A6577" t="s">
        <v>7837</v>
      </c>
      <c r="B6577" t="s">
        <v>8188</v>
      </c>
      <c r="C6577" s="1">
        <v>45765</v>
      </c>
    </row>
    <row r="6578" spans="1:3" x14ac:dyDescent="0.25">
      <c r="A6578" t="s">
        <v>7838</v>
      </c>
      <c r="B6578" t="s">
        <v>8188</v>
      </c>
      <c r="C6578" s="1">
        <v>45736</v>
      </c>
    </row>
    <row r="6579" spans="1:3" x14ac:dyDescent="0.25">
      <c r="A6579" t="s">
        <v>7839</v>
      </c>
      <c r="B6579" t="s">
        <v>8188</v>
      </c>
      <c r="C6579" s="1">
        <v>45689</v>
      </c>
    </row>
    <row r="6580" spans="1:3" x14ac:dyDescent="0.25">
      <c r="A6580" t="s">
        <v>7840</v>
      </c>
      <c r="B6580" t="s">
        <v>8188</v>
      </c>
      <c r="C6580" s="1">
        <v>45689</v>
      </c>
    </row>
    <row r="6581" spans="1:3" x14ac:dyDescent="0.25">
      <c r="A6581" t="s">
        <v>7841</v>
      </c>
      <c r="B6581" t="s">
        <v>8188</v>
      </c>
      <c r="C6581" s="1">
        <v>45706</v>
      </c>
    </row>
    <row r="6582" spans="1:3" x14ac:dyDescent="0.25">
      <c r="A6582" t="s">
        <v>7842</v>
      </c>
      <c r="B6582" t="s">
        <v>8188</v>
      </c>
      <c r="C6582" s="1">
        <v>45699</v>
      </c>
    </row>
    <row r="6583" spans="1:3" x14ac:dyDescent="0.25">
      <c r="A6583" t="s">
        <v>7843</v>
      </c>
      <c r="B6583" t="s">
        <v>8188</v>
      </c>
      <c r="C6583" s="1">
        <v>45713</v>
      </c>
    </row>
    <row r="6584" spans="1:3" x14ac:dyDescent="0.25">
      <c r="A6584" t="s">
        <v>7844</v>
      </c>
      <c r="B6584" t="s">
        <v>8188</v>
      </c>
      <c r="C6584" s="1">
        <v>45700</v>
      </c>
    </row>
    <row r="6585" spans="1:3" x14ac:dyDescent="0.25">
      <c r="A6585" t="s">
        <v>7845</v>
      </c>
      <c r="B6585" t="s">
        <v>8188</v>
      </c>
      <c r="C6585" s="1">
        <v>45797</v>
      </c>
    </row>
    <row r="6586" spans="1:3" x14ac:dyDescent="0.25">
      <c r="A6586" t="s">
        <v>7846</v>
      </c>
      <c r="B6586" t="s">
        <v>8188</v>
      </c>
      <c r="C6586" s="1">
        <v>45745</v>
      </c>
    </row>
    <row r="6587" spans="1:3" x14ac:dyDescent="0.25">
      <c r="A6587" t="s">
        <v>7846</v>
      </c>
      <c r="B6587" t="s">
        <v>8188</v>
      </c>
      <c r="C6587" s="1">
        <v>45776</v>
      </c>
    </row>
    <row r="6588" spans="1:3" x14ac:dyDescent="0.25">
      <c r="A6588" t="s">
        <v>7846</v>
      </c>
      <c r="B6588" t="s">
        <v>8188</v>
      </c>
      <c r="C6588" s="1">
        <v>45869</v>
      </c>
    </row>
    <row r="6589" spans="1:3" x14ac:dyDescent="0.25">
      <c r="A6589" t="s">
        <v>7847</v>
      </c>
      <c r="B6589" t="s">
        <v>8188</v>
      </c>
      <c r="C6589" s="1">
        <v>45700</v>
      </c>
    </row>
    <row r="6590" spans="1:3" x14ac:dyDescent="0.25">
      <c r="A6590" t="s">
        <v>7848</v>
      </c>
      <c r="B6590" t="s">
        <v>8188</v>
      </c>
      <c r="C6590" s="1">
        <v>45699</v>
      </c>
    </row>
    <row r="6591" spans="1:3" x14ac:dyDescent="0.25">
      <c r="A6591" t="s">
        <v>7849</v>
      </c>
      <c r="B6591" t="s">
        <v>8188</v>
      </c>
      <c r="C6591" s="1">
        <v>45687</v>
      </c>
    </row>
    <row r="6592" spans="1:3" x14ac:dyDescent="0.25">
      <c r="A6592" t="s">
        <v>7850</v>
      </c>
      <c r="B6592" t="s">
        <v>8188</v>
      </c>
      <c r="C6592" s="1">
        <v>45720</v>
      </c>
    </row>
    <row r="6593" spans="1:3" x14ac:dyDescent="0.25">
      <c r="A6593" t="s">
        <v>7851</v>
      </c>
      <c r="B6593" t="s">
        <v>8188</v>
      </c>
      <c r="C6593" s="1">
        <v>45729</v>
      </c>
    </row>
    <row r="6594" spans="1:3" x14ac:dyDescent="0.25">
      <c r="A6594" t="s">
        <v>7852</v>
      </c>
      <c r="B6594" t="s">
        <v>8188</v>
      </c>
      <c r="C6594" s="1">
        <v>45717</v>
      </c>
    </row>
    <row r="6595" spans="1:3" x14ac:dyDescent="0.25">
      <c r="A6595" t="s">
        <v>7853</v>
      </c>
      <c r="B6595" t="s">
        <v>8188</v>
      </c>
      <c r="C6595" s="1">
        <v>45700</v>
      </c>
    </row>
    <row r="6596" spans="1:3" x14ac:dyDescent="0.25">
      <c r="A6596" t="s">
        <v>7854</v>
      </c>
      <c r="B6596" t="s">
        <v>8188</v>
      </c>
      <c r="C6596" s="1">
        <v>45866</v>
      </c>
    </row>
    <row r="6597" spans="1:3" x14ac:dyDescent="0.25">
      <c r="A6597" t="s">
        <v>7855</v>
      </c>
      <c r="B6597" t="s">
        <v>8188</v>
      </c>
      <c r="C6597" s="1">
        <v>45713</v>
      </c>
    </row>
    <row r="6598" spans="1:3" x14ac:dyDescent="0.25">
      <c r="A6598" t="s">
        <v>7856</v>
      </c>
      <c r="B6598" t="s">
        <v>8188</v>
      </c>
      <c r="C6598" s="1">
        <v>45713</v>
      </c>
    </row>
    <row r="6599" spans="1:3" x14ac:dyDescent="0.25">
      <c r="A6599" t="s">
        <v>7857</v>
      </c>
      <c r="B6599" t="s">
        <v>39</v>
      </c>
      <c r="C6599" s="1"/>
    </row>
    <row r="6600" spans="1:3" x14ac:dyDescent="0.25">
      <c r="A6600" t="s">
        <v>7858</v>
      </c>
      <c r="B6600" t="s">
        <v>8188</v>
      </c>
      <c r="C6600" s="1">
        <v>45719</v>
      </c>
    </row>
    <row r="6601" spans="1:3" x14ac:dyDescent="0.25">
      <c r="A6601" t="s">
        <v>7859</v>
      </c>
      <c r="B6601" t="s">
        <v>8188</v>
      </c>
      <c r="C6601" s="1">
        <v>45937</v>
      </c>
    </row>
    <row r="6602" spans="1:3" x14ac:dyDescent="0.25">
      <c r="A6602" t="s">
        <v>7860</v>
      </c>
      <c r="B6602" t="s">
        <v>8188</v>
      </c>
      <c r="C6602" s="1">
        <v>45749</v>
      </c>
    </row>
    <row r="6603" spans="1:3" x14ac:dyDescent="0.25">
      <c r="A6603" t="s">
        <v>7861</v>
      </c>
      <c r="B6603" t="s">
        <v>8188</v>
      </c>
      <c r="C6603" s="1">
        <v>45713</v>
      </c>
    </row>
    <row r="6604" spans="1:3" x14ac:dyDescent="0.25">
      <c r="A6604" t="s">
        <v>7862</v>
      </c>
      <c r="B6604" t="s">
        <v>8188</v>
      </c>
      <c r="C6604" s="1">
        <v>45713</v>
      </c>
    </row>
    <row r="6605" spans="1:3" x14ac:dyDescent="0.25">
      <c r="A6605" t="s">
        <v>7863</v>
      </c>
      <c r="B6605" t="s">
        <v>8188</v>
      </c>
      <c r="C6605" s="1">
        <v>45779</v>
      </c>
    </row>
    <row r="6606" spans="1:3" x14ac:dyDescent="0.25">
      <c r="A6606" t="s">
        <v>7864</v>
      </c>
      <c r="B6606" t="s">
        <v>8188</v>
      </c>
      <c r="C6606" s="1">
        <v>45835</v>
      </c>
    </row>
    <row r="6607" spans="1:3" x14ac:dyDescent="0.25">
      <c r="A6607" t="s">
        <v>7865</v>
      </c>
      <c r="B6607" t="s">
        <v>8188</v>
      </c>
      <c r="C6607" s="1">
        <v>45702</v>
      </c>
    </row>
    <row r="6608" spans="1:3" x14ac:dyDescent="0.25">
      <c r="A6608" t="s">
        <v>7866</v>
      </c>
      <c r="B6608" t="s">
        <v>8188</v>
      </c>
      <c r="C6608" s="1">
        <v>45745</v>
      </c>
    </row>
    <row r="6609" spans="1:3" x14ac:dyDescent="0.25">
      <c r="A6609" t="s">
        <v>7867</v>
      </c>
      <c r="B6609" t="s">
        <v>8188</v>
      </c>
      <c r="C6609" s="1">
        <v>45699</v>
      </c>
    </row>
    <row r="6610" spans="1:3" x14ac:dyDescent="0.25">
      <c r="A6610" t="s">
        <v>7868</v>
      </c>
      <c r="B6610" t="s">
        <v>8188</v>
      </c>
      <c r="C6610" s="1">
        <v>45709</v>
      </c>
    </row>
    <row r="6611" spans="1:3" x14ac:dyDescent="0.25">
      <c r="A6611" t="s">
        <v>7869</v>
      </c>
      <c r="B6611" t="s">
        <v>8188</v>
      </c>
      <c r="C6611" s="1">
        <v>45735</v>
      </c>
    </row>
    <row r="6612" spans="1:3" x14ac:dyDescent="0.25">
      <c r="A6612" t="s">
        <v>7870</v>
      </c>
      <c r="B6612" t="s">
        <v>8188</v>
      </c>
      <c r="C6612" s="1">
        <v>45701</v>
      </c>
    </row>
    <row r="6613" spans="1:3" x14ac:dyDescent="0.25">
      <c r="A6613" t="s">
        <v>7871</v>
      </c>
      <c r="B6613" t="s">
        <v>8188</v>
      </c>
      <c r="C6613" s="1">
        <v>45734</v>
      </c>
    </row>
    <row r="6614" spans="1:3" x14ac:dyDescent="0.25">
      <c r="A6614" t="s">
        <v>7872</v>
      </c>
      <c r="B6614" t="s">
        <v>8188</v>
      </c>
      <c r="C6614" s="1">
        <v>45726</v>
      </c>
    </row>
    <row r="6615" spans="1:3" x14ac:dyDescent="0.25">
      <c r="A6615" t="s">
        <v>7873</v>
      </c>
      <c r="B6615" t="s">
        <v>8188</v>
      </c>
      <c r="C6615" s="1">
        <v>45766</v>
      </c>
    </row>
    <row r="6616" spans="1:3" x14ac:dyDescent="0.25">
      <c r="A6616" t="s">
        <v>7874</v>
      </c>
      <c r="B6616" t="s">
        <v>8188</v>
      </c>
      <c r="C6616" s="1">
        <v>45703</v>
      </c>
    </row>
    <row r="6617" spans="1:3" x14ac:dyDescent="0.25">
      <c r="A6617" t="s">
        <v>7875</v>
      </c>
      <c r="B6617" t="s">
        <v>8188</v>
      </c>
      <c r="C6617" s="1">
        <v>45699</v>
      </c>
    </row>
    <row r="6618" spans="1:3" x14ac:dyDescent="0.25">
      <c r="A6618" t="s">
        <v>7876</v>
      </c>
      <c r="B6618" t="s">
        <v>8188</v>
      </c>
      <c r="C6618" s="1">
        <v>45769</v>
      </c>
    </row>
    <row r="6619" spans="1:3" x14ac:dyDescent="0.25">
      <c r="A6619" t="s">
        <v>7877</v>
      </c>
      <c r="B6619" t="s">
        <v>8188</v>
      </c>
      <c r="C6619" s="1">
        <v>45773</v>
      </c>
    </row>
    <row r="6620" spans="1:3" x14ac:dyDescent="0.25">
      <c r="A6620" t="s">
        <v>7878</v>
      </c>
      <c r="B6620" t="s">
        <v>8188</v>
      </c>
      <c r="C6620" s="1">
        <v>45720</v>
      </c>
    </row>
    <row r="6621" spans="1:3" x14ac:dyDescent="0.25">
      <c r="A6621" t="s">
        <v>7879</v>
      </c>
      <c r="B6621" t="s">
        <v>8188</v>
      </c>
      <c r="C6621" s="1">
        <v>45799</v>
      </c>
    </row>
    <row r="6622" spans="1:3" x14ac:dyDescent="0.25">
      <c r="A6622" t="s">
        <v>7880</v>
      </c>
      <c r="B6622" t="s">
        <v>39</v>
      </c>
      <c r="C6622" s="1"/>
    </row>
    <row r="6623" spans="1:3" x14ac:dyDescent="0.25">
      <c r="A6623" t="s">
        <v>7881</v>
      </c>
      <c r="B6623" t="s">
        <v>8188</v>
      </c>
      <c r="C6623" s="1">
        <v>45719</v>
      </c>
    </row>
    <row r="6624" spans="1:3" x14ac:dyDescent="0.25">
      <c r="A6624" t="s">
        <v>7882</v>
      </c>
      <c r="B6624" t="s">
        <v>8188</v>
      </c>
      <c r="C6624" s="1">
        <v>45797</v>
      </c>
    </row>
    <row r="6625" spans="1:3" x14ac:dyDescent="0.25">
      <c r="A6625" t="s">
        <v>7883</v>
      </c>
      <c r="B6625" t="s">
        <v>8188</v>
      </c>
      <c r="C6625" s="1">
        <v>45745</v>
      </c>
    </row>
    <row r="6626" spans="1:3" x14ac:dyDescent="0.25">
      <c r="A6626" t="s">
        <v>7884</v>
      </c>
      <c r="B6626" t="s">
        <v>8188</v>
      </c>
      <c r="C6626" s="1">
        <v>45765</v>
      </c>
    </row>
    <row r="6627" spans="1:3" x14ac:dyDescent="0.25">
      <c r="A6627" t="s">
        <v>6054</v>
      </c>
      <c r="B6627" t="s">
        <v>8188</v>
      </c>
      <c r="C6627" s="1">
        <v>45797</v>
      </c>
    </row>
    <row r="6628" spans="1:3" x14ac:dyDescent="0.25">
      <c r="A6628" t="s">
        <v>7885</v>
      </c>
      <c r="B6628" t="s">
        <v>8188</v>
      </c>
      <c r="C6628" s="1">
        <v>45731</v>
      </c>
    </row>
    <row r="6629" spans="1:3" x14ac:dyDescent="0.25">
      <c r="A6629" t="s">
        <v>7886</v>
      </c>
      <c r="B6629" t="s">
        <v>8188</v>
      </c>
      <c r="C6629" s="1">
        <v>45839</v>
      </c>
    </row>
    <row r="6630" spans="1:3" x14ac:dyDescent="0.25">
      <c r="A6630" t="s">
        <v>7887</v>
      </c>
      <c r="B6630" t="s">
        <v>8188</v>
      </c>
      <c r="C6630" s="1">
        <v>45703</v>
      </c>
    </row>
    <row r="6631" spans="1:3" x14ac:dyDescent="0.25">
      <c r="A6631" t="s">
        <v>7888</v>
      </c>
      <c r="B6631" t="s">
        <v>8188</v>
      </c>
      <c r="C6631" s="1">
        <v>45772</v>
      </c>
    </row>
    <row r="6632" spans="1:3" x14ac:dyDescent="0.25">
      <c r="A6632" t="s">
        <v>7888</v>
      </c>
      <c r="B6632" t="s">
        <v>8188</v>
      </c>
      <c r="C6632" s="1">
        <v>45786</v>
      </c>
    </row>
    <row r="6633" spans="1:3" x14ac:dyDescent="0.25">
      <c r="A6633" t="s">
        <v>7889</v>
      </c>
      <c r="B6633" t="s">
        <v>8188</v>
      </c>
      <c r="C6633" s="1">
        <v>45764</v>
      </c>
    </row>
    <row r="6634" spans="1:3" x14ac:dyDescent="0.25">
      <c r="A6634" t="s">
        <v>7889</v>
      </c>
      <c r="B6634" t="s">
        <v>8188</v>
      </c>
      <c r="C6634" s="1">
        <v>45847</v>
      </c>
    </row>
    <row r="6635" spans="1:3" x14ac:dyDescent="0.25">
      <c r="A6635" t="s">
        <v>7890</v>
      </c>
      <c r="B6635" t="s">
        <v>8188</v>
      </c>
      <c r="C6635" s="1">
        <v>45752</v>
      </c>
    </row>
    <row r="6636" spans="1:3" x14ac:dyDescent="0.25">
      <c r="A6636" t="s">
        <v>7890</v>
      </c>
      <c r="B6636" t="s">
        <v>8188</v>
      </c>
      <c r="C6636" s="1">
        <v>45794</v>
      </c>
    </row>
    <row r="6637" spans="1:3" x14ac:dyDescent="0.25">
      <c r="A6637" t="s">
        <v>7891</v>
      </c>
      <c r="B6637" t="s">
        <v>8188</v>
      </c>
      <c r="C6637" s="1">
        <v>45835</v>
      </c>
    </row>
    <row r="6638" spans="1:3" x14ac:dyDescent="0.25">
      <c r="A6638" t="s">
        <v>7892</v>
      </c>
      <c r="B6638" t="s">
        <v>8188</v>
      </c>
      <c r="C6638" s="1">
        <v>45752</v>
      </c>
    </row>
    <row r="6639" spans="1:3" x14ac:dyDescent="0.25">
      <c r="A6639" t="s">
        <v>7893</v>
      </c>
      <c r="B6639" t="s">
        <v>8188</v>
      </c>
      <c r="C6639" s="1">
        <v>45703</v>
      </c>
    </row>
    <row r="6640" spans="1:3" x14ac:dyDescent="0.25">
      <c r="A6640" t="s">
        <v>7894</v>
      </c>
      <c r="B6640" t="s">
        <v>8188</v>
      </c>
      <c r="C6640" s="1">
        <v>45724</v>
      </c>
    </row>
    <row r="6641" spans="1:3" x14ac:dyDescent="0.25">
      <c r="A6641" t="s">
        <v>7894</v>
      </c>
      <c r="B6641" t="s">
        <v>8188</v>
      </c>
      <c r="C6641" s="1">
        <v>45724</v>
      </c>
    </row>
    <row r="6642" spans="1:3" x14ac:dyDescent="0.25">
      <c r="A6642" t="s">
        <v>7895</v>
      </c>
      <c r="B6642" t="s">
        <v>8188</v>
      </c>
      <c r="C6642" s="1">
        <v>45737</v>
      </c>
    </row>
    <row r="6643" spans="1:3" x14ac:dyDescent="0.25">
      <c r="A6643" t="s">
        <v>7896</v>
      </c>
      <c r="B6643" t="s">
        <v>8188</v>
      </c>
      <c r="C6643" s="1">
        <v>45731</v>
      </c>
    </row>
    <row r="6644" spans="1:3" x14ac:dyDescent="0.25">
      <c r="A6644" t="s">
        <v>7897</v>
      </c>
      <c r="B6644" t="s">
        <v>8188</v>
      </c>
      <c r="C6644" s="1">
        <v>45695</v>
      </c>
    </row>
    <row r="6645" spans="1:3" x14ac:dyDescent="0.25">
      <c r="A6645" t="s">
        <v>7898</v>
      </c>
      <c r="B6645" t="s">
        <v>8188</v>
      </c>
      <c r="C6645" s="1">
        <v>45699</v>
      </c>
    </row>
    <row r="6646" spans="1:3" x14ac:dyDescent="0.25">
      <c r="A6646" t="s">
        <v>7899</v>
      </c>
      <c r="B6646" t="s">
        <v>8188</v>
      </c>
      <c r="C6646" s="1">
        <v>45701</v>
      </c>
    </row>
    <row r="6647" spans="1:3" x14ac:dyDescent="0.25">
      <c r="A6647" t="s">
        <v>7900</v>
      </c>
      <c r="B6647" t="s">
        <v>8188</v>
      </c>
      <c r="C6647" s="1">
        <v>45752</v>
      </c>
    </row>
    <row r="6648" spans="1:3" x14ac:dyDescent="0.25">
      <c r="A6648" t="s">
        <v>7901</v>
      </c>
      <c r="B6648" t="s">
        <v>8188</v>
      </c>
      <c r="C6648" s="1">
        <v>45723</v>
      </c>
    </row>
    <row r="6649" spans="1:3" x14ac:dyDescent="0.25">
      <c r="A6649" t="s">
        <v>7902</v>
      </c>
      <c r="B6649" t="s">
        <v>8188</v>
      </c>
      <c r="C6649" s="1">
        <v>45770</v>
      </c>
    </row>
    <row r="6650" spans="1:3" x14ac:dyDescent="0.25">
      <c r="A6650" t="s">
        <v>7902</v>
      </c>
      <c r="B6650" t="s">
        <v>8188</v>
      </c>
      <c r="C6650" s="1">
        <v>45752</v>
      </c>
    </row>
    <row r="6651" spans="1:3" x14ac:dyDescent="0.25">
      <c r="A6651" t="s">
        <v>7903</v>
      </c>
      <c r="B6651" t="s">
        <v>8188</v>
      </c>
      <c r="C6651" s="1">
        <v>45728</v>
      </c>
    </row>
    <row r="6652" spans="1:3" x14ac:dyDescent="0.25">
      <c r="A6652" t="s">
        <v>7904</v>
      </c>
      <c r="B6652" t="s">
        <v>39</v>
      </c>
      <c r="C6652" s="1"/>
    </row>
    <row r="6653" spans="1:3" x14ac:dyDescent="0.25">
      <c r="A6653" t="s">
        <v>7905</v>
      </c>
      <c r="B6653" t="s">
        <v>8188</v>
      </c>
      <c r="C6653" s="1">
        <v>45737</v>
      </c>
    </row>
    <row r="6654" spans="1:3" x14ac:dyDescent="0.25">
      <c r="A6654" t="s">
        <v>7906</v>
      </c>
      <c r="B6654" t="s">
        <v>8188</v>
      </c>
      <c r="C6654" s="1">
        <v>45834</v>
      </c>
    </row>
    <row r="6655" spans="1:3" x14ac:dyDescent="0.25">
      <c r="A6655" t="s">
        <v>7907</v>
      </c>
      <c r="B6655" t="s">
        <v>8188</v>
      </c>
      <c r="C6655" s="1">
        <v>45803</v>
      </c>
    </row>
    <row r="6656" spans="1:3" x14ac:dyDescent="0.25">
      <c r="A6656" t="s">
        <v>7908</v>
      </c>
      <c r="B6656" t="s">
        <v>8188</v>
      </c>
      <c r="C6656" s="1">
        <v>45768</v>
      </c>
    </row>
    <row r="6657" spans="1:3" x14ac:dyDescent="0.25">
      <c r="A6657" t="s">
        <v>7909</v>
      </c>
      <c r="B6657" t="s">
        <v>8188</v>
      </c>
      <c r="C6657" s="1">
        <v>45764</v>
      </c>
    </row>
    <row r="6658" spans="1:3" x14ac:dyDescent="0.25">
      <c r="A6658" t="s">
        <v>7910</v>
      </c>
      <c r="B6658" t="s">
        <v>8188</v>
      </c>
      <c r="C6658" s="1">
        <v>45737</v>
      </c>
    </row>
    <row r="6659" spans="1:3" x14ac:dyDescent="0.25">
      <c r="A6659" t="s">
        <v>7911</v>
      </c>
      <c r="B6659" t="s">
        <v>8188</v>
      </c>
      <c r="C6659" s="1">
        <v>45743</v>
      </c>
    </row>
    <row r="6660" spans="1:3" x14ac:dyDescent="0.25">
      <c r="A6660" t="s">
        <v>7912</v>
      </c>
      <c r="B6660" t="s">
        <v>8188</v>
      </c>
      <c r="C6660" s="1">
        <v>45796</v>
      </c>
    </row>
    <row r="6661" spans="1:3" x14ac:dyDescent="0.25">
      <c r="A6661" t="s">
        <v>7913</v>
      </c>
      <c r="B6661" t="s">
        <v>8188</v>
      </c>
      <c r="C6661" s="1">
        <v>45703</v>
      </c>
    </row>
    <row r="6662" spans="1:3" x14ac:dyDescent="0.25">
      <c r="A6662" t="s">
        <v>7913</v>
      </c>
      <c r="B6662" t="s">
        <v>8188</v>
      </c>
      <c r="C6662" s="1">
        <v>45713</v>
      </c>
    </row>
    <row r="6663" spans="1:3" x14ac:dyDescent="0.25">
      <c r="A6663" t="s">
        <v>7913</v>
      </c>
      <c r="B6663" t="s">
        <v>8188</v>
      </c>
      <c r="C6663" s="1">
        <v>45811</v>
      </c>
    </row>
    <row r="6664" spans="1:3" x14ac:dyDescent="0.25">
      <c r="A6664" t="s">
        <v>7914</v>
      </c>
      <c r="B6664" t="s">
        <v>39</v>
      </c>
      <c r="C6664" s="1"/>
    </row>
    <row r="6665" spans="1:3" x14ac:dyDescent="0.25">
      <c r="A6665" t="s">
        <v>7915</v>
      </c>
      <c r="B6665" t="s">
        <v>39</v>
      </c>
      <c r="C6665" s="1"/>
    </row>
    <row r="6666" spans="1:3" x14ac:dyDescent="0.25">
      <c r="A6666" t="s">
        <v>7916</v>
      </c>
      <c r="B6666" t="s">
        <v>8188</v>
      </c>
      <c r="C6666" s="1">
        <v>45755</v>
      </c>
    </row>
    <row r="6667" spans="1:3" x14ac:dyDescent="0.25">
      <c r="A6667" t="s">
        <v>7916</v>
      </c>
      <c r="B6667" t="s">
        <v>8188</v>
      </c>
      <c r="C6667" s="1">
        <v>45846</v>
      </c>
    </row>
    <row r="6668" spans="1:3" x14ac:dyDescent="0.25">
      <c r="A6668" t="s">
        <v>7917</v>
      </c>
      <c r="B6668" t="s">
        <v>8188</v>
      </c>
      <c r="C6668" s="1">
        <v>45712</v>
      </c>
    </row>
    <row r="6669" spans="1:3" x14ac:dyDescent="0.25">
      <c r="A6669" t="s">
        <v>7918</v>
      </c>
      <c r="B6669" t="s">
        <v>8188</v>
      </c>
      <c r="C6669" s="1">
        <v>45766</v>
      </c>
    </row>
    <row r="6670" spans="1:3" x14ac:dyDescent="0.25">
      <c r="A6670" t="s">
        <v>7919</v>
      </c>
      <c r="B6670" t="s">
        <v>8188</v>
      </c>
      <c r="C6670" s="1">
        <v>45742</v>
      </c>
    </row>
    <row r="6671" spans="1:3" x14ac:dyDescent="0.25">
      <c r="A6671" t="s">
        <v>7920</v>
      </c>
      <c r="B6671" t="s">
        <v>8188</v>
      </c>
      <c r="C6671" s="1">
        <v>45731</v>
      </c>
    </row>
    <row r="6672" spans="1:3" x14ac:dyDescent="0.25">
      <c r="A6672" t="s">
        <v>7921</v>
      </c>
      <c r="B6672" t="s">
        <v>8188</v>
      </c>
      <c r="C6672" s="1">
        <v>45703</v>
      </c>
    </row>
    <row r="6673" spans="1:3" x14ac:dyDescent="0.25">
      <c r="A6673" t="s">
        <v>7922</v>
      </c>
      <c r="B6673" t="s">
        <v>8188</v>
      </c>
      <c r="C6673" s="1">
        <v>45712</v>
      </c>
    </row>
    <row r="6674" spans="1:3" x14ac:dyDescent="0.25">
      <c r="A6674" t="s">
        <v>7923</v>
      </c>
      <c r="B6674" t="s">
        <v>8188</v>
      </c>
      <c r="C6674" s="1">
        <v>45800</v>
      </c>
    </row>
    <row r="6675" spans="1:3" x14ac:dyDescent="0.25">
      <c r="A6675" t="s">
        <v>7924</v>
      </c>
      <c r="B6675" t="s">
        <v>8188</v>
      </c>
      <c r="C6675" s="1">
        <v>45764</v>
      </c>
    </row>
    <row r="6676" spans="1:3" x14ac:dyDescent="0.25">
      <c r="A6676" t="s">
        <v>7925</v>
      </c>
      <c r="B6676" t="s">
        <v>8188</v>
      </c>
      <c r="C6676" s="1">
        <v>45746</v>
      </c>
    </row>
    <row r="6677" spans="1:3" x14ac:dyDescent="0.25">
      <c r="A6677" t="s">
        <v>7926</v>
      </c>
      <c r="B6677" t="s">
        <v>8188</v>
      </c>
      <c r="C6677" s="1">
        <v>45734</v>
      </c>
    </row>
    <row r="6678" spans="1:3" x14ac:dyDescent="0.25">
      <c r="A6678" t="s">
        <v>7927</v>
      </c>
      <c r="B6678" t="s">
        <v>39</v>
      </c>
      <c r="C6678" s="1"/>
    </row>
    <row r="6679" spans="1:3" x14ac:dyDescent="0.25">
      <c r="A6679" t="s">
        <v>7928</v>
      </c>
      <c r="B6679" t="s">
        <v>8188</v>
      </c>
      <c r="C6679" s="1">
        <v>45712</v>
      </c>
    </row>
    <row r="6680" spans="1:3" x14ac:dyDescent="0.25">
      <c r="A6680" t="s">
        <v>7929</v>
      </c>
      <c r="B6680" t="s">
        <v>39</v>
      </c>
      <c r="C6680" s="1"/>
    </row>
    <row r="6681" spans="1:3" x14ac:dyDescent="0.25">
      <c r="A6681" t="s">
        <v>7930</v>
      </c>
      <c r="B6681" t="s">
        <v>8188</v>
      </c>
      <c r="C6681" s="1">
        <v>45726</v>
      </c>
    </row>
    <row r="6682" spans="1:3" x14ac:dyDescent="0.25">
      <c r="A6682" t="s">
        <v>7931</v>
      </c>
      <c r="B6682" t="s">
        <v>8188</v>
      </c>
      <c r="C6682" s="1">
        <v>45855</v>
      </c>
    </row>
    <row r="6683" spans="1:3" x14ac:dyDescent="0.25">
      <c r="A6683" t="s">
        <v>7931</v>
      </c>
      <c r="B6683" t="s">
        <v>8188</v>
      </c>
      <c r="C6683" s="1">
        <v>45855</v>
      </c>
    </row>
    <row r="6684" spans="1:3" x14ac:dyDescent="0.25">
      <c r="A6684" t="s">
        <v>7932</v>
      </c>
      <c r="B6684" t="s">
        <v>8188</v>
      </c>
      <c r="C6684" s="1">
        <v>45717</v>
      </c>
    </row>
    <row r="6685" spans="1:3" x14ac:dyDescent="0.25">
      <c r="A6685" t="s">
        <v>7933</v>
      </c>
      <c r="B6685" t="s">
        <v>8188</v>
      </c>
      <c r="C6685" s="1">
        <v>45797</v>
      </c>
    </row>
    <row r="6686" spans="1:3" x14ac:dyDescent="0.25">
      <c r="A6686" t="s">
        <v>7934</v>
      </c>
      <c r="B6686" t="s">
        <v>8188</v>
      </c>
      <c r="C6686" s="1">
        <v>45745</v>
      </c>
    </row>
    <row r="6687" spans="1:3" x14ac:dyDescent="0.25">
      <c r="A6687" t="s">
        <v>7935</v>
      </c>
      <c r="B6687" t="s">
        <v>8188</v>
      </c>
      <c r="C6687" s="1">
        <v>45794</v>
      </c>
    </row>
    <row r="6688" spans="1:3" x14ac:dyDescent="0.25">
      <c r="A6688" t="s">
        <v>7936</v>
      </c>
      <c r="B6688" t="s">
        <v>8188</v>
      </c>
      <c r="C6688" s="1">
        <v>45737</v>
      </c>
    </row>
    <row r="6689" spans="1:3" x14ac:dyDescent="0.25">
      <c r="A6689" t="s">
        <v>7937</v>
      </c>
      <c r="B6689" t="s">
        <v>8188</v>
      </c>
      <c r="C6689" s="1">
        <v>45857</v>
      </c>
    </row>
    <row r="6690" spans="1:3" x14ac:dyDescent="0.25">
      <c r="A6690" t="s">
        <v>7937</v>
      </c>
      <c r="B6690" t="s">
        <v>8188</v>
      </c>
      <c r="C6690" s="1">
        <v>45810</v>
      </c>
    </row>
    <row r="6691" spans="1:3" x14ac:dyDescent="0.25">
      <c r="A6691" t="s">
        <v>7938</v>
      </c>
      <c r="B6691" t="s">
        <v>8188</v>
      </c>
      <c r="C6691" s="1">
        <v>45770</v>
      </c>
    </row>
    <row r="6692" spans="1:3" x14ac:dyDescent="0.25">
      <c r="A6692" t="s">
        <v>7939</v>
      </c>
      <c r="B6692" t="s">
        <v>8188</v>
      </c>
      <c r="C6692" s="1">
        <v>45836</v>
      </c>
    </row>
    <row r="6693" spans="1:3" x14ac:dyDescent="0.25">
      <c r="A6693" t="s">
        <v>7940</v>
      </c>
      <c r="B6693" t="s">
        <v>8188</v>
      </c>
      <c r="C6693" s="1">
        <v>45720</v>
      </c>
    </row>
    <row r="6694" spans="1:3" x14ac:dyDescent="0.25">
      <c r="A6694" t="s">
        <v>7941</v>
      </c>
      <c r="B6694" t="s">
        <v>8188</v>
      </c>
      <c r="C6694" s="1">
        <v>45745</v>
      </c>
    </row>
    <row r="6695" spans="1:3" x14ac:dyDescent="0.25">
      <c r="A6695" t="s">
        <v>7942</v>
      </c>
      <c r="B6695" t="s">
        <v>8188</v>
      </c>
      <c r="C6695" s="1">
        <v>45737</v>
      </c>
    </row>
    <row r="6696" spans="1:3" x14ac:dyDescent="0.25">
      <c r="A6696" t="s">
        <v>7943</v>
      </c>
      <c r="B6696" t="s">
        <v>8188</v>
      </c>
      <c r="C6696" s="1">
        <v>45712</v>
      </c>
    </row>
    <row r="6697" spans="1:3" x14ac:dyDescent="0.25">
      <c r="A6697" t="s">
        <v>7944</v>
      </c>
      <c r="B6697" t="s">
        <v>8188</v>
      </c>
      <c r="C6697" s="1">
        <v>45721</v>
      </c>
    </row>
    <row r="6698" spans="1:3" x14ac:dyDescent="0.25">
      <c r="A6698" t="s">
        <v>7945</v>
      </c>
      <c r="B6698" t="s">
        <v>8188</v>
      </c>
      <c r="C6698" s="1">
        <v>45803</v>
      </c>
    </row>
    <row r="6699" spans="1:3" x14ac:dyDescent="0.25">
      <c r="A6699" t="s">
        <v>7946</v>
      </c>
      <c r="B6699" t="s">
        <v>8188</v>
      </c>
      <c r="C6699" s="1">
        <v>45726</v>
      </c>
    </row>
    <row r="6700" spans="1:3" x14ac:dyDescent="0.25">
      <c r="A6700" t="s">
        <v>7947</v>
      </c>
      <c r="B6700" t="s">
        <v>8188</v>
      </c>
      <c r="C6700" s="1">
        <v>45796</v>
      </c>
    </row>
    <row r="6701" spans="1:3" x14ac:dyDescent="0.25">
      <c r="A6701" t="s">
        <v>7948</v>
      </c>
      <c r="B6701" t="s">
        <v>8188</v>
      </c>
      <c r="C6701" s="1">
        <v>45723</v>
      </c>
    </row>
    <row r="6702" spans="1:3" x14ac:dyDescent="0.25">
      <c r="A6702" t="s">
        <v>7949</v>
      </c>
      <c r="B6702" t="s">
        <v>8188</v>
      </c>
      <c r="C6702" s="1">
        <v>45755</v>
      </c>
    </row>
    <row r="6703" spans="1:3" x14ac:dyDescent="0.25">
      <c r="A6703" t="s">
        <v>7950</v>
      </c>
      <c r="B6703" t="s">
        <v>8188</v>
      </c>
      <c r="C6703" s="1">
        <v>45703</v>
      </c>
    </row>
    <row r="6704" spans="1:3" x14ac:dyDescent="0.25">
      <c r="A6704" t="s">
        <v>7950</v>
      </c>
      <c r="B6704" t="s">
        <v>8188</v>
      </c>
      <c r="C6704" s="1">
        <v>45744</v>
      </c>
    </row>
    <row r="6705" spans="1:3" x14ac:dyDescent="0.25">
      <c r="A6705" t="s">
        <v>7951</v>
      </c>
      <c r="B6705" t="s">
        <v>8188</v>
      </c>
      <c r="C6705" s="1">
        <v>45712</v>
      </c>
    </row>
    <row r="6706" spans="1:3" x14ac:dyDescent="0.25">
      <c r="A6706" t="s">
        <v>7952</v>
      </c>
      <c r="B6706" t="s">
        <v>8188</v>
      </c>
      <c r="C6706" s="1">
        <v>45875</v>
      </c>
    </row>
    <row r="6707" spans="1:3" x14ac:dyDescent="0.25">
      <c r="A6707" t="s">
        <v>7953</v>
      </c>
      <c r="B6707" t="s">
        <v>39</v>
      </c>
      <c r="C6707" s="1">
        <v>45736</v>
      </c>
    </row>
    <row r="6708" spans="1:3" x14ac:dyDescent="0.25">
      <c r="A6708" t="s">
        <v>7954</v>
      </c>
      <c r="B6708" t="s">
        <v>8188</v>
      </c>
      <c r="C6708" s="1">
        <v>45793</v>
      </c>
    </row>
    <row r="6709" spans="1:3" x14ac:dyDescent="0.25">
      <c r="A6709" t="s">
        <v>7954</v>
      </c>
      <c r="B6709" t="s">
        <v>8188</v>
      </c>
      <c r="C6709" s="1">
        <v>45847</v>
      </c>
    </row>
    <row r="6710" spans="1:3" x14ac:dyDescent="0.25">
      <c r="A6710" t="s">
        <v>7955</v>
      </c>
      <c r="B6710" t="s">
        <v>39</v>
      </c>
      <c r="C6710" s="1"/>
    </row>
    <row r="6711" spans="1:3" x14ac:dyDescent="0.25">
      <c r="A6711" t="s">
        <v>7956</v>
      </c>
      <c r="B6711" t="s">
        <v>8188</v>
      </c>
      <c r="C6711" s="1">
        <v>45779</v>
      </c>
    </row>
    <row r="6712" spans="1:3" x14ac:dyDescent="0.25">
      <c r="A6712" t="s">
        <v>7957</v>
      </c>
      <c r="B6712" t="s">
        <v>8188</v>
      </c>
      <c r="C6712" s="1">
        <v>45766</v>
      </c>
    </row>
    <row r="6713" spans="1:3" x14ac:dyDescent="0.25">
      <c r="A6713" t="s">
        <v>7958</v>
      </c>
      <c r="B6713" t="s">
        <v>8188</v>
      </c>
      <c r="C6713" s="1">
        <v>45737</v>
      </c>
    </row>
    <row r="6714" spans="1:3" x14ac:dyDescent="0.25">
      <c r="A6714" t="s">
        <v>7959</v>
      </c>
      <c r="B6714" t="s">
        <v>8188</v>
      </c>
      <c r="C6714" s="1">
        <v>45792</v>
      </c>
    </row>
    <row r="6715" spans="1:3" x14ac:dyDescent="0.25">
      <c r="A6715" t="s">
        <v>7960</v>
      </c>
      <c r="B6715" t="s">
        <v>8188</v>
      </c>
      <c r="C6715" s="1">
        <v>45789</v>
      </c>
    </row>
    <row r="6716" spans="1:3" x14ac:dyDescent="0.25">
      <c r="A6716" t="s">
        <v>7960</v>
      </c>
      <c r="B6716" t="s">
        <v>8188</v>
      </c>
      <c r="C6716" s="1">
        <v>45807</v>
      </c>
    </row>
    <row r="6717" spans="1:3" x14ac:dyDescent="0.25">
      <c r="A6717" t="s">
        <v>7961</v>
      </c>
      <c r="B6717" t="s">
        <v>8188</v>
      </c>
      <c r="C6717" s="1">
        <v>45707</v>
      </c>
    </row>
    <row r="6718" spans="1:3" x14ac:dyDescent="0.25">
      <c r="A6718" t="s">
        <v>7962</v>
      </c>
      <c r="B6718" t="s">
        <v>39</v>
      </c>
      <c r="C6718" s="1"/>
    </row>
    <row r="6719" spans="1:3" x14ac:dyDescent="0.25">
      <c r="A6719" t="s">
        <v>7963</v>
      </c>
      <c r="B6719" t="s">
        <v>8188</v>
      </c>
      <c r="C6719" s="1">
        <v>45737</v>
      </c>
    </row>
    <row r="6720" spans="1:3" x14ac:dyDescent="0.25">
      <c r="A6720" t="s">
        <v>7963</v>
      </c>
      <c r="B6720" t="s">
        <v>8188</v>
      </c>
      <c r="C6720" s="1">
        <v>45753</v>
      </c>
    </row>
    <row r="6721" spans="1:3" x14ac:dyDescent="0.25">
      <c r="A6721" t="s">
        <v>7964</v>
      </c>
      <c r="B6721" t="s">
        <v>8188</v>
      </c>
      <c r="C6721" s="1">
        <v>45765</v>
      </c>
    </row>
    <row r="6722" spans="1:3" x14ac:dyDescent="0.25">
      <c r="A6722" t="s">
        <v>7964</v>
      </c>
      <c r="B6722" t="s">
        <v>8188</v>
      </c>
      <c r="C6722" s="1">
        <v>45797</v>
      </c>
    </row>
    <row r="6723" spans="1:3" x14ac:dyDescent="0.25">
      <c r="A6723" t="s">
        <v>7965</v>
      </c>
      <c r="B6723" t="s">
        <v>39</v>
      </c>
      <c r="C6723" s="1"/>
    </row>
    <row r="6724" spans="1:3" x14ac:dyDescent="0.25">
      <c r="A6724" t="s">
        <v>7966</v>
      </c>
      <c r="B6724" t="s">
        <v>39</v>
      </c>
      <c r="C6724" s="1"/>
    </row>
    <row r="6725" spans="1:3" x14ac:dyDescent="0.25">
      <c r="A6725" t="s">
        <v>7967</v>
      </c>
      <c r="B6725" t="s">
        <v>8188</v>
      </c>
      <c r="C6725" s="1">
        <v>45727</v>
      </c>
    </row>
    <row r="6726" spans="1:3" x14ac:dyDescent="0.25">
      <c r="A6726" t="s">
        <v>7968</v>
      </c>
      <c r="B6726" t="s">
        <v>8188</v>
      </c>
      <c r="C6726" s="1">
        <v>45764</v>
      </c>
    </row>
    <row r="6727" spans="1:3" x14ac:dyDescent="0.25">
      <c r="A6727" t="s">
        <v>7969</v>
      </c>
      <c r="B6727" t="s">
        <v>8188</v>
      </c>
      <c r="C6727" s="1">
        <v>45765</v>
      </c>
    </row>
    <row r="6728" spans="1:3" x14ac:dyDescent="0.25">
      <c r="A6728" t="s">
        <v>7970</v>
      </c>
      <c r="B6728" t="s">
        <v>8188</v>
      </c>
      <c r="C6728" s="1">
        <v>45707</v>
      </c>
    </row>
    <row r="6729" spans="1:3" x14ac:dyDescent="0.25">
      <c r="A6729" t="s">
        <v>7971</v>
      </c>
      <c r="B6729" t="s">
        <v>39</v>
      </c>
      <c r="C6729" s="1"/>
    </row>
    <row r="6730" spans="1:3" x14ac:dyDescent="0.25">
      <c r="A6730" t="s">
        <v>7972</v>
      </c>
      <c r="B6730" t="s">
        <v>8188</v>
      </c>
      <c r="C6730" s="1">
        <v>45756</v>
      </c>
    </row>
    <row r="6731" spans="1:3" x14ac:dyDescent="0.25">
      <c r="A6731" t="s">
        <v>7972</v>
      </c>
      <c r="B6731" t="s">
        <v>8188</v>
      </c>
      <c r="C6731" s="1">
        <v>45756</v>
      </c>
    </row>
    <row r="6732" spans="1:3" x14ac:dyDescent="0.25">
      <c r="A6732" t="s">
        <v>7973</v>
      </c>
      <c r="B6732" t="s">
        <v>8188</v>
      </c>
      <c r="C6732" s="1">
        <v>45789</v>
      </c>
    </row>
    <row r="6733" spans="1:3" x14ac:dyDescent="0.25">
      <c r="A6733" t="s">
        <v>7973</v>
      </c>
      <c r="B6733" t="s">
        <v>8188</v>
      </c>
      <c r="C6733" s="1">
        <v>45797</v>
      </c>
    </row>
    <row r="6734" spans="1:3" x14ac:dyDescent="0.25">
      <c r="A6734" t="s">
        <v>7974</v>
      </c>
      <c r="B6734" t="s">
        <v>39</v>
      </c>
      <c r="C6734" s="1"/>
    </row>
    <row r="6735" spans="1:3" x14ac:dyDescent="0.25">
      <c r="A6735" t="s">
        <v>7974</v>
      </c>
      <c r="B6735" t="s">
        <v>39</v>
      </c>
      <c r="C6735" s="1"/>
    </row>
    <row r="6736" spans="1:3" x14ac:dyDescent="0.25">
      <c r="A6736" t="s">
        <v>7975</v>
      </c>
      <c r="B6736" t="s">
        <v>8188</v>
      </c>
      <c r="C6736" s="1">
        <v>45796</v>
      </c>
    </row>
    <row r="6737" spans="1:3" x14ac:dyDescent="0.25">
      <c r="A6737" t="s">
        <v>7975</v>
      </c>
      <c r="B6737" t="s">
        <v>8188</v>
      </c>
      <c r="C6737" s="1">
        <v>45845</v>
      </c>
    </row>
    <row r="6738" spans="1:3" x14ac:dyDescent="0.25">
      <c r="A6738" t="s">
        <v>7976</v>
      </c>
      <c r="B6738" t="s">
        <v>8188</v>
      </c>
      <c r="C6738" s="1">
        <v>45743</v>
      </c>
    </row>
    <row r="6739" spans="1:3" x14ac:dyDescent="0.25">
      <c r="A6739" t="s">
        <v>7976</v>
      </c>
      <c r="B6739" t="s">
        <v>8188</v>
      </c>
      <c r="C6739" s="1">
        <v>45754</v>
      </c>
    </row>
    <row r="6740" spans="1:3" x14ac:dyDescent="0.25">
      <c r="A6740" t="s">
        <v>7977</v>
      </c>
      <c r="B6740" t="s">
        <v>8188</v>
      </c>
      <c r="C6740" s="1">
        <v>45735</v>
      </c>
    </row>
    <row r="6741" spans="1:3" x14ac:dyDescent="0.25">
      <c r="A6741" t="s">
        <v>7977</v>
      </c>
      <c r="B6741" t="s">
        <v>8188</v>
      </c>
      <c r="C6741" s="1">
        <v>45737</v>
      </c>
    </row>
    <row r="6742" spans="1:3" x14ac:dyDescent="0.25">
      <c r="A6742" t="s">
        <v>7978</v>
      </c>
      <c r="B6742" t="s">
        <v>8188</v>
      </c>
      <c r="C6742" s="1">
        <v>45728</v>
      </c>
    </row>
    <row r="6743" spans="1:3" x14ac:dyDescent="0.25">
      <c r="A6743" t="s">
        <v>7979</v>
      </c>
      <c r="B6743" t="s">
        <v>8188</v>
      </c>
      <c r="C6743" s="1">
        <v>45799</v>
      </c>
    </row>
    <row r="6744" spans="1:3" x14ac:dyDescent="0.25">
      <c r="A6744" t="s">
        <v>7980</v>
      </c>
      <c r="B6744" t="s">
        <v>39</v>
      </c>
      <c r="C6744" s="1"/>
    </row>
    <row r="6745" spans="1:3" x14ac:dyDescent="0.25">
      <c r="A6745" t="s">
        <v>7981</v>
      </c>
      <c r="B6745" t="s">
        <v>8188</v>
      </c>
      <c r="C6745" s="1">
        <v>45756</v>
      </c>
    </row>
    <row r="6746" spans="1:3" x14ac:dyDescent="0.25">
      <c r="A6746" t="s">
        <v>7982</v>
      </c>
      <c r="B6746" t="s">
        <v>8188</v>
      </c>
      <c r="C6746" s="1">
        <v>45721</v>
      </c>
    </row>
    <row r="6747" spans="1:3" x14ac:dyDescent="0.25">
      <c r="A6747" t="s">
        <v>7983</v>
      </c>
      <c r="B6747" t="s">
        <v>8188</v>
      </c>
      <c r="C6747" s="1">
        <v>45724</v>
      </c>
    </row>
    <row r="6748" spans="1:3" x14ac:dyDescent="0.25">
      <c r="A6748" t="s">
        <v>7984</v>
      </c>
      <c r="B6748" t="s">
        <v>8188</v>
      </c>
      <c r="C6748" s="1">
        <v>45745</v>
      </c>
    </row>
    <row r="6749" spans="1:3" x14ac:dyDescent="0.25">
      <c r="A6749" t="s">
        <v>7985</v>
      </c>
      <c r="B6749" t="s">
        <v>8188</v>
      </c>
      <c r="C6749" s="1">
        <v>45712</v>
      </c>
    </row>
    <row r="6750" spans="1:3" x14ac:dyDescent="0.25">
      <c r="A6750" t="s">
        <v>7986</v>
      </c>
      <c r="B6750" t="s">
        <v>39</v>
      </c>
      <c r="C6750" s="1"/>
    </row>
    <row r="6751" spans="1:3" x14ac:dyDescent="0.25">
      <c r="A6751" t="s">
        <v>7987</v>
      </c>
      <c r="B6751" t="s">
        <v>8188</v>
      </c>
      <c r="C6751" s="1">
        <v>45734</v>
      </c>
    </row>
    <row r="6752" spans="1:3" x14ac:dyDescent="0.25">
      <c r="A6752" t="s">
        <v>7987</v>
      </c>
      <c r="B6752" t="s">
        <v>8188</v>
      </c>
      <c r="C6752" s="1">
        <v>45736</v>
      </c>
    </row>
    <row r="6753" spans="1:3" x14ac:dyDescent="0.25">
      <c r="A6753" t="s">
        <v>7988</v>
      </c>
      <c r="B6753" t="s">
        <v>8188</v>
      </c>
      <c r="C6753" s="1">
        <v>45737</v>
      </c>
    </row>
    <row r="6754" spans="1:3" x14ac:dyDescent="0.25">
      <c r="A6754" t="s">
        <v>7989</v>
      </c>
      <c r="B6754" t="s">
        <v>8188</v>
      </c>
      <c r="C6754" s="1">
        <v>45790</v>
      </c>
    </row>
    <row r="6755" spans="1:3" x14ac:dyDescent="0.25">
      <c r="A6755" t="s">
        <v>7990</v>
      </c>
      <c r="B6755" t="s">
        <v>8188</v>
      </c>
      <c r="C6755" s="1">
        <v>45735</v>
      </c>
    </row>
    <row r="6756" spans="1:3" x14ac:dyDescent="0.25">
      <c r="A6756" t="s">
        <v>7991</v>
      </c>
      <c r="B6756" t="s">
        <v>8188</v>
      </c>
      <c r="C6756" s="1">
        <v>45797</v>
      </c>
    </row>
    <row r="6757" spans="1:3" x14ac:dyDescent="0.25">
      <c r="A6757" t="s">
        <v>7992</v>
      </c>
      <c r="B6757" t="s">
        <v>8188</v>
      </c>
      <c r="C6757" s="1">
        <v>45756</v>
      </c>
    </row>
    <row r="6758" spans="1:3" x14ac:dyDescent="0.25">
      <c r="A6758" t="s">
        <v>7993</v>
      </c>
      <c r="B6758" t="s">
        <v>39</v>
      </c>
      <c r="C6758" s="1"/>
    </row>
    <row r="6759" spans="1:3" x14ac:dyDescent="0.25">
      <c r="A6759" t="s">
        <v>7993</v>
      </c>
      <c r="B6759" t="s">
        <v>8188</v>
      </c>
      <c r="C6759" s="1">
        <v>45775</v>
      </c>
    </row>
    <row r="6760" spans="1:3" x14ac:dyDescent="0.25">
      <c r="A6760" t="s">
        <v>7994</v>
      </c>
      <c r="B6760" t="s">
        <v>8188</v>
      </c>
      <c r="C6760" s="1">
        <v>45789</v>
      </c>
    </row>
    <row r="6761" spans="1:3" x14ac:dyDescent="0.25">
      <c r="A6761" t="s">
        <v>7994</v>
      </c>
      <c r="B6761" t="s">
        <v>8188</v>
      </c>
      <c r="C6761" s="1">
        <v>45784</v>
      </c>
    </row>
    <row r="6762" spans="1:3" x14ac:dyDescent="0.25">
      <c r="A6762" t="s">
        <v>7994</v>
      </c>
      <c r="B6762" t="s">
        <v>8188</v>
      </c>
      <c r="C6762" s="1">
        <v>45785</v>
      </c>
    </row>
    <row r="6763" spans="1:3" x14ac:dyDescent="0.25">
      <c r="A6763" t="s">
        <v>7994</v>
      </c>
      <c r="B6763" t="s">
        <v>8188</v>
      </c>
      <c r="C6763" s="1">
        <v>45786</v>
      </c>
    </row>
    <row r="6764" spans="1:3" x14ac:dyDescent="0.25">
      <c r="A6764" t="s">
        <v>7994</v>
      </c>
      <c r="B6764" t="s">
        <v>8188</v>
      </c>
      <c r="C6764" s="1">
        <v>45786</v>
      </c>
    </row>
    <row r="6765" spans="1:3" x14ac:dyDescent="0.25">
      <c r="A6765" t="s">
        <v>7995</v>
      </c>
      <c r="B6765" t="s">
        <v>8188</v>
      </c>
      <c r="C6765" s="1">
        <v>45766</v>
      </c>
    </row>
    <row r="6766" spans="1:3" x14ac:dyDescent="0.25">
      <c r="A6766" t="s">
        <v>7996</v>
      </c>
      <c r="B6766" t="s">
        <v>8188</v>
      </c>
      <c r="C6766" s="1">
        <v>45735</v>
      </c>
    </row>
    <row r="6767" spans="1:3" x14ac:dyDescent="0.25">
      <c r="A6767" t="s">
        <v>7996</v>
      </c>
      <c r="B6767" t="s">
        <v>39</v>
      </c>
      <c r="C6767" s="1"/>
    </row>
    <row r="6768" spans="1:3" x14ac:dyDescent="0.25">
      <c r="A6768" t="s">
        <v>7997</v>
      </c>
      <c r="B6768" t="s">
        <v>39</v>
      </c>
      <c r="C6768" s="1"/>
    </row>
    <row r="6769" spans="1:3" x14ac:dyDescent="0.25">
      <c r="A6769" t="s">
        <v>7998</v>
      </c>
      <c r="B6769" t="s">
        <v>8188</v>
      </c>
      <c r="C6769" s="1">
        <v>45828</v>
      </c>
    </row>
    <row r="6770" spans="1:3" x14ac:dyDescent="0.25">
      <c r="A6770" t="s">
        <v>7999</v>
      </c>
      <c r="B6770" t="s">
        <v>8188</v>
      </c>
      <c r="C6770" s="1">
        <v>45766</v>
      </c>
    </row>
    <row r="6771" spans="1:3" x14ac:dyDescent="0.25">
      <c r="A6771" t="s">
        <v>8000</v>
      </c>
      <c r="B6771" t="s">
        <v>8188</v>
      </c>
      <c r="C6771" s="1">
        <v>45734</v>
      </c>
    </row>
    <row r="6772" spans="1:3" x14ac:dyDescent="0.25">
      <c r="A6772" t="s">
        <v>8001</v>
      </c>
      <c r="B6772" t="s">
        <v>8188</v>
      </c>
      <c r="C6772" s="1">
        <v>45735</v>
      </c>
    </row>
    <row r="6773" spans="1:3" x14ac:dyDescent="0.25">
      <c r="A6773" t="s">
        <v>8001</v>
      </c>
      <c r="B6773" t="s">
        <v>8188</v>
      </c>
      <c r="C6773" s="1">
        <v>45727</v>
      </c>
    </row>
    <row r="6774" spans="1:3" x14ac:dyDescent="0.25">
      <c r="A6774" t="s">
        <v>8002</v>
      </c>
      <c r="B6774" t="s">
        <v>8188</v>
      </c>
      <c r="C6774" s="1">
        <v>45728</v>
      </c>
    </row>
    <row r="6775" spans="1:3" x14ac:dyDescent="0.25">
      <c r="A6775" t="s">
        <v>8003</v>
      </c>
      <c r="B6775" t="s">
        <v>8188</v>
      </c>
      <c r="C6775" s="1">
        <v>45726</v>
      </c>
    </row>
    <row r="6776" spans="1:3" x14ac:dyDescent="0.25">
      <c r="A6776" t="s">
        <v>8004</v>
      </c>
      <c r="B6776" t="s">
        <v>8188</v>
      </c>
      <c r="C6776" s="1">
        <v>45712</v>
      </c>
    </row>
    <row r="6777" spans="1:3" x14ac:dyDescent="0.25">
      <c r="A6777" t="s">
        <v>8005</v>
      </c>
      <c r="B6777" t="s">
        <v>8188</v>
      </c>
      <c r="C6777" s="1">
        <v>45771</v>
      </c>
    </row>
    <row r="6778" spans="1:3" x14ac:dyDescent="0.25">
      <c r="A6778" t="s">
        <v>8006</v>
      </c>
      <c r="B6778" t="s">
        <v>39</v>
      </c>
      <c r="C6778" s="1"/>
    </row>
    <row r="6779" spans="1:3" x14ac:dyDescent="0.25">
      <c r="A6779" t="s">
        <v>8007</v>
      </c>
      <c r="B6779" t="s">
        <v>8188</v>
      </c>
      <c r="C6779" s="1">
        <v>45737</v>
      </c>
    </row>
    <row r="6780" spans="1:3" x14ac:dyDescent="0.25">
      <c r="A6780" t="s">
        <v>8008</v>
      </c>
      <c r="B6780" t="s">
        <v>8188</v>
      </c>
      <c r="C6780" s="1">
        <v>45775</v>
      </c>
    </row>
    <row r="6781" spans="1:3" x14ac:dyDescent="0.25">
      <c r="A6781" t="s">
        <v>8008</v>
      </c>
      <c r="B6781" t="s">
        <v>8188</v>
      </c>
      <c r="C6781" s="1">
        <v>45793</v>
      </c>
    </row>
    <row r="6782" spans="1:3" x14ac:dyDescent="0.25">
      <c r="A6782" t="s">
        <v>8008</v>
      </c>
      <c r="B6782" t="s">
        <v>8188</v>
      </c>
      <c r="C6782" s="1">
        <v>45800</v>
      </c>
    </row>
    <row r="6783" spans="1:3" x14ac:dyDescent="0.25">
      <c r="A6783" t="s">
        <v>8009</v>
      </c>
      <c r="B6783" t="s">
        <v>8188</v>
      </c>
      <c r="C6783" s="1">
        <v>45729</v>
      </c>
    </row>
    <row r="6784" spans="1:3" x14ac:dyDescent="0.25">
      <c r="A6784" t="s">
        <v>8010</v>
      </c>
      <c r="B6784" t="s">
        <v>8188</v>
      </c>
      <c r="C6784" s="1">
        <v>45719</v>
      </c>
    </row>
    <row r="6785" spans="1:3" x14ac:dyDescent="0.25">
      <c r="A6785" t="s">
        <v>8011</v>
      </c>
      <c r="B6785" t="s">
        <v>8188</v>
      </c>
      <c r="C6785" s="1">
        <v>45737</v>
      </c>
    </row>
    <row r="6786" spans="1:3" x14ac:dyDescent="0.25">
      <c r="A6786" t="s">
        <v>8012</v>
      </c>
      <c r="B6786" t="s">
        <v>8188</v>
      </c>
      <c r="C6786" s="1">
        <v>45736</v>
      </c>
    </row>
    <row r="6787" spans="1:3" x14ac:dyDescent="0.25">
      <c r="A6787" t="s">
        <v>8013</v>
      </c>
      <c r="B6787" t="s">
        <v>8188</v>
      </c>
      <c r="C6787" s="1">
        <v>45726</v>
      </c>
    </row>
    <row r="6788" spans="1:3" x14ac:dyDescent="0.25">
      <c r="A6788" t="s">
        <v>8014</v>
      </c>
      <c r="B6788" t="s">
        <v>8188</v>
      </c>
      <c r="C6788" s="1">
        <v>45731</v>
      </c>
    </row>
    <row r="6789" spans="1:3" x14ac:dyDescent="0.25">
      <c r="A6789" t="s">
        <v>8015</v>
      </c>
      <c r="B6789" t="s">
        <v>8188</v>
      </c>
      <c r="C6789" s="1">
        <v>45727</v>
      </c>
    </row>
    <row r="6790" spans="1:3" x14ac:dyDescent="0.25">
      <c r="A6790" t="s">
        <v>8016</v>
      </c>
      <c r="B6790" t="s">
        <v>8188</v>
      </c>
      <c r="C6790" s="1">
        <v>45716</v>
      </c>
    </row>
    <row r="6791" spans="1:3" x14ac:dyDescent="0.25">
      <c r="A6791" t="s">
        <v>8017</v>
      </c>
      <c r="B6791" t="s">
        <v>8188</v>
      </c>
      <c r="C6791" s="1">
        <v>45724</v>
      </c>
    </row>
    <row r="6792" spans="1:3" x14ac:dyDescent="0.25">
      <c r="A6792" t="s">
        <v>8018</v>
      </c>
      <c r="B6792" t="s">
        <v>8188</v>
      </c>
      <c r="C6792" s="1">
        <v>45721</v>
      </c>
    </row>
    <row r="6793" spans="1:3" x14ac:dyDescent="0.25">
      <c r="A6793" t="s">
        <v>8019</v>
      </c>
      <c r="B6793" t="s">
        <v>8188</v>
      </c>
      <c r="C6793" s="1">
        <v>45850</v>
      </c>
    </row>
    <row r="6794" spans="1:3" x14ac:dyDescent="0.25">
      <c r="A6794" t="s">
        <v>8020</v>
      </c>
      <c r="B6794" t="s">
        <v>8188</v>
      </c>
      <c r="C6794" s="1">
        <v>45773</v>
      </c>
    </row>
    <row r="6795" spans="1:3" x14ac:dyDescent="0.25">
      <c r="A6795" t="s">
        <v>8021</v>
      </c>
      <c r="B6795" t="s">
        <v>39</v>
      </c>
      <c r="C6795" s="1"/>
    </row>
    <row r="6796" spans="1:3" x14ac:dyDescent="0.25">
      <c r="A6796" t="s">
        <v>8022</v>
      </c>
      <c r="B6796" t="s">
        <v>8188</v>
      </c>
      <c r="C6796" s="1">
        <v>45723</v>
      </c>
    </row>
    <row r="6797" spans="1:3" x14ac:dyDescent="0.25">
      <c r="A6797" t="s">
        <v>8022</v>
      </c>
      <c r="B6797" t="s">
        <v>39</v>
      </c>
      <c r="C6797" s="1"/>
    </row>
    <row r="6798" spans="1:3" x14ac:dyDescent="0.25">
      <c r="A6798" t="s">
        <v>8023</v>
      </c>
      <c r="B6798" t="s">
        <v>39</v>
      </c>
      <c r="C6798" s="1"/>
    </row>
    <row r="6799" spans="1:3" x14ac:dyDescent="0.25">
      <c r="A6799" t="s">
        <v>8024</v>
      </c>
      <c r="B6799" t="s">
        <v>8188</v>
      </c>
      <c r="C6799" s="1">
        <v>45768</v>
      </c>
    </row>
    <row r="6800" spans="1:3" x14ac:dyDescent="0.25">
      <c r="A6800" t="s">
        <v>8025</v>
      </c>
      <c r="B6800" t="s">
        <v>8188</v>
      </c>
      <c r="C6800" s="1">
        <v>45811</v>
      </c>
    </row>
    <row r="6801" spans="1:3" x14ac:dyDescent="0.25">
      <c r="A6801" t="s">
        <v>8025</v>
      </c>
      <c r="B6801" t="s">
        <v>8188</v>
      </c>
      <c r="C6801" s="1">
        <v>45803</v>
      </c>
    </row>
    <row r="6802" spans="1:3" x14ac:dyDescent="0.25">
      <c r="A6802" t="s">
        <v>8026</v>
      </c>
      <c r="B6802" t="s">
        <v>8188</v>
      </c>
      <c r="C6802" s="1">
        <v>45745</v>
      </c>
    </row>
    <row r="6803" spans="1:3" x14ac:dyDescent="0.25">
      <c r="A6803" t="s">
        <v>8026</v>
      </c>
      <c r="B6803" t="s">
        <v>8188</v>
      </c>
      <c r="C6803" s="1">
        <v>45798</v>
      </c>
    </row>
    <row r="6804" spans="1:3" x14ac:dyDescent="0.25">
      <c r="A6804" t="s">
        <v>8027</v>
      </c>
      <c r="B6804" t="s">
        <v>8188</v>
      </c>
      <c r="C6804" s="1">
        <v>45734</v>
      </c>
    </row>
    <row r="6805" spans="1:3" x14ac:dyDescent="0.25">
      <c r="A6805" t="s">
        <v>6367</v>
      </c>
      <c r="B6805" t="s">
        <v>8188</v>
      </c>
      <c r="C6805" s="1">
        <v>45812</v>
      </c>
    </row>
    <row r="6806" spans="1:3" x14ac:dyDescent="0.25">
      <c r="A6806" t="s">
        <v>8028</v>
      </c>
      <c r="B6806" t="s">
        <v>8188</v>
      </c>
      <c r="C6806" s="1">
        <v>45763</v>
      </c>
    </row>
    <row r="6807" spans="1:3" x14ac:dyDescent="0.25">
      <c r="A6807" t="s">
        <v>8029</v>
      </c>
      <c r="B6807" t="s">
        <v>39</v>
      </c>
      <c r="C6807" s="1"/>
    </row>
    <row r="6808" spans="1:3" x14ac:dyDescent="0.25">
      <c r="A6808" t="s">
        <v>8030</v>
      </c>
      <c r="B6808" t="s">
        <v>8188</v>
      </c>
      <c r="C6808" s="1">
        <v>45750</v>
      </c>
    </row>
    <row r="6809" spans="1:3" x14ac:dyDescent="0.25">
      <c r="A6809" t="s">
        <v>8031</v>
      </c>
      <c r="B6809" t="s">
        <v>8188</v>
      </c>
      <c r="C6809" s="1">
        <v>45723</v>
      </c>
    </row>
    <row r="6810" spans="1:3" x14ac:dyDescent="0.25">
      <c r="A6810" t="s">
        <v>8032</v>
      </c>
      <c r="B6810" t="s">
        <v>39</v>
      </c>
      <c r="C6810" s="1">
        <v>45841</v>
      </c>
    </row>
    <row r="6811" spans="1:3" x14ac:dyDescent="0.25">
      <c r="A6811" t="s">
        <v>8033</v>
      </c>
      <c r="B6811" t="s">
        <v>8188</v>
      </c>
      <c r="C6811" s="1">
        <v>45807</v>
      </c>
    </row>
    <row r="6812" spans="1:3" x14ac:dyDescent="0.25">
      <c r="A6812" t="s">
        <v>8034</v>
      </c>
      <c r="B6812" t="s">
        <v>8188</v>
      </c>
      <c r="C6812" s="1">
        <v>45722</v>
      </c>
    </row>
    <row r="6813" spans="1:3" x14ac:dyDescent="0.25">
      <c r="A6813" t="s">
        <v>8035</v>
      </c>
      <c r="B6813" t="s">
        <v>8188</v>
      </c>
      <c r="C6813" s="1">
        <v>45811</v>
      </c>
    </row>
    <row r="6814" spans="1:3" x14ac:dyDescent="0.25">
      <c r="A6814" t="s">
        <v>8036</v>
      </c>
      <c r="B6814" t="s">
        <v>8188</v>
      </c>
      <c r="C6814" s="1">
        <v>45728</v>
      </c>
    </row>
    <row r="6815" spans="1:3" x14ac:dyDescent="0.25">
      <c r="A6815" t="s">
        <v>8037</v>
      </c>
      <c r="B6815" t="s">
        <v>39</v>
      </c>
      <c r="C6815" s="1"/>
    </row>
    <row r="6816" spans="1:3" x14ac:dyDescent="0.25">
      <c r="A6816" t="s">
        <v>8038</v>
      </c>
      <c r="B6816" t="s">
        <v>8188</v>
      </c>
      <c r="C6816" s="1">
        <v>45731</v>
      </c>
    </row>
    <row r="6817" spans="1:3" x14ac:dyDescent="0.25">
      <c r="A6817" t="s">
        <v>8039</v>
      </c>
      <c r="B6817" t="s">
        <v>8188</v>
      </c>
      <c r="C6817" s="1">
        <v>45794</v>
      </c>
    </row>
    <row r="6818" spans="1:3" x14ac:dyDescent="0.25">
      <c r="A6818" t="s">
        <v>8040</v>
      </c>
      <c r="B6818" t="s">
        <v>39</v>
      </c>
      <c r="C6818" s="1"/>
    </row>
    <row r="6819" spans="1:3" x14ac:dyDescent="0.25">
      <c r="A6819" t="s">
        <v>8041</v>
      </c>
      <c r="B6819" t="s">
        <v>8188</v>
      </c>
      <c r="C6819" s="1">
        <v>45744</v>
      </c>
    </row>
    <row r="6820" spans="1:3" x14ac:dyDescent="0.25">
      <c r="A6820" t="s">
        <v>8042</v>
      </c>
      <c r="B6820" t="s">
        <v>39</v>
      </c>
      <c r="C6820" s="1"/>
    </row>
    <row r="6821" spans="1:3" x14ac:dyDescent="0.25">
      <c r="A6821" t="s">
        <v>8043</v>
      </c>
      <c r="B6821" t="s">
        <v>8188</v>
      </c>
      <c r="C6821" s="1">
        <v>45728</v>
      </c>
    </row>
    <row r="6822" spans="1:3" x14ac:dyDescent="0.25">
      <c r="A6822" t="s">
        <v>8044</v>
      </c>
      <c r="B6822" t="s">
        <v>8188</v>
      </c>
      <c r="C6822" s="1">
        <v>45735</v>
      </c>
    </row>
    <row r="6823" spans="1:3" x14ac:dyDescent="0.25">
      <c r="A6823" t="s">
        <v>8045</v>
      </c>
      <c r="B6823" t="s">
        <v>8188</v>
      </c>
      <c r="C6823" s="1">
        <v>45822</v>
      </c>
    </row>
    <row r="6824" spans="1:3" x14ac:dyDescent="0.25">
      <c r="A6824" t="s">
        <v>8046</v>
      </c>
      <c r="B6824" t="s">
        <v>8188</v>
      </c>
      <c r="C6824" s="1">
        <v>45735</v>
      </c>
    </row>
    <row r="6825" spans="1:3" x14ac:dyDescent="0.25">
      <c r="A6825" t="s">
        <v>8047</v>
      </c>
      <c r="B6825" t="s">
        <v>8188</v>
      </c>
      <c r="C6825" s="1">
        <v>45723</v>
      </c>
    </row>
    <row r="6826" spans="1:3" x14ac:dyDescent="0.25">
      <c r="A6826" t="s">
        <v>8048</v>
      </c>
      <c r="B6826" t="s">
        <v>8188</v>
      </c>
      <c r="C6826" s="1">
        <v>45786</v>
      </c>
    </row>
    <row r="6827" spans="1:3" x14ac:dyDescent="0.25">
      <c r="A6827" t="s">
        <v>8049</v>
      </c>
      <c r="B6827" t="s">
        <v>8188</v>
      </c>
      <c r="C6827" s="1">
        <v>45726</v>
      </c>
    </row>
    <row r="6828" spans="1:3" x14ac:dyDescent="0.25">
      <c r="A6828" t="s">
        <v>8050</v>
      </c>
      <c r="B6828" t="s">
        <v>39</v>
      </c>
      <c r="C6828" s="1"/>
    </row>
    <row r="6829" spans="1:3" x14ac:dyDescent="0.25">
      <c r="A6829" t="s">
        <v>8051</v>
      </c>
      <c r="B6829" t="s">
        <v>8188</v>
      </c>
      <c r="C6829" s="1">
        <v>45797</v>
      </c>
    </row>
    <row r="6830" spans="1:3" x14ac:dyDescent="0.25">
      <c r="A6830" t="s">
        <v>8051</v>
      </c>
      <c r="B6830" t="s">
        <v>39</v>
      </c>
      <c r="C6830" s="1"/>
    </row>
    <row r="6831" spans="1:3" x14ac:dyDescent="0.25">
      <c r="A6831" t="s">
        <v>8052</v>
      </c>
      <c r="B6831" t="s">
        <v>8188</v>
      </c>
      <c r="C6831" s="1">
        <v>45780</v>
      </c>
    </row>
    <row r="6832" spans="1:3" x14ac:dyDescent="0.25">
      <c r="A6832" t="s">
        <v>8053</v>
      </c>
      <c r="B6832" t="s">
        <v>8188</v>
      </c>
      <c r="C6832" s="1">
        <v>45736</v>
      </c>
    </row>
    <row r="6833" spans="1:3" x14ac:dyDescent="0.25">
      <c r="A6833" t="s">
        <v>8054</v>
      </c>
      <c r="B6833" t="s">
        <v>39</v>
      </c>
      <c r="C6833" s="1"/>
    </row>
    <row r="6834" spans="1:3" x14ac:dyDescent="0.25">
      <c r="A6834" t="s">
        <v>8055</v>
      </c>
      <c r="B6834" t="s">
        <v>8188</v>
      </c>
      <c r="C6834" s="1">
        <v>45810</v>
      </c>
    </row>
    <row r="6835" spans="1:3" x14ac:dyDescent="0.25">
      <c r="A6835" t="s">
        <v>8056</v>
      </c>
      <c r="B6835" t="s">
        <v>39</v>
      </c>
      <c r="C6835" s="1"/>
    </row>
    <row r="6836" spans="1:3" x14ac:dyDescent="0.25">
      <c r="A6836" t="s">
        <v>8057</v>
      </c>
      <c r="B6836" t="s">
        <v>8188</v>
      </c>
      <c r="C6836" s="1">
        <v>45735</v>
      </c>
    </row>
    <row r="6837" spans="1:3" x14ac:dyDescent="0.25">
      <c r="A6837" t="s">
        <v>8057</v>
      </c>
      <c r="B6837" t="s">
        <v>39</v>
      </c>
      <c r="C6837" s="1"/>
    </row>
    <row r="6838" spans="1:3" x14ac:dyDescent="0.25">
      <c r="A6838" t="s">
        <v>8058</v>
      </c>
      <c r="B6838" t="s">
        <v>8188</v>
      </c>
      <c r="C6838" s="1">
        <v>45789</v>
      </c>
    </row>
    <row r="6839" spans="1:3" x14ac:dyDescent="0.25">
      <c r="A6839" t="s">
        <v>8059</v>
      </c>
      <c r="B6839" t="s">
        <v>8188</v>
      </c>
      <c r="C6839" s="1">
        <v>45757</v>
      </c>
    </row>
    <row r="6840" spans="1:3" x14ac:dyDescent="0.25">
      <c r="A6840" t="s">
        <v>8059</v>
      </c>
      <c r="B6840" t="s">
        <v>8188</v>
      </c>
      <c r="C6840" s="1">
        <v>45766</v>
      </c>
    </row>
    <row r="6841" spans="1:3" x14ac:dyDescent="0.25">
      <c r="A6841" t="s">
        <v>8060</v>
      </c>
      <c r="B6841" t="s">
        <v>39</v>
      </c>
      <c r="C6841" s="1"/>
    </row>
    <row r="6842" spans="1:3" x14ac:dyDescent="0.25">
      <c r="A6842" t="s">
        <v>5464</v>
      </c>
      <c r="B6842" t="s">
        <v>8188</v>
      </c>
      <c r="C6842" s="1">
        <v>45810</v>
      </c>
    </row>
    <row r="6843" spans="1:3" x14ac:dyDescent="0.25">
      <c r="A6843" t="s">
        <v>8061</v>
      </c>
      <c r="B6843" t="s">
        <v>39</v>
      </c>
      <c r="C6843" s="1"/>
    </row>
    <row r="6844" spans="1:3" x14ac:dyDescent="0.25">
      <c r="A6844" t="s">
        <v>5463</v>
      </c>
      <c r="B6844" t="s">
        <v>8188</v>
      </c>
      <c r="C6844" s="1">
        <v>45811</v>
      </c>
    </row>
    <row r="6845" spans="1:3" x14ac:dyDescent="0.25">
      <c r="A6845" t="s">
        <v>5155</v>
      </c>
      <c r="B6845" t="s">
        <v>8188</v>
      </c>
      <c r="C6845" s="1">
        <v>45849</v>
      </c>
    </row>
    <row r="6846" spans="1:3" x14ac:dyDescent="0.25">
      <c r="A6846" t="s">
        <v>5164</v>
      </c>
      <c r="B6846" t="s">
        <v>8188</v>
      </c>
      <c r="C6846" s="1">
        <v>45832</v>
      </c>
    </row>
    <row r="6847" spans="1:3" x14ac:dyDescent="0.25">
      <c r="A6847" t="s">
        <v>3695</v>
      </c>
      <c r="B6847" t="s">
        <v>8188</v>
      </c>
      <c r="C6847" s="1">
        <v>45825</v>
      </c>
    </row>
    <row r="6848" spans="1:3" x14ac:dyDescent="0.25">
      <c r="A6848" t="s">
        <v>3694</v>
      </c>
      <c r="B6848" t="s">
        <v>8188</v>
      </c>
      <c r="C6848" s="1">
        <v>45822</v>
      </c>
    </row>
    <row r="6849" spans="1:3" x14ac:dyDescent="0.25">
      <c r="A6849" t="s">
        <v>5465</v>
      </c>
      <c r="B6849" t="s">
        <v>8188</v>
      </c>
      <c r="C6849" s="1">
        <v>45817</v>
      </c>
    </row>
    <row r="6850" spans="1:3" x14ac:dyDescent="0.25">
      <c r="A6850" t="s">
        <v>5460</v>
      </c>
      <c r="B6850" t="s">
        <v>8188</v>
      </c>
      <c r="C6850" s="1">
        <v>45825</v>
      </c>
    </row>
    <row r="6851" spans="1:3" x14ac:dyDescent="0.25">
      <c r="A6851" t="s">
        <v>5166</v>
      </c>
      <c r="B6851" t="s">
        <v>8188</v>
      </c>
      <c r="C6851" s="1">
        <v>45804</v>
      </c>
    </row>
    <row r="6852" spans="1:3" x14ac:dyDescent="0.25">
      <c r="A6852" t="s">
        <v>5166</v>
      </c>
      <c r="B6852" t="s">
        <v>8188</v>
      </c>
      <c r="C6852" s="1">
        <v>45810</v>
      </c>
    </row>
    <row r="6853" spans="1:3" x14ac:dyDescent="0.25">
      <c r="A6853" t="s">
        <v>5165</v>
      </c>
      <c r="B6853" t="s">
        <v>8188</v>
      </c>
      <c r="C6853" s="1">
        <v>45804</v>
      </c>
    </row>
    <row r="6854" spans="1:3" x14ac:dyDescent="0.25">
      <c r="A6854" t="s">
        <v>5165</v>
      </c>
      <c r="B6854" t="s">
        <v>8188</v>
      </c>
      <c r="C6854" s="1">
        <v>45804</v>
      </c>
    </row>
    <row r="6855" spans="1:3" x14ac:dyDescent="0.25">
      <c r="A6855" t="s">
        <v>3701</v>
      </c>
      <c r="B6855" t="s">
        <v>8188</v>
      </c>
      <c r="C6855" s="1">
        <v>45845</v>
      </c>
    </row>
    <row r="6856" spans="1:3" x14ac:dyDescent="0.25">
      <c r="A6856" t="s">
        <v>5168</v>
      </c>
      <c r="B6856" t="s">
        <v>8188</v>
      </c>
      <c r="C6856" s="1">
        <v>45810</v>
      </c>
    </row>
    <row r="6857" spans="1:3" x14ac:dyDescent="0.25">
      <c r="A6857" t="s">
        <v>3111</v>
      </c>
      <c r="B6857" t="s">
        <v>8188</v>
      </c>
      <c r="C6857" s="1">
        <v>45861</v>
      </c>
    </row>
    <row r="6858" spans="1:3" x14ac:dyDescent="0.25">
      <c r="A6858" t="s">
        <v>5169</v>
      </c>
      <c r="B6858" t="s">
        <v>8188</v>
      </c>
      <c r="C6858" s="1">
        <v>45818</v>
      </c>
    </row>
    <row r="6859" spans="1:3" x14ac:dyDescent="0.25">
      <c r="A6859" t="s">
        <v>7907</v>
      </c>
      <c r="B6859" t="s">
        <v>8188</v>
      </c>
      <c r="C6859" s="1">
        <v>45817</v>
      </c>
    </row>
    <row r="6860" spans="1:3" x14ac:dyDescent="0.25">
      <c r="A6860" t="s">
        <v>7907</v>
      </c>
      <c r="B6860" t="s">
        <v>8188</v>
      </c>
      <c r="C6860" s="1">
        <v>45817</v>
      </c>
    </row>
    <row r="6861" spans="1:3" x14ac:dyDescent="0.25">
      <c r="A6861" t="s">
        <v>3539</v>
      </c>
      <c r="B6861" t="s">
        <v>39</v>
      </c>
      <c r="C6861" s="1"/>
    </row>
    <row r="6862" spans="1:3" x14ac:dyDescent="0.25">
      <c r="A6862" t="s">
        <v>5468</v>
      </c>
      <c r="B6862" t="s">
        <v>8188</v>
      </c>
      <c r="C6862" s="1">
        <v>45811</v>
      </c>
    </row>
    <row r="6863" spans="1:3" x14ac:dyDescent="0.25">
      <c r="A6863" t="s">
        <v>5170</v>
      </c>
      <c r="B6863" t="s">
        <v>8188</v>
      </c>
      <c r="C6863" s="1">
        <v>45806</v>
      </c>
    </row>
    <row r="6864" spans="1:3" x14ac:dyDescent="0.25">
      <c r="A6864" t="s">
        <v>5423</v>
      </c>
      <c r="B6864" t="s">
        <v>8188</v>
      </c>
      <c r="C6864" s="1">
        <v>45819</v>
      </c>
    </row>
    <row r="6865" spans="1:3" x14ac:dyDescent="0.25">
      <c r="A6865" t="s">
        <v>5459</v>
      </c>
      <c r="B6865" t="s">
        <v>8188</v>
      </c>
      <c r="C6865" s="1">
        <v>45819</v>
      </c>
    </row>
    <row r="6866" spans="1:3" x14ac:dyDescent="0.25">
      <c r="A6866" t="s">
        <v>5469</v>
      </c>
      <c r="B6866" t="s">
        <v>8188</v>
      </c>
      <c r="C6866" s="1">
        <v>45806</v>
      </c>
    </row>
    <row r="6867" spans="1:3" x14ac:dyDescent="0.25">
      <c r="A6867" t="s">
        <v>5454</v>
      </c>
      <c r="B6867" t="s">
        <v>8188</v>
      </c>
      <c r="C6867" s="1">
        <v>45810</v>
      </c>
    </row>
    <row r="6868" spans="1:3" x14ac:dyDescent="0.25">
      <c r="A6868" t="s">
        <v>8062</v>
      </c>
      <c r="B6868" t="s">
        <v>8188</v>
      </c>
      <c r="C6868" s="1">
        <v>45806</v>
      </c>
    </row>
    <row r="6869" spans="1:3" x14ac:dyDescent="0.25">
      <c r="A6869" t="s">
        <v>5461</v>
      </c>
      <c r="B6869" t="s">
        <v>8188</v>
      </c>
      <c r="C6869" s="1">
        <v>45806</v>
      </c>
    </row>
    <row r="6870" spans="1:3" x14ac:dyDescent="0.25">
      <c r="A6870" t="s">
        <v>5461</v>
      </c>
      <c r="B6870" t="s">
        <v>8188</v>
      </c>
      <c r="C6870" s="1">
        <v>45806</v>
      </c>
    </row>
    <row r="6871" spans="1:3" x14ac:dyDescent="0.25">
      <c r="A6871" t="s">
        <v>7994</v>
      </c>
      <c r="B6871" t="s">
        <v>8188</v>
      </c>
      <c r="C6871" s="1">
        <v>45808</v>
      </c>
    </row>
    <row r="6872" spans="1:3" x14ac:dyDescent="0.25">
      <c r="A6872" t="s">
        <v>7015</v>
      </c>
      <c r="B6872" t="s">
        <v>39</v>
      </c>
      <c r="C6872" s="1">
        <v>45859</v>
      </c>
    </row>
    <row r="6873" spans="1:3" x14ac:dyDescent="0.25">
      <c r="A6873" t="s">
        <v>5470</v>
      </c>
      <c r="B6873" t="s">
        <v>8188</v>
      </c>
      <c r="C6873" s="1">
        <v>45814</v>
      </c>
    </row>
    <row r="6874" spans="1:3" x14ac:dyDescent="0.25">
      <c r="A6874" t="s">
        <v>5172</v>
      </c>
      <c r="B6874" t="s">
        <v>8188</v>
      </c>
      <c r="C6874" s="1">
        <v>45806</v>
      </c>
    </row>
    <row r="6875" spans="1:3" x14ac:dyDescent="0.25">
      <c r="A6875" t="s">
        <v>5173</v>
      </c>
      <c r="B6875" t="s">
        <v>8188</v>
      </c>
      <c r="C6875" s="1">
        <v>45811</v>
      </c>
    </row>
    <row r="6876" spans="1:3" x14ac:dyDescent="0.25">
      <c r="A6876" t="s">
        <v>8063</v>
      </c>
      <c r="B6876" t="s">
        <v>8188</v>
      </c>
      <c r="C6876" s="1">
        <v>45808</v>
      </c>
    </row>
    <row r="6877" spans="1:3" x14ac:dyDescent="0.25">
      <c r="A6877" t="s">
        <v>5472</v>
      </c>
      <c r="B6877" t="s">
        <v>8188</v>
      </c>
      <c r="C6877" s="1">
        <v>45811</v>
      </c>
    </row>
    <row r="6878" spans="1:3" x14ac:dyDescent="0.25">
      <c r="A6878" t="s">
        <v>5471</v>
      </c>
      <c r="B6878" t="s">
        <v>8188</v>
      </c>
      <c r="C6878" s="1">
        <v>45811</v>
      </c>
    </row>
    <row r="6879" spans="1:3" x14ac:dyDescent="0.25">
      <c r="A6879" t="s">
        <v>3116</v>
      </c>
      <c r="B6879" t="s">
        <v>8188</v>
      </c>
      <c r="C6879" s="1">
        <v>45815</v>
      </c>
    </row>
    <row r="6880" spans="1:3" x14ac:dyDescent="0.25">
      <c r="A6880" t="s">
        <v>3116</v>
      </c>
      <c r="B6880" t="s">
        <v>8188</v>
      </c>
      <c r="C6880" s="1">
        <v>45815</v>
      </c>
    </row>
    <row r="6881" spans="1:3" x14ac:dyDescent="0.25">
      <c r="A6881" t="s">
        <v>5475</v>
      </c>
      <c r="B6881" t="s">
        <v>8188</v>
      </c>
      <c r="C6881" s="1">
        <v>45817</v>
      </c>
    </row>
    <row r="6882" spans="1:3" x14ac:dyDescent="0.25">
      <c r="A6882" t="s">
        <v>5474</v>
      </c>
      <c r="B6882" t="s">
        <v>8188</v>
      </c>
      <c r="C6882" s="1">
        <v>45815</v>
      </c>
    </row>
    <row r="6883" spans="1:3" x14ac:dyDescent="0.25">
      <c r="A6883" t="s">
        <v>2575</v>
      </c>
      <c r="B6883" t="s">
        <v>8188</v>
      </c>
      <c r="C6883" s="1">
        <v>45819</v>
      </c>
    </row>
    <row r="6884" spans="1:3" x14ac:dyDescent="0.25">
      <c r="A6884" t="s">
        <v>5473</v>
      </c>
      <c r="B6884" t="s">
        <v>8188</v>
      </c>
      <c r="C6884" s="1">
        <v>45819</v>
      </c>
    </row>
    <row r="6885" spans="1:3" x14ac:dyDescent="0.25">
      <c r="A6885" t="s">
        <v>3116</v>
      </c>
      <c r="B6885" t="s">
        <v>8188</v>
      </c>
      <c r="C6885" s="1">
        <v>45818</v>
      </c>
    </row>
    <row r="6886" spans="1:3" x14ac:dyDescent="0.25">
      <c r="A6886" t="s">
        <v>3739</v>
      </c>
      <c r="B6886" t="s">
        <v>8188</v>
      </c>
      <c r="C6886" s="1">
        <v>45842</v>
      </c>
    </row>
    <row r="6887" spans="1:3" x14ac:dyDescent="0.25">
      <c r="A6887" t="s">
        <v>5461</v>
      </c>
      <c r="B6887" t="s">
        <v>8188</v>
      </c>
      <c r="C6887" s="1">
        <v>45824</v>
      </c>
    </row>
    <row r="6888" spans="1:3" x14ac:dyDescent="0.25">
      <c r="A6888" t="s">
        <v>5172</v>
      </c>
      <c r="B6888" t="s">
        <v>8188</v>
      </c>
      <c r="C6888" s="1">
        <v>45808</v>
      </c>
    </row>
    <row r="6889" spans="1:3" x14ac:dyDescent="0.25">
      <c r="A6889" t="s">
        <v>3746</v>
      </c>
      <c r="B6889" t="s">
        <v>8188</v>
      </c>
      <c r="C6889" s="1">
        <v>45833</v>
      </c>
    </row>
    <row r="6890" spans="1:3" x14ac:dyDescent="0.25">
      <c r="A6890" t="s">
        <v>5172</v>
      </c>
      <c r="B6890" t="s">
        <v>8188</v>
      </c>
      <c r="C6890" s="1">
        <v>45808</v>
      </c>
    </row>
    <row r="6891" spans="1:3" x14ac:dyDescent="0.25">
      <c r="A6891" t="s">
        <v>3749</v>
      </c>
      <c r="B6891" t="s">
        <v>8188</v>
      </c>
      <c r="C6891" s="1">
        <v>45833</v>
      </c>
    </row>
    <row r="6892" spans="1:3" x14ac:dyDescent="0.25">
      <c r="A6892" t="s">
        <v>8063</v>
      </c>
      <c r="B6892" t="s">
        <v>8188</v>
      </c>
      <c r="C6892" s="1">
        <v>45841</v>
      </c>
    </row>
    <row r="6893" spans="1:3" x14ac:dyDescent="0.25">
      <c r="A6893" t="s">
        <v>3762</v>
      </c>
      <c r="B6893" t="s">
        <v>8188</v>
      </c>
      <c r="C6893" s="1">
        <v>45825</v>
      </c>
    </row>
    <row r="6894" spans="1:3" x14ac:dyDescent="0.25">
      <c r="A6894" t="s">
        <v>3773</v>
      </c>
      <c r="B6894" t="s">
        <v>8188</v>
      </c>
      <c r="C6894" s="1">
        <v>45846</v>
      </c>
    </row>
    <row r="6895" spans="1:3" x14ac:dyDescent="0.25">
      <c r="A6895" t="s">
        <v>3774</v>
      </c>
      <c r="B6895" t="s">
        <v>8188</v>
      </c>
      <c r="C6895" s="1">
        <v>45839</v>
      </c>
    </row>
    <row r="6896" spans="1:3" x14ac:dyDescent="0.25">
      <c r="A6896" t="s">
        <v>8064</v>
      </c>
      <c r="B6896" t="s">
        <v>8188</v>
      </c>
      <c r="C6896" s="1">
        <v>45814</v>
      </c>
    </row>
    <row r="6897" spans="1:3" x14ac:dyDescent="0.25">
      <c r="A6897" t="s">
        <v>3776</v>
      </c>
      <c r="B6897" t="s">
        <v>8188</v>
      </c>
      <c r="C6897" s="1">
        <v>45842</v>
      </c>
    </row>
    <row r="6898" spans="1:3" x14ac:dyDescent="0.25">
      <c r="A6898" t="s">
        <v>5477</v>
      </c>
      <c r="B6898" t="s">
        <v>8188</v>
      </c>
      <c r="C6898" s="1">
        <v>45815</v>
      </c>
    </row>
    <row r="6899" spans="1:3" x14ac:dyDescent="0.25">
      <c r="A6899" t="s">
        <v>3085</v>
      </c>
      <c r="B6899" t="s">
        <v>8188</v>
      </c>
      <c r="C6899" s="1">
        <v>45878</v>
      </c>
    </row>
    <row r="6900" spans="1:3" x14ac:dyDescent="0.25">
      <c r="A6900" t="s">
        <v>5480</v>
      </c>
      <c r="B6900" t="s">
        <v>8188</v>
      </c>
      <c r="C6900" s="1">
        <v>45815</v>
      </c>
    </row>
    <row r="6901" spans="1:3" x14ac:dyDescent="0.25">
      <c r="A6901" t="s">
        <v>5482</v>
      </c>
      <c r="B6901" t="s">
        <v>8188</v>
      </c>
      <c r="C6901" s="1">
        <v>45819</v>
      </c>
    </row>
    <row r="6902" spans="1:3" x14ac:dyDescent="0.25">
      <c r="A6902" t="s">
        <v>8065</v>
      </c>
      <c r="B6902" t="s">
        <v>39</v>
      </c>
      <c r="C6902" s="1"/>
    </row>
    <row r="6903" spans="1:3" x14ac:dyDescent="0.25">
      <c r="A6903" t="s">
        <v>8065</v>
      </c>
      <c r="B6903" t="s">
        <v>8188</v>
      </c>
      <c r="C6903" s="1">
        <v>45818</v>
      </c>
    </row>
    <row r="6904" spans="1:3" x14ac:dyDescent="0.25">
      <c r="A6904" t="s">
        <v>8065</v>
      </c>
      <c r="B6904" t="s">
        <v>39</v>
      </c>
      <c r="C6904" s="1"/>
    </row>
    <row r="6905" spans="1:3" x14ac:dyDescent="0.25">
      <c r="A6905" t="s">
        <v>5479</v>
      </c>
      <c r="B6905" t="s">
        <v>8188</v>
      </c>
      <c r="C6905" s="1">
        <v>45820</v>
      </c>
    </row>
    <row r="6906" spans="1:3" x14ac:dyDescent="0.25">
      <c r="A6906" t="s">
        <v>5478</v>
      </c>
      <c r="B6906" t="s">
        <v>8188</v>
      </c>
      <c r="C6906" s="1">
        <v>45819</v>
      </c>
    </row>
    <row r="6907" spans="1:3" x14ac:dyDescent="0.25">
      <c r="A6907" t="s">
        <v>5484</v>
      </c>
      <c r="B6907" t="s">
        <v>8188</v>
      </c>
      <c r="C6907" s="1">
        <v>45815</v>
      </c>
    </row>
    <row r="6908" spans="1:3" x14ac:dyDescent="0.25">
      <c r="A6908" t="s">
        <v>5174</v>
      </c>
      <c r="B6908" t="s">
        <v>8188</v>
      </c>
      <c r="C6908" s="1">
        <v>45842</v>
      </c>
    </row>
    <row r="6909" spans="1:3" x14ac:dyDescent="0.25">
      <c r="A6909" t="s">
        <v>3783</v>
      </c>
      <c r="B6909" t="s">
        <v>8188</v>
      </c>
      <c r="C6909" s="1">
        <v>45829</v>
      </c>
    </row>
    <row r="6910" spans="1:3" x14ac:dyDescent="0.25">
      <c r="A6910" t="s">
        <v>3781</v>
      </c>
      <c r="B6910" t="s">
        <v>8188</v>
      </c>
      <c r="C6910" s="1">
        <v>45829</v>
      </c>
    </row>
    <row r="6911" spans="1:3" x14ac:dyDescent="0.25">
      <c r="A6911" t="s">
        <v>5424</v>
      </c>
      <c r="B6911" t="s">
        <v>8188</v>
      </c>
      <c r="C6911" s="1">
        <v>45829</v>
      </c>
    </row>
    <row r="6912" spans="1:3" x14ac:dyDescent="0.25">
      <c r="A6912" t="s">
        <v>5458</v>
      </c>
      <c r="B6912" t="s">
        <v>8188</v>
      </c>
      <c r="C6912" s="1">
        <v>45848</v>
      </c>
    </row>
    <row r="6913" spans="1:3" x14ac:dyDescent="0.25">
      <c r="A6913" t="s">
        <v>8064</v>
      </c>
      <c r="B6913" t="s">
        <v>8188</v>
      </c>
      <c r="C6913" s="1">
        <v>45859</v>
      </c>
    </row>
    <row r="6914" spans="1:3" x14ac:dyDescent="0.25">
      <c r="A6914" t="s">
        <v>5176</v>
      </c>
      <c r="B6914" t="s">
        <v>8188</v>
      </c>
      <c r="C6914" s="1">
        <v>45822</v>
      </c>
    </row>
    <row r="6915" spans="1:3" x14ac:dyDescent="0.25">
      <c r="A6915" t="s">
        <v>5175</v>
      </c>
      <c r="B6915" t="s">
        <v>8188</v>
      </c>
      <c r="C6915" s="1">
        <v>45842</v>
      </c>
    </row>
    <row r="6916" spans="1:3" x14ac:dyDescent="0.25">
      <c r="A6916" t="s">
        <v>5482</v>
      </c>
      <c r="B6916" t="s">
        <v>8188</v>
      </c>
      <c r="C6916" s="1">
        <v>45819</v>
      </c>
    </row>
    <row r="6917" spans="1:3" x14ac:dyDescent="0.25">
      <c r="A6917" t="s">
        <v>8066</v>
      </c>
      <c r="B6917" t="s">
        <v>8188</v>
      </c>
      <c r="C6917" s="1">
        <v>45821</v>
      </c>
    </row>
    <row r="6918" spans="1:3" x14ac:dyDescent="0.25">
      <c r="A6918" t="s">
        <v>5177</v>
      </c>
      <c r="B6918" t="s">
        <v>8188</v>
      </c>
      <c r="C6918" s="1">
        <v>45821</v>
      </c>
    </row>
    <row r="6919" spans="1:3" x14ac:dyDescent="0.25">
      <c r="A6919" t="s">
        <v>5485</v>
      </c>
      <c r="B6919" t="s">
        <v>8188</v>
      </c>
      <c r="C6919" s="1">
        <v>45821</v>
      </c>
    </row>
    <row r="6920" spans="1:3" x14ac:dyDescent="0.25">
      <c r="A6920" t="s">
        <v>5487</v>
      </c>
      <c r="B6920" t="s">
        <v>8188</v>
      </c>
      <c r="C6920" s="1">
        <v>45820</v>
      </c>
    </row>
    <row r="6921" spans="1:3" x14ac:dyDescent="0.25">
      <c r="A6921" t="s">
        <v>7735</v>
      </c>
      <c r="B6921" t="s">
        <v>39</v>
      </c>
      <c r="C6921" s="1"/>
    </row>
    <row r="6922" spans="1:3" x14ac:dyDescent="0.25">
      <c r="A6922" t="s">
        <v>5179</v>
      </c>
      <c r="B6922" t="s">
        <v>8188</v>
      </c>
      <c r="C6922" s="1">
        <v>45877</v>
      </c>
    </row>
    <row r="6923" spans="1:3" x14ac:dyDescent="0.25">
      <c r="A6923" t="s">
        <v>7968</v>
      </c>
      <c r="B6923" t="s">
        <v>8188</v>
      </c>
      <c r="C6923" s="1">
        <v>45824</v>
      </c>
    </row>
    <row r="6924" spans="1:3" x14ac:dyDescent="0.25">
      <c r="A6924" t="s">
        <v>5476</v>
      </c>
      <c r="B6924" t="s">
        <v>8188</v>
      </c>
      <c r="C6924" s="1">
        <v>45819</v>
      </c>
    </row>
    <row r="6925" spans="1:3" x14ac:dyDescent="0.25">
      <c r="A6925" t="s">
        <v>5476</v>
      </c>
      <c r="B6925" t="s">
        <v>8188</v>
      </c>
      <c r="C6925" s="1">
        <v>45836</v>
      </c>
    </row>
    <row r="6926" spans="1:3" x14ac:dyDescent="0.25">
      <c r="A6926" t="s">
        <v>5486</v>
      </c>
      <c r="B6926" t="s">
        <v>8188</v>
      </c>
      <c r="C6926" s="1">
        <v>45828</v>
      </c>
    </row>
    <row r="6927" spans="1:3" x14ac:dyDescent="0.25">
      <c r="A6927" t="s">
        <v>3118</v>
      </c>
      <c r="B6927" t="s">
        <v>8188</v>
      </c>
      <c r="C6927" s="1">
        <v>45859</v>
      </c>
    </row>
    <row r="6928" spans="1:3" x14ac:dyDescent="0.25">
      <c r="A6928" t="s">
        <v>3110</v>
      </c>
      <c r="B6928" t="s">
        <v>8188</v>
      </c>
      <c r="C6928" s="1">
        <v>45869</v>
      </c>
    </row>
    <row r="6929" spans="1:3" x14ac:dyDescent="0.25">
      <c r="A6929" t="s">
        <v>5488</v>
      </c>
      <c r="B6929" t="s">
        <v>8188</v>
      </c>
      <c r="C6929" s="1">
        <v>45818</v>
      </c>
    </row>
    <row r="6930" spans="1:3" x14ac:dyDescent="0.25">
      <c r="A6930" t="s">
        <v>3122</v>
      </c>
      <c r="B6930" t="s">
        <v>8188</v>
      </c>
      <c r="C6930" s="1">
        <v>45821</v>
      </c>
    </row>
    <row r="6931" spans="1:3" x14ac:dyDescent="0.25">
      <c r="A6931" t="s">
        <v>5180</v>
      </c>
      <c r="B6931" t="s">
        <v>8188</v>
      </c>
      <c r="C6931" s="1">
        <v>45824</v>
      </c>
    </row>
    <row r="6932" spans="1:3" x14ac:dyDescent="0.25">
      <c r="A6932" t="s">
        <v>5478</v>
      </c>
      <c r="B6932" t="s">
        <v>8188</v>
      </c>
      <c r="C6932" s="1">
        <v>45822</v>
      </c>
    </row>
    <row r="6933" spans="1:3" x14ac:dyDescent="0.25">
      <c r="A6933" t="s">
        <v>5181</v>
      </c>
      <c r="B6933" t="s">
        <v>8188</v>
      </c>
      <c r="C6933" s="1">
        <v>45848</v>
      </c>
    </row>
    <row r="6934" spans="1:3" x14ac:dyDescent="0.25">
      <c r="A6934" t="s">
        <v>3102</v>
      </c>
      <c r="B6934" t="s">
        <v>8188</v>
      </c>
      <c r="C6934" s="1">
        <v>45891</v>
      </c>
    </row>
    <row r="6935" spans="1:3" x14ac:dyDescent="0.25">
      <c r="A6935" t="s">
        <v>3105</v>
      </c>
      <c r="B6935" t="s">
        <v>8188</v>
      </c>
      <c r="C6935" s="1">
        <v>45821</v>
      </c>
    </row>
    <row r="6936" spans="1:3" x14ac:dyDescent="0.25">
      <c r="A6936" t="s">
        <v>3096</v>
      </c>
      <c r="B6936" t="s">
        <v>8188</v>
      </c>
      <c r="C6936" s="1">
        <v>45828</v>
      </c>
    </row>
    <row r="6937" spans="1:3" x14ac:dyDescent="0.25">
      <c r="A6937" t="s">
        <v>3096</v>
      </c>
      <c r="B6937" t="s">
        <v>8188</v>
      </c>
      <c r="C6937" s="1">
        <v>45828</v>
      </c>
    </row>
    <row r="6938" spans="1:3" x14ac:dyDescent="0.25">
      <c r="A6938" t="s">
        <v>5182</v>
      </c>
      <c r="B6938" t="s">
        <v>8188</v>
      </c>
      <c r="C6938" s="1">
        <v>45833</v>
      </c>
    </row>
    <row r="6939" spans="1:3" x14ac:dyDescent="0.25">
      <c r="A6939" t="s">
        <v>5182</v>
      </c>
      <c r="B6939" t="s">
        <v>8188</v>
      </c>
      <c r="C6939" s="1">
        <v>45833</v>
      </c>
    </row>
    <row r="6940" spans="1:3" x14ac:dyDescent="0.25">
      <c r="A6940" t="s">
        <v>3814</v>
      </c>
      <c r="B6940" t="s">
        <v>8188</v>
      </c>
      <c r="C6940" s="1">
        <v>45827</v>
      </c>
    </row>
    <row r="6941" spans="1:3" x14ac:dyDescent="0.25">
      <c r="A6941" t="s">
        <v>3688</v>
      </c>
      <c r="B6941" t="s">
        <v>8188</v>
      </c>
      <c r="C6941" s="1">
        <v>45828</v>
      </c>
    </row>
    <row r="6942" spans="1:3" x14ac:dyDescent="0.25">
      <c r="A6942" t="s">
        <v>5183</v>
      </c>
      <c r="B6942" t="s">
        <v>8188</v>
      </c>
      <c r="C6942" s="1">
        <v>45824</v>
      </c>
    </row>
    <row r="6943" spans="1:3" x14ac:dyDescent="0.25">
      <c r="A6943" t="s">
        <v>5489</v>
      </c>
      <c r="B6943" t="s">
        <v>8188</v>
      </c>
      <c r="C6943" s="1">
        <v>45833</v>
      </c>
    </row>
    <row r="6944" spans="1:3" x14ac:dyDescent="0.25">
      <c r="A6944" t="s">
        <v>5491</v>
      </c>
      <c r="B6944" t="s">
        <v>8188</v>
      </c>
      <c r="C6944" s="1">
        <v>45824</v>
      </c>
    </row>
    <row r="6945" spans="1:3" x14ac:dyDescent="0.25">
      <c r="A6945" t="s">
        <v>5490</v>
      </c>
      <c r="B6945" t="s">
        <v>8188</v>
      </c>
      <c r="C6945" s="1">
        <v>45824</v>
      </c>
    </row>
    <row r="6946" spans="1:3" x14ac:dyDescent="0.25">
      <c r="A6946" t="s">
        <v>5485</v>
      </c>
      <c r="B6946" t="s">
        <v>39</v>
      </c>
      <c r="C6946" s="1"/>
    </row>
    <row r="6947" spans="1:3" x14ac:dyDescent="0.25">
      <c r="A6947" t="s">
        <v>8066</v>
      </c>
      <c r="B6947" t="s">
        <v>8188</v>
      </c>
      <c r="C6947" s="1">
        <v>45833</v>
      </c>
    </row>
    <row r="6948" spans="1:3" x14ac:dyDescent="0.25">
      <c r="A6948" t="s">
        <v>3818</v>
      </c>
      <c r="B6948" t="s">
        <v>8188</v>
      </c>
      <c r="C6948" s="1">
        <v>45829</v>
      </c>
    </row>
    <row r="6949" spans="1:3" x14ac:dyDescent="0.25">
      <c r="A6949" t="s">
        <v>5492</v>
      </c>
      <c r="B6949" t="s">
        <v>8188</v>
      </c>
      <c r="C6949" s="1">
        <v>45828</v>
      </c>
    </row>
    <row r="6950" spans="1:3" x14ac:dyDescent="0.25">
      <c r="A6950" t="s">
        <v>5481</v>
      </c>
      <c r="B6950" t="s">
        <v>8188</v>
      </c>
      <c r="C6950" s="1">
        <v>45839</v>
      </c>
    </row>
    <row r="6951" spans="1:3" x14ac:dyDescent="0.25">
      <c r="A6951" t="s">
        <v>2560</v>
      </c>
      <c r="B6951" t="s">
        <v>8188</v>
      </c>
      <c r="C6951" s="1">
        <v>45834</v>
      </c>
    </row>
    <row r="6952" spans="1:3" x14ac:dyDescent="0.25">
      <c r="A6952" t="s">
        <v>5184</v>
      </c>
      <c r="B6952" t="s">
        <v>8188</v>
      </c>
      <c r="C6952" s="1">
        <v>45924</v>
      </c>
    </row>
    <row r="6953" spans="1:3" x14ac:dyDescent="0.25">
      <c r="A6953" t="s">
        <v>5185</v>
      </c>
      <c r="B6953" t="s">
        <v>8188</v>
      </c>
      <c r="C6953" s="1">
        <v>45825</v>
      </c>
    </row>
    <row r="6954" spans="1:3" x14ac:dyDescent="0.25">
      <c r="A6954" t="s">
        <v>3836</v>
      </c>
      <c r="B6954" t="s">
        <v>8188</v>
      </c>
      <c r="C6954" s="1">
        <v>45829</v>
      </c>
    </row>
    <row r="6955" spans="1:3" x14ac:dyDescent="0.25">
      <c r="A6955" t="s">
        <v>5186</v>
      </c>
      <c r="B6955" t="s">
        <v>8188</v>
      </c>
      <c r="C6955" s="1">
        <v>45842</v>
      </c>
    </row>
    <row r="6956" spans="1:3" x14ac:dyDescent="0.25">
      <c r="A6956" t="s">
        <v>3096</v>
      </c>
      <c r="B6956" t="s">
        <v>39</v>
      </c>
      <c r="C6956" s="1"/>
    </row>
    <row r="6957" spans="1:3" x14ac:dyDescent="0.25">
      <c r="A6957" t="s">
        <v>3096</v>
      </c>
      <c r="B6957" t="s">
        <v>39</v>
      </c>
      <c r="C6957" s="1"/>
    </row>
    <row r="6958" spans="1:3" x14ac:dyDescent="0.25">
      <c r="A6958" t="s">
        <v>3762</v>
      </c>
      <c r="B6958" t="s">
        <v>8188</v>
      </c>
      <c r="C6958" s="1">
        <v>45835</v>
      </c>
    </row>
    <row r="6959" spans="1:3" x14ac:dyDescent="0.25">
      <c r="A6959" t="s">
        <v>5457</v>
      </c>
      <c r="B6959" t="s">
        <v>8188</v>
      </c>
      <c r="C6959" s="1">
        <v>45828</v>
      </c>
    </row>
    <row r="6960" spans="1:3" x14ac:dyDescent="0.25">
      <c r="A6960" t="s">
        <v>3055</v>
      </c>
      <c r="B6960" t="s">
        <v>8188</v>
      </c>
      <c r="C6960" s="1">
        <v>45846</v>
      </c>
    </row>
    <row r="6961" spans="1:3" x14ac:dyDescent="0.25">
      <c r="A6961" t="s">
        <v>3841</v>
      </c>
      <c r="B6961" t="s">
        <v>8188</v>
      </c>
      <c r="C6961" s="1">
        <v>45841</v>
      </c>
    </row>
    <row r="6962" spans="1:3" x14ac:dyDescent="0.25">
      <c r="A6962" t="s">
        <v>8067</v>
      </c>
      <c r="B6962" t="s">
        <v>39</v>
      </c>
      <c r="C6962" s="1"/>
    </row>
    <row r="6963" spans="1:3" x14ac:dyDescent="0.25">
      <c r="A6963" t="s">
        <v>5187</v>
      </c>
      <c r="B6963" t="s">
        <v>8188</v>
      </c>
      <c r="C6963" s="1">
        <v>45831</v>
      </c>
    </row>
    <row r="6964" spans="1:3" x14ac:dyDescent="0.25">
      <c r="A6964" t="s">
        <v>3846</v>
      </c>
      <c r="B6964" t="s">
        <v>8188</v>
      </c>
      <c r="C6964" s="1">
        <v>45847</v>
      </c>
    </row>
    <row r="6965" spans="1:3" x14ac:dyDescent="0.25">
      <c r="A6965" t="s">
        <v>3845</v>
      </c>
      <c r="B6965" t="s">
        <v>8188</v>
      </c>
      <c r="C6965" s="1">
        <v>45845</v>
      </c>
    </row>
    <row r="6966" spans="1:3" x14ac:dyDescent="0.25">
      <c r="A6966" t="s">
        <v>5493</v>
      </c>
      <c r="B6966" t="s">
        <v>8188</v>
      </c>
      <c r="C6966" s="1">
        <v>45827</v>
      </c>
    </row>
    <row r="6967" spans="1:3" x14ac:dyDescent="0.25">
      <c r="A6967" t="s">
        <v>5494</v>
      </c>
      <c r="B6967" t="s">
        <v>8188</v>
      </c>
      <c r="C6967" s="1">
        <v>45829</v>
      </c>
    </row>
    <row r="6968" spans="1:3" x14ac:dyDescent="0.25">
      <c r="A6968" t="s">
        <v>5495</v>
      </c>
      <c r="B6968" t="s">
        <v>8188</v>
      </c>
      <c r="C6968" s="1">
        <v>45831</v>
      </c>
    </row>
    <row r="6969" spans="1:3" x14ac:dyDescent="0.25">
      <c r="A6969" t="s">
        <v>5497</v>
      </c>
      <c r="B6969" t="s">
        <v>8188</v>
      </c>
      <c r="C6969" s="1">
        <v>45831</v>
      </c>
    </row>
    <row r="6970" spans="1:3" x14ac:dyDescent="0.25">
      <c r="A6970" t="s">
        <v>5467</v>
      </c>
      <c r="B6970" t="s">
        <v>8188</v>
      </c>
      <c r="C6970" s="1">
        <v>45828</v>
      </c>
    </row>
    <row r="6971" spans="1:3" x14ac:dyDescent="0.25">
      <c r="A6971" t="s">
        <v>5498</v>
      </c>
      <c r="B6971" t="s">
        <v>8188</v>
      </c>
      <c r="C6971" s="1">
        <v>45829</v>
      </c>
    </row>
    <row r="6972" spans="1:3" x14ac:dyDescent="0.25">
      <c r="A6972" t="s">
        <v>3836</v>
      </c>
      <c r="B6972" t="s">
        <v>8188</v>
      </c>
      <c r="C6972" s="1">
        <v>45833</v>
      </c>
    </row>
    <row r="6973" spans="1:3" x14ac:dyDescent="0.25">
      <c r="A6973" t="s">
        <v>5486</v>
      </c>
      <c r="B6973" t="s">
        <v>39</v>
      </c>
      <c r="C6973" s="1"/>
    </row>
    <row r="6974" spans="1:3" x14ac:dyDescent="0.25">
      <c r="A6974" t="s">
        <v>5499</v>
      </c>
      <c r="B6974" t="s">
        <v>8188</v>
      </c>
      <c r="C6974" s="1">
        <v>45854</v>
      </c>
    </row>
    <row r="6975" spans="1:3" x14ac:dyDescent="0.25">
      <c r="A6975" t="s">
        <v>2618</v>
      </c>
      <c r="B6975" t="s">
        <v>39</v>
      </c>
      <c r="C6975" s="1"/>
    </row>
    <row r="6976" spans="1:3" x14ac:dyDescent="0.25">
      <c r="A6976" t="s">
        <v>3836</v>
      </c>
      <c r="B6976" t="s">
        <v>8188</v>
      </c>
      <c r="C6976" s="1">
        <v>45833</v>
      </c>
    </row>
    <row r="6977" spans="1:3" x14ac:dyDescent="0.25">
      <c r="A6977" t="s">
        <v>2621</v>
      </c>
      <c r="B6977" t="s">
        <v>8188</v>
      </c>
      <c r="C6977" s="1">
        <v>45840</v>
      </c>
    </row>
    <row r="6978" spans="1:3" x14ac:dyDescent="0.25">
      <c r="A6978" t="s">
        <v>5189</v>
      </c>
      <c r="B6978" t="s">
        <v>8188</v>
      </c>
      <c r="C6978" s="1">
        <v>45833</v>
      </c>
    </row>
    <row r="6979" spans="1:3" x14ac:dyDescent="0.25">
      <c r="A6979" t="s">
        <v>5501</v>
      </c>
      <c r="B6979" t="s">
        <v>8188</v>
      </c>
      <c r="C6979" s="1">
        <v>45867</v>
      </c>
    </row>
    <row r="6980" spans="1:3" x14ac:dyDescent="0.25">
      <c r="A6980" t="s">
        <v>5500</v>
      </c>
      <c r="B6980" t="s">
        <v>8188</v>
      </c>
      <c r="C6980" s="1">
        <v>45840</v>
      </c>
    </row>
    <row r="6981" spans="1:3" x14ac:dyDescent="0.25">
      <c r="A6981" t="s">
        <v>3863</v>
      </c>
      <c r="B6981" t="s">
        <v>8188</v>
      </c>
      <c r="C6981" s="1">
        <v>45834</v>
      </c>
    </row>
    <row r="6982" spans="1:3" x14ac:dyDescent="0.25">
      <c r="A6982" t="s">
        <v>5190</v>
      </c>
      <c r="B6982" t="s">
        <v>8188</v>
      </c>
      <c r="C6982" s="1">
        <v>45857</v>
      </c>
    </row>
    <row r="6983" spans="1:3" x14ac:dyDescent="0.25">
      <c r="A6983" t="s">
        <v>5191</v>
      </c>
      <c r="B6983" t="s">
        <v>8188</v>
      </c>
      <c r="C6983" s="1">
        <v>45874</v>
      </c>
    </row>
    <row r="6984" spans="1:3" x14ac:dyDescent="0.25">
      <c r="A6984" t="s">
        <v>5505</v>
      </c>
      <c r="B6984" t="s">
        <v>8188</v>
      </c>
      <c r="C6984" s="1">
        <v>45840</v>
      </c>
    </row>
    <row r="6985" spans="1:3" x14ac:dyDescent="0.25">
      <c r="A6985" t="s">
        <v>5503</v>
      </c>
      <c r="B6985" t="s">
        <v>8188</v>
      </c>
      <c r="C6985" s="1">
        <v>45840</v>
      </c>
    </row>
    <row r="6986" spans="1:3" x14ac:dyDescent="0.25">
      <c r="A6986" t="s">
        <v>5503</v>
      </c>
      <c r="B6986" t="s">
        <v>8188</v>
      </c>
      <c r="C6986" s="1">
        <v>45840</v>
      </c>
    </row>
    <row r="6987" spans="1:3" x14ac:dyDescent="0.25">
      <c r="A6987" t="s">
        <v>5502</v>
      </c>
      <c r="B6987" t="s">
        <v>8188</v>
      </c>
      <c r="C6987" s="1">
        <v>45840</v>
      </c>
    </row>
    <row r="6988" spans="1:3" x14ac:dyDescent="0.25">
      <c r="A6988" t="s">
        <v>3884</v>
      </c>
      <c r="B6988" t="s">
        <v>8188</v>
      </c>
      <c r="C6988" s="1">
        <v>45850</v>
      </c>
    </row>
    <row r="6989" spans="1:3" x14ac:dyDescent="0.25">
      <c r="A6989" t="s">
        <v>5506</v>
      </c>
      <c r="B6989" t="s">
        <v>8188</v>
      </c>
      <c r="C6989" s="1">
        <v>45842</v>
      </c>
    </row>
    <row r="6990" spans="1:3" x14ac:dyDescent="0.25">
      <c r="A6990" t="s">
        <v>5504</v>
      </c>
      <c r="B6990" t="s">
        <v>8188</v>
      </c>
      <c r="C6990" s="1">
        <v>45835</v>
      </c>
    </row>
    <row r="6991" spans="1:3" x14ac:dyDescent="0.25">
      <c r="A6991" t="s">
        <v>5192</v>
      </c>
      <c r="B6991" t="s">
        <v>8188</v>
      </c>
      <c r="C6991" s="1">
        <v>45835</v>
      </c>
    </row>
    <row r="6992" spans="1:3" x14ac:dyDescent="0.25">
      <c r="A6992" t="s">
        <v>3885</v>
      </c>
      <c r="B6992" t="s">
        <v>8188</v>
      </c>
      <c r="C6992" s="1">
        <v>45855</v>
      </c>
    </row>
    <row r="6993" spans="1:3" x14ac:dyDescent="0.25">
      <c r="A6993" t="s">
        <v>3888</v>
      </c>
      <c r="B6993" t="s">
        <v>8188</v>
      </c>
      <c r="C6993" s="1">
        <v>45838</v>
      </c>
    </row>
    <row r="6994" spans="1:3" x14ac:dyDescent="0.25">
      <c r="A6994" t="s">
        <v>5504</v>
      </c>
      <c r="B6994" t="s">
        <v>8188</v>
      </c>
      <c r="C6994" s="1">
        <v>45835</v>
      </c>
    </row>
    <row r="6995" spans="1:3" x14ac:dyDescent="0.25">
      <c r="A6995" t="s">
        <v>3836</v>
      </c>
      <c r="B6995" t="s">
        <v>39</v>
      </c>
      <c r="C6995" s="1">
        <v>45861</v>
      </c>
    </row>
    <row r="6996" spans="1:3" x14ac:dyDescent="0.25">
      <c r="A6996" t="s">
        <v>7799</v>
      </c>
      <c r="B6996" t="s">
        <v>8188</v>
      </c>
      <c r="C6996" s="1">
        <v>45845</v>
      </c>
    </row>
    <row r="6997" spans="1:3" x14ac:dyDescent="0.25">
      <c r="A6997" t="s">
        <v>5193</v>
      </c>
      <c r="B6997" t="s">
        <v>8188</v>
      </c>
      <c r="C6997" s="1">
        <v>45860</v>
      </c>
    </row>
    <row r="6998" spans="1:3" x14ac:dyDescent="0.25">
      <c r="A6998" t="s">
        <v>7689</v>
      </c>
      <c r="B6998" t="s">
        <v>8188</v>
      </c>
      <c r="C6998" s="1">
        <v>45855</v>
      </c>
    </row>
    <row r="6999" spans="1:3" x14ac:dyDescent="0.25">
      <c r="A6999" t="s">
        <v>7406</v>
      </c>
      <c r="B6999" t="s">
        <v>8188</v>
      </c>
      <c r="C6999" s="1">
        <v>45853</v>
      </c>
    </row>
    <row r="7000" spans="1:3" x14ac:dyDescent="0.25">
      <c r="A7000" t="s">
        <v>7149</v>
      </c>
      <c r="B7000" t="s">
        <v>8188</v>
      </c>
      <c r="C7000" s="1">
        <v>45841</v>
      </c>
    </row>
    <row r="7001" spans="1:3" x14ac:dyDescent="0.25">
      <c r="A7001" t="s">
        <v>3126</v>
      </c>
      <c r="B7001" t="s">
        <v>39</v>
      </c>
      <c r="C7001" s="1"/>
    </row>
    <row r="7002" spans="1:3" x14ac:dyDescent="0.25">
      <c r="A7002" t="s">
        <v>5194</v>
      </c>
      <c r="B7002" t="s">
        <v>8188</v>
      </c>
      <c r="C7002" s="1">
        <v>45838</v>
      </c>
    </row>
    <row r="7003" spans="1:3" x14ac:dyDescent="0.25">
      <c r="A7003" t="s">
        <v>7906</v>
      </c>
      <c r="B7003" t="s">
        <v>8188</v>
      </c>
      <c r="C7003" s="1">
        <v>45887</v>
      </c>
    </row>
    <row r="7004" spans="1:3" x14ac:dyDescent="0.25">
      <c r="A7004" t="s">
        <v>2578</v>
      </c>
      <c r="B7004" t="s">
        <v>8188</v>
      </c>
      <c r="C7004" s="1">
        <v>45836</v>
      </c>
    </row>
    <row r="7005" spans="1:3" x14ac:dyDescent="0.25">
      <c r="A7005" t="s">
        <v>3094</v>
      </c>
      <c r="B7005" t="s">
        <v>39</v>
      </c>
      <c r="C7005" s="1">
        <v>45841</v>
      </c>
    </row>
    <row r="7006" spans="1:3" x14ac:dyDescent="0.25">
      <c r="A7006" t="s">
        <v>3886</v>
      </c>
      <c r="B7006" t="s">
        <v>39</v>
      </c>
      <c r="C7006" s="1">
        <v>45870</v>
      </c>
    </row>
    <row r="7007" spans="1:3" x14ac:dyDescent="0.25">
      <c r="A7007" t="s">
        <v>5195</v>
      </c>
      <c r="B7007" t="s">
        <v>39</v>
      </c>
      <c r="C7007" s="1">
        <v>45843</v>
      </c>
    </row>
    <row r="7008" spans="1:3" x14ac:dyDescent="0.25">
      <c r="A7008" t="s">
        <v>7148</v>
      </c>
      <c r="B7008" t="s">
        <v>8188</v>
      </c>
      <c r="C7008" s="1">
        <v>45838</v>
      </c>
    </row>
    <row r="7009" spans="1:3" x14ac:dyDescent="0.25">
      <c r="A7009" t="s">
        <v>3905</v>
      </c>
      <c r="B7009" t="s">
        <v>8188</v>
      </c>
      <c r="C7009" s="1">
        <v>45899</v>
      </c>
    </row>
    <row r="7010" spans="1:3" x14ac:dyDescent="0.25">
      <c r="A7010" t="s">
        <v>3905</v>
      </c>
      <c r="B7010" t="s">
        <v>8188</v>
      </c>
      <c r="C7010" s="1">
        <v>45899</v>
      </c>
    </row>
    <row r="7011" spans="1:3" x14ac:dyDescent="0.25">
      <c r="A7011" t="s">
        <v>5508</v>
      </c>
      <c r="B7011" t="s">
        <v>8188</v>
      </c>
      <c r="C7011" s="1">
        <v>45845</v>
      </c>
    </row>
    <row r="7012" spans="1:3" x14ac:dyDescent="0.25">
      <c r="A7012" t="s">
        <v>3914</v>
      </c>
      <c r="B7012" t="s">
        <v>8188</v>
      </c>
      <c r="C7012" s="1">
        <v>45866</v>
      </c>
    </row>
    <row r="7013" spans="1:3" x14ac:dyDescent="0.25">
      <c r="A7013" t="s">
        <v>3913</v>
      </c>
      <c r="B7013" t="s">
        <v>8188</v>
      </c>
      <c r="C7013" s="1">
        <v>45841</v>
      </c>
    </row>
    <row r="7014" spans="1:3" x14ac:dyDescent="0.25">
      <c r="A7014" t="s">
        <v>3911</v>
      </c>
      <c r="B7014" t="s">
        <v>8188</v>
      </c>
      <c r="C7014" s="1">
        <v>45850</v>
      </c>
    </row>
    <row r="7015" spans="1:3" x14ac:dyDescent="0.25">
      <c r="A7015" t="s">
        <v>5198</v>
      </c>
      <c r="B7015" t="s">
        <v>8188</v>
      </c>
      <c r="C7015" s="1">
        <v>45912</v>
      </c>
    </row>
    <row r="7016" spans="1:3" x14ac:dyDescent="0.25">
      <c r="A7016" t="s">
        <v>3090</v>
      </c>
      <c r="B7016" t="s">
        <v>8188</v>
      </c>
      <c r="C7016" s="1">
        <v>45882</v>
      </c>
    </row>
    <row r="7017" spans="1:3" x14ac:dyDescent="0.25">
      <c r="A7017" t="s">
        <v>7121</v>
      </c>
      <c r="B7017" t="s">
        <v>8188</v>
      </c>
      <c r="C7017" s="1">
        <v>45853</v>
      </c>
    </row>
    <row r="7018" spans="1:3" x14ac:dyDescent="0.25">
      <c r="A7018" t="s">
        <v>5199</v>
      </c>
      <c r="B7018" t="s">
        <v>8188</v>
      </c>
      <c r="C7018" s="1">
        <v>45888</v>
      </c>
    </row>
    <row r="7019" spans="1:3" x14ac:dyDescent="0.25">
      <c r="A7019" t="s">
        <v>7342</v>
      </c>
      <c r="B7019" t="s">
        <v>8188</v>
      </c>
      <c r="C7019" s="1">
        <v>45840</v>
      </c>
    </row>
    <row r="7020" spans="1:3" x14ac:dyDescent="0.25">
      <c r="A7020" t="s">
        <v>5509</v>
      </c>
      <c r="B7020" t="s">
        <v>8188</v>
      </c>
      <c r="C7020" s="1">
        <v>45843</v>
      </c>
    </row>
    <row r="7021" spans="1:3" x14ac:dyDescent="0.25">
      <c r="A7021" t="s">
        <v>3868</v>
      </c>
      <c r="B7021" t="s">
        <v>8188</v>
      </c>
      <c r="C7021" s="1">
        <v>45852</v>
      </c>
    </row>
    <row r="7022" spans="1:3" x14ac:dyDescent="0.25">
      <c r="A7022" t="s">
        <v>5196</v>
      </c>
      <c r="B7022" t="s">
        <v>8188</v>
      </c>
      <c r="C7022" s="1">
        <v>45873</v>
      </c>
    </row>
    <row r="7023" spans="1:3" x14ac:dyDescent="0.25">
      <c r="A7023" t="s">
        <v>5197</v>
      </c>
      <c r="B7023" t="s">
        <v>8188</v>
      </c>
      <c r="C7023" s="1">
        <v>45899</v>
      </c>
    </row>
    <row r="7024" spans="1:3" x14ac:dyDescent="0.25">
      <c r="A7024" t="s">
        <v>8068</v>
      </c>
      <c r="B7024" t="s">
        <v>8188</v>
      </c>
      <c r="C7024" s="1">
        <v>45875</v>
      </c>
    </row>
    <row r="7025" spans="1:3" x14ac:dyDescent="0.25">
      <c r="A7025" t="s">
        <v>8069</v>
      </c>
      <c r="B7025" t="s">
        <v>8188</v>
      </c>
      <c r="C7025" s="1">
        <v>45868</v>
      </c>
    </row>
    <row r="7026" spans="1:3" x14ac:dyDescent="0.25">
      <c r="A7026" t="s">
        <v>3913</v>
      </c>
      <c r="B7026" t="s">
        <v>8188</v>
      </c>
      <c r="C7026" s="1">
        <v>45841</v>
      </c>
    </row>
    <row r="7027" spans="1:3" x14ac:dyDescent="0.25">
      <c r="A7027" t="s">
        <v>5200</v>
      </c>
      <c r="B7027" t="s">
        <v>39</v>
      </c>
      <c r="C7027" s="1"/>
    </row>
    <row r="7028" spans="1:3" x14ac:dyDescent="0.25">
      <c r="A7028" t="s">
        <v>5511</v>
      </c>
      <c r="B7028" t="s">
        <v>8188</v>
      </c>
      <c r="C7028" s="1">
        <v>45845</v>
      </c>
    </row>
    <row r="7029" spans="1:3" x14ac:dyDescent="0.25">
      <c r="A7029" t="s">
        <v>5512</v>
      </c>
      <c r="B7029" t="s">
        <v>8188</v>
      </c>
      <c r="C7029" s="1">
        <v>45843</v>
      </c>
    </row>
    <row r="7030" spans="1:3" x14ac:dyDescent="0.25">
      <c r="A7030" t="s">
        <v>5426</v>
      </c>
      <c r="B7030" t="s">
        <v>8188</v>
      </c>
      <c r="C7030" s="1">
        <v>45846</v>
      </c>
    </row>
    <row r="7031" spans="1:3" x14ac:dyDescent="0.25">
      <c r="A7031" t="s">
        <v>5513</v>
      </c>
      <c r="B7031" t="s">
        <v>8188</v>
      </c>
      <c r="C7031" s="1">
        <v>45843</v>
      </c>
    </row>
    <row r="7032" spans="1:3" x14ac:dyDescent="0.25">
      <c r="A7032" t="s">
        <v>3913</v>
      </c>
      <c r="B7032" t="s">
        <v>8188</v>
      </c>
      <c r="C7032" s="1">
        <v>45848</v>
      </c>
    </row>
    <row r="7033" spans="1:3" x14ac:dyDescent="0.25">
      <c r="A7033" t="s">
        <v>3946</v>
      </c>
      <c r="B7033" t="s">
        <v>8188</v>
      </c>
      <c r="C7033" s="1">
        <v>45867</v>
      </c>
    </row>
    <row r="7034" spans="1:3" x14ac:dyDescent="0.25">
      <c r="A7034" t="s">
        <v>3948</v>
      </c>
      <c r="B7034" t="s">
        <v>8188</v>
      </c>
      <c r="C7034" s="1">
        <v>45866</v>
      </c>
    </row>
    <row r="7035" spans="1:3" x14ac:dyDescent="0.25">
      <c r="A7035" t="s">
        <v>5514</v>
      </c>
      <c r="B7035" t="s">
        <v>8188</v>
      </c>
      <c r="C7035" s="1">
        <v>45845</v>
      </c>
    </row>
    <row r="7036" spans="1:3" x14ac:dyDescent="0.25">
      <c r="A7036" t="s">
        <v>3951</v>
      </c>
      <c r="B7036" t="s">
        <v>8188</v>
      </c>
      <c r="C7036" s="1">
        <v>45867</v>
      </c>
    </row>
    <row r="7037" spans="1:3" x14ac:dyDescent="0.25">
      <c r="A7037" t="s">
        <v>3133</v>
      </c>
      <c r="B7037" t="s">
        <v>8188</v>
      </c>
      <c r="C7037" s="1">
        <v>45860</v>
      </c>
    </row>
    <row r="7038" spans="1:3" x14ac:dyDescent="0.25">
      <c r="A7038" t="s">
        <v>3133</v>
      </c>
      <c r="B7038" t="s">
        <v>8188</v>
      </c>
      <c r="C7038" s="1">
        <v>45860</v>
      </c>
    </row>
    <row r="7039" spans="1:3" x14ac:dyDescent="0.25">
      <c r="A7039" t="s">
        <v>5513</v>
      </c>
      <c r="B7039" t="s">
        <v>39</v>
      </c>
      <c r="C7039" s="1">
        <v>45845</v>
      </c>
    </row>
    <row r="7040" spans="1:3" x14ac:dyDescent="0.25">
      <c r="A7040" t="s">
        <v>5510</v>
      </c>
      <c r="B7040" t="s">
        <v>8188</v>
      </c>
      <c r="C7040" s="1">
        <v>45852</v>
      </c>
    </row>
    <row r="7041" spans="1:3" x14ac:dyDescent="0.25">
      <c r="A7041" t="s">
        <v>5496</v>
      </c>
      <c r="B7041" t="s">
        <v>8188</v>
      </c>
      <c r="C7041" s="1">
        <v>45848</v>
      </c>
    </row>
    <row r="7042" spans="1:3" x14ac:dyDescent="0.25">
      <c r="A7042" t="s">
        <v>5515</v>
      </c>
      <c r="B7042" t="s">
        <v>8188</v>
      </c>
      <c r="C7042" s="1">
        <v>45849</v>
      </c>
    </row>
    <row r="7043" spans="1:3" x14ac:dyDescent="0.25">
      <c r="A7043" t="s">
        <v>5516</v>
      </c>
      <c r="B7043" t="s">
        <v>8188</v>
      </c>
      <c r="C7043" s="1">
        <v>45849</v>
      </c>
    </row>
    <row r="7044" spans="1:3" x14ac:dyDescent="0.25">
      <c r="A7044" t="s">
        <v>3972</v>
      </c>
      <c r="B7044" t="s">
        <v>8188</v>
      </c>
      <c r="C7044" s="1">
        <v>45860</v>
      </c>
    </row>
    <row r="7045" spans="1:3" x14ac:dyDescent="0.25">
      <c r="A7045" t="s">
        <v>3973</v>
      </c>
      <c r="B7045" t="s">
        <v>8188</v>
      </c>
      <c r="C7045" s="1">
        <v>45860</v>
      </c>
    </row>
    <row r="7046" spans="1:3" x14ac:dyDescent="0.25">
      <c r="A7046" t="s">
        <v>5517</v>
      </c>
      <c r="B7046" t="s">
        <v>8188</v>
      </c>
      <c r="C7046" s="1">
        <v>45855</v>
      </c>
    </row>
    <row r="7047" spans="1:3" x14ac:dyDescent="0.25">
      <c r="A7047" t="s">
        <v>5507</v>
      </c>
      <c r="B7047" t="s">
        <v>8188</v>
      </c>
      <c r="C7047" s="1">
        <v>45853</v>
      </c>
    </row>
    <row r="7048" spans="1:3" x14ac:dyDescent="0.25">
      <c r="A7048" t="s">
        <v>3976</v>
      </c>
      <c r="B7048" t="s">
        <v>8188</v>
      </c>
      <c r="C7048" s="1">
        <v>45863</v>
      </c>
    </row>
    <row r="7049" spans="1:3" x14ac:dyDescent="0.25">
      <c r="A7049" t="s">
        <v>3977</v>
      </c>
      <c r="B7049" t="s">
        <v>8188</v>
      </c>
      <c r="C7049" s="1">
        <v>45866</v>
      </c>
    </row>
    <row r="7050" spans="1:3" x14ac:dyDescent="0.25">
      <c r="A7050" t="s">
        <v>3978</v>
      </c>
      <c r="B7050" t="s">
        <v>8188</v>
      </c>
      <c r="C7050" s="1">
        <v>45869</v>
      </c>
    </row>
    <row r="7051" spans="1:3" x14ac:dyDescent="0.25">
      <c r="A7051" t="s">
        <v>5202</v>
      </c>
      <c r="B7051" t="s">
        <v>8188</v>
      </c>
      <c r="C7051" s="1">
        <v>45854</v>
      </c>
    </row>
    <row r="7052" spans="1:3" x14ac:dyDescent="0.25">
      <c r="A7052" t="s">
        <v>3981</v>
      </c>
      <c r="B7052" t="s">
        <v>8188</v>
      </c>
      <c r="C7052" s="1">
        <v>45864</v>
      </c>
    </row>
    <row r="7053" spans="1:3" x14ac:dyDescent="0.25">
      <c r="A7053" t="s">
        <v>5203</v>
      </c>
      <c r="B7053" t="s">
        <v>8188</v>
      </c>
      <c r="C7053" s="1">
        <v>45862</v>
      </c>
    </row>
    <row r="7054" spans="1:3" x14ac:dyDescent="0.25">
      <c r="A7054" t="s">
        <v>5203</v>
      </c>
      <c r="B7054" t="s">
        <v>39</v>
      </c>
      <c r="C7054" s="1">
        <v>45862</v>
      </c>
    </row>
    <row r="7055" spans="1:3" x14ac:dyDescent="0.25">
      <c r="A7055" t="s">
        <v>2651</v>
      </c>
      <c r="B7055" t="s">
        <v>8188</v>
      </c>
      <c r="C7055" s="1">
        <v>45853</v>
      </c>
    </row>
    <row r="7056" spans="1:3" x14ac:dyDescent="0.25">
      <c r="A7056" t="s">
        <v>3987</v>
      </c>
      <c r="B7056" t="s">
        <v>8188</v>
      </c>
      <c r="C7056" s="1">
        <v>45862</v>
      </c>
    </row>
    <row r="7057" spans="1:3" x14ac:dyDescent="0.25">
      <c r="A7057" t="s">
        <v>5427</v>
      </c>
      <c r="B7057" t="s">
        <v>8188</v>
      </c>
      <c r="C7057" s="1">
        <v>45871</v>
      </c>
    </row>
    <row r="7058" spans="1:3" x14ac:dyDescent="0.25">
      <c r="A7058" t="s">
        <v>3989</v>
      </c>
      <c r="B7058" t="s">
        <v>8188</v>
      </c>
      <c r="C7058" s="1">
        <v>45857</v>
      </c>
    </row>
    <row r="7059" spans="1:3" x14ac:dyDescent="0.25">
      <c r="A7059" t="s">
        <v>5201</v>
      </c>
      <c r="B7059" t="s">
        <v>8188</v>
      </c>
      <c r="C7059" s="1">
        <v>45871</v>
      </c>
    </row>
    <row r="7060" spans="1:3" x14ac:dyDescent="0.25">
      <c r="A7060" t="s">
        <v>3136</v>
      </c>
      <c r="B7060" t="s">
        <v>8188</v>
      </c>
      <c r="C7060" s="1">
        <v>45864</v>
      </c>
    </row>
    <row r="7061" spans="1:3" x14ac:dyDescent="0.25">
      <c r="A7061" t="s">
        <v>3136</v>
      </c>
      <c r="B7061" t="s">
        <v>8188</v>
      </c>
      <c r="C7061" s="1">
        <v>45889</v>
      </c>
    </row>
    <row r="7062" spans="1:3" x14ac:dyDescent="0.25">
      <c r="A7062" t="s">
        <v>5518</v>
      </c>
      <c r="B7062" t="s">
        <v>8188</v>
      </c>
      <c r="C7062" s="1">
        <v>45855</v>
      </c>
    </row>
    <row r="7063" spans="1:3" x14ac:dyDescent="0.25">
      <c r="A7063" t="s">
        <v>3137</v>
      </c>
      <c r="B7063" t="s">
        <v>8188</v>
      </c>
      <c r="C7063" s="1">
        <v>45857</v>
      </c>
    </row>
    <row r="7064" spans="1:3" x14ac:dyDescent="0.25">
      <c r="A7064" t="s">
        <v>3137</v>
      </c>
      <c r="B7064" t="s">
        <v>8188</v>
      </c>
      <c r="C7064" s="1">
        <v>45857</v>
      </c>
    </row>
    <row r="7065" spans="1:3" x14ac:dyDescent="0.25">
      <c r="A7065" t="s">
        <v>4007</v>
      </c>
      <c r="B7065" t="s">
        <v>8188</v>
      </c>
      <c r="C7065" s="1">
        <v>45891</v>
      </c>
    </row>
    <row r="7066" spans="1:3" x14ac:dyDescent="0.25">
      <c r="A7066" t="s">
        <v>3139</v>
      </c>
      <c r="B7066" t="s">
        <v>39</v>
      </c>
      <c r="C7066" s="1">
        <v>45891</v>
      </c>
    </row>
    <row r="7067" spans="1:3" x14ac:dyDescent="0.25">
      <c r="A7067" t="s">
        <v>8070</v>
      </c>
      <c r="B7067" t="s">
        <v>39</v>
      </c>
      <c r="C7067" s="1"/>
    </row>
    <row r="7068" spans="1:3" x14ac:dyDescent="0.25">
      <c r="A7068" t="s">
        <v>5204</v>
      </c>
      <c r="B7068" t="s">
        <v>8188</v>
      </c>
      <c r="C7068" s="1">
        <v>45855</v>
      </c>
    </row>
    <row r="7069" spans="1:3" x14ac:dyDescent="0.25">
      <c r="A7069" t="s">
        <v>5428</v>
      </c>
      <c r="B7069" t="s">
        <v>39</v>
      </c>
      <c r="C7069" s="1"/>
    </row>
    <row r="7070" spans="1:3" x14ac:dyDescent="0.25">
      <c r="A7070" t="s">
        <v>5519</v>
      </c>
      <c r="B7070" t="s">
        <v>8188</v>
      </c>
      <c r="C7070" s="1">
        <v>45856</v>
      </c>
    </row>
    <row r="7071" spans="1:3" x14ac:dyDescent="0.25">
      <c r="A7071" t="s">
        <v>5188</v>
      </c>
      <c r="B7071" t="s">
        <v>8188</v>
      </c>
      <c r="C7071" s="1">
        <v>45882</v>
      </c>
    </row>
    <row r="7072" spans="1:3" x14ac:dyDescent="0.25">
      <c r="A7072" t="s">
        <v>5178</v>
      </c>
      <c r="B7072" t="s">
        <v>8188</v>
      </c>
      <c r="C7072" s="1">
        <v>45871</v>
      </c>
    </row>
    <row r="7073" spans="1:3" x14ac:dyDescent="0.25">
      <c r="A7073" t="s">
        <v>4014</v>
      </c>
      <c r="B7073" t="s">
        <v>8188</v>
      </c>
      <c r="C7073" s="1">
        <v>45853</v>
      </c>
    </row>
    <row r="7074" spans="1:3" x14ac:dyDescent="0.25">
      <c r="A7074" t="s">
        <v>4018</v>
      </c>
      <c r="B7074" t="s">
        <v>8188</v>
      </c>
      <c r="C7074" s="1">
        <v>45862</v>
      </c>
    </row>
    <row r="7075" spans="1:3" x14ac:dyDescent="0.25">
      <c r="A7075" t="s">
        <v>5507</v>
      </c>
      <c r="B7075" t="s">
        <v>8188</v>
      </c>
      <c r="C7075" s="1">
        <v>45901</v>
      </c>
    </row>
    <row r="7076" spans="1:3" x14ac:dyDescent="0.25">
      <c r="A7076" t="s">
        <v>5205</v>
      </c>
      <c r="B7076" t="s">
        <v>39</v>
      </c>
      <c r="C7076" s="1"/>
    </row>
    <row r="7077" spans="1:3" x14ac:dyDescent="0.25">
      <c r="A7077" t="s">
        <v>2664</v>
      </c>
      <c r="B7077" t="s">
        <v>8188</v>
      </c>
      <c r="C7077" s="1">
        <v>45871</v>
      </c>
    </row>
    <row r="7078" spans="1:3" x14ac:dyDescent="0.25">
      <c r="A7078" t="s">
        <v>5499</v>
      </c>
      <c r="B7078" t="s">
        <v>8188</v>
      </c>
      <c r="C7078" s="1">
        <v>45856</v>
      </c>
    </row>
    <row r="7079" spans="1:3" x14ac:dyDescent="0.25">
      <c r="A7079" t="s">
        <v>5410</v>
      </c>
      <c r="B7079" t="s">
        <v>8188</v>
      </c>
      <c r="C7079" s="1">
        <v>45857</v>
      </c>
    </row>
    <row r="7080" spans="1:3" x14ac:dyDescent="0.25">
      <c r="A7080" t="s">
        <v>5206</v>
      </c>
      <c r="B7080" t="s">
        <v>8188</v>
      </c>
      <c r="C7080" s="1">
        <v>45875</v>
      </c>
    </row>
    <row r="7081" spans="1:3" x14ac:dyDescent="0.25">
      <c r="A7081" t="s">
        <v>5207</v>
      </c>
      <c r="B7081" t="s">
        <v>8188</v>
      </c>
      <c r="C7081" s="1">
        <v>45888</v>
      </c>
    </row>
    <row r="7082" spans="1:3" x14ac:dyDescent="0.25">
      <c r="A7082" t="s">
        <v>5208</v>
      </c>
      <c r="B7082" t="s">
        <v>8188</v>
      </c>
      <c r="C7082" s="1">
        <v>45856</v>
      </c>
    </row>
    <row r="7083" spans="1:3" x14ac:dyDescent="0.25">
      <c r="A7083" t="s">
        <v>4042</v>
      </c>
      <c r="B7083" t="s">
        <v>8188</v>
      </c>
      <c r="C7083" s="1">
        <v>45866</v>
      </c>
    </row>
    <row r="7084" spans="1:3" x14ac:dyDescent="0.25">
      <c r="A7084" t="s">
        <v>5210</v>
      </c>
      <c r="B7084" t="s">
        <v>8188</v>
      </c>
      <c r="C7084" s="1">
        <v>45862</v>
      </c>
    </row>
    <row r="7085" spans="1:3" x14ac:dyDescent="0.25">
      <c r="A7085" t="s">
        <v>5209</v>
      </c>
      <c r="B7085" t="s">
        <v>8188</v>
      </c>
      <c r="C7085" s="1">
        <v>45863</v>
      </c>
    </row>
    <row r="7086" spans="1:3" x14ac:dyDescent="0.25">
      <c r="A7086" t="s">
        <v>5522</v>
      </c>
      <c r="B7086" t="s">
        <v>8188</v>
      </c>
      <c r="C7086" s="1">
        <v>45857</v>
      </c>
    </row>
    <row r="7087" spans="1:3" x14ac:dyDescent="0.25">
      <c r="A7087" t="s">
        <v>5521</v>
      </c>
      <c r="B7087" t="s">
        <v>8188</v>
      </c>
      <c r="C7087" s="1">
        <v>45860</v>
      </c>
    </row>
    <row r="7088" spans="1:3" x14ac:dyDescent="0.25">
      <c r="A7088" t="s">
        <v>5519</v>
      </c>
      <c r="B7088" t="s">
        <v>8188</v>
      </c>
      <c r="C7088" s="1">
        <v>45860</v>
      </c>
    </row>
    <row r="7089" spans="1:3" x14ac:dyDescent="0.25">
      <c r="A7089" t="s">
        <v>2668</v>
      </c>
      <c r="B7089" t="s">
        <v>8188</v>
      </c>
      <c r="C7089" s="1">
        <v>45859</v>
      </c>
    </row>
    <row r="7090" spans="1:3" x14ac:dyDescent="0.25">
      <c r="A7090" t="s">
        <v>2672</v>
      </c>
      <c r="B7090" t="s">
        <v>8188</v>
      </c>
      <c r="C7090" s="1">
        <v>45903</v>
      </c>
    </row>
    <row r="7091" spans="1:3" x14ac:dyDescent="0.25">
      <c r="A7091" t="s">
        <v>5208</v>
      </c>
      <c r="B7091" t="s">
        <v>8188</v>
      </c>
      <c r="C7091" s="1">
        <v>45861</v>
      </c>
    </row>
    <row r="7092" spans="1:3" x14ac:dyDescent="0.25">
      <c r="A7092" t="s">
        <v>4056</v>
      </c>
      <c r="B7092" t="s">
        <v>8188</v>
      </c>
      <c r="C7092" s="1">
        <v>45859</v>
      </c>
    </row>
    <row r="7093" spans="1:3" x14ac:dyDescent="0.25">
      <c r="A7093" t="s">
        <v>5212</v>
      </c>
      <c r="B7093" t="s">
        <v>8188</v>
      </c>
      <c r="C7093" s="1">
        <v>45878</v>
      </c>
    </row>
    <row r="7094" spans="1:3" x14ac:dyDescent="0.25">
      <c r="A7094" t="s">
        <v>4055</v>
      </c>
      <c r="B7094" t="s">
        <v>8188</v>
      </c>
      <c r="C7094" s="1">
        <v>45866</v>
      </c>
    </row>
    <row r="7095" spans="1:3" x14ac:dyDescent="0.25">
      <c r="A7095" t="s">
        <v>5211</v>
      </c>
      <c r="B7095" t="s">
        <v>8188</v>
      </c>
      <c r="C7095" s="1">
        <v>45885</v>
      </c>
    </row>
    <row r="7096" spans="1:3" x14ac:dyDescent="0.25">
      <c r="A7096" t="s">
        <v>4058</v>
      </c>
      <c r="B7096" t="s">
        <v>8188</v>
      </c>
      <c r="C7096" s="1">
        <v>45887</v>
      </c>
    </row>
    <row r="7097" spans="1:3" x14ac:dyDescent="0.25">
      <c r="A7097" t="s">
        <v>5213</v>
      </c>
      <c r="B7097" t="s">
        <v>8188</v>
      </c>
      <c r="C7097" s="1">
        <v>45887</v>
      </c>
    </row>
    <row r="7098" spans="1:3" x14ac:dyDescent="0.25">
      <c r="A7098" t="s">
        <v>5214</v>
      </c>
      <c r="B7098" t="s">
        <v>8188</v>
      </c>
      <c r="C7098" s="1">
        <v>45861</v>
      </c>
    </row>
    <row r="7099" spans="1:3" x14ac:dyDescent="0.25">
      <c r="A7099" t="s">
        <v>5214</v>
      </c>
      <c r="B7099" t="s">
        <v>8188</v>
      </c>
      <c r="C7099" s="1">
        <v>45861</v>
      </c>
    </row>
    <row r="7100" spans="1:3" x14ac:dyDescent="0.25">
      <c r="A7100" t="s">
        <v>4062</v>
      </c>
      <c r="B7100" t="s">
        <v>8188</v>
      </c>
      <c r="C7100" s="1">
        <v>45867</v>
      </c>
    </row>
    <row r="7101" spans="1:3" x14ac:dyDescent="0.25">
      <c r="A7101" t="s">
        <v>4061</v>
      </c>
      <c r="B7101" t="s">
        <v>8188</v>
      </c>
      <c r="C7101" s="1">
        <v>45885</v>
      </c>
    </row>
    <row r="7102" spans="1:3" x14ac:dyDescent="0.25">
      <c r="A7102" t="s">
        <v>5411</v>
      </c>
      <c r="B7102" t="s">
        <v>8188</v>
      </c>
      <c r="C7102" s="1">
        <v>45860</v>
      </c>
    </row>
    <row r="7103" spans="1:3" x14ac:dyDescent="0.25">
      <c r="A7103" t="s">
        <v>3111</v>
      </c>
      <c r="B7103" t="s">
        <v>8188</v>
      </c>
      <c r="C7103" s="1">
        <v>45862</v>
      </c>
    </row>
    <row r="7104" spans="1:3" x14ac:dyDescent="0.25">
      <c r="A7104" t="s">
        <v>4067</v>
      </c>
      <c r="B7104" t="s">
        <v>8188</v>
      </c>
      <c r="C7104" s="1">
        <v>45874</v>
      </c>
    </row>
    <row r="7105" spans="1:3" x14ac:dyDescent="0.25">
      <c r="A7105" t="s">
        <v>2680</v>
      </c>
      <c r="B7105" t="s">
        <v>8188</v>
      </c>
      <c r="C7105" s="1">
        <v>45861</v>
      </c>
    </row>
    <row r="7106" spans="1:3" x14ac:dyDescent="0.25">
      <c r="A7106" t="s">
        <v>5525</v>
      </c>
      <c r="B7106" t="s">
        <v>8188</v>
      </c>
      <c r="C7106" s="1">
        <v>45861</v>
      </c>
    </row>
    <row r="7107" spans="1:3" x14ac:dyDescent="0.25">
      <c r="A7107" t="s">
        <v>5215</v>
      </c>
      <c r="B7107" t="s">
        <v>8188</v>
      </c>
      <c r="C7107" s="1">
        <v>45861</v>
      </c>
    </row>
    <row r="7108" spans="1:3" x14ac:dyDescent="0.25">
      <c r="A7108" t="s">
        <v>5524</v>
      </c>
      <c r="B7108" t="s">
        <v>8188</v>
      </c>
      <c r="C7108" s="1">
        <v>45861</v>
      </c>
    </row>
    <row r="7109" spans="1:3" x14ac:dyDescent="0.25">
      <c r="A7109" t="s">
        <v>5523</v>
      </c>
      <c r="B7109" t="s">
        <v>8188</v>
      </c>
      <c r="C7109" s="1">
        <v>45862</v>
      </c>
    </row>
    <row r="7110" spans="1:3" x14ac:dyDescent="0.25">
      <c r="A7110" t="s">
        <v>5520</v>
      </c>
      <c r="B7110" t="s">
        <v>8188</v>
      </c>
      <c r="C7110" s="1">
        <v>45867</v>
      </c>
    </row>
    <row r="7111" spans="1:3" x14ac:dyDescent="0.25">
      <c r="A7111" t="s">
        <v>2682</v>
      </c>
      <c r="B7111" t="s">
        <v>8188</v>
      </c>
      <c r="C7111" s="1">
        <v>45862</v>
      </c>
    </row>
    <row r="7112" spans="1:3" x14ac:dyDescent="0.25">
      <c r="A7112" t="s">
        <v>5526</v>
      </c>
      <c r="B7112" t="s">
        <v>8188</v>
      </c>
      <c r="C7112" s="1">
        <v>45862</v>
      </c>
    </row>
    <row r="7113" spans="1:3" x14ac:dyDescent="0.25">
      <c r="A7113" t="s">
        <v>4082</v>
      </c>
      <c r="B7113" t="s">
        <v>8188</v>
      </c>
      <c r="C7113" s="1">
        <v>45887</v>
      </c>
    </row>
    <row r="7114" spans="1:3" x14ac:dyDescent="0.25">
      <c r="A7114" t="s">
        <v>4086</v>
      </c>
      <c r="B7114" t="s">
        <v>8188</v>
      </c>
      <c r="C7114" s="1">
        <v>45885</v>
      </c>
    </row>
    <row r="7115" spans="1:3" x14ac:dyDescent="0.25">
      <c r="A7115" t="s">
        <v>5519</v>
      </c>
      <c r="B7115" t="s">
        <v>8188</v>
      </c>
      <c r="C7115" s="1">
        <v>45862</v>
      </c>
    </row>
    <row r="7116" spans="1:3" x14ac:dyDescent="0.25">
      <c r="A7116" t="s">
        <v>3111</v>
      </c>
      <c r="B7116" t="s">
        <v>8188</v>
      </c>
      <c r="C7116" s="1">
        <v>45874</v>
      </c>
    </row>
    <row r="7117" spans="1:3" x14ac:dyDescent="0.25">
      <c r="A7117" t="s">
        <v>5412</v>
      </c>
      <c r="B7117" t="s">
        <v>8188</v>
      </c>
      <c r="C7117" s="1">
        <v>45897</v>
      </c>
    </row>
    <row r="7118" spans="1:3" x14ac:dyDescent="0.25">
      <c r="A7118" t="s">
        <v>5216</v>
      </c>
      <c r="B7118" t="s">
        <v>8188</v>
      </c>
      <c r="C7118" s="1">
        <v>45867</v>
      </c>
    </row>
    <row r="7119" spans="1:3" x14ac:dyDescent="0.25">
      <c r="A7119" t="s">
        <v>4090</v>
      </c>
      <c r="B7119" t="s">
        <v>8188</v>
      </c>
      <c r="C7119" s="1">
        <v>45897</v>
      </c>
    </row>
    <row r="7120" spans="1:3" x14ac:dyDescent="0.25">
      <c r="A7120" t="s">
        <v>4094</v>
      </c>
      <c r="B7120" t="s">
        <v>8188</v>
      </c>
      <c r="C7120" s="1">
        <v>45870</v>
      </c>
    </row>
    <row r="7121" spans="1:3" x14ac:dyDescent="0.25">
      <c r="A7121" t="s">
        <v>4095</v>
      </c>
      <c r="B7121" t="s">
        <v>8188</v>
      </c>
      <c r="C7121" s="1">
        <v>45888</v>
      </c>
    </row>
    <row r="7122" spans="1:3" x14ac:dyDescent="0.25">
      <c r="A7122" t="s">
        <v>4096</v>
      </c>
      <c r="B7122" t="s">
        <v>8188</v>
      </c>
      <c r="C7122" s="1">
        <v>45882</v>
      </c>
    </row>
    <row r="7123" spans="1:3" x14ac:dyDescent="0.25">
      <c r="A7123" t="s">
        <v>4097</v>
      </c>
      <c r="B7123" t="s">
        <v>8188</v>
      </c>
      <c r="C7123" s="1">
        <v>45877</v>
      </c>
    </row>
    <row r="7124" spans="1:3" x14ac:dyDescent="0.25">
      <c r="A7124" t="s">
        <v>4098</v>
      </c>
      <c r="B7124" t="s">
        <v>8188</v>
      </c>
      <c r="C7124" s="1">
        <v>45887</v>
      </c>
    </row>
    <row r="7125" spans="1:3" x14ac:dyDescent="0.25">
      <c r="A7125" t="s">
        <v>5527</v>
      </c>
      <c r="B7125" t="s">
        <v>8188</v>
      </c>
      <c r="C7125" s="1">
        <v>45868</v>
      </c>
    </row>
    <row r="7126" spans="1:3" x14ac:dyDescent="0.25">
      <c r="A7126" t="s">
        <v>5217</v>
      </c>
      <c r="B7126" t="s">
        <v>8188</v>
      </c>
      <c r="C7126" s="1">
        <v>45876</v>
      </c>
    </row>
    <row r="7127" spans="1:3" x14ac:dyDescent="0.25">
      <c r="A7127" t="s">
        <v>3144</v>
      </c>
      <c r="B7127" t="s">
        <v>8188</v>
      </c>
      <c r="C7127" s="1">
        <v>45905</v>
      </c>
    </row>
    <row r="7128" spans="1:3" x14ac:dyDescent="0.25">
      <c r="A7128" t="s">
        <v>3144</v>
      </c>
      <c r="B7128" t="s">
        <v>8188</v>
      </c>
      <c r="C7128" s="1">
        <v>45905</v>
      </c>
    </row>
    <row r="7129" spans="1:3" x14ac:dyDescent="0.25">
      <c r="A7129" t="s">
        <v>3145</v>
      </c>
      <c r="B7129" t="s">
        <v>8188</v>
      </c>
      <c r="C7129" s="1">
        <v>45905</v>
      </c>
    </row>
    <row r="7130" spans="1:3" x14ac:dyDescent="0.25">
      <c r="A7130" t="s">
        <v>3145</v>
      </c>
      <c r="B7130" t="s">
        <v>8188</v>
      </c>
      <c r="C7130" s="1">
        <v>45905</v>
      </c>
    </row>
    <row r="7131" spans="1:3" x14ac:dyDescent="0.25">
      <c r="A7131" t="s">
        <v>4100</v>
      </c>
      <c r="B7131" t="s">
        <v>8188</v>
      </c>
      <c r="C7131" s="1">
        <v>45889</v>
      </c>
    </row>
    <row r="7132" spans="1:3" x14ac:dyDescent="0.25">
      <c r="A7132" t="s">
        <v>5218</v>
      </c>
      <c r="B7132" t="s">
        <v>8188</v>
      </c>
      <c r="C7132" s="1">
        <v>45868</v>
      </c>
    </row>
    <row r="7133" spans="1:3" x14ac:dyDescent="0.25">
      <c r="A7133" t="s">
        <v>4110</v>
      </c>
      <c r="B7133" t="s">
        <v>8188</v>
      </c>
      <c r="C7133" s="1">
        <v>45885</v>
      </c>
    </row>
    <row r="7134" spans="1:3" x14ac:dyDescent="0.25">
      <c r="A7134" t="s">
        <v>4112</v>
      </c>
      <c r="B7134" t="s">
        <v>8188</v>
      </c>
      <c r="C7134" s="1">
        <v>45869</v>
      </c>
    </row>
    <row r="7135" spans="1:3" x14ac:dyDescent="0.25">
      <c r="A7135" t="s">
        <v>4113</v>
      </c>
      <c r="B7135" t="s">
        <v>8188</v>
      </c>
      <c r="C7135" s="1">
        <v>45874</v>
      </c>
    </row>
    <row r="7136" spans="1:3" x14ac:dyDescent="0.25">
      <c r="A7136" t="s">
        <v>4117</v>
      </c>
      <c r="B7136" t="s">
        <v>8188</v>
      </c>
      <c r="C7136" s="1">
        <v>45890</v>
      </c>
    </row>
    <row r="7137" spans="1:3" x14ac:dyDescent="0.25">
      <c r="A7137" t="s">
        <v>5219</v>
      </c>
      <c r="B7137" t="s">
        <v>8188</v>
      </c>
      <c r="C7137" s="1">
        <v>45867</v>
      </c>
    </row>
    <row r="7138" spans="1:3" x14ac:dyDescent="0.25">
      <c r="A7138" t="s">
        <v>3147</v>
      </c>
      <c r="B7138" t="s">
        <v>8188</v>
      </c>
      <c r="C7138" s="1">
        <v>45885</v>
      </c>
    </row>
    <row r="7139" spans="1:3" x14ac:dyDescent="0.25">
      <c r="A7139" t="s">
        <v>5220</v>
      </c>
      <c r="B7139" t="s">
        <v>8188</v>
      </c>
      <c r="C7139" s="1">
        <v>45875</v>
      </c>
    </row>
    <row r="7140" spans="1:3" x14ac:dyDescent="0.25">
      <c r="A7140" t="s">
        <v>5221</v>
      </c>
      <c r="B7140" t="s">
        <v>8188</v>
      </c>
      <c r="C7140" s="1">
        <v>45874</v>
      </c>
    </row>
    <row r="7141" spans="1:3" x14ac:dyDescent="0.25">
      <c r="A7141" t="s">
        <v>4133</v>
      </c>
      <c r="B7141" t="s">
        <v>8188</v>
      </c>
      <c r="C7141" s="1">
        <v>45874</v>
      </c>
    </row>
    <row r="7142" spans="1:3" x14ac:dyDescent="0.25">
      <c r="A7142" t="s">
        <v>4133</v>
      </c>
      <c r="B7142" t="s">
        <v>8188</v>
      </c>
      <c r="C7142" s="1">
        <v>45874</v>
      </c>
    </row>
    <row r="7143" spans="1:3" x14ac:dyDescent="0.25">
      <c r="A7143" t="s">
        <v>5222</v>
      </c>
      <c r="B7143" t="s">
        <v>8188</v>
      </c>
      <c r="C7143" s="1">
        <v>45885</v>
      </c>
    </row>
    <row r="7144" spans="1:3" x14ac:dyDescent="0.25">
      <c r="A7144" t="s">
        <v>5528</v>
      </c>
      <c r="B7144" t="s">
        <v>8188</v>
      </c>
      <c r="C7144" s="1">
        <v>45874</v>
      </c>
    </row>
    <row r="7145" spans="1:3" x14ac:dyDescent="0.25">
      <c r="A7145" t="s">
        <v>5528</v>
      </c>
      <c r="B7145" t="s">
        <v>8188</v>
      </c>
      <c r="C7145" s="1">
        <v>45890</v>
      </c>
    </row>
    <row r="7146" spans="1:3" x14ac:dyDescent="0.25">
      <c r="A7146" t="s">
        <v>4145</v>
      </c>
      <c r="B7146" t="s">
        <v>8188</v>
      </c>
      <c r="C7146" s="1">
        <v>45882</v>
      </c>
    </row>
    <row r="7147" spans="1:3" x14ac:dyDescent="0.25">
      <c r="A7147" t="s">
        <v>5223</v>
      </c>
      <c r="B7147" t="s">
        <v>8188</v>
      </c>
      <c r="C7147" s="1">
        <v>45882</v>
      </c>
    </row>
    <row r="7148" spans="1:3" x14ac:dyDescent="0.25">
      <c r="A7148" t="s">
        <v>4146</v>
      </c>
      <c r="B7148" t="s">
        <v>8188</v>
      </c>
      <c r="C7148" s="1">
        <v>45894</v>
      </c>
    </row>
    <row r="7149" spans="1:3" x14ac:dyDescent="0.25">
      <c r="A7149" t="s">
        <v>3063</v>
      </c>
      <c r="B7149" t="s">
        <v>8188</v>
      </c>
      <c r="C7149" s="1">
        <v>45874</v>
      </c>
    </row>
    <row r="7150" spans="1:3" x14ac:dyDescent="0.25">
      <c r="A7150" t="s">
        <v>8071</v>
      </c>
      <c r="B7150" t="s">
        <v>39</v>
      </c>
      <c r="C7150" s="1">
        <v>45869</v>
      </c>
    </row>
    <row r="7151" spans="1:3" x14ac:dyDescent="0.25">
      <c r="A7151" t="s">
        <v>4152</v>
      </c>
      <c r="B7151" t="s">
        <v>39</v>
      </c>
      <c r="C7151" s="1"/>
    </row>
    <row r="7152" spans="1:3" x14ac:dyDescent="0.25">
      <c r="A7152" t="s">
        <v>2705</v>
      </c>
      <c r="B7152" t="s">
        <v>8188</v>
      </c>
      <c r="C7152" s="1">
        <v>45881</v>
      </c>
    </row>
    <row r="7153" spans="1:3" x14ac:dyDescent="0.25">
      <c r="A7153" t="s">
        <v>5224</v>
      </c>
      <c r="B7153" t="s">
        <v>8188</v>
      </c>
      <c r="C7153" s="1">
        <v>45887</v>
      </c>
    </row>
    <row r="7154" spans="1:3" x14ac:dyDescent="0.25">
      <c r="A7154" t="s">
        <v>5529</v>
      </c>
      <c r="B7154" t="s">
        <v>8188</v>
      </c>
      <c r="C7154" s="1">
        <v>45874</v>
      </c>
    </row>
    <row r="7155" spans="1:3" x14ac:dyDescent="0.25">
      <c r="A7155" t="s">
        <v>5530</v>
      </c>
      <c r="B7155" t="s">
        <v>8188</v>
      </c>
      <c r="C7155" s="1">
        <v>45870</v>
      </c>
    </row>
    <row r="7156" spans="1:3" x14ac:dyDescent="0.25">
      <c r="A7156" t="s">
        <v>4158</v>
      </c>
      <c r="B7156" t="s">
        <v>8188</v>
      </c>
      <c r="C7156" s="1">
        <v>45878</v>
      </c>
    </row>
    <row r="7157" spans="1:3" x14ac:dyDescent="0.25">
      <c r="A7157" t="s">
        <v>2707</v>
      </c>
      <c r="B7157" t="s">
        <v>8188</v>
      </c>
      <c r="C7157" s="1">
        <v>45873</v>
      </c>
    </row>
    <row r="7158" spans="1:3" x14ac:dyDescent="0.25">
      <c r="A7158" t="s">
        <v>4160</v>
      </c>
      <c r="B7158" t="s">
        <v>8188</v>
      </c>
      <c r="C7158" s="1">
        <v>45880</v>
      </c>
    </row>
    <row r="7159" spans="1:3" x14ac:dyDescent="0.25">
      <c r="A7159" t="s">
        <v>5531</v>
      </c>
      <c r="B7159" t="s">
        <v>8188</v>
      </c>
      <c r="C7159" s="1">
        <v>45881</v>
      </c>
    </row>
    <row r="7160" spans="1:3" x14ac:dyDescent="0.25">
      <c r="A7160" t="s">
        <v>5532</v>
      </c>
      <c r="B7160" t="s">
        <v>8188</v>
      </c>
      <c r="C7160" s="1">
        <v>45874</v>
      </c>
    </row>
    <row r="7161" spans="1:3" x14ac:dyDescent="0.25">
      <c r="A7161" t="s">
        <v>4161</v>
      </c>
      <c r="B7161" t="s">
        <v>8188</v>
      </c>
      <c r="C7161" s="1">
        <v>45889</v>
      </c>
    </row>
    <row r="7162" spans="1:3" x14ac:dyDescent="0.25">
      <c r="A7162" t="s">
        <v>5533</v>
      </c>
      <c r="B7162" t="s">
        <v>8188</v>
      </c>
      <c r="C7162" s="1">
        <v>45876</v>
      </c>
    </row>
    <row r="7163" spans="1:3" x14ac:dyDescent="0.25">
      <c r="A7163" t="s">
        <v>5535</v>
      </c>
      <c r="B7163" t="s">
        <v>8188</v>
      </c>
      <c r="C7163" s="1">
        <v>45881</v>
      </c>
    </row>
    <row r="7164" spans="1:3" x14ac:dyDescent="0.25">
      <c r="A7164" t="s">
        <v>5534</v>
      </c>
      <c r="B7164" t="s">
        <v>8188</v>
      </c>
      <c r="C7164" s="1">
        <v>45885</v>
      </c>
    </row>
    <row r="7165" spans="1:3" x14ac:dyDescent="0.25">
      <c r="A7165" t="s">
        <v>4164</v>
      </c>
      <c r="B7165" t="s">
        <v>8188</v>
      </c>
      <c r="C7165" s="1">
        <v>45895</v>
      </c>
    </row>
    <row r="7166" spans="1:3" x14ac:dyDescent="0.25">
      <c r="A7166" t="s">
        <v>4167</v>
      </c>
      <c r="B7166" t="s">
        <v>8188</v>
      </c>
      <c r="C7166" s="1">
        <v>45892</v>
      </c>
    </row>
    <row r="7167" spans="1:3" x14ac:dyDescent="0.25">
      <c r="A7167" t="s">
        <v>4171</v>
      </c>
      <c r="B7167" t="s">
        <v>8188</v>
      </c>
      <c r="C7167" s="1">
        <v>45892</v>
      </c>
    </row>
    <row r="7168" spans="1:3" x14ac:dyDescent="0.25">
      <c r="A7168" t="s">
        <v>4112</v>
      </c>
      <c r="B7168" t="s">
        <v>8188</v>
      </c>
      <c r="C7168" s="1">
        <v>45871</v>
      </c>
    </row>
    <row r="7169" spans="1:3" x14ac:dyDescent="0.25">
      <c r="A7169" t="s">
        <v>4186</v>
      </c>
      <c r="B7169" t="s">
        <v>8188</v>
      </c>
      <c r="C7169" s="1">
        <v>45881</v>
      </c>
    </row>
    <row r="7170" spans="1:3" x14ac:dyDescent="0.25">
      <c r="A7170" t="s">
        <v>8072</v>
      </c>
      <c r="B7170" t="s">
        <v>39</v>
      </c>
      <c r="C7170" s="1">
        <v>45877</v>
      </c>
    </row>
    <row r="7171" spans="1:3" x14ac:dyDescent="0.25">
      <c r="A7171" t="s">
        <v>5225</v>
      </c>
      <c r="B7171" t="s">
        <v>39</v>
      </c>
      <c r="C7171" s="1">
        <v>45883</v>
      </c>
    </row>
    <row r="7172" spans="1:3" x14ac:dyDescent="0.25">
      <c r="A7172" t="s">
        <v>5226</v>
      </c>
      <c r="B7172" t="s">
        <v>8188</v>
      </c>
      <c r="C7172" s="1">
        <v>45883</v>
      </c>
    </row>
    <row r="7173" spans="1:3" x14ac:dyDescent="0.25">
      <c r="A7173" t="s">
        <v>5227</v>
      </c>
      <c r="B7173" t="s">
        <v>8188</v>
      </c>
      <c r="C7173" s="1">
        <v>45888</v>
      </c>
    </row>
    <row r="7174" spans="1:3" x14ac:dyDescent="0.25">
      <c r="A7174" t="s">
        <v>5228</v>
      </c>
      <c r="B7174" t="s">
        <v>8188</v>
      </c>
      <c r="C7174" s="1">
        <v>45881</v>
      </c>
    </row>
    <row r="7175" spans="1:3" x14ac:dyDescent="0.25">
      <c r="A7175" t="s">
        <v>3111</v>
      </c>
      <c r="B7175" t="s">
        <v>8188</v>
      </c>
      <c r="C7175" s="1">
        <v>45878</v>
      </c>
    </row>
    <row r="7176" spans="1:3" x14ac:dyDescent="0.25">
      <c r="A7176" t="s">
        <v>5536</v>
      </c>
      <c r="B7176" t="s">
        <v>8188</v>
      </c>
      <c r="C7176" s="1">
        <v>45878</v>
      </c>
    </row>
    <row r="7177" spans="1:3" x14ac:dyDescent="0.25">
      <c r="A7177" t="s">
        <v>4196</v>
      </c>
      <c r="B7177" t="s">
        <v>8188</v>
      </c>
      <c r="C7177" s="1">
        <v>45880</v>
      </c>
    </row>
    <row r="7178" spans="1:3" x14ac:dyDescent="0.25">
      <c r="A7178" t="s">
        <v>5537</v>
      </c>
      <c r="B7178" t="s">
        <v>8188</v>
      </c>
      <c r="C7178" s="1">
        <v>45891</v>
      </c>
    </row>
    <row r="7179" spans="1:3" x14ac:dyDescent="0.25">
      <c r="A7179" t="s">
        <v>5538</v>
      </c>
      <c r="B7179" t="s">
        <v>8188</v>
      </c>
      <c r="C7179" s="1">
        <v>45881</v>
      </c>
    </row>
    <row r="7180" spans="1:3" x14ac:dyDescent="0.25">
      <c r="A7180" t="s">
        <v>2721</v>
      </c>
      <c r="B7180" t="s">
        <v>8188</v>
      </c>
      <c r="C7180" s="1">
        <v>45881</v>
      </c>
    </row>
    <row r="7181" spans="1:3" x14ac:dyDescent="0.25">
      <c r="A7181" t="s">
        <v>2722</v>
      </c>
      <c r="B7181" t="s">
        <v>8188</v>
      </c>
      <c r="C7181" s="1">
        <v>45881</v>
      </c>
    </row>
    <row r="7182" spans="1:3" x14ac:dyDescent="0.25">
      <c r="A7182" t="s">
        <v>2723</v>
      </c>
      <c r="B7182" t="s">
        <v>8188</v>
      </c>
      <c r="C7182" s="1">
        <v>45876</v>
      </c>
    </row>
    <row r="7183" spans="1:3" x14ac:dyDescent="0.25">
      <c r="A7183" t="s">
        <v>5539</v>
      </c>
      <c r="B7183" t="s">
        <v>8188</v>
      </c>
      <c r="C7183" s="1">
        <v>45892</v>
      </c>
    </row>
    <row r="7184" spans="1:3" x14ac:dyDescent="0.25">
      <c r="A7184" t="s">
        <v>5501</v>
      </c>
      <c r="B7184" t="s">
        <v>8188</v>
      </c>
      <c r="C7184" s="1">
        <v>45876</v>
      </c>
    </row>
    <row r="7185" spans="1:3" x14ac:dyDescent="0.25">
      <c r="A7185" t="s">
        <v>4207</v>
      </c>
      <c r="B7185" t="s">
        <v>8188</v>
      </c>
      <c r="C7185" s="1">
        <v>45885</v>
      </c>
    </row>
    <row r="7186" spans="1:3" x14ac:dyDescent="0.25">
      <c r="A7186" t="s">
        <v>4210</v>
      </c>
      <c r="B7186" t="s">
        <v>8188</v>
      </c>
      <c r="C7186" s="1">
        <v>45920</v>
      </c>
    </row>
    <row r="7187" spans="1:3" x14ac:dyDescent="0.25">
      <c r="A7187" t="s">
        <v>5540</v>
      </c>
      <c r="B7187" t="s">
        <v>8188</v>
      </c>
      <c r="C7187" s="1">
        <v>45883</v>
      </c>
    </row>
    <row r="7188" spans="1:3" x14ac:dyDescent="0.25">
      <c r="A7188" t="s">
        <v>5540</v>
      </c>
      <c r="B7188" t="s">
        <v>8188</v>
      </c>
      <c r="C7188" s="1">
        <v>45883</v>
      </c>
    </row>
    <row r="7189" spans="1:3" x14ac:dyDescent="0.25">
      <c r="A7189" t="s">
        <v>3065</v>
      </c>
      <c r="B7189" t="s">
        <v>39</v>
      </c>
      <c r="C7189" s="1">
        <v>45892</v>
      </c>
    </row>
    <row r="7190" spans="1:3" x14ac:dyDescent="0.25">
      <c r="A7190" t="s">
        <v>3065</v>
      </c>
      <c r="B7190" t="s">
        <v>8188</v>
      </c>
      <c r="C7190" s="1">
        <v>45892</v>
      </c>
    </row>
    <row r="7191" spans="1:3" x14ac:dyDescent="0.25">
      <c r="A7191" t="s">
        <v>5541</v>
      </c>
      <c r="B7191" t="s">
        <v>8188</v>
      </c>
      <c r="C7191" s="1">
        <v>45880</v>
      </c>
    </row>
    <row r="7192" spans="1:3" x14ac:dyDescent="0.25">
      <c r="A7192" t="s">
        <v>4222</v>
      </c>
      <c r="B7192" t="s">
        <v>8188</v>
      </c>
      <c r="C7192" s="1">
        <v>45890</v>
      </c>
    </row>
    <row r="7193" spans="1:3" x14ac:dyDescent="0.25">
      <c r="A7193" t="s">
        <v>4224</v>
      </c>
      <c r="B7193" t="s">
        <v>39</v>
      </c>
      <c r="C7193" s="1">
        <v>45882</v>
      </c>
    </row>
    <row r="7194" spans="1:3" x14ac:dyDescent="0.25">
      <c r="A7194" t="s">
        <v>5229</v>
      </c>
      <c r="B7194" t="s">
        <v>8188</v>
      </c>
      <c r="C7194" s="1">
        <v>45880</v>
      </c>
    </row>
    <row r="7195" spans="1:3" x14ac:dyDescent="0.25">
      <c r="A7195" t="s">
        <v>8073</v>
      </c>
      <c r="B7195" t="s">
        <v>8188</v>
      </c>
      <c r="C7195" s="1">
        <v>45925</v>
      </c>
    </row>
    <row r="7196" spans="1:3" x14ac:dyDescent="0.25">
      <c r="A7196" t="s">
        <v>4248</v>
      </c>
      <c r="B7196" t="s">
        <v>8188</v>
      </c>
      <c r="C7196" s="1">
        <v>45909</v>
      </c>
    </row>
    <row r="7197" spans="1:3" x14ac:dyDescent="0.25">
      <c r="A7197" t="s">
        <v>5542</v>
      </c>
      <c r="B7197" t="s">
        <v>8188</v>
      </c>
      <c r="C7197" s="1">
        <v>45881</v>
      </c>
    </row>
    <row r="7198" spans="1:3" x14ac:dyDescent="0.25">
      <c r="A7198" t="s">
        <v>5543</v>
      </c>
      <c r="B7198" t="s">
        <v>8188</v>
      </c>
      <c r="C7198" s="1">
        <v>45890</v>
      </c>
    </row>
    <row r="7199" spans="1:3" x14ac:dyDescent="0.25">
      <c r="A7199" t="s">
        <v>5544</v>
      </c>
      <c r="B7199" t="s">
        <v>8188</v>
      </c>
      <c r="C7199" s="1">
        <v>45883</v>
      </c>
    </row>
    <row r="7200" spans="1:3" x14ac:dyDescent="0.25">
      <c r="A7200" t="s">
        <v>5231</v>
      </c>
      <c r="B7200" t="s">
        <v>8188</v>
      </c>
      <c r="C7200" s="1">
        <v>45906</v>
      </c>
    </row>
    <row r="7201" spans="1:3" x14ac:dyDescent="0.25">
      <c r="A7201" t="s">
        <v>5230</v>
      </c>
      <c r="B7201" t="s">
        <v>8188</v>
      </c>
      <c r="C7201" s="1">
        <v>45908</v>
      </c>
    </row>
    <row r="7202" spans="1:3" x14ac:dyDescent="0.25">
      <c r="A7202" t="s">
        <v>5545</v>
      </c>
      <c r="B7202" t="s">
        <v>8188</v>
      </c>
      <c r="C7202" s="1">
        <v>45883</v>
      </c>
    </row>
    <row r="7203" spans="1:3" x14ac:dyDescent="0.25">
      <c r="A7203" t="s">
        <v>5546</v>
      </c>
      <c r="B7203" t="s">
        <v>8188</v>
      </c>
      <c r="C7203" s="1">
        <v>45889</v>
      </c>
    </row>
    <row r="7204" spans="1:3" x14ac:dyDescent="0.25">
      <c r="A7204" t="s">
        <v>4253</v>
      </c>
      <c r="B7204" t="s">
        <v>39</v>
      </c>
      <c r="C7204" s="1"/>
    </row>
    <row r="7205" spans="1:3" x14ac:dyDescent="0.25">
      <c r="A7205" t="s">
        <v>4255</v>
      </c>
      <c r="B7205" t="s">
        <v>8188</v>
      </c>
      <c r="C7205" s="1">
        <v>45895</v>
      </c>
    </row>
    <row r="7206" spans="1:3" x14ac:dyDescent="0.25">
      <c r="A7206" t="s">
        <v>5547</v>
      </c>
      <c r="B7206" t="s">
        <v>8188</v>
      </c>
      <c r="C7206" s="1">
        <v>45892</v>
      </c>
    </row>
    <row r="7207" spans="1:3" x14ac:dyDescent="0.25">
      <c r="A7207" t="s">
        <v>4261</v>
      </c>
      <c r="B7207" t="s">
        <v>8188</v>
      </c>
      <c r="C7207" s="1">
        <v>45892</v>
      </c>
    </row>
    <row r="7208" spans="1:3" x14ac:dyDescent="0.25">
      <c r="A7208" t="s">
        <v>5232</v>
      </c>
      <c r="B7208" t="s">
        <v>8188</v>
      </c>
      <c r="C7208" s="1">
        <v>45883</v>
      </c>
    </row>
    <row r="7209" spans="1:3" x14ac:dyDescent="0.25">
      <c r="A7209" t="s">
        <v>5233</v>
      </c>
      <c r="B7209" t="s">
        <v>8188</v>
      </c>
      <c r="C7209" s="1">
        <v>45888</v>
      </c>
    </row>
    <row r="7210" spans="1:3" x14ac:dyDescent="0.25">
      <c r="A7210" t="s">
        <v>4240</v>
      </c>
      <c r="B7210" t="s">
        <v>8188</v>
      </c>
      <c r="C7210" s="1">
        <v>45890</v>
      </c>
    </row>
    <row r="7211" spans="1:3" x14ac:dyDescent="0.25">
      <c r="A7211" t="s">
        <v>3156</v>
      </c>
      <c r="B7211" t="s">
        <v>8188</v>
      </c>
      <c r="C7211" s="1">
        <v>45943</v>
      </c>
    </row>
    <row r="7212" spans="1:3" x14ac:dyDescent="0.25">
      <c r="A7212" t="s">
        <v>3156</v>
      </c>
      <c r="B7212" t="s">
        <v>8188</v>
      </c>
      <c r="C7212" s="1">
        <v>45943</v>
      </c>
    </row>
    <row r="7213" spans="1:3" x14ac:dyDescent="0.25">
      <c r="A7213" t="s">
        <v>4263</v>
      </c>
      <c r="B7213" t="s">
        <v>8188</v>
      </c>
      <c r="C7213" s="1">
        <v>45890</v>
      </c>
    </row>
    <row r="7214" spans="1:3" x14ac:dyDescent="0.25">
      <c r="A7214" t="s">
        <v>5429</v>
      </c>
      <c r="B7214" t="s">
        <v>39</v>
      </c>
      <c r="C7214" s="1"/>
    </row>
    <row r="7215" spans="1:3" x14ac:dyDescent="0.25">
      <c r="A7215" t="s">
        <v>4265</v>
      </c>
      <c r="B7215" t="s">
        <v>8188</v>
      </c>
      <c r="C7215" s="1">
        <v>45891</v>
      </c>
    </row>
    <row r="7216" spans="1:3" x14ac:dyDescent="0.25">
      <c r="A7216" t="s">
        <v>4267</v>
      </c>
      <c r="B7216" t="s">
        <v>8188</v>
      </c>
      <c r="C7216" s="1">
        <v>45892</v>
      </c>
    </row>
    <row r="7217" spans="1:3" x14ac:dyDescent="0.25">
      <c r="A7217" t="s">
        <v>5548</v>
      </c>
      <c r="B7217" t="s">
        <v>8188</v>
      </c>
      <c r="C7217" s="1">
        <v>45890</v>
      </c>
    </row>
    <row r="7218" spans="1:3" x14ac:dyDescent="0.25">
      <c r="A7218" t="s">
        <v>4276</v>
      </c>
      <c r="B7218" t="s">
        <v>39</v>
      </c>
      <c r="C7218" s="1">
        <v>45890</v>
      </c>
    </row>
    <row r="7219" spans="1:3" x14ac:dyDescent="0.25">
      <c r="A7219" t="s">
        <v>5430</v>
      </c>
      <c r="B7219" t="s">
        <v>8188</v>
      </c>
      <c r="C7219" s="1">
        <v>45889</v>
      </c>
    </row>
    <row r="7220" spans="1:3" x14ac:dyDescent="0.25">
      <c r="A7220" t="s">
        <v>3158</v>
      </c>
      <c r="B7220" t="s">
        <v>8188</v>
      </c>
      <c r="C7220" s="1">
        <v>45892</v>
      </c>
    </row>
    <row r="7221" spans="1:3" x14ac:dyDescent="0.25">
      <c r="A7221" t="s">
        <v>5549</v>
      </c>
      <c r="B7221" t="s">
        <v>8188</v>
      </c>
      <c r="C7221" s="1">
        <v>45890</v>
      </c>
    </row>
    <row r="7222" spans="1:3" x14ac:dyDescent="0.25">
      <c r="A7222" t="s">
        <v>5550</v>
      </c>
      <c r="B7222" t="s">
        <v>8188</v>
      </c>
      <c r="C7222" s="1">
        <v>45892</v>
      </c>
    </row>
    <row r="7223" spans="1:3" x14ac:dyDescent="0.25">
      <c r="A7223" t="s">
        <v>2746</v>
      </c>
      <c r="B7223" t="s">
        <v>8188</v>
      </c>
      <c r="C7223" s="1">
        <v>45891</v>
      </c>
    </row>
    <row r="7224" spans="1:3" x14ac:dyDescent="0.25">
      <c r="A7224" t="s">
        <v>5553</v>
      </c>
      <c r="B7224" t="s">
        <v>8188</v>
      </c>
      <c r="C7224" s="1">
        <v>45890</v>
      </c>
    </row>
    <row r="7225" spans="1:3" x14ac:dyDescent="0.25">
      <c r="A7225" t="s">
        <v>5552</v>
      </c>
      <c r="B7225" t="s">
        <v>8188</v>
      </c>
      <c r="C7225" s="1">
        <v>45892</v>
      </c>
    </row>
    <row r="7226" spans="1:3" x14ac:dyDescent="0.25">
      <c r="A7226" t="s">
        <v>5551</v>
      </c>
      <c r="B7226" t="s">
        <v>8188</v>
      </c>
      <c r="C7226" s="1">
        <v>45895</v>
      </c>
    </row>
    <row r="7227" spans="1:3" x14ac:dyDescent="0.25">
      <c r="A7227" t="s">
        <v>5234</v>
      </c>
      <c r="B7227" t="s">
        <v>8188</v>
      </c>
      <c r="C7227" s="1">
        <v>45904</v>
      </c>
    </row>
    <row r="7228" spans="1:3" x14ac:dyDescent="0.25">
      <c r="A7228" t="s">
        <v>5235</v>
      </c>
      <c r="B7228" t="s">
        <v>8188</v>
      </c>
      <c r="C7228" s="1">
        <v>45898</v>
      </c>
    </row>
    <row r="7229" spans="1:3" x14ac:dyDescent="0.25">
      <c r="A7229" t="s">
        <v>4283</v>
      </c>
      <c r="B7229" t="s">
        <v>8188</v>
      </c>
      <c r="C7229" s="1">
        <v>45901</v>
      </c>
    </row>
    <row r="7230" spans="1:3" x14ac:dyDescent="0.25">
      <c r="A7230" t="s">
        <v>5554</v>
      </c>
      <c r="B7230" t="s">
        <v>8188</v>
      </c>
      <c r="C7230" s="1">
        <v>45902</v>
      </c>
    </row>
    <row r="7231" spans="1:3" x14ac:dyDescent="0.25">
      <c r="A7231" t="s">
        <v>5236</v>
      </c>
      <c r="B7231" t="s">
        <v>8188</v>
      </c>
      <c r="C7231" s="1">
        <v>45897</v>
      </c>
    </row>
    <row r="7232" spans="1:3" x14ac:dyDescent="0.25">
      <c r="A7232" t="s">
        <v>5237</v>
      </c>
      <c r="B7232" t="s">
        <v>8188</v>
      </c>
      <c r="C7232" s="1">
        <v>45898</v>
      </c>
    </row>
    <row r="7233" spans="1:3" x14ac:dyDescent="0.25">
      <c r="A7233" t="s">
        <v>5238</v>
      </c>
      <c r="B7233" t="s">
        <v>8188</v>
      </c>
      <c r="C7233" s="1">
        <v>45891</v>
      </c>
    </row>
    <row r="7234" spans="1:3" x14ac:dyDescent="0.25">
      <c r="A7234" t="s">
        <v>5557</v>
      </c>
      <c r="B7234" t="s">
        <v>8188</v>
      </c>
      <c r="C7234" s="1">
        <v>45898</v>
      </c>
    </row>
    <row r="7235" spans="1:3" x14ac:dyDescent="0.25">
      <c r="A7235" t="s">
        <v>4294</v>
      </c>
      <c r="B7235" t="s">
        <v>8188</v>
      </c>
      <c r="C7235" s="1">
        <v>45903</v>
      </c>
    </row>
    <row r="7236" spans="1:3" x14ac:dyDescent="0.25">
      <c r="A7236" t="s">
        <v>4286</v>
      </c>
      <c r="B7236" t="s">
        <v>8188</v>
      </c>
      <c r="C7236" s="1">
        <v>45899</v>
      </c>
    </row>
    <row r="7237" spans="1:3" x14ac:dyDescent="0.25">
      <c r="A7237" t="s">
        <v>4297</v>
      </c>
      <c r="B7237" t="s">
        <v>8188</v>
      </c>
      <c r="C7237" s="1">
        <v>45905</v>
      </c>
    </row>
    <row r="7238" spans="1:3" x14ac:dyDescent="0.25">
      <c r="A7238" t="s">
        <v>8074</v>
      </c>
      <c r="B7238" t="s">
        <v>8188</v>
      </c>
      <c r="C7238" s="1">
        <v>45892</v>
      </c>
    </row>
    <row r="7239" spans="1:3" x14ac:dyDescent="0.25">
      <c r="A7239" t="s">
        <v>4298</v>
      </c>
      <c r="B7239" t="s">
        <v>8188</v>
      </c>
      <c r="C7239" s="1">
        <v>45892</v>
      </c>
    </row>
    <row r="7240" spans="1:3" x14ac:dyDescent="0.25">
      <c r="A7240" t="s">
        <v>8075</v>
      </c>
      <c r="B7240" t="s">
        <v>39</v>
      </c>
      <c r="C7240" s="1">
        <v>45891</v>
      </c>
    </row>
    <row r="7241" spans="1:3" x14ac:dyDescent="0.25">
      <c r="A7241" t="s">
        <v>8076</v>
      </c>
      <c r="B7241" t="s">
        <v>8188</v>
      </c>
      <c r="C7241" s="1">
        <v>45899</v>
      </c>
    </row>
    <row r="7242" spans="1:3" x14ac:dyDescent="0.25">
      <c r="A7242" t="s">
        <v>5558</v>
      </c>
      <c r="B7242" t="s">
        <v>8188</v>
      </c>
      <c r="C7242" s="1">
        <v>45902</v>
      </c>
    </row>
    <row r="7243" spans="1:3" x14ac:dyDescent="0.25">
      <c r="A7243" t="s">
        <v>8077</v>
      </c>
      <c r="B7243" t="s">
        <v>8188</v>
      </c>
      <c r="C7243" s="1">
        <v>45897</v>
      </c>
    </row>
    <row r="7244" spans="1:3" x14ac:dyDescent="0.25">
      <c r="A7244" t="s">
        <v>4307</v>
      </c>
      <c r="B7244" t="s">
        <v>8188</v>
      </c>
      <c r="C7244" s="1">
        <v>45904</v>
      </c>
    </row>
    <row r="7245" spans="1:3" x14ac:dyDescent="0.25">
      <c r="A7245" t="s">
        <v>4311</v>
      </c>
      <c r="B7245" t="s">
        <v>8188</v>
      </c>
      <c r="C7245" s="1">
        <v>45903</v>
      </c>
    </row>
    <row r="7246" spans="1:3" x14ac:dyDescent="0.25">
      <c r="A7246" t="s">
        <v>4312</v>
      </c>
      <c r="B7246" t="s">
        <v>8188</v>
      </c>
      <c r="C7246" s="1">
        <v>45898</v>
      </c>
    </row>
    <row r="7247" spans="1:3" x14ac:dyDescent="0.25">
      <c r="A7247" t="s">
        <v>5559</v>
      </c>
      <c r="B7247" t="s">
        <v>8188</v>
      </c>
      <c r="C7247" s="1">
        <v>45897</v>
      </c>
    </row>
    <row r="7248" spans="1:3" x14ac:dyDescent="0.25">
      <c r="A7248" t="s">
        <v>5556</v>
      </c>
      <c r="B7248" t="s">
        <v>8188</v>
      </c>
      <c r="C7248" s="1">
        <v>45892</v>
      </c>
    </row>
    <row r="7249" spans="1:3" x14ac:dyDescent="0.25">
      <c r="A7249" t="s">
        <v>8078</v>
      </c>
      <c r="B7249" t="s">
        <v>8188</v>
      </c>
      <c r="C7249" s="1">
        <v>45905</v>
      </c>
    </row>
    <row r="7250" spans="1:3" x14ac:dyDescent="0.25">
      <c r="A7250" t="s">
        <v>8079</v>
      </c>
      <c r="B7250" t="s">
        <v>39</v>
      </c>
      <c r="C7250" s="1"/>
    </row>
    <row r="7251" spans="1:3" x14ac:dyDescent="0.25">
      <c r="A7251" t="s">
        <v>4324</v>
      </c>
      <c r="B7251" t="s">
        <v>8188</v>
      </c>
      <c r="C7251" s="1">
        <v>45901</v>
      </c>
    </row>
    <row r="7252" spans="1:3" x14ac:dyDescent="0.25">
      <c r="A7252" t="s">
        <v>2766</v>
      </c>
      <c r="B7252" t="s">
        <v>8188</v>
      </c>
      <c r="C7252" s="1">
        <v>45901</v>
      </c>
    </row>
    <row r="7253" spans="1:3" x14ac:dyDescent="0.25">
      <c r="A7253" t="s">
        <v>5560</v>
      </c>
      <c r="B7253" t="s">
        <v>8188</v>
      </c>
      <c r="C7253" s="1">
        <v>45900</v>
      </c>
    </row>
    <row r="7254" spans="1:3" x14ac:dyDescent="0.25">
      <c r="A7254" t="s">
        <v>5239</v>
      </c>
      <c r="B7254" t="s">
        <v>8188</v>
      </c>
      <c r="C7254" s="1">
        <v>45902</v>
      </c>
    </row>
    <row r="7255" spans="1:3" x14ac:dyDescent="0.25">
      <c r="A7255" t="s">
        <v>5561</v>
      </c>
      <c r="B7255" t="s">
        <v>8188</v>
      </c>
      <c r="C7255" s="1">
        <v>45903</v>
      </c>
    </row>
    <row r="7256" spans="1:3" x14ac:dyDescent="0.25">
      <c r="A7256" t="s">
        <v>3662</v>
      </c>
      <c r="B7256" t="s">
        <v>8188</v>
      </c>
      <c r="C7256" s="1">
        <v>45897</v>
      </c>
    </row>
    <row r="7257" spans="1:3" x14ac:dyDescent="0.25">
      <c r="A7257" t="s">
        <v>4346</v>
      </c>
      <c r="B7257" t="s">
        <v>8188</v>
      </c>
      <c r="C7257" s="1">
        <v>45897</v>
      </c>
    </row>
    <row r="7258" spans="1:3" x14ac:dyDescent="0.25">
      <c r="A7258" t="s">
        <v>5240</v>
      </c>
      <c r="B7258" t="s">
        <v>8188</v>
      </c>
      <c r="C7258" s="1">
        <v>45902</v>
      </c>
    </row>
    <row r="7259" spans="1:3" x14ac:dyDescent="0.25">
      <c r="A7259" t="s">
        <v>5241</v>
      </c>
      <c r="B7259" t="s">
        <v>8188</v>
      </c>
      <c r="C7259" s="1">
        <v>45903</v>
      </c>
    </row>
    <row r="7260" spans="1:3" x14ac:dyDescent="0.25">
      <c r="A7260" t="s">
        <v>5562</v>
      </c>
      <c r="B7260" t="s">
        <v>8188</v>
      </c>
      <c r="C7260" s="1">
        <v>45899</v>
      </c>
    </row>
    <row r="7261" spans="1:3" x14ac:dyDescent="0.25">
      <c r="A7261" t="s">
        <v>5413</v>
      </c>
      <c r="B7261" t="s">
        <v>8188</v>
      </c>
      <c r="C7261" s="1">
        <v>45900</v>
      </c>
    </row>
    <row r="7262" spans="1:3" x14ac:dyDescent="0.25">
      <c r="A7262" t="s">
        <v>4347</v>
      </c>
      <c r="B7262" t="s">
        <v>8188</v>
      </c>
      <c r="C7262" s="1">
        <v>45897</v>
      </c>
    </row>
    <row r="7263" spans="1:3" x14ac:dyDescent="0.25">
      <c r="A7263" t="s">
        <v>5242</v>
      </c>
      <c r="B7263" t="s">
        <v>8188</v>
      </c>
      <c r="C7263" s="1">
        <v>45903</v>
      </c>
    </row>
    <row r="7264" spans="1:3" x14ac:dyDescent="0.25">
      <c r="A7264" t="s">
        <v>4348</v>
      </c>
      <c r="B7264" t="s">
        <v>8188</v>
      </c>
      <c r="C7264" s="1">
        <v>45901</v>
      </c>
    </row>
    <row r="7265" spans="1:3" x14ac:dyDescent="0.25">
      <c r="A7265" t="s">
        <v>4351</v>
      </c>
      <c r="B7265" t="s">
        <v>8188</v>
      </c>
      <c r="C7265" s="1">
        <v>45899</v>
      </c>
    </row>
    <row r="7266" spans="1:3" x14ac:dyDescent="0.25">
      <c r="A7266" t="s">
        <v>4354</v>
      </c>
      <c r="B7266" t="s">
        <v>8188</v>
      </c>
      <c r="C7266" s="1">
        <v>45899</v>
      </c>
    </row>
    <row r="7267" spans="1:3" x14ac:dyDescent="0.25">
      <c r="A7267" t="s">
        <v>4356</v>
      </c>
      <c r="B7267" t="s">
        <v>8188</v>
      </c>
      <c r="C7267" s="1">
        <v>45905</v>
      </c>
    </row>
    <row r="7268" spans="1:3" x14ac:dyDescent="0.25">
      <c r="A7268" t="s">
        <v>4359</v>
      </c>
      <c r="B7268" t="s">
        <v>8188</v>
      </c>
      <c r="C7268" s="1">
        <v>45938</v>
      </c>
    </row>
    <row r="7269" spans="1:3" x14ac:dyDescent="0.25">
      <c r="A7269" t="s">
        <v>5243</v>
      </c>
      <c r="B7269" t="s">
        <v>8188</v>
      </c>
      <c r="C7269" s="1">
        <v>45908</v>
      </c>
    </row>
    <row r="7270" spans="1:3" x14ac:dyDescent="0.25">
      <c r="A7270" t="s">
        <v>5563</v>
      </c>
      <c r="B7270" t="s">
        <v>8188</v>
      </c>
      <c r="C7270" s="1">
        <v>45905</v>
      </c>
    </row>
    <row r="7271" spans="1:3" x14ac:dyDescent="0.25">
      <c r="A7271" t="s">
        <v>5236</v>
      </c>
      <c r="B7271" t="s">
        <v>8188</v>
      </c>
      <c r="C7271" s="1">
        <v>45901</v>
      </c>
    </row>
    <row r="7272" spans="1:3" x14ac:dyDescent="0.25">
      <c r="A7272" t="s">
        <v>8080</v>
      </c>
      <c r="B7272" t="s">
        <v>8188</v>
      </c>
      <c r="C7272" s="1">
        <v>45939</v>
      </c>
    </row>
    <row r="7273" spans="1:3" x14ac:dyDescent="0.25">
      <c r="A7273" t="s">
        <v>5244</v>
      </c>
      <c r="B7273" t="s">
        <v>8188</v>
      </c>
      <c r="C7273" s="1">
        <v>45906</v>
      </c>
    </row>
    <row r="7274" spans="1:3" x14ac:dyDescent="0.25">
      <c r="A7274" t="s">
        <v>2780</v>
      </c>
      <c r="B7274" t="s">
        <v>8188</v>
      </c>
      <c r="C7274" s="1">
        <v>45900</v>
      </c>
    </row>
    <row r="7275" spans="1:3" x14ac:dyDescent="0.25">
      <c r="A7275" t="s">
        <v>4378</v>
      </c>
      <c r="B7275" t="s">
        <v>8188</v>
      </c>
      <c r="C7275" s="1">
        <v>45904</v>
      </c>
    </row>
    <row r="7276" spans="1:3" x14ac:dyDescent="0.25">
      <c r="A7276" t="s">
        <v>5414</v>
      </c>
      <c r="B7276" t="s">
        <v>8188</v>
      </c>
      <c r="C7276" s="1">
        <v>45904</v>
      </c>
    </row>
    <row r="7277" spans="1:3" x14ac:dyDescent="0.25">
      <c r="A7277" t="s">
        <v>5245</v>
      </c>
      <c r="B7277" t="s">
        <v>8188</v>
      </c>
      <c r="C7277" s="1">
        <v>45902</v>
      </c>
    </row>
    <row r="7278" spans="1:3" x14ac:dyDescent="0.25">
      <c r="A7278" t="s">
        <v>8081</v>
      </c>
      <c r="B7278" t="s">
        <v>39</v>
      </c>
      <c r="C7278" s="1"/>
    </row>
    <row r="7279" spans="1:3" x14ac:dyDescent="0.25">
      <c r="A7279" t="s">
        <v>8082</v>
      </c>
      <c r="B7279" t="s">
        <v>8188</v>
      </c>
      <c r="C7279" s="1">
        <v>45983</v>
      </c>
    </row>
    <row r="7280" spans="1:3" x14ac:dyDescent="0.25">
      <c r="A7280" t="s">
        <v>4386</v>
      </c>
      <c r="B7280" t="s">
        <v>39</v>
      </c>
      <c r="C7280" s="1"/>
    </row>
    <row r="7281" spans="1:3" x14ac:dyDescent="0.25">
      <c r="A7281" t="s">
        <v>3165</v>
      </c>
      <c r="B7281" t="s">
        <v>8188</v>
      </c>
      <c r="C7281" s="1">
        <v>45903</v>
      </c>
    </row>
    <row r="7282" spans="1:3" x14ac:dyDescent="0.25">
      <c r="A7282" t="s">
        <v>4391</v>
      </c>
      <c r="B7282" t="s">
        <v>8188</v>
      </c>
      <c r="C7282" s="1">
        <v>45905</v>
      </c>
    </row>
    <row r="7283" spans="1:3" x14ac:dyDescent="0.25">
      <c r="A7283" t="s">
        <v>4390</v>
      </c>
      <c r="B7283" t="s">
        <v>8188</v>
      </c>
      <c r="C7283" s="1">
        <v>45912</v>
      </c>
    </row>
    <row r="7284" spans="1:3" x14ac:dyDescent="0.25">
      <c r="A7284" t="s">
        <v>4392</v>
      </c>
      <c r="B7284" t="s">
        <v>8188</v>
      </c>
      <c r="C7284" s="1">
        <v>45910</v>
      </c>
    </row>
    <row r="7285" spans="1:3" x14ac:dyDescent="0.25">
      <c r="A7285" t="s">
        <v>4393</v>
      </c>
      <c r="B7285" t="s">
        <v>8188</v>
      </c>
      <c r="C7285" s="1">
        <v>45901</v>
      </c>
    </row>
    <row r="7286" spans="1:3" x14ac:dyDescent="0.25">
      <c r="A7286" t="s">
        <v>5247</v>
      </c>
      <c r="B7286" t="s">
        <v>8188</v>
      </c>
      <c r="C7286" s="1">
        <v>45903</v>
      </c>
    </row>
    <row r="7287" spans="1:3" x14ac:dyDescent="0.25">
      <c r="A7287" t="s">
        <v>5564</v>
      </c>
      <c r="B7287" t="s">
        <v>8188</v>
      </c>
      <c r="C7287" s="1">
        <v>45915</v>
      </c>
    </row>
    <row r="7288" spans="1:3" x14ac:dyDescent="0.25">
      <c r="A7288" t="s">
        <v>4401</v>
      </c>
      <c r="B7288" t="s">
        <v>8188</v>
      </c>
      <c r="C7288" s="1">
        <v>45906</v>
      </c>
    </row>
    <row r="7289" spans="1:3" x14ac:dyDescent="0.25">
      <c r="A7289" t="s">
        <v>5248</v>
      </c>
      <c r="B7289" t="s">
        <v>8188</v>
      </c>
      <c r="C7289" s="1">
        <v>45902</v>
      </c>
    </row>
    <row r="7290" spans="1:3" x14ac:dyDescent="0.25">
      <c r="A7290" t="s">
        <v>8081</v>
      </c>
      <c r="B7290" t="s">
        <v>39</v>
      </c>
      <c r="C7290" s="1"/>
    </row>
    <row r="7291" spans="1:3" x14ac:dyDescent="0.25">
      <c r="A7291" t="s">
        <v>8083</v>
      </c>
      <c r="B7291" t="s">
        <v>39</v>
      </c>
      <c r="C7291" s="1"/>
    </row>
    <row r="7292" spans="1:3" x14ac:dyDescent="0.25">
      <c r="A7292" t="s">
        <v>8084</v>
      </c>
      <c r="B7292" t="s">
        <v>39</v>
      </c>
      <c r="C7292" s="1"/>
    </row>
    <row r="7293" spans="1:3" x14ac:dyDescent="0.25">
      <c r="A7293" t="s">
        <v>5249</v>
      </c>
      <c r="B7293" t="s">
        <v>8188</v>
      </c>
      <c r="C7293" s="1">
        <v>45937</v>
      </c>
    </row>
    <row r="7294" spans="1:3" x14ac:dyDescent="0.25">
      <c r="A7294" t="s">
        <v>8085</v>
      </c>
      <c r="B7294" t="s">
        <v>8188</v>
      </c>
      <c r="C7294" s="1">
        <v>45910</v>
      </c>
    </row>
    <row r="7295" spans="1:3" x14ac:dyDescent="0.25">
      <c r="A7295" t="s">
        <v>5250</v>
      </c>
      <c r="B7295" t="s">
        <v>8188</v>
      </c>
      <c r="C7295" s="1">
        <v>45904</v>
      </c>
    </row>
    <row r="7296" spans="1:3" x14ac:dyDescent="0.25">
      <c r="A7296" t="s">
        <v>5251</v>
      </c>
      <c r="B7296" t="s">
        <v>8188</v>
      </c>
      <c r="C7296" s="1">
        <v>45903</v>
      </c>
    </row>
    <row r="7297" spans="1:3" x14ac:dyDescent="0.25">
      <c r="A7297" t="s">
        <v>5252</v>
      </c>
      <c r="B7297" t="s">
        <v>8188</v>
      </c>
      <c r="C7297" s="1">
        <v>45917</v>
      </c>
    </row>
    <row r="7298" spans="1:3" x14ac:dyDescent="0.25">
      <c r="A7298" t="s">
        <v>5253</v>
      </c>
      <c r="B7298" t="s">
        <v>8188</v>
      </c>
      <c r="C7298" s="1">
        <v>45904</v>
      </c>
    </row>
    <row r="7299" spans="1:3" x14ac:dyDescent="0.25">
      <c r="A7299" t="s">
        <v>5565</v>
      </c>
      <c r="B7299" t="s">
        <v>8188</v>
      </c>
      <c r="C7299" s="1">
        <v>45904</v>
      </c>
    </row>
    <row r="7300" spans="1:3" x14ac:dyDescent="0.25">
      <c r="A7300" t="s">
        <v>5566</v>
      </c>
      <c r="B7300" t="s">
        <v>8188</v>
      </c>
      <c r="C7300" s="1">
        <v>45903</v>
      </c>
    </row>
    <row r="7301" spans="1:3" x14ac:dyDescent="0.25">
      <c r="A7301" t="s">
        <v>8086</v>
      </c>
      <c r="B7301" t="s">
        <v>39</v>
      </c>
      <c r="C7301" s="1"/>
    </row>
    <row r="7302" spans="1:3" x14ac:dyDescent="0.25">
      <c r="A7302" t="s">
        <v>5254</v>
      </c>
      <c r="B7302" t="s">
        <v>39</v>
      </c>
      <c r="C7302" s="1"/>
    </row>
    <row r="7303" spans="1:3" x14ac:dyDescent="0.25">
      <c r="A7303" t="s">
        <v>3172</v>
      </c>
      <c r="B7303" t="s">
        <v>39</v>
      </c>
      <c r="C7303" s="1"/>
    </row>
    <row r="7304" spans="1:3" x14ac:dyDescent="0.25">
      <c r="A7304" t="s">
        <v>5567</v>
      </c>
      <c r="B7304" t="s">
        <v>8188</v>
      </c>
      <c r="C7304" s="1">
        <v>45906</v>
      </c>
    </row>
    <row r="7305" spans="1:3" x14ac:dyDescent="0.25">
      <c r="A7305" t="s">
        <v>5255</v>
      </c>
      <c r="B7305" t="s">
        <v>8188</v>
      </c>
      <c r="C7305" s="1">
        <v>45912</v>
      </c>
    </row>
    <row r="7306" spans="1:3" x14ac:dyDescent="0.25">
      <c r="A7306" t="s">
        <v>4434</v>
      </c>
      <c r="B7306" t="s">
        <v>8188</v>
      </c>
      <c r="C7306" s="1">
        <v>45918</v>
      </c>
    </row>
    <row r="7307" spans="1:3" x14ac:dyDescent="0.25">
      <c r="A7307" t="s">
        <v>4435</v>
      </c>
      <c r="B7307" t="s">
        <v>8188</v>
      </c>
      <c r="C7307" s="1">
        <v>45908</v>
      </c>
    </row>
    <row r="7308" spans="1:3" x14ac:dyDescent="0.25">
      <c r="A7308" t="s">
        <v>4445</v>
      </c>
      <c r="B7308" t="s">
        <v>8188</v>
      </c>
      <c r="C7308" s="1">
        <v>45933</v>
      </c>
    </row>
    <row r="7309" spans="1:3" x14ac:dyDescent="0.25">
      <c r="A7309" t="s">
        <v>4444</v>
      </c>
      <c r="B7309" t="s">
        <v>8188</v>
      </c>
      <c r="C7309" s="1">
        <v>45913</v>
      </c>
    </row>
    <row r="7310" spans="1:3" x14ac:dyDescent="0.25">
      <c r="A7310" t="s">
        <v>5256</v>
      </c>
      <c r="B7310" t="s">
        <v>39</v>
      </c>
      <c r="C7310" s="1"/>
    </row>
    <row r="7311" spans="1:3" x14ac:dyDescent="0.25">
      <c r="A7311" t="s">
        <v>4456</v>
      </c>
      <c r="B7311" t="s">
        <v>8188</v>
      </c>
      <c r="C7311" s="1">
        <v>45909</v>
      </c>
    </row>
    <row r="7312" spans="1:3" x14ac:dyDescent="0.25">
      <c r="A7312" t="s">
        <v>4459</v>
      </c>
      <c r="B7312" t="s">
        <v>8188</v>
      </c>
      <c r="C7312" s="1">
        <v>45910</v>
      </c>
    </row>
    <row r="7313" spans="1:3" x14ac:dyDescent="0.25">
      <c r="A7313" t="s">
        <v>4462</v>
      </c>
      <c r="B7313" t="s">
        <v>8188</v>
      </c>
      <c r="C7313" s="1">
        <v>45915</v>
      </c>
    </row>
    <row r="7314" spans="1:3" x14ac:dyDescent="0.25">
      <c r="A7314" t="s">
        <v>4464</v>
      </c>
      <c r="B7314" t="s">
        <v>8188</v>
      </c>
      <c r="C7314" s="1">
        <v>45915</v>
      </c>
    </row>
    <row r="7315" spans="1:3" x14ac:dyDescent="0.25">
      <c r="A7315" t="s">
        <v>5257</v>
      </c>
      <c r="B7315" t="s">
        <v>8188</v>
      </c>
      <c r="C7315" s="1">
        <v>45909</v>
      </c>
    </row>
    <row r="7316" spans="1:3" x14ac:dyDescent="0.25">
      <c r="A7316" t="s">
        <v>5258</v>
      </c>
      <c r="B7316" t="s">
        <v>39</v>
      </c>
      <c r="C7316" s="1"/>
    </row>
    <row r="7317" spans="1:3" x14ac:dyDescent="0.25">
      <c r="A7317" t="s">
        <v>5568</v>
      </c>
      <c r="B7317" t="s">
        <v>8188</v>
      </c>
      <c r="C7317" s="1">
        <v>45909</v>
      </c>
    </row>
    <row r="7318" spans="1:3" x14ac:dyDescent="0.25">
      <c r="A7318" t="s">
        <v>5259</v>
      </c>
      <c r="B7318" t="s">
        <v>8188</v>
      </c>
      <c r="C7318" s="1">
        <v>45909</v>
      </c>
    </row>
    <row r="7319" spans="1:3" x14ac:dyDescent="0.25">
      <c r="A7319" t="s">
        <v>4014</v>
      </c>
      <c r="B7319" t="s">
        <v>8188</v>
      </c>
      <c r="C7319" s="1">
        <v>45909</v>
      </c>
    </row>
    <row r="7320" spans="1:3" x14ac:dyDescent="0.25">
      <c r="A7320" t="s">
        <v>5569</v>
      </c>
      <c r="B7320" t="s">
        <v>8188</v>
      </c>
      <c r="C7320" s="1">
        <v>45912</v>
      </c>
    </row>
    <row r="7321" spans="1:3" x14ac:dyDescent="0.25">
      <c r="A7321" t="s">
        <v>5570</v>
      </c>
      <c r="B7321" t="s">
        <v>8188</v>
      </c>
      <c r="C7321" s="1">
        <v>45911</v>
      </c>
    </row>
    <row r="7322" spans="1:3" x14ac:dyDescent="0.25">
      <c r="A7322" t="s">
        <v>5260</v>
      </c>
      <c r="B7322" t="s">
        <v>8188</v>
      </c>
      <c r="C7322" s="1">
        <v>45923</v>
      </c>
    </row>
    <row r="7323" spans="1:3" x14ac:dyDescent="0.25">
      <c r="A7323" t="s">
        <v>5571</v>
      </c>
      <c r="B7323" t="s">
        <v>8188</v>
      </c>
      <c r="C7323" s="1">
        <v>45911</v>
      </c>
    </row>
    <row r="7324" spans="1:3" x14ac:dyDescent="0.25">
      <c r="A7324" t="s">
        <v>4490</v>
      </c>
      <c r="B7324" t="s">
        <v>8188</v>
      </c>
      <c r="C7324" s="1">
        <v>45923</v>
      </c>
    </row>
    <row r="7325" spans="1:3" x14ac:dyDescent="0.25">
      <c r="A7325" t="s">
        <v>4492</v>
      </c>
      <c r="B7325" t="s">
        <v>8188</v>
      </c>
      <c r="C7325" s="1">
        <v>45918</v>
      </c>
    </row>
    <row r="7326" spans="1:3" x14ac:dyDescent="0.25">
      <c r="A7326" t="s">
        <v>4491</v>
      </c>
      <c r="B7326" t="s">
        <v>8188</v>
      </c>
      <c r="C7326" s="1">
        <v>45915</v>
      </c>
    </row>
    <row r="7327" spans="1:3" x14ac:dyDescent="0.25">
      <c r="A7327" t="s">
        <v>8087</v>
      </c>
      <c r="B7327" t="s">
        <v>8188</v>
      </c>
      <c r="C7327" s="1">
        <v>45911</v>
      </c>
    </row>
    <row r="7328" spans="1:3" x14ac:dyDescent="0.25">
      <c r="A7328" t="s">
        <v>4493</v>
      </c>
      <c r="B7328" t="s">
        <v>8188</v>
      </c>
      <c r="C7328" s="1">
        <v>45916</v>
      </c>
    </row>
    <row r="7329" spans="1:3" x14ac:dyDescent="0.25">
      <c r="A7329" t="s">
        <v>4494</v>
      </c>
      <c r="B7329" t="s">
        <v>8188</v>
      </c>
      <c r="C7329" s="1">
        <v>45918</v>
      </c>
    </row>
    <row r="7330" spans="1:3" x14ac:dyDescent="0.25">
      <c r="A7330" t="s">
        <v>3181</v>
      </c>
      <c r="B7330" t="s">
        <v>8188</v>
      </c>
      <c r="C7330" s="1">
        <v>45913</v>
      </c>
    </row>
    <row r="7331" spans="1:3" x14ac:dyDescent="0.25">
      <c r="A7331" t="s">
        <v>4495</v>
      </c>
      <c r="B7331" t="s">
        <v>8188</v>
      </c>
      <c r="C7331" s="1">
        <v>45917</v>
      </c>
    </row>
    <row r="7332" spans="1:3" x14ac:dyDescent="0.25">
      <c r="A7332" t="s">
        <v>5572</v>
      </c>
      <c r="B7332" t="s">
        <v>8188</v>
      </c>
      <c r="C7332" s="1">
        <v>45912</v>
      </c>
    </row>
    <row r="7333" spans="1:3" x14ac:dyDescent="0.25">
      <c r="A7333" t="s">
        <v>8088</v>
      </c>
      <c r="B7333" t="s">
        <v>8188</v>
      </c>
      <c r="C7333" s="1">
        <v>45929</v>
      </c>
    </row>
    <row r="7334" spans="1:3" x14ac:dyDescent="0.25">
      <c r="A7334" t="s">
        <v>3182</v>
      </c>
      <c r="B7334" t="s">
        <v>8188</v>
      </c>
      <c r="C7334" s="1">
        <v>45913</v>
      </c>
    </row>
    <row r="7335" spans="1:3" x14ac:dyDescent="0.25">
      <c r="A7335" t="s">
        <v>3183</v>
      </c>
      <c r="B7335" t="s">
        <v>8188</v>
      </c>
      <c r="C7335" s="1">
        <v>45913</v>
      </c>
    </row>
    <row r="7336" spans="1:3" x14ac:dyDescent="0.25">
      <c r="A7336" t="s">
        <v>3184</v>
      </c>
      <c r="B7336" t="s">
        <v>8188</v>
      </c>
      <c r="C7336" s="1">
        <v>45918</v>
      </c>
    </row>
    <row r="7337" spans="1:3" x14ac:dyDescent="0.25">
      <c r="A7337" t="s">
        <v>5575</v>
      </c>
      <c r="B7337" t="s">
        <v>8188</v>
      </c>
      <c r="C7337" s="1">
        <v>45918</v>
      </c>
    </row>
    <row r="7338" spans="1:3" x14ac:dyDescent="0.25">
      <c r="A7338" t="s">
        <v>5574</v>
      </c>
      <c r="B7338" t="s">
        <v>8188</v>
      </c>
      <c r="C7338" s="1">
        <v>45913</v>
      </c>
    </row>
    <row r="7339" spans="1:3" x14ac:dyDescent="0.25">
      <c r="A7339" t="s">
        <v>4501</v>
      </c>
      <c r="B7339" t="s">
        <v>39</v>
      </c>
      <c r="C7339" s="1"/>
    </row>
    <row r="7340" spans="1:3" x14ac:dyDescent="0.25">
      <c r="A7340" t="s">
        <v>8089</v>
      </c>
      <c r="B7340" t="s">
        <v>8188</v>
      </c>
      <c r="C7340" s="1">
        <v>45933</v>
      </c>
    </row>
    <row r="7341" spans="1:3" x14ac:dyDescent="0.25">
      <c r="A7341" t="s">
        <v>5576</v>
      </c>
      <c r="B7341" t="s">
        <v>8188</v>
      </c>
      <c r="C7341" s="1">
        <v>45917</v>
      </c>
    </row>
    <row r="7342" spans="1:3" x14ac:dyDescent="0.25">
      <c r="A7342" t="s">
        <v>5262</v>
      </c>
      <c r="B7342" t="s">
        <v>8188</v>
      </c>
      <c r="C7342" s="1">
        <v>45915</v>
      </c>
    </row>
    <row r="7343" spans="1:3" x14ac:dyDescent="0.25">
      <c r="A7343" t="s">
        <v>5262</v>
      </c>
      <c r="B7343" t="s">
        <v>8188</v>
      </c>
      <c r="C7343" s="1">
        <v>45915</v>
      </c>
    </row>
    <row r="7344" spans="1:3" x14ac:dyDescent="0.25">
      <c r="A7344" t="s">
        <v>5577</v>
      </c>
      <c r="B7344" t="s">
        <v>8188</v>
      </c>
      <c r="C7344" s="1">
        <v>45913</v>
      </c>
    </row>
    <row r="7345" spans="1:3" x14ac:dyDescent="0.25">
      <c r="A7345" t="s">
        <v>5578</v>
      </c>
      <c r="B7345" t="s">
        <v>8188</v>
      </c>
      <c r="C7345" s="1">
        <v>45915</v>
      </c>
    </row>
    <row r="7346" spans="1:3" x14ac:dyDescent="0.25">
      <c r="A7346" t="s">
        <v>5263</v>
      </c>
      <c r="B7346" t="s">
        <v>8188</v>
      </c>
      <c r="C7346" s="1">
        <v>45915</v>
      </c>
    </row>
    <row r="7347" spans="1:3" x14ac:dyDescent="0.25">
      <c r="A7347" t="s">
        <v>4508</v>
      </c>
      <c r="B7347" t="s">
        <v>8188</v>
      </c>
      <c r="C7347" s="1">
        <v>45922</v>
      </c>
    </row>
    <row r="7348" spans="1:3" x14ac:dyDescent="0.25">
      <c r="A7348" t="s">
        <v>5264</v>
      </c>
      <c r="B7348" t="s">
        <v>8188</v>
      </c>
      <c r="C7348" s="1">
        <v>45923</v>
      </c>
    </row>
    <row r="7349" spans="1:3" x14ac:dyDescent="0.25">
      <c r="A7349" t="s">
        <v>5265</v>
      </c>
      <c r="B7349" t="s">
        <v>8188</v>
      </c>
      <c r="C7349" s="1">
        <v>45915</v>
      </c>
    </row>
    <row r="7350" spans="1:3" x14ac:dyDescent="0.25">
      <c r="A7350" t="s">
        <v>4511</v>
      </c>
      <c r="B7350" t="s">
        <v>8188</v>
      </c>
      <c r="C7350" s="1">
        <v>45940</v>
      </c>
    </row>
    <row r="7351" spans="1:3" x14ac:dyDescent="0.25">
      <c r="A7351" t="s">
        <v>4511</v>
      </c>
      <c r="B7351" t="s">
        <v>8188</v>
      </c>
      <c r="C7351" s="1">
        <v>45952</v>
      </c>
    </row>
    <row r="7352" spans="1:3" x14ac:dyDescent="0.25">
      <c r="A7352" t="s">
        <v>5266</v>
      </c>
      <c r="B7352" t="s">
        <v>8188</v>
      </c>
      <c r="C7352" s="1">
        <v>45917</v>
      </c>
    </row>
    <row r="7353" spans="1:3" x14ac:dyDescent="0.25">
      <c r="A7353" t="s">
        <v>8090</v>
      </c>
      <c r="B7353" t="s">
        <v>8188</v>
      </c>
      <c r="C7353" s="1">
        <v>45916</v>
      </c>
    </row>
    <row r="7354" spans="1:3" x14ac:dyDescent="0.25">
      <c r="A7354" t="s">
        <v>4514</v>
      </c>
      <c r="B7354" t="s">
        <v>8188</v>
      </c>
      <c r="C7354" s="1">
        <v>45918</v>
      </c>
    </row>
    <row r="7355" spans="1:3" x14ac:dyDescent="0.25">
      <c r="A7355" t="s">
        <v>5267</v>
      </c>
      <c r="B7355" t="s">
        <v>8188</v>
      </c>
      <c r="C7355" s="1">
        <v>45916</v>
      </c>
    </row>
    <row r="7356" spans="1:3" x14ac:dyDescent="0.25">
      <c r="A7356" t="s">
        <v>5268</v>
      </c>
      <c r="B7356" t="s">
        <v>8188</v>
      </c>
      <c r="C7356" s="1">
        <v>45922</v>
      </c>
    </row>
    <row r="7357" spans="1:3" x14ac:dyDescent="0.25">
      <c r="A7357" t="s">
        <v>5269</v>
      </c>
      <c r="B7357" t="s">
        <v>8188</v>
      </c>
      <c r="C7357" s="1">
        <v>45920</v>
      </c>
    </row>
    <row r="7358" spans="1:3" x14ac:dyDescent="0.25">
      <c r="A7358" t="s">
        <v>5270</v>
      </c>
      <c r="B7358" t="s">
        <v>8188</v>
      </c>
      <c r="C7358" s="1">
        <v>45917</v>
      </c>
    </row>
    <row r="7359" spans="1:3" x14ac:dyDescent="0.25">
      <c r="A7359" t="s">
        <v>4521</v>
      </c>
      <c r="B7359" t="s">
        <v>8188</v>
      </c>
      <c r="C7359" s="1">
        <v>45923</v>
      </c>
    </row>
    <row r="7360" spans="1:3" x14ac:dyDescent="0.25">
      <c r="A7360" t="s">
        <v>4519</v>
      </c>
      <c r="B7360" t="s">
        <v>8188</v>
      </c>
      <c r="C7360" s="1">
        <v>45924</v>
      </c>
    </row>
    <row r="7361" spans="1:3" x14ac:dyDescent="0.25">
      <c r="A7361" t="s">
        <v>8091</v>
      </c>
      <c r="B7361" t="s">
        <v>8188</v>
      </c>
      <c r="C7361" s="1">
        <v>45917</v>
      </c>
    </row>
    <row r="7362" spans="1:3" x14ac:dyDescent="0.25">
      <c r="A7362" t="s">
        <v>4530</v>
      </c>
      <c r="B7362" t="s">
        <v>39</v>
      </c>
      <c r="C7362" s="1"/>
    </row>
    <row r="7363" spans="1:3" x14ac:dyDescent="0.25">
      <c r="A7363" t="s">
        <v>5272</v>
      </c>
      <c r="B7363" t="s">
        <v>8188</v>
      </c>
      <c r="C7363" s="1">
        <v>45919</v>
      </c>
    </row>
    <row r="7364" spans="1:3" x14ac:dyDescent="0.25">
      <c r="A7364" t="s">
        <v>5271</v>
      </c>
      <c r="B7364" t="s">
        <v>8188</v>
      </c>
      <c r="C7364" s="1">
        <v>45918</v>
      </c>
    </row>
    <row r="7365" spans="1:3" x14ac:dyDescent="0.25">
      <c r="A7365" t="s">
        <v>5579</v>
      </c>
      <c r="B7365" t="s">
        <v>8188</v>
      </c>
      <c r="C7365" s="1">
        <v>45916</v>
      </c>
    </row>
    <row r="7366" spans="1:3" x14ac:dyDescent="0.25">
      <c r="A7366" t="s">
        <v>8092</v>
      </c>
      <c r="B7366" t="s">
        <v>39</v>
      </c>
      <c r="C7366" s="1"/>
    </row>
    <row r="7367" spans="1:3" x14ac:dyDescent="0.25">
      <c r="A7367" t="s">
        <v>8093</v>
      </c>
      <c r="B7367" t="s">
        <v>39</v>
      </c>
      <c r="C7367" s="1"/>
    </row>
    <row r="7368" spans="1:3" x14ac:dyDescent="0.25">
      <c r="A7368" t="s">
        <v>5273</v>
      </c>
      <c r="B7368" t="s">
        <v>8188</v>
      </c>
      <c r="C7368" s="1">
        <v>45917</v>
      </c>
    </row>
    <row r="7369" spans="1:3" x14ac:dyDescent="0.25">
      <c r="A7369" t="s">
        <v>5274</v>
      </c>
      <c r="B7369" t="s">
        <v>8188</v>
      </c>
      <c r="C7369" s="1">
        <v>45919</v>
      </c>
    </row>
    <row r="7370" spans="1:3" x14ac:dyDescent="0.25">
      <c r="A7370" t="s">
        <v>5275</v>
      </c>
      <c r="B7370" t="s">
        <v>8188</v>
      </c>
      <c r="C7370" s="1">
        <v>45920</v>
      </c>
    </row>
    <row r="7371" spans="1:3" x14ac:dyDescent="0.25">
      <c r="A7371" t="s">
        <v>8094</v>
      </c>
      <c r="B7371" t="s">
        <v>39</v>
      </c>
      <c r="C7371" s="1"/>
    </row>
    <row r="7372" spans="1:3" x14ac:dyDescent="0.25">
      <c r="A7372" t="s">
        <v>8095</v>
      </c>
      <c r="B7372" t="s">
        <v>8188</v>
      </c>
      <c r="C7372" s="1">
        <v>45918</v>
      </c>
    </row>
    <row r="7373" spans="1:3" x14ac:dyDescent="0.25">
      <c r="A7373" t="s">
        <v>5276</v>
      </c>
      <c r="B7373" t="s">
        <v>8188</v>
      </c>
      <c r="C7373" s="1">
        <v>45919</v>
      </c>
    </row>
    <row r="7374" spans="1:3" x14ac:dyDescent="0.25">
      <c r="A7374" t="s">
        <v>5277</v>
      </c>
      <c r="B7374" t="s">
        <v>8188</v>
      </c>
      <c r="C7374" s="1">
        <v>45925</v>
      </c>
    </row>
    <row r="7375" spans="1:3" x14ac:dyDescent="0.25">
      <c r="A7375" t="s">
        <v>8096</v>
      </c>
      <c r="B7375" t="s">
        <v>8188</v>
      </c>
      <c r="C7375" s="1">
        <v>45924</v>
      </c>
    </row>
    <row r="7376" spans="1:3" x14ac:dyDescent="0.25">
      <c r="A7376" t="s">
        <v>8097</v>
      </c>
      <c r="B7376" t="s">
        <v>8188</v>
      </c>
      <c r="C7376" s="1">
        <v>45929</v>
      </c>
    </row>
    <row r="7377" spans="1:3" x14ac:dyDescent="0.25">
      <c r="A7377" t="s">
        <v>5580</v>
      </c>
      <c r="B7377" t="s">
        <v>8188</v>
      </c>
      <c r="C7377" s="1">
        <v>45918</v>
      </c>
    </row>
    <row r="7378" spans="1:3" x14ac:dyDescent="0.25">
      <c r="A7378" t="s">
        <v>8098</v>
      </c>
      <c r="B7378" t="s">
        <v>8188</v>
      </c>
      <c r="C7378" s="1">
        <v>45929</v>
      </c>
    </row>
    <row r="7379" spans="1:3" x14ac:dyDescent="0.25">
      <c r="A7379" t="s">
        <v>8099</v>
      </c>
      <c r="B7379" t="s">
        <v>8188</v>
      </c>
      <c r="C7379" s="1">
        <v>45925</v>
      </c>
    </row>
    <row r="7380" spans="1:3" x14ac:dyDescent="0.25">
      <c r="A7380" t="s">
        <v>5278</v>
      </c>
      <c r="B7380" t="s">
        <v>8188</v>
      </c>
      <c r="C7380" s="1">
        <v>45918</v>
      </c>
    </row>
    <row r="7381" spans="1:3" x14ac:dyDescent="0.25">
      <c r="A7381" t="s">
        <v>5581</v>
      </c>
      <c r="B7381" t="s">
        <v>8188</v>
      </c>
      <c r="C7381" s="1">
        <v>45918</v>
      </c>
    </row>
    <row r="7382" spans="1:3" x14ac:dyDescent="0.25">
      <c r="A7382" t="s">
        <v>5279</v>
      </c>
      <c r="B7382" t="s">
        <v>8188</v>
      </c>
      <c r="C7382" s="1">
        <v>45919</v>
      </c>
    </row>
    <row r="7383" spans="1:3" x14ac:dyDescent="0.25">
      <c r="A7383" t="s">
        <v>5582</v>
      </c>
      <c r="B7383" t="s">
        <v>8188</v>
      </c>
      <c r="C7383" s="1">
        <v>45927</v>
      </c>
    </row>
    <row r="7384" spans="1:3" x14ac:dyDescent="0.25">
      <c r="A7384" t="s">
        <v>5415</v>
      </c>
      <c r="B7384" t="s">
        <v>8188</v>
      </c>
      <c r="C7384" s="1">
        <v>45920</v>
      </c>
    </row>
    <row r="7385" spans="1:3" x14ac:dyDescent="0.25">
      <c r="A7385" t="s">
        <v>5583</v>
      </c>
      <c r="B7385" t="s">
        <v>8188</v>
      </c>
      <c r="C7385" s="1">
        <v>45919</v>
      </c>
    </row>
    <row r="7386" spans="1:3" x14ac:dyDescent="0.25">
      <c r="A7386" t="s">
        <v>5280</v>
      </c>
      <c r="B7386" t="s">
        <v>39</v>
      </c>
      <c r="C7386" s="1"/>
    </row>
    <row r="7387" spans="1:3" x14ac:dyDescent="0.25">
      <c r="A7387" t="s">
        <v>8100</v>
      </c>
      <c r="B7387" t="s">
        <v>8188</v>
      </c>
      <c r="C7387" s="1">
        <v>45939</v>
      </c>
    </row>
    <row r="7388" spans="1:3" x14ac:dyDescent="0.25">
      <c r="A7388" t="s">
        <v>5281</v>
      </c>
      <c r="B7388" t="s">
        <v>8188</v>
      </c>
      <c r="C7388" s="1">
        <v>45922</v>
      </c>
    </row>
    <row r="7389" spans="1:3" x14ac:dyDescent="0.25">
      <c r="A7389" t="s">
        <v>8101</v>
      </c>
      <c r="B7389" t="s">
        <v>8188</v>
      </c>
      <c r="C7389" s="1">
        <v>45927</v>
      </c>
    </row>
    <row r="7390" spans="1:3" x14ac:dyDescent="0.25">
      <c r="A7390" t="s">
        <v>5584</v>
      </c>
      <c r="B7390" t="s">
        <v>8188</v>
      </c>
      <c r="C7390" s="1">
        <v>45920</v>
      </c>
    </row>
    <row r="7391" spans="1:3" x14ac:dyDescent="0.25">
      <c r="A7391" t="s">
        <v>5585</v>
      </c>
      <c r="B7391" t="s">
        <v>8188</v>
      </c>
      <c r="C7391" s="1">
        <v>45920</v>
      </c>
    </row>
    <row r="7392" spans="1:3" x14ac:dyDescent="0.25">
      <c r="A7392" t="s">
        <v>5282</v>
      </c>
      <c r="B7392" t="s">
        <v>8188</v>
      </c>
      <c r="C7392" s="1">
        <v>45936</v>
      </c>
    </row>
    <row r="7393" spans="1:3" x14ac:dyDescent="0.25">
      <c r="A7393" t="s">
        <v>5283</v>
      </c>
      <c r="B7393" t="s">
        <v>8188</v>
      </c>
      <c r="C7393" s="1">
        <v>45924</v>
      </c>
    </row>
    <row r="7394" spans="1:3" x14ac:dyDescent="0.25">
      <c r="A7394" t="s">
        <v>4592</v>
      </c>
      <c r="B7394" t="s">
        <v>8188</v>
      </c>
      <c r="C7394" s="1">
        <v>45933</v>
      </c>
    </row>
    <row r="7395" spans="1:3" x14ac:dyDescent="0.25">
      <c r="A7395" t="s">
        <v>5284</v>
      </c>
      <c r="B7395" t="s">
        <v>8188</v>
      </c>
      <c r="C7395" s="1">
        <v>45922</v>
      </c>
    </row>
    <row r="7396" spans="1:3" x14ac:dyDescent="0.25">
      <c r="A7396" t="s">
        <v>5285</v>
      </c>
      <c r="B7396" t="s">
        <v>8188</v>
      </c>
      <c r="C7396" s="1">
        <v>45925</v>
      </c>
    </row>
    <row r="7397" spans="1:3" x14ac:dyDescent="0.25">
      <c r="A7397" t="s">
        <v>5288</v>
      </c>
      <c r="B7397" t="s">
        <v>8188</v>
      </c>
      <c r="C7397" s="1">
        <v>45929</v>
      </c>
    </row>
    <row r="7398" spans="1:3" x14ac:dyDescent="0.25">
      <c r="A7398" t="s">
        <v>5287</v>
      </c>
      <c r="B7398" t="s">
        <v>39</v>
      </c>
      <c r="C7398" s="1"/>
    </row>
    <row r="7399" spans="1:3" x14ac:dyDescent="0.25">
      <c r="A7399" t="s">
        <v>5286</v>
      </c>
      <c r="B7399" t="s">
        <v>8188</v>
      </c>
      <c r="C7399" s="1">
        <v>45923</v>
      </c>
    </row>
    <row r="7400" spans="1:3" x14ac:dyDescent="0.25">
      <c r="A7400" t="s">
        <v>5289</v>
      </c>
      <c r="B7400" t="s">
        <v>8188</v>
      </c>
      <c r="C7400" s="1">
        <v>45933</v>
      </c>
    </row>
    <row r="7401" spans="1:3" x14ac:dyDescent="0.25">
      <c r="A7401" t="s">
        <v>5290</v>
      </c>
      <c r="B7401" t="s">
        <v>8188</v>
      </c>
      <c r="C7401" s="1">
        <v>45926</v>
      </c>
    </row>
    <row r="7402" spans="1:3" x14ac:dyDescent="0.25">
      <c r="A7402" t="s">
        <v>4599</v>
      </c>
      <c r="B7402" t="s">
        <v>8188</v>
      </c>
      <c r="C7402" s="1">
        <v>45925</v>
      </c>
    </row>
    <row r="7403" spans="1:3" x14ac:dyDescent="0.25">
      <c r="A7403" t="s">
        <v>4600</v>
      </c>
      <c r="B7403" t="s">
        <v>8188</v>
      </c>
      <c r="C7403" s="1">
        <v>45926</v>
      </c>
    </row>
    <row r="7404" spans="1:3" x14ac:dyDescent="0.25">
      <c r="A7404" t="s">
        <v>5293</v>
      </c>
      <c r="B7404" t="s">
        <v>8188</v>
      </c>
      <c r="C7404" s="1">
        <v>45927</v>
      </c>
    </row>
    <row r="7405" spans="1:3" x14ac:dyDescent="0.25">
      <c r="A7405" t="s">
        <v>5292</v>
      </c>
      <c r="B7405" t="s">
        <v>8188</v>
      </c>
      <c r="C7405" s="1">
        <v>45925</v>
      </c>
    </row>
    <row r="7406" spans="1:3" x14ac:dyDescent="0.25">
      <c r="A7406" t="s">
        <v>5291</v>
      </c>
      <c r="B7406" t="s">
        <v>8188</v>
      </c>
      <c r="C7406" s="1">
        <v>45931</v>
      </c>
    </row>
    <row r="7407" spans="1:3" x14ac:dyDescent="0.25">
      <c r="A7407" t="s">
        <v>5586</v>
      </c>
      <c r="B7407" t="s">
        <v>8188</v>
      </c>
      <c r="C7407" s="1">
        <v>45923</v>
      </c>
    </row>
    <row r="7408" spans="1:3" x14ac:dyDescent="0.25">
      <c r="A7408" t="s">
        <v>5290</v>
      </c>
      <c r="B7408" t="s">
        <v>8188</v>
      </c>
      <c r="C7408" s="1">
        <v>45926</v>
      </c>
    </row>
    <row r="7409" spans="1:3" x14ac:dyDescent="0.25">
      <c r="A7409" t="s">
        <v>5294</v>
      </c>
      <c r="B7409" t="s">
        <v>8188</v>
      </c>
      <c r="C7409" s="1">
        <v>45927</v>
      </c>
    </row>
    <row r="7410" spans="1:3" x14ac:dyDescent="0.25">
      <c r="A7410" t="s">
        <v>5587</v>
      </c>
      <c r="B7410" t="s">
        <v>8188</v>
      </c>
      <c r="C7410" s="1">
        <v>45924</v>
      </c>
    </row>
    <row r="7411" spans="1:3" x14ac:dyDescent="0.25">
      <c r="A7411" t="s">
        <v>8102</v>
      </c>
      <c r="B7411" t="s">
        <v>8188</v>
      </c>
      <c r="C7411" s="1">
        <v>45929</v>
      </c>
    </row>
    <row r="7412" spans="1:3" x14ac:dyDescent="0.25">
      <c r="A7412" t="s">
        <v>8103</v>
      </c>
      <c r="B7412" t="s">
        <v>8188</v>
      </c>
      <c r="C7412" s="1">
        <v>45927</v>
      </c>
    </row>
    <row r="7413" spans="1:3" x14ac:dyDescent="0.25">
      <c r="A7413" t="s">
        <v>8104</v>
      </c>
      <c r="B7413" t="s">
        <v>8188</v>
      </c>
      <c r="C7413" s="1">
        <v>45927</v>
      </c>
    </row>
    <row r="7414" spans="1:3" x14ac:dyDescent="0.25">
      <c r="A7414" t="s">
        <v>4606</v>
      </c>
      <c r="B7414" t="s">
        <v>8188</v>
      </c>
      <c r="C7414" s="1">
        <v>45927</v>
      </c>
    </row>
    <row r="7415" spans="1:3" x14ac:dyDescent="0.25">
      <c r="A7415" t="s">
        <v>5431</v>
      </c>
      <c r="B7415" t="s">
        <v>8188</v>
      </c>
      <c r="C7415" s="1">
        <v>45927</v>
      </c>
    </row>
    <row r="7416" spans="1:3" x14ac:dyDescent="0.25">
      <c r="A7416" t="s">
        <v>8105</v>
      </c>
      <c r="B7416" t="s">
        <v>8188</v>
      </c>
      <c r="C7416" s="1">
        <v>45933</v>
      </c>
    </row>
    <row r="7417" spans="1:3" x14ac:dyDescent="0.25">
      <c r="A7417" t="s">
        <v>8106</v>
      </c>
      <c r="B7417" t="s">
        <v>8188</v>
      </c>
      <c r="C7417" s="1">
        <v>45929</v>
      </c>
    </row>
    <row r="7418" spans="1:3" x14ac:dyDescent="0.25">
      <c r="A7418" t="s">
        <v>5295</v>
      </c>
      <c r="B7418" t="s">
        <v>8188</v>
      </c>
      <c r="C7418" s="1">
        <v>45929</v>
      </c>
    </row>
    <row r="7419" spans="1:3" x14ac:dyDescent="0.25">
      <c r="A7419" t="s">
        <v>8107</v>
      </c>
      <c r="B7419" t="s">
        <v>8188</v>
      </c>
      <c r="C7419" s="1">
        <v>45930</v>
      </c>
    </row>
    <row r="7420" spans="1:3" x14ac:dyDescent="0.25">
      <c r="A7420" t="s">
        <v>5296</v>
      </c>
      <c r="B7420" t="s">
        <v>8188</v>
      </c>
      <c r="C7420" s="1">
        <v>45964</v>
      </c>
    </row>
    <row r="7421" spans="1:3" x14ac:dyDescent="0.25">
      <c r="A7421" t="s">
        <v>5297</v>
      </c>
      <c r="B7421" t="s">
        <v>8188</v>
      </c>
      <c r="C7421" s="1">
        <v>45943</v>
      </c>
    </row>
    <row r="7422" spans="1:3" x14ac:dyDescent="0.25">
      <c r="A7422" t="s">
        <v>8108</v>
      </c>
      <c r="B7422" t="s">
        <v>8188</v>
      </c>
      <c r="C7422" s="1">
        <v>45929</v>
      </c>
    </row>
    <row r="7423" spans="1:3" x14ac:dyDescent="0.25">
      <c r="A7423" t="s">
        <v>8109</v>
      </c>
      <c r="B7423" t="s">
        <v>8188</v>
      </c>
      <c r="C7423" s="1">
        <v>45934</v>
      </c>
    </row>
    <row r="7424" spans="1:3" x14ac:dyDescent="0.25">
      <c r="A7424" t="s">
        <v>8110</v>
      </c>
      <c r="B7424" t="s">
        <v>8188</v>
      </c>
      <c r="C7424" s="1">
        <v>45934</v>
      </c>
    </row>
    <row r="7425" spans="1:3" x14ac:dyDescent="0.25">
      <c r="A7425" t="s">
        <v>3192</v>
      </c>
      <c r="B7425" t="s">
        <v>8188</v>
      </c>
      <c r="C7425" s="1">
        <v>45929</v>
      </c>
    </row>
    <row r="7426" spans="1:3" x14ac:dyDescent="0.25">
      <c r="A7426" t="s">
        <v>5298</v>
      </c>
      <c r="B7426" t="s">
        <v>8188</v>
      </c>
      <c r="C7426" s="1">
        <v>45933</v>
      </c>
    </row>
    <row r="7427" spans="1:3" x14ac:dyDescent="0.25">
      <c r="A7427" t="s">
        <v>5588</v>
      </c>
      <c r="B7427" t="s">
        <v>8188</v>
      </c>
      <c r="C7427" s="1">
        <v>45926</v>
      </c>
    </row>
    <row r="7428" spans="1:3" x14ac:dyDescent="0.25">
      <c r="A7428" t="s">
        <v>4623</v>
      </c>
      <c r="B7428" t="s">
        <v>8188</v>
      </c>
      <c r="C7428" s="1">
        <v>45933</v>
      </c>
    </row>
    <row r="7429" spans="1:3" x14ac:dyDescent="0.25">
      <c r="A7429" t="s">
        <v>5589</v>
      </c>
      <c r="B7429" t="s">
        <v>8188</v>
      </c>
      <c r="C7429" s="1">
        <v>45930</v>
      </c>
    </row>
    <row r="7430" spans="1:3" x14ac:dyDescent="0.25">
      <c r="A7430" t="s">
        <v>8111</v>
      </c>
      <c r="B7430" t="s">
        <v>8188</v>
      </c>
      <c r="C7430" s="1">
        <v>45929</v>
      </c>
    </row>
    <row r="7431" spans="1:3" x14ac:dyDescent="0.25">
      <c r="A7431" t="s">
        <v>5299</v>
      </c>
      <c r="B7431" t="s">
        <v>8188</v>
      </c>
      <c r="C7431" s="1">
        <v>45944</v>
      </c>
    </row>
    <row r="7432" spans="1:3" x14ac:dyDescent="0.25">
      <c r="A7432" t="s">
        <v>5299</v>
      </c>
      <c r="B7432" t="s">
        <v>8188</v>
      </c>
      <c r="C7432" s="1">
        <v>45944</v>
      </c>
    </row>
    <row r="7433" spans="1:3" x14ac:dyDescent="0.25">
      <c r="A7433" t="s">
        <v>8112</v>
      </c>
      <c r="B7433" t="s">
        <v>8188</v>
      </c>
      <c r="C7433" s="1">
        <v>45936</v>
      </c>
    </row>
    <row r="7434" spans="1:3" x14ac:dyDescent="0.25">
      <c r="A7434" t="s">
        <v>4342</v>
      </c>
      <c r="B7434" t="s">
        <v>8188</v>
      </c>
      <c r="C7434" s="1">
        <v>45929</v>
      </c>
    </row>
    <row r="7435" spans="1:3" x14ac:dyDescent="0.25">
      <c r="A7435" t="s">
        <v>8113</v>
      </c>
      <c r="B7435" t="s">
        <v>8188</v>
      </c>
      <c r="C7435" s="1">
        <v>45936</v>
      </c>
    </row>
    <row r="7436" spans="1:3" x14ac:dyDescent="0.25">
      <c r="A7436" t="s">
        <v>3127</v>
      </c>
      <c r="B7436" t="s">
        <v>8188</v>
      </c>
      <c r="C7436" s="1">
        <v>45934</v>
      </c>
    </row>
    <row r="7437" spans="1:3" x14ac:dyDescent="0.25">
      <c r="A7437" t="s">
        <v>5261</v>
      </c>
      <c r="B7437" t="s">
        <v>8188</v>
      </c>
      <c r="C7437" s="1">
        <v>45933</v>
      </c>
    </row>
    <row r="7438" spans="1:3" x14ac:dyDescent="0.25">
      <c r="A7438" t="s">
        <v>5300</v>
      </c>
      <c r="B7438" t="s">
        <v>8188</v>
      </c>
      <c r="C7438" s="1">
        <v>45940</v>
      </c>
    </row>
    <row r="7439" spans="1:3" x14ac:dyDescent="0.25">
      <c r="A7439" t="s">
        <v>4640</v>
      </c>
      <c r="B7439" t="s">
        <v>8188</v>
      </c>
      <c r="C7439" s="1">
        <v>45947</v>
      </c>
    </row>
    <row r="7440" spans="1:3" x14ac:dyDescent="0.25">
      <c r="A7440" t="s">
        <v>8114</v>
      </c>
      <c r="B7440" t="s">
        <v>8188</v>
      </c>
      <c r="C7440" s="1">
        <v>45947</v>
      </c>
    </row>
    <row r="7441" spans="1:3" x14ac:dyDescent="0.25">
      <c r="A7441" t="s">
        <v>5590</v>
      </c>
      <c r="B7441" t="s">
        <v>8188</v>
      </c>
      <c r="C7441" s="1">
        <v>45930</v>
      </c>
    </row>
    <row r="7442" spans="1:3" x14ac:dyDescent="0.25">
      <c r="A7442" t="s">
        <v>8115</v>
      </c>
      <c r="B7442" t="s">
        <v>8188</v>
      </c>
      <c r="C7442" s="1">
        <v>45946</v>
      </c>
    </row>
    <row r="7443" spans="1:3" x14ac:dyDescent="0.25">
      <c r="A7443" t="s">
        <v>5301</v>
      </c>
      <c r="B7443" t="s">
        <v>8188</v>
      </c>
      <c r="C7443" s="1">
        <v>45943</v>
      </c>
    </row>
    <row r="7444" spans="1:3" x14ac:dyDescent="0.25">
      <c r="A7444" t="s">
        <v>5302</v>
      </c>
      <c r="B7444" t="s">
        <v>8188</v>
      </c>
      <c r="C7444" s="1">
        <v>45941</v>
      </c>
    </row>
    <row r="7445" spans="1:3" x14ac:dyDescent="0.25">
      <c r="A7445" t="s">
        <v>8116</v>
      </c>
      <c r="B7445" t="s">
        <v>8188</v>
      </c>
      <c r="C7445" s="1">
        <v>45948</v>
      </c>
    </row>
    <row r="7446" spans="1:3" x14ac:dyDescent="0.25">
      <c r="A7446" t="s">
        <v>8117</v>
      </c>
      <c r="B7446" t="s">
        <v>8188</v>
      </c>
      <c r="C7446" s="1">
        <v>45945</v>
      </c>
    </row>
    <row r="7447" spans="1:3" x14ac:dyDescent="0.25">
      <c r="A7447" t="s">
        <v>8118</v>
      </c>
      <c r="B7447" t="s">
        <v>8188</v>
      </c>
      <c r="C7447" s="1">
        <v>45935</v>
      </c>
    </row>
    <row r="7448" spans="1:3" x14ac:dyDescent="0.25">
      <c r="A7448" t="s">
        <v>5591</v>
      </c>
      <c r="B7448" t="s">
        <v>8188</v>
      </c>
      <c r="C7448" s="1">
        <v>45931</v>
      </c>
    </row>
    <row r="7449" spans="1:3" x14ac:dyDescent="0.25">
      <c r="A7449" t="s">
        <v>5303</v>
      </c>
      <c r="B7449" t="s">
        <v>8188</v>
      </c>
      <c r="C7449" s="1">
        <v>45933</v>
      </c>
    </row>
    <row r="7450" spans="1:3" x14ac:dyDescent="0.25">
      <c r="A7450" t="s">
        <v>4637</v>
      </c>
      <c r="B7450" t="s">
        <v>8188</v>
      </c>
      <c r="C7450" s="1">
        <v>45934</v>
      </c>
    </row>
    <row r="7451" spans="1:3" x14ac:dyDescent="0.25">
      <c r="A7451" t="s">
        <v>4677</v>
      </c>
      <c r="B7451" t="s">
        <v>8188</v>
      </c>
      <c r="C7451" s="1">
        <v>45936</v>
      </c>
    </row>
    <row r="7452" spans="1:3" x14ac:dyDescent="0.25">
      <c r="A7452" t="s">
        <v>5304</v>
      </c>
      <c r="B7452" t="s">
        <v>8188</v>
      </c>
      <c r="C7452" s="1">
        <v>45936</v>
      </c>
    </row>
    <row r="7453" spans="1:3" x14ac:dyDescent="0.25">
      <c r="A7453" t="s">
        <v>5592</v>
      </c>
      <c r="B7453" t="s">
        <v>8188</v>
      </c>
      <c r="C7453" s="1">
        <v>45933</v>
      </c>
    </row>
    <row r="7454" spans="1:3" x14ac:dyDescent="0.25">
      <c r="A7454" t="s">
        <v>8119</v>
      </c>
      <c r="B7454" t="s">
        <v>8188</v>
      </c>
      <c r="C7454" s="1">
        <v>45939</v>
      </c>
    </row>
    <row r="7455" spans="1:3" x14ac:dyDescent="0.25">
      <c r="A7455" t="s">
        <v>4694</v>
      </c>
      <c r="B7455" t="s">
        <v>8188</v>
      </c>
      <c r="C7455" s="1">
        <v>45941</v>
      </c>
    </row>
    <row r="7456" spans="1:3" x14ac:dyDescent="0.25">
      <c r="A7456" t="s">
        <v>8120</v>
      </c>
      <c r="B7456" t="s">
        <v>39</v>
      </c>
      <c r="C7456" s="1"/>
    </row>
    <row r="7457" spans="1:3" x14ac:dyDescent="0.25">
      <c r="A7457" t="s">
        <v>5305</v>
      </c>
      <c r="B7457" t="s">
        <v>8188</v>
      </c>
      <c r="C7457" s="1">
        <v>45938</v>
      </c>
    </row>
    <row r="7458" spans="1:3" x14ac:dyDescent="0.25">
      <c r="A7458" t="s">
        <v>4708</v>
      </c>
      <c r="B7458" t="s">
        <v>8188</v>
      </c>
      <c r="C7458" s="1">
        <v>45938</v>
      </c>
    </row>
    <row r="7459" spans="1:3" x14ac:dyDescent="0.25">
      <c r="A7459" t="s">
        <v>5306</v>
      </c>
      <c r="B7459" t="s">
        <v>8188</v>
      </c>
      <c r="C7459" s="1">
        <v>45936</v>
      </c>
    </row>
    <row r="7460" spans="1:3" x14ac:dyDescent="0.25">
      <c r="A7460" t="s">
        <v>5307</v>
      </c>
      <c r="B7460" t="s">
        <v>8188</v>
      </c>
      <c r="C7460" s="1">
        <v>45937</v>
      </c>
    </row>
    <row r="7461" spans="1:3" x14ac:dyDescent="0.25">
      <c r="A7461" t="s">
        <v>8121</v>
      </c>
      <c r="B7461" t="s">
        <v>8188</v>
      </c>
      <c r="C7461" s="1">
        <v>45944</v>
      </c>
    </row>
    <row r="7462" spans="1:3" x14ac:dyDescent="0.25">
      <c r="A7462" t="s">
        <v>5593</v>
      </c>
      <c r="B7462" t="s">
        <v>8188</v>
      </c>
      <c r="C7462" s="1">
        <v>45936</v>
      </c>
    </row>
    <row r="7463" spans="1:3" x14ac:dyDescent="0.25">
      <c r="A7463" t="s">
        <v>5416</v>
      </c>
      <c r="B7463" t="s">
        <v>8188</v>
      </c>
      <c r="C7463" s="1">
        <v>45934</v>
      </c>
    </row>
    <row r="7464" spans="1:3" x14ac:dyDescent="0.25">
      <c r="A7464" t="s">
        <v>5308</v>
      </c>
      <c r="B7464" t="s">
        <v>8188</v>
      </c>
      <c r="C7464" s="1">
        <v>45939</v>
      </c>
    </row>
    <row r="7465" spans="1:3" x14ac:dyDescent="0.25">
      <c r="A7465" t="s">
        <v>5309</v>
      </c>
      <c r="B7465" t="s">
        <v>8188</v>
      </c>
      <c r="C7465" s="1">
        <v>45944</v>
      </c>
    </row>
    <row r="7466" spans="1:3" x14ac:dyDescent="0.25">
      <c r="A7466" t="s">
        <v>5594</v>
      </c>
      <c r="B7466" t="s">
        <v>8188</v>
      </c>
      <c r="C7466" s="1">
        <v>45937</v>
      </c>
    </row>
    <row r="7467" spans="1:3" x14ac:dyDescent="0.25">
      <c r="A7467" t="s">
        <v>8122</v>
      </c>
      <c r="B7467" t="s">
        <v>8188</v>
      </c>
      <c r="C7467" s="1">
        <v>45945</v>
      </c>
    </row>
    <row r="7468" spans="1:3" x14ac:dyDescent="0.25">
      <c r="A7468" t="s">
        <v>5417</v>
      </c>
      <c r="B7468" t="s">
        <v>8188</v>
      </c>
      <c r="C7468" s="1">
        <v>45938</v>
      </c>
    </row>
    <row r="7469" spans="1:3" x14ac:dyDescent="0.25">
      <c r="A7469" t="s">
        <v>5310</v>
      </c>
      <c r="B7469" t="s">
        <v>8188</v>
      </c>
      <c r="C7469" s="1">
        <v>45941</v>
      </c>
    </row>
    <row r="7470" spans="1:3" x14ac:dyDescent="0.25">
      <c r="A7470" t="s">
        <v>4730</v>
      </c>
      <c r="B7470" t="s">
        <v>8188</v>
      </c>
      <c r="C7470" s="1">
        <v>45939</v>
      </c>
    </row>
    <row r="7471" spans="1:3" x14ac:dyDescent="0.25">
      <c r="A7471" t="s">
        <v>4732</v>
      </c>
      <c r="B7471" t="s">
        <v>8188</v>
      </c>
      <c r="C7471" s="1">
        <v>45938</v>
      </c>
    </row>
    <row r="7472" spans="1:3" x14ac:dyDescent="0.25">
      <c r="A7472" t="s">
        <v>4737</v>
      </c>
      <c r="B7472" t="s">
        <v>8188</v>
      </c>
      <c r="C7472" s="1">
        <v>45944</v>
      </c>
    </row>
    <row r="7473" spans="1:3" x14ac:dyDescent="0.25">
      <c r="A7473" t="s">
        <v>5311</v>
      </c>
      <c r="B7473" t="s">
        <v>8188</v>
      </c>
      <c r="C7473" s="1">
        <v>45941</v>
      </c>
    </row>
    <row r="7474" spans="1:3" x14ac:dyDescent="0.25">
      <c r="A7474" t="s">
        <v>5312</v>
      </c>
      <c r="B7474" t="s">
        <v>8188</v>
      </c>
      <c r="C7474" s="1">
        <v>45943</v>
      </c>
    </row>
    <row r="7475" spans="1:3" x14ac:dyDescent="0.25">
      <c r="A7475" t="s">
        <v>5313</v>
      </c>
      <c r="B7475" t="s">
        <v>8188</v>
      </c>
      <c r="C7475" s="1">
        <v>45941</v>
      </c>
    </row>
    <row r="7476" spans="1:3" x14ac:dyDescent="0.25">
      <c r="A7476" t="s">
        <v>8123</v>
      </c>
      <c r="B7476" t="s">
        <v>39</v>
      </c>
      <c r="C7476" s="1"/>
    </row>
    <row r="7477" spans="1:3" x14ac:dyDescent="0.25">
      <c r="A7477" t="s">
        <v>5595</v>
      </c>
      <c r="B7477" t="s">
        <v>8188</v>
      </c>
      <c r="C7477" s="1">
        <v>45939</v>
      </c>
    </row>
    <row r="7478" spans="1:3" x14ac:dyDescent="0.25">
      <c r="A7478" t="s">
        <v>4749</v>
      </c>
      <c r="B7478" t="s">
        <v>8188</v>
      </c>
      <c r="C7478" s="1">
        <v>45986</v>
      </c>
    </row>
    <row r="7479" spans="1:3" x14ac:dyDescent="0.25">
      <c r="A7479" t="s">
        <v>4758</v>
      </c>
      <c r="B7479" t="s">
        <v>8188</v>
      </c>
      <c r="C7479" s="1">
        <v>45959</v>
      </c>
    </row>
    <row r="7480" spans="1:3" x14ac:dyDescent="0.25">
      <c r="A7480" t="s">
        <v>8124</v>
      </c>
      <c r="B7480" t="s">
        <v>8188</v>
      </c>
      <c r="C7480" s="1">
        <v>45940</v>
      </c>
    </row>
    <row r="7481" spans="1:3" x14ac:dyDescent="0.25">
      <c r="A7481" t="s">
        <v>3076</v>
      </c>
      <c r="B7481" t="s">
        <v>8188</v>
      </c>
      <c r="C7481" s="1">
        <v>45954</v>
      </c>
    </row>
    <row r="7482" spans="1:3" x14ac:dyDescent="0.25">
      <c r="A7482" t="s">
        <v>5314</v>
      </c>
      <c r="B7482" t="s">
        <v>8188</v>
      </c>
      <c r="C7482" s="1">
        <v>45941</v>
      </c>
    </row>
    <row r="7483" spans="1:3" x14ac:dyDescent="0.25">
      <c r="A7483" t="s">
        <v>3197</v>
      </c>
      <c r="B7483" t="s">
        <v>8188</v>
      </c>
      <c r="C7483" s="1">
        <v>45945</v>
      </c>
    </row>
    <row r="7484" spans="1:3" x14ac:dyDescent="0.25">
      <c r="A7484" t="s">
        <v>4351</v>
      </c>
      <c r="B7484" t="s">
        <v>8188</v>
      </c>
      <c r="C7484" s="1">
        <v>45939</v>
      </c>
    </row>
    <row r="7485" spans="1:3" x14ac:dyDescent="0.25">
      <c r="A7485" t="s">
        <v>5315</v>
      </c>
      <c r="B7485" t="s">
        <v>8188</v>
      </c>
      <c r="C7485" s="1">
        <v>45941</v>
      </c>
    </row>
    <row r="7486" spans="1:3" x14ac:dyDescent="0.25">
      <c r="A7486" t="s">
        <v>5316</v>
      </c>
      <c r="B7486" t="s">
        <v>8188</v>
      </c>
      <c r="C7486" s="1">
        <v>45944</v>
      </c>
    </row>
    <row r="7487" spans="1:3" x14ac:dyDescent="0.25">
      <c r="A7487" t="s">
        <v>4775</v>
      </c>
      <c r="B7487" t="s">
        <v>8188</v>
      </c>
      <c r="C7487" s="1">
        <v>45952</v>
      </c>
    </row>
    <row r="7488" spans="1:3" x14ac:dyDescent="0.25">
      <c r="A7488" t="s">
        <v>5317</v>
      </c>
      <c r="B7488" t="s">
        <v>39</v>
      </c>
      <c r="C7488" s="1"/>
    </row>
    <row r="7489" spans="1:3" x14ac:dyDescent="0.25">
      <c r="A7489" t="s">
        <v>3200</v>
      </c>
      <c r="B7489" t="s">
        <v>8188</v>
      </c>
      <c r="C7489" s="1">
        <v>45946</v>
      </c>
    </row>
    <row r="7490" spans="1:3" x14ac:dyDescent="0.25">
      <c r="A7490" t="s">
        <v>5318</v>
      </c>
      <c r="B7490" t="s">
        <v>8188</v>
      </c>
      <c r="C7490" s="1">
        <v>45944</v>
      </c>
    </row>
    <row r="7491" spans="1:3" x14ac:dyDescent="0.25">
      <c r="A7491" t="s">
        <v>5318</v>
      </c>
      <c r="B7491" t="s">
        <v>8188</v>
      </c>
      <c r="C7491" s="1">
        <v>45947</v>
      </c>
    </row>
    <row r="7492" spans="1:3" x14ac:dyDescent="0.25">
      <c r="A7492" t="s">
        <v>5319</v>
      </c>
      <c r="B7492" t="s">
        <v>8188</v>
      </c>
      <c r="C7492" s="1">
        <v>45952</v>
      </c>
    </row>
    <row r="7493" spans="1:3" x14ac:dyDescent="0.25">
      <c r="A7493" t="s">
        <v>5597</v>
      </c>
      <c r="B7493" t="s">
        <v>8188</v>
      </c>
      <c r="C7493" s="1">
        <v>45943</v>
      </c>
    </row>
    <row r="7494" spans="1:3" x14ac:dyDescent="0.25">
      <c r="A7494" t="s">
        <v>5596</v>
      </c>
      <c r="B7494" t="s">
        <v>8188</v>
      </c>
      <c r="C7494" s="1">
        <v>45943</v>
      </c>
    </row>
    <row r="7495" spans="1:3" x14ac:dyDescent="0.25">
      <c r="A7495" t="s">
        <v>4794</v>
      </c>
      <c r="B7495" t="s">
        <v>8188</v>
      </c>
      <c r="C7495" s="1">
        <v>45954</v>
      </c>
    </row>
    <row r="7496" spans="1:3" x14ac:dyDescent="0.25">
      <c r="A7496" t="s">
        <v>8125</v>
      </c>
      <c r="B7496" t="s">
        <v>8188</v>
      </c>
      <c r="C7496" s="1">
        <v>45952</v>
      </c>
    </row>
    <row r="7497" spans="1:3" x14ac:dyDescent="0.25">
      <c r="A7497" t="s">
        <v>8126</v>
      </c>
      <c r="B7497" t="s">
        <v>8188</v>
      </c>
      <c r="C7497" s="1">
        <v>45988</v>
      </c>
    </row>
    <row r="7498" spans="1:3" x14ac:dyDescent="0.25">
      <c r="A7498" t="s">
        <v>5320</v>
      </c>
      <c r="B7498" t="s">
        <v>39</v>
      </c>
      <c r="C7498" s="1"/>
    </row>
    <row r="7499" spans="1:3" x14ac:dyDescent="0.25">
      <c r="A7499" t="s">
        <v>5324</v>
      </c>
      <c r="B7499" t="s">
        <v>8188</v>
      </c>
      <c r="C7499" s="1">
        <v>45946</v>
      </c>
    </row>
    <row r="7500" spans="1:3" x14ac:dyDescent="0.25">
      <c r="A7500" t="s">
        <v>5323</v>
      </c>
      <c r="B7500" t="s">
        <v>8188</v>
      </c>
      <c r="C7500" s="1">
        <v>45946</v>
      </c>
    </row>
    <row r="7501" spans="1:3" x14ac:dyDescent="0.25">
      <c r="A7501" t="s">
        <v>5322</v>
      </c>
      <c r="B7501" t="s">
        <v>8188</v>
      </c>
      <c r="C7501" s="1">
        <v>45947</v>
      </c>
    </row>
    <row r="7502" spans="1:3" x14ac:dyDescent="0.25">
      <c r="A7502" t="s">
        <v>5321</v>
      </c>
      <c r="B7502" t="s">
        <v>8188</v>
      </c>
      <c r="C7502" s="1">
        <v>45950</v>
      </c>
    </row>
    <row r="7503" spans="1:3" x14ac:dyDescent="0.25">
      <c r="A7503" t="s">
        <v>5326</v>
      </c>
      <c r="B7503" t="s">
        <v>39</v>
      </c>
      <c r="C7503" s="1"/>
    </row>
    <row r="7504" spans="1:3" x14ac:dyDescent="0.25">
      <c r="A7504" t="s">
        <v>5325</v>
      </c>
      <c r="B7504" t="s">
        <v>8188</v>
      </c>
      <c r="C7504" s="1">
        <v>45946</v>
      </c>
    </row>
    <row r="7505" spans="1:3" x14ac:dyDescent="0.25">
      <c r="A7505" t="s">
        <v>4808</v>
      </c>
      <c r="B7505" t="s">
        <v>8188</v>
      </c>
      <c r="C7505" s="1">
        <v>45964</v>
      </c>
    </row>
    <row r="7506" spans="1:3" x14ac:dyDescent="0.25">
      <c r="A7506" t="s">
        <v>5327</v>
      </c>
      <c r="B7506" t="s">
        <v>8188</v>
      </c>
      <c r="C7506" s="1">
        <v>45968</v>
      </c>
    </row>
    <row r="7507" spans="1:3" x14ac:dyDescent="0.25">
      <c r="A7507" t="s">
        <v>5598</v>
      </c>
      <c r="B7507" t="s">
        <v>8188</v>
      </c>
      <c r="C7507" s="1">
        <v>45946</v>
      </c>
    </row>
    <row r="7508" spans="1:3" x14ac:dyDescent="0.25">
      <c r="A7508" t="s">
        <v>5329</v>
      </c>
      <c r="B7508" t="s">
        <v>8188</v>
      </c>
      <c r="C7508" s="1">
        <v>45947</v>
      </c>
    </row>
    <row r="7509" spans="1:3" x14ac:dyDescent="0.25">
      <c r="A7509" t="s">
        <v>5328</v>
      </c>
      <c r="B7509" t="s">
        <v>8188</v>
      </c>
      <c r="C7509" s="1">
        <v>45954</v>
      </c>
    </row>
    <row r="7510" spans="1:3" x14ac:dyDescent="0.25">
      <c r="A7510" t="s">
        <v>5330</v>
      </c>
      <c r="B7510" t="s">
        <v>8188</v>
      </c>
      <c r="C7510" s="1">
        <v>45946</v>
      </c>
    </row>
    <row r="7511" spans="1:3" x14ac:dyDescent="0.25">
      <c r="A7511" t="s">
        <v>3206</v>
      </c>
      <c r="B7511" t="s">
        <v>8188</v>
      </c>
      <c r="C7511" s="1">
        <v>45948</v>
      </c>
    </row>
    <row r="7512" spans="1:3" x14ac:dyDescent="0.25">
      <c r="A7512" t="s">
        <v>5331</v>
      </c>
      <c r="B7512" t="s">
        <v>8188</v>
      </c>
      <c r="C7512" s="1">
        <v>45950</v>
      </c>
    </row>
    <row r="7513" spans="1:3" x14ac:dyDescent="0.25">
      <c r="A7513" t="s">
        <v>5331</v>
      </c>
      <c r="B7513" t="s">
        <v>8188</v>
      </c>
      <c r="C7513" s="1">
        <v>45948</v>
      </c>
    </row>
    <row r="7514" spans="1:3" x14ac:dyDescent="0.25">
      <c r="A7514" t="s">
        <v>5330</v>
      </c>
      <c r="B7514" t="s">
        <v>8188</v>
      </c>
      <c r="C7514" s="1">
        <v>45946</v>
      </c>
    </row>
    <row r="7515" spans="1:3" x14ac:dyDescent="0.25">
      <c r="A7515" t="s">
        <v>4832</v>
      </c>
      <c r="B7515" t="s">
        <v>8188</v>
      </c>
      <c r="C7515" s="1">
        <v>45980</v>
      </c>
    </row>
    <row r="7516" spans="1:3" x14ac:dyDescent="0.25">
      <c r="A7516" t="s">
        <v>8122</v>
      </c>
      <c r="B7516" t="s">
        <v>39</v>
      </c>
      <c r="C7516" s="1"/>
    </row>
    <row r="7517" spans="1:3" x14ac:dyDescent="0.25">
      <c r="A7517" t="s">
        <v>5332</v>
      </c>
      <c r="B7517" t="s">
        <v>8188</v>
      </c>
      <c r="C7517" s="1">
        <v>45957</v>
      </c>
    </row>
    <row r="7518" spans="1:3" x14ac:dyDescent="0.25">
      <c r="A7518" t="s">
        <v>8127</v>
      </c>
      <c r="B7518" t="s">
        <v>39</v>
      </c>
      <c r="C7518" s="1"/>
    </row>
    <row r="7519" spans="1:3" x14ac:dyDescent="0.25">
      <c r="A7519" t="s">
        <v>3208</v>
      </c>
      <c r="B7519" t="s">
        <v>8188</v>
      </c>
      <c r="C7519" s="1">
        <v>45947</v>
      </c>
    </row>
    <row r="7520" spans="1:3" x14ac:dyDescent="0.25">
      <c r="A7520" t="s">
        <v>5599</v>
      </c>
      <c r="B7520" t="s">
        <v>8188</v>
      </c>
      <c r="C7520" s="1">
        <v>45947</v>
      </c>
    </row>
    <row r="7521" spans="1:3" x14ac:dyDescent="0.25">
      <c r="A7521" t="s">
        <v>4854</v>
      </c>
      <c r="B7521" t="s">
        <v>39</v>
      </c>
      <c r="C7521" s="1"/>
    </row>
    <row r="7522" spans="1:3" x14ac:dyDescent="0.25">
      <c r="A7522" t="s">
        <v>5600</v>
      </c>
      <c r="B7522" t="s">
        <v>8188</v>
      </c>
      <c r="C7522" s="1">
        <v>45950</v>
      </c>
    </row>
    <row r="7523" spans="1:3" x14ac:dyDescent="0.25">
      <c r="A7523" t="s">
        <v>5333</v>
      </c>
      <c r="B7523" t="s">
        <v>8188</v>
      </c>
      <c r="C7523" s="1">
        <v>45959</v>
      </c>
    </row>
    <row r="7524" spans="1:3" x14ac:dyDescent="0.25">
      <c r="A7524" t="s">
        <v>8128</v>
      </c>
      <c r="B7524" t="s">
        <v>8188</v>
      </c>
      <c r="C7524" s="1">
        <v>45976</v>
      </c>
    </row>
    <row r="7525" spans="1:3" x14ac:dyDescent="0.25">
      <c r="A7525" t="s">
        <v>5334</v>
      </c>
      <c r="B7525" t="s">
        <v>8188</v>
      </c>
      <c r="C7525" s="1">
        <v>45961</v>
      </c>
    </row>
    <row r="7526" spans="1:3" x14ac:dyDescent="0.25">
      <c r="A7526" t="s">
        <v>4867</v>
      </c>
      <c r="B7526" t="s">
        <v>8188</v>
      </c>
      <c r="C7526" s="1">
        <v>45959</v>
      </c>
    </row>
    <row r="7527" spans="1:3" x14ac:dyDescent="0.25">
      <c r="A7527" t="s">
        <v>5335</v>
      </c>
      <c r="B7527" t="s">
        <v>8188</v>
      </c>
      <c r="C7527" s="1">
        <v>45960</v>
      </c>
    </row>
    <row r="7528" spans="1:3" x14ac:dyDescent="0.25">
      <c r="A7528" t="s">
        <v>2892</v>
      </c>
      <c r="B7528" t="s">
        <v>8188</v>
      </c>
      <c r="C7528" s="1">
        <v>45953</v>
      </c>
    </row>
    <row r="7529" spans="1:3" x14ac:dyDescent="0.25">
      <c r="A7529" t="s">
        <v>4892</v>
      </c>
      <c r="B7529" t="s">
        <v>8188</v>
      </c>
      <c r="C7529" s="1">
        <v>45961</v>
      </c>
    </row>
    <row r="7530" spans="1:3" x14ac:dyDescent="0.25">
      <c r="A7530" t="s">
        <v>5336</v>
      </c>
      <c r="B7530" t="s">
        <v>8188</v>
      </c>
      <c r="C7530" s="1">
        <v>45954</v>
      </c>
    </row>
    <row r="7531" spans="1:3" x14ac:dyDescent="0.25">
      <c r="A7531" t="s">
        <v>8129</v>
      </c>
      <c r="B7531" t="s">
        <v>39</v>
      </c>
      <c r="C7531" s="1"/>
    </row>
    <row r="7532" spans="1:3" x14ac:dyDescent="0.25">
      <c r="A7532" t="s">
        <v>8130</v>
      </c>
      <c r="B7532" t="s">
        <v>8188</v>
      </c>
      <c r="C7532" s="1">
        <v>45954</v>
      </c>
    </row>
    <row r="7533" spans="1:3" x14ac:dyDescent="0.25">
      <c r="A7533" t="s">
        <v>8131</v>
      </c>
      <c r="B7533" t="s">
        <v>8188</v>
      </c>
      <c r="C7533" s="1">
        <v>45954</v>
      </c>
    </row>
    <row r="7534" spans="1:3" x14ac:dyDescent="0.25">
      <c r="A7534" t="s">
        <v>8132</v>
      </c>
      <c r="B7534" t="s">
        <v>8188</v>
      </c>
      <c r="C7534" s="1">
        <v>45954</v>
      </c>
    </row>
    <row r="7535" spans="1:3" x14ac:dyDescent="0.25">
      <c r="A7535" t="s">
        <v>8133</v>
      </c>
      <c r="B7535" t="s">
        <v>8188</v>
      </c>
      <c r="C7535" s="1">
        <v>45954</v>
      </c>
    </row>
    <row r="7536" spans="1:3" x14ac:dyDescent="0.25">
      <c r="A7536" t="s">
        <v>8134</v>
      </c>
      <c r="B7536" t="s">
        <v>8188</v>
      </c>
      <c r="C7536" s="1">
        <v>45957</v>
      </c>
    </row>
    <row r="7537" spans="1:3" x14ac:dyDescent="0.25">
      <c r="A7537" t="s">
        <v>5337</v>
      </c>
      <c r="B7537" t="s">
        <v>8188</v>
      </c>
      <c r="C7537" s="1">
        <v>45961</v>
      </c>
    </row>
    <row r="7538" spans="1:3" x14ac:dyDescent="0.25">
      <c r="A7538" t="s">
        <v>5338</v>
      </c>
      <c r="B7538" t="s">
        <v>39</v>
      </c>
      <c r="C7538" s="1"/>
    </row>
    <row r="7539" spans="1:3" x14ac:dyDescent="0.25">
      <c r="A7539" t="s">
        <v>5339</v>
      </c>
      <c r="B7539" t="s">
        <v>8188</v>
      </c>
      <c r="C7539" s="1">
        <v>45955</v>
      </c>
    </row>
    <row r="7540" spans="1:3" x14ac:dyDescent="0.25">
      <c r="A7540" t="s">
        <v>8135</v>
      </c>
      <c r="B7540" t="s">
        <v>8188</v>
      </c>
      <c r="C7540" s="1">
        <v>45959</v>
      </c>
    </row>
    <row r="7541" spans="1:3" x14ac:dyDescent="0.25">
      <c r="A7541" t="s">
        <v>5601</v>
      </c>
      <c r="B7541" t="s">
        <v>8188</v>
      </c>
      <c r="C7541" s="1">
        <v>45957</v>
      </c>
    </row>
    <row r="7542" spans="1:3" x14ac:dyDescent="0.25">
      <c r="A7542" t="s">
        <v>5340</v>
      </c>
      <c r="B7542" t="s">
        <v>8188</v>
      </c>
      <c r="C7542" s="1">
        <v>45962</v>
      </c>
    </row>
    <row r="7543" spans="1:3" x14ac:dyDescent="0.25">
      <c r="A7543" t="s">
        <v>8136</v>
      </c>
      <c r="B7543" t="s">
        <v>8188</v>
      </c>
      <c r="C7543" s="1">
        <v>45961</v>
      </c>
    </row>
    <row r="7544" spans="1:3" x14ac:dyDescent="0.25">
      <c r="A7544" t="s">
        <v>4921</v>
      </c>
      <c r="B7544" t="s">
        <v>8188</v>
      </c>
      <c r="C7544" s="1">
        <v>45975</v>
      </c>
    </row>
    <row r="7545" spans="1:3" x14ac:dyDescent="0.25">
      <c r="A7545" t="s">
        <v>5341</v>
      </c>
      <c r="B7545" t="s">
        <v>8188</v>
      </c>
      <c r="C7545" s="1">
        <v>45967</v>
      </c>
    </row>
    <row r="7546" spans="1:3" x14ac:dyDescent="0.25">
      <c r="A7546" t="s">
        <v>3214</v>
      </c>
      <c r="B7546" t="s">
        <v>8188</v>
      </c>
      <c r="C7546" s="1">
        <v>45961</v>
      </c>
    </row>
    <row r="7547" spans="1:3" x14ac:dyDescent="0.25">
      <c r="A7547" t="s">
        <v>3215</v>
      </c>
      <c r="B7547" t="s">
        <v>8188</v>
      </c>
      <c r="C7547" s="1">
        <v>45961</v>
      </c>
    </row>
    <row r="7548" spans="1:3" x14ac:dyDescent="0.25">
      <c r="A7548" t="s">
        <v>8137</v>
      </c>
      <c r="B7548" t="s">
        <v>39</v>
      </c>
      <c r="C7548" s="1"/>
    </row>
    <row r="7549" spans="1:3" x14ac:dyDescent="0.25">
      <c r="A7549" t="s">
        <v>8138</v>
      </c>
      <c r="B7549" t="s">
        <v>8188</v>
      </c>
      <c r="C7549" s="1">
        <v>45966</v>
      </c>
    </row>
    <row r="7550" spans="1:3" x14ac:dyDescent="0.25">
      <c r="A7550" t="s">
        <v>5342</v>
      </c>
      <c r="B7550" t="s">
        <v>39</v>
      </c>
      <c r="C7550" s="1"/>
    </row>
    <row r="7551" spans="1:3" x14ac:dyDescent="0.25">
      <c r="A7551" t="s">
        <v>5344</v>
      </c>
      <c r="B7551" t="s">
        <v>8188</v>
      </c>
      <c r="C7551" s="1">
        <v>45964</v>
      </c>
    </row>
    <row r="7552" spans="1:3" x14ac:dyDescent="0.25">
      <c r="A7552" t="s">
        <v>4930</v>
      </c>
      <c r="B7552" t="s">
        <v>8188</v>
      </c>
      <c r="C7552" s="1">
        <v>45959</v>
      </c>
    </row>
    <row r="7553" spans="1:3" x14ac:dyDescent="0.25">
      <c r="A7553" t="s">
        <v>5602</v>
      </c>
      <c r="B7553" t="s">
        <v>8188</v>
      </c>
      <c r="C7553" s="1">
        <v>45959</v>
      </c>
    </row>
    <row r="7554" spans="1:3" x14ac:dyDescent="0.25">
      <c r="A7554" t="s">
        <v>8139</v>
      </c>
      <c r="B7554" t="s">
        <v>8188</v>
      </c>
      <c r="C7554" s="1">
        <v>45966</v>
      </c>
    </row>
    <row r="7555" spans="1:3" x14ac:dyDescent="0.25">
      <c r="A7555" t="s">
        <v>5345</v>
      </c>
      <c r="B7555" t="s">
        <v>8188</v>
      </c>
      <c r="C7555" s="1">
        <v>45972</v>
      </c>
    </row>
    <row r="7556" spans="1:3" x14ac:dyDescent="0.25">
      <c r="A7556" t="s">
        <v>8140</v>
      </c>
      <c r="B7556" t="s">
        <v>8188</v>
      </c>
      <c r="C7556" s="1">
        <v>45960</v>
      </c>
    </row>
    <row r="7557" spans="1:3" x14ac:dyDescent="0.25">
      <c r="A7557" t="s">
        <v>5346</v>
      </c>
      <c r="B7557" t="s">
        <v>8188</v>
      </c>
      <c r="C7557" s="1">
        <v>45961</v>
      </c>
    </row>
    <row r="7558" spans="1:3" x14ac:dyDescent="0.25">
      <c r="A7558" t="s">
        <v>5348</v>
      </c>
      <c r="B7558" t="s">
        <v>8188</v>
      </c>
      <c r="C7558" s="1">
        <v>45961</v>
      </c>
    </row>
    <row r="7559" spans="1:3" x14ac:dyDescent="0.25">
      <c r="A7559" t="s">
        <v>5347</v>
      </c>
      <c r="B7559" t="s">
        <v>8188</v>
      </c>
      <c r="C7559" s="1">
        <v>45962</v>
      </c>
    </row>
    <row r="7560" spans="1:3" x14ac:dyDescent="0.25">
      <c r="A7560" t="s">
        <v>8141</v>
      </c>
      <c r="B7560" t="s">
        <v>8188</v>
      </c>
      <c r="C7560" s="1">
        <v>45967</v>
      </c>
    </row>
    <row r="7561" spans="1:3" x14ac:dyDescent="0.25">
      <c r="A7561" t="s">
        <v>5603</v>
      </c>
      <c r="B7561" t="s">
        <v>8188</v>
      </c>
      <c r="C7561" s="1">
        <v>45962</v>
      </c>
    </row>
    <row r="7562" spans="1:3" x14ac:dyDescent="0.25">
      <c r="A7562" t="s">
        <v>5349</v>
      </c>
      <c r="B7562" t="s">
        <v>8188</v>
      </c>
      <c r="C7562" s="1">
        <v>45961</v>
      </c>
    </row>
    <row r="7563" spans="1:3" x14ac:dyDescent="0.25">
      <c r="A7563" t="s">
        <v>3218</v>
      </c>
      <c r="B7563" t="s">
        <v>8188</v>
      </c>
      <c r="C7563" s="1">
        <v>45973</v>
      </c>
    </row>
    <row r="7564" spans="1:3" x14ac:dyDescent="0.25">
      <c r="A7564" t="s">
        <v>5350</v>
      </c>
      <c r="B7564" t="s">
        <v>8188</v>
      </c>
      <c r="C7564" s="1">
        <v>45961</v>
      </c>
    </row>
    <row r="7565" spans="1:3" x14ac:dyDescent="0.25">
      <c r="A7565" t="s">
        <v>5350</v>
      </c>
      <c r="B7565" t="s">
        <v>8188</v>
      </c>
      <c r="C7565" s="1">
        <v>45961</v>
      </c>
    </row>
    <row r="7566" spans="1:3" x14ac:dyDescent="0.25">
      <c r="A7566" t="s">
        <v>4794</v>
      </c>
      <c r="B7566" t="s">
        <v>8188</v>
      </c>
      <c r="C7566" s="1">
        <v>45969</v>
      </c>
    </row>
    <row r="7567" spans="1:3" x14ac:dyDescent="0.25">
      <c r="A7567" t="s">
        <v>3219</v>
      </c>
      <c r="B7567" t="s">
        <v>39</v>
      </c>
      <c r="C7567" s="1"/>
    </row>
    <row r="7568" spans="1:3" x14ac:dyDescent="0.25">
      <c r="A7568" t="s">
        <v>3220</v>
      </c>
      <c r="B7568" t="s">
        <v>8188</v>
      </c>
      <c r="C7568" s="1">
        <v>45966</v>
      </c>
    </row>
    <row r="7569" spans="1:3" x14ac:dyDescent="0.25">
      <c r="A7569" t="s">
        <v>5351</v>
      </c>
      <c r="B7569" t="s">
        <v>8188</v>
      </c>
      <c r="C7569" s="1">
        <v>45962</v>
      </c>
    </row>
    <row r="7570" spans="1:3" x14ac:dyDescent="0.25">
      <c r="A7570" t="s">
        <v>5353</v>
      </c>
      <c r="B7570" t="s">
        <v>8188</v>
      </c>
      <c r="C7570" s="1">
        <v>45962</v>
      </c>
    </row>
    <row r="7571" spans="1:3" x14ac:dyDescent="0.25">
      <c r="A7571" t="s">
        <v>5352</v>
      </c>
      <c r="B7571" t="s">
        <v>8188</v>
      </c>
      <c r="C7571" s="1">
        <v>45962</v>
      </c>
    </row>
    <row r="7572" spans="1:3" x14ac:dyDescent="0.25">
      <c r="A7572" t="s">
        <v>4961</v>
      </c>
      <c r="B7572" t="s">
        <v>8188</v>
      </c>
      <c r="C7572" s="1">
        <v>45964</v>
      </c>
    </row>
    <row r="7573" spans="1:3" x14ac:dyDescent="0.25">
      <c r="A7573" t="s">
        <v>5354</v>
      </c>
      <c r="B7573" t="s">
        <v>8188</v>
      </c>
      <c r="C7573" s="1">
        <v>45965</v>
      </c>
    </row>
    <row r="7574" spans="1:3" x14ac:dyDescent="0.25">
      <c r="A7574" t="s">
        <v>5355</v>
      </c>
      <c r="B7574" t="s">
        <v>8188</v>
      </c>
      <c r="C7574" s="1">
        <v>45965</v>
      </c>
    </row>
    <row r="7575" spans="1:3" x14ac:dyDescent="0.25">
      <c r="A7575" t="s">
        <v>5355</v>
      </c>
      <c r="B7575" t="s">
        <v>8188</v>
      </c>
      <c r="C7575" s="1">
        <v>45968</v>
      </c>
    </row>
    <row r="7576" spans="1:3" x14ac:dyDescent="0.25">
      <c r="A7576" t="s">
        <v>5356</v>
      </c>
      <c r="B7576" t="s">
        <v>39</v>
      </c>
      <c r="C7576" s="1"/>
    </row>
    <row r="7577" spans="1:3" x14ac:dyDescent="0.25">
      <c r="A7577" t="s">
        <v>5356</v>
      </c>
      <c r="B7577" t="s">
        <v>39</v>
      </c>
      <c r="C7577" s="1"/>
    </row>
    <row r="7578" spans="1:3" x14ac:dyDescent="0.25">
      <c r="A7578" t="s">
        <v>5432</v>
      </c>
      <c r="B7578" t="s">
        <v>8188</v>
      </c>
      <c r="C7578" s="1">
        <v>45964</v>
      </c>
    </row>
    <row r="7579" spans="1:3" x14ac:dyDescent="0.25">
      <c r="A7579" t="s">
        <v>5357</v>
      </c>
      <c r="B7579" t="s">
        <v>8188</v>
      </c>
      <c r="C7579" s="1">
        <v>45969</v>
      </c>
    </row>
    <row r="7580" spans="1:3" x14ac:dyDescent="0.25">
      <c r="A7580" t="s">
        <v>5358</v>
      </c>
      <c r="B7580" t="s">
        <v>8188</v>
      </c>
      <c r="C7580" s="1">
        <v>45966</v>
      </c>
    </row>
    <row r="7581" spans="1:3" x14ac:dyDescent="0.25">
      <c r="A7581" t="s">
        <v>232</v>
      </c>
      <c r="B7581" t="s">
        <v>8188</v>
      </c>
      <c r="C7581" s="1">
        <v>45978</v>
      </c>
    </row>
    <row r="7582" spans="1:3" x14ac:dyDescent="0.25">
      <c r="A7582" t="s">
        <v>5361</v>
      </c>
      <c r="B7582" t="s">
        <v>8188</v>
      </c>
      <c r="C7582" s="1">
        <v>45967</v>
      </c>
    </row>
    <row r="7583" spans="1:3" x14ac:dyDescent="0.25">
      <c r="A7583" t="s">
        <v>5359</v>
      </c>
      <c r="B7583" t="s">
        <v>8188</v>
      </c>
      <c r="C7583" s="1">
        <v>45968</v>
      </c>
    </row>
    <row r="7584" spans="1:3" x14ac:dyDescent="0.25">
      <c r="A7584" t="s">
        <v>5362</v>
      </c>
      <c r="B7584" t="s">
        <v>8188</v>
      </c>
      <c r="C7584" s="1">
        <v>45968</v>
      </c>
    </row>
    <row r="7585" spans="1:3" x14ac:dyDescent="0.25">
      <c r="A7585" t="s">
        <v>4979</v>
      </c>
      <c r="B7585" t="s">
        <v>8188</v>
      </c>
      <c r="C7585" s="1">
        <v>45968</v>
      </c>
    </row>
    <row r="7586" spans="1:3" x14ac:dyDescent="0.25">
      <c r="A7586" t="s">
        <v>8142</v>
      </c>
      <c r="B7586" t="s">
        <v>8188</v>
      </c>
      <c r="C7586" s="1">
        <v>45973</v>
      </c>
    </row>
    <row r="7587" spans="1:3" x14ac:dyDescent="0.25">
      <c r="A7587" t="s">
        <v>4986</v>
      </c>
      <c r="B7587" t="s">
        <v>8188</v>
      </c>
      <c r="C7587" s="1">
        <v>45968</v>
      </c>
    </row>
    <row r="7588" spans="1:3" x14ac:dyDescent="0.25">
      <c r="A7588" t="s">
        <v>2938</v>
      </c>
      <c r="B7588" t="s">
        <v>8188</v>
      </c>
      <c r="C7588" s="1">
        <v>45968</v>
      </c>
    </row>
    <row r="7589" spans="1:3" x14ac:dyDescent="0.25">
      <c r="A7589" t="s">
        <v>5363</v>
      </c>
      <c r="B7589" t="s">
        <v>8188</v>
      </c>
      <c r="C7589" s="1">
        <v>45967</v>
      </c>
    </row>
    <row r="7590" spans="1:3" x14ac:dyDescent="0.25">
      <c r="A7590" t="s">
        <v>8143</v>
      </c>
      <c r="B7590" t="s">
        <v>8188</v>
      </c>
      <c r="C7590" s="1">
        <v>45968</v>
      </c>
    </row>
    <row r="7591" spans="1:3" x14ac:dyDescent="0.25">
      <c r="A7591" t="s">
        <v>5606</v>
      </c>
      <c r="B7591" t="s">
        <v>8188</v>
      </c>
      <c r="C7591" s="1">
        <v>45966</v>
      </c>
    </row>
    <row r="7592" spans="1:3" x14ac:dyDescent="0.25">
      <c r="A7592" t="s">
        <v>5605</v>
      </c>
      <c r="B7592" t="s">
        <v>8188</v>
      </c>
      <c r="C7592" s="1">
        <v>45975</v>
      </c>
    </row>
    <row r="7593" spans="1:3" x14ac:dyDescent="0.25">
      <c r="A7593" t="s">
        <v>8144</v>
      </c>
      <c r="B7593" t="s">
        <v>8188</v>
      </c>
      <c r="C7593" s="1">
        <v>45967</v>
      </c>
    </row>
    <row r="7594" spans="1:3" x14ac:dyDescent="0.25">
      <c r="A7594" t="s">
        <v>5364</v>
      </c>
      <c r="B7594" t="s">
        <v>8188</v>
      </c>
      <c r="C7594" s="1">
        <v>45978</v>
      </c>
    </row>
    <row r="7595" spans="1:3" x14ac:dyDescent="0.25">
      <c r="A7595" t="s">
        <v>8145</v>
      </c>
      <c r="B7595" t="s">
        <v>8188</v>
      </c>
      <c r="C7595" s="1">
        <v>45969</v>
      </c>
    </row>
    <row r="7596" spans="1:3" x14ac:dyDescent="0.25">
      <c r="A7596" t="s">
        <v>5366</v>
      </c>
      <c r="B7596" t="s">
        <v>8188</v>
      </c>
      <c r="C7596" s="1">
        <v>45968</v>
      </c>
    </row>
    <row r="7597" spans="1:3" x14ac:dyDescent="0.25">
      <c r="A7597" t="s">
        <v>5365</v>
      </c>
      <c r="B7597" t="s">
        <v>39</v>
      </c>
      <c r="C7597" s="1"/>
    </row>
    <row r="7598" spans="1:3" x14ac:dyDescent="0.25">
      <c r="A7598" t="s">
        <v>4999</v>
      </c>
      <c r="B7598" t="s">
        <v>8188</v>
      </c>
      <c r="C7598" s="1">
        <v>45982</v>
      </c>
    </row>
    <row r="7599" spans="1:3" x14ac:dyDescent="0.25">
      <c r="A7599" t="s">
        <v>4998</v>
      </c>
      <c r="B7599" t="s">
        <v>8188</v>
      </c>
      <c r="C7599" s="1">
        <v>45978</v>
      </c>
    </row>
    <row r="7600" spans="1:3" x14ac:dyDescent="0.25">
      <c r="A7600" t="s">
        <v>5604</v>
      </c>
      <c r="B7600" t="s">
        <v>8188</v>
      </c>
      <c r="C7600" s="1">
        <v>45967</v>
      </c>
    </row>
    <row r="7601" spans="1:3" x14ac:dyDescent="0.25">
      <c r="A7601" t="s">
        <v>2926</v>
      </c>
      <c r="B7601" t="s">
        <v>8188</v>
      </c>
      <c r="C7601" s="1">
        <v>45968</v>
      </c>
    </row>
    <row r="7602" spans="1:3" x14ac:dyDescent="0.25">
      <c r="A7602" t="s">
        <v>3223</v>
      </c>
      <c r="B7602" t="s">
        <v>8188</v>
      </c>
      <c r="C7602" s="1">
        <v>45966</v>
      </c>
    </row>
    <row r="7603" spans="1:3" x14ac:dyDescent="0.25">
      <c r="A7603" t="s">
        <v>5606</v>
      </c>
      <c r="B7603" t="s">
        <v>8188</v>
      </c>
      <c r="C7603" s="1">
        <v>45968</v>
      </c>
    </row>
    <row r="7604" spans="1:3" x14ac:dyDescent="0.25">
      <c r="A7604" t="s">
        <v>8146</v>
      </c>
      <c r="B7604" t="s">
        <v>8188</v>
      </c>
      <c r="C7604" s="1">
        <v>45973</v>
      </c>
    </row>
    <row r="7605" spans="1:3" x14ac:dyDescent="0.25">
      <c r="A7605" t="s">
        <v>8147</v>
      </c>
      <c r="B7605" t="s">
        <v>8188</v>
      </c>
      <c r="C7605" s="1">
        <v>45973</v>
      </c>
    </row>
    <row r="7606" spans="1:3" x14ac:dyDescent="0.25">
      <c r="A7606" t="s">
        <v>8148</v>
      </c>
      <c r="B7606" t="s">
        <v>8188</v>
      </c>
      <c r="C7606" s="1">
        <v>45973</v>
      </c>
    </row>
    <row r="7607" spans="1:3" x14ac:dyDescent="0.25">
      <c r="A7607" t="s">
        <v>5367</v>
      </c>
      <c r="B7607" t="s">
        <v>8188</v>
      </c>
      <c r="C7607" s="1">
        <v>45972</v>
      </c>
    </row>
    <row r="7608" spans="1:3" x14ac:dyDescent="0.25">
      <c r="A7608" t="s">
        <v>5012</v>
      </c>
      <c r="B7608" t="s">
        <v>8188</v>
      </c>
      <c r="C7608" s="1">
        <v>45973</v>
      </c>
    </row>
    <row r="7609" spans="1:3" x14ac:dyDescent="0.25">
      <c r="A7609" t="s">
        <v>8149</v>
      </c>
      <c r="B7609" t="s">
        <v>8188</v>
      </c>
      <c r="C7609" s="1">
        <v>45972</v>
      </c>
    </row>
    <row r="7610" spans="1:3" x14ac:dyDescent="0.25">
      <c r="A7610" t="s">
        <v>5368</v>
      </c>
      <c r="B7610" t="s">
        <v>8188</v>
      </c>
      <c r="C7610" s="1">
        <v>45987</v>
      </c>
    </row>
    <row r="7611" spans="1:3" x14ac:dyDescent="0.25">
      <c r="A7611" t="s">
        <v>8150</v>
      </c>
      <c r="B7611" t="s">
        <v>8188</v>
      </c>
      <c r="C7611" s="1">
        <v>45975</v>
      </c>
    </row>
    <row r="7612" spans="1:3" x14ac:dyDescent="0.25">
      <c r="A7612" t="s">
        <v>5607</v>
      </c>
      <c r="B7612" t="s">
        <v>8188</v>
      </c>
      <c r="C7612" s="1">
        <v>45967</v>
      </c>
    </row>
    <row r="7613" spans="1:3" x14ac:dyDescent="0.25">
      <c r="A7613" t="s">
        <v>5369</v>
      </c>
      <c r="B7613" t="s">
        <v>8188</v>
      </c>
      <c r="C7613" s="1">
        <v>45969</v>
      </c>
    </row>
    <row r="7614" spans="1:3" x14ac:dyDescent="0.25">
      <c r="A7614" t="s">
        <v>8151</v>
      </c>
      <c r="B7614" t="s">
        <v>8188</v>
      </c>
      <c r="C7614" s="1">
        <v>45976</v>
      </c>
    </row>
    <row r="7615" spans="1:3" x14ac:dyDescent="0.25">
      <c r="A7615" t="s">
        <v>5030</v>
      </c>
      <c r="B7615" t="s">
        <v>8188</v>
      </c>
      <c r="C7615" s="1">
        <v>45969</v>
      </c>
    </row>
    <row r="7616" spans="1:3" x14ac:dyDescent="0.25">
      <c r="A7616" t="s">
        <v>5370</v>
      </c>
      <c r="B7616" t="s">
        <v>8188</v>
      </c>
      <c r="C7616" s="1">
        <v>45971</v>
      </c>
    </row>
    <row r="7617" spans="1:3" x14ac:dyDescent="0.25">
      <c r="A7617" t="s">
        <v>5327</v>
      </c>
      <c r="B7617" t="s">
        <v>8188</v>
      </c>
      <c r="C7617" s="1">
        <v>45973</v>
      </c>
    </row>
    <row r="7618" spans="1:3" x14ac:dyDescent="0.25">
      <c r="A7618" t="s">
        <v>5034</v>
      </c>
      <c r="B7618" t="s">
        <v>8188</v>
      </c>
      <c r="C7618" s="1">
        <v>45971</v>
      </c>
    </row>
    <row r="7619" spans="1:3" x14ac:dyDescent="0.25">
      <c r="A7619" t="s">
        <v>2953</v>
      </c>
      <c r="B7619" t="s">
        <v>8188</v>
      </c>
      <c r="C7619" s="1">
        <v>45972</v>
      </c>
    </row>
    <row r="7620" spans="1:3" x14ac:dyDescent="0.25">
      <c r="A7620" t="s">
        <v>5038</v>
      </c>
      <c r="B7620" t="s">
        <v>8188</v>
      </c>
      <c r="C7620" s="1">
        <v>45978</v>
      </c>
    </row>
    <row r="7621" spans="1:3" x14ac:dyDescent="0.25">
      <c r="A7621" t="s">
        <v>5371</v>
      </c>
      <c r="B7621" t="s">
        <v>8188</v>
      </c>
      <c r="C7621" s="1">
        <v>45974</v>
      </c>
    </row>
    <row r="7622" spans="1:3" x14ac:dyDescent="0.25">
      <c r="A7622" t="s">
        <v>8152</v>
      </c>
      <c r="B7622" t="s">
        <v>8188</v>
      </c>
      <c r="C7622" s="1">
        <v>45975</v>
      </c>
    </row>
    <row r="7623" spans="1:3" x14ac:dyDescent="0.25">
      <c r="A7623" t="s">
        <v>5433</v>
      </c>
      <c r="B7623" t="s">
        <v>8188</v>
      </c>
      <c r="C7623" s="1">
        <v>45972</v>
      </c>
    </row>
    <row r="7624" spans="1:3" x14ac:dyDescent="0.25">
      <c r="A7624" t="s">
        <v>5372</v>
      </c>
      <c r="B7624" t="s">
        <v>8188</v>
      </c>
      <c r="C7624" s="1">
        <v>45974</v>
      </c>
    </row>
    <row r="7625" spans="1:3" x14ac:dyDescent="0.25">
      <c r="A7625" t="s">
        <v>8153</v>
      </c>
      <c r="B7625" t="s">
        <v>8188</v>
      </c>
      <c r="C7625" s="1">
        <v>45973</v>
      </c>
    </row>
    <row r="7626" spans="1:3" x14ac:dyDescent="0.25">
      <c r="A7626" t="s">
        <v>5373</v>
      </c>
      <c r="B7626" t="s">
        <v>8188</v>
      </c>
      <c r="C7626" s="1">
        <v>45983</v>
      </c>
    </row>
    <row r="7627" spans="1:3" x14ac:dyDescent="0.25">
      <c r="A7627" t="s">
        <v>5608</v>
      </c>
      <c r="B7627" t="s">
        <v>8188</v>
      </c>
      <c r="C7627" s="1">
        <v>45973</v>
      </c>
    </row>
    <row r="7628" spans="1:3" x14ac:dyDescent="0.25">
      <c r="A7628" t="s">
        <v>5605</v>
      </c>
      <c r="B7628" t="s">
        <v>8188</v>
      </c>
      <c r="C7628" s="1">
        <v>45975</v>
      </c>
    </row>
    <row r="7629" spans="1:3" x14ac:dyDescent="0.25">
      <c r="A7629" t="s">
        <v>8153</v>
      </c>
      <c r="B7629" t="s">
        <v>8188</v>
      </c>
      <c r="C7629" s="1">
        <v>45974</v>
      </c>
    </row>
    <row r="7630" spans="1:3" x14ac:dyDescent="0.25">
      <c r="A7630" t="s">
        <v>8154</v>
      </c>
      <c r="B7630" t="s">
        <v>8188</v>
      </c>
      <c r="C7630" s="1">
        <v>45976</v>
      </c>
    </row>
    <row r="7631" spans="1:3" x14ac:dyDescent="0.25">
      <c r="A7631" t="s">
        <v>5374</v>
      </c>
      <c r="B7631" t="s">
        <v>8188</v>
      </c>
      <c r="C7631" s="1">
        <v>45974</v>
      </c>
    </row>
    <row r="7632" spans="1:3" x14ac:dyDescent="0.25">
      <c r="A7632" t="s">
        <v>5059</v>
      </c>
      <c r="B7632" t="s">
        <v>8188</v>
      </c>
      <c r="C7632" s="1">
        <v>45976</v>
      </c>
    </row>
    <row r="7633" spans="1:3" x14ac:dyDescent="0.25">
      <c r="A7633" t="s">
        <v>5375</v>
      </c>
      <c r="B7633" t="s">
        <v>8188</v>
      </c>
      <c r="C7633" s="1">
        <v>45974</v>
      </c>
    </row>
    <row r="7634" spans="1:3" x14ac:dyDescent="0.25">
      <c r="A7634" t="s">
        <v>5062</v>
      </c>
      <c r="B7634" t="s">
        <v>8188</v>
      </c>
      <c r="C7634" s="1">
        <v>45995</v>
      </c>
    </row>
    <row r="7635" spans="1:3" x14ac:dyDescent="0.25">
      <c r="A7635" t="s">
        <v>5376</v>
      </c>
      <c r="B7635" t="s">
        <v>8188</v>
      </c>
      <c r="C7635" s="1">
        <v>45983</v>
      </c>
    </row>
    <row r="7636" spans="1:3" x14ac:dyDescent="0.25">
      <c r="A7636" t="s">
        <v>5376</v>
      </c>
      <c r="B7636" t="s">
        <v>8188</v>
      </c>
      <c r="C7636" s="1">
        <v>45987</v>
      </c>
    </row>
    <row r="7637" spans="1:3" x14ac:dyDescent="0.25">
      <c r="A7637" t="s">
        <v>5377</v>
      </c>
      <c r="B7637" t="s">
        <v>39</v>
      </c>
      <c r="C7637" s="1"/>
    </row>
    <row r="7638" spans="1:3" x14ac:dyDescent="0.25">
      <c r="A7638" t="s">
        <v>5377</v>
      </c>
      <c r="B7638" t="s">
        <v>39</v>
      </c>
      <c r="C7638" s="1"/>
    </row>
    <row r="7639" spans="1:3" x14ac:dyDescent="0.25">
      <c r="A7639" t="s">
        <v>5378</v>
      </c>
      <c r="B7639" t="s">
        <v>8188</v>
      </c>
      <c r="C7639" s="1">
        <v>45982</v>
      </c>
    </row>
    <row r="7640" spans="1:3" x14ac:dyDescent="0.25">
      <c r="A7640" t="s">
        <v>5073</v>
      </c>
      <c r="B7640" t="s">
        <v>39</v>
      </c>
      <c r="C7640" s="1"/>
    </row>
    <row r="7641" spans="1:3" x14ac:dyDescent="0.25">
      <c r="A7641" t="s">
        <v>5379</v>
      </c>
      <c r="B7641" t="s">
        <v>8188</v>
      </c>
      <c r="C7641" s="1">
        <v>45982</v>
      </c>
    </row>
    <row r="7642" spans="1:3" x14ac:dyDescent="0.25">
      <c r="A7642" t="s">
        <v>5379</v>
      </c>
      <c r="B7642" t="s">
        <v>8188</v>
      </c>
      <c r="C7642" s="1">
        <v>45995</v>
      </c>
    </row>
    <row r="7643" spans="1:3" x14ac:dyDescent="0.25">
      <c r="A7643" t="s">
        <v>5380</v>
      </c>
      <c r="B7643" t="s">
        <v>8188</v>
      </c>
      <c r="C7643" s="1">
        <v>45979</v>
      </c>
    </row>
    <row r="7644" spans="1:3" x14ac:dyDescent="0.25">
      <c r="A7644" t="s">
        <v>5381</v>
      </c>
      <c r="B7644" t="s">
        <v>8188</v>
      </c>
      <c r="C7644" s="1">
        <v>45992</v>
      </c>
    </row>
    <row r="7645" spans="1:3" x14ac:dyDescent="0.25">
      <c r="A7645" t="s">
        <v>2976</v>
      </c>
      <c r="B7645" t="s">
        <v>8188</v>
      </c>
      <c r="C7645" s="1">
        <v>45976</v>
      </c>
    </row>
    <row r="7646" spans="1:3" x14ac:dyDescent="0.25">
      <c r="A7646" t="s">
        <v>3127</v>
      </c>
      <c r="B7646" t="s">
        <v>8188</v>
      </c>
      <c r="C7646" s="1">
        <v>45930</v>
      </c>
    </row>
    <row r="7647" spans="1:3" x14ac:dyDescent="0.25">
      <c r="A7647" t="s">
        <v>3162</v>
      </c>
      <c r="B7647" t="s">
        <v>8188</v>
      </c>
      <c r="C7647" s="1">
        <v>45930</v>
      </c>
    </row>
    <row r="7648" spans="1:3" x14ac:dyDescent="0.25">
      <c r="A7648" t="s">
        <v>3163</v>
      </c>
      <c r="B7648" t="s">
        <v>8188</v>
      </c>
      <c r="C7648" s="1">
        <v>45930</v>
      </c>
    </row>
    <row r="7649" spans="1:3" x14ac:dyDescent="0.25">
      <c r="A7649" t="s">
        <v>3164</v>
      </c>
      <c r="B7649" t="s">
        <v>8188</v>
      </c>
      <c r="C7649" s="1">
        <v>45930</v>
      </c>
    </row>
    <row r="7650" spans="1:3" x14ac:dyDescent="0.25">
      <c r="A7650" t="s">
        <v>3166</v>
      </c>
      <c r="B7650" t="s">
        <v>8188</v>
      </c>
      <c r="C7650" s="1">
        <v>45930</v>
      </c>
    </row>
    <row r="7651" spans="1:3" x14ac:dyDescent="0.25">
      <c r="A7651" t="s">
        <v>3168</v>
      </c>
      <c r="B7651" t="s">
        <v>8188</v>
      </c>
      <c r="C7651" s="1">
        <v>45930</v>
      </c>
    </row>
    <row r="7652" spans="1:3" x14ac:dyDescent="0.25">
      <c r="A7652" t="s">
        <v>3169</v>
      </c>
      <c r="B7652" t="s">
        <v>8188</v>
      </c>
      <c r="C7652" s="1">
        <v>45930</v>
      </c>
    </row>
    <row r="7653" spans="1:3" x14ac:dyDescent="0.25">
      <c r="A7653" t="s">
        <v>3173</v>
      </c>
      <c r="B7653" t="s">
        <v>8188</v>
      </c>
      <c r="C7653" s="1">
        <v>45930</v>
      </c>
    </row>
    <row r="7654" spans="1:3" x14ac:dyDescent="0.25">
      <c r="A7654" t="s">
        <v>3174</v>
      </c>
      <c r="B7654" t="s">
        <v>8188</v>
      </c>
      <c r="C7654" s="1">
        <v>45930</v>
      </c>
    </row>
    <row r="7655" spans="1:3" x14ac:dyDescent="0.25">
      <c r="A7655" t="s">
        <v>3175</v>
      </c>
      <c r="B7655" t="s">
        <v>8188</v>
      </c>
      <c r="C7655" s="1">
        <v>45930</v>
      </c>
    </row>
    <row r="7656" spans="1:3" x14ac:dyDescent="0.25">
      <c r="A7656" t="s">
        <v>3177</v>
      </c>
      <c r="B7656" t="s">
        <v>8188</v>
      </c>
      <c r="C7656" s="1">
        <v>45930</v>
      </c>
    </row>
    <row r="7657" spans="1:3" x14ac:dyDescent="0.25">
      <c r="A7657" t="s">
        <v>3179</v>
      </c>
      <c r="B7657" t="s">
        <v>8188</v>
      </c>
      <c r="C7657" s="1">
        <v>45930</v>
      </c>
    </row>
    <row r="7658" spans="1:3" x14ac:dyDescent="0.25">
      <c r="A7658" t="s">
        <v>3180</v>
      </c>
      <c r="B7658" t="s">
        <v>8188</v>
      </c>
      <c r="C7658" s="1">
        <v>45930</v>
      </c>
    </row>
    <row r="7659" spans="1:3" x14ac:dyDescent="0.25">
      <c r="A7659" t="s">
        <v>3186</v>
      </c>
      <c r="B7659" t="s">
        <v>8188</v>
      </c>
      <c r="C7659" s="1">
        <v>45930</v>
      </c>
    </row>
    <row r="7660" spans="1:3" x14ac:dyDescent="0.25">
      <c r="A7660" t="s">
        <v>5610</v>
      </c>
      <c r="B7660" t="s">
        <v>8188</v>
      </c>
      <c r="C7660" s="1">
        <v>45976</v>
      </c>
    </row>
    <row r="7661" spans="1:3" x14ac:dyDescent="0.25">
      <c r="A7661" t="s">
        <v>5081</v>
      </c>
      <c r="B7661" t="s">
        <v>8188</v>
      </c>
      <c r="C7661" s="1">
        <v>45978</v>
      </c>
    </row>
    <row r="7662" spans="1:3" x14ac:dyDescent="0.25">
      <c r="A7662" t="s">
        <v>5382</v>
      </c>
      <c r="B7662" t="s">
        <v>8188</v>
      </c>
      <c r="C7662" s="1">
        <v>45981</v>
      </c>
    </row>
    <row r="7663" spans="1:3" x14ac:dyDescent="0.25">
      <c r="A7663" t="s">
        <v>8155</v>
      </c>
      <c r="B7663" t="s">
        <v>8188</v>
      </c>
      <c r="C7663" s="1">
        <v>45978</v>
      </c>
    </row>
    <row r="7664" spans="1:3" x14ac:dyDescent="0.25">
      <c r="A7664" t="s">
        <v>8155</v>
      </c>
      <c r="B7664" t="s">
        <v>8188</v>
      </c>
      <c r="C7664" s="1">
        <v>45978</v>
      </c>
    </row>
    <row r="7665" spans="1:3" x14ac:dyDescent="0.25">
      <c r="A7665" t="s">
        <v>5434</v>
      </c>
      <c r="B7665" t="s">
        <v>8188</v>
      </c>
      <c r="C7665" s="1">
        <v>45981</v>
      </c>
    </row>
    <row r="7666" spans="1:3" x14ac:dyDescent="0.25">
      <c r="A7666" t="s">
        <v>2985</v>
      </c>
      <c r="B7666" t="s">
        <v>8188</v>
      </c>
      <c r="C7666" s="1">
        <v>45976</v>
      </c>
    </row>
    <row r="7667" spans="1:3" x14ac:dyDescent="0.25">
      <c r="A7667" t="s">
        <v>8156</v>
      </c>
      <c r="B7667" t="s">
        <v>8188</v>
      </c>
      <c r="C7667" s="1">
        <v>45980</v>
      </c>
    </row>
    <row r="7668" spans="1:3" x14ac:dyDescent="0.25">
      <c r="A7668" t="s">
        <v>5106</v>
      </c>
      <c r="B7668" t="s">
        <v>8188</v>
      </c>
      <c r="C7668" s="1">
        <v>45982</v>
      </c>
    </row>
    <row r="7669" spans="1:3" x14ac:dyDescent="0.25">
      <c r="A7669" t="s">
        <v>5383</v>
      </c>
      <c r="B7669" t="s">
        <v>8188</v>
      </c>
      <c r="C7669" s="1">
        <v>45988</v>
      </c>
    </row>
    <row r="7670" spans="1:3" x14ac:dyDescent="0.25">
      <c r="A7670" t="s">
        <v>5611</v>
      </c>
      <c r="B7670" t="s">
        <v>8188</v>
      </c>
      <c r="C7670" s="1">
        <v>45979</v>
      </c>
    </row>
    <row r="7671" spans="1:3" x14ac:dyDescent="0.25">
      <c r="A7671" t="s">
        <v>5612</v>
      </c>
      <c r="B7671" t="s">
        <v>8188</v>
      </c>
      <c r="C7671" s="1">
        <v>45981</v>
      </c>
    </row>
    <row r="7672" spans="1:3" x14ac:dyDescent="0.25">
      <c r="A7672" t="s">
        <v>8157</v>
      </c>
      <c r="B7672" t="s">
        <v>8188</v>
      </c>
      <c r="C7672" s="1">
        <v>45980</v>
      </c>
    </row>
    <row r="7673" spans="1:3" x14ac:dyDescent="0.25">
      <c r="A7673" t="s">
        <v>5613</v>
      </c>
      <c r="B7673" t="s">
        <v>8188</v>
      </c>
      <c r="C7673" s="1">
        <v>45980</v>
      </c>
    </row>
    <row r="7674" spans="1:3" x14ac:dyDescent="0.25">
      <c r="A7674" t="s">
        <v>5614</v>
      </c>
      <c r="B7674" t="s">
        <v>8188</v>
      </c>
      <c r="C7674" s="1">
        <v>45982</v>
      </c>
    </row>
    <row r="7675" spans="1:3" x14ac:dyDescent="0.25">
      <c r="A7675" t="s">
        <v>5384</v>
      </c>
      <c r="B7675" t="s">
        <v>8188</v>
      </c>
      <c r="C7675" s="1">
        <v>45985</v>
      </c>
    </row>
    <row r="7676" spans="1:3" x14ac:dyDescent="0.25">
      <c r="A7676" t="s">
        <v>5615</v>
      </c>
      <c r="B7676" t="s">
        <v>8188</v>
      </c>
      <c r="C7676" s="1">
        <v>45981</v>
      </c>
    </row>
    <row r="7677" spans="1:3" x14ac:dyDescent="0.25">
      <c r="A7677" t="s">
        <v>5616</v>
      </c>
      <c r="B7677" t="s">
        <v>8188</v>
      </c>
      <c r="C7677" s="1">
        <v>45981</v>
      </c>
    </row>
    <row r="7678" spans="1:3" x14ac:dyDescent="0.25">
      <c r="A7678" t="s">
        <v>5434</v>
      </c>
      <c r="B7678" t="s">
        <v>8188</v>
      </c>
      <c r="C7678" s="1">
        <v>45990</v>
      </c>
    </row>
    <row r="7679" spans="1:3" x14ac:dyDescent="0.25">
      <c r="A7679" t="s">
        <v>5385</v>
      </c>
      <c r="B7679" t="s">
        <v>8188</v>
      </c>
      <c r="C7679" s="1">
        <v>45981</v>
      </c>
    </row>
    <row r="7680" spans="1:3" x14ac:dyDescent="0.25">
      <c r="A7680" t="s">
        <v>5617</v>
      </c>
      <c r="B7680" t="s">
        <v>8188</v>
      </c>
      <c r="C7680" s="1">
        <v>45981</v>
      </c>
    </row>
    <row r="7681" spans="1:3" x14ac:dyDescent="0.25">
      <c r="A7681" t="s">
        <v>8158</v>
      </c>
      <c r="B7681" t="s">
        <v>8188</v>
      </c>
      <c r="C7681" s="1">
        <v>45983</v>
      </c>
    </row>
    <row r="7682" spans="1:3" x14ac:dyDescent="0.25">
      <c r="A7682" t="s">
        <v>5618</v>
      </c>
      <c r="B7682" t="s">
        <v>8188</v>
      </c>
      <c r="C7682" s="1">
        <v>45982</v>
      </c>
    </row>
    <row r="7683" spans="1:3" x14ac:dyDescent="0.25">
      <c r="A7683" t="s">
        <v>5619</v>
      </c>
      <c r="B7683" t="s">
        <v>8188</v>
      </c>
      <c r="C7683" s="1">
        <v>45982</v>
      </c>
    </row>
    <row r="7684" spans="1:3" x14ac:dyDescent="0.25">
      <c r="A7684" t="s">
        <v>5617</v>
      </c>
      <c r="B7684" t="s">
        <v>8188</v>
      </c>
      <c r="C7684" s="1">
        <v>45982</v>
      </c>
    </row>
    <row r="7685" spans="1:3" x14ac:dyDescent="0.25">
      <c r="A7685" t="s">
        <v>8159</v>
      </c>
      <c r="B7685" t="s">
        <v>8188</v>
      </c>
      <c r="C7685" s="1">
        <v>45995</v>
      </c>
    </row>
    <row r="7686" spans="1:3" x14ac:dyDescent="0.25">
      <c r="A7686" t="s">
        <v>5620</v>
      </c>
      <c r="B7686" t="s">
        <v>8188</v>
      </c>
      <c r="C7686" s="1">
        <v>45983</v>
      </c>
    </row>
    <row r="7687" spans="1:3" x14ac:dyDescent="0.25">
      <c r="A7687" t="s">
        <v>5621</v>
      </c>
      <c r="B7687" t="s">
        <v>8188</v>
      </c>
      <c r="C7687" s="1">
        <v>45982</v>
      </c>
    </row>
    <row r="7688" spans="1:3" x14ac:dyDescent="0.25">
      <c r="A7688" t="s">
        <v>5386</v>
      </c>
      <c r="B7688" t="s">
        <v>8188</v>
      </c>
      <c r="C7688" s="1">
        <v>45985</v>
      </c>
    </row>
    <row r="7689" spans="1:3" x14ac:dyDescent="0.25">
      <c r="A7689" t="s">
        <v>5622</v>
      </c>
      <c r="B7689" t="s">
        <v>8188</v>
      </c>
      <c r="C7689" s="1">
        <v>45982</v>
      </c>
    </row>
    <row r="7690" spans="1:3" x14ac:dyDescent="0.25">
      <c r="A7690" t="s">
        <v>5387</v>
      </c>
      <c r="B7690" t="s">
        <v>8188</v>
      </c>
      <c r="C7690" s="1">
        <v>45986</v>
      </c>
    </row>
    <row r="7691" spans="1:3" x14ac:dyDescent="0.25">
      <c r="A7691" t="s">
        <v>5388</v>
      </c>
      <c r="B7691" t="s">
        <v>8188</v>
      </c>
      <c r="C7691" s="1">
        <v>45986</v>
      </c>
    </row>
    <row r="7692" spans="1:3" x14ac:dyDescent="0.25">
      <c r="A7692" t="s">
        <v>5623</v>
      </c>
      <c r="B7692" t="s">
        <v>8188</v>
      </c>
      <c r="C7692" s="1">
        <v>45983</v>
      </c>
    </row>
    <row r="7693" spans="1:3" x14ac:dyDescent="0.25">
      <c r="A7693" t="s">
        <v>3012</v>
      </c>
      <c r="B7693" t="s">
        <v>8188</v>
      </c>
      <c r="C7693" s="1">
        <v>45985</v>
      </c>
    </row>
    <row r="7694" spans="1:3" x14ac:dyDescent="0.25">
      <c r="A7694" t="s">
        <v>8160</v>
      </c>
      <c r="B7694" t="s">
        <v>8188</v>
      </c>
      <c r="C7694" s="1">
        <v>45983</v>
      </c>
    </row>
    <row r="7695" spans="1:3" x14ac:dyDescent="0.25">
      <c r="A7695" t="s">
        <v>8161</v>
      </c>
      <c r="B7695" t="s">
        <v>8188</v>
      </c>
      <c r="C7695" s="1">
        <v>45985</v>
      </c>
    </row>
    <row r="7696" spans="1:3" x14ac:dyDescent="0.25">
      <c r="A7696" t="s">
        <v>5389</v>
      </c>
      <c r="B7696" t="s">
        <v>8188</v>
      </c>
      <c r="C7696" s="1">
        <v>45986</v>
      </c>
    </row>
    <row r="7697" spans="1:3" x14ac:dyDescent="0.25">
      <c r="A7697" t="s">
        <v>3015</v>
      </c>
      <c r="B7697" t="s">
        <v>8188</v>
      </c>
      <c r="C7697" s="1">
        <v>45985</v>
      </c>
    </row>
    <row r="7698" spans="1:3" x14ac:dyDescent="0.25">
      <c r="A7698" t="s">
        <v>5138</v>
      </c>
      <c r="B7698" t="s">
        <v>8188</v>
      </c>
      <c r="C7698" s="1">
        <v>45985</v>
      </c>
    </row>
    <row r="7699" spans="1:3" x14ac:dyDescent="0.25">
      <c r="A7699" t="s">
        <v>5625</v>
      </c>
      <c r="B7699" t="s">
        <v>8188</v>
      </c>
      <c r="C7699" s="1">
        <v>45986</v>
      </c>
    </row>
    <row r="7700" spans="1:3" x14ac:dyDescent="0.25">
      <c r="A7700" t="s">
        <v>5625</v>
      </c>
      <c r="B7700" t="s">
        <v>8188</v>
      </c>
      <c r="C7700" s="1">
        <v>45986</v>
      </c>
    </row>
    <row r="7701" spans="1:3" x14ac:dyDescent="0.25">
      <c r="A7701" t="s">
        <v>5623</v>
      </c>
      <c r="B7701" t="s">
        <v>8188</v>
      </c>
      <c r="C7701" s="1">
        <v>45983</v>
      </c>
    </row>
    <row r="7702" spans="1:3" x14ac:dyDescent="0.25">
      <c r="A7702" t="s">
        <v>5390</v>
      </c>
      <c r="B7702" t="s">
        <v>8188</v>
      </c>
      <c r="C7702" s="1">
        <v>45985</v>
      </c>
    </row>
    <row r="7703" spans="1:3" x14ac:dyDescent="0.25">
      <c r="A7703" t="s">
        <v>5139</v>
      </c>
      <c r="B7703" t="s">
        <v>8188</v>
      </c>
      <c r="C7703" s="1">
        <v>45986</v>
      </c>
    </row>
    <row r="7704" spans="1:3" x14ac:dyDescent="0.25">
      <c r="A7704" t="s">
        <v>5624</v>
      </c>
      <c r="B7704" t="s">
        <v>8188</v>
      </c>
      <c r="C7704" s="1">
        <v>45985</v>
      </c>
    </row>
    <row r="7705" spans="1:3" x14ac:dyDescent="0.25">
      <c r="A7705" t="s">
        <v>8162</v>
      </c>
      <c r="B7705" t="s">
        <v>8188</v>
      </c>
      <c r="C7705" s="1">
        <v>45992</v>
      </c>
    </row>
    <row r="7706" spans="1:3" x14ac:dyDescent="0.25">
      <c r="A7706" t="s">
        <v>8163</v>
      </c>
      <c r="B7706" t="s">
        <v>39</v>
      </c>
      <c r="C7706" s="1"/>
    </row>
    <row r="7707" spans="1:3" x14ac:dyDescent="0.25">
      <c r="A7707" t="s">
        <v>8163</v>
      </c>
      <c r="B7707" t="s">
        <v>39</v>
      </c>
      <c r="C7707" s="1"/>
    </row>
    <row r="7708" spans="1:3" x14ac:dyDescent="0.25">
      <c r="A7708" t="s">
        <v>5391</v>
      </c>
      <c r="B7708" t="s">
        <v>8188</v>
      </c>
      <c r="C7708" s="1">
        <v>45993</v>
      </c>
    </row>
    <row r="7709" spans="1:3" x14ac:dyDescent="0.25">
      <c r="A7709" t="s">
        <v>5392</v>
      </c>
      <c r="B7709" t="s">
        <v>8188</v>
      </c>
      <c r="C7709" s="1">
        <v>45987</v>
      </c>
    </row>
    <row r="7710" spans="1:3" x14ac:dyDescent="0.25">
      <c r="A7710" t="s">
        <v>5393</v>
      </c>
      <c r="B7710" t="s">
        <v>8188</v>
      </c>
      <c r="C7710" s="1">
        <v>45999</v>
      </c>
    </row>
    <row r="7711" spans="1:3" x14ac:dyDescent="0.25">
      <c r="A7711" t="s">
        <v>5393</v>
      </c>
      <c r="B7711" t="s">
        <v>8188</v>
      </c>
      <c r="C7711" s="1">
        <v>45999</v>
      </c>
    </row>
    <row r="7712" spans="1:3" x14ac:dyDescent="0.25">
      <c r="A7712" t="s">
        <v>5394</v>
      </c>
      <c r="B7712" t="s">
        <v>8188</v>
      </c>
      <c r="C7712" s="1">
        <v>45988</v>
      </c>
    </row>
    <row r="7713" spans="1:3" x14ac:dyDescent="0.25">
      <c r="A7713" t="s">
        <v>5395</v>
      </c>
      <c r="B7713" t="s">
        <v>8188</v>
      </c>
      <c r="C7713" s="1">
        <v>45986</v>
      </c>
    </row>
    <row r="7714" spans="1:3" x14ac:dyDescent="0.25">
      <c r="A7714" t="s">
        <v>5396</v>
      </c>
      <c r="B7714" t="s">
        <v>8188</v>
      </c>
      <c r="C7714" s="1">
        <v>45988</v>
      </c>
    </row>
    <row r="7715" spans="1:3" x14ac:dyDescent="0.25">
      <c r="A7715" t="s">
        <v>5397</v>
      </c>
      <c r="B7715" t="s">
        <v>39</v>
      </c>
      <c r="C7715" s="1"/>
    </row>
    <row r="7716" spans="1:3" x14ac:dyDescent="0.25">
      <c r="A7716" t="s">
        <v>5398</v>
      </c>
      <c r="B7716" t="s">
        <v>8188</v>
      </c>
      <c r="C7716" s="1">
        <v>45992</v>
      </c>
    </row>
    <row r="7717" spans="1:3" x14ac:dyDescent="0.25">
      <c r="A7717" t="s">
        <v>5117</v>
      </c>
      <c r="B7717" t="s">
        <v>39</v>
      </c>
      <c r="C7717" s="1"/>
    </row>
    <row r="7718" spans="1:3" x14ac:dyDescent="0.25">
      <c r="A7718" t="s">
        <v>8164</v>
      </c>
      <c r="B7718" t="s">
        <v>8188</v>
      </c>
      <c r="C7718" s="1">
        <v>45988</v>
      </c>
    </row>
    <row r="7719" spans="1:3" x14ac:dyDescent="0.25">
      <c r="A7719" t="s">
        <v>5399</v>
      </c>
      <c r="B7719" t="s">
        <v>8188</v>
      </c>
      <c r="C7719" s="1">
        <v>45987</v>
      </c>
    </row>
    <row r="7720" spans="1:3" x14ac:dyDescent="0.25">
      <c r="A7720" t="s">
        <v>8165</v>
      </c>
      <c r="B7720" t="s">
        <v>8188</v>
      </c>
      <c r="C7720" s="1">
        <v>45986</v>
      </c>
    </row>
    <row r="7721" spans="1:3" x14ac:dyDescent="0.25">
      <c r="A7721" t="s">
        <v>5435</v>
      </c>
      <c r="B7721" t="s">
        <v>8188</v>
      </c>
      <c r="C7721" s="1">
        <v>45988</v>
      </c>
    </row>
    <row r="7722" spans="1:3" x14ac:dyDescent="0.25">
      <c r="A7722" t="s">
        <v>5626</v>
      </c>
      <c r="B7722" t="s">
        <v>8188</v>
      </c>
      <c r="C7722" s="1">
        <v>45986</v>
      </c>
    </row>
    <row r="7723" spans="1:3" x14ac:dyDescent="0.25">
      <c r="A7723" t="s">
        <v>8166</v>
      </c>
      <c r="B7723" t="s">
        <v>8188</v>
      </c>
      <c r="C7723" s="1">
        <v>45988</v>
      </c>
    </row>
    <row r="7724" spans="1:3" x14ac:dyDescent="0.25">
      <c r="A7724" t="s">
        <v>8167</v>
      </c>
      <c r="B7724" t="s">
        <v>8188</v>
      </c>
      <c r="C7724" s="1">
        <v>45986</v>
      </c>
    </row>
    <row r="7725" spans="1:3" x14ac:dyDescent="0.25">
      <c r="A7725" t="s">
        <v>2977</v>
      </c>
      <c r="B7725" t="s">
        <v>39</v>
      </c>
      <c r="C7725" s="1"/>
    </row>
    <row r="7726" spans="1:3" x14ac:dyDescent="0.25">
      <c r="A7726" t="s">
        <v>5627</v>
      </c>
      <c r="B7726" t="s">
        <v>8188</v>
      </c>
      <c r="C7726" s="1">
        <v>45986</v>
      </c>
    </row>
    <row r="7727" spans="1:3" x14ac:dyDescent="0.25">
      <c r="A7727" t="s">
        <v>5628</v>
      </c>
      <c r="B7727" t="s">
        <v>8188</v>
      </c>
      <c r="C7727" s="1">
        <v>45988</v>
      </c>
    </row>
    <row r="7728" spans="1:3" x14ac:dyDescent="0.25">
      <c r="A7728" t="s">
        <v>5629</v>
      </c>
      <c r="B7728" t="s">
        <v>8188</v>
      </c>
      <c r="C7728" s="1">
        <v>45988</v>
      </c>
    </row>
    <row r="7729" spans="1:3" x14ac:dyDescent="0.25">
      <c r="A7729" t="s">
        <v>5630</v>
      </c>
      <c r="B7729" t="s">
        <v>8188</v>
      </c>
      <c r="C7729" s="1">
        <v>45988</v>
      </c>
    </row>
    <row r="7730" spans="1:3" x14ac:dyDescent="0.25">
      <c r="A7730" t="s">
        <v>5631</v>
      </c>
      <c r="B7730" t="s">
        <v>8188</v>
      </c>
      <c r="C7730" s="1">
        <v>45988</v>
      </c>
    </row>
    <row r="7731" spans="1:3" x14ac:dyDescent="0.25">
      <c r="A7731" t="s">
        <v>5400</v>
      </c>
      <c r="B7731" t="s">
        <v>8188</v>
      </c>
      <c r="C7731" s="1">
        <v>45988</v>
      </c>
    </row>
    <row r="7732" spans="1:3" x14ac:dyDescent="0.25">
      <c r="A7732" t="s">
        <v>5632</v>
      </c>
      <c r="B7732" t="s">
        <v>8188</v>
      </c>
      <c r="C7732" s="1">
        <v>45993</v>
      </c>
    </row>
    <row r="7733" spans="1:3" x14ac:dyDescent="0.25">
      <c r="A7733" t="s">
        <v>5401</v>
      </c>
      <c r="B7733" t="s">
        <v>8188</v>
      </c>
      <c r="C7733" s="1">
        <v>45990</v>
      </c>
    </row>
    <row r="7734" spans="1:3" x14ac:dyDescent="0.25">
      <c r="A7734" t="s">
        <v>5633</v>
      </c>
      <c r="B7734" t="s">
        <v>8188</v>
      </c>
      <c r="C7734" s="1">
        <v>45988</v>
      </c>
    </row>
    <row r="7735" spans="1:3" x14ac:dyDescent="0.25">
      <c r="A7735" t="s">
        <v>8168</v>
      </c>
      <c r="B7735" t="s">
        <v>8188</v>
      </c>
      <c r="C7735" s="1">
        <v>45994</v>
      </c>
    </row>
    <row r="7736" spans="1:3" x14ac:dyDescent="0.25">
      <c r="A7736" t="s">
        <v>8169</v>
      </c>
      <c r="B7736" t="s">
        <v>39</v>
      </c>
      <c r="C7736" s="1">
        <v>45988</v>
      </c>
    </row>
    <row r="7737" spans="1:3" x14ac:dyDescent="0.25">
      <c r="A7737" t="s">
        <v>8170</v>
      </c>
      <c r="B7737" t="s">
        <v>8188</v>
      </c>
      <c r="C7737" s="1">
        <v>45990</v>
      </c>
    </row>
    <row r="7738" spans="1:3" x14ac:dyDescent="0.25">
      <c r="A7738" t="s">
        <v>8170</v>
      </c>
      <c r="B7738" t="s">
        <v>8188</v>
      </c>
      <c r="C7738" s="1">
        <v>45989</v>
      </c>
    </row>
    <row r="7739" spans="1:3" x14ac:dyDescent="0.25">
      <c r="A7739" t="s">
        <v>8171</v>
      </c>
      <c r="B7739" t="s">
        <v>8188</v>
      </c>
      <c r="C7739" s="1">
        <v>45993</v>
      </c>
    </row>
    <row r="7740" spans="1:3" x14ac:dyDescent="0.25">
      <c r="A7740" t="s">
        <v>8172</v>
      </c>
      <c r="B7740" t="s">
        <v>8188</v>
      </c>
      <c r="C7740" s="1">
        <v>45990</v>
      </c>
    </row>
    <row r="7741" spans="1:3" x14ac:dyDescent="0.25">
      <c r="A7741" t="s">
        <v>5635</v>
      </c>
      <c r="B7741" t="s">
        <v>8188</v>
      </c>
      <c r="C7741" s="1">
        <v>45992</v>
      </c>
    </row>
    <row r="7742" spans="1:3" x14ac:dyDescent="0.25">
      <c r="A7742" t="s">
        <v>5634</v>
      </c>
      <c r="B7742" t="s">
        <v>8188</v>
      </c>
      <c r="C7742" s="1">
        <v>45992</v>
      </c>
    </row>
    <row r="7743" spans="1:3" x14ac:dyDescent="0.25">
      <c r="A7743" t="s">
        <v>8173</v>
      </c>
      <c r="B7743" t="s">
        <v>8188</v>
      </c>
      <c r="C7743" s="1">
        <v>45993</v>
      </c>
    </row>
    <row r="7744" spans="1:3" x14ac:dyDescent="0.25">
      <c r="A7744" t="s">
        <v>5636</v>
      </c>
      <c r="B7744" t="s">
        <v>8188</v>
      </c>
      <c r="C7744" s="1">
        <v>45993</v>
      </c>
    </row>
    <row r="7745" spans="1:3" x14ac:dyDescent="0.25">
      <c r="A7745" t="s">
        <v>5403</v>
      </c>
      <c r="B7745" t="s">
        <v>8188</v>
      </c>
      <c r="C7745" s="1">
        <v>45993</v>
      </c>
    </row>
    <row r="7746" spans="1:3" x14ac:dyDescent="0.25">
      <c r="A7746" t="s">
        <v>3221</v>
      </c>
      <c r="B7746" t="s">
        <v>8188</v>
      </c>
      <c r="C7746" s="1">
        <v>45990</v>
      </c>
    </row>
    <row r="7747" spans="1:3" x14ac:dyDescent="0.25">
      <c r="A7747" t="s">
        <v>5406</v>
      </c>
      <c r="B7747" t="s">
        <v>8188</v>
      </c>
      <c r="C7747" s="1">
        <v>45994</v>
      </c>
    </row>
    <row r="7748" spans="1:3" x14ac:dyDescent="0.25">
      <c r="A7748" t="s">
        <v>5405</v>
      </c>
      <c r="B7748" t="s">
        <v>8188</v>
      </c>
      <c r="C7748" s="1">
        <v>45992</v>
      </c>
    </row>
    <row r="7749" spans="1:3" x14ac:dyDescent="0.25">
      <c r="A7749" t="s">
        <v>5404</v>
      </c>
      <c r="B7749" t="s">
        <v>8188</v>
      </c>
      <c r="C7749" s="1">
        <v>45992</v>
      </c>
    </row>
    <row r="7750" spans="1:3" x14ac:dyDescent="0.25">
      <c r="A7750" t="s">
        <v>5407</v>
      </c>
      <c r="B7750" t="s">
        <v>8188</v>
      </c>
      <c r="C7750" s="1">
        <v>45994</v>
      </c>
    </row>
    <row r="7751" spans="1:3" x14ac:dyDescent="0.25">
      <c r="A7751" t="s">
        <v>5637</v>
      </c>
      <c r="B7751" t="s">
        <v>8188</v>
      </c>
      <c r="C7751" s="1">
        <v>45993</v>
      </c>
    </row>
    <row r="7752" spans="1:3" x14ac:dyDescent="0.25">
      <c r="A7752" t="s">
        <v>8174</v>
      </c>
      <c r="B7752" t="s">
        <v>8188</v>
      </c>
      <c r="C7752" s="1">
        <v>45993</v>
      </c>
    </row>
    <row r="7753" spans="1:3" x14ac:dyDescent="0.25">
      <c r="A7753" t="s">
        <v>5408</v>
      </c>
      <c r="B7753" t="s">
        <v>8188</v>
      </c>
      <c r="C7753" s="1">
        <v>45993</v>
      </c>
    </row>
    <row r="7754" spans="1:3" x14ac:dyDescent="0.25">
      <c r="A7754" t="s">
        <v>58</v>
      </c>
      <c r="B7754" t="s">
        <v>39</v>
      </c>
      <c r="C7754" s="1"/>
    </row>
    <row r="7755" spans="1:3" x14ac:dyDescent="0.25">
      <c r="A7755" t="s">
        <v>56</v>
      </c>
      <c r="B7755" t="s">
        <v>8188</v>
      </c>
      <c r="C7755" s="1">
        <v>45993</v>
      </c>
    </row>
    <row r="7756" spans="1:3" x14ac:dyDescent="0.25">
      <c r="A7756" t="s">
        <v>51</v>
      </c>
      <c r="B7756" t="s">
        <v>8188</v>
      </c>
      <c r="C7756" s="1">
        <v>45994</v>
      </c>
    </row>
    <row r="7757" spans="1:3" x14ac:dyDescent="0.25">
      <c r="A7757" t="s">
        <v>50</v>
      </c>
      <c r="B7757" t="s">
        <v>8188</v>
      </c>
      <c r="C7757" s="1">
        <v>45995</v>
      </c>
    </row>
    <row r="7758" spans="1:3" x14ac:dyDescent="0.25">
      <c r="A7758" t="s">
        <v>48</v>
      </c>
      <c r="B7758" t="s">
        <v>39</v>
      </c>
      <c r="C7758" s="1"/>
    </row>
    <row r="7759" spans="1:3" x14ac:dyDescent="0.25">
      <c r="A7759" t="s">
        <v>47</v>
      </c>
      <c r="B7759" t="s">
        <v>8188</v>
      </c>
      <c r="C7759" s="1">
        <v>45995</v>
      </c>
    </row>
    <row r="7760" spans="1:3" x14ac:dyDescent="0.25">
      <c r="A7760" t="s">
        <v>45</v>
      </c>
      <c r="B7760" t="s">
        <v>8188</v>
      </c>
      <c r="C7760" s="1">
        <v>45994</v>
      </c>
    </row>
    <row r="7761" spans="1:3" x14ac:dyDescent="0.25">
      <c r="A7761" t="s">
        <v>68</v>
      </c>
      <c r="B7761" t="s">
        <v>8188</v>
      </c>
      <c r="C7761" s="1">
        <v>45997</v>
      </c>
    </row>
    <row r="7762" spans="1:3" x14ac:dyDescent="0.25">
      <c r="A7762" t="s">
        <v>69</v>
      </c>
      <c r="B7762" t="s">
        <v>8188</v>
      </c>
      <c r="C7762" s="1">
        <v>45994</v>
      </c>
    </row>
    <row r="7763" spans="1:3" x14ac:dyDescent="0.25">
      <c r="A7763" t="s">
        <v>70</v>
      </c>
      <c r="B7763" t="s">
        <v>8188</v>
      </c>
      <c r="C7763" s="1">
        <v>45996</v>
      </c>
    </row>
    <row r="7764" spans="1:3" x14ac:dyDescent="0.25">
      <c r="A7764" t="s">
        <v>64</v>
      </c>
      <c r="B7764" t="s">
        <v>8188</v>
      </c>
      <c r="C7764" s="1">
        <v>45996</v>
      </c>
    </row>
    <row r="7765" spans="1:3" x14ac:dyDescent="0.25">
      <c r="A7765" t="s">
        <v>63</v>
      </c>
      <c r="B7765" t="s">
        <v>8188</v>
      </c>
      <c r="C7765" s="1">
        <v>45995</v>
      </c>
    </row>
    <row r="7766" spans="1:3" x14ac:dyDescent="0.25">
      <c r="A7766" t="s">
        <v>63</v>
      </c>
      <c r="B7766" t="s">
        <v>8188</v>
      </c>
      <c r="C7766" s="1">
        <v>45996</v>
      </c>
    </row>
    <row r="7767" spans="1:3" x14ac:dyDescent="0.25">
      <c r="A7767" t="s">
        <v>62</v>
      </c>
      <c r="B7767" t="s">
        <v>8188</v>
      </c>
      <c r="C7767" s="1">
        <v>45995</v>
      </c>
    </row>
    <row r="7768" spans="1:3" x14ac:dyDescent="0.25">
      <c r="A7768" t="s">
        <v>74</v>
      </c>
      <c r="B7768" t="s">
        <v>8188</v>
      </c>
      <c r="C7768" s="1">
        <v>45996</v>
      </c>
    </row>
    <row r="7769" spans="1:3" x14ac:dyDescent="0.25">
      <c r="A7769" t="s">
        <v>62</v>
      </c>
      <c r="B7769" t="s">
        <v>8188</v>
      </c>
      <c r="C7769" s="1">
        <v>45995</v>
      </c>
    </row>
    <row r="7770" spans="1:3" x14ac:dyDescent="0.25">
      <c r="A7770" t="s">
        <v>78</v>
      </c>
      <c r="B7770" t="s">
        <v>8188</v>
      </c>
      <c r="C7770" s="1">
        <v>45996</v>
      </c>
    </row>
    <row r="7771" spans="1:3" x14ac:dyDescent="0.25">
      <c r="A7771" t="s">
        <v>8175</v>
      </c>
      <c r="B7771" t="s">
        <v>39</v>
      </c>
      <c r="C7771" s="1"/>
    </row>
    <row r="7772" spans="1:3" x14ac:dyDescent="0.25">
      <c r="A7772" t="s">
        <v>85</v>
      </c>
      <c r="B7772" t="s">
        <v>8188</v>
      </c>
      <c r="C7772" s="1">
        <v>45996</v>
      </c>
    </row>
    <row r="7773" spans="1:3" x14ac:dyDescent="0.25">
      <c r="A7773" t="s">
        <v>85</v>
      </c>
      <c r="B7773" t="s">
        <v>8188</v>
      </c>
      <c r="C7773" s="1">
        <v>45996</v>
      </c>
    </row>
    <row r="7774" spans="1:3" x14ac:dyDescent="0.25">
      <c r="A7774" t="s">
        <v>82</v>
      </c>
      <c r="B7774" t="s">
        <v>8188</v>
      </c>
      <c r="C7774" s="1">
        <v>45997</v>
      </c>
    </row>
    <row r="7775" spans="1:3" x14ac:dyDescent="0.25">
      <c r="A7775" t="s">
        <v>81</v>
      </c>
      <c r="B7775" t="s">
        <v>8188</v>
      </c>
      <c r="C7775" s="1">
        <v>45997</v>
      </c>
    </row>
    <row r="7776" spans="1:3" x14ac:dyDescent="0.25">
      <c r="A7776" t="s">
        <v>80</v>
      </c>
      <c r="B7776" t="s">
        <v>8188</v>
      </c>
      <c r="C7776" s="1">
        <v>45995</v>
      </c>
    </row>
    <row r="7777" spans="1:3" x14ac:dyDescent="0.25">
      <c r="A7777" t="s">
        <v>91</v>
      </c>
      <c r="B7777" t="s">
        <v>8188</v>
      </c>
      <c r="C7777" s="1">
        <v>45996</v>
      </c>
    </row>
    <row r="7778" spans="1:3" x14ac:dyDescent="0.25">
      <c r="A7778" t="s">
        <v>92</v>
      </c>
      <c r="B7778" t="s">
        <v>8188</v>
      </c>
      <c r="C7778" s="1">
        <v>46003</v>
      </c>
    </row>
    <row r="7779" spans="1:3" x14ac:dyDescent="0.25">
      <c r="A7779" t="s">
        <v>107</v>
      </c>
      <c r="B7779" t="s">
        <v>8188</v>
      </c>
      <c r="C7779" s="1">
        <v>46000</v>
      </c>
    </row>
    <row r="7780" spans="1:3" x14ac:dyDescent="0.25">
      <c r="A7780" t="s">
        <v>106</v>
      </c>
      <c r="B7780" t="s">
        <v>8188</v>
      </c>
      <c r="C7780" s="1">
        <v>45997</v>
      </c>
    </row>
    <row r="7781" spans="1:3" x14ac:dyDescent="0.25">
      <c r="A7781" t="s">
        <v>105</v>
      </c>
      <c r="B7781" t="s">
        <v>8188</v>
      </c>
      <c r="C7781" s="1">
        <v>45997</v>
      </c>
    </row>
    <row r="7782" spans="1:3" x14ac:dyDescent="0.25">
      <c r="A7782" t="s">
        <v>103</v>
      </c>
      <c r="B7782" t="s">
        <v>8188</v>
      </c>
      <c r="C7782" s="1">
        <v>46003</v>
      </c>
    </row>
    <row r="7783" spans="1:3" x14ac:dyDescent="0.25">
      <c r="A7783" t="s">
        <v>102</v>
      </c>
      <c r="B7783" t="s">
        <v>8188</v>
      </c>
      <c r="C7783" s="1">
        <v>46000</v>
      </c>
    </row>
    <row r="7784" spans="1:3" x14ac:dyDescent="0.25">
      <c r="A7784" t="s">
        <v>102</v>
      </c>
      <c r="B7784" t="s">
        <v>8188</v>
      </c>
      <c r="C7784" s="1">
        <v>46000</v>
      </c>
    </row>
    <row r="7785" spans="1:3" x14ac:dyDescent="0.25">
      <c r="A7785" t="s">
        <v>101</v>
      </c>
      <c r="B7785" t="s">
        <v>8188</v>
      </c>
      <c r="C7785" s="1">
        <v>46000</v>
      </c>
    </row>
    <row r="7786" spans="1:3" x14ac:dyDescent="0.25">
      <c r="A7786" t="s">
        <v>94</v>
      </c>
      <c r="B7786" t="s">
        <v>8188</v>
      </c>
      <c r="C7786" s="1">
        <v>46001</v>
      </c>
    </row>
    <row r="7787" spans="1:3" x14ac:dyDescent="0.25">
      <c r="A7787" t="s">
        <v>95</v>
      </c>
      <c r="B7787" t="s">
        <v>8188</v>
      </c>
      <c r="C7787" s="1">
        <v>45997</v>
      </c>
    </row>
    <row r="7788" spans="1:3" x14ac:dyDescent="0.25">
      <c r="A7788" t="s">
        <v>96</v>
      </c>
      <c r="B7788" t="s">
        <v>8188</v>
      </c>
      <c r="C7788" s="1">
        <v>45997</v>
      </c>
    </row>
    <row r="7789" spans="1:3" x14ac:dyDescent="0.25">
      <c r="A7789" t="s">
        <v>121</v>
      </c>
      <c r="B7789" t="s">
        <v>8188</v>
      </c>
      <c r="C7789" s="1">
        <v>46000</v>
      </c>
    </row>
    <row r="7790" spans="1:3" x14ac:dyDescent="0.25">
      <c r="A7790" t="s">
        <v>100</v>
      </c>
      <c r="B7790" t="s">
        <v>8188</v>
      </c>
      <c r="C7790" s="1">
        <v>45997</v>
      </c>
    </row>
    <row r="7791" spans="1:3" x14ac:dyDescent="0.25">
      <c r="A7791" t="s">
        <v>99</v>
      </c>
      <c r="B7791" t="s">
        <v>8188</v>
      </c>
      <c r="C7791" s="1">
        <v>46003</v>
      </c>
    </row>
    <row r="7792" spans="1:3" x14ac:dyDescent="0.25">
      <c r="A7792" t="s">
        <v>111</v>
      </c>
      <c r="B7792" t="s">
        <v>8188</v>
      </c>
      <c r="C7792" s="1">
        <v>45997</v>
      </c>
    </row>
    <row r="7793" spans="1:3" x14ac:dyDescent="0.25">
      <c r="A7793" t="s">
        <v>109</v>
      </c>
      <c r="B7793" t="s">
        <v>8188</v>
      </c>
      <c r="C7793" s="1">
        <v>46000</v>
      </c>
    </row>
    <row r="7794" spans="1:3" x14ac:dyDescent="0.25">
      <c r="A7794" t="s">
        <v>118</v>
      </c>
      <c r="B7794" t="s">
        <v>8188</v>
      </c>
      <c r="C7794" s="1">
        <v>45999</v>
      </c>
    </row>
    <row r="7795" spans="1:3" x14ac:dyDescent="0.25">
      <c r="A7795" t="s">
        <v>96</v>
      </c>
      <c r="B7795" t="s">
        <v>8188</v>
      </c>
      <c r="C7795" s="1">
        <v>45997</v>
      </c>
    </row>
    <row r="7796" spans="1:3" x14ac:dyDescent="0.25">
      <c r="A7796" t="s">
        <v>137</v>
      </c>
      <c r="B7796" t="s">
        <v>8188</v>
      </c>
      <c r="C7796" s="1">
        <v>46003</v>
      </c>
    </row>
    <row r="7797" spans="1:3" x14ac:dyDescent="0.25">
      <c r="A7797" t="s">
        <v>138</v>
      </c>
      <c r="B7797" t="s">
        <v>8188</v>
      </c>
      <c r="C7797" s="1">
        <v>46002</v>
      </c>
    </row>
    <row r="7798" spans="1:3" x14ac:dyDescent="0.25">
      <c r="A7798" t="s">
        <v>136</v>
      </c>
      <c r="B7798" t="s">
        <v>8188</v>
      </c>
      <c r="C7798" s="1">
        <v>46000</v>
      </c>
    </row>
    <row r="7799" spans="1:3" x14ac:dyDescent="0.25">
      <c r="A7799" t="s">
        <v>132</v>
      </c>
      <c r="B7799" t="s">
        <v>8188</v>
      </c>
      <c r="C7799" s="1">
        <v>46001</v>
      </c>
    </row>
    <row r="7800" spans="1:3" x14ac:dyDescent="0.25">
      <c r="A7800" t="s">
        <v>128</v>
      </c>
      <c r="B7800" t="s">
        <v>8188</v>
      </c>
      <c r="C7800" s="1">
        <v>46001</v>
      </c>
    </row>
    <row r="7801" spans="1:3" x14ac:dyDescent="0.25">
      <c r="A7801" t="s">
        <v>126</v>
      </c>
      <c r="B7801" t="s">
        <v>39</v>
      </c>
      <c r="C7801" s="1"/>
    </row>
    <row r="7802" spans="1:3" x14ac:dyDescent="0.25">
      <c r="A7802" t="s">
        <v>123</v>
      </c>
      <c r="B7802" t="s">
        <v>8188</v>
      </c>
      <c r="C7802" s="1">
        <v>46002</v>
      </c>
    </row>
    <row r="7803" spans="1:3" x14ac:dyDescent="0.25">
      <c r="A7803" t="s">
        <v>151</v>
      </c>
      <c r="B7803" t="s">
        <v>8188</v>
      </c>
      <c r="C7803" s="1">
        <v>46002</v>
      </c>
    </row>
    <row r="7804" spans="1:3" x14ac:dyDescent="0.25">
      <c r="A7804" t="s">
        <v>150</v>
      </c>
      <c r="B7804" t="s">
        <v>8188</v>
      </c>
      <c r="C7804" s="1">
        <v>46003</v>
      </c>
    </row>
    <row r="7805" spans="1:3" x14ac:dyDescent="0.25">
      <c r="A7805" t="s">
        <v>147</v>
      </c>
      <c r="B7805" t="s">
        <v>8188</v>
      </c>
      <c r="C7805" s="1">
        <v>46002</v>
      </c>
    </row>
    <row r="7806" spans="1:3" x14ac:dyDescent="0.25">
      <c r="A7806" t="s">
        <v>148</v>
      </c>
      <c r="B7806" t="s">
        <v>8188</v>
      </c>
      <c r="C7806" s="1">
        <v>46002</v>
      </c>
    </row>
    <row r="7807" spans="1:3" x14ac:dyDescent="0.25">
      <c r="A7807" t="s">
        <v>146</v>
      </c>
      <c r="B7807" t="s">
        <v>8188</v>
      </c>
      <c r="C7807" s="1">
        <v>46003</v>
      </c>
    </row>
    <row r="7808" spans="1:3" x14ac:dyDescent="0.25">
      <c r="A7808" t="s">
        <v>144</v>
      </c>
      <c r="B7808" t="s">
        <v>8188</v>
      </c>
      <c r="C7808" s="1">
        <v>46002</v>
      </c>
    </row>
    <row r="7809" spans="1:3" x14ac:dyDescent="0.25">
      <c r="A7809" t="s">
        <v>143</v>
      </c>
      <c r="B7809" t="s">
        <v>8188</v>
      </c>
      <c r="C7809" s="1">
        <v>46002</v>
      </c>
    </row>
    <row r="7810" spans="1:3" x14ac:dyDescent="0.25">
      <c r="A7810" t="s">
        <v>157</v>
      </c>
      <c r="B7810" t="s">
        <v>8188</v>
      </c>
      <c r="C7810" s="1">
        <v>46002</v>
      </c>
    </row>
    <row r="7811" spans="1:3" x14ac:dyDescent="0.25">
      <c r="A7811" t="s">
        <v>154</v>
      </c>
      <c r="B7811" t="s">
        <v>8188</v>
      </c>
      <c r="C7811" s="1">
        <v>46009</v>
      </c>
    </row>
    <row r="7812" spans="1:3" x14ac:dyDescent="0.25">
      <c r="A7812" t="s">
        <v>160</v>
      </c>
      <c r="B7812" t="s">
        <v>8188</v>
      </c>
      <c r="C7812" s="1">
        <v>46002</v>
      </c>
    </row>
    <row r="7813" spans="1:3" x14ac:dyDescent="0.25">
      <c r="A7813" t="s">
        <v>173</v>
      </c>
      <c r="B7813" t="s">
        <v>8188</v>
      </c>
      <c r="C7813" s="1">
        <v>46002</v>
      </c>
    </row>
    <row r="7814" spans="1:3" x14ac:dyDescent="0.25">
      <c r="A7814" t="s">
        <v>172</v>
      </c>
      <c r="B7814" t="s">
        <v>8188</v>
      </c>
      <c r="C7814" s="1">
        <v>46003</v>
      </c>
    </row>
    <row r="7815" spans="1:3" x14ac:dyDescent="0.25">
      <c r="A7815" t="s">
        <v>164</v>
      </c>
      <c r="B7815" t="s">
        <v>8188</v>
      </c>
      <c r="C7815" s="1">
        <v>46003</v>
      </c>
    </row>
    <row r="7816" spans="1:3" x14ac:dyDescent="0.25">
      <c r="A7816" t="s">
        <v>175</v>
      </c>
      <c r="B7816" t="s">
        <v>8188</v>
      </c>
      <c r="C7816" s="1">
        <v>46010</v>
      </c>
    </row>
    <row r="7817" spans="1:3" x14ac:dyDescent="0.25">
      <c r="A7817" t="s">
        <v>142</v>
      </c>
      <c r="B7817" t="s">
        <v>8188</v>
      </c>
      <c r="C7817" s="1">
        <v>46004</v>
      </c>
    </row>
    <row r="7818" spans="1:3" x14ac:dyDescent="0.25">
      <c r="A7818" t="s">
        <v>188</v>
      </c>
      <c r="B7818" t="s">
        <v>8188</v>
      </c>
      <c r="C7818" s="1">
        <v>46007</v>
      </c>
    </row>
    <row r="7819" spans="1:3" x14ac:dyDescent="0.25">
      <c r="A7819" t="s">
        <v>185</v>
      </c>
      <c r="B7819" t="s">
        <v>8188</v>
      </c>
      <c r="C7819" s="1">
        <v>46007</v>
      </c>
    </row>
    <row r="7820" spans="1:3" x14ac:dyDescent="0.25">
      <c r="A7820" t="s">
        <v>183</v>
      </c>
      <c r="B7820" t="s">
        <v>8188</v>
      </c>
      <c r="C7820" s="1">
        <v>46011</v>
      </c>
    </row>
    <row r="7821" spans="1:3" x14ac:dyDescent="0.25">
      <c r="A7821" t="s">
        <v>194</v>
      </c>
      <c r="B7821" t="s">
        <v>8188</v>
      </c>
      <c r="C7821" s="1">
        <v>46004</v>
      </c>
    </row>
    <row r="7822" spans="1:3" x14ac:dyDescent="0.25">
      <c r="A7822" t="s">
        <v>193</v>
      </c>
      <c r="B7822" t="s">
        <v>8188</v>
      </c>
      <c r="C7822" s="1">
        <v>46004</v>
      </c>
    </row>
    <row r="7823" spans="1:3" x14ac:dyDescent="0.25">
      <c r="A7823" t="s">
        <v>191</v>
      </c>
      <c r="B7823" t="s">
        <v>8188</v>
      </c>
      <c r="C7823" s="1">
        <v>46009</v>
      </c>
    </row>
    <row r="7824" spans="1:3" x14ac:dyDescent="0.25">
      <c r="A7824" t="s">
        <v>190</v>
      </c>
      <c r="B7824" t="s">
        <v>39</v>
      </c>
      <c r="C7824" s="1"/>
    </row>
    <row r="7825" spans="1:3" x14ac:dyDescent="0.25">
      <c r="A7825" t="s">
        <v>185</v>
      </c>
      <c r="B7825" t="s">
        <v>8188</v>
      </c>
      <c r="C7825" s="1">
        <v>46009</v>
      </c>
    </row>
    <row r="7826" spans="1:3" x14ac:dyDescent="0.25">
      <c r="A7826" t="s">
        <v>199</v>
      </c>
      <c r="B7826" t="s">
        <v>8188</v>
      </c>
      <c r="C7826" s="1">
        <v>46010</v>
      </c>
    </row>
    <row r="7827" spans="1:3" x14ac:dyDescent="0.25">
      <c r="A7827" t="s">
        <v>198</v>
      </c>
      <c r="B7827" t="s">
        <v>8188</v>
      </c>
      <c r="C7827" s="1">
        <v>46008</v>
      </c>
    </row>
    <row r="7828" spans="1:3" x14ac:dyDescent="0.25">
      <c r="A7828" t="s">
        <v>197</v>
      </c>
      <c r="B7828" t="s">
        <v>8188</v>
      </c>
      <c r="C7828" s="1">
        <v>46007</v>
      </c>
    </row>
    <row r="7829" spans="1:3" x14ac:dyDescent="0.25">
      <c r="A7829" t="s">
        <v>207</v>
      </c>
      <c r="B7829" t="s">
        <v>8188</v>
      </c>
      <c r="C7829" s="1">
        <v>46011</v>
      </c>
    </row>
    <row r="7830" spans="1:3" x14ac:dyDescent="0.25">
      <c r="A7830" t="s">
        <v>212</v>
      </c>
      <c r="B7830" t="s">
        <v>8188</v>
      </c>
      <c r="C7830" s="1">
        <v>46013</v>
      </c>
    </row>
    <row r="7831" spans="1:3" x14ac:dyDescent="0.25">
      <c r="A7831" t="s">
        <v>211</v>
      </c>
      <c r="B7831" t="s">
        <v>8188</v>
      </c>
      <c r="C7831" s="1">
        <v>46013</v>
      </c>
    </row>
    <row r="7832" spans="1:3" x14ac:dyDescent="0.25">
      <c r="A7832" t="s">
        <v>210</v>
      </c>
      <c r="B7832" t="s">
        <v>8188</v>
      </c>
      <c r="C7832" s="1">
        <v>46011</v>
      </c>
    </row>
    <row r="7833" spans="1:3" x14ac:dyDescent="0.25">
      <c r="A7833" t="s">
        <v>209</v>
      </c>
      <c r="B7833" t="s">
        <v>8188</v>
      </c>
      <c r="C7833" s="1">
        <v>46013</v>
      </c>
    </row>
    <row r="7834" spans="1:3" x14ac:dyDescent="0.25">
      <c r="A7834" t="s">
        <v>217</v>
      </c>
      <c r="B7834" t="s">
        <v>8188</v>
      </c>
      <c r="C7834" s="1">
        <v>46010</v>
      </c>
    </row>
    <row r="7835" spans="1:3" x14ac:dyDescent="0.25">
      <c r="A7835" t="s">
        <v>216</v>
      </c>
      <c r="B7835" t="s">
        <v>8188</v>
      </c>
      <c r="C7835" s="1">
        <v>46011</v>
      </c>
    </row>
    <row r="7836" spans="1:3" x14ac:dyDescent="0.25">
      <c r="A7836" t="s">
        <v>215</v>
      </c>
      <c r="B7836" t="s">
        <v>39</v>
      </c>
      <c r="C7836" s="1"/>
    </row>
    <row r="7837" spans="1:3" x14ac:dyDescent="0.25">
      <c r="A7837" t="s">
        <v>214</v>
      </c>
      <c r="B7837" t="s">
        <v>8188</v>
      </c>
      <c r="C7837" s="1">
        <v>46007</v>
      </c>
    </row>
    <row r="7838" spans="1:3" x14ac:dyDescent="0.25">
      <c r="A7838" t="s">
        <v>213</v>
      </c>
      <c r="B7838" t="s">
        <v>8188</v>
      </c>
      <c r="C7838" s="1">
        <v>46013</v>
      </c>
    </row>
    <row r="7839" spans="1:3" x14ac:dyDescent="0.25">
      <c r="A7839" t="s">
        <v>219</v>
      </c>
      <c r="B7839" t="s">
        <v>8188</v>
      </c>
      <c r="C7839" s="1">
        <v>46008</v>
      </c>
    </row>
    <row r="7840" spans="1:3" x14ac:dyDescent="0.25">
      <c r="A7840" t="s">
        <v>219</v>
      </c>
      <c r="B7840" t="s">
        <v>8188</v>
      </c>
      <c r="C7840" s="1">
        <v>46008</v>
      </c>
    </row>
    <row r="7841" spans="1:3" x14ac:dyDescent="0.25">
      <c r="A7841" t="s">
        <v>222</v>
      </c>
      <c r="B7841" t="s">
        <v>8188</v>
      </c>
      <c r="C7841" s="1">
        <v>46009</v>
      </c>
    </row>
    <row r="7842" spans="1:3" x14ac:dyDescent="0.25">
      <c r="A7842" t="s">
        <v>220</v>
      </c>
      <c r="B7842" t="s">
        <v>8188</v>
      </c>
      <c r="C7842" s="1">
        <v>46008</v>
      </c>
    </row>
    <row r="7843" spans="1:3" x14ac:dyDescent="0.25">
      <c r="A7843" t="s">
        <v>224</v>
      </c>
      <c r="B7843" t="s">
        <v>8188</v>
      </c>
      <c r="C7843" s="1">
        <v>46009</v>
      </c>
    </row>
    <row r="7844" spans="1:3" x14ac:dyDescent="0.25">
      <c r="A7844" t="s">
        <v>237</v>
      </c>
      <c r="B7844" t="s">
        <v>8188</v>
      </c>
      <c r="C7844" s="1">
        <v>46009</v>
      </c>
    </row>
    <row r="7845" spans="1:3" x14ac:dyDescent="0.25">
      <c r="A7845" t="s">
        <v>236</v>
      </c>
      <c r="B7845" t="s">
        <v>8188</v>
      </c>
      <c r="C7845" s="1">
        <v>46009</v>
      </c>
    </row>
    <row r="7846" spans="1:3" x14ac:dyDescent="0.25">
      <c r="A7846" t="s">
        <v>221</v>
      </c>
      <c r="B7846" t="s">
        <v>8188</v>
      </c>
      <c r="C7846" s="1">
        <v>46010</v>
      </c>
    </row>
    <row r="7847" spans="1:3" x14ac:dyDescent="0.25">
      <c r="A7847" t="s">
        <v>234</v>
      </c>
      <c r="B7847" t="s">
        <v>8188</v>
      </c>
      <c r="C7847" s="1">
        <v>46009</v>
      </c>
    </row>
    <row r="7848" spans="1:3" x14ac:dyDescent="0.25">
      <c r="A7848" t="s">
        <v>235</v>
      </c>
      <c r="B7848" t="s">
        <v>8188</v>
      </c>
      <c r="C7848" s="1">
        <v>46010</v>
      </c>
    </row>
    <row r="7849" spans="1:3" x14ac:dyDescent="0.25">
      <c r="A7849" t="s">
        <v>233</v>
      </c>
      <c r="B7849" t="s">
        <v>8188</v>
      </c>
      <c r="C7849" s="1">
        <v>46013</v>
      </c>
    </row>
    <row r="7850" spans="1:3" x14ac:dyDescent="0.25">
      <c r="A7850" t="s">
        <v>230</v>
      </c>
      <c r="B7850" t="s">
        <v>8188</v>
      </c>
      <c r="C7850" s="1">
        <v>46010</v>
      </c>
    </row>
    <row r="7851" spans="1:3" x14ac:dyDescent="0.25">
      <c r="A7851" t="s">
        <v>229</v>
      </c>
      <c r="B7851" t="s">
        <v>8188</v>
      </c>
      <c r="C7851" s="1">
        <v>46010</v>
      </c>
    </row>
    <row r="7852" spans="1:3" x14ac:dyDescent="0.25">
      <c r="A7852" t="s">
        <v>239</v>
      </c>
      <c r="B7852" t="s">
        <v>8188</v>
      </c>
      <c r="C7852" s="1">
        <v>46010</v>
      </c>
    </row>
    <row r="7853" spans="1:3" x14ac:dyDescent="0.25">
      <c r="A7853" t="s">
        <v>243</v>
      </c>
      <c r="B7853" t="s">
        <v>8188</v>
      </c>
      <c r="C7853" s="1">
        <v>46013</v>
      </c>
    </row>
    <row r="7854" spans="1:3" x14ac:dyDescent="0.25">
      <c r="A7854" t="s">
        <v>249</v>
      </c>
      <c r="B7854" t="s">
        <v>8188</v>
      </c>
      <c r="C7854" s="1">
        <v>46011</v>
      </c>
    </row>
    <row r="7855" spans="1:3" x14ac:dyDescent="0.25">
      <c r="A7855" t="s">
        <v>248</v>
      </c>
      <c r="B7855" t="s">
        <v>8188</v>
      </c>
      <c r="C7855" s="1">
        <v>46011</v>
      </c>
    </row>
    <row r="7856" spans="1:3" x14ac:dyDescent="0.25">
      <c r="A7856" t="s">
        <v>245</v>
      </c>
      <c r="B7856" t="s">
        <v>8188</v>
      </c>
      <c r="C7856" s="1">
        <v>46011</v>
      </c>
    </row>
    <row r="7857" spans="1:3" x14ac:dyDescent="0.25">
      <c r="A7857" t="s">
        <v>256</v>
      </c>
      <c r="B7857" t="s">
        <v>8188</v>
      </c>
      <c r="C7857" s="1">
        <v>46018</v>
      </c>
    </row>
    <row r="7858" spans="1:3" x14ac:dyDescent="0.25">
      <c r="A7858" t="s">
        <v>253</v>
      </c>
      <c r="B7858" t="s">
        <v>8188</v>
      </c>
      <c r="C7858" s="1">
        <v>46013</v>
      </c>
    </row>
    <row r="7859" spans="1:3" x14ac:dyDescent="0.25">
      <c r="A7859" t="s">
        <v>254</v>
      </c>
      <c r="B7859" t="s">
        <v>8188</v>
      </c>
      <c r="C7859" s="1">
        <v>46011</v>
      </c>
    </row>
    <row r="7860" spans="1:3" x14ac:dyDescent="0.25">
      <c r="A7860" t="s">
        <v>252</v>
      </c>
      <c r="B7860" t="s">
        <v>8188</v>
      </c>
      <c r="C7860" s="1">
        <v>46013</v>
      </c>
    </row>
    <row r="7861" spans="1:3" x14ac:dyDescent="0.25">
      <c r="A7861" t="s">
        <v>250</v>
      </c>
      <c r="B7861" t="s">
        <v>8188</v>
      </c>
      <c r="C7861" s="1">
        <v>46027</v>
      </c>
    </row>
    <row r="7862" spans="1:3" x14ac:dyDescent="0.25">
      <c r="A7862" t="s">
        <v>265</v>
      </c>
      <c r="B7862" t="s">
        <v>8188</v>
      </c>
      <c r="C7862" s="1">
        <v>46017</v>
      </c>
    </row>
    <row r="7863" spans="1:3" x14ac:dyDescent="0.25">
      <c r="A7863" t="s">
        <v>264</v>
      </c>
      <c r="B7863" t="s">
        <v>8188</v>
      </c>
      <c r="C7863" s="1">
        <v>46011</v>
      </c>
    </row>
    <row r="7864" spans="1:3" x14ac:dyDescent="0.25">
      <c r="A7864" t="s">
        <v>8176</v>
      </c>
      <c r="B7864" t="s">
        <v>39</v>
      </c>
      <c r="C7864" s="1"/>
    </row>
    <row r="7865" spans="1:3" x14ac:dyDescent="0.25">
      <c r="A7865" t="s">
        <v>259</v>
      </c>
      <c r="B7865" t="s">
        <v>8188</v>
      </c>
      <c r="C7865" s="1">
        <v>46015</v>
      </c>
    </row>
    <row r="7866" spans="1:3" x14ac:dyDescent="0.25">
      <c r="A7866" t="s">
        <v>257</v>
      </c>
      <c r="B7866" t="s">
        <v>8188</v>
      </c>
      <c r="C7866" s="1">
        <v>46028</v>
      </c>
    </row>
    <row r="7867" spans="1:3" x14ac:dyDescent="0.25">
      <c r="A7867" t="s">
        <v>276</v>
      </c>
      <c r="B7867" t="s">
        <v>8188</v>
      </c>
      <c r="C7867" s="1">
        <v>46014</v>
      </c>
    </row>
    <row r="7868" spans="1:3" x14ac:dyDescent="0.25">
      <c r="A7868" t="s">
        <v>274</v>
      </c>
      <c r="B7868" t="s">
        <v>8188</v>
      </c>
      <c r="C7868" s="1">
        <v>46014</v>
      </c>
    </row>
    <row r="7869" spans="1:3" x14ac:dyDescent="0.25">
      <c r="A7869" t="s">
        <v>275</v>
      </c>
      <c r="B7869" t="s">
        <v>8188</v>
      </c>
      <c r="C7869" s="1">
        <v>46014</v>
      </c>
    </row>
    <row r="7870" spans="1:3" x14ac:dyDescent="0.25">
      <c r="A7870" t="s">
        <v>273</v>
      </c>
      <c r="B7870" t="s">
        <v>8188</v>
      </c>
      <c r="C7870" s="1">
        <v>46018</v>
      </c>
    </row>
    <row r="7871" spans="1:3" x14ac:dyDescent="0.25">
      <c r="A7871" t="s">
        <v>279</v>
      </c>
      <c r="B7871" t="s">
        <v>8188</v>
      </c>
      <c r="C7871" s="1">
        <v>46014</v>
      </c>
    </row>
    <row r="7872" spans="1:3" x14ac:dyDescent="0.25">
      <c r="A7872" t="s">
        <v>278</v>
      </c>
      <c r="B7872" t="s">
        <v>8188</v>
      </c>
      <c r="C7872" s="1">
        <v>46020</v>
      </c>
    </row>
    <row r="7873" spans="1:3" x14ac:dyDescent="0.25">
      <c r="A7873" t="s">
        <v>284</v>
      </c>
      <c r="B7873" t="s">
        <v>8188</v>
      </c>
      <c r="C7873" s="1">
        <v>46021</v>
      </c>
    </row>
    <row r="7874" spans="1:3" x14ac:dyDescent="0.25">
      <c r="A7874" t="s">
        <v>283</v>
      </c>
      <c r="B7874" t="s">
        <v>8188</v>
      </c>
      <c r="C7874" s="1">
        <v>46015</v>
      </c>
    </row>
    <row r="7875" spans="1:3" x14ac:dyDescent="0.25">
      <c r="A7875" t="s">
        <v>282</v>
      </c>
      <c r="B7875" t="s">
        <v>8188</v>
      </c>
      <c r="C7875" s="1">
        <v>46028</v>
      </c>
    </row>
    <row r="7876" spans="1:3" x14ac:dyDescent="0.25">
      <c r="A7876" t="s">
        <v>286</v>
      </c>
      <c r="B7876" t="s">
        <v>39</v>
      </c>
      <c r="C7876" s="1"/>
    </row>
    <row r="7877" spans="1:3" x14ac:dyDescent="0.25">
      <c r="A7877" t="s">
        <v>287</v>
      </c>
      <c r="B7877" t="s">
        <v>8188</v>
      </c>
      <c r="C7877" s="1">
        <v>46014</v>
      </c>
    </row>
    <row r="7878" spans="1:3" x14ac:dyDescent="0.25">
      <c r="A7878" t="s">
        <v>294</v>
      </c>
      <c r="B7878" t="s">
        <v>8188</v>
      </c>
      <c r="C7878" s="1">
        <v>46021</v>
      </c>
    </row>
    <row r="7879" spans="1:3" x14ac:dyDescent="0.25">
      <c r="A7879" t="s">
        <v>292</v>
      </c>
      <c r="B7879" t="s">
        <v>8188</v>
      </c>
      <c r="C7879" s="1">
        <v>46020</v>
      </c>
    </row>
    <row r="7880" spans="1:3" x14ac:dyDescent="0.25">
      <c r="A7880" t="s">
        <v>291</v>
      </c>
      <c r="B7880" t="s">
        <v>8188</v>
      </c>
      <c r="C7880" s="1">
        <v>46018</v>
      </c>
    </row>
    <row r="7881" spans="1:3" x14ac:dyDescent="0.25">
      <c r="A7881" t="s">
        <v>289</v>
      </c>
      <c r="B7881" t="s">
        <v>39</v>
      </c>
      <c r="C7881" s="1"/>
    </row>
    <row r="7882" spans="1:3" x14ac:dyDescent="0.25">
      <c r="A7882" t="s">
        <v>296</v>
      </c>
      <c r="B7882" t="s">
        <v>8188</v>
      </c>
      <c r="C7882" s="1">
        <v>46017</v>
      </c>
    </row>
    <row r="7883" spans="1:3" x14ac:dyDescent="0.25">
      <c r="A7883" t="s">
        <v>311</v>
      </c>
      <c r="B7883" t="s">
        <v>8188</v>
      </c>
      <c r="C7883" s="1">
        <v>46020</v>
      </c>
    </row>
    <row r="7884" spans="1:3" x14ac:dyDescent="0.25">
      <c r="A7884" t="s">
        <v>277</v>
      </c>
      <c r="B7884" t="s">
        <v>8188</v>
      </c>
      <c r="C7884" s="1">
        <v>46020</v>
      </c>
    </row>
    <row r="7885" spans="1:3" x14ac:dyDescent="0.25">
      <c r="A7885" t="s">
        <v>310</v>
      </c>
      <c r="B7885" t="s">
        <v>8188</v>
      </c>
      <c r="C7885" s="1">
        <v>46021</v>
      </c>
    </row>
    <row r="7886" spans="1:3" x14ac:dyDescent="0.25">
      <c r="A7886" t="s">
        <v>309</v>
      </c>
      <c r="B7886" t="s">
        <v>8188</v>
      </c>
      <c r="C7886" s="1">
        <v>46021</v>
      </c>
    </row>
    <row r="7887" spans="1:3" x14ac:dyDescent="0.25">
      <c r="A7887" t="s">
        <v>308</v>
      </c>
      <c r="B7887" t="s">
        <v>8188</v>
      </c>
      <c r="C7887" s="1">
        <v>46034</v>
      </c>
    </row>
    <row r="7888" spans="1:3" x14ac:dyDescent="0.25">
      <c r="A7888" t="s">
        <v>305</v>
      </c>
      <c r="B7888" t="s">
        <v>39</v>
      </c>
      <c r="C7888" s="1"/>
    </row>
    <row r="7889" spans="1:3" x14ac:dyDescent="0.25">
      <c r="A7889" t="s">
        <v>278</v>
      </c>
      <c r="B7889" t="s">
        <v>8188</v>
      </c>
      <c r="C7889" s="1">
        <v>46022</v>
      </c>
    </row>
    <row r="7890" spans="1:3" x14ac:dyDescent="0.25">
      <c r="A7890" t="s">
        <v>302</v>
      </c>
      <c r="B7890" t="s">
        <v>8188</v>
      </c>
      <c r="C7890" s="1">
        <v>46020</v>
      </c>
    </row>
    <row r="7891" spans="1:3" x14ac:dyDescent="0.25">
      <c r="A7891" t="s">
        <v>318</v>
      </c>
      <c r="B7891" t="s">
        <v>8188</v>
      </c>
      <c r="C7891" s="1">
        <v>46021</v>
      </c>
    </row>
    <row r="7892" spans="1:3" x14ac:dyDescent="0.25">
      <c r="A7892" t="s">
        <v>314</v>
      </c>
      <c r="B7892" t="s">
        <v>8188</v>
      </c>
      <c r="C7892" s="1">
        <v>46021</v>
      </c>
    </row>
    <row r="7893" spans="1:3" x14ac:dyDescent="0.25">
      <c r="A7893" t="s">
        <v>312</v>
      </c>
      <c r="B7893" t="s">
        <v>8188</v>
      </c>
      <c r="C7893" s="1">
        <v>46024</v>
      </c>
    </row>
    <row r="7894" spans="1:3" x14ac:dyDescent="0.25">
      <c r="A7894" t="s">
        <v>324</v>
      </c>
      <c r="B7894" t="s">
        <v>8188</v>
      </c>
      <c r="C7894" s="1">
        <v>46022</v>
      </c>
    </row>
    <row r="7895" spans="1:3" x14ac:dyDescent="0.25">
      <c r="A7895" t="s">
        <v>322</v>
      </c>
      <c r="B7895" t="s">
        <v>8188</v>
      </c>
      <c r="C7895" s="1">
        <v>46025</v>
      </c>
    </row>
    <row r="7896" spans="1:3" x14ac:dyDescent="0.25">
      <c r="A7896" t="s">
        <v>320</v>
      </c>
      <c r="B7896" t="s">
        <v>8188</v>
      </c>
      <c r="C7896" s="1">
        <v>46025</v>
      </c>
    </row>
    <row r="7897" spans="1:3" x14ac:dyDescent="0.25">
      <c r="A7897" t="s">
        <v>321</v>
      </c>
      <c r="B7897" t="s">
        <v>8188</v>
      </c>
      <c r="C7897" s="1">
        <v>46027</v>
      </c>
    </row>
    <row r="7898" spans="1:3" x14ac:dyDescent="0.25">
      <c r="A7898" t="s">
        <v>325</v>
      </c>
      <c r="B7898" t="s">
        <v>8188</v>
      </c>
      <c r="C7898" s="1">
        <v>46022</v>
      </c>
    </row>
    <row r="7899" spans="1:3" x14ac:dyDescent="0.25">
      <c r="A7899" t="s">
        <v>333</v>
      </c>
      <c r="B7899" t="s">
        <v>8188</v>
      </c>
      <c r="C7899" s="1">
        <v>46038</v>
      </c>
    </row>
    <row r="7900" spans="1:3" x14ac:dyDescent="0.25">
      <c r="A7900" t="s">
        <v>332</v>
      </c>
      <c r="B7900" t="s">
        <v>8188</v>
      </c>
      <c r="C7900" s="1">
        <v>46028</v>
      </c>
    </row>
    <row r="7901" spans="1:3" x14ac:dyDescent="0.25">
      <c r="A7901" t="s">
        <v>336</v>
      </c>
      <c r="B7901" t="s">
        <v>8188</v>
      </c>
      <c r="C7901" s="1">
        <v>46021</v>
      </c>
    </row>
    <row r="7902" spans="1:3" x14ac:dyDescent="0.25">
      <c r="A7902" t="s">
        <v>331</v>
      </c>
      <c r="B7902" t="s">
        <v>8188</v>
      </c>
      <c r="C7902" s="1">
        <v>46024</v>
      </c>
    </row>
    <row r="7903" spans="1:3" x14ac:dyDescent="0.25">
      <c r="A7903" t="s">
        <v>330</v>
      </c>
      <c r="B7903" t="s">
        <v>8188</v>
      </c>
      <c r="C7903" s="1">
        <v>46024</v>
      </c>
    </row>
    <row r="7904" spans="1:3" x14ac:dyDescent="0.25">
      <c r="A7904" t="s">
        <v>329</v>
      </c>
      <c r="B7904" t="s">
        <v>8188</v>
      </c>
      <c r="C7904" s="1">
        <v>46024</v>
      </c>
    </row>
    <row r="7905" spans="1:3" x14ac:dyDescent="0.25">
      <c r="A7905" t="s">
        <v>337</v>
      </c>
      <c r="B7905" t="s">
        <v>8188</v>
      </c>
      <c r="C7905" s="1">
        <v>46025</v>
      </c>
    </row>
    <row r="7906" spans="1:3" x14ac:dyDescent="0.25">
      <c r="A7906" t="s">
        <v>339</v>
      </c>
      <c r="B7906" t="s">
        <v>8188</v>
      </c>
      <c r="C7906" s="1">
        <v>46029</v>
      </c>
    </row>
    <row r="7907" spans="1:3" x14ac:dyDescent="0.25">
      <c r="A7907" t="s">
        <v>340</v>
      </c>
      <c r="B7907" t="s">
        <v>8188</v>
      </c>
      <c r="C7907" s="1">
        <v>46034</v>
      </c>
    </row>
    <row r="7908" spans="1:3" x14ac:dyDescent="0.25">
      <c r="A7908" t="s">
        <v>350</v>
      </c>
      <c r="B7908" t="s">
        <v>8188</v>
      </c>
      <c r="C7908" s="1">
        <v>46027</v>
      </c>
    </row>
    <row r="7909" spans="1:3" x14ac:dyDescent="0.25">
      <c r="A7909" t="s">
        <v>348</v>
      </c>
      <c r="B7909" t="s">
        <v>8188</v>
      </c>
      <c r="C7909" s="1">
        <v>46030</v>
      </c>
    </row>
    <row r="7910" spans="1:3" x14ac:dyDescent="0.25">
      <c r="A7910" t="s">
        <v>347</v>
      </c>
      <c r="B7910" t="s">
        <v>8188</v>
      </c>
      <c r="C7910" s="1">
        <v>46027</v>
      </c>
    </row>
    <row r="7911" spans="1:3" x14ac:dyDescent="0.25">
      <c r="A7911" t="s">
        <v>346</v>
      </c>
      <c r="B7911" t="s">
        <v>8188</v>
      </c>
      <c r="C7911" s="1">
        <v>46027</v>
      </c>
    </row>
    <row r="7912" spans="1:3" x14ac:dyDescent="0.25">
      <c r="A7912" t="s">
        <v>365</v>
      </c>
      <c r="B7912" t="s">
        <v>8188</v>
      </c>
      <c r="C7912" s="1">
        <v>46029</v>
      </c>
    </row>
    <row r="7913" spans="1:3" x14ac:dyDescent="0.25">
      <c r="A7913" t="s">
        <v>355</v>
      </c>
      <c r="B7913" t="s">
        <v>8188</v>
      </c>
      <c r="C7913" s="1">
        <v>46034</v>
      </c>
    </row>
    <row r="7914" spans="1:3" x14ac:dyDescent="0.25">
      <c r="A7914" t="s">
        <v>354</v>
      </c>
      <c r="B7914" t="s">
        <v>8188</v>
      </c>
      <c r="C7914" s="1">
        <v>46030</v>
      </c>
    </row>
    <row r="7915" spans="1:3" x14ac:dyDescent="0.25">
      <c r="A7915" t="s">
        <v>370</v>
      </c>
      <c r="B7915" t="s">
        <v>8188</v>
      </c>
      <c r="C7915" s="1">
        <v>46028</v>
      </c>
    </row>
    <row r="7916" spans="1:3" x14ac:dyDescent="0.25">
      <c r="A7916" t="s">
        <v>369</v>
      </c>
      <c r="B7916" t="s">
        <v>39</v>
      </c>
      <c r="C7916" s="1"/>
    </row>
    <row r="7917" spans="1:3" x14ac:dyDescent="0.25">
      <c r="A7917" t="s">
        <v>373</v>
      </c>
      <c r="B7917" t="s">
        <v>8188</v>
      </c>
      <c r="C7917" s="1">
        <v>46030</v>
      </c>
    </row>
    <row r="7918" spans="1:3" x14ac:dyDescent="0.25">
      <c r="A7918" t="s">
        <v>366</v>
      </c>
      <c r="B7918" t="s">
        <v>39</v>
      </c>
      <c r="C7918" s="1"/>
    </row>
    <row r="7919" spans="1:3" x14ac:dyDescent="0.25">
      <c r="A7919" t="s">
        <v>389</v>
      </c>
      <c r="B7919" t="s">
        <v>39</v>
      </c>
      <c r="C7919" s="1"/>
    </row>
    <row r="7920" spans="1:3" x14ac:dyDescent="0.25">
      <c r="A7920" t="s">
        <v>382</v>
      </c>
      <c r="B7920" t="s">
        <v>39</v>
      </c>
      <c r="C7920" s="1"/>
    </row>
    <row r="7921" spans="1:3" x14ac:dyDescent="0.25">
      <c r="A7921" t="s">
        <v>380</v>
      </c>
      <c r="B7921" t="s">
        <v>8188</v>
      </c>
      <c r="C7921" s="1">
        <v>46029</v>
      </c>
    </row>
    <row r="7922" spans="1:3" x14ac:dyDescent="0.25">
      <c r="A7922" t="s">
        <v>379</v>
      </c>
      <c r="B7922" t="s">
        <v>39</v>
      </c>
      <c r="C7922" s="1"/>
    </row>
    <row r="7923" spans="1:3" x14ac:dyDescent="0.25">
      <c r="A7923" t="s">
        <v>391</v>
      </c>
      <c r="B7923" t="s">
        <v>8188</v>
      </c>
      <c r="C7923" s="1">
        <v>46032</v>
      </c>
    </row>
    <row r="7924" spans="1:3" x14ac:dyDescent="0.25">
      <c r="A7924" t="s">
        <v>392</v>
      </c>
      <c r="B7924" t="s">
        <v>8188</v>
      </c>
      <c r="C7924" s="1">
        <v>46029</v>
      </c>
    </row>
    <row r="7925" spans="1:3" x14ac:dyDescent="0.25">
      <c r="A7925" t="s">
        <v>394</v>
      </c>
      <c r="B7925" t="s">
        <v>8188</v>
      </c>
      <c r="C7925" s="1">
        <v>46031</v>
      </c>
    </row>
    <row r="7926" spans="1:3" x14ac:dyDescent="0.25">
      <c r="A7926" t="s">
        <v>394</v>
      </c>
      <c r="B7926" t="s">
        <v>8188</v>
      </c>
      <c r="C7926" s="1">
        <v>46032</v>
      </c>
    </row>
    <row r="7927" spans="1:3" x14ac:dyDescent="0.25">
      <c r="A7927" t="s">
        <v>393</v>
      </c>
      <c r="B7927" t="s">
        <v>8188</v>
      </c>
      <c r="C7927" s="1">
        <v>46031</v>
      </c>
    </row>
    <row r="7928" spans="1:3" x14ac:dyDescent="0.25">
      <c r="A7928" t="s">
        <v>410</v>
      </c>
      <c r="B7928" t="s">
        <v>8188</v>
      </c>
      <c r="C7928" s="1">
        <v>46038</v>
      </c>
    </row>
    <row r="7929" spans="1:3" x14ac:dyDescent="0.25">
      <c r="A7929" t="s">
        <v>409</v>
      </c>
      <c r="B7929" t="s">
        <v>8188</v>
      </c>
      <c r="C7929" s="1">
        <v>46041</v>
      </c>
    </row>
    <row r="7930" spans="1:3" x14ac:dyDescent="0.25">
      <c r="A7930" t="s">
        <v>405</v>
      </c>
      <c r="B7930" t="s">
        <v>8188</v>
      </c>
      <c r="C7930" s="1">
        <v>46031</v>
      </c>
    </row>
    <row r="7931" spans="1:3" x14ac:dyDescent="0.25">
      <c r="A7931" t="s">
        <v>404</v>
      </c>
      <c r="B7931" t="s">
        <v>8188</v>
      </c>
      <c r="C7931" s="1">
        <v>46036</v>
      </c>
    </row>
    <row r="7932" spans="1:3" x14ac:dyDescent="0.25">
      <c r="A7932" t="s">
        <v>404</v>
      </c>
      <c r="B7932" t="s">
        <v>8188</v>
      </c>
      <c r="C7932" s="1">
        <v>46036</v>
      </c>
    </row>
    <row r="7933" spans="1:3" x14ac:dyDescent="0.25">
      <c r="A7933" t="s">
        <v>402</v>
      </c>
      <c r="B7933" t="s">
        <v>8188</v>
      </c>
      <c r="C7933" s="1">
        <v>46059</v>
      </c>
    </row>
    <row r="7934" spans="1:3" x14ac:dyDescent="0.25">
      <c r="A7934" t="s">
        <v>397</v>
      </c>
      <c r="B7934" t="s">
        <v>8188</v>
      </c>
      <c r="C7934" s="1">
        <v>46035</v>
      </c>
    </row>
    <row r="7935" spans="1:3" x14ac:dyDescent="0.25">
      <c r="A7935" t="s">
        <v>396</v>
      </c>
      <c r="B7935" t="s">
        <v>8188</v>
      </c>
      <c r="C7935" s="1">
        <v>46031</v>
      </c>
    </row>
    <row r="7936" spans="1:3" x14ac:dyDescent="0.25">
      <c r="A7936" t="s">
        <v>422</v>
      </c>
      <c r="B7936" t="s">
        <v>8188</v>
      </c>
      <c r="C7936" s="1">
        <v>46032</v>
      </c>
    </row>
    <row r="7937" spans="1:3" x14ac:dyDescent="0.25">
      <c r="A7937" t="s">
        <v>418</v>
      </c>
      <c r="B7937" t="s">
        <v>8188</v>
      </c>
      <c r="C7937" s="1">
        <v>46038</v>
      </c>
    </row>
    <row r="7938" spans="1:3" x14ac:dyDescent="0.25">
      <c r="A7938" t="s">
        <v>415</v>
      </c>
      <c r="B7938" t="s">
        <v>8188</v>
      </c>
      <c r="C7938" s="1">
        <v>46032</v>
      </c>
    </row>
    <row r="7939" spans="1:3" x14ac:dyDescent="0.25">
      <c r="A7939" t="s">
        <v>423</v>
      </c>
      <c r="B7939" t="s">
        <v>8188</v>
      </c>
      <c r="C7939" s="1">
        <v>45665</v>
      </c>
    </row>
    <row r="7940" spans="1:3" x14ac:dyDescent="0.25">
      <c r="A7940" t="s">
        <v>421</v>
      </c>
      <c r="B7940" t="s">
        <v>8188</v>
      </c>
      <c r="C7940" s="1">
        <v>45665</v>
      </c>
    </row>
    <row r="7941" spans="1:3" x14ac:dyDescent="0.25">
      <c r="A7941" t="s">
        <v>429</v>
      </c>
      <c r="B7941" t="s">
        <v>8188</v>
      </c>
      <c r="C7941" s="1">
        <v>46035</v>
      </c>
    </row>
    <row r="7942" spans="1:3" x14ac:dyDescent="0.25">
      <c r="A7942" t="s">
        <v>428</v>
      </c>
      <c r="B7942" t="s">
        <v>8188</v>
      </c>
      <c r="C7942" s="1">
        <v>46035</v>
      </c>
    </row>
    <row r="7943" spans="1:3" x14ac:dyDescent="0.25">
      <c r="A7943" t="s">
        <v>427</v>
      </c>
      <c r="B7943" t="s">
        <v>8188</v>
      </c>
      <c r="C7943" s="1">
        <v>46046</v>
      </c>
    </row>
    <row r="7944" spans="1:3" x14ac:dyDescent="0.25">
      <c r="A7944" t="s">
        <v>434</v>
      </c>
      <c r="B7944" t="s">
        <v>8188</v>
      </c>
      <c r="C7944" s="1">
        <v>46032</v>
      </c>
    </row>
    <row r="7945" spans="1:3" x14ac:dyDescent="0.25">
      <c r="A7945" t="s">
        <v>432</v>
      </c>
      <c r="B7945" t="s">
        <v>8188</v>
      </c>
      <c r="C7945" s="1">
        <v>46034</v>
      </c>
    </row>
    <row r="7946" spans="1:3" x14ac:dyDescent="0.25">
      <c r="A7946" t="s">
        <v>431</v>
      </c>
      <c r="B7946" t="s">
        <v>8188</v>
      </c>
      <c r="C7946" s="1">
        <v>46036</v>
      </c>
    </row>
    <row r="7947" spans="1:3" x14ac:dyDescent="0.25">
      <c r="A7947" t="s">
        <v>450</v>
      </c>
      <c r="B7947" t="s">
        <v>8188</v>
      </c>
      <c r="C7947" s="1">
        <v>46035</v>
      </c>
    </row>
    <row r="7948" spans="1:3" x14ac:dyDescent="0.25">
      <c r="A7948" t="s">
        <v>446</v>
      </c>
      <c r="B7948" t="s">
        <v>8188</v>
      </c>
      <c r="C7948" s="1">
        <v>46049</v>
      </c>
    </row>
    <row r="7949" spans="1:3" x14ac:dyDescent="0.25">
      <c r="A7949" t="s">
        <v>443</v>
      </c>
      <c r="B7949" t="s">
        <v>39</v>
      </c>
      <c r="C7949" s="1"/>
    </row>
    <row r="7950" spans="1:3" x14ac:dyDescent="0.25">
      <c r="A7950" t="s">
        <v>442</v>
      </c>
      <c r="B7950" t="s">
        <v>39</v>
      </c>
      <c r="C7950" s="1"/>
    </row>
    <row r="7951" spans="1:3" x14ac:dyDescent="0.25">
      <c r="A7951" t="s">
        <v>441</v>
      </c>
      <c r="B7951" t="s">
        <v>8188</v>
      </c>
      <c r="C7951" s="1">
        <v>46035</v>
      </c>
    </row>
    <row r="7952" spans="1:3" x14ac:dyDescent="0.25">
      <c r="A7952" t="s">
        <v>440</v>
      </c>
      <c r="B7952" t="s">
        <v>8188</v>
      </c>
      <c r="C7952" s="1">
        <v>46035</v>
      </c>
    </row>
    <row r="7953" spans="1:3" x14ac:dyDescent="0.25">
      <c r="A7953" t="s">
        <v>438</v>
      </c>
      <c r="B7953" t="s">
        <v>8188</v>
      </c>
      <c r="C7953" s="1">
        <v>46036</v>
      </c>
    </row>
    <row r="7954" spans="1:3" x14ac:dyDescent="0.25">
      <c r="A7954" t="s">
        <v>452</v>
      </c>
      <c r="B7954" t="s">
        <v>8188</v>
      </c>
      <c r="C7954" s="1">
        <v>46042</v>
      </c>
    </row>
    <row r="7955" spans="1:3" x14ac:dyDescent="0.25">
      <c r="A7955" t="s">
        <v>454</v>
      </c>
      <c r="B7955" t="s">
        <v>8188</v>
      </c>
      <c r="C7955" s="1">
        <v>46037</v>
      </c>
    </row>
    <row r="7956" spans="1:3" x14ac:dyDescent="0.25">
      <c r="A7956" t="s">
        <v>453</v>
      </c>
      <c r="B7956" t="s">
        <v>8188</v>
      </c>
      <c r="C7956" s="1">
        <v>46039</v>
      </c>
    </row>
    <row r="7957" spans="1:3" x14ac:dyDescent="0.25">
      <c r="A7957" t="s">
        <v>455</v>
      </c>
      <c r="B7957" t="s">
        <v>8188</v>
      </c>
      <c r="C7957" s="1">
        <v>46041</v>
      </c>
    </row>
    <row r="7958" spans="1:3" x14ac:dyDescent="0.25">
      <c r="A7958" t="s">
        <v>464</v>
      </c>
      <c r="B7958" t="s">
        <v>8188</v>
      </c>
      <c r="C7958" s="1">
        <v>46044</v>
      </c>
    </row>
    <row r="7959" spans="1:3" x14ac:dyDescent="0.25">
      <c r="A7959" t="s">
        <v>462</v>
      </c>
      <c r="B7959" t="s">
        <v>8188</v>
      </c>
      <c r="C7959" s="1">
        <v>46038</v>
      </c>
    </row>
    <row r="7960" spans="1:3" x14ac:dyDescent="0.25">
      <c r="A7960" t="s">
        <v>459</v>
      </c>
      <c r="B7960" t="s">
        <v>8188</v>
      </c>
      <c r="C7960" s="1">
        <v>46039</v>
      </c>
    </row>
    <row r="7961" spans="1:3" x14ac:dyDescent="0.25">
      <c r="A7961" t="s">
        <v>467</v>
      </c>
      <c r="B7961" t="s">
        <v>8188</v>
      </c>
      <c r="C7961" s="1">
        <v>46041</v>
      </c>
    </row>
    <row r="7962" spans="1:3" x14ac:dyDescent="0.25">
      <c r="A7962" t="s">
        <v>465</v>
      </c>
      <c r="B7962" t="s">
        <v>39</v>
      </c>
      <c r="C7962" s="1"/>
    </row>
    <row r="7963" spans="1:3" x14ac:dyDescent="0.25">
      <c r="A7963" t="s">
        <v>482</v>
      </c>
      <c r="B7963" t="s">
        <v>8188</v>
      </c>
      <c r="C7963" s="1">
        <v>46039</v>
      </c>
    </row>
    <row r="7964" spans="1:3" x14ac:dyDescent="0.25">
      <c r="A7964" t="s">
        <v>481</v>
      </c>
      <c r="B7964" t="s">
        <v>8188</v>
      </c>
      <c r="C7964" s="1">
        <v>46042</v>
      </c>
    </row>
    <row r="7965" spans="1:3" x14ac:dyDescent="0.25">
      <c r="A7965" t="s">
        <v>481</v>
      </c>
      <c r="B7965" t="s">
        <v>39</v>
      </c>
      <c r="C7965" s="1"/>
    </row>
    <row r="7966" spans="1:3" x14ac:dyDescent="0.25">
      <c r="A7966" t="s">
        <v>479</v>
      </c>
      <c r="B7966" t="s">
        <v>8188</v>
      </c>
      <c r="C7966" s="1">
        <v>46039</v>
      </c>
    </row>
    <row r="7967" spans="1:3" x14ac:dyDescent="0.25">
      <c r="A7967" t="s">
        <v>475</v>
      </c>
      <c r="B7967" t="s">
        <v>8188</v>
      </c>
      <c r="C7967" s="1">
        <v>46039</v>
      </c>
    </row>
    <row r="7968" spans="1:3" x14ac:dyDescent="0.25">
      <c r="A7968" t="s">
        <v>484</v>
      </c>
      <c r="B7968" t="s">
        <v>8188</v>
      </c>
      <c r="C7968" s="1">
        <v>46046</v>
      </c>
    </row>
    <row r="7969" spans="1:3" x14ac:dyDescent="0.25">
      <c r="A7969" t="s">
        <v>473</v>
      </c>
      <c r="B7969" t="s">
        <v>8188</v>
      </c>
      <c r="C7969" s="1">
        <v>46041</v>
      </c>
    </row>
    <row r="7970" spans="1:3" x14ac:dyDescent="0.25">
      <c r="A7970" t="s">
        <v>510</v>
      </c>
      <c r="B7970" t="s">
        <v>8188</v>
      </c>
      <c r="C7970" s="1">
        <v>46041</v>
      </c>
    </row>
    <row r="7971" spans="1:3" x14ac:dyDescent="0.25">
      <c r="A7971" t="s">
        <v>509</v>
      </c>
      <c r="B7971" t="s">
        <v>8188</v>
      </c>
      <c r="C7971" s="1">
        <v>46042</v>
      </c>
    </row>
    <row r="7972" spans="1:3" x14ac:dyDescent="0.25">
      <c r="A7972" t="s">
        <v>508</v>
      </c>
      <c r="B7972" t="s">
        <v>8188</v>
      </c>
      <c r="C7972" s="1">
        <v>46042</v>
      </c>
    </row>
    <row r="7973" spans="1:3" x14ac:dyDescent="0.25">
      <c r="A7973" t="s">
        <v>506</v>
      </c>
      <c r="B7973" t="s">
        <v>39</v>
      </c>
      <c r="C7973" s="1"/>
    </row>
    <row r="7974" spans="1:3" x14ac:dyDescent="0.25">
      <c r="A7974" t="s">
        <v>491</v>
      </c>
      <c r="B7974" t="s">
        <v>8188</v>
      </c>
      <c r="C7974" s="1">
        <v>46043</v>
      </c>
    </row>
    <row r="7975" spans="1:3" x14ac:dyDescent="0.25">
      <c r="A7975" t="s">
        <v>489</v>
      </c>
      <c r="B7975" t="s">
        <v>8188</v>
      </c>
      <c r="C7975" s="1">
        <v>46042</v>
      </c>
    </row>
    <row r="7976" spans="1:3" x14ac:dyDescent="0.25">
      <c r="A7976" t="s">
        <v>513</v>
      </c>
      <c r="B7976" t="s">
        <v>8188</v>
      </c>
      <c r="C7976" s="1">
        <v>46042</v>
      </c>
    </row>
    <row r="7977" spans="1:3" x14ac:dyDescent="0.25">
      <c r="A7977" t="s">
        <v>521</v>
      </c>
      <c r="B7977" t="s">
        <v>8188</v>
      </c>
      <c r="C7977" s="1">
        <v>46042</v>
      </c>
    </row>
    <row r="7978" spans="1:3" x14ac:dyDescent="0.25">
      <c r="A7978" t="s">
        <v>517</v>
      </c>
      <c r="B7978" t="s">
        <v>8188</v>
      </c>
      <c r="C7978" s="1">
        <v>46044</v>
      </c>
    </row>
    <row r="7979" spans="1:3" x14ac:dyDescent="0.25">
      <c r="A7979" t="s">
        <v>524</v>
      </c>
      <c r="B7979" t="s">
        <v>8188</v>
      </c>
      <c r="C7979" s="1">
        <v>46044</v>
      </c>
    </row>
    <row r="7980" spans="1:3" x14ac:dyDescent="0.25">
      <c r="A7980" t="s">
        <v>525</v>
      </c>
      <c r="B7980" t="s">
        <v>8188</v>
      </c>
      <c r="C7980" s="1">
        <v>46043</v>
      </c>
    </row>
    <row r="7981" spans="1:3" x14ac:dyDescent="0.25">
      <c r="A7981" t="s">
        <v>529</v>
      </c>
      <c r="B7981" t="s">
        <v>8188</v>
      </c>
      <c r="C7981" s="1">
        <v>46044</v>
      </c>
    </row>
    <row r="7982" spans="1:3" x14ac:dyDescent="0.25">
      <c r="A7982" t="s">
        <v>528</v>
      </c>
      <c r="B7982" t="s">
        <v>8188</v>
      </c>
      <c r="C7982" s="1">
        <v>46043</v>
      </c>
    </row>
    <row r="7983" spans="1:3" x14ac:dyDescent="0.25">
      <c r="A7983" t="s">
        <v>531</v>
      </c>
      <c r="B7983" t="s">
        <v>8188</v>
      </c>
      <c r="C7983" s="1">
        <v>46055</v>
      </c>
    </row>
    <row r="7984" spans="1:3" x14ac:dyDescent="0.25">
      <c r="A7984" t="s">
        <v>527</v>
      </c>
      <c r="B7984" t="s">
        <v>8188</v>
      </c>
      <c r="C7984" s="1">
        <v>46043</v>
      </c>
    </row>
    <row r="7985" spans="1:3" x14ac:dyDescent="0.25">
      <c r="A7985" t="s">
        <v>537</v>
      </c>
      <c r="B7985" t="s">
        <v>8188</v>
      </c>
      <c r="C7985" s="1">
        <v>46046</v>
      </c>
    </row>
    <row r="7986" spans="1:3" x14ac:dyDescent="0.25">
      <c r="A7986" t="s">
        <v>540</v>
      </c>
      <c r="B7986" t="s">
        <v>8188</v>
      </c>
      <c r="C7986" s="1">
        <v>46044</v>
      </c>
    </row>
    <row r="7987" spans="1:3" x14ac:dyDescent="0.25">
      <c r="A7987" t="s">
        <v>539</v>
      </c>
      <c r="B7987" t="s">
        <v>8188</v>
      </c>
      <c r="C7987" s="1">
        <v>46043</v>
      </c>
    </row>
    <row r="7988" spans="1:3" x14ac:dyDescent="0.25">
      <c r="A7988" t="s">
        <v>536</v>
      </c>
      <c r="B7988" t="s">
        <v>39</v>
      </c>
      <c r="C7988" s="1"/>
    </row>
    <row r="7989" spans="1:3" x14ac:dyDescent="0.25">
      <c r="A7989" t="s">
        <v>550</v>
      </c>
      <c r="B7989" t="s">
        <v>8188</v>
      </c>
      <c r="C7989" s="1">
        <v>46046</v>
      </c>
    </row>
    <row r="7990" spans="1:3" x14ac:dyDescent="0.25">
      <c r="A7990" t="s">
        <v>548</v>
      </c>
      <c r="B7990" t="s">
        <v>8188</v>
      </c>
      <c r="C7990" s="1">
        <v>46044</v>
      </c>
    </row>
    <row r="7991" spans="1:3" x14ac:dyDescent="0.25">
      <c r="A7991" t="s">
        <v>545</v>
      </c>
      <c r="B7991" t="s">
        <v>8188</v>
      </c>
      <c r="C7991" s="1">
        <v>46046</v>
      </c>
    </row>
    <row r="7992" spans="1:3" x14ac:dyDescent="0.25">
      <c r="A7992" t="s">
        <v>544</v>
      </c>
      <c r="B7992" t="s">
        <v>8188</v>
      </c>
      <c r="C7992" s="1">
        <v>46046</v>
      </c>
    </row>
    <row r="7993" spans="1:3" x14ac:dyDescent="0.25">
      <c r="A7993" t="s">
        <v>551</v>
      </c>
      <c r="B7993" t="s">
        <v>8188</v>
      </c>
      <c r="C7993" s="1">
        <v>46046</v>
      </c>
    </row>
    <row r="7994" spans="1:3" x14ac:dyDescent="0.25">
      <c r="A7994" t="s">
        <v>591</v>
      </c>
      <c r="B7994" t="s">
        <v>8188</v>
      </c>
      <c r="C7994" s="1">
        <v>46046</v>
      </c>
    </row>
    <row r="7995" spans="1:3" x14ac:dyDescent="0.25">
      <c r="A7995" t="s">
        <v>590</v>
      </c>
      <c r="B7995" t="s">
        <v>8188</v>
      </c>
      <c r="C7995" s="1">
        <v>46049</v>
      </c>
    </row>
    <row r="7996" spans="1:3" x14ac:dyDescent="0.25">
      <c r="A7996" t="s">
        <v>588</v>
      </c>
      <c r="B7996" t="s">
        <v>8188</v>
      </c>
      <c r="C7996" s="1">
        <v>46055</v>
      </c>
    </row>
    <row r="7997" spans="1:3" x14ac:dyDescent="0.25">
      <c r="A7997" t="s">
        <v>586</v>
      </c>
      <c r="B7997" t="s">
        <v>8188</v>
      </c>
      <c r="C7997" s="1">
        <v>46049</v>
      </c>
    </row>
    <row r="7998" spans="1:3" x14ac:dyDescent="0.25">
      <c r="A7998" t="s">
        <v>584</v>
      </c>
      <c r="B7998" t="s">
        <v>8188</v>
      </c>
      <c r="C7998" s="1">
        <v>46049</v>
      </c>
    </row>
    <row r="7999" spans="1:3" x14ac:dyDescent="0.25">
      <c r="A7999" t="s">
        <v>581</v>
      </c>
      <c r="B7999" t="s">
        <v>8188</v>
      </c>
      <c r="C7999" s="1">
        <v>46060</v>
      </c>
    </row>
    <row r="8000" spans="1:3" x14ac:dyDescent="0.25">
      <c r="A8000" t="s">
        <v>578</v>
      </c>
      <c r="B8000" t="s">
        <v>8188</v>
      </c>
      <c r="C8000" s="1">
        <v>46053</v>
      </c>
    </row>
    <row r="8001" spans="1:3" x14ac:dyDescent="0.25">
      <c r="A8001" t="s">
        <v>577</v>
      </c>
      <c r="B8001" t="s">
        <v>8188</v>
      </c>
      <c r="C8001" s="1">
        <v>46049</v>
      </c>
    </row>
    <row r="8002" spans="1:3" x14ac:dyDescent="0.25">
      <c r="A8002" t="s">
        <v>581</v>
      </c>
      <c r="B8002" t="s">
        <v>8188</v>
      </c>
      <c r="C8002" s="1">
        <v>46067</v>
      </c>
    </row>
    <row r="8003" spans="1:3" x14ac:dyDescent="0.25">
      <c r="A8003" t="s">
        <v>570</v>
      </c>
      <c r="B8003" t="s">
        <v>8188</v>
      </c>
      <c r="C8003" s="1">
        <v>46051</v>
      </c>
    </row>
    <row r="8004" spans="1:3" x14ac:dyDescent="0.25">
      <c r="A8004" t="s">
        <v>568</v>
      </c>
      <c r="B8004" t="s">
        <v>8188</v>
      </c>
      <c r="C8004" s="1">
        <v>46051</v>
      </c>
    </row>
    <row r="8005" spans="1:3" x14ac:dyDescent="0.25">
      <c r="A8005" t="s">
        <v>567</v>
      </c>
      <c r="B8005" t="s">
        <v>8188</v>
      </c>
      <c r="C8005" s="1">
        <v>46050</v>
      </c>
    </row>
    <row r="8006" spans="1:3" x14ac:dyDescent="0.25">
      <c r="A8006" t="s">
        <v>565</v>
      </c>
      <c r="B8006" t="s">
        <v>39</v>
      </c>
      <c r="C8006" s="1"/>
    </row>
    <row r="8007" spans="1:3" x14ac:dyDescent="0.25">
      <c r="A8007" t="s">
        <v>562</v>
      </c>
      <c r="B8007" t="s">
        <v>8188</v>
      </c>
      <c r="C8007" s="1">
        <v>46058</v>
      </c>
    </row>
    <row r="8008" spans="1:3" x14ac:dyDescent="0.25">
      <c r="A8008" t="s">
        <v>560</v>
      </c>
      <c r="B8008" t="s">
        <v>8188</v>
      </c>
      <c r="C8008" s="1">
        <v>46052</v>
      </c>
    </row>
    <row r="8009" spans="1:3" x14ac:dyDescent="0.25">
      <c r="A8009" t="s">
        <v>559</v>
      </c>
      <c r="B8009" t="s">
        <v>8188</v>
      </c>
      <c r="C8009" s="1">
        <v>46050</v>
      </c>
    </row>
    <row r="8010" spans="1:3" x14ac:dyDescent="0.25">
      <c r="A8010" t="s">
        <v>595</v>
      </c>
      <c r="B8010" t="s">
        <v>8188</v>
      </c>
      <c r="C8010" s="1">
        <v>46065</v>
      </c>
    </row>
    <row r="8011" spans="1:3" x14ac:dyDescent="0.25">
      <c r="A8011" t="s">
        <v>615</v>
      </c>
      <c r="B8011" t="s">
        <v>8188</v>
      </c>
      <c r="C8011" s="1">
        <v>46051</v>
      </c>
    </row>
    <row r="8012" spans="1:3" x14ac:dyDescent="0.25">
      <c r="A8012" t="s">
        <v>614</v>
      </c>
      <c r="B8012" t="s">
        <v>8188</v>
      </c>
      <c r="C8012" s="1">
        <v>46051</v>
      </c>
    </row>
    <row r="8013" spans="1:3" x14ac:dyDescent="0.25">
      <c r="A8013" t="s">
        <v>605</v>
      </c>
      <c r="B8013" t="s">
        <v>8188</v>
      </c>
      <c r="C8013" s="1">
        <v>46050</v>
      </c>
    </row>
    <row r="8014" spans="1:3" x14ac:dyDescent="0.25">
      <c r="A8014" t="s">
        <v>604</v>
      </c>
      <c r="B8014" t="s">
        <v>8188</v>
      </c>
      <c r="C8014" s="1">
        <v>46052</v>
      </c>
    </row>
    <row r="8015" spans="1:3" x14ac:dyDescent="0.25">
      <c r="A8015" t="s">
        <v>5483</v>
      </c>
      <c r="B8015" t="s">
        <v>39</v>
      </c>
      <c r="C8015" s="1"/>
    </row>
    <row r="8016" spans="1:3" x14ac:dyDescent="0.25">
      <c r="A8016" t="s">
        <v>600</v>
      </c>
      <c r="B8016" t="s">
        <v>8188</v>
      </c>
      <c r="C8016" s="1">
        <v>46052</v>
      </c>
    </row>
    <row r="8017" spans="1:3" x14ac:dyDescent="0.25">
      <c r="A8017" t="s">
        <v>599</v>
      </c>
      <c r="B8017" t="s">
        <v>8188</v>
      </c>
      <c r="C8017" s="1">
        <v>46052</v>
      </c>
    </row>
    <row r="8018" spans="1:3" x14ac:dyDescent="0.25">
      <c r="A8018" t="s">
        <v>598</v>
      </c>
      <c r="B8018" t="s">
        <v>8188</v>
      </c>
      <c r="C8018" s="1">
        <v>46063</v>
      </c>
    </row>
    <row r="8019" spans="1:3" x14ac:dyDescent="0.25">
      <c r="A8019" t="s">
        <v>617</v>
      </c>
      <c r="B8019" t="s">
        <v>8188</v>
      </c>
      <c r="C8019" s="1">
        <v>46053</v>
      </c>
    </row>
    <row r="8020" spans="1:3" x14ac:dyDescent="0.25">
      <c r="A8020" t="s">
        <v>622</v>
      </c>
      <c r="B8020" t="s">
        <v>8188</v>
      </c>
      <c r="C8020" s="1">
        <v>46052</v>
      </c>
    </row>
    <row r="8021" spans="1:3" x14ac:dyDescent="0.25">
      <c r="A8021" t="s">
        <v>635</v>
      </c>
      <c r="B8021" t="s">
        <v>8188</v>
      </c>
      <c r="C8021" s="1">
        <v>46053</v>
      </c>
    </row>
    <row r="8022" spans="1:3" x14ac:dyDescent="0.25">
      <c r="A8022" t="s">
        <v>628</v>
      </c>
      <c r="B8022" t="s">
        <v>8188</v>
      </c>
      <c r="C8022" s="1">
        <v>46055</v>
      </c>
    </row>
    <row r="8023" spans="1:3" x14ac:dyDescent="0.25">
      <c r="A8023" t="s">
        <v>625</v>
      </c>
      <c r="B8023" t="s">
        <v>8188</v>
      </c>
      <c r="C8023" s="1">
        <v>46053</v>
      </c>
    </row>
    <row r="8024" spans="1:3" x14ac:dyDescent="0.25">
      <c r="A8024" t="s">
        <v>623</v>
      </c>
      <c r="B8024" t="s">
        <v>8188</v>
      </c>
      <c r="C8024" s="1">
        <v>46053</v>
      </c>
    </row>
    <row r="8025" spans="1:3" x14ac:dyDescent="0.25">
      <c r="A8025" t="s">
        <v>661</v>
      </c>
      <c r="B8025" t="s">
        <v>8188</v>
      </c>
      <c r="C8025" s="1">
        <v>46053</v>
      </c>
    </row>
    <row r="8026" spans="1:3" x14ac:dyDescent="0.25">
      <c r="A8026" t="s">
        <v>660</v>
      </c>
      <c r="B8026" t="s">
        <v>8188</v>
      </c>
      <c r="C8026" s="1">
        <v>46053</v>
      </c>
    </row>
    <row r="8027" spans="1:3" x14ac:dyDescent="0.25">
      <c r="A8027" t="s">
        <v>659</v>
      </c>
      <c r="B8027" t="s">
        <v>8188</v>
      </c>
      <c r="C8027" s="1">
        <v>46053</v>
      </c>
    </row>
    <row r="8028" spans="1:3" x14ac:dyDescent="0.25">
      <c r="A8028" t="s">
        <v>657</v>
      </c>
      <c r="B8028" t="s">
        <v>8188</v>
      </c>
      <c r="C8028" s="1">
        <v>46053</v>
      </c>
    </row>
    <row r="8029" spans="1:3" x14ac:dyDescent="0.25">
      <c r="A8029" t="s">
        <v>656</v>
      </c>
      <c r="B8029" t="s">
        <v>39</v>
      </c>
      <c r="C8029" s="1"/>
    </row>
    <row r="8030" spans="1:3" x14ac:dyDescent="0.25">
      <c r="A8030" t="s">
        <v>654</v>
      </c>
      <c r="B8030" t="s">
        <v>8188</v>
      </c>
      <c r="C8030" s="1">
        <v>46067</v>
      </c>
    </row>
    <row r="8031" spans="1:3" x14ac:dyDescent="0.25">
      <c r="A8031" t="s">
        <v>648</v>
      </c>
      <c r="B8031" t="s">
        <v>8188</v>
      </c>
      <c r="C8031" s="1">
        <v>46053</v>
      </c>
    </row>
    <row r="8032" spans="1:3" x14ac:dyDescent="0.25">
      <c r="A8032" t="s">
        <v>643</v>
      </c>
      <c r="B8032" t="s">
        <v>8188</v>
      </c>
      <c r="C8032" s="1">
        <v>46057</v>
      </c>
    </row>
    <row r="8033" spans="1:3" x14ac:dyDescent="0.25">
      <c r="A8033" t="s">
        <v>641</v>
      </c>
      <c r="B8033" t="s">
        <v>8188</v>
      </c>
      <c r="C8033" s="1">
        <v>46063</v>
      </c>
    </row>
    <row r="8034" spans="1:3" x14ac:dyDescent="0.25">
      <c r="A8034" t="s">
        <v>682</v>
      </c>
      <c r="B8034" t="s">
        <v>8188</v>
      </c>
      <c r="C8034" s="1">
        <v>46057</v>
      </c>
    </row>
    <row r="8035" spans="1:3" x14ac:dyDescent="0.25">
      <c r="A8035" t="s">
        <v>683</v>
      </c>
      <c r="B8035" t="s">
        <v>8188</v>
      </c>
      <c r="C8035" s="1">
        <v>46058</v>
      </c>
    </row>
    <row r="8036" spans="1:3" x14ac:dyDescent="0.25">
      <c r="A8036" t="s">
        <v>681</v>
      </c>
      <c r="B8036" t="s">
        <v>8188</v>
      </c>
      <c r="C8036" s="1">
        <v>46058</v>
      </c>
    </row>
    <row r="8037" spans="1:3" x14ac:dyDescent="0.25">
      <c r="A8037" t="s">
        <v>676</v>
      </c>
      <c r="B8037" t="s">
        <v>8188</v>
      </c>
      <c r="C8037" s="1">
        <v>46064</v>
      </c>
    </row>
    <row r="8038" spans="1:3" x14ac:dyDescent="0.25">
      <c r="A8038" t="s">
        <v>672</v>
      </c>
      <c r="B8038" t="s">
        <v>8188</v>
      </c>
      <c r="C8038" s="1">
        <v>46057</v>
      </c>
    </row>
    <row r="8039" spans="1:3" x14ac:dyDescent="0.25">
      <c r="A8039" t="s">
        <v>671</v>
      </c>
      <c r="B8039" t="s">
        <v>39</v>
      </c>
      <c r="C8039" s="1"/>
    </row>
    <row r="8040" spans="1:3" x14ac:dyDescent="0.25">
      <c r="A8040" t="s">
        <v>670</v>
      </c>
      <c r="B8040" t="s">
        <v>8188</v>
      </c>
      <c r="C8040" s="1">
        <v>46060</v>
      </c>
    </row>
    <row r="8041" spans="1:3" x14ac:dyDescent="0.25">
      <c r="A8041" t="s">
        <v>669</v>
      </c>
      <c r="B8041" t="s">
        <v>8188</v>
      </c>
      <c r="C8041" s="1">
        <v>46059</v>
      </c>
    </row>
    <row r="8042" spans="1:3" x14ac:dyDescent="0.25">
      <c r="A8042" t="s">
        <v>668</v>
      </c>
      <c r="B8042" t="s">
        <v>8188</v>
      </c>
      <c r="C8042" s="1">
        <v>46057</v>
      </c>
    </row>
    <row r="8043" spans="1:3" x14ac:dyDescent="0.25">
      <c r="A8043" t="s">
        <v>666</v>
      </c>
      <c r="B8043" t="s">
        <v>8188</v>
      </c>
      <c r="C8043" s="1">
        <v>46057</v>
      </c>
    </row>
    <row r="8044" spans="1:3" x14ac:dyDescent="0.25">
      <c r="A8044" t="s">
        <v>686</v>
      </c>
      <c r="B8044" t="s">
        <v>8188</v>
      </c>
      <c r="C8044" s="1">
        <v>46057</v>
      </c>
    </row>
    <row r="8045" spans="1:3" x14ac:dyDescent="0.25">
      <c r="A8045" t="s">
        <v>696</v>
      </c>
      <c r="B8045" t="s">
        <v>8188</v>
      </c>
      <c r="C8045" s="1">
        <v>46058</v>
      </c>
    </row>
    <row r="8046" spans="1:3" x14ac:dyDescent="0.25">
      <c r="A8046" t="s">
        <v>689</v>
      </c>
      <c r="B8046" t="s">
        <v>39</v>
      </c>
      <c r="C8046" s="1"/>
    </row>
    <row r="8047" spans="1:3" x14ac:dyDescent="0.25">
      <c r="A8047" t="s">
        <v>685</v>
      </c>
      <c r="B8047" t="s">
        <v>8188</v>
      </c>
      <c r="C8047" s="1">
        <v>46074</v>
      </c>
    </row>
    <row r="8048" spans="1:3" x14ac:dyDescent="0.25">
      <c r="A8048" t="s">
        <v>687</v>
      </c>
      <c r="B8048" t="s">
        <v>8188</v>
      </c>
      <c r="C8048" s="1">
        <v>46060</v>
      </c>
    </row>
    <row r="8049" spans="1:3" x14ac:dyDescent="0.25">
      <c r="A8049" t="s">
        <v>724</v>
      </c>
      <c r="B8049" t="s">
        <v>8188</v>
      </c>
      <c r="C8049" s="1">
        <v>46059</v>
      </c>
    </row>
    <row r="8050" spans="1:3" x14ac:dyDescent="0.25">
      <c r="A8050" t="s">
        <v>723</v>
      </c>
      <c r="B8050" t="s">
        <v>8188</v>
      </c>
      <c r="C8050" s="1">
        <v>46060</v>
      </c>
    </row>
    <row r="8051" spans="1:3" x14ac:dyDescent="0.25">
      <c r="A8051" t="s">
        <v>713</v>
      </c>
      <c r="B8051" t="s">
        <v>8188</v>
      </c>
      <c r="C8051" s="1">
        <v>46060</v>
      </c>
    </row>
    <row r="8052" spans="1:3" x14ac:dyDescent="0.25">
      <c r="A8052" t="s">
        <v>718</v>
      </c>
      <c r="B8052" t="s">
        <v>8188</v>
      </c>
      <c r="C8052" s="1">
        <v>46069</v>
      </c>
    </row>
    <row r="8053" spans="1:3" x14ac:dyDescent="0.25">
      <c r="A8053" t="s">
        <v>711</v>
      </c>
      <c r="B8053" t="s">
        <v>8188</v>
      </c>
      <c r="C8053" s="1">
        <v>46059</v>
      </c>
    </row>
    <row r="8054" spans="1:3" x14ac:dyDescent="0.25">
      <c r="A8054" t="s">
        <v>725</v>
      </c>
      <c r="B8054" t="s">
        <v>8188</v>
      </c>
      <c r="C8054" s="1">
        <v>46064</v>
      </c>
    </row>
    <row r="8055" spans="1:3" x14ac:dyDescent="0.25">
      <c r="A8055" t="s">
        <v>733</v>
      </c>
      <c r="B8055" t="s">
        <v>8188</v>
      </c>
      <c r="C8055" s="1">
        <v>46058</v>
      </c>
    </row>
    <row r="8056" spans="1:3" x14ac:dyDescent="0.25">
      <c r="A8056" t="s">
        <v>733</v>
      </c>
      <c r="B8056" t="s">
        <v>8188</v>
      </c>
      <c r="C8056" s="1">
        <v>46058</v>
      </c>
    </row>
    <row r="8057" spans="1:3" x14ac:dyDescent="0.25">
      <c r="A8057" t="s">
        <v>737</v>
      </c>
      <c r="B8057" t="s">
        <v>39</v>
      </c>
      <c r="C8057" s="1"/>
    </row>
    <row r="8058" spans="1:3" x14ac:dyDescent="0.25">
      <c r="A8058" t="s">
        <v>736</v>
      </c>
      <c r="B8058" t="s">
        <v>8188</v>
      </c>
      <c r="C8058" s="1">
        <v>46071</v>
      </c>
    </row>
    <row r="8059" spans="1:3" x14ac:dyDescent="0.25">
      <c r="A8059" t="s">
        <v>735</v>
      </c>
      <c r="B8059" t="s">
        <v>8188</v>
      </c>
      <c r="C8059" s="1">
        <v>46060</v>
      </c>
    </row>
    <row r="8060" spans="1:3" x14ac:dyDescent="0.25">
      <c r="A8060" t="s">
        <v>562</v>
      </c>
      <c r="B8060" t="s">
        <v>8188</v>
      </c>
      <c r="C8060" s="1">
        <v>46078</v>
      </c>
    </row>
    <row r="8061" spans="1:3" x14ac:dyDescent="0.25">
      <c r="A8061" t="s">
        <v>730</v>
      </c>
      <c r="B8061" t="s">
        <v>8188</v>
      </c>
      <c r="C8061" s="1">
        <v>46060</v>
      </c>
    </row>
    <row r="8062" spans="1:3" x14ac:dyDescent="0.25">
      <c r="A8062" t="s">
        <v>726</v>
      </c>
      <c r="B8062" t="s">
        <v>8188</v>
      </c>
      <c r="C8062" s="1">
        <v>46060</v>
      </c>
    </row>
    <row r="8063" spans="1:3" x14ac:dyDescent="0.25">
      <c r="A8063" t="s">
        <v>740</v>
      </c>
      <c r="B8063" t="s">
        <v>8188</v>
      </c>
      <c r="C8063" s="1">
        <v>46062</v>
      </c>
    </row>
    <row r="8064" spans="1:3" x14ac:dyDescent="0.25">
      <c r="A8064" t="s">
        <v>750</v>
      </c>
      <c r="B8064" t="s">
        <v>8188</v>
      </c>
      <c r="C8064" s="1">
        <v>46060</v>
      </c>
    </row>
    <row r="8065" spans="1:3" x14ac:dyDescent="0.25">
      <c r="A8065" t="s">
        <v>749</v>
      </c>
      <c r="B8065" t="s">
        <v>8188</v>
      </c>
      <c r="C8065" s="1">
        <v>46067</v>
      </c>
    </row>
    <row r="8066" spans="1:3" x14ac:dyDescent="0.25">
      <c r="A8066" t="s">
        <v>8177</v>
      </c>
      <c r="B8066" t="s">
        <v>39</v>
      </c>
      <c r="C8066" s="1"/>
    </row>
    <row r="8067" spans="1:3" x14ac:dyDescent="0.25">
      <c r="A8067" t="s">
        <v>755</v>
      </c>
      <c r="B8067" t="s">
        <v>8188</v>
      </c>
      <c r="C8067" s="1">
        <v>46066</v>
      </c>
    </row>
    <row r="8068" spans="1:3" x14ac:dyDescent="0.25">
      <c r="A8068" t="s">
        <v>754</v>
      </c>
      <c r="B8068" t="s">
        <v>39</v>
      </c>
      <c r="C8068" s="1"/>
    </row>
    <row r="8069" spans="1:3" x14ac:dyDescent="0.25">
      <c r="A8069" t="s">
        <v>752</v>
      </c>
      <c r="B8069" t="s">
        <v>8188</v>
      </c>
      <c r="C8069" s="1">
        <v>46062</v>
      </c>
    </row>
    <row r="8070" spans="1:3" x14ac:dyDescent="0.25">
      <c r="A8070" t="s">
        <v>761</v>
      </c>
      <c r="B8070" t="s">
        <v>8188</v>
      </c>
      <c r="C8070" s="1">
        <v>46063</v>
      </c>
    </row>
    <row r="8071" spans="1:3" x14ac:dyDescent="0.25">
      <c r="A8071" t="s">
        <v>763</v>
      </c>
      <c r="B8071" t="s">
        <v>8188</v>
      </c>
      <c r="C8071" s="1">
        <v>46072</v>
      </c>
    </row>
    <row r="8072" spans="1:3" x14ac:dyDescent="0.25">
      <c r="A8072" t="s">
        <v>765</v>
      </c>
      <c r="B8072" t="s">
        <v>8188</v>
      </c>
      <c r="C8072" s="1">
        <v>46063</v>
      </c>
    </row>
    <row r="8073" spans="1:3" x14ac:dyDescent="0.25">
      <c r="A8073" t="s">
        <v>775</v>
      </c>
      <c r="B8073" t="s">
        <v>8188</v>
      </c>
      <c r="C8073" s="1">
        <v>46064</v>
      </c>
    </row>
    <row r="8074" spans="1:3" x14ac:dyDescent="0.25">
      <c r="A8074" t="s">
        <v>772</v>
      </c>
      <c r="B8074" t="s">
        <v>8188</v>
      </c>
      <c r="C8074" s="1">
        <v>46065</v>
      </c>
    </row>
    <row r="8075" spans="1:3" x14ac:dyDescent="0.25">
      <c r="A8075" t="s">
        <v>779</v>
      </c>
      <c r="B8075" t="s">
        <v>8188</v>
      </c>
      <c r="C8075" s="1">
        <v>46065</v>
      </c>
    </row>
    <row r="8076" spans="1:3" x14ac:dyDescent="0.25">
      <c r="A8076" t="s">
        <v>826</v>
      </c>
      <c r="B8076" t="s">
        <v>8188</v>
      </c>
      <c r="C8076" s="1">
        <v>46064</v>
      </c>
    </row>
    <row r="8077" spans="1:3" x14ac:dyDescent="0.25">
      <c r="A8077" t="s">
        <v>823</v>
      </c>
      <c r="B8077" t="s">
        <v>8188</v>
      </c>
      <c r="C8077" s="1">
        <v>46065</v>
      </c>
    </row>
    <row r="8078" spans="1:3" x14ac:dyDescent="0.25">
      <c r="A8078" t="s">
        <v>815</v>
      </c>
      <c r="B8078" t="s">
        <v>8188</v>
      </c>
      <c r="C8078" s="1">
        <v>46077</v>
      </c>
    </row>
    <row r="8079" spans="1:3" x14ac:dyDescent="0.25">
      <c r="A8079" t="s">
        <v>814</v>
      </c>
      <c r="B8079" t="s">
        <v>8188</v>
      </c>
      <c r="C8079" s="1">
        <v>46065</v>
      </c>
    </row>
    <row r="8080" spans="1:3" x14ac:dyDescent="0.25">
      <c r="A8080" t="s">
        <v>812</v>
      </c>
      <c r="B8080" t="s">
        <v>8188</v>
      </c>
      <c r="C8080" s="1">
        <v>46074</v>
      </c>
    </row>
    <row r="8081" spans="1:3" x14ac:dyDescent="0.25">
      <c r="A8081" t="s">
        <v>810</v>
      </c>
      <c r="B8081" t="s">
        <v>8188</v>
      </c>
      <c r="C8081" s="1">
        <v>46086</v>
      </c>
    </row>
    <row r="8082" spans="1:3" x14ac:dyDescent="0.25">
      <c r="A8082" t="s">
        <v>808</v>
      </c>
      <c r="B8082" t="s">
        <v>8188</v>
      </c>
      <c r="C8082" s="1">
        <v>46064</v>
      </c>
    </row>
    <row r="8083" spans="1:3" x14ac:dyDescent="0.25">
      <c r="A8083" t="s">
        <v>804</v>
      </c>
      <c r="B8083" t="s">
        <v>8188</v>
      </c>
      <c r="C8083" s="1">
        <v>46066</v>
      </c>
    </row>
    <row r="8084" spans="1:3" x14ac:dyDescent="0.25">
      <c r="A8084" t="s">
        <v>798</v>
      </c>
      <c r="B8084" t="s">
        <v>8188</v>
      </c>
      <c r="C8084" s="1">
        <v>46067</v>
      </c>
    </row>
    <row r="8085" spans="1:3" x14ac:dyDescent="0.25">
      <c r="A8085" t="s">
        <v>8178</v>
      </c>
      <c r="B8085" t="s">
        <v>39</v>
      </c>
      <c r="C8085" s="1"/>
    </row>
    <row r="8086" spans="1:3" x14ac:dyDescent="0.25">
      <c r="A8086" t="s">
        <v>795</v>
      </c>
      <c r="B8086" t="s">
        <v>8188</v>
      </c>
      <c r="C8086" s="1">
        <v>46070</v>
      </c>
    </row>
    <row r="8087" spans="1:3" x14ac:dyDescent="0.25">
      <c r="A8087" t="s">
        <v>809</v>
      </c>
      <c r="B8087" t="s">
        <v>8188</v>
      </c>
      <c r="C8087" s="1">
        <v>46080</v>
      </c>
    </row>
    <row r="8088" spans="1:3" x14ac:dyDescent="0.25">
      <c r="A8088" t="s">
        <v>794</v>
      </c>
      <c r="B8088" t="s">
        <v>8188</v>
      </c>
      <c r="C8088" s="1">
        <v>46073</v>
      </c>
    </row>
    <row r="8089" spans="1:3" x14ac:dyDescent="0.25">
      <c r="A8089" t="s">
        <v>793</v>
      </c>
      <c r="B8089" t="s">
        <v>8188</v>
      </c>
      <c r="C8089" s="1">
        <v>46067</v>
      </c>
    </row>
    <row r="8090" spans="1:3" x14ac:dyDescent="0.25">
      <c r="A8090" t="s">
        <v>790</v>
      </c>
      <c r="B8090" t="s">
        <v>8188</v>
      </c>
      <c r="C8090" s="1">
        <v>46069</v>
      </c>
    </row>
    <row r="8091" spans="1:3" x14ac:dyDescent="0.25">
      <c r="A8091" t="s">
        <v>784</v>
      </c>
      <c r="B8091" t="s">
        <v>8188</v>
      </c>
      <c r="C8091" s="1">
        <v>46073</v>
      </c>
    </row>
    <row r="8092" spans="1:3" x14ac:dyDescent="0.25">
      <c r="A8092" t="s">
        <v>781</v>
      </c>
      <c r="B8092" t="s">
        <v>8188</v>
      </c>
      <c r="C8092" s="1">
        <v>46070</v>
      </c>
    </row>
    <row r="8093" spans="1:3" x14ac:dyDescent="0.25">
      <c r="A8093" t="s">
        <v>846</v>
      </c>
      <c r="B8093" t="s">
        <v>8188</v>
      </c>
      <c r="C8093" s="1">
        <v>46074</v>
      </c>
    </row>
    <row r="8094" spans="1:3" x14ac:dyDescent="0.25">
      <c r="A8094" t="s">
        <v>844</v>
      </c>
      <c r="B8094" t="s">
        <v>8188</v>
      </c>
      <c r="C8094" s="1">
        <v>46070</v>
      </c>
    </row>
    <row r="8095" spans="1:3" x14ac:dyDescent="0.25">
      <c r="A8095" t="s">
        <v>843</v>
      </c>
      <c r="B8095" t="s">
        <v>8188</v>
      </c>
      <c r="C8095" s="1">
        <v>46076</v>
      </c>
    </row>
    <row r="8096" spans="1:3" x14ac:dyDescent="0.25">
      <c r="A8096" t="s">
        <v>841</v>
      </c>
      <c r="B8096" t="s">
        <v>8188</v>
      </c>
      <c r="C8096" s="1">
        <v>46071</v>
      </c>
    </row>
    <row r="8097" spans="1:3" x14ac:dyDescent="0.25">
      <c r="A8097" t="s">
        <v>840</v>
      </c>
      <c r="B8097" t="s">
        <v>8188</v>
      </c>
      <c r="C8097" s="1">
        <v>46077</v>
      </c>
    </row>
    <row r="8098" spans="1:3" x14ac:dyDescent="0.25">
      <c r="A8098" t="s">
        <v>839</v>
      </c>
      <c r="B8098" t="s">
        <v>8188</v>
      </c>
      <c r="C8098" s="1">
        <v>46077</v>
      </c>
    </row>
    <row r="8099" spans="1:3" x14ac:dyDescent="0.25">
      <c r="A8099" t="s">
        <v>835</v>
      </c>
      <c r="B8099" t="s">
        <v>8188</v>
      </c>
      <c r="C8099" s="1">
        <v>46070</v>
      </c>
    </row>
    <row r="8100" spans="1:3" x14ac:dyDescent="0.25">
      <c r="A8100" t="s">
        <v>829</v>
      </c>
      <c r="B8100" t="s">
        <v>8188</v>
      </c>
      <c r="C8100" s="1">
        <v>46071</v>
      </c>
    </row>
    <row r="8101" spans="1:3" x14ac:dyDescent="0.25">
      <c r="A8101" t="s">
        <v>828</v>
      </c>
      <c r="B8101" t="s">
        <v>8188</v>
      </c>
      <c r="C8101" s="1">
        <v>46072</v>
      </c>
    </row>
    <row r="8102" spans="1:3" x14ac:dyDescent="0.25">
      <c r="A8102" t="s">
        <v>868</v>
      </c>
      <c r="B8102" t="s">
        <v>8188</v>
      </c>
      <c r="C8102" s="1">
        <v>46072</v>
      </c>
    </row>
    <row r="8103" spans="1:3" x14ac:dyDescent="0.25">
      <c r="A8103" t="s">
        <v>865</v>
      </c>
      <c r="B8103" t="s">
        <v>39</v>
      </c>
      <c r="C8103" s="1"/>
    </row>
    <row r="8104" spans="1:3" x14ac:dyDescent="0.25">
      <c r="A8104" t="s">
        <v>862</v>
      </c>
      <c r="B8104" t="s">
        <v>8188</v>
      </c>
      <c r="C8104" s="1">
        <v>46073</v>
      </c>
    </row>
    <row r="8105" spans="1:3" x14ac:dyDescent="0.25">
      <c r="A8105" t="s">
        <v>853</v>
      </c>
      <c r="B8105" t="s">
        <v>8188</v>
      </c>
      <c r="C8105" s="1">
        <v>46073</v>
      </c>
    </row>
    <row r="8106" spans="1:3" x14ac:dyDescent="0.25">
      <c r="A8106" t="s">
        <v>851</v>
      </c>
      <c r="B8106" t="s">
        <v>39</v>
      </c>
      <c r="C8106" s="1"/>
    </row>
    <row r="8107" spans="1:3" x14ac:dyDescent="0.25">
      <c r="A8107" t="s">
        <v>850</v>
      </c>
      <c r="B8107" t="s">
        <v>8188</v>
      </c>
      <c r="C8107" s="1">
        <v>46090</v>
      </c>
    </row>
    <row r="8108" spans="1:3" x14ac:dyDescent="0.25">
      <c r="A8108" t="s">
        <v>878</v>
      </c>
      <c r="B8108" t="s">
        <v>8188</v>
      </c>
      <c r="C8108" s="1">
        <v>46073</v>
      </c>
    </row>
    <row r="8109" spans="1:3" x14ac:dyDescent="0.25">
      <c r="A8109" t="s">
        <v>876</v>
      </c>
      <c r="B8109" t="s">
        <v>8188</v>
      </c>
      <c r="C8109" s="1">
        <v>46078</v>
      </c>
    </row>
    <row r="8110" spans="1:3" x14ac:dyDescent="0.25">
      <c r="A8110" t="s">
        <v>890</v>
      </c>
      <c r="B8110" t="s">
        <v>39</v>
      </c>
      <c r="C8110" s="1"/>
    </row>
    <row r="8111" spans="1:3" x14ac:dyDescent="0.25">
      <c r="A8111" t="s">
        <v>754</v>
      </c>
      <c r="B8111" t="s">
        <v>39</v>
      </c>
      <c r="C8111" s="1"/>
    </row>
    <row r="8112" spans="1:3" x14ac:dyDescent="0.25">
      <c r="A8112" t="s">
        <v>906</v>
      </c>
      <c r="B8112" t="s">
        <v>8188</v>
      </c>
      <c r="C8112" s="1">
        <v>46076</v>
      </c>
    </row>
    <row r="8113" spans="1:3" x14ac:dyDescent="0.25">
      <c r="A8113" t="s">
        <v>905</v>
      </c>
      <c r="B8113" t="s">
        <v>39</v>
      </c>
      <c r="C8113" s="1"/>
    </row>
    <row r="8114" spans="1:3" x14ac:dyDescent="0.25">
      <c r="A8114" t="s">
        <v>902</v>
      </c>
      <c r="B8114" t="s">
        <v>8188</v>
      </c>
      <c r="C8114" s="1">
        <v>46076</v>
      </c>
    </row>
    <row r="8115" spans="1:3" x14ac:dyDescent="0.25">
      <c r="A8115" t="s">
        <v>900</v>
      </c>
      <c r="B8115" t="s">
        <v>8188</v>
      </c>
      <c r="C8115" s="1">
        <v>46086</v>
      </c>
    </row>
    <row r="8116" spans="1:3" x14ac:dyDescent="0.25">
      <c r="A8116" t="s">
        <v>899</v>
      </c>
      <c r="B8116" t="s">
        <v>8188</v>
      </c>
      <c r="C8116" s="1">
        <v>46077</v>
      </c>
    </row>
    <row r="8117" spans="1:3" x14ac:dyDescent="0.25">
      <c r="A8117" t="s">
        <v>897</v>
      </c>
      <c r="B8117" t="s">
        <v>8188</v>
      </c>
      <c r="C8117" s="1">
        <v>46086</v>
      </c>
    </row>
    <row r="8118" spans="1:3" x14ac:dyDescent="0.25">
      <c r="A8118" t="s">
        <v>894</v>
      </c>
      <c r="B8118" t="s">
        <v>39</v>
      </c>
      <c r="C8118" s="1"/>
    </row>
    <row r="8119" spans="1:3" x14ac:dyDescent="0.25">
      <c r="A8119" t="s">
        <v>924</v>
      </c>
      <c r="B8119" t="s">
        <v>8188</v>
      </c>
      <c r="C8119" s="1">
        <v>46077</v>
      </c>
    </row>
    <row r="8120" spans="1:3" x14ac:dyDescent="0.25">
      <c r="A8120" t="s">
        <v>922</v>
      </c>
      <c r="B8120" t="s">
        <v>8188</v>
      </c>
      <c r="C8120" s="1">
        <v>46078</v>
      </c>
    </row>
    <row r="8121" spans="1:3" x14ac:dyDescent="0.25">
      <c r="A8121" t="s">
        <v>919</v>
      </c>
      <c r="B8121" t="s">
        <v>8188</v>
      </c>
      <c r="C8121" s="1">
        <v>46079</v>
      </c>
    </row>
    <row r="8122" spans="1:3" x14ac:dyDescent="0.25">
      <c r="A8122" t="s">
        <v>914</v>
      </c>
      <c r="B8122" t="s">
        <v>8188</v>
      </c>
      <c r="C8122" s="1">
        <v>45713</v>
      </c>
    </row>
    <row r="8123" spans="1:3" x14ac:dyDescent="0.25">
      <c r="A8123" t="s">
        <v>932</v>
      </c>
      <c r="B8123" t="s">
        <v>8188</v>
      </c>
      <c r="C8123" s="1">
        <v>46077</v>
      </c>
    </row>
    <row r="8124" spans="1:3" x14ac:dyDescent="0.25">
      <c r="A8124" t="s">
        <v>931</v>
      </c>
      <c r="B8124" t="s">
        <v>8188</v>
      </c>
      <c r="C8124" s="1">
        <v>46083</v>
      </c>
    </row>
    <row r="8125" spans="1:3" x14ac:dyDescent="0.25">
      <c r="A8125" t="s">
        <v>934</v>
      </c>
      <c r="B8125" t="s">
        <v>8188</v>
      </c>
      <c r="C8125" s="1">
        <v>46080</v>
      </c>
    </row>
    <row r="8126" spans="1:3" x14ac:dyDescent="0.25">
      <c r="A8126" t="s">
        <v>937</v>
      </c>
      <c r="B8126" t="s">
        <v>8188</v>
      </c>
      <c r="C8126" s="1">
        <v>46078</v>
      </c>
    </row>
    <row r="8127" spans="1:3" x14ac:dyDescent="0.25">
      <c r="A8127" t="s">
        <v>942</v>
      </c>
      <c r="B8127" t="s">
        <v>8188</v>
      </c>
      <c r="C8127" s="1">
        <v>46080</v>
      </c>
    </row>
    <row r="8128" spans="1:3" x14ac:dyDescent="0.25">
      <c r="A8128" t="s">
        <v>941</v>
      </c>
      <c r="B8128" t="s">
        <v>8188</v>
      </c>
      <c r="C8128" s="1">
        <v>46078</v>
      </c>
    </row>
    <row r="8129" spans="1:3" x14ac:dyDescent="0.25">
      <c r="A8129" t="s">
        <v>940</v>
      </c>
      <c r="B8129" t="s">
        <v>8188</v>
      </c>
      <c r="C8129" s="1">
        <v>46080</v>
      </c>
    </row>
    <row r="8130" spans="1:3" x14ac:dyDescent="0.25">
      <c r="A8130" t="s">
        <v>991</v>
      </c>
      <c r="B8130" t="s">
        <v>8188</v>
      </c>
      <c r="C8130" s="1">
        <v>46079</v>
      </c>
    </row>
    <row r="8131" spans="1:3" x14ac:dyDescent="0.25">
      <c r="A8131" t="s">
        <v>987</v>
      </c>
      <c r="B8131" t="s">
        <v>8188</v>
      </c>
      <c r="C8131" s="1">
        <v>46079</v>
      </c>
    </row>
    <row r="8132" spans="1:3" x14ac:dyDescent="0.25">
      <c r="A8132" t="s">
        <v>986</v>
      </c>
      <c r="B8132" t="s">
        <v>8188</v>
      </c>
      <c r="C8132" s="1">
        <v>46080</v>
      </c>
    </row>
    <row r="8133" spans="1:3" x14ac:dyDescent="0.25">
      <c r="A8133" t="s">
        <v>985</v>
      </c>
      <c r="B8133" t="s">
        <v>8188</v>
      </c>
      <c r="C8133" s="1">
        <v>46080</v>
      </c>
    </row>
    <row r="8134" spans="1:3" x14ac:dyDescent="0.25">
      <c r="A8134" t="s">
        <v>8179</v>
      </c>
      <c r="B8134" t="s">
        <v>39</v>
      </c>
      <c r="C8134" s="1"/>
    </row>
    <row r="8135" spans="1:3" x14ac:dyDescent="0.25">
      <c r="A8135" t="s">
        <v>983</v>
      </c>
      <c r="B8135" t="s">
        <v>8188</v>
      </c>
      <c r="C8135" s="1">
        <v>46079</v>
      </c>
    </row>
    <row r="8136" spans="1:3" x14ac:dyDescent="0.25">
      <c r="A8136" t="s">
        <v>982</v>
      </c>
      <c r="B8136" t="s">
        <v>8188</v>
      </c>
      <c r="C8136" s="1">
        <v>46080</v>
      </c>
    </row>
    <row r="8137" spans="1:3" x14ac:dyDescent="0.25">
      <c r="A8137" t="s">
        <v>978</v>
      </c>
      <c r="B8137" t="s">
        <v>8188</v>
      </c>
      <c r="C8137" s="1">
        <v>46084</v>
      </c>
    </row>
    <row r="8138" spans="1:3" x14ac:dyDescent="0.25">
      <c r="A8138" t="s">
        <v>974</v>
      </c>
      <c r="B8138" t="s">
        <v>8188</v>
      </c>
      <c r="C8138" s="1">
        <v>46087</v>
      </c>
    </row>
    <row r="8139" spans="1:3" x14ac:dyDescent="0.25">
      <c r="A8139" t="s">
        <v>981</v>
      </c>
      <c r="B8139" t="s">
        <v>8188</v>
      </c>
      <c r="C8139" s="1">
        <v>46080</v>
      </c>
    </row>
    <row r="8140" spans="1:3" x14ac:dyDescent="0.25">
      <c r="A8140" t="s">
        <v>973</v>
      </c>
      <c r="B8140" t="s">
        <v>8188</v>
      </c>
      <c r="C8140" s="1">
        <v>46084</v>
      </c>
    </row>
    <row r="8141" spans="1:3" x14ac:dyDescent="0.25">
      <c r="A8141" t="s">
        <v>972</v>
      </c>
      <c r="B8141" t="s">
        <v>8188</v>
      </c>
      <c r="C8141" s="1">
        <v>46083</v>
      </c>
    </row>
    <row r="8142" spans="1:3" x14ac:dyDescent="0.25">
      <c r="A8142" t="s">
        <v>968</v>
      </c>
      <c r="B8142" t="s">
        <v>8188</v>
      </c>
      <c r="C8142" s="1">
        <v>46085</v>
      </c>
    </row>
    <row r="8143" spans="1:3" x14ac:dyDescent="0.25">
      <c r="A8143" t="s">
        <v>967</v>
      </c>
      <c r="B8143" t="s">
        <v>8188</v>
      </c>
      <c r="C8143" s="1">
        <v>46085</v>
      </c>
    </row>
    <row r="8144" spans="1:3" x14ac:dyDescent="0.25">
      <c r="A8144" t="s">
        <v>967</v>
      </c>
      <c r="B8144" t="s">
        <v>8188</v>
      </c>
      <c r="C8144" s="1">
        <v>46085</v>
      </c>
    </row>
    <row r="8145" spans="1:3" x14ac:dyDescent="0.25">
      <c r="A8145" t="s">
        <v>966</v>
      </c>
      <c r="B8145" t="s">
        <v>8188</v>
      </c>
      <c r="C8145" s="1">
        <v>46085</v>
      </c>
    </row>
    <row r="8146" spans="1:3" x14ac:dyDescent="0.25">
      <c r="A8146" t="s">
        <v>964</v>
      </c>
      <c r="B8146" t="s">
        <v>8188</v>
      </c>
      <c r="C8146" s="1">
        <v>46085</v>
      </c>
    </row>
    <row r="8147" spans="1:3" x14ac:dyDescent="0.25">
      <c r="A8147" t="s">
        <v>933</v>
      </c>
      <c r="B8147" t="s">
        <v>8188</v>
      </c>
      <c r="C8147" s="1">
        <v>46083</v>
      </c>
    </row>
    <row r="8148" spans="1:3" x14ac:dyDescent="0.25">
      <c r="A8148" t="s">
        <v>954</v>
      </c>
      <c r="B8148" t="s">
        <v>8188</v>
      </c>
      <c r="C8148" s="1">
        <v>46083</v>
      </c>
    </row>
    <row r="8149" spans="1:3" x14ac:dyDescent="0.25">
      <c r="A8149" t="s">
        <v>953</v>
      </c>
      <c r="B8149" t="s">
        <v>8188</v>
      </c>
      <c r="C8149" s="1">
        <v>46083</v>
      </c>
    </row>
    <row r="8150" spans="1:3" x14ac:dyDescent="0.25">
      <c r="A8150" t="s">
        <v>948</v>
      </c>
      <c r="B8150" t="s">
        <v>8188</v>
      </c>
      <c r="C8150" s="1">
        <v>46087</v>
      </c>
    </row>
    <row r="8151" spans="1:3" x14ac:dyDescent="0.25">
      <c r="A8151" t="s">
        <v>944</v>
      </c>
      <c r="B8151" t="s">
        <v>8188</v>
      </c>
      <c r="C8151" s="1">
        <v>46093</v>
      </c>
    </row>
    <row r="8152" spans="1:3" x14ac:dyDescent="0.25">
      <c r="A8152" t="s">
        <v>943</v>
      </c>
      <c r="B8152" t="s">
        <v>8188</v>
      </c>
      <c r="C8152" s="1">
        <v>46094</v>
      </c>
    </row>
    <row r="8153" spans="1:3" x14ac:dyDescent="0.25">
      <c r="A8153" t="s">
        <v>1013</v>
      </c>
      <c r="B8153" t="s">
        <v>8188</v>
      </c>
      <c r="C8153" s="1">
        <v>46089</v>
      </c>
    </row>
    <row r="8154" spans="1:3" x14ac:dyDescent="0.25">
      <c r="A8154" t="s">
        <v>997</v>
      </c>
      <c r="B8154" t="s">
        <v>8188</v>
      </c>
      <c r="C8154" s="1">
        <v>46089</v>
      </c>
    </row>
    <row r="8155" spans="1:3" x14ac:dyDescent="0.25">
      <c r="A8155" t="s">
        <v>1009</v>
      </c>
      <c r="B8155" t="s">
        <v>8188</v>
      </c>
      <c r="C8155" s="1">
        <v>46090</v>
      </c>
    </row>
    <row r="8156" spans="1:3" x14ac:dyDescent="0.25">
      <c r="A8156" t="s">
        <v>1005</v>
      </c>
      <c r="B8156" t="s">
        <v>39</v>
      </c>
      <c r="C8156" s="1"/>
    </row>
    <row r="8157" spans="1:3" x14ac:dyDescent="0.25">
      <c r="A8157" t="s">
        <v>1015</v>
      </c>
      <c r="B8157" t="s">
        <v>8188</v>
      </c>
      <c r="C8157" s="1">
        <v>46088</v>
      </c>
    </row>
    <row r="8158" spans="1:3" x14ac:dyDescent="0.25">
      <c r="A8158" t="s">
        <v>1028</v>
      </c>
      <c r="B8158" t="s">
        <v>8188</v>
      </c>
      <c r="C8158" s="1">
        <v>46088</v>
      </c>
    </row>
    <row r="8159" spans="1:3" x14ac:dyDescent="0.25">
      <c r="A8159" t="s">
        <v>1043</v>
      </c>
      <c r="B8159" t="s">
        <v>8188</v>
      </c>
      <c r="C8159" s="1">
        <v>46092</v>
      </c>
    </row>
    <row r="8160" spans="1:3" x14ac:dyDescent="0.25">
      <c r="A8160" t="s">
        <v>1043</v>
      </c>
      <c r="B8160" t="s">
        <v>8188</v>
      </c>
      <c r="C8160" s="1">
        <v>46092</v>
      </c>
    </row>
    <row r="8161" spans="1:3" x14ac:dyDescent="0.25">
      <c r="A8161" t="s">
        <v>1029</v>
      </c>
      <c r="B8161" t="s">
        <v>8188</v>
      </c>
      <c r="C8161" s="1">
        <v>46111</v>
      </c>
    </row>
    <row r="8162" spans="1:3" x14ac:dyDescent="0.25">
      <c r="A8162" t="s">
        <v>1025</v>
      </c>
      <c r="B8162" t="s">
        <v>8188</v>
      </c>
      <c r="C8162" s="1">
        <v>46091</v>
      </c>
    </row>
    <row r="8163" spans="1:3" x14ac:dyDescent="0.25">
      <c r="A8163" t="s">
        <v>1024</v>
      </c>
      <c r="B8163" t="s">
        <v>8188</v>
      </c>
      <c r="C8163" s="1">
        <v>46091</v>
      </c>
    </row>
    <row r="8164" spans="1:3" x14ac:dyDescent="0.25">
      <c r="A8164" t="s">
        <v>1049</v>
      </c>
      <c r="B8164" t="s">
        <v>8188</v>
      </c>
      <c r="C8164" s="1">
        <v>46092</v>
      </c>
    </row>
    <row r="8165" spans="1:3" x14ac:dyDescent="0.25">
      <c r="A8165" t="s">
        <v>1047</v>
      </c>
      <c r="B8165" t="s">
        <v>8188</v>
      </c>
      <c r="C8165" s="1">
        <v>46091</v>
      </c>
    </row>
    <row r="8166" spans="1:3" x14ac:dyDescent="0.25">
      <c r="A8166" t="s">
        <v>1045</v>
      </c>
      <c r="B8166" t="s">
        <v>8188</v>
      </c>
      <c r="C8166" s="1">
        <v>46092</v>
      </c>
    </row>
    <row r="8167" spans="1:3" x14ac:dyDescent="0.25">
      <c r="A8167" t="s">
        <v>1042</v>
      </c>
      <c r="B8167" t="s">
        <v>8188</v>
      </c>
      <c r="C8167" s="1">
        <v>46088</v>
      </c>
    </row>
    <row r="8168" spans="1:3" x14ac:dyDescent="0.25">
      <c r="A8168" t="s">
        <v>1040</v>
      </c>
      <c r="B8168" t="s">
        <v>39</v>
      </c>
      <c r="C8168" s="1"/>
    </row>
    <row r="8169" spans="1:3" x14ac:dyDescent="0.25">
      <c r="A8169" t="s">
        <v>1039</v>
      </c>
      <c r="B8169" t="s">
        <v>8188</v>
      </c>
      <c r="C8169" s="1">
        <v>46091</v>
      </c>
    </row>
    <row r="8170" spans="1:3" x14ac:dyDescent="0.25">
      <c r="A8170" t="s">
        <v>1038</v>
      </c>
      <c r="B8170" t="s">
        <v>8188</v>
      </c>
      <c r="C8170" s="1">
        <v>46090</v>
      </c>
    </row>
    <row r="8171" spans="1:3" x14ac:dyDescent="0.25">
      <c r="A8171" t="s">
        <v>1037</v>
      </c>
      <c r="B8171" t="s">
        <v>8188</v>
      </c>
      <c r="C8171" s="1">
        <v>46091</v>
      </c>
    </row>
    <row r="8172" spans="1:3" x14ac:dyDescent="0.25">
      <c r="A8172" t="s">
        <v>1034</v>
      </c>
      <c r="B8172" t="s">
        <v>8188</v>
      </c>
      <c r="C8172" s="1">
        <v>46090</v>
      </c>
    </row>
    <row r="8173" spans="1:3" x14ac:dyDescent="0.25">
      <c r="A8173" t="s">
        <v>1033</v>
      </c>
      <c r="B8173" t="s">
        <v>8188</v>
      </c>
      <c r="C8173" s="1">
        <v>46090</v>
      </c>
    </row>
    <row r="8174" spans="1:3" x14ac:dyDescent="0.25">
      <c r="A8174" t="s">
        <v>1052</v>
      </c>
      <c r="B8174" t="s">
        <v>8188</v>
      </c>
      <c r="C8174" s="1">
        <v>46091</v>
      </c>
    </row>
    <row r="8175" spans="1:3" x14ac:dyDescent="0.25">
      <c r="A8175" t="s">
        <v>1051</v>
      </c>
      <c r="B8175" t="s">
        <v>8188</v>
      </c>
      <c r="C8175" s="1">
        <v>46092</v>
      </c>
    </row>
    <row r="8176" spans="1:3" x14ac:dyDescent="0.25">
      <c r="A8176" t="s">
        <v>1054</v>
      </c>
      <c r="B8176" t="s">
        <v>8188</v>
      </c>
      <c r="C8176" s="1">
        <v>46090</v>
      </c>
    </row>
    <row r="8177" spans="1:3" x14ac:dyDescent="0.25">
      <c r="A8177" t="s">
        <v>1059</v>
      </c>
      <c r="B8177" t="s">
        <v>8188</v>
      </c>
      <c r="C8177" s="1">
        <v>46092</v>
      </c>
    </row>
    <row r="8178" spans="1:3" x14ac:dyDescent="0.25">
      <c r="A8178" t="s">
        <v>1058</v>
      </c>
      <c r="B8178" t="s">
        <v>8188</v>
      </c>
      <c r="C8178" s="1">
        <v>46095</v>
      </c>
    </row>
    <row r="8179" spans="1:3" x14ac:dyDescent="0.25">
      <c r="A8179" t="s">
        <v>1065</v>
      </c>
      <c r="B8179" t="s">
        <v>8188</v>
      </c>
      <c r="C8179" s="1">
        <v>46092</v>
      </c>
    </row>
    <row r="8180" spans="1:3" x14ac:dyDescent="0.25">
      <c r="A8180" t="s">
        <v>1083</v>
      </c>
      <c r="B8180" t="s">
        <v>8188</v>
      </c>
      <c r="C8180" s="1">
        <v>46093</v>
      </c>
    </row>
    <row r="8181" spans="1:3" x14ac:dyDescent="0.25">
      <c r="A8181" t="s">
        <v>1082</v>
      </c>
      <c r="B8181" t="s">
        <v>8188</v>
      </c>
      <c r="C8181" s="1">
        <v>46093</v>
      </c>
    </row>
    <row r="8182" spans="1:3" x14ac:dyDescent="0.25">
      <c r="A8182" t="s">
        <v>1078</v>
      </c>
      <c r="B8182" t="s">
        <v>8188</v>
      </c>
      <c r="C8182" s="1">
        <v>46095</v>
      </c>
    </row>
    <row r="8183" spans="1:3" x14ac:dyDescent="0.25">
      <c r="A8183" t="s">
        <v>1091</v>
      </c>
      <c r="B8183" t="s">
        <v>8188</v>
      </c>
      <c r="C8183" s="1">
        <v>46092</v>
      </c>
    </row>
    <row r="8184" spans="1:3" x14ac:dyDescent="0.25">
      <c r="A8184" t="s">
        <v>1099</v>
      </c>
      <c r="B8184" t="s">
        <v>8188</v>
      </c>
      <c r="C8184" s="1">
        <v>46105</v>
      </c>
    </row>
    <row r="8185" spans="1:3" x14ac:dyDescent="0.25">
      <c r="A8185" t="s">
        <v>1128</v>
      </c>
      <c r="B8185" t="s">
        <v>8188</v>
      </c>
      <c r="C8185" s="1">
        <v>46101</v>
      </c>
    </row>
    <row r="8186" spans="1:3" x14ac:dyDescent="0.25">
      <c r="A8186" t="s">
        <v>1093</v>
      </c>
      <c r="B8186" t="s">
        <v>39</v>
      </c>
      <c r="C8186" s="1"/>
    </row>
    <row r="8187" spans="1:3" x14ac:dyDescent="0.25">
      <c r="A8187" t="s">
        <v>1125</v>
      </c>
      <c r="B8187" t="s">
        <v>8188</v>
      </c>
      <c r="C8187" s="1">
        <v>46101</v>
      </c>
    </row>
    <row r="8188" spans="1:3" x14ac:dyDescent="0.25">
      <c r="A8188" t="s">
        <v>1123</v>
      </c>
      <c r="B8188" t="s">
        <v>8188</v>
      </c>
      <c r="C8188" s="1">
        <v>46097</v>
      </c>
    </row>
    <row r="8189" spans="1:3" x14ac:dyDescent="0.25">
      <c r="A8189" t="s">
        <v>1118</v>
      </c>
      <c r="B8189" t="s">
        <v>8188</v>
      </c>
      <c r="C8189" s="1">
        <v>46101</v>
      </c>
    </row>
    <row r="8190" spans="1:3" x14ac:dyDescent="0.25">
      <c r="A8190" t="s">
        <v>1117</v>
      </c>
      <c r="B8190" t="s">
        <v>8188</v>
      </c>
      <c r="C8190" s="1">
        <v>46101</v>
      </c>
    </row>
    <row r="8191" spans="1:3" x14ac:dyDescent="0.25">
      <c r="A8191" t="s">
        <v>1114</v>
      </c>
      <c r="B8191" t="s">
        <v>8188</v>
      </c>
      <c r="C8191" s="1">
        <v>46105</v>
      </c>
    </row>
    <row r="8192" spans="1:3" x14ac:dyDescent="0.25">
      <c r="A8192" t="s">
        <v>1110</v>
      </c>
      <c r="B8192" t="s">
        <v>8188</v>
      </c>
      <c r="C8192" s="1">
        <v>46095</v>
      </c>
    </row>
    <row r="8193" spans="1:3" x14ac:dyDescent="0.25">
      <c r="A8193" t="s">
        <v>1103</v>
      </c>
      <c r="B8193" t="s">
        <v>8188</v>
      </c>
      <c r="C8193" s="1">
        <v>46095</v>
      </c>
    </row>
    <row r="8194" spans="1:3" x14ac:dyDescent="0.25">
      <c r="A8194" t="s">
        <v>1140</v>
      </c>
      <c r="B8194" t="s">
        <v>8188</v>
      </c>
      <c r="C8194" s="1">
        <v>46099</v>
      </c>
    </row>
    <row r="8195" spans="1:3" x14ac:dyDescent="0.25">
      <c r="A8195" t="s">
        <v>1137</v>
      </c>
      <c r="B8195" t="s">
        <v>8188</v>
      </c>
      <c r="C8195" s="1">
        <v>46099</v>
      </c>
    </row>
    <row r="8196" spans="1:3" x14ac:dyDescent="0.25">
      <c r="A8196" t="s">
        <v>1101</v>
      </c>
      <c r="B8196" t="s">
        <v>8188</v>
      </c>
      <c r="C8196" s="1">
        <v>46093</v>
      </c>
    </row>
    <row r="8197" spans="1:3" x14ac:dyDescent="0.25">
      <c r="A8197" t="s">
        <v>1130</v>
      </c>
      <c r="B8197" t="s">
        <v>8188</v>
      </c>
      <c r="C8197" s="1">
        <v>46098</v>
      </c>
    </row>
    <row r="8198" spans="1:3" x14ac:dyDescent="0.25">
      <c r="A8198" t="s">
        <v>1141</v>
      </c>
      <c r="B8198" t="s">
        <v>8188</v>
      </c>
      <c r="C8198" s="1">
        <v>46097</v>
      </c>
    </row>
    <row r="8199" spans="1:3" x14ac:dyDescent="0.25">
      <c r="A8199" t="s">
        <v>1144</v>
      </c>
      <c r="B8199" t="s">
        <v>8188</v>
      </c>
      <c r="C8199" s="1">
        <v>46100</v>
      </c>
    </row>
    <row r="8200" spans="1:3" x14ac:dyDescent="0.25">
      <c r="A8200" t="s">
        <v>1143</v>
      </c>
      <c r="B8200" t="s">
        <v>8188</v>
      </c>
      <c r="C8200" s="1">
        <v>46101</v>
      </c>
    </row>
    <row r="8201" spans="1:3" x14ac:dyDescent="0.25">
      <c r="A8201" t="s">
        <v>1163</v>
      </c>
      <c r="B8201" t="s">
        <v>8188</v>
      </c>
      <c r="C8201" s="1">
        <v>46145</v>
      </c>
    </row>
    <row r="8202" spans="1:3" x14ac:dyDescent="0.25">
      <c r="A8202" t="s">
        <v>1162</v>
      </c>
      <c r="B8202" t="s">
        <v>8188</v>
      </c>
      <c r="C8202" s="1">
        <v>46150</v>
      </c>
    </row>
    <row r="8203" spans="1:3" x14ac:dyDescent="0.25">
      <c r="A8203" t="s">
        <v>1171</v>
      </c>
      <c r="B8203" t="s">
        <v>8188</v>
      </c>
      <c r="C8203" s="1">
        <v>46101</v>
      </c>
    </row>
    <row r="8204" spans="1:3" x14ac:dyDescent="0.25">
      <c r="A8204" t="s">
        <v>1173</v>
      </c>
      <c r="B8204" t="s">
        <v>39</v>
      </c>
      <c r="C8204" s="1"/>
    </row>
    <row r="8205" spans="1:3" x14ac:dyDescent="0.25">
      <c r="A8205" t="s">
        <v>1178</v>
      </c>
      <c r="B8205" t="s">
        <v>8188</v>
      </c>
      <c r="C8205" s="1">
        <v>46100</v>
      </c>
    </row>
    <row r="8206" spans="1:3" x14ac:dyDescent="0.25">
      <c r="A8206" t="s">
        <v>1177</v>
      </c>
      <c r="B8206" t="s">
        <v>8188</v>
      </c>
      <c r="C8206" s="1">
        <v>46101</v>
      </c>
    </row>
    <row r="8207" spans="1:3" x14ac:dyDescent="0.25">
      <c r="A8207" t="s">
        <v>1175</v>
      </c>
      <c r="B8207" t="s">
        <v>8188</v>
      </c>
      <c r="C8207" s="1">
        <v>46107</v>
      </c>
    </row>
    <row r="8208" spans="1:3" x14ac:dyDescent="0.25">
      <c r="A8208" t="s">
        <v>1185</v>
      </c>
      <c r="B8208" t="s">
        <v>8188</v>
      </c>
      <c r="C8208" s="1">
        <v>46105</v>
      </c>
    </row>
    <row r="8209" spans="1:3" x14ac:dyDescent="0.25">
      <c r="A8209" t="s">
        <v>1184</v>
      </c>
      <c r="B8209" t="s">
        <v>8188</v>
      </c>
      <c r="C8209" s="1">
        <v>46102</v>
      </c>
    </row>
    <row r="8210" spans="1:3" x14ac:dyDescent="0.25">
      <c r="A8210" t="s">
        <v>1182</v>
      </c>
      <c r="B8210" t="s">
        <v>8188</v>
      </c>
      <c r="C8210" s="1">
        <v>46104</v>
      </c>
    </row>
    <row r="8211" spans="1:3" x14ac:dyDescent="0.25">
      <c r="A8211" t="s">
        <v>1181</v>
      </c>
      <c r="B8211" t="s">
        <v>39</v>
      </c>
      <c r="C8211" s="1"/>
    </row>
    <row r="8212" spans="1:3" x14ac:dyDescent="0.25">
      <c r="A8212" t="s">
        <v>1196</v>
      </c>
      <c r="B8212" t="s">
        <v>8188</v>
      </c>
      <c r="C8212" s="1">
        <v>46105</v>
      </c>
    </row>
    <row r="8213" spans="1:3" x14ac:dyDescent="0.25">
      <c r="A8213" t="s">
        <v>1193</v>
      </c>
      <c r="B8213" t="s">
        <v>8188</v>
      </c>
      <c r="C8213" s="1">
        <v>46104</v>
      </c>
    </row>
    <row r="8214" spans="1:3" x14ac:dyDescent="0.25">
      <c r="A8214" t="s">
        <v>1188</v>
      </c>
      <c r="B8214" t="s">
        <v>8188</v>
      </c>
      <c r="C8214" s="1">
        <v>46106</v>
      </c>
    </row>
    <row r="8215" spans="1:3" x14ac:dyDescent="0.25">
      <c r="A8215" t="s">
        <v>1187</v>
      </c>
      <c r="B8215" t="s">
        <v>8188</v>
      </c>
      <c r="C8215" s="1">
        <v>46104</v>
      </c>
    </row>
    <row r="8216" spans="1:3" x14ac:dyDescent="0.25">
      <c r="A8216" t="s">
        <v>1207</v>
      </c>
      <c r="B8216" t="s">
        <v>8188</v>
      </c>
      <c r="C8216" s="1">
        <v>46105</v>
      </c>
    </row>
    <row r="8217" spans="1:3" x14ac:dyDescent="0.25">
      <c r="A8217" t="s">
        <v>1206</v>
      </c>
      <c r="B8217" t="s">
        <v>8188</v>
      </c>
      <c r="C8217" s="1">
        <v>46106</v>
      </c>
    </row>
    <row r="8218" spans="1:3" x14ac:dyDescent="0.25">
      <c r="A8218" t="s">
        <v>1205</v>
      </c>
      <c r="B8218" t="s">
        <v>8188</v>
      </c>
      <c r="C8218" s="1">
        <v>46104</v>
      </c>
    </row>
    <row r="8219" spans="1:3" x14ac:dyDescent="0.25">
      <c r="A8219" t="s">
        <v>1199</v>
      </c>
      <c r="B8219" t="s">
        <v>8188</v>
      </c>
      <c r="C8219" s="1">
        <v>46112</v>
      </c>
    </row>
    <row r="8220" spans="1:3" x14ac:dyDescent="0.25">
      <c r="A8220" t="s">
        <v>1198</v>
      </c>
      <c r="B8220" t="s">
        <v>8188</v>
      </c>
      <c r="C8220" s="1">
        <v>46106</v>
      </c>
    </row>
    <row r="8221" spans="1:3" x14ac:dyDescent="0.25">
      <c r="A8221" t="s">
        <v>1208</v>
      </c>
      <c r="B8221" t="s">
        <v>8188</v>
      </c>
      <c r="C8221" s="1">
        <v>46112</v>
      </c>
    </row>
    <row r="8222" spans="1:3" x14ac:dyDescent="0.25">
      <c r="A8222" t="s">
        <v>1221</v>
      </c>
      <c r="B8222" t="s">
        <v>8188</v>
      </c>
      <c r="C8222" s="1">
        <v>46107</v>
      </c>
    </row>
    <row r="8223" spans="1:3" x14ac:dyDescent="0.25">
      <c r="A8223" t="s">
        <v>1216</v>
      </c>
      <c r="B8223" t="s">
        <v>8188</v>
      </c>
      <c r="C8223" s="1">
        <v>46108</v>
      </c>
    </row>
    <row r="8224" spans="1:3" x14ac:dyDescent="0.25">
      <c r="A8224" t="s">
        <v>1211</v>
      </c>
      <c r="B8224" t="s">
        <v>8188</v>
      </c>
      <c r="C8224" s="1">
        <v>46109</v>
      </c>
    </row>
    <row r="8225" spans="1:3" x14ac:dyDescent="0.25">
      <c r="A8225" t="s">
        <v>1210</v>
      </c>
      <c r="B8225" t="s">
        <v>8188</v>
      </c>
      <c r="C8225" s="1">
        <v>46107</v>
      </c>
    </row>
    <row r="8226" spans="1:3" x14ac:dyDescent="0.25">
      <c r="A8226" t="s">
        <v>1226</v>
      </c>
      <c r="B8226" t="s">
        <v>8188</v>
      </c>
      <c r="C8226" s="1">
        <v>46108</v>
      </c>
    </row>
    <row r="8227" spans="1:3" x14ac:dyDescent="0.25">
      <c r="A8227" t="s">
        <v>1231</v>
      </c>
      <c r="B8227" t="s">
        <v>39</v>
      </c>
      <c r="C8227" s="1"/>
    </row>
    <row r="8228" spans="1:3" x14ac:dyDescent="0.25">
      <c r="A8228" t="s">
        <v>1230</v>
      </c>
      <c r="B8228" t="s">
        <v>8188</v>
      </c>
      <c r="C8228" s="1">
        <v>46112</v>
      </c>
    </row>
    <row r="8229" spans="1:3" x14ac:dyDescent="0.25">
      <c r="A8229" t="s">
        <v>1229</v>
      </c>
      <c r="B8229" t="s">
        <v>8188</v>
      </c>
      <c r="C8229" s="1">
        <v>46112</v>
      </c>
    </row>
    <row r="8230" spans="1:3" x14ac:dyDescent="0.25">
      <c r="A8230" t="s">
        <v>1240</v>
      </c>
      <c r="B8230" t="s">
        <v>8188</v>
      </c>
      <c r="C8230" s="1">
        <v>46112</v>
      </c>
    </row>
    <row r="8231" spans="1:3" x14ac:dyDescent="0.25">
      <c r="A8231" t="s">
        <v>1251</v>
      </c>
      <c r="B8231" t="s">
        <v>8188</v>
      </c>
      <c r="C8231" s="1">
        <v>46151</v>
      </c>
    </row>
    <row r="8232" spans="1:3" x14ac:dyDescent="0.25">
      <c r="A8232" t="s">
        <v>1251</v>
      </c>
      <c r="B8232" t="s">
        <v>8188</v>
      </c>
      <c r="C8232" s="1">
        <v>46122</v>
      </c>
    </row>
    <row r="8233" spans="1:3" x14ac:dyDescent="0.25">
      <c r="A8233" t="s">
        <v>1251</v>
      </c>
      <c r="B8233" t="s">
        <v>39</v>
      </c>
      <c r="C8233" s="1"/>
    </row>
    <row r="8234" spans="1:3" x14ac:dyDescent="0.25">
      <c r="A8234" t="s">
        <v>1250</v>
      </c>
      <c r="B8234" t="s">
        <v>8188</v>
      </c>
      <c r="C8234" s="1">
        <v>46109</v>
      </c>
    </row>
    <row r="8235" spans="1:3" x14ac:dyDescent="0.25">
      <c r="A8235" t="s">
        <v>1253</v>
      </c>
      <c r="B8235" t="s">
        <v>8188</v>
      </c>
      <c r="C8235" s="1">
        <v>46113</v>
      </c>
    </row>
    <row r="8236" spans="1:3" x14ac:dyDescent="0.25">
      <c r="A8236" t="s">
        <v>1252</v>
      </c>
      <c r="B8236" t="s">
        <v>8188</v>
      </c>
      <c r="C8236" s="1">
        <v>46111</v>
      </c>
    </row>
    <row r="8237" spans="1:3" x14ac:dyDescent="0.25">
      <c r="A8237" t="s">
        <v>1246</v>
      </c>
      <c r="B8237" t="s">
        <v>8188</v>
      </c>
      <c r="C8237" s="1">
        <v>46116</v>
      </c>
    </row>
    <row r="8238" spans="1:3" x14ac:dyDescent="0.25">
      <c r="A8238" t="s">
        <v>1245</v>
      </c>
      <c r="B8238" t="s">
        <v>8188</v>
      </c>
      <c r="C8238" s="1">
        <v>46113</v>
      </c>
    </row>
    <row r="8239" spans="1:3" x14ac:dyDescent="0.25">
      <c r="A8239" t="s">
        <v>1244</v>
      </c>
      <c r="B8239" t="s">
        <v>39</v>
      </c>
      <c r="C8239" s="1"/>
    </row>
    <row r="8240" spans="1:3" x14ac:dyDescent="0.25">
      <c r="A8240" t="s">
        <v>1259</v>
      </c>
      <c r="B8240" t="s">
        <v>8188</v>
      </c>
      <c r="C8240" s="1">
        <v>46122</v>
      </c>
    </row>
    <row r="8241" spans="1:3" x14ac:dyDescent="0.25">
      <c r="A8241" t="s">
        <v>1257</v>
      </c>
      <c r="B8241" t="s">
        <v>8188</v>
      </c>
      <c r="C8241" s="1">
        <v>46149</v>
      </c>
    </row>
    <row r="8242" spans="1:3" x14ac:dyDescent="0.25">
      <c r="A8242" t="s">
        <v>1280</v>
      </c>
      <c r="B8242" t="s">
        <v>8188</v>
      </c>
      <c r="C8242" s="1">
        <v>46148</v>
      </c>
    </row>
    <row r="8243" spans="1:3" x14ac:dyDescent="0.25">
      <c r="A8243" t="s">
        <v>1278</v>
      </c>
      <c r="B8243" t="s">
        <v>8188</v>
      </c>
      <c r="C8243" s="1">
        <v>46114</v>
      </c>
    </row>
    <row r="8244" spans="1:3" x14ac:dyDescent="0.25">
      <c r="A8244" t="s">
        <v>1271</v>
      </c>
      <c r="B8244" t="s">
        <v>8188</v>
      </c>
      <c r="C8244" s="1">
        <v>46113</v>
      </c>
    </row>
    <row r="8245" spans="1:3" x14ac:dyDescent="0.25">
      <c r="A8245" t="s">
        <v>1268</v>
      </c>
      <c r="B8245" t="s">
        <v>8188</v>
      </c>
      <c r="C8245" s="1">
        <v>46125</v>
      </c>
    </row>
    <row r="8246" spans="1:3" x14ac:dyDescent="0.25">
      <c r="A8246" t="s">
        <v>1265</v>
      </c>
      <c r="B8246" t="s">
        <v>8188</v>
      </c>
      <c r="C8246" s="1">
        <v>46113</v>
      </c>
    </row>
    <row r="8247" spans="1:3" x14ac:dyDescent="0.25">
      <c r="A8247" t="s">
        <v>1261</v>
      </c>
      <c r="B8247" t="s">
        <v>8188</v>
      </c>
      <c r="C8247" s="1">
        <v>46116</v>
      </c>
    </row>
    <row r="8248" spans="1:3" x14ac:dyDescent="0.25">
      <c r="A8248" t="s">
        <v>1403</v>
      </c>
      <c r="B8248" t="s">
        <v>8188</v>
      </c>
      <c r="C8248" s="1">
        <v>46116</v>
      </c>
    </row>
    <row r="8249" spans="1:3" x14ac:dyDescent="0.25">
      <c r="A8249" t="s">
        <v>1253</v>
      </c>
      <c r="B8249" t="s">
        <v>8188</v>
      </c>
      <c r="C8249" s="1">
        <v>46113</v>
      </c>
    </row>
    <row r="8250" spans="1:3" x14ac:dyDescent="0.25">
      <c r="A8250" t="s">
        <v>1392</v>
      </c>
      <c r="B8250" t="s">
        <v>8188</v>
      </c>
      <c r="C8250" s="1">
        <v>46135</v>
      </c>
    </row>
    <row r="8251" spans="1:3" x14ac:dyDescent="0.25">
      <c r="A8251" t="s">
        <v>1383</v>
      </c>
      <c r="B8251" t="s">
        <v>39</v>
      </c>
      <c r="C8251" s="1"/>
    </row>
    <row r="8252" spans="1:3" x14ac:dyDescent="0.25">
      <c r="A8252" t="s">
        <v>1379</v>
      </c>
      <c r="B8252" t="s">
        <v>39</v>
      </c>
      <c r="C8252" s="1"/>
    </row>
    <row r="8253" spans="1:3" x14ac:dyDescent="0.25">
      <c r="A8253" t="s">
        <v>1371</v>
      </c>
      <c r="B8253" t="s">
        <v>8188</v>
      </c>
      <c r="C8253" s="1">
        <v>46127</v>
      </c>
    </row>
    <row r="8254" spans="1:3" x14ac:dyDescent="0.25">
      <c r="A8254" t="s">
        <v>1367</v>
      </c>
      <c r="B8254" t="s">
        <v>8188</v>
      </c>
      <c r="C8254" s="1">
        <v>46119</v>
      </c>
    </row>
    <row r="8255" spans="1:3" x14ac:dyDescent="0.25">
      <c r="A8255" t="s">
        <v>1365</v>
      </c>
      <c r="B8255" t="s">
        <v>8188</v>
      </c>
      <c r="C8255" s="1">
        <v>46123</v>
      </c>
    </row>
    <row r="8256" spans="1:3" x14ac:dyDescent="0.25">
      <c r="A8256" t="s">
        <v>1361</v>
      </c>
      <c r="B8256" t="s">
        <v>39</v>
      </c>
      <c r="C8256" s="1"/>
    </row>
    <row r="8257" spans="1:3" x14ac:dyDescent="0.25">
      <c r="A8257" t="s">
        <v>1353</v>
      </c>
      <c r="B8257" t="s">
        <v>8188</v>
      </c>
      <c r="C8257" s="1">
        <v>46121</v>
      </c>
    </row>
    <row r="8258" spans="1:3" x14ac:dyDescent="0.25">
      <c r="A8258" t="s">
        <v>1351</v>
      </c>
      <c r="B8258" t="s">
        <v>8188</v>
      </c>
      <c r="C8258" s="1">
        <v>46121</v>
      </c>
    </row>
    <row r="8259" spans="1:3" x14ac:dyDescent="0.25">
      <c r="A8259" t="s">
        <v>1349</v>
      </c>
      <c r="B8259" t="s">
        <v>39</v>
      </c>
      <c r="C8259" s="1"/>
    </row>
    <row r="8260" spans="1:3" x14ac:dyDescent="0.25">
      <c r="A8260" t="s">
        <v>1348</v>
      </c>
      <c r="B8260" t="s">
        <v>8188</v>
      </c>
      <c r="C8260" s="1">
        <v>46144</v>
      </c>
    </row>
    <row r="8261" spans="1:3" x14ac:dyDescent="0.25">
      <c r="A8261" t="s">
        <v>1342</v>
      </c>
      <c r="B8261" t="s">
        <v>8188</v>
      </c>
      <c r="C8261" s="1">
        <v>46118</v>
      </c>
    </row>
    <row r="8262" spans="1:3" x14ac:dyDescent="0.25">
      <c r="A8262" t="s">
        <v>1340</v>
      </c>
      <c r="B8262" t="s">
        <v>8188</v>
      </c>
      <c r="C8262" s="1">
        <v>46119</v>
      </c>
    </row>
    <row r="8263" spans="1:3" x14ac:dyDescent="0.25">
      <c r="A8263" t="s">
        <v>1277</v>
      </c>
      <c r="B8263" t="s">
        <v>8188</v>
      </c>
      <c r="C8263" s="1">
        <v>46119</v>
      </c>
    </row>
    <row r="8264" spans="1:3" x14ac:dyDescent="0.25">
      <c r="A8264" t="s">
        <v>1331</v>
      </c>
      <c r="B8264" t="s">
        <v>8189</v>
      </c>
      <c r="C8264" s="1"/>
    </row>
    <row r="8265" spans="1:3" x14ac:dyDescent="0.25">
      <c r="A8265" t="s">
        <v>1329</v>
      </c>
      <c r="B8265" t="s">
        <v>8188</v>
      </c>
      <c r="C8265" s="1">
        <v>46127</v>
      </c>
    </row>
    <row r="8266" spans="1:3" x14ac:dyDescent="0.25">
      <c r="A8266" t="s">
        <v>1327</v>
      </c>
      <c r="B8266" t="s">
        <v>8188</v>
      </c>
      <c r="C8266" s="1">
        <v>46130</v>
      </c>
    </row>
    <row r="8267" spans="1:3" x14ac:dyDescent="0.25">
      <c r="A8267" t="s">
        <v>1380</v>
      </c>
      <c r="B8267" t="s">
        <v>8188</v>
      </c>
      <c r="C8267" s="1">
        <v>46121</v>
      </c>
    </row>
    <row r="8268" spans="1:3" x14ac:dyDescent="0.25">
      <c r="A8268" t="s">
        <v>1323</v>
      </c>
      <c r="B8268" t="s">
        <v>39</v>
      </c>
      <c r="C8268" s="1"/>
    </row>
    <row r="8269" spans="1:3" x14ac:dyDescent="0.25">
      <c r="A8269" t="s">
        <v>1315</v>
      </c>
      <c r="B8269" t="s">
        <v>8188</v>
      </c>
      <c r="C8269" s="1">
        <v>46154</v>
      </c>
    </row>
    <row r="8270" spans="1:3" x14ac:dyDescent="0.25">
      <c r="A8270" t="s">
        <v>1313</v>
      </c>
      <c r="B8270" t="s">
        <v>8188</v>
      </c>
      <c r="C8270" s="1">
        <v>46130</v>
      </c>
    </row>
    <row r="8271" spans="1:3" x14ac:dyDescent="0.25">
      <c r="A8271" t="s">
        <v>1312</v>
      </c>
      <c r="B8271" t="s">
        <v>8188</v>
      </c>
      <c r="C8271" s="1">
        <v>46123</v>
      </c>
    </row>
    <row r="8272" spans="1:3" x14ac:dyDescent="0.25">
      <c r="A8272" t="s">
        <v>1313</v>
      </c>
      <c r="B8272" t="s">
        <v>8188</v>
      </c>
      <c r="C8272" s="1">
        <v>46130</v>
      </c>
    </row>
    <row r="8273" spans="1:3" x14ac:dyDescent="0.25">
      <c r="A8273" t="s">
        <v>1256</v>
      </c>
      <c r="B8273" t="s">
        <v>8188</v>
      </c>
      <c r="C8273" s="1">
        <v>46123</v>
      </c>
    </row>
    <row r="8274" spans="1:3" x14ac:dyDescent="0.25">
      <c r="A8274" t="s">
        <v>1310</v>
      </c>
      <c r="B8274" t="s">
        <v>8188</v>
      </c>
      <c r="C8274" s="1">
        <v>46135</v>
      </c>
    </row>
    <row r="8275" spans="1:3" x14ac:dyDescent="0.25">
      <c r="A8275" t="s">
        <v>1306</v>
      </c>
      <c r="B8275" t="s">
        <v>8188</v>
      </c>
      <c r="C8275" s="1">
        <v>46123</v>
      </c>
    </row>
    <row r="8276" spans="1:3" x14ac:dyDescent="0.25">
      <c r="A8276" t="s">
        <v>1350</v>
      </c>
      <c r="B8276" t="s">
        <v>8188</v>
      </c>
      <c r="C8276" s="1">
        <v>46150</v>
      </c>
    </row>
    <row r="8277" spans="1:3" x14ac:dyDescent="0.25">
      <c r="A8277" t="s">
        <v>1338</v>
      </c>
      <c r="B8277" t="s">
        <v>39</v>
      </c>
      <c r="C8277" s="1"/>
    </row>
    <row r="8278" spans="1:3" x14ac:dyDescent="0.25">
      <c r="A8278" t="s">
        <v>1304</v>
      </c>
      <c r="B8278" t="s">
        <v>8188</v>
      </c>
      <c r="C8278" s="1">
        <v>46123</v>
      </c>
    </row>
    <row r="8279" spans="1:3" x14ac:dyDescent="0.25">
      <c r="A8279" t="s">
        <v>1298</v>
      </c>
      <c r="B8279" t="s">
        <v>8188</v>
      </c>
      <c r="C8279" s="1">
        <v>46123</v>
      </c>
    </row>
    <row r="8280" spans="1:3" x14ac:dyDescent="0.25">
      <c r="A8280" t="s">
        <v>1294</v>
      </c>
      <c r="B8280" t="s">
        <v>8188</v>
      </c>
      <c r="C8280" s="1">
        <v>46147</v>
      </c>
    </row>
    <row r="8281" spans="1:3" x14ac:dyDescent="0.25">
      <c r="A8281" t="s">
        <v>1292</v>
      </c>
      <c r="B8281" t="s">
        <v>8188</v>
      </c>
      <c r="C8281" s="1">
        <v>46136</v>
      </c>
    </row>
    <row r="8282" spans="1:3" x14ac:dyDescent="0.25">
      <c r="A8282" t="s">
        <v>2371</v>
      </c>
      <c r="B8282" t="s">
        <v>8188</v>
      </c>
      <c r="C8282" s="1">
        <v>46141</v>
      </c>
    </row>
    <row r="8283" spans="1:3" x14ac:dyDescent="0.25">
      <c r="A8283" t="s">
        <v>2370</v>
      </c>
      <c r="B8283" t="s">
        <v>8188</v>
      </c>
      <c r="C8283" s="1">
        <v>46142</v>
      </c>
    </row>
    <row r="8284" spans="1:3" x14ac:dyDescent="0.25">
      <c r="A8284" t="s">
        <v>2359</v>
      </c>
      <c r="B8284" t="s">
        <v>8188</v>
      </c>
      <c r="C8284" s="1">
        <v>46128</v>
      </c>
    </row>
    <row r="8285" spans="1:3" x14ac:dyDescent="0.25">
      <c r="A8285" t="s">
        <v>2362</v>
      </c>
      <c r="B8285" t="s">
        <v>8188</v>
      </c>
      <c r="C8285" s="1">
        <v>46129</v>
      </c>
    </row>
    <row r="8286" spans="1:3" x14ac:dyDescent="0.25">
      <c r="A8286" t="s">
        <v>2353</v>
      </c>
      <c r="B8286" t="s">
        <v>8188</v>
      </c>
      <c r="C8286" s="1">
        <v>46149</v>
      </c>
    </row>
    <row r="8287" spans="1:3" x14ac:dyDescent="0.25">
      <c r="A8287" t="s">
        <v>2351</v>
      </c>
      <c r="B8287" t="s">
        <v>8188</v>
      </c>
      <c r="C8287" s="1">
        <v>46133</v>
      </c>
    </row>
    <row r="8288" spans="1:3" x14ac:dyDescent="0.25">
      <c r="A8288" t="s">
        <v>2347</v>
      </c>
      <c r="B8288" t="s">
        <v>8188</v>
      </c>
      <c r="C8288" s="1">
        <v>46161</v>
      </c>
    </row>
    <row r="8289" spans="1:3" x14ac:dyDescent="0.25">
      <c r="A8289" t="s">
        <v>2350</v>
      </c>
      <c r="B8289" t="s">
        <v>8188</v>
      </c>
      <c r="C8289" s="1">
        <v>46137</v>
      </c>
    </row>
    <row r="8290" spans="1:3" x14ac:dyDescent="0.25">
      <c r="A8290" t="s">
        <v>2337</v>
      </c>
      <c r="B8290" t="s">
        <v>8188</v>
      </c>
      <c r="C8290" s="1">
        <v>46133</v>
      </c>
    </row>
    <row r="8291" spans="1:3" x14ac:dyDescent="0.25">
      <c r="A8291" t="s">
        <v>2335</v>
      </c>
      <c r="B8291" t="s">
        <v>8188</v>
      </c>
      <c r="C8291" s="1">
        <v>46135</v>
      </c>
    </row>
    <row r="8292" spans="1:3" x14ac:dyDescent="0.25">
      <c r="A8292" t="s">
        <v>2333</v>
      </c>
      <c r="B8292" t="s">
        <v>8188</v>
      </c>
      <c r="C8292" s="1">
        <v>46129</v>
      </c>
    </row>
    <row r="8293" spans="1:3" x14ac:dyDescent="0.25">
      <c r="A8293" t="s">
        <v>2343</v>
      </c>
      <c r="B8293" t="s">
        <v>39</v>
      </c>
      <c r="C8293" s="1"/>
    </row>
    <row r="8294" spans="1:3" x14ac:dyDescent="0.25">
      <c r="A8294" t="s">
        <v>2330</v>
      </c>
      <c r="B8294" t="s">
        <v>8188</v>
      </c>
      <c r="C8294" s="1">
        <v>46127</v>
      </c>
    </row>
    <row r="8295" spans="1:3" x14ac:dyDescent="0.25">
      <c r="A8295" t="s">
        <v>2329</v>
      </c>
      <c r="B8295" t="s">
        <v>8188</v>
      </c>
      <c r="C8295" s="1">
        <v>46135</v>
      </c>
    </row>
    <row r="8296" spans="1:3" x14ac:dyDescent="0.25">
      <c r="A8296" t="s">
        <v>2328</v>
      </c>
      <c r="B8296" t="s">
        <v>8188</v>
      </c>
      <c r="C8296" s="1">
        <v>46130</v>
      </c>
    </row>
    <row r="8297" spans="1:3" x14ac:dyDescent="0.25">
      <c r="A8297" t="s">
        <v>2326</v>
      </c>
      <c r="B8297" t="s">
        <v>8188</v>
      </c>
      <c r="C8297" s="1">
        <v>46135</v>
      </c>
    </row>
    <row r="8298" spans="1:3" x14ac:dyDescent="0.25">
      <c r="A8298" t="s">
        <v>2321</v>
      </c>
      <c r="B8298" t="s">
        <v>8188</v>
      </c>
      <c r="C8298" s="1">
        <v>46135</v>
      </c>
    </row>
    <row r="8299" spans="1:3" x14ac:dyDescent="0.25">
      <c r="A8299" t="s">
        <v>2320</v>
      </c>
      <c r="B8299" t="s">
        <v>8188</v>
      </c>
      <c r="C8299" s="1">
        <v>46135</v>
      </c>
    </row>
    <row r="8300" spans="1:3" x14ac:dyDescent="0.25">
      <c r="A8300" t="s">
        <v>2318</v>
      </c>
      <c r="B8300" t="s">
        <v>8188</v>
      </c>
      <c r="C8300" s="1">
        <v>46132</v>
      </c>
    </row>
    <row r="8301" spans="1:3" x14ac:dyDescent="0.25">
      <c r="A8301" t="s">
        <v>2317</v>
      </c>
      <c r="B8301" t="s">
        <v>39</v>
      </c>
      <c r="C8301" s="1"/>
    </row>
    <row r="8302" spans="1:3" x14ac:dyDescent="0.25">
      <c r="A8302" t="s">
        <v>2316</v>
      </c>
      <c r="B8302" t="s">
        <v>8188</v>
      </c>
      <c r="C8302" s="1">
        <v>46137</v>
      </c>
    </row>
    <row r="8303" spans="1:3" x14ac:dyDescent="0.25">
      <c r="A8303" t="s">
        <v>2307</v>
      </c>
      <c r="B8303" t="s">
        <v>8188</v>
      </c>
      <c r="C8303" s="1">
        <v>46133</v>
      </c>
    </row>
    <row r="8304" spans="1:3" x14ac:dyDescent="0.25">
      <c r="A8304" t="s">
        <v>2307</v>
      </c>
      <c r="B8304" t="s">
        <v>8188</v>
      </c>
      <c r="C8304" s="1">
        <v>46133</v>
      </c>
    </row>
    <row r="8305" spans="1:3" x14ac:dyDescent="0.25">
      <c r="A8305" t="s">
        <v>2305</v>
      </c>
      <c r="B8305" t="s">
        <v>8188</v>
      </c>
      <c r="C8305" s="1">
        <v>46133</v>
      </c>
    </row>
    <row r="8306" spans="1:3" x14ac:dyDescent="0.25">
      <c r="A8306" t="s">
        <v>2302</v>
      </c>
      <c r="B8306" t="s">
        <v>8188</v>
      </c>
      <c r="C8306" s="1">
        <v>46133</v>
      </c>
    </row>
    <row r="8307" spans="1:3" x14ac:dyDescent="0.25">
      <c r="A8307" t="s">
        <v>2296</v>
      </c>
      <c r="B8307" t="s">
        <v>8188</v>
      </c>
      <c r="C8307" s="1">
        <v>46149</v>
      </c>
    </row>
    <row r="8308" spans="1:3" x14ac:dyDescent="0.25">
      <c r="A8308" t="s">
        <v>2294</v>
      </c>
      <c r="B8308" t="s">
        <v>8188</v>
      </c>
      <c r="C8308" s="1"/>
    </row>
    <row r="8309" spans="1:3" x14ac:dyDescent="0.25">
      <c r="A8309" t="s">
        <v>2287</v>
      </c>
      <c r="B8309" t="s">
        <v>8188</v>
      </c>
      <c r="C8309" s="1">
        <v>46133</v>
      </c>
    </row>
    <row r="8310" spans="1:3" x14ac:dyDescent="0.25">
      <c r="A8310" t="s">
        <v>2283</v>
      </c>
      <c r="B8310" t="s">
        <v>39</v>
      </c>
      <c r="C8310" s="1"/>
    </row>
    <row r="8311" spans="1:3" x14ac:dyDescent="0.25">
      <c r="A8311" t="s">
        <v>2278</v>
      </c>
      <c r="B8311" t="s">
        <v>8188</v>
      </c>
      <c r="C8311" s="1">
        <v>46141</v>
      </c>
    </row>
    <row r="8312" spans="1:3" x14ac:dyDescent="0.25">
      <c r="A8312" t="s">
        <v>2268</v>
      </c>
      <c r="B8312" t="s">
        <v>39</v>
      </c>
      <c r="C8312" s="1"/>
    </row>
    <row r="8313" spans="1:3" x14ac:dyDescent="0.25">
      <c r="A8313" t="s">
        <v>2268</v>
      </c>
      <c r="B8313" t="s">
        <v>39</v>
      </c>
      <c r="C8313" s="1"/>
    </row>
    <row r="8314" spans="1:3" x14ac:dyDescent="0.25">
      <c r="A8314" t="s">
        <v>2260</v>
      </c>
      <c r="B8314" t="s">
        <v>8188</v>
      </c>
      <c r="C8314" s="1">
        <v>46139</v>
      </c>
    </row>
    <row r="8315" spans="1:3" x14ac:dyDescent="0.25">
      <c r="A8315" t="s">
        <v>2260</v>
      </c>
      <c r="B8315" t="s">
        <v>8188</v>
      </c>
      <c r="C8315" s="1">
        <v>46139</v>
      </c>
    </row>
    <row r="8316" spans="1:3" x14ac:dyDescent="0.25">
      <c r="A8316" t="s">
        <v>2255</v>
      </c>
      <c r="B8316" t="s">
        <v>8188</v>
      </c>
      <c r="C8316" s="1">
        <v>46139</v>
      </c>
    </row>
    <row r="8317" spans="1:3" x14ac:dyDescent="0.25">
      <c r="A8317" t="s">
        <v>2256</v>
      </c>
      <c r="B8317" t="s">
        <v>8188</v>
      </c>
      <c r="C8317" s="1">
        <v>46141</v>
      </c>
    </row>
    <row r="8318" spans="1:3" x14ac:dyDescent="0.25">
      <c r="A8318" t="s">
        <v>2254</v>
      </c>
      <c r="B8318" t="s">
        <v>8188</v>
      </c>
      <c r="C8318" s="1">
        <v>46141</v>
      </c>
    </row>
    <row r="8319" spans="1:3" x14ac:dyDescent="0.25">
      <c r="A8319" t="s">
        <v>2252</v>
      </c>
      <c r="B8319" t="s">
        <v>39</v>
      </c>
      <c r="C8319" s="1"/>
    </row>
    <row r="8320" spans="1:3" x14ac:dyDescent="0.25">
      <c r="A8320" t="s">
        <v>2290</v>
      </c>
      <c r="B8320" t="s">
        <v>8188</v>
      </c>
      <c r="C8320" s="1">
        <v>46140</v>
      </c>
    </row>
    <row r="8321" spans="1:3" x14ac:dyDescent="0.25">
      <c r="A8321" t="s">
        <v>2372</v>
      </c>
      <c r="B8321" t="s">
        <v>8188</v>
      </c>
      <c r="C8321" s="1">
        <v>46135</v>
      </c>
    </row>
    <row r="8322" spans="1:3" x14ac:dyDescent="0.25">
      <c r="A8322" t="s">
        <v>8180</v>
      </c>
      <c r="B8322" t="s">
        <v>8188</v>
      </c>
      <c r="C8322" s="1">
        <v>46139</v>
      </c>
    </row>
    <row r="8323" spans="1:3" x14ac:dyDescent="0.25">
      <c r="A8323" t="s">
        <v>8181</v>
      </c>
      <c r="B8323" t="s">
        <v>8189</v>
      </c>
      <c r="C8323" s="1"/>
    </row>
    <row r="8324" spans="1:3" x14ac:dyDescent="0.25">
      <c r="A8324" t="s">
        <v>2246</v>
      </c>
      <c r="B8324" t="s">
        <v>8188</v>
      </c>
      <c r="C8324" s="1">
        <v>46140</v>
      </c>
    </row>
    <row r="8325" spans="1:3" x14ac:dyDescent="0.25">
      <c r="A8325" t="s">
        <v>8181</v>
      </c>
      <c r="B8325" t="s">
        <v>8189</v>
      </c>
      <c r="C8325" s="1"/>
    </row>
    <row r="8326" spans="1:3" x14ac:dyDescent="0.25">
      <c r="A8326" t="s">
        <v>2244</v>
      </c>
      <c r="B8326" t="s">
        <v>8188</v>
      </c>
      <c r="C8326" s="1">
        <v>46141</v>
      </c>
    </row>
    <row r="8327" spans="1:3" x14ac:dyDescent="0.25">
      <c r="A8327" t="s">
        <v>2243</v>
      </c>
      <c r="B8327" t="s">
        <v>8188</v>
      </c>
      <c r="C8327" s="1">
        <v>46140</v>
      </c>
    </row>
    <row r="8328" spans="1:3" x14ac:dyDescent="0.25">
      <c r="A8328" t="s">
        <v>2242</v>
      </c>
      <c r="B8328" t="s">
        <v>8188</v>
      </c>
      <c r="C8328" s="1">
        <v>46160</v>
      </c>
    </row>
    <row r="8329" spans="1:3" x14ac:dyDescent="0.25">
      <c r="A8329" t="s">
        <v>2239</v>
      </c>
      <c r="B8329" t="s">
        <v>39</v>
      </c>
      <c r="C8329" s="1"/>
    </row>
    <row r="8330" spans="1:3" x14ac:dyDescent="0.25">
      <c r="A8330" t="s">
        <v>2235</v>
      </c>
      <c r="B8330" t="s">
        <v>8188</v>
      </c>
      <c r="C8330" s="1">
        <v>46165</v>
      </c>
    </row>
    <row r="8331" spans="1:3" x14ac:dyDescent="0.25">
      <c r="A8331" t="s">
        <v>2228</v>
      </c>
      <c r="B8331" t="s">
        <v>8188</v>
      </c>
      <c r="C8331" s="1">
        <v>46148</v>
      </c>
    </row>
    <row r="8332" spans="1:3" x14ac:dyDescent="0.25">
      <c r="A8332" t="s">
        <v>2229</v>
      </c>
      <c r="B8332" t="s">
        <v>8188</v>
      </c>
      <c r="C8332" s="1">
        <v>46148</v>
      </c>
    </row>
    <row r="8333" spans="1:3" x14ac:dyDescent="0.25">
      <c r="A8333" t="s">
        <v>2230</v>
      </c>
      <c r="B8333" t="s">
        <v>8188</v>
      </c>
      <c r="C8333" s="1">
        <v>46136</v>
      </c>
    </row>
    <row r="8334" spans="1:3" x14ac:dyDescent="0.25">
      <c r="A8334" t="s">
        <v>2231</v>
      </c>
      <c r="B8334" t="s">
        <v>8188</v>
      </c>
      <c r="C8334" s="1">
        <v>46155</v>
      </c>
    </row>
    <row r="8335" spans="1:3" x14ac:dyDescent="0.25">
      <c r="A8335" t="s">
        <v>2232</v>
      </c>
      <c r="B8335" t="s">
        <v>8188</v>
      </c>
      <c r="C8335" s="1">
        <v>46154</v>
      </c>
    </row>
    <row r="8336" spans="1:3" x14ac:dyDescent="0.25">
      <c r="A8336" t="s">
        <v>2233</v>
      </c>
      <c r="B8336" t="s">
        <v>8188</v>
      </c>
      <c r="C8336" s="1">
        <v>46141</v>
      </c>
    </row>
    <row r="8337" spans="1:3" x14ac:dyDescent="0.25">
      <c r="A8337" t="s">
        <v>2247</v>
      </c>
      <c r="B8337" t="s">
        <v>39</v>
      </c>
      <c r="C8337" s="1"/>
    </row>
    <row r="8338" spans="1:3" x14ac:dyDescent="0.25">
      <c r="A8338" t="s">
        <v>2194</v>
      </c>
      <c r="B8338" t="s">
        <v>8188</v>
      </c>
      <c r="C8338" s="1">
        <v>46149</v>
      </c>
    </row>
    <row r="8339" spans="1:3" x14ac:dyDescent="0.25">
      <c r="A8339" t="s">
        <v>2221</v>
      </c>
      <c r="B8339" t="s">
        <v>8188</v>
      </c>
      <c r="C8339" s="1">
        <v>46142</v>
      </c>
    </row>
    <row r="8340" spans="1:3" x14ac:dyDescent="0.25">
      <c r="A8340" t="s">
        <v>2219</v>
      </c>
      <c r="B8340" t="s">
        <v>8188</v>
      </c>
      <c r="C8340" s="1">
        <v>46149</v>
      </c>
    </row>
    <row r="8341" spans="1:3" x14ac:dyDescent="0.25">
      <c r="A8341" t="s">
        <v>2217</v>
      </c>
      <c r="B8341" t="s">
        <v>8188</v>
      </c>
      <c r="C8341" s="1">
        <v>46145</v>
      </c>
    </row>
    <row r="8342" spans="1:3" x14ac:dyDescent="0.25">
      <c r="A8342" t="s">
        <v>2215</v>
      </c>
      <c r="B8342" t="s">
        <v>8188</v>
      </c>
      <c r="C8342" s="1">
        <v>46142</v>
      </c>
    </row>
    <row r="8343" spans="1:3" x14ac:dyDescent="0.25">
      <c r="A8343" t="s">
        <v>2210</v>
      </c>
      <c r="B8343" t="s">
        <v>39</v>
      </c>
      <c r="C8343" s="1"/>
    </row>
    <row r="8344" spans="1:3" x14ac:dyDescent="0.25">
      <c r="A8344" t="s">
        <v>1261</v>
      </c>
      <c r="B8344" t="s">
        <v>8188</v>
      </c>
      <c r="C8344" s="1">
        <v>46116</v>
      </c>
    </row>
    <row r="8345" spans="1:3" x14ac:dyDescent="0.25">
      <c r="A8345" t="s">
        <v>2199</v>
      </c>
      <c r="B8345" t="s">
        <v>39</v>
      </c>
      <c r="C8345" s="1"/>
    </row>
    <row r="8346" spans="1:3" x14ac:dyDescent="0.25">
      <c r="A8346" t="s">
        <v>2189</v>
      </c>
      <c r="B8346" t="s">
        <v>8188</v>
      </c>
      <c r="C8346" s="1">
        <v>46161</v>
      </c>
    </row>
    <row r="8347" spans="1:3" x14ac:dyDescent="0.25">
      <c r="A8347" t="s">
        <v>2188</v>
      </c>
      <c r="B8347" t="s">
        <v>8188</v>
      </c>
      <c r="C8347" s="1">
        <v>46161</v>
      </c>
    </row>
    <row r="8348" spans="1:3" x14ac:dyDescent="0.25">
      <c r="A8348" t="s">
        <v>2187</v>
      </c>
      <c r="B8348" t="s">
        <v>39</v>
      </c>
      <c r="C8348" s="1"/>
    </row>
    <row r="8349" spans="1:3" x14ac:dyDescent="0.25">
      <c r="A8349" t="s">
        <v>2182</v>
      </c>
      <c r="B8349" t="s">
        <v>8188</v>
      </c>
      <c r="C8349" s="1">
        <v>46145</v>
      </c>
    </row>
    <row r="8350" spans="1:3" x14ac:dyDescent="0.25">
      <c r="A8350" t="s">
        <v>2182</v>
      </c>
      <c r="B8350" t="s">
        <v>8188</v>
      </c>
      <c r="C8350" s="1">
        <v>46145</v>
      </c>
    </row>
    <row r="8351" spans="1:3" x14ac:dyDescent="0.25">
      <c r="A8351" t="s">
        <v>2178</v>
      </c>
      <c r="B8351" t="s">
        <v>8188</v>
      </c>
      <c r="C8351" s="1">
        <v>46155</v>
      </c>
    </row>
    <row r="8352" spans="1:3" x14ac:dyDescent="0.25">
      <c r="A8352" t="s">
        <v>1940</v>
      </c>
      <c r="B8352" t="s">
        <v>8188</v>
      </c>
      <c r="C8352" s="1">
        <v>46156</v>
      </c>
    </row>
    <row r="8353" spans="1:3" x14ac:dyDescent="0.25">
      <c r="A8353" t="s">
        <v>2170</v>
      </c>
      <c r="B8353" t="s">
        <v>8188</v>
      </c>
      <c r="C8353" s="1">
        <v>46148</v>
      </c>
    </row>
    <row r="8354" spans="1:3" x14ac:dyDescent="0.25">
      <c r="A8354" t="s">
        <v>2163</v>
      </c>
      <c r="B8354" t="s">
        <v>8188</v>
      </c>
      <c r="C8354" s="1">
        <v>46155</v>
      </c>
    </row>
    <row r="8355" spans="1:3" x14ac:dyDescent="0.25">
      <c r="A8355" t="s">
        <v>2157</v>
      </c>
      <c r="B8355" t="s">
        <v>8188</v>
      </c>
      <c r="C8355" s="1">
        <v>46145</v>
      </c>
    </row>
    <row r="8356" spans="1:3" x14ac:dyDescent="0.25">
      <c r="A8356" t="s">
        <v>2152</v>
      </c>
      <c r="B8356" t="s">
        <v>8188</v>
      </c>
      <c r="C8356" s="1">
        <v>46145</v>
      </c>
    </row>
    <row r="8357" spans="1:3" x14ac:dyDescent="0.25">
      <c r="A8357" t="s">
        <v>2153</v>
      </c>
      <c r="B8357" t="s">
        <v>8188</v>
      </c>
      <c r="C8357" s="1">
        <v>46142</v>
      </c>
    </row>
    <row r="8358" spans="1:3" x14ac:dyDescent="0.25">
      <c r="A8358" t="s">
        <v>2147</v>
      </c>
      <c r="B8358" t="s">
        <v>8188</v>
      </c>
      <c r="C8358" s="1">
        <v>46146</v>
      </c>
    </row>
    <row r="8359" spans="1:3" x14ac:dyDescent="0.25">
      <c r="A8359" t="s">
        <v>2139</v>
      </c>
      <c r="B8359" t="s">
        <v>39</v>
      </c>
      <c r="C8359" s="1"/>
    </row>
    <row r="8360" spans="1:3" x14ac:dyDescent="0.25">
      <c r="A8360" t="s">
        <v>2136</v>
      </c>
      <c r="B8360" t="s">
        <v>8188</v>
      </c>
      <c r="C8360" s="1">
        <v>46158</v>
      </c>
    </row>
    <row r="8361" spans="1:3" x14ac:dyDescent="0.25">
      <c r="A8361" t="s">
        <v>2128</v>
      </c>
      <c r="B8361" t="s">
        <v>8188</v>
      </c>
      <c r="C8361" s="1">
        <v>46153</v>
      </c>
    </row>
    <row r="8362" spans="1:3" x14ac:dyDescent="0.25">
      <c r="A8362" t="s">
        <v>2116</v>
      </c>
      <c r="B8362" t="s">
        <v>8188</v>
      </c>
      <c r="C8362" s="1">
        <v>46145</v>
      </c>
    </row>
    <row r="8363" spans="1:3" x14ac:dyDescent="0.25">
      <c r="A8363" t="s">
        <v>2158</v>
      </c>
      <c r="B8363" t="s">
        <v>8188</v>
      </c>
      <c r="C8363" s="1">
        <v>46155</v>
      </c>
    </row>
    <row r="8364" spans="1:3" x14ac:dyDescent="0.25">
      <c r="A8364" t="s">
        <v>2112</v>
      </c>
      <c r="B8364" t="s">
        <v>8188</v>
      </c>
      <c r="C8364" s="1">
        <v>46161</v>
      </c>
    </row>
    <row r="8365" spans="1:3" x14ac:dyDescent="0.25">
      <c r="A8365" t="s">
        <v>2110</v>
      </c>
      <c r="B8365" t="s">
        <v>8188</v>
      </c>
      <c r="C8365" s="1">
        <v>46149</v>
      </c>
    </row>
    <row r="8366" spans="1:3" x14ac:dyDescent="0.25">
      <c r="A8366" t="s">
        <v>2099</v>
      </c>
      <c r="B8366" t="s">
        <v>39</v>
      </c>
      <c r="C8366" s="1"/>
    </row>
    <row r="8367" spans="1:3" x14ac:dyDescent="0.25">
      <c r="A8367" t="s">
        <v>2092</v>
      </c>
      <c r="B8367" t="s">
        <v>8188</v>
      </c>
      <c r="C8367" s="1">
        <v>46151</v>
      </c>
    </row>
    <row r="8368" spans="1:3" x14ac:dyDescent="0.25">
      <c r="A8368" t="s">
        <v>2092</v>
      </c>
      <c r="B8368" t="s">
        <v>8188</v>
      </c>
      <c r="C8368" s="1">
        <v>46151</v>
      </c>
    </row>
    <row r="8369" spans="1:3" x14ac:dyDescent="0.25">
      <c r="A8369" t="s">
        <v>2090</v>
      </c>
      <c r="B8369" t="s">
        <v>8188</v>
      </c>
      <c r="C8369" s="1">
        <v>46151</v>
      </c>
    </row>
    <row r="8370" spans="1:3" x14ac:dyDescent="0.25">
      <c r="A8370" t="s">
        <v>2086</v>
      </c>
      <c r="B8370" t="s">
        <v>8188</v>
      </c>
      <c r="C8370" s="1">
        <v>46161</v>
      </c>
    </row>
    <row r="8371" spans="1:3" x14ac:dyDescent="0.25">
      <c r="A8371" t="s">
        <v>2082</v>
      </c>
      <c r="B8371" t="s">
        <v>8188</v>
      </c>
      <c r="C8371" s="1">
        <v>46155</v>
      </c>
    </row>
    <row r="8372" spans="1:3" x14ac:dyDescent="0.25">
      <c r="A8372" t="s">
        <v>2078</v>
      </c>
      <c r="B8372" t="s">
        <v>8188</v>
      </c>
      <c r="C8372" s="1">
        <v>46157</v>
      </c>
    </row>
    <row r="8373" spans="1:3" x14ac:dyDescent="0.25">
      <c r="A8373" t="s">
        <v>2071</v>
      </c>
      <c r="B8373" t="s">
        <v>8188</v>
      </c>
      <c r="C8373" s="1">
        <v>46151</v>
      </c>
    </row>
    <row r="8374" spans="1:3" x14ac:dyDescent="0.25">
      <c r="A8374" t="s">
        <v>2071</v>
      </c>
      <c r="B8374" t="s">
        <v>8188</v>
      </c>
      <c r="C8374" s="1">
        <v>46151</v>
      </c>
    </row>
    <row r="8375" spans="1:3" x14ac:dyDescent="0.25">
      <c r="A8375" t="s">
        <v>2060</v>
      </c>
      <c r="B8375" t="s">
        <v>8188</v>
      </c>
      <c r="C8375" s="1">
        <v>46151</v>
      </c>
    </row>
    <row r="8376" spans="1:3" x14ac:dyDescent="0.25">
      <c r="A8376" t="s">
        <v>2055</v>
      </c>
      <c r="B8376" t="s">
        <v>8188</v>
      </c>
      <c r="C8376" s="1">
        <v>46151</v>
      </c>
    </row>
    <row r="8377" spans="1:3" x14ac:dyDescent="0.25">
      <c r="A8377" t="s">
        <v>2052</v>
      </c>
      <c r="B8377" t="s">
        <v>8188</v>
      </c>
      <c r="C8377" s="1">
        <v>46153</v>
      </c>
    </row>
    <row r="8378" spans="1:3" x14ac:dyDescent="0.25">
      <c r="A8378" t="s">
        <v>2001</v>
      </c>
      <c r="B8378" t="s">
        <v>8188</v>
      </c>
      <c r="C8378" s="1">
        <v>46167</v>
      </c>
    </row>
    <row r="8379" spans="1:3" x14ac:dyDescent="0.25">
      <c r="A8379" t="s">
        <v>2001</v>
      </c>
      <c r="B8379" t="s">
        <v>8188</v>
      </c>
      <c r="C8379" s="1">
        <v>46158</v>
      </c>
    </row>
    <row r="8380" spans="1:3" x14ac:dyDescent="0.25">
      <c r="A8380" t="s">
        <v>1997</v>
      </c>
      <c r="B8380" t="s">
        <v>8188</v>
      </c>
      <c r="C8380" s="1">
        <v>46160</v>
      </c>
    </row>
    <row r="8381" spans="1:3" x14ac:dyDescent="0.25">
      <c r="A8381" t="s">
        <v>1994</v>
      </c>
      <c r="B8381" t="s">
        <v>8188</v>
      </c>
      <c r="C8381" s="1">
        <v>46158</v>
      </c>
    </row>
    <row r="8382" spans="1:3" x14ac:dyDescent="0.25">
      <c r="A8382" t="s">
        <v>1992</v>
      </c>
      <c r="B8382" t="s">
        <v>8188</v>
      </c>
      <c r="C8382" s="1">
        <v>46160</v>
      </c>
    </row>
    <row r="8383" spans="1:3" x14ac:dyDescent="0.25">
      <c r="A8383" t="s">
        <v>1990</v>
      </c>
      <c r="B8383" t="s">
        <v>8188</v>
      </c>
      <c r="C8383" s="1">
        <v>46155</v>
      </c>
    </row>
    <row r="8384" spans="1:3" x14ac:dyDescent="0.25">
      <c r="A8384" t="s">
        <v>1981</v>
      </c>
      <c r="B8384" t="s">
        <v>8188</v>
      </c>
      <c r="C8384" s="1">
        <v>46151</v>
      </c>
    </row>
    <row r="8385" spans="1:3" x14ac:dyDescent="0.25">
      <c r="A8385" t="s">
        <v>2019</v>
      </c>
      <c r="B8385" t="s">
        <v>8188</v>
      </c>
      <c r="C8385" s="1">
        <v>46153</v>
      </c>
    </row>
    <row r="8386" spans="1:3" x14ac:dyDescent="0.25">
      <c r="A8386" t="s">
        <v>2240</v>
      </c>
      <c r="B8386" t="s">
        <v>8188</v>
      </c>
      <c r="C8386" s="1">
        <v>46153</v>
      </c>
    </row>
    <row r="8387" spans="1:3" x14ac:dyDescent="0.25">
      <c r="A8387" t="s">
        <v>1975</v>
      </c>
      <c r="B8387" t="s">
        <v>8188</v>
      </c>
      <c r="C8387" s="1">
        <v>46155</v>
      </c>
    </row>
    <row r="8388" spans="1:3" x14ac:dyDescent="0.25">
      <c r="A8388" t="s">
        <v>1970</v>
      </c>
      <c r="B8388" t="s">
        <v>39</v>
      </c>
      <c r="C8388" s="1"/>
    </row>
    <row r="8389" spans="1:3" x14ac:dyDescent="0.25">
      <c r="A8389" t="s">
        <v>1973</v>
      </c>
      <c r="B8389" t="s">
        <v>8188</v>
      </c>
      <c r="C8389" s="1">
        <v>46155</v>
      </c>
    </row>
    <row r="8390" spans="1:3" x14ac:dyDescent="0.25">
      <c r="A8390" t="s">
        <v>1967</v>
      </c>
      <c r="B8390" t="s">
        <v>8188</v>
      </c>
      <c r="C8390" s="1">
        <v>46158</v>
      </c>
    </row>
    <row r="8391" spans="1:3" x14ac:dyDescent="0.25">
      <c r="A8391" t="s">
        <v>1958</v>
      </c>
      <c r="B8391" t="s">
        <v>8188</v>
      </c>
      <c r="C8391" s="1">
        <v>46157</v>
      </c>
    </row>
    <row r="8392" spans="1:3" x14ac:dyDescent="0.25">
      <c r="A8392" t="s">
        <v>1933</v>
      </c>
      <c r="B8392" t="s">
        <v>6966</v>
      </c>
      <c r="C8392" s="1"/>
    </row>
    <row r="8393" spans="1:3" x14ac:dyDescent="0.25">
      <c r="A8393" t="s">
        <v>1928</v>
      </c>
      <c r="B8393" t="s">
        <v>8188</v>
      </c>
      <c r="C8393" s="1">
        <v>46161</v>
      </c>
    </row>
    <row r="8394" spans="1:3" x14ac:dyDescent="0.25">
      <c r="A8394" t="s">
        <v>1927</v>
      </c>
      <c r="B8394" t="s">
        <v>8188</v>
      </c>
      <c r="C8394" s="1">
        <v>46156</v>
      </c>
    </row>
    <row r="8395" spans="1:3" x14ac:dyDescent="0.25">
      <c r="A8395" t="s">
        <v>2293</v>
      </c>
      <c r="B8395" t="s">
        <v>8188</v>
      </c>
      <c r="C8395" s="1">
        <v>46155</v>
      </c>
    </row>
    <row r="8396" spans="1:3" x14ac:dyDescent="0.25">
      <c r="A8396" t="s">
        <v>1908</v>
      </c>
      <c r="B8396" t="s">
        <v>8188</v>
      </c>
      <c r="C8396" s="1">
        <v>46157</v>
      </c>
    </row>
    <row r="8397" spans="1:3" x14ac:dyDescent="0.25">
      <c r="A8397" t="s">
        <v>1904</v>
      </c>
      <c r="B8397" t="s">
        <v>8188</v>
      </c>
      <c r="C8397" s="1">
        <v>46164</v>
      </c>
    </row>
    <row r="8398" spans="1:3" x14ac:dyDescent="0.25">
      <c r="A8398" t="s">
        <v>1894</v>
      </c>
      <c r="B8398" t="s">
        <v>8188</v>
      </c>
      <c r="C8398" s="1">
        <v>46161</v>
      </c>
    </row>
    <row r="8399" spans="1:3" x14ac:dyDescent="0.25">
      <c r="A8399" t="s">
        <v>1892</v>
      </c>
      <c r="B8399" t="s">
        <v>8188</v>
      </c>
      <c r="C8399" s="1">
        <v>46162</v>
      </c>
    </row>
    <row r="8400" spans="1:3" x14ac:dyDescent="0.25">
      <c r="A8400" t="s">
        <v>1892</v>
      </c>
      <c r="B8400" t="s">
        <v>8188</v>
      </c>
      <c r="C8400" s="1">
        <v>46161</v>
      </c>
    </row>
    <row r="8401" spans="1:3" x14ac:dyDescent="0.25">
      <c r="A8401" t="s">
        <v>1890</v>
      </c>
      <c r="B8401" t="s">
        <v>8188</v>
      </c>
      <c r="C8401" s="1">
        <v>46161</v>
      </c>
    </row>
    <row r="8402" spans="1:3" x14ac:dyDescent="0.25">
      <c r="A8402" t="s">
        <v>1877</v>
      </c>
      <c r="B8402" t="s">
        <v>8188</v>
      </c>
      <c r="C8402" s="1">
        <v>46156</v>
      </c>
    </row>
    <row r="8403" spans="1:3" x14ac:dyDescent="0.25">
      <c r="A8403" t="s">
        <v>1874</v>
      </c>
      <c r="B8403" t="s">
        <v>8188</v>
      </c>
      <c r="C8403" s="1">
        <v>46161</v>
      </c>
    </row>
    <row r="8404" spans="1:3" x14ac:dyDescent="0.25">
      <c r="A8404" t="s">
        <v>1872</v>
      </c>
      <c r="B8404" t="s">
        <v>8188</v>
      </c>
      <c r="C8404" s="1">
        <v>46168</v>
      </c>
    </row>
    <row r="8405" spans="1:3" x14ac:dyDescent="0.25">
      <c r="A8405" t="s">
        <v>1870</v>
      </c>
      <c r="B8405" t="s">
        <v>8188</v>
      </c>
      <c r="C8405" s="1">
        <v>46161</v>
      </c>
    </row>
    <row r="8406" spans="1:3" x14ac:dyDescent="0.25">
      <c r="A8406" t="s">
        <v>2206</v>
      </c>
      <c r="B8406" t="s">
        <v>8188</v>
      </c>
      <c r="C8406" s="1">
        <v>46154</v>
      </c>
    </row>
    <row r="8407" spans="1:3" x14ac:dyDescent="0.25">
      <c r="A8407" t="s">
        <v>1855</v>
      </c>
      <c r="B8407" t="s">
        <v>8188</v>
      </c>
      <c r="C8407" s="1">
        <v>46155</v>
      </c>
    </row>
    <row r="8408" spans="1:3" x14ac:dyDescent="0.25">
      <c r="A8408" t="s">
        <v>1844</v>
      </c>
      <c r="B8408" t="s">
        <v>8188</v>
      </c>
      <c r="C8408" s="1">
        <v>46163</v>
      </c>
    </row>
    <row r="8409" spans="1:3" x14ac:dyDescent="0.25">
      <c r="A8409" t="s">
        <v>1841</v>
      </c>
      <c r="B8409" t="s">
        <v>8188</v>
      </c>
      <c r="C8409" s="1">
        <v>46162</v>
      </c>
    </row>
    <row r="8410" spans="1:3" x14ac:dyDescent="0.25">
      <c r="A8410" t="s">
        <v>1839</v>
      </c>
      <c r="B8410" t="s">
        <v>8188</v>
      </c>
      <c r="C8410" s="1">
        <v>46161</v>
      </c>
    </row>
    <row r="8411" spans="1:3" x14ac:dyDescent="0.25">
      <c r="A8411" t="s">
        <v>1834</v>
      </c>
      <c r="B8411" t="s">
        <v>8188</v>
      </c>
      <c r="C8411" s="1">
        <v>46163</v>
      </c>
    </row>
    <row r="8412" spans="1:3" x14ac:dyDescent="0.25">
      <c r="A8412" t="s">
        <v>1828</v>
      </c>
      <c r="B8412" t="s">
        <v>8188</v>
      </c>
      <c r="C8412" s="1">
        <v>46162</v>
      </c>
    </row>
    <row r="8413" spans="1:3" x14ac:dyDescent="0.25">
      <c r="A8413" t="s">
        <v>1798</v>
      </c>
      <c r="B8413" t="s">
        <v>8188</v>
      </c>
      <c r="C8413" s="1">
        <v>46165</v>
      </c>
    </row>
    <row r="8414" spans="1:3" x14ac:dyDescent="0.25">
      <c r="A8414" t="s">
        <v>1794</v>
      </c>
      <c r="B8414" t="s">
        <v>8190</v>
      </c>
      <c r="C8414" s="1"/>
    </row>
    <row r="8415" spans="1:3" x14ac:dyDescent="0.25">
      <c r="A8415" t="s">
        <v>1780</v>
      </c>
      <c r="B8415" t="s">
        <v>8188</v>
      </c>
      <c r="C8415" s="1">
        <v>46163</v>
      </c>
    </row>
    <row r="8416" spans="1:3" x14ac:dyDescent="0.25">
      <c r="A8416" t="s">
        <v>1778</v>
      </c>
      <c r="B8416" t="s">
        <v>8188</v>
      </c>
      <c r="C8416" s="1">
        <v>46163</v>
      </c>
    </row>
    <row r="8417" spans="1:3" x14ac:dyDescent="0.25">
      <c r="A8417" t="s">
        <v>1768</v>
      </c>
      <c r="B8417" t="s">
        <v>8188</v>
      </c>
      <c r="C8417" s="1">
        <v>46161</v>
      </c>
    </row>
    <row r="8418" spans="1:3" x14ac:dyDescent="0.25">
      <c r="A8418" t="s">
        <v>1756</v>
      </c>
      <c r="B8418" t="s">
        <v>8188</v>
      </c>
      <c r="C8418" s="1">
        <v>46161</v>
      </c>
    </row>
    <row r="8419" spans="1:3" x14ac:dyDescent="0.25">
      <c r="A8419" t="s">
        <v>8182</v>
      </c>
      <c r="B8419" t="s">
        <v>8188</v>
      </c>
      <c r="C8419" s="1">
        <v>46160</v>
      </c>
    </row>
    <row r="8420" spans="1:3" x14ac:dyDescent="0.25">
      <c r="A8420" t="s">
        <v>8183</v>
      </c>
      <c r="B8420" t="s">
        <v>8188</v>
      </c>
      <c r="C8420" s="1">
        <v>46161</v>
      </c>
    </row>
    <row r="8421" spans="1:3" x14ac:dyDescent="0.25">
      <c r="A8421" t="s">
        <v>1748</v>
      </c>
      <c r="B8421" t="s">
        <v>8188</v>
      </c>
      <c r="C8421" s="1">
        <v>46161</v>
      </c>
    </row>
    <row r="8422" spans="1:3" x14ac:dyDescent="0.25">
      <c r="A8422" t="s">
        <v>2105</v>
      </c>
      <c r="B8422" t="s">
        <v>8188</v>
      </c>
      <c r="C8422" s="1">
        <v>46158</v>
      </c>
    </row>
    <row r="8423" spans="1:3" x14ac:dyDescent="0.25">
      <c r="A8423" t="s">
        <v>1739</v>
      </c>
      <c r="B8423" t="s">
        <v>8188</v>
      </c>
      <c r="C8423" s="1">
        <v>46167</v>
      </c>
    </row>
    <row r="8424" spans="1:3" x14ac:dyDescent="0.25">
      <c r="A8424" t="s">
        <v>1836</v>
      </c>
      <c r="B8424" t="s">
        <v>6966</v>
      </c>
      <c r="C8424" s="1"/>
    </row>
    <row r="8425" spans="1:3" x14ac:dyDescent="0.25">
      <c r="A8425" t="s">
        <v>1730</v>
      </c>
      <c r="B8425" t="s">
        <v>8188</v>
      </c>
      <c r="C8425" s="1">
        <v>46161</v>
      </c>
    </row>
    <row r="8426" spans="1:3" x14ac:dyDescent="0.25">
      <c r="A8426" t="s">
        <v>1728</v>
      </c>
      <c r="B8426" t="s">
        <v>8188</v>
      </c>
      <c r="C8426" s="1">
        <v>46162</v>
      </c>
    </row>
    <row r="8427" spans="1:3" x14ac:dyDescent="0.25">
      <c r="A8427" t="s">
        <v>8184</v>
      </c>
      <c r="B8427" t="s">
        <v>39</v>
      </c>
      <c r="C8427" s="1"/>
    </row>
    <row r="8428" spans="1:3" x14ac:dyDescent="0.25">
      <c r="A8428" t="s">
        <v>1715</v>
      </c>
      <c r="B8428" t="s">
        <v>8191</v>
      </c>
      <c r="C8428" s="1"/>
    </row>
    <row r="8429" spans="1:3" x14ac:dyDescent="0.25">
      <c r="A8429" t="s">
        <v>1712</v>
      </c>
      <c r="B8429" t="s">
        <v>8188</v>
      </c>
      <c r="C8429" s="1">
        <v>46168</v>
      </c>
    </row>
    <row r="8430" spans="1:3" x14ac:dyDescent="0.25">
      <c r="A8430" t="s">
        <v>1706</v>
      </c>
      <c r="B8430" t="s">
        <v>8188</v>
      </c>
      <c r="C8430" s="1">
        <v>46164</v>
      </c>
    </row>
    <row r="8431" spans="1:3" x14ac:dyDescent="0.25">
      <c r="A8431" t="s">
        <v>1706</v>
      </c>
      <c r="B8431" t="s">
        <v>8188</v>
      </c>
      <c r="C8431" s="1">
        <v>46164</v>
      </c>
    </row>
    <row r="8432" spans="1:3" x14ac:dyDescent="0.25">
      <c r="A8432" t="s">
        <v>1690</v>
      </c>
      <c r="B8432" t="s">
        <v>39</v>
      </c>
      <c r="C8432" s="1"/>
    </row>
    <row r="8433" spans="1:3" x14ac:dyDescent="0.25">
      <c r="A8433" t="s">
        <v>1688</v>
      </c>
      <c r="B8433" t="s">
        <v>6966</v>
      </c>
      <c r="C8433" s="1"/>
    </row>
    <row r="8434" spans="1:3" x14ac:dyDescent="0.25">
      <c r="A8434" t="s">
        <v>1678</v>
      </c>
      <c r="B8434" t="s">
        <v>8188</v>
      </c>
      <c r="C8434" s="1">
        <v>46166</v>
      </c>
    </row>
    <row r="8435" spans="1:3" x14ac:dyDescent="0.25">
      <c r="A8435" t="s">
        <v>2164</v>
      </c>
      <c r="B8435" t="s">
        <v>8188</v>
      </c>
      <c r="C8435" s="1">
        <v>46168</v>
      </c>
    </row>
    <row r="8436" spans="1:3" x14ac:dyDescent="0.25">
      <c r="A8436" t="s">
        <v>2164</v>
      </c>
      <c r="B8436" t="s">
        <v>6966</v>
      </c>
      <c r="C8436" s="1"/>
    </row>
    <row r="8437" spans="1:3" x14ac:dyDescent="0.25">
      <c r="A8437" t="s">
        <v>1672</v>
      </c>
      <c r="B8437" t="s">
        <v>8188</v>
      </c>
      <c r="C8437" s="1">
        <v>46164</v>
      </c>
    </row>
    <row r="8438" spans="1:3" x14ac:dyDescent="0.25">
      <c r="A8438" t="s">
        <v>1669</v>
      </c>
      <c r="B8438" t="s">
        <v>8188</v>
      </c>
      <c r="C8438" s="1">
        <v>46165</v>
      </c>
    </row>
    <row r="8439" spans="1:3" x14ac:dyDescent="0.25">
      <c r="A8439" t="s">
        <v>1667</v>
      </c>
      <c r="B8439" t="s">
        <v>8188</v>
      </c>
      <c r="C8439" s="1">
        <v>46164</v>
      </c>
    </row>
    <row r="8440" spans="1:3" x14ac:dyDescent="0.25">
      <c r="A8440" t="s">
        <v>1665</v>
      </c>
      <c r="B8440" t="s">
        <v>8191</v>
      </c>
      <c r="C8440" s="1"/>
    </row>
    <row r="8441" spans="1:3" x14ac:dyDescent="0.25">
      <c r="A8441" t="s">
        <v>1659</v>
      </c>
      <c r="B8441" t="s">
        <v>8188</v>
      </c>
      <c r="C8441" s="1">
        <v>46163</v>
      </c>
    </row>
    <row r="8442" spans="1:3" x14ac:dyDescent="0.25">
      <c r="A8442" t="s">
        <v>8185</v>
      </c>
      <c r="B8442" t="s">
        <v>39</v>
      </c>
      <c r="C8442" s="1"/>
    </row>
    <row r="8443" spans="1:3" x14ac:dyDescent="0.25">
      <c r="A8443" t="s">
        <v>1662</v>
      </c>
      <c r="B8443" t="s">
        <v>8188</v>
      </c>
      <c r="C8443" s="1">
        <v>46167</v>
      </c>
    </row>
    <row r="8444" spans="1:3" x14ac:dyDescent="0.25">
      <c r="A8444" t="s">
        <v>1656</v>
      </c>
      <c r="B8444" t="s">
        <v>8188</v>
      </c>
      <c r="C8444" s="1">
        <v>46165</v>
      </c>
    </row>
    <row r="8445" spans="1:3" x14ac:dyDescent="0.25">
      <c r="A8445" t="s">
        <v>1654</v>
      </c>
      <c r="B8445" t="s">
        <v>6966</v>
      </c>
      <c r="C8445" s="1"/>
    </row>
    <row r="8446" spans="1:3" x14ac:dyDescent="0.25">
      <c r="A8446" t="s">
        <v>1652</v>
      </c>
      <c r="B8446" t="s">
        <v>8188</v>
      </c>
      <c r="C8446" s="1">
        <v>46164</v>
      </c>
    </row>
    <row r="8447" spans="1:3" x14ac:dyDescent="0.25">
      <c r="A8447" t="s">
        <v>1641</v>
      </c>
      <c r="B8447" t="s">
        <v>8188</v>
      </c>
      <c r="C8447" s="1">
        <v>46164</v>
      </c>
    </row>
    <row r="8448" spans="1:3" x14ac:dyDescent="0.25">
      <c r="A8448" t="s">
        <v>1640</v>
      </c>
      <c r="B8448" t="s">
        <v>8188</v>
      </c>
      <c r="C8448" s="1">
        <v>46162</v>
      </c>
    </row>
    <row r="8449" spans="1:3" x14ac:dyDescent="0.25">
      <c r="A8449" t="s">
        <v>8186</v>
      </c>
      <c r="B8449" t="s">
        <v>8188</v>
      </c>
      <c r="C8449" s="1"/>
    </row>
    <row r="8450" spans="1:3" x14ac:dyDescent="0.25">
      <c r="A8450" t="s">
        <v>8186</v>
      </c>
      <c r="B8450" t="s">
        <v>8188</v>
      </c>
      <c r="C8450" s="1">
        <v>46162</v>
      </c>
    </row>
    <row r="8451" spans="1:3" x14ac:dyDescent="0.25">
      <c r="A8451" t="s">
        <v>1625</v>
      </c>
      <c r="B8451" t="s">
        <v>8188</v>
      </c>
      <c r="C8451" s="1">
        <v>46167</v>
      </c>
    </row>
    <row r="8452" spans="1:3" x14ac:dyDescent="0.25">
      <c r="A8452" t="s">
        <v>1620</v>
      </c>
      <c r="B8452" t="s">
        <v>8188</v>
      </c>
      <c r="C8452" s="1">
        <v>46165</v>
      </c>
    </row>
    <row r="8453" spans="1:3" x14ac:dyDescent="0.25">
      <c r="A8453" t="s">
        <v>1614</v>
      </c>
      <c r="B8453" t="s">
        <v>8188</v>
      </c>
      <c r="C8453" s="1">
        <v>46165</v>
      </c>
    </row>
    <row r="8454" spans="1:3" x14ac:dyDescent="0.25">
      <c r="A8454" t="s">
        <v>1611</v>
      </c>
      <c r="B8454" t="s">
        <v>8188</v>
      </c>
      <c r="C8454" s="1">
        <v>46167</v>
      </c>
    </row>
    <row r="8455" spans="1:3" x14ac:dyDescent="0.25">
      <c r="A8455" t="s">
        <v>1605</v>
      </c>
      <c r="B8455" t="s">
        <v>8188</v>
      </c>
      <c r="C8455" s="1">
        <v>46167</v>
      </c>
    </row>
    <row r="8456" spans="1:3" x14ac:dyDescent="0.25">
      <c r="A8456" t="s">
        <v>1608</v>
      </c>
      <c r="B8456" t="s">
        <v>8188</v>
      </c>
      <c r="C8456" s="1">
        <v>46167</v>
      </c>
    </row>
    <row r="8457" spans="1:3" x14ac:dyDescent="0.25">
      <c r="A8457" t="s">
        <v>1593</v>
      </c>
      <c r="B8457" t="s">
        <v>8188</v>
      </c>
      <c r="C8457" s="1">
        <v>46165</v>
      </c>
    </row>
    <row r="8458" spans="1:3" x14ac:dyDescent="0.25">
      <c r="A8458" t="s">
        <v>1593</v>
      </c>
      <c r="B8458" t="s">
        <v>8188</v>
      </c>
      <c r="C8458" s="1">
        <v>46165</v>
      </c>
    </row>
    <row r="8459" spans="1:3" x14ac:dyDescent="0.25">
      <c r="A8459" t="s">
        <v>1583</v>
      </c>
      <c r="B8459" t="s">
        <v>8188</v>
      </c>
      <c r="C8459" s="1">
        <v>46167</v>
      </c>
    </row>
    <row r="8460" spans="1:3" x14ac:dyDescent="0.25">
      <c r="A8460" t="s">
        <v>1580</v>
      </c>
      <c r="B8460" t="s">
        <v>8188</v>
      </c>
      <c r="C8460" s="1">
        <v>46168</v>
      </c>
    </row>
    <row r="8461" spans="1:3" x14ac:dyDescent="0.25">
      <c r="A8461" t="s">
        <v>1575</v>
      </c>
      <c r="B8461" t="s">
        <v>8191</v>
      </c>
      <c r="C8461" s="1"/>
    </row>
    <row r="8462" spans="1:3" x14ac:dyDescent="0.25">
      <c r="A8462" t="s">
        <v>1573</v>
      </c>
      <c r="B8462" t="s">
        <v>8191</v>
      </c>
      <c r="C8462" s="1"/>
    </row>
    <row r="8463" spans="1:3" x14ac:dyDescent="0.25">
      <c r="A8463" t="s">
        <v>1562</v>
      </c>
      <c r="B8463" t="s">
        <v>39</v>
      </c>
      <c r="C8463" s="1"/>
    </row>
    <row r="8464" spans="1:3" x14ac:dyDescent="0.25">
      <c r="A8464" t="s">
        <v>1560</v>
      </c>
      <c r="B8464" t="s">
        <v>2387</v>
      </c>
      <c r="C8464" s="1"/>
    </row>
    <row r="8465" spans="1:3" x14ac:dyDescent="0.25">
      <c r="A8465" t="s">
        <v>1558</v>
      </c>
      <c r="B8465" t="s">
        <v>8191</v>
      </c>
      <c r="C8465" s="1"/>
    </row>
    <row r="8466" spans="1:3" x14ac:dyDescent="0.25">
      <c r="A8466" t="s">
        <v>1556</v>
      </c>
      <c r="B8466" t="s">
        <v>8188</v>
      </c>
      <c r="C8466" s="1">
        <v>46168</v>
      </c>
    </row>
    <row r="8467" spans="1:3" x14ac:dyDescent="0.25">
      <c r="A8467" t="s">
        <v>1554</v>
      </c>
      <c r="B8467" t="s">
        <v>8191</v>
      </c>
      <c r="C8467" s="1"/>
    </row>
    <row r="8468" spans="1:3" x14ac:dyDescent="0.25">
      <c r="A8468" t="s">
        <v>1552</v>
      </c>
      <c r="B8468" t="s">
        <v>8191</v>
      </c>
      <c r="C8468" s="1"/>
    </row>
    <row r="8469" spans="1:3" x14ac:dyDescent="0.25">
      <c r="A8469" t="s">
        <v>1547</v>
      </c>
      <c r="B8469" t="s">
        <v>8191</v>
      </c>
      <c r="C8469" s="1"/>
    </row>
    <row r="8470" spans="1:3" x14ac:dyDescent="0.25">
      <c r="A8470" t="s">
        <v>1543</v>
      </c>
      <c r="B8470" t="s">
        <v>2387</v>
      </c>
      <c r="C8470" s="1"/>
    </row>
    <row r="8471" spans="1:3" x14ac:dyDescent="0.25">
      <c r="A8471" t="s">
        <v>1528</v>
      </c>
      <c r="B8471" t="s">
        <v>2387</v>
      </c>
      <c r="C8471" s="1"/>
    </row>
    <row r="8472" spans="1:3" x14ac:dyDescent="0.25">
      <c r="A8472" t="s">
        <v>1515</v>
      </c>
      <c r="B8472" t="s">
        <v>8188</v>
      </c>
      <c r="C8472" s="1">
        <v>46168</v>
      </c>
    </row>
    <row r="8473" spans="1:3" x14ac:dyDescent="0.25">
      <c r="A8473" t="s">
        <v>1512</v>
      </c>
      <c r="B8473" t="s">
        <v>8192</v>
      </c>
      <c r="C8473" s="1"/>
    </row>
    <row r="8474" spans="1:3" x14ac:dyDescent="0.25">
      <c r="A8474" t="s">
        <v>8187</v>
      </c>
      <c r="B8474" t="s">
        <v>2387</v>
      </c>
      <c r="C8474" s="1"/>
    </row>
    <row r="8475" spans="1:3" x14ac:dyDescent="0.25">
      <c r="C8475" s="1"/>
    </row>
    <row r="8476" spans="1:3" x14ac:dyDescent="0.25">
      <c r="C8476" s="1"/>
    </row>
    <row r="8477" spans="1:3" x14ac:dyDescent="0.25">
      <c r="C8477" s="1"/>
    </row>
    <row r="8478" spans="1:3" x14ac:dyDescent="0.25">
      <c r="C8478" s="1"/>
    </row>
    <row r="8479" spans="1:3" x14ac:dyDescent="0.25">
      <c r="C8479" s="1"/>
    </row>
    <row r="8480" spans="1:3" x14ac:dyDescent="0.25">
      <c r="C8480" s="1"/>
    </row>
    <row r="8481" spans="3:3" x14ac:dyDescent="0.25">
      <c r="C8481" s="1"/>
    </row>
    <row r="8482" spans="3:3" x14ac:dyDescent="0.25">
      <c r="C8482" s="1"/>
    </row>
    <row r="8483" spans="3:3" x14ac:dyDescent="0.25">
      <c r="C8483" s="1"/>
    </row>
    <row r="8484" spans="3:3" x14ac:dyDescent="0.25">
      <c r="C8484" s="1"/>
    </row>
    <row r="8485" spans="3:3" x14ac:dyDescent="0.25">
      <c r="C8485" s="1"/>
    </row>
    <row r="8486" spans="3:3" x14ac:dyDescent="0.25">
      <c r="C8486" s="1"/>
    </row>
    <row r="8487" spans="3:3" x14ac:dyDescent="0.25">
      <c r="C8487" s="1"/>
    </row>
    <row r="8488" spans="3:3" x14ac:dyDescent="0.25">
      <c r="C8488" s="1"/>
    </row>
    <row r="8489" spans="3:3" x14ac:dyDescent="0.25">
      <c r="C8489" s="1"/>
    </row>
    <row r="8490" spans="3:3" x14ac:dyDescent="0.25">
      <c r="C8490" s="1"/>
    </row>
    <row r="8491" spans="3:3" x14ac:dyDescent="0.25">
      <c r="C8491" s="1"/>
    </row>
    <row r="8492" spans="3:3" x14ac:dyDescent="0.25">
      <c r="C8492" s="1"/>
    </row>
    <row r="8493" spans="3:3" x14ac:dyDescent="0.25">
      <c r="C8493" s="1"/>
    </row>
    <row r="8494" spans="3:3" x14ac:dyDescent="0.25">
      <c r="C8494" s="1"/>
    </row>
    <row r="8495" spans="3:3" x14ac:dyDescent="0.25">
      <c r="C8495" s="1"/>
    </row>
    <row r="8496" spans="3:3" x14ac:dyDescent="0.25">
      <c r="C8496" s="1"/>
    </row>
    <row r="8497" spans="3:3" x14ac:dyDescent="0.25">
      <c r="C8497" s="1"/>
    </row>
    <row r="8498" spans="3:3" x14ac:dyDescent="0.25">
      <c r="C8498" s="1"/>
    </row>
    <row r="8499" spans="3:3" x14ac:dyDescent="0.25">
      <c r="C8499" s="1"/>
    </row>
    <row r="8500" spans="3:3" x14ac:dyDescent="0.25">
      <c r="C8500" s="1"/>
    </row>
    <row r="8501" spans="3:3" x14ac:dyDescent="0.25">
      <c r="C8501" s="1"/>
    </row>
    <row r="8502" spans="3:3" x14ac:dyDescent="0.25">
      <c r="C8502" s="1"/>
    </row>
    <row r="8503" spans="3:3" x14ac:dyDescent="0.25">
      <c r="C8503" s="1"/>
    </row>
    <row r="8504" spans="3:3" x14ac:dyDescent="0.25">
      <c r="C8504" s="1"/>
    </row>
    <row r="8505" spans="3:3" x14ac:dyDescent="0.25">
      <c r="C8505" s="1"/>
    </row>
    <row r="8506" spans="3:3" x14ac:dyDescent="0.25">
      <c r="C8506" s="1"/>
    </row>
    <row r="8507" spans="3:3" x14ac:dyDescent="0.25">
      <c r="C8507" s="1"/>
    </row>
    <row r="8508" spans="3:3" x14ac:dyDescent="0.25">
      <c r="C8508" s="1"/>
    </row>
    <row r="8509" spans="3:3" x14ac:dyDescent="0.25">
      <c r="C8509" s="1"/>
    </row>
    <row r="8510" spans="3:3" x14ac:dyDescent="0.25">
      <c r="C8510" s="1"/>
    </row>
    <row r="8511" spans="3:3" x14ac:dyDescent="0.25">
      <c r="C8511" s="1"/>
    </row>
    <row r="8512" spans="3:3" x14ac:dyDescent="0.25">
      <c r="C8512" s="1"/>
    </row>
    <row r="8513" spans="3:3" x14ac:dyDescent="0.25">
      <c r="C8513" s="1"/>
    </row>
    <row r="8514" spans="3:3" x14ac:dyDescent="0.25">
      <c r="C8514" s="1"/>
    </row>
    <row r="8515" spans="3:3" x14ac:dyDescent="0.25">
      <c r="C8515" s="1"/>
    </row>
    <row r="8516" spans="3:3" x14ac:dyDescent="0.25">
      <c r="C8516" s="1"/>
    </row>
    <row r="8517" spans="3:3" x14ac:dyDescent="0.25">
      <c r="C8517" s="1"/>
    </row>
    <row r="8518" spans="3:3" x14ac:dyDescent="0.25">
      <c r="C8518" s="1"/>
    </row>
    <row r="8519" spans="3:3" x14ac:dyDescent="0.25">
      <c r="C8519" s="1"/>
    </row>
    <row r="8520" spans="3:3" x14ac:dyDescent="0.25">
      <c r="C8520" s="1"/>
    </row>
    <row r="8521" spans="3:3" x14ac:dyDescent="0.25">
      <c r="C8521" s="1"/>
    </row>
    <row r="8522" spans="3:3" x14ac:dyDescent="0.25">
      <c r="C8522" s="1"/>
    </row>
    <row r="8523" spans="3:3" x14ac:dyDescent="0.25">
      <c r="C8523" s="1"/>
    </row>
    <row r="8524" spans="3:3" x14ac:dyDescent="0.25">
      <c r="C8524" s="1"/>
    </row>
    <row r="8525" spans="3:3" x14ac:dyDescent="0.25">
      <c r="C8525" s="1"/>
    </row>
    <row r="8526" spans="3:3" x14ac:dyDescent="0.25">
      <c r="C8526" s="1"/>
    </row>
    <row r="8527" spans="3:3" x14ac:dyDescent="0.25">
      <c r="C8527" s="1"/>
    </row>
    <row r="8528" spans="3:3" x14ac:dyDescent="0.25">
      <c r="C8528" s="1"/>
    </row>
    <row r="8529" spans="3:3" x14ac:dyDescent="0.25">
      <c r="C8529" s="1"/>
    </row>
    <row r="8530" spans="3:3" x14ac:dyDescent="0.25">
      <c r="C8530" s="1"/>
    </row>
    <row r="8531" spans="3:3" x14ac:dyDescent="0.25">
      <c r="C8531" s="1"/>
    </row>
    <row r="8532" spans="3:3" x14ac:dyDescent="0.25">
      <c r="C8532" s="1"/>
    </row>
    <row r="8533" spans="3:3" x14ac:dyDescent="0.25">
      <c r="C8533" s="1"/>
    </row>
    <row r="8534" spans="3:3" x14ac:dyDescent="0.25">
      <c r="C8534" s="1"/>
    </row>
    <row r="8535" spans="3:3" x14ac:dyDescent="0.25">
      <c r="C8535" s="1"/>
    </row>
    <row r="8536" spans="3:3" x14ac:dyDescent="0.25">
      <c r="C8536" s="1"/>
    </row>
    <row r="8537" spans="3:3" x14ac:dyDescent="0.25">
      <c r="C8537" s="1"/>
    </row>
    <row r="8538" spans="3:3" x14ac:dyDescent="0.25">
      <c r="C8538" s="1"/>
    </row>
    <row r="8539" spans="3:3" x14ac:dyDescent="0.25">
      <c r="C8539" s="1"/>
    </row>
    <row r="8540" spans="3:3" x14ac:dyDescent="0.25">
      <c r="C8540" s="1"/>
    </row>
    <row r="8541" spans="3:3" x14ac:dyDescent="0.25">
      <c r="C8541" s="1"/>
    </row>
    <row r="8542" spans="3:3" x14ac:dyDescent="0.25">
      <c r="C8542" s="1"/>
    </row>
    <row r="8543" spans="3:3" x14ac:dyDescent="0.25">
      <c r="C8543" s="1"/>
    </row>
    <row r="8544" spans="3:3" x14ac:dyDescent="0.25">
      <c r="C8544" s="1"/>
    </row>
    <row r="8545" spans="3:3" x14ac:dyDescent="0.25">
      <c r="C8545" s="1"/>
    </row>
    <row r="8546" spans="3:3" x14ac:dyDescent="0.25">
      <c r="C8546" s="1"/>
    </row>
    <row r="8547" spans="3:3" x14ac:dyDescent="0.25">
      <c r="C8547" s="1"/>
    </row>
    <row r="8548" spans="3:3" x14ac:dyDescent="0.25">
      <c r="C8548" s="1"/>
    </row>
    <row r="8549" spans="3:3" x14ac:dyDescent="0.25">
      <c r="C8549" s="1"/>
    </row>
    <row r="8550" spans="3:3" x14ac:dyDescent="0.25">
      <c r="C8550" s="1"/>
    </row>
    <row r="8551" spans="3:3" x14ac:dyDescent="0.25">
      <c r="C8551" s="1"/>
    </row>
    <row r="8552" spans="3:3" x14ac:dyDescent="0.25">
      <c r="C8552" s="1"/>
    </row>
    <row r="8553" spans="3:3" x14ac:dyDescent="0.25">
      <c r="C8553" s="1"/>
    </row>
    <row r="8554" spans="3:3" x14ac:dyDescent="0.25">
      <c r="C8554" s="1"/>
    </row>
    <row r="8555" spans="3:3" x14ac:dyDescent="0.25">
      <c r="C8555" s="1"/>
    </row>
    <row r="8556" spans="3:3" x14ac:dyDescent="0.25">
      <c r="C8556" s="1"/>
    </row>
    <row r="8557" spans="3:3" x14ac:dyDescent="0.25">
      <c r="C8557" s="1"/>
    </row>
    <row r="8558" spans="3:3" x14ac:dyDescent="0.25">
      <c r="C8558" s="1"/>
    </row>
    <row r="8559" spans="3:3" x14ac:dyDescent="0.25">
      <c r="C8559" s="1"/>
    </row>
    <row r="8560" spans="3:3" x14ac:dyDescent="0.25">
      <c r="C8560" s="1"/>
    </row>
    <row r="8561" spans="3:3" x14ac:dyDescent="0.25">
      <c r="C8561" s="1"/>
    </row>
    <row r="8562" spans="3:3" x14ac:dyDescent="0.25">
      <c r="C8562" s="1"/>
    </row>
    <row r="8563" spans="3:3" x14ac:dyDescent="0.25">
      <c r="C8563" s="1"/>
    </row>
    <row r="8564" spans="3:3" x14ac:dyDescent="0.25">
      <c r="C8564" s="1"/>
    </row>
    <row r="8565" spans="3:3" x14ac:dyDescent="0.25">
      <c r="C8565" s="1"/>
    </row>
    <row r="8566" spans="3:3" x14ac:dyDescent="0.25">
      <c r="C8566" s="1"/>
    </row>
    <row r="8567" spans="3:3" x14ac:dyDescent="0.25">
      <c r="C8567" s="1"/>
    </row>
    <row r="8568" spans="3:3" x14ac:dyDescent="0.25">
      <c r="C8568" s="1"/>
    </row>
    <row r="8569" spans="3:3" x14ac:dyDescent="0.25">
      <c r="C8569" s="1"/>
    </row>
    <row r="8570" spans="3:3" x14ac:dyDescent="0.25">
      <c r="C8570" s="1"/>
    </row>
    <row r="8571" spans="3:3" x14ac:dyDescent="0.25">
      <c r="C8571" s="1"/>
    </row>
    <row r="8572" spans="3:3" x14ac:dyDescent="0.25">
      <c r="C8572" s="1"/>
    </row>
    <row r="8573" spans="3:3" x14ac:dyDescent="0.25">
      <c r="C8573" s="1"/>
    </row>
    <row r="8574" spans="3:3" x14ac:dyDescent="0.25">
      <c r="C8574" s="1"/>
    </row>
    <row r="8575" spans="3:3" x14ac:dyDescent="0.25">
      <c r="C8575" s="1"/>
    </row>
    <row r="8576" spans="3:3" x14ac:dyDescent="0.25">
      <c r="C8576" s="1"/>
    </row>
    <row r="8577" spans="3:3" x14ac:dyDescent="0.25">
      <c r="C8577" s="1"/>
    </row>
    <row r="8578" spans="3:3" x14ac:dyDescent="0.25">
      <c r="C8578" s="1"/>
    </row>
    <row r="8579" spans="3:3" x14ac:dyDescent="0.25">
      <c r="C8579" s="1"/>
    </row>
    <row r="8580" spans="3:3" x14ac:dyDescent="0.25">
      <c r="C8580" s="1"/>
    </row>
    <row r="8581" spans="3:3" x14ac:dyDescent="0.25">
      <c r="C8581" s="1"/>
    </row>
    <row r="8582" spans="3:3" x14ac:dyDescent="0.25">
      <c r="C8582" s="1"/>
    </row>
    <row r="8583" spans="3:3" x14ac:dyDescent="0.25">
      <c r="C8583" s="1"/>
    </row>
    <row r="8584" spans="3:3" x14ac:dyDescent="0.25">
      <c r="C8584" s="1"/>
    </row>
    <row r="8585" spans="3:3" x14ac:dyDescent="0.25">
      <c r="C8585" s="1"/>
    </row>
    <row r="8586" spans="3:3" x14ac:dyDescent="0.25">
      <c r="C8586" s="1"/>
    </row>
    <row r="8587" spans="3:3" x14ac:dyDescent="0.25">
      <c r="C8587" s="1"/>
    </row>
    <row r="8588" spans="3:3" x14ac:dyDescent="0.25">
      <c r="C8588" s="1"/>
    </row>
    <row r="8589" spans="3:3" x14ac:dyDescent="0.25">
      <c r="C8589" s="1"/>
    </row>
    <row r="8590" spans="3:3" x14ac:dyDescent="0.25">
      <c r="C8590" s="1"/>
    </row>
    <row r="8591" spans="3:3" x14ac:dyDescent="0.25">
      <c r="C8591" s="1"/>
    </row>
    <row r="8592" spans="3:3" x14ac:dyDescent="0.25">
      <c r="C8592" s="1"/>
    </row>
    <row r="8593" spans="3:3" x14ac:dyDescent="0.25">
      <c r="C8593" s="1"/>
    </row>
    <row r="8594" spans="3:3" x14ac:dyDescent="0.25">
      <c r="C8594" s="1"/>
    </row>
    <row r="8595" spans="3:3" x14ac:dyDescent="0.25">
      <c r="C8595" s="1"/>
    </row>
    <row r="8596" spans="3:3" x14ac:dyDescent="0.25">
      <c r="C8596" s="1"/>
    </row>
    <row r="8597" spans="3:3" x14ac:dyDescent="0.25">
      <c r="C8597" s="1"/>
    </row>
    <row r="8598" spans="3:3" x14ac:dyDescent="0.25">
      <c r="C8598" s="1"/>
    </row>
    <row r="8599" spans="3:3" x14ac:dyDescent="0.25">
      <c r="C8599" s="1"/>
    </row>
    <row r="8600" spans="3:3" x14ac:dyDescent="0.25">
      <c r="C8600" s="1"/>
    </row>
    <row r="8601" spans="3:3" x14ac:dyDescent="0.25">
      <c r="C8601" s="1"/>
    </row>
    <row r="8602" spans="3:3" x14ac:dyDescent="0.25">
      <c r="C8602" s="1"/>
    </row>
    <row r="8603" spans="3:3" x14ac:dyDescent="0.25">
      <c r="C8603" s="1"/>
    </row>
    <row r="8604" spans="3:3" x14ac:dyDescent="0.25">
      <c r="C8604" s="1"/>
    </row>
    <row r="8605" spans="3:3" x14ac:dyDescent="0.25">
      <c r="C8605" s="1"/>
    </row>
    <row r="8606" spans="3:3" x14ac:dyDescent="0.25">
      <c r="C8606" s="1"/>
    </row>
    <row r="8607" spans="3:3" x14ac:dyDescent="0.25">
      <c r="C8607" s="1"/>
    </row>
    <row r="8608" spans="3:3" x14ac:dyDescent="0.25">
      <c r="C8608" s="1"/>
    </row>
    <row r="8609" spans="3:3" x14ac:dyDescent="0.25">
      <c r="C8609" s="1"/>
    </row>
    <row r="8610" spans="3:3" x14ac:dyDescent="0.25">
      <c r="C8610" s="1"/>
    </row>
    <row r="8611" spans="3:3" x14ac:dyDescent="0.25">
      <c r="C8611" s="1"/>
    </row>
    <row r="8612" spans="3:3" x14ac:dyDescent="0.25">
      <c r="C8612" s="1"/>
    </row>
    <row r="8613" spans="3:3" x14ac:dyDescent="0.25">
      <c r="C8613" s="1"/>
    </row>
    <row r="8614" spans="3:3" x14ac:dyDescent="0.25">
      <c r="C8614" s="1"/>
    </row>
    <row r="8615" spans="3:3" x14ac:dyDescent="0.25">
      <c r="C8615" s="1"/>
    </row>
    <row r="8616" spans="3:3" x14ac:dyDescent="0.25">
      <c r="C8616" s="1"/>
    </row>
    <row r="8617" spans="3:3" x14ac:dyDescent="0.25">
      <c r="C8617" s="1"/>
    </row>
    <row r="8618" spans="3:3" x14ac:dyDescent="0.25">
      <c r="C8618" s="1"/>
    </row>
    <row r="8619" spans="3:3" x14ac:dyDescent="0.25">
      <c r="C8619" s="1"/>
    </row>
    <row r="8620" spans="3:3" x14ac:dyDescent="0.25">
      <c r="C8620" s="1"/>
    </row>
    <row r="8621" spans="3:3" x14ac:dyDescent="0.25">
      <c r="C8621" s="1"/>
    </row>
    <row r="8622" spans="3:3" x14ac:dyDescent="0.25">
      <c r="C8622" s="1"/>
    </row>
    <row r="8623" spans="3:3" x14ac:dyDescent="0.25">
      <c r="C8623" s="1"/>
    </row>
    <row r="8624" spans="3:3" x14ac:dyDescent="0.25">
      <c r="C8624" s="1"/>
    </row>
    <row r="8625" spans="3:3" x14ac:dyDescent="0.25">
      <c r="C8625" s="1"/>
    </row>
    <row r="8626" spans="3:3" x14ac:dyDescent="0.25">
      <c r="C8626" s="1"/>
    </row>
    <row r="8627" spans="3:3" x14ac:dyDescent="0.25">
      <c r="C8627" s="1"/>
    </row>
    <row r="8628" spans="3:3" x14ac:dyDescent="0.25">
      <c r="C8628" s="1"/>
    </row>
    <row r="8629" spans="3:3" x14ac:dyDescent="0.25">
      <c r="C8629" s="1"/>
    </row>
    <row r="8630" spans="3:3" x14ac:dyDescent="0.25">
      <c r="C8630" s="1"/>
    </row>
    <row r="8631" spans="3:3" x14ac:dyDescent="0.25">
      <c r="C8631" s="1"/>
    </row>
    <row r="8632" spans="3:3" x14ac:dyDescent="0.25">
      <c r="C8632" s="1"/>
    </row>
    <row r="8633" spans="3:3" x14ac:dyDescent="0.25">
      <c r="C8633" s="1"/>
    </row>
    <row r="8634" spans="3:3" x14ac:dyDescent="0.25">
      <c r="C8634" s="1"/>
    </row>
    <row r="8635" spans="3:3" x14ac:dyDescent="0.25">
      <c r="C8635" s="1"/>
    </row>
    <row r="8636" spans="3:3" x14ac:dyDescent="0.25">
      <c r="C8636" s="1"/>
    </row>
    <row r="8637" spans="3:3" x14ac:dyDescent="0.25">
      <c r="C8637" s="1"/>
    </row>
    <row r="8638" spans="3:3" x14ac:dyDescent="0.25">
      <c r="C8638" s="1"/>
    </row>
    <row r="8639" spans="3:3" x14ac:dyDescent="0.25">
      <c r="C8639" s="1"/>
    </row>
    <row r="8640" spans="3:3" x14ac:dyDescent="0.25">
      <c r="C8640" s="1"/>
    </row>
    <row r="8641" spans="3:3" x14ac:dyDescent="0.25">
      <c r="C8641" s="1"/>
    </row>
    <row r="8642" spans="3:3" x14ac:dyDescent="0.25">
      <c r="C8642" s="1"/>
    </row>
    <row r="8643" spans="3:3" x14ac:dyDescent="0.25">
      <c r="C8643" s="1"/>
    </row>
    <row r="8644" spans="3:3" x14ac:dyDescent="0.25">
      <c r="C8644" s="1"/>
    </row>
    <row r="8645" spans="3:3" x14ac:dyDescent="0.25">
      <c r="C8645" s="1"/>
    </row>
    <row r="8646" spans="3:3" x14ac:dyDescent="0.25">
      <c r="C8646" s="1"/>
    </row>
    <row r="8647" spans="3:3" x14ac:dyDescent="0.25">
      <c r="C8647" s="1"/>
    </row>
    <row r="8648" spans="3:3" x14ac:dyDescent="0.25">
      <c r="C8648" s="1"/>
    </row>
    <row r="8649" spans="3:3" x14ac:dyDescent="0.25">
      <c r="C8649" s="1"/>
    </row>
    <row r="8650" spans="3:3" x14ac:dyDescent="0.25">
      <c r="C8650" s="1"/>
    </row>
    <row r="8651" spans="3:3" x14ac:dyDescent="0.25">
      <c r="C8651" s="1"/>
    </row>
    <row r="8652" spans="3:3" x14ac:dyDescent="0.25">
      <c r="C8652" s="1"/>
    </row>
    <row r="8653" spans="3:3" x14ac:dyDescent="0.25">
      <c r="C8653" s="1"/>
    </row>
    <row r="8654" spans="3:3" x14ac:dyDescent="0.25">
      <c r="C8654" s="1"/>
    </row>
    <row r="8655" spans="3:3" x14ac:dyDescent="0.25">
      <c r="C8655" s="1"/>
    </row>
    <row r="8656" spans="3:3" x14ac:dyDescent="0.25">
      <c r="C8656" s="1"/>
    </row>
    <row r="8657" spans="3:3" x14ac:dyDescent="0.25">
      <c r="C8657" s="1"/>
    </row>
    <row r="8658" spans="3:3" x14ac:dyDescent="0.25">
      <c r="C8658" s="1"/>
    </row>
    <row r="8659" spans="3:3" x14ac:dyDescent="0.25">
      <c r="C8659" s="1"/>
    </row>
    <row r="8660" spans="3:3" x14ac:dyDescent="0.25">
      <c r="C8660" s="1"/>
    </row>
    <row r="8661" spans="3:3" x14ac:dyDescent="0.25">
      <c r="C8661" s="1"/>
    </row>
    <row r="8662" spans="3:3" x14ac:dyDescent="0.25">
      <c r="C8662" s="1"/>
    </row>
    <row r="8663" spans="3:3" x14ac:dyDescent="0.25">
      <c r="C8663" s="1"/>
    </row>
    <row r="8664" spans="3:3" x14ac:dyDescent="0.25">
      <c r="C8664" s="1"/>
    </row>
    <row r="8665" spans="3:3" x14ac:dyDescent="0.25">
      <c r="C8665" s="1"/>
    </row>
    <row r="8666" spans="3:3" x14ac:dyDescent="0.25">
      <c r="C8666" s="1"/>
    </row>
    <row r="8667" spans="3:3" x14ac:dyDescent="0.25">
      <c r="C8667" s="1"/>
    </row>
    <row r="8668" spans="3:3" x14ac:dyDescent="0.25">
      <c r="C8668" s="1"/>
    </row>
    <row r="8669" spans="3:3" x14ac:dyDescent="0.25">
      <c r="C8669" s="1"/>
    </row>
    <row r="8670" spans="3:3" x14ac:dyDescent="0.25">
      <c r="C8670" s="1"/>
    </row>
    <row r="8671" spans="3:3" x14ac:dyDescent="0.25">
      <c r="C8671" s="1"/>
    </row>
    <row r="8672" spans="3:3" x14ac:dyDescent="0.25">
      <c r="C8672" s="1"/>
    </row>
    <row r="8673" spans="3:3" x14ac:dyDescent="0.25">
      <c r="C8673" s="1"/>
    </row>
    <row r="8674" spans="3:3" x14ac:dyDescent="0.25">
      <c r="C8674" s="1"/>
    </row>
    <row r="8675" spans="3:3" x14ac:dyDescent="0.25">
      <c r="C8675" s="1"/>
    </row>
    <row r="8676" spans="3:3" x14ac:dyDescent="0.25">
      <c r="C8676" s="1"/>
    </row>
    <row r="8677" spans="3:3" x14ac:dyDescent="0.25">
      <c r="C8677" s="1"/>
    </row>
    <row r="8678" spans="3:3" x14ac:dyDescent="0.25">
      <c r="C8678" s="1"/>
    </row>
    <row r="8679" spans="3:3" x14ac:dyDescent="0.25">
      <c r="C8679" s="1"/>
    </row>
    <row r="8680" spans="3:3" x14ac:dyDescent="0.25">
      <c r="C8680" s="1"/>
    </row>
    <row r="8681" spans="3:3" x14ac:dyDescent="0.25">
      <c r="C8681" s="1"/>
    </row>
    <row r="8682" spans="3:3" x14ac:dyDescent="0.25">
      <c r="C8682" s="1"/>
    </row>
    <row r="8683" spans="3:3" x14ac:dyDescent="0.25">
      <c r="C8683" s="1"/>
    </row>
    <row r="8684" spans="3:3" x14ac:dyDescent="0.25">
      <c r="C8684" s="1"/>
    </row>
    <row r="8685" spans="3:3" x14ac:dyDescent="0.25">
      <c r="C8685" s="1"/>
    </row>
    <row r="8686" spans="3:3" x14ac:dyDescent="0.25">
      <c r="C8686" s="1"/>
    </row>
    <row r="8687" spans="3:3" x14ac:dyDescent="0.25">
      <c r="C8687" s="1"/>
    </row>
    <row r="8688" spans="3:3" x14ac:dyDescent="0.25">
      <c r="C8688" s="1"/>
    </row>
    <row r="8689" spans="3:3" x14ac:dyDescent="0.25">
      <c r="C8689" s="1"/>
    </row>
    <row r="8690" spans="3:3" x14ac:dyDescent="0.25">
      <c r="C8690" s="1"/>
    </row>
    <row r="8691" spans="3:3" x14ac:dyDescent="0.25">
      <c r="C8691" s="1"/>
    </row>
    <row r="8692" spans="3:3" x14ac:dyDescent="0.25">
      <c r="C8692" s="1"/>
    </row>
    <row r="8693" spans="3:3" x14ac:dyDescent="0.25">
      <c r="C8693" s="1"/>
    </row>
    <row r="8694" spans="3:3" x14ac:dyDescent="0.25">
      <c r="C8694" s="1"/>
    </row>
    <row r="8695" spans="3:3" x14ac:dyDescent="0.25">
      <c r="C8695" s="1"/>
    </row>
    <row r="8696" spans="3:3" x14ac:dyDescent="0.25">
      <c r="C8696" s="1"/>
    </row>
    <row r="8697" spans="3:3" x14ac:dyDescent="0.25">
      <c r="C8697" s="1"/>
    </row>
    <row r="8698" spans="3:3" x14ac:dyDescent="0.25">
      <c r="C8698" s="1"/>
    </row>
    <row r="8699" spans="3:3" x14ac:dyDescent="0.25">
      <c r="C8699" s="1"/>
    </row>
    <row r="8700" spans="3:3" x14ac:dyDescent="0.25">
      <c r="C8700" s="1"/>
    </row>
    <row r="8701" spans="3:3" x14ac:dyDescent="0.25">
      <c r="C8701" s="1"/>
    </row>
    <row r="8702" spans="3:3" x14ac:dyDescent="0.25">
      <c r="C8702" s="1"/>
    </row>
    <row r="8703" spans="3:3" x14ac:dyDescent="0.25">
      <c r="C8703" s="1"/>
    </row>
    <row r="8704" spans="3:3" x14ac:dyDescent="0.25">
      <c r="C8704" s="1"/>
    </row>
    <row r="8705" spans="3:3" x14ac:dyDescent="0.25">
      <c r="C8705" s="1"/>
    </row>
    <row r="8706" spans="3:3" x14ac:dyDescent="0.25">
      <c r="C8706" s="1"/>
    </row>
    <row r="8707" spans="3:3" x14ac:dyDescent="0.25">
      <c r="C8707" s="1"/>
    </row>
    <row r="8708" spans="3:3" x14ac:dyDescent="0.25">
      <c r="C8708" s="1"/>
    </row>
    <row r="8709" spans="3:3" x14ac:dyDescent="0.25">
      <c r="C8709" s="1"/>
    </row>
    <row r="8710" spans="3:3" x14ac:dyDescent="0.25">
      <c r="C8710" s="1"/>
    </row>
    <row r="8711" spans="3:3" x14ac:dyDescent="0.25">
      <c r="C8711" s="1"/>
    </row>
    <row r="8712" spans="3:3" x14ac:dyDescent="0.25">
      <c r="C8712" s="1"/>
    </row>
    <row r="8713" spans="3:3" x14ac:dyDescent="0.25">
      <c r="C8713" s="1"/>
    </row>
    <row r="8714" spans="3:3" x14ac:dyDescent="0.25">
      <c r="C8714" s="1"/>
    </row>
    <row r="8715" spans="3:3" x14ac:dyDescent="0.25">
      <c r="C8715" s="1"/>
    </row>
    <row r="8716" spans="3:3" x14ac:dyDescent="0.25">
      <c r="C8716" s="1"/>
    </row>
    <row r="8717" spans="3:3" x14ac:dyDescent="0.25">
      <c r="C8717" s="1"/>
    </row>
    <row r="8718" spans="3:3" x14ac:dyDescent="0.25">
      <c r="C8718" s="1"/>
    </row>
    <row r="8719" spans="3:3" x14ac:dyDescent="0.25">
      <c r="C8719" s="1"/>
    </row>
    <row r="8720" spans="3:3" x14ac:dyDescent="0.25">
      <c r="C8720" s="1"/>
    </row>
    <row r="8721" spans="3:3" x14ac:dyDescent="0.25">
      <c r="C8721" s="1"/>
    </row>
    <row r="8722" spans="3:3" x14ac:dyDescent="0.25">
      <c r="C8722" s="1"/>
    </row>
    <row r="8723" spans="3:3" x14ac:dyDescent="0.25">
      <c r="C8723" s="1"/>
    </row>
    <row r="8724" spans="3:3" x14ac:dyDescent="0.25">
      <c r="C8724" s="1"/>
    </row>
    <row r="8725" spans="3:3" x14ac:dyDescent="0.25">
      <c r="C8725" s="1"/>
    </row>
    <row r="8726" spans="3:3" x14ac:dyDescent="0.25">
      <c r="C8726" s="1"/>
    </row>
    <row r="8727" spans="3:3" x14ac:dyDescent="0.25">
      <c r="C8727" s="1"/>
    </row>
    <row r="8728" spans="3:3" x14ac:dyDescent="0.25">
      <c r="C8728" s="1"/>
    </row>
    <row r="8729" spans="3:3" x14ac:dyDescent="0.25">
      <c r="C8729" s="1"/>
    </row>
    <row r="8730" spans="3:3" x14ac:dyDescent="0.25">
      <c r="C8730" s="1"/>
    </row>
    <row r="8731" spans="3:3" x14ac:dyDescent="0.25">
      <c r="C8731" s="1"/>
    </row>
    <row r="8732" spans="3:3" x14ac:dyDescent="0.25">
      <c r="C8732"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DCB11-A77E-4798-A46E-891907C820F5}">
  <dimension ref="A1:D5484"/>
  <sheetViews>
    <sheetView workbookViewId="0">
      <selection activeCell="C2" sqref="C2:C5484"/>
    </sheetView>
  </sheetViews>
  <sheetFormatPr defaultRowHeight="15" x14ac:dyDescent="0.25"/>
  <cols>
    <col min="3" max="3" width="10.42578125" bestFit="1" customWidth="1"/>
  </cols>
  <sheetData>
    <row r="1" spans="1:4" x14ac:dyDescent="0.25">
      <c r="A1" t="s">
        <v>6</v>
      </c>
      <c r="B1" t="s">
        <v>8</v>
      </c>
      <c r="C1" t="s">
        <v>13</v>
      </c>
      <c r="D1" t="s">
        <v>2383</v>
      </c>
    </row>
    <row r="2" spans="1:4" x14ac:dyDescent="0.25">
      <c r="A2" t="s">
        <v>664</v>
      </c>
      <c r="B2" t="s">
        <v>1239</v>
      </c>
      <c r="C2" s="1">
        <v>46052.429166666669</v>
      </c>
      <c r="D2" t="s">
        <v>5146</v>
      </c>
    </row>
    <row r="3" spans="1:4" x14ac:dyDescent="0.25">
      <c r="A3" t="s">
        <v>624</v>
      </c>
      <c r="B3" t="s">
        <v>35</v>
      </c>
      <c r="C3" s="1">
        <v>46052.387499999997</v>
      </c>
      <c r="D3" t="s">
        <v>5146</v>
      </c>
    </row>
    <row r="4" spans="1:4" x14ac:dyDescent="0.25">
      <c r="A4" t="s">
        <v>2480</v>
      </c>
      <c r="B4" t="s">
        <v>38</v>
      </c>
      <c r="C4" s="1">
        <v>45954.484027777777</v>
      </c>
      <c r="D4" t="s">
        <v>5146</v>
      </c>
    </row>
    <row r="5" spans="1:4" x14ac:dyDescent="0.25">
      <c r="A5" t="s">
        <v>626</v>
      </c>
      <c r="B5" t="s">
        <v>30</v>
      </c>
      <c r="C5" s="1">
        <v>46052.390277777777</v>
      </c>
      <c r="D5" t="s">
        <v>5146</v>
      </c>
    </row>
    <row r="6" spans="1:4" x14ac:dyDescent="0.25">
      <c r="A6" t="s">
        <v>627</v>
      </c>
      <c r="B6" t="s">
        <v>30</v>
      </c>
      <c r="C6" s="1">
        <v>46052.392361111109</v>
      </c>
      <c r="D6" t="s">
        <v>5146</v>
      </c>
    </row>
    <row r="7" spans="1:4" x14ac:dyDescent="0.25">
      <c r="A7" t="s">
        <v>629</v>
      </c>
      <c r="B7" t="s">
        <v>30</v>
      </c>
      <c r="C7" s="1">
        <v>46052.393750000003</v>
      </c>
      <c r="D7" t="s">
        <v>5146</v>
      </c>
    </row>
    <row r="8" spans="1:4" x14ac:dyDescent="0.25">
      <c r="A8" t="s">
        <v>2481</v>
      </c>
      <c r="B8" t="s">
        <v>38</v>
      </c>
      <c r="C8" s="1">
        <v>45954.484027777777</v>
      </c>
      <c r="D8" t="s">
        <v>5146</v>
      </c>
    </row>
    <row r="9" spans="1:4" x14ac:dyDescent="0.25">
      <c r="A9" t="s">
        <v>2482</v>
      </c>
      <c r="B9" t="s">
        <v>38</v>
      </c>
      <c r="C9" s="1">
        <v>45929.572222222225</v>
      </c>
      <c r="D9" t="s">
        <v>5146</v>
      </c>
    </row>
    <row r="10" spans="1:4" x14ac:dyDescent="0.25">
      <c r="A10" t="s">
        <v>2483</v>
      </c>
      <c r="B10" t="s">
        <v>38</v>
      </c>
      <c r="C10" s="1">
        <v>45929.572222222225</v>
      </c>
      <c r="D10" t="s">
        <v>5146</v>
      </c>
    </row>
    <row r="11" spans="1:4" x14ac:dyDescent="0.25">
      <c r="A11" t="s">
        <v>2484</v>
      </c>
      <c r="B11" t="s">
        <v>38</v>
      </c>
      <c r="C11" s="1">
        <v>45929.572222222225</v>
      </c>
      <c r="D11" t="s">
        <v>5146</v>
      </c>
    </row>
    <row r="12" spans="1:4" x14ac:dyDescent="0.25">
      <c r="A12" t="s">
        <v>2485</v>
      </c>
      <c r="B12" t="s">
        <v>38</v>
      </c>
      <c r="C12" s="1">
        <v>45880.457638888889</v>
      </c>
      <c r="D12" t="s">
        <v>5146</v>
      </c>
    </row>
    <row r="13" spans="1:4" x14ac:dyDescent="0.25">
      <c r="A13" t="s">
        <v>2486</v>
      </c>
      <c r="B13" t="s">
        <v>38</v>
      </c>
      <c r="C13" s="1">
        <v>45929.572222222225</v>
      </c>
      <c r="D13" t="s">
        <v>5146</v>
      </c>
    </row>
    <row r="14" spans="1:4" x14ac:dyDescent="0.25">
      <c r="A14" t="s">
        <v>2487</v>
      </c>
      <c r="B14" t="s">
        <v>38</v>
      </c>
      <c r="C14" s="1">
        <v>45912.573611111111</v>
      </c>
      <c r="D14" t="s">
        <v>5146</v>
      </c>
    </row>
    <row r="15" spans="1:4" x14ac:dyDescent="0.25">
      <c r="A15" t="s">
        <v>2488</v>
      </c>
      <c r="B15" t="s">
        <v>39</v>
      </c>
      <c r="C15" s="1">
        <v>45979.646527777775</v>
      </c>
      <c r="D15" t="s">
        <v>5146</v>
      </c>
    </row>
    <row r="16" spans="1:4" x14ac:dyDescent="0.25">
      <c r="A16" t="s">
        <v>618</v>
      </c>
      <c r="B16" t="s">
        <v>1129</v>
      </c>
      <c r="C16" s="1">
        <v>46051.700694444444</v>
      </c>
      <c r="D16" t="s">
        <v>5146</v>
      </c>
    </row>
    <row r="17" spans="1:4" x14ac:dyDescent="0.25">
      <c r="A17" t="s">
        <v>621</v>
      </c>
      <c r="B17" t="s">
        <v>35</v>
      </c>
      <c r="C17" s="1">
        <v>46051.934027777781</v>
      </c>
      <c r="D17" t="s">
        <v>5146</v>
      </c>
    </row>
    <row r="18" spans="1:4" x14ac:dyDescent="0.25">
      <c r="A18" t="s">
        <v>2489</v>
      </c>
      <c r="B18" t="s">
        <v>38</v>
      </c>
      <c r="C18" s="1">
        <v>45912.573611111111</v>
      </c>
      <c r="D18" t="s">
        <v>5146</v>
      </c>
    </row>
    <row r="19" spans="1:4" x14ac:dyDescent="0.25">
      <c r="A19" t="s">
        <v>2490</v>
      </c>
      <c r="B19" t="s">
        <v>38</v>
      </c>
      <c r="C19" s="1">
        <v>45954.48333333333</v>
      </c>
      <c r="D19" t="s">
        <v>5146</v>
      </c>
    </row>
    <row r="20" spans="1:4" x14ac:dyDescent="0.25">
      <c r="A20" t="s">
        <v>601</v>
      </c>
      <c r="B20" t="s">
        <v>35</v>
      </c>
      <c r="C20" s="1">
        <v>46051.598611111112</v>
      </c>
      <c r="D20" t="s">
        <v>5146</v>
      </c>
    </row>
    <row r="21" spans="1:4" x14ac:dyDescent="0.25">
      <c r="A21" t="s">
        <v>602</v>
      </c>
      <c r="B21" t="s">
        <v>1129</v>
      </c>
      <c r="C21" s="1">
        <v>46051.665972222225</v>
      </c>
      <c r="D21" t="s">
        <v>5146</v>
      </c>
    </row>
    <row r="22" spans="1:4" x14ac:dyDescent="0.25">
      <c r="A22" t="s">
        <v>2491</v>
      </c>
      <c r="B22" t="s">
        <v>38</v>
      </c>
      <c r="C22" s="1">
        <v>45929.570833333331</v>
      </c>
      <c r="D22" t="s">
        <v>5146</v>
      </c>
    </row>
    <row r="23" spans="1:4" x14ac:dyDescent="0.25">
      <c r="A23" t="s">
        <v>2492</v>
      </c>
      <c r="B23" t="s">
        <v>38</v>
      </c>
      <c r="C23" s="1">
        <v>45912.572916666664</v>
      </c>
      <c r="D23" t="s">
        <v>5146</v>
      </c>
    </row>
    <row r="24" spans="1:4" x14ac:dyDescent="0.25">
      <c r="A24" t="s">
        <v>2493</v>
      </c>
      <c r="B24" t="s">
        <v>38</v>
      </c>
      <c r="C24" s="1">
        <v>45929.570833333331</v>
      </c>
      <c r="D24" t="s">
        <v>5146</v>
      </c>
    </row>
    <row r="25" spans="1:4" x14ac:dyDescent="0.25">
      <c r="A25" t="s">
        <v>2494</v>
      </c>
      <c r="B25" t="s">
        <v>39</v>
      </c>
      <c r="C25" s="1">
        <v>45826.527777777781</v>
      </c>
      <c r="D25" t="s">
        <v>5146</v>
      </c>
    </row>
    <row r="26" spans="1:4" x14ac:dyDescent="0.25">
      <c r="A26" t="s">
        <v>2495</v>
      </c>
      <c r="B26" t="s">
        <v>38</v>
      </c>
      <c r="C26" s="1">
        <v>45912.572222222225</v>
      </c>
      <c r="D26" t="s">
        <v>5146</v>
      </c>
    </row>
    <row r="27" spans="1:4" x14ac:dyDescent="0.25">
      <c r="A27" t="s">
        <v>2496</v>
      </c>
      <c r="B27" t="s">
        <v>38</v>
      </c>
      <c r="C27" s="1">
        <v>45929.570833333331</v>
      </c>
      <c r="D27" t="s">
        <v>5146</v>
      </c>
    </row>
    <row r="28" spans="1:4" x14ac:dyDescent="0.25">
      <c r="A28" t="s">
        <v>2497</v>
      </c>
      <c r="B28" t="s">
        <v>38</v>
      </c>
      <c r="C28" s="1">
        <v>45953.382638888892</v>
      </c>
      <c r="D28" t="s">
        <v>5146</v>
      </c>
    </row>
    <row r="29" spans="1:4" x14ac:dyDescent="0.25">
      <c r="A29" t="s">
        <v>2498</v>
      </c>
      <c r="B29" t="s">
        <v>38</v>
      </c>
      <c r="C29" s="1">
        <v>45929.570833333331</v>
      </c>
      <c r="D29" t="s">
        <v>5146</v>
      </c>
    </row>
    <row r="30" spans="1:4" x14ac:dyDescent="0.25">
      <c r="A30" t="s">
        <v>2499</v>
      </c>
      <c r="B30" t="s">
        <v>38</v>
      </c>
      <c r="C30" s="1">
        <v>45953.382638888892</v>
      </c>
      <c r="D30" t="s">
        <v>5146</v>
      </c>
    </row>
    <row r="31" spans="1:4" x14ac:dyDescent="0.25">
      <c r="A31" t="s">
        <v>610</v>
      </c>
      <c r="B31" t="s">
        <v>39</v>
      </c>
      <c r="C31" s="1">
        <v>46052.377083333333</v>
      </c>
      <c r="D31" t="s">
        <v>5146</v>
      </c>
    </row>
    <row r="32" spans="1:4" x14ac:dyDescent="0.25">
      <c r="A32" t="s">
        <v>611</v>
      </c>
      <c r="B32" t="s">
        <v>1129</v>
      </c>
      <c r="C32" s="1">
        <v>46052.364583333336</v>
      </c>
      <c r="D32" t="s">
        <v>5146</v>
      </c>
    </row>
    <row r="33" spans="1:4" x14ac:dyDescent="0.25">
      <c r="A33" t="s">
        <v>612</v>
      </c>
      <c r="B33" t="s">
        <v>1129</v>
      </c>
      <c r="C33" s="1">
        <v>46051.828472222223</v>
      </c>
      <c r="D33" t="s">
        <v>5146</v>
      </c>
    </row>
    <row r="34" spans="1:4" x14ac:dyDescent="0.25">
      <c r="A34" t="s">
        <v>613</v>
      </c>
      <c r="B34" t="s">
        <v>35</v>
      </c>
      <c r="C34" s="1">
        <v>46051.368750000001</v>
      </c>
      <c r="D34" t="s">
        <v>5146</v>
      </c>
    </row>
    <row r="35" spans="1:4" x14ac:dyDescent="0.25">
      <c r="A35" t="s">
        <v>2500</v>
      </c>
      <c r="B35" t="s">
        <v>38</v>
      </c>
      <c r="C35" s="1">
        <v>45929.570138888892</v>
      </c>
      <c r="D35" t="s">
        <v>5146</v>
      </c>
    </row>
    <row r="36" spans="1:4" x14ac:dyDescent="0.25">
      <c r="A36" t="s">
        <v>597</v>
      </c>
      <c r="B36" t="s">
        <v>35</v>
      </c>
      <c r="C36" s="1">
        <v>46050.548611111109</v>
      </c>
      <c r="D36" t="s">
        <v>5146</v>
      </c>
    </row>
    <row r="37" spans="1:4" x14ac:dyDescent="0.25">
      <c r="A37" t="s">
        <v>2501</v>
      </c>
      <c r="B37" t="s">
        <v>38</v>
      </c>
      <c r="C37" s="1">
        <v>45953.381944444445</v>
      </c>
      <c r="D37" t="s">
        <v>5146</v>
      </c>
    </row>
    <row r="38" spans="1:4" x14ac:dyDescent="0.25">
      <c r="A38" t="s">
        <v>2502</v>
      </c>
      <c r="B38" t="s">
        <v>39</v>
      </c>
      <c r="C38" s="1">
        <v>45792.588194444441</v>
      </c>
      <c r="D38" t="s">
        <v>5146</v>
      </c>
    </row>
    <row r="39" spans="1:4" x14ac:dyDescent="0.25">
      <c r="A39" t="s">
        <v>594</v>
      </c>
      <c r="B39" t="s">
        <v>38</v>
      </c>
      <c r="C39" s="1">
        <v>46050.458333333336</v>
      </c>
      <c r="D39" t="s">
        <v>5146</v>
      </c>
    </row>
    <row r="40" spans="1:4" x14ac:dyDescent="0.25">
      <c r="A40" t="s">
        <v>2503</v>
      </c>
      <c r="B40" t="s">
        <v>38</v>
      </c>
      <c r="C40" s="1">
        <v>45953.381944444445</v>
      </c>
      <c r="D40" t="s">
        <v>5146</v>
      </c>
    </row>
    <row r="41" spans="1:4" x14ac:dyDescent="0.25">
      <c r="A41" t="s">
        <v>2504</v>
      </c>
      <c r="B41" t="s">
        <v>38</v>
      </c>
      <c r="C41" s="1">
        <v>45845.741666666669</v>
      </c>
      <c r="D41" t="s">
        <v>5146</v>
      </c>
    </row>
    <row r="42" spans="1:4" x14ac:dyDescent="0.25">
      <c r="A42" t="s">
        <v>2505</v>
      </c>
      <c r="B42" t="s">
        <v>38</v>
      </c>
      <c r="C42" s="1">
        <v>45929.570138888892</v>
      </c>
      <c r="D42" t="s">
        <v>5146</v>
      </c>
    </row>
    <row r="43" spans="1:4" x14ac:dyDescent="0.25">
      <c r="A43" t="s">
        <v>2506</v>
      </c>
      <c r="B43" t="s">
        <v>38</v>
      </c>
      <c r="C43" s="1">
        <v>45912.572222222225</v>
      </c>
      <c r="D43" t="s">
        <v>5146</v>
      </c>
    </row>
    <row r="44" spans="1:4" x14ac:dyDescent="0.25">
      <c r="A44" t="s">
        <v>2507</v>
      </c>
      <c r="B44" t="s">
        <v>38</v>
      </c>
      <c r="C44" s="1">
        <v>45929.570138888892</v>
      </c>
      <c r="D44" t="s">
        <v>5146</v>
      </c>
    </row>
    <row r="45" spans="1:4" x14ac:dyDescent="0.25">
      <c r="A45" t="s">
        <v>2508</v>
      </c>
      <c r="B45" t="s">
        <v>38</v>
      </c>
      <c r="C45" s="1">
        <v>45912.572222222225</v>
      </c>
      <c r="D45" t="s">
        <v>5146</v>
      </c>
    </row>
    <row r="46" spans="1:4" x14ac:dyDescent="0.25">
      <c r="A46" t="s">
        <v>2509</v>
      </c>
      <c r="B46" t="s">
        <v>38</v>
      </c>
      <c r="C46" s="1">
        <v>45929.570138888892</v>
      </c>
      <c r="D46" t="s">
        <v>5146</v>
      </c>
    </row>
    <row r="47" spans="1:4" x14ac:dyDescent="0.25">
      <c r="A47" t="s">
        <v>2510</v>
      </c>
      <c r="B47" t="s">
        <v>38</v>
      </c>
      <c r="C47" s="1">
        <v>45912.571527777778</v>
      </c>
      <c r="D47" t="s">
        <v>5146</v>
      </c>
    </row>
    <row r="48" spans="1:4" x14ac:dyDescent="0.25">
      <c r="A48" t="s">
        <v>2511</v>
      </c>
      <c r="B48" t="s">
        <v>38</v>
      </c>
      <c r="C48" s="1">
        <v>45912.571527777778</v>
      </c>
      <c r="D48" t="s">
        <v>5146</v>
      </c>
    </row>
    <row r="49" spans="1:4" x14ac:dyDescent="0.25">
      <c r="A49" t="s">
        <v>2512</v>
      </c>
      <c r="B49" t="s">
        <v>38</v>
      </c>
      <c r="C49" s="1">
        <v>45929.569444444445</v>
      </c>
      <c r="D49" t="s">
        <v>5146</v>
      </c>
    </row>
    <row r="50" spans="1:4" x14ac:dyDescent="0.25">
      <c r="A50" t="s">
        <v>2513</v>
      </c>
      <c r="B50" t="s">
        <v>38</v>
      </c>
      <c r="C50" s="1">
        <v>45912.571527777778</v>
      </c>
      <c r="D50" t="s">
        <v>5146</v>
      </c>
    </row>
    <row r="51" spans="1:4" x14ac:dyDescent="0.25">
      <c r="A51" t="s">
        <v>572</v>
      </c>
      <c r="B51" t="s">
        <v>38</v>
      </c>
      <c r="C51" s="1">
        <v>46050.546527777777</v>
      </c>
      <c r="D51" t="s">
        <v>5146</v>
      </c>
    </row>
    <row r="52" spans="1:4" x14ac:dyDescent="0.25">
      <c r="A52" t="s">
        <v>2514</v>
      </c>
      <c r="B52" t="s">
        <v>38</v>
      </c>
      <c r="C52" s="1">
        <v>45929.568749999999</v>
      </c>
      <c r="D52" t="s">
        <v>5146</v>
      </c>
    </row>
    <row r="53" spans="1:4" x14ac:dyDescent="0.25">
      <c r="A53" t="s">
        <v>573</v>
      </c>
      <c r="B53" t="s">
        <v>1129</v>
      </c>
      <c r="C53" s="1">
        <v>46051.75277777778</v>
      </c>
      <c r="D53" t="s">
        <v>5146</v>
      </c>
    </row>
    <row r="54" spans="1:4" x14ac:dyDescent="0.25">
      <c r="A54" t="s">
        <v>2515</v>
      </c>
      <c r="B54" t="s">
        <v>38</v>
      </c>
      <c r="C54" s="1">
        <v>45912.570833333331</v>
      </c>
      <c r="D54" t="s">
        <v>5146</v>
      </c>
    </row>
    <row r="55" spans="1:4" x14ac:dyDescent="0.25">
      <c r="A55" t="s">
        <v>2516</v>
      </c>
      <c r="B55" t="s">
        <v>38</v>
      </c>
      <c r="C55" s="1">
        <v>45912.56527777778</v>
      </c>
      <c r="D55" t="s">
        <v>5146</v>
      </c>
    </row>
    <row r="56" spans="1:4" x14ac:dyDescent="0.25">
      <c r="A56" t="s">
        <v>2517</v>
      </c>
      <c r="B56" t="s">
        <v>38</v>
      </c>
      <c r="C56" s="1">
        <v>45912.56527777778</v>
      </c>
      <c r="D56" t="s">
        <v>5146</v>
      </c>
    </row>
    <row r="57" spans="1:4" x14ac:dyDescent="0.25">
      <c r="A57" t="s">
        <v>579</v>
      </c>
      <c r="B57" t="s">
        <v>39</v>
      </c>
      <c r="C57" s="1">
        <v>46052.428472222222</v>
      </c>
      <c r="D57" t="s">
        <v>5146</v>
      </c>
    </row>
    <row r="58" spans="1:4" x14ac:dyDescent="0.25">
      <c r="A58" t="s">
        <v>580</v>
      </c>
      <c r="B58" t="s">
        <v>38</v>
      </c>
      <c r="C58" s="1">
        <v>46051.504861111112</v>
      </c>
      <c r="D58" t="s">
        <v>5146</v>
      </c>
    </row>
    <row r="59" spans="1:4" x14ac:dyDescent="0.25">
      <c r="A59" t="s">
        <v>2518</v>
      </c>
      <c r="B59" t="s">
        <v>39</v>
      </c>
      <c r="C59" s="1">
        <v>45869.716666666667</v>
      </c>
      <c r="D59" t="s">
        <v>5146</v>
      </c>
    </row>
    <row r="60" spans="1:4" x14ac:dyDescent="0.25">
      <c r="A60" t="s">
        <v>2519</v>
      </c>
      <c r="B60" t="s">
        <v>38</v>
      </c>
      <c r="C60" s="1">
        <v>45929.568749999999</v>
      </c>
      <c r="D60" t="s">
        <v>5146</v>
      </c>
    </row>
    <row r="61" spans="1:4" x14ac:dyDescent="0.25">
      <c r="A61" t="s">
        <v>2520</v>
      </c>
      <c r="B61" t="s">
        <v>38</v>
      </c>
      <c r="C61" s="1">
        <v>45912.564583333333</v>
      </c>
      <c r="D61" t="s">
        <v>5146</v>
      </c>
    </row>
    <row r="62" spans="1:4" x14ac:dyDescent="0.25">
      <c r="A62" t="s">
        <v>2521</v>
      </c>
      <c r="B62" t="s">
        <v>38</v>
      </c>
      <c r="C62" s="1">
        <v>45929.568055555559</v>
      </c>
      <c r="D62" t="s">
        <v>5146</v>
      </c>
    </row>
    <row r="63" spans="1:4" x14ac:dyDescent="0.25">
      <c r="A63" t="s">
        <v>556</v>
      </c>
      <c r="B63" t="s">
        <v>38</v>
      </c>
      <c r="C63" s="1">
        <v>46049.698611111111</v>
      </c>
      <c r="D63" t="s">
        <v>5146</v>
      </c>
    </row>
    <row r="64" spans="1:4" x14ac:dyDescent="0.25">
      <c r="A64" t="s">
        <v>2522</v>
      </c>
      <c r="B64" t="s">
        <v>38</v>
      </c>
      <c r="C64" s="1">
        <v>45912.564583333333</v>
      </c>
      <c r="D64" t="s">
        <v>5146</v>
      </c>
    </row>
    <row r="65" spans="1:4" x14ac:dyDescent="0.25">
      <c r="A65" t="s">
        <v>2523</v>
      </c>
      <c r="B65" t="s">
        <v>38</v>
      </c>
      <c r="C65" s="1">
        <v>45912.563888888886</v>
      </c>
      <c r="D65" t="s">
        <v>5146</v>
      </c>
    </row>
    <row r="66" spans="1:4" x14ac:dyDescent="0.25">
      <c r="A66" t="s">
        <v>2524</v>
      </c>
      <c r="B66" t="s">
        <v>38</v>
      </c>
      <c r="C66" s="1">
        <v>45912.563888888886</v>
      </c>
      <c r="D66" t="s">
        <v>5146</v>
      </c>
    </row>
    <row r="67" spans="1:4" x14ac:dyDescent="0.25">
      <c r="A67" t="s">
        <v>2525</v>
      </c>
      <c r="B67" t="s">
        <v>38</v>
      </c>
      <c r="C67" s="1">
        <v>45912.563888888886</v>
      </c>
      <c r="D67" t="s">
        <v>5146</v>
      </c>
    </row>
    <row r="68" spans="1:4" x14ac:dyDescent="0.25">
      <c r="A68" t="s">
        <v>2526</v>
      </c>
      <c r="B68" t="s">
        <v>38</v>
      </c>
      <c r="C68" s="1">
        <v>45929.568055555559</v>
      </c>
      <c r="D68" t="s">
        <v>5146</v>
      </c>
    </row>
    <row r="69" spans="1:4" x14ac:dyDescent="0.25">
      <c r="A69" t="s">
        <v>2527</v>
      </c>
      <c r="B69" t="s">
        <v>38</v>
      </c>
      <c r="C69" s="1">
        <v>45929.568055555559</v>
      </c>
      <c r="D69" t="s">
        <v>5146</v>
      </c>
    </row>
    <row r="70" spans="1:4" x14ac:dyDescent="0.25">
      <c r="A70" t="s">
        <v>2528</v>
      </c>
      <c r="B70" t="s">
        <v>38</v>
      </c>
      <c r="C70" s="1">
        <v>45929.568055555559</v>
      </c>
      <c r="D70" t="s">
        <v>5146</v>
      </c>
    </row>
    <row r="71" spans="1:4" x14ac:dyDescent="0.25">
      <c r="A71" t="s">
        <v>2529</v>
      </c>
      <c r="B71" t="s">
        <v>38</v>
      </c>
      <c r="C71" s="1">
        <v>45912.563194444447</v>
      </c>
      <c r="D71" t="s">
        <v>5146</v>
      </c>
    </row>
    <row r="72" spans="1:4" x14ac:dyDescent="0.25">
      <c r="A72" t="s">
        <v>2530</v>
      </c>
      <c r="B72" t="s">
        <v>38</v>
      </c>
      <c r="C72" s="1">
        <v>45912.563194444447</v>
      </c>
      <c r="D72" t="s">
        <v>5146</v>
      </c>
    </row>
    <row r="73" spans="1:4" x14ac:dyDescent="0.25">
      <c r="A73" t="s">
        <v>554</v>
      </c>
      <c r="B73" t="s">
        <v>38</v>
      </c>
      <c r="C73" s="1">
        <v>46049.569444444445</v>
      </c>
      <c r="D73" t="s">
        <v>5146</v>
      </c>
    </row>
    <row r="74" spans="1:4" x14ac:dyDescent="0.25">
      <c r="A74" t="s">
        <v>532</v>
      </c>
      <c r="B74" t="s">
        <v>38</v>
      </c>
      <c r="C74" s="1">
        <v>46046.611805555556</v>
      </c>
      <c r="D74" t="s">
        <v>5146</v>
      </c>
    </row>
    <row r="75" spans="1:4" x14ac:dyDescent="0.25">
      <c r="A75" t="s">
        <v>533</v>
      </c>
      <c r="B75" t="s">
        <v>38</v>
      </c>
      <c r="C75" s="1">
        <v>46046.622916666667</v>
      </c>
      <c r="D75" t="s">
        <v>5146</v>
      </c>
    </row>
    <row r="76" spans="1:4" x14ac:dyDescent="0.25">
      <c r="A76" t="s">
        <v>534</v>
      </c>
      <c r="B76" t="s">
        <v>38</v>
      </c>
      <c r="C76" s="1">
        <v>46049.486111111109</v>
      </c>
      <c r="D76" t="s">
        <v>5146</v>
      </c>
    </row>
    <row r="77" spans="1:4" x14ac:dyDescent="0.25">
      <c r="A77" t="s">
        <v>538</v>
      </c>
      <c r="B77" t="s">
        <v>38</v>
      </c>
      <c r="C77" s="1">
        <v>46051.693055555559</v>
      </c>
      <c r="D77" t="s">
        <v>5146</v>
      </c>
    </row>
    <row r="78" spans="1:4" x14ac:dyDescent="0.25">
      <c r="A78" t="s">
        <v>541</v>
      </c>
      <c r="B78" t="s">
        <v>38</v>
      </c>
      <c r="C78" s="1">
        <v>46044.532638888886</v>
      </c>
      <c r="D78" t="s">
        <v>5146</v>
      </c>
    </row>
    <row r="79" spans="1:4" x14ac:dyDescent="0.25">
      <c r="A79" t="s">
        <v>2531</v>
      </c>
      <c r="B79" t="s">
        <v>38</v>
      </c>
      <c r="C79" s="1">
        <v>45912.5625</v>
      </c>
      <c r="D79" t="s">
        <v>5146</v>
      </c>
    </row>
    <row r="80" spans="1:4" x14ac:dyDescent="0.25">
      <c r="A80" t="s">
        <v>2532</v>
      </c>
      <c r="B80" t="s">
        <v>38</v>
      </c>
      <c r="C80" s="1">
        <v>45912.5625</v>
      </c>
      <c r="D80" t="s">
        <v>5146</v>
      </c>
    </row>
    <row r="81" spans="1:4" x14ac:dyDescent="0.25">
      <c r="A81" t="s">
        <v>2533</v>
      </c>
      <c r="B81" t="s">
        <v>38</v>
      </c>
      <c r="C81" s="1">
        <v>45912.5625</v>
      </c>
      <c r="D81" t="s">
        <v>5146</v>
      </c>
    </row>
    <row r="82" spans="1:4" x14ac:dyDescent="0.25">
      <c r="A82" t="s">
        <v>2534</v>
      </c>
      <c r="B82" t="s">
        <v>38</v>
      </c>
      <c r="C82" s="1">
        <v>45929.567361111112</v>
      </c>
      <c r="D82" t="s">
        <v>5146</v>
      </c>
    </row>
    <row r="83" spans="1:4" x14ac:dyDescent="0.25">
      <c r="A83" t="s">
        <v>2535</v>
      </c>
      <c r="B83" t="s">
        <v>38</v>
      </c>
      <c r="C83" s="1">
        <v>45929.566666666666</v>
      </c>
      <c r="D83" t="s">
        <v>5146</v>
      </c>
    </row>
    <row r="84" spans="1:4" x14ac:dyDescent="0.25">
      <c r="A84" t="s">
        <v>2536</v>
      </c>
      <c r="B84" t="s">
        <v>38</v>
      </c>
      <c r="C84" s="1">
        <v>45929.566666666666</v>
      </c>
      <c r="D84" t="s">
        <v>5146</v>
      </c>
    </row>
    <row r="85" spans="1:4" x14ac:dyDescent="0.25">
      <c r="A85" t="s">
        <v>2537</v>
      </c>
      <c r="B85" t="s">
        <v>39</v>
      </c>
      <c r="C85" s="1">
        <v>45846.454861111109</v>
      </c>
      <c r="D85" t="s">
        <v>5146</v>
      </c>
    </row>
    <row r="86" spans="1:4" x14ac:dyDescent="0.25">
      <c r="A86" t="s">
        <v>2538</v>
      </c>
      <c r="B86" t="s">
        <v>38</v>
      </c>
      <c r="C86" s="1">
        <v>45929.566666666666</v>
      </c>
      <c r="D86" t="s">
        <v>5146</v>
      </c>
    </row>
    <row r="87" spans="1:4" x14ac:dyDescent="0.25">
      <c r="A87" t="s">
        <v>515</v>
      </c>
      <c r="B87" t="s">
        <v>39</v>
      </c>
      <c r="C87" s="1">
        <v>46049.509027777778</v>
      </c>
      <c r="D87" t="s">
        <v>5146</v>
      </c>
    </row>
    <row r="88" spans="1:4" x14ac:dyDescent="0.25">
      <c r="A88" t="s">
        <v>2539</v>
      </c>
      <c r="B88" t="s">
        <v>39</v>
      </c>
      <c r="C88" s="1">
        <v>45839.649305555555</v>
      </c>
      <c r="D88" t="s">
        <v>5146</v>
      </c>
    </row>
    <row r="89" spans="1:4" x14ac:dyDescent="0.25">
      <c r="A89" t="s">
        <v>2540</v>
      </c>
      <c r="B89" t="s">
        <v>38</v>
      </c>
      <c r="C89" s="1">
        <v>45912.561805555553</v>
      </c>
      <c r="D89" t="s">
        <v>5146</v>
      </c>
    </row>
    <row r="90" spans="1:4" x14ac:dyDescent="0.25">
      <c r="A90" t="s">
        <v>2541</v>
      </c>
      <c r="B90" t="s">
        <v>38</v>
      </c>
      <c r="C90" s="1">
        <v>45855.463888888888</v>
      </c>
      <c r="D90" t="s">
        <v>5146</v>
      </c>
    </row>
    <row r="91" spans="1:4" x14ac:dyDescent="0.25">
      <c r="A91" t="s">
        <v>2542</v>
      </c>
      <c r="B91" t="s">
        <v>38</v>
      </c>
      <c r="C91" s="1">
        <v>45929.566666666666</v>
      </c>
      <c r="D91" t="s">
        <v>5146</v>
      </c>
    </row>
    <row r="92" spans="1:4" x14ac:dyDescent="0.25">
      <c r="A92" t="s">
        <v>2543</v>
      </c>
      <c r="B92" t="s">
        <v>38</v>
      </c>
      <c r="C92" s="1">
        <v>45855.463888888888</v>
      </c>
      <c r="D92" t="s">
        <v>5146</v>
      </c>
    </row>
    <row r="93" spans="1:4" x14ac:dyDescent="0.25">
      <c r="A93" t="s">
        <v>522</v>
      </c>
      <c r="B93" t="s">
        <v>1129</v>
      </c>
      <c r="C93" s="1">
        <v>46046.710416666669</v>
      </c>
      <c r="D93" t="s">
        <v>5146</v>
      </c>
    </row>
    <row r="94" spans="1:4" x14ac:dyDescent="0.25">
      <c r="A94" t="s">
        <v>2544</v>
      </c>
      <c r="B94" t="s">
        <v>38</v>
      </c>
      <c r="C94" s="1">
        <v>45939.872916666667</v>
      </c>
      <c r="D94" t="s">
        <v>5146</v>
      </c>
    </row>
    <row r="95" spans="1:4" x14ac:dyDescent="0.25">
      <c r="A95" t="s">
        <v>2545</v>
      </c>
      <c r="B95" t="s">
        <v>38</v>
      </c>
      <c r="C95" s="1">
        <v>45912.561111111114</v>
      </c>
      <c r="D95" t="s">
        <v>5146</v>
      </c>
    </row>
    <row r="96" spans="1:4" x14ac:dyDescent="0.25">
      <c r="A96" t="s">
        <v>2546</v>
      </c>
      <c r="B96" t="s">
        <v>38</v>
      </c>
      <c r="C96" s="1">
        <v>45855.453472222223</v>
      </c>
      <c r="D96" t="s">
        <v>5146</v>
      </c>
    </row>
    <row r="97" spans="1:4" x14ac:dyDescent="0.25">
      <c r="A97" t="s">
        <v>2547</v>
      </c>
      <c r="B97" t="s">
        <v>38</v>
      </c>
      <c r="C97" s="1">
        <v>45912.561111111114</v>
      </c>
      <c r="D97" t="s">
        <v>5146</v>
      </c>
    </row>
    <row r="98" spans="1:4" x14ac:dyDescent="0.25">
      <c r="A98" t="s">
        <v>496</v>
      </c>
      <c r="B98" t="s">
        <v>38</v>
      </c>
      <c r="C98" s="1">
        <v>46044.525000000001</v>
      </c>
      <c r="D98" t="s">
        <v>5146</v>
      </c>
    </row>
    <row r="99" spans="1:4" x14ac:dyDescent="0.25">
      <c r="A99" t="s">
        <v>502</v>
      </c>
      <c r="B99" t="s">
        <v>39</v>
      </c>
      <c r="C99" s="1">
        <v>46049.510416666664</v>
      </c>
      <c r="D99" t="s">
        <v>5146</v>
      </c>
    </row>
    <row r="100" spans="1:4" x14ac:dyDescent="0.25">
      <c r="A100" t="s">
        <v>2548</v>
      </c>
      <c r="B100" t="s">
        <v>38</v>
      </c>
      <c r="C100" s="1">
        <v>45912.551388888889</v>
      </c>
      <c r="D100" t="s">
        <v>5146</v>
      </c>
    </row>
    <row r="101" spans="1:4" x14ac:dyDescent="0.25">
      <c r="A101" t="s">
        <v>2549</v>
      </c>
      <c r="B101" t="s">
        <v>38</v>
      </c>
      <c r="C101" s="1">
        <v>45912.550694444442</v>
      </c>
      <c r="D101" t="s">
        <v>5146</v>
      </c>
    </row>
    <row r="102" spans="1:4" x14ac:dyDescent="0.25">
      <c r="A102" t="s">
        <v>509</v>
      </c>
      <c r="B102" t="s">
        <v>38</v>
      </c>
      <c r="C102" s="1">
        <v>46042.431944444441</v>
      </c>
      <c r="D102" t="s">
        <v>5146</v>
      </c>
    </row>
    <row r="103" spans="1:4" x14ac:dyDescent="0.25">
      <c r="A103" t="s">
        <v>2550</v>
      </c>
      <c r="B103" t="s">
        <v>38</v>
      </c>
      <c r="C103" s="1">
        <v>45912.550694444442</v>
      </c>
      <c r="D103" t="s">
        <v>5146</v>
      </c>
    </row>
    <row r="104" spans="1:4" x14ac:dyDescent="0.25">
      <c r="A104" t="s">
        <v>471</v>
      </c>
      <c r="B104" t="s">
        <v>39</v>
      </c>
      <c r="C104" s="1">
        <v>46049.511111111111</v>
      </c>
      <c r="D104" t="s">
        <v>5146</v>
      </c>
    </row>
    <row r="105" spans="1:4" x14ac:dyDescent="0.25">
      <c r="A105" t="s">
        <v>488</v>
      </c>
      <c r="B105" t="s">
        <v>38</v>
      </c>
      <c r="C105" s="1">
        <v>46043.660416666666</v>
      </c>
      <c r="D105" t="s">
        <v>5146</v>
      </c>
    </row>
    <row r="106" spans="1:4" x14ac:dyDescent="0.25">
      <c r="A106" t="s">
        <v>2551</v>
      </c>
      <c r="B106" t="s">
        <v>38</v>
      </c>
      <c r="C106" s="1">
        <v>45953.381249999999</v>
      </c>
      <c r="D106" t="s">
        <v>5146</v>
      </c>
    </row>
    <row r="107" spans="1:4" x14ac:dyDescent="0.25">
      <c r="A107" t="s">
        <v>474</v>
      </c>
      <c r="B107" t="s">
        <v>38</v>
      </c>
      <c r="C107" s="1">
        <v>46042.57708333333</v>
      </c>
      <c r="D107" t="s">
        <v>5146</v>
      </c>
    </row>
    <row r="108" spans="1:4" x14ac:dyDescent="0.25">
      <c r="A108" t="s">
        <v>476</v>
      </c>
      <c r="B108" t="s">
        <v>39</v>
      </c>
      <c r="C108" s="1">
        <v>46041.443749999999</v>
      </c>
      <c r="D108" t="s">
        <v>5146</v>
      </c>
    </row>
    <row r="109" spans="1:4" x14ac:dyDescent="0.25">
      <c r="A109" t="s">
        <v>2552</v>
      </c>
      <c r="B109" t="s">
        <v>38</v>
      </c>
      <c r="C109" s="1">
        <v>45953.381249999999</v>
      </c>
      <c r="D109" t="s">
        <v>5146</v>
      </c>
    </row>
    <row r="110" spans="1:4" x14ac:dyDescent="0.25">
      <c r="A110" t="s">
        <v>483</v>
      </c>
      <c r="B110" t="s">
        <v>38</v>
      </c>
      <c r="C110" s="1">
        <v>46042.570833333331</v>
      </c>
      <c r="D110" t="s">
        <v>5146</v>
      </c>
    </row>
    <row r="111" spans="1:4" x14ac:dyDescent="0.25">
      <c r="A111" t="s">
        <v>2553</v>
      </c>
      <c r="B111" t="s">
        <v>38</v>
      </c>
      <c r="C111" s="1">
        <v>45912.549305555556</v>
      </c>
      <c r="D111" t="s">
        <v>5146</v>
      </c>
    </row>
    <row r="112" spans="1:4" x14ac:dyDescent="0.25">
      <c r="A112" t="s">
        <v>2554</v>
      </c>
      <c r="B112" t="s">
        <v>38</v>
      </c>
      <c r="C112" s="1">
        <v>45912.549305555556</v>
      </c>
      <c r="D112" t="s">
        <v>5146</v>
      </c>
    </row>
    <row r="113" spans="1:4" x14ac:dyDescent="0.25">
      <c r="A113" t="s">
        <v>469</v>
      </c>
      <c r="B113" t="s">
        <v>38</v>
      </c>
      <c r="C113" s="1">
        <v>46043.520833333336</v>
      </c>
      <c r="D113" t="s">
        <v>5146</v>
      </c>
    </row>
    <row r="114" spans="1:4" x14ac:dyDescent="0.25">
      <c r="A114" t="s">
        <v>466</v>
      </c>
      <c r="B114" t="s">
        <v>38</v>
      </c>
      <c r="C114" s="1">
        <v>46042.542361111111</v>
      </c>
      <c r="D114" t="s">
        <v>5146</v>
      </c>
    </row>
    <row r="115" spans="1:4" x14ac:dyDescent="0.25">
      <c r="A115" t="s">
        <v>2555</v>
      </c>
      <c r="B115" t="s">
        <v>38</v>
      </c>
      <c r="C115" s="1">
        <v>45855.463194444441</v>
      </c>
      <c r="D115" t="s">
        <v>5146</v>
      </c>
    </row>
    <row r="116" spans="1:4" x14ac:dyDescent="0.25">
      <c r="A116" t="s">
        <v>2556</v>
      </c>
      <c r="B116" t="s">
        <v>39</v>
      </c>
      <c r="C116" s="1">
        <v>45922.421527777777</v>
      </c>
      <c r="D116" t="s">
        <v>5146</v>
      </c>
    </row>
    <row r="117" spans="1:4" x14ac:dyDescent="0.25">
      <c r="A117" t="s">
        <v>2557</v>
      </c>
      <c r="B117" t="s">
        <v>38</v>
      </c>
      <c r="C117" s="1">
        <v>45979.646527777775</v>
      </c>
      <c r="D117" t="s">
        <v>5146</v>
      </c>
    </row>
    <row r="118" spans="1:4" x14ac:dyDescent="0.25">
      <c r="A118" t="s">
        <v>2558</v>
      </c>
      <c r="B118" t="s">
        <v>38</v>
      </c>
      <c r="C118" s="1">
        <v>45912.548611111109</v>
      </c>
      <c r="D118" t="s">
        <v>5146</v>
      </c>
    </row>
    <row r="119" spans="1:4" x14ac:dyDescent="0.25">
      <c r="A119" t="s">
        <v>2559</v>
      </c>
      <c r="B119" t="s">
        <v>38</v>
      </c>
      <c r="C119" s="1">
        <v>45912.548611111109</v>
      </c>
      <c r="D119" t="s">
        <v>5146</v>
      </c>
    </row>
    <row r="120" spans="1:4" x14ac:dyDescent="0.25">
      <c r="A120" t="s">
        <v>2560</v>
      </c>
      <c r="B120" t="s">
        <v>38</v>
      </c>
      <c r="C120" s="1">
        <v>45834.643750000003</v>
      </c>
      <c r="D120" t="s">
        <v>5146</v>
      </c>
    </row>
    <row r="121" spans="1:4" x14ac:dyDescent="0.25">
      <c r="A121" t="s">
        <v>461</v>
      </c>
      <c r="B121" t="s">
        <v>39</v>
      </c>
      <c r="C121" s="1">
        <v>46050.427777777775</v>
      </c>
      <c r="D121" t="s">
        <v>5146</v>
      </c>
    </row>
    <row r="122" spans="1:4" x14ac:dyDescent="0.25">
      <c r="A122" t="s">
        <v>463</v>
      </c>
      <c r="B122" t="s">
        <v>38</v>
      </c>
      <c r="C122" s="1">
        <v>46043.510416666664</v>
      </c>
      <c r="D122" t="s">
        <v>5146</v>
      </c>
    </row>
    <row r="123" spans="1:4" x14ac:dyDescent="0.25">
      <c r="A123" t="s">
        <v>2561</v>
      </c>
      <c r="B123" t="s">
        <v>38</v>
      </c>
      <c r="C123" s="1">
        <v>45855.463194444441</v>
      </c>
      <c r="D123" t="s">
        <v>5146</v>
      </c>
    </row>
    <row r="124" spans="1:4" x14ac:dyDescent="0.25">
      <c r="A124" t="s">
        <v>2562</v>
      </c>
      <c r="B124" t="s">
        <v>38</v>
      </c>
      <c r="C124" s="1">
        <v>45912.548611111109</v>
      </c>
      <c r="D124" t="s">
        <v>5146</v>
      </c>
    </row>
    <row r="125" spans="1:4" x14ac:dyDescent="0.25">
      <c r="A125" t="s">
        <v>2563</v>
      </c>
      <c r="B125" t="s">
        <v>38</v>
      </c>
      <c r="C125" s="1">
        <v>45912.54791666667</v>
      </c>
      <c r="D125" t="s">
        <v>5146</v>
      </c>
    </row>
    <row r="126" spans="1:4" x14ac:dyDescent="0.25">
      <c r="A126" t="s">
        <v>456</v>
      </c>
      <c r="B126" t="s">
        <v>39</v>
      </c>
      <c r="C126" s="1">
        <v>46049.484722222223</v>
      </c>
      <c r="D126" t="s">
        <v>5146</v>
      </c>
    </row>
    <row r="127" spans="1:4" x14ac:dyDescent="0.25">
      <c r="A127" t="s">
        <v>457</v>
      </c>
      <c r="B127" t="s">
        <v>38</v>
      </c>
      <c r="C127" s="1">
        <v>46039.686805555553</v>
      </c>
      <c r="D127" t="s">
        <v>5146</v>
      </c>
    </row>
    <row r="128" spans="1:4" x14ac:dyDescent="0.25">
      <c r="A128" t="s">
        <v>2564</v>
      </c>
      <c r="B128" t="s">
        <v>38</v>
      </c>
      <c r="C128" s="1">
        <v>45912.54791666667</v>
      </c>
      <c r="D128" t="s">
        <v>5146</v>
      </c>
    </row>
    <row r="129" spans="1:4" x14ac:dyDescent="0.25">
      <c r="A129" t="s">
        <v>2565</v>
      </c>
      <c r="B129" t="s">
        <v>38</v>
      </c>
      <c r="C129" s="1">
        <v>45912.54791666667</v>
      </c>
      <c r="D129" t="s">
        <v>5146</v>
      </c>
    </row>
    <row r="130" spans="1:4" x14ac:dyDescent="0.25">
      <c r="A130" t="s">
        <v>2566</v>
      </c>
      <c r="B130" t="s">
        <v>38</v>
      </c>
      <c r="C130" s="1">
        <v>45912.547222222223</v>
      </c>
      <c r="D130" t="s">
        <v>5146</v>
      </c>
    </row>
    <row r="131" spans="1:4" x14ac:dyDescent="0.25">
      <c r="A131" t="s">
        <v>2567</v>
      </c>
      <c r="B131" t="s">
        <v>38</v>
      </c>
      <c r="C131" s="1">
        <v>45855.462500000001</v>
      </c>
      <c r="D131" t="s">
        <v>5146</v>
      </c>
    </row>
    <row r="132" spans="1:4" x14ac:dyDescent="0.25">
      <c r="A132" t="s">
        <v>2568</v>
      </c>
      <c r="B132" t="s">
        <v>38</v>
      </c>
      <c r="C132" s="1">
        <v>45912.547222222223</v>
      </c>
      <c r="D132" t="s">
        <v>5146</v>
      </c>
    </row>
    <row r="133" spans="1:4" x14ac:dyDescent="0.25">
      <c r="A133" t="s">
        <v>2569</v>
      </c>
      <c r="B133" t="s">
        <v>38</v>
      </c>
      <c r="C133" s="1">
        <v>45912.463194444441</v>
      </c>
      <c r="D133" t="s">
        <v>5146</v>
      </c>
    </row>
    <row r="134" spans="1:4" x14ac:dyDescent="0.25">
      <c r="A134" t="s">
        <v>2570</v>
      </c>
      <c r="B134" t="s">
        <v>38</v>
      </c>
      <c r="C134" s="1">
        <v>45953.379861111112</v>
      </c>
      <c r="D134" t="s">
        <v>5146</v>
      </c>
    </row>
    <row r="135" spans="1:4" x14ac:dyDescent="0.25">
      <c r="A135" t="s">
        <v>2571</v>
      </c>
      <c r="B135" t="s">
        <v>38</v>
      </c>
      <c r="C135" s="1">
        <v>45979.645833333336</v>
      </c>
      <c r="D135" t="s">
        <v>5146</v>
      </c>
    </row>
    <row r="136" spans="1:4" x14ac:dyDescent="0.25">
      <c r="A136" t="s">
        <v>2572</v>
      </c>
      <c r="B136" t="s">
        <v>39</v>
      </c>
      <c r="C136" s="1">
        <v>45883.499305555553</v>
      </c>
      <c r="D136" t="s">
        <v>5146</v>
      </c>
    </row>
    <row r="137" spans="1:4" x14ac:dyDescent="0.25">
      <c r="A137" t="s">
        <v>2573</v>
      </c>
      <c r="B137" t="s">
        <v>38</v>
      </c>
      <c r="C137" s="1">
        <v>45912.441666666666</v>
      </c>
      <c r="D137" t="s">
        <v>5146</v>
      </c>
    </row>
    <row r="138" spans="1:4" x14ac:dyDescent="0.25">
      <c r="A138" t="s">
        <v>2574</v>
      </c>
      <c r="B138" t="s">
        <v>38</v>
      </c>
      <c r="C138" s="1">
        <v>45910.70208333333</v>
      </c>
      <c r="D138" t="s">
        <v>5146</v>
      </c>
    </row>
    <row r="139" spans="1:4" x14ac:dyDescent="0.25">
      <c r="A139" t="s">
        <v>2575</v>
      </c>
      <c r="B139" t="s">
        <v>38</v>
      </c>
      <c r="C139" s="1">
        <v>45929.563888888886</v>
      </c>
      <c r="D139" t="s">
        <v>5146</v>
      </c>
    </row>
    <row r="140" spans="1:4" x14ac:dyDescent="0.25">
      <c r="A140" t="s">
        <v>2576</v>
      </c>
      <c r="B140" t="s">
        <v>38</v>
      </c>
      <c r="C140" s="1">
        <v>45855.462500000001</v>
      </c>
      <c r="D140" t="s">
        <v>5146</v>
      </c>
    </row>
    <row r="141" spans="1:4" x14ac:dyDescent="0.25">
      <c r="A141" t="s">
        <v>2577</v>
      </c>
      <c r="B141" t="s">
        <v>38</v>
      </c>
      <c r="C141" s="1">
        <v>45910.699305555558</v>
      </c>
      <c r="D141" t="s">
        <v>5146</v>
      </c>
    </row>
    <row r="142" spans="1:4" x14ac:dyDescent="0.25">
      <c r="A142" t="s">
        <v>2578</v>
      </c>
      <c r="B142" t="s">
        <v>38</v>
      </c>
      <c r="C142" s="1">
        <v>45929.490277777775</v>
      </c>
      <c r="D142" t="s">
        <v>5146</v>
      </c>
    </row>
    <row r="143" spans="1:4" x14ac:dyDescent="0.25">
      <c r="A143" t="s">
        <v>2579</v>
      </c>
      <c r="B143" t="s">
        <v>38</v>
      </c>
      <c r="C143" s="1">
        <v>45883.019444444442</v>
      </c>
      <c r="D143" t="s">
        <v>5146</v>
      </c>
    </row>
    <row r="144" spans="1:4" x14ac:dyDescent="0.25">
      <c r="A144" t="s">
        <v>2580</v>
      </c>
      <c r="B144" t="s">
        <v>38</v>
      </c>
      <c r="C144" s="1">
        <v>45910.699305555558</v>
      </c>
      <c r="D144" t="s">
        <v>5146</v>
      </c>
    </row>
    <row r="145" spans="1:4" x14ac:dyDescent="0.25">
      <c r="A145" t="s">
        <v>2581</v>
      </c>
      <c r="B145" t="s">
        <v>38</v>
      </c>
      <c r="C145" s="1">
        <v>45979.645833333336</v>
      </c>
      <c r="D145" t="s">
        <v>5146</v>
      </c>
    </row>
    <row r="146" spans="1:4" x14ac:dyDescent="0.25">
      <c r="A146" t="s">
        <v>2582</v>
      </c>
      <c r="B146" t="s">
        <v>38</v>
      </c>
      <c r="C146" s="1">
        <v>45910.698611111111</v>
      </c>
      <c r="D146" t="s">
        <v>5146</v>
      </c>
    </row>
    <row r="147" spans="1:4" x14ac:dyDescent="0.25">
      <c r="A147" t="s">
        <v>437</v>
      </c>
      <c r="B147" t="s">
        <v>38</v>
      </c>
      <c r="C147" s="1">
        <v>46039.70208333333</v>
      </c>
      <c r="D147" t="s">
        <v>5146</v>
      </c>
    </row>
    <row r="148" spans="1:4" x14ac:dyDescent="0.25">
      <c r="A148" t="s">
        <v>439</v>
      </c>
      <c r="B148" t="s">
        <v>38</v>
      </c>
      <c r="C148" s="1">
        <v>46036.527777777781</v>
      </c>
      <c r="D148" t="s">
        <v>5146</v>
      </c>
    </row>
    <row r="149" spans="1:4" x14ac:dyDescent="0.25">
      <c r="A149" t="s">
        <v>2583</v>
      </c>
      <c r="B149" t="s">
        <v>38</v>
      </c>
      <c r="C149" s="1">
        <v>45910.698611111111</v>
      </c>
      <c r="D149" t="s">
        <v>5146</v>
      </c>
    </row>
    <row r="150" spans="1:4" x14ac:dyDescent="0.25">
      <c r="A150" t="s">
        <v>2584</v>
      </c>
      <c r="B150" t="s">
        <v>38</v>
      </c>
      <c r="C150" s="1">
        <v>45910.698611111111</v>
      </c>
      <c r="D150" t="s">
        <v>5146</v>
      </c>
    </row>
    <row r="151" spans="1:4" x14ac:dyDescent="0.25">
      <c r="A151" t="s">
        <v>2585</v>
      </c>
      <c r="B151" t="s">
        <v>38</v>
      </c>
      <c r="C151" s="1">
        <v>45910.697916666664</v>
      </c>
      <c r="D151" t="s">
        <v>5146</v>
      </c>
    </row>
    <row r="152" spans="1:4" x14ac:dyDescent="0.25">
      <c r="A152" t="s">
        <v>2586</v>
      </c>
      <c r="B152" t="s">
        <v>39</v>
      </c>
      <c r="C152" s="1">
        <v>45852.667361111111</v>
      </c>
      <c r="D152" t="s">
        <v>5146</v>
      </c>
    </row>
    <row r="153" spans="1:4" x14ac:dyDescent="0.25">
      <c r="A153" t="s">
        <v>2587</v>
      </c>
      <c r="B153" t="s">
        <v>39</v>
      </c>
      <c r="C153" s="1">
        <v>45853.724999999999</v>
      </c>
      <c r="D153" t="s">
        <v>5146</v>
      </c>
    </row>
    <row r="154" spans="1:4" x14ac:dyDescent="0.25">
      <c r="A154" t="s">
        <v>2588</v>
      </c>
      <c r="B154" t="s">
        <v>38</v>
      </c>
      <c r="C154" s="1">
        <v>45910.697916666664</v>
      </c>
      <c r="D154" t="s">
        <v>5146</v>
      </c>
    </row>
    <row r="155" spans="1:4" x14ac:dyDescent="0.25">
      <c r="A155" t="s">
        <v>2589</v>
      </c>
      <c r="B155" t="s">
        <v>38</v>
      </c>
      <c r="C155" s="1">
        <v>45958.518055555556</v>
      </c>
      <c r="D155" t="s">
        <v>5146</v>
      </c>
    </row>
    <row r="156" spans="1:4" x14ac:dyDescent="0.25">
      <c r="A156" t="s">
        <v>2590</v>
      </c>
      <c r="B156" t="s">
        <v>38</v>
      </c>
      <c r="C156" s="1">
        <v>45873.490972222222</v>
      </c>
      <c r="D156" t="s">
        <v>5146</v>
      </c>
    </row>
    <row r="157" spans="1:4" x14ac:dyDescent="0.25">
      <c r="A157" t="s">
        <v>2591</v>
      </c>
      <c r="B157" t="s">
        <v>38</v>
      </c>
      <c r="C157" s="1">
        <v>45910.697222222225</v>
      </c>
      <c r="D157" t="s">
        <v>5146</v>
      </c>
    </row>
    <row r="158" spans="1:4" x14ac:dyDescent="0.25">
      <c r="A158" t="s">
        <v>445</v>
      </c>
      <c r="B158" t="s">
        <v>38</v>
      </c>
      <c r="C158" s="1">
        <v>46039.544444444444</v>
      </c>
      <c r="D158" t="s">
        <v>5146</v>
      </c>
    </row>
    <row r="159" spans="1:4" x14ac:dyDescent="0.25">
      <c r="A159" t="s">
        <v>2592</v>
      </c>
      <c r="B159" t="s">
        <v>38</v>
      </c>
      <c r="C159" s="1">
        <v>45925.581944444442</v>
      </c>
      <c r="D159" t="s">
        <v>5146</v>
      </c>
    </row>
    <row r="160" spans="1:4" x14ac:dyDescent="0.25">
      <c r="A160" t="s">
        <v>2593</v>
      </c>
      <c r="B160" t="s">
        <v>38</v>
      </c>
      <c r="C160" s="1">
        <v>45903.508333333331</v>
      </c>
      <c r="D160" t="s">
        <v>5146</v>
      </c>
    </row>
    <row r="161" spans="1:4" x14ac:dyDescent="0.25">
      <c r="A161" t="s">
        <v>2594</v>
      </c>
      <c r="B161" t="s">
        <v>38</v>
      </c>
      <c r="C161" s="1">
        <v>45910.693749999999</v>
      </c>
      <c r="D161" t="s">
        <v>5146</v>
      </c>
    </row>
    <row r="162" spans="1:4" x14ac:dyDescent="0.25">
      <c r="A162" t="s">
        <v>2595</v>
      </c>
      <c r="B162" t="s">
        <v>38</v>
      </c>
      <c r="C162" s="1">
        <v>45910.693055555559</v>
      </c>
      <c r="D162" t="s">
        <v>5146</v>
      </c>
    </row>
    <row r="163" spans="1:4" x14ac:dyDescent="0.25">
      <c r="A163" t="s">
        <v>2596</v>
      </c>
      <c r="B163" t="s">
        <v>38</v>
      </c>
      <c r="C163" s="1">
        <v>45846.498611111114</v>
      </c>
      <c r="D163" t="s">
        <v>5146</v>
      </c>
    </row>
    <row r="164" spans="1:4" x14ac:dyDescent="0.25">
      <c r="A164" t="s">
        <v>2597</v>
      </c>
      <c r="B164" t="s">
        <v>38</v>
      </c>
      <c r="C164" s="1">
        <v>45910.693055555559</v>
      </c>
      <c r="D164" t="s">
        <v>5146</v>
      </c>
    </row>
    <row r="165" spans="1:4" x14ac:dyDescent="0.25">
      <c r="A165" t="s">
        <v>2598</v>
      </c>
      <c r="B165" t="s">
        <v>38</v>
      </c>
      <c r="C165" s="1">
        <v>45910.693055555559</v>
      </c>
      <c r="D165" t="s">
        <v>5146</v>
      </c>
    </row>
    <row r="166" spans="1:4" x14ac:dyDescent="0.25">
      <c r="A166" t="s">
        <v>435</v>
      </c>
      <c r="B166" t="s">
        <v>38</v>
      </c>
      <c r="C166" s="1">
        <v>46039.546527777777</v>
      </c>
      <c r="D166" t="s">
        <v>5146</v>
      </c>
    </row>
    <row r="167" spans="1:4" x14ac:dyDescent="0.25">
      <c r="A167" t="s">
        <v>436</v>
      </c>
      <c r="B167" t="s">
        <v>38</v>
      </c>
      <c r="C167" s="1">
        <v>46037.535416666666</v>
      </c>
      <c r="D167" t="s">
        <v>5146</v>
      </c>
    </row>
    <row r="168" spans="1:4" x14ac:dyDescent="0.25">
      <c r="A168" t="s">
        <v>2599</v>
      </c>
      <c r="B168" t="s">
        <v>38</v>
      </c>
      <c r="C168" s="1">
        <v>45925.749305555553</v>
      </c>
      <c r="D168" t="s">
        <v>5146</v>
      </c>
    </row>
    <row r="169" spans="1:4" x14ac:dyDescent="0.25">
      <c r="A169" t="s">
        <v>2600</v>
      </c>
      <c r="B169" t="s">
        <v>38</v>
      </c>
      <c r="C169" s="1">
        <v>45855.461805555555</v>
      </c>
      <c r="D169" t="s">
        <v>5146</v>
      </c>
    </row>
    <row r="170" spans="1:4" x14ac:dyDescent="0.25">
      <c r="A170" t="s">
        <v>2601</v>
      </c>
      <c r="B170" t="s">
        <v>38</v>
      </c>
      <c r="C170" s="1">
        <v>45910.692361111112</v>
      </c>
      <c r="D170" t="s">
        <v>5146</v>
      </c>
    </row>
    <row r="171" spans="1:4" x14ac:dyDescent="0.25">
      <c r="A171" t="s">
        <v>2602</v>
      </c>
      <c r="B171" t="s">
        <v>38</v>
      </c>
      <c r="C171" s="1">
        <v>45954.482638888891</v>
      </c>
      <c r="D171" t="s">
        <v>5146</v>
      </c>
    </row>
    <row r="172" spans="1:4" x14ac:dyDescent="0.25">
      <c r="A172" t="s">
        <v>2603</v>
      </c>
      <c r="B172" t="s">
        <v>38</v>
      </c>
      <c r="C172" s="1">
        <v>45855.461805555555</v>
      </c>
      <c r="D172" t="s">
        <v>5146</v>
      </c>
    </row>
    <row r="173" spans="1:4" x14ac:dyDescent="0.25">
      <c r="A173" t="s">
        <v>2604</v>
      </c>
      <c r="B173" t="s">
        <v>38</v>
      </c>
      <c r="C173" s="1">
        <v>45870.45416666667</v>
      </c>
      <c r="D173" t="s">
        <v>5146</v>
      </c>
    </row>
    <row r="174" spans="1:4" x14ac:dyDescent="0.25">
      <c r="A174" t="s">
        <v>2605</v>
      </c>
      <c r="B174" t="s">
        <v>38</v>
      </c>
      <c r="C174" s="1">
        <v>45910.686805555553</v>
      </c>
      <c r="D174" t="s">
        <v>5146</v>
      </c>
    </row>
    <row r="175" spans="1:4" x14ac:dyDescent="0.25">
      <c r="A175" t="s">
        <v>427</v>
      </c>
      <c r="B175" t="s">
        <v>38</v>
      </c>
      <c r="C175" s="1">
        <v>46049.512499999997</v>
      </c>
      <c r="D175" t="s">
        <v>5146</v>
      </c>
    </row>
    <row r="176" spans="1:4" x14ac:dyDescent="0.25">
      <c r="A176" t="s">
        <v>2606</v>
      </c>
      <c r="B176" t="s">
        <v>38</v>
      </c>
      <c r="C176" s="1">
        <v>45910.686111111114</v>
      </c>
      <c r="D176" t="s">
        <v>5146</v>
      </c>
    </row>
    <row r="177" spans="1:4" x14ac:dyDescent="0.25">
      <c r="A177" t="s">
        <v>2607</v>
      </c>
      <c r="B177" t="s">
        <v>38</v>
      </c>
      <c r="C177" s="1">
        <v>45910.686111111114</v>
      </c>
      <c r="D177" t="s">
        <v>5146</v>
      </c>
    </row>
    <row r="178" spans="1:4" x14ac:dyDescent="0.25">
      <c r="A178" t="s">
        <v>2608</v>
      </c>
      <c r="B178" t="s">
        <v>38</v>
      </c>
      <c r="C178" s="1">
        <v>45855.468055555553</v>
      </c>
      <c r="D178" t="s">
        <v>5146</v>
      </c>
    </row>
    <row r="179" spans="1:4" x14ac:dyDescent="0.25">
      <c r="A179" t="s">
        <v>2609</v>
      </c>
      <c r="B179" t="s">
        <v>38</v>
      </c>
      <c r="C179" s="1">
        <v>45910.686111111114</v>
      </c>
      <c r="D179" t="s">
        <v>5146</v>
      </c>
    </row>
    <row r="180" spans="1:4" x14ac:dyDescent="0.25">
      <c r="A180" t="s">
        <v>2610</v>
      </c>
      <c r="B180" t="s">
        <v>38</v>
      </c>
      <c r="C180" s="1">
        <v>45855.481944444444</v>
      </c>
      <c r="D180" t="s">
        <v>5146</v>
      </c>
    </row>
    <row r="181" spans="1:4" x14ac:dyDescent="0.25">
      <c r="A181" t="s">
        <v>425</v>
      </c>
      <c r="B181" t="s">
        <v>38</v>
      </c>
      <c r="C181" s="1">
        <v>46039.684027777781</v>
      </c>
      <c r="D181" t="s">
        <v>5146</v>
      </c>
    </row>
    <row r="182" spans="1:4" x14ac:dyDescent="0.25">
      <c r="A182" t="s">
        <v>416</v>
      </c>
      <c r="B182" t="s">
        <v>38</v>
      </c>
      <c r="C182" s="1">
        <v>46034.54583333333</v>
      </c>
      <c r="D182" t="s">
        <v>5146</v>
      </c>
    </row>
    <row r="183" spans="1:4" x14ac:dyDescent="0.25">
      <c r="A183" t="s">
        <v>417</v>
      </c>
      <c r="B183" t="s">
        <v>38</v>
      </c>
      <c r="C183" s="1">
        <v>46039.549305555556</v>
      </c>
      <c r="D183" t="s">
        <v>5146</v>
      </c>
    </row>
    <row r="184" spans="1:4" x14ac:dyDescent="0.25">
      <c r="A184" t="s">
        <v>419</v>
      </c>
      <c r="B184" t="s">
        <v>38</v>
      </c>
      <c r="C184" s="1">
        <v>46035.566666666666</v>
      </c>
      <c r="D184" t="s">
        <v>5146</v>
      </c>
    </row>
    <row r="185" spans="1:4" x14ac:dyDescent="0.25">
      <c r="A185" t="s">
        <v>2611</v>
      </c>
      <c r="B185" t="s">
        <v>38</v>
      </c>
      <c r="C185" s="1">
        <v>45910.686111111114</v>
      </c>
      <c r="D185" t="s">
        <v>5146</v>
      </c>
    </row>
    <row r="186" spans="1:4" x14ac:dyDescent="0.25">
      <c r="A186" t="s">
        <v>2612</v>
      </c>
      <c r="B186" t="s">
        <v>38</v>
      </c>
      <c r="C186" s="1">
        <v>45855.461111111108</v>
      </c>
      <c r="D186" t="s">
        <v>5146</v>
      </c>
    </row>
    <row r="187" spans="1:4" x14ac:dyDescent="0.25">
      <c r="A187" t="s">
        <v>2613</v>
      </c>
      <c r="B187" t="s">
        <v>38</v>
      </c>
      <c r="C187" s="1">
        <v>45910.685416666667</v>
      </c>
      <c r="D187" t="s">
        <v>5146</v>
      </c>
    </row>
    <row r="188" spans="1:4" x14ac:dyDescent="0.25">
      <c r="A188" t="s">
        <v>2614</v>
      </c>
      <c r="B188" t="s">
        <v>38</v>
      </c>
      <c r="C188" s="1">
        <v>45910.685416666667</v>
      </c>
      <c r="D188" t="s">
        <v>5146</v>
      </c>
    </row>
    <row r="189" spans="1:4" x14ac:dyDescent="0.25">
      <c r="A189" t="s">
        <v>2615</v>
      </c>
      <c r="B189" t="s">
        <v>38</v>
      </c>
      <c r="C189" s="1">
        <v>45910.685416666667</v>
      </c>
      <c r="D189" t="s">
        <v>5146</v>
      </c>
    </row>
    <row r="190" spans="1:4" x14ac:dyDescent="0.25">
      <c r="A190" t="s">
        <v>398</v>
      </c>
      <c r="B190" t="s">
        <v>39</v>
      </c>
      <c r="C190" s="1">
        <v>46030.701388888891</v>
      </c>
      <c r="D190" t="s">
        <v>5146</v>
      </c>
    </row>
    <row r="191" spans="1:4" x14ac:dyDescent="0.25">
      <c r="A191" t="s">
        <v>399</v>
      </c>
      <c r="B191" t="s">
        <v>38</v>
      </c>
      <c r="C191" s="1">
        <v>46034.533333333333</v>
      </c>
      <c r="D191" t="s">
        <v>5146</v>
      </c>
    </row>
    <row r="192" spans="1:4" x14ac:dyDescent="0.25">
      <c r="A192" t="s">
        <v>2616</v>
      </c>
      <c r="B192" t="s">
        <v>38</v>
      </c>
      <c r="C192" s="1">
        <v>45910.685416666667</v>
      </c>
      <c r="D192" t="s">
        <v>5146</v>
      </c>
    </row>
    <row r="193" spans="1:4" x14ac:dyDescent="0.25">
      <c r="A193" t="s">
        <v>2617</v>
      </c>
      <c r="B193" t="s">
        <v>38</v>
      </c>
      <c r="C193" s="1">
        <v>45910.68472222222</v>
      </c>
      <c r="D193" t="s">
        <v>5146</v>
      </c>
    </row>
    <row r="194" spans="1:4" x14ac:dyDescent="0.25">
      <c r="A194" t="s">
        <v>2618</v>
      </c>
      <c r="B194" t="s">
        <v>38</v>
      </c>
      <c r="C194" s="1">
        <v>45910.68472222222</v>
      </c>
      <c r="D194" t="s">
        <v>5146</v>
      </c>
    </row>
    <row r="195" spans="1:4" x14ac:dyDescent="0.25">
      <c r="A195" t="s">
        <v>403</v>
      </c>
      <c r="B195" t="s">
        <v>38</v>
      </c>
      <c r="C195" s="1">
        <v>46039.554166666669</v>
      </c>
      <c r="D195" t="s">
        <v>5146</v>
      </c>
    </row>
    <row r="196" spans="1:4" x14ac:dyDescent="0.25">
      <c r="A196" t="s">
        <v>2619</v>
      </c>
      <c r="B196" t="s">
        <v>38</v>
      </c>
      <c r="C196" s="1">
        <v>45910.684027777781</v>
      </c>
      <c r="D196" t="s">
        <v>5146</v>
      </c>
    </row>
    <row r="197" spans="1:4" x14ac:dyDescent="0.25">
      <c r="A197" t="s">
        <v>2620</v>
      </c>
      <c r="B197" t="s">
        <v>38</v>
      </c>
      <c r="C197" s="1">
        <v>45910.684027777781</v>
      </c>
      <c r="D197" t="s">
        <v>5146</v>
      </c>
    </row>
    <row r="198" spans="1:4" x14ac:dyDescent="0.25">
      <c r="A198" t="s">
        <v>2621</v>
      </c>
      <c r="B198" t="s">
        <v>38</v>
      </c>
      <c r="C198" s="1">
        <v>45840.536805555559</v>
      </c>
      <c r="D198" t="s">
        <v>5146</v>
      </c>
    </row>
    <row r="199" spans="1:4" x14ac:dyDescent="0.25">
      <c r="A199" t="s">
        <v>2622</v>
      </c>
      <c r="B199" t="s">
        <v>38</v>
      </c>
      <c r="C199" s="1">
        <v>45958.517361111109</v>
      </c>
      <c r="D199" t="s">
        <v>5146</v>
      </c>
    </row>
    <row r="200" spans="1:4" x14ac:dyDescent="0.25">
      <c r="A200" t="s">
        <v>2623</v>
      </c>
      <c r="B200" t="s">
        <v>38</v>
      </c>
      <c r="C200" s="1">
        <v>45910.684027777781</v>
      </c>
      <c r="D200" t="s">
        <v>5146</v>
      </c>
    </row>
    <row r="201" spans="1:4" x14ac:dyDescent="0.25">
      <c r="A201" t="s">
        <v>406</v>
      </c>
      <c r="B201" t="s">
        <v>38</v>
      </c>
      <c r="C201" s="1">
        <v>46039.700694444444</v>
      </c>
      <c r="D201" t="s">
        <v>5146</v>
      </c>
    </row>
    <row r="202" spans="1:4" x14ac:dyDescent="0.25">
      <c r="A202" t="s">
        <v>2624</v>
      </c>
      <c r="B202" t="s">
        <v>38</v>
      </c>
      <c r="C202" s="1">
        <v>45910.684027777781</v>
      </c>
      <c r="D202" t="s">
        <v>5146</v>
      </c>
    </row>
    <row r="203" spans="1:4" x14ac:dyDescent="0.25">
      <c r="A203" t="s">
        <v>2625</v>
      </c>
      <c r="B203" t="s">
        <v>38</v>
      </c>
      <c r="C203" s="1">
        <v>45910.683333333334</v>
      </c>
      <c r="D203" t="s">
        <v>5146</v>
      </c>
    </row>
    <row r="204" spans="1:4" x14ac:dyDescent="0.25">
      <c r="A204" t="s">
        <v>407</v>
      </c>
      <c r="B204" t="s">
        <v>38</v>
      </c>
      <c r="C204" s="1">
        <v>46031.561805555553</v>
      </c>
      <c r="D204" t="s">
        <v>5146</v>
      </c>
    </row>
    <row r="205" spans="1:4" x14ac:dyDescent="0.25">
      <c r="A205" t="s">
        <v>408</v>
      </c>
      <c r="B205" t="s">
        <v>39</v>
      </c>
      <c r="C205" s="1">
        <v>46042.761111111111</v>
      </c>
      <c r="D205" t="s">
        <v>5146</v>
      </c>
    </row>
    <row r="206" spans="1:4" x14ac:dyDescent="0.25">
      <c r="A206" t="s">
        <v>2626</v>
      </c>
      <c r="B206" t="s">
        <v>38</v>
      </c>
      <c r="C206" s="1">
        <v>45862.559027777781</v>
      </c>
      <c r="D206" t="s">
        <v>5146</v>
      </c>
    </row>
    <row r="207" spans="1:4" x14ac:dyDescent="0.25">
      <c r="A207" t="s">
        <v>2627</v>
      </c>
      <c r="B207" t="s">
        <v>38</v>
      </c>
      <c r="C207" s="1">
        <v>45860.542361111111</v>
      </c>
      <c r="D207" t="s">
        <v>5146</v>
      </c>
    </row>
    <row r="208" spans="1:4" x14ac:dyDescent="0.25">
      <c r="A208" t="s">
        <v>2628</v>
      </c>
      <c r="B208" t="s">
        <v>38</v>
      </c>
      <c r="C208" s="1">
        <v>45862.744444444441</v>
      </c>
      <c r="D208" t="s">
        <v>5146</v>
      </c>
    </row>
    <row r="209" spans="1:4" x14ac:dyDescent="0.25">
      <c r="A209" t="s">
        <v>411</v>
      </c>
      <c r="B209" t="s">
        <v>38</v>
      </c>
      <c r="C209" s="1">
        <v>46031.534722222219</v>
      </c>
      <c r="D209" t="s">
        <v>5146</v>
      </c>
    </row>
    <row r="210" spans="1:4" x14ac:dyDescent="0.25">
      <c r="A210" t="s">
        <v>395</v>
      </c>
      <c r="B210" t="s">
        <v>38</v>
      </c>
      <c r="C210" s="1">
        <v>46039.556944444441</v>
      </c>
      <c r="D210" t="s">
        <v>5146</v>
      </c>
    </row>
    <row r="211" spans="1:4" x14ac:dyDescent="0.25">
      <c r="A211" t="s">
        <v>2629</v>
      </c>
      <c r="B211" t="s">
        <v>38</v>
      </c>
      <c r="C211" s="1">
        <v>45910.683333333334</v>
      </c>
      <c r="D211" t="s">
        <v>5146</v>
      </c>
    </row>
    <row r="212" spans="1:4" x14ac:dyDescent="0.25">
      <c r="A212" t="s">
        <v>2630</v>
      </c>
      <c r="B212" t="s">
        <v>38</v>
      </c>
      <c r="C212" s="1">
        <v>45925.749305555553</v>
      </c>
      <c r="D212" t="s">
        <v>5146</v>
      </c>
    </row>
    <row r="213" spans="1:4" x14ac:dyDescent="0.25">
      <c r="A213" t="s">
        <v>2631</v>
      </c>
      <c r="B213" t="s">
        <v>38</v>
      </c>
      <c r="C213" s="1">
        <v>45910.682638888888</v>
      </c>
      <c r="D213" t="s">
        <v>5146</v>
      </c>
    </row>
    <row r="214" spans="1:4" x14ac:dyDescent="0.25">
      <c r="A214" t="s">
        <v>2632</v>
      </c>
      <c r="B214" t="s">
        <v>38</v>
      </c>
      <c r="C214" s="1">
        <v>45855.460416666669</v>
      </c>
      <c r="D214" t="s">
        <v>5146</v>
      </c>
    </row>
    <row r="215" spans="1:4" x14ac:dyDescent="0.25">
      <c r="A215" t="s">
        <v>2633</v>
      </c>
      <c r="B215" t="s">
        <v>38</v>
      </c>
      <c r="C215" s="1">
        <v>45855.460416666669</v>
      </c>
      <c r="D215" t="s">
        <v>5146</v>
      </c>
    </row>
    <row r="216" spans="1:4" x14ac:dyDescent="0.25">
      <c r="A216" t="s">
        <v>2634</v>
      </c>
      <c r="B216" t="s">
        <v>38</v>
      </c>
      <c r="C216" s="1">
        <v>45870.453472222223</v>
      </c>
      <c r="D216" t="s">
        <v>5146</v>
      </c>
    </row>
    <row r="217" spans="1:4" x14ac:dyDescent="0.25">
      <c r="A217" t="s">
        <v>2635</v>
      </c>
      <c r="B217" t="s">
        <v>38</v>
      </c>
      <c r="C217" s="1">
        <v>45860.513194444444</v>
      </c>
      <c r="D217" t="s">
        <v>5146</v>
      </c>
    </row>
    <row r="218" spans="1:4" x14ac:dyDescent="0.25">
      <c r="A218" t="s">
        <v>2636</v>
      </c>
      <c r="B218" t="s">
        <v>39</v>
      </c>
      <c r="C218" s="1">
        <v>45860.519444444442</v>
      </c>
      <c r="D218" t="s">
        <v>5146</v>
      </c>
    </row>
    <row r="219" spans="1:4" x14ac:dyDescent="0.25">
      <c r="A219" t="s">
        <v>2637</v>
      </c>
      <c r="B219" t="s">
        <v>38</v>
      </c>
      <c r="C219" s="1">
        <v>45910.682638888888</v>
      </c>
      <c r="D219" t="s">
        <v>5146</v>
      </c>
    </row>
    <row r="220" spans="1:4" x14ac:dyDescent="0.25">
      <c r="A220" t="s">
        <v>2638</v>
      </c>
      <c r="B220" t="s">
        <v>38</v>
      </c>
      <c r="C220" s="1">
        <v>45910.682638888888</v>
      </c>
      <c r="D220" t="s">
        <v>5146</v>
      </c>
    </row>
    <row r="221" spans="1:4" x14ac:dyDescent="0.25">
      <c r="A221" t="s">
        <v>2639</v>
      </c>
      <c r="B221" t="s">
        <v>38</v>
      </c>
      <c r="C221" s="1">
        <v>45855.45416666667</v>
      </c>
      <c r="D221" t="s">
        <v>5146</v>
      </c>
    </row>
    <row r="222" spans="1:4" x14ac:dyDescent="0.25">
      <c r="A222" t="s">
        <v>2640</v>
      </c>
      <c r="B222" t="s">
        <v>38</v>
      </c>
      <c r="C222" s="1">
        <v>45910.681944444441</v>
      </c>
      <c r="D222" t="s">
        <v>5146</v>
      </c>
    </row>
    <row r="223" spans="1:4" x14ac:dyDescent="0.25">
      <c r="A223" t="s">
        <v>2641</v>
      </c>
      <c r="B223" t="s">
        <v>38</v>
      </c>
      <c r="C223" s="1">
        <v>45875.838194444441</v>
      </c>
      <c r="D223" t="s">
        <v>5146</v>
      </c>
    </row>
    <row r="224" spans="1:4" x14ac:dyDescent="0.25">
      <c r="A224" t="s">
        <v>2642</v>
      </c>
      <c r="B224" t="s">
        <v>38</v>
      </c>
      <c r="C224" s="1">
        <v>45870.452777777777</v>
      </c>
      <c r="D224" t="s">
        <v>5146</v>
      </c>
    </row>
    <row r="225" spans="1:4" x14ac:dyDescent="0.25">
      <c r="A225" t="s">
        <v>2643</v>
      </c>
      <c r="B225" t="s">
        <v>38</v>
      </c>
      <c r="C225" s="1">
        <v>45868.65625</v>
      </c>
      <c r="D225" t="s">
        <v>5146</v>
      </c>
    </row>
    <row r="226" spans="1:4" x14ac:dyDescent="0.25">
      <c r="A226" t="s">
        <v>2644</v>
      </c>
      <c r="B226" t="s">
        <v>39</v>
      </c>
      <c r="C226" s="1">
        <v>45894.73541666667</v>
      </c>
      <c r="D226" t="s">
        <v>5146</v>
      </c>
    </row>
    <row r="227" spans="1:4" x14ac:dyDescent="0.25">
      <c r="A227" t="s">
        <v>2645</v>
      </c>
      <c r="B227" t="s">
        <v>39</v>
      </c>
      <c r="C227" s="1">
        <v>45882.736805555556</v>
      </c>
      <c r="D227" t="s">
        <v>5146</v>
      </c>
    </row>
    <row r="228" spans="1:4" x14ac:dyDescent="0.25">
      <c r="A228" t="s">
        <v>2646</v>
      </c>
      <c r="B228" t="s">
        <v>38</v>
      </c>
      <c r="C228" s="1">
        <v>45873.538888888892</v>
      </c>
      <c r="D228" t="s">
        <v>5146</v>
      </c>
    </row>
    <row r="229" spans="1:4" x14ac:dyDescent="0.25">
      <c r="A229" t="s">
        <v>2647</v>
      </c>
      <c r="B229" t="s">
        <v>38</v>
      </c>
      <c r="C229" s="1">
        <v>45862.745138888888</v>
      </c>
      <c r="D229" t="s">
        <v>5146</v>
      </c>
    </row>
    <row r="230" spans="1:4" x14ac:dyDescent="0.25">
      <c r="A230" t="s">
        <v>2648</v>
      </c>
      <c r="B230" t="s">
        <v>38</v>
      </c>
      <c r="C230" s="1">
        <v>45855.460416666669</v>
      </c>
      <c r="D230" t="s">
        <v>5146</v>
      </c>
    </row>
    <row r="231" spans="1:4" x14ac:dyDescent="0.25">
      <c r="A231" t="s">
        <v>2649</v>
      </c>
      <c r="B231" t="s">
        <v>38</v>
      </c>
      <c r="C231" s="1">
        <v>45862.495833333334</v>
      </c>
      <c r="D231" t="s">
        <v>5146</v>
      </c>
    </row>
    <row r="232" spans="1:4" x14ac:dyDescent="0.25">
      <c r="A232" t="s">
        <v>2650</v>
      </c>
      <c r="B232" t="s">
        <v>38</v>
      </c>
      <c r="C232" s="1">
        <v>45877.489583333336</v>
      </c>
      <c r="D232" t="s">
        <v>5146</v>
      </c>
    </row>
    <row r="233" spans="1:4" x14ac:dyDescent="0.25">
      <c r="A233" t="s">
        <v>2651</v>
      </c>
      <c r="B233" t="s">
        <v>38</v>
      </c>
      <c r="C233" s="1">
        <v>45853.678472222222</v>
      </c>
      <c r="D233" t="s">
        <v>5146</v>
      </c>
    </row>
    <row r="234" spans="1:4" x14ac:dyDescent="0.25">
      <c r="A234" t="s">
        <v>2652</v>
      </c>
      <c r="B234" t="s">
        <v>38</v>
      </c>
      <c r="C234" s="1">
        <v>45869.442361111112</v>
      </c>
      <c r="D234" t="s">
        <v>5146</v>
      </c>
    </row>
    <row r="235" spans="1:4" x14ac:dyDescent="0.25">
      <c r="A235" t="s">
        <v>2653</v>
      </c>
      <c r="B235" t="s">
        <v>38</v>
      </c>
      <c r="C235" s="1">
        <v>45870.459722222222</v>
      </c>
      <c r="D235" t="s">
        <v>5146</v>
      </c>
    </row>
    <row r="236" spans="1:4" x14ac:dyDescent="0.25">
      <c r="A236" t="s">
        <v>2654</v>
      </c>
      <c r="B236" t="s">
        <v>38</v>
      </c>
      <c r="C236" s="1">
        <v>45888.676388888889</v>
      </c>
      <c r="D236" t="s">
        <v>5146</v>
      </c>
    </row>
    <row r="237" spans="1:4" x14ac:dyDescent="0.25">
      <c r="A237" t="s">
        <v>374</v>
      </c>
      <c r="B237" t="s">
        <v>38</v>
      </c>
      <c r="C237" s="1">
        <v>46032.595833333333</v>
      </c>
      <c r="D237" t="s">
        <v>5146</v>
      </c>
    </row>
    <row r="238" spans="1:4" x14ac:dyDescent="0.25">
      <c r="A238" t="s">
        <v>2655</v>
      </c>
      <c r="B238" t="s">
        <v>39</v>
      </c>
      <c r="C238" s="1">
        <v>45866.46875</v>
      </c>
      <c r="D238" t="s">
        <v>5146</v>
      </c>
    </row>
    <row r="239" spans="1:4" x14ac:dyDescent="0.25">
      <c r="A239" t="s">
        <v>2656</v>
      </c>
      <c r="B239" t="s">
        <v>38</v>
      </c>
      <c r="C239" s="1">
        <v>45866.526388888888</v>
      </c>
      <c r="D239" t="s">
        <v>5146</v>
      </c>
    </row>
    <row r="240" spans="1:4" x14ac:dyDescent="0.25">
      <c r="A240" t="s">
        <v>2657</v>
      </c>
      <c r="B240" t="s">
        <v>38</v>
      </c>
      <c r="C240" s="1">
        <v>45866.52847222222</v>
      </c>
      <c r="D240" t="s">
        <v>5146</v>
      </c>
    </row>
    <row r="241" spans="1:4" x14ac:dyDescent="0.25">
      <c r="A241" t="s">
        <v>371</v>
      </c>
      <c r="B241" t="s">
        <v>38</v>
      </c>
      <c r="C241" s="1">
        <v>46029.536805555559</v>
      </c>
      <c r="D241" t="s">
        <v>5146</v>
      </c>
    </row>
    <row r="242" spans="1:4" x14ac:dyDescent="0.25">
      <c r="A242" t="s">
        <v>2658</v>
      </c>
      <c r="B242" t="s">
        <v>38</v>
      </c>
      <c r="C242" s="1">
        <v>45862.5</v>
      </c>
      <c r="D242" t="s">
        <v>5146</v>
      </c>
    </row>
    <row r="243" spans="1:4" x14ac:dyDescent="0.25">
      <c r="A243" t="s">
        <v>2659</v>
      </c>
      <c r="B243" t="s">
        <v>38</v>
      </c>
      <c r="C243" s="1">
        <v>45870.450694444444</v>
      </c>
      <c r="D243" t="s">
        <v>5146</v>
      </c>
    </row>
    <row r="244" spans="1:4" x14ac:dyDescent="0.25">
      <c r="A244" t="s">
        <v>2660</v>
      </c>
      <c r="B244" t="s">
        <v>38</v>
      </c>
      <c r="C244" s="1">
        <v>45870.450694444444</v>
      </c>
      <c r="D244" t="s">
        <v>5146</v>
      </c>
    </row>
    <row r="245" spans="1:4" x14ac:dyDescent="0.25">
      <c r="A245" t="s">
        <v>2661</v>
      </c>
      <c r="B245" t="s">
        <v>38</v>
      </c>
      <c r="C245" s="1">
        <v>45868.709027777775</v>
      </c>
      <c r="D245" t="s">
        <v>5146</v>
      </c>
    </row>
    <row r="246" spans="1:4" x14ac:dyDescent="0.25">
      <c r="A246" t="s">
        <v>363</v>
      </c>
      <c r="B246" t="s">
        <v>38</v>
      </c>
      <c r="C246" s="1">
        <v>46029.500694444447</v>
      </c>
      <c r="D246" t="s">
        <v>5146</v>
      </c>
    </row>
    <row r="247" spans="1:4" x14ac:dyDescent="0.25">
      <c r="A247" t="s">
        <v>364</v>
      </c>
      <c r="B247" t="s">
        <v>38</v>
      </c>
      <c r="C247" s="1">
        <v>46029.496527777781</v>
      </c>
      <c r="D247" t="s">
        <v>5146</v>
      </c>
    </row>
    <row r="248" spans="1:4" x14ac:dyDescent="0.25">
      <c r="A248" t="s">
        <v>2662</v>
      </c>
      <c r="B248" t="s">
        <v>38</v>
      </c>
      <c r="C248" s="1">
        <v>45888.676388888889</v>
      </c>
      <c r="D248" t="s">
        <v>5146</v>
      </c>
    </row>
    <row r="249" spans="1:4" x14ac:dyDescent="0.25">
      <c r="A249" t="s">
        <v>2663</v>
      </c>
      <c r="B249" t="s">
        <v>39</v>
      </c>
      <c r="C249" s="1">
        <v>45881.454861111109</v>
      </c>
      <c r="D249" t="s">
        <v>5146</v>
      </c>
    </row>
    <row r="250" spans="1:4" x14ac:dyDescent="0.25">
      <c r="A250" t="s">
        <v>2664</v>
      </c>
      <c r="B250" t="s">
        <v>38</v>
      </c>
      <c r="C250" s="1">
        <v>45910.676388888889</v>
      </c>
      <c r="D250" t="s">
        <v>5146</v>
      </c>
    </row>
    <row r="251" spans="1:4" x14ac:dyDescent="0.25">
      <c r="A251" t="s">
        <v>2665</v>
      </c>
      <c r="B251" t="s">
        <v>38</v>
      </c>
      <c r="C251" s="1">
        <v>45868.688888888886</v>
      </c>
      <c r="D251" t="s">
        <v>5146</v>
      </c>
    </row>
    <row r="252" spans="1:4" x14ac:dyDescent="0.25">
      <c r="A252" t="s">
        <v>352</v>
      </c>
      <c r="B252" t="s">
        <v>38</v>
      </c>
      <c r="C252" s="1">
        <v>46039.673611111109</v>
      </c>
      <c r="D252" t="s">
        <v>5146</v>
      </c>
    </row>
    <row r="253" spans="1:4" x14ac:dyDescent="0.25">
      <c r="A253" t="s">
        <v>2666</v>
      </c>
      <c r="B253" t="s">
        <v>38</v>
      </c>
      <c r="C253" s="1">
        <v>45878.652777777781</v>
      </c>
      <c r="D253" t="s">
        <v>5146</v>
      </c>
    </row>
    <row r="254" spans="1:4" x14ac:dyDescent="0.25">
      <c r="A254" t="s">
        <v>2667</v>
      </c>
      <c r="B254" t="s">
        <v>38</v>
      </c>
      <c r="C254" s="1">
        <v>45868.664583333331</v>
      </c>
      <c r="D254" t="s">
        <v>5146</v>
      </c>
    </row>
    <row r="255" spans="1:4" x14ac:dyDescent="0.25">
      <c r="A255" t="s">
        <v>2668</v>
      </c>
      <c r="B255" t="s">
        <v>38</v>
      </c>
      <c r="C255" s="1">
        <v>45910.675694444442</v>
      </c>
      <c r="D255" t="s">
        <v>5146</v>
      </c>
    </row>
    <row r="256" spans="1:4" x14ac:dyDescent="0.25">
      <c r="A256" t="s">
        <v>2669</v>
      </c>
      <c r="B256" t="s">
        <v>38</v>
      </c>
      <c r="C256" s="1">
        <v>45898.526388888888</v>
      </c>
      <c r="D256" t="s">
        <v>5146</v>
      </c>
    </row>
    <row r="257" spans="1:4" x14ac:dyDescent="0.25">
      <c r="A257" t="s">
        <v>2670</v>
      </c>
      <c r="B257" t="s">
        <v>38</v>
      </c>
      <c r="C257" s="1">
        <v>45888.447222222225</v>
      </c>
      <c r="D257" t="s">
        <v>5146</v>
      </c>
    </row>
    <row r="258" spans="1:4" x14ac:dyDescent="0.25">
      <c r="A258" t="s">
        <v>2671</v>
      </c>
      <c r="B258" t="s">
        <v>38</v>
      </c>
      <c r="C258" s="1">
        <v>45870.477777777778</v>
      </c>
      <c r="D258" t="s">
        <v>5146</v>
      </c>
    </row>
    <row r="259" spans="1:4" x14ac:dyDescent="0.25">
      <c r="A259" t="s">
        <v>2672</v>
      </c>
      <c r="B259" t="s">
        <v>38</v>
      </c>
      <c r="C259" s="1">
        <v>46003.853472222225</v>
      </c>
      <c r="D259" t="s">
        <v>5146</v>
      </c>
    </row>
    <row r="260" spans="1:4" x14ac:dyDescent="0.25">
      <c r="A260" t="s">
        <v>341</v>
      </c>
      <c r="B260" t="s">
        <v>38</v>
      </c>
      <c r="C260" s="1">
        <v>46029.490277777775</v>
      </c>
      <c r="D260" t="s">
        <v>5146</v>
      </c>
    </row>
    <row r="261" spans="1:4" x14ac:dyDescent="0.25">
      <c r="A261" t="s">
        <v>343</v>
      </c>
      <c r="B261" t="s">
        <v>38</v>
      </c>
      <c r="C261" s="1">
        <v>46050.547222222223</v>
      </c>
      <c r="D261" t="s">
        <v>5146</v>
      </c>
    </row>
    <row r="262" spans="1:4" x14ac:dyDescent="0.25">
      <c r="A262" t="s">
        <v>2673</v>
      </c>
      <c r="B262" t="s">
        <v>38</v>
      </c>
      <c r="C262" s="1">
        <v>45868.679166666669</v>
      </c>
      <c r="D262" t="s">
        <v>5146</v>
      </c>
    </row>
    <row r="263" spans="1:4" x14ac:dyDescent="0.25">
      <c r="A263" t="s">
        <v>344</v>
      </c>
      <c r="B263" t="s">
        <v>39</v>
      </c>
      <c r="C263" s="1">
        <v>46034.690972222219</v>
      </c>
      <c r="D263" t="s">
        <v>5146</v>
      </c>
    </row>
    <row r="264" spans="1:4" x14ac:dyDescent="0.25">
      <c r="A264" t="s">
        <v>345</v>
      </c>
      <c r="B264" t="s">
        <v>38</v>
      </c>
      <c r="C264" s="1">
        <v>46029.464583333334</v>
      </c>
      <c r="D264" t="s">
        <v>5146</v>
      </c>
    </row>
    <row r="265" spans="1:4" x14ac:dyDescent="0.25">
      <c r="A265" t="s">
        <v>2674</v>
      </c>
      <c r="B265" t="s">
        <v>38</v>
      </c>
      <c r="C265" s="1">
        <v>45877.500694444447</v>
      </c>
      <c r="D265" t="s">
        <v>5146</v>
      </c>
    </row>
    <row r="266" spans="1:4" x14ac:dyDescent="0.25">
      <c r="A266" t="s">
        <v>2675</v>
      </c>
      <c r="B266" t="s">
        <v>38</v>
      </c>
      <c r="C266" s="1">
        <v>45866.539583333331</v>
      </c>
      <c r="D266" t="s">
        <v>5146</v>
      </c>
    </row>
    <row r="267" spans="1:4" x14ac:dyDescent="0.25">
      <c r="A267" t="s">
        <v>2676</v>
      </c>
      <c r="B267" t="s">
        <v>38</v>
      </c>
      <c r="C267" s="1">
        <v>45866.532638888886</v>
      </c>
      <c r="D267" t="s">
        <v>5146</v>
      </c>
    </row>
    <row r="268" spans="1:4" x14ac:dyDescent="0.25">
      <c r="A268" t="s">
        <v>2677</v>
      </c>
      <c r="B268" t="s">
        <v>38</v>
      </c>
      <c r="C268" s="1">
        <v>45874.671527777777</v>
      </c>
      <c r="D268" t="s">
        <v>5146</v>
      </c>
    </row>
    <row r="269" spans="1:4" x14ac:dyDescent="0.25">
      <c r="A269" t="s">
        <v>2678</v>
      </c>
      <c r="B269" t="s">
        <v>38</v>
      </c>
      <c r="C269" s="1">
        <v>45881.504166666666</v>
      </c>
      <c r="D269" t="s">
        <v>5146</v>
      </c>
    </row>
    <row r="270" spans="1:4" x14ac:dyDescent="0.25">
      <c r="A270" t="s">
        <v>2679</v>
      </c>
      <c r="B270" t="s">
        <v>38</v>
      </c>
      <c r="C270" s="1">
        <v>45869.463194444441</v>
      </c>
      <c r="D270" t="s">
        <v>5146</v>
      </c>
    </row>
    <row r="271" spans="1:4" x14ac:dyDescent="0.25">
      <c r="A271" t="s">
        <v>2680</v>
      </c>
      <c r="B271" t="s">
        <v>38</v>
      </c>
      <c r="C271" s="1">
        <v>45910.675000000003</v>
      </c>
      <c r="D271" t="s">
        <v>5146</v>
      </c>
    </row>
    <row r="272" spans="1:4" x14ac:dyDescent="0.25">
      <c r="A272" t="s">
        <v>2681</v>
      </c>
      <c r="B272" t="s">
        <v>38</v>
      </c>
      <c r="C272" s="1">
        <v>45866.525000000001</v>
      </c>
      <c r="D272" t="s">
        <v>5146</v>
      </c>
    </row>
    <row r="273" spans="1:4" x14ac:dyDescent="0.25">
      <c r="A273" t="s">
        <v>2682</v>
      </c>
      <c r="B273" t="s">
        <v>38</v>
      </c>
      <c r="C273" s="1">
        <v>45910.674305555556</v>
      </c>
      <c r="D273" t="s">
        <v>5146</v>
      </c>
    </row>
    <row r="274" spans="1:4" x14ac:dyDescent="0.25">
      <c r="A274" t="s">
        <v>2683</v>
      </c>
      <c r="B274" t="s">
        <v>39</v>
      </c>
      <c r="C274" s="1">
        <v>45869.424305555556</v>
      </c>
      <c r="D274" t="s">
        <v>5146</v>
      </c>
    </row>
    <row r="275" spans="1:4" x14ac:dyDescent="0.25">
      <c r="A275" t="s">
        <v>2684</v>
      </c>
      <c r="B275" t="s">
        <v>39</v>
      </c>
      <c r="C275" s="1">
        <v>45868.536111111112</v>
      </c>
      <c r="D275" t="s">
        <v>5146</v>
      </c>
    </row>
    <row r="276" spans="1:4" x14ac:dyDescent="0.25">
      <c r="A276" t="s">
        <v>2685</v>
      </c>
      <c r="B276" t="s">
        <v>38</v>
      </c>
      <c r="C276" s="1">
        <v>45883.631249999999</v>
      </c>
      <c r="D276" t="s">
        <v>5146</v>
      </c>
    </row>
    <row r="277" spans="1:4" x14ac:dyDescent="0.25">
      <c r="A277" t="s">
        <v>2686</v>
      </c>
      <c r="B277" t="s">
        <v>38</v>
      </c>
      <c r="C277" s="1">
        <v>45889.78402777778</v>
      </c>
      <c r="D277" t="s">
        <v>5146</v>
      </c>
    </row>
    <row r="278" spans="1:4" x14ac:dyDescent="0.25">
      <c r="A278" t="s">
        <v>2687</v>
      </c>
      <c r="B278" t="s">
        <v>38</v>
      </c>
      <c r="C278" s="1">
        <v>45881.511111111111</v>
      </c>
      <c r="D278" t="s">
        <v>5146</v>
      </c>
    </row>
    <row r="279" spans="1:4" x14ac:dyDescent="0.25">
      <c r="A279" t="s">
        <v>2688</v>
      </c>
      <c r="B279" t="s">
        <v>38</v>
      </c>
      <c r="C279" s="1">
        <v>45920.636111111111</v>
      </c>
      <c r="D279" t="s">
        <v>5146</v>
      </c>
    </row>
    <row r="280" spans="1:4" x14ac:dyDescent="0.25">
      <c r="A280" t="s">
        <v>2689</v>
      </c>
      <c r="B280" t="s">
        <v>38</v>
      </c>
      <c r="C280" s="1">
        <v>45891.691666666666</v>
      </c>
      <c r="D280" t="s">
        <v>5146</v>
      </c>
    </row>
    <row r="281" spans="1:4" x14ac:dyDescent="0.25">
      <c r="A281" t="s">
        <v>338</v>
      </c>
      <c r="B281" t="s">
        <v>38</v>
      </c>
      <c r="C281" s="1">
        <v>46024.527083333334</v>
      </c>
      <c r="D281" t="s">
        <v>5146</v>
      </c>
    </row>
    <row r="282" spans="1:4" x14ac:dyDescent="0.25">
      <c r="A282" t="s">
        <v>2690</v>
      </c>
      <c r="B282" t="s">
        <v>38</v>
      </c>
      <c r="C282" s="1">
        <v>45881.51666666667</v>
      </c>
      <c r="D282" t="s">
        <v>5146</v>
      </c>
    </row>
    <row r="283" spans="1:4" x14ac:dyDescent="0.25">
      <c r="A283" t="s">
        <v>2691</v>
      </c>
      <c r="B283" t="s">
        <v>38</v>
      </c>
      <c r="C283" s="1">
        <v>45869.709027777775</v>
      </c>
      <c r="D283" t="s">
        <v>5146</v>
      </c>
    </row>
    <row r="284" spans="1:4" x14ac:dyDescent="0.25">
      <c r="A284" t="s">
        <v>2692</v>
      </c>
      <c r="B284" t="s">
        <v>38</v>
      </c>
      <c r="C284" s="1">
        <v>45897.495138888888</v>
      </c>
      <c r="D284" t="s">
        <v>5146</v>
      </c>
    </row>
    <row r="285" spans="1:4" x14ac:dyDescent="0.25">
      <c r="A285" t="s">
        <v>2693</v>
      </c>
      <c r="B285" t="s">
        <v>38</v>
      </c>
      <c r="C285" s="1">
        <v>45888.447222222225</v>
      </c>
      <c r="D285" t="s">
        <v>5146</v>
      </c>
    </row>
    <row r="286" spans="1:4" x14ac:dyDescent="0.25">
      <c r="A286" t="s">
        <v>2694</v>
      </c>
      <c r="B286" t="s">
        <v>38</v>
      </c>
      <c r="C286" s="1">
        <v>45878.736805555556</v>
      </c>
      <c r="D286" t="s">
        <v>5146</v>
      </c>
    </row>
    <row r="287" spans="1:4" x14ac:dyDescent="0.25">
      <c r="A287" t="s">
        <v>2695</v>
      </c>
      <c r="B287" t="s">
        <v>38</v>
      </c>
      <c r="C287" s="1">
        <v>45877.512499999997</v>
      </c>
      <c r="D287" t="s">
        <v>5146</v>
      </c>
    </row>
    <row r="288" spans="1:4" x14ac:dyDescent="0.25">
      <c r="A288" t="s">
        <v>2696</v>
      </c>
      <c r="B288" t="s">
        <v>38</v>
      </c>
      <c r="C288" s="1">
        <v>45875.762499999997</v>
      </c>
      <c r="D288" t="s">
        <v>5146</v>
      </c>
    </row>
    <row r="289" spans="1:4" x14ac:dyDescent="0.25">
      <c r="A289" t="s">
        <v>2697</v>
      </c>
      <c r="B289" t="s">
        <v>38</v>
      </c>
      <c r="C289" s="1">
        <v>45931.570138888892</v>
      </c>
      <c r="D289" t="s">
        <v>5146</v>
      </c>
    </row>
    <row r="290" spans="1:4" x14ac:dyDescent="0.25">
      <c r="A290" t="s">
        <v>328</v>
      </c>
      <c r="B290" t="s">
        <v>39</v>
      </c>
      <c r="C290" s="1">
        <v>46034.536111111112</v>
      </c>
      <c r="D290" t="s">
        <v>5146</v>
      </c>
    </row>
    <row r="291" spans="1:4" x14ac:dyDescent="0.25">
      <c r="A291" t="s">
        <v>2698</v>
      </c>
      <c r="B291" t="s">
        <v>38</v>
      </c>
      <c r="C291" s="1">
        <v>45881.629861111112</v>
      </c>
      <c r="D291" t="s">
        <v>5146</v>
      </c>
    </row>
    <row r="292" spans="1:4" x14ac:dyDescent="0.25">
      <c r="A292" t="s">
        <v>2699</v>
      </c>
      <c r="B292" t="s">
        <v>38</v>
      </c>
      <c r="C292" s="1">
        <v>45880.457638888889</v>
      </c>
      <c r="D292" t="s">
        <v>5146</v>
      </c>
    </row>
    <row r="293" spans="1:4" x14ac:dyDescent="0.25">
      <c r="A293" t="s">
        <v>326</v>
      </c>
      <c r="B293" t="s">
        <v>38</v>
      </c>
      <c r="C293" s="1">
        <v>46024.522916666669</v>
      </c>
      <c r="D293" t="s">
        <v>5146</v>
      </c>
    </row>
    <row r="294" spans="1:4" x14ac:dyDescent="0.25">
      <c r="A294" t="s">
        <v>327</v>
      </c>
      <c r="B294" t="s">
        <v>39</v>
      </c>
      <c r="C294" s="1">
        <v>46050.435416666667</v>
      </c>
      <c r="D294" t="s">
        <v>5146</v>
      </c>
    </row>
    <row r="295" spans="1:4" x14ac:dyDescent="0.25">
      <c r="A295" t="s">
        <v>2700</v>
      </c>
      <c r="B295" t="s">
        <v>38</v>
      </c>
      <c r="C295" s="1">
        <v>45910.67291666667</v>
      </c>
      <c r="D295" t="s">
        <v>5146</v>
      </c>
    </row>
    <row r="296" spans="1:4" x14ac:dyDescent="0.25">
      <c r="A296" t="s">
        <v>2701</v>
      </c>
      <c r="B296" t="s">
        <v>38</v>
      </c>
      <c r="C296" s="1">
        <v>45903.515277777777</v>
      </c>
      <c r="D296" t="s">
        <v>5146</v>
      </c>
    </row>
    <row r="297" spans="1:4" x14ac:dyDescent="0.25">
      <c r="A297" t="s">
        <v>2702</v>
      </c>
      <c r="B297" t="s">
        <v>38</v>
      </c>
      <c r="C297" s="1">
        <v>45877.525000000001</v>
      </c>
      <c r="D297" t="s">
        <v>5146</v>
      </c>
    </row>
    <row r="298" spans="1:4" x14ac:dyDescent="0.25">
      <c r="A298" t="s">
        <v>2703</v>
      </c>
      <c r="B298" t="s">
        <v>38</v>
      </c>
      <c r="C298" s="1">
        <v>45880.456944444442</v>
      </c>
      <c r="D298" t="s">
        <v>5146</v>
      </c>
    </row>
    <row r="299" spans="1:4" x14ac:dyDescent="0.25">
      <c r="A299" t="s">
        <v>2704</v>
      </c>
      <c r="B299" t="s">
        <v>38</v>
      </c>
      <c r="C299" s="1">
        <v>45888.447222222225</v>
      </c>
      <c r="D299" t="s">
        <v>5146</v>
      </c>
    </row>
    <row r="300" spans="1:4" x14ac:dyDescent="0.25">
      <c r="A300" t="s">
        <v>322</v>
      </c>
      <c r="B300" t="s">
        <v>38</v>
      </c>
      <c r="C300" s="1">
        <v>46025.508333333331</v>
      </c>
      <c r="D300" t="s">
        <v>5146</v>
      </c>
    </row>
    <row r="301" spans="1:4" x14ac:dyDescent="0.25">
      <c r="A301" t="s">
        <v>323</v>
      </c>
      <c r="B301" t="s">
        <v>38</v>
      </c>
      <c r="C301" s="1">
        <v>46036.556944444441</v>
      </c>
      <c r="D301" t="s">
        <v>5146</v>
      </c>
    </row>
    <row r="302" spans="1:4" x14ac:dyDescent="0.25">
      <c r="A302" t="s">
        <v>319</v>
      </c>
      <c r="B302" t="s">
        <v>38</v>
      </c>
      <c r="C302" s="1">
        <v>46022.55</v>
      </c>
      <c r="D302" t="s">
        <v>5146</v>
      </c>
    </row>
    <row r="303" spans="1:4" x14ac:dyDescent="0.25">
      <c r="A303" t="s">
        <v>2705</v>
      </c>
      <c r="B303" t="s">
        <v>38</v>
      </c>
      <c r="C303" s="1">
        <v>45910.67291666667</v>
      </c>
      <c r="D303" t="s">
        <v>5146</v>
      </c>
    </row>
    <row r="304" spans="1:4" x14ac:dyDescent="0.25">
      <c r="A304" t="s">
        <v>2706</v>
      </c>
      <c r="B304" t="s">
        <v>38</v>
      </c>
      <c r="C304" s="1">
        <v>45878.865277777775</v>
      </c>
      <c r="D304" t="s">
        <v>5146</v>
      </c>
    </row>
    <row r="305" spans="1:4" x14ac:dyDescent="0.25">
      <c r="A305" t="s">
        <v>2707</v>
      </c>
      <c r="B305" t="s">
        <v>38</v>
      </c>
      <c r="C305" s="1">
        <v>45910.672222222223</v>
      </c>
      <c r="D305" t="s">
        <v>5146</v>
      </c>
    </row>
    <row r="306" spans="1:4" x14ac:dyDescent="0.25">
      <c r="A306" t="s">
        <v>2708</v>
      </c>
      <c r="B306" t="s">
        <v>39</v>
      </c>
      <c r="C306" s="1">
        <v>45882.629166666666</v>
      </c>
      <c r="D306" t="s">
        <v>5146</v>
      </c>
    </row>
    <row r="307" spans="1:4" x14ac:dyDescent="0.25">
      <c r="A307" t="s">
        <v>2709</v>
      </c>
      <c r="B307" t="s">
        <v>39</v>
      </c>
      <c r="C307" s="1">
        <v>45876.462500000001</v>
      </c>
      <c r="D307" t="s">
        <v>5146</v>
      </c>
    </row>
    <row r="308" spans="1:4" x14ac:dyDescent="0.25">
      <c r="A308" t="s">
        <v>2710</v>
      </c>
      <c r="B308" t="s">
        <v>38</v>
      </c>
      <c r="C308" s="1">
        <v>45875.824999999997</v>
      </c>
      <c r="D308" t="s">
        <v>5146</v>
      </c>
    </row>
    <row r="309" spans="1:4" x14ac:dyDescent="0.25">
      <c r="A309" t="s">
        <v>2711</v>
      </c>
      <c r="B309" t="s">
        <v>39</v>
      </c>
      <c r="C309" s="1">
        <v>45888.46597222222</v>
      </c>
      <c r="D309" t="s">
        <v>5146</v>
      </c>
    </row>
    <row r="310" spans="1:4" x14ac:dyDescent="0.25">
      <c r="A310" t="s">
        <v>2712</v>
      </c>
      <c r="B310" t="s">
        <v>38</v>
      </c>
      <c r="C310" s="1">
        <v>45988.541666666664</v>
      </c>
      <c r="D310" t="s">
        <v>5146</v>
      </c>
    </row>
    <row r="311" spans="1:4" x14ac:dyDescent="0.25">
      <c r="A311" t="s">
        <v>2713</v>
      </c>
      <c r="B311" t="s">
        <v>38</v>
      </c>
      <c r="C311" s="1">
        <v>45881.613194444442</v>
      </c>
      <c r="D311" t="s">
        <v>5146</v>
      </c>
    </row>
    <row r="312" spans="1:4" x14ac:dyDescent="0.25">
      <c r="A312" t="s">
        <v>2714</v>
      </c>
      <c r="B312" t="s">
        <v>38</v>
      </c>
      <c r="C312" s="1">
        <v>45881.634027777778</v>
      </c>
      <c r="D312" t="s">
        <v>5146</v>
      </c>
    </row>
    <row r="313" spans="1:4" x14ac:dyDescent="0.25">
      <c r="A313" t="s">
        <v>303</v>
      </c>
      <c r="B313" t="s">
        <v>38</v>
      </c>
      <c r="C313" s="1">
        <v>46036.555555555555</v>
      </c>
      <c r="D313" t="s">
        <v>5146</v>
      </c>
    </row>
    <row r="314" spans="1:4" x14ac:dyDescent="0.25">
      <c r="A314" t="s">
        <v>304</v>
      </c>
      <c r="B314" t="s">
        <v>38</v>
      </c>
      <c r="C314" s="1">
        <v>46021.631249999999</v>
      </c>
      <c r="D314" t="s">
        <v>5146</v>
      </c>
    </row>
    <row r="315" spans="1:4" x14ac:dyDescent="0.25">
      <c r="A315" t="s">
        <v>2715</v>
      </c>
      <c r="B315" t="s">
        <v>38</v>
      </c>
      <c r="C315" s="1">
        <v>45878.930555555555</v>
      </c>
      <c r="D315" t="s">
        <v>5146</v>
      </c>
    </row>
    <row r="316" spans="1:4" x14ac:dyDescent="0.25">
      <c r="A316" t="s">
        <v>2716</v>
      </c>
      <c r="B316" t="s">
        <v>38</v>
      </c>
      <c r="C316" s="1">
        <v>45881.681250000001</v>
      </c>
      <c r="D316" t="s">
        <v>5146</v>
      </c>
    </row>
    <row r="317" spans="1:4" x14ac:dyDescent="0.25">
      <c r="A317" t="s">
        <v>2717</v>
      </c>
      <c r="B317" t="s">
        <v>38</v>
      </c>
      <c r="C317" s="1">
        <v>45903.573611111111</v>
      </c>
      <c r="D317" t="s">
        <v>5146</v>
      </c>
    </row>
    <row r="318" spans="1:4" x14ac:dyDescent="0.25">
      <c r="A318" t="s">
        <v>2718</v>
      </c>
      <c r="B318" t="s">
        <v>38</v>
      </c>
      <c r="C318" s="1">
        <v>45903.574305555558</v>
      </c>
      <c r="D318" t="s">
        <v>5146</v>
      </c>
    </row>
    <row r="319" spans="1:4" x14ac:dyDescent="0.25">
      <c r="A319" t="s">
        <v>2719</v>
      </c>
      <c r="B319" t="s">
        <v>38</v>
      </c>
      <c r="C319" s="1">
        <v>45888.447222222225</v>
      </c>
      <c r="D319" t="s">
        <v>5146</v>
      </c>
    </row>
    <row r="320" spans="1:4" x14ac:dyDescent="0.25">
      <c r="A320" t="s">
        <v>2720</v>
      </c>
      <c r="B320" t="s">
        <v>38</v>
      </c>
      <c r="C320" s="1">
        <v>45880.574999999997</v>
      </c>
      <c r="D320" t="s">
        <v>5146</v>
      </c>
    </row>
    <row r="321" spans="1:4" x14ac:dyDescent="0.25">
      <c r="A321" t="s">
        <v>2721</v>
      </c>
      <c r="B321" t="s">
        <v>38</v>
      </c>
      <c r="C321" s="1">
        <v>45910.67083333333</v>
      </c>
      <c r="D321" t="s">
        <v>5146</v>
      </c>
    </row>
    <row r="322" spans="1:4" x14ac:dyDescent="0.25">
      <c r="A322" t="s">
        <v>2722</v>
      </c>
      <c r="B322" t="s">
        <v>38</v>
      </c>
      <c r="C322" s="1">
        <v>45910.67083333333</v>
      </c>
      <c r="D322" t="s">
        <v>5146</v>
      </c>
    </row>
    <row r="323" spans="1:4" x14ac:dyDescent="0.25">
      <c r="A323" t="s">
        <v>2723</v>
      </c>
      <c r="B323" t="s">
        <v>38</v>
      </c>
      <c r="C323" s="1">
        <v>45910.670138888891</v>
      </c>
      <c r="D323" t="s">
        <v>5146</v>
      </c>
    </row>
    <row r="324" spans="1:4" x14ac:dyDescent="0.25">
      <c r="A324" t="s">
        <v>2724</v>
      </c>
      <c r="B324" t="s">
        <v>38</v>
      </c>
      <c r="C324" s="1">
        <v>45887.724999999999</v>
      </c>
      <c r="D324" t="s">
        <v>5146</v>
      </c>
    </row>
    <row r="325" spans="1:4" x14ac:dyDescent="0.25">
      <c r="A325" t="s">
        <v>2725</v>
      </c>
      <c r="B325" t="s">
        <v>38</v>
      </c>
      <c r="C325" s="1">
        <v>45903.574305555558</v>
      </c>
      <c r="D325" t="s">
        <v>5146</v>
      </c>
    </row>
    <row r="326" spans="1:4" x14ac:dyDescent="0.25">
      <c r="A326" t="s">
        <v>2726</v>
      </c>
      <c r="B326" t="s">
        <v>38</v>
      </c>
      <c r="C326" s="1">
        <v>45883.684027777781</v>
      </c>
      <c r="D326" t="s">
        <v>5146</v>
      </c>
    </row>
    <row r="327" spans="1:4" x14ac:dyDescent="0.25">
      <c r="A327" t="s">
        <v>306</v>
      </c>
      <c r="B327" t="s">
        <v>38</v>
      </c>
      <c r="C327" s="1">
        <v>46022.574305555558</v>
      </c>
      <c r="D327" t="s">
        <v>5146</v>
      </c>
    </row>
    <row r="328" spans="1:4" x14ac:dyDescent="0.25">
      <c r="A328" t="s">
        <v>2727</v>
      </c>
      <c r="B328" t="s">
        <v>38</v>
      </c>
      <c r="C328" s="1">
        <v>45903.574999999997</v>
      </c>
      <c r="D328" t="s">
        <v>5146</v>
      </c>
    </row>
    <row r="329" spans="1:4" x14ac:dyDescent="0.25">
      <c r="A329" t="s">
        <v>2728</v>
      </c>
      <c r="B329" t="s">
        <v>38</v>
      </c>
      <c r="C329" s="1">
        <v>45903.574999999997</v>
      </c>
      <c r="D329" t="s">
        <v>5146</v>
      </c>
    </row>
    <row r="330" spans="1:4" x14ac:dyDescent="0.25">
      <c r="A330" t="s">
        <v>307</v>
      </c>
      <c r="B330" t="s">
        <v>38</v>
      </c>
      <c r="C330" s="1">
        <v>46020.51666666667</v>
      </c>
      <c r="D330" t="s">
        <v>5146</v>
      </c>
    </row>
    <row r="331" spans="1:4" x14ac:dyDescent="0.25">
      <c r="A331" t="s">
        <v>2729</v>
      </c>
      <c r="B331" t="s">
        <v>38</v>
      </c>
      <c r="C331" s="1">
        <v>45883.70416666667</v>
      </c>
      <c r="D331" t="s">
        <v>5146</v>
      </c>
    </row>
    <row r="332" spans="1:4" x14ac:dyDescent="0.25">
      <c r="A332" t="s">
        <v>2730</v>
      </c>
      <c r="B332" t="s">
        <v>38</v>
      </c>
      <c r="C332" s="1">
        <v>45903.575694444444</v>
      </c>
      <c r="D332" t="s">
        <v>5146</v>
      </c>
    </row>
    <row r="333" spans="1:4" x14ac:dyDescent="0.25">
      <c r="A333" t="s">
        <v>2731</v>
      </c>
      <c r="B333" t="s">
        <v>39</v>
      </c>
      <c r="C333" s="1">
        <v>45901.541666666664</v>
      </c>
      <c r="D333" t="s">
        <v>5146</v>
      </c>
    </row>
    <row r="334" spans="1:4" x14ac:dyDescent="0.25">
      <c r="A334" t="s">
        <v>2732</v>
      </c>
      <c r="B334" t="s">
        <v>38</v>
      </c>
      <c r="C334" s="1">
        <v>45888.446527777778</v>
      </c>
      <c r="D334" t="s">
        <v>5146</v>
      </c>
    </row>
    <row r="335" spans="1:4" x14ac:dyDescent="0.25">
      <c r="A335" t="s">
        <v>311</v>
      </c>
      <c r="B335" t="s">
        <v>38</v>
      </c>
      <c r="C335" s="1">
        <v>46036.565972222219</v>
      </c>
      <c r="D335" t="s">
        <v>5146</v>
      </c>
    </row>
    <row r="336" spans="1:4" x14ac:dyDescent="0.25">
      <c r="A336" t="s">
        <v>2733</v>
      </c>
      <c r="B336" t="s">
        <v>39</v>
      </c>
      <c r="C336" s="1">
        <v>45903.736805555556</v>
      </c>
      <c r="D336" t="s">
        <v>5146</v>
      </c>
    </row>
    <row r="337" spans="1:4" x14ac:dyDescent="0.25">
      <c r="A337" t="s">
        <v>297</v>
      </c>
      <c r="B337" t="s">
        <v>38</v>
      </c>
      <c r="C337" s="1">
        <v>46036.554861111108</v>
      </c>
      <c r="D337" t="s">
        <v>5146</v>
      </c>
    </row>
    <row r="338" spans="1:4" x14ac:dyDescent="0.25">
      <c r="A338" t="s">
        <v>298</v>
      </c>
      <c r="B338" t="s">
        <v>39</v>
      </c>
      <c r="C338" s="1">
        <v>46029.731944444444</v>
      </c>
      <c r="D338" t="s">
        <v>5146</v>
      </c>
    </row>
    <row r="339" spans="1:4" x14ac:dyDescent="0.25">
      <c r="A339" t="s">
        <v>2734</v>
      </c>
      <c r="B339" t="s">
        <v>38</v>
      </c>
      <c r="C339" s="1">
        <v>45903.575694444444</v>
      </c>
      <c r="D339" t="s">
        <v>5146</v>
      </c>
    </row>
    <row r="340" spans="1:4" x14ac:dyDescent="0.25">
      <c r="A340" t="s">
        <v>2735</v>
      </c>
      <c r="B340" t="s">
        <v>38</v>
      </c>
      <c r="C340" s="1">
        <v>45903.576388888891</v>
      </c>
      <c r="D340" t="s">
        <v>5146</v>
      </c>
    </row>
    <row r="341" spans="1:4" x14ac:dyDescent="0.25">
      <c r="A341" t="s">
        <v>300</v>
      </c>
      <c r="B341" t="s">
        <v>38</v>
      </c>
      <c r="C341" s="1">
        <v>46034.67083333333</v>
      </c>
      <c r="D341" t="s">
        <v>5146</v>
      </c>
    </row>
    <row r="342" spans="1:4" x14ac:dyDescent="0.25">
      <c r="A342" t="s">
        <v>2736</v>
      </c>
      <c r="B342" t="s">
        <v>38</v>
      </c>
      <c r="C342" s="1">
        <v>45888.446527777778</v>
      </c>
      <c r="D342" t="s">
        <v>5146</v>
      </c>
    </row>
    <row r="343" spans="1:4" x14ac:dyDescent="0.25">
      <c r="A343" t="s">
        <v>2737</v>
      </c>
      <c r="B343" t="s">
        <v>39</v>
      </c>
      <c r="C343" s="1">
        <v>45890.60833333333</v>
      </c>
      <c r="D343" t="s">
        <v>5146</v>
      </c>
    </row>
    <row r="344" spans="1:4" x14ac:dyDescent="0.25">
      <c r="A344" t="s">
        <v>2738</v>
      </c>
      <c r="B344" t="s">
        <v>38</v>
      </c>
      <c r="C344" s="1">
        <v>45903.580555555556</v>
      </c>
      <c r="D344" t="s">
        <v>5146</v>
      </c>
    </row>
    <row r="345" spans="1:4" x14ac:dyDescent="0.25">
      <c r="A345" t="s">
        <v>2739</v>
      </c>
      <c r="B345" t="s">
        <v>39</v>
      </c>
      <c r="C345" s="1">
        <v>45898.621527777781</v>
      </c>
      <c r="D345" t="s">
        <v>5146</v>
      </c>
    </row>
    <row r="346" spans="1:4" x14ac:dyDescent="0.25">
      <c r="A346" t="s">
        <v>2740</v>
      </c>
      <c r="B346" t="s">
        <v>38</v>
      </c>
      <c r="C346" s="1">
        <v>45988.538194444445</v>
      </c>
      <c r="D346" t="s">
        <v>5146</v>
      </c>
    </row>
    <row r="347" spans="1:4" x14ac:dyDescent="0.25">
      <c r="A347" t="s">
        <v>2741</v>
      </c>
      <c r="B347" t="s">
        <v>38</v>
      </c>
      <c r="C347" s="1">
        <v>45898.584027777775</v>
      </c>
      <c r="D347" t="s">
        <v>5146</v>
      </c>
    </row>
    <row r="348" spans="1:4" x14ac:dyDescent="0.25">
      <c r="A348" t="s">
        <v>290</v>
      </c>
      <c r="B348" t="s">
        <v>38</v>
      </c>
      <c r="C348" s="1">
        <v>46017.663888888892</v>
      </c>
      <c r="D348" t="s">
        <v>5146</v>
      </c>
    </row>
    <row r="349" spans="1:4" x14ac:dyDescent="0.25">
      <c r="A349" t="s">
        <v>2742</v>
      </c>
      <c r="B349" t="s">
        <v>38</v>
      </c>
      <c r="C349" s="1">
        <v>45898.525694444441</v>
      </c>
      <c r="D349" t="s">
        <v>5146</v>
      </c>
    </row>
    <row r="350" spans="1:4" x14ac:dyDescent="0.25">
      <c r="A350" t="s">
        <v>2743</v>
      </c>
      <c r="B350" t="s">
        <v>38</v>
      </c>
      <c r="C350" s="1">
        <v>45903.580555555556</v>
      </c>
      <c r="D350" t="s">
        <v>5146</v>
      </c>
    </row>
    <row r="351" spans="1:4" x14ac:dyDescent="0.25">
      <c r="A351" t="s">
        <v>2744</v>
      </c>
      <c r="B351" t="s">
        <v>38</v>
      </c>
      <c r="C351" s="1">
        <v>45903.581250000003</v>
      </c>
      <c r="D351" t="s">
        <v>5146</v>
      </c>
    </row>
    <row r="352" spans="1:4" x14ac:dyDescent="0.25">
      <c r="A352" t="s">
        <v>2745</v>
      </c>
      <c r="B352" t="s">
        <v>38</v>
      </c>
      <c r="C352" s="1">
        <v>45903.581250000003</v>
      </c>
      <c r="D352" t="s">
        <v>5146</v>
      </c>
    </row>
    <row r="353" spans="1:4" x14ac:dyDescent="0.25">
      <c r="A353" t="s">
        <v>292</v>
      </c>
      <c r="B353" t="s">
        <v>38</v>
      </c>
      <c r="C353" s="1">
        <v>46022.741666666669</v>
      </c>
      <c r="D353" t="s">
        <v>5146</v>
      </c>
    </row>
    <row r="354" spans="1:4" x14ac:dyDescent="0.25">
      <c r="A354" t="s">
        <v>2746</v>
      </c>
      <c r="B354" t="s">
        <v>38</v>
      </c>
      <c r="C354" s="1">
        <v>45910.668055555558</v>
      </c>
      <c r="D354" t="s">
        <v>5146</v>
      </c>
    </row>
    <row r="355" spans="1:4" x14ac:dyDescent="0.25">
      <c r="A355" t="s">
        <v>2747</v>
      </c>
      <c r="B355" t="s">
        <v>38</v>
      </c>
      <c r="C355" s="1">
        <v>45903.581250000003</v>
      </c>
      <c r="D355" t="s">
        <v>5146</v>
      </c>
    </row>
    <row r="356" spans="1:4" x14ac:dyDescent="0.25">
      <c r="A356" t="s">
        <v>293</v>
      </c>
      <c r="B356" t="s">
        <v>38</v>
      </c>
      <c r="C356" s="1">
        <v>46018.561111111114</v>
      </c>
      <c r="D356" t="s">
        <v>5146</v>
      </c>
    </row>
    <row r="357" spans="1:4" x14ac:dyDescent="0.25">
      <c r="A357" t="s">
        <v>2748</v>
      </c>
      <c r="B357" t="s">
        <v>38</v>
      </c>
      <c r="C357" s="1">
        <v>45903.581944444442</v>
      </c>
      <c r="D357" t="s">
        <v>5146</v>
      </c>
    </row>
    <row r="358" spans="1:4" x14ac:dyDescent="0.25">
      <c r="A358" t="s">
        <v>2749</v>
      </c>
      <c r="B358" t="s">
        <v>38</v>
      </c>
      <c r="C358" s="1">
        <v>45903.581944444442</v>
      </c>
      <c r="D358" t="s">
        <v>5146</v>
      </c>
    </row>
    <row r="359" spans="1:4" x14ac:dyDescent="0.25">
      <c r="A359" t="s">
        <v>2750</v>
      </c>
      <c r="B359" t="s">
        <v>38</v>
      </c>
      <c r="C359" s="1">
        <v>45898.559027777781</v>
      </c>
      <c r="D359" t="s">
        <v>5146</v>
      </c>
    </row>
    <row r="360" spans="1:4" x14ac:dyDescent="0.25">
      <c r="A360" t="s">
        <v>2751</v>
      </c>
      <c r="B360" t="s">
        <v>38</v>
      </c>
      <c r="C360" s="1">
        <v>45903.582638888889</v>
      </c>
      <c r="D360" t="s">
        <v>5146</v>
      </c>
    </row>
    <row r="361" spans="1:4" x14ac:dyDescent="0.25">
      <c r="A361" t="s">
        <v>2752</v>
      </c>
      <c r="B361" t="s">
        <v>38</v>
      </c>
      <c r="C361" s="1">
        <v>45891.472916666666</v>
      </c>
      <c r="D361" t="s">
        <v>5146</v>
      </c>
    </row>
    <row r="362" spans="1:4" x14ac:dyDescent="0.25">
      <c r="A362" t="s">
        <v>2753</v>
      </c>
      <c r="B362" t="s">
        <v>38</v>
      </c>
      <c r="C362" s="1">
        <v>45974.665277777778</v>
      </c>
      <c r="D362" t="s">
        <v>5146</v>
      </c>
    </row>
    <row r="363" spans="1:4" x14ac:dyDescent="0.25">
      <c r="A363" t="s">
        <v>2754</v>
      </c>
      <c r="B363" t="s">
        <v>38</v>
      </c>
      <c r="C363" s="1">
        <v>45903.582638888889</v>
      </c>
      <c r="D363" t="s">
        <v>5146</v>
      </c>
    </row>
    <row r="364" spans="1:4" x14ac:dyDescent="0.25">
      <c r="A364" t="s">
        <v>2755</v>
      </c>
      <c r="B364" t="s">
        <v>38</v>
      </c>
      <c r="C364" s="1">
        <v>45903.583333333336</v>
      </c>
      <c r="D364" t="s">
        <v>5146</v>
      </c>
    </row>
    <row r="365" spans="1:4" x14ac:dyDescent="0.25">
      <c r="A365" t="s">
        <v>2756</v>
      </c>
      <c r="B365" t="s">
        <v>39</v>
      </c>
      <c r="C365" s="1">
        <v>45892.412499999999</v>
      </c>
      <c r="D365" t="s">
        <v>5146</v>
      </c>
    </row>
    <row r="366" spans="1:4" x14ac:dyDescent="0.25">
      <c r="A366" t="s">
        <v>280</v>
      </c>
      <c r="B366" t="s">
        <v>39</v>
      </c>
      <c r="C366" s="1">
        <v>46029.732638888891</v>
      </c>
      <c r="D366" t="s">
        <v>5146</v>
      </c>
    </row>
    <row r="367" spans="1:4" x14ac:dyDescent="0.25">
      <c r="A367" t="s">
        <v>2757</v>
      </c>
      <c r="B367" t="s">
        <v>39</v>
      </c>
      <c r="C367" s="1">
        <v>45901.790277777778</v>
      </c>
      <c r="D367" t="s">
        <v>5146</v>
      </c>
    </row>
    <row r="368" spans="1:4" x14ac:dyDescent="0.25">
      <c r="A368" t="s">
        <v>2758</v>
      </c>
      <c r="B368" t="s">
        <v>38</v>
      </c>
      <c r="C368" s="1">
        <v>45910.65625</v>
      </c>
      <c r="D368" t="s">
        <v>5146</v>
      </c>
    </row>
    <row r="369" spans="1:4" x14ac:dyDescent="0.25">
      <c r="A369" t="s">
        <v>2759</v>
      </c>
      <c r="B369" t="s">
        <v>38</v>
      </c>
      <c r="C369" s="1">
        <v>45910.65625</v>
      </c>
      <c r="D369" t="s">
        <v>5146</v>
      </c>
    </row>
    <row r="370" spans="1:4" x14ac:dyDescent="0.25">
      <c r="A370" t="s">
        <v>2760</v>
      </c>
      <c r="B370" t="s">
        <v>38</v>
      </c>
      <c r="C370" s="1">
        <v>45898.599305555559</v>
      </c>
      <c r="D370" t="s">
        <v>5146</v>
      </c>
    </row>
    <row r="371" spans="1:4" x14ac:dyDescent="0.25">
      <c r="A371" t="s">
        <v>2761</v>
      </c>
      <c r="B371" t="s">
        <v>38</v>
      </c>
      <c r="C371" s="1">
        <v>45898.604166666664</v>
      </c>
      <c r="D371" t="s">
        <v>5146</v>
      </c>
    </row>
    <row r="372" spans="1:4" x14ac:dyDescent="0.25">
      <c r="A372" t="s">
        <v>274</v>
      </c>
      <c r="B372" t="s">
        <v>38</v>
      </c>
      <c r="C372" s="1">
        <v>46014.479166666664</v>
      </c>
      <c r="D372" t="s">
        <v>5146</v>
      </c>
    </row>
    <row r="373" spans="1:4" x14ac:dyDescent="0.25">
      <c r="A373" t="s">
        <v>2762</v>
      </c>
      <c r="B373" t="s">
        <v>38</v>
      </c>
      <c r="C373" s="1">
        <v>45910.65625</v>
      </c>
      <c r="D373" t="s">
        <v>5146</v>
      </c>
    </row>
    <row r="374" spans="1:4" x14ac:dyDescent="0.25">
      <c r="A374" t="s">
        <v>269</v>
      </c>
      <c r="B374" t="s">
        <v>39</v>
      </c>
      <c r="C374" s="1">
        <v>46029.73333333333</v>
      </c>
      <c r="D374" t="s">
        <v>5146</v>
      </c>
    </row>
    <row r="375" spans="1:4" x14ac:dyDescent="0.25">
      <c r="A375" t="s">
        <v>270</v>
      </c>
      <c r="B375" t="s">
        <v>38</v>
      </c>
      <c r="C375" s="1">
        <v>46014.503472222219</v>
      </c>
      <c r="D375" t="s">
        <v>5146</v>
      </c>
    </row>
    <row r="376" spans="1:4" x14ac:dyDescent="0.25">
      <c r="A376" t="s">
        <v>2763</v>
      </c>
      <c r="B376" t="s">
        <v>38</v>
      </c>
      <c r="C376" s="1">
        <v>45910.655555555553</v>
      </c>
      <c r="D376" t="s">
        <v>5146</v>
      </c>
    </row>
    <row r="377" spans="1:4" x14ac:dyDescent="0.25">
      <c r="A377" t="s">
        <v>2764</v>
      </c>
      <c r="B377" t="s">
        <v>39</v>
      </c>
      <c r="C377" s="1">
        <v>45897.768750000003</v>
      </c>
      <c r="D377" t="s">
        <v>5146</v>
      </c>
    </row>
    <row r="378" spans="1:4" x14ac:dyDescent="0.25">
      <c r="A378" t="s">
        <v>271</v>
      </c>
      <c r="B378" t="s">
        <v>39</v>
      </c>
      <c r="C378" s="1">
        <v>46034.535416666666</v>
      </c>
      <c r="D378" t="s">
        <v>5146</v>
      </c>
    </row>
    <row r="379" spans="1:4" x14ac:dyDescent="0.25">
      <c r="A379" t="s">
        <v>272</v>
      </c>
      <c r="B379" t="s">
        <v>38</v>
      </c>
      <c r="C379" s="1">
        <v>46017.631249999999</v>
      </c>
      <c r="D379" t="s">
        <v>5146</v>
      </c>
    </row>
    <row r="380" spans="1:4" x14ac:dyDescent="0.25">
      <c r="A380" t="s">
        <v>2765</v>
      </c>
      <c r="B380" t="s">
        <v>38</v>
      </c>
      <c r="C380" s="1">
        <v>45904.494444444441</v>
      </c>
      <c r="D380" t="s">
        <v>5146</v>
      </c>
    </row>
    <row r="381" spans="1:4" x14ac:dyDescent="0.25">
      <c r="A381" t="s">
        <v>2766</v>
      </c>
      <c r="B381" t="s">
        <v>38</v>
      </c>
      <c r="C381" s="1">
        <v>46003.922222222223</v>
      </c>
      <c r="D381" t="s">
        <v>5146</v>
      </c>
    </row>
    <row r="382" spans="1:4" x14ac:dyDescent="0.25">
      <c r="A382" t="s">
        <v>2767</v>
      </c>
      <c r="B382" t="s">
        <v>38</v>
      </c>
      <c r="C382" s="1">
        <v>45910.648611111108</v>
      </c>
      <c r="D382" t="s">
        <v>5146</v>
      </c>
    </row>
    <row r="383" spans="1:4" x14ac:dyDescent="0.25">
      <c r="A383" t="s">
        <v>258</v>
      </c>
      <c r="B383" t="s">
        <v>38</v>
      </c>
      <c r="C383" s="1">
        <v>46014.499305555553</v>
      </c>
      <c r="D383" t="s">
        <v>5146</v>
      </c>
    </row>
    <row r="384" spans="1:4" x14ac:dyDescent="0.25">
      <c r="A384" t="s">
        <v>2768</v>
      </c>
      <c r="B384" t="s">
        <v>39</v>
      </c>
      <c r="C384" s="1">
        <v>45912.589583333334</v>
      </c>
      <c r="D384" t="s">
        <v>5146</v>
      </c>
    </row>
    <row r="385" spans="1:4" x14ac:dyDescent="0.25">
      <c r="A385" t="s">
        <v>260</v>
      </c>
      <c r="B385" t="s">
        <v>38</v>
      </c>
      <c r="C385" s="1">
        <v>46014.490972222222</v>
      </c>
      <c r="D385" t="s">
        <v>5146</v>
      </c>
    </row>
    <row r="386" spans="1:4" x14ac:dyDescent="0.25">
      <c r="A386" t="s">
        <v>2769</v>
      </c>
      <c r="B386" t="s">
        <v>38</v>
      </c>
      <c r="C386" s="1">
        <v>45920.709027777775</v>
      </c>
      <c r="D386" t="s">
        <v>5146</v>
      </c>
    </row>
    <row r="387" spans="1:4" x14ac:dyDescent="0.25">
      <c r="A387" t="s">
        <v>261</v>
      </c>
      <c r="B387" t="s">
        <v>38</v>
      </c>
      <c r="C387" s="1">
        <v>46013.579861111109</v>
      </c>
      <c r="D387" t="s">
        <v>5146</v>
      </c>
    </row>
    <row r="388" spans="1:4" x14ac:dyDescent="0.25">
      <c r="A388" t="s">
        <v>262</v>
      </c>
      <c r="B388" t="s">
        <v>39</v>
      </c>
      <c r="C388" s="1">
        <v>46029.734027777777</v>
      </c>
      <c r="D388" t="s">
        <v>5146</v>
      </c>
    </row>
    <row r="389" spans="1:4" x14ac:dyDescent="0.25">
      <c r="A389" t="s">
        <v>2770</v>
      </c>
      <c r="B389" t="s">
        <v>38</v>
      </c>
      <c r="C389" s="1">
        <v>45910.648611111108</v>
      </c>
      <c r="D389" t="s">
        <v>5146</v>
      </c>
    </row>
    <row r="390" spans="1:4" x14ac:dyDescent="0.25">
      <c r="A390" t="s">
        <v>2771</v>
      </c>
      <c r="B390" t="s">
        <v>39</v>
      </c>
      <c r="C390" s="1">
        <v>45908.444444444445</v>
      </c>
      <c r="D390" t="s">
        <v>5146</v>
      </c>
    </row>
    <row r="391" spans="1:4" x14ac:dyDescent="0.25">
      <c r="A391" t="s">
        <v>2772</v>
      </c>
      <c r="B391" t="s">
        <v>38</v>
      </c>
      <c r="C391" s="1">
        <v>45904.49722222222</v>
      </c>
      <c r="D391" t="s">
        <v>5146</v>
      </c>
    </row>
    <row r="392" spans="1:4" x14ac:dyDescent="0.25">
      <c r="A392" t="s">
        <v>2773</v>
      </c>
      <c r="B392" t="s">
        <v>38</v>
      </c>
      <c r="C392" s="1">
        <v>45938.468055555553</v>
      </c>
      <c r="D392" t="s">
        <v>5146</v>
      </c>
    </row>
    <row r="393" spans="1:4" x14ac:dyDescent="0.25">
      <c r="A393" t="s">
        <v>2774</v>
      </c>
      <c r="B393" t="s">
        <v>38</v>
      </c>
      <c r="C393" s="1">
        <v>45910.647916666669</v>
      </c>
      <c r="D393" t="s">
        <v>5146</v>
      </c>
    </row>
    <row r="394" spans="1:4" x14ac:dyDescent="0.25">
      <c r="A394" t="s">
        <v>2775</v>
      </c>
      <c r="B394" t="s">
        <v>39</v>
      </c>
      <c r="C394" s="1">
        <v>45901.526388888888</v>
      </c>
      <c r="D394" t="s">
        <v>5146</v>
      </c>
    </row>
    <row r="395" spans="1:4" x14ac:dyDescent="0.25">
      <c r="A395" t="s">
        <v>2776</v>
      </c>
      <c r="B395" t="s">
        <v>39</v>
      </c>
      <c r="C395" s="1">
        <v>45911.656944444447</v>
      </c>
      <c r="D395" t="s">
        <v>5146</v>
      </c>
    </row>
    <row r="396" spans="1:4" x14ac:dyDescent="0.25">
      <c r="A396" t="s">
        <v>2777</v>
      </c>
      <c r="B396" t="s">
        <v>38</v>
      </c>
      <c r="C396" s="1">
        <v>45910.646527777775</v>
      </c>
      <c r="D396" t="s">
        <v>5146</v>
      </c>
    </row>
    <row r="397" spans="1:4" x14ac:dyDescent="0.25">
      <c r="A397" t="s">
        <v>2778</v>
      </c>
      <c r="B397" t="s">
        <v>38</v>
      </c>
      <c r="C397" s="1">
        <v>45910.646527777775</v>
      </c>
      <c r="D397" t="s">
        <v>5146</v>
      </c>
    </row>
    <row r="398" spans="1:4" x14ac:dyDescent="0.25">
      <c r="A398" t="s">
        <v>2779</v>
      </c>
      <c r="B398" t="s">
        <v>39</v>
      </c>
      <c r="C398" s="1">
        <v>45904.655555555553</v>
      </c>
      <c r="D398" t="s">
        <v>5146</v>
      </c>
    </row>
    <row r="399" spans="1:4" x14ac:dyDescent="0.25">
      <c r="A399" t="s">
        <v>2780</v>
      </c>
      <c r="B399" t="s">
        <v>38</v>
      </c>
      <c r="C399" s="1">
        <v>45910.622916666667</v>
      </c>
      <c r="D399" t="s">
        <v>5146</v>
      </c>
    </row>
    <row r="400" spans="1:4" x14ac:dyDescent="0.25">
      <c r="A400" t="s">
        <v>2781</v>
      </c>
      <c r="B400" t="s">
        <v>39</v>
      </c>
      <c r="C400" s="1">
        <v>45901.527083333334</v>
      </c>
      <c r="D400" t="s">
        <v>5146</v>
      </c>
    </row>
    <row r="401" spans="1:4" x14ac:dyDescent="0.25">
      <c r="A401" t="s">
        <v>2782</v>
      </c>
      <c r="B401" t="s">
        <v>38</v>
      </c>
      <c r="C401" s="1">
        <v>45910.62222222222</v>
      </c>
      <c r="D401" t="s">
        <v>5146</v>
      </c>
    </row>
    <row r="402" spans="1:4" x14ac:dyDescent="0.25">
      <c r="A402" t="s">
        <v>2783</v>
      </c>
      <c r="B402" t="s">
        <v>38</v>
      </c>
      <c r="C402" s="1">
        <v>45910.62222222222</v>
      </c>
      <c r="D402" t="s">
        <v>5146</v>
      </c>
    </row>
    <row r="403" spans="1:4" x14ac:dyDescent="0.25">
      <c r="A403" t="s">
        <v>2784</v>
      </c>
      <c r="B403" t="s">
        <v>38</v>
      </c>
      <c r="C403" s="1">
        <v>45904.696527777778</v>
      </c>
      <c r="D403" t="s">
        <v>5146</v>
      </c>
    </row>
    <row r="404" spans="1:4" x14ac:dyDescent="0.25">
      <c r="A404" t="s">
        <v>2785</v>
      </c>
      <c r="B404" t="s">
        <v>38</v>
      </c>
      <c r="C404" s="1">
        <v>45910.621527777781</v>
      </c>
      <c r="D404" t="s">
        <v>5146</v>
      </c>
    </row>
    <row r="405" spans="1:4" x14ac:dyDescent="0.25">
      <c r="A405" t="s">
        <v>244</v>
      </c>
      <c r="B405" t="s">
        <v>38</v>
      </c>
      <c r="C405" s="1">
        <v>46014.698611111111</v>
      </c>
      <c r="D405" t="s">
        <v>5146</v>
      </c>
    </row>
    <row r="406" spans="1:4" x14ac:dyDescent="0.25">
      <c r="A406" t="s">
        <v>2786</v>
      </c>
      <c r="B406" t="s">
        <v>38</v>
      </c>
      <c r="C406" s="1">
        <v>45910.823611111111</v>
      </c>
      <c r="D406" t="s">
        <v>5146</v>
      </c>
    </row>
    <row r="407" spans="1:4" x14ac:dyDescent="0.25">
      <c r="A407" t="s">
        <v>240</v>
      </c>
      <c r="B407" t="s">
        <v>38</v>
      </c>
      <c r="C407" s="1">
        <v>46010.477083333331</v>
      </c>
      <c r="D407" t="s">
        <v>5146</v>
      </c>
    </row>
    <row r="408" spans="1:4" x14ac:dyDescent="0.25">
      <c r="A408" t="s">
        <v>241</v>
      </c>
      <c r="B408" t="s">
        <v>38</v>
      </c>
      <c r="C408" s="1">
        <v>46024.759722222225</v>
      </c>
      <c r="D408" t="s">
        <v>5146</v>
      </c>
    </row>
    <row r="409" spans="1:4" x14ac:dyDescent="0.25">
      <c r="A409" t="s">
        <v>242</v>
      </c>
      <c r="B409" t="s">
        <v>38</v>
      </c>
      <c r="C409" s="1">
        <v>46013.518055555556</v>
      </c>
      <c r="D409" t="s">
        <v>5146</v>
      </c>
    </row>
    <row r="410" spans="1:4" x14ac:dyDescent="0.25">
      <c r="A410" t="s">
        <v>2787</v>
      </c>
      <c r="B410" t="s">
        <v>38</v>
      </c>
      <c r="C410" s="1">
        <v>45902.556944444441</v>
      </c>
      <c r="D410" t="s">
        <v>5146</v>
      </c>
    </row>
    <row r="411" spans="1:4" x14ac:dyDescent="0.25">
      <c r="A411" t="s">
        <v>230</v>
      </c>
      <c r="B411" t="s">
        <v>38</v>
      </c>
      <c r="C411" s="1">
        <v>46036.564583333333</v>
      </c>
      <c r="D411" t="s">
        <v>5146</v>
      </c>
    </row>
    <row r="412" spans="1:4" x14ac:dyDescent="0.25">
      <c r="A412" t="s">
        <v>231</v>
      </c>
      <c r="B412" t="s">
        <v>38</v>
      </c>
      <c r="C412" s="1">
        <v>46027.70416666667</v>
      </c>
      <c r="D412" t="s">
        <v>5146</v>
      </c>
    </row>
    <row r="413" spans="1:4" x14ac:dyDescent="0.25">
      <c r="A413" t="s">
        <v>2788</v>
      </c>
      <c r="B413" t="s">
        <v>38</v>
      </c>
      <c r="C413" s="1">
        <v>45910.621527777781</v>
      </c>
      <c r="D413" t="s">
        <v>5146</v>
      </c>
    </row>
    <row r="414" spans="1:4" x14ac:dyDescent="0.25">
      <c r="A414" t="s">
        <v>2789</v>
      </c>
      <c r="B414" t="s">
        <v>38</v>
      </c>
      <c r="C414" s="1">
        <v>45910.579861111109</v>
      </c>
      <c r="D414" t="s">
        <v>5146</v>
      </c>
    </row>
    <row r="415" spans="1:4" x14ac:dyDescent="0.25">
      <c r="A415" t="s">
        <v>2790</v>
      </c>
      <c r="B415" t="s">
        <v>38</v>
      </c>
      <c r="C415" s="1">
        <v>45909.574305555558</v>
      </c>
      <c r="D415" t="s">
        <v>5146</v>
      </c>
    </row>
    <row r="416" spans="1:4" x14ac:dyDescent="0.25">
      <c r="A416" t="s">
        <v>2791</v>
      </c>
      <c r="B416" t="s">
        <v>38</v>
      </c>
      <c r="C416" s="1">
        <v>45910.585416666669</v>
      </c>
      <c r="D416" t="s">
        <v>5146</v>
      </c>
    </row>
    <row r="417" spans="1:4" x14ac:dyDescent="0.25">
      <c r="A417" t="s">
        <v>2792</v>
      </c>
      <c r="B417" t="s">
        <v>38</v>
      </c>
      <c r="C417" s="1">
        <v>45911.918749999997</v>
      </c>
      <c r="D417" t="s">
        <v>5146</v>
      </c>
    </row>
    <row r="418" spans="1:4" x14ac:dyDescent="0.25">
      <c r="A418" t="s">
        <v>2793</v>
      </c>
      <c r="B418" t="s">
        <v>38</v>
      </c>
      <c r="C418" s="1">
        <v>45910.584027777775</v>
      </c>
      <c r="D418" t="s">
        <v>5146</v>
      </c>
    </row>
    <row r="419" spans="1:4" x14ac:dyDescent="0.25">
      <c r="A419" t="s">
        <v>223</v>
      </c>
      <c r="B419" t="s">
        <v>39</v>
      </c>
      <c r="C419" s="1">
        <v>46029.734027777777</v>
      </c>
      <c r="D419" t="s">
        <v>5146</v>
      </c>
    </row>
    <row r="420" spans="1:4" x14ac:dyDescent="0.25">
      <c r="A420" t="s">
        <v>2794</v>
      </c>
      <c r="B420" t="s">
        <v>38</v>
      </c>
      <c r="C420" s="1">
        <v>45958.524305555555</v>
      </c>
      <c r="D420" t="s">
        <v>5146</v>
      </c>
    </row>
    <row r="421" spans="1:4" x14ac:dyDescent="0.25">
      <c r="A421" t="s">
        <v>2795</v>
      </c>
      <c r="B421" t="s">
        <v>38</v>
      </c>
      <c r="C421" s="1">
        <v>45910.583333333336</v>
      </c>
      <c r="D421" t="s">
        <v>5146</v>
      </c>
    </row>
    <row r="422" spans="1:4" x14ac:dyDescent="0.25">
      <c r="A422" t="s">
        <v>225</v>
      </c>
      <c r="B422" t="s">
        <v>38</v>
      </c>
      <c r="C422" s="1">
        <v>46010.465277777781</v>
      </c>
      <c r="D422" t="s">
        <v>5146</v>
      </c>
    </row>
    <row r="423" spans="1:4" x14ac:dyDescent="0.25">
      <c r="A423" t="s">
        <v>2796</v>
      </c>
      <c r="B423" t="s">
        <v>39</v>
      </c>
      <c r="C423" s="1">
        <v>45916.518055555556</v>
      </c>
      <c r="D423" t="s">
        <v>5146</v>
      </c>
    </row>
    <row r="424" spans="1:4" x14ac:dyDescent="0.25">
      <c r="A424" t="s">
        <v>2797</v>
      </c>
      <c r="B424" t="s">
        <v>38</v>
      </c>
      <c r="C424" s="1">
        <v>45911.931944444441</v>
      </c>
      <c r="D424" t="s">
        <v>5146</v>
      </c>
    </row>
    <row r="425" spans="1:4" x14ac:dyDescent="0.25">
      <c r="A425" t="s">
        <v>2798</v>
      </c>
      <c r="B425" t="s">
        <v>38</v>
      </c>
      <c r="C425" s="1">
        <v>45910.838888888888</v>
      </c>
      <c r="D425" t="s">
        <v>5146</v>
      </c>
    </row>
    <row r="426" spans="1:4" x14ac:dyDescent="0.25">
      <c r="A426" t="s">
        <v>208</v>
      </c>
      <c r="B426" t="s">
        <v>38</v>
      </c>
      <c r="C426" s="1">
        <v>46008.479166666664</v>
      </c>
      <c r="D426" t="s">
        <v>5146</v>
      </c>
    </row>
    <row r="427" spans="1:4" x14ac:dyDescent="0.25">
      <c r="A427" t="s">
        <v>2799</v>
      </c>
      <c r="B427" t="s">
        <v>38</v>
      </c>
      <c r="C427" s="1">
        <v>45958.531944444447</v>
      </c>
      <c r="D427" t="s">
        <v>5146</v>
      </c>
    </row>
    <row r="428" spans="1:4" x14ac:dyDescent="0.25">
      <c r="A428" t="s">
        <v>2800</v>
      </c>
      <c r="B428" t="s">
        <v>39</v>
      </c>
      <c r="C428" s="1">
        <v>45926.588194444441</v>
      </c>
      <c r="D428" t="s">
        <v>5146</v>
      </c>
    </row>
    <row r="429" spans="1:4" x14ac:dyDescent="0.25">
      <c r="A429" t="s">
        <v>2801</v>
      </c>
      <c r="B429" t="s">
        <v>38</v>
      </c>
      <c r="C429" s="1">
        <v>45911.938194444447</v>
      </c>
      <c r="D429" t="s">
        <v>5146</v>
      </c>
    </row>
    <row r="430" spans="1:4" x14ac:dyDescent="0.25">
      <c r="A430" t="s">
        <v>195</v>
      </c>
      <c r="B430" t="s">
        <v>39</v>
      </c>
      <c r="C430" s="1">
        <v>46030.50277777778</v>
      </c>
      <c r="D430" t="s">
        <v>5146</v>
      </c>
    </row>
    <row r="431" spans="1:4" x14ac:dyDescent="0.25">
      <c r="A431" t="s">
        <v>196</v>
      </c>
      <c r="B431" t="s">
        <v>39</v>
      </c>
      <c r="C431" s="1">
        <v>46029.734722222223</v>
      </c>
      <c r="D431" t="s">
        <v>5146</v>
      </c>
    </row>
    <row r="432" spans="1:4" x14ac:dyDescent="0.25">
      <c r="A432" t="s">
        <v>2802</v>
      </c>
      <c r="B432" t="s">
        <v>38</v>
      </c>
      <c r="C432" s="1">
        <v>45958.524305555555</v>
      </c>
      <c r="D432" t="s">
        <v>5146</v>
      </c>
    </row>
    <row r="433" spans="1:4" x14ac:dyDescent="0.25">
      <c r="A433" t="s">
        <v>2803</v>
      </c>
      <c r="B433" t="s">
        <v>38</v>
      </c>
      <c r="C433" s="1">
        <v>45958.526388888888</v>
      </c>
      <c r="D433" t="s">
        <v>5146</v>
      </c>
    </row>
    <row r="434" spans="1:4" x14ac:dyDescent="0.25">
      <c r="A434" t="s">
        <v>2804</v>
      </c>
      <c r="B434" t="s">
        <v>38</v>
      </c>
      <c r="C434" s="1">
        <v>45912.921527777777</v>
      </c>
      <c r="D434" t="s">
        <v>5146</v>
      </c>
    </row>
    <row r="435" spans="1:4" x14ac:dyDescent="0.25">
      <c r="A435" t="s">
        <v>2805</v>
      </c>
      <c r="B435" t="s">
        <v>38</v>
      </c>
      <c r="C435" s="1">
        <v>45912.695833333331</v>
      </c>
      <c r="D435" t="s">
        <v>5146</v>
      </c>
    </row>
    <row r="436" spans="1:4" x14ac:dyDescent="0.25">
      <c r="A436" t="s">
        <v>2806</v>
      </c>
      <c r="B436" t="s">
        <v>39</v>
      </c>
      <c r="C436" s="1">
        <v>45925.63958333333</v>
      </c>
      <c r="D436" t="s">
        <v>5146</v>
      </c>
    </row>
    <row r="437" spans="1:4" x14ac:dyDescent="0.25">
      <c r="A437" t="s">
        <v>2807</v>
      </c>
      <c r="B437" t="s">
        <v>39</v>
      </c>
      <c r="C437" s="1">
        <v>45916.454861111109</v>
      </c>
      <c r="D437" t="s">
        <v>5146</v>
      </c>
    </row>
    <row r="438" spans="1:4" x14ac:dyDescent="0.25">
      <c r="A438" t="s">
        <v>2808</v>
      </c>
      <c r="B438" t="s">
        <v>39</v>
      </c>
      <c r="C438" s="1">
        <v>45923.57916666667</v>
      </c>
      <c r="D438" t="s">
        <v>5146</v>
      </c>
    </row>
    <row r="439" spans="1:4" x14ac:dyDescent="0.25">
      <c r="A439" t="s">
        <v>2809</v>
      </c>
      <c r="B439" t="s">
        <v>38</v>
      </c>
      <c r="C439" s="1">
        <v>45920.424305555556</v>
      </c>
      <c r="D439" t="s">
        <v>5146</v>
      </c>
    </row>
    <row r="440" spans="1:4" x14ac:dyDescent="0.25">
      <c r="A440" t="s">
        <v>2810</v>
      </c>
      <c r="B440" t="s">
        <v>39</v>
      </c>
      <c r="C440" s="1">
        <v>45940.519444444442</v>
      </c>
      <c r="D440" t="s">
        <v>5146</v>
      </c>
    </row>
    <row r="441" spans="1:4" x14ac:dyDescent="0.25">
      <c r="A441" t="s">
        <v>2811</v>
      </c>
      <c r="B441" t="s">
        <v>38</v>
      </c>
      <c r="C441" s="1">
        <v>45921.531944444447</v>
      </c>
      <c r="D441" t="s">
        <v>5146</v>
      </c>
    </row>
    <row r="442" spans="1:4" x14ac:dyDescent="0.25">
      <c r="A442" t="s">
        <v>2812</v>
      </c>
      <c r="B442" t="s">
        <v>38</v>
      </c>
      <c r="C442" s="1">
        <v>45924.45</v>
      </c>
      <c r="D442" t="s">
        <v>5146</v>
      </c>
    </row>
    <row r="443" spans="1:4" x14ac:dyDescent="0.25">
      <c r="A443" t="s">
        <v>2813</v>
      </c>
      <c r="B443" t="s">
        <v>38</v>
      </c>
      <c r="C443" s="1">
        <v>45916.909722222219</v>
      </c>
      <c r="D443" t="s">
        <v>5146</v>
      </c>
    </row>
    <row r="444" spans="1:4" x14ac:dyDescent="0.25">
      <c r="A444" t="s">
        <v>2814</v>
      </c>
      <c r="B444" t="s">
        <v>38</v>
      </c>
      <c r="C444" s="1">
        <v>45916.428472222222</v>
      </c>
      <c r="D444" t="s">
        <v>5146</v>
      </c>
    </row>
    <row r="445" spans="1:4" x14ac:dyDescent="0.25">
      <c r="A445" t="s">
        <v>2815</v>
      </c>
      <c r="B445" t="s">
        <v>39</v>
      </c>
      <c r="C445" s="1">
        <v>45964.661805555559</v>
      </c>
      <c r="D445" t="s">
        <v>5146</v>
      </c>
    </row>
    <row r="446" spans="1:4" x14ac:dyDescent="0.25">
      <c r="A446" t="s">
        <v>2816</v>
      </c>
      <c r="B446" t="s">
        <v>38</v>
      </c>
      <c r="C446" s="1">
        <v>45916.421527777777</v>
      </c>
      <c r="D446" t="s">
        <v>5146</v>
      </c>
    </row>
    <row r="447" spans="1:4" x14ac:dyDescent="0.25">
      <c r="A447" t="s">
        <v>2817</v>
      </c>
      <c r="B447" t="s">
        <v>38</v>
      </c>
      <c r="C447" s="1">
        <v>45923.48541666667</v>
      </c>
      <c r="D447" t="s">
        <v>5146</v>
      </c>
    </row>
    <row r="448" spans="1:4" x14ac:dyDescent="0.25">
      <c r="A448" t="s">
        <v>2818</v>
      </c>
      <c r="B448" t="s">
        <v>38</v>
      </c>
      <c r="C448" s="1">
        <v>45916.520138888889</v>
      </c>
      <c r="D448" t="s">
        <v>5146</v>
      </c>
    </row>
    <row r="449" spans="1:4" x14ac:dyDescent="0.25">
      <c r="A449" t="s">
        <v>2819</v>
      </c>
      <c r="B449" t="s">
        <v>38</v>
      </c>
      <c r="C449" s="1">
        <v>45917.597916666666</v>
      </c>
      <c r="D449" t="s">
        <v>5146</v>
      </c>
    </row>
    <row r="450" spans="1:4" x14ac:dyDescent="0.25">
      <c r="A450" t="s">
        <v>2820</v>
      </c>
      <c r="B450" t="s">
        <v>39</v>
      </c>
      <c r="C450" s="1">
        <v>45926.555555555555</v>
      </c>
      <c r="D450" t="s">
        <v>5146</v>
      </c>
    </row>
    <row r="451" spans="1:4" x14ac:dyDescent="0.25">
      <c r="A451" t="s">
        <v>2821</v>
      </c>
      <c r="B451" t="s">
        <v>39</v>
      </c>
      <c r="C451" s="1">
        <v>45937.505555555559</v>
      </c>
      <c r="D451" t="s">
        <v>5146</v>
      </c>
    </row>
    <row r="452" spans="1:4" x14ac:dyDescent="0.25">
      <c r="A452" t="s">
        <v>2822</v>
      </c>
      <c r="B452" t="s">
        <v>38</v>
      </c>
      <c r="C452" s="1">
        <v>45920.429861111108</v>
      </c>
      <c r="D452" t="s">
        <v>5146</v>
      </c>
    </row>
    <row r="453" spans="1:4" x14ac:dyDescent="0.25">
      <c r="A453" t="s">
        <v>203</v>
      </c>
      <c r="B453" t="s">
        <v>39</v>
      </c>
      <c r="C453" s="1">
        <v>46029.734722222223</v>
      </c>
      <c r="D453" t="s">
        <v>5146</v>
      </c>
    </row>
    <row r="454" spans="1:4" x14ac:dyDescent="0.25">
      <c r="A454" t="s">
        <v>2823</v>
      </c>
      <c r="B454" t="s">
        <v>38</v>
      </c>
      <c r="C454" s="1">
        <v>45922.511805555558</v>
      </c>
      <c r="D454" t="s">
        <v>5146</v>
      </c>
    </row>
    <row r="455" spans="1:4" x14ac:dyDescent="0.25">
      <c r="A455" t="s">
        <v>2824</v>
      </c>
      <c r="B455" t="s">
        <v>38</v>
      </c>
      <c r="C455" s="1">
        <v>45920.438194444447</v>
      </c>
      <c r="D455" t="s">
        <v>5146</v>
      </c>
    </row>
    <row r="456" spans="1:4" x14ac:dyDescent="0.25">
      <c r="A456" t="s">
        <v>2825</v>
      </c>
      <c r="B456" t="s">
        <v>38</v>
      </c>
      <c r="C456" s="1">
        <v>45921.458333333336</v>
      </c>
      <c r="D456" t="s">
        <v>5146</v>
      </c>
    </row>
    <row r="457" spans="1:4" x14ac:dyDescent="0.25">
      <c r="A457" t="s">
        <v>2826</v>
      </c>
      <c r="B457" t="s">
        <v>38</v>
      </c>
      <c r="C457" s="1">
        <v>45920.447222222225</v>
      </c>
      <c r="D457" t="s">
        <v>5146</v>
      </c>
    </row>
    <row r="458" spans="1:4" x14ac:dyDescent="0.25">
      <c r="A458" t="s">
        <v>2827</v>
      </c>
      <c r="B458" t="s">
        <v>38</v>
      </c>
      <c r="C458" s="1">
        <v>45920.45</v>
      </c>
      <c r="D458" t="s">
        <v>5146</v>
      </c>
    </row>
    <row r="459" spans="1:4" x14ac:dyDescent="0.25">
      <c r="A459" t="s">
        <v>2828</v>
      </c>
      <c r="B459" t="s">
        <v>38</v>
      </c>
      <c r="C459" s="1">
        <v>45921.45</v>
      </c>
      <c r="D459" t="s">
        <v>5146</v>
      </c>
    </row>
    <row r="460" spans="1:4" x14ac:dyDescent="0.25">
      <c r="A460" t="s">
        <v>2829</v>
      </c>
      <c r="B460" t="s">
        <v>38</v>
      </c>
      <c r="C460" s="1">
        <v>45920.45416666667</v>
      </c>
      <c r="D460" t="s">
        <v>5146</v>
      </c>
    </row>
    <row r="461" spans="1:4" x14ac:dyDescent="0.25">
      <c r="A461" t="s">
        <v>2830</v>
      </c>
      <c r="B461" t="s">
        <v>38</v>
      </c>
      <c r="C461" s="1">
        <v>45958.525000000001</v>
      </c>
      <c r="D461" t="s">
        <v>5146</v>
      </c>
    </row>
    <row r="462" spans="1:4" x14ac:dyDescent="0.25">
      <c r="A462" t="s">
        <v>194</v>
      </c>
      <c r="B462" t="s">
        <v>38</v>
      </c>
      <c r="C462" s="1">
        <v>46036.5625</v>
      </c>
      <c r="D462" t="s">
        <v>5146</v>
      </c>
    </row>
    <row r="463" spans="1:4" x14ac:dyDescent="0.25">
      <c r="A463" t="s">
        <v>2831</v>
      </c>
      <c r="B463" t="s">
        <v>38</v>
      </c>
      <c r="C463" s="1">
        <v>45939.556944444441</v>
      </c>
      <c r="D463" t="s">
        <v>5146</v>
      </c>
    </row>
    <row r="464" spans="1:4" x14ac:dyDescent="0.25">
      <c r="A464" t="s">
        <v>182</v>
      </c>
      <c r="B464" t="s">
        <v>39</v>
      </c>
      <c r="C464" s="1">
        <v>46029.73541666667</v>
      </c>
      <c r="D464" t="s">
        <v>5146</v>
      </c>
    </row>
    <row r="465" spans="1:4" x14ac:dyDescent="0.25">
      <c r="A465" t="s">
        <v>184</v>
      </c>
      <c r="B465" t="s">
        <v>38</v>
      </c>
      <c r="C465" s="1">
        <v>46004.481249999997</v>
      </c>
      <c r="D465" t="s">
        <v>5146</v>
      </c>
    </row>
    <row r="466" spans="1:4" x14ac:dyDescent="0.25">
      <c r="A466" t="s">
        <v>2832</v>
      </c>
      <c r="B466" t="s">
        <v>39</v>
      </c>
      <c r="C466" s="1">
        <v>45925.836111111108</v>
      </c>
      <c r="D466" t="s">
        <v>5146</v>
      </c>
    </row>
    <row r="467" spans="1:4" x14ac:dyDescent="0.25">
      <c r="A467" t="s">
        <v>186</v>
      </c>
      <c r="B467" t="s">
        <v>39</v>
      </c>
      <c r="C467" s="1">
        <v>46029.73541666667</v>
      </c>
      <c r="D467" t="s">
        <v>5146</v>
      </c>
    </row>
    <row r="468" spans="1:4" x14ac:dyDescent="0.25">
      <c r="A468" t="s">
        <v>187</v>
      </c>
      <c r="B468" t="s">
        <v>38</v>
      </c>
      <c r="C468" s="1">
        <v>46006.461805555555</v>
      </c>
      <c r="D468" t="s">
        <v>5146</v>
      </c>
    </row>
    <row r="469" spans="1:4" x14ac:dyDescent="0.25">
      <c r="A469" t="s">
        <v>2833</v>
      </c>
      <c r="B469" t="s">
        <v>38</v>
      </c>
      <c r="C469" s="1">
        <v>45953.37777777778</v>
      </c>
      <c r="D469" t="s">
        <v>5146</v>
      </c>
    </row>
    <row r="470" spans="1:4" x14ac:dyDescent="0.25">
      <c r="A470" t="s">
        <v>2834</v>
      </c>
      <c r="B470" t="s">
        <v>38</v>
      </c>
      <c r="C470" s="1">
        <v>45929.461805555555</v>
      </c>
      <c r="D470" t="s">
        <v>5146</v>
      </c>
    </row>
    <row r="471" spans="1:4" x14ac:dyDescent="0.25">
      <c r="A471" t="s">
        <v>180</v>
      </c>
      <c r="B471" t="s">
        <v>39</v>
      </c>
      <c r="C471" s="1">
        <v>46004.99722222222</v>
      </c>
      <c r="D471" t="s">
        <v>5146</v>
      </c>
    </row>
    <row r="472" spans="1:4" x14ac:dyDescent="0.25">
      <c r="A472" t="s">
        <v>2835</v>
      </c>
      <c r="B472" t="s">
        <v>38</v>
      </c>
      <c r="C472" s="1">
        <v>45953.376388888886</v>
      </c>
      <c r="D472" t="s">
        <v>5146</v>
      </c>
    </row>
    <row r="473" spans="1:4" x14ac:dyDescent="0.25">
      <c r="A473" t="s">
        <v>181</v>
      </c>
      <c r="B473" t="s">
        <v>39</v>
      </c>
      <c r="C473" s="1">
        <v>46029.73541666667</v>
      </c>
      <c r="D473" t="s">
        <v>5146</v>
      </c>
    </row>
    <row r="474" spans="1:4" x14ac:dyDescent="0.25">
      <c r="A474" t="s">
        <v>2836</v>
      </c>
      <c r="B474" t="s">
        <v>39</v>
      </c>
      <c r="C474" s="1">
        <v>45923.519444444442</v>
      </c>
      <c r="D474" t="s">
        <v>5146</v>
      </c>
    </row>
    <row r="475" spans="1:4" x14ac:dyDescent="0.25">
      <c r="A475" t="s">
        <v>2837</v>
      </c>
      <c r="B475" t="s">
        <v>38</v>
      </c>
      <c r="C475" s="1">
        <v>45953.376388888886</v>
      </c>
      <c r="D475" t="s">
        <v>5146</v>
      </c>
    </row>
    <row r="476" spans="1:4" x14ac:dyDescent="0.25">
      <c r="A476" t="s">
        <v>2838</v>
      </c>
      <c r="B476" t="s">
        <v>39</v>
      </c>
      <c r="C476" s="1">
        <v>45923.625694444447</v>
      </c>
      <c r="D476" t="s">
        <v>5146</v>
      </c>
    </row>
    <row r="477" spans="1:4" x14ac:dyDescent="0.25">
      <c r="A477" t="s">
        <v>179</v>
      </c>
      <c r="B477" t="s">
        <v>38</v>
      </c>
      <c r="C477" s="1">
        <v>46007.617361111108</v>
      </c>
      <c r="D477" t="s">
        <v>5146</v>
      </c>
    </row>
    <row r="478" spans="1:4" x14ac:dyDescent="0.25">
      <c r="A478" t="s">
        <v>2839</v>
      </c>
      <c r="B478" t="s">
        <v>38</v>
      </c>
      <c r="C478" s="1">
        <v>45953.375694444447</v>
      </c>
      <c r="D478" t="s">
        <v>5146</v>
      </c>
    </row>
    <row r="479" spans="1:4" x14ac:dyDescent="0.25">
      <c r="A479" t="s">
        <v>2840</v>
      </c>
      <c r="B479" t="s">
        <v>38</v>
      </c>
      <c r="C479" s="1">
        <v>45953.375694444447</v>
      </c>
      <c r="D479" t="s">
        <v>5146</v>
      </c>
    </row>
    <row r="480" spans="1:4" x14ac:dyDescent="0.25">
      <c r="A480" t="s">
        <v>2841</v>
      </c>
      <c r="B480" t="s">
        <v>38</v>
      </c>
      <c r="C480" s="1">
        <v>45953.375694444447</v>
      </c>
      <c r="D480" t="s">
        <v>5146</v>
      </c>
    </row>
    <row r="481" spans="1:4" x14ac:dyDescent="0.25">
      <c r="A481" t="s">
        <v>165</v>
      </c>
      <c r="B481" t="s">
        <v>38</v>
      </c>
      <c r="C481" s="1">
        <v>46009.503472222219</v>
      </c>
      <c r="D481" t="s">
        <v>5146</v>
      </c>
    </row>
    <row r="482" spans="1:4" x14ac:dyDescent="0.25">
      <c r="A482" t="s">
        <v>166</v>
      </c>
      <c r="B482" t="s">
        <v>39</v>
      </c>
      <c r="C482" s="1">
        <v>46029.736111111109</v>
      </c>
      <c r="D482" t="s">
        <v>5146</v>
      </c>
    </row>
    <row r="483" spans="1:4" x14ac:dyDescent="0.25">
      <c r="A483" t="s">
        <v>2842</v>
      </c>
      <c r="B483" t="s">
        <v>38</v>
      </c>
      <c r="C483" s="1">
        <v>45953.375</v>
      </c>
      <c r="D483" t="s">
        <v>5146</v>
      </c>
    </row>
    <row r="484" spans="1:4" x14ac:dyDescent="0.25">
      <c r="A484" t="s">
        <v>169</v>
      </c>
      <c r="B484" t="s">
        <v>39</v>
      </c>
      <c r="C484" s="1">
        <v>46029.736111111109</v>
      </c>
      <c r="D484" t="s">
        <v>5146</v>
      </c>
    </row>
    <row r="485" spans="1:4" x14ac:dyDescent="0.25">
      <c r="A485" t="s">
        <v>170</v>
      </c>
      <c r="B485" t="s">
        <v>38</v>
      </c>
      <c r="C485" s="1">
        <v>46007.520138888889</v>
      </c>
      <c r="D485" t="s">
        <v>5146</v>
      </c>
    </row>
    <row r="486" spans="1:4" x14ac:dyDescent="0.25">
      <c r="A486" t="s">
        <v>2843</v>
      </c>
      <c r="B486" t="s">
        <v>39</v>
      </c>
      <c r="C486" s="1">
        <v>45938.474305555559</v>
      </c>
      <c r="D486" t="s">
        <v>5146</v>
      </c>
    </row>
    <row r="487" spans="1:4" x14ac:dyDescent="0.25">
      <c r="A487" t="s">
        <v>171</v>
      </c>
      <c r="B487" t="s">
        <v>38</v>
      </c>
      <c r="C487" s="1">
        <v>46036.54791666667</v>
      </c>
      <c r="D487" t="s">
        <v>5146</v>
      </c>
    </row>
    <row r="488" spans="1:4" x14ac:dyDescent="0.25">
      <c r="A488" t="s">
        <v>2844</v>
      </c>
      <c r="B488" t="s">
        <v>38</v>
      </c>
      <c r="C488" s="1">
        <v>45934.484722222223</v>
      </c>
      <c r="D488" t="s">
        <v>5146</v>
      </c>
    </row>
    <row r="489" spans="1:4" x14ac:dyDescent="0.25">
      <c r="A489" t="s">
        <v>153</v>
      </c>
      <c r="B489" t="s">
        <v>38</v>
      </c>
      <c r="C489" s="1">
        <v>46007.507638888892</v>
      </c>
      <c r="D489" t="s">
        <v>5146</v>
      </c>
    </row>
    <row r="490" spans="1:4" x14ac:dyDescent="0.25">
      <c r="A490" t="s">
        <v>155</v>
      </c>
      <c r="B490" t="s">
        <v>38</v>
      </c>
      <c r="C490" s="1">
        <v>46003.49722222222</v>
      </c>
      <c r="D490" t="s">
        <v>5146</v>
      </c>
    </row>
    <row r="491" spans="1:4" x14ac:dyDescent="0.25">
      <c r="A491" t="s">
        <v>156</v>
      </c>
      <c r="B491" t="s">
        <v>38</v>
      </c>
      <c r="C491" s="1">
        <v>46003.493750000001</v>
      </c>
      <c r="D491" t="s">
        <v>5146</v>
      </c>
    </row>
    <row r="492" spans="1:4" x14ac:dyDescent="0.25">
      <c r="A492" t="s">
        <v>2845</v>
      </c>
      <c r="B492" t="s">
        <v>38</v>
      </c>
      <c r="C492" s="1">
        <v>45934.499305555553</v>
      </c>
      <c r="D492" t="s">
        <v>5146</v>
      </c>
    </row>
    <row r="493" spans="1:4" x14ac:dyDescent="0.25">
      <c r="A493" t="s">
        <v>158</v>
      </c>
      <c r="B493" t="s">
        <v>38</v>
      </c>
      <c r="C493" s="1">
        <v>46003.489583333336</v>
      </c>
      <c r="D493" t="s">
        <v>5146</v>
      </c>
    </row>
    <row r="494" spans="1:4" x14ac:dyDescent="0.25">
      <c r="A494" t="s">
        <v>141</v>
      </c>
      <c r="B494" t="s">
        <v>38</v>
      </c>
      <c r="C494" s="1">
        <v>46002.559027777781</v>
      </c>
      <c r="D494" t="s">
        <v>5146</v>
      </c>
    </row>
    <row r="495" spans="1:4" x14ac:dyDescent="0.25">
      <c r="A495" t="s">
        <v>2846</v>
      </c>
      <c r="B495" t="s">
        <v>38</v>
      </c>
      <c r="C495" s="1">
        <v>45934.557638888888</v>
      </c>
      <c r="D495" t="s">
        <v>5146</v>
      </c>
    </row>
    <row r="496" spans="1:4" x14ac:dyDescent="0.25">
      <c r="A496" t="s">
        <v>146</v>
      </c>
      <c r="B496" t="s">
        <v>38</v>
      </c>
      <c r="C496" s="1">
        <v>46036.55972222222</v>
      </c>
      <c r="D496" t="s">
        <v>5146</v>
      </c>
    </row>
    <row r="497" spans="1:4" x14ac:dyDescent="0.25">
      <c r="A497" t="s">
        <v>149</v>
      </c>
      <c r="B497" t="s">
        <v>38</v>
      </c>
      <c r="C497" s="1">
        <v>46002.553472222222</v>
      </c>
      <c r="D497" t="s">
        <v>5146</v>
      </c>
    </row>
    <row r="498" spans="1:4" x14ac:dyDescent="0.25">
      <c r="A498" t="s">
        <v>151</v>
      </c>
      <c r="B498" t="s">
        <v>38</v>
      </c>
      <c r="C498" s="1">
        <v>46036.558333333334</v>
      </c>
      <c r="D498" t="s">
        <v>5146</v>
      </c>
    </row>
    <row r="499" spans="1:4" x14ac:dyDescent="0.25">
      <c r="A499" t="s">
        <v>139</v>
      </c>
      <c r="B499" t="s">
        <v>38</v>
      </c>
      <c r="C499" s="1">
        <v>46036.54583333333</v>
      </c>
      <c r="D499" t="s">
        <v>5146</v>
      </c>
    </row>
    <row r="500" spans="1:4" x14ac:dyDescent="0.25">
      <c r="A500" t="s">
        <v>122</v>
      </c>
      <c r="B500" t="s">
        <v>38</v>
      </c>
      <c r="C500" s="1">
        <v>46002.470833333333</v>
      </c>
      <c r="D500" t="s">
        <v>5146</v>
      </c>
    </row>
    <row r="501" spans="1:4" x14ac:dyDescent="0.25">
      <c r="A501" t="s">
        <v>2847</v>
      </c>
      <c r="B501" t="s">
        <v>38</v>
      </c>
      <c r="C501" s="1">
        <v>45936.6</v>
      </c>
      <c r="D501" t="s">
        <v>5146</v>
      </c>
    </row>
    <row r="502" spans="1:4" x14ac:dyDescent="0.25">
      <c r="A502" t="s">
        <v>125</v>
      </c>
      <c r="B502" t="s">
        <v>38</v>
      </c>
      <c r="C502" s="1">
        <v>46002.466666666667</v>
      </c>
      <c r="D502" t="s">
        <v>5146</v>
      </c>
    </row>
    <row r="503" spans="1:4" x14ac:dyDescent="0.25">
      <c r="A503" t="s">
        <v>129</v>
      </c>
      <c r="B503" t="s">
        <v>38</v>
      </c>
      <c r="C503" s="1">
        <v>46036.544444444444</v>
      </c>
      <c r="D503" t="s">
        <v>5146</v>
      </c>
    </row>
    <row r="504" spans="1:4" x14ac:dyDescent="0.25">
      <c r="A504" t="s">
        <v>2848</v>
      </c>
      <c r="B504" t="s">
        <v>38</v>
      </c>
      <c r="C504" s="1">
        <v>45938.709027777775</v>
      </c>
      <c r="D504" t="s">
        <v>5146</v>
      </c>
    </row>
    <row r="505" spans="1:4" x14ac:dyDescent="0.25">
      <c r="A505" t="s">
        <v>133</v>
      </c>
      <c r="B505" t="s">
        <v>38</v>
      </c>
      <c r="C505" s="1">
        <v>46036.544444444444</v>
      </c>
      <c r="D505" t="s">
        <v>5146</v>
      </c>
    </row>
    <row r="506" spans="1:4" x14ac:dyDescent="0.25">
      <c r="A506" t="s">
        <v>2849</v>
      </c>
      <c r="B506" t="s">
        <v>38</v>
      </c>
      <c r="C506" s="1">
        <v>45939.449305555558</v>
      </c>
      <c r="D506" t="s">
        <v>5146</v>
      </c>
    </row>
    <row r="507" spans="1:4" x14ac:dyDescent="0.25">
      <c r="A507" t="s">
        <v>2850</v>
      </c>
      <c r="B507" t="s">
        <v>38</v>
      </c>
      <c r="C507" s="1">
        <v>45950.522222222222</v>
      </c>
      <c r="D507" t="s">
        <v>5146</v>
      </c>
    </row>
    <row r="508" spans="1:4" x14ac:dyDescent="0.25">
      <c r="A508" t="s">
        <v>2851</v>
      </c>
      <c r="B508" t="s">
        <v>38</v>
      </c>
      <c r="C508" s="1">
        <v>45939.456250000003</v>
      </c>
      <c r="D508" t="s">
        <v>5146</v>
      </c>
    </row>
    <row r="509" spans="1:4" x14ac:dyDescent="0.25">
      <c r="A509" t="s">
        <v>2852</v>
      </c>
      <c r="B509" t="s">
        <v>38</v>
      </c>
      <c r="C509" s="1">
        <v>45988.536111111112</v>
      </c>
      <c r="D509" t="s">
        <v>5146</v>
      </c>
    </row>
    <row r="510" spans="1:4" x14ac:dyDescent="0.25">
      <c r="A510" t="s">
        <v>2853</v>
      </c>
      <c r="B510" t="s">
        <v>39</v>
      </c>
      <c r="C510" s="1">
        <v>45972.716666666667</v>
      </c>
      <c r="D510" t="s">
        <v>5146</v>
      </c>
    </row>
    <row r="511" spans="1:4" x14ac:dyDescent="0.25">
      <c r="A511" t="s">
        <v>2854</v>
      </c>
      <c r="B511" t="s">
        <v>38</v>
      </c>
      <c r="C511" s="1">
        <v>45939.462500000001</v>
      </c>
      <c r="D511" t="s">
        <v>5146</v>
      </c>
    </row>
    <row r="512" spans="1:4" x14ac:dyDescent="0.25">
      <c r="A512" t="s">
        <v>2855</v>
      </c>
      <c r="B512" t="s">
        <v>38</v>
      </c>
      <c r="C512" s="1">
        <v>45954.493750000001</v>
      </c>
      <c r="D512" t="s">
        <v>5146</v>
      </c>
    </row>
    <row r="513" spans="1:4" x14ac:dyDescent="0.25">
      <c r="A513" t="s">
        <v>2856</v>
      </c>
      <c r="B513" t="s">
        <v>38</v>
      </c>
      <c r="C513" s="1">
        <v>45941.765277777777</v>
      </c>
      <c r="D513" t="s">
        <v>5146</v>
      </c>
    </row>
    <row r="514" spans="1:4" x14ac:dyDescent="0.25">
      <c r="A514" t="s">
        <v>111</v>
      </c>
      <c r="B514" t="s">
        <v>38</v>
      </c>
      <c r="C514" s="1">
        <v>46036.552083333336</v>
      </c>
      <c r="D514" t="s">
        <v>5146</v>
      </c>
    </row>
    <row r="515" spans="1:4" x14ac:dyDescent="0.25">
      <c r="A515" t="s">
        <v>2857</v>
      </c>
      <c r="B515" t="s">
        <v>38</v>
      </c>
      <c r="C515" s="1">
        <v>45944.915972222225</v>
      </c>
      <c r="D515" t="s">
        <v>5146</v>
      </c>
    </row>
    <row r="516" spans="1:4" x14ac:dyDescent="0.25">
      <c r="A516" t="s">
        <v>2858</v>
      </c>
      <c r="B516" t="s">
        <v>39</v>
      </c>
      <c r="C516" s="1">
        <v>45974.597916666666</v>
      </c>
      <c r="D516" t="s">
        <v>5146</v>
      </c>
    </row>
    <row r="517" spans="1:4" x14ac:dyDescent="0.25">
      <c r="A517" t="s">
        <v>2859</v>
      </c>
      <c r="B517" t="s">
        <v>38</v>
      </c>
      <c r="C517" s="1">
        <v>45988.536805555559</v>
      </c>
      <c r="D517" t="s">
        <v>5146</v>
      </c>
    </row>
    <row r="518" spans="1:4" x14ac:dyDescent="0.25">
      <c r="A518" t="s">
        <v>2860</v>
      </c>
      <c r="B518" t="s">
        <v>38</v>
      </c>
      <c r="C518" s="1">
        <v>45946.463888888888</v>
      </c>
      <c r="D518" t="s">
        <v>5146</v>
      </c>
    </row>
    <row r="519" spans="1:4" x14ac:dyDescent="0.25">
      <c r="A519" t="s">
        <v>2861</v>
      </c>
      <c r="B519" t="s">
        <v>38</v>
      </c>
      <c r="C519" s="1">
        <v>45941.753472222219</v>
      </c>
      <c r="D519" t="s">
        <v>5146</v>
      </c>
    </row>
    <row r="520" spans="1:4" x14ac:dyDescent="0.25">
      <c r="A520" t="s">
        <v>2862</v>
      </c>
      <c r="B520" t="s">
        <v>38</v>
      </c>
      <c r="C520" s="1">
        <v>45944.430555555555</v>
      </c>
      <c r="D520" t="s">
        <v>5146</v>
      </c>
    </row>
    <row r="521" spans="1:4" x14ac:dyDescent="0.25">
      <c r="A521" t="s">
        <v>2863</v>
      </c>
      <c r="B521" t="s">
        <v>38</v>
      </c>
      <c r="C521" s="1">
        <v>45948.615277777775</v>
      </c>
      <c r="D521" t="s">
        <v>5146</v>
      </c>
    </row>
    <row r="522" spans="1:4" x14ac:dyDescent="0.25">
      <c r="A522" t="s">
        <v>2864</v>
      </c>
      <c r="B522" t="s">
        <v>38</v>
      </c>
      <c r="C522" s="1">
        <v>45944.923611111109</v>
      </c>
      <c r="D522" t="s">
        <v>5146</v>
      </c>
    </row>
    <row r="523" spans="1:4" x14ac:dyDescent="0.25">
      <c r="A523" t="s">
        <v>102</v>
      </c>
      <c r="B523" t="s">
        <v>38</v>
      </c>
      <c r="C523" s="1">
        <v>46036.692361111112</v>
      </c>
      <c r="D523" t="s">
        <v>5146</v>
      </c>
    </row>
    <row r="524" spans="1:4" x14ac:dyDescent="0.25">
      <c r="A524" t="s">
        <v>104</v>
      </c>
      <c r="B524" t="s">
        <v>38</v>
      </c>
      <c r="C524" s="1">
        <v>45997.47152777778</v>
      </c>
      <c r="D524" t="s">
        <v>5146</v>
      </c>
    </row>
    <row r="525" spans="1:4" x14ac:dyDescent="0.25">
      <c r="A525" t="s">
        <v>2865</v>
      </c>
      <c r="B525" t="s">
        <v>38</v>
      </c>
      <c r="C525" s="1">
        <v>45945.538888888892</v>
      </c>
      <c r="D525" t="s">
        <v>5146</v>
      </c>
    </row>
    <row r="526" spans="1:4" x14ac:dyDescent="0.25">
      <c r="A526" t="s">
        <v>2866</v>
      </c>
      <c r="B526" t="s">
        <v>38</v>
      </c>
      <c r="C526" s="1">
        <v>45945.533333333333</v>
      </c>
      <c r="D526" t="s">
        <v>5146</v>
      </c>
    </row>
    <row r="527" spans="1:4" x14ac:dyDescent="0.25">
      <c r="A527" t="s">
        <v>2867</v>
      </c>
      <c r="B527" t="s">
        <v>38</v>
      </c>
      <c r="C527" s="1">
        <v>45944.442361111112</v>
      </c>
      <c r="D527" t="s">
        <v>5146</v>
      </c>
    </row>
    <row r="528" spans="1:4" x14ac:dyDescent="0.25">
      <c r="A528" t="s">
        <v>2868</v>
      </c>
      <c r="B528" t="s">
        <v>38</v>
      </c>
      <c r="C528" s="1">
        <v>45946.472222222219</v>
      </c>
      <c r="D528" t="s">
        <v>5146</v>
      </c>
    </row>
    <row r="529" spans="1:4" x14ac:dyDescent="0.25">
      <c r="A529" t="s">
        <v>2869</v>
      </c>
      <c r="B529" t="s">
        <v>39</v>
      </c>
      <c r="C529" s="1">
        <v>45953.660416666666</v>
      </c>
      <c r="D529" t="s">
        <v>5146</v>
      </c>
    </row>
    <row r="530" spans="1:4" x14ac:dyDescent="0.25">
      <c r="A530" t="s">
        <v>2870</v>
      </c>
      <c r="B530" t="s">
        <v>38</v>
      </c>
      <c r="C530" s="1">
        <v>45947.809027777781</v>
      </c>
      <c r="D530" t="s">
        <v>5146</v>
      </c>
    </row>
    <row r="531" spans="1:4" x14ac:dyDescent="0.25">
      <c r="A531" t="s">
        <v>89</v>
      </c>
      <c r="B531" t="s">
        <v>38</v>
      </c>
      <c r="C531" s="1">
        <v>45996.576388888891</v>
      </c>
      <c r="D531" t="s">
        <v>5146</v>
      </c>
    </row>
    <row r="532" spans="1:4" x14ac:dyDescent="0.25">
      <c r="A532" t="s">
        <v>90</v>
      </c>
      <c r="B532" t="s">
        <v>38</v>
      </c>
      <c r="C532" s="1">
        <v>45996.49722222222</v>
      </c>
      <c r="D532" t="s">
        <v>5146</v>
      </c>
    </row>
    <row r="533" spans="1:4" x14ac:dyDescent="0.25">
      <c r="A533" t="s">
        <v>2871</v>
      </c>
      <c r="B533" t="s">
        <v>38</v>
      </c>
      <c r="C533" s="1">
        <v>45954.473611111112</v>
      </c>
      <c r="D533" t="s">
        <v>5146</v>
      </c>
    </row>
    <row r="534" spans="1:4" x14ac:dyDescent="0.25">
      <c r="A534" t="s">
        <v>81</v>
      </c>
      <c r="B534" t="s">
        <v>38</v>
      </c>
      <c r="C534" s="1">
        <v>46036.545138888891</v>
      </c>
      <c r="D534" t="s">
        <v>5146</v>
      </c>
    </row>
    <row r="535" spans="1:4" x14ac:dyDescent="0.25">
      <c r="A535" t="s">
        <v>94</v>
      </c>
      <c r="B535" t="s">
        <v>38</v>
      </c>
      <c r="C535" s="1">
        <v>46022.642361111109</v>
      </c>
      <c r="D535" t="s">
        <v>5146</v>
      </c>
    </row>
    <row r="536" spans="1:4" x14ac:dyDescent="0.25">
      <c r="A536" t="s">
        <v>2872</v>
      </c>
      <c r="B536" t="s">
        <v>38</v>
      </c>
      <c r="C536" s="1">
        <v>45946.475694444445</v>
      </c>
      <c r="D536" t="s">
        <v>5146</v>
      </c>
    </row>
    <row r="537" spans="1:4" x14ac:dyDescent="0.25">
      <c r="A537" t="s">
        <v>2873</v>
      </c>
      <c r="B537" t="s">
        <v>38</v>
      </c>
      <c r="C537" s="1">
        <v>45946.480555555558</v>
      </c>
      <c r="D537" t="s">
        <v>5146</v>
      </c>
    </row>
    <row r="538" spans="1:4" x14ac:dyDescent="0.25">
      <c r="A538" t="s">
        <v>83</v>
      </c>
      <c r="B538" t="s">
        <v>39</v>
      </c>
      <c r="C538" s="1">
        <v>46029.736111111109</v>
      </c>
      <c r="D538" t="s">
        <v>5146</v>
      </c>
    </row>
    <row r="539" spans="1:4" x14ac:dyDescent="0.25">
      <c r="A539" t="s">
        <v>84</v>
      </c>
      <c r="B539" t="s">
        <v>38</v>
      </c>
      <c r="C539" s="1">
        <v>46036.543055555558</v>
      </c>
      <c r="D539" t="s">
        <v>5146</v>
      </c>
    </row>
    <row r="540" spans="1:4" x14ac:dyDescent="0.25">
      <c r="A540" t="s">
        <v>2874</v>
      </c>
      <c r="B540" t="s">
        <v>38</v>
      </c>
      <c r="C540" s="1">
        <v>45947.484722222223</v>
      </c>
      <c r="D540" t="s">
        <v>5146</v>
      </c>
    </row>
    <row r="541" spans="1:4" x14ac:dyDescent="0.25">
      <c r="A541" t="s">
        <v>86</v>
      </c>
      <c r="B541" t="s">
        <v>38</v>
      </c>
      <c r="C541" s="1">
        <v>45997.48333333333</v>
      </c>
      <c r="D541" t="s">
        <v>5146</v>
      </c>
    </row>
    <row r="542" spans="1:4" x14ac:dyDescent="0.25">
      <c r="A542" t="s">
        <v>2875</v>
      </c>
      <c r="B542" t="s">
        <v>38</v>
      </c>
      <c r="C542" s="1">
        <v>45952.693749999999</v>
      </c>
      <c r="D542" t="s">
        <v>5146</v>
      </c>
    </row>
    <row r="543" spans="1:4" x14ac:dyDescent="0.25">
      <c r="A543" t="s">
        <v>2876</v>
      </c>
      <c r="B543" t="s">
        <v>39</v>
      </c>
      <c r="C543" s="1">
        <v>45954.439583333333</v>
      </c>
      <c r="D543" t="s">
        <v>5146</v>
      </c>
    </row>
    <row r="544" spans="1:4" x14ac:dyDescent="0.25">
      <c r="A544" t="s">
        <v>2877</v>
      </c>
      <c r="B544" t="s">
        <v>38</v>
      </c>
      <c r="C544" s="1">
        <v>45988.535416666666</v>
      </c>
      <c r="D544" t="s">
        <v>5146</v>
      </c>
    </row>
    <row r="545" spans="1:4" x14ac:dyDescent="0.25">
      <c r="A545" t="s">
        <v>2878</v>
      </c>
      <c r="B545" t="s">
        <v>38</v>
      </c>
      <c r="C545" s="1">
        <v>45947.675000000003</v>
      </c>
      <c r="D545" t="s">
        <v>5146</v>
      </c>
    </row>
    <row r="546" spans="1:4" x14ac:dyDescent="0.25">
      <c r="A546" t="s">
        <v>2879</v>
      </c>
      <c r="B546" t="s">
        <v>38</v>
      </c>
      <c r="C546" s="1">
        <v>45947.496527777781</v>
      </c>
      <c r="D546" t="s">
        <v>5146</v>
      </c>
    </row>
    <row r="547" spans="1:4" x14ac:dyDescent="0.25">
      <c r="A547" t="s">
        <v>76</v>
      </c>
      <c r="B547" t="s">
        <v>38</v>
      </c>
      <c r="C547" s="1">
        <v>45997.463194444441</v>
      </c>
      <c r="D547" t="s">
        <v>5146</v>
      </c>
    </row>
    <row r="548" spans="1:4" x14ac:dyDescent="0.25">
      <c r="A548" t="s">
        <v>2880</v>
      </c>
      <c r="B548" t="s">
        <v>38</v>
      </c>
      <c r="C548" s="1">
        <v>45947.506249999999</v>
      </c>
      <c r="D548" t="s">
        <v>5146</v>
      </c>
    </row>
    <row r="549" spans="1:4" x14ac:dyDescent="0.25">
      <c r="A549" t="s">
        <v>74</v>
      </c>
      <c r="B549" t="s">
        <v>38</v>
      </c>
      <c r="C549" s="1">
        <v>45996.550694444442</v>
      </c>
      <c r="D549" t="s">
        <v>5146</v>
      </c>
    </row>
    <row r="550" spans="1:4" x14ac:dyDescent="0.25">
      <c r="A550" t="s">
        <v>2881</v>
      </c>
      <c r="B550" t="s">
        <v>38</v>
      </c>
      <c r="C550" s="1">
        <v>45952.644444444442</v>
      </c>
      <c r="D550" t="s">
        <v>5146</v>
      </c>
    </row>
    <row r="551" spans="1:4" x14ac:dyDescent="0.25">
      <c r="A551" t="s">
        <v>2882</v>
      </c>
      <c r="B551" t="s">
        <v>38</v>
      </c>
      <c r="C551" s="1">
        <v>45953.466666666667</v>
      </c>
      <c r="D551" t="s">
        <v>5146</v>
      </c>
    </row>
    <row r="552" spans="1:4" x14ac:dyDescent="0.25">
      <c r="A552" t="s">
        <v>2883</v>
      </c>
      <c r="B552" t="s">
        <v>38</v>
      </c>
      <c r="C552" s="1">
        <v>45947.815972222219</v>
      </c>
      <c r="D552" t="s">
        <v>5146</v>
      </c>
    </row>
    <row r="553" spans="1:4" x14ac:dyDescent="0.25">
      <c r="A553" t="s">
        <v>2884</v>
      </c>
      <c r="B553" t="s">
        <v>39</v>
      </c>
      <c r="C553" s="1">
        <v>45973.551388888889</v>
      </c>
      <c r="D553" t="s">
        <v>5146</v>
      </c>
    </row>
    <row r="554" spans="1:4" x14ac:dyDescent="0.25">
      <c r="A554" t="s">
        <v>2885</v>
      </c>
      <c r="B554" t="s">
        <v>38</v>
      </c>
      <c r="C554" s="1">
        <v>45958.521527777775</v>
      </c>
      <c r="D554" t="s">
        <v>5146</v>
      </c>
    </row>
    <row r="555" spans="1:4" x14ac:dyDescent="0.25">
      <c r="A555" t="s">
        <v>2886</v>
      </c>
      <c r="B555" t="s">
        <v>38</v>
      </c>
      <c r="C555" s="1">
        <v>45954.425000000003</v>
      </c>
      <c r="D555" t="s">
        <v>5146</v>
      </c>
    </row>
    <row r="556" spans="1:4" x14ac:dyDescent="0.25">
      <c r="A556" t="s">
        <v>2887</v>
      </c>
      <c r="B556" t="s">
        <v>38</v>
      </c>
      <c r="C556" s="1">
        <v>45954.466666666667</v>
      </c>
      <c r="D556" t="s">
        <v>5146</v>
      </c>
    </row>
    <row r="557" spans="1:4" x14ac:dyDescent="0.25">
      <c r="A557" t="s">
        <v>2888</v>
      </c>
      <c r="B557" t="s">
        <v>39</v>
      </c>
      <c r="C557" s="1">
        <v>45958.779166666667</v>
      </c>
      <c r="D557" t="s">
        <v>5146</v>
      </c>
    </row>
    <row r="558" spans="1:4" x14ac:dyDescent="0.25">
      <c r="A558" t="s">
        <v>2889</v>
      </c>
      <c r="B558" t="s">
        <v>38</v>
      </c>
      <c r="C558" s="1">
        <v>45988.534722222219</v>
      </c>
      <c r="D558" t="s">
        <v>5146</v>
      </c>
    </row>
    <row r="559" spans="1:4" x14ac:dyDescent="0.25">
      <c r="A559" t="s">
        <v>2890</v>
      </c>
      <c r="B559" t="s">
        <v>38</v>
      </c>
      <c r="C559" s="1">
        <v>45958.554861111108</v>
      </c>
      <c r="D559" t="s">
        <v>5146</v>
      </c>
    </row>
    <row r="560" spans="1:4" x14ac:dyDescent="0.25">
      <c r="A560" t="s">
        <v>60</v>
      </c>
      <c r="B560" t="s">
        <v>38</v>
      </c>
      <c r="C560" s="1">
        <v>45996.487500000003</v>
      </c>
      <c r="D560" t="s">
        <v>5146</v>
      </c>
    </row>
    <row r="561" spans="1:4" x14ac:dyDescent="0.25">
      <c r="A561" t="s">
        <v>61</v>
      </c>
      <c r="B561" t="s">
        <v>38</v>
      </c>
      <c r="C561" s="1">
        <v>45995.504166666666</v>
      </c>
      <c r="D561" t="s">
        <v>5146</v>
      </c>
    </row>
    <row r="562" spans="1:4" x14ac:dyDescent="0.25">
      <c r="A562" t="s">
        <v>2891</v>
      </c>
      <c r="B562" t="s">
        <v>38</v>
      </c>
      <c r="C562" s="1">
        <v>45961.69027777778</v>
      </c>
      <c r="D562" t="s">
        <v>5146</v>
      </c>
    </row>
    <row r="563" spans="1:4" x14ac:dyDescent="0.25">
      <c r="A563" t="s">
        <v>48</v>
      </c>
      <c r="B563" t="s">
        <v>39</v>
      </c>
      <c r="C563" s="1">
        <v>46036.531944444447</v>
      </c>
      <c r="D563" t="s">
        <v>5146</v>
      </c>
    </row>
    <row r="564" spans="1:4" x14ac:dyDescent="0.25">
      <c r="A564" t="s">
        <v>49</v>
      </c>
      <c r="B564" t="s">
        <v>38</v>
      </c>
      <c r="C564" s="1">
        <v>45995.499305555553</v>
      </c>
      <c r="D564" t="s">
        <v>5146</v>
      </c>
    </row>
    <row r="565" spans="1:4" x14ac:dyDescent="0.25">
      <c r="A565" t="s">
        <v>2892</v>
      </c>
      <c r="B565" t="s">
        <v>38</v>
      </c>
      <c r="C565" s="1">
        <v>46003.980555555558</v>
      </c>
      <c r="D565" t="s">
        <v>5146</v>
      </c>
    </row>
    <row r="566" spans="1:4" x14ac:dyDescent="0.25">
      <c r="A566" t="s">
        <v>2893</v>
      </c>
      <c r="B566" t="s">
        <v>38</v>
      </c>
      <c r="C566" s="1">
        <v>45955.474999999999</v>
      </c>
      <c r="D566" t="s">
        <v>5146</v>
      </c>
    </row>
    <row r="567" spans="1:4" x14ac:dyDescent="0.25">
      <c r="A567" t="s">
        <v>2894</v>
      </c>
      <c r="B567" t="s">
        <v>38</v>
      </c>
      <c r="C567" s="1">
        <v>45955.48333333333</v>
      </c>
      <c r="D567" t="s">
        <v>5146</v>
      </c>
    </row>
    <row r="568" spans="1:4" x14ac:dyDescent="0.25">
      <c r="A568" t="s">
        <v>55</v>
      </c>
      <c r="B568" t="s">
        <v>39</v>
      </c>
      <c r="C568" s="1">
        <v>46029.736805555556</v>
      </c>
      <c r="D568" t="s">
        <v>5146</v>
      </c>
    </row>
    <row r="569" spans="1:4" x14ac:dyDescent="0.25">
      <c r="A569" t="s">
        <v>2895</v>
      </c>
      <c r="B569" t="s">
        <v>38</v>
      </c>
      <c r="C569" s="1">
        <v>45960.512499999997</v>
      </c>
      <c r="D569" t="s">
        <v>5146</v>
      </c>
    </row>
    <row r="570" spans="1:4" x14ac:dyDescent="0.25">
      <c r="A570" t="s">
        <v>59</v>
      </c>
      <c r="B570" t="s">
        <v>38</v>
      </c>
      <c r="C570" s="1">
        <v>45994.553472222222</v>
      </c>
      <c r="D570" t="s">
        <v>5146</v>
      </c>
    </row>
    <row r="571" spans="1:4" x14ac:dyDescent="0.25">
      <c r="A571" t="s">
        <v>2896</v>
      </c>
      <c r="B571" t="s">
        <v>38</v>
      </c>
      <c r="C571" s="1">
        <v>45958.479861111111</v>
      </c>
      <c r="D571" t="s">
        <v>5146</v>
      </c>
    </row>
    <row r="572" spans="1:4" x14ac:dyDescent="0.25">
      <c r="A572" t="s">
        <v>2897</v>
      </c>
      <c r="B572" t="s">
        <v>38</v>
      </c>
      <c r="C572" s="1">
        <v>45962.463194444441</v>
      </c>
      <c r="D572" t="s">
        <v>5146</v>
      </c>
    </row>
    <row r="573" spans="1:4" x14ac:dyDescent="0.25">
      <c r="A573" t="s">
        <v>2898</v>
      </c>
      <c r="B573" t="s">
        <v>39</v>
      </c>
      <c r="C573" s="1">
        <v>46002.590277777781</v>
      </c>
      <c r="D573" t="s">
        <v>5146</v>
      </c>
    </row>
    <row r="574" spans="1:4" x14ac:dyDescent="0.25">
      <c r="A574" t="s">
        <v>2899</v>
      </c>
      <c r="B574" t="s">
        <v>38</v>
      </c>
      <c r="C574" s="1">
        <v>45959.958333333336</v>
      </c>
      <c r="D574" t="s">
        <v>5146</v>
      </c>
    </row>
    <row r="575" spans="1:4" x14ac:dyDescent="0.25">
      <c r="A575" t="s">
        <v>2900</v>
      </c>
      <c r="B575" t="s">
        <v>39</v>
      </c>
      <c r="C575" s="1">
        <v>45957.811805555553</v>
      </c>
      <c r="D575" t="s">
        <v>5146</v>
      </c>
    </row>
    <row r="576" spans="1:4" x14ac:dyDescent="0.25">
      <c r="A576" t="s">
        <v>2901</v>
      </c>
      <c r="B576" t="s">
        <v>39</v>
      </c>
      <c r="C576" s="1">
        <v>45964.4375</v>
      </c>
      <c r="D576" t="s">
        <v>5146</v>
      </c>
    </row>
    <row r="577" spans="1:4" x14ac:dyDescent="0.25">
      <c r="A577" t="s">
        <v>2902</v>
      </c>
      <c r="B577" t="s">
        <v>38</v>
      </c>
      <c r="C577" s="1">
        <v>45960.459027777775</v>
      </c>
      <c r="D577" t="s">
        <v>5146</v>
      </c>
    </row>
    <row r="578" spans="1:4" x14ac:dyDescent="0.25">
      <c r="A578" t="s">
        <v>2903</v>
      </c>
      <c r="B578" t="s">
        <v>38</v>
      </c>
      <c r="C578" s="1">
        <v>45960.463194444441</v>
      </c>
      <c r="D578" t="s">
        <v>5146</v>
      </c>
    </row>
    <row r="579" spans="1:4" x14ac:dyDescent="0.25">
      <c r="A579" t="s">
        <v>2904</v>
      </c>
      <c r="B579" t="s">
        <v>38</v>
      </c>
      <c r="C579" s="1">
        <v>46036.539583333331</v>
      </c>
      <c r="D579" t="s">
        <v>5146</v>
      </c>
    </row>
    <row r="580" spans="1:4" x14ac:dyDescent="0.25">
      <c r="A580" t="s">
        <v>2905</v>
      </c>
      <c r="B580" t="s">
        <v>39</v>
      </c>
      <c r="C580" s="1">
        <v>45995.710416666669</v>
      </c>
      <c r="D580" t="s">
        <v>5146</v>
      </c>
    </row>
    <row r="581" spans="1:4" x14ac:dyDescent="0.25">
      <c r="A581" t="s">
        <v>2906</v>
      </c>
      <c r="B581" t="s">
        <v>38</v>
      </c>
      <c r="C581" s="1">
        <v>45962.467361111114</v>
      </c>
      <c r="D581" t="s">
        <v>5146</v>
      </c>
    </row>
    <row r="582" spans="1:4" x14ac:dyDescent="0.25">
      <c r="A582" t="s">
        <v>2907</v>
      </c>
      <c r="B582" t="s">
        <v>38</v>
      </c>
      <c r="C582" s="1">
        <v>45966.487500000003</v>
      </c>
      <c r="D582" t="s">
        <v>5146</v>
      </c>
    </row>
    <row r="583" spans="1:4" x14ac:dyDescent="0.25">
      <c r="A583" t="s">
        <v>2908</v>
      </c>
      <c r="B583" t="s">
        <v>38</v>
      </c>
      <c r="C583" s="1">
        <v>45962.470833333333</v>
      </c>
      <c r="D583" t="s">
        <v>5146</v>
      </c>
    </row>
    <row r="584" spans="1:4" x14ac:dyDescent="0.25">
      <c r="A584" t="s">
        <v>2909</v>
      </c>
      <c r="B584" t="s">
        <v>39</v>
      </c>
      <c r="C584" s="1">
        <v>45960.65902777778</v>
      </c>
      <c r="D584" t="s">
        <v>5146</v>
      </c>
    </row>
    <row r="585" spans="1:4" x14ac:dyDescent="0.25">
      <c r="A585" t="s">
        <v>2910</v>
      </c>
      <c r="B585" t="s">
        <v>38</v>
      </c>
      <c r="C585" s="1">
        <v>45961.477777777778</v>
      </c>
      <c r="D585" t="s">
        <v>5146</v>
      </c>
    </row>
    <row r="586" spans="1:4" x14ac:dyDescent="0.25">
      <c r="A586" t="s">
        <v>2911</v>
      </c>
      <c r="B586" t="s">
        <v>39</v>
      </c>
      <c r="C586" s="1">
        <v>45962.807638888888</v>
      </c>
      <c r="D586" t="s">
        <v>5146</v>
      </c>
    </row>
    <row r="587" spans="1:4" x14ac:dyDescent="0.25">
      <c r="A587" t="s">
        <v>2912</v>
      </c>
      <c r="B587" t="s">
        <v>38</v>
      </c>
      <c r="C587" s="1">
        <v>45961.48333333333</v>
      </c>
      <c r="D587" t="s">
        <v>5146</v>
      </c>
    </row>
    <row r="588" spans="1:4" x14ac:dyDescent="0.25">
      <c r="A588" t="s">
        <v>2913</v>
      </c>
      <c r="B588" t="s">
        <v>38</v>
      </c>
      <c r="C588" s="1">
        <v>45961.490277777775</v>
      </c>
      <c r="D588" t="s">
        <v>5146</v>
      </c>
    </row>
    <row r="589" spans="1:4" x14ac:dyDescent="0.25">
      <c r="A589" t="s">
        <v>2914</v>
      </c>
      <c r="B589" t="s">
        <v>38</v>
      </c>
      <c r="C589" s="1">
        <v>45993.484027777777</v>
      </c>
      <c r="D589" t="s">
        <v>5146</v>
      </c>
    </row>
    <row r="590" spans="1:4" x14ac:dyDescent="0.25">
      <c r="A590" t="s">
        <v>2915</v>
      </c>
      <c r="B590" t="s">
        <v>38</v>
      </c>
      <c r="C590" s="1">
        <v>45994.506249999999</v>
      </c>
      <c r="D590" t="s">
        <v>5146</v>
      </c>
    </row>
    <row r="591" spans="1:4" x14ac:dyDescent="0.25">
      <c r="A591" t="s">
        <v>2916</v>
      </c>
      <c r="B591" t="s">
        <v>38</v>
      </c>
      <c r="C591" s="1">
        <v>45961.500694444447</v>
      </c>
      <c r="D591" t="s">
        <v>5146</v>
      </c>
    </row>
    <row r="592" spans="1:4" x14ac:dyDescent="0.25">
      <c r="A592" t="s">
        <v>2917</v>
      </c>
      <c r="B592" t="s">
        <v>38</v>
      </c>
      <c r="C592" s="1">
        <v>45968.436111111114</v>
      </c>
      <c r="D592" t="s">
        <v>5146</v>
      </c>
    </row>
    <row r="593" spans="1:4" x14ac:dyDescent="0.25">
      <c r="A593" t="s">
        <v>2918</v>
      </c>
      <c r="B593" t="s">
        <v>38</v>
      </c>
      <c r="C593" s="1">
        <v>45969.532638888886</v>
      </c>
      <c r="D593" t="s">
        <v>5146</v>
      </c>
    </row>
    <row r="594" spans="1:4" x14ac:dyDescent="0.25">
      <c r="A594" t="s">
        <v>2919</v>
      </c>
      <c r="B594" t="s">
        <v>38</v>
      </c>
      <c r="C594" s="1">
        <v>45962.474999999999</v>
      </c>
      <c r="D594" t="s">
        <v>5146</v>
      </c>
    </row>
    <row r="595" spans="1:4" x14ac:dyDescent="0.25">
      <c r="A595" t="s">
        <v>2920</v>
      </c>
      <c r="B595" t="s">
        <v>38</v>
      </c>
      <c r="C595" s="1">
        <v>45968.444444444445</v>
      </c>
      <c r="D595" t="s">
        <v>5146</v>
      </c>
    </row>
    <row r="596" spans="1:4" x14ac:dyDescent="0.25">
      <c r="A596" t="s">
        <v>2921</v>
      </c>
      <c r="B596" t="s">
        <v>38</v>
      </c>
      <c r="C596" s="1">
        <v>45966.473611111112</v>
      </c>
      <c r="D596" t="s">
        <v>5146</v>
      </c>
    </row>
    <row r="597" spans="1:4" x14ac:dyDescent="0.25">
      <c r="A597" t="s">
        <v>2922</v>
      </c>
      <c r="B597" t="s">
        <v>38</v>
      </c>
      <c r="C597" s="1">
        <v>45962.499305555553</v>
      </c>
      <c r="D597" t="s">
        <v>5146</v>
      </c>
    </row>
    <row r="598" spans="1:4" x14ac:dyDescent="0.25">
      <c r="A598" t="s">
        <v>2923</v>
      </c>
      <c r="B598" t="s">
        <v>38</v>
      </c>
      <c r="C598" s="1">
        <v>45972.45416666667</v>
      </c>
      <c r="D598" t="s">
        <v>5146</v>
      </c>
    </row>
    <row r="599" spans="1:4" x14ac:dyDescent="0.25">
      <c r="A599" t="s">
        <v>2924</v>
      </c>
      <c r="B599" t="s">
        <v>39</v>
      </c>
      <c r="C599" s="1">
        <v>45965.609027777777</v>
      </c>
      <c r="D599" t="s">
        <v>5146</v>
      </c>
    </row>
    <row r="600" spans="1:4" x14ac:dyDescent="0.25">
      <c r="A600" t="s">
        <v>2925</v>
      </c>
      <c r="B600" t="s">
        <v>38</v>
      </c>
      <c r="C600" s="1">
        <v>45968.455555555556</v>
      </c>
      <c r="D600" t="s">
        <v>5146</v>
      </c>
    </row>
    <row r="601" spans="1:4" x14ac:dyDescent="0.25">
      <c r="A601" t="s">
        <v>2926</v>
      </c>
      <c r="B601" t="s">
        <v>38</v>
      </c>
      <c r="C601" s="1">
        <v>45968.651388888888</v>
      </c>
      <c r="D601" t="s">
        <v>5146</v>
      </c>
    </row>
    <row r="602" spans="1:4" x14ac:dyDescent="0.25">
      <c r="A602" t="s">
        <v>2927</v>
      </c>
      <c r="B602" t="s">
        <v>38</v>
      </c>
      <c r="C602" s="1">
        <v>45968.446527777778</v>
      </c>
      <c r="D602" t="s">
        <v>5146</v>
      </c>
    </row>
    <row r="603" spans="1:4" x14ac:dyDescent="0.25">
      <c r="A603" t="s">
        <v>2928</v>
      </c>
      <c r="B603" t="s">
        <v>38</v>
      </c>
      <c r="C603" s="1">
        <v>45968.459027777775</v>
      </c>
      <c r="D603" t="s">
        <v>5146</v>
      </c>
    </row>
    <row r="604" spans="1:4" x14ac:dyDescent="0.25">
      <c r="A604" t="s">
        <v>2929</v>
      </c>
      <c r="B604" t="s">
        <v>38</v>
      </c>
      <c r="C604" s="1">
        <v>45968.451388888891</v>
      </c>
      <c r="D604" t="s">
        <v>5146</v>
      </c>
    </row>
    <row r="605" spans="1:4" x14ac:dyDescent="0.25">
      <c r="A605" t="s">
        <v>2930</v>
      </c>
      <c r="B605" t="s">
        <v>38</v>
      </c>
      <c r="C605" s="1">
        <v>45972.449305555558</v>
      </c>
      <c r="D605" t="s">
        <v>5146</v>
      </c>
    </row>
    <row r="606" spans="1:4" x14ac:dyDescent="0.25">
      <c r="A606" t="s">
        <v>2931</v>
      </c>
      <c r="B606" t="s">
        <v>39</v>
      </c>
      <c r="C606" s="1">
        <v>46029.522222222222</v>
      </c>
      <c r="D606" t="s">
        <v>5146</v>
      </c>
    </row>
    <row r="607" spans="1:4" x14ac:dyDescent="0.25">
      <c r="A607" t="s">
        <v>2932</v>
      </c>
      <c r="B607" t="s">
        <v>38</v>
      </c>
      <c r="C607" s="1">
        <v>45992.498611111114</v>
      </c>
      <c r="D607" t="s">
        <v>5146</v>
      </c>
    </row>
    <row r="608" spans="1:4" x14ac:dyDescent="0.25">
      <c r="A608" t="s">
        <v>2933</v>
      </c>
      <c r="B608" t="s">
        <v>38</v>
      </c>
      <c r="C608" s="1">
        <v>45994.491666666669</v>
      </c>
      <c r="D608" t="s">
        <v>5146</v>
      </c>
    </row>
    <row r="609" spans="1:4" x14ac:dyDescent="0.25">
      <c r="A609" t="s">
        <v>2934</v>
      </c>
      <c r="B609" t="s">
        <v>39</v>
      </c>
      <c r="C609" s="1">
        <v>46029.741666666669</v>
      </c>
      <c r="D609" t="s">
        <v>5146</v>
      </c>
    </row>
    <row r="610" spans="1:4" x14ac:dyDescent="0.25">
      <c r="A610" t="s">
        <v>2935</v>
      </c>
      <c r="B610" t="s">
        <v>38</v>
      </c>
      <c r="C610" s="1">
        <v>45994.484027777777</v>
      </c>
      <c r="D610" t="s">
        <v>5146</v>
      </c>
    </row>
    <row r="611" spans="1:4" x14ac:dyDescent="0.25">
      <c r="A611" t="s">
        <v>2936</v>
      </c>
      <c r="B611" t="s">
        <v>38</v>
      </c>
      <c r="C611" s="1">
        <v>45993.467361111114</v>
      </c>
      <c r="D611" t="s">
        <v>5146</v>
      </c>
    </row>
    <row r="612" spans="1:4" x14ac:dyDescent="0.25">
      <c r="A612" t="s">
        <v>2937</v>
      </c>
      <c r="B612" t="s">
        <v>38</v>
      </c>
      <c r="C612" s="1">
        <v>45990.472222222219</v>
      </c>
      <c r="D612" t="s">
        <v>5146</v>
      </c>
    </row>
    <row r="613" spans="1:4" x14ac:dyDescent="0.25">
      <c r="A613" t="s">
        <v>2938</v>
      </c>
      <c r="B613" t="s">
        <v>38</v>
      </c>
      <c r="C613" s="1">
        <v>45973.565972222219</v>
      </c>
      <c r="D613" t="s">
        <v>5146</v>
      </c>
    </row>
    <row r="614" spans="1:4" x14ac:dyDescent="0.25">
      <c r="A614" t="s">
        <v>2939</v>
      </c>
      <c r="B614" t="s">
        <v>39</v>
      </c>
      <c r="C614" s="1">
        <v>46029.740972222222</v>
      </c>
      <c r="D614" t="s">
        <v>5146</v>
      </c>
    </row>
    <row r="615" spans="1:4" x14ac:dyDescent="0.25">
      <c r="A615" t="s">
        <v>2940</v>
      </c>
      <c r="B615" t="s">
        <v>38</v>
      </c>
      <c r="C615" s="1">
        <v>45969.539583333331</v>
      </c>
      <c r="D615" t="s">
        <v>5146</v>
      </c>
    </row>
    <row r="616" spans="1:4" x14ac:dyDescent="0.25">
      <c r="A616" t="s">
        <v>2941</v>
      </c>
      <c r="B616" t="s">
        <v>38</v>
      </c>
      <c r="C616" s="1">
        <v>45973.48541666667</v>
      </c>
      <c r="D616" t="s">
        <v>5146</v>
      </c>
    </row>
    <row r="617" spans="1:4" x14ac:dyDescent="0.25">
      <c r="A617" t="s">
        <v>2942</v>
      </c>
      <c r="B617" t="s">
        <v>38</v>
      </c>
      <c r="C617" s="1">
        <v>45989.452777777777</v>
      </c>
      <c r="D617" t="s">
        <v>5146</v>
      </c>
    </row>
    <row r="618" spans="1:4" x14ac:dyDescent="0.25">
      <c r="A618" t="s">
        <v>2943</v>
      </c>
      <c r="B618" t="s">
        <v>38</v>
      </c>
      <c r="C618" s="1">
        <v>45975.60833333333</v>
      </c>
      <c r="D618" t="s">
        <v>5146</v>
      </c>
    </row>
    <row r="619" spans="1:4" x14ac:dyDescent="0.25">
      <c r="A619" t="s">
        <v>2944</v>
      </c>
      <c r="B619" t="s">
        <v>38</v>
      </c>
      <c r="C619" s="1">
        <v>45969.501388888886</v>
      </c>
      <c r="D619" t="s">
        <v>5146</v>
      </c>
    </row>
    <row r="620" spans="1:4" x14ac:dyDescent="0.25">
      <c r="A620" t="s">
        <v>2945</v>
      </c>
      <c r="B620" t="s">
        <v>38</v>
      </c>
      <c r="C620" s="1">
        <v>45989.456250000003</v>
      </c>
      <c r="D620" t="s">
        <v>5146</v>
      </c>
    </row>
    <row r="621" spans="1:4" x14ac:dyDescent="0.25">
      <c r="A621" t="s">
        <v>2946</v>
      </c>
      <c r="B621" t="s">
        <v>39</v>
      </c>
      <c r="C621" s="1">
        <v>46029.740277777775</v>
      </c>
      <c r="D621" t="s">
        <v>5146</v>
      </c>
    </row>
    <row r="622" spans="1:4" x14ac:dyDescent="0.25">
      <c r="A622" t="s">
        <v>2947</v>
      </c>
      <c r="B622" t="s">
        <v>38</v>
      </c>
      <c r="C622" s="1">
        <v>45973.508333333331</v>
      </c>
      <c r="D622" t="s">
        <v>5146</v>
      </c>
    </row>
    <row r="623" spans="1:4" x14ac:dyDescent="0.25">
      <c r="A623" t="s">
        <v>2948</v>
      </c>
      <c r="B623" t="s">
        <v>38</v>
      </c>
      <c r="C623" s="1">
        <v>45985.46875</v>
      </c>
      <c r="D623" t="s">
        <v>5146</v>
      </c>
    </row>
    <row r="624" spans="1:4" x14ac:dyDescent="0.25">
      <c r="A624" t="s">
        <v>2949</v>
      </c>
      <c r="B624" t="s">
        <v>38</v>
      </c>
      <c r="C624" s="1">
        <v>45990.469444444447</v>
      </c>
      <c r="D624" t="s">
        <v>5146</v>
      </c>
    </row>
    <row r="625" spans="1:4" x14ac:dyDescent="0.25">
      <c r="A625" t="s">
        <v>2950</v>
      </c>
      <c r="B625" t="s">
        <v>38</v>
      </c>
      <c r="C625" s="1">
        <v>45973.513194444444</v>
      </c>
      <c r="D625" t="s">
        <v>5146</v>
      </c>
    </row>
    <row r="626" spans="1:4" x14ac:dyDescent="0.25">
      <c r="A626" t="s">
        <v>2951</v>
      </c>
      <c r="B626" t="s">
        <v>38</v>
      </c>
      <c r="C626" s="1">
        <v>45976.470833333333</v>
      </c>
      <c r="D626" t="s">
        <v>5146</v>
      </c>
    </row>
    <row r="627" spans="1:4" x14ac:dyDescent="0.25">
      <c r="A627" t="s">
        <v>2952</v>
      </c>
      <c r="B627" t="s">
        <v>39</v>
      </c>
      <c r="C627" s="1">
        <v>46029.739583333336</v>
      </c>
      <c r="D627" t="s">
        <v>5146</v>
      </c>
    </row>
    <row r="628" spans="1:4" x14ac:dyDescent="0.25">
      <c r="A628" t="s">
        <v>2953</v>
      </c>
      <c r="B628" t="s">
        <v>38</v>
      </c>
      <c r="C628" s="1">
        <v>45972.529861111114</v>
      </c>
      <c r="D628" t="s">
        <v>5146</v>
      </c>
    </row>
    <row r="629" spans="1:4" x14ac:dyDescent="0.25">
      <c r="A629" t="s">
        <v>2954</v>
      </c>
      <c r="B629" t="s">
        <v>38</v>
      </c>
      <c r="C629" s="1">
        <v>45985.46875</v>
      </c>
      <c r="D629" t="s">
        <v>5146</v>
      </c>
    </row>
    <row r="630" spans="1:4" x14ac:dyDescent="0.25">
      <c r="A630" t="s">
        <v>2955</v>
      </c>
      <c r="B630" t="s">
        <v>38</v>
      </c>
      <c r="C630" s="1">
        <v>45973.521527777775</v>
      </c>
      <c r="D630" t="s">
        <v>5146</v>
      </c>
    </row>
    <row r="631" spans="1:4" x14ac:dyDescent="0.25">
      <c r="A631" t="s">
        <v>2956</v>
      </c>
      <c r="B631" t="s">
        <v>39</v>
      </c>
      <c r="C631" s="1">
        <v>46029.739583333336</v>
      </c>
      <c r="D631" t="s">
        <v>5146</v>
      </c>
    </row>
    <row r="632" spans="1:4" x14ac:dyDescent="0.25">
      <c r="A632" t="s">
        <v>2957</v>
      </c>
      <c r="B632" t="s">
        <v>39</v>
      </c>
      <c r="C632" s="1">
        <v>46029.738888888889</v>
      </c>
      <c r="D632" t="s">
        <v>5146</v>
      </c>
    </row>
    <row r="633" spans="1:4" x14ac:dyDescent="0.25">
      <c r="A633" t="s">
        <v>2958</v>
      </c>
      <c r="B633" t="s">
        <v>39</v>
      </c>
      <c r="C633" s="1">
        <v>46029.738888888889</v>
      </c>
      <c r="D633" t="s">
        <v>5146</v>
      </c>
    </row>
    <row r="634" spans="1:4" x14ac:dyDescent="0.25">
      <c r="A634" t="s">
        <v>2959</v>
      </c>
      <c r="B634" t="s">
        <v>38</v>
      </c>
      <c r="C634" s="1">
        <v>45974.491666666669</v>
      </c>
      <c r="D634" t="s">
        <v>5146</v>
      </c>
    </row>
    <row r="635" spans="1:4" x14ac:dyDescent="0.25">
      <c r="A635" t="s">
        <v>2960</v>
      </c>
      <c r="B635" t="s">
        <v>38</v>
      </c>
      <c r="C635" s="1">
        <v>45978.534722222219</v>
      </c>
      <c r="D635" t="s">
        <v>5146</v>
      </c>
    </row>
    <row r="636" spans="1:4" x14ac:dyDescent="0.25">
      <c r="A636" t="s">
        <v>2961</v>
      </c>
      <c r="B636" t="s">
        <v>38</v>
      </c>
      <c r="C636" s="1">
        <v>45979.474305555559</v>
      </c>
      <c r="D636" t="s">
        <v>5146</v>
      </c>
    </row>
    <row r="637" spans="1:4" x14ac:dyDescent="0.25">
      <c r="A637" t="s">
        <v>2962</v>
      </c>
      <c r="B637" t="s">
        <v>38</v>
      </c>
      <c r="C637" s="1">
        <v>45976.474999999999</v>
      </c>
      <c r="D637" t="s">
        <v>5146</v>
      </c>
    </row>
    <row r="638" spans="1:4" x14ac:dyDescent="0.25">
      <c r="A638" t="s">
        <v>2963</v>
      </c>
      <c r="B638" t="s">
        <v>38</v>
      </c>
      <c r="C638" s="1">
        <v>45985.46875</v>
      </c>
      <c r="D638" t="s">
        <v>5146</v>
      </c>
    </row>
    <row r="639" spans="1:4" x14ac:dyDescent="0.25">
      <c r="A639" t="s">
        <v>2964</v>
      </c>
      <c r="B639" t="s">
        <v>39</v>
      </c>
      <c r="C639" s="1">
        <v>46029.738888888889</v>
      </c>
      <c r="D639" t="s">
        <v>5146</v>
      </c>
    </row>
    <row r="640" spans="1:4" x14ac:dyDescent="0.25">
      <c r="A640" t="s">
        <v>2965</v>
      </c>
      <c r="B640" t="s">
        <v>38</v>
      </c>
      <c r="C640" s="1">
        <v>45988.490972222222</v>
      </c>
      <c r="D640" t="s">
        <v>5146</v>
      </c>
    </row>
    <row r="641" spans="1:4" x14ac:dyDescent="0.25">
      <c r="A641" t="s">
        <v>2966</v>
      </c>
      <c r="B641" t="s">
        <v>38</v>
      </c>
      <c r="C641" s="1">
        <v>45979.468055555553</v>
      </c>
      <c r="D641" t="s">
        <v>5146</v>
      </c>
    </row>
    <row r="642" spans="1:4" x14ac:dyDescent="0.25">
      <c r="A642" t="s">
        <v>2967</v>
      </c>
      <c r="B642" t="s">
        <v>38</v>
      </c>
      <c r="C642" s="1">
        <v>45990.462500000001</v>
      </c>
      <c r="D642" t="s">
        <v>5146</v>
      </c>
    </row>
    <row r="643" spans="1:4" x14ac:dyDescent="0.25">
      <c r="A643" t="s">
        <v>2968</v>
      </c>
      <c r="B643" t="s">
        <v>38</v>
      </c>
      <c r="C643" s="1">
        <v>45988.494444444441</v>
      </c>
      <c r="D643" t="s">
        <v>5146</v>
      </c>
    </row>
    <row r="644" spans="1:4" x14ac:dyDescent="0.25">
      <c r="A644" t="s">
        <v>2969</v>
      </c>
      <c r="B644" t="s">
        <v>38</v>
      </c>
      <c r="C644" s="1">
        <v>45990.46597222222</v>
      </c>
      <c r="D644" t="s">
        <v>5146</v>
      </c>
    </row>
    <row r="645" spans="1:4" x14ac:dyDescent="0.25">
      <c r="A645" t="s">
        <v>2970</v>
      </c>
      <c r="B645" t="s">
        <v>39</v>
      </c>
      <c r="C645" s="1">
        <v>46029.738888888889</v>
      </c>
      <c r="D645" t="s">
        <v>5146</v>
      </c>
    </row>
    <row r="646" spans="1:4" x14ac:dyDescent="0.25">
      <c r="A646" t="s">
        <v>2971</v>
      </c>
      <c r="B646" t="s">
        <v>38</v>
      </c>
      <c r="C646" s="1">
        <v>45976.48333333333</v>
      </c>
      <c r="D646" t="s">
        <v>5146</v>
      </c>
    </row>
    <row r="647" spans="1:4" x14ac:dyDescent="0.25">
      <c r="A647" t="s">
        <v>2972</v>
      </c>
      <c r="B647" t="s">
        <v>38</v>
      </c>
      <c r="C647" s="1">
        <v>45978.494444444441</v>
      </c>
      <c r="D647" t="s">
        <v>5146</v>
      </c>
    </row>
    <row r="648" spans="1:4" x14ac:dyDescent="0.25">
      <c r="A648" t="s">
        <v>2973</v>
      </c>
      <c r="B648" t="s">
        <v>39</v>
      </c>
      <c r="C648" s="1">
        <v>46029.738194444442</v>
      </c>
      <c r="D648" t="s">
        <v>5146</v>
      </c>
    </row>
    <row r="649" spans="1:4" x14ac:dyDescent="0.25">
      <c r="A649" t="s">
        <v>2974</v>
      </c>
      <c r="B649" t="s">
        <v>38</v>
      </c>
      <c r="C649" s="1">
        <v>45976.487500000003</v>
      </c>
      <c r="D649" t="s">
        <v>5146</v>
      </c>
    </row>
    <row r="650" spans="1:4" x14ac:dyDescent="0.25">
      <c r="A650" t="s">
        <v>2975</v>
      </c>
      <c r="B650" t="s">
        <v>38</v>
      </c>
      <c r="C650" s="1">
        <v>45978.502083333333</v>
      </c>
      <c r="D650" t="s">
        <v>5146</v>
      </c>
    </row>
    <row r="651" spans="1:4" x14ac:dyDescent="0.25">
      <c r="A651" t="s">
        <v>2976</v>
      </c>
      <c r="B651" t="s">
        <v>38</v>
      </c>
      <c r="C651" s="1">
        <v>45976.757638888892</v>
      </c>
      <c r="D651" t="s">
        <v>5146</v>
      </c>
    </row>
    <row r="652" spans="1:4" x14ac:dyDescent="0.25">
      <c r="A652" t="s">
        <v>2977</v>
      </c>
      <c r="B652" t="s">
        <v>39</v>
      </c>
      <c r="C652" s="1">
        <v>46036.53125</v>
      </c>
      <c r="D652" t="s">
        <v>5146</v>
      </c>
    </row>
    <row r="653" spans="1:4" x14ac:dyDescent="0.25">
      <c r="A653" t="s">
        <v>2978</v>
      </c>
      <c r="B653" t="s">
        <v>38</v>
      </c>
      <c r="C653" s="1">
        <v>45988.480555555558</v>
      </c>
      <c r="D653" t="s">
        <v>5146</v>
      </c>
    </row>
    <row r="654" spans="1:4" x14ac:dyDescent="0.25">
      <c r="A654" t="s">
        <v>2979</v>
      </c>
      <c r="B654" t="s">
        <v>38</v>
      </c>
      <c r="C654" s="1">
        <v>45989.449305555558</v>
      </c>
      <c r="D654" t="s">
        <v>5146</v>
      </c>
    </row>
    <row r="655" spans="1:4" x14ac:dyDescent="0.25">
      <c r="A655" t="s">
        <v>2980</v>
      </c>
      <c r="B655" t="s">
        <v>38</v>
      </c>
      <c r="C655" s="1">
        <v>45978.506944444445</v>
      </c>
      <c r="D655" t="s">
        <v>5146</v>
      </c>
    </row>
    <row r="656" spans="1:4" x14ac:dyDescent="0.25">
      <c r="A656" t="s">
        <v>2981</v>
      </c>
      <c r="B656" t="s">
        <v>39</v>
      </c>
      <c r="C656" s="1">
        <v>46029.738194444442</v>
      </c>
      <c r="D656" t="s">
        <v>5146</v>
      </c>
    </row>
    <row r="657" spans="1:4" x14ac:dyDescent="0.25">
      <c r="A657" t="s">
        <v>2982</v>
      </c>
      <c r="B657" t="s">
        <v>38</v>
      </c>
      <c r="C657" s="1">
        <v>45979.47152777778</v>
      </c>
      <c r="D657" t="s">
        <v>5146</v>
      </c>
    </row>
    <row r="658" spans="1:4" x14ac:dyDescent="0.25">
      <c r="A658" t="s">
        <v>2983</v>
      </c>
      <c r="B658" t="s">
        <v>38</v>
      </c>
      <c r="C658" s="1">
        <v>45976.494444444441</v>
      </c>
      <c r="D658" t="s">
        <v>5146</v>
      </c>
    </row>
    <row r="659" spans="1:4" x14ac:dyDescent="0.25">
      <c r="A659" t="s">
        <v>2984</v>
      </c>
      <c r="B659" t="s">
        <v>38</v>
      </c>
      <c r="C659" s="1">
        <v>45978.527777777781</v>
      </c>
      <c r="D659" t="s">
        <v>5146</v>
      </c>
    </row>
    <row r="660" spans="1:4" x14ac:dyDescent="0.25">
      <c r="A660" t="s">
        <v>2985</v>
      </c>
      <c r="B660" t="s">
        <v>38</v>
      </c>
      <c r="C660" s="1">
        <v>45985.456250000003</v>
      </c>
      <c r="D660" t="s">
        <v>5146</v>
      </c>
    </row>
    <row r="661" spans="1:4" x14ac:dyDescent="0.25">
      <c r="A661" t="s">
        <v>2986</v>
      </c>
      <c r="B661" t="s">
        <v>38</v>
      </c>
      <c r="C661" s="1">
        <v>45980.410416666666</v>
      </c>
      <c r="D661" t="s">
        <v>5146</v>
      </c>
    </row>
    <row r="662" spans="1:4" x14ac:dyDescent="0.25">
      <c r="A662" t="s">
        <v>2987</v>
      </c>
      <c r="B662" t="s">
        <v>38</v>
      </c>
      <c r="C662" s="1">
        <v>45983.48541666667</v>
      </c>
      <c r="D662" t="s">
        <v>5146</v>
      </c>
    </row>
    <row r="663" spans="1:4" x14ac:dyDescent="0.25">
      <c r="A663" t="s">
        <v>2988</v>
      </c>
      <c r="B663" t="s">
        <v>38</v>
      </c>
      <c r="C663" s="1">
        <v>45980.418055555558</v>
      </c>
      <c r="D663" t="s">
        <v>5146</v>
      </c>
    </row>
    <row r="664" spans="1:4" x14ac:dyDescent="0.25">
      <c r="A664" t="s">
        <v>2989</v>
      </c>
      <c r="B664" t="s">
        <v>38</v>
      </c>
      <c r="C664" s="1">
        <v>45981.801388888889</v>
      </c>
      <c r="D664" t="s">
        <v>5146</v>
      </c>
    </row>
    <row r="665" spans="1:4" x14ac:dyDescent="0.25">
      <c r="A665" t="s">
        <v>2990</v>
      </c>
      <c r="B665" t="s">
        <v>38</v>
      </c>
      <c r="C665" s="1">
        <v>45981.412499999999</v>
      </c>
      <c r="D665" t="s">
        <v>5146</v>
      </c>
    </row>
    <row r="666" spans="1:4" x14ac:dyDescent="0.25">
      <c r="A666" t="s">
        <v>2991</v>
      </c>
      <c r="B666" t="s">
        <v>38</v>
      </c>
      <c r="C666" s="1">
        <v>45983.498611111114</v>
      </c>
      <c r="D666" t="s">
        <v>5146</v>
      </c>
    </row>
    <row r="667" spans="1:4" x14ac:dyDescent="0.25">
      <c r="A667" t="s">
        <v>2992</v>
      </c>
      <c r="B667" t="s">
        <v>38</v>
      </c>
      <c r="C667" s="1">
        <v>45982.431944444441</v>
      </c>
      <c r="D667" t="s">
        <v>5146</v>
      </c>
    </row>
    <row r="668" spans="1:4" x14ac:dyDescent="0.25">
      <c r="A668" t="s">
        <v>2993</v>
      </c>
      <c r="B668" t="s">
        <v>38</v>
      </c>
      <c r="C668" s="1">
        <v>45982.44027777778</v>
      </c>
      <c r="D668" t="s">
        <v>5146</v>
      </c>
    </row>
    <row r="669" spans="1:4" x14ac:dyDescent="0.25">
      <c r="A669" t="s">
        <v>2994</v>
      </c>
      <c r="B669" t="s">
        <v>38</v>
      </c>
      <c r="C669" s="1">
        <v>45981.426388888889</v>
      </c>
      <c r="D669" t="s">
        <v>5146</v>
      </c>
    </row>
    <row r="670" spans="1:4" x14ac:dyDescent="0.25">
      <c r="A670" t="s">
        <v>2995</v>
      </c>
      <c r="B670" t="s">
        <v>38</v>
      </c>
      <c r="C670" s="1">
        <v>45981.793749999997</v>
      </c>
      <c r="D670" t="s">
        <v>5146</v>
      </c>
    </row>
    <row r="671" spans="1:4" x14ac:dyDescent="0.25">
      <c r="A671" t="s">
        <v>2996</v>
      </c>
      <c r="B671" t="s">
        <v>38</v>
      </c>
      <c r="C671" s="1">
        <v>45992.659722222219</v>
      </c>
      <c r="D671" t="s">
        <v>5146</v>
      </c>
    </row>
    <row r="672" spans="1:4" x14ac:dyDescent="0.25">
      <c r="A672" t="s">
        <v>2997</v>
      </c>
      <c r="B672" t="s">
        <v>38</v>
      </c>
      <c r="C672" s="1">
        <v>45988.532638888886</v>
      </c>
      <c r="D672" t="s">
        <v>5146</v>
      </c>
    </row>
    <row r="673" spans="1:4" x14ac:dyDescent="0.25">
      <c r="A673" t="s">
        <v>2998</v>
      </c>
      <c r="B673" t="s">
        <v>38</v>
      </c>
      <c r="C673" s="1">
        <v>45981.421527777777</v>
      </c>
      <c r="D673" t="s">
        <v>5146</v>
      </c>
    </row>
    <row r="674" spans="1:4" x14ac:dyDescent="0.25">
      <c r="A674" t="s">
        <v>2999</v>
      </c>
      <c r="B674" t="s">
        <v>38</v>
      </c>
      <c r="C674" s="1">
        <v>45986.427777777775</v>
      </c>
      <c r="D674" t="s">
        <v>5146</v>
      </c>
    </row>
    <row r="675" spans="1:4" x14ac:dyDescent="0.25">
      <c r="A675" t="s">
        <v>3000</v>
      </c>
      <c r="B675" t="s">
        <v>38</v>
      </c>
      <c r="C675" s="1">
        <v>45995.495138888888</v>
      </c>
      <c r="D675" t="s">
        <v>5146</v>
      </c>
    </row>
    <row r="676" spans="1:4" x14ac:dyDescent="0.25">
      <c r="A676" t="s">
        <v>3001</v>
      </c>
      <c r="B676" t="s">
        <v>38</v>
      </c>
      <c r="C676" s="1">
        <v>45989.445833333331</v>
      </c>
      <c r="D676" t="s">
        <v>5146</v>
      </c>
    </row>
    <row r="677" spans="1:4" x14ac:dyDescent="0.25">
      <c r="A677" t="s">
        <v>3002</v>
      </c>
      <c r="B677" t="s">
        <v>38</v>
      </c>
      <c r="C677" s="1">
        <v>45982.448611111111</v>
      </c>
      <c r="D677" t="s">
        <v>5146</v>
      </c>
    </row>
    <row r="678" spans="1:4" x14ac:dyDescent="0.25">
      <c r="A678" t="s">
        <v>3003</v>
      </c>
      <c r="B678" t="s">
        <v>38</v>
      </c>
      <c r="C678" s="1">
        <v>45981.415972222225</v>
      </c>
      <c r="D678" t="s">
        <v>5146</v>
      </c>
    </row>
    <row r="679" spans="1:4" x14ac:dyDescent="0.25">
      <c r="A679" t="s">
        <v>3004</v>
      </c>
      <c r="B679" t="s">
        <v>39</v>
      </c>
      <c r="C679" s="1">
        <v>46029.737500000003</v>
      </c>
      <c r="D679" t="s">
        <v>5146</v>
      </c>
    </row>
    <row r="680" spans="1:4" x14ac:dyDescent="0.25">
      <c r="A680" t="s">
        <v>3005</v>
      </c>
      <c r="B680" t="s">
        <v>38</v>
      </c>
      <c r="C680" s="1">
        <v>45981.463888888888</v>
      </c>
      <c r="D680" t="s">
        <v>5146</v>
      </c>
    </row>
    <row r="681" spans="1:4" x14ac:dyDescent="0.25">
      <c r="A681" t="s">
        <v>3006</v>
      </c>
      <c r="B681" t="s">
        <v>38</v>
      </c>
      <c r="C681" s="1">
        <v>45983.509027777778</v>
      </c>
      <c r="D681" t="s">
        <v>5146</v>
      </c>
    </row>
    <row r="682" spans="1:4" x14ac:dyDescent="0.25">
      <c r="A682" t="s">
        <v>3007</v>
      </c>
      <c r="B682" t="s">
        <v>38</v>
      </c>
      <c r="C682" s="1">
        <v>45983.513888888891</v>
      </c>
      <c r="D682" t="s">
        <v>5146</v>
      </c>
    </row>
    <row r="683" spans="1:4" x14ac:dyDescent="0.25">
      <c r="A683" t="s">
        <v>3008</v>
      </c>
      <c r="B683" t="s">
        <v>38</v>
      </c>
      <c r="C683" s="1">
        <v>45983.518055555556</v>
      </c>
      <c r="D683" t="s">
        <v>5146</v>
      </c>
    </row>
    <row r="684" spans="1:4" x14ac:dyDescent="0.25">
      <c r="A684" t="s">
        <v>3009</v>
      </c>
      <c r="B684" t="s">
        <v>38</v>
      </c>
      <c r="C684" s="1">
        <v>45983.521527777775</v>
      </c>
      <c r="D684" t="s">
        <v>5146</v>
      </c>
    </row>
    <row r="685" spans="1:4" x14ac:dyDescent="0.25">
      <c r="A685" t="s">
        <v>3010</v>
      </c>
      <c r="B685" t="s">
        <v>38</v>
      </c>
      <c r="C685" s="1">
        <v>45987.453472222223</v>
      </c>
      <c r="D685" t="s">
        <v>5146</v>
      </c>
    </row>
    <row r="686" spans="1:4" x14ac:dyDescent="0.25">
      <c r="A686" t="s">
        <v>3011</v>
      </c>
      <c r="B686" t="s">
        <v>38</v>
      </c>
      <c r="C686" s="1">
        <v>45987.458333333336</v>
      </c>
      <c r="D686" t="s">
        <v>5146</v>
      </c>
    </row>
    <row r="687" spans="1:4" x14ac:dyDescent="0.25">
      <c r="A687" t="s">
        <v>3012</v>
      </c>
      <c r="B687" t="s">
        <v>38</v>
      </c>
      <c r="C687" s="1">
        <v>45986.446527777778</v>
      </c>
      <c r="D687" t="s">
        <v>5146</v>
      </c>
    </row>
    <row r="688" spans="1:4" x14ac:dyDescent="0.25">
      <c r="A688" t="s">
        <v>3013</v>
      </c>
      <c r="B688" t="s">
        <v>39</v>
      </c>
      <c r="C688" s="1">
        <v>46029.737500000003</v>
      </c>
      <c r="D688" t="s">
        <v>5146</v>
      </c>
    </row>
    <row r="689" spans="1:4" x14ac:dyDescent="0.25">
      <c r="A689" t="s">
        <v>3014</v>
      </c>
      <c r="B689" t="s">
        <v>38</v>
      </c>
      <c r="C689" s="1">
        <v>45987.470833333333</v>
      </c>
      <c r="D689" t="s">
        <v>5146</v>
      </c>
    </row>
    <row r="690" spans="1:4" x14ac:dyDescent="0.25">
      <c r="A690" t="s">
        <v>3015</v>
      </c>
      <c r="B690" t="s">
        <v>38</v>
      </c>
      <c r="C690" s="1">
        <v>45985.479166666664</v>
      </c>
      <c r="D690" t="s">
        <v>5146</v>
      </c>
    </row>
    <row r="691" spans="1:4" x14ac:dyDescent="0.25">
      <c r="A691" t="s">
        <v>3016</v>
      </c>
      <c r="B691" t="s">
        <v>38</v>
      </c>
      <c r="C691" s="1">
        <v>45836.606249999997</v>
      </c>
      <c r="D691" t="s">
        <v>5146</v>
      </c>
    </row>
    <row r="692" spans="1:4" x14ac:dyDescent="0.25">
      <c r="A692" t="s">
        <v>3017</v>
      </c>
      <c r="B692" t="s">
        <v>38</v>
      </c>
      <c r="C692" s="1">
        <v>45798.545138888891</v>
      </c>
      <c r="D692" t="s">
        <v>5146</v>
      </c>
    </row>
    <row r="693" spans="1:4" x14ac:dyDescent="0.25">
      <c r="A693" t="s">
        <v>3018</v>
      </c>
      <c r="B693" t="s">
        <v>38</v>
      </c>
      <c r="C693" s="1">
        <v>45798.54583333333</v>
      </c>
      <c r="D693" t="s">
        <v>5146</v>
      </c>
    </row>
    <row r="694" spans="1:4" x14ac:dyDescent="0.25">
      <c r="A694" t="s">
        <v>3019</v>
      </c>
      <c r="B694" t="s">
        <v>38</v>
      </c>
      <c r="C694" s="1">
        <v>45798.551388888889</v>
      </c>
      <c r="D694" t="s">
        <v>5146</v>
      </c>
    </row>
    <row r="695" spans="1:4" x14ac:dyDescent="0.25">
      <c r="A695" t="s">
        <v>3020</v>
      </c>
      <c r="B695" t="s">
        <v>38</v>
      </c>
      <c r="C695" s="1">
        <v>45806.559027777781</v>
      </c>
      <c r="D695" t="s">
        <v>5146</v>
      </c>
    </row>
    <row r="696" spans="1:4" x14ac:dyDescent="0.25">
      <c r="A696" t="s">
        <v>3021</v>
      </c>
      <c r="B696" t="s">
        <v>38</v>
      </c>
      <c r="C696" s="1">
        <v>45847.480555555558</v>
      </c>
      <c r="D696" t="s">
        <v>5146</v>
      </c>
    </row>
    <row r="697" spans="1:4" x14ac:dyDescent="0.25">
      <c r="A697" t="s">
        <v>3022</v>
      </c>
      <c r="B697" t="s">
        <v>38</v>
      </c>
      <c r="C697" s="1">
        <v>46029.554861111108</v>
      </c>
      <c r="D697" t="s">
        <v>5146</v>
      </c>
    </row>
    <row r="698" spans="1:4" x14ac:dyDescent="0.25">
      <c r="A698" t="s">
        <v>3023</v>
      </c>
      <c r="B698" t="s">
        <v>38</v>
      </c>
      <c r="C698" s="1">
        <v>45855.775694444441</v>
      </c>
      <c r="D698" t="s">
        <v>5146</v>
      </c>
    </row>
    <row r="699" spans="1:4" x14ac:dyDescent="0.25">
      <c r="A699" t="s">
        <v>3024</v>
      </c>
      <c r="B699" t="s">
        <v>38</v>
      </c>
      <c r="C699" s="1">
        <v>45836.563888888886</v>
      </c>
      <c r="D699" t="s">
        <v>5146</v>
      </c>
    </row>
    <row r="700" spans="1:4" x14ac:dyDescent="0.25">
      <c r="A700" t="s">
        <v>3025</v>
      </c>
      <c r="B700" t="s">
        <v>39</v>
      </c>
      <c r="C700" s="1">
        <v>45841.023611111108</v>
      </c>
      <c r="D700" t="s">
        <v>5146</v>
      </c>
    </row>
    <row r="701" spans="1:4" x14ac:dyDescent="0.25">
      <c r="A701" t="s">
        <v>3026</v>
      </c>
      <c r="B701" t="s">
        <v>38</v>
      </c>
      <c r="C701" s="1">
        <v>45955.703472222223</v>
      </c>
      <c r="D701" t="s">
        <v>5146</v>
      </c>
    </row>
    <row r="702" spans="1:4" x14ac:dyDescent="0.25">
      <c r="A702" t="s">
        <v>3027</v>
      </c>
      <c r="B702" t="s">
        <v>38</v>
      </c>
      <c r="C702" s="1">
        <v>45855.77847222222</v>
      </c>
      <c r="D702" t="s">
        <v>5146</v>
      </c>
    </row>
    <row r="703" spans="1:4" x14ac:dyDescent="0.25">
      <c r="A703" t="s">
        <v>3028</v>
      </c>
      <c r="B703" t="s">
        <v>38</v>
      </c>
      <c r="C703" s="1">
        <v>45855.782638888886</v>
      </c>
      <c r="D703" t="s">
        <v>5146</v>
      </c>
    </row>
    <row r="704" spans="1:4" x14ac:dyDescent="0.25">
      <c r="A704" t="s">
        <v>3029</v>
      </c>
      <c r="B704" t="s">
        <v>38</v>
      </c>
      <c r="C704" s="1">
        <v>45855.782638888886</v>
      </c>
      <c r="D704" t="s">
        <v>5146</v>
      </c>
    </row>
    <row r="705" spans="1:4" x14ac:dyDescent="0.25">
      <c r="A705" t="s">
        <v>3030</v>
      </c>
      <c r="B705" t="s">
        <v>38</v>
      </c>
      <c r="C705" s="1">
        <v>45855.78402777778</v>
      </c>
      <c r="D705" t="s">
        <v>5146</v>
      </c>
    </row>
    <row r="706" spans="1:4" x14ac:dyDescent="0.25">
      <c r="A706" t="s">
        <v>3031</v>
      </c>
      <c r="B706" t="s">
        <v>38</v>
      </c>
      <c r="C706" s="1">
        <v>45855.785416666666</v>
      </c>
      <c r="D706" t="s">
        <v>5146</v>
      </c>
    </row>
    <row r="707" spans="1:4" x14ac:dyDescent="0.25">
      <c r="A707" t="s">
        <v>3032</v>
      </c>
      <c r="B707" t="s">
        <v>38</v>
      </c>
      <c r="C707" s="1">
        <v>45855.80972222222</v>
      </c>
      <c r="D707" t="s">
        <v>5146</v>
      </c>
    </row>
    <row r="708" spans="1:4" x14ac:dyDescent="0.25">
      <c r="A708" t="s">
        <v>3033</v>
      </c>
      <c r="B708" t="s">
        <v>38</v>
      </c>
      <c r="C708" s="1">
        <v>45855.73541666667</v>
      </c>
      <c r="D708" t="s">
        <v>5146</v>
      </c>
    </row>
    <row r="709" spans="1:4" x14ac:dyDescent="0.25">
      <c r="A709" t="s">
        <v>3034</v>
      </c>
      <c r="B709" t="s">
        <v>38</v>
      </c>
      <c r="C709" s="1">
        <v>45855.736805555556</v>
      </c>
      <c r="D709" t="s">
        <v>5146</v>
      </c>
    </row>
    <row r="710" spans="1:4" x14ac:dyDescent="0.25">
      <c r="A710" t="s">
        <v>3035</v>
      </c>
      <c r="B710" t="s">
        <v>38</v>
      </c>
      <c r="C710" s="1">
        <v>45806.645833333336</v>
      </c>
      <c r="D710" t="s">
        <v>5146</v>
      </c>
    </row>
    <row r="711" spans="1:4" x14ac:dyDescent="0.25">
      <c r="A711" t="s">
        <v>3036</v>
      </c>
      <c r="B711" t="s">
        <v>38</v>
      </c>
      <c r="C711" s="1">
        <v>45855.746527777781</v>
      </c>
      <c r="D711" t="s">
        <v>5146</v>
      </c>
    </row>
    <row r="712" spans="1:4" x14ac:dyDescent="0.25">
      <c r="A712" t="s">
        <v>3037</v>
      </c>
      <c r="B712" t="s">
        <v>38</v>
      </c>
      <c r="C712" s="1">
        <v>45855.747916666667</v>
      </c>
      <c r="D712" t="s">
        <v>5146</v>
      </c>
    </row>
    <row r="713" spans="1:4" x14ac:dyDescent="0.25">
      <c r="A713" t="s">
        <v>3038</v>
      </c>
      <c r="B713" t="s">
        <v>38</v>
      </c>
      <c r="C713" s="1">
        <v>45856.432638888888</v>
      </c>
      <c r="D713" t="s">
        <v>5146</v>
      </c>
    </row>
    <row r="714" spans="1:4" x14ac:dyDescent="0.25">
      <c r="A714" t="s">
        <v>3039</v>
      </c>
      <c r="B714" t="s">
        <v>38</v>
      </c>
      <c r="C714" s="1">
        <v>45856.434027777781</v>
      </c>
      <c r="D714" t="s">
        <v>5146</v>
      </c>
    </row>
    <row r="715" spans="1:4" x14ac:dyDescent="0.25">
      <c r="A715" t="s">
        <v>3040</v>
      </c>
      <c r="B715" t="s">
        <v>38</v>
      </c>
      <c r="C715" s="1">
        <v>45856.43472222222</v>
      </c>
      <c r="D715" t="s">
        <v>5146</v>
      </c>
    </row>
    <row r="716" spans="1:4" x14ac:dyDescent="0.25">
      <c r="A716" t="s">
        <v>3041</v>
      </c>
      <c r="B716" t="s">
        <v>38</v>
      </c>
      <c r="C716" s="1">
        <v>45856.435416666667</v>
      </c>
      <c r="D716" t="s">
        <v>5146</v>
      </c>
    </row>
    <row r="717" spans="1:4" x14ac:dyDescent="0.25">
      <c r="A717" t="s">
        <v>3042</v>
      </c>
      <c r="B717" t="s">
        <v>38</v>
      </c>
      <c r="C717" s="1">
        <v>45856.44027777778</v>
      </c>
      <c r="D717" t="s">
        <v>5146</v>
      </c>
    </row>
    <row r="718" spans="1:4" x14ac:dyDescent="0.25">
      <c r="A718" t="s">
        <v>3043</v>
      </c>
      <c r="B718" t="s">
        <v>38</v>
      </c>
      <c r="C718" s="1">
        <v>45856.443055555559</v>
      </c>
      <c r="D718" t="s">
        <v>5146</v>
      </c>
    </row>
    <row r="719" spans="1:4" x14ac:dyDescent="0.25">
      <c r="A719" t="s">
        <v>3044</v>
      </c>
      <c r="B719" t="s">
        <v>38</v>
      </c>
      <c r="C719" s="1">
        <v>45856.447916666664</v>
      </c>
      <c r="D719" t="s">
        <v>5146</v>
      </c>
    </row>
    <row r="720" spans="1:4" x14ac:dyDescent="0.25">
      <c r="A720" t="s">
        <v>3045</v>
      </c>
      <c r="B720" t="s">
        <v>38</v>
      </c>
      <c r="C720" s="1">
        <v>45856.45208333333</v>
      </c>
      <c r="D720" t="s">
        <v>5146</v>
      </c>
    </row>
    <row r="721" spans="1:4" x14ac:dyDescent="0.25">
      <c r="A721" t="s">
        <v>3046</v>
      </c>
      <c r="B721" t="s">
        <v>38</v>
      </c>
      <c r="C721" s="1">
        <v>45856.454861111109</v>
      </c>
      <c r="D721" t="s">
        <v>5146</v>
      </c>
    </row>
    <row r="722" spans="1:4" x14ac:dyDescent="0.25">
      <c r="A722" t="s">
        <v>3047</v>
      </c>
      <c r="B722" t="s">
        <v>38</v>
      </c>
      <c r="C722" s="1">
        <v>45856.457638888889</v>
      </c>
      <c r="D722" t="s">
        <v>5146</v>
      </c>
    </row>
    <row r="723" spans="1:4" x14ac:dyDescent="0.25">
      <c r="A723" t="s">
        <v>3048</v>
      </c>
      <c r="B723" t="s">
        <v>38</v>
      </c>
      <c r="C723" s="1">
        <v>45856.463888888888</v>
      </c>
      <c r="D723" t="s">
        <v>5146</v>
      </c>
    </row>
    <row r="724" spans="1:4" x14ac:dyDescent="0.25">
      <c r="A724" t="s">
        <v>3049</v>
      </c>
      <c r="B724" t="s">
        <v>38</v>
      </c>
      <c r="C724" s="1">
        <v>45856.466666666667</v>
      </c>
      <c r="D724" t="s">
        <v>5146</v>
      </c>
    </row>
    <row r="725" spans="1:4" x14ac:dyDescent="0.25">
      <c r="A725" t="s">
        <v>3050</v>
      </c>
      <c r="B725" t="s">
        <v>38</v>
      </c>
      <c r="C725" s="1">
        <v>45856.469444444447</v>
      </c>
      <c r="D725" t="s">
        <v>5146</v>
      </c>
    </row>
    <row r="726" spans="1:4" x14ac:dyDescent="0.25">
      <c r="A726" t="s">
        <v>3051</v>
      </c>
      <c r="B726" t="s">
        <v>39</v>
      </c>
      <c r="C726" s="1">
        <v>45819.561111111114</v>
      </c>
      <c r="D726" t="s">
        <v>5146</v>
      </c>
    </row>
    <row r="727" spans="1:4" x14ac:dyDescent="0.25">
      <c r="A727" t="s">
        <v>3052</v>
      </c>
      <c r="B727" t="s">
        <v>38</v>
      </c>
      <c r="C727" s="1">
        <v>45856.571527777778</v>
      </c>
      <c r="D727" t="s">
        <v>5146</v>
      </c>
    </row>
    <row r="728" spans="1:4" x14ac:dyDescent="0.25">
      <c r="A728" t="s">
        <v>3053</v>
      </c>
      <c r="B728" t="s">
        <v>38</v>
      </c>
      <c r="C728" s="1">
        <v>45856.660416666666</v>
      </c>
      <c r="D728" t="s">
        <v>5146</v>
      </c>
    </row>
    <row r="729" spans="1:4" x14ac:dyDescent="0.25">
      <c r="A729" t="s">
        <v>3054</v>
      </c>
      <c r="B729" t="s">
        <v>38</v>
      </c>
      <c r="C729" s="1">
        <v>45853.912499999999</v>
      </c>
      <c r="D729" t="s">
        <v>5146</v>
      </c>
    </row>
    <row r="730" spans="1:4" x14ac:dyDescent="0.25">
      <c r="A730" t="s">
        <v>3055</v>
      </c>
      <c r="B730" t="s">
        <v>38</v>
      </c>
      <c r="C730" s="1">
        <v>45846.845833333333</v>
      </c>
      <c r="D730" t="s">
        <v>5146</v>
      </c>
    </row>
    <row r="731" spans="1:4" x14ac:dyDescent="0.25">
      <c r="A731" t="s">
        <v>3056</v>
      </c>
      <c r="B731" t="s">
        <v>38</v>
      </c>
      <c r="C731" s="1">
        <v>45856.688194444447</v>
      </c>
      <c r="D731" t="s">
        <v>5146</v>
      </c>
    </row>
    <row r="732" spans="1:4" x14ac:dyDescent="0.25">
      <c r="A732" t="s">
        <v>3057</v>
      </c>
      <c r="B732" t="s">
        <v>38</v>
      </c>
      <c r="C732" s="1">
        <v>45856.689583333333</v>
      </c>
      <c r="D732" t="s">
        <v>5146</v>
      </c>
    </row>
    <row r="733" spans="1:4" x14ac:dyDescent="0.25">
      <c r="A733" t="s">
        <v>3058</v>
      </c>
      <c r="B733" t="s">
        <v>39</v>
      </c>
      <c r="C733" s="1">
        <v>45848.913194444445</v>
      </c>
      <c r="D733" t="s">
        <v>5146</v>
      </c>
    </row>
    <row r="734" spans="1:4" x14ac:dyDescent="0.25">
      <c r="A734" t="s">
        <v>3059</v>
      </c>
      <c r="B734" t="s">
        <v>38</v>
      </c>
      <c r="C734" s="1">
        <v>45860.717361111114</v>
      </c>
      <c r="D734" t="s">
        <v>5146</v>
      </c>
    </row>
    <row r="735" spans="1:4" x14ac:dyDescent="0.25">
      <c r="A735" t="s">
        <v>3060</v>
      </c>
      <c r="B735" t="s">
        <v>38</v>
      </c>
      <c r="C735" s="1">
        <v>45856.486805555556</v>
      </c>
      <c r="D735" t="s">
        <v>5146</v>
      </c>
    </row>
    <row r="736" spans="1:4" x14ac:dyDescent="0.25">
      <c r="A736" t="s">
        <v>3061</v>
      </c>
      <c r="B736" t="s">
        <v>38</v>
      </c>
      <c r="C736" s="1">
        <v>45856.497916666667</v>
      </c>
      <c r="D736" t="s">
        <v>5146</v>
      </c>
    </row>
    <row r="737" spans="1:4" x14ac:dyDescent="0.25">
      <c r="A737" t="s">
        <v>3062</v>
      </c>
      <c r="B737" t="s">
        <v>38</v>
      </c>
      <c r="C737" s="1">
        <v>45856.498611111114</v>
      </c>
      <c r="D737" t="s">
        <v>5146</v>
      </c>
    </row>
    <row r="738" spans="1:4" x14ac:dyDescent="0.25">
      <c r="A738" t="s">
        <v>3063</v>
      </c>
      <c r="B738" t="s">
        <v>38</v>
      </c>
      <c r="C738" s="1">
        <v>45875.59097222222</v>
      </c>
      <c r="D738" t="s">
        <v>5146</v>
      </c>
    </row>
    <row r="739" spans="1:4" x14ac:dyDescent="0.25">
      <c r="A739" t="s">
        <v>3064</v>
      </c>
      <c r="B739" t="s">
        <v>38</v>
      </c>
      <c r="C739" s="1">
        <v>45880.568055555559</v>
      </c>
      <c r="D739" t="s">
        <v>5146</v>
      </c>
    </row>
    <row r="740" spans="1:4" x14ac:dyDescent="0.25">
      <c r="A740" t="s">
        <v>3065</v>
      </c>
      <c r="B740" t="s">
        <v>38</v>
      </c>
      <c r="C740" s="1">
        <v>45892.38958333333</v>
      </c>
      <c r="D740" t="s">
        <v>5146</v>
      </c>
    </row>
    <row r="741" spans="1:4" x14ac:dyDescent="0.25">
      <c r="A741" t="s">
        <v>3066</v>
      </c>
      <c r="B741" t="s">
        <v>38</v>
      </c>
      <c r="C741" s="1">
        <v>45896.488194444442</v>
      </c>
      <c r="D741" t="s">
        <v>5146</v>
      </c>
    </row>
    <row r="742" spans="1:4" x14ac:dyDescent="0.25">
      <c r="A742" t="s">
        <v>3067</v>
      </c>
      <c r="B742" t="s">
        <v>38</v>
      </c>
      <c r="C742" s="1">
        <v>45909.570138888892</v>
      </c>
      <c r="D742" t="s">
        <v>5146</v>
      </c>
    </row>
    <row r="743" spans="1:4" x14ac:dyDescent="0.25">
      <c r="A743" t="s">
        <v>3068</v>
      </c>
      <c r="B743" t="s">
        <v>38</v>
      </c>
      <c r="C743" s="1">
        <v>45943.824999999997</v>
      </c>
      <c r="D743" t="s">
        <v>5146</v>
      </c>
    </row>
    <row r="744" spans="1:4" x14ac:dyDescent="0.25">
      <c r="A744" t="s">
        <v>3069</v>
      </c>
      <c r="B744" t="s">
        <v>38</v>
      </c>
      <c r="C744" s="1">
        <v>45943.826388888891</v>
      </c>
      <c r="D744" t="s">
        <v>5146</v>
      </c>
    </row>
    <row r="745" spans="1:4" x14ac:dyDescent="0.25">
      <c r="A745" t="s">
        <v>3070</v>
      </c>
      <c r="B745" t="s">
        <v>38</v>
      </c>
      <c r="C745" s="1">
        <v>45943.82708333333</v>
      </c>
      <c r="D745" t="s">
        <v>5146</v>
      </c>
    </row>
    <row r="746" spans="1:4" x14ac:dyDescent="0.25">
      <c r="A746" t="s">
        <v>3071</v>
      </c>
      <c r="B746" t="s">
        <v>38</v>
      </c>
      <c r="C746" s="1">
        <v>45943.828472222223</v>
      </c>
      <c r="D746" t="s">
        <v>5146</v>
      </c>
    </row>
    <row r="747" spans="1:4" x14ac:dyDescent="0.25">
      <c r="A747" t="s">
        <v>3072</v>
      </c>
      <c r="B747" t="s">
        <v>38</v>
      </c>
      <c r="C747" s="1">
        <v>45943.838888888888</v>
      </c>
      <c r="D747" t="s">
        <v>5146</v>
      </c>
    </row>
    <row r="748" spans="1:4" x14ac:dyDescent="0.25">
      <c r="A748" t="s">
        <v>3073</v>
      </c>
      <c r="B748" t="s">
        <v>38</v>
      </c>
      <c r="C748" s="1">
        <v>45943.830555555556</v>
      </c>
      <c r="D748" t="s">
        <v>5146</v>
      </c>
    </row>
    <row r="749" spans="1:4" x14ac:dyDescent="0.25">
      <c r="A749" t="s">
        <v>3074</v>
      </c>
      <c r="B749" t="s">
        <v>38</v>
      </c>
      <c r="C749" s="1">
        <v>45968.504166666666</v>
      </c>
      <c r="D749" t="s">
        <v>5146</v>
      </c>
    </row>
    <row r="750" spans="1:4" x14ac:dyDescent="0.25">
      <c r="A750" t="s">
        <v>3075</v>
      </c>
      <c r="B750" t="s">
        <v>38</v>
      </c>
      <c r="C750" s="1">
        <v>45943.823611111111</v>
      </c>
      <c r="D750" t="s">
        <v>5146</v>
      </c>
    </row>
    <row r="751" spans="1:4" x14ac:dyDescent="0.25">
      <c r="A751" t="s">
        <v>3076</v>
      </c>
      <c r="B751" t="s">
        <v>38</v>
      </c>
      <c r="C751" s="1">
        <v>46003.970138888886</v>
      </c>
      <c r="D751" t="s">
        <v>5146</v>
      </c>
    </row>
    <row r="752" spans="1:4" x14ac:dyDescent="0.25">
      <c r="A752" t="s">
        <v>97</v>
      </c>
      <c r="B752" t="s">
        <v>38</v>
      </c>
      <c r="C752" s="1">
        <v>46003.604861111111</v>
      </c>
      <c r="D752" t="s">
        <v>5146</v>
      </c>
    </row>
    <row r="753" spans="1:4" x14ac:dyDescent="0.25">
      <c r="A753" t="s">
        <v>98</v>
      </c>
      <c r="B753" t="s">
        <v>38</v>
      </c>
      <c r="C753" s="1">
        <v>46024.77847222222</v>
      </c>
      <c r="D753" t="s">
        <v>5146</v>
      </c>
    </row>
    <row r="754" spans="1:4" x14ac:dyDescent="0.25">
      <c r="A754" t="s">
        <v>3077</v>
      </c>
      <c r="B754" t="s">
        <v>38</v>
      </c>
      <c r="C754" s="1">
        <v>45969.654166666667</v>
      </c>
      <c r="D754" t="s">
        <v>5146</v>
      </c>
    </row>
    <row r="755" spans="1:4" x14ac:dyDescent="0.25">
      <c r="A755" t="s">
        <v>71</v>
      </c>
      <c r="B755" t="s">
        <v>38</v>
      </c>
      <c r="C755" s="1">
        <v>46036.652777777781</v>
      </c>
      <c r="D755" t="s">
        <v>5146</v>
      </c>
    </row>
    <row r="756" spans="1:4" x14ac:dyDescent="0.25">
      <c r="A756" t="s">
        <v>3078</v>
      </c>
      <c r="B756" t="s">
        <v>38</v>
      </c>
      <c r="C756" s="1">
        <v>45978.500694444447</v>
      </c>
      <c r="D756" t="s">
        <v>5146</v>
      </c>
    </row>
    <row r="757" spans="1:4" x14ac:dyDescent="0.25">
      <c r="A757" t="s">
        <v>3079</v>
      </c>
      <c r="B757" t="s">
        <v>38</v>
      </c>
      <c r="C757" s="1">
        <v>45967.6</v>
      </c>
      <c r="D757" t="s">
        <v>5146</v>
      </c>
    </row>
    <row r="758" spans="1:4" x14ac:dyDescent="0.25">
      <c r="A758" t="s">
        <v>3080</v>
      </c>
      <c r="B758" t="s">
        <v>38</v>
      </c>
      <c r="C758" s="1">
        <v>45989.634722222225</v>
      </c>
      <c r="D758" t="s">
        <v>5146</v>
      </c>
    </row>
    <row r="759" spans="1:4" x14ac:dyDescent="0.25">
      <c r="A759" t="s">
        <v>3081</v>
      </c>
      <c r="B759" t="s">
        <v>39</v>
      </c>
      <c r="C759" s="1">
        <v>46043.503472222219</v>
      </c>
      <c r="D759" t="s">
        <v>5146</v>
      </c>
    </row>
    <row r="760" spans="1:4" x14ac:dyDescent="0.25">
      <c r="A760" t="s">
        <v>3082</v>
      </c>
      <c r="B760" t="s">
        <v>39</v>
      </c>
      <c r="C760" s="1">
        <v>46043.503472222219</v>
      </c>
      <c r="D760" t="s">
        <v>5146</v>
      </c>
    </row>
    <row r="761" spans="1:4" x14ac:dyDescent="0.25">
      <c r="A761" t="s">
        <v>3083</v>
      </c>
      <c r="B761" t="s">
        <v>38</v>
      </c>
      <c r="C761" s="1">
        <v>45771.703472222223</v>
      </c>
      <c r="D761" t="s">
        <v>5146</v>
      </c>
    </row>
    <row r="762" spans="1:4" x14ac:dyDescent="0.25">
      <c r="A762" t="s">
        <v>3084</v>
      </c>
      <c r="B762" t="s">
        <v>38</v>
      </c>
      <c r="C762" s="1">
        <v>45768.789583333331</v>
      </c>
      <c r="D762" t="s">
        <v>5146</v>
      </c>
    </row>
    <row r="763" spans="1:4" x14ac:dyDescent="0.25">
      <c r="A763" t="s">
        <v>3085</v>
      </c>
      <c r="B763" t="s">
        <v>38</v>
      </c>
      <c r="C763" s="1">
        <v>45878.560416666667</v>
      </c>
      <c r="D763" t="s">
        <v>5146</v>
      </c>
    </row>
    <row r="764" spans="1:4" x14ac:dyDescent="0.25">
      <c r="A764" t="s">
        <v>3086</v>
      </c>
      <c r="B764" t="s">
        <v>38</v>
      </c>
      <c r="C764" s="1">
        <v>45772.831250000003</v>
      </c>
      <c r="D764" t="s">
        <v>5146</v>
      </c>
    </row>
    <row r="765" spans="1:4" x14ac:dyDescent="0.25">
      <c r="A765" t="s">
        <v>3087</v>
      </c>
      <c r="B765" t="s">
        <v>38</v>
      </c>
      <c r="C765" s="1">
        <v>45952.638888888891</v>
      </c>
      <c r="D765" t="s">
        <v>5146</v>
      </c>
    </row>
    <row r="766" spans="1:4" x14ac:dyDescent="0.25">
      <c r="A766" t="s">
        <v>563</v>
      </c>
      <c r="B766" t="s">
        <v>1239</v>
      </c>
      <c r="C766" s="1">
        <v>46047.704861111109</v>
      </c>
      <c r="D766" t="s">
        <v>5146</v>
      </c>
    </row>
    <row r="767" spans="1:4" x14ac:dyDescent="0.25">
      <c r="A767" t="s">
        <v>564</v>
      </c>
      <c r="B767" t="s">
        <v>38</v>
      </c>
      <c r="C767" s="1">
        <v>46051.705555555556</v>
      </c>
      <c r="D767" t="s">
        <v>5146</v>
      </c>
    </row>
    <row r="768" spans="1:4" x14ac:dyDescent="0.25">
      <c r="A768" t="s">
        <v>3088</v>
      </c>
      <c r="B768" t="s">
        <v>38</v>
      </c>
      <c r="C768" s="1">
        <v>45806.556250000001</v>
      </c>
      <c r="D768" t="s">
        <v>5146</v>
      </c>
    </row>
    <row r="769" spans="1:4" x14ac:dyDescent="0.25">
      <c r="A769" t="s">
        <v>3089</v>
      </c>
      <c r="B769" t="s">
        <v>38</v>
      </c>
      <c r="C769" s="1">
        <v>45843.643750000003</v>
      </c>
      <c r="D769" t="s">
        <v>5146</v>
      </c>
    </row>
    <row r="770" spans="1:4" x14ac:dyDescent="0.25">
      <c r="A770" t="s">
        <v>3090</v>
      </c>
      <c r="B770" t="s">
        <v>38</v>
      </c>
      <c r="C770" s="1">
        <v>45952.676388888889</v>
      </c>
      <c r="D770" t="s">
        <v>5146</v>
      </c>
    </row>
    <row r="771" spans="1:4" x14ac:dyDescent="0.25">
      <c r="A771" t="s">
        <v>3091</v>
      </c>
      <c r="B771" t="s">
        <v>38</v>
      </c>
      <c r="C771" s="1">
        <v>45840.757638888892</v>
      </c>
      <c r="D771" t="s">
        <v>5146</v>
      </c>
    </row>
    <row r="772" spans="1:4" x14ac:dyDescent="0.25">
      <c r="A772" t="s">
        <v>552</v>
      </c>
      <c r="B772" t="s">
        <v>1239</v>
      </c>
      <c r="C772" s="1">
        <v>46043.642361111109</v>
      </c>
      <c r="D772" t="s">
        <v>5146</v>
      </c>
    </row>
    <row r="773" spans="1:4" x14ac:dyDescent="0.25">
      <c r="A773" t="s">
        <v>535</v>
      </c>
      <c r="B773" t="s">
        <v>39</v>
      </c>
      <c r="C773" s="1">
        <v>46050.755555555559</v>
      </c>
      <c r="D773" t="s">
        <v>5146</v>
      </c>
    </row>
    <row r="774" spans="1:4" x14ac:dyDescent="0.25">
      <c r="A774" t="s">
        <v>519</v>
      </c>
      <c r="B774" t="s">
        <v>38</v>
      </c>
      <c r="C774" s="1">
        <v>46043.77847222222</v>
      </c>
      <c r="D774" t="s">
        <v>5146</v>
      </c>
    </row>
    <row r="775" spans="1:4" x14ac:dyDescent="0.25">
      <c r="A775" t="s">
        <v>3092</v>
      </c>
      <c r="B775" t="s">
        <v>38</v>
      </c>
      <c r="C775" s="1">
        <v>45892.767361111109</v>
      </c>
      <c r="D775" t="s">
        <v>5146</v>
      </c>
    </row>
    <row r="776" spans="1:4" x14ac:dyDescent="0.25">
      <c r="A776" t="s">
        <v>3093</v>
      </c>
      <c r="B776" t="s">
        <v>38</v>
      </c>
      <c r="C776" s="1">
        <v>45849.121527777781</v>
      </c>
      <c r="D776" t="s">
        <v>5146</v>
      </c>
    </row>
    <row r="777" spans="1:4" x14ac:dyDescent="0.25">
      <c r="A777" t="s">
        <v>3094</v>
      </c>
      <c r="B777" t="s">
        <v>38</v>
      </c>
      <c r="C777" s="1">
        <v>45849.103472222225</v>
      </c>
      <c r="D777" t="s">
        <v>5146</v>
      </c>
    </row>
    <row r="778" spans="1:4" x14ac:dyDescent="0.25">
      <c r="A778" t="s">
        <v>3095</v>
      </c>
      <c r="B778" t="s">
        <v>39</v>
      </c>
      <c r="C778" s="1">
        <v>45832.713888888888</v>
      </c>
      <c r="D778" t="s">
        <v>5146</v>
      </c>
    </row>
    <row r="779" spans="1:4" x14ac:dyDescent="0.25">
      <c r="A779" t="s">
        <v>493</v>
      </c>
      <c r="B779" t="s">
        <v>39</v>
      </c>
      <c r="C779" s="1">
        <v>46050.683333333334</v>
      </c>
      <c r="D779" t="s">
        <v>5146</v>
      </c>
    </row>
    <row r="780" spans="1:4" x14ac:dyDescent="0.25">
      <c r="A780" t="s">
        <v>3096</v>
      </c>
      <c r="B780" t="s">
        <v>38</v>
      </c>
      <c r="C780" s="1">
        <v>45888.738194444442</v>
      </c>
      <c r="D780" t="s">
        <v>5146</v>
      </c>
    </row>
    <row r="781" spans="1:4" x14ac:dyDescent="0.25">
      <c r="A781" t="s">
        <v>3097</v>
      </c>
      <c r="B781" t="s">
        <v>38</v>
      </c>
      <c r="C781" s="1">
        <v>45856.46597222222</v>
      </c>
      <c r="D781" t="s">
        <v>5146</v>
      </c>
    </row>
    <row r="782" spans="1:4" x14ac:dyDescent="0.25">
      <c r="A782" t="s">
        <v>3098</v>
      </c>
      <c r="B782" t="s">
        <v>38</v>
      </c>
      <c r="C782" s="1">
        <v>45855.793055555558</v>
      </c>
      <c r="D782" t="s">
        <v>5146</v>
      </c>
    </row>
    <row r="783" spans="1:4" x14ac:dyDescent="0.25">
      <c r="A783" t="s">
        <v>508</v>
      </c>
      <c r="B783" t="s">
        <v>38</v>
      </c>
      <c r="C783" s="1">
        <v>46042.552777777775</v>
      </c>
      <c r="D783" t="s">
        <v>5146</v>
      </c>
    </row>
    <row r="784" spans="1:4" x14ac:dyDescent="0.25">
      <c r="A784" t="s">
        <v>510</v>
      </c>
      <c r="B784" t="s">
        <v>38</v>
      </c>
      <c r="C784" s="1">
        <v>46041.881944444445</v>
      </c>
      <c r="D784" t="s">
        <v>5146</v>
      </c>
    </row>
    <row r="785" spans="1:4" x14ac:dyDescent="0.25">
      <c r="A785" t="s">
        <v>3099</v>
      </c>
      <c r="B785" t="s">
        <v>38</v>
      </c>
      <c r="C785" s="1">
        <v>45820.540277777778</v>
      </c>
      <c r="D785" t="s">
        <v>5146</v>
      </c>
    </row>
    <row r="786" spans="1:4" x14ac:dyDescent="0.25">
      <c r="A786" t="s">
        <v>3100</v>
      </c>
      <c r="B786" t="s">
        <v>38</v>
      </c>
      <c r="C786" s="1">
        <v>45836.667361111111</v>
      </c>
      <c r="D786" t="s">
        <v>5146</v>
      </c>
    </row>
    <row r="787" spans="1:4" x14ac:dyDescent="0.25">
      <c r="A787" t="s">
        <v>3101</v>
      </c>
      <c r="B787" t="s">
        <v>38</v>
      </c>
      <c r="C787" s="1">
        <v>45904.518750000003</v>
      </c>
      <c r="D787" t="s">
        <v>5146</v>
      </c>
    </row>
    <row r="788" spans="1:4" x14ac:dyDescent="0.25">
      <c r="A788" t="s">
        <v>3102</v>
      </c>
      <c r="B788" t="s">
        <v>38</v>
      </c>
      <c r="C788" s="1">
        <v>45834.535416666666</v>
      </c>
      <c r="D788" t="s">
        <v>5146</v>
      </c>
    </row>
    <row r="789" spans="1:4" x14ac:dyDescent="0.25">
      <c r="A789" t="s">
        <v>3103</v>
      </c>
      <c r="B789" t="s">
        <v>38</v>
      </c>
      <c r="C789" s="1">
        <v>45855.712500000001</v>
      </c>
      <c r="D789" t="s">
        <v>5146</v>
      </c>
    </row>
    <row r="790" spans="1:4" x14ac:dyDescent="0.25">
      <c r="A790" t="s">
        <v>3104</v>
      </c>
      <c r="B790" t="s">
        <v>38</v>
      </c>
      <c r="C790" s="1">
        <v>45855.745833333334</v>
      </c>
      <c r="D790" t="s">
        <v>5146</v>
      </c>
    </row>
    <row r="791" spans="1:4" x14ac:dyDescent="0.25">
      <c r="A791" t="s">
        <v>3105</v>
      </c>
      <c r="B791" t="s">
        <v>38</v>
      </c>
      <c r="C791" s="1">
        <v>45821.595138888886</v>
      </c>
      <c r="D791" t="s">
        <v>5146</v>
      </c>
    </row>
    <row r="792" spans="1:4" x14ac:dyDescent="0.25">
      <c r="A792" t="s">
        <v>3106</v>
      </c>
      <c r="B792" t="s">
        <v>38</v>
      </c>
      <c r="C792" s="1">
        <v>45855.78402777778</v>
      </c>
      <c r="D792" t="s">
        <v>5146</v>
      </c>
    </row>
    <row r="793" spans="1:4" x14ac:dyDescent="0.25">
      <c r="A793" t="s">
        <v>3107</v>
      </c>
      <c r="B793" t="s">
        <v>38</v>
      </c>
      <c r="C793" s="1">
        <v>45855.784722222219</v>
      </c>
      <c r="D793" t="s">
        <v>5146</v>
      </c>
    </row>
    <row r="794" spans="1:4" x14ac:dyDescent="0.25">
      <c r="A794" t="s">
        <v>3108</v>
      </c>
      <c r="B794" t="s">
        <v>38</v>
      </c>
      <c r="C794" s="1">
        <v>45856.422222222223</v>
      </c>
      <c r="D794" t="s">
        <v>5146</v>
      </c>
    </row>
    <row r="795" spans="1:4" x14ac:dyDescent="0.25">
      <c r="A795" t="s">
        <v>3109</v>
      </c>
      <c r="B795" t="s">
        <v>38</v>
      </c>
      <c r="C795" s="1">
        <v>45849.109722222223</v>
      </c>
      <c r="D795" t="s">
        <v>5146</v>
      </c>
    </row>
    <row r="796" spans="1:4" x14ac:dyDescent="0.25">
      <c r="A796" t="s">
        <v>3110</v>
      </c>
      <c r="B796" t="s">
        <v>38</v>
      </c>
      <c r="C796" s="1">
        <v>45901.961111111108</v>
      </c>
      <c r="D796" t="s">
        <v>5146</v>
      </c>
    </row>
    <row r="797" spans="1:4" x14ac:dyDescent="0.25">
      <c r="A797" t="s">
        <v>3111</v>
      </c>
      <c r="B797" t="s">
        <v>38</v>
      </c>
      <c r="C797" s="1">
        <v>45878.743750000001</v>
      </c>
      <c r="D797" t="s">
        <v>5146</v>
      </c>
    </row>
    <row r="798" spans="1:4" x14ac:dyDescent="0.25">
      <c r="A798" t="s">
        <v>3112</v>
      </c>
      <c r="B798" t="s">
        <v>38</v>
      </c>
      <c r="C798" s="1">
        <v>45856.479166666664</v>
      </c>
      <c r="D798" t="s">
        <v>5146</v>
      </c>
    </row>
    <row r="799" spans="1:4" x14ac:dyDescent="0.25">
      <c r="A799" t="s">
        <v>3113</v>
      </c>
      <c r="B799" t="s">
        <v>38</v>
      </c>
      <c r="C799" s="1">
        <v>45856.484027777777</v>
      </c>
      <c r="D799" t="s">
        <v>5146</v>
      </c>
    </row>
    <row r="800" spans="1:4" x14ac:dyDescent="0.25">
      <c r="A800" t="s">
        <v>3114</v>
      </c>
      <c r="B800" t="s">
        <v>38</v>
      </c>
      <c r="C800" s="1">
        <v>45856.484722222223</v>
      </c>
      <c r="D800" t="s">
        <v>5146</v>
      </c>
    </row>
    <row r="801" spans="1:4" x14ac:dyDescent="0.25">
      <c r="A801" t="s">
        <v>3115</v>
      </c>
      <c r="B801" t="s">
        <v>38</v>
      </c>
      <c r="C801" s="1">
        <v>45856.48541666667</v>
      </c>
      <c r="D801" t="s">
        <v>5146</v>
      </c>
    </row>
    <row r="802" spans="1:4" x14ac:dyDescent="0.25">
      <c r="A802" t="s">
        <v>3116</v>
      </c>
      <c r="B802" t="s">
        <v>38</v>
      </c>
      <c r="C802" s="1">
        <v>45815.792361111111</v>
      </c>
      <c r="D802" t="s">
        <v>5146</v>
      </c>
    </row>
    <row r="803" spans="1:4" x14ac:dyDescent="0.25">
      <c r="A803" t="s">
        <v>3117</v>
      </c>
      <c r="B803" t="s">
        <v>38</v>
      </c>
      <c r="C803" s="1">
        <v>45836.647916666669</v>
      </c>
      <c r="D803" t="s">
        <v>5146</v>
      </c>
    </row>
    <row r="804" spans="1:4" x14ac:dyDescent="0.25">
      <c r="A804" t="s">
        <v>3118</v>
      </c>
      <c r="B804" t="s">
        <v>38</v>
      </c>
      <c r="C804" s="1">
        <v>45857.563888888886</v>
      </c>
      <c r="D804" t="s">
        <v>5146</v>
      </c>
    </row>
    <row r="805" spans="1:4" x14ac:dyDescent="0.25">
      <c r="A805" t="s">
        <v>3119</v>
      </c>
      <c r="B805" t="s">
        <v>38</v>
      </c>
      <c r="C805" s="1">
        <v>45860.709027777775</v>
      </c>
      <c r="D805" t="s">
        <v>5146</v>
      </c>
    </row>
    <row r="806" spans="1:4" x14ac:dyDescent="0.25">
      <c r="A806" t="s">
        <v>3120</v>
      </c>
      <c r="B806" t="s">
        <v>38</v>
      </c>
      <c r="C806" s="1">
        <v>45849.135416666664</v>
      </c>
      <c r="D806" t="s">
        <v>5146</v>
      </c>
    </row>
    <row r="807" spans="1:4" x14ac:dyDescent="0.25">
      <c r="A807" t="s">
        <v>3121</v>
      </c>
      <c r="B807" t="s">
        <v>38</v>
      </c>
      <c r="C807" s="1">
        <v>45856.669444444444</v>
      </c>
      <c r="D807" t="s">
        <v>5146</v>
      </c>
    </row>
    <row r="808" spans="1:4" x14ac:dyDescent="0.25">
      <c r="A808" t="s">
        <v>3122</v>
      </c>
      <c r="B808" t="s">
        <v>38</v>
      </c>
      <c r="C808" s="1">
        <v>45834.539583333331</v>
      </c>
      <c r="D808" t="s">
        <v>5146</v>
      </c>
    </row>
    <row r="809" spans="1:4" x14ac:dyDescent="0.25">
      <c r="A809" t="s">
        <v>3123</v>
      </c>
      <c r="B809" t="s">
        <v>38</v>
      </c>
      <c r="C809" s="1">
        <v>45856.736805555556</v>
      </c>
      <c r="D809" t="s">
        <v>5146</v>
      </c>
    </row>
    <row r="810" spans="1:4" x14ac:dyDescent="0.25">
      <c r="A810" t="s">
        <v>3124</v>
      </c>
      <c r="B810" t="s">
        <v>38</v>
      </c>
      <c r="C810" s="1">
        <v>45856.742361111108</v>
      </c>
      <c r="D810" t="s">
        <v>5146</v>
      </c>
    </row>
    <row r="811" spans="1:4" x14ac:dyDescent="0.25">
      <c r="A811" t="s">
        <v>3125</v>
      </c>
      <c r="B811" t="s">
        <v>38</v>
      </c>
      <c r="C811" s="1">
        <v>45855.70208333333</v>
      </c>
      <c r="D811" t="s">
        <v>5146</v>
      </c>
    </row>
    <row r="812" spans="1:4" x14ac:dyDescent="0.25">
      <c r="A812" t="s">
        <v>3126</v>
      </c>
      <c r="B812" t="s">
        <v>38</v>
      </c>
      <c r="C812" s="1">
        <v>45855.705555555556</v>
      </c>
      <c r="D812" t="s">
        <v>5146</v>
      </c>
    </row>
    <row r="813" spans="1:4" x14ac:dyDescent="0.25">
      <c r="A813" t="s">
        <v>3127</v>
      </c>
      <c r="B813" t="s">
        <v>38</v>
      </c>
      <c r="C813" s="1">
        <v>46004.484027777777</v>
      </c>
      <c r="D813" t="s">
        <v>5146</v>
      </c>
    </row>
    <row r="814" spans="1:4" x14ac:dyDescent="0.25">
      <c r="A814" t="s">
        <v>3128</v>
      </c>
      <c r="B814" t="s">
        <v>38</v>
      </c>
      <c r="C814" s="1">
        <v>45912.581250000003</v>
      </c>
      <c r="D814" t="s">
        <v>5146</v>
      </c>
    </row>
    <row r="815" spans="1:4" x14ac:dyDescent="0.25">
      <c r="A815" t="s">
        <v>3129</v>
      </c>
      <c r="B815" t="s">
        <v>38</v>
      </c>
      <c r="C815" s="1">
        <v>45849.09375</v>
      </c>
      <c r="D815" t="s">
        <v>5146</v>
      </c>
    </row>
    <row r="816" spans="1:4" x14ac:dyDescent="0.25">
      <c r="A816" t="s">
        <v>3130</v>
      </c>
      <c r="B816" t="s">
        <v>38</v>
      </c>
      <c r="C816" s="1">
        <v>45855.756249999999</v>
      </c>
      <c r="D816" t="s">
        <v>5146</v>
      </c>
    </row>
    <row r="817" spans="1:4" x14ac:dyDescent="0.25">
      <c r="A817" t="s">
        <v>3131</v>
      </c>
      <c r="B817" t="s">
        <v>38</v>
      </c>
      <c r="C817" s="1">
        <v>45856.560416666667</v>
      </c>
      <c r="D817" t="s">
        <v>5146</v>
      </c>
    </row>
    <row r="818" spans="1:4" x14ac:dyDescent="0.25">
      <c r="A818" t="s">
        <v>3132</v>
      </c>
      <c r="B818" t="s">
        <v>38</v>
      </c>
      <c r="C818" s="1">
        <v>45860.745833333334</v>
      </c>
      <c r="D818" t="s">
        <v>5146</v>
      </c>
    </row>
    <row r="819" spans="1:4" x14ac:dyDescent="0.25">
      <c r="A819" t="s">
        <v>3133</v>
      </c>
      <c r="B819" t="s">
        <v>38</v>
      </c>
      <c r="C819" s="1">
        <v>45960.568749999999</v>
      </c>
      <c r="D819" t="s">
        <v>5146</v>
      </c>
    </row>
    <row r="820" spans="1:4" x14ac:dyDescent="0.25">
      <c r="A820" t="s">
        <v>3134</v>
      </c>
      <c r="B820" t="s">
        <v>38</v>
      </c>
      <c r="C820" s="1">
        <v>45859.964583333334</v>
      </c>
      <c r="D820" t="s">
        <v>5146</v>
      </c>
    </row>
    <row r="821" spans="1:4" x14ac:dyDescent="0.25">
      <c r="A821" t="s">
        <v>378</v>
      </c>
      <c r="B821" t="s">
        <v>38</v>
      </c>
      <c r="C821" s="1">
        <v>46032.65625</v>
      </c>
      <c r="D821" t="s">
        <v>5146</v>
      </c>
    </row>
    <row r="822" spans="1:4" x14ac:dyDescent="0.25">
      <c r="A822" t="s">
        <v>3135</v>
      </c>
      <c r="B822" t="s">
        <v>38</v>
      </c>
      <c r="C822" s="1">
        <v>45856.613194444442</v>
      </c>
      <c r="D822" t="s">
        <v>5146</v>
      </c>
    </row>
    <row r="823" spans="1:4" x14ac:dyDescent="0.25">
      <c r="A823" t="s">
        <v>3136</v>
      </c>
      <c r="B823" t="s">
        <v>38</v>
      </c>
      <c r="C823" s="1">
        <v>45885.490972222222</v>
      </c>
      <c r="D823" t="s">
        <v>5146</v>
      </c>
    </row>
    <row r="824" spans="1:4" x14ac:dyDescent="0.25">
      <c r="A824" t="s">
        <v>3137</v>
      </c>
      <c r="B824" t="s">
        <v>38</v>
      </c>
      <c r="C824" s="1">
        <v>45857.72152777778</v>
      </c>
      <c r="D824" t="s">
        <v>5146</v>
      </c>
    </row>
    <row r="825" spans="1:4" x14ac:dyDescent="0.25">
      <c r="A825" t="s">
        <v>3138</v>
      </c>
      <c r="B825" t="s">
        <v>38</v>
      </c>
      <c r="C825" s="1">
        <v>45856.629166666666</v>
      </c>
      <c r="D825" t="s">
        <v>5146</v>
      </c>
    </row>
    <row r="826" spans="1:4" x14ac:dyDescent="0.25">
      <c r="A826" t="s">
        <v>3139</v>
      </c>
      <c r="B826" t="s">
        <v>38</v>
      </c>
      <c r="C826" s="1">
        <v>45891.76666666667</v>
      </c>
      <c r="D826" t="s">
        <v>5146</v>
      </c>
    </row>
    <row r="827" spans="1:4" x14ac:dyDescent="0.25">
      <c r="A827" t="s">
        <v>361</v>
      </c>
      <c r="B827" t="s">
        <v>38</v>
      </c>
      <c r="C827" s="1">
        <v>46030.655555555553</v>
      </c>
      <c r="D827" t="s">
        <v>5146</v>
      </c>
    </row>
    <row r="828" spans="1:4" x14ac:dyDescent="0.25">
      <c r="A828" t="s">
        <v>3140</v>
      </c>
      <c r="B828" t="s">
        <v>38</v>
      </c>
      <c r="C828" s="1">
        <v>45877.754861111112</v>
      </c>
      <c r="D828" t="s">
        <v>5146</v>
      </c>
    </row>
    <row r="829" spans="1:4" x14ac:dyDescent="0.25">
      <c r="A829" t="s">
        <v>3141</v>
      </c>
      <c r="B829" t="s">
        <v>38</v>
      </c>
      <c r="C829" s="1">
        <v>45899.779166666667</v>
      </c>
      <c r="D829" t="s">
        <v>5146</v>
      </c>
    </row>
    <row r="830" spans="1:4" x14ac:dyDescent="0.25">
      <c r="A830" t="s">
        <v>3142</v>
      </c>
      <c r="B830" t="s">
        <v>38</v>
      </c>
      <c r="C830" s="1">
        <v>45897.664583333331</v>
      </c>
      <c r="D830" t="s">
        <v>5146</v>
      </c>
    </row>
    <row r="831" spans="1:4" x14ac:dyDescent="0.25">
      <c r="A831" t="s">
        <v>3143</v>
      </c>
      <c r="B831" t="s">
        <v>38</v>
      </c>
      <c r="C831" s="1">
        <v>45877.745138888888</v>
      </c>
      <c r="D831" t="s">
        <v>5146</v>
      </c>
    </row>
    <row r="832" spans="1:4" x14ac:dyDescent="0.25">
      <c r="A832" t="s">
        <v>3144</v>
      </c>
      <c r="B832" t="s">
        <v>38</v>
      </c>
      <c r="C832" s="1">
        <v>46003.904166666667</v>
      </c>
      <c r="D832" t="s">
        <v>5146</v>
      </c>
    </row>
    <row r="833" spans="1:4" x14ac:dyDescent="0.25">
      <c r="A833" t="s">
        <v>3145</v>
      </c>
      <c r="B833" t="s">
        <v>38</v>
      </c>
      <c r="C833" s="1">
        <v>46003.906944444447</v>
      </c>
      <c r="D833" t="s">
        <v>5146</v>
      </c>
    </row>
    <row r="834" spans="1:4" x14ac:dyDescent="0.25">
      <c r="A834" t="s">
        <v>3146</v>
      </c>
      <c r="B834" t="s">
        <v>38</v>
      </c>
      <c r="C834" s="1">
        <v>45880.640972222223</v>
      </c>
      <c r="D834" t="s">
        <v>5146</v>
      </c>
    </row>
    <row r="835" spans="1:4" x14ac:dyDescent="0.25">
      <c r="A835" t="s">
        <v>3147</v>
      </c>
      <c r="B835" t="s">
        <v>38</v>
      </c>
      <c r="C835" s="1">
        <v>45885.835416666669</v>
      </c>
      <c r="D835" t="s">
        <v>5146</v>
      </c>
    </row>
    <row r="836" spans="1:4" x14ac:dyDescent="0.25">
      <c r="A836" t="s">
        <v>3148</v>
      </c>
      <c r="B836" t="s">
        <v>38</v>
      </c>
      <c r="C836" s="1">
        <v>45897.669444444444</v>
      </c>
      <c r="D836" t="s">
        <v>5146</v>
      </c>
    </row>
    <row r="837" spans="1:4" x14ac:dyDescent="0.25">
      <c r="A837" t="s">
        <v>3149</v>
      </c>
      <c r="B837" t="s">
        <v>38</v>
      </c>
      <c r="C837" s="1">
        <v>45897.708333333336</v>
      </c>
      <c r="D837" t="s">
        <v>5146</v>
      </c>
    </row>
    <row r="838" spans="1:4" x14ac:dyDescent="0.25">
      <c r="A838" t="s">
        <v>3150</v>
      </c>
      <c r="B838" t="s">
        <v>38</v>
      </c>
      <c r="C838" s="1">
        <v>45901.681944444441</v>
      </c>
      <c r="D838" t="s">
        <v>5146</v>
      </c>
    </row>
    <row r="839" spans="1:4" x14ac:dyDescent="0.25">
      <c r="A839" t="s">
        <v>317</v>
      </c>
      <c r="B839" t="s">
        <v>38</v>
      </c>
      <c r="C839" s="1">
        <v>46039.668749999997</v>
      </c>
      <c r="D839" t="s">
        <v>5146</v>
      </c>
    </row>
    <row r="840" spans="1:4" x14ac:dyDescent="0.25">
      <c r="A840" t="s">
        <v>3151</v>
      </c>
      <c r="B840" t="s">
        <v>38</v>
      </c>
      <c r="C840" s="1">
        <v>45895.025000000001</v>
      </c>
      <c r="D840" t="s">
        <v>5146</v>
      </c>
    </row>
    <row r="841" spans="1:4" x14ac:dyDescent="0.25">
      <c r="A841" t="s">
        <v>3152</v>
      </c>
      <c r="B841" t="s">
        <v>38</v>
      </c>
      <c r="C841" s="1">
        <v>45909.8</v>
      </c>
      <c r="D841" t="s">
        <v>5146</v>
      </c>
    </row>
    <row r="842" spans="1:4" x14ac:dyDescent="0.25">
      <c r="A842" t="s">
        <v>3153</v>
      </c>
      <c r="B842" t="s">
        <v>38</v>
      </c>
      <c r="C842" s="1">
        <v>45888.785416666666</v>
      </c>
      <c r="D842" t="s">
        <v>5146</v>
      </c>
    </row>
    <row r="843" spans="1:4" x14ac:dyDescent="0.25">
      <c r="A843" t="s">
        <v>3154</v>
      </c>
      <c r="B843" t="s">
        <v>38</v>
      </c>
      <c r="C843" s="1">
        <v>45897.456944444442</v>
      </c>
      <c r="D843" t="s">
        <v>5146</v>
      </c>
    </row>
    <row r="844" spans="1:4" x14ac:dyDescent="0.25">
      <c r="A844" t="s">
        <v>3155</v>
      </c>
      <c r="B844" t="s">
        <v>38</v>
      </c>
      <c r="C844" s="1">
        <v>45973.444444444445</v>
      </c>
      <c r="D844" t="s">
        <v>5146</v>
      </c>
    </row>
    <row r="845" spans="1:4" x14ac:dyDescent="0.25">
      <c r="A845" t="s">
        <v>3156</v>
      </c>
      <c r="B845" t="s">
        <v>38</v>
      </c>
      <c r="C845" s="1">
        <v>45969.5</v>
      </c>
      <c r="D845" t="s">
        <v>5146</v>
      </c>
    </row>
    <row r="846" spans="1:4" x14ac:dyDescent="0.25">
      <c r="A846" t="s">
        <v>3157</v>
      </c>
      <c r="B846" t="s">
        <v>38</v>
      </c>
      <c r="C846" s="1">
        <v>45897.647916666669</v>
      </c>
      <c r="D846" t="s">
        <v>5146</v>
      </c>
    </row>
    <row r="847" spans="1:4" x14ac:dyDescent="0.25">
      <c r="A847" t="s">
        <v>3158</v>
      </c>
      <c r="B847" t="s">
        <v>38</v>
      </c>
      <c r="C847" s="1">
        <v>45892.502083333333</v>
      </c>
      <c r="D847" t="s">
        <v>5146</v>
      </c>
    </row>
    <row r="848" spans="1:4" x14ac:dyDescent="0.25">
      <c r="A848" t="s">
        <v>3159</v>
      </c>
      <c r="B848" t="s">
        <v>38</v>
      </c>
      <c r="C848" s="1">
        <v>45897.79583333333</v>
      </c>
      <c r="D848" t="s">
        <v>5146</v>
      </c>
    </row>
    <row r="849" spans="1:4" x14ac:dyDescent="0.25">
      <c r="A849" t="s">
        <v>279</v>
      </c>
      <c r="B849" t="s">
        <v>38</v>
      </c>
      <c r="C849" s="1">
        <v>46036.678472222222</v>
      </c>
      <c r="D849" t="s">
        <v>5146</v>
      </c>
    </row>
    <row r="850" spans="1:4" x14ac:dyDescent="0.25">
      <c r="A850" t="s">
        <v>3160</v>
      </c>
      <c r="B850" t="s">
        <v>38</v>
      </c>
      <c r="C850" s="1">
        <v>45895.795138888891</v>
      </c>
      <c r="D850" t="s">
        <v>5146</v>
      </c>
    </row>
    <row r="851" spans="1:4" x14ac:dyDescent="0.25">
      <c r="A851" t="s">
        <v>3161</v>
      </c>
      <c r="B851" t="s">
        <v>38</v>
      </c>
      <c r="C851" s="1">
        <v>45971.430555555555</v>
      </c>
      <c r="D851" t="s">
        <v>5146</v>
      </c>
    </row>
    <row r="852" spans="1:4" x14ac:dyDescent="0.25">
      <c r="A852" t="s">
        <v>3162</v>
      </c>
      <c r="B852" t="s">
        <v>38</v>
      </c>
      <c r="C852" s="1">
        <v>46004.484722222223</v>
      </c>
      <c r="D852" t="s">
        <v>5146</v>
      </c>
    </row>
    <row r="853" spans="1:4" x14ac:dyDescent="0.25">
      <c r="A853" t="s">
        <v>3163</v>
      </c>
      <c r="B853" t="s">
        <v>38</v>
      </c>
      <c r="C853" s="1">
        <v>46003.856944444444</v>
      </c>
      <c r="D853" t="s">
        <v>5146</v>
      </c>
    </row>
    <row r="854" spans="1:4" x14ac:dyDescent="0.25">
      <c r="A854" t="s">
        <v>3164</v>
      </c>
      <c r="B854" t="s">
        <v>38</v>
      </c>
      <c r="C854" s="1">
        <v>45913.529861111114</v>
      </c>
      <c r="D854" t="s">
        <v>5146</v>
      </c>
    </row>
    <row r="855" spans="1:4" x14ac:dyDescent="0.25">
      <c r="A855" t="s">
        <v>3165</v>
      </c>
      <c r="B855" t="s">
        <v>38</v>
      </c>
      <c r="C855" s="1">
        <v>46003.936111111114</v>
      </c>
      <c r="D855" t="s">
        <v>5146</v>
      </c>
    </row>
    <row r="856" spans="1:4" x14ac:dyDescent="0.25">
      <c r="A856" t="s">
        <v>3166</v>
      </c>
      <c r="B856" t="s">
        <v>38</v>
      </c>
      <c r="C856" s="1">
        <v>46003.855555555558</v>
      </c>
      <c r="D856" t="s">
        <v>5146</v>
      </c>
    </row>
    <row r="857" spans="1:4" x14ac:dyDescent="0.25">
      <c r="A857" t="s">
        <v>3167</v>
      </c>
      <c r="B857" t="s">
        <v>38</v>
      </c>
      <c r="C857" s="1">
        <v>45904.945138888892</v>
      </c>
      <c r="D857" t="s">
        <v>5146</v>
      </c>
    </row>
    <row r="858" spans="1:4" x14ac:dyDescent="0.25">
      <c r="A858" t="s">
        <v>3168</v>
      </c>
      <c r="B858" t="s">
        <v>38</v>
      </c>
      <c r="C858" s="1">
        <v>46003.854166666664</v>
      </c>
      <c r="D858" t="s">
        <v>5146</v>
      </c>
    </row>
    <row r="859" spans="1:4" x14ac:dyDescent="0.25">
      <c r="A859" t="s">
        <v>3169</v>
      </c>
      <c r="B859" t="s">
        <v>38</v>
      </c>
      <c r="C859" s="1">
        <v>45943.823611111111</v>
      </c>
      <c r="D859" t="s">
        <v>5146</v>
      </c>
    </row>
    <row r="860" spans="1:4" x14ac:dyDescent="0.25">
      <c r="A860" t="s">
        <v>3170</v>
      </c>
      <c r="B860" t="s">
        <v>39</v>
      </c>
      <c r="C860" s="1">
        <v>45943.848611111112</v>
      </c>
      <c r="D860" t="s">
        <v>5146</v>
      </c>
    </row>
    <row r="861" spans="1:4" x14ac:dyDescent="0.25">
      <c r="A861" t="s">
        <v>3171</v>
      </c>
      <c r="B861" t="s">
        <v>39</v>
      </c>
      <c r="C861" s="1">
        <v>45943.84375</v>
      </c>
      <c r="D861" t="s">
        <v>5146</v>
      </c>
    </row>
    <row r="862" spans="1:4" x14ac:dyDescent="0.25">
      <c r="A862" t="s">
        <v>3172</v>
      </c>
      <c r="B862" t="s">
        <v>39</v>
      </c>
      <c r="C862" s="1">
        <v>45972.711805555555</v>
      </c>
      <c r="D862" t="s">
        <v>5146</v>
      </c>
    </row>
    <row r="863" spans="1:4" x14ac:dyDescent="0.25">
      <c r="A863" t="s">
        <v>3173</v>
      </c>
      <c r="B863" t="s">
        <v>38</v>
      </c>
      <c r="C863" s="1">
        <v>45943.82916666667</v>
      </c>
      <c r="D863" t="s">
        <v>5146</v>
      </c>
    </row>
    <row r="864" spans="1:4" x14ac:dyDescent="0.25">
      <c r="A864" t="s">
        <v>3174</v>
      </c>
      <c r="B864" t="s">
        <v>38</v>
      </c>
      <c r="C864" s="1">
        <v>45943.829861111109</v>
      </c>
      <c r="D864" t="s">
        <v>5146</v>
      </c>
    </row>
    <row r="865" spans="1:4" x14ac:dyDescent="0.25">
      <c r="A865" t="s">
        <v>3175</v>
      </c>
      <c r="B865" t="s">
        <v>38</v>
      </c>
      <c r="C865" s="1">
        <v>45943.831944444442</v>
      </c>
      <c r="D865" t="s">
        <v>5146</v>
      </c>
    </row>
    <row r="866" spans="1:4" x14ac:dyDescent="0.25">
      <c r="A866" t="s">
        <v>3176</v>
      </c>
      <c r="B866" t="s">
        <v>38</v>
      </c>
      <c r="C866" s="1">
        <v>45943.833333333336</v>
      </c>
      <c r="D866" t="s">
        <v>5146</v>
      </c>
    </row>
    <row r="867" spans="1:4" x14ac:dyDescent="0.25">
      <c r="A867" t="s">
        <v>3177</v>
      </c>
      <c r="B867" t="s">
        <v>38</v>
      </c>
      <c r="C867" s="1">
        <v>45943.834722222222</v>
      </c>
      <c r="D867" t="s">
        <v>5146</v>
      </c>
    </row>
    <row r="868" spans="1:4" x14ac:dyDescent="0.25">
      <c r="A868" t="s">
        <v>3178</v>
      </c>
      <c r="B868" t="s">
        <v>38</v>
      </c>
      <c r="C868" s="1">
        <v>45943.835416666669</v>
      </c>
      <c r="D868" t="s">
        <v>5146</v>
      </c>
    </row>
    <row r="869" spans="1:4" x14ac:dyDescent="0.25">
      <c r="A869" t="s">
        <v>3179</v>
      </c>
      <c r="B869" t="s">
        <v>38</v>
      </c>
      <c r="C869" s="1">
        <v>45982.470138888886</v>
      </c>
      <c r="D869" t="s">
        <v>5146</v>
      </c>
    </row>
    <row r="870" spans="1:4" x14ac:dyDescent="0.25">
      <c r="A870" t="s">
        <v>3180</v>
      </c>
      <c r="B870" t="s">
        <v>38</v>
      </c>
      <c r="C870" s="1">
        <v>45943.84097222222</v>
      </c>
      <c r="D870" t="s">
        <v>5146</v>
      </c>
    </row>
    <row r="871" spans="1:4" x14ac:dyDescent="0.25">
      <c r="A871" t="s">
        <v>3181</v>
      </c>
      <c r="B871" t="s">
        <v>38</v>
      </c>
      <c r="C871" s="1">
        <v>45943.838194444441</v>
      </c>
      <c r="D871" t="s">
        <v>5146</v>
      </c>
    </row>
    <row r="872" spans="1:4" x14ac:dyDescent="0.25">
      <c r="A872" t="s">
        <v>3182</v>
      </c>
      <c r="B872" t="s">
        <v>38</v>
      </c>
      <c r="C872" s="1">
        <v>45943.837500000001</v>
      </c>
      <c r="D872" t="s">
        <v>5146</v>
      </c>
    </row>
    <row r="873" spans="1:4" x14ac:dyDescent="0.25">
      <c r="A873" t="s">
        <v>3183</v>
      </c>
      <c r="B873" t="s">
        <v>38</v>
      </c>
      <c r="C873" s="1">
        <v>45943.836111111108</v>
      </c>
      <c r="D873" t="s">
        <v>5146</v>
      </c>
    </row>
    <row r="874" spans="1:4" x14ac:dyDescent="0.25">
      <c r="A874" t="s">
        <v>3184</v>
      </c>
      <c r="B874" t="s">
        <v>38</v>
      </c>
      <c r="C874" s="1">
        <v>45943.836805555555</v>
      </c>
      <c r="D874" t="s">
        <v>5146</v>
      </c>
    </row>
    <row r="875" spans="1:4" x14ac:dyDescent="0.25">
      <c r="A875" t="s">
        <v>3185</v>
      </c>
      <c r="B875" t="s">
        <v>38</v>
      </c>
      <c r="C875" s="1">
        <v>45943.835416666669</v>
      </c>
      <c r="D875" t="s">
        <v>5146</v>
      </c>
    </row>
    <row r="876" spans="1:4" x14ac:dyDescent="0.25">
      <c r="A876" t="s">
        <v>3186</v>
      </c>
      <c r="B876" t="s">
        <v>38</v>
      </c>
      <c r="C876" s="1">
        <v>45943.831944444442</v>
      </c>
      <c r="D876" t="s">
        <v>5146</v>
      </c>
    </row>
    <row r="877" spans="1:4" x14ac:dyDescent="0.25">
      <c r="A877" t="s">
        <v>3187</v>
      </c>
      <c r="B877" t="s">
        <v>38</v>
      </c>
      <c r="C877" s="1">
        <v>45943.831250000003</v>
      </c>
      <c r="D877" t="s">
        <v>5146</v>
      </c>
    </row>
    <row r="878" spans="1:4" x14ac:dyDescent="0.25">
      <c r="A878" t="s">
        <v>3188</v>
      </c>
      <c r="B878" t="s">
        <v>38</v>
      </c>
      <c r="C878" s="1">
        <v>45943.82708333333</v>
      </c>
      <c r="D878" t="s">
        <v>5146</v>
      </c>
    </row>
    <row r="879" spans="1:4" x14ac:dyDescent="0.25">
      <c r="A879" t="s">
        <v>189</v>
      </c>
      <c r="B879" t="s">
        <v>38</v>
      </c>
      <c r="C879" s="1">
        <v>46007.679166666669</v>
      </c>
      <c r="D879" t="s">
        <v>5146</v>
      </c>
    </row>
    <row r="880" spans="1:4" x14ac:dyDescent="0.25">
      <c r="A880" t="s">
        <v>192</v>
      </c>
      <c r="B880" t="s">
        <v>38</v>
      </c>
      <c r="C880" s="1">
        <v>46025.505555555559</v>
      </c>
      <c r="D880" t="s">
        <v>5146</v>
      </c>
    </row>
    <row r="881" spans="1:4" x14ac:dyDescent="0.25">
      <c r="A881" t="s">
        <v>3189</v>
      </c>
      <c r="B881" t="s">
        <v>38</v>
      </c>
      <c r="C881" s="1">
        <v>45943.832638888889</v>
      </c>
      <c r="D881" t="s">
        <v>5146</v>
      </c>
    </row>
    <row r="882" spans="1:4" x14ac:dyDescent="0.25">
      <c r="A882" t="s">
        <v>3190</v>
      </c>
      <c r="B882" t="s">
        <v>38</v>
      </c>
      <c r="C882" s="1">
        <v>45943.826388888891</v>
      </c>
      <c r="D882" t="s">
        <v>5146</v>
      </c>
    </row>
    <row r="883" spans="1:4" x14ac:dyDescent="0.25">
      <c r="A883" t="s">
        <v>3191</v>
      </c>
      <c r="B883" t="s">
        <v>38</v>
      </c>
      <c r="C883" s="1">
        <v>45943.824999999997</v>
      </c>
      <c r="D883" t="s">
        <v>5146</v>
      </c>
    </row>
    <row r="884" spans="1:4" x14ac:dyDescent="0.25">
      <c r="A884" t="s">
        <v>3192</v>
      </c>
      <c r="B884" t="s">
        <v>38</v>
      </c>
      <c r="C884" s="1">
        <v>45943.825694444444</v>
      </c>
      <c r="D884" t="s">
        <v>5146</v>
      </c>
    </row>
    <row r="885" spans="1:4" x14ac:dyDescent="0.25">
      <c r="A885" t="s">
        <v>167</v>
      </c>
      <c r="B885" t="s">
        <v>38</v>
      </c>
      <c r="C885" s="1">
        <v>46008.693055555559</v>
      </c>
      <c r="D885" t="s">
        <v>5146</v>
      </c>
    </row>
    <row r="886" spans="1:4" x14ac:dyDescent="0.25">
      <c r="A886" t="s">
        <v>168</v>
      </c>
      <c r="B886" t="s">
        <v>38</v>
      </c>
      <c r="C886" s="1">
        <v>46024.802777777775</v>
      </c>
      <c r="D886" t="s">
        <v>5146</v>
      </c>
    </row>
    <row r="887" spans="1:4" x14ac:dyDescent="0.25">
      <c r="A887" t="s">
        <v>3193</v>
      </c>
      <c r="B887" t="s">
        <v>38</v>
      </c>
      <c r="C887" s="1">
        <v>45943.824999999997</v>
      </c>
      <c r="D887" t="s">
        <v>5146</v>
      </c>
    </row>
    <row r="888" spans="1:4" x14ac:dyDescent="0.25">
      <c r="A888" t="s">
        <v>136</v>
      </c>
      <c r="B888" t="s">
        <v>38</v>
      </c>
      <c r="C888" s="1">
        <v>46000.558333333334</v>
      </c>
      <c r="D888" t="s">
        <v>5146</v>
      </c>
    </row>
    <row r="889" spans="1:4" x14ac:dyDescent="0.25">
      <c r="A889" t="s">
        <v>3194</v>
      </c>
      <c r="B889" t="s">
        <v>38</v>
      </c>
      <c r="C889" s="1">
        <v>45947.506944444445</v>
      </c>
      <c r="D889" t="s">
        <v>5146</v>
      </c>
    </row>
    <row r="890" spans="1:4" x14ac:dyDescent="0.25">
      <c r="A890" t="s">
        <v>3195</v>
      </c>
      <c r="B890" t="s">
        <v>38</v>
      </c>
      <c r="C890" s="1">
        <v>45969.73333333333</v>
      </c>
      <c r="D890" t="s">
        <v>5146</v>
      </c>
    </row>
    <row r="891" spans="1:4" x14ac:dyDescent="0.25">
      <c r="A891" t="s">
        <v>3196</v>
      </c>
      <c r="B891" t="s">
        <v>38</v>
      </c>
      <c r="C891" s="1">
        <v>45969.734027777777</v>
      </c>
      <c r="D891" t="s">
        <v>5146</v>
      </c>
    </row>
    <row r="892" spans="1:4" x14ac:dyDescent="0.25">
      <c r="A892" t="s">
        <v>113</v>
      </c>
      <c r="B892" t="s">
        <v>38</v>
      </c>
      <c r="C892" s="1">
        <v>46024.80972222222</v>
      </c>
      <c r="D892" t="s">
        <v>5146</v>
      </c>
    </row>
    <row r="893" spans="1:4" x14ac:dyDescent="0.25">
      <c r="A893" t="s">
        <v>108</v>
      </c>
      <c r="B893" t="s">
        <v>38</v>
      </c>
      <c r="C893" s="1">
        <v>46024.809027777781</v>
      </c>
      <c r="D893" t="s">
        <v>5146</v>
      </c>
    </row>
    <row r="894" spans="1:4" x14ac:dyDescent="0.25">
      <c r="A894" t="s">
        <v>3197</v>
      </c>
      <c r="B894" t="s">
        <v>38</v>
      </c>
      <c r="C894" s="1">
        <v>46009.787499999999</v>
      </c>
      <c r="D894" t="s">
        <v>5146</v>
      </c>
    </row>
    <row r="895" spans="1:4" x14ac:dyDescent="0.25">
      <c r="A895" t="s">
        <v>3198</v>
      </c>
      <c r="B895" t="s">
        <v>38</v>
      </c>
      <c r="C895" s="1">
        <v>45969.738194444442</v>
      </c>
      <c r="D895" t="s">
        <v>5146</v>
      </c>
    </row>
    <row r="896" spans="1:4" x14ac:dyDescent="0.25">
      <c r="A896" t="s">
        <v>3199</v>
      </c>
      <c r="B896" t="s">
        <v>38</v>
      </c>
      <c r="C896" s="1">
        <v>45969.738888888889</v>
      </c>
      <c r="D896" t="s">
        <v>5146</v>
      </c>
    </row>
    <row r="897" spans="1:4" x14ac:dyDescent="0.25">
      <c r="A897" t="s">
        <v>3200</v>
      </c>
      <c r="B897" t="s">
        <v>38</v>
      </c>
      <c r="C897" s="1">
        <v>45969.559027777781</v>
      </c>
      <c r="D897" t="s">
        <v>5146</v>
      </c>
    </row>
    <row r="898" spans="1:4" x14ac:dyDescent="0.25">
      <c r="A898" t="s">
        <v>3201</v>
      </c>
      <c r="B898" t="s">
        <v>38</v>
      </c>
      <c r="C898" s="1">
        <v>45973.6875</v>
      </c>
      <c r="D898" t="s">
        <v>5146</v>
      </c>
    </row>
    <row r="899" spans="1:4" x14ac:dyDescent="0.25">
      <c r="A899" t="s">
        <v>3202</v>
      </c>
      <c r="B899" t="s">
        <v>38</v>
      </c>
      <c r="C899" s="1">
        <v>45973.690972222219</v>
      </c>
      <c r="D899" t="s">
        <v>5146</v>
      </c>
    </row>
    <row r="900" spans="1:4" x14ac:dyDescent="0.25">
      <c r="A900" t="s">
        <v>3203</v>
      </c>
      <c r="B900" t="s">
        <v>39</v>
      </c>
      <c r="C900" s="1">
        <v>45969.629166666666</v>
      </c>
      <c r="D900" t="s">
        <v>5146</v>
      </c>
    </row>
    <row r="901" spans="1:4" x14ac:dyDescent="0.25">
      <c r="A901" t="s">
        <v>3204</v>
      </c>
      <c r="B901" t="s">
        <v>38</v>
      </c>
      <c r="C901" s="1">
        <v>45973.693749999999</v>
      </c>
      <c r="D901" t="s">
        <v>5146</v>
      </c>
    </row>
    <row r="902" spans="1:4" x14ac:dyDescent="0.25">
      <c r="A902" t="s">
        <v>3205</v>
      </c>
      <c r="B902" t="s">
        <v>38</v>
      </c>
      <c r="C902" s="1">
        <v>45973.693749999999</v>
      </c>
      <c r="D902" t="s">
        <v>5146</v>
      </c>
    </row>
    <row r="903" spans="1:4" x14ac:dyDescent="0.25">
      <c r="A903" t="s">
        <v>3206</v>
      </c>
      <c r="B903" t="s">
        <v>38</v>
      </c>
      <c r="C903" s="1">
        <v>46003.976388888892</v>
      </c>
      <c r="D903" t="s">
        <v>5146</v>
      </c>
    </row>
    <row r="904" spans="1:4" x14ac:dyDescent="0.25">
      <c r="A904" t="s">
        <v>3207</v>
      </c>
      <c r="B904" t="s">
        <v>38</v>
      </c>
      <c r="C904" s="1">
        <v>45971.426388888889</v>
      </c>
      <c r="D904" t="s">
        <v>5146</v>
      </c>
    </row>
    <row r="905" spans="1:4" x14ac:dyDescent="0.25">
      <c r="A905" t="s">
        <v>3208</v>
      </c>
      <c r="B905" t="s">
        <v>38</v>
      </c>
      <c r="C905" s="1">
        <v>46003.977777777778</v>
      </c>
      <c r="D905" t="s">
        <v>5146</v>
      </c>
    </row>
    <row r="906" spans="1:4" x14ac:dyDescent="0.25">
      <c r="A906" t="s">
        <v>3209</v>
      </c>
      <c r="B906" t="s">
        <v>38</v>
      </c>
      <c r="C906" s="1">
        <v>45971.423611111109</v>
      </c>
      <c r="D906" t="s">
        <v>5146</v>
      </c>
    </row>
    <row r="907" spans="1:4" x14ac:dyDescent="0.25">
      <c r="A907" t="s">
        <v>67</v>
      </c>
      <c r="B907" t="s">
        <v>38</v>
      </c>
      <c r="C907" s="1">
        <v>46001.613888888889</v>
      </c>
      <c r="D907" t="s">
        <v>5146</v>
      </c>
    </row>
    <row r="908" spans="1:4" x14ac:dyDescent="0.25">
      <c r="A908" t="s">
        <v>46</v>
      </c>
      <c r="B908" t="s">
        <v>38</v>
      </c>
      <c r="C908" s="1">
        <v>45996.633333333331</v>
      </c>
      <c r="D908" t="s">
        <v>5146</v>
      </c>
    </row>
    <row r="909" spans="1:4" x14ac:dyDescent="0.25">
      <c r="A909" t="s">
        <v>3210</v>
      </c>
      <c r="B909" t="s">
        <v>39</v>
      </c>
      <c r="C909" s="1">
        <v>45979.37777777778</v>
      </c>
      <c r="D909" t="s">
        <v>5146</v>
      </c>
    </row>
    <row r="910" spans="1:4" x14ac:dyDescent="0.25">
      <c r="A910" t="s">
        <v>3211</v>
      </c>
      <c r="B910" t="s">
        <v>38</v>
      </c>
      <c r="C910" s="1">
        <v>45969.615972222222</v>
      </c>
      <c r="D910" t="s">
        <v>5146</v>
      </c>
    </row>
    <row r="911" spans="1:4" x14ac:dyDescent="0.25">
      <c r="A911" t="s">
        <v>3212</v>
      </c>
      <c r="B911" t="s">
        <v>38</v>
      </c>
      <c r="C911" s="1">
        <v>45969.615277777775</v>
      </c>
      <c r="D911" t="s">
        <v>5146</v>
      </c>
    </row>
    <row r="912" spans="1:4" x14ac:dyDescent="0.25">
      <c r="A912" t="s">
        <v>3213</v>
      </c>
      <c r="B912" t="s">
        <v>38</v>
      </c>
      <c r="C912" s="1">
        <v>45969.615277777775</v>
      </c>
      <c r="D912" t="s">
        <v>5146</v>
      </c>
    </row>
    <row r="913" spans="1:4" x14ac:dyDescent="0.25">
      <c r="A913" t="s">
        <v>3214</v>
      </c>
      <c r="B913" t="s">
        <v>38</v>
      </c>
      <c r="C913" s="1">
        <v>45980.456250000003</v>
      </c>
      <c r="D913" t="s">
        <v>5146</v>
      </c>
    </row>
    <row r="914" spans="1:4" x14ac:dyDescent="0.25">
      <c r="A914" t="s">
        <v>3215</v>
      </c>
      <c r="B914" t="s">
        <v>38</v>
      </c>
      <c r="C914" s="1">
        <v>45961.563888888886</v>
      </c>
      <c r="D914" t="s">
        <v>5146</v>
      </c>
    </row>
    <row r="915" spans="1:4" x14ac:dyDescent="0.25">
      <c r="A915" t="s">
        <v>3216</v>
      </c>
      <c r="B915" t="s">
        <v>38</v>
      </c>
      <c r="C915" s="1">
        <v>45969.738194444442</v>
      </c>
      <c r="D915" t="s">
        <v>5146</v>
      </c>
    </row>
    <row r="916" spans="1:4" x14ac:dyDescent="0.25">
      <c r="A916" t="s">
        <v>3217</v>
      </c>
      <c r="B916" t="s">
        <v>38</v>
      </c>
      <c r="C916" s="1">
        <v>46008.4375</v>
      </c>
      <c r="D916" t="s">
        <v>5146</v>
      </c>
    </row>
    <row r="917" spans="1:4" x14ac:dyDescent="0.25">
      <c r="A917" t="s">
        <v>3218</v>
      </c>
      <c r="B917" t="s">
        <v>38</v>
      </c>
      <c r="C917" s="1">
        <v>45973.518055555556</v>
      </c>
      <c r="D917" t="s">
        <v>5146</v>
      </c>
    </row>
    <row r="918" spans="1:4" x14ac:dyDescent="0.25">
      <c r="A918" t="s">
        <v>3219</v>
      </c>
      <c r="B918" t="s">
        <v>39</v>
      </c>
      <c r="C918" s="1">
        <v>45961.497916666667</v>
      </c>
      <c r="D918" t="s">
        <v>5146</v>
      </c>
    </row>
    <row r="919" spans="1:4" x14ac:dyDescent="0.25">
      <c r="A919" t="s">
        <v>3220</v>
      </c>
      <c r="B919" t="s">
        <v>38</v>
      </c>
      <c r="C919" s="1">
        <v>45973.708333333336</v>
      </c>
      <c r="D919" t="s">
        <v>5146</v>
      </c>
    </row>
    <row r="920" spans="1:4" x14ac:dyDescent="0.25">
      <c r="A920" t="s">
        <v>3221</v>
      </c>
      <c r="B920" t="s">
        <v>38</v>
      </c>
      <c r="C920" s="1">
        <v>45990.611805555556</v>
      </c>
      <c r="D920" t="s">
        <v>5146</v>
      </c>
    </row>
    <row r="921" spans="1:4" x14ac:dyDescent="0.25">
      <c r="A921" t="s">
        <v>3222</v>
      </c>
      <c r="B921" t="s">
        <v>38</v>
      </c>
      <c r="C921" s="1">
        <v>45971.709027777775</v>
      </c>
      <c r="D921" t="s">
        <v>5146</v>
      </c>
    </row>
    <row r="922" spans="1:4" x14ac:dyDescent="0.25">
      <c r="A922" t="s">
        <v>3223</v>
      </c>
      <c r="B922" t="s">
        <v>38</v>
      </c>
      <c r="C922" s="1">
        <v>45968.479166666664</v>
      </c>
      <c r="D922" t="s">
        <v>5146</v>
      </c>
    </row>
    <row r="923" spans="1:4" x14ac:dyDescent="0.25">
      <c r="A923" t="s">
        <v>3224</v>
      </c>
      <c r="B923" t="s">
        <v>39</v>
      </c>
      <c r="C923" s="1">
        <v>45978.447222222225</v>
      </c>
      <c r="D923" t="s">
        <v>5146</v>
      </c>
    </row>
    <row r="924" spans="1:4" x14ac:dyDescent="0.25">
      <c r="A924" t="s">
        <v>3225</v>
      </c>
      <c r="B924" t="s">
        <v>39</v>
      </c>
      <c r="C924" s="1">
        <v>45973.484722222223</v>
      </c>
      <c r="D924" t="s">
        <v>5146</v>
      </c>
    </row>
    <row r="925" spans="1:4" x14ac:dyDescent="0.25">
      <c r="A925" t="s">
        <v>3226</v>
      </c>
      <c r="B925" t="s">
        <v>38</v>
      </c>
      <c r="C925" s="1">
        <v>45975.540972222225</v>
      </c>
      <c r="D925" t="s">
        <v>5146</v>
      </c>
    </row>
    <row r="926" spans="1:4" x14ac:dyDescent="0.25">
      <c r="A926" t="s">
        <v>3227</v>
      </c>
      <c r="B926" t="s">
        <v>38</v>
      </c>
      <c r="C926" s="1">
        <v>45983.713888888888</v>
      </c>
      <c r="D926" t="s">
        <v>5146</v>
      </c>
    </row>
    <row r="927" spans="1:4" x14ac:dyDescent="0.25">
      <c r="A927" t="s">
        <v>3228</v>
      </c>
      <c r="B927" t="s">
        <v>38</v>
      </c>
      <c r="C927" s="1">
        <v>45985.533333333333</v>
      </c>
      <c r="D927" t="s">
        <v>5146</v>
      </c>
    </row>
    <row r="928" spans="1:4" x14ac:dyDescent="0.25">
      <c r="A928" t="s">
        <v>3229</v>
      </c>
      <c r="B928" t="s">
        <v>38</v>
      </c>
      <c r="C928" s="1">
        <v>45982.674305555556</v>
      </c>
      <c r="D928" t="s">
        <v>5146</v>
      </c>
    </row>
    <row r="929" spans="1:4" x14ac:dyDescent="0.25">
      <c r="A929" t="s">
        <v>3230</v>
      </c>
      <c r="B929" t="s">
        <v>39</v>
      </c>
      <c r="C929" s="1">
        <v>45979.438194444447</v>
      </c>
      <c r="D929" t="s">
        <v>5146</v>
      </c>
    </row>
    <row r="930" spans="1:4" x14ac:dyDescent="0.25">
      <c r="A930" t="s">
        <v>3231</v>
      </c>
      <c r="B930" t="s">
        <v>38</v>
      </c>
      <c r="C930" s="1">
        <v>45986.689583333333</v>
      </c>
      <c r="D930" t="s">
        <v>5146</v>
      </c>
    </row>
    <row r="931" spans="1:4" x14ac:dyDescent="0.25">
      <c r="A931" t="s">
        <v>3232</v>
      </c>
      <c r="B931" t="s">
        <v>38</v>
      </c>
      <c r="C931" s="1">
        <v>45982.62222222222</v>
      </c>
      <c r="D931" t="s">
        <v>5146</v>
      </c>
    </row>
    <row r="932" spans="1:4" x14ac:dyDescent="0.25">
      <c r="A932" t="s">
        <v>3233</v>
      </c>
      <c r="B932" t="s">
        <v>38</v>
      </c>
      <c r="C932" s="1">
        <v>45987.5</v>
      </c>
      <c r="D932" t="s">
        <v>5146</v>
      </c>
    </row>
    <row r="933" spans="1:4" x14ac:dyDescent="0.25">
      <c r="A933" t="s">
        <v>3234</v>
      </c>
      <c r="B933" t="s">
        <v>38</v>
      </c>
      <c r="C933" s="1">
        <v>45756.5625</v>
      </c>
      <c r="D933" t="s">
        <v>5146</v>
      </c>
    </row>
    <row r="934" spans="1:4" x14ac:dyDescent="0.25">
      <c r="A934" t="s">
        <v>3235</v>
      </c>
      <c r="B934" t="s">
        <v>38</v>
      </c>
      <c r="C934" s="1">
        <v>45750.546527777777</v>
      </c>
      <c r="D934" t="s">
        <v>5146</v>
      </c>
    </row>
    <row r="935" spans="1:4" x14ac:dyDescent="0.25">
      <c r="A935" t="s">
        <v>3236</v>
      </c>
      <c r="B935" t="s">
        <v>38</v>
      </c>
      <c r="C935" s="1">
        <v>45958.737500000003</v>
      </c>
      <c r="D935" t="s">
        <v>5146</v>
      </c>
    </row>
    <row r="936" spans="1:4" x14ac:dyDescent="0.25">
      <c r="A936" t="s">
        <v>630</v>
      </c>
      <c r="B936" t="s">
        <v>1073</v>
      </c>
      <c r="C936" s="1">
        <v>46052.422222222223</v>
      </c>
      <c r="D936" t="s">
        <v>5146</v>
      </c>
    </row>
    <row r="937" spans="1:4" x14ac:dyDescent="0.25">
      <c r="A937" t="s">
        <v>631</v>
      </c>
      <c r="B937" t="s">
        <v>1239</v>
      </c>
      <c r="C937" s="1">
        <v>46051.809027777781</v>
      </c>
      <c r="D937" t="s">
        <v>5146</v>
      </c>
    </row>
    <row r="938" spans="1:4" x14ac:dyDescent="0.25">
      <c r="A938" t="s">
        <v>3237</v>
      </c>
      <c r="B938" t="s">
        <v>38</v>
      </c>
      <c r="C938" s="1">
        <v>45841.551388888889</v>
      </c>
      <c r="D938" t="s">
        <v>5146</v>
      </c>
    </row>
    <row r="939" spans="1:4" x14ac:dyDescent="0.25">
      <c r="A939" t="s">
        <v>3238</v>
      </c>
      <c r="B939" t="s">
        <v>38</v>
      </c>
      <c r="C939" s="1">
        <v>45855.78125</v>
      </c>
      <c r="D939" t="s">
        <v>5146</v>
      </c>
    </row>
    <row r="940" spans="1:4" x14ac:dyDescent="0.25">
      <c r="A940" t="s">
        <v>3239</v>
      </c>
      <c r="B940" t="s">
        <v>38</v>
      </c>
      <c r="C940" s="1">
        <v>45805.569444444445</v>
      </c>
      <c r="D940" t="s">
        <v>5146</v>
      </c>
    </row>
    <row r="941" spans="1:4" x14ac:dyDescent="0.25">
      <c r="A941" t="s">
        <v>3240</v>
      </c>
      <c r="B941" t="s">
        <v>38</v>
      </c>
      <c r="C941" s="1">
        <v>45805.568749999999</v>
      </c>
      <c r="D941" t="s">
        <v>5146</v>
      </c>
    </row>
    <row r="942" spans="1:4" x14ac:dyDescent="0.25">
      <c r="A942" t="s">
        <v>632</v>
      </c>
      <c r="B942" t="s">
        <v>1239</v>
      </c>
      <c r="C942" s="1">
        <v>46051.783333333333</v>
      </c>
      <c r="D942" t="s">
        <v>5146</v>
      </c>
    </row>
    <row r="943" spans="1:4" x14ac:dyDescent="0.25">
      <c r="A943" t="s">
        <v>3241</v>
      </c>
      <c r="B943" t="s">
        <v>38</v>
      </c>
      <c r="C943" s="1">
        <v>45805.567361111112</v>
      </c>
      <c r="D943" t="s">
        <v>5146</v>
      </c>
    </row>
    <row r="944" spans="1:4" x14ac:dyDescent="0.25">
      <c r="A944" t="s">
        <v>3242</v>
      </c>
      <c r="B944" t="s">
        <v>38</v>
      </c>
      <c r="C944" s="1">
        <v>45805.567361111112</v>
      </c>
      <c r="D944" t="s">
        <v>5146</v>
      </c>
    </row>
    <row r="945" spans="1:4" x14ac:dyDescent="0.25">
      <c r="A945" t="s">
        <v>3243</v>
      </c>
      <c r="B945" t="s">
        <v>38</v>
      </c>
      <c r="C945" s="1">
        <v>45816.577777777777</v>
      </c>
      <c r="D945" t="s">
        <v>5146</v>
      </c>
    </row>
    <row r="946" spans="1:4" x14ac:dyDescent="0.25">
      <c r="A946" t="s">
        <v>3244</v>
      </c>
      <c r="B946" t="s">
        <v>38</v>
      </c>
      <c r="C946" s="1">
        <v>45840.984027777777</v>
      </c>
      <c r="D946" t="s">
        <v>5146</v>
      </c>
    </row>
    <row r="947" spans="1:4" x14ac:dyDescent="0.25">
      <c r="A947" t="s">
        <v>3245</v>
      </c>
      <c r="B947" t="s">
        <v>38</v>
      </c>
      <c r="C947" s="1">
        <v>45805.590277777781</v>
      </c>
      <c r="D947" t="s">
        <v>5146</v>
      </c>
    </row>
    <row r="948" spans="1:4" x14ac:dyDescent="0.25">
      <c r="A948" t="s">
        <v>3246</v>
      </c>
      <c r="B948" t="s">
        <v>38</v>
      </c>
      <c r="C948" s="1">
        <v>45805.588194444441</v>
      </c>
      <c r="D948" t="s">
        <v>5146</v>
      </c>
    </row>
    <row r="949" spans="1:4" x14ac:dyDescent="0.25">
      <c r="A949" t="s">
        <v>3247</v>
      </c>
      <c r="B949" t="s">
        <v>38</v>
      </c>
      <c r="C949" s="1">
        <v>45805.588194444441</v>
      </c>
      <c r="D949" t="s">
        <v>5146</v>
      </c>
    </row>
    <row r="950" spans="1:4" x14ac:dyDescent="0.25">
      <c r="A950" t="s">
        <v>3248</v>
      </c>
      <c r="B950" t="s">
        <v>38</v>
      </c>
      <c r="C950" s="1">
        <v>45754.556944444441</v>
      </c>
      <c r="D950" t="s">
        <v>5146</v>
      </c>
    </row>
    <row r="951" spans="1:4" x14ac:dyDescent="0.25">
      <c r="A951" t="s">
        <v>3249</v>
      </c>
      <c r="B951" t="s">
        <v>38</v>
      </c>
      <c r="C951" s="1">
        <v>45958.551388888889</v>
      </c>
      <c r="D951" t="s">
        <v>5146</v>
      </c>
    </row>
    <row r="952" spans="1:4" x14ac:dyDescent="0.25">
      <c r="A952" t="s">
        <v>3250</v>
      </c>
      <c r="B952" t="s">
        <v>38</v>
      </c>
      <c r="C952" s="1">
        <v>45855.78402777778</v>
      </c>
      <c r="D952" t="s">
        <v>5146</v>
      </c>
    </row>
    <row r="953" spans="1:4" x14ac:dyDescent="0.25">
      <c r="A953" t="s">
        <v>3251</v>
      </c>
      <c r="B953" t="s">
        <v>38</v>
      </c>
      <c r="C953" s="1">
        <v>45805.59375</v>
      </c>
      <c r="D953" t="s">
        <v>5146</v>
      </c>
    </row>
    <row r="954" spans="1:4" x14ac:dyDescent="0.25">
      <c r="A954" t="s">
        <v>3252</v>
      </c>
      <c r="B954" t="s">
        <v>38</v>
      </c>
      <c r="C954" s="1">
        <v>45758.782638888886</v>
      </c>
      <c r="D954" t="s">
        <v>5146</v>
      </c>
    </row>
    <row r="955" spans="1:4" x14ac:dyDescent="0.25">
      <c r="A955" t="s">
        <v>633</v>
      </c>
      <c r="B955" t="s">
        <v>1239</v>
      </c>
      <c r="C955" s="1">
        <v>46051.719444444447</v>
      </c>
      <c r="D955" t="s">
        <v>5146</v>
      </c>
    </row>
    <row r="956" spans="1:4" x14ac:dyDescent="0.25">
      <c r="A956" t="s">
        <v>634</v>
      </c>
      <c r="B956" t="s">
        <v>1239</v>
      </c>
      <c r="C956" s="1">
        <v>46051.690972222219</v>
      </c>
      <c r="D956" t="s">
        <v>5146</v>
      </c>
    </row>
    <row r="957" spans="1:4" x14ac:dyDescent="0.25">
      <c r="A957" t="s">
        <v>3253</v>
      </c>
      <c r="B957" t="s">
        <v>38</v>
      </c>
      <c r="C957" s="1">
        <v>45805.593055555553</v>
      </c>
      <c r="D957" t="s">
        <v>5146</v>
      </c>
    </row>
    <row r="958" spans="1:4" x14ac:dyDescent="0.25">
      <c r="A958" t="s">
        <v>3254</v>
      </c>
      <c r="B958" t="s">
        <v>38</v>
      </c>
      <c r="C958" s="1">
        <v>45805.591666666667</v>
      </c>
      <c r="D958" t="s">
        <v>5146</v>
      </c>
    </row>
    <row r="959" spans="1:4" x14ac:dyDescent="0.25">
      <c r="A959" t="s">
        <v>636</v>
      </c>
      <c r="B959" t="s">
        <v>1239</v>
      </c>
      <c r="C959" s="1">
        <v>46051.682638888888</v>
      </c>
      <c r="D959" t="s">
        <v>5146</v>
      </c>
    </row>
    <row r="960" spans="1:4" x14ac:dyDescent="0.25">
      <c r="A960" t="s">
        <v>3255</v>
      </c>
      <c r="B960" t="s">
        <v>39</v>
      </c>
      <c r="C960" s="1">
        <v>45792.771527777775</v>
      </c>
      <c r="D960" t="s">
        <v>5146</v>
      </c>
    </row>
    <row r="961" spans="1:4" x14ac:dyDescent="0.25">
      <c r="A961" t="s">
        <v>3256</v>
      </c>
      <c r="B961" t="s">
        <v>38</v>
      </c>
      <c r="C961" s="1">
        <v>46006.511111111111</v>
      </c>
      <c r="D961" t="s">
        <v>5146</v>
      </c>
    </row>
    <row r="962" spans="1:4" x14ac:dyDescent="0.25">
      <c r="A962" t="s">
        <v>637</v>
      </c>
      <c r="B962" t="s">
        <v>1239</v>
      </c>
      <c r="C962" s="1">
        <v>46051.675694444442</v>
      </c>
      <c r="D962" t="s">
        <v>5146</v>
      </c>
    </row>
    <row r="963" spans="1:4" x14ac:dyDescent="0.25">
      <c r="A963" t="s">
        <v>3257</v>
      </c>
      <c r="B963" t="s">
        <v>38</v>
      </c>
      <c r="C963" s="1">
        <v>45805.59652777778</v>
      </c>
      <c r="D963" t="s">
        <v>5146</v>
      </c>
    </row>
    <row r="964" spans="1:4" x14ac:dyDescent="0.25">
      <c r="A964" t="s">
        <v>638</v>
      </c>
      <c r="B964" t="s">
        <v>1239</v>
      </c>
      <c r="C964" s="1">
        <v>46051.665972222225</v>
      </c>
      <c r="D964" t="s">
        <v>5146</v>
      </c>
    </row>
    <row r="965" spans="1:4" x14ac:dyDescent="0.25">
      <c r="A965" t="s">
        <v>639</v>
      </c>
      <c r="B965" t="s">
        <v>1239</v>
      </c>
      <c r="C965" s="1">
        <v>46051.659722222219</v>
      </c>
      <c r="D965" t="s">
        <v>5146</v>
      </c>
    </row>
    <row r="966" spans="1:4" x14ac:dyDescent="0.25">
      <c r="A966" t="s">
        <v>3258</v>
      </c>
      <c r="B966" t="s">
        <v>38</v>
      </c>
      <c r="C966" s="1">
        <v>45805.594444444447</v>
      </c>
      <c r="D966" t="s">
        <v>5146</v>
      </c>
    </row>
    <row r="967" spans="1:4" x14ac:dyDescent="0.25">
      <c r="A967" t="s">
        <v>3259</v>
      </c>
      <c r="B967" t="s">
        <v>38</v>
      </c>
      <c r="C967" s="1">
        <v>45805.595138888886</v>
      </c>
      <c r="D967" t="s">
        <v>5146</v>
      </c>
    </row>
    <row r="968" spans="1:4" x14ac:dyDescent="0.25">
      <c r="A968" t="s">
        <v>619</v>
      </c>
      <c r="B968" t="s">
        <v>1073</v>
      </c>
      <c r="C968" s="1">
        <v>46051.604166666664</v>
      </c>
      <c r="D968" t="s">
        <v>5146</v>
      </c>
    </row>
    <row r="969" spans="1:4" x14ac:dyDescent="0.25">
      <c r="A969" t="s">
        <v>620</v>
      </c>
      <c r="B969" t="s">
        <v>1239</v>
      </c>
      <c r="C969" s="1">
        <v>46051.581250000003</v>
      </c>
      <c r="D969" t="s">
        <v>5146</v>
      </c>
    </row>
    <row r="970" spans="1:4" x14ac:dyDescent="0.25">
      <c r="A970" t="s">
        <v>3260</v>
      </c>
      <c r="B970" t="s">
        <v>38</v>
      </c>
      <c r="C970" s="1">
        <v>45805.597916666666</v>
      </c>
      <c r="D970" t="s">
        <v>5146</v>
      </c>
    </row>
    <row r="971" spans="1:4" x14ac:dyDescent="0.25">
      <c r="A971" t="s">
        <v>3261</v>
      </c>
      <c r="B971" t="s">
        <v>38</v>
      </c>
      <c r="C971" s="1">
        <v>45805.59097222222</v>
      </c>
      <c r="D971" t="s">
        <v>5146</v>
      </c>
    </row>
    <row r="972" spans="1:4" x14ac:dyDescent="0.25">
      <c r="A972" t="s">
        <v>3262</v>
      </c>
      <c r="B972" t="s">
        <v>38</v>
      </c>
      <c r="C972" s="1">
        <v>45852.513194444444</v>
      </c>
      <c r="D972" t="s">
        <v>5146</v>
      </c>
    </row>
    <row r="973" spans="1:4" x14ac:dyDescent="0.25">
      <c r="A973" t="s">
        <v>3263</v>
      </c>
      <c r="B973" t="s">
        <v>38</v>
      </c>
      <c r="C973" s="1">
        <v>45806</v>
      </c>
      <c r="D973" t="s">
        <v>5146</v>
      </c>
    </row>
    <row r="974" spans="1:4" x14ac:dyDescent="0.25">
      <c r="A974" t="s">
        <v>3264</v>
      </c>
      <c r="B974" t="s">
        <v>38</v>
      </c>
      <c r="C974" s="1">
        <v>45805.998611111114</v>
      </c>
      <c r="D974" t="s">
        <v>5146</v>
      </c>
    </row>
    <row r="975" spans="1:4" x14ac:dyDescent="0.25">
      <c r="A975" t="s">
        <v>3265</v>
      </c>
      <c r="B975" t="s">
        <v>38</v>
      </c>
      <c r="C975" s="1">
        <v>45805.997916666667</v>
      </c>
      <c r="D975" t="s">
        <v>5146</v>
      </c>
    </row>
    <row r="976" spans="1:4" x14ac:dyDescent="0.25">
      <c r="A976" t="s">
        <v>3266</v>
      </c>
      <c r="B976" t="s">
        <v>38</v>
      </c>
      <c r="C976" s="1">
        <v>45805.997916666667</v>
      </c>
      <c r="D976" t="s">
        <v>5146</v>
      </c>
    </row>
    <row r="977" spans="1:4" x14ac:dyDescent="0.25">
      <c r="A977" t="s">
        <v>3267</v>
      </c>
      <c r="B977" t="s">
        <v>38</v>
      </c>
      <c r="C977" s="1">
        <v>45805.99722222222</v>
      </c>
      <c r="D977" t="s">
        <v>5146</v>
      </c>
    </row>
    <row r="978" spans="1:4" x14ac:dyDescent="0.25">
      <c r="A978" t="s">
        <v>3268</v>
      </c>
      <c r="B978" t="s">
        <v>38</v>
      </c>
      <c r="C978" s="1">
        <v>45805.995138888888</v>
      </c>
      <c r="D978" t="s">
        <v>5146</v>
      </c>
    </row>
    <row r="979" spans="1:4" x14ac:dyDescent="0.25">
      <c r="A979" t="s">
        <v>3269</v>
      </c>
      <c r="B979" t="s">
        <v>39</v>
      </c>
      <c r="C979" s="1">
        <v>45815.354861111111</v>
      </c>
      <c r="D979" t="s">
        <v>5146</v>
      </c>
    </row>
    <row r="980" spans="1:4" x14ac:dyDescent="0.25">
      <c r="A980" t="s">
        <v>3270</v>
      </c>
      <c r="B980" t="s">
        <v>38</v>
      </c>
      <c r="C980" s="1">
        <v>45855.792361111111</v>
      </c>
      <c r="D980" t="s">
        <v>5146</v>
      </c>
    </row>
    <row r="981" spans="1:4" x14ac:dyDescent="0.25">
      <c r="A981" t="s">
        <v>3271</v>
      </c>
      <c r="B981" t="s">
        <v>38</v>
      </c>
      <c r="C981" s="1">
        <v>45805.974999999999</v>
      </c>
      <c r="D981" t="s">
        <v>5146</v>
      </c>
    </row>
    <row r="982" spans="1:4" x14ac:dyDescent="0.25">
      <c r="A982" t="s">
        <v>3272</v>
      </c>
      <c r="B982" t="s">
        <v>38</v>
      </c>
      <c r="C982" s="1">
        <v>45805.974305555559</v>
      </c>
      <c r="D982" t="s">
        <v>5146</v>
      </c>
    </row>
    <row r="983" spans="1:4" x14ac:dyDescent="0.25">
      <c r="A983" t="s">
        <v>3273</v>
      </c>
      <c r="B983" t="s">
        <v>39</v>
      </c>
      <c r="C983" s="1">
        <v>45797.466666666667</v>
      </c>
      <c r="D983" t="s">
        <v>5146</v>
      </c>
    </row>
    <row r="984" spans="1:4" x14ac:dyDescent="0.25">
      <c r="A984" t="s">
        <v>3274</v>
      </c>
      <c r="B984" t="s">
        <v>38</v>
      </c>
      <c r="C984" s="1">
        <v>45805.974305555559</v>
      </c>
      <c r="D984" t="s">
        <v>5146</v>
      </c>
    </row>
    <row r="985" spans="1:4" x14ac:dyDescent="0.25">
      <c r="A985" t="s">
        <v>3275</v>
      </c>
      <c r="B985" t="s">
        <v>38</v>
      </c>
      <c r="C985" s="1">
        <v>45764.00277777778</v>
      </c>
      <c r="D985" t="s">
        <v>5146</v>
      </c>
    </row>
    <row r="986" spans="1:4" x14ac:dyDescent="0.25">
      <c r="A986" t="s">
        <v>3276</v>
      </c>
      <c r="B986" t="s">
        <v>38</v>
      </c>
      <c r="C986" s="1">
        <v>45805.602083333331</v>
      </c>
      <c r="D986" t="s">
        <v>5146</v>
      </c>
    </row>
    <row r="987" spans="1:4" x14ac:dyDescent="0.25">
      <c r="A987" t="s">
        <v>3277</v>
      </c>
      <c r="B987" t="s">
        <v>38</v>
      </c>
      <c r="C987" s="1">
        <v>45850.418749999997</v>
      </c>
      <c r="D987" t="s">
        <v>5146</v>
      </c>
    </row>
    <row r="988" spans="1:4" x14ac:dyDescent="0.25">
      <c r="A988" t="s">
        <v>3278</v>
      </c>
      <c r="B988" t="s">
        <v>38</v>
      </c>
      <c r="C988" s="1">
        <v>45805.601388888892</v>
      </c>
      <c r="D988" t="s">
        <v>5146</v>
      </c>
    </row>
    <row r="989" spans="1:4" x14ac:dyDescent="0.25">
      <c r="A989" t="s">
        <v>3279</v>
      </c>
      <c r="B989" t="s">
        <v>38</v>
      </c>
      <c r="C989" s="1">
        <v>45805.600694444445</v>
      </c>
      <c r="D989" t="s">
        <v>5146</v>
      </c>
    </row>
    <row r="990" spans="1:4" x14ac:dyDescent="0.25">
      <c r="A990" t="s">
        <v>3280</v>
      </c>
      <c r="B990" t="s">
        <v>38</v>
      </c>
      <c r="C990" s="1">
        <v>45805.599999999999</v>
      </c>
      <c r="D990" t="s">
        <v>5146</v>
      </c>
    </row>
    <row r="991" spans="1:4" x14ac:dyDescent="0.25">
      <c r="A991" t="s">
        <v>3281</v>
      </c>
      <c r="B991" t="s">
        <v>38</v>
      </c>
      <c r="C991" s="1">
        <v>45805.599305555559</v>
      </c>
      <c r="D991" t="s">
        <v>5146</v>
      </c>
    </row>
    <row r="992" spans="1:4" x14ac:dyDescent="0.25">
      <c r="A992" t="s">
        <v>3282</v>
      </c>
      <c r="B992" t="s">
        <v>38</v>
      </c>
      <c r="C992" s="1">
        <v>45757.011111111111</v>
      </c>
      <c r="D992" t="s">
        <v>5146</v>
      </c>
    </row>
    <row r="993" spans="1:4" x14ac:dyDescent="0.25">
      <c r="A993" t="s">
        <v>3283</v>
      </c>
      <c r="B993" t="s">
        <v>38</v>
      </c>
      <c r="C993" s="1">
        <v>45805.598611111112</v>
      </c>
      <c r="D993" t="s">
        <v>5146</v>
      </c>
    </row>
    <row r="994" spans="1:4" x14ac:dyDescent="0.25">
      <c r="A994" t="s">
        <v>3284</v>
      </c>
      <c r="B994" t="s">
        <v>38</v>
      </c>
      <c r="C994" s="1">
        <v>45805.602777777778</v>
      </c>
      <c r="D994" t="s">
        <v>5146</v>
      </c>
    </row>
    <row r="995" spans="1:4" x14ac:dyDescent="0.25">
      <c r="A995" t="s">
        <v>3285</v>
      </c>
      <c r="B995" t="s">
        <v>38</v>
      </c>
      <c r="C995" s="1">
        <v>45806.534722222219</v>
      </c>
      <c r="D995" t="s">
        <v>5146</v>
      </c>
    </row>
    <row r="996" spans="1:4" x14ac:dyDescent="0.25">
      <c r="A996" t="s">
        <v>3286</v>
      </c>
      <c r="B996" t="s">
        <v>38</v>
      </c>
      <c r="C996" s="1">
        <v>45806.53402777778</v>
      </c>
      <c r="D996" t="s">
        <v>5146</v>
      </c>
    </row>
    <row r="997" spans="1:4" x14ac:dyDescent="0.25">
      <c r="A997" t="s">
        <v>3287</v>
      </c>
      <c r="B997" t="s">
        <v>38</v>
      </c>
      <c r="C997" s="1">
        <v>45806.53402777778</v>
      </c>
      <c r="D997" t="s">
        <v>5146</v>
      </c>
    </row>
    <row r="998" spans="1:4" x14ac:dyDescent="0.25">
      <c r="A998" t="s">
        <v>3288</v>
      </c>
      <c r="B998" t="s">
        <v>38</v>
      </c>
      <c r="C998" s="1">
        <v>45806.533333333333</v>
      </c>
      <c r="D998" t="s">
        <v>5146</v>
      </c>
    </row>
    <row r="999" spans="1:4" x14ac:dyDescent="0.25">
      <c r="A999" t="s">
        <v>3289</v>
      </c>
      <c r="B999" t="s">
        <v>38</v>
      </c>
      <c r="C999" s="1">
        <v>45806.533333333333</v>
      </c>
      <c r="D999" t="s">
        <v>5146</v>
      </c>
    </row>
    <row r="1000" spans="1:4" x14ac:dyDescent="0.25">
      <c r="A1000" t="s">
        <v>3290</v>
      </c>
      <c r="B1000" t="s">
        <v>38</v>
      </c>
      <c r="C1000" s="1">
        <v>45806.00277777778</v>
      </c>
      <c r="D1000" t="s">
        <v>5146</v>
      </c>
    </row>
    <row r="1001" spans="1:4" x14ac:dyDescent="0.25">
      <c r="A1001" t="s">
        <v>3291</v>
      </c>
      <c r="B1001" t="s">
        <v>38</v>
      </c>
      <c r="C1001" s="1">
        <v>45806.532638888886</v>
      </c>
      <c r="D1001" t="s">
        <v>5146</v>
      </c>
    </row>
    <row r="1002" spans="1:4" x14ac:dyDescent="0.25">
      <c r="A1002" t="s">
        <v>3292</v>
      </c>
      <c r="B1002" t="s">
        <v>38</v>
      </c>
      <c r="C1002" s="1">
        <v>45806.532638888886</v>
      </c>
      <c r="D1002" t="s">
        <v>5146</v>
      </c>
    </row>
    <row r="1003" spans="1:4" x14ac:dyDescent="0.25">
      <c r="A1003" t="s">
        <v>3293</v>
      </c>
      <c r="B1003" t="s">
        <v>38</v>
      </c>
      <c r="C1003" s="1">
        <v>45806.532638888886</v>
      </c>
      <c r="D1003" t="s">
        <v>5146</v>
      </c>
    </row>
    <row r="1004" spans="1:4" x14ac:dyDescent="0.25">
      <c r="A1004" t="s">
        <v>3294</v>
      </c>
      <c r="B1004" t="s">
        <v>39</v>
      </c>
      <c r="C1004" s="1">
        <v>45764.518055555556</v>
      </c>
      <c r="D1004" t="s">
        <v>5146</v>
      </c>
    </row>
    <row r="1005" spans="1:4" x14ac:dyDescent="0.25">
      <c r="A1005" t="s">
        <v>3295</v>
      </c>
      <c r="B1005" t="s">
        <v>38</v>
      </c>
      <c r="C1005" s="1">
        <v>45856.463194444441</v>
      </c>
      <c r="D1005" t="s">
        <v>5146</v>
      </c>
    </row>
    <row r="1006" spans="1:4" x14ac:dyDescent="0.25">
      <c r="A1006" t="s">
        <v>3296</v>
      </c>
      <c r="B1006" t="s">
        <v>38</v>
      </c>
      <c r="C1006" s="1">
        <v>45856.525000000001</v>
      </c>
      <c r="D1006" t="s">
        <v>5146</v>
      </c>
    </row>
    <row r="1007" spans="1:4" x14ac:dyDescent="0.25">
      <c r="A1007" t="s">
        <v>3297</v>
      </c>
      <c r="B1007" t="s">
        <v>38</v>
      </c>
      <c r="C1007" s="1">
        <v>45806.003472222219</v>
      </c>
      <c r="D1007" t="s">
        <v>5146</v>
      </c>
    </row>
    <row r="1008" spans="1:4" x14ac:dyDescent="0.25">
      <c r="A1008" t="s">
        <v>3298</v>
      </c>
      <c r="B1008" t="s">
        <v>38</v>
      </c>
      <c r="C1008" s="1">
        <v>45806.003472222219</v>
      </c>
      <c r="D1008" t="s">
        <v>5146</v>
      </c>
    </row>
    <row r="1009" spans="1:4" x14ac:dyDescent="0.25">
      <c r="A1009" t="s">
        <v>3299</v>
      </c>
      <c r="B1009" t="s">
        <v>38</v>
      </c>
      <c r="C1009" s="1">
        <v>45806.00277777778</v>
      </c>
      <c r="D1009" t="s">
        <v>5146</v>
      </c>
    </row>
    <row r="1010" spans="1:4" x14ac:dyDescent="0.25">
      <c r="A1010" t="s">
        <v>3300</v>
      </c>
      <c r="B1010" t="s">
        <v>38</v>
      </c>
      <c r="C1010" s="1">
        <v>45805.663194444445</v>
      </c>
      <c r="D1010" t="s">
        <v>5146</v>
      </c>
    </row>
    <row r="1011" spans="1:4" x14ac:dyDescent="0.25">
      <c r="A1011" t="s">
        <v>3301</v>
      </c>
      <c r="B1011" t="s">
        <v>38</v>
      </c>
      <c r="C1011" s="1">
        <v>45952.606249999997</v>
      </c>
      <c r="D1011" t="s">
        <v>5146</v>
      </c>
    </row>
    <row r="1012" spans="1:4" x14ac:dyDescent="0.25">
      <c r="A1012" t="s">
        <v>603</v>
      </c>
      <c r="B1012" t="s">
        <v>1239</v>
      </c>
      <c r="C1012" s="1">
        <v>46050.643750000003</v>
      </c>
      <c r="D1012" t="s">
        <v>5146</v>
      </c>
    </row>
    <row r="1013" spans="1:4" x14ac:dyDescent="0.25">
      <c r="A1013" t="s">
        <v>3302</v>
      </c>
      <c r="B1013" t="s">
        <v>38</v>
      </c>
      <c r="C1013" s="1">
        <v>45805.661111111112</v>
      </c>
      <c r="D1013" t="s">
        <v>5146</v>
      </c>
    </row>
    <row r="1014" spans="1:4" x14ac:dyDescent="0.25">
      <c r="A1014" t="s">
        <v>3303</v>
      </c>
      <c r="B1014" t="s">
        <v>38</v>
      </c>
      <c r="C1014" s="1">
        <v>45856.526388888888</v>
      </c>
      <c r="D1014" t="s">
        <v>5146</v>
      </c>
    </row>
    <row r="1015" spans="1:4" x14ac:dyDescent="0.25">
      <c r="A1015" t="s">
        <v>3304</v>
      </c>
      <c r="B1015" t="s">
        <v>38</v>
      </c>
      <c r="C1015" s="1">
        <v>45805.657638888886</v>
      </c>
      <c r="D1015" t="s">
        <v>5146</v>
      </c>
    </row>
    <row r="1016" spans="1:4" x14ac:dyDescent="0.25">
      <c r="A1016" t="s">
        <v>3305</v>
      </c>
      <c r="B1016" t="s">
        <v>38</v>
      </c>
      <c r="C1016" s="1">
        <v>45805.65625</v>
      </c>
      <c r="D1016" t="s">
        <v>5146</v>
      </c>
    </row>
    <row r="1017" spans="1:4" x14ac:dyDescent="0.25">
      <c r="A1017" t="s">
        <v>3306</v>
      </c>
      <c r="B1017" t="s">
        <v>38</v>
      </c>
      <c r="C1017" s="1">
        <v>45805.65625</v>
      </c>
      <c r="D1017" t="s">
        <v>5146</v>
      </c>
    </row>
    <row r="1018" spans="1:4" x14ac:dyDescent="0.25">
      <c r="A1018" t="s">
        <v>3307</v>
      </c>
      <c r="B1018" t="s">
        <v>38</v>
      </c>
      <c r="C1018" s="1">
        <v>45805.655555555553</v>
      </c>
      <c r="D1018" t="s">
        <v>5146</v>
      </c>
    </row>
    <row r="1019" spans="1:4" x14ac:dyDescent="0.25">
      <c r="A1019" t="s">
        <v>3308</v>
      </c>
      <c r="B1019" t="s">
        <v>38</v>
      </c>
      <c r="C1019" s="1">
        <v>45856.531944444447</v>
      </c>
      <c r="D1019" t="s">
        <v>5146</v>
      </c>
    </row>
    <row r="1020" spans="1:4" x14ac:dyDescent="0.25">
      <c r="A1020" t="s">
        <v>3309</v>
      </c>
      <c r="B1020" t="s">
        <v>38</v>
      </c>
      <c r="C1020" s="1">
        <v>45824.444444444445</v>
      </c>
      <c r="D1020" t="s">
        <v>5146</v>
      </c>
    </row>
    <row r="1021" spans="1:4" x14ac:dyDescent="0.25">
      <c r="A1021" t="s">
        <v>3310</v>
      </c>
      <c r="B1021" t="s">
        <v>38</v>
      </c>
      <c r="C1021" s="1">
        <v>45805.654166666667</v>
      </c>
      <c r="D1021" t="s">
        <v>5146</v>
      </c>
    </row>
    <row r="1022" spans="1:4" x14ac:dyDescent="0.25">
      <c r="A1022" t="s">
        <v>3311</v>
      </c>
      <c r="B1022" t="s">
        <v>38</v>
      </c>
      <c r="C1022" s="1">
        <v>45840.98541666667</v>
      </c>
      <c r="D1022" t="s">
        <v>5146</v>
      </c>
    </row>
    <row r="1023" spans="1:4" x14ac:dyDescent="0.25">
      <c r="A1023" t="s">
        <v>3312</v>
      </c>
      <c r="B1023" t="s">
        <v>38</v>
      </c>
      <c r="C1023" s="1">
        <v>45805.615277777775</v>
      </c>
      <c r="D1023" t="s">
        <v>5146</v>
      </c>
    </row>
    <row r="1024" spans="1:4" x14ac:dyDescent="0.25">
      <c r="A1024" t="s">
        <v>3313</v>
      </c>
      <c r="B1024" t="s">
        <v>38</v>
      </c>
      <c r="C1024" s="1">
        <v>45832.788888888892</v>
      </c>
      <c r="D1024" t="s">
        <v>5146</v>
      </c>
    </row>
    <row r="1025" spans="1:4" x14ac:dyDescent="0.25">
      <c r="A1025" t="s">
        <v>3314</v>
      </c>
      <c r="B1025" t="s">
        <v>38</v>
      </c>
      <c r="C1025" s="1">
        <v>45955.665972222225</v>
      </c>
      <c r="D1025" t="s">
        <v>5146</v>
      </c>
    </row>
    <row r="1026" spans="1:4" x14ac:dyDescent="0.25">
      <c r="A1026" t="s">
        <v>3315</v>
      </c>
      <c r="B1026" t="s">
        <v>38</v>
      </c>
      <c r="C1026" s="1">
        <v>45805.60833333333</v>
      </c>
      <c r="D1026" t="s">
        <v>5146</v>
      </c>
    </row>
    <row r="1027" spans="1:4" x14ac:dyDescent="0.25">
      <c r="A1027" t="s">
        <v>3316</v>
      </c>
      <c r="B1027" t="s">
        <v>38</v>
      </c>
      <c r="C1027" s="1">
        <v>45805.607638888891</v>
      </c>
      <c r="D1027" t="s">
        <v>5146</v>
      </c>
    </row>
    <row r="1028" spans="1:4" x14ac:dyDescent="0.25">
      <c r="A1028" t="s">
        <v>3317</v>
      </c>
      <c r="B1028" t="s">
        <v>38</v>
      </c>
      <c r="C1028" s="1">
        <v>45805.605555555558</v>
      </c>
      <c r="D1028" t="s">
        <v>5146</v>
      </c>
    </row>
    <row r="1029" spans="1:4" x14ac:dyDescent="0.25">
      <c r="A1029" t="s">
        <v>3318</v>
      </c>
      <c r="B1029" t="s">
        <v>38</v>
      </c>
      <c r="C1029" s="1">
        <v>45805.604861111111</v>
      </c>
      <c r="D1029" t="s">
        <v>5146</v>
      </c>
    </row>
    <row r="1030" spans="1:4" x14ac:dyDescent="0.25">
      <c r="A1030" t="s">
        <v>3319</v>
      </c>
      <c r="B1030" t="s">
        <v>38</v>
      </c>
      <c r="C1030" s="1">
        <v>45769.786805555559</v>
      </c>
      <c r="D1030" t="s">
        <v>5146</v>
      </c>
    </row>
    <row r="1031" spans="1:4" x14ac:dyDescent="0.25">
      <c r="A1031" t="s">
        <v>3320</v>
      </c>
      <c r="B1031" t="s">
        <v>38</v>
      </c>
      <c r="C1031" s="1">
        <v>45805.604861111111</v>
      </c>
      <c r="D1031" t="s">
        <v>5146</v>
      </c>
    </row>
    <row r="1032" spans="1:4" x14ac:dyDescent="0.25">
      <c r="A1032" t="s">
        <v>606</v>
      </c>
      <c r="B1032" t="s">
        <v>1239</v>
      </c>
      <c r="C1032" s="1">
        <v>46050.498611111114</v>
      </c>
      <c r="D1032" t="s">
        <v>5146</v>
      </c>
    </row>
    <row r="1033" spans="1:4" x14ac:dyDescent="0.25">
      <c r="A1033" t="s">
        <v>3321</v>
      </c>
      <c r="B1033" t="s">
        <v>38</v>
      </c>
      <c r="C1033" s="1">
        <v>45856.543055555558</v>
      </c>
      <c r="D1033" t="s">
        <v>5146</v>
      </c>
    </row>
    <row r="1034" spans="1:4" x14ac:dyDescent="0.25">
      <c r="A1034" t="s">
        <v>3322</v>
      </c>
      <c r="B1034" t="s">
        <v>38</v>
      </c>
      <c r="C1034" s="1">
        <v>45944.743055555555</v>
      </c>
      <c r="D1034" t="s">
        <v>5146</v>
      </c>
    </row>
    <row r="1035" spans="1:4" x14ac:dyDescent="0.25">
      <c r="A1035" t="s">
        <v>607</v>
      </c>
      <c r="B1035" t="s">
        <v>30</v>
      </c>
      <c r="C1035" s="1">
        <v>46051.512499999997</v>
      </c>
      <c r="D1035" t="s">
        <v>5146</v>
      </c>
    </row>
    <row r="1036" spans="1:4" x14ac:dyDescent="0.25">
      <c r="A1036" t="s">
        <v>3323</v>
      </c>
      <c r="B1036" t="s">
        <v>38</v>
      </c>
      <c r="C1036" s="1">
        <v>45805.665277777778</v>
      </c>
      <c r="D1036" t="s">
        <v>5146</v>
      </c>
    </row>
    <row r="1037" spans="1:4" x14ac:dyDescent="0.25">
      <c r="A1037" t="s">
        <v>3324</v>
      </c>
      <c r="B1037" t="s">
        <v>38</v>
      </c>
      <c r="C1037" s="1">
        <v>45805.676388888889</v>
      </c>
      <c r="D1037" t="s">
        <v>5146</v>
      </c>
    </row>
    <row r="1038" spans="1:4" x14ac:dyDescent="0.25">
      <c r="A1038" t="s">
        <v>3325</v>
      </c>
      <c r="B1038" t="s">
        <v>38</v>
      </c>
      <c r="C1038" s="1">
        <v>45883.75277777778</v>
      </c>
      <c r="D1038" t="s">
        <v>5146</v>
      </c>
    </row>
    <row r="1039" spans="1:4" x14ac:dyDescent="0.25">
      <c r="A1039" t="s">
        <v>3326</v>
      </c>
      <c r="B1039" t="s">
        <v>38</v>
      </c>
      <c r="C1039" s="1">
        <v>45805.675000000003</v>
      </c>
      <c r="D1039" t="s">
        <v>5146</v>
      </c>
    </row>
    <row r="1040" spans="1:4" x14ac:dyDescent="0.25">
      <c r="A1040" t="s">
        <v>608</v>
      </c>
      <c r="B1040" t="s">
        <v>1129</v>
      </c>
      <c r="C1040" s="1">
        <v>46051.757638888892</v>
      </c>
      <c r="D1040" t="s">
        <v>5146</v>
      </c>
    </row>
    <row r="1041" spans="1:4" x14ac:dyDescent="0.25">
      <c r="A1041" t="s">
        <v>609</v>
      </c>
      <c r="B1041" t="s">
        <v>1239</v>
      </c>
      <c r="C1041" s="1">
        <v>46050.472222222219</v>
      </c>
      <c r="D1041" t="s">
        <v>5146</v>
      </c>
    </row>
    <row r="1042" spans="1:4" x14ac:dyDescent="0.25">
      <c r="A1042" t="s">
        <v>3327</v>
      </c>
      <c r="B1042" t="s">
        <v>38</v>
      </c>
      <c r="C1042" s="1">
        <v>45805.674305555556</v>
      </c>
      <c r="D1042" t="s">
        <v>5146</v>
      </c>
    </row>
    <row r="1043" spans="1:4" x14ac:dyDescent="0.25">
      <c r="A1043" t="s">
        <v>3328</v>
      </c>
      <c r="B1043" t="s">
        <v>38</v>
      </c>
      <c r="C1043" s="1">
        <v>45895.022222222222</v>
      </c>
      <c r="D1043" t="s">
        <v>5146</v>
      </c>
    </row>
    <row r="1044" spans="1:4" x14ac:dyDescent="0.25">
      <c r="A1044" t="s">
        <v>3329</v>
      </c>
      <c r="B1044" t="s">
        <v>38</v>
      </c>
      <c r="C1044" s="1">
        <v>45805.74722222222</v>
      </c>
      <c r="D1044" t="s">
        <v>5146</v>
      </c>
    </row>
    <row r="1045" spans="1:4" x14ac:dyDescent="0.25">
      <c r="A1045" t="s">
        <v>3330</v>
      </c>
      <c r="B1045" t="s">
        <v>38</v>
      </c>
      <c r="C1045" s="1">
        <v>45805.67291666667</v>
      </c>
      <c r="D1045" t="s">
        <v>5146</v>
      </c>
    </row>
    <row r="1046" spans="1:4" x14ac:dyDescent="0.25">
      <c r="A1046" t="s">
        <v>3331</v>
      </c>
      <c r="B1046" t="s">
        <v>38</v>
      </c>
      <c r="C1046" s="1">
        <v>45805.686111111114</v>
      </c>
      <c r="D1046" t="s">
        <v>5146</v>
      </c>
    </row>
    <row r="1047" spans="1:4" x14ac:dyDescent="0.25">
      <c r="A1047" t="s">
        <v>3332</v>
      </c>
      <c r="B1047" t="s">
        <v>38</v>
      </c>
      <c r="C1047" s="1">
        <v>45805.689583333333</v>
      </c>
      <c r="D1047" t="s">
        <v>5146</v>
      </c>
    </row>
    <row r="1048" spans="1:4" x14ac:dyDescent="0.25">
      <c r="A1048" t="s">
        <v>3333</v>
      </c>
      <c r="B1048" t="s">
        <v>38</v>
      </c>
      <c r="C1048" s="1">
        <v>45805.688888888886</v>
      </c>
      <c r="D1048" t="s">
        <v>5146</v>
      </c>
    </row>
    <row r="1049" spans="1:4" x14ac:dyDescent="0.25">
      <c r="A1049" t="s">
        <v>3334</v>
      </c>
      <c r="B1049" t="s">
        <v>38</v>
      </c>
      <c r="C1049" s="1">
        <v>45805.686805555553</v>
      </c>
      <c r="D1049" t="s">
        <v>5146</v>
      </c>
    </row>
    <row r="1050" spans="1:4" x14ac:dyDescent="0.25">
      <c r="A1050" t="s">
        <v>3335</v>
      </c>
      <c r="B1050" t="s">
        <v>38</v>
      </c>
      <c r="C1050" s="1">
        <v>45860.68472222222</v>
      </c>
      <c r="D1050" t="s">
        <v>5146</v>
      </c>
    </row>
    <row r="1051" spans="1:4" x14ac:dyDescent="0.25">
      <c r="A1051" t="s">
        <v>3336</v>
      </c>
      <c r="B1051" t="s">
        <v>38</v>
      </c>
      <c r="C1051" s="1">
        <v>45805.689583333333</v>
      </c>
      <c r="D1051" t="s">
        <v>5146</v>
      </c>
    </row>
    <row r="1052" spans="1:4" x14ac:dyDescent="0.25">
      <c r="A1052" t="s">
        <v>3337</v>
      </c>
      <c r="B1052" t="s">
        <v>38</v>
      </c>
      <c r="C1052" s="1">
        <v>45759.88958333333</v>
      </c>
      <c r="D1052" t="s">
        <v>5146</v>
      </c>
    </row>
    <row r="1053" spans="1:4" x14ac:dyDescent="0.25">
      <c r="A1053" t="s">
        <v>3338</v>
      </c>
      <c r="B1053" t="s">
        <v>38</v>
      </c>
      <c r="C1053" s="1">
        <v>45805.695138888892</v>
      </c>
      <c r="D1053" t="s">
        <v>5146</v>
      </c>
    </row>
    <row r="1054" spans="1:4" x14ac:dyDescent="0.25">
      <c r="A1054" t="s">
        <v>3339</v>
      </c>
      <c r="B1054" t="s">
        <v>38</v>
      </c>
      <c r="C1054" s="1">
        <v>45805.695138888892</v>
      </c>
      <c r="D1054" t="s">
        <v>5146</v>
      </c>
    </row>
    <row r="1055" spans="1:4" x14ac:dyDescent="0.25">
      <c r="A1055" t="s">
        <v>3340</v>
      </c>
      <c r="B1055" t="s">
        <v>38</v>
      </c>
      <c r="C1055" s="1">
        <v>45856.573611111111</v>
      </c>
      <c r="D1055" t="s">
        <v>5146</v>
      </c>
    </row>
    <row r="1056" spans="1:4" x14ac:dyDescent="0.25">
      <c r="A1056" t="s">
        <v>616</v>
      </c>
      <c r="B1056" t="s">
        <v>1239</v>
      </c>
      <c r="C1056" s="1">
        <v>46049.813888888886</v>
      </c>
      <c r="D1056" t="s">
        <v>5146</v>
      </c>
    </row>
    <row r="1057" spans="1:4" x14ac:dyDescent="0.25">
      <c r="A1057" t="s">
        <v>3341</v>
      </c>
      <c r="B1057" t="s">
        <v>38</v>
      </c>
      <c r="C1057" s="1">
        <v>45805.690972222219</v>
      </c>
      <c r="D1057" t="s">
        <v>5146</v>
      </c>
    </row>
    <row r="1058" spans="1:4" x14ac:dyDescent="0.25">
      <c r="A1058" t="s">
        <v>3342</v>
      </c>
      <c r="B1058" t="s">
        <v>38</v>
      </c>
      <c r="C1058" s="1">
        <v>45805.690972222219</v>
      </c>
      <c r="D1058" t="s">
        <v>5146</v>
      </c>
    </row>
    <row r="1059" spans="1:4" x14ac:dyDescent="0.25">
      <c r="A1059" t="s">
        <v>3343</v>
      </c>
      <c r="B1059" t="s">
        <v>38</v>
      </c>
      <c r="C1059" s="1">
        <v>45805.700694444444</v>
      </c>
      <c r="D1059" t="s">
        <v>5146</v>
      </c>
    </row>
    <row r="1060" spans="1:4" x14ac:dyDescent="0.25">
      <c r="A1060" t="s">
        <v>3344</v>
      </c>
      <c r="B1060" t="s">
        <v>38</v>
      </c>
      <c r="C1060" s="1">
        <v>45805.697222222225</v>
      </c>
      <c r="D1060" t="s">
        <v>5146</v>
      </c>
    </row>
    <row r="1061" spans="1:4" x14ac:dyDescent="0.25">
      <c r="A1061" t="s">
        <v>3345</v>
      </c>
      <c r="B1061" t="s">
        <v>38</v>
      </c>
      <c r="C1061" s="1">
        <v>45805.700694444444</v>
      </c>
      <c r="D1061" t="s">
        <v>5146</v>
      </c>
    </row>
    <row r="1062" spans="1:4" x14ac:dyDescent="0.25">
      <c r="A1062" t="s">
        <v>3346</v>
      </c>
      <c r="B1062" t="s">
        <v>38</v>
      </c>
      <c r="C1062" s="1">
        <v>45952.628472222219</v>
      </c>
      <c r="D1062" t="s">
        <v>5146</v>
      </c>
    </row>
    <row r="1063" spans="1:4" x14ac:dyDescent="0.25">
      <c r="A1063" t="s">
        <v>3347</v>
      </c>
      <c r="B1063" t="s">
        <v>38</v>
      </c>
      <c r="C1063" s="1">
        <v>45805.699305555558</v>
      </c>
      <c r="D1063" t="s">
        <v>5146</v>
      </c>
    </row>
    <row r="1064" spans="1:4" x14ac:dyDescent="0.25">
      <c r="A1064" t="s">
        <v>3348</v>
      </c>
      <c r="B1064" t="s">
        <v>38</v>
      </c>
      <c r="C1064" s="1">
        <v>45883.722222222219</v>
      </c>
      <c r="D1064" t="s">
        <v>5146</v>
      </c>
    </row>
    <row r="1065" spans="1:4" x14ac:dyDescent="0.25">
      <c r="A1065" t="s">
        <v>3349</v>
      </c>
      <c r="B1065" t="s">
        <v>38</v>
      </c>
      <c r="C1065" s="1">
        <v>45805.696527777778</v>
      </c>
      <c r="D1065" t="s">
        <v>5146</v>
      </c>
    </row>
    <row r="1066" spans="1:4" x14ac:dyDescent="0.25">
      <c r="A1066" t="s">
        <v>3350</v>
      </c>
      <c r="B1066" t="s">
        <v>38</v>
      </c>
      <c r="C1066" s="1">
        <v>45856.55972222222</v>
      </c>
      <c r="D1066" t="s">
        <v>5146</v>
      </c>
    </row>
    <row r="1067" spans="1:4" x14ac:dyDescent="0.25">
      <c r="A1067" t="s">
        <v>3351</v>
      </c>
      <c r="B1067" t="s">
        <v>38</v>
      </c>
      <c r="C1067" s="1">
        <v>45761.763194444444</v>
      </c>
      <c r="D1067" t="s">
        <v>5146</v>
      </c>
    </row>
    <row r="1068" spans="1:4" x14ac:dyDescent="0.25">
      <c r="A1068" t="s">
        <v>3352</v>
      </c>
      <c r="B1068" t="s">
        <v>38</v>
      </c>
      <c r="C1068" s="1">
        <v>45761.760416666664</v>
      </c>
      <c r="D1068" t="s">
        <v>5146</v>
      </c>
    </row>
    <row r="1069" spans="1:4" x14ac:dyDescent="0.25">
      <c r="A1069" t="s">
        <v>3353</v>
      </c>
      <c r="B1069" t="s">
        <v>38</v>
      </c>
      <c r="C1069" s="1">
        <v>45805.697916666664</v>
      </c>
      <c r="D1069" t="s">
        <v>5146</v>
      </c>
    </row>
    <row r="1070" spans="1:4" x14ac:dyDescent="0.25">
      <c r="A1070" t="s">
        <v>3354</v>
      </c>
      <c r="B1070" t="s">
        <v>38</v>
      </c>
      <c r="C1070" s="1">
        <v>45805.707638888889</v>
      </c>
      <c r="D1070" t="s">
        <v>5146</v>
      </c>
    </row>
    <row r="1071" spans="1:4" x14ac:dyDescent="0.25">
      <c r="A1071" t="s">
        <v>3355</v>
      </c>
      <c r="B1071" t="s">
        <v>38</v>
      </c>
      <c r="C1071" s="1">
        <v>45805.706250000003</v>
      </c>
      <c r="D1071" t="s">
        <v>5146</v>
      </c>
    </row>
    <row r="1072" spans="1:4" x14ac:dyDescent="0.25">
      <c r="A1072" t="s">
        <v>3356</v>
      </c>
      <c r="B1072" t="s">
        <v>38</v>
      </c>
      <c r="C1072" s="1">
        <v>45805.705555555556</v>
      </c>
      <c r="D1072" t="s">
        <v>5146</v>
      </c>
    </row>
    <row r="1073" spans="1:4" x14ac:dyDescent="0.25">
      <c r="A1073" t="s">
        <v>596</v>
      </c>
      <c r="B1073" t="s">
        <v>1129</v>
      </c>
      <c r="C1073" s="1">
        <v>46051.726388888892</v>
      </c>
      <c r="D1073" t="s">
        <v>5146</v>
      </c>
    </row>
    <row r="1074" spans="1:4" x14ac:dyDescent="0.25">
      <c r="A1074" t="s">
        <v>3357</v>
      </c>
      <c r="B1074" t="s">
        <v>38</v>
      </c>
      <c r="C1074" s="1">
        <v>45805.70416666667</v>
      </c>
      <c r="D1074" t="s">
        <v>5146</v>
      </c>
    </row>
    <row r="1075" spans="1:4" x14ac:dyDescent="0.25">
      <c r="A1075" t="s">
        <v>3358</v>
      </c>
      <c r="B1075" t="s">
        <v>38</v>
      </c>
      <c r="C1075" s="1">
        <v>45805.703472222223</v>
      </c>
      <c r="D1075" t="s">
        <v>5146</v>
      </c>
    </row>
    <row r="1076" spans="1:4" x14ac:dyDescent="0.25">
      <c r="A1076" t="s">
        <v>3359</v>
      </c>
      <c r="B1076" t="s">
        <v>38</v>
      </c>
      <c r="C1076" s="1">
        <v>45818.660416666666</v>
      </c>
      <c r="D1076" t="s">
        <v>5146</v>
      </c>
    </row>
    <row r="1077" spans="1:4" x14ac:dyDescent="0.25">
      <c r="A1077" t="s">
        <v>3360</v>
      </c>
      <c r="B1077" t="s">
        <v>38</v>
      </c>
      <c r="C1077" s="1">
        <v>45762.56527777778</v>
      </c>
      <c r="D1077" t="s">
        <v>5146</v>
      </c>
    </row>
    <row r="1078" spans="1:4" x14ac:dyDescent="0.25">
      <c r="A1078" t="s">
        <v>3361</v>
      </c>
      <c r="B1078" t="s">
        <v>38</v>
      </c>
      <c r="C1078" s="1">
        <v>45805.702777777777</v>
      </c>
      <c r="D1078" t="s">
        <v>5146</v>
      </c>
    </row>
    <row r="1079" spans="1:4" x14ac:dyDescent="0.25">
      <c r="A1079" t="s">
        <v>3362</v>
      </c>
      <c r="B1079" t="s">
        <v>38</v>
      </c>
      <c r="C1079" s="1">
        <v>45836.571527777778</v>
      </c>
      <c r="D1079" t="s">
        <v>5146</v>
      </c>
    </row>
    <row r="1080" spans="1:4" x14ac:dyDescent="0.25">
      <c r="A1080" t="s">
        <v>3363</v>
      </c>
      <c r="B1080" t="s">
        <v>38</v>
      </c>
      <c r="C1080" s="1">
        <v>45805.701388888891</v>
      </c>
      <c r="D1080" t="s">
        <v>5146</v>
      </c>
    </row>
    <row r="1081" spans="1:4" x14ac:dyDescent="0.25">
      <c r="A1081" t="s">
        <v>3364</v>
      </c>
      <c r="B1081" t="s">
        <v>38</v>
      </c>
      <c r="C1081" s="1">
        <v>45805.700694444444</v>
      </c>
      <c r="D1081" t="s">
        <v>5146</v>
      </c>
    </row>
    <row r="1082" spans="1:4" x14ac:dyDescent="0.25">
      <c r="A1082" t="s">
        <v>3365</v>
      </c>
      <c r="B1082" t="s">
        <v>38</v>
      </c>
      <c r="C1082" s="1">
        <v>45764.952777777777</v>
      </c>
      <c r="D1082" t="s">
        <v>5146</v>
      </c>
    </row>
    <row r="1083" spans="1:4" x14ac:dyDescent="0.25">
      <c r="A1083" t="s">
        <v>3366</v>
      </c>
      <c r="B1083" t="s">
        <v>38</v>
      </c>
      <c r="C1083" s="1">
        <v>45805.71597222222</v>
      </c>
      <c r="D1083" t="s">
        <v>5146</v>
      </c>
    </row>
    <row r="1084" spans="1:4" x14ac:dyDescent="0.25">
      <c r="A1084" t="s">
        <v>3367</v>
      </c>
      <c r="B1084" t="s">
        <v>38</v>
      </c>
      <c r="C1084" s="1">
        <v>45805.715277777781</v>
      </c>
      <c r="D1084" t="s">
        <v>5146</v>
      </c>
    </row>
    <row r="1085" spans="1:4" x14ac:dyDescent="0.25">
      <c r="A1085" t="s">
        <v>3368</v>
      </c>
      <c r="B1085" t="s">
        <v>38</v>
      </c>
      <c r="C1085" s="1">
        <v>45805.708333333336</v>
      </c>
      <c r="D1085" t="s">
        <v>5146</v>
      </c>
    </row>
    <row r="1086" spans="1:4" x14ac:dyDescent="0.25">
      <c r="A1086" t="s">
        <v>3369</v>
      </c>
      <c r="B1086" t="s">
        <v>38</v>
      </c>
      <c r="C1086" s="1">
        <v>45805.726388888892</v>
      </c>
      <c r="D1086" t="s">
        <v>5146</v>
      </c>
    </row>
    <row r="1087" spans="1:4" x14ac:dyDescent="0.25">
      <c r="A1087" t="s">
        <v>3370</v>
      </c>
      <c r="B1087" t="s">
        <v>38</v>
      </c>
      <c r="C1087" s="1">
        <v>45805.725694444445</v>
      </c>
      <c r="D1087" t="s">
        <v>5146</v>
      </c>
    </row>
    <row r="1088" spans="1:4" x14ac:dyDescent="0.25">
      <c r="A1088" t="s">
        <v>3371</v>
      </c>
      <c r="B1088" t="s">
        <v>38</v>
      </c>
      <c r="C1088" s="1">
        <v>45805.724999999999</v>
      </c>
      <c r="D1088" t="s">
        <v>5146</v>
      </c>
    </row>
    <row r="1089" spans="1:4" x14ac:dyDescent="0.25">
      <c r="A1089" t="s">
        <v>3372</v>
      </c>
      <c r="B1089" t="s">
        <v>38</v>
      </c>
      <c r="C1089" s="1">
        <v>45805.724305555559</v>
      </c>
      <c r="D1089" t="s">
        <v>5146</v>
      </c>
    </row>
    <row r="1090" spans="1:4" x14ac:dyDescent="0.25">
      <c r="A1090" t="s">
        <v>3373</v>
      </c>
      <c r="B1090" t="s">
        <v>38</v>
      </c>
      <c r="C1090" s="1">
        <v>45805.723611111112</v>
      </c>
      <c r="D1090" t="s">
        <v>5146</v>
      </c>
    </row>
    <row r="1091" spans="1:4" x14ac:dyDescent="0.25">
      <c r="A1091" t="s">
        <v>3374</v>
      </c>
      <c r="B1091" t="s">
        <v>38</v>
      </c>
      <c r="C1091" s="1">
        <v>45805.722222222219</v>
      </c>
      <c r="D1091" t="s">
        <v>5146</v>
      </c>
    </row>
    <row r="1092" spans="1:4" x14ac:dyDescent="0.25">
      <c r="A1092" t="s">
        <v>3375</v>
      </c>
      <c r="B1092" t="s">
        <v>38</v>
      </c>
      <c r="C1092" s="1">
        <v>45805.745833333334</v>
      </c>
      <c r="D1092" t="s">
        <v>5146</v>
      </c>
    </row>
    <row r="1093" spans="1:4" x14ac:dyDescent="0.25">
      <c r="A1093" t="s">
        <v>3376</v>
      </c>
      <c r="B1093" t="s">
        <v>38</v>
      </c>
      <c r="C1093" s="1">
        <v>45805.727083333331</v>
      </c>
      <c r="D1093" t="s">
        <v>5146</v>
      </c>
    </row>
    <row r="1094" spans="1:4" x14ac:dyDescent="0.25">
      <c r="A1094" t="s">
        <v>3377</v>
      </c>
      <c r="B1094" t="s">
        <v>38</v>
      </c>
      <c r="C1094" s="1">
        <v>45824.499305555553</v>
      </c>
      <c r="D1094" t="s">
        <v>5146</v>
      </c>
    </row>
    <row r="1095" spans="1:4" x14ac:dyDescent="0.25">
      <c r="A1095" t="s">
        <v>3378</v>
      </c>
      <c r="B1095" t="s">
        <v>38</v>
      </c>
      <c r="C1095" s="1">
        <v>45805.747916666667</v>
      </c>
      <c r="D1095" t="s">
        <v>5146</v>
      </c>
    </row>
    <row r="1096" spans="1:4" x14ac:dyDescent="0.25">
      <c r="A1096" t="s">
        <v>3379</v>
      </c>
      <c r="B1096" t="s">
        <v>38</v>
      </c>
      <c r="C1096" s="1">
        <v>45805.752083333333</v>
      </c>
      <c r="D1096" t="s">
        <v>5146</v>
      </c>
    </row>
    <row r="1097" spans="1:4" x14ac:dyDescent="0.25">
      <c r="A1097" t="s">
        <v>557</v>
      </c>
      <c r="B1097" t="s">
        <v>1073</v>
      </c>
      <c r="C1097" s="1">
        <v>46050.467361111114</v>
      </c>
      <c r="D1097" t="s">
        <v>5146</v>
      </c>
    </row>
    <row r="1098" spans="1:4" x14ac:dyDescent="0.25">
      <c r="A1098" t="s">
        <v>3380</v>
      </c>
      <c r="B1098" t="s">
        <v>38</v>
      </c>
      <c r="C1098" s="1">
        <v>45868.65</v>
      </c>
      <c r="D1098" t="s">
        <v>5146</v>
      </c>
    </row>
    <row r="1099" spans="1:4" x14ac:dyDescent="0.25">
      <c r="A1099" t="s">
        <v>3381</v>
      </c>
      <c r="B1099" t="s">
        <v>38</v>
      </c>
      <c r="C1099" s="1">
        <v>45805.750694444447</v>
      </c>
      <c r="D1099" t="s">
        <v>5146</v>
      </c>
    </row>
    <row r="1100" spans="1:4" x14ac:dyDescent="0.25">
      <c r="A1100" t="s">
        <v>3382</v>
      </c>
      <c r="B1100" t="s">
        <v>38</v>
      </c>
      <c r="C1100" s="1">
        <v>45805.748611111114</v>
      </c>
      <c r="D1100" t="s">
        <v>5146</v>
      </c>
    </row>
    <row r="1101" spans="1:4" x14ac:dyDescent="0.25">
      <c r="A1101" t="s">
        <v>3383</v>
      </c>
      <c r="B1101" t="s">
        <v>38</v>
      </c>
      <c r="C1101" s="1">
        <v>45805.749305555553</v>
      </c>
      <c r="D1101" t="s">
        <v>5146</v>
      </c>
    </row>
    <row r="1102" spans="1:4" x14ac:dyDescent="0.25">
      <c r="A1102" t="s">
        <v>3384</v>
      </c>
      <c r="B1102" t="s">
        <v>38</v>
      </c>
      <c r="C1102" s="1">
        <v>45805.748611111114</v>
      </c>
      <c r="D1102" t="s">
        <v>5146</v>
      </c>
    </row>
    <row r="1103" spans="1:4" x14ac:dyDescent="0.25">
      <c r="A1103" t="s">
        <v>3385</v>
      </c>
      <c r="B1103" t="s">
        <v>38</v>
      </c>
      <c r="C1103" s="1">
        <v>45805.754166666666</v>
      </c>
      <c r="D1103" t="s">
        <v>5146</v>
      </c>
    </row>
    <row r="1104" spans="1:4" x14ac:dyDescent="0.25">
      <c r="A1104" t="s">
        <v>558</v>
      </c>
      <c r="B1104" t="s">
        <v>38</v>
      </c>
      <c r="C1104" s="1">
        <v>46050.763194444444</v>
      </c>
      <c r="D1104" t="s">
        <v>5146</v>
      </c>
    </row>
    <row r="1105" spans="1:4" x14ac:dyDescent="0.25">
      <c r="A1105" t="s">
        <v>3386</v>
      </c>
      <c r="B1105" t="s">
        <v>38</v>
      </c>
      <c r="C1105" s="1">
        <v>45806.525694444441</v>
      </c>
      <c r="D1105" t="s">
        <v>5146</v>
      </c>
    </row>
    <row r="1106" spans="1:4" x14ac:dyDescent="0.25">
      <c r="A1106" t="s">
        <v>3387</v>
      </c>
      <c r="B1106" t="s">
        <v>38</v>
      </c>
      <c r="C1106" s="1">
        <v>45806.525000000001</v>
      </c>
      <c r="D1106" t="s">
        <v>5146</v>
      </c>
    </row>
    <row r="1107" spans="1:4" x14ac:dyDescent="0.25">
      <c r="A1107" t="s">
        <v>3388</v>
      </c>
      <c r="B1107" t="s">
        <v>38</v>
      </c>
      <c r="C1107" s="1">
        <v>45869.619444444441</v>
      </c>
      <c r="D1107" t="s">
        <v>5146</v>
      </c>
    </row>
    <row r="1108" spans="1:4" x14ac:dyDescent="0.25">
      <c r="A1108" t="s">
        <v>3389</v>
      </c>
      <c r="B1108" t="s">
        <v>38</v>
      </c>
      <c r="C1108" s="1">
        <v>45806.523611111108</v>
      </c>
      <c r="D1108" t="s">
        <v>5146</v>
      </c>
    </row>
    <row r="1109" spans="1:4" x14ac:dyDescent="0.25">
      <c r="A1109" t="s">
        <v>3390</v>
      </c>
      <c r="B1109" t="s">
        <v>39</v>
      </c>
      <c r="C1109" s="1">
        <v>45840.98541666667</v>
      </c>
      <c r="D1109" t="s">
        <v>5146</v>
      </c>
    </row>
    <row r="1110" spans="1:4" x14ac:dyDescent="0.25">
      <c r="A1110" t="s">
        <v>561</v>
      </c>
      <c r="B1110" t="s">
        <v>1073</v>
      </c>
      <c r="C1110" s="1">
        <v>46049.852777777778</v>
      </c>
      <c r="D1110" t="s">
        <v>5146</v>
      </c>
    </row>
    <row r="1111" spans="1:4" x14ac:dyDescent="0.25">
      <c r="A1111" t="s">
        <v>3391</v>
      </c>
      <c r="B1111" t="s">
        <v>38</v>
      </c>
      <c r="C1111" s="1">
        <v>45806.522916666669</v>
      </c>
      <c r="D1111" t="s">
        <v>5146</v>
      </c>
    </row>
    <row r="1112" spans="1:4" x14ac:dyDescent="0.25">
      <c r="A1112" t="s">
        <v>3392</v>
      </c>
      <c r="B1112" t="s">
        <v>38</v>
      </c>
      <c r="C1112" s="1">
        <v>45806.520833333336</v>
      </c>
      <c r="D1112" t="s">
        <v>5146</v>
      </c>
    </row>
    <row r="1113" spans="1:4" x14ac:dyDescent="0.25">
      <c r="A1113" t="s">
        <v>3393</v>
      </c>
      <c r="B1113" t="s">
        <v>38</v>
      </c>
      <c r="C1113" s="1">
        <v>45806.520138888889</v>
      </c>
      <c r="D1113" t="s">
        <v>5146</v>
      </c>
    </row>
    <row r="1114" spans="1:4" x14ac:dyDescent="0.25">
      <c r="A1114" t="s">
        <v>3394</v>
      </c>
      <c r="B1114" t="s">
        <v>38</v>
      </c>
      <c r="C1114" s="1">
        <v>45806.520138888889</v>
      </c>
      <c r="D1114" t="s">
        <v>5146</v>
      </c>
    </row>
    <row r="1115" spans="1:4" x14ac:dyDescent="0.25">
      <c r="A1115" t="s">
        <v>3395</v>
      </c>
      <c r="B1115" t="s">
        <v>38</v>
      </c>
      <c r="C1115" s="1">
        <v>45806.518055555556</v>
      </c>
      <c r="D1115" t="s">
        <v>5146</v>
      </c>
    </row>
    <row r="1116" spans="1:4" x14ac:dyDescent="0.25">
      <c r="A1116" t="s">
        <v>3396</v>
      </c>
      <c r="B1116" t="s">
        <v>38</v>
      </c>
      <c r="C1116" s="1">
        <v>45806.515972222223</v>
      </c>
      <c r="D1116" t="s">
        <v>5146</v>
      </c>
    </row>
    <row r="1117" spans="1:4" x14ac:dyDescent="0.25">
      <c r="A1117" t="s">
        <v>3397</v>
      </c>
      <c r="B1117" t="s">
        <v>38</v>
      </c>
      <c r="C1117" s="1">
        <v>45806.526388888888</v>
      </c>
      <c r="D1117" t="s">
        <v>5146</v>
      </c>
    </row>
    <row r="1118" spans="1:4" x14ac:dyDescent="0.25">
      <c r="A1118" t="s">
        <v>3398</v>
      </c>
      <c r="B1118" t="s">
        <v>38</v>
      </c>
      <c r="C1118" s="1">
        <v>45806.529861111114</v>
      </c>
      <c r="D1118" t="s">
        <v>5146</v>
      </c>
    </row>
    <row r="1119" spans="1:4" x14ac:dyDescent="0.25">
      <c r="A1119" t="s">
        <v>3399</v>
      </c>
      <c r="B1119" t="s">
        <v>38</v>
      </c>
      <c r="C1119" s="1">
        <v>45806.527777777781</v>
      </c>
      <c r="D1119" t="s">
        <v>5146</v>
      </c>
    </row>
    <row r="1120" spans="1:4" x14ac:dyDescent="0.25">
      <c r="A1120" t="s">
        <v>3400</v>
      </c>
      <c r="B1120" t="s">
        <v>38</v>
      </c>
      <c r="C1120" s="1">
        <v>45840.986111111109</v>
      </c>
      <c r="D1120" t="s">
        <v>5146</v>
      </c>
    </row>
    <row r="1121" spans="1:4" x14ac:dyDescent="0.25">
      <c r="A1121" t="s">
        <v>3401</v>
      </c>
      <c r="B1121" t="s">
        <v>38</v>
      </c>
      <c r="C1121" s="1">
        <v>45806.529861111114</v>
      </c>
      <c r="D1121" t="s">
        <v>5146</v>
      </c>
    </row>
    <row r="1122" spans="1:4" x14ac:dyDescent="0.25">
      <c r="A1122" t="s">
        <v>3402</v>
      </c>
      <c r="B1122" t="s">
        <v>38</v>
      </c>
      <c r="C1122" s="1">
        <v>45849.741666666669</v>
      </c>
      <c r="D1122" t="s">
        <v>5146</v>
      </c>
    </row>
    <row r="1123" spans="1:4" x14ac:dyDescent="0.25">
      <c r="A1123" t="s">
        <v>3403</v>
      </c>
      <c r="B1123" t="s">
        <v>38</v>
      </c>
      <c r="C1123" s="1">
        <v>45855.699305555558</v>
      </c>
      <c r="D1123" t="s">
        <v>5146</v>
      </c>
    </row>
    <row r="1124" spans="1:4" x14ac:dyDescent="0.25">
      <c r="A1124" t="s">
        <v>3404</v>
      </c>
      <c r="B1124" t="s">
        <v>39</v>
      </c>
      <c r="C1124" s="1">
        <v>45833.545138888891</v>
      </c>
      <c r="D1124" t="s">
        <v>5146</v>
      </c>
    </row>
    <row r="1125" spans="1:4" x14ac:dyDescent="0.25">
      <c r="A1125" t="s">
        <v>566</v>
      </c>
      <c r="B1125" t="s">
        <v>38</v>
      </c>
      <c r="C1125" s="1">
        <v>46051.840277777781</v>
      </c>
      <c r="D1125" t="s">
        <v>5146</v>
      </c>
    </row>
    <row r="1126" spans="1:4" x14ac:dyDescent="0.25">
      <c r="A1126" t="s">
        <v>3405</v>
      </c>
      <c r="B1126" t="s">
        <v>38</v>
      </c>
      <c r="C1126" s="1">
        <v>45806.540972222225</v>
      </c>
      <c r="D1126" t="s">
        <v>5146</v>
      </c>
    </row>
    <row r="1127" spans="1:4" x14ac:dyDescent="0.25">
      <c r="A1127" t="s">
        <v>3406</v>
      </c>
      <c r="B1127" t="s">
        <v>38</v>
      </c>
      <c r="C1127" s="1">
        <v>45806.554166666669</v>
      </c>
      <c r="D1127" t="s">
        <v>5146</v>
      </c>
    </row>
    <row r="1128" spans="1:4" x14ac:dyDescent="0.25">
      <c r="A1128" t="s">
        <v>3407</v>
      </c>
      <c r="B1128" t="s">
        <v>38</v>
      </c>
      <c r="C1128" s="1">
        <v>45806.544444444444</v>
      </c>
      <c r="D1128" t="s">
        <v>5146</v>
      </c>
    </row>
    <row r="1129" spans="1:4" x14ac:dyDescent="0.25">
      <c r="A1129" t="s">
        <v>3408</v>
      </c>
      <c r="B1129" t="s">
        <v>38</v>
      </c>
      <c r="C1129" s="1">
        <v>45843.543055555558</v>
      </c>
      <c r="D1129" t="s">
        <v>5146</v>
      </c>
    </row>
    <row r="1130" spans="1:4" x14ac:dyDescent="0.25">
      <c r="A1130" t="s">
        <v>3409</v>
      </c>
      <c r="B1130" t="s">
        <v>39</v>
      </c>
      <c r="C1130" s="1">
        <v>45781.107638888891</v>
      </c>
      <c r="D1130" t="s">
        <v>5146</v>
      </c>
    </row>
    <row r="1131" spans="1:4" x14ac:dyDescent="0.25">
      <c r="A1131" t="s">
        <v>3410</v>
      </c>
      <c r="B1131" t="s">
        <v>38</v>
      </c>
      <c r="C1131" s="1">
        <v>45868.495833333334</v>
      </c>
      <c r="D1131" t="s">
        <v>5146</v>
      </c>
    </row>
    <row r="1132" spans="1:4" x14ac:dyDescent="0.25">
      <c r="A1132" t="s">
        <v>3411</v>
      </c>
      <c r="B1132" t="s">
        <v>38</v>
      </c>
      <c r="C1132" s="1">
        <v>45806.57916666667</v>
      </c>
      <c r="D1132" t="s">
        <v>5146</v>
      </c>
    </row>
    <row r="1133" spans="1:4" x14ac:dyDescent="0.25">
      <c r="A1133" t="s">
        <v>3412</v>
      </c>
      <c r="B1133" t="s">
        <v>38</v>
      </c>
      <c r="C1133" s="1">
        <v>45868.501388888886</v>
      </c>
      <c r="D1133" t="s">
        <v>5146</v>
      </c>
    </row>
    <row r="1134" spans="1:4" x14ac:dyDescent="0.25">
      <c r="A1134" t="s">
        <v>567</v>
      </c>
      <c r="B1134" t="s">
        <v>38</v>
      </c>
      <c r="C1134" s="1">
        <v>46050.558333333334</v>
      </c>
      <c r="D1134" t="s">
        <v>5146</v>
      </c>
    </row>
    <row r="1135" spans="1:4" x14ac:dyDescent="0.25">
      <c r="A1135" t="s">
        <v>3413</v>
      </c>
      <c r="B1135" t="s">
        <v>38</v>
      </c>
      <c r="C1135" s="1">
        <v>45843.549305555556</v>
      </c>
      <c r="D1135" t="s">
        <v>5146</v>
      </c>
    </row>
    <row r="1136" spans="1:4" x14ac:dyDescent="0.25">
      <c r="A1136" t="s">
        <v>3414</v>
      </c>
      <c r="B1136" t="s">
        <v>38</v>
      </c>
      <c r="C1136" s="1">
        <v>45855.702777777777</v>
      </c>
      <c r="D1136" t="s">
        <v>5146</v>
      </c>
    </row>
    <row r="1137" spans="1:4" x14ac:dyDescent="0.25">
      <c r="A1137" t="s">
        <v>3415</v>
      </c>
      <c r="B1137" t="s">
        <v>38</v>
      </c>
      <c r="C1137" s="1">
        <v>45806.581250000003</v>
      </c>
      <c r="D1137" t="s">
        <v>5146</v>
      </c>
    </row>
    <row r="1138" spans="1:4" x14ac:dyDescent="0.25">
      <c r="A1138" t="s">
        <v>3416</v>
      </c>
      <c r="B1138" t="s">
        <v>38</v>
      </c>
      <c r="C1138" s="1">
        <v>45806.580555555556</v>
      </c>
      <c r="D1138" t="s">
        <v>5146</v>
      </c>
    </row>
    <row r="1139" spans="1:4" x14ac:dyDescent="0.25">
      <c r="A1139" t="s">
        <v>569</v>
      </c>
      <c r="B1139" t="s">
        <v>1239</v>
      </c>
      <c r="C1139" s="1">
        <v>46045.794444444444</v>
      </c>
      <c r="D1139" t="s">
        <v>5146</v>
      </c>
    </row>
    <row r="1140" spans="1:4" x14ac:dyDescent="0.25">
      <c r="A1140" t="s">
        <v>3417</v>
      </c>
      <c r="B1140" t="s">
        <v>1239</v>
      </c>
      <c r="C1140" s="1">
        <v>46045.788888888892</v>
      </c>
      <c r="D1140" t="s">
        <v>5146</v>
      </c>
    </row>
    <row r="1141" spans="1:4" x14ac:dyDescent="0.25">
      <c r="A1141" t="s">
        <v>3418</v>
      </c>
      <c r="B1141" t="s">
        <v>38</v>
      </c>
      <c r="C1141" s="1">
        <v>45806.582638888889</v>
      </c>
      <c r="D1141" t="s">
        <v>5146</v>
      </c>
    </row>
    <row r="1142" spans="1:4" x14ac:dyDescent="0.25">
      <c r="A1142" t="s">
        <v>3419</v>
      </c>
      <c r="B1142" t="s">
        <v>1239</v>
      </c>
      <c r="C1142" s="1">
        <v>46045.78125</v>
      </c>
      <c r="D1142" t="s">
        <v>5146</v>
      </c>
    </row>
    <row r="1143" spans="1:4" x14ac:dyDescent="0.25">
      <c r="A1143" t="s">
        <v>570</v>
      </c>
      <c r="B1143" t="s">
        <v>38</v>
      </c>
      <c r="C1143" s="1">
        <v>46051.59375</v>
      </c>
      <c r="D1143" t="s">
        <v>5146</v>
      </c>
    </row>
    <row r="1144" spans="1:4" x14ac:dyDescent="0.25">
      <c r="A1144" t="s">
        <v>3420</v>
      </c>
      <c r="B1144" t="s">
        <v>38</v>
      </c>
      <c r="C1144" s="1">
        <v>45855.70416666667</v>
      </c>
      <c r="D1144" t="s">
        <v>5146</v>
      </c>
    </row>
    <row r="1145" spans="1:4" x14ac:dyDescent="0.25">
      <c r="A1145" t="s">
        <v>3421</v>
      </c>
      <c r="B1145" t="s">
        <v>38</v>
      </c>
      <c r="C1145" s="1">
        <v>45806.586805555555</v>
      </c>
      <c r="D1145" t="s">
        <v>5146</v>
      </c>
    </row>
    <row r="1146" spans="1:4" x14ac:dyDescent="0.25">
      <c r="A1146" t="s">
        <v>571</v>
      </c>
      <c r="B1146" t="s">
        <v>30</v>
      </c>
      <c r="C1146" s="1">
        <v>46050.59375</v>
      </c>
      <c r="D1146" t="s">
        <v>5146</v>
      </c>
    </row>
    <row r="1147" spans="1:4" x14ac:dyDescent="0.25">
      <c r="A1147" t="s">
        <v>3422</v>
      </c>
      <c r="B1147" t="s">
        <v>38</v>
      </c>
      <c r="C1147" s="1">
        <v>45806.586111111108</v>
      </c>
      <c r="D1147" t="s">
        <v>5146</v>
      </c>
    </row>
    <row r="1148" spans="1:4" x14ac:dyDescent="0.25">
      <c r="A1148" t="s">
        <v>3423</v>
      </c>
      <c r="B1148" t="s">
        <v>38</v>
      </c>
      <c r="C1148" s="1">
        <v>45806.584722222222</v>
      </c>
      <c r="D1148" t="s">
        <v>5146</v>
      </c>
    </row>
    <row r="1149" spans="1:4" x14ac:dyDescent="0.25">
      <c r="A1149" t="s">
        <v>3424</v>
      </c>
      <c r="B1149" t="s">
        <v>38</v>
      </c>
      <c r="C1149" s="1">
        <v>45880.767361111109</v>
      </c>
      <c r="D1149" t="s">
        <v>5146</v>
      </c>
    </row>
    <row r="1150" spans="1:4" x14ac:dyDescent="0.25">
      <c r="A1150" t="s">
        <v>574</v>
      </c>
      <c r="B1150" t="s">
        <v>1129</v>
      </c>
      <c r="C1150" s="1">
        <v>46051.902777777781</v>
      </c>
      <c r="D1150" t="s">
        <v>5146</v>
      </c>
    </row>
    <row r="1151" spans="1:4" x14ac:dyDescent="0.25">
      <c r="A1151" t="s">
        <v>575</v>
      </c>
      <c r="B1151" t="s">
        <v>38</v>
      </c>
      <c r="C1151" s="1">
        <v>46051.568749999999</v>
      </c>
      <c r="D1151" t="s">
        <v>5146</v>
      </c>
    </row>
    <row r="1152" spans="1:4" x14ac:dyDescent="0.25">
      <c r="A1152" t="s">
        <v>3425</v>
      </c>
      <c r="B1152" t="s">
        <v>38</v>
      </c>
      <c r="C1152" s="1">
        <v>45855.705555555556</v>
      </c>
      <c r="D1152" t="s">
        <v>5146</v>
      </c>
    </row>
    <row r="1153" spans="1:4" x14ac:dyDescent="0.25">
      <c r="A1153" t="s">
        <v>3426</v>
      </c>
      <c r="B1153" t="s">
        <v>38</v>
      </c>
      <c r="C1153" s="1">
        <v>45855.706250000003</v>
      </c>
      <c r="D1153" t="s">
        <v>5146</v>
      </c>
    </row>
    <row r="1154" spans="1:4" x14ac:dyDescent="0.25">
      <c r="A1154" t="s">
        <v>3427</v>
      </c>
      <c r="B1154" t="s">
        <v>39</v>
      </c>
      <c r="C1154" s="1">
        <v>45782.433333333334</v>
      </c>
      <c r="D1154" t="s">
        <v>5146</v>
      </c>
    </row>
    <row r="1155" spans="1:4" x14ac:dyDescent="0.25">
      <c r="A1155" t="s">
        <v>3428</v>
      </c>
      <c r="B1155" t="s">
        <v>38</v>
      </c>
      <c r="C1155" s="1">
        <v>45855.706944444442</v>
      </c>
      <c r="D1155" t="s">
        <v>5146</v>
      </c>
    </row>
    <row r="1156" spans="1:4" x14ac:dyDescent="0.25">
      <c r="A1156" t="s">
        <v>576</v>
      </c>
      <c r="B1156" t="s">
        <v>30</v>
      </c>
      <c r="C1156" s="1">
        <v>46051.716666666667</v>
      </c>
      <c r="D1156" t="s">
        <v>5146</v>
      </c>
    </row>
    <row r="1157" spans="1:4" x14ac:dyDescent="0.25">
      <c r="A1157" t="s">
        <v>3429</v>
      </c>
      <c r="B1157" t="s">
        <v>38</v>
      </c>
      <c r="C1157" s="1">
        <v>45855.707638888889</v>
      </c>
      <c r="D1157" t="s">
        <v>5146</v>
      </c>
    </row>
    <row r="1158" spans="1:4" x14ac:dyDescent="0.25">
      <c r="A1158" t="s">
        <v>3430</v>
      </c>
      <c r="B1158" t="s">
        <v>38</v>
      </c>
      <c r="C1158" s="1">
        <v>45855.707638888889</v>
      </c>
      <c r="D1158" t="s">
        <v>5146</v>
      </c>
    </row>
    <row r="1159" spans="1:4" x14ac:dyDescent="0.25">
      <c r="A1159" t="s">
        <v>3431</v>
      </c>
      <c r="B1159" t="s">
        <v>38</v>
      </c>
      <c r="C1159" s="1">
        <v>45845.497916666667</v>
      </c>
      <c r="D1159" t="s">
        <v>5146</v>
      </c>
    </row>
    <row r="1160" spans="1:4" x14ac:dyDescent="0.25">
      <c r="A1160" t="s">
        <v>3432</v>
      </c>
      <c r="B1160" t="s">
        <v>38</v>
      </c>
      <c r="C1160" s="1">
        <v>45855.708333333336</v>
      </c>
      <c r="D1160" t="s">
        <v>5146</v>
      </c>
    </row>
    <row r="1161" spans="1:4" x14ac:dyDescent="0.25">
      <c r="A1161" t="s">
        <v>3433</v>
      </c>
      <c r="B1161" t="s">
        <v>38</v>
      </c>
      <c r="C1161" s="1">
        <v>45855.709722222222</v>
      </c>
      <c r="D1161" t="s">
        <v>5146</v>
      </c>
    </row>
    <row r="1162" spans="1:4" x14ac:dyDescent="0.25">
      <c r="A1162" t="s">
        <v>3434</v>
      </c>
      <c r="B1162" t="s">
        <v>38</v>
      </c>
      <c r="C1162" s="1">
        <v>45855.709722222222</v>
      </c>
      <c r="D1162" t="s">
        <v>5146</v>
      </c>
    </row>
    <row r="1163" spans="1:4" x14ac:dyDescent="0.25">
      <c r="A1163" t="s">
        <v>582</v>
      </c>
      <c r="B1163" t="s">
        <v>30</v>
      </c>
      <c r="C1163" s="1">
        <v>46051.688888888886</v>
      </c>
      <c r="D1163" t="s">
        <v>5146</v>
      </c>
    </row>
    <row r="1164" spans="1:4" x14ac:dyDescent="0.25">
      <c r="A1164" t="s">
        <v>3435</v>
      </c>
      <c r="B1164" t="s">
        <v>38</v>
      </c>
      <c r="C1164" s="1">
        <v>45855.710416666669</v>
      </c>
      <c r="D1164" t="s">
        <v>5146</v>
      </c>
    </row>
    <row r="1165" spans="1:4" x14ac:dyDescent="0.25">
      <c r="A1165" t="s">
        <v>583</v>
      </c>
      <c r="B1165" t="s">
        <v>39</v>
      </c>
      <c r="C1165" s="1">
        <v>46049.565972222219</v>
      </c>
      <c r="D1165" t="s">
        <v>5146</v>
      </c>
    </row>
    <row r="1166" spans="1:4" x14ac:dyDescent="0.25">
      <c r="A1166" t="s">
        <v>3436</v>
      </c>
      <c r="B1166" t="s">
        <v>38</v>
      </c>
      <c r="C1166" s="1">
        <v>45866.690972222219</v>
      </c>
      <c r="D1166" t="s">
        <v>5146</v>
      </c>
    </row>
    <row r="1167" spans="1:4" x14ac:dyDescent="0.25">
      <c r="A1167" t="s">
        <v>585</v>
      </c>
      <c r="B1167" t="s">
        <v>38</v>
      </c>
      <c r="C1167" s="1">
        <v>46051.82708333333</v>
      </c>
      <c r="D1167" t="s">
        <v>5146</v>
      </c>
    </row>
    <row r="1168" spans="1:4" x14ac:dyDescent="0.25">
      <c r="A1168" t="s">
        <v>3437</v>
      </c>
      <c r="B1168" t="s">
        <v>38</v>
      </c>
      <c r="C1168" s="1">
        <v>45855.712500000001</v>
      </c>
      <c r="D1168" t="s">
        <v>5146</v>
      </c>
    </row>
    <row r="1169" spans="1:4" x14ac:dyDescent="0.25">
      <c r="A1169" t="s">
        <v>3438</v>
      </c>
      <c r="B1169" t="s">
        <v>38</v>
      </c>
      <c r="C1169" s="1">
        <v>45855.712500000001</v>
      </c>
      <c r="D1169" t="s">
        <v>5146</v>
      </c>
    </row>
    <row r="1170" spans="1:4" x14ac:dyDescent="0.25">
      <c r="A1170" t="s">
        <v>3439</v>
      </c>
      <c r="B1170" t="s">
        <v>38</v>
      </c>
      <c r="C1170" s="1">
        <v>45855.713194444441</v>
      </c>
      <c r="D1170" t="s">
        <v>5146</v>
      </c>
    </row>
    <row r="1171" spans="1:4" x14ac:dyDescent="0.25">
      <c r="A1171" t="s">
        <v>3440</v>
      </c>
      <c r="B1171" t="s">
        <v>38</v>
      </c>
      <c r="C1171" s="1">
        <v>45855.713194444441</v>
      </c>
      <c r="D1171" t="s">
        <v>5146</v>
      </c>
    </row>
    <row r="1172" spans="1:4" x14ac:dyDescent="0.25">
      <c r="A1172" t="s">
        <v>3441</v>
      </c>
      <c r="B1172" t="s">
        <v>38</v>
      </c>
      <c r="C1172" s="1">
        <v>45952.695833333331</v>
      </c>
      <c r="D1172" t="s">
        <v>5146</v>
      </c>
    </row>
    <row r="1173" spans="1:4" x14ac:dyDescent="0.25">
      <c r="A1173" t="s">
        <v>3442</v>
      </c>
      <c r="B1173" t="s">
        <v>38</v>
      </c>
      <c r="C1173" s="1">
        <v>45848.449305555558</v>
      </c>
      <c r="D1173" t="s">
        <v>5146</v>
      </c>
    </row>
    <row r="1174" spans="1:4" x14ac:dyDescent="0.25">
      <c r="A1174" t="s">
        <v>3443</v>
      </c>
      <c r="B1174" t="s">
        <v>39</v>
      </c>
      <c r="C1174" s="1">
        <v>45776.539583333331</v>
      </c>
      <c r="D1174" t="s">
        <v>5146</v>
      </c>
    </row>
    <row r="1175" spans="1:4" x14ac:dyDescent="0.25">
      <c r="A1175" t="s">
        <v>3444</v>
      </c>
      <c r="B1175" t="s">
        <v>38</v>
      </c>
      <c r="C1175" s="1">
        <v>45855.713888888888</v>
      </c>
      <c r="D1175" t="s">
        <v>5146</v>
      </c>
    </row>
    <row r="1176" spans="1:4" x14ac:dyDescent="0.25">
      <c r="A1176" t="s">
        <v>587</v>
      </c>
      <c r="B1176" t="s">
        <v>1239</v>
      </c>
      <c r="C1176" s="1">
        <v>46044.813888888886</v>
      </c>
      <c r="D1176" t="s">
        <v>5146</v>
      </c>
    </row>
    <row r="1177" spans="1:4" x14ac:dyDescent="0.25">
      <c r="A1177" t="s">
        <v>3445</v>
      </c>
      <c r="B1177" t="s">
        <v>38</v>
      </c>
      <c r="C1177" s="1">
        <v>45855.713888888888</v>
      </c>
      <c r="D1177" t="s">
        <v>5146</v>
      </c>
    </row>
    <row r="1178" spans="1:4" x14ac:dyDescent="0.25">
      <c r="A1178" t="s">
        <v>589</v>
      </c>
      <c r="B1178" t="s">
        <v>38</v>
      </c>
      <c r="C1178" s="1">
        <v>46050.738194444442</v>
      </c>
      <c r="D1178" t="s">
        <v>5146</v>
      </c>
    </row>
    <row r="1179" spans="1:4" x14ac:dyDescent="0.25">
      <c r="A1179" t="s">
        <v>3446</v>
      </c>
      <c r="B1179" t="s">
        <v>38</v>
      </c>
      <c r="C1179" s="1">
        <v>45855.713888888888</v>
      </c>
      <c r="D1179" t="s">
        <v>5146</v>
      </c>
    </row>
    <row r="1180" spans="1:4" x14ac:dyDescent="0.25">
      <c r="A1180" t="s">
        <v>3447</v>
      </c>
      <c r="B1180" t="s">
        <v>38</v>
      </c>
      <c r="C1180" s="1">
        <v>45855.714583333334</v>
      </c>
      <c r="D1180" t="s">
        <v>5146</v>
      </c>
    </row>
    <row r="1181" spans="1:4" x14ac:dyDescent="0.25">
      <c r="A1181" t="s">
        <v>3448</v>
      </c>
      <c r="B1181" t="s">
        <v>39</v>
      </c>
      <c r="C1181" s="1">
        <v>45840.988888888889</v>
      </c>
      <c r="D1181" t="s">
        <v>5146</v>
      </c>
    </row>
    <row r="1182" spans="1:4" x14ac:dyDescent="0.25">
      <c r="A1182" t="s">
        <v>3449</v>
      </c>
      <c r="B1182" t="s">
        <v>38</v>
      </c>
      <c r="C1182" s="1">
        <v>45855.714583333334</v>
      </c>
      <c r="D1182" t="s">
        <v>5146</v>
      </c>
    </row>
    <row r="1183" spans="1:4" x14ac:dyDescent="0.25">
      <c r="A1183" t="s">
        <v>3450</v>
      </c>
      <c r="B1183" t="s">
        <v>38</v>
      </c>
      <c r="C1183" s="1">
        <v>45855.715277777781</v>
      </c>
      <c r="D1183" t="s">
        <v>5146</v>
      </c>
    </row>
    <row r="1184" spans="1:4" x14ac:dyDescent="0.25">
      <c r="A1184" t="s">
        <v>3451</v>
      </c>
      <c r="B1184" t="s">
        <v>38</v>
      </c>
      <c r="C1184" s="1">
        <v>45855.71597222222</v>
      </c>
      <c r="D1184" t="s">
        <v>5146</v>
      </c>
    </row>
    <row r="1185" spans="1:4" x14ac:dyDescent="0.25">
      <c r="A1185" t="s">
        <v>3452</v>
      </c>
      <c r="B1185" t="s">
        <v>38</v>
      </c>
      <c r="C1185" s="1">
        <v>45855.716666666667</v>
      </c>
      <c r="D1185" t="s">
        <v>5146</v>
      </c>
    </row>
    <row r="1186" spans="1:4" x14ac:dyDescent="0.25">
      <c r="A1186" t="s">
        <v>3453</v>
      </c>
      <c r="B1186" t="s">
        <v>38</v>
      </c>
      <c r="C1186" s="1">
        <v>45855.716666666667</v>
      </c>
      <c r="D1186" t="s">
        <v>5146</v>
      </c>
    </row>
    <row r="1187" spans="1:4" x14ac:dyDescent="0.25">
      <c r="A1187" t="s">
        <v>3454</v>
      </c>
      <c r="B1187" t="s">
        <v>38</v>
      </c>
      <c r="C1187" s="1">
        <v>45840.995138888888</v>
      </c>
      <c r="D1187" t="s">
        <v>5146</v>
      </c>
    </row>
    <row r="1188" spans="1:4" x14ac:dyDescent="0.25">
      <c r="A1188" t="s">
        <v>3455</v>
      </c>
      <c r="B1188" t="s">
        <v>38</v>
      </c>
      <c r="C1188" s="1">
        <v>45855.717361111114</v>
      </c>
      <c r="D1188" t="s">
        <v>5146</v>
      </c>
    </row>
    <row r="1189" spans="1:4" x14ac:dyDescent="0.25">
      <c r="A1189" t="s">
        <v>3456</v>
      </c>
      <c r="B1189" t="s">
        <v>38</v>
      </c>
      <c r="C1189" s="1">
        <v>45855.717361111114</v>
      </c>
      <c r="D1189" t="s">
        <v>5146</v>
      </c>
    </row>
    <row r="1190" spans="1:4" x14ac:dyDescent="0.25">
      <c r="A1190" t="s">
        <v>592</v>
      </c>
      <c r="B1190" t="s">
        <v>1129</v>
      </c>
      <c r="C1190" s="1">
        <v>46051.493055555555</v>
      </c>
      <c r="D1190" t="s">
        <v>5146</v>
      </c>
    </row>
    <row r="1191" spans="1:4" x14ac:dyDescent="0.25">
      <c r="A1191" t="s">
        <v>3457</v>
      </c>
      <c r="B1191" t="s">
        <v>38</v>
      </c>
      <c r="C1191" s="1">
        <v>45855.718055555553</v>
      </c>
      <c r="D1191" t="s">
        <v>5146</v>
      </c>
    </row>
    <row r="1192" spans="1:4" x14ac:dyDescent="0.25">
      <c r="A1192" t="s">
        <v>3458</v>
      </c>
      <c r="B1192" t="s">
        <v>38</v>
      </c>
      <c r="C1192" s="1">
        <v>45855.718055555553</v>
      </c>
      <c r="D1192" t="s">
        <v>5146</v>
      </c>
    </row>
    <row r="1193" spans="1:4" x14ac:dyDescent="0.25">
      <c r="A1193" t="s">
        <v>3459</v>
      </c>
      <c r="B1193" t="s">
        <v>39</v>
      </c>
      <c r="C1193" s="1">
        <v>45840.995833333334</v>
      </c>
      <c r="D1193" t="s">
        <v>5146</v>
      </c>
    </row>
    <row r="1194" spans="1:4" x14ac:dyDescent="0.25">
      <c r="A1194" t="s">
        <v>3460</v>
      </c>
      <c r="B1194" t="s">
        <v>38</v>
      </c>
      <c r="C1194" s="1">
        <v>45855.722916666666</v>
      </c>
      <c r="D1194" t="s">
        <v>5146</v>
      </c>
    </row>
    <row r="1195" spans="1:4" x14ac:dyDescent="0.25">
      <c r="A1195" t="s">
        <v>3461</v>
      </c>
      <c r="B1195" t="s">
        <v>38</v>
      </c>
      <c r="C1195" s="1">
        <v>45843.615972222222</v>
      </c>
      <c r="D1195" t="s">
        <v>5146</v>
      </c>
    </row>
    <row r="1196" spans="1:4" x14ac:dyDescent="0.25">
      <c r="A1196" t="s">
        <v>3462</v>
      </c>
      <c r="B1196" t="s">
        <v>38</v>
      </c>
      <c r="C1196" s="1">
        <v>45855.722916666666</v>
      </c>
      <c r="D1196" t="s">
        <v>5146</v>
      </c>
    </row>
    <row r="1197" spans="1:4" x14ac:dyDescent="0.25">
      <c r="A1197" t="s">
        <v>3463</v>
      </c>
      <c r="B1197" t="s">
        <v>38</v>
      </c>
      <c r="C1197" s="1">
        <v>45855.724999999999</v>
      </c>
      <c r="D1197" t="s">
        <v>5146</v>
      </c>
    </row>
    <row r="1198" spans="1:4" x14ac:dyDescent="0.25">
      <c r="A1198" t="s">
        <v>555</v>
      </c>
      <c r="B1198" t="s">
        <v>38</v>
      </c>
      <c r="C1198" s="1">
        <v>46051.713888888888</v>
      </c>
      <c r="D1198" t="s">
        <v>5146</v>
      </c>
    </row>
    <row r="1199" spans="1:4" x14ac:dyDescent="0.25">
      <c r="A1199" t="s">
        <v>3464</v>
      </c>
      <c r="B1199" t="s">
        <v>38</v>
      </c>
      <c r="C1199" s="1">
        <v>45855.724999999999</v>
      </c>
      <c r="D1199" t="s">
        <v>5146</v>
      </c>
    </row>
    <row r="1200" spans="1:4" x14ac:dyDescent="0.25">
      <c r="A1200" t="s">
        <v>3465</v>
      </c>
      <c r="B1200" t="s">
        <v>39</v>
      </c>
      <c r="C1200" s="1">
        <v>45784.451388888891</v>
      </c>
      <c r="D1200" t="s">
        <v>5146</v>
      </c>
    </row>
    <row r="1201" spans="1:4" x14ac:dyDescent="0.25">
      <c r="A1201" t="s">
        <v>3466</v>
      </c>
      <c r="B1201" t="s">
        <v>38</v>
      </c>
      <c r="C1201" s="1">
        <v>45855.725694444445</v>
      </c>
      <c r="D1201" t="s">
        <v>5146</v>
      </c>
    </row>
    <row r="1202" spans="1:4" x14ac:dyDescent="0.25">
      <c r="A1202" t="s">
        <v>3467</v>
      </c>
      <c r="B1202" t="s">
        <v>38</v>
      </c>
      <c r="C1202" s="1">
        <v>45855.726388888892</v>
      </c>
      <c r="D1202" t="s">
        <v>5146</v>
      </c>
    </row>
    <row r="1203" spans="1:4" x14ac:dyDescent="0.25">
      <c r="A1203" t="s">
        <v>3468</v>
      </c>
      <c r="B1203" t="s">
        <v>38</v>
      </c>
      <c r="C1203" s="1">
        <v>45855.727083333331</v>
      </c>
      <c r="D1203" t="s">
        <v>5146</v>
      </c>
    </row>
    <row r="1204" spans="1:4" x14ac:dyDescent="0.25">
      <c r="A1204" t="s">
        <v>3469</v>
      </c>
      <c r="B1204" t="s">
        <v>1239</v>
      </c>
      <c r="C1204" s="1">
        <v>46043.793749999997</v>
      </c>
      <c r="D1204" t="s">
        <v>5146</v>
      </c>
    </row>
    <row r="1205" spans="1:4" x14ac:dyDescent="0.25">
      <c r="A1205" t="s">
        <v>3470</v>
      </c>
      <c r="B1205" t="s">
        <v>38</v>
      </c>
      <c r="C1205" s="1">
        <v>45792.44027777778</v>
      </c>
      <c r="D1205" t="s">
        <v>5146</v>
      </c>
    </row>
    <row r="1206" spans="1:4" x14ac:dyDescent="0.25">
      <c r="A1206" t="s">
        <v>3471</v>
      </c>
      <c r="B1206" t="s">
        <v>39</v>
      </c>
      <c r="C1206" s="1">
        <v>45784.479166666664</v>
      </c>
      <c r="D1206" t="s">
        <v>5146</v>
      </c>
    </row>
    <row r="1207" spans="1:4" x14ac:dyDescent="0.25">
      <c r="A1207" t="s">
        <v>3472</v>
      </c>
      <c r="B1207" t="s">
        <v>38</v>
      </c>
      <c r="C1207" s="1">
        <v>45855.727083333331</v>
      </c>
      <c r="D1207" t="s">
        <v>5146</v>
      </c>
    </row>
    <row r="1208" spans="1:4" x14ac:dyDescent="0.25">
      <c r="A1208" t="s">
        <v>543</v>
      </c>
      <c r="B1208" t="s">
        <v>38</v>
      </c>
      <c r="C1208" s="1">
        <v>46046.644444444442</v>
      </c>
      <c r="D1208" t="s">
        <v>5146</v>
      </c>
    </row>
    <row r="1209" spans="1:4" x14ac:dyDescent="0.25">
      <c r="A1209" t="s">
        <v>3473</v>
      </c>
      <c r="B1209" t="s">
        <v>38</v>
      </c>
      <c r="C1209" s="1">
        <v>45855.727777777778</v>
      </c>
      <c r="D1209" t="s">
        <v>5146</v>
      </c>
    </row>
    <row r="1210" spans="1:4" x14ac:dyDescent="0.25">
      <c r="A1210" t="s">
        <v>3474</v>
      </c>
      <c r="B1210" t="s">
        <v>38</v>
      </c>
      <c r="C1210" s="1">
        <v>45855.727777777778</v>
      </c>
      <c r="D1210" t="s">
        <v>5146</v>
      </c>
    </row>
    <row r="1211" spans="1:4" x14ac:dyDescent="0.25">
      <c r="A1211" t="s">
        <v>3475</v>
      </c>
      <c r="B1211" t="s">
        <v>38</v>
      </c>
      <c r="C1211" s="1">
        <v>45855.728472222225</v>
      </c>
      <c r="D1211" t="s">
        <v>5146</v>
      </c>
    </row>
    <row r="1212" spans="1:4" x14ac:dyDescent="0.25">
      <c r="A1212" t="s">
        <v>3476</v>
      </c>
      <c r="B1212" t="s">
        <v>38</v>
      </c>
      <c r="C1212" s="1">
        <v>45841.010416666664</v>
      </c>
      <c r="D1212" t="s">
        <v>5146</v>
      </c>
    </row>
    <row r="1213" spans="1:4" x14ac:dyDescent="0.25">
      <c r="A1213" t="s">
        <v>3477</v>
      </c>
      <c r="B1213" t="s">
        <v>38</v>
      </c>
      <c r="C1213" s="1">
        <v>45855.728472222225</v>
      </c>
      <c r="D1213" t="s">
        <v>5146</v>
      </c>
    </row>
    <row r="1214" spans="1:4" x14ac:dyDescent="0.25">
      <c r="A1214" t="s">
        <v>3478</v>
      </c>
      <c r="B1214" t="s">
        <v>38</v>
      </c>
      <c r="C1214" s="1">
        <v>46001.468055555553</v>
      </c>
      <c r="D1214" t="s">
        <v>5146</v>
      </c>
    </row>
    <row r="1215" spans="1:4" x14ac:dyDescent="0.25">
      <c r="A1215" t="s">
        <v>3479</v>
      </c>
      <c r="B1215" t="s">
        <v>38</v>
      </c>
      <c r="C1215" s="1">
        <v>45855.730555555558</v>
      </c>
      <c r="D1215" t="s">
        <v>5146</v>
      </c>
    </row>
    <row r="1216" spans="1:4" x14ac:dyDescent="0.25">
      <c r="A1216" t="s">
        <v>546</v>
      </c>
      <c r="B1216" t="s">
        <v>1239</v>
      </c>
      <c r="C1216" s="1">
        <v>46043.740972222222</v>
      </c>
      <c r="D1216" t="s">
        <v>5146</v>
      </c>
    </row>
    <row r="1217" spans="1:4" x14ac:dyDescent="0.25">
      <c r="A1217" t="s">
        <v>3480</v>
      </c>
      <c r="B1217" t="s">
        <v>39</v>
      </c>
      <c r="C1217" s="1">
        <v>45841.011805555558</v>
      </c>
      <c r="D1217" t="s">
        <v>5146</v>
      </c>
    </row>
    <row r="1218" spans="1:4" x14ac:dyDescent="0.25">
      <c r="A1218" t="s">
        <v>3481</v>
      </c>
      <c r="B1218" t="s">
        <v>38</v>
      </c>
      <c r="C1218" s="1">
        <v>45898.504861111112</v>
      </c>
      <c r="D1218" t="s">
        <v>5146</v>
      </c>
    </row>
    <row r="1219" spans="1:4" x14ac:dyDescent="0.25">
      <c r="A1219" t="s">
        <v>547</v>
      </c>
      <c r="B1219" t="s">
        <v>1239</v>
      </c>
      <c r="C1219" s="1">
        <v>46043.713888888888</v>
      </c>
      <c r="D1219" t="s">
        <v>5146</v>
      </c>
    </row>
    <row r="1220" spans="1:4" x14ac:dyDescent="0.25">
      <c r="A1220" t="s">
        <v>3482</v>
      </c>
      <c r="B1220" t="s">
        <v>38</v>
      </c>
      <c r="C1220" s="1">
        <v>45855.73333333333</v>
      </c>
      <c r="D1220" t="s">
        <v>5146</v>
      </c>
    </row>
    <row r="1221" spans="1:4" x14ac:dyDescent="0.25">
      <c r="A1221" t="s">
        <v>3483</v>
      </c>
      <c r="B1221" t="s">
        <v>38</v>
      </c>
      <c r="C1221" s="1">
        <v>45855.734027777777</v>
      </c>
      <c r="D1221" t="s">
        <v>5146</v>
      </c>
    </row>
    <row r="1222" spans="1:4" x14ac:dyDescent="0.25">
      <c r="A1222" t="s">
        <v>3484</v>
      </c>
      <c r="B1222" t="s">
        <v>38</v>
      </c>
      <c r="C1222" s="1">
        <v>45888.699305555558</v>
      </c>
      <c r="D1222" t="s">
        <v>5146</v>
      </c>
    </row>
    <row r="1223" spans="1:4" x14ac:dyDescent="0.25">
      <c r="A1223" t="s">
        <v>3485</v>
      </c>
      <c r="B1223" t="s">
        <v>38</v>
      </c>
      <c r="C1223" s="1">
        <v>45855.736805555556</v>
      </c>
      <c r="D1223" t="s">
        <v>5146</v>
      </c>
    </row>
    <row r="1224" spans="1:4" x14ac:dyDescent="0.25">
      <c r="A1224" t="s">
        <v>3486</v>
      </c>
      <c r="B1224" t="s">
        <v>38</v>
      </c>
      <c r="C1224" s="1">
        <v>45860.696527777778</v>
      </c>
      <c r="D1224" t="s">
        <v>5146</v>
      </c>
    </row>
    <row r="1225" spans="1:4" x14ac:dyDescent="0.25">
      <c r="A1225" t="s">
        <v>3487</v>
      </c>
      <c r="B1225" t="s">
        <v>38</v>
      </c>
      <c r="C1225" s="1">
        <v>45783.490972222222</v>
      </c>
      <c r="D1225" t="s">
        <v>5146</v>
      </c>
    </row>
    <row r="1226" spans="1:4" x14ac:dyDescent="0.25">
      <c r="A1226" t="s">
        <v>3488</v>
      </c>
      <c r="B1226" t="s">
        <v>38</v>
      </c>
      <c r="C1226" s="1">
        <v>45855.738194444442</v>
      </c>
      <c r="D1226" t="s">
        <v>5146</v>
      </c>
    </row>
    <row r="1227" spans="1:4" x14ac:dyDescent="0.25">
      <c r="A1227" t="s">
        <v>3489</v>
      </c>
      <c r="B1227" t="s">
        <v>38</v>
      </c>
      <c r="C1227" s="1">
        <v>45855.738194444442</v>
      </c>
      <c r="D1227" t="s">
        <v>5146</v>
      </c>
    </row>
    <row r="1228" spans="1:4" x14ac:dyDescent="0.25">
      <c r="A1228" t="s">
        <v>3490</v>
      </c>
      <c r="B1228" t="s">
        <v>38</v>
      </c>
      <c r="C1228" s="1">
        <v>45843.652777777781</v>
      </c>
      <c r="D1228" t="s">
        <v>5146</v>
      </c>
    </row>
    <row r="1229" spans="1:4" x14ac:dyDescent="0.25">
      <c r="A1229" t="s">
        <v>549</v>
      </c>
      <c r="B1229" t="s">
        <v>39</v>
      </c>
      <c r="C1229" s="1">
        <v>46050.681250000001</v>
      </c>
      <c r="D1229" t="s">
        <v>5146</v>
      </c>
    </row>
    <row r="1230" spans="1:4" x14ac:dyDescent="0.25">
      <c r="A1230" t="s">
        <v>3491</v>
      </c>
      <c r="B1230" t="s">
        <v>38</v>
      </c>
      <c r="C1230" s="1">
        <v>45855.738888888889</v>
      </c>
      <c r="D1230" t="s">
        <v>5146</v>
      </c>
    </row>
    <row r="1231" spans="1:4" x14ac:dyDescent="0.25">
      <c r="A1231" t="s">
        <v>3492</v>
      </c>
      <c r="B1231" t="s">
        <v>38</v>
      </c>
      <c r="C1231" s="1">
        <v>45853.861805555556</v>
      </c>
      <c r="D1231" t="s">
        <v>5146</v>
      </c>
    </row>
    <row r="1232" spans="1:4" x14ac:dyDescent="0.25">
      <c r="A1232" t="s">
        <v>3493</v>
      </c>
      <c r="B1232" t="s">
        <v>38</v>
      </c>
      <c r="C1232" s="1">
        <v>45853.86041666667</v>
      </c>
      <c r="D1232" t="s">
        <v>5146</v>
      </c>
    </row>
    <row r="1233" spans="1:4" x14ac:dyDescent="0.25">
      <c r="A1233" t="s">
        <v>3494</v>
      </c>
      <c r="B1233" t="s">
        <v>38</v>
      </c>
      <c r="C1233" s="1">
        <v>45853.859722222223</v>
      </c>
      <c r="D1233" t="s">
        <v>5146</v>
      </c>
    </row>
    <row r="1234" spans="1:4" x14ac:dyDescent="0.25">
      <c r="A1234" t="s">
        <v>3495</v>
      </c>
      <c r="B1234" t="s">
        <v>38</v>
      </c>
      <c r="C1234" s="1">
        <v>45853.859722222223</v>
      </c>
      <c r="D1234" t="s">
        <v>5146</v>
      </c>
    </row>
    <row r="1235" spans="1:4" x14ac:dyDescent="0.25">
      <c r="A1235" t="s">
        <v>3496</v>
      </c>
      <c r="B1235" t="s">
        <v>38</v>
      </c>
      <c r="C1235" s="1">
        <v>45952.70416666667</v>
      </c>
      <c r="D1235" t="s">
        <v>5146</v>
      </c>
    </row>
    <row r="1236" spans="1:4" x14ac:dyDescent="0.25">
      <c r="A1236" t="s">
        <v>3497</v>
      </c>
      <c r="B1236" t="s">
        <v>38</v>
      </c>
      <c r="C1236" s="1">
        <v>45855.742361111108</v>
      </c>
      <c r="D1236" t="s">
        <v>5146</v>
      </c>
    </row>
    <row r="1237" spans="1:4" x14ac:dyDescent="0.25">
      <c r="A1237" t="s">
        <v>3498</v>
      </c>
      <c r="B1237" t="s">
        <v>38</v>
      </c>
      <c r="C1237" s="1">
        <v>45855.743055555555</v>
      </c>
      <c r="D1237" t="s">
        <v>5146</v>
      </c>
    </row>
    <row r="1238" spans="1:4" x14ac:dyDescent="0.25">
      <c r="A1238" t="s">
        <v>553</v>
      </c>
      <c r="B1238" t="s">
        <v>38</v>
      </c>
      <c r="C1238" s="1">
        <v>46049.706944444442</v>
      </c>
      <c r="D1238" t="s">
        <v>5146</v>
      </c>
    </row>
    <row r="1239" spans="1:4" x14ac:dyDescent="0.25">
      <c r="A1239" t="s">
        <v>3499</v>
      </c>
      <c r="B1239" t="s">
        <v>38</v>
      </c>
      <c r="C1239" s="1">
        <v>45855.743750000001</v>
      </c>
      <c r="D1239" t="s">
        <v>5146</v>
      </c>
    </row>
    <row r="1240" spans="1:4" x14ac:dyDescent="0.25">
      <c r="A1240" t="s">
        <v>3500</v>
      </c>
      <c r="B1240" t="s">
        <v>38</v>
      </c>
      <c r="C1240" s="1">
        <v>45855.743750000001</v>
      </c>
      <c r="D1240" t="s">
        <v>5146</v>
      </c>
    </row>
    <row r="1241" spans="1:4" x14ac:dyDescent="0.25">
      <c r="A1241" t="s">
        <v>3501</v>
      </c>
      <c r="B1241" t="s">
        <v>38</v>
      </c>
      <c r="C1241" s="1">
        <v>45855.744444444441</v>
      </c>
      <c r="D1241" t="s">
        <v>5146</v>
      </c>
    </row>
    <row r="1242" spans="1:4" x14ac:dyDescent="0.25">
      <c r="A1242" t="s">
        <v>3502</v>
      </c>
      <c r="B1242" t="s">
        <v>38</v>
      </c>
      <c r="C1242" s="1">
        <v>45895.022916666669</v>
      </c>
      <c r="D1242" t="s">
        <v>5146</v>
      </c>
    </row>
    <row r="1243" spans="1:4" x14ac:dyDescent="0.25">
      <c r="A1243" t="s">
        <v>3503</v>
      </c>
      <c r="B1243" t="s">
        <v>38</v>
      </c>
      <c r="C1243" s="1">
        <v>45913.650694444441</v>
      </c>
      <c r="D1243" t="s">
        <v>5146</v>
      </c>
    </row>
    <row r="1244" spans="1:4" x14ac:dyDescent="0.25">
      <c r="A1244" t="s">
        <v>3504</v>
      </c>
      <c r="B1244" t="s">
        <v>38</v>
      </c>
      <c r="C1244" s="1">
        <v>45855.745138888888</v>
      </c>
      <c r="D1244" t="s">
        <v>5146</v>
      </c>
    </row>
    <row r="1245" spans="1:4" x14ac:dyDescent="0.25">
      <c r="A1245" t="s">
        <v>3505</v>
      </c>
      <c r="B1245" t="s">
        <v>38</v>
      </c>
      <c r="C1245" s="1">
        <v>45855.745138888888</v>
      </c>
      <c r="D1245" t="s">
        <v>5146</v>
      </c>
    </row>
    <row r="1246" spans="1:4" x14ac:dyDescent="0.25">
      <c r="A1246" t="s">
        <v>3506</v>
      </c>
      <c r="B1246" t="s">
        <v>38</v>
      </c>
      <c r="C1246" s="1">
        <v>45855.745833333334</v>
      </c>
      <c r="D1246" t="s">
        <v>5146</v>
      </c>
    </row>
    <row r="1247" spans="1:4" x14ac:dyDescent="0.25">
      <c r="A1247" t="s">
        <v>3507</v>
      </c>
      <c r="B1247" t="s">
        <v>38</v>
      </c>
      <c r="C1247" s="1">
        <v>45877.615277777775</v>
      </c>
      <c r="D1247" t="s">
        <v>5146</v>
      </c>
    </row>
    <row r="1248" spans="1:4" x14ac:dyDescent="0.25">
      <c r="A1248" t="s">
        <v>3508</v>
      </c>
      <c r="B1248" t="s">
        <v>38</v>
      </c>
      <c r="C1248" s="1">
        <v>45855.745833333334</v>
      </c>
      <c r="D1248" t="s">
        <v>5146</v>
      </c>
    </row>
    <row r="1249" spans="1:4" x14ac:dyDescent="0.25">
      <c r="A1249" t="s">
        <v>3509</v>
      </c>
      <c r="B1249" t="s">
        <v>38</v>
      </c>
      <c r="C1249" s="1">
        <v>45855.746527777781</v>
      </c>
      <c r="D1249" t="s">
        <v>5146</v>
      </c>
    </row>
    <row r="1250" spans="1:4" x14ac:dyDescent="0.25">
      <c r="A1250" t="s">
        <v>3510</v>
      </c>
      <c r="B1250" t="s">
        <v>38</v>
      </c>
      <c r="C1250" s="1">
        <v>45855.746527777781</v>
      </c>
      <c r="D1250" t="s">
        <v>5146</v>
      </c>
    </row>
    <row r="1251" spans="1:4" x14ac:dyDescent="0.25">
      <c r="A1251" t="s">
        <v>3511</v>
      </c>
      <c r="B1251" t="s">
        <v>38</v>
      </c>
      <c r="C1251" s="1">
        <v>45855.74722222222</v>
      </c>
      <c r="D1251" t="s">
        <v>5146</v>
      </c>
    </row>
    <row r="1252" spans="1:4" x14ac:dyDescent="0.25">
      <c r="A1252" t="s">
        <v>3512</v>
      </c>
      <c r="B1252" t="s">
        <v>38</v>
      </c>
      <c r="C1252" s="1">
        <v>45855.747916666667</v>
      </c>
      <c r="D1252" t="s">
        <v>5146</v>
      </c>
    </row>
    <row r="1253" spans="1:4" x14ac:dyDescent="0.25">
      <c r="A1253" t="s">
        <v>3513</v>
      </c>
      <c r="B1253" t="s">
        <v>38</v>
      </c>
      <c r="C1253" s="1">
        <v>45855.748611111114</v>
      </c>
      <c r="D1253" t="s">
        <v>5146</v>
      </c>
    </row>
    <row r="1254" spans="1:4" x14ac:dyDescent="0.25">
      <c r="A1254" t="s">
        <v>3514</v>
      </c>
      <c r="B1254" t="s">
        <v>38</v>
      </c>
      <c r="C1254" s="1">
        <v>45855.748611111114</v>
      </c>
      <c r="D1254" t="s">
        <v>5146</v>
      </c>
    </row>
    <row r="1255" spans="1:4" x14ac:dyDescent="0.25">
      <c r="A1255" t="s">
        <v>3515</v>
      </c>
      <c r="B1255" t="s">
        <v>38</v>
      </c>
      <c r="C1255" s="1">
        <v>45855.749305555553</v>
      </c>
      <c r="D1255" t="s">
        <v>5146</v>
      </c>
    </row>
    <row r="1256" spans="1:4" x14ac:dyDescent="0.25">
      <c r="A1256" t="s">
        <v>3516</v>
      </c>
      <c r="B1256" t="s">
        <v>38</v>
      </c>
      <c r="C1256" s="1">
        <v>45855.749305555553</v>
      </c>
      <c r="D1256" t="s">
        <v>5146</v>
      </c>
    </row>
    <row r="1257" spans="1:4" x14ac:dyDescent="0.25">
      <c r="A1257" t="s">
        <v>3517</v>
      </c>
      <c r="B1257" t="s">
        <v>38</v>
      </c>
      <c r="C1257" s="1">
        <v>45855.75</v>
      </c>
      <c r="D1257" t="s">
        <v>5146</v>
      </c>
    </row>
    <row r="1258" spans="1:4" x14ac:dyDescent="0.25">
      <c r="A1258" t="s">
        <v>3518</v>
      </c>
      <c r="B1258" t="s">
        <v>38</v>
      </c>
      <c r="C1258" s="1">
        <v>45855.75</v>
      </c>
      <c r="D1258" t="s">
        <v>5146</v>
      </c>
    </row>
    <row r="1259" spans="1:4" x14ac:dyDescent="0.25">
      <c r="A1259" t="s">
        <v>3519</v>
      </c>
      <c r="B1259" t="s">
        <v>38</v>
      </c>
      <c r="C1259" s="1">
        <v>45855.751388888886</v>
      </c>
      <c r="D1259" t="s">
        <v>5146</v>
      </c>
    </row>
    <row r="1260" spans="1:4" x14ac:dyDescent="0.25">
      <c r="A1260" t="s">
        <v>3520</v>
      </c>
      <c r="B1260" t="s">
        <v>38</v>
      </c>
      <c r="C1260" s="1">
        <v>45855.752083333333</v>
      </c>
      <c r="D1260" t="s">
        <v>5146</v>
      </c>
    </row>
    <row r="1261" spans="1:4" x14ac:dyDescent="0.25">
      <c r="A1261" t="s">
        <v>3521</v>
      </c>
      <c r="B1261" t="s">
        <v>38</v>
      </c>
      <c r="C1261" s="1">
        <v>45855.75277777778</v>
      </c>
      <c r="D1261" t="s">
        <v>5146</v>
      </c>
    </row>
    <row r="1262" spans="1:4" x14ac:dyDescent="0.25">
      <c r="A1262" t="s">
        <v>3522</v>
      </c>
      <c r="B1262" t="s">
        <v>38</v>
      </c>
      <c r="C1262" s="1">
        <v>45855.75277777778</v>
      </c>
      <c r="D1262" t="s">
        <v>5146</v>
      </c>
    </row>
    <row r="1263" spans="1:4" x14ac:dyDescent="0.25">
      <c r="A1263" t="s">
        <v>3523</v>
      </c>
      <c r="B1263" t="s">
        <v>38</v>
      </c>
      <c r="C1263" s="1">
        <v>45855.753472222219</v>
      </c>
      <c r="D1263" t="s">
        <v>5146</v>
      </c>
    </row>
    <row r="1264" spans="1:4" x14ac:dyDescent="0.25">
      <c r="A1264" t="s">
        <v>3524</v>
      </c>
      <c r="B1264" t="s">
        <v>38</v>
      </c>
      <c r="C1264" s="1">
        <v>45871.742361111108</v>
      </c>
      <c r="D1264" t="s">
        <v>5146</v>
      </c>
    </row>
    <row r="1265" spans="1:4" x14ac:dyDescent="0.25">
      <c r="A1265" t="s">
        <v>3525</v>
      </c>
      <c r="B1265" t="s">
        <v>38</v>
      </c>
      <c r="C1265" s="1">
        <v>45855.753472222219</v>
      </c>
      <c r="D1265" t="s">
        <v>5146</v>
      </c>
    </row>
    <row r="1266" spans="1:4" x14ac:dyDescent="0.25">
      <c r="A1266" t="s">
        <v>3526</v>
      </c>
      <c r="B1266" t="s">
        <v>38</v>
      </c>
      <c r="C1266" s="1">
        <v>45806.538888888892</v>
      </c>
      <c r="D1266" t="s">
        <v>5146</v>
      </c>
    </row>
    <row r="1267" spans="1:4" x14ac:dyDescent="0.25">
      <c r="A1267" t="s">
        <v>3527</v>
      </c>
      <c r="B1267" t="s">
        <v>38</v>
      </c>
      <c r="C1267" s="1">
        <v>45806.538194444445</v>
      </c>
      <c r="D1267" t="s">
        <v>5146</v>
      </c>
    </row>
    <row r="1268" spans="1:4" x14ac:dyDescent="0.25">
      <c r="A1268" t="s">
        <v>3528</v>
      </c>
      <c r="B1268" t="s">
        <v>38</v>
      </c>
      <c r="C1268" s="1">
        <v>45806.538194444445</v>
      </c>
      <c r="D1268" t="s">
        <v>5146</v>
      </c>
    </row>
    <row r="1269" spans="1:4" x14ac:dyDescent="0.25">
      <c r="A1269" t="s">
        <v>3529</v>
      </c>
      <c r="B1269" t="s">
        <v>38</v>
      </c>
      <c r="C1269" s="1">
        <v>45806.538194444445</v>
      </c>
      <c r="D1269" t="s">
        <v>5146</v>
      </c>
    </row>
    <row r="1270" spans="1:4" x14ac:dyDescent="0.25">
      <c r="A1270" t="s">
        <v>3530</v>
      </c>
      <c r="B1270" t="s">
        <v>38</v>
      </c>
      <c r="C1270" s="1">
        <v>45806.538194444445</v>
      </c>
      <c r="D1270" t="s">
        <v>5146</v>
      </c>
    </row>
    <row r="1271" spans="1:4" x14ac:dyDescent="0.25">
      <c r="A1271" t="s">
        <v>3531</v>
      </c>
      <c r="B1271" t="s">
        <v>38</v>
      </c>
      <c r="C1271" s="1">
        <v>45845.561111111114</v>
      </c>
      <c r="D1271" t="s">
        <v>5146</v>
      </c>
    </row>
    <row r="1272" spans="1:4" x14ac:dyDescent="0.25">
      <c r="A1272" t="s">
        <v>3532</v>
      </c>
      <c r="B1272" t="s">
        <v>38</v>
      </c>
      <c r="C1272" s="1">
        <v>45806.538888888892</v>
      </c>
      <c r="D1272" t="s">
        <v>5146</v>
      </c>
    </row>
    <row r="1273" spans="1:4" x14ac:dyDescent="0.25">
      <c r="A1273" t="s">
        <v>542</v>
      </c>
      <c r="B1273" t="s">
        <v>38</v>
      </c>
      <c r="C1273" s="1">
        <v>46044.70416666667</v>
      </c>
      <c r="D1273" t="s">
        <v>5146</v>
      </c>
    </row>
    <row r="1274" spans="1:4" x14ac:dyDescent="0.25">
      <c r="A1274" t="s">
        <v>3533</v>
      </c>
      <c r="B1274" t="s">
        <v>38</v>
      </c>
      <c r="C1274" s="1">
        <v>45806.541666666664</v>
      </c>
      <c r="D1274" t="s">
        <v>5146</v>
      </c>
    </row>
    <row r="1275" spans="1:4" x14ac:dyDescent="0.25">
      <c r="A1275" t="s">
        <v>3534</v>
      </c>
      <c r="B1275" t="s">
        <v>38</v>
      </c>
      <c r="C1275" s="1">
        <v>45806.540972222225</v>
      </c>
      <c r="D1275" t="s">
        <v>5146</v>
      </c>
    </row>
    <row r="1276" spans="1:4" x14ac:dyDescent="0.25">
      <c r="A1276" t="s">
        <v>3535</v>
      </c>
      <c r="B1276" t="s">
        <v>38</v>
      </c>
      <c r="C1276" s="1">
        <v>45806.540972222225</v>
      </c>
      <c r="D1276" t="s">
        <v>5146</v>
      </c>
    </row>
    <row r="1277" spans="1:4" x14ac:dyDescent="0.25">
      <c r="A1277" t="s">
        <v>3536</v>
      </c>
      <c r="B1277" t="s">
        <v>38</v>
      </c>
      <c r="C1277" s="1">
        <v>45841.022222222222</v>
      </c>
      <c r="D1277" t="s">
        <v>5146</v>
      </c>
    </row>
    <row r="1278" spans="1:4" x14ac:dyDescent="0.25">
      <c r="A1278" t="s">
        <v>3537</v>
      </c>
      <c r="B1278" t="s">
        <v>38</v>
      </c>
      <c r="C1278" s="1">
        <v>45845.564583333333</v>
      </c>
      <c r="D1278" t="s">
        <v>5146</v>
      </c>
    </row>
    <row r="1279" spans="1:4" x14ac:dyDescent="0.25">
      <c r="A1279" t="s">
        <v>3538</v>
      </c>
      <c r="B1279" t="s">
        <v>39</v>
      </c>
      <c r="C1279" s="1">
        <v>45784.506249999999</v>
      </c>
      <c r="D1279" t="s">
        <v>5146</v>
      </c>
    </row>
    <row r="1280" spans="1:4" x14ac:dyDescent="0.25">
      <c r="A1280" t="s">
        <v>3539</v>
      </c>
      <c r="B1280" t="s">
        <v>38</v>
      </c>
      <c r="C1280" s="1">
        <v>45845.568749999999</v>
      </c>
      <c r="D1280" t="s">
        <v>5146</v>
      </c>
    </row>
    <row r="1281" spans="1:4" x14ac:dyDescent="0.25">
      <c r="A1281" t="s">
        <v>3540</v>
      </c>
      <c r="B1281" t="s">
        <v>38</v>
      </c>
      <c r="C1281" s="1">
        <v>45806.543749999997</v>
      </c>
      <c r="D1281" t="s">
        <v>5146</v>
      </c>
    </row>
    <row r="1282" spans="1:4" x14ac:dyDescent="0.25">
      <c r="A1282" t="s">
        <v>3541</v>
      </c>
      <c r="B1282" t="s">
        <v>38</v>
      </c>
      <c r="C1282" s="1">
        <v>45791.688888888886</v>
      </c>
      <c r="D1282" t="s">
        <v>5146</v>
      </c>
    </row>
    <row r="1283" spans="1:4" x14ac:dyDescent="0.25">
      <c r="A1283" t="s">
        <v>3542</v>
      </c>
      <c r="B1283" t="s">
        <v>38</v>
      </c>
      <c r="C1283" s="1">
        <v>45806.543749999997</v>
      </c>
      <c r="D1283" t="s">
        <v>5146</v>
      </c>
    </row>
    <row r="1284" spans="1:4" x14ac:dyDescent="0.25">
      <c r="A1284" t="s">
        <v>3543</v>
      </c>
      <c r="B1284" t="s">
        <v>38</v>
      </c>
      <c r="C1284" s="1">
        <v>45806.543055555558</v>
      </c>
      <c r="D1284" t="s">
        <v>5146</v>
      </c>
    </row>
    <row r="1285" spans="1:4" x14ac:dyDescent="0.25">
      <c r="A1285" t="s">
        <v>3544</v>
      </c>
      <c r="B1285" t="s">
        <v>38</v>
      </c>
      <c r="C1285" s="1">
        <v>45855.756944444445</v>
      </c>
      <c r="D1285" t="s">
        <v>5146</v>
      </c>
    </row>
    <row r="1286" spans="1:4" x14ac:dyDescent="0.25">
      <c r="A1286" t="s">
        <v>3545</v>
      </c>
      <c r="B1286" t="s">
        <v>39</v>
      </c>
      <c r="C1286" s="1">
        <v>45798.990277777775</v>
      </c>
      <c r="D1286" t="s">
        <v>5146</v>
      </c>
    </row>
    <row r="1287" spans="1:4" x14ac:dyDescent="0.25">
      <c r="A1287" t="s">
        <v>530</v>
      </c>
      <c r="B1287" t="s">
        <v>38</v>
      </c>
      <c r="C1287" s="1">
        <v>46049.724999999999</v>
      </c>
      <c r="D1287" t="s">
        <v>5146</v>
      </c>
    </row>
    <row r="1288" spans="1:4" x14ac:dyDescent="0.25">
      <c r="A1288" t="s">
        <v>3546</v>
      </c>
      <c r="B1288" t="s">
        <v>38</v>
      </c>
      <c r="C1288" s="1">
        <v>45806.542361111111</v>
      </c>
      <c r="D1288" t="s">
        <v>5146</v>
      </c>
    </row>
    <row r="1289" spans="1:4" x14ac:dyDescent="0.25">
      <c r="A1289" t="s">
        <v>3547</v>
      </c>
      <c r="B1289" t="s">
        <v>38</v>
      </c>
      <c r="C1289" s="1">
        <v>45806.541666666664</v>
      </c>
      <c r="D1289" t="s">
        <v>5146</v>
      </c>
    </row>
    <row r="1290" spans="1:4" x14ac:dyDescent="0.25">
      <c r="A1290" t="s">
        <v>3548</v>
      </c>
      <c r="B1290" t="s">
        <v>38</v>
      </c>
      <c r="C1290" s="1">
        <v>45806.54583333333</v>
      </c>
      <c r="D1290" t="s">
        <v>5146</v>
      </c>
    </row>
    <row r="1291" spans="1:4" x14ac:dyDescent="0.25">
      <c r="A1291" t="s">
        <v>3549</v>
      </c>
      <c r="B1291" t="s">
        <v>38</v>
      </c>
      <c r="C1291" s="1">
        <v>45845.572222222225</v>
      </c>
      <c r="D1291" t="s">
        <v>5146</v>
      </c>
    </row>
    <row r="1292" spans="1:4" x14ac:dyDescent="0.25">
      <c r="A1292" t="s">
        <v>3550</v>
      </c>
      <c r="B1292" t="s">
        <v>38</v>
      </c>
      <c r="C1292" s="1">
        <v>45888.707638888889</v>
      </c>
      <c r="D1292" t="s">
        <v>5146</v>
      </c>
    </row>
    <row r="1293" spans="1:4" x14ac:dyDescent="0.25">
      <c r="A1293" t="s">
        <v>3551</v>
      </c>
      <c r="B1293" t="s">
        <v>38</v>
      </c>
      <c r="C1293" s="1">
        <v>45806.576388888891</v>
      </c>
      <c r="D1293" t="s">
        <v>5146</v>
      </c>
    </row>
    <row r="1294" spans="1:4" x14ac:dyDescent="0.25">
      <c r="A1294" t="s">
        <v>3552</v>
      </c>
      <c r="B1294" t="s">
        <v>38</v>
      </c>
      <c r="C1294" s="1">
        <v>45845.575694444444</v>
      </c>
      <c r="D1294" t="s">
        <v>5146</v>
      </c>
    </row>
    <row r="1295" spans="1:4" x14ac:dyDescent="0.25">
      <c r="A1295" t="s">
        <v>3553</v>
      </c>
      <c r="B1295" t="s">
        <v>38</v>
      </c>
      <c r="C1295" s="1">
        <v>45894.798611111109</v>
      </c>
      <c r="D1295" t="s">
        <v>5146</v>
      </c>
    </row>
    <row r="1296" spans="1:4" x14ac:dyDescent="0.25">
      <c r="A1296" t="s">
        <v>3554</v>
      </c>
      <c r="B1296" t="s">
        <v>38</v>
      </c>
      <c r="C1296" s="1">
        <v>45967.713888888888</v>
      </c>
      <c r="D1296" t="s">
        <v>5146</v>
      </c>
    </row>
    <row r="1297" spans="1:4" x14ac:dyDescent="0.25">
      <c r="A1297" t="s">
        <v>3555</v>
      </c>
      <c r="B1297" t="s">
        <v>38</v>
      </c>
      <c r="C1297" s="1">
        <v>45855.761111111111</v>
      </c>
      <c r="D1297" t="s">
        <v>5146</v>
      </c>
    </row>
    <row r="1298" spans="1:4" x14ac:dyDescent="0.25">
      <c r="A1298" t="s">
        <v>526</v>
      </c>
      <c r="B1298" t="s">
        <v>39</v>
      </c>
      <c r="C1298" s="1">
        <v>46050.69027777778</v>
      </c>
      <c r="D1298" t="s">
        <v>5146</v>
      </c>
    </row>
    <row r="1299" spans="1:4" x14ac:dyDescent="0.25">
      <c r="A1299" t="s">
        <v>3556</v>
      </c>
      <c r="B1299" t="s">
        <v>38</v>
      </c>
      <c r="C1299" s="1">
        <v>45845.578472222223</v>
      </c>
      <c r="D1299" t="s">
        <v>5146</v>
      </c>
    </row>
    <row r="1300" spans="1:4" x14ac:dyDescent="0.25">
      <c r="A1300" t="s">
        <v>3557</v>
      </c>
      <c r="B1300" t="s">
        <v>39</v>
      </c>
      <c r="C1300" s="1">
        <v>45829.531944444447</v>
      </c>
      <c r="D1300" t="s">
        <v>5146</v>
      </c>
    </row>
    <row r="1301" spans="1:4" x14ac:dyDescent="0.25">
      <c r="A1301" t="s">
        <v>3558</v>
      </c>
      <c r="B1301" t="s">
        <v>38</v>
      </c>
      <c r="C1301" s="1">
        <v>45806.548611111109</v>
      </c>
      <c r="D1301" t="s">
        <v>5146</v>
      </c>
    </row>
    <row r="1302" spans="1:4" x14ac:dyDescent="0.25">
      <c r="A1302" t="s">
        <v>3559</v>
      </c>
      <c r="B1302" t="s">
        <v>38</v>
      </c>
      <c r="C1302" s="1">
        <v>45806.548611111109</v>
      </c>
      <c r="D1302" t="s">
        <v>5146</v>
      </c>
    </row>
    <row r="1303" spans="1:4" x14ac:dyDescent="0.25">
      <c r="A1303" t="s">
        <v>3560</v>
      </c>
      <c r="B1303" t="s">
        <v>38</v>
      </c>
      <c r="C1303" s="1">
        <v>45817.749305555553</v>
      </c>
      <c r="D1303" t="s">
        <v>5146</v>
      </c>
    </row>
    <row r="1304" spans="1:4" x14ac:dyDescent="0.25">
      <c r="A1304" t="s">
        <v>3561</v>
      </c>
      <c r="B1304" t="s">
        <v>38</v>
      </c>
      <c r="C1304" s="1">
        <v>45845.581250000003</v>
      </c>
      <c r="D1304" t="s">
        <v>5146</v>
      </c>
    </row>
    <row r="1305" spans="1:4" x14ac:dyDescent="0.25">
      <c r="A1305" t="s">
        <v>3562</v>
      </c>
      <c r="B1305" t="s">
        <v>38</v>
      </c>
      <c r="C1305" s="1">
        <v>45883.782638888886</v>
      </c>
      <c r="D1305" t="s">
        <v>5146</v>
      </c>
    </row>
    <row r="1306" spans="1:4" x14ac:dyDescent="0.25">
      <c r="A1306" t="s">
        <v>516</v>
      </c>
      <c r="B1306" t="s">
        <v>38</v>
      </c>
      <c r="C1306" s="1">
        <v>46051.577777777777</v>
      </c>
      <c r="D1306" t="s">
        <v>5146</v>
      </c>
    </row>
    <row r="1307" spans="1:4" x14ac:dyDescent="0.25">
      <c r="A1307" t="s">
        <v>3563</v>
      </c>
      <c r="B1307" t="s">
        <v>38</v>
      </c>
      <c r="C1307" s="1">
        <v>45806.551388888889</v>
      </c>
      <c r="D1307" t="s">
        <v>5146</v>
      </c>
    </row>
    <row r="1308" spans="1:4" x14ac:dyDescent="0.25">
      <c r="A1308" t="s">
        <v>3564</v>
      </c>
      <c r="B1308" t="s">
        <v>39</v>
      </c>
      <c r="C1308" s="1">
        <v>45810.45208333333</v>
      </c>
      <c r="D1308" t="s">
        <v>5146</v>
      </c>
    </row>
    <row r="1309" spans="1:4" x14ac:dyDescent="0.25">
      <c r="A1309" t="s">
        <v>518</v>
      </c>
      <c r="B1309" t="s">
        <v>38</v>
      </c>
      <c r="C1309" s="1">
        <v>46044.65347222222</v>
      </c>
      <c r="D1309" t="s">
        <v>5146</v>
      </c>
    </row>
    <row r="1310" spans="1:4" x14ac:dyDescent="0.25">
      <c r="A1310" t="s">
        <v>3565</v>
      </c>
      <c r="B1310" t="s">
        <v>38</v>
      </c>
      <c r="C1310" s="1">
        <v>45961.727083333331</v>
      </c>
      <c r="D1310" t="s">
        <v>5146</v>
      </c>
    </row>
    <row r="1311" spans="1:4" x14ac:dyDescent="0.25">
      <c r="A1311" t="s">
        <v>593</v>
      </c>
      <c r="B1311" t="s">
        <v>30</v>
      </c>
      <c r="C1311" s="1">
        <v>46051.595138888886</v>
      </c>
      <c r="D1311" t="s">
        <v>5146</v>
      </c>
    </row>
    <row r="1312" spans="1:4" x14ac:dyDescent="0.25">
      <c r="A1312" t="s">
        <v>3566</v>
      </c>
      <c r="B1312" t="s">
        <v>38</v>
      </c>
      <c r="C1312" s="1">
        <v>45806.552083333336</v>
      </c>
      <c r="D1312" t="s">
        <v>5146</v>
      </c>
    </row>
    <row r="1313" spans="1:4" x14ac:dyDescent="0.25">
      <c r="A1313" t="s">
        <v>3567</v>
      </c>
      <c r="B1313" t="s">
        <v>38</v>
      </c>
      <c r="C1313" s="1">
        <v>45806.566666666666</v>
      </c>
      <c r="D1313" t="s">
        <v>5146</v>
      </c>
    </row>
    <row r="1314" spans="1:4" x14ac:dyDescent="0.25">
      <c r="A1314" t="s">
        <v>3568</v>
      </c>
      <c r="B1314" t="s">
        <v>38</v>
      </c>
      <c r="C1314" s="1">
        <v>45845.59097222222</v>
      </c>
      <c r="D1314" t="s">
        <v>5146</v>
      </c>
    </row>
    <row r="1315" spans="1:4" x14ac:dyDescent="0.25">
      <c r="A1315" t="s">
        <v>520</v>
      </c>
      <c r="B1315" t="s">
        <v>1129</v>
      </c>
      <c r="C1315" s="1">
        <v>46051.82708333333</v>
      </c>
      <c r="D1315" t="s">
        <v>5146</v>
      </c>
    </row>
    <row r="1316" spans="1:4" x14ac:dyDescent="0.25">
      <c r="A1316" t="s">
        <v>3569</v>
      </c>
      <c r="B1316" t="s">
        <v>38</v>
      </c>
      <c r="C1316" s="1">
        <v>45806.558333333334</v>
      </c>
      <c r="D1316" t="s">
        <v>5146</v>
      </c>
    </row>
    <row r="1317" spans="1:4" x14ac:dyDescent="0.25">
      <c r="A1317" t="s">
        <v>521</v>
      </c>
      <c r="B1317" t="s">
        <v>38</v>
      </c>
      <c r="C1317" s="1">
        <v>46042.571527777778</v>
      </c>
      <c r="D1317" t="s">
        <v>5146</v>
      </c>
    </row>
    <row r="1318" spans="1:4" x14ac:dyDescent="0.25">
      <c r="A1318" t="s">
        <v>3570</v>
      </c>
      <c r="B1318" t="s">
        <v>38</v>
      </c>
      <c r="C1318" s="1">
        <v>45806.568055555559</v>
      </c>
      <c r="D1318" t="s">
        <v>5146</v>
      </c>
    </row>
    <row r="1319" spans="1:4" x14ac:dyDescent="0.25">
      <c r="A1319" t="s">
        <v>3571</v>
      </c>
      <c r="B1319" t="s">
        <v>38</v>
      </c>
      <c r="C1319" s="1">
        <v>45855.767361111109</v>
      </c>
      <c r="D1319" t="s">
        <v>5146</v>
      </c>
    </row>
    <row r="1320" spans="1:4" x14ac:dyDescent="0.25">
      <c r="A1320" t="s">
        <v>523</v>
      </c>
      <c r="B1320" t="s">
        <v>39</v>
      </c>
      <c r="C1320" s="1">
        <v>46042.759722222225</v>
      </c>
      <c r="D1320" t="s">
        <v>5146</v>
      </c>
    </row>
    <row r="1321" spans="1:4" x14ac:dyDescent="0.25">
      <c r="A1321" t="s">
        <v>3572</v>
      </c>
      <c r="B1321" t="s">
        <v>38</v>
      </c>
      <c r="C1321" s="1">
        <v>45806.567361111112</v>
      </c>
      <c r="D1321" t="s">
        <v>5146</v>
      </c>
    </row>
    <row r="1322" spans="1:4" x14ac:dyDescent="0.25">
      <c r="A1322" t="s">
        <v>3573</v>
      </c>
      <c r="B1322" t="s">
        <v>38</v>
      </c>
      <c r="C1322" s="1">
        <v>45806.571527777778</v>
      </c>
      <c r="D1322" t="s">
        <v>5146</v>
      </c>
    </row>
    <row r="1323" spans="1:4" x14ac:dyDescent="0.25">
      <c r="A1323" t="s">
        <v>511</v>
      </c>
      <c r="B1323" t="s">
        <v>39</v>
      </c>
      <c r="C1323" s="1">
        <v>46051.65902777778</v>
      </c>
      <c r="D1323" t="s">
        <v>5146</v>
      </c>
    </row>
    <row r="1324" spans="1:4" x14ac:dyDescent="0.25">
      <c r="A1324" t="s">
        <v>3574</v>
      </c>
      <c r="B1324" t="s">
        <v>38</v>
      </c>
      <c r="C1324" s="1">
        <v>45891.448611111111</v>
      </c>
      <c r="D1324" t="s">
        <v>5146</v>
      </c>
    </row>
    <row r="1325" spans="1:4" x14ac:dyDescent="0.25">
      <c r="A1325" t="s">
        <v>3575</v>
      </c>
      <c r="B1325" t="s">
        <v>38</v>
      </c>
      <c r="C1325" s="1">
        <v>45855.768055555556</v>
      </c>
      <c r="D1325" t="s">
        <v>5146</v>
      </c>
    </row>
    <row r="1326" spans="1:4" x14ac:dyDescent="0.25">
      <c r="A1326" t="s">
        <v>512</v>
      </c>
      <c r="B1326" t="s">
        <v>38</v>
      </c>
      <c r="C1326" s="1">
        <v>46044.529166666667</v>
      </c>
      <c r="D1326" t="s">
        <v>5146</v>
      </c>
    </row>
    <row r="1327" spans="1:4" x14ac:dyDescent="0.25">
      <c r="A1327" t="s">
        <v>3576</v>
      </c>
      <c r="B1327" t="s">
        <v>38</v>
      </c>
      <c r="C1327" s="1">
        <v>45806.572222222225</v>
      </c>
      <c r="D1327" t="s">
        <v>5146</v>
      </c>
    </row>
    <row r="1328" spans="1:4" x14ac:dyDescent="0.25">
      <c r="A1328" t="s">
        <v>3577</v>
      </c>
      <c r="B1328" t="s">
        <v>38</v>
      </c>
      <c r="C1328" s="1">
        <v>45806.572916666664</v>
      </c>
      <c r="D1328" t="s">
        <v>5146</v>
      </c>
    </row>
    <row r="1329" spans="1:4" x14ac:dyDescent="0.25">
      <c r="A1329" t="s">
        <v>3578</v>
      </c>
      <c r="B1329" t="s">
        <v>38</v>
      </c>
      <c r="C1329" s="1">
        <v>45806.578472222223</v>
      </c>
      <c r="D1329" t="s">
        <v>5146</v>
      </c>
    </row>
    <row r="1330" spans="1:4" x14ac:dyDescent="0.25">
      <c r="A1330" t="s">
        <v>3579</v>
      </c>
      <c r="B1330" t="s">
        <v>38</v>
      </c>
      <c r="C1330" s="1">
        <v>45845.603472222225</v>
      </c>
      <c r="D1330" t="s">
        <v>5146</v>
      </c>
    </row>
    <row r="1331" spans="1:4" x14ac:dyDescent="0.25">
      <c r="A1331" t="s">
        <v>3580</v>
      </c>
      <c r="B1331" t="s">
        <v>38</v>
      </c>
      <c r="C1331" s="1">
        <v>45845.611111111109</v>
      </c>
      <c r="D1331" t="s">
        <v>5146</v>
      </c>
    </row>
    <row r="1332" spans="1:4" x14ac:dyDescent="0.25">
      <c r="A1332" t="s">
        <v>3581</v>
      </c>
      <c r="B1332" t="s">
        <v>38</v>
      </c>
      <c r="C1332" s="1">
        <v>45806.581250000003</v>
      </c>
      <c r="D1332" t="s">
        <v>5146</v>
      </c>
    </row>
    <row r="1333" spans="1:4" x14ac:dyDescent="0.25">
      <c r="A1333" t="s">
        <v>3582</v>
      </c>
      <c r="B1333" t="s">
        <v>38</v>
      </c>
      <c r="C1333" s="1">
        <v>45855.769444444442</v>
      </c>
      <c r="D1333" t="s">
        <v>5146</v>
      </c>
    </row>
    <row r="1334" spans="1:4" x14ac:dyDescent="0.25">
      <c r="A1334" t="s">
        <v>3583</v>
      </c>
      <c r="B1334" t="s">
        <v>38</v>
      </c>
      <c r="C1334" s="1">
        <v>45806.581250000003</v>
      </c>
      <c r="D1334" t="s">
        <v>5146</v>
      </c>
    </row>
    <row r="1335" spans="1:4" x14ac:dyDescent="0.25">
      <c r="A1335" t="s">
        <v>3584</v>
      </c>
      <c r="B1335" t="s">
        <v>38</v>
      </c>
      <c r="C1335" s="1">
        <v>45855.770138888889</v>
      </c>
      <c r="D1335" t="s">
        <v>5146</v>
      </c>
    </row>
    <row r="1336" spans="1:4" x14ac:dyDescent="0.25">
      <c r="A1336" t="s">
        <v>3585</v>
      </c>
      <c r="B1336" t="s">
        <v>38</v>
      </c>
      <c r="C1336" s="1">
        <v>45855.770833333336</v>
      </c>
      <c r="D1336" t="s">
        <v>5146</v>
      </c>
    </row>
    <row r="1337" spans="1:4" x14ac:dyDescent="0.25">
      <c r="A1337" t="s">
        <v>3586</v>
      </c>
      <c r="B1337" t="s">
        <v>38</v>
      </c>
      <c r="C1337" s="1">
        <v>45952.746527777781</v>
      </c>
      <c r="D1337" t="s">
        <v>5146</v>
      </c>
    </row>
    <row r="1338" spans="1:4" x14ac:dyDescent="0.25">
      <c r="A1338" t="s">
        <v>3587</v>
      </c>
      <c r="B1338" t="s">
        <v>38</v>
      </c>
      <c r="C1338" s="1">
        <v>45806.585416666669</v>
      </c>
      <c r="D1338" t="s">
        <v>5146</v>
      </c>
    </row>
    <row r="1339" spans="1:4" x14ac:dyDescent="0.25">
      <c r="A1339" t="s">
        <v>3588</v>
      </c>
      <c r="B1339" t="s">
        <v>38</v>
      </c>
      <c r="C1339" s="1">
        <v>45855.771527777775</v>
      </c>
      <c r="D1339" t="s">
        <v>5146</v>
      </c>
    </row>
    <row r="1340" spans="1:4" x14ac:dyDescent="0.25">
      <c r="A1340" t="s">
        <v>3589</v>
      </c>
      <c r="B1340" t="s">
        <v>38</v>
      </c>
      <c r="C1340" s="1">
        <v>45806.584722222222</v>
      </c>
      <c r="D1340" t="s">
        <v>5146</v>
      </c>
    </row>
    <row r="1341" spans="1:4" x14ac:dyDescent="0.25">
      <c r="A1341" t="s">
        <v>3590</v>
      </c>
      <c r="B1341" t="s">
        <v>38</v>
      </c>
      <c r="C1341" s="1">
        <v>45835.988194444442</v>
      </c>
      <c r="D1341" t="s">
        <v>5146</v>
      </c>
    </row>
    <row r="1342" spans="1:4" x14ac:dyDescent="0.25">
      <c r="A1342" t="s">
        <v>490</v>
      </c>
      <c r="B1342" t="s">
        <v>38</v>
      </c>
      <c r="C1342" s="1">
        <v>46046.536805555559</v>
      </c>
      <c r="D1342" t="s">
        <v>5146</v>
      </c>
    </row>
    <row r="1343" spans="1:4" x14ac:dyDescent="0.25">
      <c r="A1343" t="s">
        <v>3591</v>
      </c>
      <c r="B1343" t="s">
        <v>38</v>
      </c>
      <c r="C1343" s="1">
        <v>45967.719444444447</v>
      </c>
      <c r="D1343" t="s">
        <v>5146</v>
      </c>
    </row>
    <row r="1344" spans="1:4" x14ac:dyDescent="0.25">
      <c r="A1344" t="s">
        <v>3592</v>
      </c>
      <c r="B1344" t="s">
        <v>38</v>
      </c>
      <c r="C1344" s="1">
        <v>45855.771527777775</v>
      </c>
      <c r="D1344" t="s">
        <v>5146</v>
      </c>
    </row>
    <row r="1345" spans="1:4" x14ac:dyDescent="0.25">
      <c r="A1345" t="s">
        <v>3593</v>
      </c>
      <c r="B1345" t="s">
        <v>38</v>
      </c>
      <c r="C1345" s="1">
        <v>45806.584027777775</v>
      </c>
      <c r="D1345" t="s">
        <v>5146</v>
      </c>
    </row>
    <row r="1346" spans="1:4" x14ac:dyDescent="0.25">
      <c r="A1346" t="s">
        <v>3594</v>
      </c>
      <c r="B1346" t="s">
        <v>38</v>
      </c>
      <c r="C1346" s="1">
        <v>45888.711111111108</v>
      </c>
      <c r="D1346" t="s">
        <v>5146</v>
      </c>
    </row>
    <row r="1347" spans="1:4" x14ac:dyDescent="0.25">
      <c r="A1347" t="s">
        <v>3595</v>
      </c>
      <c r="B1347" t="s">
        <v>38</v>
      </c>
      <c r="C1347" s="1">
        <v>45855.772916666669</v>
      </c>
      <c r="D1347" t="s">
        <v>5146</v>
      </c>
    </row>
    <row r="1348" spans="1:4" x14ac:dyDescent="0.25">
      <c r="A1348" t="s">
        <v>3596</v>
      </c>
      <c r="B1348" t="s">
        <v>38</v>
      </c>
      <c r="C1348" s="1">
        <v>45806.583333333336</v>
      </c>
      <c r="D1348" t="s">
        <v>5146</v>
      </c>
    </row>
    <row r="1349" spans="1:4" x14ac:dyDescent="0.25">
      <c r="A1349" t="s">
        <v>3597</v>
      </c>
      <c r="B1349" t="s">
        <v>38</v>
      </c>
      <c r="C1349" s="1">
        <v>45855.772916666669</v>
      </c>
      <c r="D1349" t="s">
        <v>5146</v>
      </c>
    </row>
    <row r="1350" spans="1:4" x14ac:dyDescent="0.25">
      <c r="A1350" t="s">
        <v>492</v>
      </c>
      <c r="B1350" t="s">
        <v>1129</v>
      </c>
      <c r="C1350" s="1">
        <v>46051.580555555556</v>
      </c>
      <c r="D1350" t="s">
        <v>5146</v>
      </c>
    </row>
    <row r="1351" spans="1:4" x14ac:dyDescent="0.25">
      <c r="A1351" t="s">
        <v>3598</v>
      </c>
      <c r="B1351" t="s">
        <v>38</v>
      </c>
      <c r="C1351" s="1">
        <v>45806.582638888889</v>
      </c>
      <c r="D1351" t="s">
        <v>5146</v>
      </c>
    </row>
    <row r="1352" spans="1:4" x14ac:dyDescent="0.25">
      <c r="A1352" t="s">
        <v>3599</v>
      </c>
      <c r="B1352" t="s">
        <v>38</v>
      </c>
      <c r="C1352" s="1">
        <v>45806.586805555555</v>
      </c>
      <c r="D1352" t="s">
        <v>5146</v>
      </c>
    </row>
    <row r="1353" spans="1:4" x14ac:dyDescent="0.25">
      <c r="A1353" t="s">
        <v>3600</v>
      </c>
      <c r="B1353" t="s">
        <v>38</v>
      </c>
      <c r="C1353" s="1">
        <v>45806.586805555555</v>
      </c>
      <c r="D1353" t="s">
        <v>5146</v>
      </c>
    </row>
    <row r="1354" spans="1:4" x14ac:dyDescent="0.25">
      <c r="A1354" t="s">
        <v>494</v>
      </c>
      <c r="B1354" t="s">
        <v>39</v>
      </c>
      <c r="C1354" s="1">
        <v>46049.509722222225</v>
      </c>
      <c r="D1354" t="s">
        <v>5146</v>
      </c>
    </row>
    <row r="1355" spans="1:4" x14ac:dyDescent="0.25">
      <c r="A1355" t="s">
        <v>495</v>
      </c>
      <c r="B1355" t="s">
        <v>38</v>
      </c>
      <c r="C1355" s="1">
        <v>46046.605555555558</v>
      </c>
      <c r="D1355" t="s">
        <v>5146</v>
      </c>
    </row>
    <row r="1356" spans="1:4" x14ac:dyDescent="0.25">
      <c r="A1356" t="s">
        <v>3601</v>
      </c>
      <c r="B1356" t="s">
        <v>38</v>
      </c>
      <c r="C1356" s="1">
        <v>45871.683333333334</v>
      </c>
      <c r="D1356" t="s">
        <v>5146</v>
      </c>
    </row>
    <row r="1357" spans="1:4" x14ac:dyDescent="0.25">
      <c r="A1357" t="s">
        <v>3602</v>
      </c>
      <c r="B1357" t="s">
        <v>38</v>
      </c>
      <c r="C1357" s="1">
        <v>45855.774305555555</v>
      </c>
      <c r="D1357" t="s">
        <v>5146</v>
      </c>
    </row>
    <row r="1358" spans="1:4" x14ac:dyDescent="0.25">
      <c r="A1358" t="s">
        <v>497</v>
      </c>
      <c r="B1358" t="s">
        <v>38</v>
      </c>
      <c r="C1358" s="1">
        <v>46044.697916666664</v>
      </c>
      <c r="D1358" t="s">
        <v>5146</v>
      </c>
    </row>
    <row r="1359" spans="1:4" x14ac:dyDescent="0.25">
      <c r="A1359" t="s">
        <v>498</v>
      </c>
      <c r="B1359" t="s">
        <v>38</v>
      </c>
      <c r="C1359" s="1">
        <v>46051.497916666667</v>
      </c>
      <c r="D1359" t="s">
        <v>5146</v>
      </c>
    </row>
    <row r="1360" spans="1:4" x14ac:dyDescent="0.25">
      <c r="A1360" t="s">
        <v>3603</v>
      </c>
      <c r="B1360" t="s">
        <v>38</v>
      </c>
      <c r="C1360" s="1">
        <v>45806.587500000001</v>
      </c>
      <c r="D1360" t="s">
        <v>5146</v>
      </c>
    </row>
    <row r="1361" spans="1:4" x14ac:dyDescent="0.25">
      <c r="A1361" t="s">
        <v>3604</v>
      </c>
      <c r="B1361" t="s">
        <v>38</v>
      </c>
      <c r="C1361" s="1">
        <v>45955.695138888892</v>
      </c>
      <c r="D1361" t="s">
        <v>5146</v>
      </c>
    </row>
    <row r="1362" spans="1:4" x14ac:dyDescent="0.25">
      <c r="A1362" t="s">
        <v>499</v>
      </c>
      <c r="B1362" t="s">
        <v>38</v>
      </c>
      <c r="C1362" s="1">
        <v>46050.876388888886</v>
      </c>
      <c r="D1362" t="s">
        <v>5146</v>
      </c>
    </row>
    <row r="1363" spans="1:4" x14ac:dyDescent="0.25">
      <c r="A1363" t="s">
        <v>500</v>
      </c>
      <c r="B1363" t="s">
        <v>38</v>
      </c>
      <c r="C1363" s="1">
        <v>46044.693055555559</v>
      </c>
      <c r="D1363" t="s">
        <v>5146</v>
      </c>
    </row>
    <row r="1364" spans="1:4" x14ac:dyDescent="0.25">
      <c r="A1364" t="s">
        <v>3605</v>
      </c>
      <c r="B1364" t="s">
        <v>38</v>
      </c>
      <c r="C1364" s="1">
        <v>45806.588194444441</v>
      </c>
      <c r="D1364" t="s">
        <v>5146</v>
      </c>
    </row>
    <row r="1365" spans="1:4" x14ac:dyDescent="0.25">
      <c r="A1365" t="s">
        <v>3606</v>
      </c>
      <c r="B1365" t="s">
        <v>38</v>
      </c>
      <c r="C1365" s="1">
        <v>45806.588888888888</v>
      </c>
      <c r="D1365" t="s">
        <v>5146</v>
      </c>
    </row>
    <row r="1366" spans="1:4" x14ac:dyDescent="0.25">
      <c r="A1366" t="s">
        <v>514</v>
      </c>
      <c r="B1366" t="s">
        <v>39</v>
      </c>
      <c r="C1366" s="1">
        <v>46050.695138888892</v>
      </c>
      <c r="D1366" t="s">
        <v>5146</v>
      </c>
    </row>
    <row r="1367" spans="1:4" x14ac:dyDescent="0.25">
      <c r="A1367" t="s">
        <v>501</v>
      </c>
      <c r="B1367" t="s">
        <v>38</v>
      </c>
      <c r="C1367" s="1">
        <v>46044.595833333333</v>
      </c>
      <c r="D1367" t="s">
        <v>5146</v>
      </c>
    </row>
    <row r="1368" spans="1:4" x14ac:dyDescent="0.25">
      <c r="A1368" t="s">
        <v>503</v>
      </c>
      <c r="B1368" t="s">
        <v>38</v>
      </c>
      <c r="C1368" s="1">
        <v>46046.758333333331</v>
      </c>
      <c r="D1368" t="s">
        <v>5146</v>
      </c>
    </row>
    <row r="1369" spans="1:4" x14ac:dyDescent="0.25">
      <c r="A1369" t="s">
        <v>504</v>
      </c>
      <c r="B1369" t="s">
        <v>38</v>
      </c>
      <c r="C1369" s="1">
        <v>46049.551388888889</v>
      </c>
      <c r="D1369" t="s">
        <v>5146</v>
      </c>
    </row>
    <row r="1370" spans="1:4" x14ac:dyDescent="0.25">
      <c r="A1370" t="s">
        <v>3607</v>
      </c>
      <c r="B1370" t="s">
        <v>38</v>
      </c>
      <c r="C1370" s="1">
        <v>45812.655555555553</v>
      </c>
      <c r="D1370" t="s">
        <v>5146</v>
      </c>
    </row>
    <row r="1371" spans="1:4" x14ac:dyDescent="0.25">
      <c r="A1371" t="s">
        <v>3608</v>
      </c>
      <c r="B1371" t="s">
        <v>38</v>
      </c>
      <c r="C1371" s="1">
        <v>45806.589583333334</v>
      </c>
      <c r="D1371" t="s">
        <v>5146</v>
      </c>
    </row>
    <row r="1372" spans="1:4" x14ac:dyDescent="0.25">
      <c r="A1372" t="s">
        <v>505</v>
      </c>
      <c r="B1372" t="s">
        <v>38</v>
      </c>
      <c r="C1372" s="1">
        <v>46042.724999999999</v>
      </c>
      <c r="D1372" t="s">
        <v>5146</v>
      </c>
    </row>
    <row r="1373" spans="1:4" x14ac:dyDescent="0.25">
      <c r="A1373" t="s">
        <v>3609</v>
      </c>
      <c r="B1373" t="s">
        <v>38</v>
      </c>
      <c r="C1373" s="1">
        <v>45845.661805555559</v>
      </c>
      <c r="D1373" t="s">
        <v>5146</v>
      </c>
    </row>
    <row r="1374" spans="1:4" x14ac:dyDescent="0.25">
      <c r="A1374" t="s">
        <v>3610</v>
      </c>
      <c r="B1374" t="s">
        <v>38</v>
      </c>
      <c r="C1374" s="1">
        <v>45806.59375</v>
      </c>
      <c r="D1374" t="s">
        <v>5146</v>
      </c>
    </row>
    <row r="1375" spans="1:4" x14ac:dyDescent="0.25">
      <c r="A1375" t="s">
        <v>3611</v>
      </c>
      <c r="B1375" t="s">
        <v>38</v>
      </c>
      <c r="C1375" s="1">
        <v>45806.593055555553</v>
      </c>
      <c r="D1375" t="s">
        <v>5146</v>
      </c>
    </row>
    <row r="1376" spans="1:4" x14ac:dyDescent="0.25">
      <c r="A1376" t="s">
        <v>3612</v>
      </c>
      <c r="B1376" t="s">
        <v>38</v>
      </c>
      <c r="C1376" s="1">
        <v>45855.780555555553</v>
      </c>
      <c r="D1376" t="s">
        <v>5146</v>
      </c>
    </row>
    <row r="1377" spans="1:4" x14ac:dyDescent="0.25">
      <c r="A1377" t="s">
        <v>3613</v>
      </c>
      <c r="B1377" t="s">
        <v>38</v>
      </c>
      <c r="C1377" s="1">
        <v>45955.75277777778</v>
      </c>
      <c r="D1377" t="s">
        <v>5146</v>
      </c>
    </row>
    <row r="1378" spans="1:4" x14ac:dyDescent="0.25">
      <c r="A1378" t="s">
        <v>3614</v>
      </c>
      <c r="B1378" t="s">
        <v>38</v>
      </c>
      <c r="C1378" s="1">
        <v>45806.592361111114</v>
      </c>
      <c r="D1378" t="s">
        <v>5146</v>
      </c>
    </row>
    <row r="1379" spans="1:4" x14ac:dyDescent="0.25">
      <c r="A1379" t="s">
        <v>3615</v>
      </c>
      <c r="B1379" t="s">
        <v>38</v>
      </c>
      <c r="C1379" s="1">
        <v>45806.592361111114</v>
      </c>
      <c r="D1379" t="s">
        <v>5146</v>
      </c>
    </row>
    <row r="1380" spans="1:4" x14ac:dyDescent="0.25">
      <c r="A1380" t="s">
        <v>3616</v>
      </c>
      <c r="B1380" t="s">
        <v>38</v>
      </c>
      <c r="C1380" s="1">
        <v>45855.781944444447</v>
      </c>
      <c r="D1380" t="s">
        <v>5146</v>
      </c>
    </row>
    <row r="1381" spans="1:4" x14ac:dyDescent="0.25">
      <c r="A1381" t="s">
        <v>3617</v>
      </c>
      <c r="B1381" t="s">
        <v>38</v>
      </c>
      <c r="C1381" s="1">
        <v>45904.791666666664</v>
      </c>
      <c r="D1381" t="s">
        <v>5146</v>
      </c>
    </row>
    <row r="1382" spans="1:4" x14ac:dyDescent="0.25">
      <c r="A1382" t="s">
        <v>3618</v>
      </c>
      <c r="B1382" t="s">
        <v>38</v>
      </c>
      <c r="C1382" s="1">
        <v>45855.78402777778</v>
      </c>
      <c r="D1382" t="s">
        <v>5146</v>
      </c>
    </row>
    <row r="1383" spans="1:4" x14ac:dyDescent="0.25">
      <c r="A1383" t="s">
        <v>3619</v>
      </c>
      <c r="B1383" t="s">
        <v>38</v>
      </c>
      <c r="C1383" s="1">
        <v>45806.599305555559</v>
      </c>
      <c r="D1383" t="s">
        <v>5146</v>
      </c>
    </row>
    <row r="1384" spans="1:4" x14ac:dyDescent="0.25">
      <c r="A1384" t="s">
        <v>3620</v>
      </c>
      <c r="B1384" t="s">
        <v>39</v>
      </c>
      <c r="C1384" s="1">
        <v>45799.469444444447</v>
      </c>
      <c r="D1384" t="s">
        <v>5146</v>
      </c>
    </row>
    <row r="1385" spans="1:4" x14ac:dyDescent="0.25">
      <c r="A1385" t="s">
        <v>3621</v>
      </c>
      <c r="B1385" t="s">
        <v>38</v>
      </c>
      <c r="C1385" s="1">
        <v>45855.784722222219</v>
      </c>
      <c r="D1385" t="s">
        <v>5146</v>
      </c>
    </row>
    <row r="1386" spans="1:4" x14ac:dyDescent="0.25">
      <c r="A1386" t="s">
        <v>3622</v>
      </c>
      <c r="B1386" t="s">
        <v>38</v>
      </c>
      <c r="C1386" s="1">
        <v>45855.786111111112</v>
      </c>
      <c r="D1386" t="s">
        <v>5146</v>
      </c>
    </row>
    <row r="1387" spans="1:4" x14ac:dyDescent="0.25">
      <c r="A1387" t="s">
        <v>3623</v>
      </c>
      <c r="B1387" t="s">
        <v>38</v>
      </c>
      <c r="C1387" s="1">
        <v>45855.788194444445</v>
      </c>
      <c r="D1387" t="s">
        <v>5146</v>
      </c>
    </row>
    <row r="1388" spans="1:4" x14ac:dyDescent="0.25">
      <c r="A1388" t="s">
        <v>3624</v>
      </c>
      <c r="B1388" t="s">
        <v>38</v>
      </c>
      <c r="C1388" s="1">
        <v>45841.022916666669</v>
      </c>
      <c r="D1388" t="s">
        <v>5146</v>
      </c>
    </row>
    <row r="1389" spans="1:4" x14ac:dyDescent="0.25">
      <c r="A1389" t="s">
        <v>3625</v>
      </c>
      <c r="B1389" t="s">
        <v>39</v>
      </c>
      <c r="C1389" s="1">
        <v>45804.442361111112</v>
      </c>
      <c r="D1389" t="s">
        <v>5146</v>
      </c>
    </row>
    <row r="1390" spans="1:4" x14ac:dyDescent="0.25">
      <c r="A1390" t="s">
        <v>3626</v>
      </c>
      <c r="B1390" t="s">
        <v>38</v>
      </c>
      <c r="C1390" s="1">
        <v>45855.789583333331</v>
      </c>
      <c r="D1390" t="s">
        <v>5146</v>
      </c>
    </row>
    <row r="1391" spans="1:4" x14ac:dyDescent="0.25">
      <c r="A1391" t="s">
        <v>3627</v>
      </c>
      <c r="B1391" t="s">
        <v>38</v>
      </c>
      <c r="C1391" s="1">
        <v>45855.790277777778</v>
      </c>
      <c r="D1391" t="s">
        <v>5146</v>
      </c>
    </row>
    <row r="1392" spans="1:4" x14ac:dyDescent="0.25">
      <c r="A1392" t="s">
        <v>3628</v>
      </c>
      <c r="B1392" t="s">
        <v>38</v>
      </c>
      <c r="C1392" s="1">
        <v>45806.602083333331</v>
      </c>
      <c r="D1392" t="s">
        <v>5146</v>
      </c>
    </row>
    <row r="1393" spans="1:4" x14ac:dyDescent="0.25">
      <c r="A1393" t="s">
        <v>3629</v>
      </c>
      <c r="B1393" t="s">
        <v>38</v>
      </c>
      <c r="C1393" s="1">
        <v>45855.790277777778</v>
      </c>
      <c r="D1393" t="s">
        <v>5146</v>
      </c>
    </row>
    <row r="1394" spans="1:4" x14ac:dyDescent="0.25">
      <c r="A1394" t="s">
        <v>506</v>
      </c>
      <c r="B1394" t="s">
        <v>39</v>
      </c>
      <c r="C1394" s="1">
        <v>46049.511111111111</v>
      </c>
      <c r="D1394" t="s">
        <v>5146</v>
      </c>
    </row>
    <row r="1395" spans="1:4" x14ac:dyDescent="0.25">
      <c r="A1395" t="s">
        <v>3630</v>
      </c>
      <c r="B1395" t="s">
        <v>38</v>
      </c>
      <c r="C1395" s="1">
        <v>45855.790972222225</v>
      </c>
      <c r="D1395" t="s">
        <v>5146</v>
      </c>
    </row>
    <row r="1396" spans="1:4" x14ac:dyDescent="0.25">
      <c r="A1396" t="s">
        <v>507</v>
      </c>
      <c r="B1396" t="s">
        <v>38</v>
      </c>
      <c r="C1396" s="1">
        <v>46042.704861111109</v>
      </c>
      <c r="D1396" t="s">
        <v>5146</v>
      </c>
    </row>
    <row r="1397" spans="1:4" x14ac:dyDescent="0.25">
      <c r="A1397" t="s">
        <v>3631</v>
      </c>
      <c r="B1397" t="s">
        <v>38</v>
      </c>
      <c r="C1397" s="1">
        <v>45806.601388888892</v>
      </c>
      <c r="D1397" t="s">
        <v>5146</v>
      </c>
    </row>
    <row r="1398" spans="1:4" x14ac:dyDescent="0.25">
      <c r="A1398" t="s">
        <v>3632</v>
      </c>
      <c r="B1398" t="s">
        <v>38</v>
      </c>
      <c r="C1398" s="1">
        <v>45855.791666666664</v>
      </c>
      <c r="D1398" t="s">
        <v>5146</v>
      </c>
    </row>
    <row r="1399" spans="1:4" x14ac:dyDescent="0.25">
      <c r="A1399" t="s">
        <v>3633</v>
      </c>
      <c r="B1399" t="s">
        <v>38</v>
      </c>
      <c r="C1399" s="1">
        <v>45967.724305555559</v>
      </c>
      <c r="D1399" t="s">
        <v>5146</v>
      </c>
    </row>
    <row r="1400" spans="1:4" x14ac:dyDescent="0.25">
      <c r="A1400" t="s">
        <v>3634</v>
      </c>
      <c r="B1400" t="s">
        <v>38</v>
      </c>
      <c r="C1400" s="1">
        <v>45855.793055555558</v>
      </c>
      <c r="D1400" t="s">
        <v>5146</v>
      </c>
    </row>
    <row r="1401" spans="1:4" x14ac:dyDescent="0.25">
      <c r="A1401" t="s">
        <v>3635</v>
      </c>
      <c r="B1401" t="s">
        <v>38</v>
      </c>
      <c r="C1401" s="1">
        <v>45815.773611111108</v>
      </c>
      <c r="D1401" t="s">
        <v>5146</v>
      </c>
    </row>
    <row r="1402" spans="1:4" x14ac:dyDescent="0.25">
      <c r="A1402" t="s">
        <v>3636</v>
      </c>
      <c r="B1402" t="s">
        <v>38</v>
      </c>
      <c r="C1402" s="1">
        <v>45849.512499999997</v>
      </c>
      <c r="D1402" t="s">
        <v>5146</v>
      </c>
    </row>
    <row r="1403" spans="1:4" x14ac:dyDescent="0.25">
      <c r="A1403" t="s">
        <v>3637</v>
      </c>
      <c r="B1403" t="s">
        <v>38</v>
      </c>
      <c r="C1403" s="1">
        <v>45806.602083333331</v>
      </c>
      <c r="D1403" t="s">
        <v>5146</v>
      </c>
    </row>
    <row r="1404" spans="1:4" x14ac:dyDescent="0.25">
      <c r="A1404" t="s">
        <v>3638</v>
      </c>
      <c r="B1404" t="s">
        <v>38</v>
      </c>
      <c r="C1404" s="1">
        <v>45855.808333333334</v>
      </c>
      <c r="D1404" t="s">
        <v>5146</v>
      </c>
    </row>
    <row r="1405" spans="1:4" x14ac:dyDescent="0.25">
      <c r="A1405" t="s">
        <v>3639</v>
      </c>
      <c r="B1405" t="s">
        <v>38</v>
      </c>
      <c r="C1405" s="1">
        <v>45855.809027777781</v>
      </c>
      <c r="D1405" t="s">
        <v>5146</v>
      </c>
    </row>
    <row r="1406" spans="1:4" x14ac:dyDescent="0.25">
      <c r="A1406" t="s">
        <v>3640</v>
      </c>
      <c r="B1406" t="s">
        <v>38</v>
      </c>
      <c r="C1406" s="1">
        <v>45855.809027777781</v>
      </c>
      <c r="D1406" t="s">
        <v>5146</v>
      </c>
    </row>
    <row r="1407" spans="1:4" x14ac:dyDescent="0.25">
      <c r="A1407" t="s">
        <v>3641</v>
      </c>
      <c r="B1407" t="s">
        <v>38</v>
      </c>
      <c r="C1407" s="1">
        <v>45855.80972222222</v>
      </c>
      <c r="D1407" t="s">
        <v>5146</v>
      </c>
    </row>
    <row r="1408" spans="1:4" x14ac:dyDescent="0.25">
      <c r="A1408" t="s">
        <v>3642</v>
      </c>
      <c r="B1408" t="s">
        <v>38</v>
      </c>
      <c r="C1408" s="1">
        <v>45806.602777777778</v>
      </c>
      <c r="D1408" t="s">
        <v>5146</v>
      </c>
    </row>
    <row r="1409" spans="1:4" x14ac:dyDescent="0.25">
      <c r="A1409" t="s">
        <v>3643</v>
      </c>
      <c r="B1409" t="s">
        <v>38</v>
      </c>
      <c r="C1409" s="1">
        <v>45806.602777777778</v>
      </c>
      <c r="D1409" t="s">
        <v>5146</v>
      </c>
    </row>
    <row r="1410" spans="1:4" x14ac:dyDescent="0.25">
      <c r="A1410" t="s">
        <v>3644</v>
      </c>
      <c r="B1410" t="s">
        <v>38</v>
      </c>
      <c r="C1410" s="1">
        <v>45799.644444444442</v>
      </c>
      <c r="D1410" t="s">
        <v>5146</v>
      </c>
    </row>
    <row r="1411" spans="1:4" x14ac:dyDescent="0.25">
      <c r="A1411" t="s">
        <v>3645</v>
      </c>
      <c r="B1411" t="s">
        <v>38</v>
      </c>
      <c r="C1411" s="1">
        <v>45806.603472222225</v>
      </c>
      <c r="D1411" t="s">
        <v>5146</v>
      </c>
    </row>
    <row r="1412" spans="1:4" x14ac:dyDescent="0.25">
      <c r="A1412" t="s">
        <v>3646</v>
      </c>
      <c r="B1412" t="s">
        <v>38</v>
      </c>
      <c r="C1412" s="1">
        <v>45910.770138888889</v>
      </c>
      <c r="D1412" t="s">
        <v>5146</v>
      </c>
    </row>
    <row r="1413" spans="1:4" x14ac:dyDescent="0.25">
      <c r="A1413" t="s">
        <v>3647</v>
      </c>
      <c r="B1413" t="s">
        <v>38</v>
      </c>
      <c r="C1413" s="1">
        <v>45799.8</v>
      </c>
      <c r="D1413" t="s">
        <v>5146</v>
      </c>
    </row>
    <row r="1414" spans="1:4" x14ac:dyDescent="0.25">
      <c r="A1414" t="s">
        <v>3648</v>
      </c>
      <c r="B1414" t="s">
        <v>38</v>
      </c>
      <c r="C1414" s="1">
        <v>45855.703472222223</v>
      </c>
      <c r="D1414" t="s">
        <v>5146</v>
      </c>
    </row>
    <row r="1415" spans="1:4" x14ac:dyDescent="0.25">
      <c r="A1415" t="s">
        <v>3649</v>
      </c>
      <c r="B1415" t="s">
        <v>38</v>
      </c>
      <c r="C1415" s="1">
        <v>45806.604166666664</v>
      </c>
      <c r="D1415" t="s">
        <v>5146</v>
      </c>
    </row>
    <row r="1416" spans="1:4" x14ac:dyDescent="0.25">
      <c r="A1416" t="s">
        <v>486</v>
      </c>
      <c r="B1416" t="s">
        <v>38</v>
      </c>
      <c r="C1416" s="1">
        <v>46042.686805555553</v>
      </c>
      <c r="D1416" t="s">
        <v>5146</v>
      </c>
    </row>
    <row r="1417" spans="1:4" x14ac:dyDescent="0.25">
      <c r="A1417" t="s">
        <v>3650</v>
      </c>
      <c r="B1417" t="s">
        <v>38</v>
      </c>
      <c r="C1417" s="1">
        <v>45855.713888888888</v>
      </c>
      <c r="D1417" t="s">
        <v>5146</v>
      </c>
    </row>
    <row r="1418" spans="1:4" x14ac:dyDescent="0.25">
      <c r="A1418" t="s">
        <v>487</v>
      </c>
      <c r="B1418" t="s">
        <v>38</v>
      </c>
      <c r="C1418" s="1">
        <v>46044.800694444442</v>
      </c>
      <c r="D1418" t="s">
        <v>5146</v>
      </c>
    </row>
    <row r="1419" spans="1:4" x14ac:dyDescent="0.25">
      <c r="A1419" t="s">
        <v>3651</v>
      </c>
      <c r="B1419" t="s">
        <v>38</v>
      </c>
      <c r="C1419" s="1">
        <v>45855.714583333334</v>
      </c>
      <c r="D1419" t="s">
        <v>5146</v>
      </c>
    </row>
    <row r="1420" spans="1:4" x14ac:dyDescent="0.25">
      <c r="A1420" t="s">
        <v>3652</v>
      </c>
      <c r="B1420" t="s">
        <v>38</v>
      </c>
      <c r="C1420" s="1">
        <v>45855.715277777781</v>
      </c>
      <c r="D1420" t="s">
        <v>5146</v>
      </c>
    </row>
    <row r="1421" spans="1:4" x14ac:dyDescent="0.25">
      <c r="A1421" t="s">
        <v>3653</v>
      </c>
      <c r="B1421" t="s">
        <v>38</v>
      </c>
      <c r="C1421" s="1">
        <v>45814.435416666667</v>
      </c>
      <c r="D1421" t="s">
        <v>5146</v>
      </c>
    </row>
    <row r="1422" spans="1:4" x14ac:dyDescent="0.25">
      <c r="A1422" t="s">
        <v>3654</v>
      </c>
      <c r="B1422" t="s">
        <v>38</v>
      </c>
      <c r="C1422" s="1">
        <v>45915.619444444441</v>
      </c>
      <c r="D1422" t="s">
        <v>5146</v>
      </c>
    </row>
    <row r="1423" spans="1:4" x14ac:dyDescent="0.25">
      <c r="A1423" t="s">
        <v>470</v>
      </c>
      <c r="B1423" t="s">
        <v>38</v>
      </c>
      <c r="C1423" s="1">
        <v>46043.640972222223</v>
      </c>
      <c r="D1423" t="s">
        <v>5146</v>
      </c>
    </row>
    <row r="1424" spans="1:4" x14ac:dyDescent="0.25">
      <c r="A1424" t="s">
        <v>3655</v>
      </c>
      <c r="B1424" t="s">
        <v>38</v>
      </c>
      <c r="C1424" s="1">
        <v>45806.60833333333</v>
      </c>
      <c r="D1424" t="s">
        <v>5146</v>
      </c>
    </row>
    <row r="1425" spans="1:4" x14ac:dyDescent="0.25">
      <c r="A1425" t="s">
        <v>3656</v>
      </c>
      <c r="B1425" t="s">
        <v>38</v>
      </c>
      <c r="C1425" s="1">
        <v>45855.719444444447</v>
      </c>
      <c r="D1425" t="s">
        <v>5146</v>
      </c>
    </row>
    <row r="1426" spans="1:4" x14ac:dyDescent="0.25">
      <c r="A1426" t="s">
        <v>3657</v>
      </c>
      <c r="B1426" t="s">
        <v>38</v>
      </c>
      <c r="C1426" s="1">
        <v>45855.720138888886</v>
      </c>
      <c r="D1426" t="s">
        <v>5146</v>
      </c>
    </row>
    <row r="1427" spans="1:4" x14ac:dyDescent="0.25">
      <c r="A1427" t="s">
        <v>3658</v>
      </c>
      <c r="B1427" t="s">
        <v>38</v>
      </c>
      <c r="C1427" s="1">
        <v>45855.72152777778</v>
      </c>
      <c r="D1427" t="s">
        <v>5146</v>
      </c>
    </row>
    <row r="1428" spans="1:4" x14ac:dyDescent="0.25">
      <c r="A1428" t="s">
        <v>472</v>
      </c>
      <c r="B1428" t="s">
        <v>38</v>
      </c>
      <c r="C1428" s="1">
        <v>46046.587500000001</v>
      </c>
      <c r="D1428" t="s">
        <v>5146</v>
      </c>
    </row>
    <row r="1429" spans="1:4" x14ac:dyDescent="0.25">
      <c r="A1429" t="s">
        <v>3659</v>
      </c>
      <c r="B1429" t="s">
        <v>38</v>
      </c>
      <c r="C1429" s="1">
        <v>45855.722916666666</v>
      </c>
      <c r="D1429" t="s">
        <v>5146</v>
      </c>
    </row>
    <row r="1430" spans="1:4" x14ac:dyDescent="0.25">
      <c r="A1430" t="s">
        <v>3660</v>
      </c>
      <c r="B1430" t="s">
        <v>38</v>
      </c>
      <c r="C1430" s="1">
        <v>45806.606249999997</v>
      </c>
      <c r="D1430" t="s">
        <v>5146</v>
      </c>
    </row>
    <row r="1431" spans="1:4" x14ac:dyDescent="0.25">
      <c r="A1431" t="s">
        <v>3661</v>
      </c>
      <c r="B1431" t="s">
        <v>38</v>
      </c>
      <c r="C1431" s="1">
        <v>45855.723611111112</v>
      </c>
      <c r="D1431" t="s">
        <v>5146</v>
      </c>
    </row>
    <row r="1432" spans="1:4" x14ac:dyDescent="0.25">
      <c r="A1432" t="s">
        <v>3662</v>
      </c>
      <c r="B1432" t="s">
        <v>38</v>
      </c>
      <c r="C1432" s="1">
        <v>45895.512499999997</v>
      </c>
      <c r="D1432" t="s">
        <v>5146</v>
      </c>
    </row>
    <row r="1433" spans="1:4" x14ac:dyDescent="0.25">
      <c r="A1433" t="s">
        <v>3663</v>
      </c>
      <c r="B1433" t="s">
        <v>38</v>
      </c>
      <c r="C1433" s="1">
        <v>45806.61041666667</v>
      </c>
      <c r="D1433" t="s">
        <v>5146</v>
      </c>
    </row>
    <row r="1434" spans="1:4" x14ac:dyDescent="0.25">
      <c r="A1434" t="s">
        <v>3664</v>
      </c>
      <c r="B1434" t="s">
        <v>38</v>
      </c>
      <c r="C1434" s="1">
        <v>45855.724999999999</v>
      </c>
      <c r="D1434" t="s">
        <v>5146</v>
      </c>
    </row>
    <row r="1435" spans="1:4" x14ac:dyDescent="0.25">
      <c r="A1435" t="s">
        <v>3665</v>
      </c>
      <c r="B1435" t="s">
        <v>39</v>
      </c>
      <c r="C1435" s="1">
        <v>45802.696527777778</v>
      </c>
      <c r="D1435" t="s">
        <v>5146</v>
      </c>
    </row>
    <row r="1436" spans="1:4" x14ac:dyDescent="0.25">
      <c r="A1436" t="s">
        <v>3666</v>
      </c>
      <c r="B1436" t="s">
        <v>38</v>
      </c>
      <c r="C1436" s="1">
        <v>45855.728472222225</v>
      </c>
      <c r="D1436" t="s">
        <v>5146</v>
      </c>
    </row>
    <row r="1437" spans="1:4" x14ac:dyDescent="0.25">
      <c r="A1437" t="s">
        <v>477</v>
      </c>
      <c r="B1437" t="s">
        <v>38</v>
      </c>
      <c r="C1437" s="1">
        <v>46049.773611111108</v>
      </c>
      <c r="D1437" t="s">
        <v>5146</v>
      </c>
    </row>
    <row r="1438" spans="1:4" x14ac:dyDescent="0.25">
      <c r="A1438" t="s">
        <v>478</v>
      </c>
      <c r="B1438" t="s">
        <v>38</v>
      </c>
      <c r="C1438" s="1">
        <v>46042.677083333336</v>
      </c>
      <c r="D1438" t="s">
        <v>5146</v>
      </c>
    </row>
    <row r="1439" spans="1:4" x14ac:dyDescent="0.25">
      <c r="A1439" t="s">
        <v>3667</v>
      </c>
      <c r="B1439" t="s">
        <v>38</v>
      </c>
      <c r="C1439" s="1">
        <v>45806.611805555556</v>
      </c>
      <c r="D1439" t="s">
        <v>5146</v>
      </c>
    </row>
    <row r="1440" spans="1:4" x14ac:dyDescent="0.25">
      <c r="A1440" t="s">
        <v>480</v>
      </c>
      <c r="B1440" t="s">
        <v>38</v>
      </c>
      <c r="C1440" s="1">
        <v>46046.597222222219</v>
      </c>
      <c r="D1440" t="s">
        <v>5146</v>
      </c>
    </row>
    <row r="1441" spans="1:4" x14ac:dyDescent="0.25">
      <c r="A1441" t="s">
        <v>3668</v>
      </c>
      <c r="B1441" t="s">
        <v>38</v>
      </c>
      <c r="C1441" s="1">
        <v>45915.629861111112</v>
      </c>
      <c r="D1441" t="s">
        <v>5146</v>
      </c>
    </row>
    <row r="1442" spans="1:4" x14ac:dyDescent="0.25">
      <c r="A1442" t="s">
        <v>3669</v>
      </c>
      <c r="B1442" t="s">
        <v>38</v>
      </c>
      <c r="C1442" s="1">
        <v>45855.736111111109</v>
      </c>
      <c r="D1442" t="s">
        <v>5146</v>
      </c>
    </row>
    <row r="1443" spans="1:4" x14ac:dyDescent="0.25">
      <c r="A1443" t="s">
        <v>484</v>
      </c>
      <c r="B1443" t="s">
        <v>38</v>
      </c>
      <c r="C1443" s="1">
        <v>46046.492361111108</v>
      </c>
      <c r="D1443" t="s">
        <v>5146</v>
      </c>
    </row>
    <row r="1444" spans="1:4" x14ac:dyDescent="0.25">
      <c r="A1444" t="s">
        <v>3670</v>
      </c>
      <c r="B1444" t="s">
        <v>38</v>
      </c>
      <c r="C1444" s="1">
        <v>45806.612500000003</v>
      </c>
      <c r="D1444" t="s">
        <v>5146</v>
      </c>
    </row>
    <row r="1445" spans="1:4" x14ac:dyDescent="0.25">
      <c r="A1445" t="s">
        <v>485</v>
      </c>
      <c r="B1445" t="s">
        <v>38</v>
      </c>
      <c r="C1445" s="1">
        <v>46049.511805555558</v>
      </c>
      <c r="D1445" t="s">
        <v>5146</v>
      </c>
    </row>
    <row r="1446" spans="1:4" x14ac:dyDescent="0.25">
      <c r="A1446" t="s">
        <v>3671</v>
      </c>
      <c r="B1446" t="s">
        <v>38</v>
      </c>
      <c r="C1446" s="1">
        <v>45855.738194444442</v>
      </c>
      <c r="D1446" t="s">
        <v>5146</v>
      </c>
    </row>
    <row r="1447" spans="1:4" x14ac:dyDescent="0.25">
      <c r="A1447" t="s">
        <v>3672</v>
      </c>
      <c r="B1447" t="s">
        <v>38</v>
      </c>
      <c r="C1447" s="1">
        <v>45855.741666666669</v>
      </c>
      <c r="D1447" t="s">
        <v>5146</v>
      </c>
    </row>
    <row r="1448" spans="1:4" x14ac:dyDescent="0.25">
      <c r="A1448" t="s">
        <v>3673</v>
      </c>
      <c r="B1448" t="s">
        <v>38</v>
      </c>
      <c r="C1448" s="1">
        <v>45806.645138888889</v>
      </c>
      <c r="D1448" t="s">
        <v>5146</v>
      </c>
    </row>
    <row r="1449" spans="1:4" x14ac:dyDescent="0.25">
      <c r="A1449" t="s">
        <v>3674</v>
      </c>
      <c r="B1449" t="s">
        <v>38</v>
      </c>
      <c r="C1449" s="1">
        <v>45806.645138888889</v>
      </c>
      <c r="D1449" t="s">
        <v>5146</v>
      </c>
    </row>
    <row r="1450" spans="1:4" x14ac:dyDescent="0.25">
      <c r="A1450" t="s">
        <v>3675</v>
      </c>
      <c r="B1450" t="s">
        <v>38</v>
      </c>
      <c r="C1450" s="1">
        <v>45806.646527777775</v>
      </c>
      <c r="D1450" t="s">
        <v>5146</v>
      </c>
    </row>
    <row r="1451" spans="1:4" x14ac:dyDescent="0.25">
      <c r="A1451" t="s">
        <v>3676</v>
      </c>
      <c r="B1451" t="s">
        <v>38</v>
      </c>
      <c r="C1451" s="1">
        <v>45855.75277777778</v>
      </c>
      <c r="D1451" t="s">
        <v>5146</v>
      </c>
    </row>
    <row r="1452" spans="1:4" x14ac:dyDescent="0.25">
      <c r="A1452" t="s">
        <v>3677</v>
      </c>
      <c r="B1452" t="s">
        <v>38</v>
      </c>
      <c r="C1452" s="1">
        <v>45806.646527777775</v>
      </c>
      <c r="D1452" t="s">
        <v>5146</v>
      </c>
    </row>
    <row r="1453" spans="1:4" x14ac:dyDescent="0.25">
      <c r="A1453" t="s">
        <v>3678</v>
      </c>
      <c r="B1453" t="s">
        <v>38</v>
      </c>
      <c r="C1453" s="1">
        <v>45855.756249999999</v>
      </c>
      <c r="D1453" t="s">
        <v>5146</v>
      </c>
    </row>
    <row r="1454" spans="1:4" x14ac:dyDescent="0.25">
      <c r="A1454" t="s">
        <v>3679</v>
      </c>
      <c r="B1454" t="s">
        <v>38</v>
      </c>
      <c r="C1454" s="1">
        <v>45855.786111111112</v>
      </c>
      <c r="D1454" t="s">
        <v>5146</v>
      </c>
    </row>
    <row r="1455" spans="1:4" x14ac:dyDescent="0.25">
      <c r="A1455" t="s">
        <v>3680</v>
      </c>
      <c r="B1455" t="s">
        <v>38</v>
      </c>
      <c r="C1455" s="1">
        <v>45855.790277777778</v>
      </c>
      <c r="D1455" t="s">
        <v>5146</v>
      </c>
    </row>
    <row r="1456" spans="1:4" x14ac:dyDescent="0.25">
      <c r="A1456" t="s">
        <v>3681</v>
      </c>
      <c r="B1456" t="s">
        <v>38</v>
      </c>
      <c r="C1456" s="1">
        <v>45899.789583333331</v>
      </c>
      <c r="D1456" t="s">
        <v>5146</v>
      </c>
    </row>
    <row r="1457" spans="1:4" x14ac:dyDescent="0.25">
      <c r="A1457" t="s">
        <v>3682</v>
      </c>
      <c r="B1457" t="s">
        <v>38</v>
      </c>
      <c r="C1457" s="1">
        <v>45856.423611111109</v>
      </c>
      <c r="D1457" t="s">
        <v>5146</v>
      </c>
    </row>
    <row r="1458" spans="1:4" x14ac:dyDescent="0.25">
      <c r="A1458" t="s">
        <v>3683</v>
      </c>
      <c r="B1458" t="s">
        <v>38</v>
      </c>
      <c r="C1458" s="1">
        <v>45841.022222222222</v>
      </c>
      <c r="D1458" t="s">
        <v>5146</v>
      </c>
    </row>
    <row r="1459" spans="1:4" x14ac:dyDescent="0.25">
      <c r="A1459" t="s">
        <v>3684</v>
      </c>
      <c r="B1459" t="s">
        <v>38</v>
      </c>
      <c r="C1459" s="1">
        <v>45856.427083333336</v>
      </c>
      <c r="D1459" t="s">
        <v>5146</v>
      </c>
    </row>
    <row r="1460" spans="1:4" x14ac:dyDescent="0.25">
      <c r="A1460" t="s">
        <v>3685</v>
      </c>
      <c r="B1460" t="s">
        <v>38</v>
      </c>
      <c r="C1460" s="1">
        <v>45856.427777777775</v>
      </c>
      <c r="D1460" t="s">
        <v>5146</v>
      </c>
    </row>
    <row r="1461" spans="1:4" x14ac:dyDescent="0.25">
      <c r="A1461" t="s">
        <v>3686</v>
      </c>
      <c r="B1461" t="s">
        <v>38</v>
      </c>
      <c r="C1461" s="1">
        <v>45856.428472222222</v>
      </c>
      <c r="D1461" t="s">
        <v>5146</v>
      </c>
    </row>
    <row r="1462" spans="1:4" x14ac:dyDescent="0.25">
      <c r="A1462" t="s">
        <v>3687</v>
      </c>
      <c r="B1462" t="s">
        <v>38</v>
      </c>
      <c r="C1462" s="1">
        <v>45856.429166666669</v>
      </c>
      <c r="D1462" t="s">
        <v>5146</v>
      </c>
    </row>
    <row r="1463" spans="1:4" x14ac:dyDescent="0.25">
      <c r="A1463" t="s">
        <v>3688</v>
      </c>
      <c r="B1463" t="s">
        <v>38</v>
      </c>
      <c r="C1463" s="1">
        <v>45828.582638888889</v>
      </c>
      <c r="D1463" t="s">
        <v>5146</v>
      </c>
    </row>
    <row r="1464" spans="1:4" x14ac:dyDescent="0.25">
      <c r="A1464" t="s">
        <v>3689</v>
      </c>
      <c r="B1464" t="s">
        <v>38</v>
      </c>
      <c r="C1464" s="1">
        <v>45856.429861111108</v>
      </c>
      <c r="D1464" t="s">
        <v>5146</v>
      </c>
    </row>
    <row r="1465" spans="1:4" x14ac:dyDescent="0.25">
      <c r="A1465" t="s">
        <v>3690</v>
      </c>
      <c r="B1465" t="s">
        <v>38</v>
      </c>
      <c r="C1465" s="1">
        <v>45841.021527777775</v>
      </c>
      <c r="D1465" t="s">
        <v>5146</v>
      </c>
    </row>
    <row r="1466" spans="1:4" x14ac:dyDescent="0.25">
      <c r="A1466" t="s">
        <v>3691</v>
      </c>
      <c r="B1466" t="s">
        <v>38</v>
      </c>
      <c r="C1466" s="1">
        <v>45915.689583333333</v>
      </c>
      <c r="D1466" t="s">
        <v>5146</v>
      </c>
    </row>
    <row r="1467" spans="1:4" x14ac:dyDescent="0.25">
      <c r="A1467" t="s">
        <v>460</v>
      </c>
      <c r="B1467" t="s">
        <v>39</v>
      </c>
      <c r="C1467" s="1">
        <v>46041.756944444445</v>
      </c>
      <c r="D1467" t="s">
        <v>5146</v>
      </c>
    </row>
    <row r="1468" spans="1:4" x14ac:dyDescent="0.25">
      <c r="A1468" t="s">
        <v>3692</v>
      </c>
      <c r="B1468" t="s">
        <v>38</v>
      </c>
      <c r="C1468" s="1">
        <v>45806.65</v>
      </c>
      <c r="D1468" t="s">
        <v>5146</v>
      </c>
    </row>
    <row r="1469" spans="1:4" x14ac:dyDescent="0.25">
      <c r="A1469" t="s">
        <v>3693</v>
      </c>
      <c r="B1469" t="s">
        <v>38</v>
      </c>
      <c r="C1469" s="1">
        <v>45856.446527777778</v>
      </c>
      <c r="D1469" t="s">
        <v>5146</v>
      </c>
    </row>
    <row r="1470" spans="1:4" x14ac:dyDescent="0.25">
      <c r="A1470" t="s">
        <v>525</v>
      </c>
      <c r="B1470" t="s">
        <v>38</v>
      </c>
      <c r="C1470" s="1">
        <v>46043.51458333333</v>
      </c>
      <c r="D1470" t="s">
        <v>5146</v>
      </c>
    </row>
    <row r="1471" spans="1:4" x14ac:dyDescent="0.25">
      <c r="A1471" t="s">
        <v>3694</v>
      </c>
      <c r="B1471" t="s">
        <v>38</v>
      </c>
      <c r="C1471" s="1">
        <v>45822.518055555556</v>
      </c>
      <c r="D1471" t="s">
        <v>5146</v>
      </c>
    </row>
    <row r="1472" spans="1:4" x14ac:dyDescent="0.25">
      <c r="A1472" t="s">
        <v>3695</v>
      </c>
      <c r="B1472" t="s">
        <v>38</v>
      </c>
      <c r="C1472" s="1">
        <v>45824.5625</v>
      </c>
      <c r="D1472" t="s">
        <v>5146</v>
      </c>
    </row>
    <row r="1473" spans="1:4" x14ac:dyDescent="0.25">
      <c r="A1473" t="s">
        <v>3696</v>
      </c>
      <c r="B1473" t="s">
        <v>38</v>
      </c>
      <c r="C1473" s="1">
        <v>45856.450694444444</v>
      </c>
      <c r="D1473" t="s">
        <v>5146</v>
      </c>
    </row>
    <row r="1474" spans="1:4" x14ac:dyDescent="0.25">
      <c r="A1474" t="s">
        <v>3697</v>
      </c>
      <c r="B1474" t="s">
        <v>38</v>
      </c>
      <c r="C1474" s="1">
        <v>45820.470138888886</v>
      </c>
      <c r="D1474" t="s">
        <v>5146</v>
      </c>
    </row>
    <row r="1475" spans="1:4" x14ac:dyDescent="0.25">
      <c r="A1475" t="s">
        <v>3698</v>
      </c>
      <c r="B1475" t="s">
        <v>39</v>
      </c>
      <c r="C1475" s="1">
        <v>45841.020833333336</v>
      </c>
      <c r="D1475" t="s">
        <v>5146</v>
      </c>
    </row>
    <row r="1476" spans="1:4" x14ac:dyDescent="0.25">
      <c r="A1476" t="s">
        <v>3699</v>
      </c>
      <c r="B1476" t="s">
        <v>38</v>
      </c>
      <c r="C1476" s="1">
        <v>45856.455555555556</v>
      </c>
      <c r="D1476" t="s">
        <v>5146</v>
      </c>
    </row>
    <row r="1477" spans="1:4" x14ac:dyDescent="0.25">
      <c r="A1477" t="s">
        <v>3700</v>
      </c>
      <c r="B1477" t="s">
        <v>38</v>
      </c>
      <c r="C1477" s="1">
        <v>45856.456250000003</v>
      </c>
      <c r="D1477" t="s">
        <v>5146</v>
      </c>
    </row>
    <row r="1478" spans="1:4" x14ac:dyDescent="0.25">
      <c r="A1478" t="s">
        <v>3701</v>
      </c>
      <c r="B1478" t="s">
        <v>38</v>
      </c>
      <c r="C1478" s="1">
        <v>45845.78125</v>
      </c>
      <c r="D1478" t="s">
        <v>5146</v>
      </c>
    </row>
    <row r="1479" spans="1:4" x14ac:dyDescent="0.25">
      <c r="A1479" t="s">
        <v>3702</v>
      </c>
      <c r="B1479" t="s">
        <v>38</v>
      </c>
      <c r="C1479" s="1">
        <v>45856.462500000001</v>
      </c>
      <c r="D1479" t="s">
        <v>5146</v>
      </c>
    </row>
    <row r="1480" spans="1:4" x14ac:dyDescent="0.25">
      <c r="A1480" t="s">
        <v>3703</v>
      </c>
      <c r="B1480" t="s">
        <v>38</v>
      </c>
      <c r="C1480" s="1">
        <v>45856.464583333334</v>
      </c>
      <c r="D1480" t="s">
        <v>5146</v>
      </c>
    </row>
    <row r="1481" spans="1:4" x14ac:dyDescent="0.25">
      <c r="A1481" t="s">
        <v>3704</v>
      </c>
      <c r="B1481" t="s">
        <v>38</v>
      </c>
      <c r="C1481" s="1">
        <v>45845.790972222225</v>
      </c>
      <c r="D1481" t="s">
        <v>5146</v>
      </c>
    </row>
    <row r="1482" spans="1:4" x14ac:dyDescent="0.25">
      <c r="A1482" t="s">
        <v>3705</v>
      </c>
      <c r="B1482" t="s">
        <v>38</v>
      </c>
      <c r="C1482" s="1">
        <v>45856.467361111114</v>
      </c>
      <c r="D1482" t="s">
        <v>5146</v>
      </c>
    </row>
    <row r="1483" spans="1:4" x14ac:dyDescent="0.25">
      <c r="A1483" t="s">
        <v>3706</v>
      </c>
      <c r="B1483" t="s">
        <v>38</v>
      </c>
      <c r="C1483" s="1">
        <v>45856.470833333333</v>
      </c>
      <c r="D1483" t="s">
        <v>5146</v>
      </c>
    </row>
    <row r="1484" spans="1:4" x14ac:dyDescent="0.25">
      <c r="A1484" t="s">
        <v>3707</v>
      </c>
      <c r="B1484" t="s">
        <v>38</v>
      </c>
      <c r="C1484" s="1">
        <v>45856.474305555559</v>
      </c>
      <c r="D1484" t="s">
        <v>5146</v>
      </c>
    </row>
    <row r="1485" spans="1:4" x14ac:dyDescent="0.25">
      <c r="A1485" t="s">
        <v>3708</v>
      </c>
      <c r="B1485" t="s">
        <v>38</v>
      </c>
      <c r="C1485" s="1">
        <v>45856.478472222225</v>
      </c>
      <c r="D1485" t="s">
        <v>5146</v>
      </c>
    </row>
    <row r="1486" spans="1:4" x14ac:dyDescent="0.25">
      <c r="A1486" t="s">
        <v>3709</v>
      </c>
      <c r="B1486" t="s">
        <v>38</v>
      </c>
      <c r="C1486" s="1">
        <v>45856.479861111111</v>
      </c>
      <c r="D1486" t="s">
        <v>5146</v>
      </c>
    </row>
    <row r="1487" spans="1:4" x14ac:dyDescent="0.25">
      <c r="A1487" t="s">
        <v>3710</v>
      </c>
      <c r="B1487" t="s">
        <v>38</v>
      </c>
      <c r="C1487" s="1">
        <v>45899.956250000003</v>
      </c>
      <c r="D1487" t="s">
        <v>5146</v>
      </c>
    </row>
    <row r="1488" spans="1:4" x14ac:dyDescent="0.25">
      <c r="A1488" t="s">
        <v>3711</v>
      </c>
      <c r="B1488" t="s">
        <v>38</v>
      </c>
      <c r="C1488" s="1">
        <v>45856.487500000003</v>
      </c>
      <c r="D1488" t="s">
        <v>5146</v>
      </c>
    </row>
    <row r="1489" spans="1:4" x14ac:dyDescent="0.25">
      <c r="A1489" t="s">
        <v>3712</v>
      </c>
      <c r="B1489" t="s">
        <v>38</v>
      </c>
      <c r="C1489" s="1">
        <v>45915.697916666664</v>
      </c>
      <c r="D1489" t="s">
        <v>5146</v>
      </c>
    </row>
    <row r="1490" spans="1:4" x14ac:dyDescent="0.25">
      <c r="A1490" t="s">
        <v>3713</v>
      </c>
      <c r="B1490" t="s">
        <v>38</v>
      </c>
      <c r="C1490" s="1">
        <v>45856.491666666669</v>
      </c>
      <c r="D1490" t="s">
        <v>5146</v>
      </c>
    </row>
    <row r="1491" spans="1:4" x14ac:dyDescent="0.25">
      <c r="A1491" t="s">
        <v>3714</v>
      </c>
      <c r="B1491" t="s">
        <v>38</v>
      </c>
      <c r="C1491" s="1">
        <v>45856.497916666667</v>
      </c>
      <c r="D1491" t="s">
        <v>5146</v>
      </c>
    </row>
    <row r="1492" spans="1:4" x14ac:dyDescent="0.25">
      <c r="A1492" t="s">
        <v>3715</v>
      </c>
      <c r="B1492" t="s">
        <v>38</v>
      </c>
      <c r="C1492" s="1">
        <v>45917.538194444445</v>
      </c>
      <c r="D1492" t="s">
        <v>5146</v>
      </c>
    </row>
    <row r="1493" spans="1:4" x14ac:dyDescent="0.25">
      <c r="A1493" t="s">
        <v>3716</v>
      </c>
      <c r="B1493" t="s">
        <v>38</v>
      </c>
      <c r="C1493" s="1">
        <v>45856.500694444447</v>
      </c>
      <c r="D1493" t="s">
        <v>5146</v>
      </c>
    </row>
    <row r="1494" spans="1:4" x14ac:dyDescent="0.25">
      <c r="A1494" t="s">
        <v>3717</v>
      </c>
      <c r="B1494" t="s">
        <v>38</v>
      </c>
      <c r="C1494" s="1">
        <v>45856.502083333333</v>
      </c>
      <c r="D1494" t="s">
        <v>5146</v>
      </c>
    </row>
    <row r="1495" spans="1:4" x14ac:dyDescent="0.25">
      <c r="A1495" t="s">
        <v>3718</v>
      </c>
      <c r="B1495" t="s">
        <v>38</v>
      </c>
      <c r="C1495" s="1">
        <v>45841.017361111109</v>
      </c>
      <c r="D1495" t="s">
        <v>5146</v>
      </c>
    </row>
    <row r="1496" spans="1:4" x14ac:dyDescent="0.25">
      <c r="A1496" t="s">
        <v>458</v>
      </c>
      <c r="B1496" t="s">
        <v>38</v>
      </c>
      <c r="C1496" s="1">
        <v>46037.599999999999</v>
      </c>
      <c r="D1496" t="s">
        <v>5146</v>
      </c>
    </row>
    <row r="1497" spans="1:4" x14ac:dyDescent="0.25">
      <c r="A1497" t="s">
        <v>3719</v>
      </c>
      <c r="B1497" t="s">
        <v>38</v>
      </c>
      <c r="C1497" s="1">
        <v>45856.503472222219</v>
      </c>
      <c r="D1497" t="s">
        <v>5146</v>
      </c>
    </row>
    <row r="1498" spans="1:4" x14ac:dyDescent="0.25">
      <c r="A1498" t="s">
        <v>3720</v>
      </c>
      <c r="B1498" t="s">
        <v>38</v>
      </c>
      <c r="C1498" s="1">
        <v>45856.504861111112</v>
      </c>
      <c r="D1498" t="s">
        <v>5146</v>
      </c>
    </row>
    <row r="1499" spans="1:4" x14ac:dyDescent="0.25">
      <c r="A1499" t="s">
        <v>3721</v>
      </c>
      <c r="B1499" t="s">
        <v>38</v>
      </c>
      <c r="C1499" s="1">
        <v>45856.513194444444</v>
      </c>
      <c r="D1499" t="s">
        <v>5146</v>
      </c>
    </row>
    <row r="1500" spans="1:4" x14ac:dyDescent="0.25">
      <c r="A1500" t="s">
        <v>3722</v>
      </c>
      <c r="B1500" t="s">
        <v>38</v>
      </c>
      <c r="C1500" s="1">
        <v>45856.51458333333</v>
      </c>
      <c r="D1500" t="s">
        <v>5146</v>
      </c>
    </row>
    <row r="1501" spans="1:4" x14ac:dyDescent="0.25">
      <c r="A1501" t="s">
        <v>3723</v>
      </c>
      <c r="B1501" t="s">
        <v>38</v>
      </c>
      <c r="C1501" s="1">
        <v>45856.533333333333</v>
      </c>
      <c r="D1501" t="s">
        <v>5146</v>
      </c>
    </row>
    <row r="1502" spans="1:4" x14ac:dyDescent="0.25">
      <c r="A1502" t="s">
        <v>3724</v>
      </c>
      <c r="B1502" t="s">
        <v>38</v>
      </c>
      <c r="C1502" s="1">
        <v>45856.53402777778</v>
      </c>
      <c r="D1502" t="s">
        <v>5146</v>
      </c>
    </row>
    <row r="1503" spans="1:4" x14ac:dyDescent="0.25">
      <c r="A1503" t="s">
        <v>3725</v>
      </c>
      <c r="B1503" t="s">
        <v>38</v>
      </c>
      <c r="C1503" s="1">
        <v>45856.534722222219</v>
      </c>
      <c r="D1503" t="s">
        <v>5146</v>
      </c>
    </row>
    <row r="1504" spans="1:4" x14ac:dyDescent="0.25">
      <c r="A1504" t="s">
        <v>3726</v>
      </c>
      <c r="B1504" t="s">
        <v>38</v>
      </c>
      <c r="C1504" s="1">
        <v>45856.539583333331</v>
      </c>
      <c r="D1504" t="s">
        <v>5146</v>
      </c>
    </row>
    <row r="1505" spans="1:4" x14ac:dyDescent="0.25">
      <c r="A1505" t="s">
        <v>3727</v>
      </c>
      <c r="B1505" t="s">
        <v>38</v>
      </c>
      <c r="C1505" s="1">
        <v>45856.540972222225</v>
      </c>
      <c r="D1505" t="s">
        <v>5146</v>
      </c>
    </row>
    <row r="1506" spans="1:4" x14ac:dyDescent="0.25">
      <c r="A1506" t="s">
        <v>3728</v>
      </c>
      <c r="B1506" t="s">
        <v>38</v>
      </c>
      <c r="C1506" s="1">
        <v>45856.542361111111</v>
      </c>
      <c r="D1506" t="s">
        <v>5146</v>
      </c>
    </row>
    <row r="1507" spans="1:4" x14ac:dyDescent="0.25">
      <c r="A1507" t="s">
        <v>3729</v>
      </c>
      <c r="B1507" t="s">
        <v>38</v>
      </c>
      <c r="C1507" s="1">
        <v>45856.543055555558</v>
      </c>
      <c r="D1507" t="s">
        <v>5146</v>
      </c>
    </row>
    <row r="1508" spans="1:4" x14ac:dyDescent="0.25">
      <c r="A1508" t="s">
        <v>3730</v>
      </c>
      <c r="B1508" t="s">
        <v>38</v>
      </c>
      <c r="C1508" s="1">
        <v>45856.556944444441</v>
      </c>
      <c r="D1508" t="s">
        <v>5146</v>
      </c>
    </row>
    <row r="1509" spans="1:4" x14ac:dyDescent="0.25">
      <c r="A1509" t="s">
        <v>3731</v>
      </c>
      <c r="B1509" t="s">
        <v>38</v>
      </c>
      <c r="C1509" s="1">
        <v>45856.557638888888</v>
      </c>
      <c r="D1509" t="s">
        <v>5146</v>
      </c>
    </row>
    <row r="1510" spans="1:4" x14ac:dyDescent="0.25">
      <c r="A1510" t="s">
        <v>3732</v>
      </c>
      <c r="B1510" t="s">
        <v>38</v>
      </c>
      <c r="C1510" s="1">
        <v>45856.560416666667</v>
      </c>
      <c r="D1510" t="s">
        <v>5146</v>
      </c>
    </row>
    <row r="1511" spans="1:4" x14ac:dyDescent="0.25">
      <c r="A1511" t="s">
        <v>3733</v>
      </c>
      <c r="B1511" t="s">
        <v>39</v>
      </c>
      <c r="C1511" s="1">
        <v>45829.479861111111</v>
      </c>
      <c r="D1511" t="s">
        <v>5146</v>
      </c>
    </row>
    <row r="1512" spans="1:4" x14ac:dyDescent="0.25">
      <c r="A1512" t="s">
        <v>3734</v>
      </c>
      <c r="B1512" t="s">
        <v>38</v>
      </c>
      <c r="C1512" s="1">
        <v>45856.561111111114</v>
      </c>
      <c r="D1512" t="s">
        <v>5146</v>
      </c>
    </row>
    <row r="1513" spans="1:4" x14ac:dyDescent="0.25">
      <c r="A1513" t="s">
        <v>3735</v>
      </c>
      <c r="B1513" t="s">
        <v>38</v>
      </c>
      <c r="C1513" s="1">
        <v>45856.5625</v>
      </c>
      <c r="D1513" t="s">
        <v>5146</v>
      </c>
    </row>
    <row r="1514" spans="1:4" x14ac:dyDescent="0.25">
      <c r="A1514" t="s">
        <v>3736</v>
      </c>
      <c r="B1514" t="s">
        <v>38</v>
      </c>
      <c r="C1514" s="1">
        <v>45856.572222222225</v>
      </c>
      <c r="D1514" t="s">
        <v>5146</v>
      </c>
    </row>
    <row r="1515" spans="1:4" x14ac:dyDescent="0.25">
      <c r="A1515" t="s">
        <v>3737</v>
      </c>
      <c r="B1515" t="s">
        <v>38</v>
      </c>
      <c r="C1515" s="1">
        <v>45856.581250000003</v>
      </c>
      <c r="D1515" t="s">
        <v>5146</v>
      </c>
    </row>
    <row r="1516" spans="1:4" x14ac:dyDescent="0.25">
      <c r="A1516" t="s">
        <v>3738</v>
      </c>
      <c r="B1516" t="s">
        <v>38</v>
      </c>
      <c r="C1516" s="1">
        <v>45860.6875</v>
      </c>
      <c r="D1516" t="s">
        <v>5146</v>
      </c>
    </row>
    <row r="1517" spans="1:4" x14ac:dyDescent="0.25">
      <c r="A1517" t="s">
        <v>3739</v>
      </c>
      <c r="B1517" t="s">
        <v>38</v>
      </c>
      <c r="C1517" s="1">
        <v>45842.586111111108</v>
      </c>
      <c r="D1517" t="s">
        <v>5146</v>
      </c>
    </row>
    <row r="1518" spans="1:4" x14ac:dyDescent="0.25">
      <c r="A1518" t="s">
        <v>3740</v>
      </c>
      <c r="B1518" t="s">
        <v>38</v>
      </c>
      <c r="C1518" s="1">
        <v>45856.62777777778</v>
      </c>
      <c r="D1518" t="s">
        <v>5146</v>
      </c>
    </row>
    <row r="1519" spans="1:4" x14ac:dyDescent="0.25">
      <c r="A1519" t="s">
        <v>3741</v>
      </c>
      <c r="B1519" t="s">
        <v>38</v>
      </c>
      <c r="C1519" s="1">
        <v>45818.793749999997</v>
      </c>
      <c r="D1519" t="s">
        <v>5146</v>
      </c>
    </row>
    <row r="1520" spans="1:4" x14ac:dyDescent="0.25">
      <c r="A1520" t="s">
        <v>3742</v>
      </c>
      <c r="B1520" t="s">
        <v>39</v>
      </c>
      <c r="C1520" s="1">
        <v>45829.480555555558</v>
      </c>
      <c r="D1520" t="s">
        <v>5146</v>
      </c>
    </row>
    <row r="1521" spans="1:4" x14ac:dyDescent="0.25">
      <c r="A1521" t="s">
        <v>3743</v>
      </c>
      <c r="B1521" t="s">
        <v>38</v>
      </c>
      <c r="C1521" s="1">
        <v>45860.689583333333</v>
      </c>
      <c r="D1521" t="s">
        <v>5146</v>
      </c>
    </row>
    <row r="1522" spans="1:4" x14ac:dyDescent="0.25">
      <c r="A1522" t="s">
        <v>3744</v>
      </c>
      <c r="B1522" t="s">
        <v>38</v>
      </c>
      <c r="C1522" s="1">
        <v>45856.631249999999</v>
      </c>
      <c r="D1522" t="s">
        <v>5146</v>
      </c>
    </row>
    <row r="1523" spans="1:4" x14ac:dyDescent="0.25">
      <c r="A1523" t="s">
        <v>3745</v>
      </c>
      <c r="B1523" t="s">
        <v>38</v>
      </c>
      <c r="C1523" s="1">
        <v>45860.69027777778</v>
      </c>
      <c r="D1523" t="s">
        <v>5146</v>
      </c>
    </row>
    <row r="1524" spans="1:4" x14ac:dyDescent="0.25">
      <c r="A1524" t="s">
        <v>3746</v>
      </c>
      <c r="B1524" t="s">
        <v>38</v>
      </c>
      <c r="C1524" s="1">
        <v>45833.577777777777</v>
      </c>
      <c r="D1524" t="s">
        <v>5146</v>
      </c>
    </row>
    <row r="1525" spans="1:4" x14ac:dyDescent="0.25">
      <c r="A1525" t="s">
        <v>3747</v>
      </c>
      <c r="B1525" t="s">
        <v>38</v>
      </c>
      <c r="C1525" s="1">
        <v>45856.633333333331</v>
      </c>
      <c r="D1525" t="s">
        <v>5146</v>
      </c>
    </row>
    <row r="1526" spans="1:4" x14ac:dyDescent="0.25">
      <c r="A1526" t="s">
        <v>3748</v>
      </c>
      <c r="B1526" t="s">
        <v>38</v>
      </c>
      <c r="C1526" s="1">
        <v>45856.634027777778</v>
      </c>
      <c r="D1526" t="s">
        <v>5146</v>
      </c>
    </row>
    <row r="1527" spans="1:4" x14ac:dyDescent="0.25">
      <c r="A1527" t="s">
        <v>3749</v>
      </c>
      <c r="B1527" t="s">
        <v>38</v>
      </c>
      <c r="C1527" s="1">
        <v>45833.572222222225</v>
      </c>
      <c r="D1527" t="s">
        <v>5146</v>
      </c>
    </row>
    <row r="1528" spans="1:4" x14ac:dyDescent="0.25">
      <c r="A1528" t="s">
        <v>3750</v>
      </c>
      <c r="B1528" t="s">
        <v>38</v>
      </c>
      <c r="C1528" s="1">
        <v>45856.635416666664</v>
      </c>
      <c r="D1528" t="s">
        <v>5146</v>
      </c>
    </row>
    <row r="1529" spans="1:4" x14ac:dyDescent="0.25">
      <c r="A1529" t="s">
        <v>3751</v>
      </c>
      <c r="B1529" t="s">
        <v>39</v>
      </c>
      <c r="C1529" s="1">
        <v>45834.481249999997</v>
      </c>
      <c r="D1529" t="s">
        <v>5146</v>
      </c>
    </row>
    <row r="1530" spans="1:4" x14ac:dyDescent="0.25">
      <c r="A1530" t="s">
        <v>3752</v>
      </c>
      <c r="B1530" t="s">
        <v>38</v>
      </c>
      <c r="C1530" s="1">
        <v>45856.636111111111</v>
      </c>
      <c r="D1530" t="s">
        <v>5146</v>
      </c>
    </row>
    <row r="1531" spans="1:4" x14ac:dyDescent="0.25">
      <c r="A1531" t="s">
        <v>3753</v>
      </c>
      <c r="B1531" t="s">
        <v>38</v>
      </c>
      <c r="C1531" s="1">
        <v>45856.646527777775</v>
      </c>
      <c r="D1531" t="s">
        <v>5146</v>
      </c>
    </row>
    <row r="1532" spans="1:4" x14ac:dyDescent="0.25">
      <c r="A1532" t="s">
        <v>3754</v>
      </c>
      <c r="B1532" t="s">
        <v>38</v>
      </c>
      <c r="C1532" s="1">
        <v>45891.767361111109</v>
      </c>
      <c r="D1532" t="s">
        <v>5146</v>
      </c>
    </row>
    <row r="1533" spans="1:4" x14ac:dyDescent="0.25">
      <c r="A1533" t="s">
        <v>3755</v>
      </c>
      <c r="B1533" t="s">
        <v>38</v>
      </c>
      <c r="C1533" s="1">
        <v>45856.646527777775</v>
      </c>
      <c r="D1533" t="s">
        <v>5146</v>
      </c>
    </row>
    <row r="1534" spans="1:4" x14ac:dyDescent="0.25">
      <c r="A1534" t="s">
        <v>3756</v>
      </c>
      <c r="B1534" t="s">
        <v>38</v>
      </c>
      <c r="C1534" s="1">
        <v>45832.431944444441</v>
      </c>
      <c r="D1534" t="s">
        <v>5146</v>
      </c>
    </row>
    <row r="1535" spans="1:4" x14ac:dyDescent="0.25">
      <c r="A1535" t="s">
        <v>3757</v>
      </c>
      <c r="B1535" t="s">
        <v>38</v>
      </c>
      <c r="C1535" s="1">
        <v>45856.647222222222</v>
      </c>
      <c r="D1535" t="s">
        <v>5146</v>
      </c>
    </row>
    <row r="1536" spans="1:4" x14ac:dyDescent="0.25">
      <c r="A1536" t="s">
        <v>3758</v>
      </c>
      <c r="B1536" t="s">
        <v>38</v>
      </c>
      <c r="C1536" s="1">
        <v>45856.647916666669</v>
      </c>
      <c r="D1536" t="s">
        <v>5146</v>
      </c>
    </row>
    <row r="1537" spans="1:4" x14ac:dyDescent="0.25">
      <c r="A1537" t="s">
        <v>3759</v>
      </c>
      <c r="B1537" t="s">
        <v>38</v>
      </c>
      <c r="C1537" s="1">
        <v>45856.647916666669</v>
      </c>
      <c r="D1537" t="s">
        <v>5146</v>
      </c>
    </row>
    <row r="1538" spans="1:4" x14ac:dyDescent="0.25">
      <c r="A1538" t="s">
        <v>3760</v>
      </c>
      <c r="B1538" t="s">
        <v>38</v>
      </c>
      <c r="C1538" s="1">
        <v>45860.697916666664</v>
      </c>
      <c r="D1538" t="s">
        <v>5146</v>
      </c>
    </row>
    <row r="1539" spans="1:4" x14ac:dyDescent="0.25">
      <c r="A1539" t="s">
        <v>3761</v>
      </c>
      <c r="B1539" t="s">
        <v>38</v>
      </c>
      <c r="C1539" s="1">
        <v>45856.654861111114</v>
      </c>
      <c r="D1539" t="s">
        <v>5146</v>
      </c>
    </row>
    <row r="1540" spans="1:4" x14ac:dyDescent="0.25">
      <c r="A1540" t="s">
        <v>3762</v>
      </c>
      <c r="B1540" t="s">
        <v>38</v>
      </c>
      <c r="C1540" s="1">
        <v>45835.723611111112</v>
      </c>
      <c r="D1540" t="s">
        <v>5146</v>
      </c>
    </row>
    <row r="1541" spans="1:4" x14ac:dyDescent="0.25">
      <c r="A1541" t="s">
        <v>3763</v>
      </c>
      <c r="B1541" t="s">
        <v>38</v>
      </c>
      <c r="C1541" s="1">
        <v>45878.781944444447</v>
      </c>
      <c r="D1541" t="s">
        <v>5146</v>
      </c>
    </row>
    <row r="1542" spans="1:4" x14ac:dyDescent="0.25">
      <c r="A1542" t="s">
        <v>3764</v>
      </c>
      <c r="B1542" t="s">
        <v>38</v>
      </c>
      <c r="C1542" s="1">
        <v>45856.655555555553</v>
      </c>
      <c r="D1542" t="s">
        <v>5146</v>
      </c>
    </row>
    <row r="1543" spans="1:4" x14ac:dyDescent="0.25">
      <c r="A1543" t="s">
        <v>3765</v>
      </c>
      <c r="B1543" t="s">
        <v>38</v>
      </c>
      <c r="C1543" s="1">
        <v>45856.655555555553</v>
      </c>
      <c r="D1543" t="s">
        <v>5146</v>
      </c>
    </row>
    <row r="1544" spans="1:4" x14ac:dyDescent="0.25">
      <c r="A1544" t="s">
        <v>3766</v>
      </c>
      <c r="B1544" t="s">
        <v>38</v>
      </c>
      <c r="C1544" s="1">
        <v>45856.65625</v>
      </c>
      <c r="D1544" t="s">
        <v>5146</v>
      </c>
    </row>
    <row r="1545" spans="1:4" x14ac:dyDescent="0.25">
      <c r="A1545" t="s">
        <v>3767</v>
      </c>
      <c r="B1545" t="s">
        <v>39</v>
      </c>
      <c r="C1545" s="1">
        <v>45830.013194444444</v>
      </c>
      <c r="D1545" t="s">
        <v>5146</v>
      </c>
    </row>
    <row r="1546" spans="1:4" x14ac:dyDescent="0.25">
      <c r="A1546" t="s">
        <v>3768</v>
      </c>
      <c r="B1546" t="s">
        <v>38</v>
      </c>
      <c r="C1546" s="1">
        <v>45895.003472222219</v>
      </c>
      <c r="D1546" t="s">
        <v>5146</v>
      </c>
    </row>
    <row r="1547" spans="1:4" x14ac:dyDescent="0.25">
      <c r="A1547" t="s">
        <v>3769</v>
      </c>
      <c r="B1547" t="s">
        <v>38</v>
      </c>
      <c r="C1547" s="1">
        <v>45856.657638888886</v>
      </c>
      <c r="D1547" t="s">
        <v>5146</v>
      </c>
    </row>
    <row r="1548" spans="1:4" x14ac:dyDescent="0.25">
      <c r="A1548" t="s">
        <v>3770</v>
      </c>
      <c r="B1548" t="s">
        <v>38</v>
      </c>
      <c r="C1548" s="1">
        <v>45856.658333333333</v>
      </c>
      <c r="D1548" t="s">
        <v>5146</v>
      </c>
    </row>
    <row r="1549" spans="1:4" x14ac:dyDescent="0.25">
      <c r="A1549" t="s">
        <v>3771</v>
      </c>
      <c r="B1549" t="s">
        <v>38</v>
      </c>
      <c r="C1549" s="1">
        <v>45856.65902777778</v>
      </c>
      <c r="D1549" t="s">
        <v>5146</v>
      </c>
    </row>
    <row r="1550" spans="1:4" x14ac:dyDescent="0.25">
      <c r="A1550" t="s">
        <v>3772</v>
      </c>
      <c r="B1550" t="s">
        <v>38</v>
      </c>
      <c r="C1550" s="1">
        <v>45856.661111111112</v>
      </c>
      <c r="D1550" t="s">
        <v>5146</v>
      </c>
    </row>
    <row r="1551" spans="1:4" x14ac:dyDescent="0.25">
      <c r="A1551" t="s">
        <v>3773</v>
      </c>
      <c r="B1551" t="s">
        <v>38</v>
      </c>
      <c r="C1551" s="1">
        <v>45846.689583333333</v>
      </c>
      <c r="D1551" t="s">
        <v>5146</v>
      </c>
    </row>
    <row r="1552" spans="1:4" x14ac:dyDescent="0.25">
      <c r="A1552" t="s">
        <v>3774</v>
      </c>
      <c r="B1552" t="s">
        <v>38</v>
      </c>
      <c r="C1552" s="1">
        <v>45839.671527777777</v>
      </c>
      <c r="D1552" t="s">
        <v>5146</v>
      </c>
    </row>
    <row r="1553" spans="1:4" x14ac:dyDescent="0.25">
      <c r="A1553" t="s">
        <v>3775</v>
      </c>
      <c r="B1553" t="s">
        <v>38</v>
      </c>
      <c r="C1553" s="1">
        <v>45856.661805555559</v>
      </c>
      <c r="D1553" t="s">
        <v>5146</v>
      </c>
    </row>
    <row r="1554" spans="1:4" x14ac:dyDescent="0.25">
      <c r="A1554" t="s">
        <v>3776</v>
      </c>
      <c r="B1554" t="s">
        <v>38</v>
      </c>
      <c r="C1554" s="1">
        <v>45842.602777777778</v>
      </c>
      <c r="D1554" t="s">
        <v>5146</v>
      </c>
    </row>
    <row r="1555" spans="1:4" x14ac:dyDescent="0.25">
      <c r="A1555" t="s">
        <v>3777</v>
      </c>
      <c r="B1555" t="s">
        <v>38</v>
      </c>
      <c r="C1555" s="1">
        <v>45856.662499999999</v>
      </c>
      <c r="D1555" t="s">
        <v>5146</v>
      </c>
    </row>
    <row r="1556" spans="1:4" x14ac:dyDescent="0.25">
      <c r="A1556" t="s">
        <v>3778</v>
      </c>
      <c r="B1556" t="s">
        <v>39</v>
      </c>
      <c r="C1556" s="1">
        <v>45871.726388888892</v>
      </c>
      <c r="D1556" t="s">
        <v>5146</v>
      </c>
    </row>
    <row r="1557" spans="1:4" x14ac:dyDescent="0.25">
      <c r="A1557" t="s">
        <v>3779</v>
      </c>
      <c r="B1557" t="s">
        <v>38</v>
      </c>
      <c r="C1557" s="1">
        <v>45856.663194444445</v>
      </c>
      <c r="D1557" t="s">
        <v>5146</v>
      </c>
    </row>
    <row r="1558" spans="1:4" x14ac:dyDescent="0.25">
      <c r="A1558" t="s">
        <v>3780</v>
      </c>
      <c r="B1558" t="s">
        <v>38</v>
      </c>
      <c r="C1558" s="1">
        <v>45856.663888888892</v>
      </c>
      <c r="D1558" t="s">
        <v>5146</v>
      </c>
    </row>
    <row r="1559" spans="1:4" x14ac:dyDescent="0.25">
      <c r="A1559" t="s">
        <v>3781</v>
      </c>
      <c r="B1559" t="s">
        <v>38</v>
      </c>
      <c r="C1559" s="1">
        <v>45829.443749999999</v>
      </c>
      <c r="D1559" t="s">
        <v>5146</v>
      </c>
    </row>
    <row r="1560" spans="1:4" x14ac:dyDescent="0.25">
      <c r="A1560" t="s">
        <v>3782</v>
      </c>
      <c r="B1560" t="s">
        <v>38</v>
      </c>
      <c r="C1560" s="1">
        <v>45894.730555555558</v>
      </c>
      <c r="D1560" t="s">
        <v>5146</v>
      </c>
    </row>
    <row r="1561" spans="1:4" x14ac:dyDescent="0.25">
      <c r="A1561" t="s">
        <v>3783</v>
      </c>
      <c r="B1561" t="s">
        <v>38</v>
      </c>
      <c r="C1561" s="1">
        <v>45829.46875</v>
      </c>
      <c r="D1561" t="s">
        <v>5146</v>
      </c>
    </row>
    <row r="1562" spans="1:4" x14ac:dyDescent="0.25">
      <c r="A1562" t="s">
        <v>3784</v>
      </c>
      <c r="B1562" t="s">
        <v>38</v>
      </c>
      <c r="C1562" s="1">
        <v>45856.663888888892</v>
      </c>
      <c r="D1562" t="s">
        <v>5146</v>
      </c>
    </row>
    <row r="1563" spans="1:4" x14ac:dyDescent="0.25">
      <c r="A1563" t="s">
        <v>447</v>
      </c>
      <c r="B1563" t="s">
        <v>38</v>
      </c>
      <c r="C1563" s="1">
        <v>46039.544444444444</v>
      </c>
      <c r="D1563" t="s">
        <v>5146</v>
      </c>
    </row>
    <row r="1564" spans="1:4" x14ac:dyDescent="0.25">
      <c r="A1564" t="s">
        <v>3785</v>
      </c>
      <c r="B1564" t="s">
        <v>38</v>
      </c>
      <c r="C1564" s="1">
        <v>45856.664583333331</v>
      </c>
      <c r="D1564" t="s">
        <v>5146</v>
      </c>
    </row>
    <row r="1565" spans="1:4" x14ac:dyDescent="0.25">
      <c r="A1565" t="s">
        <v>448</v>
      </c>
      <c r="B1565" t="s">
        <v>38</v>
      </c>
      <c r="C1565" s="1">
        <v>46036.61041666667</v>
      </c>
      <c r="D1565" t="s">
        <v>5146</v>
      </c>
    </row>
    <row r="1566" spans="1:4" x14ac:dyDescent="0.25">
      <c r="A1566" t="s">
        <v>3786</v>
      </c>
      <c r="B1566" t="s">
        <v>38</v>
      </c>
      <c r="C1566" s="1">
        <v>45856.664583333331</v>
      </c>
      <c r="D1566" t="s">
        <v>5146</v>
      </c>
    </row>
    <row r="1567" spans="1:4" x14ac:dyDescent="0.25">
      <c r="A1567" t="s">
        <v>3787</v>
      </c>
      <c r="B1567" t="s">
        <v>38</v>
      </c>
      <c r="C1567" s="1">
        <v>45841.013888888891</v>
      </c>
      <c r="D1567" t="s">
        <v>5146</v>
      </c>
    </row>
    <row r="1568" spans="1:4" x14ac:dyDescent="0.25">
      <c r="A1568" t="s">
        <v>449</v>
      </c>
      <c r="B1568" t="s">
        <v>38</v>
      </c>
      <c r="C1568" s="1">
        <v>46039.546527777777</v>
      </c>
      <c r="D1568" t="s">
        <v>5146</v>
      </c>
    </row>
    <row r="1569" spans="1:4" x14ac:dyDescent="0.25">
      <c r="A1569" t="s">
        <v>3788</v>
      </c>
      <c r="B1569" t="s">
        <v>38</v>
      </c>
      <c r="C1569" s="1">
        <v>45856.665277777778</v>
      </c>
      <c r="D1569" t="s">
        <v>5146</v>
      </c>
    </row>
    <row r="1570" spans="1:4" x14ac:dyDescent="0.25">
      <c r="A1570" t="s">
        <v>3789</v>
      </c>
      <c r="B1570" t="s">
        <v>38</v>
      </c>
      <c r="C1570" s="1">
        <v>45856.665972222225</v>
      </c>
      <c r="D1570" t="s">
        <v>5146</v>
      </c>
    </row>
    <row r="1571" spans="1:4" x14ac:dyDescent="0.25">
      <c r="A1571" t="s">
        <v>3790</v>
      </c>
      <c r="B1571" t="s">
        <v>38</v>
      </c>
      <c r="C1571" s="1">
        <v>45856.666666666664</v>
      </c>
      <c r="D1571" t="s">
        <v>5146</v>
      </c>
    </row>
    <row r="1572" spans="1:4" x14ac:dyDescent="0.25">
      <c r="A1572" t="s">
        <v>3791</v>
      </c>
      <c r="B1572" t="s">
        <v>38</v>
      </c>
      <c r="C1572" s="1">
        <v>45856.668055555558</v>
      </c>
      <c r="D1572" t="s">
        <v>5146</v>
      </c>
    </row>
    <row r="1573" spans="1:4" x14ac:dyDescent="0.25">
      <c r="A1573" t="s">
        <v>3792</v>
      </c>
      <c r="B1573" t="s">
        <v>38</v>
      </c>
      <c r="C1573" s="1">
        <v>45856.670138888891</v>
      </c>
      <c r="D1573" t="s">
        <v>5146</v>
      </c>
    </row>
    <row r="1574" spans="1:4" x14ac:dyDescent="0.25">
      <c r="A1574" t="s">
        <v>3793</v>
      </c>
      <c r="B1574" t="s">
        <v>38</v>
      </c>
      <c r="C1574" s="1">
        <v>45856.67083333333</v>
      </c>
      <c r="D1574" t="s">
        <v>5146</v>
      </c>
    </row>
    <row r="1575" spans="1:4" x14ac:dyDescent="0.25">
      <c r="A1575" t="s">
        <v>3794</v>
      </c>
      <c r="B1575" t="s">
        <v>38</v>
      </c>
      <c r="C1575" s="1">
        <v>45856.671527777777</v>
      </c>
      <c r="D1575" t="s">
        <v>5146</v>
      </c>
    </row>
    <row r="1576" spans="1:4" x14ac:dyDescent="0.25">
      <c r="A1576" t="s">
        <v>3795</v>
      </c>
      <c r="B1576" t="s">
        <v>38</v>
      </c>
      <c r="C1576" s="1">
        <v>45856.67291666667</v>
      </c>
      <c r="D1576" t="s">
        <v>5146</v>
      </c>
    </row>
    <row r="1577" spans="1:4" x14ac:dyDescent="0.25">
      <c r="A1577" t="s">
        <v>3796</v>
      </c>
      <c r="B1577" t="s">
        <v>38</v>
      </c>
      <c r="C1577" s="1">
        <v>45856.673611111109</v>
      </c>
      <c r="D1577" t="s">
        <v>5146</v>
      </c>
    </row>
    <row r="1578" spans="1:4" x14ac:dyDescent="0.25">
      <c r="A1578" t="s">
        <v>3797</v>
      </c>
      <c r="B1578" t="s">
        <v>38</v>
      </c>
      <c r="C1578" s="1">
        <v>45856.675694444442</v>
      </c>
      <c r="D1578" t="s">
        <v>5146</v>
      </c>
    </row>
    <row r="1579" spans="1:4" x14ac:dyDescent="0.25">
      <c r="A1579" t="s">
        <v>432</v>
      </c>
      <c r="B1579" t="s">
        <v>38</v>
      </c>
      <c r="C1579" s="1">
        <v>46034.604166666664</v>
      </c>
      <c r="D1579" t="s">
        <v>5146</v>
      </c>
    </row>
    <row r="1580" spans="1:4" x14ac:dyDescent="0.25">
      <c r="A1580" t="s">
        <v>3798</v>
      </c>
      <c r="B1580" t="s">
        <v>38</v>
      </c>
      <c r="C1580" s="1">
        <v>45856.677083333336</v>
      </c>
      <c r="D1580" t="s">
        <v>5146</v>
      </c>
    </row>
    <row r="1581" spans="1:4" x14ac:dyDescent="0.25">
      <c r="A1581" t="s">
        <v>3799</v>
      </c>
      <c r="B1581" t="s">
        <v>38</v>
      </c>
      <c r="C1581" s="1">
        <v>45856.677777777775</v>
      </c>
      <c r="D1581" t="s">
        <v>5146</v>
      </c>
    </row>
    <row r="1582" spans="1:4" x14ac:dyDescent="0.25">
      <c r="A1582" t="s">
        <v>3800</v>
      </c>
      <c r="B1582" t="s">
        <v>38</v>
      </c>
      <c r="C1582" s="1">
        <v>45895.009722222225</v>
      </c>
      <c r="D1582" t="s">
        <v>5146</v>
      </c>
    </row>
    <row r="1583" spans="1:4" x14ac:dyDescent="0.25">
      <c r="A1583" t="s">
        <v>3801</v>
      </c>
      <c r="B1583" t="s">
        <v>38</v>
      </c>
      <c r="C1583" s="1">
        <v>45860.709722222222</v>
      </c>
      <c r="D1583" t="s">
        <v>5146</v>
      </c>
    </row>
    <row r="1584" spans="1:4" x14ac:dyDescent="0.25">
      <c r="A1584" t="s">
        <v>433</v>
      </c>
      <c r="B1584" t="s">
        <v>38</v>
      </c>
      <c r="C1584" s="1">
        <v>46034.579861111109</v>
      </c>
      <c r="D1584" t="s">
        <v>5146</v>
      </c>
    </row>
    <row r="1585" spans="1:4" x14ac:dyDescent="0.25">
      <c r="A1585" t="s">
        <v>3802</v>
      </c>
      <c r="B1585" t="s">
        <v>38</v>
      </c>
      <c r="C1585" s="1">
        <v>45841.006944444445</v>
      </c>
      <c r="D1585" t="s">
        <v>5146</v>
      </c>
    </row>
    <row r="1586" spans="1:4" x14ac:dyDescent="0.25">
      <c r="A1586" t="s">
        <v>3803</v>
      </c>
      <c r="B1586" t="s">
        <v>39</v>
      </c>
      <c r="C1586" s="1">
        <v>45871.597916666666</v>
      </c>
      <c r="D1586" t="s">
        <v>5146</v>
      </c>
    </row>
    <row r="1587" spans="1:4" x14ac:dyDescent="0.25">
      <c r="A1587" t="s">
        <v>3804</v>
      </c>
      <c r="B1587" t="s">
        <v>38</v>
      </c>
      <c r="C1587" s="1">
        <v>45877.571527777778</v>
      </c>
      <c r="D1587" t="s">
        <v>5146</v>
      </c>
    </row>
    <row r="1588" spans="1:4" x14ac:dyDescent="0.25">
      <c r="A1588" t="s">
        <v>3805</v>
      </c>
      <c r="B1588" t="s">
        <v>39</v>
      </c>
      <c r="C1588" s="1">
        <v>45870.74722222222</v>
      </c>
      <c r="D1588" t="s">
        <v>5146</v>
      </c>
    </row>
    <row r="1589" spans="1:4" x14ac:dyDescent="0.25">
      <c r="A1589" t="s">
        <v>3806</v>
      </c>
      <c r="B1589" t="s">
        <v>38</v>
      </c>
      <c r="C1589" s="1">
        <v>45856.68472222222</v>
      </c>
      <c r="D1589" t="s">
        <v>5146</v>
      </c>
    </row>
    <row r="1590" spans="1:4" x14ac:dyDescent="0.25">
      <c r="A1590" t="s">
        <v>3807</v>
      </c>
      <c r="B1590" t="s">
        <v>38</v>
      </c>
      <c r="C1590" s="1">
        <v>45856.68472222222</v>
      </c>
      <c r="D1590" t="s">
        <v>5146</v>
      </c>
    </row>
    <row r="1591" spans="1:4" x14ac:dyDescent="0.25">
      <c r="A1591" t="s">
        <v>3808</v>
      </c>
      <c r="B1591" t="s">
        <v>38</v>
      </c>
      <c r="C1591" s="1">
        <v>45856.6875</v>
      </c>
      <c r="D1591" t="s">
        <v>5146</v>
      </c>
    </row>
    <row r="1592" spans="1:4" x14ac:dyDescent="0.25">
      <c r="A1592" t="s">
        <v>3809</v>
      </c>
      <c r="B1592" t="s">
        <v>38</v>
      </c>
      <c r="C1592" s="1">
        <v>45856.688888888886</v>
      </c>
      <c r="D1592" t="s">
        <v>5146</v>
      </c>
    </row>
    <row r="1593" spans="1:4" x14ac:dyDescent="0.25">
      <c r="A1593" t="s">
        <v>3810</v>
      </c>
      <c r="B1593" t="s">
        <v>38</v>
      </c>
      <c r="C1593" s="1">
        <v>45856.689583333333</v>
      </c>
      <c r="D1593" t="s">
        <v>5146</v>
      </c>
    </row>
    <row r="1594" spans="1:4" x14ac:dyDescent="0.25">
      <c r="A1594" t="s">
        <v>3811</v>
      </c>
      <c r="B1594" t="s">
        <v>38</v>
      </c>
      <c r="C1594" s="1">
        <v>45856.690972222219</v>
      </c>
      <c r="D1594" t="s">
        <v>5146</v>
      </c>
    </row>
    <row r="1595" spans="1:4" x14ac:dyDescent="0.25">
      <c r="A1595" t="s">
        <v>3812</v>
      </c>
      <c r="B1595" t="s">
        <v>38</v>
      </c>
      <c r="C1595" s="1">
        <v>45856.692361111112</v>
      </c>
      <c r="D1595" t="s">
        <v>5146</v>
      </c>
    </row>
    <row r="1596" spans="1:4" x14ac:dyDescent="0.25">
      <c r="A1596" t="s">
        <v>3813</v>
      </c>
      <c r="B1596" t="s">
        <v>38</v>
      </c>
      <c r="C1596" s="1">
        <v>45856.693055555559</v>
      </c>
      <c r="D1596" t="s">
        <v>5146</v>
      </c>
    </row>
    <row r="1597" spans="1:4" x14ac:dyDescent="0.25">
      <c r="A1597" t="s">
        <v>3814</v>
      </c>
      <c r="B1597" t="s">
        <v>38</v>
      </c>
      <c r="C1597" s="1">
        <v>45827.82916666667</v>
      </c>
      <c r="D1597" t="s">
        <v>5146</v>
      </c>
    </row>
    <row r="1598" spans="1:4" x14ac:dyDescent="0.25">
      <c r="A1598" t="s">
        <v>3815</v>
      </c>
      <c r="B1598" t="s">
        <v>38</v>
      </c>
      <c r="C1598" s="1">
        <v>45856.695833333331</v>
      </c>
      <c r="D1598" t="s">
        <v>5146</v>
      </c>
    </row>
    <row r="1599" spans="1:4" x14ac:dyDescent="0.25">
      <c r="A1599" t="s">
        <v>3816</v>
      </c>
      <c r="B1599" t="s">
        <v>38</v>
      </c>
      <c r="C1599" s="1">
        <v>45856.697222222225</v>
      </c>
      <c r="D1599" t="s">
        <v>5146</v>
      </c>
    </row>
    <row r="1600" spans="1:4" x14ac:dyDescent="0.25">
      <c r="A1600" t="s">
        <v>3817</v>
      </c>
      <c r="B1600" t="s">
        <v>38</v>
      </c>
      <c r="C1600" s="1">
        <v>45856.697916666664</v>
      </c>
      <c r="D1600" t="s">
        <v>5146</v>
      </c>
    </row>
    <row r="1601" spans="1:4" x14ac:dyDescent="0.25">
      <c r="A1601" t="s">
        <v>3818</v>
      </c>
      <c r="B1601" t="s">
        <v>38</v>
      </c>
      <c r="C1601" s="1">
        <v>45829.601388888892</v>
      </c>
      <c r="D1601" t="s">
        <v>5146</v>
      </c>
    </row>
    <row r="1602" spans="1:4" x14ac:dyDescent="0.25">
      <c r="A1602" t="s">
        <v>3819</v>
      </c>
      <c r="B1602" t="s">
        <v>38</v>
      </c>
      <c r="C1602" s="1">
        <v>45856.699305555558</v>
      </c>
      <c r="D1602" t="s">
        <v>5146</v>
      </c>
    </row>
    <row r="1603" spans="1:4" x14ac:dyDescent="0.25">
      <c r="A1603" t="s">
        <v>3820</v>
      </c>
      <c r="B1603" t="s">
        <v>38</v>
      </c>
      <c r="C1603" s="1">
        <v>45856.701388888891</v>
      </c>
      <c r="D1603" t="s">
        <v>5146</v>
      </c>
    </row>
    <row r="1604" spans="1:4" x14ac:dyDescent="0.25">
      <c r="A1604" t="s">
        <v>3821</v>
      </c>
      <c r="B1604" t="s">
        <v>38</v>
      </c>
      <c r="C1604" s="1">
        <v>45856.702777777777</v>
      </c>
      <c r="D1604" t="s">
        <v>5146</v>
      </c>
    </row>
    <row r="1605" spans="1:4" x14ac:dyDescent="0.25">
      <c r="A1605" t="s">
        <v>3822</v>
      </c>
      <c r="B1605" t="s">
        <v>38</v>
      </c>
      <c r="C1605" s="1">
        <v>45856.70416666667</v>
      </c>
      <c r="D1605" t="s">
        <v>5146</v>
      </c>
    </row>
    <row r="1606" spans="1:4" x14ac:dyDescent="0.25">
      <c r="A1606" t="s">
        <v>3823</v>
      </c>
      <c r="B1606" t="s">
        <v>38</v>
      </c>
      <c r="C1606" s="1">
        <v>45856.704861111109</v>
      </c>
      <c r="D1606" t="s">
        <v>5146</v>
      </c>
    </row>
    <row r="1607" spans="1:4" x14ac:dyDescent="0.25">
      <c r="A1607" t="s">
        <v>3824</v>
      </c>
      <c r="B1607" t="s">
        <v>38</v>
      </c>
      <c r="C1607" s="1">
        <v>45856.7</v>
      </c>
      <c r="D1607" t="s">
        <v>5146</v>
      </c>
    </row>
    <row r="1608" spans="1:4" x14ac:dyDescent="0.25">
      <c r="A1608" t="s">
        <v>3825</v>
      </c>
      <c r="B1608" t="s">
        <v>38</v>
      </c>
      <c r="C1608" s="1">
        <v>45856.70208333333</v>
      </c>
      <c r="D1608" t="s">
        <v>5146</v>
      </c>
    </row>
    <row r="1609" spans="1:4" x14ac:dyDescent="0.25">
      <c r="A1609" t="s">
        <v>430</v>
      </c>
      <c r="B1609" t="s">
        <v>38</v>
      </c>
      <c r="C1609" s="1">
        <v>46038.57916666667</v>
      </c>
      <c r="D1609" t="s">
        <v>5146</v>
      </c>
    </row>
    <row r="1610" spans="1:4" x14ac:dyDescent="0.25">
      <c r="A1610" t="s">
        <v>3826</v>
      </c>
      <c r="B1610" t="s">
        <v>38</v>
      </c>
      <c r="C1610" s="1">
        <v>45856.70208333333</v>
      </c>
      <c r="D1610" t="s">
        <v>5146</v>
      </c>
    </row>
    <row r="1611" spans="1:4" x14ac:dyDescent="0.25">
      <c r="A1611" t="s">
        <v>3827</v>
      </c>
      <c r="B1611" t="s">
        <v>38</v>
      </c>
      <c r="C1611" s="1">
        <v>45856.703472222223</v>
      </c>
      <c r="D1611" t="s">
        <v>5146</v>
      </c>
    </row>
    <row r="1612" spans="1:4" x14ac:dyDescent="0.25">
      <c r="A1612" t="s">
        <v>3828</v>
      </c>
      <c r="B1612" t="s">
        <v>38</v>
      </c>
      <c r="C1612" s="1">
        <v>45860.710416666669</v>
      </c>
      <c r="D1612" t="s">
        <v>5146</v>
      </c>
    </row>
    <row r="1613" spans="1:4" x14ac:dyDescent="0.25">
      <c r="A1613" t="s">
        <v>3829</v>
      </c>
      <c r="B1613" t="s">
        <v>38</v>
      </c>
      <c r="C1613" s="1">
        <v>45915.738194444442</v>
      </c>
      <c r="D1613" t="s">
        <v>5146</v>
      </c>
    </row>
    <row r="1614" spans="1:4" x14ac:dyDescent="0.25">
      <c r="A1614" t="s">
        <v>3830</v>
      </c>
      <c r="B1614" t="s">
        <v>38</v>
      </c>
      <c r="C1614" s="1">
        <v>45856.70416666667</v>
      </c>
      <c r="D1614" t="s">
        <v>5146</v>
      </c>
    </row>
    <row r="1615" spans="1:4" x14ac:dyDescent="0.25">
      <c r="A1615" t="s">
        <v>3831</v>
      </c>
      <c r="B1615" t="s">
        <v>38</v>
      </c>
      <c r="C1615" s="1">
        <v>45856.705555555556</v>
      </c>
      <c r="D1615" t="s">
        <v>5146</v>
      </c>
    </row>
    <row r="1616" spans="1:4" x14ac:dyDescent="0.25">
      <c r="A1616" t="s">
        <v>3832</v>
      </c>
      <c r="B1616" t="s">
        <v>38</v>
      </c>
      <c r="C1616" s="1">
        <v>45881.48333333333</v>
      </c>
      <c r="D1616" t="s">
        <v>5146</v>
      </c>
    </row>
    <row r="1617" spans="1:4" x14ac:dyDescent="0.25">
      <c r="A1617" t="s">
        <v>3833</v>
      </c>
      <c r="B1617" t="s">
        <v>38</v>
      </c>
      <c r="C1617" s="1">
        <v>45856.711111111108</v>
      </c>
      <c r="D1617" t="s">
        <v>5146</v>
      </c>
    </row>
    <row r="1618" spans="1:4" x14ac:dyDescent="0.25">
      <c r="A1618" t="s">
        <v>3834</v>
      </c>
      <c r="B1618" t="s">
        <v>38</v>
      </c>
      <c r="C1618" s="1">
        <v>45856.713888888888</v>
      </c>
      <c r="D1618" t="s">
        <v>5146</v>
      </c>
    </row>
    <row r="1619" spans="1:4" x14ac:dyDescent="0.25">
      <c r="A1619" t="s">
        <v>3835</v>
      </c>
      <c r="B1619" t="s">
        <v>38</v>
      </c>
      <c r="C1619" s="1">
        <v>45856.714583333334</v>
      </c>
      <c r="D1619" t="s">
        <v>5146</v>
      </c>
    </row>
    <row r="1620" spans="1:4" x14ac:dyDescent="0.25">
      <c r="A1620" t="s">
        <v>3836</v>
      </c>
      <c r="B1620" t="s">
        <v>38</v>
      </c>
      <c r="C1620" s="1">
        <v>45861.791666666664</v>
      </c>
      <c r="D1620" t="s">
        <v>5146</v>
      </c>
    </row>
    <row r="1621" spans="1:4" x14ac:dyDescent="0.25">
      <c r="A1621" t="s">
        <v>3837</v>
      </c>
      <c r="B1621" t="s">
        <v>38</v>
      </c>
      <c r="C1621" s="1">
        <v>45856.71597222222</v>
      </c>
      <c r="D1621" t="s">
        <v>5146</v>
      </c>
    </row>
    <row r="1622" spans="1:4" x14ac:dyDescent="0.25">
      <c r="A1622" t="s">
        <v>3838</v>
      </c>
      <c r="B1622" t="s">
        <v>38</v>
      </c>
      <c r="C1622" s="1">
        <v>45856.718055555553</v>
      </c>
      <c r="D1622" t="s">
        <v>5146</v>
      </c>
    </row>
    <row r="1623" spans="1:4" x14ac:dyDescent="0.25">
      <c r="A1623" t="s">
        <v>424</v>
      </c>
      <c r="B1623" t="s">
        <v>38</v>
      </c>
      <c r="C1623" s="1">
        <v>46035.660416666666</v>
      </c>
      <c r="D1623" t="s">
        <v>5146</v>
      </c>
    </row>
    <row r="1624" spans="1:4" x14ac:dyDescent="0.25">
      <c r="A1624" t="s">
        <v>3839</v>
      </c>
      <c r="B1624" t="s">
        <v>38</v>
      </c>
      <c r="C1624" s="1">
        <v>45856.6875</v>
      </c>
      <c r="D1624" t="s">
        <v>5146</v>
      </c>
    </row>
    <row r="1625" spans="1:4" x14ac:dyDescent="0.25">
      <c r="A1625" t="s">
        <v>3840</v>
      </c>
      <c r="B1625" t="s">
        <v>38</v>
      </c>
      <c r="C1625" s="1">
        <v>45841.004166666666</v>
      </c>
      <c r="D1625" t="s">
        <v>5146</v>
      </c>
    </row>
    <row r="1626" spans="1:4" x14ac:dyDescent="0.25">
      <c r="A1626" t="s">
        <v>426</v>
      </c>
      <c r="B1626" t="s">
        <v>38</v>
      </c>
      <c r="C1626" s="1">
        <v>46050.488194444442</v>
      </c>
      <c r="D1626" t="s">
        <v>5146</v>
      </c>
    </row>
    <row r="1627" spans="1:4" x14ac:dyDescent="0.25">
      <c r="A1627" t="s">
        <v>3841</v>
      </c>
      <c r="B1627" t="s">
        <v>38</v>
      </c>
      <c r="C1627" s="1">
        <v>45888.744444444441</v>
      </c>
      <c r="D1627" t="s">
        <v>5146</v>
      </c>
    </row>
    <row r="1628" spans="1:4" x14ac:dyDescent="0.25">
      <c r="A1628" t="s">
        <v>3842</v>
      </c>
      <c r="B1628" t="s">
        <v>38</v>
      </c>
      <c r="C1628" s="1">
        <v>45856.688194444447</v>
      </c>
      <c r="D1628" t="s">
        <v>5146</v>
      </c>
    </row>
    <row r="1629" spans="1:4" x14ac:dyDescent="0.25">
      <c r="A1629" t="s">
        <v>3843</v>
      </c>
      <c r="B1629" t="s">
        <v>38</v>
      </c>
      <c r="C1629" s="1">
        <v>45856.688888888886</v>
      </c>
      <c r="D1629" t="s">
        <v>5146</v>
      </c>
    </row>
    <row r="1630" spans="1:4" x14ac:dyDescent="0.25">
      <c r="A1630" t="s">
        <v>3844</v>
      </c>
      <c r="B1630" t="s">
        <v>38</v>
      </c>
      <c r="C1630" s="1">
        <v>45856.688888888886</v>
      </c>
      <c r="D1630" t="s">
        <v>5146</v>
      </c>
    </row>
    <row r="1631" spans="1:4" x14ac:dyDescent="0.25">
      <c r="A1631" t="s">
        <v>3845</v>
      </c>
      <c r="B1631" t="s">
        <v>38</v>
      </c>
      <c r="C1631" s="1">
        <v>45845.571527777778</v>
      </c>
      <c r="D1631" t="s">
        <v>5146</v>
      </c>
    </row>
    <row r="1632" spans="1:4" x14ac:dyDescent="0.25">
      <c r="A1632" t="s">
        <v>3846</v>
      </c>
      <c r="B1632" t="s">
        <v>38</v>
      </c>
      <c r="C1632" s="1">
        <v>45847.609722222223</v>
      </c>
      <c r="D1632" t="s">
        <v>5146</v>
      </c>
    </row>
    <row r="1633" spans="1:4" x14ac:dyDescent="0.25">
      <c r="A1633" t="s">
        <v>3847</v>
      </c>
      <c r="B1633" t="s">
        <v>38</v>
      </c>
      <c r="C1633" s="1">
        <v>45856.689583333333</v>
      </c>
      <c r="D1633" t="s">
        <v>5146</v>
      </c>
    </row>
    <row r="1634" spans="1:4" x14ac:dyDescent="0.25">
      <c r="A1634" t="s">
        <v>3848</v>
      </c>
      <c r="B1634" t="s">
        <v>38</v>
      </c>
      <c r="C1634" s="1">
        <v>45860.711111111108</v>
      </c>
      <c r="D1634" t="s">
        <v>5146</v>
      </c>
    </row>
    <row r="1635" spans="1:4" x14ac:dyDescent="0.25">
      <c r="A1635" t="s">
        <v>420</v>
      </c>
      <c r="B1635" t="s">
        <v>38</v>
      </c>
      <c r="C1635" s="1">
        <v>46032.680555555555</v>
      </c>
      <c r="D1635" t="s">
        <v>5146</v>
      </c>
    </row>
    <row r="1636" spans="1:4" x14ac:dyDescent="0.25">
      <c r="A1636" t="s">
        <v>422</v>
      </c>
      <c r="B1636" t="s">
        <v>38</v>
      </c>
      <c r="C1636" s="1">
        <v>46039.695833333331</v>
      </c>
      <c r="D1636" t="s">
        <v>5146</v>
      </c>
    </row>
    <row r="1637" spans="1:4" x14ac:dyDescent="0.25">
      <c r="A1637" t="s">
        <v>3849</v>
      </c>
      <c r="B1637" t="s">
        <v>39</v>
      </c>
      <c r="C1637" s="1">
        <v>45870.747916666667</v>
      </c>
      <c r="D1637" t="s">
        <v>5146</v>
      </c>
    </row>
    <row r="1638" spans="1:4" x14ac:dyDescent="0.25">
      <c r="A1638" t="s">
        <v>3850</v>
      </c>
      <c r="B1638" t="s">
        <v>38</v>
      </c>
      <c r="C1638" s="1">
        <v>45856.694444444445</v>
      </c>
      <c r="D1638" t="s">
        <v>5146</v>
      </c>
    </row>
    <row r="1639" spans="1:4" x14ac:dyDescent="0.25">
      <c r="A1639" t="s">
        <v>3851</v>
      </c>
      <c r="B1639" t="s">
        <v>38</v>
      </c>
      <c r="C1639" s="1">
        <v>45860.711805555555</v>
      </c>
      <c r="D1639" t="s">
        <v>5146</v>
      </c>
    </row>
    <row r="1640" spans="1:4" x14ac:dyDescent="0.25">
      <c r="A1640" t="s">
        <v>3852</v>
      </c>
      <c r="B1640" t="s">
        <v>38</v>
      </c>
      <c r="C1640" s="1">
        <v>45856.708333333336</v>
      </c>
      <c r="D1640" t="s">
        <v>5146</v>
      </c>
    </row>
    <row r="1641" spans="1:4" x14ac:dyDescent="0.25">
      <c r="A1641" t="s">
        <v>3853</v>
      </c>
      <c r="B1641" t="s">
        <v>38</v>
      </c>
      <c r="C1641" s="1">
        <v>45856.709722222222</v>
      </c>
      <c r="D1641" t="s">
        <v>5146</v>
      </c>
    </row>
    <row r="1642" spans="1:4" x14ac:dyDescent="0.25">
      <c r="A1642" t="s">
        <v>401</v>
      </c>
      <c r="B1642" t="s">
        <v>38</v>
      </c>
      <c r="C1642" s="1">
        <v>46032.675000000003</v>
      </c>
      <c r="D1642" t="s">
        <v>5146</v>
      </c>
    </row>
    <row r="1643" spans="1:4" x14ac:dyDescent="0.25">
      <c r="A1643" t="s">
        <v>3854</v>
      </c>
      <c r="B1643" t="s">
        <v>38</v>
      </c>
      <c r="C1643" s="1">
        <v>45856.720833333333</v>
      </c>
      <c r="D1643" t="s">
        <v>5146</v>
      </c>
    </row>
    <row r="1644" spans="1:4" x14ac:dyDescent="0.25">
      <c r="A1644" t="s">
        <v>3855</v>
      </c>
      <c r="B1644" t="s">
        <v>38</v>
      </c>
      <c r="C1644" s="1">
        <v>45856.727083333331</v>
      </c>
      <c r="D1644" t="s">
        <v>5146</v>
      </c>
    </row>
    <row r="1645" spans="1:4" x14ac:dyDescent="0.25">
      <c r="A1645" t="s">
        <v>3856</v>
      </c>
      <c r="B1645" t="s">
        <v>38</v>
      </c>
      <c r="C1645" s="1">
        <v>45856.727777777778</v>
      </c>
      <c r="D1645" t="s">
        <v>5146</v>
      </c>
    </row>
    <row r="1646" spans="1:4" x14ac:dyDescent="0.25">
      <c r="A1646" t="s">
        <v>3857</v>
      </c>
      <c r="B1646" t="s">
        <v>38</v>
      </c>
      <c r="C1646" s="1">
        <v>45856.728472222225</v>
      </c>
      <c r="D1646" t="s">
        <v>5146</v>
      </c>
    </row>
    <row r="1647" spans="1:4" x14ac:dyDescent="0.25">
      <c r="A1647" t="s">
        <v>3858</v>
      </c>
      <c r="B1647" t="s">
        <v>38</v>
      </c>
      <c r="C1647" s="1">
        <v>45856.729861111111</v>
      </c>
      <c r="D1647" t="s">
        <v>5146</v>
      </c>
    </row>
    <row r="1648" spans="1:4" x14ac:dyDescent="0.25">
      <c r="A1648" t="s">
        <v>3859</v>
      </c>
      <c r="B1648" t="s">
        <v>38</v>
      </c>
      <c r="C1648" s="1">
        <v>45856.730555555558</v>
      </c>
      <c r="D1648" t="s">
        <v>5146</v>
      </c>
    </row>
    <row r="1649" spans="1:4" x14ac:dyDescent="0.25">
      <c r="A1649" t="s">
        <v>3860</v>
      </c>
      <c r="B1649" t="s">
        <v>38</v>
      </c>
      <c r="C1649" s="1">
        <v>45856.732638888891</v>
      </c>
      <c r="D1649" t="s">
        <v>5146</v>
      </c>
    </row>
    <row r="1650" spans="1:4" x14ac:dyDescent="0.25">
      <c r="A1650" t="s">
        <v>3861</v>
      </c>
      <c r="B1650" t="s">
        <v>38</v>
      </c>
      <c r="C1650" s="1">
        <v>45856.734027777777</v>
      </c>
      <c r="D1650" t="s">
        <v>5146</v>
      </c>
    </row>
    <row r="1651" spans="1:4" x14ac:dyDescent="0.25">
      <c r="A1651" t="s">
        <v>3862</v>
      </c>
      <c r="B1651" t="s">
        <v>38</v>
      </c>
      <c r="C1651" s="1">
        <v>45877.538888888892</v>
      </c>
      <c r="D1651" t="s">
        <v>5146</v>
      </c>
    </row>
    <row r="1652" spans="1:4" x14ac:dyDescent="0.25">
      <c r="A1652" t="s">
        <v>3863</v>
      </c>
      <c r="B1652" t="s">
        <v>38</v>
      </c>
      <c r="C1652" s="1">
        <v>45841.61041666667</v>
      </c>
      <c r="D1652" t="s">
        <v>5146</v>
      </c>
    </row>
    <row r="1653" spans="1:4" x14ac:dyDescent="0.25">
      <c r="A1653" t="s">
        <v>3864</v>
      </c>
      <c r="B1653" t="s">
        <v>38</v>
      </c>
      <c r="C1653" s="1">
        <v>45842.770833333336</v>
      </c>
      <c r="D1653" t="s">
        <v>5146</v>
      </c>
    </row>
    <row r="1654" spans="1:4" x14ac:dyDescent="0.25">
      <c r="A1654" t="s">
        <v>3865</v>
      </c>
      <c r="B1654" t="s">
        <v>38</v>
      </c>
      <c r="C1654" s="1">
        <v>45856.743055555555</v>
      </c>
      <c r="D1654" t="s">
        <v>5146</v>
      </c>
    </row>
    <row r="1655" spans="1:4" x14ac:dyDescent="0.25">
      <c r="A1655" t="s">
        <v>3866</v>
      </c>
      <c r="B1655" t="s">
        <v>38</v>
      </c>
      <c r="C1655" s="1">
        <v>45891.703472222223</v>
      </c>
      <c r="D1655" t="s">
        <v>5146</v>
      </c>
    </row>
    <row r="1656" spans="1:4" x14ac:dyDescent="0.25">
      <c r="A1656" t="s">
        <v>3867</v>
      </c>
      <c r="B1656" t="s">
        <v>38</v>
      </c>
      <c r="C1656" s="1">
        <v>45856.743750000001</v>
      </c>
      <c r="D1656" t="s">
        <v>5146</v>
      </c>
    </row>
    <row r="1657" spans="1:4" x14ac:dyDescent="0.25">
      <c r="A1657" t="s">
        <v>3868</v>
      </c>
      <c r="B1657" t="s">
        <v>38</v>
      </c>
      <c r="C1657" s="1">
        <v>45852.690972222219</v>
      </c>
      <c r="D1657" t="s">
        <v>5146</v>
      </c>
    </row>
    <row r="1658" spans="1:4" x14ac:dyDescent="0.25">
      <c r="A1658" t="s">
        <v>3869</v>
      </c>
      <c r="B1658" t="s">
        <v>38</v>
      </c>
      <c r="C1658" s="1">
        <v>45856.745833333334</v>
      </c>
      <c r="D1658" t="s">
        <v>5146</v>
      </c>
    </row>
    <row r="1659" spans="1:4" x14ac:dyDescent="0.25">
      <c r="A1659" t="s">
        <v>3870</v>
      </c>
      <c r="B1659" t="s">
        <v>38</v>
      </c>
      <c r="C1659" s="1">
        <v>45856.746527777781</v>
      </c>
      <c r="D1659" t="s">
        <v>5146</v>
      </c>
    </row>
    <row r="1660" spans="1:4" x14ac:dyDescent="0.25">
      <c r="A1660" t="s">
        <v>3871</v>
      </c>
      <c r="B1660" t="s">
        <v>38</v>
      </c>
      <c r="C1660" s="1">
        <v>45856.74722222222</v>
      </c>
      <c r="D1660" t="s">
        <v>5146</v>
      </c>
    </row>
    <row r="1661" spans="1:4" x14ac:dyDescent="0.25">
      <c r="A1661" t="s">
        <v>3872</v>
      </c>
      <c r="B1661" t="s">
        <v>38</v>
      </c>
      <c r="C1661" s="1">
        <v>45856.747916666667</v>
      </c>
      <c r="D1661" t="s">
        <v>5146</v>
      </c>
    </row>
    <row r="1662" spans="1:4" x14ac:dyDescent="0.25">
      <c r="A1662" t="s">
        <v>3873</v>
      </c>
      <c r="B1662" t="s">
        <v>38</v>
      </c>
      <c r="C1662" s="1">
        <v>45856.748611111114</v>
      </c>
      <c r="D1662" t="s">
        <v>5146</v>
      </c>
    </row>
    <row r="1663" spans="1:4" x14ac:dyDescent="0.25">
      <c r="A1663" t="s">
        <v>3874</v>
      </c>
      <c r="B1663" t="s">
        <v>38</v>
      </c>
      <c r="C1663" s="1">
        <v>45856.749305555553</v>
      </c>
      <c r="D1663" t="s">
        <v>5146</v>
      </c>
    </row>
    <row r="1664" spans="1:4" x14ac:dyDescent="0.25">
      <c r="A1664" t="s">
        <v>3875</v>
      </c>
      <c r="B1664" t="s">
        <v>38</v>
      </c>
      <c r="C1664" s="1">
        <v>46028.636111111111</v>
      </c>
      <c r="D1664" t="s">
        <v>5146</v>
      </c>
    </row>
    <row r="1665" spans="1:4" x14ac:dyDescent="0.25">
      <c r="A1665" t="s">
        <v>3876</v>
      </c>
      <c r="B1665" t="s">
        <v>38</v>
      </c>
      <c r="C1665" s="1">
        <v>45856.574305555558</v>
      </c>
      <c r="D1665" t="s">
        <v>5146</v>
      </c>
    </row>
    <row r="1666" spans="1:4" x14ac:dyDescent="0.25">
      <c r="A1666" t="s">
        <v>3877</v>
      </c>
      <c r="B1666" t="s">
        <v>38</v>
      </c>
      <c r="C1666" s="1">
        <v>45856.574305555558</v>
      </c>
      <c r="D1666" t="s">
        <v>5146</v>
      </c>
    </row>
    <row r="1667" spans="1:4" x14ac:dyDescent="0.25">
      <c r="A1667" t="s">
        <v>3878</v>
      </c>
      <c r="B1667" t="s">
        <v>38</v>
      </c>
      <c r="C1667" s="1">
        <v>45856.574305555558</v>
      </c>
      <c r="D1667" t="s">
        <v>5146</v>
      </c>
    </row>
    <row r="1668" spans="1:4" x14ac:dyDescent="0.25">
      <c r="A1668" t="s">
        <v>3879</v>
      </c>
      <c r="B1668" t="s">
        <v>38</v>
      </c>
      <c r="C1668" s="1">
        <v>45878.768750000003</v>
      </c>
      <c r="D1668" t="s">
        <v>5146</v>
      </c>
    </row>
    <row r="1669" spans="1:4" x14ac:dyDescent="0.25">
      <c r="A1669" t="s">
        <v>3880</v>
      </c>
      <c r="B1669" t="s">
        <v>38</v>
      </c>
      <c r="C1669" s="1">
        <v>45856.5625</v>
      </c>
      <c r="D1669" t="s">
        <v>5146</v>
      </c>
    </row>
    <row r="1670" spans="1:4" x14ac:dyDescent="0.25">
      <c r="A1670" t="s">
        <v>3881</v>
      </c>
      <c r="B1670" t="s">
        <v>38</v>
      </c>
      <c r="C1670" s="1">
        <v>45856.564583333333</v>
      </c>
      <c r="D1670" t="s">
        <v>5146</v>
      </c>
    </row>
    <row r="1671" spans="1:4" x14ac:dyDescent="0.25">
      <c r="A1671" t="s">
        <v>3882</v>
      </c>
      <c r="B1671" t="s">
        <v>38</v>
      </c>
      <c r="C1671" s="1">
        <v>45856.564583333333</v>
      </c>
      <c r="D1671" t="s">
        <v>5146</v>
      </c>
    </row>
    <row r="1672" spans="1:4" x14ac:dyDescent="0.25">
      <c r="A1672" t="s">
        <v>3883</v>
      </c>
      <c r="B1672" t="s">
        <v>38</v>
      </c>
      <c r="C1672" s="1">
        <v>45897.793055555558</v>
      </c>
      <c r="D1672" t="s">
        <v>5146</v>
      </c>
    </row>
    <row r="1673" spans="1:4" x14ac:dyDescent="0.25">
      <c r="A1673" t="s">
        <v>3884</v>
      </c>
      <c r="B1673" t="s">
        <v>38</v>
      </c>
      <c r="C1673" s="1">
        <v>45850.65</v>
      </c>
      <c r="D1673" t="s">
        <v>5146</v>
      </c>
    </row>
    <row r="1674" spans="1:4" x14ac:dyDescent="0.25">
      <c r="A1674" t="s">
        <v>3885</v>
      </c>
      <c r="B1674" t="s">
        <v>38</v>
      </c>
      <c r="C1674" s="1">
        <v>45855.6875</v>
      </c>
      <c r="D1674" t="s">
        <v>5146</v>
      </c>
    </row>
    <row r="1675" spans="1:4" x14ac:dyDescent="0.25">
      <c r="A1675" t="s">
        <v>3886</v>
      </c>
      <c r="B1675" t="s">
        <v>38</v>
      </c>
      <c r="C1675" s="1">
        <v>45856.56527777778</v>
      </c>
      <c r="D1675" t="s">
        <v>5146</v>
      </c>
    </row>
    <row r="1676" spans="1:4" x14ac:dyDescent="0.25">
      <c r="A1676" t="s">
        <v>3887</v>
      </c>
      <c r="B1676" t="s">
        <v>38</v>
      </c>
      <c r="C1676" s="1">
        <v>45856.565972222219</v>
      </c>
      <c r="D1676" t="s">
        <v>5146</v>
      </c>
    </row>
    <row r="1677" spans="1:4" x14ac:dyDescent="0.25">
      <c r="A1677" t="s">
        <v>3888</v>
      </c>
      <c r="B1677" t="s">
        <v>38</v>
      </c>
      <c r="C1677" s="1">
        <v>45877.667361111111</v>
      </c>
      <c r="D1677" t="s">
        <v>5146</v>
      </c>
    </row>
    <row r="1678" spans="1:4" x14ac:dyDescent="0.25">
      <c r="A1678" t="s">
        <v>3889</v>
      </c>
      <c r="B1678" t="s">
        <v>38</v>
      </c>
      <c r="C1678" s="1">
        <v>45959.454861111109</v>
      </c>
      <c r="D1678" t="s">
        <v>5146</v>
      </c>
    </row>
    <row r="1679" spans="1:4" x14ac:dyDescent="0.25">
      <c r="A1679" t="s">
        <v>3890</v>
      </c>
      <c r="B1679" t="s">
        <v>38</v>
      </c>
      <c r="C1679" s="1">
        <v>45856.566666666666</v>
      </c>
      <c r="D1679" t="s">
        <v>5146</v>
      </c>
    </row>
    <row r="1680" spans="1:4" x14ac:dyDescent="0.25">
      <c r="A1680" t="s">
        <v>412</v>
      </c>
      <c r="B1680" t="s">
        <v>38</v>
      </c>
      <c r="C1680" s="1">
        <v>46039.563194444447</v>
      </c>
      <c r="D1680" t="s">
        <v>5146</v>
      </c>
    </row>
    <row r="1681" spans="1:4" x14ac:dyDescent="0.25">
      <c r="A1681" t="s">
        <v>3891</v>
      </c>
      <c r="B1681" t="s">
        <v>38</v>
      </c>
      <c r="C1681" s="1">
        <v>45856.575694444444</v>
      </c>
      <c r="D1681" t="s">
        <v>5146</v>
      </c>
    </row>
    <row r="1682" spans="1:4" x14ac:dyDescent="0.25">
      <c r="A1682" t="s">
        <v>413</v>
      </c>
      <c r="B1682" t="s">
        <v>38</v>
      </c>
      <c r="C1682" s="1">
        <v>46043.693055555559</v>
      </c>
      <c r="D1682" t="s">
        <v>5146</v>
      </c>
    </row>
    <row r="1683" spans="1:4" x14ac:dyDescent="0.25">
      <c r="A1683" t="s">
        <v>3892</v>
      </c>
      <c r="B1683" t="s">
        <v>38</v>
      </c>
      <c r="C1683" s="1">
        <v>45856.575694444444</v>
      </c>
      <c r="D1683" t="s">
        <v>5146</v>
      </c>
    </row>
    <row r="1684" spans="1:4" x14ac:dyDescent="0.25">
      <c r="A1684" t="s">
        <v>3893</v>
      </c>
      <c r="B1684" t="s">
        <v>38</v>
      </c>
      <c r="C1684" s="1">
        <v>45856.576388888891</v>
      </c>
      <c r="D1684" t="s">
        <v>5146</v>
      </c>
    </row>
    <row r="1685" spans="1:4" x14ac:dyDescent="0.25">
      <c r="A1685" t="s">
        <v>3894</v>
      </c>
      <c r="B1685" t="s">
        <v>38</v>
      </c>
      <c r="C1685" s="1">
        <v>45860.627083333333</v>
      </c>
      <c r="D1685" t="s">
        <v>5146</v>
      </c>
    </row>
    <row r="1686" spans="1:4" x14ac:dyDescent="0.25">
      <c r="A1686" t="s">
        <v>3895</v>
      </c>
      <c r="B1686" t="s">
        <v>38</v>
      </c>
      <c r="C1686" s="1">
        <v>45855.707638888889</v>
      </c>
      <c r="D1686" t="s">
        <v>5146</v>
      </c>
    </row>
    <row r="1687" spans="1:4" x14ac:dyDescent="0.25">
      <c r="A1687" t="s">
        <v>3896</v>
      </c>
      <c r="B1687" t="s">
        <v>38</v>
      </c>
      <c r="C1687" s="1">
        <v>45855.708333333336</v>
      </c>
      <c r="D1687" t="s">
        <v>5146</v>
      </c>
    </row>
    <row r="1688" spans="1:4" x14ac:dyDescent="0.25">
      <c r="A1688" t="s">
        <v>3897</v>
      </c>
      <c r="B1688" t="s">
        <v>38</v>
      </c>
      <c r="C1688" s="1">
        <v>45855.709027777775</v>
      </c>
      <c r="D1688" t="s">
        <v>5146</v>
      </c>
    </row>
    <row r="1689" spans="1:4" x14ac:dyDescent="0.25">
      <c r="A1689" t="s">
        <v>3898</v>
      </c>
      <c r="B1689" t="s">
        <v>38</v>
      </c>
      <c r="C1689" s="1">
        <v>45855.714583333334</v>
      </c>
      <c r="D1689" t="s">
        <v>5146</v>
      </c>
    </row>
    <row r="1690" spans="1:4" x14ac:dyDescent="0.25">
      <c r="A1690" t="s">
        <v>3899</v>
      </c>
      <c r="B1690" t="s">
        <v>38</v>
      </c>
      <c r="C1690" s="1">
        <v>45855.715277777781</v>
      </c>
      <c r="D1690" t="s">
        <v>5146</v>
      </c>
    </row>
    <row r="1691" spans="1:4" x14ac:dyDescent="0.25">
      <c r="A1691" t="s">
        <v>3900</v>
      </c>
      <c r="B1691" t="s">
        <v>38</v>
      </c>
      <c r="C1691" s="1">
        <v>45855.71597222222</v>
      </c>
      <c r="D1691" t="s">
        <v>5146</v>
      </c>
    </row>
    <row r="1692" spans="1:4" x14ac:dyDescent="0.25">
      <c r="A1692" t="s">
        <v>3901</v>
      </c>
      <c r="B1692" t="s">
        <v>38</v>
      </c>
      <c r="C1692" s="1">
        <v>45855.71875</v>
      </c>
      <c r="D1692" t="s">
        <v>5146</v>
      </c>
    </row>
    <row r="1693" spans="1:4" x14ac:dyDescent="0.25">
      <c r="A1693" t="s">
        <v>3902</v>
      </c>
      <c r="B1693" t="s">
        <v>38</v>
      </c>
      <c r="C1693" s="1">
        <v>45860.71875</v>
      </c>
      <c r="D1693" t="s">
        <v>5146</v>
      </c>
    </row>
    <row r="1694" spans="1:4" x14ac:dyDescent="0.25">
      <c r="A1694" t="s">
        <v>3903</v>
      </c>
      <c r="B1694" t="s">
        <v>39</v>
      </c>
      <c r="C1694" s="1">
        <v>45852.496527777781</v>
      </c>
      <c r="D1694" t="s">
        <v>5146</v>
      </c>
    </row>
    <row r="1695" spans="1:4" x14ac:dyDescent="0.25">
      <c r="A1695" t="s">
        <v>3904</v>
      </c>
      <c r="B1695" t="s">
        <v>38</v>
      </c>
      <c r="C1695" s="1">
        <v>45855.719444444447</v>
      </c>
      <c r="D1695" t="s">
        <v>5146</v>
      </c>
    </row>
    <row r="1696" spans="1:4" x14ac:dyDescent="0.25">
      <c r="A1696" t="s">
        <v>3905</v>
      </c>
      <c r="B1696" t="s">
        <v>38</v>
      </c>
      <c r="C1696" s="1">
        <v>45959.462500000001</v>
      </c>
      <c r="D1696" t="s">
        <v>5146</v>
      </c>
    </row>
    <row r="1697" spans="1:4" x14ac:dyDescent="0.25">
      <c r="A1697" t="s">
        <v>3906</v>
      </c>
      <c r="B1697" t="s">
        <v>38</v>
      </c>
      <c r="C1697" s="1">
        <v>45855.722916666666</v>
      </c>
      <c r="D1697" t="s">
        <v>5146</v>
      </c>
    </row>
    <row r="1698" spans="1:4" x14ac:dyDescent="0.25">
      <c r="A1698" t="s">
        <v>3907</v>
      </c>
      <c r="B1698" t="s">
        <v>38</v>
      </c>
      <c r="C1698" s="1">
        <v>45876.807638888888</v>
      </c>
      <c r="D1698" t="s">
        <v>5146</v>
      </c>
    </row>
    <row r="1699" spans="1:4" x14ac:dyDescent="0.25">
      <c r="A1699" t="s">
        <v>3908</v>
      </c>
      <c r="B1699" t="s">
        <v>38</v>
      </c>
      <c r="C1699" s="1">
        <v>45860.723611111112</v>
      </c>
      <c r="D1699" t="s">
        <v>5146</v>
      </c>
    </row>
    <row r="1700" spans="1:4" x14ac:dyDescent="0.25">
      <c r="A1700" t="s">
        <v>390</v>
      </c>
      <c r="B1700" t="s">
        <v>38</v>
      </c>
      <c r="C1700" s="1">
        <v>46039.556250000001</v>
      </c>
      <c r="D1700" t="s">
        <v>5146</v>
      </c>
    </row>
    <row r="1701" spans="1:4" x14ac:dyDescent="0.25">
      <c r="A1701" t="s">
        <v>3909</v>
      </c>
      <c r="B1701" t="s">
        <v>38</v>
      </c>
      <c r="C1701" s="1">
        <v>45877.574999999997</v>
      </c>
      <c r="D1701" t="s">
        <v>5146</v>
      </c>
    </row>
    <row r="1702" spans="1:4" x14ac:dyDescent="0.25">
      <c r="A1702" t="s">
        <v>3910</v>
      </c>
      <c r="B1702" t="s">
        <v>38</v>
      </c>
      <c r="C1702" s="1">
        <v>45855.731249999997</v>
      </c>
      <c r="D1702" t="s">
        <v>5146</v>
      </c>
    </row>
    <row r="1703" spans="1:4" x14ac:dyDescent="0.25">
      <c r="A1703" t="s">
        <v>391</v>
      </c>
      <c r="B1703" t="s">
        <v>38</v>
      </c>
      <c r="C1703" s="1">
        <v>46032.54583333333</v>
      </c>
      <c r="D1703" t="s">
        <v>5146</v>
      </c>
    </row>
    <row r="1704" spans="1:4" x14ac:dyDescent="0.25">
      <c r="A1704" t="s">
        <v>3911</v>
      </c>
      <c r="B1704" t="s">
        <v>38</v>
      </c>
      <c r="C1704" s="1">
        <v>45850.537499999999</v>
      </c>
      <c r="D1704" t="s">
        <v>5146</v>
      </c>
    </row>
    <row r="1705" spans="1:4" x14ac:dyDescent="0.25">
      <c r="A1705" t="s">
        <v>3912</v>
      </c>
      <c r="B1705" t="s">
        <v>38</v>
      </c>
      <c r="C1705" s="1">
        <v>45855.748611111114</v>
      </c>
      <c r="D1705" t="s">
        <v>5146</v>
      </c>
    </row>
    <row r="1706" spans="1:4" x14ac:dyDescent="0.25">
      <c r="A1706" t="s">
        <v>3913</v>
      </c>
      <c r="B1706" t="s">
        <v>38</v>
      </c>
      <c r="C1706" s="1">
        <v>45848.543055555558</v>
      </c>
      <c r="D1706" t="s">
        <v>5146</v>
      </c>
    </row>
    <row r="1707" spans="1:4" x14ac:dyDescent="0.25">
      <c r="A1707" t="s">
        <v>3914</v>
      </c>
      <c r="B1707" t="s">
        <v>38</v>
      </c>
      <c r="C1707" s="1">
        <v>45867.552083333336</v>
      </c>
      <c r="D1707" t="s">
        <v>5146</v>
      </c>
    </row>
    <row r="1708" spans="1:4" x14ac:dyDescent="0.25">
      <c r="A1708" t="s">
        <v>3915</v>
      </c>
      <c r="B1708" t="s">
        <v>38</v>
      </c>
      <c r="C1708" s="1">
        <v>45860.724305555559</v>
      </c>
      <c r="D1708" t="s">
        <v>5146</v>
      </c>
    </row>
    <row r="1709" spans="1:4" x14ac:dyDescent="0.25">
      <c r="A1709" t="s">
        <v>388</v>
      </c>
      <c r="B1709" t="s">
        <v>38</v>
      </c>
      <c r="C1709" s="1">
        <v>46039.699305555558</v>
      </c>
      <c r="D1709" t="s">
        <v>5146</v>
      </c>
    </row>
    <row r="1710" spans="1:4" x14ac:dyDescent="0.25">
      <c r="A1710" t="s">
        <v>3916</v>
      </c>
      <c r="B1710" t="s">
        <v>38</v>
      </c>
      <c r="C1710" s="1">
        <v>45897.746527777781</v>
      </c>
      <c r="D1710" t="s">
        <v>5146</v>
      </c>
    </row>
    <row r="1711" spans="1:4" x14ac:dyDescent="0.25">
      <c r="A1711" t="s">
        <v>3917</v>
      </c>
      <c r="B1711" t="s">
        <v>38</v>
      </c>
      <c r="C1711" s="1">
        <v>45855.751388888886</v>
      </c>
      <c r="D1711" t="s">
        <v>5146</v>
      </c>
    </row>
    <row r="1712" spans="1:4" x14ac:dyDescent="0.25">
      <c r="A1712" t="s">
        <v>3918</v>
      </c>
      <c r="B1712" t="s">
        <v>38</v>
      </c>
      <c r="C1712" s="1">
        <v>45855.752083333333</v>
      </c>
      <c r="D1712" t="s">
        <v>5146</v>
      </c>
    </row>
    <row r="1713" spans="1:4" x14ac:dyDescent="0.25">
      <c r="A1713" t="s">
        <v>3919</v>
      </c>
      <c r="B1713" t="s">
        <v>38</v>
      </c>
      <c r="C1713" s="1">
        <v>45866.61041666667</v>
      </c>
      <c r="D1713" t="s">
        <v>5146</v>
      </c>
    </row>
    <row r="1714" spans="1:4" x14ac:dyDescent="0.25">
      <c r="A1714" t="s">
        <v>3920</v>
      </c>
      <c r="B1714" t="s">
        <v>38</v>
      </c>
      <c r="C1714" s="1">
        <v>45855.755555555559</v>
      </c>
      <c r="D1714" t="s">
        <v>5146</v>
      </c>
    </row>
    <row r="1715" spans="1:4" x14ac:dyDescent="0.25">
      <c r="A1715" t="s">
        <v>3921</v>
      </c>
      <c r="B1715" t="s">
        <v>38</v>
      </c>
      <c r="C1715" s="1">
        <v>45904.78402777778</v>
      </c>
      <c r="D1715" t="s">
        <v>5146</v>
      </c>
    </row>
    <row r="1716" spans="1:4" x14ac:dyDescent="0.25">
      <c r="A1716" t="s">
        <v>3922</v>
      </c>
      <c r="B1716" t="s">
        <v>38</v>
      </c>
      <c r="C1716" s="1">
        <v>45860.726388888892</v>
      </c>
      <c r="D1716" t="s">
        <v>5146</v>
      </c>
    </row>
    <row r="1717" spans="1:4" x14ac:dyDescent="0.25">
      <c r="A1717" t="s">
        <v>3923</v>
      </c>
      <c r="B1717" t="s">
        <v>38</v>
      </c>
      <c r="C1717" s="1">
        <v>45860.726388888892</v>
      </c>
      <c r="D1717" t="s">
        <v>5146</v>
      </c>
    </row>
    <row r="1718" spans="1:4" x14ac:dyDescent="0.25">
      <c r="A1718" t="s">
        <v>3924</v>
      </c>
      <c r="B1718" t="s">
        <v>38</v>
      </c>
      <c r="C1718" s="1">
        <v>45856.467361111114</v>
      </c>
      <c r="D1718" t="s">
        <v>5146</v>
      </c>
    </row>
    <row r="1719" spans="1:4" x14ac:dyDescent="0.25">
      <c r="A1719" t="s">
        <v>3925</v>
      </c>
      <c r="B1719" t="s">
        <v>38</v>
      </c>
      <c r="C1719" s="1">
        <v>45856.474305555559</v>
      </c>
      <c r="D1719" t="s">
        <v>5146</v>
      </c>
    </row>
    <row r="1720" spans="1:4" x14ac:dyDescent="0.25">
      <c r="A1720" t="s">
        <v>3926</v>
      </c>
      <c r="B1720" t="s">
        <v>38</v>
      </c>
      <c r="C1720" s="1">
        <v>45856.475694444445</v>
      </c>
      <c r="D1720" t="s">
        <v>5146</v>
      </c>
    </row>
    <row r="1721" spans="1:4" x14ac:dyDescent="0.25">
      <c r="A1721" t="s">
        <v>3927</v>
      </c>
      <c r="B1721" t="s">
        <v>39</v>
      </c>
      <c r="C1721" s="1">
        <v>45857.361111111109</v>
      </c>
      <c r="D1721" t="s">
        <v>5146</v>
      </c>
    </row>
    <row r="1722" spans="1:4" x14ac:dyDescent="0.25">
      <c r="A1722" t="s">
        <v>3928</v>
      </c>
      <c r="B1722" t="s">
        <v>38</v>
      </c>
      <c r="C1722" s="1">
        <v>45891.75</v>
      </c>
      <c r="D1722" t="s">
        <v>5146</v>
      </c>
    </row>
    <row r="1723" spans="1:4" x14ac:dyDescent="0.25">
      <c r="A1723" t="s">
        <v>3929</v>
      </c>
      <c r="B1723" t="s">
        <v>38</v>
      </c>
      <c r="C1723" s="1">
        <v>45912.675694444442</v>
      </c>
      <c r="D1723" t="s">
        <v>5146</v>
      </c>
    </row>
    <row r="1724" spans="1:4" x14ac:dyDescent="0.25">
      <c r="A1724" t="s">
        <v>3930</v>
      </c>
      <c r="B1724" t="s">
        <v>38</v>
      </c>
      <c r="C1724" s="1">
        <v>45856.477777777778</v>
      </c>
      <c r="D1724" t="s">
        <v>5146</v>
      </c>
    </row>
    <row r="1725" spans="1:4" x14ac:dyDescent="0.25">
      <c r="A1725" t="s">
        <v>3931</v>
      </c>
      <c r="B1725" t="s">
        <v>38</v>
      </c>
      <c r="C1725" s="1">
        <v>45856.478472222225</v>
      </c>
      <c r="D1725" t="s">
        <v>5146</v>
      </c>
    </row>
    <row r="1726" spans="1:4" x14ac:dyDescent="0.25">
      <c r="A1726" t="s">
        <v>3932</v>
      </c>
      <c r="B1726" t="s">
        <v>38</v>
      </c>
      <c r="C1726" s="1">
        <v>45856.479861111111</v>
      </c>
      <c r="D1726" t="s">
        <v>5146</v>
      </c>
    </row>
    <row r="1727" spans="1:4" x14ac:dyDescent="0.25">
      <c r="A1727" t="s">
        <v>3933</v>
      </c>
      <c r="B1727" t="s">
        <v>38</v>
      </c>
      <c r="C1727" s="1">
        <v>45856.480555555558</v>
      </c>
      <c r="D1727" t="s">
        <v>5146</v>
      </c>
    </row>
    <row r="1728" spans="1:4" x14ac:dyDescent="0.25">
      <c r="A1728" t="s">
        <v>3934</v>
      </c>
      <c r="B1728" t="s">
        <v>38</v>
      </c>
      <c r="C1728" s="1">
        <v>45856.481944444444</v>
      </c>
      <c r="D1728" t="s">
        <v>5146</v>
      </c>
    </row>
    <row r="1729" spans="1:4" x14ac:dyDescent="0.25">
      <c r="A1729" t="s">
        <v>3935</v>
      </c>
      <c r="B1729" t="s">
        <v>38</v>
      </c>
      <c r="C1729" s="1">
        <v>45856.482638888891</v>
      </c>
      <c r="D1729" t="s">
        <v>5146</v>
      </c>
    </row>
    <row r="1730" spans="1:4" x14ac:dyDescent="0.25">
      <c r="A1730" t="s">
        <v>3936</v>
      </c>
      <c r="B1730" t="s">
        <v>38</v>
      </c>
      <c r="C1730" s="1">
        <v>45856.48333333333</v>
      </c>
      <c r="D1730" t="s">
        <v>5146</v>
      </c>
    </row>
    <row r="1731" spans="1:4" x14ac:dyDescent="0.25">
      <c r="A1731" t="s">
        <v>3937</v>
      </c>
      <c r="B1731" t="s">
        <v>38</v>
      </c>
      <c r="C1731" s="1">
        <v>45856.484722222223</v>
      </c>
      <c r="D1731" t="s">
        <v>5146</v>
      </c>
    </row>
    <row r="1732" spans="1:4" x14ac:dyDescent="0.25">
      <c r="A1732" t="s">
        <v>3938</v>
      </c>
      <c r="B1732" t="s">
        <v>38</v>
      </c>
      <c r="C1732" s="1">
        <v>45912.618055555555</v>
      </c>
      <c r="D1732" t="s">
        <v>5146</v>
      </c>
    </row>
    <row r="1733" spans="1:4" x14ac:dyDescent="0.25">
      <c r="A1733" t="s">
        <v>3939</v>
      </c>
      <c r="B1733" t="s">
        <v>38</v>
      </c>
      <c r="C1733" s="1">
        <v>45877.570833333331</v>
      </c>
      <c r="D1733" t="s">
        <v>5146</v>
      </c>
    </row>
    <row r="1734" spans="1:4" x14ac:dyDescent="0.25">
      <c r="A1734" t="s">
        <v>3940</v>
      </c>
      <c r="B1734" t="s">
        <v>38</v>
      </c>
      <c r="C1734" s="1">
        <v>45877.570138888892</v>
      </c>
      <c r="D1734" t="s">
        <v>5146</v>
      </c>
    </row>
    <row r="1735" spans="1:4" x14ac:dyDescent="0.25">
      <c r="A1735" t="s">
        <v>3941</v>
      </c>
      <c r="B1735" t="s">
        <v>38</v>
      </c>
      <c r="C1735" s="1">
        <v>46014.580555555556</v>
      </c>
      <c r="D1735" t="s">
        <v>5146</v>
      </c>
    </row>
    <row r="1736" spans="1:4" x14ac:dyDescent="0.25">
      <c r="A1736" t="s">
        <v>414</v>
      </c>
      <c r="B1736" t="s">
        <v>38</v>
      </c>
      <c r="C1736" s="1">
        <v>46036.629166666666</v>
      </c>
      <c r="D1736" t="s">
        <v>5146</v>
      </c>
    </row>
    <row r="1737" spans="1:4" x14ac:dyDescent="0.25">
      <c r="A1737" t="s">
        <v>3942</v>
      </c>
      <c r="B1737" t="s">
        <v>38</v>
      </c>
      <c r="C1737" s="1">
        <v>45860.746527777781</v>
      </c>
      <c r="D1737" t="s">
        <v>5146</v>
      </c>
    </row>
    <row r="1738" spans="1:4" x14ac:dyDescent="0.25">
      <c r="A1738" t="s">
        <v>3943</v>
      </c>
      <c r="B1738" t="s">
        <v>38</v>
      </c>
      <c r="C1738" s="1">
        <v>45911.708333333336</v>
      </c>
      <c r="D1738" t="s">
        <v>5146</v>
      </c>
    </row>
    <row r="1739" spans="1:4" x14ac:dyDescent="0.25">
      <c r="A1739" t="s">
        <v>3944</v>
      </c>
      <c r="B1739" t="s">
        <v>38</v>
      </c>
      <c r="C1739" s="1">
        <v>45856.493055555555</v>
      </c>
      <c r="D1739" t="s">
        <v>5146</v>
      </c>
    </row>
    <row r="1740" spans="1:4" x14ac:dyDescent="0.25">
      <c r="A1740" t="s">
        <v>3945</v>
      </c>
      <c r="B1740" t="s">
        <v>38</v>
      </c>
      <c r="C1740" s="1">
        <v>45860.74722222222</v>
      </c>
      <c r="D1740" t="s">
        <v>5146</v>
      </c>
    </row>
    <row r="1741" spans="1:4" x14ac:dyDescent="0.25">
      <c r="A1741" t="s">
        <v>3946</v>
      </c>
      <c r="B1741" t="s">
        <v>38</v>
      </c>
      <c r="C1741" s="1">
        <v>45866.588888888888</v>
      </c>
      <c r="D1741" t="s">
        <v>5146</v>
      </c>
    </row>
    <row r="1742" spans="1:4" x14ac:dyDescent="0.25">
      <c r="A1742" t="s">
        <v>3947</v>
      </c>
      <c r="B1742" t="s">
        <v>38</v>
      </c>
      <c r="C1742" s="1">
        <v>45860.747916666667</v>
      </c>
      <c r="D1742" t="s">
        <v>5146</v>
      </c>
    </row>
    <row r="1743" spans="1:4" x14ac:dyDescent="0.25">
      <c r="A1743" t="s">
        <v>3948</v>
      </c>
      <c r="B1743" t="s">
        <v>38</v>
      </c>
      <c r="C1743" s="1">
        <v>45862.6875</v>
      </c>
      <c r="D1743" t="s">
        <v>5146</v>
      </c>
    </row>
    <row r="1744" spans="1:4" x14ac:dyDescent="0.25">
      <c r="A1744" t="s">
        <v>3949</v>
      </c>
      <c r="B1744" t="s">
        <v>38</v>
      </c>
      <c r="C1744" s="1">
        <v>45856.501388888886</v>
      </c>
      <c r="D1744" t="s">
        <v>5146</v>
      </c>
    </row>
    <row r="1745" spans="1:4" x14ac:dyDescent="0.25">
      <c r="A1745" t="s">
        <v>3950</v>
      </c>
      <c r="B1745" t="s">
        <v>38</v>
      </c>
      <c r="C1745" s="1">
        <v>45856.503472222219</v>
      </c>
      <c r="D1745" t="s">
        <v>5146</v>
      </c>
    </row>
    <row r="1746" spans="1:4" x14ac:dyDescent="0.25">
      <c r="A1746" t="s">
        <v>3951</v>
      </c>
      <c r="B1746" t="s">
        <v>38</v>
      </c>
      <c r="C1746" s="1">
        <v>45866.770833333336</v>
      </c>
      <c r="D1746" t="s">
        <v>5146</v>
      </c>
    </row>
    <row r="1747" spans="1:4" x14ac:dyDescent="0.25">
      <c r="A1747" t="s">
        <v>3952</v>
      </c>
      <c r="B1747" t="s">
        <v>38</v>
      </c>
      <c r="C1747" s="1">
        <v>45860.748611111114</v>
      </c>
      <c r="D1747" t="s">
        <v>5146</v>
      </c>
    </row>
    <row r="1748" spans="1:4" x14ac:dyDescent="0.25">
      <c r="A1748" t="s">
        <v>3953</v>
      </c>
      <c r="B1748" t="s">
        <v>38</v>
      </c>
      <c r="C1748" s="1">
        <v>45891.68472222222</v>
      </c>
      <c r="D1748" t="s">
        <v>5146</v>
      </c>
    </row>
    <row r="1749" spans="1:4" x14ac:dyDescent="0.25">
      <c r="A1749" t="s">
        <v>3954</v>
      </c>
      <c r="B1749" t="s">
        <v>38</v>
      </c>
      <c r="C1749" s="1">
        <v>45856.525000000001</v>
      </c>
      <c r="D1749" t="s">
        <v>5146</v>
      </c>
    </row>
    <row r="1750" spans="1:4" x14ac:dyDescent="0.25">
      <c r="A1750" t="s">
        <v>3955</v>
      </c>
      <c r="B1750" t="s">
        <v>39</v>
      </c>
      <c r="C1750" s="1">
        <v>45845.520833333336</v>
      </c>
      <c r="D1750" t="s">
        <v>5146</v>
      </c>
    </row>
    <row r="1751" spans="1:4" x14ac:dyDescent="0.25">
      <c r="A1751" t="s">
        <v>3956</v>
      </c>
      <c r="B1751" t="s">
        <v>38</v>
      </c>
      <c r="C1751" s="1">
        <v>45860.75</v>
      </c>
      <c r="D1751" t="s">
        <v>5146</v>
      </c>
    </row>
    <row r="1752" spans="1:4" x14ac:dyDescent="0.25">
      <c r="A1752" t="s">
        <v>3957</v>
      </c>
      <c r="B1752" t="s">
        <v>38</v>
      </c>
      <c r="C1752" s="1">
        <v>45888.802777777775</v>
      </c>
      <c r="D1752" t="s">
        <v>5146</v>
      </c>
    </row>
    <row r="1753" spans="1:4" x14ac:dyDescent="0.25">
      <c r="A1753" t="s">
        <v>3958</v>
      </c>
      <c r="B1753" t="s">
        <v>38</v>
      </c>
      <c r="C1753" s="1">
        <v>45856.526388888888</v>
      </c>
      <c r="D1753" t="s">
        <v>5146</v>
      </c>
    </row>
    <row r="1754" spans="1:4" x14ac:dyDescent="0.25">
      <c r="A1754" t="s">
        <v>3959</v>
      </c>
      <c r="B1754" t="s">
        <v>38</v>
      </c>
      <c r="C1754" s="1">
        <v>45860.751388888886</v>
      </c>
      <c r="D1754" t="s">
        <v>5146</v>
      </c>
    </row>
    <row r="1755" spans="1:4" x14ac:dyDescent="0.25">
      <c r="A1755" t="s">
        <v>3960</v>
      </c>
      <c r="B1755" t="s">
        <v>38</v>
      </c>
      <c r="C1755" s="1">
        <v>45856.532638888886</v>
      </c>
      <c r="D1755" t="s">
        <v>5146</v>
      </c>
    </row>
    <row r="1756" spans="1:4" x14ac:dyDescent="0.25">
      <c r="A1756" t="s">
        <v>3961</v>
      </c>
      <c r="B1756" t="s">
        <v>38</v>
      </c>
      <c r="C1756" s="1">
        <v>45856.533333333333</v>
      </c>
      <c r="D1756" t="s">
        <v>5146</v>
      </c>
    </row>
    <row r="1757" spans="1:4" x14ac:dyDescent="0.25">
      <c r="A1757" t="s">
        <v>3962</v>
      </c>
      <c r="B1757" t="s">
        <v>38</v>
      </c>
      <c r="C1757" s="1">
        <v>45875.746527777781</v>
      </c>
      <c r="D1757" t="s">
        <v>5146</v>
      </c>
    </row>
    <row r="1758" spans="1:4" x14ac:dyDescent="0.25">
      <c r="A1758" t="s">
        <v>3963</v>
      </c>
      <c r="B1758" t="s">
        <v>38</v>
      </c>
      <c r="C1758" s="1">
        <v>45910.78125</v>
      </c>
      <c r="D1758" t="s">
        <v>5146</v>
      </c>
    </row>
    <row r="1759" spans="1:4" x14ac:dyDescent="0.25">
      <c r="A1759" t="s">
        <v>3964</v>
      </c>
      <c r="B1759" t="s">
        <v>38</v>
      </c>
      <c r="C1759" s="1">
        <v>45856.53402777778</v>
      </c>
      <c r="D1759" t="s">
        <v>5146</v>
      </c>
    </row>
    <row r="1760" spans="1:4" x14ac:dyDescent="0.25">
      <c r="A1760" t="s">
        <v>3965</v>
      </c>
      <c r="B1760" t="s">
        <v>38</v>
      </c>
      <c r="C1760" s="1">
        <v>45856.53402777778</v>
      </c>
      <c r="D1760" t="s">
        <v>5146</v>
      </c>
    </row>
    <row r="1761" spans="1:4" x14ac:dyDescent="0.25">
      <c r="A1761" t="s">
        <v>3966</v>
      </c>
      <c r="B1761" t="s">
        <v>38</v>
      </c>
      <c r="C1761" s="1">
        <v>45860.75277777778</v>
      </c>
      <c r="D1761" t="s">
        <v>5146</v>
      </c>
    </row>
    <row r="1762" spans="1:4" x14ac:dyDescent="0.25">
      <c r="A1762" t="s">
        <v>3967</v>
      </c>
      <c r="B1762" t="s">
        <v>38</v>
      </c>
      <c r="C1762" s="1">
        <v>45901.467361111114</v>
      </c>
      <c r="D1762" t="s">
        <v>5146</v>
      </c>
    </row>
    <row r="1763" spans="1:4" x14ac:dyDescent="0.25">
      <c r="A1763" t="s">
        <v>3968</v>
      </c>
      <c r="B1763" t="s">
        <v>38</v>
      </c>
      <c r="C1763" s="1">
        <v>45856.552083333336</v>
      </c>
      <c r="D1763" t="s">
        <v>5146</v>
      </c>
    </row>
    <row r="1764" spans="1:4" x14ac:dyDescent="0.25">
      <c r="A1764" t="s">
        <v>3969</v>
      </c>
      <c r="B1764" t="s">
        <v>38</v>
      </c>
      <c r="C1764" s="1">
        <v>45856.5625</v>
      </c>
      <c r="D1764" t="s">
        <v>5146</v>
      </c>
    </row>
    <row r="1765" spans="1:4" x14ac:dyDescent="0.25">
      <c r="A1765" t="s">
        <v>3970</v>
      </c>
      <c r="B1765" t="s">
        <v>38</v>
      </c>
      <c r="C1765" s="1">
        <v>45902.556250000001</v>
      </c>
      <c r="D1765" t="s">
        <v>5146</v>
      </c>
    </row>
    <row r="1766" spans="1:4" x14ac:dyDescent="0.25">
      <c r="A1766" t="s">
        <v>3971</v>
      </c>
      <c r="B1766" t="s">
        <v>38</v>
      </c>
      <c r="C1766" s="1">
        <v>45860.754861111112</v>
      </c>
      <c r="D1766" t="s">
        <v>5146</v>
      </c>
    </row>
    <row r="1767" spans="1:4" x14ac:dyDescent="0.25">
      <c r="A1767" t="s">
        <v>3972</v>
      </c>
      <c r="B1767" t="s">
        <v>38</v>
      </c>
      <c r="C1767" s="1">
        <v>45860.563194444447</v>
      </c>
      <c r="D1767" t="s">
        <v>5146</v>
      </c>
    </row>
    <row r="1768" spans="1:4" x14ac:dyDescent="0.25">
      <c r="A1768" t="s">
        <v>3973</v>
      </c>
      <c r="B1768" t="s">
        <v>38</v>
      </c>
      <c r="C1768" s="1">
        <v>45860.681944444441</v>
      </c>
      <c r="D1768" t="s">
        <v>5146</v>
      </c>
    </row>
    <row r="1769" spans="1:4" x14ac:dyDescent="0.25">
      <c r="A1769" t="s">
        <v>3974</v>
      </c>
      <c r="B1769" t="s">
        <v>38</v>
      </c>
      <c r="C1769" s="1">
        <v>45856.59375</v>
      </c>
      <c r="D1769" t="s">
        <v>5146</v>
      </c>
    </row>
    <row r="1770" spans="1:4" x14ac:dyDescent="0.25">
      <c r="A1770" t="s">
        <v>3975</v>
      </c>
      <c r="B1770" t="s">
        <v>38</v>
      </c>
      <c r="C1770" s="1">
        <v>45856.595138888886</v>
      </c>
      <c r="D1770" t="s">
        <v>5146</v>
      </c>
    </row>
    <row r="1771" spans="1:4" x14ac:dyDescent="0.25">
      <c r="A1771" t="s">
        <v>3976</v>
      </c>
      <c r="B1771" t="s">
        <v>38</v>
      </c>
      <c r="C1771" s="1">
        <v>45863.362500000003</v>
      </c>
      <c r="D1771" t="s">
        <v>5146</v>
      </c>
    </row>
    <row r="1772" spans="1:4" x14ac:dyDescent="0.25">
      <c r="A1772" t="s">
        <v>3977</v>
      </c>
      <c r="B1772" t="s">
        <v>38</v>
      </c>
      <c r="C1772" s="1">
        <v>45862.685416666667</v>
      </c>
      <c r="D1772" t="s">
        <v>5146</v>
      </c>
    </row>
    <row r="1773" spans="1:4" x14ac:dyDescent="0.25">
      <c r="A1773" t="s">
        <v>3978</v>
      </c>
      <c r="B1773" t="s">
        <v>38</v>
      </c>
      <c r="C1773" s="1">
        <v>45981.481944444444</v>
      </c>
      <c r="D1773" t="s">
        <v>5146</v>
      </c>
    </row>
    <row r="1774" spans="1:4" x14ac:dyDescent="0.25">
      <c r="A1774" t="s">
        <v>3979</v>
      </c>
      <c r="B1774" t="s">
        <v>38</v>
      </c>
      <c r="C1774" s="1">
        <v>45856.597916666666</v>
      </c>
      <c r="D1774" t="s">
        <v>5146</v>
      </c>
    </row>
    <row r="1775" spans="1:4" x14ac:dyDescent="0.25">
      <c r="A1775" t="s">
        <v>3980</v>
      </c>
      <c r="B1775" t="s">
        <v>38</v>
      </c>
      <c r="C1775" s="1">
        <v>45856.606944444444</v>
      </c>
      <c r="D1775" t="s">
        <v>5146</v>
      </c>
    </row>
    <row r="1776" spans="1:4" x14ac:dyDescent="0.25">
      <c r="A1776" t="s">
        <v>377</v>
      </c>
      <c r="B1776" t="s">
        <v>38</v>
      </c>
      <c r="C1776" s="1">
        <v>46031.696527777778</v>
      </c>
      <c r="D1776" t="s">
        <v>5146</v>
      </c>
    </row>
    <row r="1777" spans="1:4" x14ac:dyDescent="0.25">
      <c r="A1777" t="s">
        <v>3981</v>
      </c>
      <c r="B1777" t="s">
        <v>38</v>
      </c>
      <c r="C1777" s="1">
        <v>45901.717361111114</v>
      </c>
      <c r="D1777" t="s">
        <v>5146</v>
      </c>
    </row>
    <row r="1778" spans="1:4" x14ac:dyDescent="0.25">
      <c r="A1778" t="s">
        <v>3982</v>
      </c>
      <c r="B1778" t="s">
        <v>38</v>
      </c>
      <c r="C1778" s="1">
        <v>45863.456944444442</v>
      </c>
      <c r="D1778" t="s">
        <v>5146</v>
      </c>
    </row>
    <row r="1779" spans="1:4" x14ac:dyDescent="0.25">
      <c r="A1779" t="s">
        <v>3983</v>
      </c>
      <c r="B1779" t="s">
        <v>38</v>
      </c>
      <c r="C1779" s="1">
        <v>45864.643750000003</v>
      </c>
      <c r="D1779" t="s">
        <v>5146</v>
      </c>
    </row>
    <row r="1780" spans="1:4" x14ac:dyDescent="0.25">
      <c r="A1780" t="s">
        <v>3984</v>
      </c>
      <c r="B1780" t="s">
        <v>38</v>
      </c>
      <c r="C1780" s="1">
        <v>45860.713194444441</v>
      </c>
      <c r="D1780" t="s">
        <v>5146</v>
      </c>
    </row>
    <row r="1781" spans="1:4" x14ac:dyDescent="0.25">
      <c r="A1781" t="s">
        <v>3985</v>
      </c>
      <c r="B1781" t="s">
        <v>38</v>
      </c>
      <c r="C1781" s="1">
        <v>45856.609722222223</v>
      </c>
      <c r="D1781" t="s">
        <v>5146</v>
      </c>
    </row>
    <row r="1782" spans="1:4" x14ac:dyDescent="0.25">
      <c r="A1782" t="s">
        <v>3986</v>
      </c>
      <c r="B1782" t="s">
        <v>38</v>
      </c>
      <c r="C1782" s="1">
        <v>45968.529861111114</v>
      </c>
      <c r="D1782" t="s">
        <v>5146</v>
      </c>
    </row>
    <row r="1783" spans="1:4" x14ac:dyDescent="0.25">
      <c r="A1783" t="s">
        <v>3987</v>
      </c>
      <c r="B1783" t="s">
        <v>38</v>
      </c>
      <c r="C1783" s="1">
        <v>45862.719444444447</v>
      </c>
      <c r="D1783" t="s">
        <v>5146</v>
      </c>
    </row>
    <row r="1784" spans="1:4" x14ac:dyDescent="0.25">
      <c r="A1784" t="s">
        <v>3988</v>
      </c>
      <c r="B1784" t="s">
        <v>38</v>
      </c>
      <c r="C1784" s="1">
        <v>45888.809027777781</v>
      </c>
      <c r="D1784" t="s">
        <v>5146</v>
      </c>
    </row>
    <row r="1785" spans="1:4" x14ac:dyDescent="0.25">
      <c r="A1785" t="s">
        <v>3989</v>
      </c>
      <c r="B1785" t="s">
        <v>38</v>
      </c>
      <c r="C1785" s="1">
        <v>45881.703472222223</v>
      </c>
      <c r="D1785" t="s">
        <v>5146</v>
      </c>
    </row>
    <row r="1786" spans="1:4" x14ac:dyDescent="0.25">
      <c r="A1786" t="s">
        <v>3990</v>
      </c>
      <c r="B1786" t="s">
        <v>38</v>
      </c>
      <c r="C1786" s="1">
        <v>45883.515277777777</v>
      </c>
      <c r="D1786" t="s">
        <v>5146</v>
      </c>
    </row>
    <row r="1787" spans="1:4" x14ac:dyDescent="0.25">
      <c r="A1787" t="s">
        <v>3991</v>
      </c>
      <c r="B1787" t="s">
        <v>38</v>
      </c>
      <c r="C1787" s="1">
        <v>45856.611111111109</v>
      </c>
      <c r="D1787" t="s">
        <v>5146</v>
      </c>
    </row>
    <row r="1788" spans="1:4" x14ac:dyDescent="0.25">
      <c r="A1788" t="s">
        <v>3992</v>
      </c>
      <c r="B1788" t="s">
        <v>38</v>
      </c>
      <c r="C1788" s="1">
        <v>45856.612500000003</v>
      </c>
      <c r="D1788" t="s">
        <v>5146</v>
      </c>
    </row>
    <row r="1789" spans="1:4" x14ac:dyDescent="0.25">
      <c r="A1789" t="s">
        <v>3993</v>
      </c>
      <c r="B1789" t="s">
        <v>38</v>
      </c>
      <c r="C1789" s="1">
        <v>45856.614583333336</v>
      </c>
      <c r="D1789" t="s">
        <v>5146</v>
      </c>
    </row>
    <row r="1790" spans="1:4" x14ac:dyDescent="0.25">
      <c r="A1790" t="s">
        <v>3994</v>
      </c>
      <c r="B1790" t="s">
        <v>38</v>
      </c>
      <c r="C1790" s="1">
        <v>45856.615277777775</v>
      </c>
      <c r="D1790" t="s">
        <v>5146</v>
      </c>
    </row>
    <row r="1791" spans="1:4" x14ac:dyDescent="0.25">
      <c r="A1791" t="s">
        <v>372</v>
      </c>
      <c r="B1791" t="s">
        <v>38</v>
      </c>
      <c r="C1791" s="1">
        <v>46035.827777777777</v>
      </c>
      <c r="D1791" t="s">
        <v>5146</v>
      </c>
    </row>
    <row r="1792" spans="1:4" x14ac:dyDescent="0.25">
      <c r="A1792" t="s">
        <v>3995</v>
      </c>
      <c r="B1792" t="s">
        <v>38</v>
      </c>
      <c r="C1792" s="1">
        <v>45861.497916666667</v>
      </c>
      <c r="D1792" t="s">
        <v>5146</v>
      </c>
    </row>
    <row r="1793" spans="1:4" x14ac:dyDescent="0.25">
      <c r="A1793" t="s">
        <v>3996</v>
      </c>
      <c r="B1793" t="s">
        <v>38</v>
      </c>
      <c r="C1793" s="1">
        <v>45856.615972222222</v>
      </c>
      <c r="D1793" t="s">
        <v>5146</v>
      </c>
    </row>
    <row r="1794" spans="1:4" x14ac:dyDescent="0.25">
      <c r="A1794" t="s">
        <v>3997</v>
      </c>
      <c r="B1794" t="s">
        <v>38</v>
      </c>
      <c r="C1794" s="1">
        <v>45856.616666666669</v>
      </c>
      <c r="D1794" t="s">
        <v>5146</v>
      </c>
    </row>
    <row r="1795" spans="1:4" x14ac:dyDescent="0.25">
      <c r="A1795" t="s">
        <v>3998</v>
      </c>
      <c r="B1795" t="s">
        <v>38</v>
      </c>
      <c r="C1795" s="1">
        <v>45856.616666666669</v>
      </c>
      <c r="D1795" t="s">
        <v>5146</v>
      </c>
    </row>
    <row r="1796" spans="1:4" x14ac:dyDescent="0.25">
      <c r="A1796" t="s">
        <v>3999</v>
      </c>
      <c r="B1796" t="s">
        <v>38</v>
      </c>
      <c r="C1796" s="1">
        <v>45856.617361111108</v>
      </c>
      <c r="D1796" t="s">
        <v>5146</v>
      </c>
    </row>
    <row r="1797" spans="1:4" x14ac:dyDescent="0.25">
      <c r="A1797" t="s">
        <v>4000</v>
      </c>
      <c r="B1797" t="s">
        <v>38</v>
      </c>
      <c r="C1797" s="1">
        <v>45856.620138888888</v>
      </c>
      <c r="D1797" t="s">
        <v>5146</v>
      </c>
    </row>
    <row r="1798" spans="1:4" x14ac:dyDescent="0.25">
      <c r="A1798" t="s">
        <v>4001</v>
      </c>
      <c r="B1798" t="s">
        <v>38</v>
      </c>
      <c r="C1798" s="1">
        <v>45856.62222222222</v>
      </c>
      <c r="D1798" t="s">
        <v>5146</v>
      </c>
    </row>
    <row r="1799" spans="1:4" x14ac:dyDescent="0.25">
      <c r="A1799" t="s">
        <v>4002</v>
      </c>
      <c r="B1799" t="s">
        <v>38</v>
      </c>
      <c r="C1799" s="1">
        <v>45856.622916666667</v>
      </c>
      <c r="D1799" t="s">
        <v>5146</v>
      </c>
    </row>
    <row r="1800" spans="1:4" x14ac:dyDescent="0.25">
      <c r="A1800" t="s">
        <v>4003</v>
      </c>
      <c r="B1800" t="s">
        <v>38</v>
      </c>
      <c r="C1800" s="1">
        <v>45937.78402777778</v>
      </c>
      <c r="D1800" t="s">
        <v>5146</v>
      </c>
    </row>
    <row r="1801" spans="1:4" x14ac:dyDescent="0.25">
      <c r="A1801" t="s">
        <v>4004</v>
      </c>
      <c r="B1801" t="s">
        <v>38</v>
      </c>
      <c r="C1801" s="1">
        <v>45856.624305555553</v>
      </c>
      <c r="D1801" t="s">
        <v>5146</v>
      </c>
    </row>
    <row r="1802" spans="1:4" x14ac:dyDescent="0.25">
      <c r="A1802" t="s">
        <v>4005</v>
      </c>
      <c r="B1802" t="s">
        <v>38</v>
      </c>
      <c r="C1802" s="1">
        <v>45856.629166666666</v>
      </c>
      <c r="D1802" t="s">
        <v>5146</v>
      </c>
    </row>
    <row r="1803" spans="1:4" x14ac:dyDescent="0.25">
      <c r="A1803" t="s">
        <v>4006</v>
      </c>
      <c r="B1803" t="s">
        <v>38</v>
      </c>
      <c r="C1803" s="1">
        <v>45864.49722222222</v>
      </c>
      <c r="D1803" t="s">
        <v>5146</v>
      </c>
    </row>
    <row r="1804" spans="1:4" x14ac:dyDescent="0.25">
      <c r="A1804" t="s">
        <v>367</v>
      </c>
      <c r="B1804" t="s">
        <v>38</v>
      </c>
      <c r="C1804" s="1">
        <v>46031.685416666667</v>
      </c>
      <c r="D1804" t="s">
        <v>5146</v>
      </c>
    </row>
    <row r="1805" spans="1:4" x14ac:dyDescent="0.25">
      <c r="A1805" t="s">
        <v>4007</v>
      </c>
      <c r="B1805" t="s">
        <v>38</v>
      </c>
      <c r="C1805" s="1">
        <v>45887.684027777781</v>
      </c>
      <c r="D1805" t="s">
        <v>5146</v>
      </c>
    </row>
    <row r="1806" spans="1:4" x14ac:dyDescent="0.25">
      <c r="A1806" t="s">
        <v>368</v>
      </c>
      <c r="B1806" t="s">
        <v>39</v>
      </c>
      <c r="C1806" s="1">
        <v>46034.636805555558</v>
      </c>
      <c r="D1806" t="s">
        <v>5146</v>
      </c>
    </row>
    <row r="1807" spans="1:4" x14ac:dyDescent="0.25">
      <c r="A1807" t="s">
        <v>4008</v>
      </c>
      <c r="B1807" t="s">
        <v>39</v>
      </c>
      <c r="C1807" s="1">
        <v>45877.535416666666</v>
      </c>
      <c r="D1807" t="s">
        <v>5146</v>
      </c>
    </row>
    <row r="1808" spans="1:4" x14ac:dyDescent="0.25">
      <c r="A1808" t="s">
        <v>4009</v>
      </c>
      <c r="B1808" t="s">
        <v>38</v>
      </c>
      <c r="C1808" s="1">
        <v>45860.713888888888</v>
      </c>
      <c r="D1808" t="s">
        <v>5146</v>
      </c>
    </row>
    <row r="1809" spans="1:4" x14ac:dyDescent="0.25">
      <c r="A1809" t="s">
        <v>4010</v>
      </c>
      <c r="B1809" t="s">
        <v>38</v>
      </c>
      <c r="C1809" s="1">
        <v>45856.630555555559</v>
      </c>
      <c r="D1809" t="s">
        <v>5146</v>
      </c>
    </row>
    <row r="1810" spans="1:4" x14ac:dyDescent="0.25">
      <c r="A1810" t="s">
        <v>4011</v>
      </c>
      <c r="B1810" t="s">
        <v>38</v>
      </c>
      <c r="C1810" s="1">
        <v>45877.564583333333</v>
      </c>
      <c r="D1810" t="s">
        <v>5146</v>
      </c>
    </row>
    <row r="1811" spans="1:4" x14ac:dyDescent="0.25">
      <c r="A1811" t="s">
        <v>4012</v>
      </c>
      <c r="B1811" t="s">
        <v>38</v>
      </c>
      <c r="C1811" s="1">
        <v>45856.631249999999</v>
      </c>
      <c r="D1811" t="s">
        <v>5146</v>
      </c>
    </row>
    <row r="1812" spans="1:4" x14ac:dyDescent="0.25">
      <c r="A1812" t="s">
        <v>4013</v>
      </c>
      <c r="B1812" t="s">
        <v>38</v>
      </c>
      <c r="C1812" s="1">
        <v>45891.689583333333</v>
      </c>
      <c r="D1812" t="s">
        <v>5146</v>
      </c>
    </row>
    <row r="1813" spans="1:4" x14ac:dyDescent="0.25">
      <c r="A1813" t="s">
        <v>4014</v>
      </c>
      <c r="B1813" t="s">
        <v>38</v>
      </c>
      <c r="C1813" s="1">
        <v>46003.852777777778</v>
      </c>
      <c r="D1813" t="s">
        <v>5146</v>
      </c>
    </row>
    <row r="1814" spans="1:4" x14ac:dyDescent="0.25">
      <c r="A1814" t="s">
        <v>355</v>
      </c>
      <c r="B1814" t="s">
        <v>38</v>
      </c>
      <c r="C1814" s="1">
        <v>46039.554861111108</v>
      </c>
      <c r="D1814" t="s">
        <v>5146</v>
      </c>
    </row>
    <row r="1815" spans="1:4" x14ac:dyDescent="0.25">
      <c r="A1815" t="s">
        <v>4015</v>
      </c>
      <c r="B1815" t="s">
        <v>38</v>
      </c>
      <c r="C1815" s="1">
        <v>45877.563888888886</v>
      </c>
      <c r="D1815" t="s">
        <v>5146</v>
      </c>
    </row>
    <row r="1816" spans="1:4" x14ac:dyDescent="0.25">
      <c r="A1816" t="s">
        <v>356</v>
      </c>
      <c r="B1816" t="s">
        <v>38</v>
      </c>
      <c r="C1816" s="1">
        <v>46039.552777777775</v>
      </c>
      <c r="D1816" t="s">
        <v>5146</v>
      </c>
    </row>
    <row r="1817" spans="1:4" x14ac:dyDescent="0.25">
      <c r="A1817" t="s">
        <v>4016</v>
      </c>
      <c r="B1817" t="s">
        <v>38</v>
      </c>
      <c r="C1817" s="1">
        <v>45877.563888888886</v>
      </c>
      <c r="D1817" t="s">
        <v>5146</v>
      </c>
    </row>
    <row r="1818" spans="1:4" x14ac:dyDescent="0.25">
      <c r="A1818" t="s">
        <v>357</v>
      </c>
      <c r="B1818" t="s">
        <v>38</v>
      </c>
      <c r="C1818" s="1">
        <v>46030.646527777775</v>
      </c>
      <c r="D1818" t="s">
        <v>5146</v>
      </c>
    </row>
    <row r="1819" spans="1:4" x14ac:dyDescent="0.25">
      <c r="A1819" t="s">
        <v>4017</v>
      </c>
      <c r="B1819" t="s">
        <v>38</v>
      </c>
      <c r="C1819" s="1">
        <v>45856.631249999999</v>
      </c>
      <c r="D1819" t="s">
        <v>5146</v>
      </c>
    </row>
    <row r="1820" spans="1:4" x14ac:dyDescent="0.25">
      <c r="A1820" t="s">
        <v>358</v>
      </c>
      <c r="B1820" t="s">
        <v>38</v>
      </c>
      <c r="C1820" s="1">
        <v>46039.552083333336</v>
      </c>
      <c r="D1820" t="s">
        <v>5146</v>
      </c>
    </row>
    <row r="1821" spans="1:4" x14ac:dyDescent="0.25">
      <c r="A1821" t="s">
        <v>4018</v>
      </c>
      <c r="B1821" t="s">
        <v>38</v>
      </c>
      <c r="C1821" s="1">
        <v>45860.486805555556</v>
      </c>
      <c r="D1821" t="s">
        <v>5146</v>
      </c>
    </row>
    <row r="1822" spans="1:4" x14ac:dyDescent="0.25">
      <c r="A1822" t="s">
        <v>359</v>
      </c>
      <c r="B1822" t="s">
        <v>39</v>
      </c>
      <c r="C1822" s="1">
        <v>46029.743750000001</v>
      </c>
      <c r="D1822" t="s">
        <v>5146</v>
      </c>
    </row>
    <row r="1823" spans="1:4" x14ac:dyDescent="0.25">
      <c r="A1823" t="s">
        <v>360</v>
      </c>
      <c r="B1823" t="s">
        <v>38</v>
      </c>
      <c r="C1823" s="1">
        <v>46030.631249999999</v>
      </c>
      <c r="D1823" t="s">
        <v>5146</v>
      </c>
    </row>
    <row r="1824" spans="1:4" x14ac:dyDescent="0.25">
      <c r="A1824" t="s">
        <v>4019</v>
      </c>
      <c r="B1824" t="s">
        <v>38</v>
      </c>
      <c r="C1824" s="1">
        <v>45856.530555555553</v>
      </c>
      <c r="D1824" t="s">
        <v>5146</v>
      </c>
    </row>
    <row r="1825" spans="1:4" x14ac:dyDescent="0.25">
      <c r="A1825" t="s">
        <v>4020</v>
      </c>
      <c r="B1825" t="s">
        <v>38</v>
      </c>
      <c r="C1825" s="1">
        <v>45856.491666666669</v>
      </c>
      <c r="D1825" t="s">
        <v>5146</v>
      </c>
    </row>
    <row r="1826" spans="1:4" x14ac:dyDescent="0.25">
      <c r="A1826" t="s">
        <v>4021</v>
      </c>
      <c r="B1826" t="s">
        <v>38</v>
      </c>
      <c r="C1826" s="1">
        <v>45855.749305555553</v>
      </c>
      <c r="D1826" t="s">
        <v>5146</v>
      </c>
    </row>
    <row r="1827" spans="1:4" x14ac:dyDescent="0.25">
      <c r="A1827" t="s">
        <v>4022</v>
      </c>
      <c r="B1827" t="s">
        <v>38</v>
      </c>
      <c r="C1827" s="1">
        <v>45856.634027777778</v>
      </c>
      <c r="D1827" t="s">
        <v>5146</v>
      </c>
    </row>
    <row r="1828" spans="1:4" x14ac:dyDescent="0.25">
      <c r="A1828" t="s">
        <v>4023</v>
      </c>
      <c r="B1828" t="s">
        <v>38</v>
      </c>
      <c r="C1828" s="1">
        <v>45861.508333333331</v>
      </c>
      <c r="D1828" t="s">
        <v>5146</v>
      </c>
    </row>
    <row r="1829" spans="1:4" x14ac:dyDescent="0.25">
      <c r="A1829" t="s">
        <v>362</v>
      </c>
      <c r="B1829" t="s">
        <v>38</v>
      </c>
      <c r="C1829" s="1">
        <v>46039.55</v>
      </c>
      <c r="D1829" t="s">
        <v>5146</v>
      </c>
    </row>
    <row r="1830" spans="1:4" x14ac:dyDescent="0.25">
      <c r="A1830" t="s">
        <v>4024</v>
      </c>
      <c r="B1830" t="s">
        <v>38</v>
      </c>
      <c r="C1830" s="1">
        <v>45864.53402777778</v>
      </c>
      <c r="D1830" t="s">
        <v>5146</v>
      </c>
    </row>
    <row r="1831" spans="1:4" x14ac:dyDescent="0.25">
      <c r="A1831" t="s">
        <v>4025</v>
      </c>
      <c r="B1831" t="s">
        <v>38</v>
      </c>
      <c r="C1831" s="1">
        <v>45855.763194444444</v>
      </c>
      <c r="D1831" t="s">
        <v>5146</v>
      </c>
    </row>
    <row r="1832" spans="1:4" x14ac:dyDescent="0.25">
      <c r="A1832" t="s">
        <v>4026</v>
      </c>
      <c r="B1832" t="s">
        <v>38</v>
      </c>
      <c r="C1832" s="1">
        <v>45874.650694444441</v>
      </c>
      <c r="D1832" t="s">
        <v>5146</v>
      </c>
    </row>
    <row r="1833" spans="1:4" x14ac:dyDescent="0.25">
      <c r="A1833" t="s">
        <v>4027</v>
      </c>
      <c r="B1833" t="s">
        <v>38</v>
      </c>
      <c r="C1833" s="1">
        <v>45856.634722222225</v>
      </c>
      <c r="D1833" t="s">
        <v>5146</v>
      </c>
    </row>
    <row r="1834" spans="1:4" x14ac:dyDescent="0.25">
      <c r="A1834" t="s">
        <v>4028</v>
      </c>
      <c r="B1834" t="s">
        <v>38</v>
      </c>
      <c r="C1834" s="1">
        <v>45856.524305555555</v>
      </c>
      <c r="D1834" t="s">
        <v>5146</v>
      </c>
    </row>
    <row r="1835" spans="1:4" x14ac:dyDescent="0.25">
      <c r="A1835" t="s">
        <v>4029</v>
      </c>
      <c r="B1835" t="s">
        <v>38</v>
      </c>
      <c r="C1835" s="1">
        <v>45856.635416666664</v>
      </c>
      <c r="D1835" t="s">
        <v>5146</v>
      </c>
    </row>
    <row r="1836" spans="1:4" x14ac:dyDescent="0.25">
      <c r="A1836" t="s">
        <v>4030</v>
      </c>
      <c r="B1836" t="s">
        <v>38</v>
      </c>
      <c r="C1836" s="1">
        <v>45856.513194444444</v>
      </c>
      <c r="D1836" t="s">
        <v>5146</v>
      </c>
    </row>
    <row r="1837" spans="1:4" x14ac:dyDescent="0.25">
      <c r="A1837" t="s">
        <v>4031</v>
      </c>
      <c r="B1837" t="s">
        <v>38</v>
      </c>
      <c r="C1837" s="1">
        <v>45857.498611111114</v>
      </c>
      <c r="D1837" t="s">
        <v>5146</v>
      </c>
    </row>
    <row r="1838" spans="1:4" x14ac:dyDescent="0.25">
      <c r="A1838" t="s">
        <v>4032</v>
      </c>
      <c r="B1838" t="s">
        <v>38</v>
      </c>
      <c r="C1838" s="1">
        <v>45856.635416666664</v>
      </c>
      <c r="D1838" t="s">
        <v>5146</v>
      </c>
    </row>
    <row r="1839" spans="1:4" x14ac:dyDescent="0.25">
      <c r="A1839" t="s">
        <v>4033</v>
      </c>
      <c r="B1839" t="s">
        <v>38</v>
      </c>
      <c r="C1839" s="1">
        <v>45877.5625</v>
      </c>
      <c r="D1839" t="s">
        <v>5146</v>
      </c>
    </row>
    <row r="1840" spans="1:4" x14ac:dyDescent="0.25">
      <c r="A1840" t="s">
        <v>4034</v>
      </c>
      <c r="B1840" t="s">
        <v>38</v>
      </c>
      <c r="C1840" s="1">
        <v>45867.761805555558</v>
      </c>
      <c r="D1840" t="s">
        <v>5146</v>
      </c>
    </row>
    <row r="1841" spans="1:4" x14ac:dyDescent="0.25">
      <c r="A1841" t="s">
        <v>4035</v>
      </c>
      <c r="B1841" t="s">
        <v>38</v>
      </c>
      <c r="C1841" s="1">
        <v>45876.495833333334</v>
      </c>
      <c r="D1841" t="s">
        <v>5146</v>
      </c>
    </row>
    <row r="1842" spans="1:4" x14ac:dyDescent="0.25">
      <c r="A1842" t="s">
        <v>4036</v>
      </c>
      <c r="B1842" t="s">
        <v>38</v>
      </c>
      <c r="C1842" s="1">
        <v>45859.539583333331</v>
      </c>
      <c r="D1842" t="s">
        <v>5146</v>
      </c>
    </row>
    <row r="1843" spans="1:4" x14ac:dyDescent="0.25">
      <c r="A1843" t="s">
        <v>4037</v>
      </c>
      <c r="B1843" t="s">
        <v>38</v>
      </c>
      <c r="C1843" s="1">
        <v>45859.473611111112</v>
      </c>
      <c r="D1843" t="s">
        <v>5146</v>
      </c>
    </row>
    <row r="1844" spans="1:4" x14ac:dyDescent="0.25">
      <c r="A1844" t="s">
        <v>4038</v>
      </c>
      <c r="B1844" t="s">
        <v>38</v>
      </c>
      <c r="C1844" s="1">
        <v>45922.714583333334</v>
      </c>
      <c r="D1844" t="s">
        <v>5146</v>
      </c>
    </row>
    <row r="1845" spans="1:4" x14ac:dyDescent="0.25">
      <c r="A1845" t="s">
        <v>351</v>
      </c>
      <c r="B1845" t="s">
        <v>38</v>
      </c>
      <c r="C1845" s="1">
        <v>46039.673611111109</v>
      </c>
      <c r="D1845" t="s">
        <v>5146</v>
      </c>
    </row>
    <row r="1846" spans="1:4" x14ac:dyDescent="0.25">
      <c r="A1846" t="s">
        <v>4039</v>
      </c>
      <c r="B1846" t="s">
        <v>38</v>
      </c>
      <c r="C1846" s="1">
        <v>45859.452777777777</v>
      </c>
      <c r="D1846" t="s">
        <v>5146</v>
      </c>
    </row>
    <row r="1847" spans="1:4" x14ac:dyDescent="0.25">
      <c r="A1847" t="s">
        <v>4040</v>
      </c>
      <c r="B1847" t="s">
        <v>38</v>
      </c>
      <c r="C1847" s="1">
        <v>45857.616666666669</v>
      </c>
      <c r="D1847" t="s">
        <v>5146</v>
      </c>
    </row>
    <row r="1848" spans="1:4" x14ac:dyDescent="0.25">
      <c r="A1848" t="s">
        <v>4041</v>
      </c>
      <c r="B1848" t="s">
        <v>38</v>
      </c>
      <c r="C1848" s="1">
        <v>45860.488194444442</v>
      </c>
      <c r="D1848" t="s">
        <v>5146</v>
      </c>
    </row>
    <row r="1849" spans="1:4" x14ac:dyDescent="0.25">
      <c r="A1849" t="s">
        <v>4042</v>
      </c>
      <c r="B1849" t="s">
        <v>38</v>
      </c>
      <c r="C1849" s="1">
        <v>45866.856944444444</v>
      </c>
      <c r="D1849" t="s">
        <v>5146</v>
      </c>
    </row>
    <row r="1850" spans="1:4" x14ac:dyDescent="0.25">
      <c r="A1850" t="s">
        <v>4043</v>
      </c>
      <c r="B1850" t="s">
        <v>38</v>
      </c>
      <c r="C1850" s="1">
        <v>45859.734722222223</v>
      </c>
      <c r="D1850" t="s">
        <v>5146</v>
      </c>
    </row>
    <row r="1851" spans="1:4" x14ac:dyDescent="0.25">
      <c r="A1851" t="s">
        <v>4044</v>
      </c>
      <c r="B1851" t="s">
        <v>39</v>
      </c>
      <c r="C1851" s="1">
        <v>45902.477777777778</v>
      </c>
      <c r="D1851" t="s">
        <v>5146</v>
      </c>
    </row>
    <row r="1852" spans="1:4" x14ac:dyDescent="0.25">
      <c r="A1852" t="s">
        <v>4045</v>
      </c>
      <c r="B1852" t="s">
        <v>38</v>
      </c>
      <c r="C1852" s="1">
        <v>45857.631944444445</v>
      </c>
      <c r="D1852" t="s">
        <v>5146</v>
      </c>
    </row>
    <row r="1853" spans="1:4" x14ac:dyDescent="0.25">
      <c r="A1853" t="s">
        <v>4046</v>
      </c>
      <c r="B1853" t="s">
        <v>38</v>
      </c>
      <c r="C1853" s="1">
        <v>45860.475694444445</v>
      </c>
      <c r="D1853" t="s">
        <v>5146</v>
      </c>
    </row>
    <row r="1854" spans="1:4" x14ac:dyDescent="0.25">
      <c r="A1854" t="s">
        <v>4047</v>
      </c>
      <c r="B1854" t="s">
        <v>38</v>
      </c>
      <c r="C1854" s="1">
        <v>45902.71597222222</v>
      </c>
      <c r="D1854" t="s">
        <v>5146</v>
      </c>
    </row>
    <row r="1855" spans="1:4" x14ac:dyDescent="0.25">
      <c r="A1855" t="s">
        <v>4048</v>
      </c>
      <c r="B1855" t="s">
        <v>38</v>
      </c>
      <c r="C1855" s="1">
        <v>45877.561805555553</v>
      </c>
      <c r="D1855" t="s">
        <v>5146</v>
      </c>
    </row>
    <row r="1856" spans="1:4" x14ac:dyDescent="0.25">
      <c r="A1856" t="s">
        <v>4049</v>
      </c>
      <c r="B1856" t="s">
        <v>38</v>
      </c>
      <c r="C1856" s="1">
        <v>45859.525000000001</v>
      </c>
      <c r="D1856" t="s">
        <v>5146</v>
      </c>
    </row>
    <row r="1857" spans="1:4" x14ac:dyDescent="0.25">
      <c r="A1857" t="s">
        <v>353</v>
      </c>
      <c r="B1857" t="s">
        <v>39</v>
      </c>
      <c r="C1857" s="1">
        <v>46038.481249999997</v>
      </c>
      <c r="D1857" t="s">
        <v>5146</v>
      </c>
    </row>
    <row r="1858" spans="1:4" x14ac:dyDescent="0.25">
      <c r="A1858" t="s">
        <v>4050</v>
      </c>
      <c r="B1858" t="s">
        <v>38</v>
      </c>
      <c r="C1858" s="1">
        <v>45870.6</v>
      </c>
      <c r="D1858" t="s">
        <v>5146</v>
      </c>
    </row>
    <row r="1859" spans="1:4" x14ac:dyDescent="0.25">
      <c r="A1859" t="s">
        <v>342</v>
      </c>
      <c r="B1859" t="s">
        <v>38</v>
      </c>
      <c r="C1859" s="1">
        <v>46025.491666666669</v>
      </c>
      <c r="D1859" t="s">
        <v>5146</v>
      </c>
    </row>
    <row r="1860" spans="1:4" x14ac:dyDescent="0.25">
      <c r="A1860" t="s">
        <v>4051</v>
      </c>
      <c r="B1860" t="s">
        <v>38</v>
      </c>
      <c r="C1860" s="1">
        <v>45877.560416666667</v>
      </c>
      <c r="D1860" t="s">
        <v>5146</v>
      </c>
    </row>
    <row r="1861" spans="1:4" x14ac:dyDescent="0.25">
      <c r="A1861" t="s">
        <v>4052</v>
      </c>
      <c r="B1861" t="s">
        <v>38</v>
      </c>
      <c r="C1861" s="1">
        <v>45891.676388888889</v>
      </c>
      <c r="D1861" t="s">
        <v>5146</v>
      </c>
    </row>
    <row r="1862" spans="1:4" x14ac:dyDescent="0.25">
      <c r="A1862" t="s">
        <v>4053</v>
      </c>
      <c r="B1862" t="s">
        <v>38</v>
      </c>
      <c r="C1862" s="1">
        <v>45860.523611111108</v>
      </c>
      <c r="D1862" t="s">
        <v>5146</v>
      </c>
    </row>
    <row r="1863" spans="1:4" x14ac:dyDescent="0.25">
      <c r="A1863" t="s">
        <v>4054</v>
      </c>
      <c r="B1863" t="s">
        <v>38</v>
      </c>
      <c r="C1863" s="1">
        <v>45877.558333333334</v>
      </c>
      <c r="D1863" t="s">
        <v>5146</v>
      </c>
    </row>
    <row r="1864" spans="1:4" x14ac:dyDescent="0.25">
      <c r="A1864" t="s">
        <v>4055</v>
      </c>
      <c r="B1864" t="s">
        <v>38</v>
      </c>
      <c r="C1864" s="1">
        <v>45866.856944444444</v>
      </c>
      <c r="D1864" t="s">
        <v>5146</v>
      </c>
    </row>
    <row r="1865" spans="1:4" x14ac:dyDescent="0.25">
      <c r="A1865" t="s">
        <v>4056</v>
      </c>
      <c r="B1865" t="s">
        <v>39</v>
      </c>
      <c r="C1865" s="1">
        <v>45891.677083333336</v>
      </c>
      <c r="D1865" t="s">
        <v>5146</v>
      </c>
    </row>
    <row r="1866" spans="1:4" x14ac:dyDescent="0.25">
      <c r="A1866" t="s">
        <v>4057</v>
      </c>
      <c r="B1866" t="s">
        <v>38</v>
      </c>
      <c r="C1866" s="1">
        <v>45861.484027777777</v>
      </c>
      <c r="D1866" t="s">
        <v>5146</v>
      </c>
    </row>
    <row r="1867" spans="1:4" x14ac:dyDescent="0.25">
      <c r="A1867" t="s">
        <v>4058</v>
      </c>
      <c r="B1867" t="s">
        <v>38</v>
      </c>
      <c r="C1867" s="1">
        <v>45911.597916666666</v>
      </c>
      <c r="D1867" t="s">
        <v>5146</v>
      </c>
    </row>
    <row r="1868" spans="1:4" x14ac:dyDescent="0.25">
      <c r="A1868" t="s">
        <v>4059</v>
      </c>
      <c r="B1868" t="s">
        <v>38</v>
      </c>
      <c r="C1868" s="1">
        <v>45861.522222222222</v>
      </c>
      <c r="D1868" t="s">
        <v>5146</v>
      </c>
    </row>
    <row r="1869" spans="1:4" x14ac:dyDescent="0.25">
      <c r="A1869" t="s">
        <v>4060</v>
      </c>
      <c r="B1869" t="s">
        <v>38</v>
      </c>
      <c r="C1869" s="1">
        <v>45889.669444444444</v>
      </c>
      <c r="D1869" t="s">
        <v>5146</v>
      </c>
    </row>
    <row r="1870" spans="1:4" x14ac:dyDescent="0.25">
      <c r="A1870" t="s">
        <v>4061</v>
      </c>
      <c r="B1870" t="s">
        <v>38</v>
      </c>
      <c r="C1870" s="1">
        <v>45892.784722222219</v>
      </c>
      <c r="D1870" t="s">
        <v>5146</v>
      </c>
    </row>
    <row r="1871" spans="1:4" x14ac:dyDescent="0.25">
      <c r="A1871" t="s">
        <v>4062</v>
      </c>
      <c r="B1871" t="s">
        <v>38</v>
      </c>
      <c r="C1871" s="1">
        <v>45910.775000000001</v>
      </c>
      <c r="D1871" t="s">
        <v>5146</v>
      </c>
    </row>
    <row r="1872" spans="1:4" x14ac:dyDescent="0.25">
      <c r="A1872" t="s">
        <v>4063</v>
      </c>
      <c r="B1872" t="s">
        <v>38</v>
      </c>
      <c r="C1872" s="1">
        <v>45864.561111111114</v>
      </c>
      <c r="D1872" t="s">
        <v>5146</v>
      </c>
    </row>
    <row r="1873" spans="1:4" x14ac:dyDescent="0.25">
      <c r="A1873" t="s">
        <v>4064</v>
      </c>
      <c r="B1873" t="s">
        <v>39</v>
      </c>
      <c r="C1873" s="1">
        <v>45870.51458333333</v>
      </c>
      <c r="D1873" t="s">
        <v>5146</v>
      </c>
    </row>
    <row r="1874" spans="1:4" x14ac:dyDescent="0.25">
      <c r="A1874" t="s">
        <v>349</v>
      </c>
      <c r="B1874" t="s">
        <v>38</v>
      </c>
      <c r="C1874" s="1">
        <v>46039.67291666667</v>
      </c>
      <c r="D1874" t="s">
        <v>5146</v>
      </c>
    </row>
    <row r="1875" spans="1:4" x14ac:dyDescent="0.25">
      <c r="A1875" t="s">
        <v>4065</v>
      </c>
      <c r="B1875" t="s">
        <v>38</v>
      </c>
      <c r="C1875" s="1">
        <v>45911.568055555559</v>
      </c>
      <c r="D1875" t="s">
        <v>5146</v>
      </c>
    </row>
    <row r="1876" spans="1:4" x14ac:dyDescent="0.25">
      <c r="A1876" t="s">
        <v>4066</v>
      </c>
      <c r="B1876" t="s">
        <v>38</v>
      </c>
      <c r="C1876" s="1">
        <v>45895.507638888892</v>
      </c>
      <c r="D1876" t="s">
        <v>5146</v>
      </c>
    </row>
    <row r="1877" spans="1:4" x14ac:dyDescent="0.25">
      <c r="A1877" t="s">
        <v>4067</v>
      </c>
      <c r="B1877" t="s">
        <v>38</v>
      </c>
      <c r="C1877" s="1">
        <v>45874.779861111114</v>
      </c>
      <c r="D1877" t="s">
        <v>5146</v>
      </c>
    </row>
    <row r="1878" spans="1:4" x14ac:dyDescent="0.25">
      <c r="A1878" t="s">
        <v>4068</v>
      </c>
      <c r="B1878" t="s">
        <v>38</v>
      </c>
      <c r="C1878" s="1">
        <v>45892.71597222222</v>
      </c>
      <c r="D1878" t="s">
        <v>5146</v>
      </c>
    </row>
    <row r="1879" spans="1:4" x14ac:dyDescent="0.25">
      <c r="A1879" t="s">
        <v>4069</v>
      </c>
      <c r="B1879" t="s">
        <v>38</v>
      </c>
      <c r="C1879" s="1">
        <v>45877.557638888888</v>
      </c>
      <c r="D1879" t="s">
        <v>5146</v>
      </c>
    </row>
    <row r="1880" spans="1:4" x14ac:dyDescent="0.25">
      <c r="A1880" t="s">
        <v>4070</v>
      </c>
      <c r="B1880" t="s">
        <v>38</v>
      </c>
      <c r="C1880" s="1">
        <v>45866.551388888889</v>
      </c>
      <c r="D1880" t="s">
        <v>5146</v>
      </c>
    </row>
    <row r="1881" spans="1:4" x14ac:dyDescent="0.25">
      <c r="A1881" t="s">
        <v>4071</v>
      </c>
      <c r="B1881" t="s">
        <v>38</v>
      </c>
      <c r="C1881" s="1">
        <v>45864.706250000003</v>
      </c>
      <c r="D1881" t="s">
        <v>5146</v>
      </c>
    </row>
    <row r="1882" spans="1:4" x14ac:dyDescent="0.25">
      <c r="A1882" t="s">
        <v>4072</v>
      </c>
      <c r="B1882" t="s">
        <v>38</v>
      </c>
      <c r="C1882" s="1">
        <v>45866.679166666669</v>
      </c>
      <c r="D1882" t="s">
        <v>5146</v>
      </c>
    </row>
    <row r="1883" spans="1:4" x14ac:dyDescent="0.25">
      <c r="A1883" t="s">
        <v>4073</v>
      </c>
      <c r="B1883" t="s">
        <v>39</v>
      </c>
      <c r="C1883" s="1">
        <v>45861.8</v>
      </c>
      <c r="D1883" t="s">
        <v>5146</v>
      </c>
    </row>
    <row r="1884" spans="1:4" x14ac:dyDescent="0.25">
      <c r="A1884" t="s">
        <v>4074</v>
      </c>
      <c r="B1884" t="s">
        <v>38</v>
      </c>
      <c r="C1884" s="1">
        <v>45877.557638888888</v>
      </c>
      <c r="D1884" t="s">
        <v>5146</v>
      </c>
    </row>
    <row r="1885" spans="1:4" x14ac:dyDescent="0.25">
      <c r="A1885" t="s">
        <v>4075</v>
      </c>
      <c r="B1885" t="s">
        <v>38</v>
      </c>
      <c r="C1885" s="1">
        <v>45877.556944444441</v>
      </c>
      <c r="D1885" t="s">
        <v>5146</v>
      </c>
    </row>
    <row r="1886" spans="1:4" x14ac:dyDescent="0.25">
      <c r="A1886" t="s">
        <v>4076</v>
      </c>
      <c r="B1886" t="s">
        <v>38</v>
      </c>
      <c r="C1886" s="1">
        <v>45892.708333333336</v>
      </c>
      <c r="D1886" t="s">
        <v>5146</v>
      </c>
    </row>
    <row r="1887" spans="1:4" x14ac:dyDescent="0.25">
      <c r="A1887" t="s">
        <v>4077</v>
      </c>
      <c r="B1887" t="s">
        <v>38</v>
      </c>
      <c r="C1887" s="1">
        <v>45866.567361111112</v>
      </c>
      <c r="D1887" t="s">
        <v>5146</v>
      </c>
    </row>
    <row r="1888" spans="1:4" x14ac:dyDescent="0.25">
      <c r="A1888" t="s">
        <v>4078</v>
      </c>
      <c r="B1888" t="s">
        <v>38</v>
      </c>
      <c r="C1888" s="1">
        <v>45877.556250000001</v>
      </c>
      <c r="D1888" t="s">
        <v>5146</v>
      </c>
    </row>
    <row r="1889" spans="1:4" x14ac:dyDescent="0.25">
      <c r="A1889" t="s">
        <v>4079</v>
      </c>
      <c r="B1889" t="s">
        <v>39</v>
      </c>
      <c r="C1889" s="1">
        <v>45891.695833333331</v>
      </c>
      <c r="D1889" t="s">
        <v>5146</v>
      </c>
    </row>
    <row r="1890" spans="1:4" x14ac:dyDescent="0.25">
      <c r="A1890" t="s">
        <v>4080</v>
      </c>
      <c r="B1890" t="s">
        <v>38</v>
      </c>
      <c r="C1890" s="1">
        <v>45869.492361111108</v>
      </c>
      <c r="D1890" t="s">
        <v>5146</v>
      </c>
    </row>
    <row r="1891" spans="1:4" x14ac:dyDescent="0.25">
      <c r="A1891" t="s">
        <v>4081</v>
      </c>
      <c r="B1891" t="s">
        <v>38</v>
      </c>
      <c r="C1891" s="1">
        <v>45891.7</v>
      </c>
      <c r="D1891" t="s">
        <v>5146</v>
      </c>
    </row>
    <row r="1892" spans="1:4" x14ac:dyDescent="0.25">
      <c r="A1892" t="s">
        <v>4082</v>
      </c>
      <c r="B1892" t="s">
        <v>38</v>
      </c>
      <c r="C1892" s="1">
        <v>45887.679861111108</v>
      </c>
      <c r="D1892" t="s">
        <v>5146</v>
      </c>
    </row>
    <row r="1893" spans="1:4" x14ac:dyDescent="0.25">
      <c r="A1893" t="s">
        <v>4083</v>
      </c>
      <c r="B1893" t="s">
        <v>38</v>
      </c>
      <c r="C1893" s="1">
        <v>45864.75</v>
      </c>
      <c r="D1893" t="s">
        <v>5146</v>
      </c>
    </row>
    <row r="1894" spans="1:4" x14ac:dyDescent="0.25">
      <c r="A1894" t="s">
        <v>4084</v>
      </c>
      <c r="B1894" t="s">
        <v>38</v>
      </c>
      <c r="C1894" s="1">
        <v>45892.6875</v>
      </c>
      <c r="D1894" t="s">
        <v>5146</v>
      </c>
    </row>
    <row r="1895" spans="1:4" x14ac:dyDescent="0.25">
      <c r="A1895" t="s">
        <v>4085</v>
      </c>
      <c r="B1895" t="s">
        <v>38</v>
      </c>
      <c r="C1895" s="1">
        <v>45871.605555555558</v>
      </c>
      <c r="D1895" t="s">
        <v>5146</v>
      </c>
    </row>
    <row r="1896" spans="1:4" x14ac:dyDescent="0.25">
      <c r="A1896" t="s">
        <v>4086</v>
      </c>
      <c r="B1896" t="s">
        <v>38</v>
      </c>
      <c r="C1896" s="1">
        <v>45885.710416666669</v>
      </c>
      <c r="D1896" t="s">
        <v>5146</v>
      </c>
    </row>
    <row r="1897" spans="1:4" x14ac:dyDescent="0.25">
      <c r="A1897" t="s">
        <v>4087</v>
      </c>
      <c r="B1897" t="s">
        <v>38</v>
      </c>
      <c r="C1897" s="1">
        <v>45871.581250000003</v>
      </c>
      <c r="D1897" t="s">
        <v>5146</v>
      </c>
    </row>
    <row r="1898" spans="1:4" x14ac:dyDescent="0.25">
      <c r="A1898" t="s">
        <v>4088</v>
      </c>
      <c r="B1898" t="s">
        <v>38</v>
      </c>
      <c r="C1898" s="1">
        <v>45864.609027777777</v>
      </c>
      <c r="D1898" t="s">
        <v>5146</v>
      </c>
    </row>
    <row r="1899" spans="1:4" x14ac:dyDescent="0.25">
      <c r="A1899" t="s">
        <v>4089</v>
      </c>
      <c r="B1899" t="s">
        <v>38</v>
      </c>
      <c r="C1899" s="1">
        <v>45866.422222222223</v>
      </c>
      <c r="D1899" t="s">
        <v>5146</v>
      </c>
    </row>
    <row r="1900" spans="1:4" x14ac:dyDescent="0.25">
      <c r="A1900" t="s">
        <v>4090</v>
      </c>
      <c r="B1900" t="s">
        <v>38</v>
      </c>
      <c r="C1900" s="1">
        <v>45899.469444444447</v>
      </c>
      <c r="D1900" t="s">
        <v>5146</v>
      </c>
    </row>
    <row r="1901" spans="1:4" x14ac:dyDescent="0.25">
      <c r="A1901" t="s">
        <v>4091</v>
      </c>
      <c r="B1901" t="s">
        <v>38</v>
      </c>
      <c r="C1901" s="1">
        <v>45892.67083333333</v>
      </c>
      <c r="D1901" t="s">
        <v>5146</v>
      </c>
    </row>
    <row r="1902" spans="1:4" x14ac:dyDescent="0.25">
      <c r="A1902" t="s">
        <v>4092</v>
      </c>
      <c r="B1902" t="s">
        <v>38</v>
      </c>
      <c r="C1902" s="1">
        <v>45877.555555555555</v>
      </c>
      <c r="D1902" t="s">
        <v>5146</v>
      </c>
    </row>
    <row r="1903" spans="1:4" x14ac:dyDescent="0.25">
      <c r="A1903" t="s">
        <v>4093</v>
      </c>
      <c r="B1903" t="s">
        <v>38</v>
      </c>
      <c r="C1903" s="1">
        <v>45871.829861111109</v>
      </c>
      <c r="D1903" t="s">
        <v>5146</v>
      </c>
    </row>
    <row r="1904" spans="1:4" x14ac:dyDescent="0.25">
      <c r="A1904" t="s">
        <v>4094</v>
      </c>
      <c r="B1904" t="s">
        <v>38</v>
      </c>
      <c r="C1904" s="1">
        <v>45870.746527777781</v>
      </c>
      <c r="D1904" t="s">
        <v>5146</v>
      </c>
    </row>
    <row r="1905" spans="1:4" x14ac:dyDescent="0.25">
      <c r="A1905" t="s">
        <v>4095</v>
      </c>
      <c r="B1905" t="s">
        <v>38</v>
      </c>
      <c r="C1905" s="1">
        <v>45892.563194444447</v>
      </c>
      <c r="D1905" t="s">
        <v>5146</v>
      </c>
    </row>
    <row r="1906" spans="1:4" x14ac:dyDescent="0.25">
      <c r="A1906" t="s">
        <v>4096</v>
      </c>
      <c r="B1906" t="s">
        <v>38</v>
      </c>
      <c r="C1906" s="1">
        <v>45882.682638888888</v>
      </c>
      <c r="D1906" t="s">
        <v>5146</v>
      </c>
    </row>
    <row r="1907" spans="1:4" x14ac:dyDescent="0.25">
      <c r="A1907" t="s">
        <v>4097</v>
      </c>
      <c r="B1907" t="s">
        <v>38</v>
      </c>
      <c r="C1907" s="1">
        <v>45877.53402777778</v>
      </c>
      <c r="D1907" t="s">
        <v>5146</v>
      </c>
    </row>
    <row r="1908" spans="1:4" x14ac:dyDescent="0.25">
      <c r="A1908" t="s">
        <v>4098</v>
      </c>
      <c r="B1908" t="s">
        <v>38</v>
      </c>
      <c r="C1908" s="1">
        <v>45887.772916666669</v>
      </c>
      <c r="D1908" t="s">
        <v>5146</v>
      </c>
    </row>
    <row r="1909" spans="1:4" x14ac:dyDescent="0.25">
      <c r="A1909" t="s">
        <v>4099</v>
      </c>
      <c r="B1909" t="s">
        <v>38</v>
      </c>
      <c r="C1909" s="1">
        <v>45915.659722222219</v>
      </c>
      <c r="D1909" t="s">
        <v>5146</v>
      </c>
    </row>
    <row r="1910" spans="1:4" x14ac:dyDescent="0.25">
      <c r="A1910" t="s">
        <v>4100</v>
      </c>
      <c r="B1910" t="s">
        <v>38</v>
      </c>
      <c r="C1910" s="1">
        <v>45889.525000000001</v>
      </c>
      <c r="D1910" t="s">
        <v>5146</v>
      </c>
    </row>
    <row r="1911" spans="1:4" x14ac:dyDescent="0.25">
      <c r="A1911" t="s">
        <v>4101</v>
      </c>
      <c r="B1911" t="s">
        <v>39</v>
      </c>
      <c r="C1911" s="1">
        <v>45901.479861111111</v>
      </c>
      <c r="D1911" t="s">
        <v>5146</v>
      </c>
    </row>
    <row r="1912" spans="1:4" x14ac:dyDescent="0.25">
      <c r="A1912" t="s">
        <v>4102</v>
      </c>
      <c r="B1912" t="s">
        <v>38</v>
      </c>
      <c r="C1912" s="1">
        <v>45877.554861111108</v>
      </c>
      <c r="D1912" t="s">
        <v>5146</v>
      </c>
    </row>
    <row r="1913" spans="1:4" x14ac:dyDescent="0.25">
      <c r="A1913" t="s">
        <v>4103</v>
      </c>
      <c r="B1913" t="s">
        <v>38</v>
      </c>
      <c r="C1913" s="1">
        <v>45877.554166666669</v>
      </c>
      <c r="D1913" t="s">
        <v>5146</v>
      </c>
    </row>
    <row r="1914" spans="1:4" x14ac:dyDescent="0.25">
      <c r="A1914" t="s">
        <v>4104</v>
      </c>
      <c r="B1914" t="s">
        <v>38</v>
      </c>
      <c r="C1914" s="1">
        <v>45922.708333333336</v>
      </c>
      <c r="D1914" t="s">
        <v>5146</v>
      </c>
    </row>
    <row r="1915" spans="1:4" x14ac:dyDescent="0.25">
      <c r="A1915" t="s">
        <v>4105</v>
      </c>
      <c r="B1915" t="s">
        <v>38</v>
      </c>
      <c r="C1915" s="1">
        <v>45864.677083333336</v>
      </c>
      <c r="D1915" t="s">
        <v>5146</v>
      </c>
    </row>
    <row r="1916" spans="1:4" x14ac:dyDescent="0.25">
      <c r="A1916" t="s">
        <v>4106</v>
      </c>
      <c r="B1916" t="s">
        <v>38</v>
      </c>
      <c r="C1916" s="1">
        <v>45878.51458333333</v>
      </c>
      <c r="D1916" t="s">
        <v>5146</v>
      </c>
    </row>
    <row r="1917" spans="1:4" x14ac:dyDescent="0.25">
      <c r="A1917" t="s">
        <v>4107</v>
      </c>
      <c r="B1917" t="s">
        <v>38</v>
      </c>
      <c r="C1917" s="1">
        <v>45868.761111111111</v>
      </c>
      <c r="D1917" t="s">
        <v>5146</v>
      </c>
    </row>
    <row r="1918" spans="1:4" x14ac:dyDescent="0.25">
      <c r="A1918" t="s">
        <v>4108</v>
      </c>
      <c r="B1918" t="s">
        <v>38</v>
      </c>
      <c r="C1918" s="1">
        <v>45867.604166666664</v>
      </c>
      <c r="D1918" t="s">
        <v>5146</v>
      </c>
    </row>
    <row r="1919" spans="1:4" x14ac:dyDescent="0.25">
      <c r="A1919" t="s">
        <v>4109</v>
      </c>
      <c r="B1919" t="s">
        <v>38</v>
      </c>
      <c r="C1919" s="1">
        <v>45870.700694444444</v>
      </c>
      <c r="D1919" t="s">
        <v>5146</v>
      </c>
    </row>
    <row r="1920" spans="1:4" x14ac:dyDescent="0.25">
      <c r="A1920" t="s">
        <v>4110</v>
      </c>
      <c r="B1920" t="s">
        <v>38</v>
      </c>
      <c r="C1920" s="1">
        <v>45885.70208333333</v>
      </c>
      <c r="D1920" t="s">
        <v>5146</v>
      </c>
    </row>
    <row r="1921" spans="1:4" x14ac:dyDescent="0.25">
      <c r="A1921" t="s">
        <v>4111</v>
      </c>
      <c r="B1921" t="s">
        <v>38</v>
      </c>
      <c r="C1921" s="1">
        <v>45877.531944444447</v>
      </c>
      <c r="D1921" t="s">
        <v>5146</v>
      </c>
    </row>
    <row r="1922" spans="1:4" x14ac:dyDescent="0.25">
      <c r="A1922" t="s">
        <v>4112</v>
      </c>
      <c r="B1922" t="s">
        <v>38</v>
      </c>
      <c r="C1922" s="1">
        <v>45871.509027777778</v>
      </c>
      <c r="D1922" t="s">
        <v>5146</v>
      </c>
    </row>
    <row r="1923" spans="1:4" x14ac:dyDescent="0.25">
      <c r="A1923" t="s">
        <v>4113</v>
      </c>
      <c r="B1923" t="s">
        <v>38</v>
      </c>
      <c r="C1923" s="1">
        <v>45870.710416666669</v>
      </c>
      <c r="D1923" t="s">
        <v>5146</v>
      </c>
    </row>
    <row r="1924" spans="1:4" x14ac:dyDescent="0.25">
      <c r="A1924" t="s">
        <v>4114</v>
      </c>
      <c r="B1924" t="s">
        <v>38</v>
      </c>
      <c r="C1924" s="1">
        <v>45877.552777777775</v>
      </c>
      <c r="D1924" t="s">
        <v>5146</v>
      </c>
    </row>
    <row r="1925" spans="1:4" x14ac:dyDescent="0.25">
      <c r="A1925" t="s">
        <v>4115</v>
      </c>
      <c r="B1925" t="s">
        <v>38</v>
      </c>
      <c r="C1925" s="1">
        <v>45868.522916666669</v>
      </c>
      <c r="D1925" t="s">
        <v>5146</v>
      </c>
    </row>
    <row r="1926" spans="1:4" x14ac:dyDescent="0.25">
      <c r="A1926" t="s">
        <v>4116</v>
      </c>
      <c r="B1926" t="s">
        <v>38</v>
      </c>
      <c r="C1926" s="1">
        <v>45870.594444444447</v>
      </c>
      <c r="D1926" t="s">
        <v>5146</v>
      </c>
    </row>
    <row r="1927" spans="1:4" x14ac:dyDescent="0.25">
      <c r="A1927" t="s">
        <v>4117</v>
      </c>
      <c r="B1927" t="s">
        <v>38</v>
      </c>
      <c r="C1927" s="1">
        <v>45890.688888888886</v>
      </c>
      <c r="D1927" t="s">
        <v>5146</v>
      </c>
    </row>
    <row r="1928" spans="1:4" x14ac:dyDescent="0.25">
      <c r="A1928" t="s">
        <v>4118</v>
      </c>
      <c r="B1928" t="s">
        <v>38</v>
      </c>
      <c r="C1928" s="1">
        <v>45897.71875</v>
      </c>
      <c r="D1928" t="s">
        <v>5146</v>
      </c>
    </row>
    <row r="1929" spans="1:4" x14ac:dyDescent="0.25">
      <c r="A1929" t="s">
        <v>4119</v>
      </c>
      <c r="B1929" t="s">
        <v>39</v>
      </c>
      <c r="C1929" s="1">
        <v>45876.51458333333</v>
      </c>
      <c r="D1929" t="s">
        <v>5146</v>
      </c>
    </row>
    <row r="1930" spans="1:4" x14ac:dyDescent="0.25">
      <c r="A1930" t="s">
        <v>4120</v>
      </c>
      <c r="B1930" t="s">
        <v>39</v>
      </c>
      <c r="C1930" s="1">
        <v>45880.484722222223</v>
      </c>
      <c r="D1930" t="s">
        <v>5146</v>
      </c>
    </row>
    <row r="1931" spans="1:4" x14ac:dyDescent="0.25">
      <c r="A1931" t="s">
        <v>4121</v>
      </c>
      <c r="B1931" t="s">
        <v>38</v>
      </c>
      <c r="C1931" s="1">
        <v>45869.756944444445</v>
      </c>
      <c r="D1931" t="s">
        <v>5146</v>
      </c>
    </row>
    <row r="1932" spans="1:4" x14ac:dyDescent="0.25">
      <c r="A1932" t="s">
        <v>4122</v>
      </c>
      <c r="B1932" t="s">
        <v>38</v>
      </c>
      <c r="C1932" s="1">
        <v>45870.597222222219</v>
      </c>
      <c r="D1932" t="s">
        <v>5146</v>
      </c>
    </row>
    <row r="1933" spans="1:4" x14ac:dyDescent="0.25">
      <c r="A1933" t="s">
        <v>4123</v>
      </c>
      <c r="B1933" t="s">
        <v>38</v>
      </c>
      <c r="C1933" s="1">
        <v>45978.487500000003</v>
      </c>
      <c r="D1933" t="s">
        <v>5146</v>
      </c>
    </row>
    <row r="1934" spans="1:4" x14ac:dyDescent="0.25">
      <c r="A1934" t="s">
        <v>4124</v>
      </c>
      <c r="B1934" t="s">
        <v>38</v>
      </c>
      <c r="C1934" s="1">
        <v>45868.541666666664</v>
      </c>
      <c r="D1934" t="s">
        <v>5146</v>
      </c>
    </row>
    <row r="1935" spans="1:4" x14ac:dyDescent="0.25">
      <c r="A1935" t="s">
        <v>4125</v>
      </c>
      <c r="B1935" t="s">
        <v>39</v>
      </c>
      <c r="C1935" s="1">
        <v>45880.486111111109</v>
      </c>
      <c r="D1935" t="s">
        <v>5146</v>
      </c>
    </row>
    <row r="1936" spans="1:4" x14ac:dyDescent="0.25">
      <c r="A1936" t="s">
        <v>4126</v>
      </c>
      <c r="B1936" t="s">
        <v>38</v>
      </c>
      <c r="C1936" s="1">
        <v>45870.67083333333</v>
      </c>
      <c r="D1936" t="s">
        <v>5146</v>
      </c>
    </row>
    <row r="1937" spans="1:4" x14ac:dyDescent="0.25">
      <c r="A1937" t="s">
        <v>4127</v>
      </c>
      <c r="B1937" t="s">
        <v>38</v>
      </c>
      <c r="C1937" s="1">
        <v>45870.664583333331</v>
      </c>
      <c r="D1937" t="s">
        <v>5146</v>
      </c>
    </row>
    <row r="1938" spans="1:4" x14ac:dyDescent="0.25">
      <c r="A1938" t="s">
        <v>4128</v>
      </c>
      <c r="B1938" t="s">
        <v>38</v>
      </c>
      <c r="C1938" s="1">
        <v>45869.724305555559</v>
      </c>
      <c r="D1938" t="s">
        <v>5146</v>
      </c>
    </row>
    <row r="1939" spans="1:4" x14ac:dyDescent="0.25">
      <c r="A1939" t="s">
        <v>4129</v>
      </c>
      <c r="B1939" t="s">
        <v>38</v>
      </c>
      <c r="C1939" s="1">
        <v>45870.680555555555</v>
      </c>
      <c r="D1939" t="s">
        <v>5146</v>
      </c>
    </row>
    <row r="1940" spans="1:4" x14ac:dyDescent="0.25">
      <c r="A1940" t="s">
        <v>4130</v>
      </c>
      <c r="B1940" t="s">
        <v>38</v>
      </c>
      <c r="C1940" s="1">
        <v>45877.71597222222</v>
      </c>
      <c r="D1940" t="s">
        <v>5146</v>
      </c>
    </row>
    <row r="1941" spans="1:4" x14ac:dyDescent="0.25">
      <c r="A1941" t="s">
        <v>4131</v>
      </c>
      <c r="B1941" t="s">
        <v>38</v>
      </c>
      <c r="C1941" s="1">
        <v>45868.773611111108</v>
      </c>
      <c r="D1941" t="s">
        <v>5146</v>
      </c>
    </row>
    <row r="1942" spans="1:4" x14ac:dyDescent="0.25">
      <c r="A1942" t="s">
        <v>4132</v>
      </c>
      <c r="B1942" t="s">
        <v>38</v>
      </c>
      <c r="C1942" s="1">
        <v>45869.712500000001</v>
      </c>
      <c r="D1942" t="s">
        <v>5146</v>
      </c>
    </row>
    <row r="1943" spans="1:4" x14ac:dyDescent="0.25">
      <c r="A1943" t="s">
        <v>4133</v>
      </c>
      <c r="B1943" t="s">
        <v>38</v>
      </c>
      <c r="C1943" s="1">
        <v>45868.537499999999</v>
      </c>
      <c r="D1943" t="s">
        <v>5146</v>
      </c>
    </row>
    <row r="1944" spans="1:4" x14ac:dyDescent="0.25">
      <c r="A1944" t="s">
        <v>4134</v>
      </c>
      <c r="B1944" t="s">
        <v>38</v>
      </c>
      <c r="C1944" s="1">
        <v>45877.755555555559</v>
      </c>
      <c r="D1944" t="s">
        <v>5146</v>
      </c>
    </row>
    <row r="1945" spans="1:4" x14ac:dyDescent="0.25">
      <c r="A1945" t="s">
        <v>4135</v>
      </c>
      <c r="B1945" t="s">
        <v>38</v>
      </c>
      <c r="C1945" s="1">
        <v>45880.663194444445</v>
      </c>
      <c r="D1945" t="s">
        <v>5146</v>
      </c>
    </row>
    <row r="1946" spans="1:4" x14ac:dyDescent="0.25">
      <c r="A1946" t="s">
        <v>4136</v>
      </c>
      <c r="B1946" t="s">
        <v>39</v>
      </c>
      <c r="C1946" s="1">
        <v>45891.677777777775</v>
      </c>
      <c r="D1946" t="s">
        <v>5146</v>
      </c>
    </row>
    <row r="1947" spans="1:4" x14ac:dyDescent="0.25">
      <c r="A1947" t="s">
        <v>4137</v>
      </c>
      <c r="B1947" t="s">
        <v>38</v>
      </c>
      <c r="C1947" s="1">
        <v>45877.53125</v>
      </c>
      <c r="D1947" t="s">
        <v>5146</v>
      </c>
    </row>
    <row r="1948" spans="1:4" x14ac:dyDescent="0.25">
      <c r="A1948" t="s">
        <v>4138</v>
      </c>
      <c r="B1948" t="s">
        <v>38</v>
      </c>
      <c r="C1948" s="1">
        <v>45870.693749999999</v>
      </c>
      <c r="D1948" t="s">
        <v>5146</v>
      </c>
    </row>
    <row r="1949" spans="1:4" x14ac:dyDescent="0.25">
      <c r="A1949" t="s">
        <v>334</v>
      </c>
      <c r="B1949" t="s">
        <v>38</v>
      </c>
      <c r="C1949" s="1">
        <v>46031.547222222223</v>
      </c>
      <c r="D1949" t="s">
        <v>5146</v>
      </c>
    </row>
    <row r="1950" spans="1:4" x14ac:dyDescent="0.25">
      <c r="A1950" t="s">
        <v>4139</v>
      </c>
      <c r="B1950" t="s">
        <v>38</v>
      </c>
      <c r="C1950" s="1">
        <v>45869.688888888886</v>
      </c>
      <c r="D1950" t="s">
        <v>5146</v>
      </c>
    </row>
    <row r="1951" spans="1:4" x14ac:dyDescent="0.25">
      <c r="A1951" t="s">
        <v>4140</v>
      </c>
      <c r="B1951" t="s">
        <v>38</v>
      </c>
      <c r="C1951" s="1">
        <v>45891.709722222222</v>
      </c>
      <c r="D1951" t="s">
        <v>5146</v>
      </c>
    </row>
    <row r="1952" spans="1:4" x14ac:dyDescent="0.25">
      <c r="A1952" t="s">
        <v>4141</v>
      </c>
      <c r="B1952" t="s">
        <v>38</v>
      </c>
      <c r="C1952" s="1">
        <v>45870.734722222223</v>
      </c>
      <c r="D1952" t="s">
        <v>5146</v>
      </c>
    </row>
    <row r="1953" spans="1:4" x14ac:dyDescent="0.25">
      <c r="A1953" t="s">
        <v>4142</v>
      </c>
      <c r="B1953" t="s">
        <v>38</v>
      </c>
      <c r="C1953" s="1">
        <v>45895.959027777775</v>
      </c>
      <c r="D1953" t="s">
        <v>5146</v>
      </c>
    </row>
    <row r="1954" spans="1:4" x14ac:dyDescent="0.25">
      <c r="A1954" t="s">
        <v>4143</v>
      </c>
      <c r="B1954" t="s">
        <v>38</v>
      </c>
      <c r="C1954" s="1">
        <v>45871.826388888891</v>
      </c>
      <c r="D1954" t="s">
        <v>5146</v>
      </c>
    </row>
    <row r="1955" spans="1:4" x14ac:dyDescent="0.25">
      <c r="A1955" t="s">
        <v>4144</v>
      </c>
      <c r="B1955" t="s">
        <v>38</v>
      </c>
      <c r="C1955" s="1">
        <v>45870.752083333333</v>
      </c>
      <c r="D1955" t="s">
        <v>5146</v>
      </c>
    </row>
    <row r="1956" spans="1:4" x14ac:dyDescent="0.25">
      <c r="A1956" t="s">
        <v>4145</v>
      </c>
      <c r="B1956" t="s">
        <v>38</v>
      </c>
      <c r="C1956" s="1">
        <v>45883.670138888891</v>
      </c>
      <c r="D1956" t="s">
        <v>5146</v>
      </c>
    </row>
    <row r="1957" spans="1:4" x14ac:dyDescent="0.25">
      <c r="A1957" t="s">
        <v>4146</v>
      </c>
      <c r="B1957" t="s">
        <v>38</v>
      </c>
      <c r="C1957" s="1">
        <v>45894.770833333336</v>
      </c>
      <c r="D1957" t="s">
        <v>5146</v>
      </c>
    </row>
    <row r="1958" spans="1:4" x14ac:dyDescent="0.25">
      <c r="A1958" t="s">
        <v>4147</v>
      </c>
      <c r="B1958" t="s">
        <v>38</v>
      </c>
      <c r="C1958" s="1">
        <v>45887.48541666667</v>
      </c>
      <c r="D1958" t="s">
        <v>5146</v>
      </c>
    </row>
    <row r="1959" spans="1:4" x14ac:dyDescent="0.25">
      <c r="A1959" t="s">
        <v>4148</v>
      </c>
      <c r="B1959" t="s">
        <v>38</v>
      </c>
      <c r="C1959" s="1">
        <v>45870.583333333336</v>
      </c>
      <c r="D1959" t="s">
        <v>5146</v>
      </c>
    </row>
    <row r="1960" spans="1:4" x14ac:dyDescent="0.25">
      <c r="A1960" t="s">
        <v>4149</v>
      </c>
      <c r="B1960" t="s">
        <v>38</v>
      </c>
      <c r="C1960" s="1">
        <v>45891.652083333334</v>
      </c>
      <c r="D1960" t="s">
        <v>5146</v>
      </c>
    </row>
    <row r="1961" spans="1:4" x14ac:dyDescent="0.25">
      <c r="A1961" t="s">
        <v>4150</v>
      </c>
      <c r="B1961" t="s">
        <v>38</v>
      </c>
      <c r="C1961" s="1">
        <v>45874.487500000003</v>
      </c>
      <c r="D1961" t="s">
        <v>5146</v>
      </c>
    </row>
    <row r="1962" spans="1:4" x14ac:dyDescent="0.25">
      <c r="A1962" t="s">
        <v>4151</v>
      </c>
      <c r="B1962" t="s">
        <v>38</v>
      </c>
      <c r="C1962" s="1">
        <v>45902.679166666669</v>
      </c>
      <c r="D1962" t="s">
        <v>5146</v>
      </c>
    </row>
    <row r="1963" spans="1:4" x14ac:dyDescent="0.25">
      <c r="A1963" t="s">
        <v>4152</v>
      </c>
      <c r="B1963" t="s">
        <v>39</v>
      </c>
      <c r="C1963" s="1">
        <v>45964.600694444445</v>
      </c>
      <c r="D1963" t="s">
        <v>5146</v>
      </c>
    </row>
    <row r="1964" spans="1:4" x14ac:dyDescent="0.25">
      <c r="A1964" t="s">
        <v>4153</v>
      </c>
      <c r="B1964" t="s">
        <v>38</v>
      </c>
      <c r="C1964" s="1">
        <v>45891.787499999999</v>
      </c>
      <c r="D1964" t="s">
        <v>5146</v>
      </c>
    </row>
    <row r="1965" spans="1:4" x14ac:dyDescent="0.25">
      <c r="A1965" t="s">
        <v>4154</v>
      </c>
      <c r="B1965" t="s">
        <v>38</v>
      </c>
      <c r="C1965" s="1">
        <v>45870.904166666667</v>
      </c>
      <c r="D1965" t="s">
        <v>5146</v>
      </c>
    </row>
    <row r="1966" spans="1:4" x14ac:dyDescent="0.25">
      <c r="A1966" t="s">
        <v>4155</v>
      </c>
      <c r="B1966" t="s">
        <v>38</v>
      </c>
      <c r="C1966" s="1">
        <v>45870.896527777775</v>
      </c>
      <c r="D1966" t="s">
        <v>5146</v>
      </c>
    </row>
    <row r="1967" spans="1:4" x14ac:dyDescent="0.25">
      <c r="A1967" t="s">
        <v>4156</v>
      </c>
      <c r="B1967" t="s">
        <v>38</v>
      </c>
      <c r="C1967" s="1">
        <v>45873.487500000003</v>
      </c>
      <c r="D1967" t="s">
        <v>5146</v>
      </c>
    </row>
    <row r="1968" spans="1:4" x14ac:dyDescent="0.25">
      <c r="A1968" t="s">
        <v>4157</v>
      </c>
      <c r="B1968" t="s">
        <v>38</v>
      </c>
      <c r="C1968" s="1">
        <v>45873.481944444444</v>
      </c>
      <c r="D1968" t="s">
        <v>5146</v>
      </c>
    </row>
    <row r="1969" spans="1:4" x14ac:dyDescent="0.25">
      <c r="A1969" t="s">
        <v>4158</v>
      </c>
      <c r="B1969" t="s">
        <v>38</v>
      </c>
      <c r="C1969" s="1">
        <v>45880.524305555555</v>
      </c>
      <c r="D1969" t="s">
        <v>5146</v>
      </c>
    </row>
    <row r="1970" spans="1:4" x14ac:dyDescent="0.25">
      <c r="A1970" t="s">
        <v>4159</v>
      </c>
      <c r="B1970" t="s">
        <v>38</v>
      </c>
      <c r="C1970" s="1">
        <v>45878.907638888886</v>
      </c>
      <c r="D1970" t="s">
        <v>5146</v>
      </c>
    </row>
    <row r="1971" spans="1:4" x14ac:dyDescent="0.25">
      <c r="A1971" t="s">
        <v>4160</v>
      </c>
      <c r="B1971" t="s">
        <v>38</v>
      </c>
      <c r="C1971" s="1">
        <v>45891.796527777777</v>
      </c>
      <c r="D1971" t="s">
        <v>5146</v>
      </c>
    </row>
    <row r="1972" spans="1:4" x14ac:dyDescent="0.25">
      <c r="A1972" t="s">
        <v>4161</v>
      </c>
      <c r="B1972" t="s">
        <v>38</v>
      </c>
      <c r="C1972" s="1">
        <v>45889.711805555555</v>
      </c>
      <c r="D1972" t="s">
        <v>5146</v>
      </c>
    </row>
    <row r="1973" spans="1:4" x14ac:dyDescent="0.25">
      <c r="A1973" t="s">
        <v>4162</v>
      </c>
      <c r="B1973" t="s">
        <v>38</v>
      </c>
      <c r="C1973" s="1">
        <v>45891.565972222219</v>
      </c>
      <c r="D1973" t="s">
        <v>5146</v>
      </c>
    </row>
    <row r="1974" spans="1:4" x14ac:dyDescent="0.25">
      <c r="A1974" t="s">
        <v>4163</v>
      </c>
      <c r="B1974" t="s">
        <v>38</v>
      </c>
      <c r="C1974" s="1">
        <v>45909.65347222222</v>
      </c>
      <c r="D1974" t="s">
        <v>5146</v>
      </c>
    </row>
    <row r="1975" spans="1:4" x14ac:dyDescent="0.25">
      <c r="A1975" t="s">
        <v>4164</v>
      </c>
      <c r="B1975" t="s">
        <v>38</v>
      </c>
      <c r="C1975" s="1">
        <v>45895.554166666669</v>
      </c>
      <c r="D1975" t="s">
        <v>5146</v>
      </c>
    </row>
    <row r="1976" spans="1:4" x14ac:dyDescent="0.25">
      <c r="A1976" t="s">
        <v>4165</v>
      </c>
      <c r="B1976" t="s">
        <v>38</v>
      </c>
      <c r="C1976" s="1">
        <v>45883.660416666666</v>
      </c>
      <c r="D1976" t="s">
        <v>5146</v>
      </c>
    </row>
    <row r="1977" spans="1:4" x14ac:dyDescent="0.25">
      <c r="A1977" t="s">
        <v>4166</v>
      </c>
      <c r="B1977" t="s">
        <v>38</v>
      </c>
      <c r="C1977" s="1">
        <v>45887.697916666664</v>
      </c>
      <c r="D1977" t="s">
        <v>5146</v>
      </c>
    </row>
    <row r="1978" spans="1:4" x14ac:dyDescent="0.25">
      <c r="A1978" t="s">
        <v>4167</v>
      </c>
      <c r="B1978" t="s">
        <v>38</v>
      </c>
      <c r="C1978" s="1">
        <v>45891.679861111108</v>
      </c>
      <c r="D1978" t="s">
        <v>5146</v>
      </c>
    </row>
    <row r="1979" spans="1:4" x14ac:dyDescent="0.25">
      <c r="A1979" t="s">
        <v>313</v>
      </c>
      <c r="B1979" t="s">
        <v>38</v>
      </c>
      <c r="C1979" s="1">
        <v>46039.672222222223</v>
      </c>
      <c r="D1979" t="s">
        <v>5146</v>
      </c>
    </row>
    <row r="1980" spans="1:4" x14ac:dyDescent="0.25">
      <c r="A1980" t="s">
        <v>4168</v>
      </c>
      <c r="B1980" t="s">
        <v>39</v>
      </c>
      <c r="C1980" s="1">
        <v>45905.739583333336</v>
      </c>
      <c r="D1980" t="s">
        <v>5146</v>
      </c>
    </row>
    <row r="1981" spans="1:4" x14ac:dyDescent="0.25">
      <c r="A1981" t="s">
        <v>4169</v>
      </c>
      <c r="B1981" t="s">
        <v>38</v>
      </c>
      <c r="C1981" s="1">
        <v>45873.789583333331</v>
      </c>
      <c r="D1981" t="s">
        <v>5146</v>
      </c>
    </row>
    <row r="1982" spans="1:4" x14ac:dyDescent="0.25">
      <c r="A1982" t="s">
        <v>4170</v>
      </c>
      <c r="B1982" t="s">
        <v>38</v>
      </c>
      <c r="C1982" s="1">
        <v>45877.552083333336</v>
      </c>
      <c r="D1982" t="s">
        <v>5146</v>
      </c>
    </row>
    <row r="1983" spans="1:4" x14ac:dyDescent="0.25">
      <c r="A1983" t="s">
        <v>4171</v>
      </c>
      <c r="B1983" t="s">
        <v>38</v>
      </c>
      <c r="C1983" s="1">
        <v>45892.621527777781</v>
      </c>
      <c r="D1983" t="s">
        <v>5146</v>
      </c>
    </row>
    <row r="1984" spans="1:4" x14ac:dyDescent="0.25">
      <c r="A1984" t="s">
        <v>4172</v>
      </c>
      <c r="B1984" t="s">
        <v>38</v>
      </c>
      <c r="C1984" s="1">
        <v>45876.73333333333</v>
      </c>
      <c r="D1984" t="s">
        <v>5146</v>
      </c>
    </row>
    <row r="1985" spans="1:4" x14ac:dyDescent="0.25">
      <c r="A1985" t="s">
        <v>4173</v>
      </c>
      <c r="B1985" t="s">
        <v>38</v>
      </c>
      <c r="C1985" s="1">
        <v>45882.568055555559</v>
      </c>
      <c r="D1985" t="s">
        <v>5146</v>
      </c>
    </row>
    <row r="1986" spans="1:4" x14ac:dyDescent="0.25">
      <c r="A1986" t="s">
        <v>4174</v>
      </c>
      <c r="B1986" t="s">
        <v>38</v>
      </c>
      <c r="C1986" s="1">
        <v>45894.73541666667</v>
      </c>
      <c r="D1986" t="s">
        <v>5146</v>
      </c>
    </row>
    <row r="1987" spans="1:4" x14ac:dyDescent="0.25">
      <c r="A1987" t="s">
        <v>4175</v>
      </c>
      <c r="B1987" t="s">
        <v>38</v>
      </c>
      <c r="C1987" s="1">
        <v>45880.493055555555</v>
      </c>
      <c r="D1987" t="s">
        <v>5146</v>
      </c>
    </row>
    <row r="1988" spans="1:4" x14ac:dyDescent="0.25">
      <c r="A1988" t="s">
        <v>4176</v>
      </c>
      <c r="B1988" t="s">
        <v>38</v>
      </c>
      <c r="C1988" s="1">
        <v>45876.6875</v>
      </c>
      <c r="D1988" t="s">
        <v>5146</v>
      </c>
    </row>
    <row r="1989" spans="1:4" x14ac:dyDescent="0.25">
      <c r="A1989" t="s">
        <v>4177</v>
      </c>
      <c r="B1989" t="s">
        <v>38</v>
      </c>
      <c r="C1989" s="1">
        <v>45876.713888888888</v>
      </c>
      <c r="D1989" t="s">
        <v>5146</v>
      </c>
    </row>
    <row r="1990" spans="1:4" x14ac:dyDescent="0.25">
      <c r="A1990" t="s">
        <v>4178</v>
      </c>
      <c r="B1990" t="s">
        <v>39</v>
      </c>
      <c r="C1990" s="1">
        <v>45905.648611111108</v>
      </c>
      <c r="D1990" t="s">
        <v>5146</v>
      </c>
    </row>
    <row r="1991" spans="1:4" x14ac:dyDescent="0.25">
      <c r="A1991" t="s">
        <v>315</v>
      </c>
      <c r="B1991" t="s">
        <v>38</v>
      </c>
      <c r="C1991" s="1">
        <v>46039.671527777777</v>
      </c>
      <c r="D1991" t="s">
        <v>5146</v>
      </c>
    </row>
    <row r="1992" spans="1:4" x14ac:dyDescent="0.25">
      <c r="A1992" t="s">
        <v>4179</v>
      </c>
      <c r="B1992" t="s">
        <v>38</v>
      </c>
      <c r="C1992" s="1">
        <v>45878.613888888889</v>
      </c>
      <c r="D1992" t="s">
        <v>5146</v>
      </c>
    </row>
    <row r="1993" spans="1:4" x14ac:dyDescent="0.25">
      <c r="A1993" t="s">
        <v>4180</v>
      </c>
      <c r="B1993" t="s">
        <v>38</v>
      </c>
      <c r="C1993" s="1">
        <v>45875.784722222219</v>
      </c>
      <c r="D1993" t="s">
        <v>5146</v>
      </c>
    </row>
    <row r="1994" spans="1:4" x14ac:dyDescent="0.25">
      <c r="A1994" t="s">
        <v>4181</v>
      </c>
      <c r="B1994" t="s">
        <v>38</v>
      </c>
      <c r="C1994" s="1">
        <v>45876.656944444447</v>
      </c>
      <c r="D1994" t="s">
        <v>5146</v>
      </c>
    </row>
    <row r="1995" spans="1:4" x14ac:dyDescent="0.25">
      <c r="A1995" t="s">
        <v>4182</v>
      </c>
      <c r="B1995" t="s">
        <v>38</v>
      </c>
      <c r="C1995" s="1">
        <v>45878.613194444442</v>
      </c>
      <c r="D1995" t="s">
        <v>5146</v>
      </c>
    </row>
    <row r="1996" spans="1:4" x14ac:dyDescent="0.25">
      <c r="A1996" t="s">
        <v>316</v>
      </c>
      <c r="B1996" t="s">
        <v>38</v>
      </c>
      <c r="C1996" s="1">
        <v>46029.597916666666</v>
      </c>
      <c r="D1996" t="s">
        <v>5146</v>
      </c>
    </row>
    <row r="1997" spans="1:4" x14ac:dyDescent="0.25">
      <c r="A1997" t="s">
        <v>4183</v>
      </c>
      <c r="B1997" t="s">
        <v>38</v>
      </c>
      <c r="C1997" s="1">
        <v>45885.728472222225</v>
      </c>
      <c r="D1997" t="s">
        <v>5146</v>
      </c>
    </row>
    <row r="1998" spans="1:4" x14ac:dyDescent="0.25">
      <c r="A1998" t="s">
        <v>4184</v>
      </c>
      <c r="B1998" t="s">
        <v>38</v>
      </c>
      <c r="C1998" s="1">
        <v>45885.75</v>
      </c>
      <c r="D1998" t="s">
        <v>5146</v>
      </c>
    </row>
    <row r="1999" spans="1:4" x14ac:dyDescent="0.25">
      <c r="A1999" t="s">
        <v>4185</v>
      </c>
      <c r="B1999" t="s">
        <v>38</v>
      </c>
      <c r="C1999" s="1">
        <v>45922.011111111111</v>
      </c>
      <c r="D1999" t="s">
        <v>5146</v>
      </c>
    </row>
    <row r="2000" spans="1:4" x14ac:dyDescent="0.25">
      <c r="A2000" t="s">
        <v>4186</v>
      </c>
      <c r="B2000" t="s">
        <v>38</v>
      </c>
      <c r="C2000" s="1">
        <v>45881.794444444444</v>
      </c>
      <c r="D2000" t="s">
        <v>5146</v>
      </c>
    </row>
    <row r="2001" spans="1:4" x14ac:dyDescent="0.25">
      <c r="A2001" t="s">
        <v>4187</v>
      </c>
      <c r="B2001" t="s">
        <v>38</v>
      </c>
      <c r="C2001" s="1">
        <v>45881.749305555553</v>
      </c>
      <c r="D2001" t="s">
        <v>5146</v>
      </c>
    </row>
    <row r="2002" spans="1:4" x14ac:dyDescent="0.25">
      <c r="A2002" t="s">
        <v>4188</v>
      </c>
      <c r="B2002" t="s">
        <v>38</v>
      </c>
      <c r="C2002" s="1">
        <v>45918.581944444442</v>
      </c>
      <c r="D2002" t="s">
        <v>5146</v>
      </c>
    </row>
    <row r="2003" spans="1:4" x14ac:dyDescent="0.25">
      <c r="A2003" t="s">
        <v>4189</v>
      </c>
      <c r="B2003" t="s">
        <v>39</v>
      </c>
      <c r="C2003" s="1">
        <v>45906.407638888886</v>
      </c>
      <c r="D2003" t="s">
        <v>5146</v>
      </c>
    </row>
    <row r="2004" spans="1:4" x14ac:dyDescent="0.25">
      <c r="A2004" t="s">
        <v>4190</v>
      </c>
      <c r="B2004" t="s">
        <v>38</v>
      </c>
      <c r="C2004" s="1">
        <v>45880.55972222222</v>
      </c>
      <c r="D2004" t="s">
        <v>5146</v>
      </c>
    </row>
    <row r="2005" spans="1:4" x14ac:dyDescent="0.25">
      <c r="A2005" t="s">
        <v>4191</v>
      </c>
      <c r="B2005" t="s">
        <v>38</v>
      </c>
      <c r="C2005" s="1">
        <v>45887.537499999999</v>
      </c>
      <c r="D2005" t="s">
        <v>5146</v>
      </c>
    </row>
    <row r="2006" spans="1:4" x14ac:dyDescent="0.25">
      <c r="A2006" t="s">
        <v>4192</v>
      </c>
      <c r="B2006" t="s">
        <v>39</v>
      </c>
      <c r="C2006" s="1">
        <v>45908.324999999997</v>
      </c>
      <c r="D2006" t="s">
        <v>5146</v>
      </c>
    </row>
    <row r="2007" spans="1:4" x14ac:dyDescent="0.25">
      <c r="A2007" t="s">
        <v>301</v>
      </c>
      <c r="B2007" t="s">
        <v>38</v>
      </c>
      <c r="C2007" s="1">
        <v>46035.715277777781</v>
      </c>
      <c r="D2007" t="s">
        <v>5146</v>
      </c>
    </row>
    <row r="2008" spans="1:4" x14ac:dyDescent="0.25">
      <c r="A2008" t="s">
        <v>4193</v>
      </c>
      <c r="B2008" t="s">
        <v>38</v>
      </c>
      <c r="C2008" s="1">
        <v>45887.515277777777</v>
      </c>
      <c r="D2008" t="s">
        <v>5146</v>
      </c>
    </row>
    <row r="2009" spans="1:4" x14ac:dyDescent="0.25">
      <c r="A2009" t="s">
        <v>4194</v>
      </c>
      <c r="B2009" t="s">
        <v>38</v>
      </c>
      <c r="C2009" s="1">
        <v>45877.551388888889</v>
      </c>
      <c r="D2009" t="s">
        <v>5146</v>
      </c>
    </row>
    <row r="2010" spans="1:4" x14ac:dyDescent="0.25">
      <c r="A2010" t="s">
        <v>4195</v>
      </c>
      <c r="B2010" t="s">
        <v>38</v>
      </c>
      <c r="C2010" s="1">
        <v>45891.804861111108</v>
      </c>
      <c r="D2010" t="s">
        <v>5146</v>
      </c>
    </row>
    <row r="2011" spans="1:4" x14ac:dyDescent="0.25">
      <c r="A2011" t="s">
        <v>305</v>
      </c>
      <c r="B2011" t="s">
        <v>39</v>
      </c>
      <c r="C2011" s="1">
        <v>46029.731944444444</v>
      </c>
      <c r="D2011" t="s">
        <v>5146</v>
      </c>
    </row>
    <row r="2012" spans="1:4" x14ac:dyDescent="0.25">
      <c r="A2012" t="s">
        <v>4196</v>
      </c>
      <c r="B2012" t="s">
        <v>38</v>
      </c>
      <c r="C2012" s="1">
        <v>45880.722916666666</v>
      </c>
      <c r="D2012" t="s">
        <v>5146</v>
      </c>
    </row>
    <row r="2013" spans="1:4" x14ac:dyDescent="0.25">
      <c r="A2013" t="s">
        <v>4197</v>
      </c>
      <c r="B2013" t="s">
        <v>38</v>
      </c>
      <c r="C2013" s="1">
        <v>45885.811805555553</v>
      </c>
      <c r="D2013" t="s">
        <v>5146</v>
      </c>
    </row>
    <row r="2014" spans="1:4" x14ac:dyDescent="0.25">
      <c r="A2014" t="s">
        <v>4198</v>
      </c>
      <c r="B2014" t="s">
        <v>38</v>
      </c>
      <c r="C2014" s="1">
        <v>45913.497916666667</v>
      </c>
      <c r="D2014" t="s">
        <v>5146</v>
      </c>
    </row>
    <row r="2015" spans="1:4" x14ac:dyDescent="0.25">
      <c r="A2015" t="s">
        <v>4199</v>
      </c>
      <c r="B2015" t="s">
        <v>38</v>
      </c>
      <c r="C2015" s="1">
        <v>45891.749305555553</v>
      </c>
      <c r="D2015" t="s">
        <v>5146</v>
      </c>
    </row>
    <row r="2016" spans="1:4" x14ac:dyDescent="0.25">
      <c r="A2016" t="s">
        <v>4200</v>
      </c>
      <c r="B2016" t="s">
        <v>38</v>
      </c>
      <c r="C2016" s="1">
        <v>45880.472916666666</v>
      </c>
      <c r="D2016" t="s">
        <v>5146</v>
      </c>
    </row>
    <row r="2017" spans="1:4" x14ac:dyDescent="0.25">
      <c r="A2017" t="s">
        <v>4201</v>
      </c>
      <c r="B2017" t="s">
        <v>38</v>
      </c>
      <c r="C2017" s="1">
        <v>45880.507638888892</v>
      </c>
      <c r="D2017" t="s">
        <v>5146</v>
      </c>
    </row>
    <row r="2018" spans="1:4" x14ac:dyDescent="0.25">
      <c r="A2018" t="s">
        <v>4202</v>
      </c>
      <c r="B2018" t="s">
        <v>38</v>
      </c>
      <c r="C2018" s="1">
        <v>45887.655555555553</v>
      </c>
      <c r="D2018" t="s">
        <v>5146</v>
      </c>
    </row>
    <row r="2019" spans="1:4" x14ac:dyDescent="0.25">
      <c r="A2019" t="s">
        <v>335</v>
      </c>
      <c r="B2019" t="s">
        <v>38</v>
      </c>
      <c r="C2019" s="1">
        <v>46029.714583333334</v>
      </c>
      <c r="D2019" t="s">
        <v>5146</v>
      </c>
    </row>
    <row r="2020" spans="1:4" x14ac:dyDescent="0.25">
      <c r="A2020" t="s">
        <v>4203</v>
      </c>
      <c r="B2020" t="s">
        <v>38</v>
      </c>
      <c r="C2020" s="1">
        <v>45887.779166666667</v>
      </c>
      <c r="D2020" t="s">
        <v>5146</v>
      </c>
    </row>
    <row r="2021" spans="1:4" x14ac:dyDescent="0.25">
      <c r="A2021" t="s">
        <v>4204</v>
      </c>
      <c r="B2021" t="s">
        <v>38</v>
      </c>
      <c r="C2021" s="1">
        <v>45885.625</v>
      </c>
      <c r="D2021" t="s">
        <v>5146</v>
      </c>
    </row>
    <row r="2022" spans="1:4" x14ac:dyDescent="0.25">
      <c r="A2022" t="s">
        <v>4205</v>
      </c>
      <c r="B2022" t="s">
        <v>38</v>
      </c>
      <c r="C2022" s="1">
        <v>45877.743750000001</v>
      </c>
      <c r="D2022" t="s">
        <v>5146</v>
      </c>
    </row>
    <row r="2023" spans="1:4" x14ac:dyDescent="0.25">
      <c r="A2023" t="s">
        <v>4206</v>
      </c>
      <c r="B2023" t="s">
        <v>38</v>
      </c>
      <c r="C2023" s="1">
        <v>45978.488194444442</v>
      </c>
      <c r="D2023" t="s">
        <v>5146</v>
      </c>
    </row>
    <row r="2024" spans="1:4" x14ac:dyDescent="0.25">
      <c r="A2024" t="s">
        <v>4207</v>
      </c>
      <c r="B2024" t="s">
        <v>38</v>
      </c>
      <c r="C2024" s="1">
        <v>45883.726388888892</v>
      </c>
      <c r="D2024" t="s">
        <v>5146</v>
      </c>
    </row>
    <row r="2025" spans="1:4" x14ac:dyDescent="0.25">
      <c r="A2025" t="s">
        <v>4208</v>
      </c>
      <c r="B2025" t="s">
        <v>38</v>
      </c>
      <c r="C2025" s="1">
        <v>45882.573611111111</v>
      </c>
      <c r="D2025" t="s">
        <v>5146</v>
      </c>
    </row>
    <row r="2026" spans="1:4" x14ac:dyDescent="0.25">
      <c r="A2026" t="s">
        <v>4209</v>
      </c>
      <c r="B2026" t="s">
        <v>38</v>
      </c>
      <c r="C2026" s="1">
        <v>45880.727777777778</v>
      </c>
      <c r="D2026" t="s">
        <v>5146</v>
      </c>
    </row>
    <row r="2027" spans="1:4" x14ac:dyDescent="0.25">
      <c r="A2027" t="s">
        <v>4210</v>
      </c>
      <c r="B2027" t="s">
        <v>38</v>
      </c>
      <c r="C2027" s="1">
        <v>46003.907638888886</v>
      </c>
      <c r="D2027" t="s">
        <v>5146</v>
      </c>
    </row>
    <row r="2028" spans="1:4" x14ac:dyDescent="0.25">
      <c r="A2028" t="s">
        <v>4211</v>
      </c>
      <c r="B2028" t="s">
        <v>38</v>
      </c>
      <c r="C2028" s="1">
        <v>45881.813888888886</v>
      </c>
      <c r="D2028" t="s">
        <v>5146</v>
      </c>
    </row>
    <row r="2029" spans="1:4" x14ac:dyDescent="0.25">
      <c r="A2029" t="s">
        <v>4212</v>
      </c>
      <c r="B2029" t="s">
        <v>38</v>
      </c>
      <c r="C2029" s="1">
        <v>45976.546527777777</v>
      </c>
      <c r="D2029" t="s">
        <v>5146</v>
      </c>
    </row>
    <row r="2030" spans="1:4" x14ac:dyDescent="0.25">
      <c r="A2030" t="s">
        <v>4213</v>
      </c>
      <c r="B2030" t="s">
        <v>38</v>
      </c>
      <c r="C2030" s="1">
        <v>45916.571527777778</v>
      </c>
      <c r="D2030" t="s">
        <v>5146</v>
      </c>
    </row>
    <row r="2031" spans="1:4" x14ac:dyDescent="0.25">
      <c r="A2031" t="s">
        <v>4214</v>
      </c>
      <c r="B2031" t="s">
        <v>38</v>
      </c>
      <c r="C2031" s="1">
        <v>45895.512499999997</v>
      </c>
      <c r="D2031" t="s">
        <v>5146</v>
      </c>
    </row>
    <row r="2032" spans="1:4" x14ac:dyDescent="0.25">
      <c r="A2032" t="s">
        <v>4215</v>
      </c>
      <c r="B2032" t="s">
        <v>38</v>
      </c>
      <c r="C2032" s="1">
        <v>45890.677777777775</v>
      </c>
      <c r="D2032" t="s">
        <v>5146</v>
      </c>
    </row>
    <row r="2033" spans="1:4" x14ac:dyDescent="0.25">
      <c r="A2033" t="s">
        <v>4216</v>
      </c>
      <c r="B2033" t="s">
        <v>38</v>
      </c>
      <c r="C2033" s="1">
        <v>45889.609027777777</v>
      </c>
      <c r="D2033" t="s">
        <v>5146</v>
      </c>
    </row>
    <row r="2034" spans="1:4" x14ac:dyDescent="0.25">
      <c r="A2034" t="s">
        <v>4217</v>
      </c>
      <c r="B2034" t="s">
        <v>38</v>
      </c>
      <c r="C2034" s="1">
        <v>45890.588194444441</v>
      </c>
      <c r="D2034" t="s">
        <v>5146</v>
      </c>
    </row>
    <row r="2035" spans="1:4" x14ac:dyDescent="0.25">
      <c r="A2035" t="s">
        <v>4218</v>
      </c>
      <c r="B2035" t="s">
        <v>38</v>
      </c>
      <c r="C2035" s="1">
        <v>45882.724999999999</v>
      </c>
      <c r="D2035" t="s">
        <v>5146</v>
      </c>
    </row>
    <row r="2036" spans="1:4" x14ac:dyDescent="0.25">
      <c r="A2036" t="s">
        <v>4219</v>
      </c>
      <c r="B2036" t="s">
        <v>38</v>
      </c>
      <c r="C2036" s="1">
        <v>45882.704861111109</v>
      </c>
      <c r="D2036" t="s">
        <v>5146</v>
      </c>
    </row>
    <row r="2037" spans="1:4" x14ac:dyDescent="0.25">
      <c r="A2037" t="s">
        <v>4220</v>
      </c>
      <c r="B2037" t="s">
        <v>38</v>
      </c>
      <c r="C2037" s="1">
        <v>45885.642361111109</v>
      </c>
      <c r="D2037" t="s">
        <v>5146</v>
      </c>
    </row>
    <row r="2038" spans="1:4" x14ac:dyDescent="0.25">
      <c r="A2038" t="s">
        <v>4221</v>
      </c>
      <c r="B2038" t="s">
        <v>38</v>
      </c>
      <c r="C2038" s="1">
        <v>45877.779861111114</v>
      </c>
      <c r="D2038" t="s">
        <v>5146</v>
      </c>
    </row>
    <row r="2039" spans="1:4" x14ac:dyDescent="0.25">
      <c r="A2039" t="s">
        <v>4222</v>
      </c>
      <c r="B2039" t="s">
        <v>38</v>
      </c>
      <c r="C2039" s="1">
        <v>45892.782638888886</v>
      </c>
      <c r="D2039" t="s">
        <v>5146</v>
      </c>
    </row>
    <row r="2040" spans="1:4" x14ac:dyDescent="0.25">
      <c r="A2040" t="s">
        <v>4223</v>
      </c>
      <c r="B2040" t="s">
        <v>38</v>
      </c>
      <c r="C2040" s="1">
        <v>45878.92291666667</v>
      </c>
      <c r="D2040" t="s">
        <v>5146</v>
      </c>
    </row>
    <row r="2041" spans="1:4" x14ac:dyDescent="0.25">
      <c r="A2041" t="s">
        <v>4224</v>
      </c>
      <c r="B2041" t="s">
        <v>39</v>
      </c>
      <c r="C2041" s="1">
        <v>45892.78125</v>
      </c>
      <c r="D2041" t="s">
        <v>5146</v>
      </c>
    </row>
    <row r="2042" spans="1:4" x14ac:dyDescent="0.25">
      <c r="A2042" t="s">
        <v>4225</v>
      </c>
      <c r="B2042" t="s">
        <v>38</v>
      </c>
      <c r="C2042" s="1">
        <v>45878.828472222223</v>
      </c>
      <c r="D2042" t="s">
        <v>5146</v>
      </c>
    </row>
    <row r="2043" spans="1:4" x14ac:dyDescent="0.25">
      <c r="A2043" t="s">
        <v>4226</v>
      </c>
      <c r="B2043" t="s">
        <v>38</v>
      </c>
      <c r="C2043" s="1">
        <v>45890.62777777778</v>
      </c>
      <c r="D2043" t="s">
        <v>5146</v>
      </c>
    </row>
    <row r="2044" spans="1:4" x14ac:dyDescent="0.25">
      <c r="A2044" t="s">
        <v>4227</v>
      </c>
      <c r="B2044" t="s">
        <v>38</v>
      </c>
      <c r="C2044" s="1">
        <v>45891.609027777777</v>
      </c>
      <c r="D2044" t="s">
        <v>5146</v>
      </c>
    </row>
    <row r="2045" spans="1:4" x14ac:dyDescent="0.25">
      <c r="A2045" t="s">
        <v>4228</v>
      </c>
      <c r="B2045" t="s">
        <v>38</v>
      </c>
      <c r="C2045" s="1">
        <v>45880.65625</v>
      </c>
      <c r="D2045" t="s">
        <v>5146</v>
      </c>
    </row>
    <row r="2046" spans="1:4" x14ac:dyDescent="0.25">
      <c r="A2046" t="s">
        <v>4229</v>
      </c>
      <c r="B2046" t="s">
        <v>38</v>
      </c>
      <c r="C2046" s="1">
        <v>45902.698611111111</v>
      </c>
      <c r="D2046" t="s">
        <v>5146</v>
      </c>
    </row>
    <row r="2047" spans="1:4" x14ac:dyDescent="0.25">
      <c r="A2047" t="s">
        <v>4230</v>
      </c>
      <c r="B2047" t="s">
        <v>38</v>
      </c>
      <c r="C2047" s="1">
        <v>45887.726388888892</v>
      </c>
      <c r="D2047" t="s">
        <v>5146</v>
      </c>
    </row>
    <row r="2048" spans="1:4" x14ac:dyDescent="0.25">
      <c r="A2048" t="s">
        <v>4231</v>
      </c>
      <c r="B2048" t="s">
        <v>38</v>
      </c>
      <c r="C2048" s="1">
        <v>45880.643750000003</v>
      </c>
      <c r="D2048" t="s">
        <v>5146</v>
      </c>
    </row>
    <row r="2049" spans="1:4" x14ac:dyDescent="0.25">
      <c r="A2049" t="s">
        <v>4232</v>
      </c>
      <c r="B2049" t="s">
        <v>38</v>
      </c>
      <c r="C2049" s="1">
        <v>45891.618750000001</v>
      </c>
      <c r="D2049" t="s">
        <v>5146</v>
      </c>
    </row>
    <row r="2050" spans="1:4" x14ac:dyDescent="0.25">
      <c r="A2050" t="s">
        <v>4233</v>
      </c>
      <c r="B2050" t="s">
        <v>38</v>
      </c>
      <c r="C2050" s="1">
        <v>45882.740972222222</v>
      </c>
      <c r="D2050" t="s">
        <v>5146</v>
      </c>
    </row>
    <row r="2051" spans="1:4" x14ac:dyDescent="0.25">
      <c r="A2051" t="s">
        <v>4234</v>
      </c>
      <c r="B2051" t="s">
        <v>38</v>
      </c>
      <c r="C2051" s="1">
        <v>45902.770833333336</v>
      </c>
      <c r="D2051" t="s">
        <v>5146</v>
      </c>
    </row>
    <row r="2052" spans="1:4" x14ac:dyDescent="0.25">
      <c r="A2052" t="s">
        <v>4235</v>
      </c>
      <c r="B2052" t="s">
        <v>38</v>
      </c>
      <c r="C2052" s="1">
        <v>45882.753472222219</v>
      </c>
      <c r="D2052" t="s">
        <v>5146</v>
      </c>
    </row>
    <row r="2053" spans="1:4" x14ac:dyDescent="0.25">
      <c r="A2053" t="s">
        <v>4236</v>
      </c>
      <c r="B2053" t="s">
        <v>38</v>
      </c>
      <c r="C2053" s="1">
        <v>45882.746527777781</v>
      </c>
      <c r="D2053" t="s">
        <v>5146</v>
      </c>
    </row>
    <row r="2054" spans="1:4" x14ac:dyDescent="0.25">
      <c r="A2054" t="s">
        <v>4237</v>
      </c>
      <c r="B2054" t="s">
        <v>38</v>
      </c>
      <c r="C2054" s="1">
        <v>45885.615972222222</v>
      </c>
      <c r="D2054" t="s">
        <v>5146</v>
      </c>
    </row>
    <row r="2055" spans="1:4" x14ac:dyDescent="0.25">
      <c r="A2055" t="s">
        <v>4238</v>
      </c>
      <c r="B2055" t="s">
        <v>39</v>
      </c>
      <c r="C2055" s="1">
        <v>45891.479861111111</v>
      </c>
      <c r="D2055" t="s">
        <v>5146</v>
      </c>
    </row>
    <row r="2056" spans="1:4" x14ac:dyDescent="0.25">
      <c r="A2056" t="s">
        <v>4239</v>
      </c>
      <c r="B2056" t="s">
        <v>38</v>
      </c>
      <c r="C2056" s="1">
        <v>45887.77847222222</v>
      </c>
      <c r="D2056" t="s">
        <v>5146</v>
      </c>
    </row>
    <row r="2057" spans="1:4" x14ac:dyDescent="0.25">
      <c r="A2057" t="s">
        <v>4240</v>
      </c>
      <c r="B2057" t="s">
        <v>38</v>
      </c>
      <c r="C2057" s="1">
        <v>45898.658333333333</v>
      </c>
      <c r="D2057" t="s">
        <v>5146</v>
      </c>
    </row>
    <row r="2058" spans="1:4" x14ac:dyDescent="0.25">
      <c r="A2058" t="s">
        <v>4241</v>
      </c>
      <c r="B2058" t="s">
        <v>38</v>
      </c>
      <c r="C2058" s="1">
        <v>45888.823611111111</v>
      </c>
      <c r="D2058" t="s">
        <v>5146</v>
      </c>
    </row>
    <row r="2059" spans="1:4" x14ac:dyDescent="0.25">
      <c r="A2059" t="s">
        <v>4242</v>
      </c>
      <c r="B2059" t="s">
        <v>38</v>
      </c>
      <c r="C2059" s="1">
        <v>45890.568749999999</v>
      </c>
      <c r="D2059" t="s">
        <v>5146</v>
      </c>
    </row>
    <row r="2060" spans="1:4" x14ac:dyDescent="0.25">
      <c r="A2060" t="s">
        <v>4243</v>
      </c>
      <c r="B2060" t="s">
        <v>38</v>
      </c>
      <c r="C2060" s="1">
        <v>45891.636805555558</v>
      </c>
      <c r="D2060" t="s">
        <v>5146</v>
      </c>
    </row>
    <row r="2061" spans="1:4" x14ac:dyDescent="0.25">
      <c r="A2061" t="s">
        <v>4244</v>
      </c>
      <c r="B2061" t="s">
        <v>38</v>
      </c>
      <c r="C2061" s="1">
        <v>45882.757638888892</v>
      </c>
      <c r="D2061" t="s">
        <v>5146</v>
      </c>
    </row>
    <row r="2062" spans="1:4" x14ac:dyDescent="0.25">
      <c r="A2062" t="s">
        <v>4245</v>
      </c>
      <c r="B2062" t="s">
        <v>38</v>
      </c>
      <c r="C2062" s="1">
        <v>45897.506944444445</v>
      </c>
      <c r="D2062" t="s">
        <v>5146</v>
      </c>
    </row>
    <row r="2063" spans="1:4" x14ac:dyDescent="0.25">
      <c r="A2063" t="s">
        <v>4246</v>
      </c>
      <c r="B2063" t="s">
        <v>38</v>
      </c>
      <c r="C2063" s="1">
        <v>45888.62777777778</v>
      </c>
      <c r="D2063" t="s">
        <v>5146</v>
      </c>
    </row>
    <row r="2064" spans="1:4" x14ac:dyDescent="0.25">
      <c r="A2064" t="s">
        <v>4247</v>
      </c>
      <c r="B2064" t="s">
        <v>38</v>
      </c>
      <c r="C2064" s="1">
        <v>45882.729861111111</v>
      </c>
      <c r="D2064" t="s">
        <v>5146</v>
      </c>
    </row>
    <row r="2065" spans="1:4" x14ac:dyDescent="0.25">
      <c r="A2065" t="s">
        <v>4248</v>
      </c>
      <c r="B2065" t="s">
        <v>38</v>
      </c>
      <c r="C2065" s="1">
        <v>46003.909722222219</v>
      </c>
      <c r="D2065" t="s">
        <v>5146</v>
      </c>
    </row>
    <row r="2066" spans="1:4" x14ac:dyDescent="0.25">
      <c r="A2066" t="s">
        <v>4249</v>
      </c>
      <c r="B2066" t="s">
        <v>38</v>
      </c>
      <c r="C2066" s="1">
        <v>45885.709027777775</v>
      </c>
      <c r="D2066" t="s">
        <v>5146</v>
      </c>
    </row>
    <row r="2067" spans="1:4" x14ac:dyDescent="0.25">
      <c r="A2067" t="s">
        <v>4250</v>
      </c>
      <c r="B2067" t="s">
        <v>38</v>
      </c>
      <c r="C2067" s="1">
        <v>45891.663194444445</v>
      </c>
      <c r="D2067" t="s">
        <v>5146</v>
      </c>
    </row>
    <row r="2068" spans="1:4" x14ac:dyDescent="0.25">
      <c r="A2068" t="s">
        <v>4251</v>
      </c>
      <c r="B2068" t="s">
        <v>38</v>
      </c>
      <c r="C2068" s="1">
        <v>45894.599305555559</v>
      </c>
      <c r="D2068" t="s">
        <v>5146</v>
      </c>
    </row>
    <row r="2069" spans="1:4" x14ac:dyDescent="0.25">
      <c r="A2069" t="s">
        <v>4252</v>
      </c>
      <c r="B2069" t="s">
        <v>38</v>
      </c>
      <c r="C2069" s="1">
        <v>45889.574305555558</v>
      </c>
      <c r="D2069" t="s">
        <v>5146</v>
      </c>
    </row>
    <row r="2070" spans="1:4" x14ac:dyDescent="0.25">
      <c r="A2070" t="s">
        <v>4253</v>
      </c>
      <c r="B2070" t="s">
        <v>39</v>
      </c>
      <c r="C2070" s="1">
        <v>45897.503472222219</v>
      </c>
      <c r="D2070" t="s">
        <v>5146</v>
      </c>
    </row>
    <row r="2071" spans="1:4" x14ac:dyDescent="0.25">
      <c r="A2071" t="s">
        <v>4254</v>
      </c>
      <c r="B2071" t="s">
        <v>38</v>
      </c>
      <c r="C2071" s="1">
        <v>45885.584027777775</v>
      </c>
      <c r="D2071" t="s">
        <v>5146</v>
      </c>
    </row>
    <row r="2072" spans="1:4" x14ac:dyDescent="0.25">
      <c r="A2072" t="s">
        <v>4255</v>
      </c>
      <c r="B2072" t="s">
        <v>38</v>
      </c>
      <c r="C2072" s="1">
        <v>45895.537499999999</v>
      </c>
      <c r="D2072" t="s">
        <v>5146</v>
      </c>
    </row>
    <row r="2073" spans="1:4" x14ac:dyDescent="0.25">
      <c r="A2073" t="s">
        <v>4256</v>
      </c>
      <c r="B2073" t="s">
        <v>38</v>
      </c>
      <c r="C2073" s="1">
        <v>45888.820833333331</v>
      </c>
      <c r="D2073" t="s">
        <v>5146</v>
      </c>
    </row>
    <row r="2074" spans="1:4" x14ac:dyDescent="0.25">
      <c r="A2074" t="s">
        <v>4257</v>
      </c>
      <c r="B2074" t="s">
        <v>38</v>
      </c>
      <c r="C2074" s="1">
        <v>45892.489583333336</v>
      </c>
      <c r="D2074" t="s">
        <v>5146</v>
      </c>
    </row>
    <row r="2075" spans="1:4" x14ac:dyDescent="0.25">
      <c r="A2075" t="s">
        <v>295</v>
      </c>
      <c r="B2075" t="s">
        <v>39</v>
      </c>
      <c r="C2075" s="1">
        <v>46029.731944444444</v>
      </c>
      <c r="D2075" t="s">
        <v>5146</v>
      </c>
    </row>
    <row r="2076" spans="1:4" x14ac:dyDescent="0.25">
      <c r="A2076" t="s">
        <v>4258</v>
      </c>
      <c r="B2076" t="s">
        <v>39</v>
      </c>
      <c r="C2076" s="1">
        <v>45891.473611111112</v>
      </c>
      <c r="D2076" t="s">
        <v>5146</v>
      </c>
    </row>
    <row r="2077" spans="1:4" x14ac:dyDescent="0.25">
      <c r="A2077" t="s">
        <v>4259</v>
      </c>
      <c r="B2077" t="s">
        <v>38</v>
      </c>
      <c r="C2077" s="1">
        <v>45887.802777777775</v>
      </c>
      <c r="D2077" t="s">
        <v>5146</v>
      </c>
    </row>
    <row r="2078" spans="1:4" x14ac:dyDescent="0.25">
      <c r="A2078" t="s">
        <v>4260</v>
      </c>
      <c r="B2078" t="s">
        <v>38</v>
      </c>
      <c r="C2078" s="1">
        <v>45897.434027777781</v>
      </c>
      <c r="D2078" t="s">
        <v>5146</v>
      </c>
    </row>
    <row r="2079" spans="1:4" x14ac:dyDescent="0.25">
      <c r="A2079" t="s">
        <v>4261</v>
      </c>
      <c r="B2079" t="s">
        <v>38</v>
      </c>
      <c r="C2079" s="1">
        <v>45892.621527777781</v>
      </c>
      <c r="D2079" t="s">
        <v>5146</v>
      </c>
    </row>
    <row r="2080" spans="1:4" x14ac:dyDescent="0.25">
      <c r="A2080" t="s">
        <v>4262</v>
      </c>
      <c r="B2080" t="s">
        <v>38</v>
      </c>
      <c r="C2080" s="1">
        <v>45889.543749999997</v>
      </c>
      <c r="D2080" t="s">
        <v>5146</v>
      </c>
    </row>
    <row r="2081" spans="1:4" x14ac:dyDescent="0.25">
      <c r="A2081" t="s">
        <v>4263</v>
      </c>
      <c r="B2081" t="s">
        <v>38</v>
      </c>
      <c r="C2081" s="1">
        <v>45890.686111111114</v>
      </c>
      <c r="D2081" t="s">
        <v>5146</v>
      </c>
    </row>
    <row r="2082" spans="1:4" x14ac:dyDescent="0.25">
      <c r="A2082" t="s">
        <v>4264</v>
      </c>
      <c r="B2082" t="s">
        <v>38</v>
      </c>
      <c r="C2082" s="1">
        <v>45890.704861111109</v>
      </c>
      <c r="D2082" t="s">
        <v>5146</v>
      </c>
    </row>
    <row r="2083" spans="1:4" x14ac:dyDescent="0.25">
      <c r="A2083" t="s">
        <v>4265</v>
      </c>
      <c r="B2083" t="s">
        <v>38</v>
      </c>
      <c r="C2083" s="1">
        <v>45890.46597222222</v>
      </c>
      <c r="D2083" t="s">
        <v>5146</v>
      </c>
    </row>
    <row r="2084" spans="1:4" x14ac:dyDescent="0.25">
      <c r="A2084" t="s">
        <v>4266</v>
      </c>
      <c r="B2084" t="s">
        <v>38</v>
      </c>
      <c r="C2084" s="1">
        <v>45885.511805555558</v>
      </c>
      <c r="D2084" t="s">
        <v>5146</v>
      </c>
    </row>
    <row r="2085" spans="1:4" x14ac:dyDescent="0.25">
      <c r="A2085" t="s">
        <v>4267</v>
      </c>
      <c r="B2085" t="s">
        <v>38</v>
      </c>
      <c r="C2085" s="1">
        <v>45892.777777777781</v>
      </c>
      <c r="D2085" t="s">
        <v>5146</v>
      </c>
    </row>
    <row r="2086" spans="1:4" x14ac:dyDescent="0.25">
      <c r="A2086" t="s">
        <v>288</v>
      </c>
      <c r="B2086" t="s">
        <v>38</v>
      </c>
      <c r="C2086" s="1">
        <v>46020.665972222225</v>
      </c>
      <c r="D2086" t="s">
        <v>5146</v>
      </c>
    </row>
    <row r="2087" spans="1:4" x14ac:dyDescent="0.25">
      <c r="A2087" t="s">
        <v>4268</v>
      </c>
      <c r="B2087" t="s">
        <v>38</v>
      </c>
      <c r="C2087" s="1">
        <v>45889.748611111114</v>
      </c>
      <c r="D2087" t="s">
        <v>5146</v>
      </c>
    </row>
    <row r="2088" spans="1:4" x14ac:dyDescent="0.25">
      <c r="A2088" t="s">
        <v>4269</v>
      </c>
      <c r="B2088" t="s">
        <v>38</v>
      </c>
      <c r="C2088" s="1">
        <v>45895.76666666667</v>
      </c>
      <c r="D2088" t="s">
        <v>5146</v>
      </c>
    </row>
    <row r="2089" spans="1:4" x14ac:dyDescent="0.25">
      <c r="A2089" t="s">
        <v>4270</v>
      </c>
      <c r="B2089" t="s">
        <v>38</v>
      </c>
      <c r="C2089" s="1">
        <v>45958.645138888889</v>
      </c>
      <c r="D2089" t="s">
        <v>5146</v>
      </c>
    </row>
    <row r="2090" spans="1:4" x14ac:dyDescent="0.25">
      <c r="A2090" t="s">
        <v>4271</v>
      </c>
      <c r="B2090" t="s">
        <v>38</v>
      </c>
      <c r="C2090" s="1">
        <v>45890.613888888889</v>
      </c>
      <c r="D2090" t="s">
        <v>5146</v>
      </c>
    </row>
    <row r="2091" spans="1:4" x14ac:dyDescent="0.25">
      <c r="A2091" t="s">
        <v>4272</v>
      </c>
      <c r="B2091" t="s">
        <v>38</v>
      </c>
      <c r="C2091" s="1">
        <v>45892.732638888891</v>
      </c>
      <c r="D2091" t="s">
        <v>5146</v>
      </c>
    </row>
    <row r="2092" spans="1:4" x14ac:dyDescent="0.25">
      <c r="A2092" t="s">
        <v>4273</v>
      </c>
      <c r="B2092" t="s">
        <v>38</v>
      </c>
      <c r="C2092" s="1">
        <v>45898.680555555555</v>
      </c>
      <c r="D2092" t="s">
        <v>5146</v>
      </c>
    </row>
    <row r="2093" spans="1:4" x14ac:dyDescent="0.25">
      <c r="A2093" t="s">
        <v>4274</v>
      </c>
      <c r="B2093" t="s">
        <v>38</v>
      </c>
      <c r="C2093" s="1">
        <v>45898.674305555556</v>
      </c>
      <c r="D2093" t="s">
        <v>5146</v>
      </c>
    </row>
    <row r="2094" spans="1:4" x14ac:dyDescent="0.25">
      <c r="A2094" t="s">
        <v>4275</v>
      </c>
      <c r="B2094" t="s">
        <v>38</v>
      </c>
      <c r="C2094" s="1">
        <v>45898.669444444444</v>
      </c>
      <c r="D2094" t="s">
        <v>5146</v>
      </c>
    </row>
    <row r="2095" spans="1:4" x14ac:dyDescent="0.25">
      <c r="A2095" t="s">
        <v>4276</v>
      </c>
      <c r="B2095" t="s">
        <v>38</v>
      </c>
      <c r="C2095" s="1">
        <v>45890.481944444444</v>
      </c>
      <c r="D2095" t="s">
        <v>5146</v>
      </c>
    </row>
    <row r="2096" spans="1:4" x14ac:dyDescent="0.25">
      <c r="A2096" t="s">
        <v>4277</v>
      </c>
      <c r="B2096" t="s">
        <v>38</v>
      </c>
      <c r="C2096" s="1">
        <v>45905.70208333333</v>
      </c>
      <c r="D2096" t="s">
        <v>5146</v>
      </c>
    </row>
    <row r="2097" spans="1:4" x14ac:dyDescent="0.25">
      <c r="A2097" t="s">
        <v>4278</v>
      </c>
      <c r="B2097" t="s">
        <v>38</v>
      </c>
      <c r="C2097" s="1">
        <v>45894.626388888886</v>
      </c>
      <c r="D2097" t="s">
        <v>5146</v>
      </c>
    </row>
    <row r="2098" spans="1:4" x14ac:dyDescent="0.25">
      <c r="A2098" t="s">
        <v>4279</v>
      </c>
      <c r="B2098" t="s">
        <v>38</v>
      </c>
      <c r="C2098" s="1">
        <v>45890.72152777778</v>
      </c>
      <c r="D2098" t="s">
        <v>5146</v>
      </c>
    </row>
    <row r="2099" spans="1:4" x14ac:dyDescent="0.25">
      <c r="A2099" t="s">
        <v>4280</v>
      </c>
      <c r="B2099" t="s">
        <v>38</v>
      </c>
      <c r="C2099" s="1">
        <v>45897.68472222222</v>
      </c>
      <c r="D2099" t="s">
        <v>5146</v>
      </c>
    </row>
    <row r="2100" spans="1:4" x14ac:dyDescent="0.25">
      <c r="A2100" t="s">
        <v>4281</v>
      </c>
      <c r="B2100" t="s">
        <v>38</v>
      </c>
      <c r="C2100" s="1">
        <v>45891.823611111111</v>
      </c>
      <c r="D2100" t="s">
        <v>5146</v>
      </c>
    </row>
    <row r="2101" spans="1:4" x14ac:dyDescent="0.25">
      <c r="A2101" t="s">
        <v>4282</v>
      </c>
      <c r="B2101" t="s">
        <v>38</v>
      </c>
      <c r="C2101" s="1">
        <v>45891.87777777778</v>
      </c>
      <c r="D2101" t="s">
        <v>5146</v>
      </c>
    </row>
    <row r="2102" spans="1:4" x14ac:dyDescent="0.25">
      <c r="A2102" t="s">
        <v>4283</v>
      </c>
      <c r="B2102" t="s">
        <v>38</v>
      </c>
      <c r="C2102" s="1">
        <v>46003.913888888892</v>
      </c>
      <c r="D2102" t="s">
        <v>5146</v>
      </c>
    </row>
    <row r="2103" spans="1:4" x14ac:dyDescent="0.25">
      <c r="A2103" t="s">
        <v>283</v>
      </c>
      <c r="B2103" t="s">
        <v>38</v>
      </c>
      <c r="C2103" s="1">
        <v>46036.679861111108</v>
      </c>
      <c r="D2103" t="s">
        <v>5146</v>
      </c>
    </row>
    <row r="2104" spans="1:4" x14ac:dyDescent="0.25">
      <c r="A2104" t="s">
        <v>4284</v>
      </c>
      <c r="B2104" t="s">
        <v>38</v>
      </c>
      <c r="C2104" s="1">
        <v>45898.540277777778</v>
      </c>
      <c r="D2104" t="s">
        <v>5146</v>
      </c>
    </row>
    <row r="2105" spans="1:4" x14ac:dyDescent="0.25">
      <c r="A2105" t="s">
        <v>4285</v>
      </c>
      <c r="B2105" t="s">
        <v>38</v>
      </c>
      <c r="C2105" s="1">
        <v>45899.51458333333</v>
      </c>
      <c r="D2105" t="s">
        <v>5146</v>
      </c>
    </row>
    <row r="2106" spans="1:4" x14ac:dyDescent="0.25">
      <c r="A2106" t="s">
        <v>4286</v>
      </c>
      <c r="B2106" t="s">
        <v>38</v>
      </c>
      <c r="C2106" s="1">
        <v>45899.95208333333</v>
      </c>
      <c r="D2106" t="s">
        <v>5146</v>
      </c>
    </row>
    <row r="2107" spans="1:4" x14ac:dyDescent="0.25">
      <c r="A2107" t="s">
        <v>4287</v>
      </c>
      <c r="B2107" t="s">
        <v>38</v>
      </c>
      <c r="C2107" s="1">
        <v>45895.955555555556</v>
      </c>
      <c r="D2107" t="s">
        <v>5146</v>
      </c>
    </row>
    <row r="2108" spans="1:4" x14ac:dyDescent="0.25">
      <c r="A2108" t="s">
        <v>4288</v>
      </c>
      <c r="B2108" t="s">
        <v>38</v>
      </c>
      <c r="C2108" s="1">
        <v>45897.611805555556</v>
      </c>
      <c r="D2108" t="s">
        <v>5146</v>
      </c>
    </row>
    <row r="2109" spans="1:4" x14ac:dyDescent="0.25">
      <c r="A2109" t="s">
        <v>285</v>
      </c>
      <c r="B2109" t="s">
        <v>38</v>
      </c>
      <c r="C2109" s="1">
        <v>46015.60833333333</v>
      </c>
      <c r="D2109" t="s">
        <v>5146</v>
      </c>
    </row>
    <row r="2110" spans="1:4" x14ac:dyDescent="0.25">
      <c r="A2110" t="s">
        <v>4289</v>
      </c>
      <c r="B2110" t="s">
        <v>38</v>
      </c>
      <c r="C2110" s="1">
        <v>45898.513194444444</v>
      </c>
      <c r="D2110" t="s">
        <v>5146</v>
      </c>
    </row>
    <row r="2111" spans="1:4" x14ac:dyDescent="0.25">
      <c r="A2111" t="s">
        <v>4290</v>
      </c>
      <c r="B2111" t="s">
        <v>38</v>
      </c>
      <c r="C2111" s="1">
        <v>45895.685416666667</v>
      </c>
      <c r="D2111" t="s">
        <v>5146</v>
      </c>
    </row>
    <row r="2112" spans="1:4" x14ac:dyDescent="0.25">
      <c r="A2112" t="s">
        <v>4291</v>
      </c>
      <c r="B2112" t="s">
        <v>38</v>
      </c>
      <c r="C2112" s="1">
        <v>45897.644444444442</v>
      </c>
      <c r="D2112" t="s">
        <v>5146</v>
      </c>
    </row>
    <row r="2113" spans="1:4" x14ac:dyDescent="0.25">
      <c r="A2113" t="s">
        <v>4292</v>
      </c>
      <c r="B2113" t="s">
        <v>38</v>
      </c>
      <c r="C2113" s="1">
        <v>45898.70416666667</v>
      </c>
      <c r="D2113" t="s">
        <v>5146</v>
      </c>
    </row>
    <row r="2114" spans="1:4" x14ac:dyDescent="0.25">
      <c r="A2114" t="s">
        <v>4293</v>
      </c>
      <c r="B2114" t="s">
        <v>38</v>
      </c>
      <c r="C2114" s="1">
        <v>45897.763194444444</v>
      </c>
      <c r="D2114" t="s">
        <v>5146</v>
      </c>
    </row>
    <row r="2115" spans="1:4" x14ac:dyDescent="0.25">
      <c r="A2115" t="s">
        <v>4294</v>
      </c>
      <c r="B2115" t="s">
        <v>38</v>
      </c>
      <c r="C2115" s="1">
        <v>46003.915972222225</v>
      </c>
      <c r="D2115" t="s">
        <v>5146</v>
      </c>
    </row>
    <row r="2116" spans="1:4" x14ac:dyDescent="0.25">
      <c r="A2116" t="s">
        <v>4295</v>
      </c>
      <c r="B2116" t="s">
        <v>39</v>
      </c>
      <c r="C2116" s="1">
        <v>45889.801388888889</v>
      </c>
      <c r="D2116" t="s">
        <v>5146</v>
      </c>
    </row>
    <row r="2117" spans="1:4" x14ac:dyDescent="0.25">
      <c r="A2117" t="s">
        <v>278</v>
      </c>
      <c r="B2117" t="s">
        <v>38</v>
      </c>
      <c r="C2117" s="1">
        <v>46022.734027777777</v>
      </c>
      <c r="D2117" t="s">
        <v>5146</v>
      </c>
    </row>
    <row r="2118" spans="1:4" x14ac:dyDescent="0.25">
      <c r="A2118" t="s">
        <v>4296</v>
      </c>
      <c r="B2118" t="s">
        <v>38</v>
      </c>
      <c r="C2118" s="1">
        <v>45898.705555555556</v>
      </c>
      <c r="D2118" t="s">
        <v>5146</v>
      </c>
    </row>
    <row r="2119" spans="1:4" x14ac:dyDescent="0.25">
      <c r="A2119" t="s">
        <v>4297</v>
      </c>
      <c r="B2119" t="s">
        <v>38</v>
      </c>
      <c r="C2119" s="1">
        <v>46003.916666666664</v>
      </c>
      <c r="D2119" t="s">
        <v>5146</v>
      </c>
    </row>
    <row r="2120" spans="1:4" x14ac:dyDescent="0.25">
      <c r="A2120" t="s">
        <v>4298</v>
      </c>
      <c r="B2120" t="s">
        <v>38</v>
      </c>
      <c r="C2120" s="1">
        <v>45892.539583333331</v>
      </c>
      <c r="D2120" t="s">
        <v>5146</v>
      </c>
    </row>
    <row r="2121" spans="1:4" x14ac:dyDescent="0.25">
      <c r="A2121" t="s">
        <v>4299</v>
      </c>
      <c r="B2121" t="s">
        <v>38</v>
      </c>
      <c r="C2121" s="1">
        <v>45897.697916666664</v>
      </c>
      <c r="D2121" t="s">
        <v>5146</v>
      </c>
    </row>
    <row r="2122" spans="1:4" x14ac:dyDescent="0.25">
      <c r="A2122" t="s">
        <v>281</v>
      </c>
      <c r="B2122" t="s">
        <v>38</v>
      </c>
      <c r="C2122" s="1">
        <v>46025.511111111111</v>
      </c>
      <c r="D2122" t="s">
        <v>5146</v>
      </c>
    </row>
    <row r="2123" spans="1:4" x14ac:dyDescent="0.25">
      <c r="A2123" t="s">
        <v>4300</v>
      </c>
      <c r="B2123" t="s">
        <v>38</v>
      </c>
      <c r="C2123" s="1">
        <v>45897.591666666667</v>
      </c>
      <c r="D2123" t="s">
        <v>5146</v>
      </c>
    </row>
    <row r="2124" spans="1:4" x14ac:dyDescent="0.25">
      <c r="A2124" t="s">
        <v>4301</v>
      </c>
      <c r="B2124" t="s">
        <v>38</v>
      </c>
      <c r="C2124" s="1">
        <v>45899.697222222225</v>
      </c>
      <c r="D2124" t="s">
        <v>5146</v>
      </c>
    </row>
    <row r="2125" spans="1:4" x14ac:dyDescent="0.25">
      <c r="A2125" t="s">
        <v>4302</v>
      </c>
      <c r="B2125" t="s">
        <v>38</v>
      </c>
      <c r="C2125" s="1">
        <v>45903.813194444447</v>
      </c>
      <c r="D2125" t="s">
        <v>5146</v>
      </c>
    </row>
    <row r="2126" spans="1:4" x14ac:dyDescent="0.25">
      <c r="A2126" t="s">
        <v>4303</v>
      </c>
      <c r="B2126" t="s">
        <v>38</v>
      </c>
      <c r="C2126" s="1">
        <v>45903.804166666669</v>
      </c>
      <c r="D2126" t="s">
        <v>5146</v>
      </c>
    </row>
    <row r="2127" spans="1:4" x14ac:dyDescent="0.25">
      <c r="A2127" t="s">
        <v>4304</v>
      </c>
      <c r="B2127" t="s">
        <v>38</v>
      </c>
      <c r="C2127" s="1">
        <v>45899.593055555553</v>
      </c>
      <c r="D2127" t="s">
        <v>5146</v>
      </c>
    </row>
    <row r="2128" spans="1:4" x14ac:dyDescent="0.25">
      <c r="A2128" t="s">
        <v>4305</v>
      </c>
      <c r="B2128" t="s">
        <v>39</v>
      </c>
      <c r="C2128" s="1">
        <v>45903.8</v>
      </c>
      <c r="D2128" t="s">
        <v>5146</v>
      </c>
    </row>
    <row r="2129" spans="1:4" x14ac:dyDescent="0.25">
      <c r="A2129" t="s">
        <v>4306</v>
      </c>
      <c r="B2129" t="s">
        <v>38</v>
      </c>
      <c r="C2129" s="1">
        <v>45895.974305555559</v>
      </c>
      <c r="D2129" t="s">
        <v>5146</v>
      </c>
    </row>
    <row r="2130" spans="1:4" x14ac:dyDescent="0.25">
      <c r="A2130" t="s">
        <v>4307</v>
      </c>
      <c r="B2130" t="s">
        <v>38</v>
      </c>
      <c r="C2130" s="1">
        <v>46003.918055555558</v>
      </c>
      <c r="D2130" t="s">
        <v>5146</v>
      </c>
    </row>
    <row r="2131" spans="1:4" x14ac:dyDescent="0.25">
      <c r="A2131" t="s">
        <v>4308</v>
      </c>
      <c r="B2131" t="s">
        <v>38</v>
      </c>
      <c r="C2131" s="1">
        <v>45898.714583333334</v>
      </c>
      <c r="D2131" t="s">
        <v>5146</v>
      </c>
    </row>
    <row r="2132" spans="1:4" x14ac:dyDescent="0.25">
      <c r="A2132" t="s">
        <v>4309</v>
      </c>
      <c r="B2132" t="s">
        <v>38</v>
      </c>
      <c r="C2132" s="1">
        <v>45903.790972222225</v>
      </c>
      <c r="D2132" t="s">
        <v>5146</v>
      </c>
    </row>
    <row r="2133" spans="1:4" x14ac:dyDescent="0.25">
      <c r="A2133" t="s">
        <v>275</v>
      </c>
      <c r="B2133" t="s">
        <v>38</v>
      </c>
      <c r="C2133" s="1">
        <v>46021.57916666667</v>
      </c>
      <c r="D2133" t="s">
        <v>5146</v>
      </c>
    </row>
    <row r="2134" spans="1:4" x14ac:dyDescent="0.25">
      <c r="A2134" t="s">
        <v>276</v>
      </c>
      <c r="B2134" t="s">
        <v>38</v>
      </c>
      <c r="C2134" s="1">
        <v>46036.56527777778</v>
      </c>
      <c r="D2134" t="s">
        <v>5146</v>
      </c>
    </row>
    <row r="2135" spans="1:4" x14ac:dyDescent="0.25">
      <c r="A2135" t="s">
        <v>268</v>
      </c>
      <c r="B2135" t="s">
        <v>38</v>
      </c>
      <c r="C2135" s="1">
        <v>46017.671527777777</v>
      </c>
      <c r="D2135" t="s">
        <v>5146</v>
      </c>
    </row>
    <row r="2136" spans="1:4" x14ac:dyDescent="0.25">
      <c r="A2136" t="s">
        <v>4310</v>
      </c>
      <c r="B2136" t="s">
        <v>38</v>
      </c>
      <c r="C2136" s="1">
        <v>45905.689583333333</v>
      </c>
      <c r="D2136" t="s">
        <v>5146</v>
      </c>
    </row>
    <row r="2137" spans="1:4" x14ac:dyDescent="0.25">
      <c r="A2137" t="s">
        <v>4311</v>
      </c>
      <c r="B2137" t="s">
        <v>38</v>
      </c>
      <c r="C2137" s="1">
        <v>46003.919444444444</v>
      </c>
      <c r="D2137" t="s">
        <v>5146</v>
      </c>
    </row>
    <row r="2138" spans="1:4" x14ac:dyDescent="0.25">
      <c r="A2138" t="s">
        <v>4312</v>
      </c>
      <c r="B2138" t="s">
        <v>38</v>
      </c>
      <c r="C2138" s="1">
        <v>45898.569444444445</v>
      </c>
      <c r="D2138" t="s">
        <v>5146</v>
      </c>
    </row>
    <row r="2139" spans="1:4" x14ac:dyDescent="0.25">
      <c r="A2139" t="s">
        <v>4313</v>
      </c>
      <c r="B2139" t="s">
        <v>38</v>
      </c>
      <c r="C2139" s="1">
        <v>45898.717361111114</v>
      </c>
      <c r="D2139" t="s">
        <v>5146</v>
      </c>
    </row>
    <row r="2140" spans="1:4" x14ac:dyDescent="0.25">
      <c r="A2140" t="s">
        <v>4314</v>
      </c>
      <c r="B2140" t="s">
        <v>38</v>
      </c>
      <c r="C2140" s="1">
        <v>45900.433333333334</v>
      </c>
      <c r="D2140" t="s">
        <v>5146</v>
      </c>
    </row>
    <row r="2141" spans="1:4" x14ac:dyDescent="0.25">
      <c r="A2141" t="s">
        <v>4315</v>
      </c>
      <c r="B2141" t="s">
        <v>38</v>
      </c>
      <c r="C2141" s="1">
        <v>45894.765972222223</v>
      </c>
      <c r="D2141" t="s">
        <v>5146</v>
      </c>
    </row>
    <row r="2142" spans="1:4" x14ac:dyDescent="0.25">
      <c r="A2142" t="s">
        <v>4316</v>
      </c>
      <c r="B2142" t="s">
        <v>38</v>
      </c>
      <c r="C2142" s="1">
        <v>45905.535416666666</v>
      </c>
      <c r="D2142" t="s">
        <v>5146</v>
      </c>
    </row>
    <row r="2143" spans="1:4" x14ac:dyDescent="0.25">
      <c r="A2143" t="s">
        <v>4317</v>
      </c>
      <c r="B2143" t="s">
        <v>38</v>
      </c>
      <c r="C2143" s="1">
        <v>45901.529861111114</v>
      </c>
      <c r="D2143" t="s">
        <v>5146</v>
      </c>
    </row>
    <row r="2144" spans="1:4" x14ac:dyDescent="0.25">
      <c r="A2144" t="s">
        <v>4318</v>
      </c>
      <c r="B2144" t="s">
        <v>38</v>
      </c>
      <c r="C2144" s="1">
        <v>45909.470833333333</v>
      </c>
      <c r="D2144" t="s">
        <v>5146</v>
      </c>
    </row>
    <row r="2145" spans="1:4" x14ac:dyDescent="0.25">
      <c r="A2145" t="s">
        <v>4319</v>
      </c>
      <c r="B2145" t="s">
        <v>38</v>
      </c>
      <c r="C2145" s="1">
        <v>45910.484027777777</v>
      </c>
      <c r="D2145" t="s">
        <v>5146</v>
      </c>
    </row>
    <row r="2146" spans="1:4" x14ac:dyDescent="0.25">
      <c r="A2146" t="s">
        <v>4320</v>
      </c>
      <c r="B2146" t="s">
        <v>38</v>
      </c>
      <c r="C2146" s="1">
        <v>45916.518750000003</v>
      </c>
      <c r="D2146" t="s">
        <v>5146</v>
      </c>
    </row>
    <row r="2147" spans="1:4" x14ac:dyDescent="0.25">
      <c r="A2147" t="s">
        <v>4321</v>
      </c>
      <c r="B2147" t="s">
        <v>38</v>
      </c>
      <c r="C2147" s="1">
        <v>45916.519444444442</v>
      </c>
      <c r="D2147" t="s">
        <v>5146</v>
      </c>
    </row>
    <row r="2148" spans="1:4" x14ac:dyDescent="0.25">
      <c r="A2148" t="s">
        <v>4322</v>
      </c>
      <c r="B2148" t="s">
        <v>38</v>
      </c>
      <c r="C2148" s="1">
        <v>45918.759722222225</v>
      </c>
      <c r="D2148" t="s">
        <v>5146</v>
      </c>
    </row>
    <row r="2149" spans="1:4" x14ac:dyDescent="0.25">
      <c r="A2149" t="s">
        <v>4323</v>
      </c>
      <c r="B2149" t="s">
        <v>38</v>
      </c>
      <c r="C2149" s="1">
        <v>45895.968055555553</v>
      </c>
      <c r="D2149" t="s">
        <v>5146</v>
      </c>
    </row>
    <row r="2150" spans="1:4" x14ac:dyDescent="0.25">
      <c r="A2150" t="s">
        <v>4324</v>
      </c>
      <c r="B2150" t="s">
        <v>38</v>
      </c>
      <c r="C2150" s="1">
        <v>46003.92083333333</v>
      </c>
      <c r="D2150" t="s">
        <v>5146</v>
      </c>
    </row>
    <row r="2151" spans="1:4" x14ac:dyDescent="0.25">
      <c r="A2151" t="s">
        <v>4325</v>
      </c>
      <c r="B2151" t="s">
        <v>38</v>
      </c>
      <c r="C2151" s="1">
        <v>45909.488194444442</v>
      </c>
      <c r="D2151" t="s">
        <v>5146</v>
      </c>
    </row>
    <row r="2152" spans="1:4" x14ac:dyDescent="0.25">
      <c r="A2152" t="s">
        <v>4326</v>
      </c>
      <c r="B2152" t="s">
        <v>38</v>
      </c>
      <c r="C2152" s="1">
        <v>45895.818055555559</v>
      </c>
      <c r="D2152" t="s">
        <v>5146</v>
      </c>
    </row>
    <row r="2153" spans="1:4" x14ac:dyDescent="0.25">
      <c r="A2153" t="s">
        <v>4327</v>
      </c>
      <c r="B2153" t="s">
        <v>38</v>
      </c>
      <c r="C2153" s="1">
        <v>45911.561111111114</v>
      </c>
      <c r="D2153" t="s">
        <v>5146</v>
      </c>
    </row>
    <row r="2154" spans="1:4" x14ac:dyDescent="0.25">
      <c r="A2154" t="s">
        <v>4328</v>
      </c>
      <c r="B2154" t="s">
        <v>38</v>
      </c>
      <c r="C2154" s="1">
        <v>45909.518055555556</v>
      </c>
      <c r="D2154" t="s">
        <v>5146</v>
      </c>
    </row>
    <row r="2155" spans="1:4" x14ac:dyDescent="0.25">
      <c r="A2155" t="s">
        <v>4329</v>
      </c>
      <c r="B2155" t="s">
        <v>38</v>
      </c>
      <c r="C2155" s="1">
        <v>45895.675694444442</v>
      </c>
      <c r="D2155" t="s">
        <v>5146</v>
      </c>
    </row>
    <row r="2156" spans="1:4" x14ac:dyDescent="0.25">
      <c r="A2156" t="s">
        <v>4330</v>
      </c>
      <c r="B2156" t="s">
        <v>38</v>
      </c>
      <c r="C2156" s="1">
        <v>45897.672222222223</v>
      </c>
      <c r="D2156" t="s">
        <v>5146</v>
      </c>
    </row>
    <row r="2157" spans="1:4" x14ac:dyDescent="0.25">
      <c r="A2157" t="s">
        <v>4331</v>
      </c>
      <c r="B2157" t="s">
        <v>38</v>
      </c>
      <c r="C2157" s="1">
        <v>45908.73333333333</v>
      </c>
      <c r="D2157" t="s">
        <v>5146</v>
      </c>
    </row>
    <row r="2158" spans="1:4" x14ac:dyDescent="0.25">
      <c r="A2158" t="s">
        <v>4332</v>
      </c>
      <c r="B2158" t="s">
        <v>38</v>
      </c>
      <c r="C2158" s="1">
        <v>45909.731249999997</v>
      </c>
      <c r="D2158" t="s">
        <v>5146</v>
      </c>
    </row>
    <row r="2159" spans="1:4" x14ac:dyDescent="0.25">
      <c r="A2159" t="s">
        <v>4333</v>
      </c>
      <c r="B2159" t="s">
        <v>38</v>
      </c>
      <c r="C2159" s="1">
        <v>45973.663194444445</v>
      </c>
      <c r="D2159" t="s">
        <v>5146</v>
      </c>
    </row>
    <row r="2160" spans="1:4" x14ac:dyDescent="0.25">
      <c r="A2160" t="s">
        <v>4334</v>
      </c>
      <c r="B2160" t="s">
        <v>38</v>
      </c>
      <c r="C2160" s="1">
        <v>45920.693749999999</v>
      </c>
      <c r="D2160" t="s">
        <v>5146</v>
      </c>
    </row>
    <row r="2161" spans="1:4" x14ac:dyDescent="0.25">
      <c r="A2161" t="s">
        <v>4335</v>
      </c>
      <c r="B2161" t="s">
        <v>38</v>
      </c>
      <c r="C2161" s="1">
        <v>45900.676388888889</v>
      </c>
      <c r="D2161" t="s">
        <v>5146</v>
      </c>
    </row>
    <row r="2162" spans="1:4" x14ac:dyDescent="0.25">
      <c r="A2162" t="s">
        <v>4336</v>
      </c>
      <c r="B2162" t="s">
        <v>38</v>
      </c>
      <c r="C2162" s="1">
        <v>45926.517361111109</v>
      </c>
      <c r="D2162" t="s">
        <v>5146</v>
      </c>
    </row>
    <row r="2163" spans="1:4" x14ac:dyDescent="0.25">
      <c r="A2163" t="s">
        <v>4337</v>
      </c>
      <c r="B2163" t="s">
        <v>38</v>
      </c>
      <c r="C2163" s="1">
        <v>45905.59097222222</v>
      </c>
      <c r="D2163" t="s">
        <v>5146</v>
      </c>
    </row>
    <row r="2164" spans="1:4" x14ac:dyDescent="0.25">
      <c r="A2164" t="s">
        <v>4338</v>
      </c>
      <c r="B2164" t="s">
        <v>38</v>
      </c>
      <c r="C2164" s="1">
        <v>45897.685416666667</v>
      </c>
      <c r="D2164" t="s">
        <v>5146</v>
      </c>
    </row>
    <row r="2165" spans="1:4" x14ac:dyDescent="0.25">
      <c r="A2165" t="s">
        <v>4339</v>
      </c>
      <c r="B2165" t="s">
        <v>38</v>
      </c>
      <c r="C2165" s="1">
        <v>45900.465277777781</v>
      </c>
      <c r="D2165" t="s">
        <v>5146</v>
      </c>
    </row>
    <row r="2166" spans="1:4" x14ac:dyDescent="0.25">
      <c r="A2166" t="s">
        <v>4340</v>
      </c>
      <c r="B2166" t="s">
        <v>39</v>
      </c>
      <c r="C2166" s="1">
        <v>45913.499305555553</v>
      </c>
      <c r="D2166" t="s">
        <v>5146</v>
      </c>
    </row>
    <row r="2167" spans="1:4" x14ac:dyDescent="0.25">
      <c r="A2167" t="s">
        <v>4341</v>
      </c>
      <c r="B2167" t="s">
        <v>38</v>
      </c>
      <c r="C2167" s="1">
        <v>45920.722222222219</v>
      </c>
      <c r="D2167" t="s">
        <v>5146</v>
      </c>
    </row>
    <row r="2168" spans="1:4" x14ac:dyDescent="0.25">
      <c r="A2168" t="s">
        <v>4342</v>
      </c>
      <c r="B2168" t="s">
        <v>38</v>
      </c>
      <c r="C2168" s="1">
        <v>46003.845138888886</v>
      </c>
      <c r="D2168" t="s">
        <v>5146</v>
      </c>
    </row>
    <row r="2169" spans="1:4" x14ac:dyDescent="0.25">
      <c r="A2169" t="s">
        <v>4343</v>
      </c>
      <c r="B2169" t="s">
        <v>38</v>
      </c>
      <c r="C2169" s="1">
        <v>45906.613888888889</v>
      </c>
      <c r="D2169" t="s">
        <v>5146</v>
      </c>
    </row>
    <row r="2170" spans="1:4" x14ac:dyDescent="0.25">
      <c r="A2170" t="s">
        <v>4344</v>
      </c>
      <c r="B2170" t="s">
        <v>38</v>
      </c>
      <c r="C2170" s="1">
        <v>45910.505555555559</v>
      </c>
      <c r="D2170" t="s">
        <v>5146</v>
      </c>
    </row>
    <row r="2171" spans="1:4" x14ac:dyDescent="0.25">
      <c r="A2171" t="s">
        <v>4345</v>
      </c>
      <c r="B2171" t="s">
        <v>38</v>
      </c>
      <c r="C2171" s="1">
        <v>45910.513888888891</v>
      </c>
      <c r="D2171" t="s">
        <v>5146</v>
      </c>
    </row>
    <row r="2172" spans="1:4" x14ac:dyDescent="0.25">
      <c r="A2172" t="s">
        <v>4346</v>
      </c>
      <c r="B2172" t="s">
        <v>38</v>
      </c>
      <c r="C2172" s="1">
        <v>45923.563194444447</v>
      </c>
      <c r="D2172" t="s">
        <v>5146</v>
      </c>
    </row>
    <row r="2173" spans="1:4" x14ac:dyDescent="0.25">
      <c r="A2173" t="s">
        <v>4347</v>
      </c>
      <c r="B2173" t="s">
        <v>38</v>
      </c>
      <c r="C2173" s="1">
        <v>45897.643055555556</v>
      </c>
      <c r="D2173" t="s">
        <v>5146</v>
      </c>
    </row>
    <row r="2174" spans="1:4" x14ac:dyDescent="0.25">
      <c r="A2174" t="s">
        <v>4348</v>
      </c>
      <c r="B2174" t="s">
        <v>38</v>
      </c>
      <c r="C2174" s="1">
        <v>46003.927777777775</v>
      </c>
      <c r="D2174" t="s">
        <v>5146</v>
      </c>
    </row>
    <row r="2175" spans="1:4" x14ac:dyDescent="0.25">
      <c r="A2175" t="s">
        <v>4349</v>
      </c>
      <c r="B2175" t="s">
        <v>38</v>
      </c>
      <c r="C2175" s="1">
        <v>45920.729166666664</v>
      </c>
      <c r="D2175" t="s">
        <v>5146</v>
      </c>
    </row>
    <row r="2176" spans="1:4" x14ac:dyDescent="0.25">
      <c r="A2176" t="s">
        <v>4350</v>
      </c>
      <c r="B2176" t="s">
        <v>38</v>
      </c>
      <c r="C2176" s="1">
        <v>45898.729861111111</v>
      </c>
      <c r="D2176" t="s">
        <v>5146</v>
      </c>
    </row>
    <row r="2177" spans="1:4" x14ac:dyDescent="0.25">
      <c r="A2177" t="s">
        <v>4351</v>
      </c>
      <c r="B2177" t="s">
        <v>38</v>
      </c>
      <c r="C2177" s="1">
        <v>46003.97152777778</v>
      </c>
      <c r="D2177" t="s">
        <v>5146</v>
      </c>
    </row>
    <row r="2178" spans="1:4" x14ac:dyDescent="0.25">
      <c r="A2178" t="s">
        <v>263</v>
      </c>
      <c r="B2178" t="s">
        <v>38</v>
      </c>
      <c r="C2178" s="1">
        <v>46024.788888888892</v>
      </c>
      <c r="D2178" t="s">
        <v>5146</v>
      </c>
    </row>
    <row r="2179" spans="1:4" x14ac:dyDescent="0.25">
      <c r="A2179" t="s">
        <v>4352</v>
      </c>
      <c r="B2179" t="s">
        <v>38</v>
      </c>
      <c r="C2179" s="1">
        <v>45920.73541666667</v>
      </c>
      <c r="D2179" t="s">
        <v>5146</v>
      </c>
    </row>
    <row r="2180" spans="1:4" x14ac:dyDescent="0.25">
      <c r="A2180" t="s">
        <v>4353</v>
      </c>
      <c r="B2180" t="s">
        <v>38</v>
      </c>
      <c r="C2180" s="1">
        <v>45916.634722222225</v>
      </c>
      <c r="D2180" t="s">
        <v>5146</v>
      </c>
    </row>
    <row r="2181" spans="1:4" x14ac:dyDescent="0.25">
      <c r="A2181" t="s">
        <v>4354</v>
      </c>
      <c r="B2181" t="s">
        <v>38</v>
      </c>
      <c r="C2181" s="1">
        <v>45913.727083333331</v>
      </c>
      <c r="D2181" t="s">
        <v>5146</v>
      </c>
    </row>
    <row r="2182" spans="1:4" x14ac:dyDescent="0.25">
      <c r="A2182" t="s">
        <v>4355</v>
      </c>
      <c r="B2182" t="s">
        <v>38</v>
      </c>
      <c r="C2182" s="1">
        <v>45911.527083333334</v>
      </c>
      <c r="D2182" t="s">
        <v>5146</v>
      </c>
    </row>
    <row r="2183" spans="1:4" x14ac:dyDescent="0.25">
      <c r="A2183" t="s">
        <v>4356</v>
      </c>
      <c r="B2183" t="s">
        <v>38</v>
      </c>
      <c r="C2183" s="1">
        <v>46003.929166666669</v>
      </c>
      <c r="D2183" t="s">
        <v>5146</v>
      </c>
    </row>
    <row r="2184" spans="1:4" x14ac:dyDescent="0.25">
      <c r="A2184" t="s">
        <v>4357</v>
      </c>
      <c r="B2184" t="s">
        <v>38</v>
      </c>
      <c r="C2184" s="1">
        <v>45899.936805555553</v>
      </c>
      <c r="D2184" t="s">
        <v>5146</v>
      </c>
    </row>
    <row r="2185" spans="1:4" x14ac:dyDescent="0.25">
      <c r="A2185" t="s">
        <v>4358</v>
      </c>
      <c r="B2185" t="s">
        <v>38</v>
      </c>
      <c r="C2185" s="1">
        <v>45903.756249999999</v>
      </c>
      <c r="D2185" t="s">
        <v>5146</v>
      </c>
    </row>
    <row r="2186" spans="1:4" x14ac:dyDescent="0.25">
      <c r="A2186" t="s">
        <v>4359</v>
      </c>
      <c r="B2186" t="s">
        <v>38</v>
      </c>
      <c r="C2186" s="1">
        <v>46003.915277777778</v>
      </c>
      <c r="D2186" t="s">
        <v>5146</v>
      </c>
    </row>
    <row r="2187" spans="1:4" x14ac:dyDescent="0.25">
      <c r="A2187" t="s">
        <v>4360</v>
      </c>
      <c r="B2187" t="s">
        <v>38</v>
      </c>
      <c r="C2187" s="1">
        <v>45906.585416666669</v>
      </c>
      <c r="D2187" t="s">
        <v>5146</v>
      </c>
    </row>
    <row r="2188" spans="1:4" x14ac:dyDescent="0.25">
      <c r="A2188" t="s">
        <v>4361</v>
      </c>
      <c r="B2188" t="s">
        <v>38</v>
      </c>
      <c r="C2188" s="1">
        <v>45909.595833333333</v>
      </c>
      <c r="D2188" t="s">
        <v>5146</v>
      </c>
    </row>
    <row r="2189" spans="1:4" x14ac:dyDescent="0.25">
      <c r="A2189" t="s">
        <v>4362</v>
      </c>
      <c r="B2189" t="s">
        <v>38</v>
      </c>
      <c r="C2189" s="1">
        <v>45901.506944444445</v>
      </c>
      <c r="D2189" t="s">
        <v>5146</v>
      </c>
    </row>
    <row r="2190" spans="1:4" x14ac:dyDescent="0.25">
      <c r="A2190" t="s">
        <v>4363</v>
      </c>
      <c r="B2190" t="s">
        <v>38</v>
      </c>
      <c r="C2190" s="1">
        <v>45917.70416666667</v>
      </c>
      <c r="D2190" t="s">
        <v>5146</v>
      </c>
    </row>
    <row r="2191" spans="1:4" x14ac:dyDescent="0.25">
      <c r="A2191" t="s">
        <v>4364</v>
      </c>
      <c r="B2191" t="s">
        <v>38</v>
      </c>
      <c r="C2191" s="1">
        <v>45911.555555555555</v>
      </c>
      <c r="D2191" t="s">
        <v>5146</v>
      </c>
    </row>
    <row r="2192" spans="1:4" x14ac:dyDescent="0.25">
      <c r="A2192" t="s">
        <v>4365</v>
      </c>
      <c r="B2192" t="s">
        <v>38</v>
      </c>
      <c r="C2192" s="1">
        <v>45917.418749999997</v>
      </c>
      <c r="D2192" t="s">
        <v>5146</v>
      </c>
    </row>
    <row r="2193" spans="1:4" x14ac:dyDescent="0.25">
      <c r="A2193" t="s">
        <v>267</v>
      </c>
      <c r="B2193" t="s">
        <v>38</v>
      </c>
      <c r="C2193" s="1">
        <v>46036.698611111111</v>
      </c>
      <c r="D2193" t="s">
        <v>5146</v>
      </c>
    </row>
    <row r="2194" spans="1:4" x14ac:dyDescent="0.25">
      <c r="A2194" t="s">
        <v>4366</v>
      </c>
      <c r="B2194" t="s">
        <v>38</v>
      </c>
      <c r="C2194" s="1">
        <v>45902.633333333331</v>
      </c>
      <c r="D2194" t="s">
        <v>5146</v>
      </c>
    </row>
    <row r="2195" spans="1:4" x14ac:dyDescent="0.25">
      <c r="A2195" t="s">
        <v>4367</v>
      </c>
      <c r="B2195" t="s">
        <v>38</v>
      </c>
      <c r="C2195" s="1">
        <v>45913.664583333331</v>
      </c>
      <c r="D2195" t="s">
        <v>5146</v>
      </c>
    </row>
    <row r="2196" spans="1:4" x14ac:dyDescent="0.25">
      <c r="A2196" t="s">
        <v>4368</v>
      </c>
      <c r="B2196" t="s">
        <v>38</v>
      </c>
      <c r="C2196" s="1">
        <v>45911.466666666667</v>
      </c>
      <c r="D2196" t="s">
        <v>5146</v>
      </c>
    </row>
    <row r="2197" spans="1:4" x14ac:dyDescent="0.25">
      <c r="A2197" t="s">
        <v>4369</v>
      </c>
      <c r="B2197" t="s">
        <v>38</v>
      </c>
      <c r="C2197" s="1">
        <v>45909.504861111112</v>
      </c>
      <c r="D2197" t="s">
        <v>5146</v>
      </c>
    </row>
    <row r="2198" spans="1:4" x14ac:dyDescent="0.25">
      <c r="A2198" t="s">
        <v>4370</v>
      </c>
      <c r="B2198" t="s">
        <v>38</v>
      </c>
      <c r="C2198" s="1">
        <v>45908.800694444442</v>
      </c>
      <c r="D2198" t="s">
        <v>5146</v>
      </c>
    </row>
    <row r="2199" spans="1:4" x14ac:dyDescent="0.25">
      <c r="A2199" t="s">
        <v>251</v>
      </c>
      <c r="B2199" t="s">
        <v>38</v>
      </c>
      <c r="C2199" s="1">
        <v>46036.652083333334</v>
      </c>
      <c r="D2199" t="s">
        <v>5146</v>
      </c>
    </row>
    <row r="2200" spans="1:4" x14ac:dyDescent="0.25">
      <c r="A2200" t="s">
        <v>4371</v>
      </c>
      <c r="B2200" t="s">
        <v>38</v>
      </c>
      <c r="C2200" s="1">
        <v>45900.507638888892</v>
      </c>
      <c r="D2200" t="s">
        <v>5146</v>
      </c>
    </row>
    <row r="2201" spans="1:4" x14ac:dyDescent="0.25">
      <c r="A2201" t="s">
        <v>4372</v>
      </c>
      <c r="B2201" t="s">
        <v>38</v>
      </c>
      <c r="C2201" s="1">
        <v>45915.520833333336</v>
      </c>
      <c r="D2201" t="s">
        <v>5146</v>
      </c>
    </row>
    <row r="2202" spans="1:4" x14ac:dyDescent="0.25">
      <c r="A2202" t="s">
        <v>4373</v>
      </c>
      <c r="B2202" t="s">
        <v>38</v>
      </c>
      <c r="C2202" s="1">
        <v>45902.685416666667</v>
      </c>
      <c r="D2202" t="s">
        <v>5146</v>
      </c>
    </row>
    <row r="2203" spans="1:4" x14ac:dyDescent="0.25">
      <c r="A2203" t="s">
        <v>4374</v>
      </c>
      <c r="B2203" t="s">
        <v>38</v>
      </c>
      <c r="C2203" s="1">
        <v>45910.780555555553</v>
      </c>
      <c r="D2203" t="s">
        <v>5146</v>
      </c>
    </row>
    <row r="2204" spans="1:4" x14ac:dyDescent="0.25">
      <c r="A2204" t="s">
        <v>4375</v>
      </c>
      <c r="B2204" t="s">
        <v>38</v>
      </c>
      <c r="C2204" s="1">
        <v>45906.666666666664</v>
      </c>
      <c r="D2204" t="s">
        <v>5146</v>
      </c>
    </row>
    <row r="2205" spans="1:4" x14ac:dyDescent="0.25">
      <c r="A2205" t="s">
        <v>4376</v>
      </c>
      <c r="B2205" t="s">
        <v>38</v>
      </c>
      <c r="C2205" s="1">
        <v>45909.54583333333</v>
      </c>
      <c r="D2205" t="s">
        <v>5146</v>
      </c>
    </row>
    <row r="2206" spans="1:4" x14ac:dyDescent="0.25">
      <c r="A2206" t="s">
        <v>255</v>
      </c>
      <c r="B2206" t="s">
        <v>38</v>
      </c>
      <c r="C2206" s="1">
        <v>46021.539583333331</v>
      </c>
      <c r="D2206" t="s">
        <v>5146</v>
      </c>
    </row>
    <row r="2207" spans="1:4" x14ac:dyDescent="0.25">
      <c r="A2207" t="s">
        <v>4377</v>
      </c>
      <c r="B2207" t="s">
        <v>38</v>
      </c>
      <c r="C2207" s="1">
        <v>45900.965277777781</v>
      </c>
      <c r="D2207" t="s">
        <v>5146</v>
      </c>
    </row>
    <row r="2208" spans="1:4" x14ac:dyDescent="0.25">
      <c r="A2208" t="s">
        <v>4378</v>
      </c>
      <c r="B2208" t="s">
        <v>38</v>
      </c>
      <c r="C2208" s="1">
        <v>46003.933333333334</v>
      </c>
      <c r="D2208" t="s">
        <v>5146</v>
      </c>
    </row>
    <row r="2209" spans="1:4" x14ac:dyDescent="0.25">
      <c r="A2209" t="s">
        <v>4379</v>
      </c>
      <c r="B2209" t="s">
        <v>38</v>
      </c>
      <c r="C2209" s="1">
        <v>45912.629166666666</v>
      </c>
      <c r="D2209" t="s">
        <v>5146</v>
      </c>
    </row>
    <row r="2210" spans="1:4" x14ac:dyDescent="0.25">
      <c r="A2210" t="s">
        <v>4380</v>
      </c>
      <c r="B2210" t="s">
        <v>38</v>
      </c>
      <c r="C2210" s="1">
        <v>45916.564583333333</v>
      </c>
      <c r="D2210" t="s">
        <v>5146</v>
      </c>
    </row>
    <row r="2211" spans="1:4" x14ac:dyDescent="0.25">
      <c r="A2211" t="s">
        <v>4381</v>
      </c>
      <c r="B2211" t="s">
        <v>38</v>
      </c>
      <c r="C2211" s="1">
        <v>45912.525000000001</v>
      </c>
      <c r="D2211" t="s">
        <v>5146</v>
      </c>
    </row>
    <row r="2212" spans="1:4" x14ac:dyDescent="0.25">
      <c r="A2212" t="s">
        <v>4382</v>
      </c>
      <c r="B2212" t="s">
        <v>38</v>
      </c>
      <c r="C2212" s="1">
        <v>45904.839583333334</v>
      </c>
      <c r="D2212" t="s">
        <v>5146</v>
      </c>
    </row>
    <row r="2213" spans="1:4" x14ac:dyDescent="0.25">
      <c r="A2213" t="s">
        <v>4383</v>
      </c>
      <c r="B2213" t="s">
        <v>38</v>
      </c>
      <c r="C2213" s="1">
        <v>45902.726388888892</v>
      </c>
      <c r="D2213" t="s">
        <v>5146</v>
      </c>
    </row>
    <row r="2214" spans="1:4" x14ac:dyDescent="0.25">
      <c r="A2214" t="s">
        <v>246</v>
      </c>
      <c r="B2214" t="s">
        <v>38</v>
      </c>
      <c r="C2214" s="1">
        <v>46036.695833333331</v>
      </c>
      <c r="D2214" t="s">
        <v>5146</v>
      </c>
    </row>
    <row r="2215" spans="1:4" x14ac:dyDescent="0.25">
      <c r="A2215" t="s">
        <v>247</v>
      </c>
      <c r="B2215" t="s">
        <v>38</v>
      </c>
      <c r="C2215" s="1">
        <v>46014.720138888886</v>
      </c>
      <c r="D2215" t="s">
        <v>5146</v>
      </c>
    </row>
    <row r="2216" spans="1:4" x14ac:dyDescent="0.25">
      <c r="A2216" t="s">
        <v>4384</v>
      </c>
      <c r="B2216" t="s">
        <v>38</v>
      </c>
      <c r="C2216" s="1">
        <v>45912.574999999997</v>
      </c>
      <c r="D2216" t="s">
        <v>5146</v>
      </c>
    </row>
    <row r="2217" spans="1:4" x14ac:dyDescent="0.25">
      <c r="A2217" t="s">
        <v>4385</v>
      </c>
      <c r="B2217" t="s">
        <v>38</v>
      </c>
      <c r="C2217" s="1">
        <v>45901.535416666666</v>
      </c>
      <c r="D2217" t="s">
        <v>5146</v>
      </c>
    </row>
    <row r="2218" spans="1:4" x14ac:dyDescent="0.25">
      <c r="A2218" t="s">
        <v>4386</v>
      </c>
      <c r="B2218" t="s">
        <v>39</v>
      </c>
      <c r="C2218" s="1">
        <v>45967.648611111108</v>
      </c>
      <c r="D2218" t="s">
        <v>5146</v>
      </c>
    </row>
    <row r="2219" spans="1:4" x14ac:dyDescent="0.25">
      <c r="A2219" t="s">
        <v>4387</v>
      </c>
      <c r="B2219" t="s">
        <v>38</v>
      </c>
      <c r="C2219" s="1">
        <v>45905.553472222222</v>
      </c>
      <c r="D2219" t="s">
        <v>5146</v>
      </c>
    </row>
    <row r="2220" spans="1:4" x14ac:dyDescent="0.25">
      <c r="A2220" t="s">
        <v>4388</v>
      </c>
      <c r="B2220" t="s">
        <v>38</v>
      </c>
      <c r="C2220" s="1">
        <v>45904.677083333336</v>
      </c>
      <c r="D2220" t="s">
        <v>5146</v>
      </c>
    </row>
    <row r="2221" spans="1:4" x14ac:dyDescent="0.25">
      <c r="A2221" t="s">
        <v>4389</v>
      </c>
      <c r="B2221" t="s">
        <v>38</v>
      </c>
      <c r="C2221" s="1">
        <v>45903.679861111108</v>
      </c>
      <c r="D2221" t="s">
        <v>5146</v>
      </c>
    </row>
    <row r="2222" spans="1:4" x14ac:dyDescent="0.25">
      <c r="A2222" t="s">
        <v>4390</v>
      </c>
      <c r="B2222" t="s">
        <v>38</v>
      </c>
      <c r="C2222" s="1">
        <v>46003.9375</v>
      </c>
      <c r="D2222" t="s">
        <v>5146</v>
      </c>
    </row>
    <row r="2223" spans="1:4" x14ac:dyDescent="0.25">
      <c r="A2223" t="s">
        <v>4391</v>
      </c>
      <c r="B2223" t="s">
        <v>38</v>
      </c>
      <c r="C2223" s="1">
        <v>46003.936805555553</v>
      </c>
      <c r="D2223" t="s">
        <v>5146</v>
      </c>
    </row>
    <row r="2224" spans="1:4" x14ac:dyDescent="0.25">
      <c r="A2224" t="s">
        <v>4392</v>
      </c>
      <c r="B2224" t="s">
        <v>38</v>
      </c>
      <c r="C2224" s="1">
        <v>46003.938888888886</v>
      </c>
      <c r="D2224" t="s">
        <v>5146</v>
      </c>
    </row>
    <row r="2225" spans="1:4" x14ac:dyDescent="0.25">
      <c r="A2225" t="s">
        <v>4393</v>
      </c>
      <c r="B2225" t="s">
        <v>38</v>
      </c>
      <c r="C2225" s="1">
        <v>46003.939583333333</v>
      </c>
      <c r="D2225" t="s">
        <v>5146</v>
      </c>
    </row>
    <row r="2226" spans="1:4" x14ac:dyDescent="0.25">
      <c r="A2226" t="s">
        <v>4394</v>
      </c>
      <c r="B2226" t="s">
        <v>38</v>
      </c>
      <c r="C2226" s="1">
        <v>45920.57708333333</v>
      </c>
      <c r="D2226" t="s">
        <v>5146</v>
      </c>
    </row>
    <row r="2227" spans="1:4" x14ac:dyDescent="0.25">
      <c r="A2227" t="s">
        <v>4395</v>
      </c>
      <c r="B2227" t="s">
        <v>39</v>
      </c>
      <c r="C2227" s="1">
        <v>45906.487500000003</v>
      </c>
      <c r="D2227" t="s">
        <v>5146</v>
      </c>
    </row>
    <row r="2228" spans="1:4" x14ac:dyDescent="0.25">
      <c r="A2228" t="s">
        <v>4396</v>
      </c>
      <c r="B2228" t="s">
        <v>38</v>
      </c>
      <c r="C2228" s="1">
        <v>45916.61041666667</v>
      </c>
      <c r="D2228" t="s">
        <v>5146</v>
      </c>
    </row>
    <row r="2229" spans="1:4" x14ac:dyDescent="0.25">
      <c r="A2229" t="s">
        <v>4397</v>
      </c>
      <c r="B2229" t="s">
        <v>38</v>
      </c>
      <c r="C2229" s="1">
        <v>45938.765972222223</v>
      </c>
      <c r="D2229" t="s">
        <v>5146</v>
      </c>
    </row>
    <row r="2230" spans="1:4" x14ac:dyDescent="0.25">
      <c r="A2230" t="s">
        <v>4398</v>
      </c>
      <c r="B2230" t="s">
        <v>38</v>
      </c>
      <c r="C2230" s="1">
        <v>45906.552083333336</v>
      </c>
      <c r="D2230" t="s">
        <v>5146</v>
      </c>
    </row>
    <row r="2231" spans="1:4" x14ac:dyDescent="0.25">
      <c r="A2231" t="s">
        <v>4399</v>
      </c>
      <c r="B2231" t="s">
        <v>38</v>
      </c>
      <c r="C2231" s="1">
        <v>45906.520833333336</v>
      </c>
      <c r="D2231" t="s">
        <v>5146</v>
      </c>
    </row>
    <row r="2232" spans="1:4" x14ac:dyDescent="0.25">
      <c r="A2232" t="s">
        <v>4400</v>
      </c>
      <c r="B2232" t="s">
        <v>38</v>
      </c>
      <c r="C2232" s="1">
        <v>45910.602777777778</v>
      </c>
      <c r="D2232" t="s">
        <v>5146</v>
      </c>
    </row>
    <row r="2233" spans="1:4" x14ac:dyDescent="0.25">
      <c r="A2233" t="s">
        <v>4401</v>
      </c>
      <c r="B2233" t="s">
        <v>38</v>
      </c>
      <c r="C2233" s="1">
        <v>46003.838194444441</v>
      </c>
      <c r="D2233" t="s">
        <v>5146</v>
      </c>
    </row>
    <row r="2234" spans="1:4" x14ac:dyDescent="0.25">
      <c r="A2234" t="s">
        <v>4402</v>
      </c>
      <c r="B2234" t="s">
        <v>38</v>
      </c>
      <c r="C2234" s="1">
        <v>45917.616666666669</v>
      </c>
      <c r="D2234" t="s">
        <v>5146</v>
      </c>
    </row>
    <row r="2235" spans="1:4" x14ac:dyDescent="0.25">
      <c r="A2235" t="s">
        <v>4403</v>
      </c>
      <c r="B2235" t="s">
        <v>38</v>
      </c>
      <c r="C2235" s="1">
        <v>45936.482638888891</v>
      </c>
      <c r="D2235" t="s">
        <v>5146</v>
      </c>
    </row>
    <row r="2236" spans="1:4" x14ac:dyDescent="0.25">
      <c r="A2236" t="s">
        <v>4404</v>
      </c>
      <c r="B2236" t="s">
        <v>38</v>
      </c>
      <c r="C2236" s="1">
        <v>45913.474999999999</v>
      </c>
      <c r="D2236" t="s">
        <v>5146</v>
      </c>
    </row>
    <row r="2237" spans="1:4" x14ac:dyDescent="0.25">
      <c r="A2237" t="s">
        <v>4405</v>
      </c>
      <c r="B2237" t="s">
        <v>38</v>
      </c>
      <c r="C2237" s="1">
        <v>45915.622916666667</v>
      </c>
      <c r="D2237" t="s">
        <v>5146</v>
      </c>
    </row>
    <row r="2238" spans="1:4" x14ac:dyDescent="0.25">
      <c r="A2238" t="s">
        <v>4406</v>
      </c>
      <c r="B2238" t="s">
        <v>38</v>
      </c>
      <c r="C2238" s="1">
        <v>45915.629166666666</v>
      </c>
      <c r="D2238" t="s">
        <v>5146</v>
      </c>
    </row>
    <row r="2239" spans="1:4" x14ac:dyDescent="0.25">
      <c r="A2239" t="s">
        <v>4407</v>
      </c>
      <c r="B2239" t="s">
        <v>38</v>
      </c>
      <c r="C2239" s="1">
        <v>45920.115277777775</v>
      </c>
      <c r="D2239" t="s">
        <v>5146</v>
      </c>
    </row>
    <row r="2240" spans="1:4" x14ac:dyDescent="0.25">
      <c r="A2240" t="s">
        <v>4408</v>
      </c>
      <c r="B2240" t="s">
        <v>38</v>
      </c>
      <c r="C2240" s="1">
        <v>45904.590277777781</v>
      </c>
      <c r="D2240" t="s">
        <v>5146</v>
      </c>
    </row>
    <row r="2241" spans="1:4" x14ac:dyDescent="0.25">
      <c r="A2241" t="s">
        <v>4409</v>
      </c>
      <c r="B2241" t="s">
        <v>38</v>
      </c>
      <c r="C2241" s="1">
        <v>45917.634027777778</v>
      </c>
      <c r="D2241" t="s">
        <v>5146</v>
      </c>
    </row>
    <row r="2242" spans="1:4" x14ac:dyDescent="0.25">
      <c r="A2242" t="s">
        <v>4410</v>
      </c>
      <c r="B2242" t="s">
        <v>38</v>
      </c>
      <c r="C2242" s="1">
        <v>45921.693055555559</v>
      </c>
      <c r="D2242" t="s">
        <v>5146</v>
      </c>
    </row>
    <row r="2243" spans="1:4" x14ac:dyDescent="0.25">
      <c r="A2243" t="s">
        <v>4411</v>
      </c>
      <c r="B2243" t="s">
        <v>39</v>
      </c>
      <c r="C2243" s="1">
        <v>45911.71597222222</v>
      </c>
      <c r="D2243" t="s">
        <v>5146</v>
      </c>
    </row>
    <row r="2244" spans="1:4" x14ac:dyDescent="0.25">
      <c r="A2244" t="s">
        <v>4412</v>
      </c>
      <c r="B2244" t="s">
        <v>39</v>
      </c>
      <c r="C2244" s="1">
        <v>45911.707638888889</v>
      </c>
      <c r="D2244" t="s">
        <v>5146</v>
      </c>
    </row>
    <row r="2245" spans="1:4" x14ac:dyDescent="0.25">
      <c r="A2245" t="s">
        <v>4413</v>
      </c>
      <c r="B2245" t="s">
        <v>38</v>
      </c>
      <c r="C2245" s="1">
        <v>45910.679166666669</v>
      </c>
      <c r="D2245" t="s">
        <v>5146</v>
      </c>
    </row>
    <row r="2246" spans="1:4" x14ac:dyDescent="0.25">
      <c r="A2246" t="s">
        <v>4414</v>
      </c>
      <c r="B2246" t="s">
        <v>38</v>
      </c>
      <c r="C2246" s="1">
        <v>45906.520138888889</v>
      </c>
      <c r="D2246" t="s">
        <v>5146</v>
      </c>
    </row>
    <row r="2247" spans="1:4" x14ac:dyDescent="0.25">
      <c r="A2247" t="s">
        <v>4415</v>
      </c>
      <c r="B2247" t="s">
        <v>38</v>
      </c>
      <c r="C2247" s="1">
        <v>45906.657638888886</v>
      </c>
      <c r="D2247" t="s">
        <v>5146</v>
      </c>
    </row>
    <row r="2248" spans="1:4" x14ac:dyDescent="0.25">
      <c r="A2248" t="s">
        <v>4416</v>
      </c>
      <c r="B2248" t="s">
        <v>38</v>
      </c>
      <c r="C2248" s="1">
        <v>45908.913194444445</v>
      </c>
      <c r="D2248" t="s">
        <v>5146</v>
      </c>
    </row>
    <row r="2249" spans="1:4" x14ac:dyDescent="0.25">
      <c r="A2249" t="s">
        <v>4417</v>
      </c>
      <c r="B2249" t="s">
        <v>38</v>
      </c>
      <c r="C2249" s="1">
        <v>46028.583333333336</v>
      </c>
      <c r="D2249" t="s">
        <v>5146</v>
      </c>
    </row>
    <row r="2250" spans="1:4" x14ac:dyDescent="0.25">
      <c r="A2250" t="s">
        <v>4418</v>
      </c>
      <c r="B2250" t="s">
        <v>38</v>
      </c>
      <c r="C2250" s="1">
        <v>45908.884027777778</v>
      </c>
      <c r="D2250" t="s">
        <v>5146</v>
      </c>
    </row>
    <row r="2251" spans="1:4" x14ac:dyDescent="0.25">
      <c r="A2251" t="s">
        <v>4419</v>
      </c>
      <c r="B2251" t="s">
        <v>38</v>
      </c>
      <c r="C2251" s="1">
        <v>45915.491666666669</v>
      </c>
      <c r="D2251" t="s">
        <v>5146</v>
      </c>
    </row>
    <row r="2252" spans="1:4" x14ac:dyDescent="0.25">
      <c r="A2252" t="s">
        <v>4420</v>
      </c>
      <c r="B2252" t="s">
        <v>38</v>
      </c>
      <c r="C2252" s="1">
        <v>46028.555555555555</v>
      </c>
      <c r="D2252" t="s">
        <v>5146</v>
      </c>
    </row>
    <row r="2253" spans="1:4" x14ac:dyDescent="0.25">
      <c r="A2253" t="s">
        <v>4421</v>
      </c>
      <c r="B2253" t="s">
        <v>38</v>
      </c>
      <c r="C2253" s="1">
        <v>45911.479861111111</v>
      </c>
      <c r="D2253" t="s">
        <v>5146</v>
      </c>
    </row>
    <row r="2254" spans="1:4" x14ac:dyDescent="0.25">
      <c r="A2254" t="s">
        <v>4422</v>
      </c>
      <c r="B2254" t="s">
        <v>38</v>
      </c>
      <c r="C2254" s="1">
        <v>45909.56527777778</v>
      </c>
      <c r="D2254" t="s">
        <v>5146</v>
      </c>
    </row>
    <row r="2255" spans="1:4" x14ac:dyDescent="0.25">
      <c r="A2255" t="s">
        <v>4423</v>
      </c>
      <c r="B2255" t="s">
        <v>38</v>
      </c>
      <c r="C2255" s="1">
        <v>45916.568749999999</v>
      </c>
      <c r="D2255" t="s">
        <v>5146</v>
      </c>
    </row>
    <row r="2256" spans="1:4" x14ac:dyDescent="0.25">
      <c r="A2256" t="s">
        <v>4424</v>
      </c>
      <c r="B2256" t="s">
        <v>38</v>
      </c>
      <c r="C2256" s="1">
        <v>45904.958333333336</v>
      </c>
      <c r="D2256" t="s">
        <v>5146</v>
      </c>
    </row>
    <row r="2257" spans="1:4" x14ac:dyDescent="0.25">
      <c r="A2257" t="s">
        <v>4425</v>
      </c>
      <c r="B2257" t="s">
        <v>38</v>
      </c>
      <c r="C2257" s="1">
        <v>45918.484027777777</v>
      </c>
      <c r="D2257" t="s">
        <v>5146</v>
      </c>
    </row>
    <row r="2258" spans="1:4" x14ac:dyDescent="0.25">
      <c r="A2258" t="s">
        <v>4426</v>
      </c>
      <c r="B2258" t="s">
        <v>38</v>
      </c>
      <c r="C2258" s="1">
        <v>45950.715277777781</v>
      </c>
      <c r="D2258" t="s">
        <v>5146</v>
      </c>
    </row>
    <row r="2259" spans="1:4" x14ac:dyDescent="0.25">
      <c r="A2259" t="s">
        <v>4427</v>
      </c>
      <c r="B2259" t="s">
        <v>38</v>
      </c>
      <c r="C2259" s="1">
        <v>45908.761805555558</v>
      </c>
      <c r="D2259" t="s">
        <v>5146</v>
      </c>
    </row>
    <row r="2260" spans="1:4" x14ac:dyDescent="0.25">
      <c r="A2260" t="s">
        <v>4428</v>
      </c>
      <c r="B2260" t="s">
        <v>38</v>
      </c>
      <c r="C2260" s="1">
        <v>45909.511805555558</v>
      </c>
      <c r="D2260" t="s">
        <v>5146</v>
      </c>
    </row>
    <row r="2261" spans="1:4" x14ac:dyDescent="0.25">
      <c r="A2261" t="s">
        <v>4429</v>
      </c>
      <c r="B2261" t="s">
        <v>39</v>
      </c>
      <c r="C2261" s="1">
        <v>45995.499305555553</v>
      </c>
      <c r="D2261" t="s">
        <v>5146</v>
      </c>
    </row>
    <row r="2262" spans="1:4" x14ac:dyDescent="0.25">
      <c r="A2262" t="s">
        <v>4430</v>
      </c>
      <c r="B2262" t="s">
        <v>38</v>
      </c>
      <c r="C2262" s="1">
        <v>45908.904861111114</v>
      </c>
      <c r="D2262" t="s">
        <v>5146</v>
      </c>
    </row>
    <row r="2263" spans="1:4" x14ac:dyDescent="0.25">
      <c r="A2263" t="s">
        <v>4431</v>
      </c>
      <c r="B2263" t="s">
        <v>38</v>
      </c>
      <c r="C2263" s="1">
        <v>45909.586111111108</v>
      </c>
      <c r="D2263" t="s">
        <v>5146</v>
      </c>
    </row>
    <row r="2264" spans="1:4" x14ac:dyDescent="0.25">
      <c r="A2264" t="s">
        <v>4432</v>
      </c>
      <c r="B2264" t="s">
        <v>38</v>
      </c>
      <c r="C2264" s="1">
        <v>45910.638194444444</v>
      </c>
      <c r="D2264" t="s">
        <v>5146</v>
      </c>
    </row>
    <row r="2265" spans="1:4" x14ac:dyDescent="0.25">
      <c r="A2265" t="s">
        <v>4433</v>
      </c>
      <c r="B2265" t="s">
        <v>38</v>
      </c>
      <c r="C2265" s="1">
        <v>45920.143750000003</v>
      </c>
      <c r="D2265" t="s">
        <v>5146</v>
      </c>
    </row>
    <row r="2266" spans="1:4" x14ac:dyDescent="0.25">
      <c r="A2266" t="s">
        <v>237</v>
      </c>
      <c r="B2266" t="s">
        <v>38</v>
      </c>
      <c r="C2266" s="1">
        <v>46036.581250000003</v>
      </c>
      <c r="D2266" t="s">
        <v>5146</v>
      </c>
    </row>
    <row r="2267" spans="1:4" x14ac:dyDescent="0.25">
      <c r="A2267" t="s">
        <v>4434</v>
      </c>
      <c r="B2267" t="s">
        <v>38</v>
      </c>
      <c r="C2267" s="1">
        <v>46003.845833333333</v>
      </c>
      <c r="D2267" t="s">
        <v>5146</v>
      </c>
    </row>
    <row r="2268" spans="1:4" x14ac:dyDescent="0.25">
      <c r="A2268" t="s">
        <v>4435</v>
      </c>
      <c r="B2268" t="s">
        <v>38</v>
      </c>
      <c r="C2268" s="1">
        <v>46003.84652777778</v>
      </c>
      <c r="D2268" t="s">
        <v>5146</v>
      </c>
    </row>
    <row r="2269" spans="1:4" x14ac:dyDescent="0.25">
      <c r="A2269" t="s">
        <v>4436</v>
      </c>
      <c r="B2269" t="s">
        <v>38</v>
      </c>
      <c r="C2269" s="1">
        <v>45910.694444444445</v>
      </c>
      <c r="D2269" t="s">
        <v>5146</v>
      </c>
    </row>
    <row r="2270" spans="1:4" x14ac:dyDescent="0.25">
      <c r="A2270" t="s">
        <v>4437</v>
      </c>
      <c r="B2270" t="s">
        <v>38</v>
      </c>
      <c r="C2270" s="1">
        <v>45906.611805555556</v>
      </c>
      <c r="D2270" t="s">
        <v>5146</v>
      </c>
    </row>
    <row r="2271" spans="1:4" x14ac:dyDescent="0.25">
      <c r="A2271" t="s">
        <v>4438</v>
      </c>
      <c r="B2271" t="s">
        <v>38</v>
      </c>
      <c r="C2271" s="1">
        <v>45911.498611111114</v>
      </c>
      <c r="D2271" t="s">
        <v>5146</v>
      </c>
    </row>
    <row r="2272" spans="1:4" x14ac:dyDescent="0.25">
      <c r="A2272" t="s">
        <v>238</v>
      </c>
      <c r="B2272" t="s">
        <v>39</v>
      </c>
      <c r="C2272" s="1">
        <v>46039.833333333336</v>
      </c>
      <c r="D2272" t="s">
        <v>5146</v>
      </c>
    </row>
    <row r="2273" spans="1:4" x14ac:dyDescent="0.25">
      <c r="A2273" t="s">
        <v>4439</v>
      </c>
      <c r="B2273" t="s">
        <v>38</v>
      </c>
      <c r="C2273" s="1">
        <v>45905.526388888888</v>
      </c>
      <c r="D2273" t="s">
        <v>5146</v>
      </c>
    </row>
    <row r="2274" spans="1:4" x14ac:dyDescent="0.25">
      <c r="A2274" t="s">
        <v>4440</v>
      </c>
      <c r="B2274" t="s">
        <v>38</v>
      </c>
      <c r="C2274" s="1">
        <v>45917.716666666667</v>
      </c>
      <c r="D2274" t="s">
        <v>5146</v>
      </c>
    </row>
    <row r="2275" spans="1:4" x14ac:dyDescent="0.25">
      <c r="A2275" t="s">
        <v>4441</v>
      </c>
      <c r="B2275" t="s">
        <v>39</v>
      </c>
      <c r="C2275" s="1">
        <v>45917.47152777778</v>
      </c>
      <c r="D2275" t="s">
        <v>5146</v>
      </c>
    </row>
    <row r="2276" spans="1:4" x14ac:dyDescent="0.25">
      <c r="A2276" t="s">
        <v>4442</v>
      </c>
      <c r="B2276" t="s">
        <v>38</v>
      </c>
      <c r="C2276" s="1">
        <v>45916.646527777775</v>
      </c>
      <c r="D2276" t="s">
        <v>5146</v>
      </c>
    </row>
    <row r="2277" spans="1:4" x14ac:dyDescent="0.25">
      <c r="A2277" t="s">
        <v>4443</v>
      </c>
      <c r="B2277" t="s">
        <v>38</v>
      </c>
      <c r="C2277" s="1">
        <v>45943.474305555559</v>
      </c>
      <c r="D2277" t="s">
        <v>5146</v>
      </c>
    </row>
    <row r="2278" spans="1:4" x14ac:dyDescent="0.25">
      <c r="A2278" t="s">
        <v>4444</v>
      </c>
      <c r="B2278" t="s">
        <v>38</v>
      </c>
      <c r="C2278" s="1">
        <v>46003.847222222219</v>
      </c>
      <c r="D2278" t="s">
        <v>5146</v>
      </c>
    </row>
    <row r="2279" spans="1:4" x14ac:dyDescent="0.25">
      <c r="A2279" t="s">
        <v>4445</v>
      </c>
      <c r="B2279" t="s">
        <v>38</v>
      </c>
      <c r="C2279" s="1">
        <v>46003.926388888889</v>
      </c>
      <c r="D2279" t="s">
        <v>5146</v>
      </c>
    </row>
    <row r="2280" spans="1:4" x14ac:dyDescent="0.25">
      <c r="A2280" t="s">
        <v>4446</v>
      </c>
      <c r="B2280" t="s">
        <v>38</v>
      </c>
      <c r="C2280" s="1">
        <v>45911.46597222222</v>
      </c>
      <c r="D2280" t="s">
        <v>5146</v>
      </c>
    </row>
    <row r="2281" spans="1:4" x14ac:dyDescent="0.25">
      <c r="A2281" t="s">
        <v>4447</v>
      </c>
      <c r="B2281" t="s">
        <v>38</v>
      </c>
      <c r="C2281" s="1">
        <v>45909.757638888892</v>
      </c>
      <c r="D2281" t="s">
        <v>5146</v>
      </c>
    </row>
    <row r="2282" spans="1:4" x14ac:dyDescent="0.25">
      <c r="A2282" t="s">
        <v>226</v>
      </c>
      <c r="B2282" t="s">
        <v>38</v>
      </c>
      <c r="C2282" s="1">
        <v>46024.797222222223</v>
      </c>
      <c r="D2282" t="s">
        <v>5146</v>
      </c>
    </row>
    <row r="2283" spans="1:4" x14ac:dyDescent="0.25">
      <c r="A2283" t="s">
        <v>227</v>
      </c>
      <c r="B2283" t="s">
        <v>38</v>
      </c>
      <c r="C2283" s="1">
        <v>46036.694444444445</v>
      </c>
      <c r="D2283" t="s">
        <v>5146</v>
      </c>
    </row>
    <row r="2284" spans="1:4" x14ac:dyDescent="0.25">
      <c r="A2284" t="s">
        <v>4448</v>
      </c>
      <c r="B2284" t="s">
        <v>38</v>
      </c>
      <c r="C2284" s="1">
        <v>45916.665972222225</v>
      </c>
      <c r="D2284" t="s">
        <v>5146</v>
      </c>
    </row>
    <row r="2285" spans="1:4" x14ac:dyDescent="0.25">
      <c r="A2285" t="s">
        <v>4449</v>
      </c>
      <c r="B2285" t="s">
        <v>38</v>
      </c>
      <c r="C2285" s="1">
        <v>45906.595833333333</v>
      </c>
      <c r="D2285" t="s">
        <v>5146</v>
      </c>
    </row>
    <row r="2286" spans="1:4" x14ac:dyDescent="0.25">
      <c r="A2286" t="s">
        <v>4450</v>
      </c>
      <c r="B2286" t="s">
        <v>38</v>
      </c>
      <c r="C2286" s="1">
        <v>45906.642361111109</v>
      </c>
      <c r="D2286" t="s">
        <v>5146</v>
      </c>
    </row>
    <row r="2287" spans="1:4" x14ac:dyDescent="0.25">
      <c r="A2287" t="s">
        <v>4451</v>
      </c>
      <c r="B2287" t="s">
        <v>38</v>
      </c>
      <c r="C2287" s="1">
        <v>45920.615972222222</v>
      </c>
      <c r="D2287" t="s">
        <v>5146</v>
      </c>
    </row>
    <row r="2288" spans="1:4" x14ac:dyDescent="0.25">
      <c r="A2288" t="s">
        <v>4452</v>
      </c>
      <c r="B2288" t="s">
        <v>38</v>
      </c>
      <c r="C2288" s="1">
        <v>45910.427083333336</v>
      </c>
      <c r="D2288" t="s">
        <v>5146</v>
      </c>
    </row>
    <row r="2289" spans="1:4" x14ac:dyDescent="0.25">
      <c r="A2289" t="s">
        <v>4453</v>
      </c>
      <c r="B2289" t="s">
        <v>38</v>
      </c>
      <c r="C2289" s="1">
        <v>45909.565972222219</v>
      </c>
      <c r="D2289" t="s">
        <v>5146</v>
      </c>
    </row>
    <row r="2290" spans="1:4" x14ac:dyDescent="0.25">
      <c r="A2290" t="s">
        <v>4454</v>
      </c>
      <c r="B2290" t="s">
        <v>38</v>
      </c>
      <c r="C2290" s="1">
        <v>45909.615277777775</v>
      </c>
      <c r="D2290" t="s">
        <v>5146</v>
      </c>
    </row>
    <row r="2291" spans="1:4" x14ac:dyDescent="0.25">
      <c r="A2291" t="s">
        <v>4455</v>
      </c>
      <c r="B2291" t="s">
        <v>38</v>
      </c>
      <c r="C2291" s="1">
        <v>45911.492361111108</v>
      </c>
      <c r="D2291" t="s">
        <v>5146</v>
      </c>
    </row>
    <row r="2292" spans="1:4" x14ac:dyDescent="0.25">
      <c r="A2292" t="s">
        <v>4456</v>
      </c>
      <c r="B2292" t="s">
        <v>38</v>
      </c>
      <c r="C2292" s="1">
        <v>46003.847916666666</v>
      </c>
      <c r="D2292" t="s">
        <v>5146</v>
      </c>
    </row>
    <row r="2293" spans="1:4" x14ac:dyDescent="0.25">
      <c r="A2293" t="s">
        <v>4457</v>
      </c>
      <c r="B2293" t="s">
        <v>38</v>
      </c>
      <c r="C2293" s="1">
        <v>45909.724305555559</v>
      </c>
      <c r="D2293" t="s">
        <v>5146</v>
      </c>
    </row>
    <row r="2294" spans="1:4" x14ac:dyDescent="0.25">
      <c r="A2294" t="s">
        <v>4458</v>
      </c>
      <c r="B2294" t="s">
        <v>38</v>
      </c>
      <c r="C2294" s="1">
        <v>45906.567361111112</v>
      </c>
      <c r="D2294" t="s">
        <v>5146</v>
      </c>
    </row>
    <row r="2295" spans="1:4" x14ac:dyDescent="0.25">
      <c r="A2295" t="s">
        <v>4459</v>
      </c>
      <c r="B2295" t="s">
        <v>38</v>
      </c>
      <c r="C2295" s="1">
        <v>46003.849305555559</v>
      </c>
      <c r="D2295" t="s">
        <v>5146</v>
      </c>
    </row>
    <row r="2296" spans="1:4" x14ac:dyDescent="0.25">
      <c r="A2296" t="s">
        <v>4460</v>
      </c>
      <c r="B2296" t="s">
        <v>38</v>
      </c>
      <c r="C2296" s="1">
        <v>45910.707638888889</v>
      </c>
      <c r="D2296" t="s">
        <v>5146</v>
      </c>
    </row>
    <row r="2297" spans="1:4" x14ac:dyDescent="0.25">
      <c r="A2297" t="s">
        <v>4461</v>
      </c>
      <c r="B2297" t="s">
        <v>38</v>
      </c>
      <c r="C2297" s="1">
        <v>45913.71597222222</v>
      </c>
      <c r="D2297" t="s">
        <v>5146</v>
      </c>
    </row>
    <row r="2298" spans="1:4" x14ac:dyDescent="0.25">
      <c r="A2298" t="s">
        <v>4462</v>
      </c>
      <c r="B2298" t="s">
        <v>38</v>
      </c>
      <c r="C2298" s="1">
        <v>46003.849305555559</v>
      </c>
      <c r="D2298" t="s">
        <v>5146</v>
      </c>
    </row>
    <row r="2299" spans="1:4" x14ac:dyDescent="0.25">
      <c r="A2299" t="s">
        <v>4463</v>
      </c>
      <c r="B2299" t="s">
        <v>38</v>
      </c>
      <c r="C2299" s="1">
        <v>45909.77847222222</v>
      </c>
      <c r="D2299" t="s">
        <v>5146</v>
      </c>
    </row>
    <row r="2300" spans="1:4" x14ac:dyDescent="0.25">
      <c r="A2300" t="s">
        <v>4464</v>
      </c>
      <c r="B2300" t="s">
        <v>38</v>
      </c>
      <c r="C2300" s="1">
        <v>46003.850694444445</v>
      </c>
      <c r="D2300" t="s">
        <v>5146</v>
      </c>
    </row>
    <row r="2301" spans="1:4" x14ac:dyDescent="0.25">
      <c r="A2301" t="s">
        <v>4465</v>
      </c>
      <c r="B2301" t="s">
        <v>38</v>
      </c>
      <c r="C2301" s="1">
        <v>45917.493055555555</v>
      </c>
      <c r="D2301" t="s">
        <v>5146</v>
      </c>
    </row>
    <row r="2302" spans="1:4" x14ac:dyDescent="0.25">
      <c r="A2302" t="s">
        <v>4466</v>
      </c>
      <c r="B2302" t="s">
        <v>38</v>
      </c>
      <c r="C2302" s="1">
        <v>45917.492361111108</v>
      </c>
      <c r="D2302" t="s">
        <v>5146</v>
      </c>
    </row>
    <row r="2303" spans="1:4" x14ac:dyDescent="0.25">
      <c r="A2303" t="s">
        <v>4467</v>
      </c>
      <c r="B2303" t="s">
        <v>38</v>
      </c>
      <c r="C2303" s="1">
        <v>45917.491666666669</v>
      </c>
      <c r="D2303" t="s">
        <v>5146</v>
      </c>
    </row>
    <row r="2304" spans="1:4" x14ac:dyDescent="0.25">
      <c r="A2304" t="s">
        <v>4468</v>
      </c>
      <c r="B2304" t="s">
        <v>38</v>
      </c>
      <c r="C2304" s="1">
        <v>45917.490277777775</v>
      </c>
      <c r="D2304" t="s">
        <v>5146</v>
      </c>
    </row>
    <row r="2305" spans="1:4" x14ac:dyDescent="0.25">
      <c r="A2305" t="s">
        <v>4469</v>
      </c>
      <c r="B2305" t="s">
        <v>38</v>
      </c>
      <c r="C2305" s="1">
        <v>45917.490277777775</v>
      </c>
      <c r="D2305" t="s">
        <v>5146</v>
      </c>
    </row>
    <row r="2306" spans="1:4" x14ac:dyDescent="0.25">
      <c r="A2306" t="s">
        <v>4470</v>
      </c>
      <c r="B2306" t="s">
        <v>38</v>
      </c>
      <c r="C2306" s="1">
        <v>45917.479166666664</v>
      </c>
      <c r="D2306" t="s">
        <v>5146</v>
      </c>
    </row>
    <row r="2307" spans="1:4" x14ac:dyDescent="0.25">
      <c r="A2307" t="s">
        <v>4471</v>
      </c>
      <c r="B2307" t="s">
        <v>38</v>
      </c>
      <c r="C2307" s="1">
        <v>45917.495138888888</v>
      </c>
      <c r="D2307" t="s">
        <v>5146</v>
      </c>
    </row>
    <row r="2308" spans="1:4" x14ac:dyDescent="0.25">
      <c r="A2308" t="s">
        <v>218</v>
      </c>
      <c r="B2308" t="s">
        <v>39</v>
      </c>
      <c r="C2308" s="1">
        <v>46029.734722222223</v>
      </c>
      <c r="D2308" t="s">
        <v>5146</v>
      </c>
    </row>
    <row r="2309" spans="1:4" x14ac:dyDescent="0.25">
      <c r="A2309" t="s">
        <v>4472</v>
      </c>
      <c r="B2309" t="s">
        <v>38</v>
      </c>
      <c r="C2309" s="1">
        <v>45917.493750000001</v>
      </c>
      <c r="D2309" t="s">
        <v>5146</v>
      </c>
    </row>
    <row r="2310" spans="1:4" x14ac:dyDescent="0.25">
      <c r="A2310" t="s">
        <v>4473</v>
      </c>
      <c r="B2310" t="s">
        <v>38</v>
      </c>
      <c r="C2310" s="1">
        <v>45917.495833333334</v>
      </c>
      <c r="D2310" t="s">
        <v>5146</v>
      </c>
    </row>
    <row r="2311" spans="1:4" x14ac:dyDescent="0.25">
      <c r="A2311" t="s">
        <v>4474</v>
      </c>
      <c r="B2311" t="s">
        <v>38</v>
      </c>
      <c r="C2311" s="1">
        <v>45917.495833333334</v>
      </c>
      <c r="D2311" t="s">
        <v>5146</v>
      </c>
    </row>
    <row r="2312" spans="1:4" x14ac:dyDescent="0.25">
      <c r="A2312" t="s">
        <v>4475</v>
      </c>
      <c r="B2312" t="s">
        <v>38</v>
      </c>
      <c r="C2312" s="1">
        <v>45917.496527777781</v>
      </c>
      <c r="D2312" t="s">
        <v>5146</v>
      </c>
    </row>
    <row r="2313" spans="1:4" x14ac:dyDescent="0.25">
      <c r="A2313" t="s">
        <v>4476</v>
      </c>
      <c r="B2313" t="s">
        <v>38</v>
      </c>
      <c r="C2313" s="1">
        <v>45917.502083333333</v>
      </c>
      <c r="D2313" t="s">
        <v>5146</v>
      </c>
    </row>
    <row r="2314" spans="1:4" x14ac:dyDescent="0.25">
      <c r="A2314" t="s">
        <v>4477</v>
      </c>
      <c r="B2314" t="s">
        <v>38</v>
      </c>
      <c r="C2314" s="1">
        <v>45920.5</v>
      </c>
      <c r="D2314" t="s">
        <v>5146</v>
      </c>
    </row>
    <row r="2315" spans="1:4" x14ac:dyDescent="0.25">
      <c r="A2315" t="s">
        <v>4478</v>
      </c>
      <c r="B2315" t="s">
        <v>38</v>
      </c>
      <c r="C2315" s="1">
        <v>45917.50277777778</v>
      </c>
      <c r="D2315" t="s">
        <v>5146</v>
      </c>
    </row>
    <row r="2316" spans="1:4" x14ac:dyDescent="0.25">
      <c r="A2316" t="s">
        <v>209</v>
      </c>
      <c r="B2316" t="s">
        <v>38</v>
      </c>
      <c r="C2316" s="1">
        <v>46022.666666666664</v>
      </c>
      <c r="D2316" t="s">
        <v>5146</v>
      </c>
    </row>
    <row r="2317" spans="1:4" x14ac:dyDescent="0.25">
      <c r="A2317" t="s">
        <v>4479</v>
      </c>
      <c r="B2317" t="s">
        <v>38</v>
      </c>
      <c r="C2317" s="1">
        <v>45920.515972222223</v>
      </c>
      <c r="D2317" t="s">
        <v>5146</v>
      </c>
    </row>
    <row r="2318" spans="1:4" x14ac:dyDescent="0.25">
      <c r="A2318" t="s">
        <v>212</v>
      </c>
      <c r="B2318" t="s">
        <v>38</v>
      </c>
      <c r="C2318" s="1">
        <v>46024.59097222222</v>
      </c>
      <c r="D2318" t="s">
        <v>5146</v>
      </c>
    </row>
    <row r="2319" spans="1:4" x14ac:dyDescent="0.25">
      <c r="A2319" t="s">
        <v>4480</v>
      </c>
      <c r="B2319" t="s">
        <v>38</v>
      </c>
      <c r="C2319" s="1">
        <v>45911.631249999999</v>
      </c>
      <c r="D2319" t="s">
        <v>5146</v>
      </c>
    </row>
    <row r="2320" spans="1:4" x14ac:dyDescent="0.25">
      <c r="A2320" t="s">
        <v>4481</v>
      </c>
      <c r="B2320" t="s">
        <v>38</v>
      </c>
      <c r="C2320" s="1">
        <v>45922.503472222219</v>
      </c>
      <c r="D2320" t="s">
        <v>5146</v>
      </c>
    </row>
    <row r="2321" spans="1:4" x14ac:dyDescent="0.25">
      <c r="A2321" t="s">
        <v>4482</v>
      </c>
      <c r="B2321" t="s">
        <v>38</v>
      </c>
      <c r="C2321" s="1">
        <v>45919.570833333331</v>
      </c>
      <c r="D2321" t="s">
        <v>5146</v>
      </c>
    </row>
    <row r="2322" spans="1:4" x14ac:dyDescent="0.25">
      <c r="A2322" t="s">
        <v>4483</v>
      </c>
      <c r="B2322" t="s">
        <v>38</v>
      </c>
      <c r="C2322" s="1">
        <v>45916.672222222223</v>
      </c>
      <c r="D2322" t="s">
        <v>5146</v>
      </c>
    </row>
    <row r="2323" spans="1:4" x14ac:dyDescent="0.25">
      <c r="A2323" t="s">
        <v>4484</v>
      </c>
      <c r="B2323" t="s">
        <v>38</v>
      </c>
      <c r="C2323" s="1">
        <v>45912.568055555559</v>
      </c>
      <c r="D2323" t="s">
        <v>5146</v>
      </c>
    </row>
    <row r="2324" spans="1:4" x14ac:dyDescent="0.25">
      <c r="A2324" t="s">
        <v>4485</v>
      </c>
      <c r="B2324" t="s">
        <v>39</v>
      </c>
      <c r="C2324" s="1">
        <v>45924.275000000001</v>
      </c>
      <c r="D2324" t="s">
        <v>5146</v>
      </c>
    </row>
    <row r="2325" spans="1:4" x14ac:dyDescent="0.25">
      <c r="A2325" t="s">
        <v>4486</v>
      </c>
      <c r="B2325" t="s">
        <v>38</v>
      </c>
      <c r="C2325" s="1">
        <v>45911.834722222222</v>
      </c>
      <c r="D2325" t="s">
        <v>5146</v>
      </c>
    </row>
    <row r="2326" spans="1:4" x14ac:dyDescent="0.25">
      <c r="A2326" t="s">
        <v>4487</v>
      </c>
      <c r="B2326" t="s">
        <v>38</v>
      </c>
      <c r="C2326" s="1">
        <v>45917.472222222219</v>
      </c>
      <c r="D2326" t="s">
        <v>5146</v>
      </c>
    </row>
    <row r="2327" spans="1:4" x14ac:dyDescent="0.25">
      <c r="A2327" t="s">
        <v>4488</v>
      </c>
      <c r="B2327" t="s">
        <v>38</v>
      </c>
      <c r="C2327" s="1">
        <v>45913.606249999997</v>
      </c>
      <c r="D2327" t="s">
        <v>5146</v>
      </c>
    </row>
    <row r="2328" spans="1:4" x14ac:dyDescent="0.25">
      <c r="A2328" t="s">
        <v>4489</v>
      </c>
      <c r="B2328" t="s">
        <v>38</v>
      </c>
      <c r="C2328" s="1">
        <v>45913.724999999999</v>
      </c>
      <c r="D2328" t="s">
        <v>5146</v>
      </c>
    </row>
    <row r="2329" spans="1:4" x14ac:dyDescent="0.25">
      <c r="A2329" t="s">
        <v>4490</v>
      </c>
      <c r="B2329" t="s">
        <v>38</v>
      </c>
      <c r="C2329" s="1">
        <v>46003.854861111111</v>
      </c>
      <c r="D2329" t="s">
        <v>5146</v>
      </c>
    </row>
    <row r="2330" spans="1:4" x14ac:dyDescent="0.25">
      <c r="A2330" t="s">
        <v>4491</v>
      </c>
      <c r="B2330" t="s">
        <v>38</v>
      </c>
      <c r="C2330" s="1">
        <v>46003.856944444444</v>
      </c>
      <c r="D2330" t="s">
        <v>5146</v>
      </c>
    </row>
    <row r="2331" spans="1:4" x14ac:dyDescent="0.25">
      <c r="A2331" t="s">
        <v>4492</v>
      </c>
      <c r="B2331" t="s">
        <v>38</v>
      </c>
      <c r="C2331" s="1">
        <v>46003.856944444444</v>
      </c>
      <c r="D2331" t="s">
        <v>5146</v>
      </c>
    </row>
    <row r="2332" spans="1:4" x14ac:dyDescent="0.25">
      <c r="A2332" t="s">
        <v>4493</v>
      </c>
      <c r="B2332" t="s">
        <v>38</v>
      </c>
      <c r="C2332" s="1">
        <v>46003.857638888891</v>
      </c>
      <c r="D2332" t="s">
        <v>5146</v>
      </c>
    </row>
    <row r="2333" spans="1:4" x14ac:dyDescent="0.25">
      <c r="A2333" t="s">
        <v>4494</v>
      </c>
      <c r="B2333" t="s">
        <v>38</v>
      </c>
      <c r="C2333" s="1">
        <v>46003.85833333333</v>
      </c>
      <c r="D2333" t="s">
        <v>5146</v>
      </c>
    </row>
    <row r="2334" spans="1:4" x14ac:dyDescent="0.25">
      <c r="A2334" t="s">
        <v>4495</v>
      </c>
      <c r="B2334" t="s">
        <v>38</v>
      </c>
      <c r="C2334" s="1">
        <v>46003.859027777777</v>
      </c>
      <c r="D2334" t="s">
        <v>5146</v>
      </c>
    </row>
    <row r="2335" spans="1:4" x14ac:dyDescent="0.25">
      <c r="A2335" t="s">
        <v>4496</v>
      </c>
      <c r="B2335" t="s">
        <v>38</v>
      </c>
      <c r="C2335" s="1">
        <v>45920.597222222219</v>
      </c>
      <c r="D2335" t="s">
        <v>5146</v>
      </c>
    </row>
    <row r="2336" spans="1:4" x14ac:dyDescent="0.25">
      <c r="A2336" t="s">
        <v>4497</v>
      </c>
      <c r="B2336" t="s">
        <v>38</v>
      </c>
      <c r="C2336" s="1">
        <v>45913.744444444441</v>
      </c>
      <c r="D2336" t="s">
        <v>5146</v>
      </c>
    </row>
    <row r="2337" spans="1:4" x14ac:dyDescent="0.25">
      <c r="A2337" t="s">
        <v>4498</v>
      </c>
      <c r="B2337" t="s">
        <v>38</v>
      </c>
      <c r="C2337" s="1">
        <v>45917.493055555555</v>
      </c>
      <c r="D2337" t="s">
        <v>5146</v>
      </c>
    </row>
    <row r="2338" spans="1:4" x14ac:dyDescent="0.25">
      <c r="A2338" t="s">
        <v>4499</v>
      </c>
      <c r="B2338" t="s">
        <v>38</v>
      </c>
      <c r="C2338" s="1">
        <v>45920.547222222223</v>
      </c>
      <c r="D2338" t="s">
        <v>5146</v>
      </c>
    </row>
    <row r="2339" spans="1:4" x14ac:dyDescent="0.25">
      <c r="A2339" t="s">
        <v>4500</v>
      </c>
      <c r="B2339" t="s">
        <v>38</v>
      </c>
      <c r="C2339" s="1">
        <v>45921.738194444442</v>
      </c>
      <c r="D2339" t="s">
        <v>5146</v>
      </c>
    </row>
    <row r="2340" spans="1:4" x14ac:dyDescent="0.25">
      <c r="A2340" t="s">
        <v>199</v>
      </c>
      <c r="B2340" t="s">
        <v>38</v>
      </c>
      <c r="C2340" s="1">
        <v>46036.577777777777</v>
      </c>
      <c r="D2340" t="s">
        <v>5146</v>
      </c>
    </row>
    <row r="2341" spans="1:4" x14ac:dyDescent="0.25">
      <c r="A2341" t="s">
        <v>4501</v>
      </c>
      <c r="B2341" t="s">
        <v>39</v>
      </c>
      <c r="C2341" s="1">
        <v>45971.474305555559</v>
      </c>
      <c r="D2341" t="s">
        <v>5146</v>
      </c>
    </row>
    <row r="2342" spans="1:4" x14ac:dyDescent="0.25">
      <c r="A2342" t="s">
        <v>200</v>
      </c>
      <c r="B2342" t="s">
        <v>39</v>
      </c>
      <c r="C2342" s="1">
        <v>46029.734722222223</v>
      </c>
      <c r="D2342" t="s">
        <v>5146</v>
      </c>
    </row>
    <row r="2343" spans="1:4" x14ac:dyDescent="0.25">
      <c r="A2343" t="s">
        <v>228</v>
      </c>
      <c r="B2343" t="s">
        <v>38</v>
      </c>
      <c r="C2343" s="1">
        <v>46027.5625</v>
      </c>
      <c r="D2343" t="s">
        <v>5146</v>
      </c>
    </row>
    <row r="2344" spans="1:4" x14ac:dyDescent="0.25">
      <c r="A2344" t="s">
        <v>4502</v>
      </c>
      <c r="B2344" t="s">
        <v>38</v>
      </c>
      <c r="C2344" s="1">
        <v>45917.660416666666</v>
      </c>
      <c r="D2344" t="s">
        <v>5146</v>
      </c>
    </row>
    <row r="2345" spans="1:4" x14ac:dyDescent="0.25">
      <c r="A2345" t="s">
        <v>4503</v>
      </c>
      <c r="B2345" t="s">
        <v>38</v>
      </c>
      <c r="C2345" s="1">
        <v>45937.003472222219</v>
      </c>
      <c r="D2345" t="s">
        <v>5146</v>
      </c>
    </row>
    <row r="2346" spans="1:4" x14ac:dyDescent="0.25">
      <c r="A2346" t="s">
        <v>4504</v>
      </c>
      <c r="B2346" t="s">
        <v>38</v>
      </c>
      <c r="C2346" s="1">
        <v>45926.70416666667</v>
      </c>
      <c r="D2346" t="s">
        <v>5146</v>
      </c>
    </row>
    <row r="2347" spans="1:4" x14ac:dyDescent="0.25">
      <c r="A2347" t="s">
        <v>4505</v>
      </c>
      <c r="B2347" t="s">
        <v>38</v>
      </c>
      <c r="C2347" s="1">
        <v>45921.474999999999</v>
      </c>
      <c r="D2347" t="s">
        <v>5146</v>
      </c>
    </row>
    <row r="2348" spans="1:4" x14ac:dyDescent="0.25">
      <c r="A2348" t="s">
        <v>4506</v>
      </c>
      <c r="B2348" t="s">
        <v>38</v>
      </c>
      <c r="C2348" s="1">
        <v>45922.635416666664</v>
      </c>
      <c r="D2348" t="s">
        <v>5146</v>
      </c>
    </row>
    <row r="2349" spans="1:4" x14ac:dyDescent="0.25">
      <c r="A2349" t="s">
        <v>4507</v>
      </c>
      <c r="B2349" t="s">
        <v>38</v>
      </c>
      <c r="C2349" s="1">
        <v>45918.545138888891</v>
      </c>
      <c r="D2349" t="s">
        <v>5146</v>
      </c>
    </row>
    <row r="2350" spans="1:4" x14ac:dyDescent="0.25">
      <c r="A2350" t="s">
        <v>4508</v>
      </c>
      <c r="B2350" t="s">
        <v>38</v>
      </c>
      <c r="C2350" s="1">
        <v>46003.862500000003</v>
      </c>
      <c r="D2350" t="s">
        <v>5146</v>
      </c>
    </row>
    <row r="2351" spans="1:4" x14ac:dyDescent="0.25">
      <c r="A2351" t="s">
        <v>4509</v>
      </c>
      <c r="B2351" t="s">
        <v>38</v>
      </c>
      <c r="C2351" s="1">
        <v>45920.541666666664</v>
      </c>
      <c r="D2351" t="s">
        <v>5146</v>
      </c>
    </row>
    <row r="2352" spans="1:4" x14ac:dyDescent="0.25">
      <c r="A2352" t="s">
        <v>201</v>
      </c>
      <c r="B2352" t="s">
        <v>38</v>
      </c>
      <c r="C2352" s="1">
        <v>46007.705555555556</v>
      </c>
      <c r="D2352" t="s">
        <v>5146</v>
      </c>
    </row>
    <row r="2353" spans="1:4" x14ac:dyDescent="0.25">
      <c r="A2353" t="s">
        <v>4510</v>
      </c>
      <c r="B2353" t="s">
        <v>38</v>
      </c>
      <c r="C2353" s="1">
        <v>45923.579861111109</v>
      </c>
      <c r="D2353" t="s">
        <v>5146</v>
      </c>
    </row>
    <row r="2354" spans="1:4" x14ac:dyDescent="0.25">
      <c r="A2354" t="s">
        <v>4511</v>
      </c>
      <c r="B2354" t="s">
        <v>38</v>
      </c>
      <c r="C2354" s="1">
        <v>46003.931250000001</v>
      </c>
      <c r="D2354" t="s">
        <v>5146</v>
      </c>
    </row>
    <row r="2355" spans="1:4" x14ac:dyDescent="0.25">
      <c r="A2355" t="s">
        <v>4512</v>
      </c>
      <c r="B2355" t="s">
        <v>38</v>
      </c>
      <c r="C2355" s="1">
        <v>45922.745833333334</v>
      </c>
      <c r="D2355" t="s">
        <v>5146</v>
      </c>
    </row>
    <row r="2356" spans="1:4" x14ac:dyDescent="0.25">
      <c r="A2356" t="s">
        <v>4513</v>
      </c>
      <c r="B2356" t="s">
        <v>38</v>
      </c>
      <c r="C2356" s="1">
        <v>45920.490972222222</v>
      </c>
      <c r="D2356" t="s">
        <v>5146</v>
      </c>
    </row>
    <row r="2357" spans="1:4" x14ac:dyDescent="0.25">
      <c r="A2357" t="s">
        <v>4514</v>
      </c>
      <c r="B2357" t="s">
        <v>38</v>
      </c>
      <c r="C2357" s="1">
        <v>46004.314583333333</v>
      </c>
      <c r="D2357" t="s">
        <v>5146</v>
      </c>
    </row>
    <row r="2358" spans="1:4" x14ac:dyDescent="0.25">
      <c r="A2358" t="s">
        <v>4515</v>
      </c>
      <c r="B2358" t="s">
        <v>38</v>
      </c>
      <c r="C2358" s="1">
        <v>45919.848611111112</v>
      </c>
      <c r="D2358" t="s">
        <v>5146</v>
      </c>
    </row>
    <row r="2359" spans="1:4" x14ac:dyDescent="0.25">
      <c r="A2359" t="s">
        <v>4516</v>
      </c>
      <c r="B2359" t="s">
        <v>38</v>
      </c>
      <c r="C2359" s="1">
        <v>45922.755555555559</v>
      </c>
      <c r="D2359" t="s">
        <v>5146</v>
      </c>
    </row>
    <row r="2360" spans="1:4" x14ac:dyDescent="0.25">
      <c r="A2360" t="s">
        <v>4517</v>
      </c>
      <c r="B2360" t="s">
        <v>38</v>
      </c>
      <c r="C2360" s="1">
        <v>45934.745138888888</v>
      </c>
      <c r="D2360" t="s">
        <v>5146</v>
      </c>
    </row>
    <row r="2361" spans="1:4" x14ac:dyDescent="0.25">
      <c r="A2361" t="s">
        <v>4518</v>
      </c>
      <c r="B2361" t="s">
        <v>38</v>
      </c>
      <c r="C2361" s="1">
        <v>45971.430555555555</v>
      </c>
      <c r="D2361" t="s">
        <v>5146</v>
      </c>
    </row>
    <row r="2362" spans="1:4" x14ac:dyDescent="0.25">
      <c r="A2362" t="s">
        <v>4519</v>
      </c>
      <c r="B2362" t="s">
        <v>38</v>
      </c>
      <c r="C2362" s="1">
        <v>46004.348611111112</v>
      </c>
      <c r="D2362" t="s">
        <v>5146</v>
      </c>
    </row>
    <row r="2363" spans="1:4" x14ac:dyDescent="0.25">
      <c r="A2363" t="s">
        <v>4520</v>
      </c>
      <c r="B2363" t="s">
        <v>38</v>
      </c>
      <c r="C2363" s="1">
        <v>45922.621527777781</v>
      </c>
      <c r="D2363" t="s">
        <v>5146</v>
      </c>
    </row>
    <row r="2364" spans="1:4" x14ac:dyDescent="0.25">
      <c r="A2364" t="s">
        <v>4521</v>
      </c>
      <c r="B2364" t="s">
        <v>38</v>
      </c>
      <c r="C2364" s="1">
        <v>46004.347222222219</v>
      </c>
      <c r="D2364" t="s">
        <v>5146</v>
      </c>
    </row>
    <row r="2365" spans="1:4" x14ac:dyDescent="0.25">
      <c r="A2365" t="s">
        <v>4522</v>
      </c>
      <c r="B2365" t="s">
        <v>38</v>
      </c>
      <c r="C2365" s="1">
        <v>45922.629166666666</v>
      </c>
      <c r="D2365" t="s">
        <v>5146</v>
      </c>
    </row>
    <row r="2366" spans="1:4" x14ac:dyDescent="0.25">
      <c r="A2366" t="s">
        <v>4523</v>
      </c>
      <c r="B2366" t="s">
        <v>38</v>
      </c>
      <c r="C2366" s="1">
        <v>45923.897916666669</v>
      </c>
      <c r="D2366" t="s">
        <v>5146</v>
      </c>
    </row>
    <row r="2367" spans="1:4" x14ac:dyDescent="0.25">
      <c r="A2367" t="s">
        <v>4524</v>
      </c>
      <c r="B2367" t="s">
        <v>38</v>
      </c>
      <c r="C2367" s="1">
        <v>45923.890972222223</v>
      </c>
      <c r="D2367" t="s">
        <v>5146</v>
      </c>
    </row>
    <row r="2368" spans="1:4" x14ac:dyDescent="0.25">
      <c r="A2368" t="s">
        <v>202</v>
      </c>
      <c r="B2368" t="s">
        <v>38</v>
      </c>
      <c r="C2368" s="1">
        <v>46024.796527777777</v>
      </c>
      <c r="D2368" t="s">
        <v>5146</v>
      </c>
    </row>
    <row r="2369" spans="1:4" x14ac:dyDescent="0.25">
      <c r="A2369" t="s">
        <v>4525</v>
      </c>
      <c r="B2369" t="s">
        <v>39</v>
      </c>
      <c r="C2369" s="1">
        <v>45929.668055555558</v>
      </c>
      <c r="D2369" t="s">
        <v>5146</v>
      </c>
    </row>
    <row r="2370" spans="1:4" x14ac:dyDescent="0.25">
      <c r="A2370" t="s">
        <v>4526</v>
      </c>
      <c r="B2370" t="s">
        <v>38</v>
      </c>
      <c r="C2370" s="1">
        <v>45922.672222222223</v>
      </c>
      <c r="D2370" t="s">
        <v>5146</v>
      </c>
    </row>
    <row r="2371" spans="1:4" x14ac:dyDescent="0.25">
      <c r="A2371" t="s">
        <v>4527</v>
      </c>
      <c r="B2371" t="s">
        <v>38</v>
      </c>
      <c r="C2371" s="1">
        <v>45931.518750000003</v>
      </c>
      <c r="D2371" t="s">
        <v>5146</v>
      </c>
    </row>
    <row r="2372" spans="1:4" x14ac:dyDescent="0.25">
      <c r="A2372" t="s">
        <v>204</v>
      </c>
      <c r="B2372" t="s">
        <v>38</v>
      </c>
      <c r="C2372" s="1">
        <v>46036.693055555559</v>
      </c>
      <c r="D2372" t="s">
        <v>5146</v>
      </c>
    </row>
    <row r="2373" spans="1:4" x14ac:dyDescent="0.25">
      <c r="A2373" t="s">
        <v>4528</v>
      </c>
      <c r="B2373" t="s">
        <v>38</v>
      </c>
      <c r="C2373" s="1">
        <v>45926.477083333331</v>
      </c>
      <c r="D2373" t="s">
        <v>5146</v>
      </c>
    </row>
    <row r="2374" spans="1:4" x14ac:dyDescent="0.25">
      <c r="A2374" t="s">
        <v>4529</v>
      </c>
      <c r="B2374" t="s">
        <v>38</v>
      </c>
      <c r="C2374" s="1">
        <v>45931.49722222222</v>
      </c>
      <c r="D2374" t="s">
        <v>5146</v>
      </c>
    </row>
    <row r="2375" spans="1:4" x14ac:dyDescent="0.25">
      <c r="A2375" t="s">
        <v>205</v>
      </c>
      <c r="B2375" t="s">
        <v>38</v>
      </c>
      <c r="C2375" s="1">
        <v>46024.781944444447</v>
      </c>
      <c r="D2375" t="s">
        <v>5146</v>
      </c>
    </row>
    <row r="2376" spans="1:4" x14ac:dyDescent="0.25">
      <c r="A2376" t="s">
        <v>206</v>
      </c>
      <c r="B2376" t="s">
        <v>38</v>
      </c>
      <c r="C2376" s="1">
        <v>46036.692361111112</v>
      </c>
      <c r="D2376" t="s">
        <v>5146</v>
      </c>
    </row>
    <row r="2377" spans="1:4" x14ac:dyDescent="0.25">
      <c r="A2377" t="s">
        <v>4530</v>
      </c>
      <c r="B2377" t="s">
        <v>39</v>
      </c>
      <c r="C2377" s="1">
        <v>45971.470138888886</v>
      </c>
      <c r="D2377" t="s">
        <v>5146</v>
      </c>
    </row>
    <row r="2378" spans="1:4" x14ac:dyDescent="0.25">
      <c r="A2378" t="s">
        <v>4531</v>
      </c>
      <c r="B2378" t="s">
        <v>38</v>
      </c>
      <c r="C2378" s="1">
        <v>45919.944444444445</v>
      </c>
      <c r="D2378" t="s">
        <v>5146</v>
      </c>
    </row>
    <row r="2379" spans="1:4" x14ac:dyDescent="0.25">
      <c r="A2379" t="s">
        <v>4532</v>
      </c>
      <c r="B2379" t="s">
        <v>38</v>
      </c>
      <c r="C2379" s="1">
        <v>45927.640972222223</v>
      </c>
      <c r="D2379" t="s">
        <v>5146</v>
      </c>
    </row>
    <row r="2380" spans="1:4" x14ac:dyDescent="0.25">
      <c r="A2380" t="s">
        <v>4533</v>
      </c>
      <c r="B2380" t="s">
        <v>38</v>
      </c>
      <c r="C2380" s="1">
        <v>45923.594444444447</v>
      </c>
      <c r="D2380" t="s">
        <v>5146</v>
      </c>
    </row>
    <row r="2381" spans="1:4" x14ac:dyDescent="0.25">
      <c r="A2381" t="s">
        <v>4534</v>
      </c>
      <c r="B2381" t="s">
        <v>38</v>
      </c>
      <c r="C2381" s="1">
        <v>45926.711805555555</v>
      </c>
      <c r="D2381" t="s">
        <v>5146</v>
      </c>
    </row>
    <row r="2382" spans="1:4" x14ac:dyDescent="0.25">
      <c r="A2382" t="s">
        <v>4535</v>
      </c>
      <c r="B2382" t="s">
        <v>38</v>
      </c>
      <c r="C2382" s="1">
        <v>45936.494444444441</v>
      </c>
      <c r="D2382" t="s">
        <v>5146</v>
      </c>
    </row>
    <row r="2383" spans="1:4" x14ac:dyDescent="0.25">
      <c r="A2383" t="s">
        <v>4536</v>
      </c>
      <c r="B2383" t="s">
        <v>39</v>
      </c>
      <c r="C2383" s="1">
        <v>45918.46597222222</v>
      </c>
      <c r="D2383" t="s">
        <v>5146</v>
      </c>
    </row>
    <row r="2384" spans="1:4" x14ac:dyDescent="0.25">
      <c r="A2384" t="s">
        <v>4537</v>
      </c>
      <c r="B2384" t="s">
        <v>38</v>
      </c>
      <c r="C2384" s="1">
        <v>45918.619444444441</v>
      </c>
      <c r="D2384" t="s">
        <v>5146</v>
      </c>
    </row>
    <row r="2385" spans="1:4" x14ac:dyDescent="0.25">
      <c r="A2385" t="s">
        <v>4538</v>
      </c>
      <c r="B2385" t="s">
        <v>38</v>
      </c>
      <c r="C2385" s="1">
        <v>45921.599999999999</v>
      </c>
      <c r="D2385" t="s">
        <v>5146</v>
      </c>
    </row>
    <row r="2386" spans="1:4" x14ac:dyDescent="0.25">
      <c r="A2386" t="s">
        <v>4539</v>
      </c>
      <c r="B2386" t="s">
        <v>38</v>
      </c>
      <c r="C2386" s="1">
        <v>45919.440972222219</v>
      </c>
      <c r="D2386" t="s">
        <v>5146</v>
      </c>
    </row>
    <row r="2387" spans="1:4" x14ac:dyDescent="0.25">
      <c r="A2387" t="s">
        <v>4540</v>
      </c>
      <c r="B2387" t="s">
        <v>38</v>
      </c>
      <c r="C2387" s="1">
        <v>45958.65</v>
      </c>
      <c r="D2387" t="s">
        <v>5146</v>
      </c>
    </row>
    <row r="2388" spans="1:4" x14ac:dyDescent="0.25">
      <c r="A2388" t="s">
        <v>4541</v>
      </c>
      <c r="B2388" t="s">
        <v>38</v>
      </c>
      <c r="C2388" s="1">
        <v>45939.53402777778</v>
      </c>
      <c r="D2388" t="s">
        <v>5146</v>
      </c>
    </row>
    <row r="2389" spans="1:4" x14ac:dyDescent="0.25">
      <c r="A2389" t="s">
        <v>4542</v>
      </c>
      <c r="B2389" t="s">
        <v>38</v>
      </c>
      <c r="C2389" s="1">
        <v>45931.52847222222</v>
      </c>
      <c r="D2389" t="s">
        <v>5146</v>
      </c>
    </row>
    <row r="2390" spans="1:4" x14ac:dyDescent="0.25">
      <c r="A2390" t="s">
        <v>4543</v>
      </c>
      <c r="B2390" t="s">
        <v>38</v>
      </c>
      <c r="C2390" s="1">
        <v>45922.701388888891</v>
      </c>
      <c r="D2390" t="s">
        <v>5146</v>
      </c>
    </row>
    <row r="2391" spans="1:4" x14ac:dyDescent="0.25">
      <c r="A2391" t="s">
        <v>4544</v>
      </c>
      <c r="B2391" t="s">
        <v>39</v>
      </c>
      <c r="C2391" s="1">
        <v>45937.495833333334</v>
      </c>
      <c r="D2391" t="s">
        <v>5146</v>
      </c>
    </row>
    <row r="2392" spans="1:4" x14ac:dyDescent="0.25">
      <c r="A2392" t="s">
        <v>4545</v>
      </c>
      <c r="B2392" t="s">
        <v>38</v>
      </c>
      <c r="C2392" s="1">
        <v>45931.534722222219</v>
      </c>
      <c r="D2392" t="s">
        <v>5146</v>
      </c>
    </row>
    <row r="2393" spans="1:4" x14ac:dyDescent="0.25">
      <c r="A2393" t="s">
        <v>4546</v>
      </c>
      <c r="B2393" t="s">
        <v>38</v>
      </c>
      <c r="C2393" s="1">
        <v>45920.753472222219</v>
      </c>
      <c r="D2393" t="s">
        <v>5146</v>
      </c>
    </row>
    <row r="2394" spans="1:4" x14ac:dyDescent="0.25">
      <c r="A2394" t="s">
        <v>4547</v>
      </c>
      <c r="B2394" t="s">
        <v>38</v>
      </c>
      <c r="C2394" s="1">
        <v>45963.538888888892</v>
      </c>
      <c r="D2394" t="s">
        <v>5146</v>
      </c>
    </row>
    <row r="2395" spans="1:4" x14ac:dyDescent="0.25">
      <c r="A2395" t="s">
        <v>4548</v>
      </c>
      <c r="B2395" t="s">
        <v>38</v>
      </c>
      <c r="C2395" s="1">
        <v>45922.767361111109</v>
      </c>
      <c r="D2395" t="s">
        <v>5146</v>
      </c>
    </row>
    <row r="2396" spans="1:4" x14ac:dyDescent="0.25">
      <c r="A2396" t="s">
        <v>4549</v>
      </c>
      <c r="B2396" t="s">
        <v>38</v>
      </c>
      <c r="C2396" s="1">
        <v>45922.486111111109</v>
      </c>
      <c r="D2396" t="s">
        <v>5146</v>
      </c>
    </row>
    <row r="2397" spans="1:4" x14ac:dyDescent="0.25">
      <c r="A2397" t="s">
        <v>4550</v>
      </c>
      <c r="B2397" t="s">
        <v>38</v>
      </c>
      <c r="C2397" s="1">
        <v>45926.729166666664</v>
      </c>
      <c r="D2397" t="s">
        <v>5146</v>
      </c>
    </row>
    <row r="2398" spans="1:4" x14ac:dyDescent="0.25">
      <c r="A2398" t="s">
        <v>4551</v>
      </c>
      <c r="B2398" t="s">
        <v>38</v>
      </c>
      <c r="C2398" s="1">
        <v>45922.550694444442</v>
      </c>
      <c r="D2398" t="s">
        <v>5146</v>
      </c>
    </row>
    <row r="2399" spans="1:4" x14ac:dyDescent="0.25">
      <c r="A2399" t="s">
        <v>4552</v>
      </c>
      <c r="B2399" t="s">
        <v>38</v>
      </c>
      <c r="C2399" s="1">
        <v>45939.618750000001</v>
      </c>
      <c r="D2399" t="s">
        <v>5146</v>
      </c>
    </row>
    <row r="2400" spans="1:4" x14ac:dyDescent="0.25">
      <c r="A2400" t="s">
        <v>4553</v>
      </c>
      <c r="B2400" t="s">
        <v>38</v>
      </c>
      <c r="C2400" s="1">
        <v>45922.563194444447</v>
      </c>
      <c r="D2400" t="s">
        <v>5146</v>
      </c>
    </row>
    <row r="2401" spans="1:4" x14ac:dyDescent="0.25">
      <c r="A2401" t="s">
        <v>190</v>
      </c>
      <c r="B2401" t="s">
        <v>39</v>
      </c>
      <c r="C2401" s="1">
        <v>46036.575694444444</v>
      </c>
      <c r="D2401" t="s">
        <v>5146</v>
      </c>
    </row>
    <row r="2402" spans="1:4" x14ac:dyDescent="0.25">
      <c r="A2402" t="s">
        <v>4554</v>
      </c>
      <c r="B2402" t="s">
        <v>38</v>
      </c>
      <c r="C2402" s="1">
        <v>45940.577777777777</v>
      </c>
      <c r="D2402" t="s">
        <v>5146</v>
      </c>
    </row>
    <row r="2403" spans="1:4" x14ac:dyDescent="0.25">
      <c r="A2403" t="s">
        <v>4555</v>
      </c>
      <c r="B2403" t="s">
        <v>38</v>
      </c>
      <c r="C2403" s="1">
        <v>45930.473611111112</v>
      </c>
      <c r="D2403" t="s">
        <v>5146</v>
      </c>
    </row>
    <row r="2404" spans="1:4" x14ac:dyDescent="0.25">
      <c r="A2404" t="s">
        <v>4556</v>
      </c>
      <c r="B2404" t="s">
        <v>38</v>
      </c>
      <c r="C2404" s="1">
        <v>45925.927777777775</v>
      </c>
      <c r="D2404" t="s">
        <v>5146</v>
      </c>
    </row>
    <row r="2405" spans="1:4" x14ac:dyDescent="0.25">
      <c r="A2405" t="s">
        <v>4557</v>
      </c>
      <c r="B2405" t="s">
        <v>38</v>
      </c>
      <c r="C2405" s="1">
        <v>45926.631249999999</v>
      </c>
      <c r="D2405" t="s">
        <v>5146</v>
      </c>
    </row>
    <row r="2406" spans="1:4" x14ac:dyDescent="0.25">
      <c r="A2406" t="s">
        <v>4558</v>
      </c>
      <c r="B2406" t="s">
        <v>38</v>
      </c>
      <c r="C2406" s="1">
        <v>45931.548611111109</v>
      </c>
      <c r="D2406" t="s">
        <v>5146</v>
      </c>
    </row>
    <row r="2407" spans="1:4" x14ac:dyDescent="0.25">
      <c r="A2407" t="s">
        <v>4559</v>
      </c>
      <c r="B2407" t="s">
        <v>38</v>
      </c>
      <c r="C2407" s="1">
        <v>45923.84097222222</v>
      </c>
      <c r="D2407" t="s">
        <v>5146</v>
      </c>
    </row>
    <row r="2408" spans="1:4" x14ac:dyDescent="0.25">
      <c r="A2408" t="s">
        <v>4560</v>
      </c>
      <c r="B2408" t="s">
        <v>38</v>
      </c>
      <c r="C2408" s="1">
        <v>45931.552777777775</v>
      </c>
      <c r="D2408" t="s">
        <v>5146</v>
      </c>
    </row>
    <row r="2409" spans="1:4" x14ac:dyDescent="0.25">
      <c r="A2409" t="s">
        <v>4561</v>
      </c>
      <c r="B2409" t="s">
        <v>38</v>
      </c>
      <c r="C2409" s="1">
        <v>45922.701388888891</v>
      </c>
      <c r="D2409" t="s">
        <v>5146</v>
      </c>
    </row>
    <row r="2410" spans="1:4" x14ac:dyDescent="0.25">
      <c r="A2410" t="s">
        <v>4562</v>
      </c>
      <c r="B2410" t="s">
        <v>38</v>
      </c>
      <c r="C2410" s="1">
        <v>45926.517361111109</v>
      </c>
      <c r="D2410" t="s">
        <v>5146</v>
      </c>
    </row>
    <row r="2411" spans="1:4" x14ac:dyDescent="0.25">
      <c r="A2411" t="s">
        <v>4563</v>
      </c>
      <c r="B2411" t="s">
        <v>38</v>
      </c>
      <c r="C2411" s="1">
        <v>45920.601388888892</v>
      </c>
      <c r="D2411" t="s">
        <v>5146</v>
      </c>
    </row>
    <row r="2412" spans="1:4" x14ac:dyDescent="0.25">
      <c r="A2412" t="s">
        <v>4564</v>
      </c>
      <c r="B2412" t="s">
        <v>38</v>
      </c>
      <c r="C2412" s="1">
        <v>45926.679861111108</v>
      </c>
      <c r="D2412" t="s">
        <v>5146</v>
      </c>
    </row>
    <row r="2413" spans="1:4" x14ac:dyDescent="0.25">
      <c r="A2413" t="s">
        <v>183</v>
      </c>
      <c r="B2413" t="s">
        <v>38</v>
      </c>
      <c r="C2413" s="1">
        <v>46011.493750000001</v>
      </c>
      <c r="D2413" t="s">
        <v>5146</v>
      </c>
    </row>
    <row r="2414" spans="1:4" x14ac:dyDescent="0.25">
      <c r="A2414" t="s">
        <v>4565</v>
      </c>
      <c r="B2414" t="s">
        <v>38</v>
      </c>
      <c r="C2414" s="1">
        <v>45926.556944444441</v>
      </c>
      <c r="D2414" t="s">
        <v>5146</v>
      </c>
    </row>
    <row r="2415" spans="1:4" x14ac:dyDescent="0.25">
      <c r="A2415" t="s">
        <v>4566</v>
      </c>
      <c r="B2415" t="s">
        <v>38</v>
      </c>
      <c r="C2415" s="1">
        <v>45925.767361111109</v>
      </c>
      <c r="D2415" t="s">
        <v>5146</v>
      </c>
    </row>
    <row r="2416" spans="1:4" x14ac:dyDescent="0.25">
      <c r="A2416" t="s">
        <v>4567</v>
      </c>
      <c r="B2416" t="s">
        <v>38</v>
      </c>
      <c r="C2416" s="1">
        <v>45926.51666666667</v>
      </c>
      <c r="D2416" t="s">
        <v>5146</v>
      </c>
    </row>
    <row r="2417" spans="1:4" x14ac:dyDescent="0.25">
      <c r="A2417" t="s">
        <v>4568</v>
      </c>
      <c r="B2417" t="s">
        <v>38</v>
      </c>
      <c r="C2417" s="1">
        <v>45922.60833333333</v>
      </c>
      <c r="D2417" t="s">
        <v>5146</v>
      </c>
    </row>
    <row r="2418" spans="1:4" x14ac:dyDescent="0.25">
      <c r="A2418" t="s">
        <v>4569</v>
      </c>
      <c r="B2418" t="s">
        <v>38</v>
      </c>
      <c r="C2418" s="1">
        <v>45927.508333333331</v>
      </c>
      <c r="D2418" t="s">
        <v>5146</v>
      </c>
    </row>
    <row r="2419" spans="1:4" x14ac:dyDescent="0.25">
      <c r="A2419" t="s">
        <v>4570</v>
      </c>
      <c r="B2419" t="s">
        <v>38</v>
      </c>
      <c r="C2419" s="1">
        <v>45926.761805555558</v>
      </c>
      <c r="D2419" t="s">
        <v>5146</v>
      </c>
    </row>
    <row r="2420" spans="1:4" x14ac:dyDescent="0.25">
      <c r="A2420" t="s">
        <v>4571</v>
      </c>
      <c r="B2420" t="s">
        <v>38</v>
      </c>
      <c r="C2420" s="1">
        <v>45926.566666666666</v>
      </c>
      <c r="D2420" t="s">
        <v>5146</v>
      </c>
    </row>
    <row r="2421" spans="1:4" x14ac:dyDescent="0.25">
      <c r="A2421" t="s">
        <v>4572</v>
      </c>
      <c r="B2421" t="s">
        <v>38</v>
      </c>
      <c r="C2421" s="1">
        <v>45927.906944444447</v>
      </c>
      <c r="D2421" t="s">
        <v>5146</v>
      </c>
    </row>
    <row r="2422" spans="1:4" x14ac:dyDescent="0.25">
      <c r="A2422" t="s">
        <v>4573</v>
      </c>
      <c r="B2422" t="s">
        <v>38</v>
      </c>
      <c r="C2422" s="1">
        <v>45929.723611111112</v>
      </c>
      <c r="D2422" t="s">
        <v>5146</v>
      </c>
    </row>
    <row r="2423" spans="1:4" x14ac:dyDescent="0.25">
      <c r="A2423" t="s">
        <v>4574</v>
      </c>
      <c r="B2423" t="s">
        <v>38</v>
      </c>
      <c r="C2423" s="1">
        <v>45931.556250000001</v>
      </c>
      <c r="D2423" t="s">
        <v>5146</v>
      </c>
    </row>
    <row r="2424" spans="1:4" x14ac:dyDescent="0.25">
      <c r="A2424" t="s">
        <v>4575</v>
      </c>
      <c r="B2424" t="s">
        <v>38</v>
      </c>
      <c r="C2424" s="1">
        <v>45927.45416666667</v>
      </c>
      <c r="D2424" t="s">
        <v>5146</v>
      </c>
    </row>
    <row r="2425" spans="1:4" x14ac:dyDescent="0.25">
      <c r="A2425" t="s">
        <v>4576</v>
      </c>
      <c r="B2425" t="s">
        <v>39</v>
      </c>
      <c r="C2425" s="1">
        <v>45930.475694444445</v>
      </c>
      <c r="D2425" t="s">
        <v>5146</v>
      </c>
    </row>
    <row r="2426" spans="1:4" x14ac:dyDescent="0.25">
      <c r="A2426" t="s">
        <v>4577</v>
      </c>
      <c r="B2426" t="s">
        <v>38</v>
      </c>
      <c r="C2426" s="1">
        <v>45926.636805555558</v>
      </c>
      <c r="D2426" t="s">
        <v>5146</v>
      </c>
    </row>
    <row r="2427" spans="1:4" x14ac:dyDescent="0.25">
      <c r="A2427" t="s">
        <v>4578</v>
      </c>
      <c r="B2427" t="s">
        <v>38</v>
      </c>
      <c r="C2427" s="1">
        <v>45939.613888888889</v>
      </c>
      <c r="D2427" t="s">
        <v>5146</v>
      </c>
    </row>
    <row r="2428" spans="1:4" x14ac:dyDescent="0.25">
      <c r="A2428" t="s">
        <v>4579</v>
      </c>
      <c r="B2428" t="s">
        <v>38</v>
      </c>
      <c r="C2428" s="1">
        <v>45926.792361111111</v>
      </c>
      <c r="D2428" t="s">
        <v>5146</v>
      </c>
    </row>
    <row r="2429" spans="1:4" x14ac:dyDescent="0.25">
      <c r="A2429" t="s">
        <v>4580</v>
      </c>
      <c r="B2429" t="s">
        <v>38</v>
      </c>
      <c r="C2429" s="1">
        <v>45924.784722222219</v>
      </c>
      <c r="D2429" t="s">
        <v>5146</v>
      </c>
    </row>
    <row r="2430" spans="1:4" x14ac:dyDescent="0.25">
      <c r="A2430" t="s">
        <v>4581</v>
      </c>
      <c r="B2430" t="s">
        <v>38</v>
      </c>
      <c r="C2430" s="1">
        <v>45939.759722222225</v>
      </c>
      <c r="D2430" t="s">
        <v>5146</v>
      </c>
    </row>
    <row r="2431" spans="1:4" x14ac:dyDescent="0.25">
      <c r="A2431" t="s">
        <v>4582</v>
      </c>
      <c r="B2431" t="s">
        <v>38</v>
      </c>
      <c r="C2431" s="1">
        <v>45920.506944444445</v>
      </c>
      <c r="D2431" t="s">
        <v>5146</v>
      </c>
    </row>
    <row r="2432" spans="1:4" x14ac:dyDescent="0.25">
      <c r="A2432" t="s">
        <v>4583</v>
      </c>
      <c r="B2432" t="s">
        <v>38</v>
      </c>
      <c r="C2432" s="1">
        <v>45920.660416666666</v>
      </c>
      <c r="D2432" t="s">
        <v>5146</v>
      </c>
    </row>
    <row r="2433" spans="1:4" x14ac:dyDescent="0.25">
      <c r="A2433" t="s">
        <v>4584</v>
      </c>
      <c r="B2433" t="s">
        <v>38</v>
      </c>
      <c r="C2433" s="1">
        <v>45929.723611111112</v>
      </c>
      <c r="D2433" t="s">
        <v>5146</v>
      </c>
    </row>
    <row r="2434" spans="1:4" x14ac:dyDescent="0.25">
      <c r="A2434" t="s">
        <v>4585</v>
      </c>
      <c r="B2434" t="s">
        <v>38</v>
      </c>
      <c r="C2434" s="1">
        <v>45926.704861111109</v>
      </c>
      <c r="D2434" t="s">
        <v>5146</v>
      </c>
    </row>
    <row r="2435" spans="1:4" x14ac:dyDescent="0.25">
      <c r="A2435" t="s">
        <v>4586</v>
      </c>
      <c r="B2435" t="s">
        <v>38</v>
      </c>
      <c r="C2435" s="1">
        <v>45930.554861111108</v>
      </c>
      <c r="D2435" t="s">
        <v>5146</v>
      </c>
    </row>
    <row r="2436" spans="1:4" x14ac:dyDescent="0.25">
      <c r="A2436" t="s">
        <v>4587</v>
      </c>
      <c r="B2436" t="s">
        <v>38</v>
      </c>
      <c r="C2436" s="1">
        <v>45923.90625</v>
      </c>
      <c r="D2436" t="s">
        <v>5146</v>
      </c>
    </row>
    <row r="2437" spans="1:4" x14ac:dyDescent="0.25">
      <c r="A2437" t="s">
        <v>4588</v>
      </c>
      <c r="B2437" t="s">
        <v>38</v>
      </c>
      <c r="C2437" s="1">
        <v>45923.856944444444</v>
      </c>
      <c r="D2437" t="s">
        <v>5146</v>
      </c>
    </row>
    <row r="2438" spans="1:4" x14ac:dyDescent="0.25">
      <c r="A2438" t="s">
        <v>4589</v>
      </c>
      <c r="B2438" t="s">
        <v>38</v>
      </c>
      <c r="C2438" s="1">
        <v>45926.717361111114</v>
      </c>
      <c r="D2438" t="s">
        <v>5146</v>
      </c>
    </row>
    <row r="2439" spans="1:4" x14ac:dyDescent="0.25">
      <c r="A2439" t="s">
        <v>4590</v>
      </c>
      <c r="B2439" t="s">
        <v>38</v>
      </c>
      <c r="C2439" s="1">
        <v>45933.708333333336</v>
      </c>
      <c r="D2439" t="s">
        <v>5146</v>
      </c>
    </row>
    <row r="2440" spans="1:4" x14ac:dyDescent="0.25">
      <c r="A2440" t="s">
        <v>4591</v>
      </c>
      <c r="B2440" t="s">
        <v>38</v>
      </c>
      <c r="C2440" s="1">
        <v>45929.712500000001</v>
      </c>
      <c r="D2440" t="s">
        <v>5146</v>
      </c>
    </row>
    <row r="2441" spans="1:4" x14ac:dyDescent="0.25">
      <c r="A2441" t="s">
        <v>4592</v>
      </c>
      <c r="B2441" t="s">
        <v>38</v>
      </c>
      <c r="C2441" s="1">
        <v>46003.93472222222</v>
      </c>
      <c r="D2441" t="s">
        <v>5146</v>
      </c>
    </row>
    <row r="2442" spans="1:4" x14ac:dyDescent="0.25">
      <c r="A2442" t="s">
        <v>4593</v>
      </c>
      <c r="B2442" t="s">
        <v>38</v>
      </c>
      <c r="C2442" s="1">
        <v>45926.709027777775</v>
      </c>
      <c r="D2442" t="s">
        <v>5146</v>
      </c>
    </row>
    <row r="2443" spans="1:4" x14ac:dyDescent="0.25">
      <c r="A2443" t="s">
        <v>4594</v>
      </c>
      <c r="B2443" t="s">
        <v>38</v>
      </c>
      <c r="C2443" s="1">
        <v>46028.586111111108</v>
      </c>
      <c r="D2443" t="s">
        <v>5146</v>
      </c>
    </row>
    <row r="2444" spans="1:4" x14ac:dyDescent="0.25">
      <c r="A2444" t="s">
        <v>4595</v>
      </c>
      <c r="B2444" t="s">
        <v>38</v>
      </c>
      <c r="C2444" s="1">
        <v>45926.775000000001</v>
      </c>
      <c r="D2444" t="s">
        <v>5146</v>
      </c>
    </row>
    <row r="2445" spans="1:4" x14ac:dyDescent="0.25">
      <c r="A2445" t="s">
        <v>176</v>
      </c>
      <c r="B2445" t="s">
        <v>39</v>
      </c>
      <c r="C2445" s="1">
        <v>46029.736111111109</v>
      </c>
      <c r="D2445" t="s">
        <v>5146</v>
      </c>
    </row>
    <row r="2446" spans="1:4" x14ac:dyDescent="0.25">
      <c r="A2446" t="s">
        <v>4596</v>
      </c>
      <c r="B2446" t="s">
        <v>38</v>
      </c>
      <c r="C2446" s="1">
        <v>45926.782638888886</v>
      </c>
      <c r="D2446" t="s">
        <v>5146</v>
      </c>
    </row>
    <row r="2447" spans="1:4" x14ac:dyDescent="0.25">
      <c r="A2447" t="s">
        <v>4597</v>
      </c>
      <c r="B2447" t="s">
        <v>38</v>
      </c>
      <c r="C2447" s="1">
        <v>45930.564583333333</v>
      </c>
      <c r="D2447" t="s">
        <v>5146</v>
      </c>
    </row>
    <row r="2448" spans="1:4" x14ac:dyDescent="0.25">
      <c r="A2448" t="s">
        <v>4598</v>
      </c>
      <c r="B2448" t="s">
        <v>38</v>
      </c>
      <c r="C2448" s="1">
        <v>45926.967361111114</v>
      </c>
      <c r="D2448" t="s">
        <v>5146</v>
      </c>
    </row>
    <row r="2449" spans="1:4" x14ac:dyDescent="0.25">
      <c r="A2449" t="s">
        <v>4599</v>
      </c>
      <c r="B2449" t="s">
        <v>38</v>
      </c>
      <c r="C2449" s="1">
        <v>46003.884722222225</v>
      </c>
      <c r="D2449" t="s">
        <v>5146</v>
      </c>
    </row>
    <row r="2450" spans="1:4" x14ac:dyDescent="0.25">
      <c r="A2450" t="s">
        <v>4600</v>
      </c>
      <c r="B2450" t="s">
        <v>38</v>
      </c>
      <c r="C2450" s="1">
        <v>46003.895833333336</v>
      </c>
      <c r="D2450" t="s">
        <v>5146</v>
      </c>
    </row>
    <row r="2451" spans="1:4" x14ac:dyDescent="0.25">
      <c r="A2451" t="s">
        <v>4601</v>
      </c>
      <c r="B2451" t="s">
        <v>38</v>
      </c>
      <c r="C2451" s="1">
        <v>45933.643750000003</v>
      </c>
      <c r="D2451" t="s">
        <v>5146</v>
      </c>
    </row>
    <row r="2452" spans="1:4" x14ac:dyDescent="0.25">
      <c r="A2452" t="s">
        <v>4602</v>
      </c>
      <c r="B2452" t="s">
        <v>38</v>
      </c>
      <c r="C2452" s="1">
        <v>45938.565972222219</v>
      </c>
      <c r="D2452" t="s">
        <v>5146</v>
      </c>
    </row>
    <row r="2453" spans="1:4" x14ac:dyDescent="0.25">
      <c r="A2453" t="s">
        <v>4603</v>
      </c>
      <c r="B2453" t="s">
        <v>38</v>
      </c>
      <c r="C2453" s="1">
        <v>45926.686805555553</v>
      </c>
      <c r="D2453" t="s">
        <v>5146</v>
      </c>
    </row>
    <row r="2454" spans="1:4" x14ac:dyDescent="0.25">
      <c r="A2454" t="s">
        <v>177</v>
      </c>
      <c r="B2454" t="s">
        <v>38</v>
      </c>
      <c r="C2454" s="1">
        <v>46004.818749999999</v>
      </c>
      <c r="D2454" t="s">
        <v>5146</v>
      </c>
    </row>
    <row r="2455" spans="1:4" x14ac:dyDescent="0.25">
      <c r="A2455" t="s">
        <v>4604</v>
      </c>
      <c r="B2455" t="s">
        <v>38</v>
      </c>
      <c r="C2455" s="1">
        <v>45988.71597222222</v>
      </c>
      <c r="D2455" t="s">
        <v>5146</v>
      </c>
    </row>
    <row r="2456" spans="1:4" x14ac:dyDescent="0.25">
      <c r="A2456" t="s">
        <v>4605</v>
      </c>
      <c r="B2456" t="s">
        <v>39</v>
      </c>
      <c r="C2456" s="1">
        <v>45934.456250000003</v>
      </c>
      <c r="D2456" t="s">
        <v>5146</v>
      </c>
    </row>
    <row r="2457" spans="1:4" x14ac:dyDescent="0.25">
      <c r="A2457" t="s">
        <v>178</v>
      </c>
      <c r="B2457" t="s">
        <v>38</v>
      </c>
      <c r="C2457" s="1">
        <v>46036.690972222219</v>
      </c>
      <c r="D2457" t="s">
        <v>5146</v>
      </c>
    </row>
    <row r="2458" spans="1:4" x14ac:dyDescent="0.25">
      <c r="A2458" t="s">
        <v>4606</v>
      </c>
      <c r="B2458" t="s">
        <v>38</v>
      </c>
      <c r="C2458" s="1">
        <v>46003.900694444441</v>
      </c>
      <c r="D2458" t="s">
        <v>5146</v>
      </c>
    </row>
    <row r="2459" spans="1:4" x14ac:dyDescent="0.25">
      <c r="A2459" t="s">
        <v>4607</v>
      </c>
      <c r="B2459" t="s">
        <v>38</v>
      </c>
      <c r="C2459" s="1">
        <v>45930.724305555559</v>
      </c>
      <c r="D2459" t="s">
        <v>5146</v>
      </c>
    </row>
    <row r="2460" spans="1:4" x14ac:dyDescent="0.25">
      <c r="A2460" t="s">
        <v>4608</v>
      </c>
      <c r="B2460" t="s">
        <v>38</v>
      </c>
      <c r="C2460" s="1">
        <v>45927.406944444447</v>
      </c>
      <c r="D2460" t="s">
        <v>5146</v>
      </c>
    </row>
    <row r="2461" spans="1:4" x14ac:dyDescent="0.25">
      <c r="A2461" t="s">
        <v>4609</v>
      </c>
      <c r="B2461" t="s">
        <v>38</v>
      </c>
      <c r="C2461" s="1">
        <v>45927.675694444442</v>
      </c>
      <c r="D2461" t="s">
        <v>5146</v>
      </c>
    </row>
    <row r="2462" spans="1:4" x14ac:dyDescent="0.25">
      <c r="A2462" t="s">
        <v>4610</v>
      </c>
      <c r="B2462" t="s">
        <v>38</v>
      </c>
      <c r="C2462" s="1">
        <v>45927.627083333333</v>
      </c>
      <c r="D2462" t="s">
        <v>5146</v>
      </c>
    </row>
    <row r="2463" spans="1:4" x14ac:dyDescent="0.25">
      <c r="A2463" t="s">
        <v>4611</v>
      </c>
      <c r="B2463" t="s">
        <v>38</v>
      </c>
      <c r="C2463" s="1">
        <v>45954.525000000001</v>
      </c>
      <c r="D2463" t="s">
        <v>5146</v>
      </c>
    </row>
    <row r="2464" spans="1:4" x14ac:dyDescent="0.25">
      <c r="A2464" t="s">
        <v>175</v>
      </c>
      <c r="B2464" t="s">
        <v>38</v>
      </c>
      <c r="C2464" s="1">
        <v>46010.726388888892</v>
      </c>
      <c r="D2464" t="s">
        <v>5146</v>
      </c>
    </row>
    <row r="2465" spans="1:4" x14ac:dyDescent="0.25">
      <c r="A2465" t="s">
        <v>163</v>
      </c>
      <c r="B2465" t="s">
        <v>38</v>
      </c>
      <c r="C2465" s="1">
        <v>46024.801388888889</v>
      </c>
      <c r="D2465" t="s">
        <v>5146</v>
      </c>
    </row>
    <row r="2466" spans="1:4" x14ac:dyDescent="0.25">
      <c r="A2466" t="s">
        <v>4612</v>
      </c>
      <c r="B2466" t="s">
        <v>38</v>
      </c>
      <c r="C2466" s="1">
        <v>45930.617361111108</v>
      </c>
      <c r="D2466" t="s">
        <v>5146</v>
      </c>
    </row>
    <row r="2467" spans="1:4" x14ac:dyDescent="0.25">
      <c r="A2467" t="s">
        <v>4613</v>
      </c>
      <c r="B2467" t="s">
        <v>38</v>
      </c>
      <c r="C2467" s="1">
        <v>45929.707638888889</v>
      </c>
      <c r="D2467" t="s">
        <v>5146</v>
      </c>
    </row>
    <row r="2468" spans="1:4" x14ac:dyDescent="0.25">
      <c r="A2468" t="s">
        <v>4614</v>
      </c>
      <c r="B2468" t="s">
        <v>38</v>
      </c>
      <c r="C2468" s="1">
        <v>45948.556250000001</v>
      </c>
      <c r="D2468" t="s">
        <v>5146</v>
      </c>
    </row>
    <row r="2469" spans="1:4" x14ac:dyDescent="0.25">
      <c r="A2469" t="s">
        <v>4615</v>
      </c>
      <c r="B2469" t="s">
        <v>38</v>
      </c>
      <c r="C2469" s="1">
        <v>45947.65347222222</v>
      </c>
      <c r="D2469" t="s">
        <v>5146</v>
      </c>
    </row>
    <row r="2470" spans="1:4" x14ac:dyDescent="0.25">
      <c r="A2470" t="s">
        <v>4616</v>
      </c>
      <c r="B2470" t="s">
        <v>38</v>
      </c>
      <c r="C2470" s="1">
        <v>45933.841666666667</v>
      </c>
      <c r="D2470" t="s">
        <v>5146</v>
      </c>
    </row>
    <row r="2471" spans="1:4" x14ac:dyDescent="0.25">
      <c r="A2471" t="s">
        <v>4617</v>
      </c>
      <c r="B2471" t="s">
        <v>38</v>
      </c>
      <c r="C2471" s="1">
        <v>45929.696527777778</v>
      </c>
      <c r="D2471" t="s">
        <v>5146</v>
      </c>
    </row>
    <row r="2472" spans="1:4" x14ac:dyDescent="0.25">
      <c r="A2472" t="s">
        <v>4618</v>
      </c>
      <c r="B2472" t="s">
        <v>38</v>
      </c>
      <c r="C2472" s="1">
        <v>45930.581250000003</v>
      </c>
      <c r="D2472" t="s">
        <v>5146</v>
      </c>
    </row>
    <row r="2473" spans="1:4" x14ac:dyDescent="0.25">
      <c r="A2473" t="s">
        <v>4619</v>
      </c>
      <c r="B2473" t="s">
        <v>38</v>
      </c>
      <c r="C2473" s="1">
        <v>45930.584722222222</v>
      </c>
      <c r="D2473" t="s">
        <v>5146</v>
      </c>
    </row>
    <row r="2474" spans="1:4" x14ac:dyDescent="0.25">
      <c r="A2474" t="s">
        <v>4620</v>
      </c>
      <c r="B2474" t="s">
        <v>38</v>
      </c>
      <c r="C2474" s="1">
        <v>45929.700694444444</v>
      </c>
      <c r="D2474" t="s">
        <v>5146</v>
      </c>
    </row>
    <row r="2475" spans="1:4" x14ac:dyDescent="0.25">
      <c r="A2475" t="s">
        <v>4621</v>
      </c>
      <c r="B2475" t="s">
        <v>38</v>
      </c>
      <c r="C2475" s="1">
        <v>45933.922222222223</v>
      </c>
      <c r="D2475" t="s">
        <v>5146</v>
      </c>
    </row>
    <row r="2476" spans="1:4" x14ac:dyDescent="0.25">
      <c r="A2476" t="s">
        <v>4622</v>
      </c>
      <c r="B2476" t="s">
        <v>38</v>
      </c>
      <c r="C2476" s="1">
        <v>45936.530555555553</v>
      </c>
      <c r="D2476" t="s">
        <v>5146</v>
      </c>
    </row>
    <row r="2477" spans="1:4" x14ac:dyDescent="0.25">
      <c r="A2477" t="s">
        <v>4623</v>
      </c>
      <c r="B2477" t="s">
        <v>38</v>
      </c>
      <c r="C2477" s="1">
        <v>45969.507638888892</v>
      </c>
      <c r="D2477" t="s">
        <v>5146</v>
      </c>
    </row>
    <row r="2478" spans="1:4" x14ac:dyDescent="0.25">
      <c r="A2478" t="s">
        <v>4624</v>
      </c>
      <c r="B2478" t="s">
        <v>38</v>
      </c>
      <c r="C2478" s="1">
        <v>45934.589583333334</v>
      </c>
      <c r="D2478" t="s">
        <v>5146</v>
      </c>
    </row>
    <row r="2479" spans="1:4" x14ac:dyDescent="0.25">
      <c r="A2479" t="s">
        <v>4625</v>
      </c>
      <c r="B2479" t="s">
        <v>38</v>
      </c>
      <c r="C2479" s="1">
        <v>45948.645833333336</v>
      </c>
      <c r="D2479" t="s">
        <v>5146</v>
      </c>
    </row>
    <row r="2480" spans="1:4" x14ac:dyDescent="0.25">
      <c r="A2480" t="s">
        <v>4626</v>
      </c>
      <c r="B2480" t="s">
        <v>38</v>
      </c>
      <c r="C2480" s="1">
        <v>45934.782638888886</v>
      </c>
      <c r="D2480" t="s">
        <v>5146</v>
      </c>
    </row>
    <row r="2481" spans="1:4" x14ac:dyDescent="0.25">
      <c r="A2481" t="s">
        <v>4627</v>
      </c>
      <c r="B2481" t="s">
        <v>38</v>
      </c>
      <c r="C2481" s="1">
        <v>45936.540277777778</v>
      </c>
      <c r="D2481" t="s">
        <v>5146</v>
      </c>
    </row>
    <row r="2482" spans="1:4" x14ac:dyDescent="0.25">
      <c r="A2482" t="s">
        <v>4628</v>
      </c>
      <c r="B2482" t="s">
        <v>38</v>
      </c>
      <c r="C2482" s="1">
        <v>45978.887499999997</v>
      </c>
      <c r="D2482" t="s">
        <v>5146</v>
      </c>
    </row>
    <row r="2483" spans="1:4" x14ac:dyDescent="0.25">
      <c r="A2483" t="s">
        <v>4629</v>
      </c>
      <c r="B2483" t="s">
        <v>38</v>
      </c>
      <c r="C2483" s="1">
        <v>45934.774305555555</v>
      </c>
      <c r="D2483" t="s">
        <v>5146</v>
      </c>
    </row>
    <row r="2484" spans="1:4" x14ac:dyDescent="0.25">
      <c r="A2484" t="s">
        <v>4630</v>
      </c>
      <c r="B2484" t="s">
        <v>38</v>
      </c>
      <c r="C2484" s="1">
        <v>45938.593055555553</v>
      </c>
      <c r="D2484" t="s">
        <v>5146</v>
      </c>
    </row>
    <row r="2485" spans="1:4" x14ac:dyDescent="0.25">
      <c r="A2485" t="s">
        <v>4631</v>
      </c>
      <c r="B2485" t="s">
        <v>38</v>
      </c>
      <c r="C2485" s="1">
        <v>45934.619444444441</v>
      </c>
      <c r="D2485" t="s">
        <v>5146</v>
      </c>
    </row>
    <row r="2486" spans="1:4" x14ac:dyDescent="0.25">
      <c r="A2486" t="s">
        <v>4632</v>
      </c>
      <c r="B2486" t="s">
        <v>38</v>
      </c>
      <c r="C2486" s="1">
        <v>45940.640972222223</v>
      </c>
      <c r="D2486" t="s">
        <v>5146</v>
      </c>
    </row>
    <row r="2487" spans="1:4" x14ac:dyDescent="0.25">
      <c r="A2487" t="s">
        <v>4633</v>
      </c>
      <c r="B2487" t="s">
        <v>38</v>
      </c>
      <c r="C2487" s="1">
        <v>45938.705555555556</v>
      </c>
      <c r="D2487" t="s">
        <v>5146</v>
      </c>
    </row>
    <row r="2488" spans="1:4" x14ac:dyDescent="0.25">
      <c r="A2488" t="s">
        <v>4634</v>
      </c>
      <c r="B2488" t="s">
        <v>38</v>
      </c>
      <c r="C2488" s="1">
        <v>45933.932638888888</v>
      </c>
      <c r="D2488" t="s">
        <v>5146</v>
      </c>
    </row>
    <row r="2489" spans="1:4" x14ac:dyDescent="0.25">
      <c r="A2489" t="s">
        <v>174</v>
      </c>
      <c r="B2489" t="s">
        <v>38</v>
      </c>
      <c r="C2489" s="1">
        <v>46007.705555555556</v>
      </c>
      <c r="D2489" t="s">
        <v>5146</v>
      </c>
    </row>
    <row r="2490" spans="1:4" x14ac:dyDescent="0.25">
      <c r="A2490" t="s">
        <v>4635</v>
      </c>
      <c r="B2490" t="s">
        <v>38</v>
      </c>
      <c r="C2490" s="1">
        <v>45945.536805555559</v>
      </c>
      <c r="D2490" t="s">
        <v>5146</v>
      </c>
    </row>
    <row r="2491" spans="1:4" x14ac:dyDescent="0.25">
      <c r="A2491" t="s">
        <v>4636</v>
      </c>
      <c r="B2491" t="s">
        <v>38</v>
      </c>
      <c r="C2491" s="1">
        <v>45935.431944444441</v>
      </c>
      <c r="D2491" t="s">
        <v>5146</v>
      </c>
    </row>
    <row r="2492" spans="1:4" x14ac:dyDescent="0.25">
      <c r="A2492" t="s">
        <v>159</v>
      </c>
      <c r="B2492" t="s">
        <v>39</v>
      </c>
      <c r="C2492" s="1">
        <v>46029.736111111109</v>
      </c>
      <c r="D2492" t="s">
        <v>5146</v>
      </c>
    </row>
    <row r="2493" spans="1:4" x14ac:dyDescent="0.25">
      <c r="A2493" t="s">
        <v>4637</v>
      </c>
      <c r="B2493" t="s">
        <v>38</v>
      </c>
      <c r="C2493" s="1">
        <v>46003.958333333336</v>
      </c>
      <c r="D2493" t="s">
        <v>5146</v>
      </c>
    </row>
    <row r="2494" spans="1:4" x14ac:dyDescent="0.25">
      <c r="A2494" t="s">
        <v>161</v>
      </c>
      <c r="B2494" t="s">
        <v>38</v>
      </c>
      <c r="C2494" s="1">
        <v>46024.801388888889</v>
      </c>
      <c r="D2494" t="s">
        <v>5146</v>
      </c>
    </row>
    <row r="2495" spans="1:4" x14ac:dyDescent="0.25">
      <c r="A2495" t="s">
        <v>4638</v>
      </c>
      <c r="B2495" t="s">
        <v>38</v>
      </c>
      <c r="C2495" s="1">
        <v>45930.71875</v>
      </c>
      <c r="D2495" t="s">
        <v>5146</v>
      </c>
    </row>
    <row r="2496" spans="1:4" x14ac:dyDescent="0.25">
      <c r="A2496" t="s">
        <v>4639</v>
      </c>
      <c r="B2496" t="s">
        <v>38</v>
      </c>
      <c r="C2496" s="1">
        <v>45944.560416666667</v>
      </c>
      <c r="D2496" t="s">
        <v>5146</v>
      </c>
    </row>
    <row r="2497" spans="1:4" x14ac:dyDescent="0.25">
      <c r="A2497" t="s">
        <v>4640</v>
      </c>
      <c r="B2497" t="s">
        <v>38</v>
      </c>
      <c r="C2497" s="1">
        <v>46003.95416666667</v>
      </c>
      <c r="D2497" t="s">
        <v>5146</v>
      </c>
    </row>
    <row r="2498" spans="1:4" x14ac:dyDescent="0.25">
      <c r="A2498" t="s">
        <v>4641</v>
      </c>
      <c r="B2498" t="s">
        <v>38</v>
      </c>
      <c r="C2498" s="1">
        <v>45934.65</v>
      </c>
      <c r="D2498" t="s">
        <v>5146</v>
      </c>
    </row>
    <row r="2499" spans="1:4" x14ac:dyDescent="0.25">
      <c r="A2499" t="s">
        <v>4642</v>
      </c>
      <c r="B2499" t="s">
        <v>39</v>
      </c>
      <c r="C2499" s="1">
        <v>45978.6</v>
      </c>
      <c r="D2499" t="s">
        <v>5146</v>
      </c>
    </row>
    <row r="2500" spans="1:4" x14ac:dyDescent="0.25">
      <c r="A2500" t="s">
        <v>4643</v>
      </c>
      <c r="B2500" t="s">
        <v>38</v>
      </c>
      <c r="C2500" s="1">
        <v>45934.643055555556</v>
      </c>
      <c r="D2500" t="s">
        <v>5146</v>
      </c>
    </row>
    <row r="2501" spans="1:4" x14ac:dyDescent="0.25">
      <c r="A2501" t="s">
        <v>4644</v>
      </c>
      <c r="B2501" t="s">
        <v>38</v>
      </c>
      <c r="C2501" s="1">
        <v>45935.442361111112</v>
      </c>
      <c r="D2501" t="s">
        <v>5146</v>
      </c>
    </row>
    <row r="2502" spans="1:4" x14ac:dyDescent="0.25">
      <c r="A2502" t="s">
        <v>4645</v>
      </c>
      <c r="B2502" t="s">
        <v>38</v>
      </c>
      <c r="C2502" s="1">
        <v>45934.727083333331</v>
      </c>
      <c r="D2502" t="s">
        <v>5146</v>
      </c>
    </row>
    <row r="2503" spans="1:4" x14ac:dyDescent="0.25">
      <c r="A2503" t="s">
        <v>4646</v>
      </c>
      <c r="B2503" t="s">
        <v>38</v>
      </c>
      <c r="C2503" s="1">
        <v>45938.722222222219</v>
      </c>
      <c r="D2503" t="s">
        <v>5146</v>
      </c>
    </row>
    <row r="2504" spans="1:4" x14ac:dyDescent="0.25">
      <c r="A2504" t="s">
        <v>4647</v>
      </c>
      <c r="B2504" t="s">
        <v>38</v>
      </c>
      <c r="C2504" s="1">
        <v>45940.487500000003</v>
      </c>
      <c r="D2504" t="s">
        <v>5146</v>
      </c>
    </row>
    <row r="2505" spans="1:4" x14ac:dyDescent="0.25">
      <c r="A2505" t="s">
        <v>4648</v>
      </c>
      <c r="B2505" t="s">
        <v>38</v>
      </c>
      <c r="C2505" s="1">
        <v>45944.758333333331</v>
      </c>
      <c r="D2505" t="s">
        <v>5146</v>
      </c>
    </row>
    <row r="2506" spans="1:4" x14ac:dyDescent="0.25">
      <c r="A2506" t="s">
        <v>4649</v>
      </c>
      <c r="B2506" t="s">
        <v>38</v>
      </c>
      <c r="C2506" s="1">
        <v>45936.566666666666</v>
      </c>
      <c r="D2506" t="s">
        <v>5146</v>
      </c>
    </row>
    <row r="2507" spans="1:4" x14ac:dyDescent="0.25">
      <c r="A2507" t="s">
        <v>4650</v>
      </c>
      <c r="B2507" t="s">
        <v>38</v>
      </c>
      <c r="C2507" s="1">
        <v>45938.747916666667</v>
      </c>
      <c r="D2507" t="s">
        <v>5146</v>
      </c>
    </row>
    <row r="2508" spans="1:4" x14ac:dyDescent="0.25">
      <c r="A2508" t="s">
        <v>140</v>
      </c>
      <c r="B2508" t="s">
        <v>38</v>
      </c>
      <c r="C2508" s="1">
        <v>46004.661111111112</v>
      </c>
      <c r="D2508" t="s">
        <v>5146</v>
      </c>
    </row>
    <row r="2509" spans="1:4" x14ac:dyDescent="0.25">
      <c r="A2509" t="s">
        <v>4651</v>
      </c>
      <c r="B2509" t="s">
        <v>38</v>
      </c>
      <c r="C2509" s="1">
        <v>45933.677777777775</v>
      </c>
      <c r="D2509" t="s">
        <v>5146</v>
      </c>
    </row>
    <row r="2510" spans="1:4" x14ac:dyDescent="0.25">
      <c r="A2510" t="s">
        <v>4652</v>
      </c>
      <c r="B2510" t="s">
        <v>38</v>
      </c>
      <c r="C2510" s="1">
        <v>45936.804166666669</v>
      </c>
      <c r="D2510" t="s">
        <v>5146</v>
      </c>
    </row>
    <row r="2511" spans="1:4" x14ac:dyDescent="0.25">
      <c r="A2511" t="s">
        <v>4653</v>
      </c>
      <c r="B2511" t="s">
        <v>39</v>
      </c>
      <c r="C2511" s="1">
        <v>45982.718055555553</v>
      </c>
      <c r="D2511" t="s">
        <v>5146</v>
      </c>
    </row>
    <row r="2512" spans="1:4" x14ac:dyDescent="0.25">
      <c r="A2512" t="s">
        <v>4654</v>
      </c>
      <c r="B2512" t="s">
        <v>38</v>
      </c>
      <c r="C2512" s="1">
        <v>45934.688888888886</v>
      </c>
      <c r="D2512" t="s">
        <v>5146</v>
      </c>
    </row>
    <row r="2513" spans="1:4" x14ac:dyDescent="0.25">
      <c r="A2513" t="s">
        <v>4655</v>
      </c>
      <c r="B2513" t="s">
        <v>38</v>
      </c>
      <c r="C2513" s="1">
        <v>45940.645138888889</v>
      </c>
      <c r="D2513" t="s">
        <v>5146</v>
      </c>
    </row>
    <row r="2514" spans="1:4" x14ac:dyDescent="0.25">
      <c r="A2514" t="s">
        <v>4656</v>
      </c>
      <c r="B2514" t="s">
        <v>38</v>
      </c>
      <c r="C2514" s="1">
        <v>45933.69027777778</v>
      </c>
      <c r="D2514" t="s">
        <v>5146</v>
      </c>
    </row>
    <row r="2515" spans="1:4" x14ac:dyDescent="0.25">
      <c r="A2515" t="s">
        <v>4657</v>
      </c>
      <c r="B2515" t="s">
        <v>38</v>
      </c>
      <c r="C2515" s="1">
        <v>45937.573611111111</v>
      </c>
      <c r="D2515" t="s">
        <v>5146</v>
      </c>
    </row>
    <row r="2516" spans="1:4" x14ac:dyDescent="0.25">
      <c r="A2516" t="s">
        <v>4658</v>
      </c>
      <c r="B2516" t="s">
        <v>38</v>
      </c>
      <c r="C2516" s="1">
        <v>45935.515972222223</v>
      </c>
      <c r="D2516" t="s">
        <v>5146</v>
      </c>
    </row>
    <row r="2517" spans="1:4" x14ac:dyDescent="0.25">
      <c r="A2517" t="s">
        <v>4659</v>
      </c>
      <c r="B2517" t="s">
        <v>38</v>
      </c>
      <c r="C2517" s="1">
        <v>45935.45</v>
      </c>
      <c r="D2517" t="s">
        <v>5146</v>
      </c>
    </row>
    <row r="2518" spans="1:4" x14ac:dyDescent="0.25">
      <c r="A2518" t="s">
        <v>4660</v>
      </c>
      <c r="B2518" t="s">
        <v>39</v>
      </c>
      <c r="C2518" s="1">
        <v>45938.536805555559</v>
      </c>
      <c r="D2518" t="s">
        <v>5146</v>
      </c>
    </row>
    <row r="2519" spans="1:4" x14ac:dyDescent="0.25">
      <c r="A2519" t="s">
        <v>4661</v>
      </c>
      <c r="B2519" t="s">
        <v>38</v>
      </c>
      <c r="C2519" s="1">
        <v>45938.762499999997</v>
      </c>
      <c r="D2519" t="s">
        <v>5146</v>
      </c>
    </row>
    <row r="2520" spans="1:4" x14ac:dyDescent="0.25">
      <c r="A2520" t="s">
        <v>145</v>
      </c>
      <c r="B2520" t="s">
        <v>38</v>
      </c>
      <c r="C2520" s="1">
        <v>46024.810416666667</v>
      </c>
      <c r="D2520" t="s">
        <v>5146</v>
      </c>
    </row>
    <row r="2521" spans="1:4" x14ac:dyDescent="0.25">
      <c r="A2521" t="s">
        <v>4662</v>
      </c>
      <c r="B2521" t="s">
        <v>38</v>
      </c>
      <c r="C2521" s="1">
        <v>45934.761805555558</v>
      </c>
      <c r="D2521" t="s">
        <v>5146</v>
      </c>
    </row>
    <row r="2522" spans="1:4" x14ac:dyDescent="0.25">
      <c r="A2522" t="s">
        <v>4663</v>
      </c>
      <c r="B2522" t="s">
        <v>38</v>
      </c>
      <c r="C2522" s="1">
        <v>45934.698611111111</v>
      </c>
      <c r="D2522" t="s">
        <v>5146</v>
      </c>
    </row>
    <row r="2523" spans="1:4" x14ac:dyDescent="0.25">
      <c r="A2523" t="s">
        <v>4664</v>
      </c>
      <c r="B2523" t="s">
        <v>38</v>
      </c>
      <c r="C2523" s="1">
        <v>45935.54791666667</v>
      </c>
      <c r="D2523" t="s">
        <v>5146</v>
      </c>
    </row>
    <row r="2524" spans="1:4" x14ac:dyDescent="0.25">
      <c r="A2524" t="s">
        <v>4665</v>
      </c>
      <c r="B2524" t="s">
        <v>38</v>
      </c>
      <c r="C2524" s="1">
        <v>45938.859027777777</v>
      </c>
      <c r="D2524" t="s">
        <v>5146</v>
      </c>
    </row>
    <row r="2525" spans="1:4" x14ac:dyDescent="0.25">
      <c r="A2525" t="s">
        <v>4666</v>
      </c>
      <c r="B2525" t="s">
        <v>38</v>
      </c>
      <c r="C2525" s="1">
        <v>45934.789583333331</v>
      </c>
      <c r="D2525" t="s">
        <v>5146</v>
      </c>
    </row>
    <row r="2526" spans="1:4" x14ac:dyDescent="0.25">
      <c r="A2526" t="s">
        <v>4667</v>
      </c>
      <c r="B2526" t="s">
        <v>38</v>
      </c>
      <c r="C2526" s="1">
        <v>45937.779861111114</v>
      </c>
      <c r="D2526" t="s">
        <v>5146</v>
      </c>
    </row>
    <row r="2527" spans="1:4" x14ac:dyDescent="0.25">
      <c r="A2527" t="s">
        <v>4668</v>
      </c>
      <c r="B2527" t="s">
        <v>38</v>
      </c>
      <c r="C2527" s="1">
        <v>45940.652083333334</v>
      </c>
      <c r="D2527" t="s">
        <v>5146</v>
      </c>
    </row>
    <row r="2528" spans="1:4" x14ac:dyDescent="0.25">
      <c r="A2528" t="s">
        <v>4669</v>
      </c>
      <c r="B2528" t="s">
        <v>38</v>
      </c>
      <c r="C2528" s="1">
        <v>45935.523611111108</v>
      </c>
      <c r="D2528" t="s">
        <v>5146</v>
      </c>
    </row>
    <row r="2529" spans="1:4" x14ac:dyDescent="0.25">
      <c r="A2529" t="s">
        <v>4670</v>
      </c>
      <c r="B2529" t="s">
        <v>38</v>
      </c>
      <c r="C2529" s="1">
        <v>45943.679861111108</v>
      </c>
      <c r="D2529" t="s">
        <v>5146</v>
      </c>
    </row>
    <row r="2530" spans="1:4" x14ac:dyDescent="0.25">
      <c r="A2530" t="s">
        <v>4671</v>
      </c>
      <c r="B2530" t="s">
        <v>39</v>
      </c>
      <c r="C2530" s="1">
        <v>45941.600694444445</v>
      </c>
      <c r="D2530" t="s">
        <v>5146</v>
      </c>
    </row>
    <row r="2531" spans="1:4" x14ac:dyDescent="0.25">
      <c r="A2531" t="s">
        <v>4672</v>
      </c>
      <c r="B2531" t="s">
        <v>38</v>
      </c>
      <c r="C2531" s="1">
        <v>45945.457638888889</v>
      </c>
      <c r="D2531" t="s">
        <v>5146</v>
      </c>
    </row>
    <row r="2532" spans="1:4" x14ac:dyDescent="0.25">
      <c r="A2532" t="s">
        <v>4673</v>
      </c>
      <c r="B2532" t="s">
        <v>38</v>
      </c>
      <c r="C2532" s="1">
        <v>45936.571527777778</v>
      </c>
      <c r="D2532" t="s">
        <v>5146</v>
      </c>
    </row>
    <row r="2533" spans="1:4" x14ac:dyDescent="0.25">
      <c r="A2533" t="s">
        <v>4674</v>
      </c>
      <c r="B2533" t="s">
        <v>38</v>
      </c>
      <c r="C2533" s="1">
        <v>45939.618750000001</v>
      </c>
      <c r="D2533" t="s">
        <v>5146</v>
      </c>
    </row>
    <row r="2534" spans="1:4" x14ac:dyDescent="0.25">
      <c r="A2534" t="s">
        <v>4675</v>
      </c>
      <c r="B2534" t="s">
        <v>38</v>
      </c>
      <c r="C2534" s="1">
        <v>45938.531944444447</v>
      </c>
      <c r="D2534" t="s">
        <v>5146</v>
      </c>
    </row>
    <row r="2535" spans="1:4" x14ac:dyDescent="0.25">
      <c r="A2535" t="s">
        <v>4676</v>
      </c>
      <c r="B2535" t="s">
        <v>38</v>
      </c>
      <c r="C2535" s="1">
        <v>45943.554166666669</v>
      </c>
      <c r="D2535" t="s">
        <v>5146</v>
      </c>
    </row>
    <row r="2536" spans="1:4" x14ac:dyDescent="0.25">
      <c r="A2536" t="s">
        <v>4677</v>
      </c>
      <c r="B2536" t="s">
        <v>38</v>
      </c>
      <c r="C2536" s="1">
        <v>46003.959722222222</v>
      </c>
      <c r="D2536" t="s">
        <v>5146</v>
      </c>
    </row>
    <row r="2537" spans="1:4" x14ac:dyDescent="0.25">
      <c r="A2537" t="s">
        <v>4678</v>
      </c>
      <c r="B2537" t="s">
        <v>38</v>
      </c>
      <c r="C2537" s="1">
        <v>45941.585416666669</v>
      </c>
      <c r="D2537" t="s">
        <v>5146</v>
      </c>
    </row>
    <row r="2538" spans="1:4" x14ac:dyDescent="0.25">
      <c r="A2538" t="s">
        <v>4679</v>
      </c>
      <c r="B2538" t="s">
        <v>38</v>
      </c>
      <c r="C2538" s="1">
        <v>45969.500694444447</v>
      </c>
      <c r="D2538" t="s">
        <v>5146</v>
      </c>
    </row>
    <row r="2539" spans="1:4" x14ac:dyDescent="0.25">
      <c r="A2539" t="s">
        <v>4680</v>
      </c>
      <c r="B2539" t="s">
        <v>39</v>
      </c>
      <c r="C2539" s="1">
        <v>45969.503472222219</v>
      </c>
      <c r="D2539" t="s">
        <v>5146</v>
      </c>
    </row>
    <row r="2540" spans="1:4" x14ac:dyDescent="0.25">
      <c r="A2540" t="s">
        <v>4681</v>
      </c>
      <c r="B2540" t="s">
        <v>38</v>
      </c>
      <c r="C2540" s="1">
        <v>45969.504166666666</v>
      </c>
      <c r="D2540" t="s">
        <v>5146</v>
      </c>
    </row>
    <row r="2541" spans="1:4" x14ac:dyDescent="0.25">
      <c r="A2541" t="s">
        <v>4682</v>
      </c>
      <c r="B2541" t="s">
        <v>38</v>
      </c>
      <c r="C2541" s="1">
        <v>45969.732638888891</v>
      </c>
      <c r="D2541" t="s">
        <v>5146</v>
      </c>
    </row>
    <row r="2542" spans="1:4" x14ac:dyDescent="0.25">
      <c r="A2542" t="s">
        <v>152</v>
      </c>
      <c r="B2542" t="s">
        <v>38</v>
      </c>
      <c r="C2542" s="1">
        <v>46024.787499999999</v>
      </c>
      <c r="D2542" t="s">
        <v>5146</v>
      </c>
    </row>
    <row r="2543" spans="1:4" x14ac:dyDescent="0.25">
      <c r="A2543" t="s">
        <v>4683</v>
      </c>
      <c r="B2543" t="s">
        <v>39</v>
      </c>
      <c r="C2543" s="1">
        <v>46031.790277777778</v>
      </c>
      <c r="D2543" t="s">
        <v>5146</v>
      </c>
    </row>
    <row r="2544" spans="1:4" x14ac:dyDescent="0.25">
      <c r="A2544" t="s">
        <v>4684</v>
      </c>
      <c r="B2544" t="s">
        <v>38</v>
      </c>
      <c r="C2544" s="1">
        <v>45969.73333333333</v>
      </c>
      <c r="D2544" t="s">
        <v>5146</v>
      </c>
    </row>
    <row r="2545" spans="1:4" x14ac:dyDescent="0.25">
      <c r="A2545" t="s">
        <v>4685</v>
      </c>
      <c r="B2545" t="s">
        <v>38</v>
      </c>
      <c r="C2545" s="1">
        <v>45969.73333333333</v>
      </c>
      <c r="D2545" t="s">
        <v>5146</v>
      </c>
    </row>
    <row r="2546" spans="1:4" x14ac:dyDescent="0.25">
      <c r="A2546" t="s">
        <v>4686</v>
      </c>
      <c r="B2546" t="s">
        <v>39</v>
      </c>
      <c r="C2546" s="1">
        <v>45969.543055555558</v>
      </c>
      <c r="D2546" t="s">
        <v>5146</v>
      </c>
    </row>
    <row r="2547" spans="1:4" x14ac:dyDescent="0.25">
      <c r="A2547" t="s">
        <v>4687</v>
      </c>
      <c r="B2547" t="s">
        <v>38</v>
      </c>
      <c r="C2547" s="1">
        <v>45969.734027777777</v>
      </c>
      <c r="D2547" t="s">
        <v>5146</v>
      </c>
    </row>
    <row r="2548" spans="1:4" x14ac:dyDescent="0.25">
      <c r="A2548" t="s">
        <v>4688</v>
      </c>
      <c r="B2548" t="s">
        <v>38</v>
      </c>
      <c r="C2548" s="1">
        <v>45969.545138888891</v>
      </c>
      <c r="D2548" t="s">
        <v>5146</v>
      </c>
    </row>
    <row r="2549" spans="1:4" x14ac:dyDescent="0.25">
      <c r="A2549" t="s">
        <v>4689</v>
      </c>
      <c r="B2549" t="s">
        <v>38</v>
      </c>
      <c r="C2549" s="1">
        <v>45969.546527777777</v>
      </c>
      <c r="D2549" t="s">
        <v>5146</v>
      </c>
    </row>
    <row r="2550" spans="1:4" x14ac:dyDescent="0.25">
      <c r="A2550" t="s">
        <v>4690</v>
      </c>
      <c r="B2550" t="s">
        <v>38</v>
      </c>
      <c r="C2550" s="1">
        <v>45969.547222222223</v>
      </c>
      <c r="D2550" t="s">
        <v>5146</v>
      </c>
    </row>
    <row r="2551" spans="1:4" x14ac:dyDescent="0.25">
      <c r="A2551" t="s">
        <v>4691</v>
      </c>
      <c r="B2551" t="s">
        <v>38</v>
      </c>
      <c r="C2551" s="1">
        <v>45969.548611111109</v>
      </c>
      <c r="D2551" t="s">
        <v>5146</v>
      </c>
    </row>
    <row r="2552" spans="1:4" x14ac:dyDescent="0.25">
      <c r="A2552" t="s">
        <v>4692</v>
      </c>
      <c r="B2552" t="s">
        <v>38</v>
      </c>
      <c r="C2552" s="1">
        <v>45969.548611111109</v>
      </c>
      <c r="D2552" t="s">
        <v>5146</v>
      </c>
    </row>
    <row r="2553" spans="1:4" x14ac:dyDescent="0.25">
      <c r="A2553" t="s">
        <v>4693</v>
      </c>
      <c r="B2553" t="s">
        <v>38</v>
      </c>
      <c r="C2553" s="1">
        <v>45969.549305555556</v>
      </c>
      <c r="D2553" t="s">
        <v>5146</v>
      </c>
    </row>
    <row r="2554" spans="1:4" x14ac:dyDescent="0.25">
      <c r="A2554" t="s">
        <v>4694</v>
      </c>
      <c r="B2554" t="s">
        <v>38</v>
      </c>
      <c r="C2554" s="1">
        <v>46003.961111111108</v>
      </c>
      <c r="D2554" t="s">
        <v>5146</v>
      </c>
    </row>
    <row r="2555" spans="1:4" x14ac:dyDescent="0.25">
      <c r="A2555" t="s">
        <v>124</v>
      </c>
      <c r="B2555" t="s">
        <v>38</v>
      </c>
      <c r="C2555" s="1">
        <v>46001.470138888886</v>
      </c>
      <c r="D2555" t="s">
        <v>5146</v>
      </c>
    </row>
    <row r="2556" spans="1:4" x14ac:dyDescent="0.25">
      <c r="A2556" t="s">
        <v>4695</v>
      </c>
      <c r="B2556" t="s">
        <v>38</v>
      </c>
      <c r="C2556" s="1">
        <v>45991.840277777781</v>
      </c>
      <c r="D2556" t="s">
        <v>5146</v>
      </c>
    </row>
    <row r="2557" spans="1:4" x14ac:dyDescent="0.25">
      <c r="A2557" t="s">
        <v>4696</v>
      </c>
      <c r="B2557" t="s">
        <v>38</v>
      </c>
      <c r="C2557" s="1">
        <v>45969.550694444442</v>
      </c>
      <c r="D2557" t="s">
        <v>5146</v>
      </c>
    </row>
    <row r="2558" spans="1:4" x14ac:dyDescent="0.25">
      <c r="A2558" t="s">
        <v>4697</v>
      </c>
      <c r="B2558" t="s">
        <v>38</v>
      </c>
      <c r="C2558" s="1">
        <v>45969.552083333336</v>
      </c>
      <c r="D2558" t="s">
        <v>5146</v>
      </c>
    </row>
    <row r="2559" spans="1:4" x14ac:dyDescent="0.25">
      <c r="A2559" t="s">
        <v>4698</v>
      </c>
      <c r="B2559" t="s">
        <v>38</v>
      </c>
      <c r="C2559" s="1">
        <v>45969.553472222222</v>
      </c>
      <c r="D2559" t="s">
        <v>5146</v>
      </c>
    </row>
    <row r="2560" spans="1:4" x14ac:dyDescent="0.25">
      <c r="A2560" t="s">
        <v>4699</v>
      </c>
      <c r="B2560" t="s">
        <v>38</v>
      </c>
      <c r="C2560" s="1">
        <v>45969.554166666669</v>
      </c>
      <c r="D2560" t="s">
        <v>5146</v>
      </c>
    </row>
    <row r="2561" spans="1:4" x14ac:dyDescent="0.25">
      <c r="A2561" t="s">
        <v>4700</v>
      </c>
      <c r="B2561" t="s">
        <v>38</v>
      </c>
      <c r="C2561" s="1">
        <v>45969.554861111108</v>
      </c>
      <c r="D2561" t="s">
        <v>5146</v>
      </c>
    </row>
    <row r="2562" spans="1:4" x14ac:dyDescent="0.25">
      <c r="A2562" t="s">
        <v>4701</v>
      </c>
      <c r="B2562" t="s">
        <v>38</v>
      </c>
      <c r="C2562" s="1">
        <v>45969.555555555555</v>
      </c>
      <c r="D2562" t="s">
        <v>5146</v>
      </c>
    </row>
    <row r="2563" spans="1:4" x14ac:dyDescent="0.25">
      <c r="A2563" t="s">
        <v>4702</v>
      </c>
      <c r="B2563" t="s">
        <v>38</v>
      </c>
      <c r="C2563" s="1">
        <v>45993.651388888888</v>
      </c>
      <c r="D2563" t="s">
        <v>5146</v>
      </c>
    </row>
    <row r="2564" spans="1:4" x14ac:dyDescent="0.25">
      <c r="A2564" t="s">
        <v>4703</v>
      </c>
      <c r="B2564" t="s">
        <v>38</v>
      </c>
      <c r="C2564" s="1">
        <v>45969.556250000001</v>
      </c>
      <c r="D2564" t="s">
        <v>5146</v>
      </c>
    </row>
    <row r="2565" spans="1:4" x14ac:dyDescent="0.25">
      <c r="A2565" t="s">
        <v>4704</v>
      </c>
      <c r="B2565" t="s">
        <v>38</v>
      </c>
      <c r="C2565" s="1">
        <v>45969.576388888891</v>
      </c>
      <c r="D2565" t="s">
        <v>5146</v>
      </c>
    </row>
    <row r="2566" spans="1:4" x14ac:dyDescent="0.25">
      <c r="A2566" t="s">
        <v>4705</v>
      </c>
      <c r="B2566" t="s">
        <v>38</v>
      </c>
      <c r="C2566" s="1">
        <v>45969.577777777777</v>
      </c>
      <c r="D2566" t="s">
        <v>5146</v>
      </c>
    </row>
    <row r="2567" spans="1:4" x14ac:dyDescent="0.25">
      <c r="A2567" t="s">
        <v>4706</v>
      </c>
      <c r="B2567" t="s">
        <v>38</v>
      </c>
      <c r="C2567" s="1">
        <v>45969.636111111111</v>
      </c>
      <c r="D2567" t="s">
        <v>5146</v>
      </c>
    </row>
    <row r="2568" spans="1:4" x14ac:dyDescent="0.25">
      <c r="A2568" t="s">
        <v>4707</v>
      </c>
      <c r="B2568" t="s">
        <v>39</v>
      </c>
      <c r="C2568" s="1">
        <v>45969.636111111111</v>
      </c>
      <c r="D2568" t="s">
        <v>5146</v>
      </c>
    </row>
    <row r="2569" spans="1:4" x14ac:dyDescent="0.25">
      <c r="A2569" t="s">
        <v>4708</v>
      </c>
      <c r="B2569" t="s">
        <v>38</v>
      </c>
      <c r="C2569" s="1">
        <v>46003.961805555555</v>
      </c>
      <c r="D2569" t="s">
        <v>5146</v>
      </c>
    </row>
    <row r="2570" spans="1:4" x14ac:dyDescent="0.25">
      <c r="A2570" t="s">
        <v>4709</v>
      </c>
      <c r="B2570" t="s">
        <v>38</v>
      </c>
      <c r="C2570" s="1">
        <v>45969.637499999997</v>
      </c>
      <c r="D2570" t="s">
        <v>5146</v>
      </c>
    </row>
    <row r="2571" spans="1:4" x14ac:dyDescent="0.25">
      <c r="A2571" t="s">
        <v>4710</v>
      </c>
      <c r="B2571" t="s">
        <v>38</v>
      </c>
      <c r="C2571" s="1">
        <v>45973.7</v>
      </c>
      <c r="D2571" t="s">
        <v>5146</v>
      </c>
    </row>
    <row r="2572" spans="1:4" x14ac:dyDescent="0.25">
      <c r="A2572" t="s">
        <v>4711</v>
      </c>
      <c r="B2572" t="s">
        <v>38</v>
      </c>
      <c r="C2572" s="1">
        <v>45973.700694444444</v>
      </c>
      <c r="D2572" t="s">
        <v>5146</v>
      </c>
    </row>
    <row r="2573" spans="1:4" x14ac:dyDescent="0.25">
      <c r="A2573" t="s">
        <v>4712</v>
      </c>
      <c r="B2573" t="s">
        <v>38</v>
      </c>
      <c r="C2573" s="1">
        <v>45973.700694444444</v>
      </c>
      <c r="D2573" t="s">
        <v>5146</v>
      </c>
    </row>
    <row r="2574" spans="1:4" x14ac:dyDescent="0.25">
      <c r="A2574" t="s">
        <v>4713</v>
      </c>
      <c r="B2574" t="s">
        <v>38</v>
      </c>
      <c r="C2574" s="1">
        <v>45973.701388888891</v>
      </c>
      <c r="D2574" t="s">
        <v>5146</v>
      </c>
    </row>
    <row r="2575" spans="1:4" x14ac:dyDescent="0.25">
      <c r="A2575" t="s">
        <v>4714</v>
      </c>
      <c r="B2575" t="s">
        <v>38</v>
      </c>
      <c r="C2575" s="1">
        <v>45973.701388888891</v>
      </c>
      <c r="D2575" t="s">
        <v>5146</v>
      </c>
    </row>
    <row r="2576" spans="1:4" x14ac:dyDescent="0.25">
      <c r="A2576" t="s">
        <v>127</v>
      </c>
      <c r="B2576" t="s">
        <v>38</v>
      </c>
      <c r="C2576" s="1">
        <v>46024.781944444447</v>
      </c>
      <c r="D2576" t="s">
        <v>5146</v>
      </c>
    </row>
    <row r="2577" spans="1:4" x14ac:dyDescent="0.25">
      <c r="A2577" t="s">
        <v>4715</v>
      </c>
      <c r="B2577" t="s">
        <v>38</v>
      </c>
      <c r="C2577" s="1">
        <v>45973.70208333333</v>
      </c>
      <c r="D2577" t="s">
        <v>5146</v>
      </c>
    </row>
    <row r="2578" spans="1:4" x14ac:dyDescent="0.25">
      <c r="A2578" t="s">
        <v>130</v>
      </c>
      <c r="B2578" t="s">
        <v>38</v>
      </c>
      <c r="C2578" s="1">
        <v>46024.800694444442</v>
      </c>
      <c r="D2578" t="s">
        <v>5146</v>
      </c>
    </row>
    <row r="2579" spans="1:4" x14ac:dyDescent="0.25">
      <c r="A2579" t="s">
        <v>131</v>
      </c>
      <c r="B2579" t="s">
        <v>38</v>
      </c>
      <c r="C2579" s="1">
        <v>46009.724999999999</v>
      </c>
      <c r="D2579" t="s">
        <v>5146</v>
      </c>
    </row>
    <row r="2580" spans="1:4" x14ac:dyDescent="0.25">
      <c r="A2580" t="s">
        <v>4716</v>
      </c>
      <c r="B2580" t="s">
        <v>38</v>
      </c>
      <c r="C2580" s="1">
        <v>45973.70208333333</v>
      </c>
      <c r="D2580" t="s">
        <v>5146</v>
      </c>
    </row>
    <row r="2581" spans="1:4" x14ac:dyDescent="0.25">
      <c r="A2581" t="s">
        <v>4717</v>
      </c>
      <c r="B2581" t="s">
        <v>38</v>
      </c>
      <c r="C2581" s="1">
        <v>45973.70208333333</v>
      </c>
      <c r="D2581" t="s">
        <v>5146</v>
      </c>
    </row>
    <row r="2582" spans="1:4" x14ac:dyDescent="0.25">
      <c r="A2582" t="s">
        <v>4718</v>
      </c>
      <c r="B2582" t="s">
        <v>38</v>
      </c>
      <c r="C2582" s="1">
        <v>45969.682638888888</v>
      </c>
      <c r="D2582" t="s">
        <v>5146</v>
      </c>
    </row>
    <row r="2583" spans="1:4" x14ac:dyDescent="0.25">
      <c r="A2583" t="s">
        <v>4719</v>
      </c>
      <c r="B2583" t="s">
        <v>38</v>
      </c>
      <c r="C2583" s="1">
        <v>45969.683333333334</v>
      </c>
      <c r="D2583" t="s">
        <v>5146</v>
      </c>
    </row>
    <row r="2584" spans="1:4" x14ac:dyDescent="0.25">
      <c r="A2584" t="s">
        <v>134</v>
      </c>
      <c r="B2584" t="s">
        <v>38</v>
      </c>
      <c r="C2584" s="1">
        <v>46002.573611111111</v>
      </c>
      <c r="D2584" t="s">
        <v>5146</v>
      </c>
    </row>
    <row r="2585" spans="1:4" x14ac:dyDescent="0.25">
      <c r="A2585" t="s">
        <v>135</v>
      </c>
      <c r="B2585" t="s">
        <v>38</v>
      </c>
      <c r="C2585" s="1">
        <v>46014.474305555559</v>
      </c>
      <c r="D2585" t="s">
        <v>5146</v>
      </c>
    </row>
    <row r="2586" spans="1:4" x14ac:dyDescent="0.25">
      <c r="A2586" t="s">
        <v>4720</v>
      </c>
      <c r="B2586" t="s">
        <v>38</v>
      </c>
      <c r="C2586" s="1">
        <v>45969.685416666667</v>
      </c>
      <c r="D2586" t="s">
        <v>5146</v>
      </c>
    </row>
    <row r="2587" spans="1:4" x14ac:dyDescent="0.25">
      <c r="A2587" t="s">
        <v>4721</v>
      </c>
      <c r="B2587" t="s">
        <v>38</v>
      </c>
      <c r="C2587" s="1">
        <v>45972.460416666669</v>
      </c>
      <c r="D2587" t="s">
        <v>5146</v>
      </c>
    </row>
    <row r="2588" spans="1:4" x14ac:dyDescent="0.25">
      <c r="A2588" t="s">
        <v>4722</v>
      </c>
      <c r="B2588" t="s">
        <v>38</v>
      </c>
      <c r="C2588" s="1">
        <v>45973.702777777777</v>
      </c>
      <c r="D2588" t="s">
        <v>5146</v>
      </c>
    </row>
    <row r="2589" spans="1:4" x14ac:dyDescent="0.25">
      <c r="A2589" t="s">
        <v>4723</v>
      </c>
      <c r="B2589" t="s">
        <v>38</v>
      </c>
      <c r="C2589" s="1">
        <v>45969.688194444447</v>
      </c>
      <c r="D2589" t="s">
        <v>5146</v>
      </c>
    </row>
    <row r="2590" spans="1:4" x14ac:dyDescent="0.25">
      <c r="A2590" t="s">
        <v>4724</v>
      </c>
      <c r="B2590" t="s">
        <v>39</v>
      </c>
      <c r="C2590" s="1">
        <v>46009.776388888888</v>
      </c>
      <c r="D2590" t="s">
        <v>5146</v>
      </c>
    </row>
    <row r="2591" spans="1:4" x14ac:dyDescent="0.25">
      <c r="A2591" t="s">
        <v>4725</v>
      </c>
      <c r="B2591" t="s">
        <v>38</v>
      </c>
      <c r="C2591" s="1">
        <v>45973.703472222223</v>
      </c>
      <c r="D2591" t="s">
        <v>5146</v>
      </c>
    </row>
    <row r="2592" spans="1:4" x14ac:dyDescent="0.25">
      <c r="A2592" t="s">
        <v>137</v>
      </c>
      <c r="B2592" t="s">
        <v>38</v>
      </c>
      <c r="C2592" s="1">
        <v>46022.65</v>
      </c>
      <c r="D2592" t="s">
        <v>5146</v>
      </c>
    </row>
    <row r="2593" spans="1:4" x14ac:dyDescent="0.25">
      <c r="A2593" t="s">
        <v>4726</v>
      </c>
      <c r="B2593" t="s">
        <v>38</v>
      </c>
      <c r="C2593" s="1">
        <v>45973.703472222223</v>
      </c>
      <c r="D2593" t="s">
        <v>5146</v>
      </c>
    </row>
    <row r="2594" spans="1:4" x14ac:dyDescent="0.25">
      <c r="A2594" t="s">
        <v>4727</v>
      </c>
      <c r="B2594" t="s">
        <v>38</v>
      </c>
      <c r="C2594" s="1">
        <v>45969.691666666666</v>
      </c>
      <c r="D2594" t="s">
        <v>5146</v>
      </c>
    </row>
    <row r="2595" spans="1:4" x14ac:dyDescent="0.25">
      <c r="A2595" t="s">
        <v>4728</v>
      </c>
      <c r="B2595" t="s">
        <v>38</v>
      </c>
      <c r="C2595" s="1">
        <v>45973.70416666667</v>
      </c>
      <c r="D2595" t="s">
        <v>5146</v>
      </c>
    </row>
    <row r="2596" spans="1:4" x14ac:dyDescent="0.25">
      <c r="A2596" t="s">
        <v>4729</v>
      </c>
      <c r="B2596" t="s">
        <v>38</v>
      </c>
      <c r="C2596" s="1">
        <v>45973.70416666667</v>
      </c>
      <c r="D2596" t="s">
        <v>5146</v>
      </c>
    </row>
    <row r="2597" spans="1:4" x14ac:dyDescent="0.25">
      <c r="A2597" t="s">
        <v>4730</v>
      </c>
      <c r="B2597" t="s">
        <v>38</v>
      </c>
      <c r="C2597" s="1">
        <v>46003.966666666667</v>
      </c>
      <c r="D2597" t="s">
        <v>5146</v>
      </c>
    </row>
    <row r="2598" spans="1:4" x14ac:dyDescent="0.25">
      <c r="A2598" t="s">
        <v>4731</v>
      </c>
      <c r="B2598" t="s">
        <v>38</v>
      </c>
      <c r="C2598" s="1">
        <v>45973.70416666667</v>
      </c>
      <c r="D2598" t="s">
        <v>5146</v>
      </c>
    </row>
    <row r="2599" spans="1:4" x14ac:dyDescent="0.25">
      <c r="A2599" t="s">
        <v>4732</v>
      </c>
      <c r="B2599" t="s">
        <v>38</v>
      </c>
      <c r="C2599" s="1">
        <v>45973.717361111114</v>
      </c>
      <c r="D2599" t="s">
        <v>5146</v>
      </c>
    </row>
    <row r="2600" spans="1:4" x14ac:dyDescent="0.25">
      <c r="A2600" t="s">
        <v>4733</v>
      </c>
      <c r="B2600" t="s">
        <v>38</v>
      </c>
      <c r="C2600" s="1">
        <v>45973.70416666667</v>
      </c>
      <c r="D2600" t="s">
        <v>5146</v>
      </c>
    </row>
    <row r="2601" spans="1:4" x14ac:dyDescent="0.25">
      <c r="A2601" t="s">
        <v>114</v>
      </c>
      <c r="B2601" t="s">
        <v>38</v>
      </c>
      <c r="C2601" s="1">
        <v>46024.795138888891</v>
      </c>
      <c r="D2601" t="s">
        <v>5146</v>
      </c>
    </row>
    <row r="2602" spans="1:4" x14ac:dyDescent="0.25">
      <c r="A2602" t="s">
        <v>4734</v>
      </c>
      <c r="B2602" t="s">
        <v>38</v>
      </c>
      <c r="C2602" s="1">
        <v>45973.704861111109</v>
      </c>
      <c r="D2602" t="s">
        <v>5146</v>
      </c>
    </row>
    <row r="2603" spans="1:4" x14ac:dyDescent="0.25">
      <c r="A2603" t="s">
        <v>4735</v>
      </c>
      <c r="B2603" t="s">
        <v>39</v>
      </c>
      <c r="C2603" s="1">
        <v>45969.696527777778</v>
      </c>
      <c r="D2603" t="s">
        <v>5146</v>
      </c>
    </row>
    <row r="2604" spans="1:4" x14ac:dyDescent="0.25">
      <c r="A2604" t="s">
        <v>4736</v>
      </c>
      <c r="B2604" t="s">
        <v>38</v>
      </c>
      <c r="C2604" s="1">
        <v>45973.705555555556</v>
      </c>
      <c r="D2604" t="s">
        <v>5146</v>
      </c>
    </row>
    <row r="2605" spans="1:4" x14ac:dyDescent="0.25">
      <c r="A2605" t="s">
        <v>4737</v>
      </c>
      <c r="B2605" t="s">
        <v>38</v>
      </c>
      <c r="C2605" s="1">
        <v>46003.966666666667</v>
      </c>
      <c r="D2605" t="s">
        <v>5146</v>
      </c>
    </row>
    <row r="2606" spans="1:4" x14ac:dyDescent="0.25">
      <c r="A2606" t="s">
        <v>4738</v>
      </c>
      <c r="B2606" t="s">
        <v>38</v>
      </c>
      <c r="C2606" s="1">
        <v>45973.705555555556</v>
      </c>
      <c r="D2606" t="s">
        <v>5146</v>
      </c>
    </row>
    <row r="2607" spans="1:4" x14ac:dyDescent="0.25">
      <c r="A2607" t="s">
        <v>115</v>
      </c>
      <c r="B2607" t="s">
        <v>38</v>
      </c>
      <c r="C2607" s="1">
        <v>46000.671527777777</v>
      </c>
      <c r="D2607" t="s">
        <v>5146</v>
      </c>
    </row>
    <row r="2608" spans="1:4" x14ac:dyDescent="0.25">
      <c r="A2608" t="s">
        <v>4739</v>
      </c>
      <c r="B2608" t="s">
        <v>38</v>
      </c>
      <c r="C2608" s="1">
        <v>45973.705555555556</v>
      </c>
      <c r="D2608" t="s">
        <v>5146</v>
      </c>
    </row>
    <row r="2609" spans="1:4" x14ac:dyDescent="0.25">
      <c r="A2609" t="s">
        <v>4740</v>
      </c>
      <c r="B2609" t="s">
        <v>38</v>
      </c>
      <c r="C2609" s="1">
        <v>45973.706250000003</v>
      </c>
      <c r="D2609" t="s">
        <v>5146</v>
      </c>
    </row>
    <row r="2610" spans="1:4" x14ac:dyDescent="0.25">
      <c r="A2610" t="s">
        <v>116</v>
      </c>
      <c r="B2610" t="s">
        <v>38</v>
      </c>
      <c r="C2610" s="1">
        <v>46000.636805555558</v>
      </c>
      <c r="D2610" t="s">
        <v>5146</v>
      </c>
    </row>
    <row r="2611" spans="1:4" x14ac:dyDescent="0.25">
      <c r="A2611" t="s">
        <v>4741</v>
      </c>
      <c r="B2611" t="s">
        <v>38</v>
      </c>
      <c r="C2611" s="1">
        <v>45973.706250000003</v>
      </c>
      <c r="D2611" t="s">
        <v>5146</v>
      </c>
    </row>
    <row r="2612" spans="1:4" x14ac:dyDescent="0.25">
      <c r="A2612" t="s">
        <v>4742</v>
      </c>
      <c r="B2612" t="s">
        <v>38</v>
      </c>
      <c r="C2612" s="1">
        <v>45969.7</v>
      </c>
      <c r="D2612" t="s">
        <v>5146</v>
      </c>
    </row>
    <row r="2613" spans="1:4" x14ac:dyDescent="0.25">
      <c r="A2613" t="s">
        <v>4743</v>
      </c>
      <c r="B2613" t="s">
        <v>38</v>
      </c>
      <c r="C2613" s="1">
        <v>45973.706944444442</v>
      </c>
      <c r="D2613" t="s">
        <v>5146</v>
      </c>
    </row>
    <row r="2614" spans="1:4" x14ac:dyDescent="0.25">
      <c r="A2614" t="s">
        <v>4744</v>
      </c>
      <c r="B2614" t="s">
        <v>38</v>
      </c>
      <c r="C2614" s="1">
        <v>45973.706944444442</v>
      </c>
      <c r="D2614" t="s">
        <v>5146</v>
      </c>
    </row>
    <row r="2615" spans="1:4" x14ac:dyDescent="0.25">
      <c r="A2615" t="s">
        <v>4745</v>
      </c>
      <c r="B2615" t="s">
        <v>39</v>
      </c>
      <c r="C2615" s="1">
        <v>45969.701388888891</v>
      </c>
      <c r="D2615" t="s">
        <v>5146</v>
      </c>
    </row>
    <row r="2616" spans="1:4" x14ac:dyDescent="0.25">
      <c r="A2616" t="s">
        <v>4746</v>
      </c>
      <c r="B2616" t="s">
        <v>38</v>
      </c>
      <c r="C2616" s="1">
        <v>45969.732638888891</v>
      </c>
      <c r="D2616" t="s">
        <v>5146</v>
      </c>
    </row>
    <row r="2617" spans="1:4" x14ac:dyDescent="0.25">
      <c r="A2617" t="s">
        <v>117</v>
      </c>
      <c r="B2617" t="s">
        <v>38</v>
      </c>
      <c r="C2617" s="1">
        <v>46001.777083333334</v>
      </c>
      <c r="D2617" t="s">
        <v>5146</v>
      </c>
    </row>
    <row r="2618" spans="1:4" x14ac:dyDescent="0.25">
      <c r="A2618" t="s">
        <v>119</v>
      </c>
      <c r="B2618" t="s">
        <v>38</v>
      </c>
      <c r="C2618" s="1">
        <v>46003.808333333334</v>
      </c>
      <c r="D2618" t="s">
        <v>5146</v>
      </c>
    </row>
    <row r="2619" spans="1:4" x14ac:dyDescent="0.25">
      <c r="A2619" t="s">
        <v>4747</v>
      </c>
      <c r="B2619" t="s">
        <v>39</v>
      </c>
      <c r="C2619" s="1">
        <v>45969.699305555558</v>
      </c>
      <c r="D2619" t="s">
        <v>5146</v>
      </c>
    </row>
    <row r="2620" spans="1:4" x14ac:dyDescent="0.25">
      <c r="A2620" t="s">
        <v>120</v>
      </c>
      <c r="B2620" t="s">
        <v>38</v>
      </c>
      <c r="C2620" s="1">
        <v>46003.61041666667</v>
      </c>
      <c r="D2620" t="s">
        <v>5146</v>
      </c>
    </row>
    <row r="2621" spans="1:4" x14ac:dyDescent="0.25">
      <c r="A2621" t="s">
        <v>4748</v>
      </c>
      <c r="B2621" t="s">
        <v>39</v>
      </c>
      <c r="C2621" s="1">
        <v>45992.674305555556</v>
      </c>
      <c r="D2621" t="s">
        <v>5146</v>
      </c>
    </row>
    <row r="2622" spans="1:4" x14ac:dyDescent="0.25">
      <c r="A2622" t="s">
        <v>4749</v>
      </c>
      <c r="B2622" t="s">
        <v>38</v>
      </c>
      <c r="C2622" s="1">
        <v>45986.662499999999</v>
      </c>
      <c r="D2622" t="s">
        <v>5146</v>
      </c>
    </row>
    <row r="2623" spans="1:4" x14ac:dyDescent="0.25">
      <c r="A2623" t="s">
        <v>4750</v>
      </c>
      <c r="B2623" t="s">
        <v>38</v>
      </c>
      <c r="C2623" s="1">
        <v>45969.734722222223</v>
      </c>
      <c r="D2623" t="s">
        <v>5146</v>
      </c>
    </row>
    <row r="2624" spans="1:4" x14ac:dyDescent="0.25">
      <c r="A2624" t="s">
        <v>4751</v>
      </c>
      <c r="B2624" t="s">
        <v>38</v>
      </c>
      <c r="C2624" s="1">
        <v>45969.734722222223</v>
      </c>
      <c r="D2624" t="s">
        <v>5146</v>
      </c>
    </row>
    <row r="2625" spans="1:4" x14ac:dyDescent="0.25">
      <c r="A2625" t="s">
        <v>4752</v>
      </c>
      <c r="B2625" t="s">
        <v>38</v>
      </c>
      <c r="C2625" s="1">
        <v>45969.73541666667</v>
      </c>
      <c r="D2625" t="s">
        <v>5146</v>
      </c>
    </row>
    <row r="2626" spans="1:4" x14ac:dyDescent="0.25">
      <c r="A2626" t="s">
        <v>4753</v>
      </c>
      <c r="B2626" t="s">
        <v>38</v>
      </c>
      <c r="C2626" s="1">
        <v>45969.73541666667</v>
      </c>
      <c r="D2626" t="s">
        <v>5146</v>
      </c>
    </row>
    <row r="2627" spans="1:4" x14ac:dyDescent="0.25">
      <c r="A2627" t="s">
        <v>4754</v>
      </c>
      <c r="B2627" t="s">
        <v>38</v>
      </c>
      <c r="C2627" s="1">
        <v>45969.736805555556</v>
      </c>
      <c r="D2627" t="s">
        <v>5146</v>
      </c>
    </row>
    <row r="2628" spans="1:4" x14ac:dyDescent="0.25">
      <c r="A2628" t="s">
        <v>4755</v>
      </c>
      <c r="B2628" t="s">
        <v>38</v>
      </c>
      <c r="C2628" s="1">
        <v>45969.736805555556</v>
      </c>
      <c r="D2628" t="s">
        <v>5146</v>
      </c>
    </row>
    <row r="2629" spans="1:4" x14ac:dyDescent="0.25">
      <c r="A2629" t="s">
        <v>4756</v>
      </c>
      <c r="B2629" t="s">
        <v>38</v>
      </c>
      <c r="C2629" s="1">
        <v>45973.708333333336</v>
      </c>
      <c r="D2629" t="s">
        <v>5146</v>
      </c>
    </row>
    <row r="2630" spans="1:4" x14ac:dyDescent="0.25">
      <c r="A2630" t="s">
        <v>4757</v>
      </c>
      <c r="B2630" t="s">
        <v>38</v>
      </c>
      <c r="C2630" s="1">
        <v>45969.737500000003</v>
      </c>
      <c r="D2630" t="s">
        <v>5146</v>
      </c>
    </row>
    <row r="2631" spans="1:4" x14ac:dyDescent="0.25">
      <c r="A2631" t="s">
        <v>4758</v>
      </c>
      <c r="B2631" t="s">
        <v>38</v>
      </c>
      <c r="C2631" s="1">
        <v>46003.96875</v>
      </c>
      <c r="D2631" t="s">
        <v>5146</v>
      </c>
    </row>
    <row r="2632" spans="1:4" x14ac:dyDescent="0.25">
      <c r="A2632" t="s">
        <v>4759</v>
      </c>
      <c r="B2632" t="s">
        <v>38</v>
      </c>
      <c r="C2632" s="1">
        <v>45969.737500000003</v>
      </c>
      <c r="D2632" t="s">
        <v>5146</v>
      </c>
    </row>
    <row r="2633" spans="1:4" x14ac:dyDescent="0.25">
      <c r="A2633" t="s">
        <v>4760</v>
      </c>
      <c r="B2633" t="s">
        <v>38</v>
      </c>
      <c r="C2633" s="1">
        <v>45969.738194444442</v>
      </c>
      <c r="D2633" t="s">
        <v>5146</v>
      </c>
    </row>
    <row r="2634" spans="1:4" x14ac:dyDescent="0.25">
      <c r="A2634" t="s">
        <v>4761</v>
      </c>
      <c r="B2634" t="s">
        <v>38</v>
      </c>
      <c r="C2634" s="1">
        <v>45969.527083333334</v>
      </c>
      <c r="D2634" t="s">
        <v>5146</v>
      </c>
    </row>
    <row r="2635" spans="1:4" x14ac:dyDescent="0.25">
      <c r="A2635" t="s">
        <v>4762</v>
      </c>
      <c r="B2635" t="s">
        <v>38</v>
      </c>
      <c r="C2635" s="1">
        <v>45969.739583333336</v>
      </c>
      <c r="D2635" t="s">
        <v>5146</v>
      </c>
    </row>
    <row r="2636" spans="1:4" x14ac:dyDescent="0.25">
      <c r="A2636" t="s">
        <v>4763</v>
      </c>
      <c r="B2636" t="s">
        <v>38</v>
      </c>
      <c r="C2636" s="1">
        <v>45969.529861111114</v>
      </c>
      <c r="D2636" t="s">
        <v>5146</v>
      </c>
    </row>
    <row r="2637" spans="1:4" x14ac:dyDescent="0.25">
      <c r="A2637" t="s">
        <v>4764</v>
      </c>
      <c r="B2637" t="s">
        <v>38</v>
      </c>
      <c r="C2637" s="1">
        <v>45969.530555555553</v>
      </c>
      <c r="D2637" t="s">
        <v>5146</v>
      </c>
    </row>
    <row r="2638" spans="1:4" x14ac:dyDescent="0.25">
      <c r="A2638" t="s">
        <v>4765</v>
      </c>
      <c r="B2638" t="s">
        <v>38</v>
      </c>
      <c r="C2638" s="1">
        <v>45969.741666666669</v>
      </c>
      <c r="D2638" t="s">
        <v>5146</v>
      </c>
    </row>
    <row r="2639" spans="1:4" x14ac:dyDescent="0.25">
      <c r="A2639" t="s">
        <v>4766</v>
      </c>
      <c r="B2639" t="s">
        <v>38</v>
      </c>
      <c r="C2639" s="1">
        <v>45969.531944444447</v>
      </c>
      <c r="D2639" t="s">
        <v>5146</v>
      </c>
    </row>
    <row r="2640" spans="1:4" x14ac:dyDescent="0.25">
      <c r="A2640" t="s">
        <v>4767</v>
      </c>
      <c r="B2640" t="s">
        <v>38</v>
      </c>
      <c r="C2640" s="1">
        <v>45977.929166666669</v>
      </c>
      <c r="D2640" t="s">
        <v>5146</v>
      </c>
    </row>
    <row r="2641" spans="1:4" x14ac:dyDescent="0.25">
      <c r="A2641" t="s">
        <v>4768</v>
      </c>
      <c r="B2641" t="s">
        <v>38</v>
      </c>
      <c r="C2641" s="1">
        <v>45973.681250000001</v>
      </c>
      <c r="D2641" t="s">
        <v>5146</v>
      </c>
    </row>
    <row r="2642" spans="1:4" x14ac:dyDescent="0.25">
      <c r="A2642" t="s">
        <v>4769</v>
      </c>
      <c r="B2642" t="s">
        <v>38</v>
      </c>
      <c r="C2642" s="1">
        <v>45973.681944444441</v>
      </c>
      <c r="D2642" t="s">
        <v>5146</v>
      </c>
    </row>
    <row r="2643" spans="1:4" x14ac:dyDescent="0.25">
      <c r="A2643" t="s">
        <v>4770</v>
      </c>
      <c r="B2643" t="s">
        <v>38</v>
      </c>
      <c r="C2643" s="1">
        <v>45973.681944444441</v>
      </c>
      <c r="D2643" t="s">
        <v>5146</v>
      </c>
    </row>
    <row r="2644" spans="1:4" x14ac:dyDescent="0.25">
      <c r="A2644" t="s">
        <v>99</v>
      </c>
      <c r="B2644" t="s">
        <v>38</v>
      </c>
      <c r="C2644" s="1">
        <v>46024.586805555555</v>
      </c>
      <c r="D2644" t="s">
        <v>5146</v>
      </c>
    </row>
    <row r="2645" spans="1:4" x14ac:dyDescent="0.25">
      <c r="A2645" t="s">
        <v>4771</v>
      </c>
      <c r="B2645" t="s">
        <v>38</v>
      </c>
      <c r="C2645" s="1">
        <v>45969.540972222225</v>
      </c>
      <c r="D2645" t="s">
        <v>5146</v>
      </c>
    </row>
    <row r="2646" spans="1:4" x14ac:dyDescent="0.25">
      <c r="A2646" t="s">
        <v>4772</v>
      </c>
      <c r="B2646" t="s">
        <v>38</v>
      </c>
      <c r="C2646" s="1">
        <v>45973.682638888888</v>
      </c>
      <c r="D2646" t="s">
        <v>5146</v>
      </c>
    </row>
    <row r="2647" spans="1:4" x14ac:dyDescent="0.25">
      <c r="A2647" t="s">
        <v>4773</v>
      </c>
      <c r="B2647" t="s">
        <v>38</v>
      </c>
      <c r="C2647" s="1">
        <v>45969.544444444444</v>
      </c>
      <c r="D2647" t="s">
        <v>5146</v>
      </c>
    </row>
    <row r="2648" spans="1:4" x14ac:dyDescent="0.25">
      <c r="A2648" t="s">
        <v>4774</v>
      </c>
      <c r="B2648" t="s">
        <v>38</v>
      </c>
      <c r="C2648" s="1">
        <v>45973.683333333334</v>
      </c>
      <c r="D2648" t="s">
        <v>5146</v>
      </c>
    </row>
    <row r="2649" spans="1:4" x14ac:dyDescent="0.25">
      <c r="A2649" t="s">
        <v>4775</v>
      </c>
      <c r="B2649" t="s">
        <v>38</v>
      </c>
      <c r="C2649" s="1">
        <v>46003.972916666666</v>
      </c>
      <c r="D2649" t="s">
        <v>5146</v>
      </c>
    </row>
    <row r="2650" spans="1:4" x14ac:dyDescent="0.25">
      <c r="A2650" t="s">
        <v>4776</v>
      </c>
      <c r="B2650" t="s">
        <v>38</v>
      </c>
      <c r="C2650" s="1">
        <v>45973.683333333334</v>
      </c>
      <c r="D2650" t="s">
        <v>5146</v>
      </c>
    </row>
    <row r="2651" spans="1:4" x14ac:dyDescent="0.25">
      <c r="A2651" t="s">
        <v>4777</v>
      </c>
      <c r="B2651" t="s">
        <v>39</v>
      </c>
      <c r="C2651" s="1">
        <v>45973.683333333334</v>
      </c>
      <c r="D2651" t="s">
        <v>5146</v>
      </c>
    </row>
    <row r="2652" spans="1:4" x14ac:dyDescent="0.25">
      <c r="A2652" t="s">
        <v>4778</v>
      </c>
      <c r="B2652" t="s">
        <v>38</v>
      </c>
      <c r="C2652" s="1">
        <v>45973.684027777781</v>
      </c>
      <c r="D2652" t="s">
        <v>5146</v>
      </c>
    </row>
    <row r="2653" spans="1:4" x14ac:dyDescent="0.25">
      <c r="A2653" t="s">
        <v>4779</v>
      </c>
      <c r="B2653" t="s">
        <v>38</v>
      </c>
      <c r="C2653" s="1">
        <v>45977.932638888888</v>
      </c>
      <c r="D2653" t="s">
        <v>5146</v>
      </c>
    </row>
    <row r="2654" spans="1:4" x14ac:dyDescent="0.25">
      <c r="A2654" t="s">
        <v>4780</v>
      </c>
      <c r="B2654" t="s">
        <v>38</v>
      </c>
      <c r="C2654" s="1">
        <v>45973.68472222222</v>
      </c>
      <c r="D2654" t="s">
        <v>5146</v>
      </c>
    </row>
    <row r="2655" spans="1:4" x14ac:dyDescent="0.25">
      <c r="A2655" t="s">
        <v>4781</v>
      </c>
      <c r="B2655" t="s">
        <v>38</v>
      </c>
      <c r="C2655" s="1">
        <v>45973.68472222222</v>
      </c>
      <c r="D2655" t="s">
        <v>5146</v>
      </c>
    </row>
    <row r="2656" spans="1:4" x14ac:dyDescent="0.25">
      <c r="A2656" t="s">
        <v>4782</v>
      </c>
      <c r="B2656" t="s">
        <v>38</v>
      </c>
      <c r="C2656" s="1">
        <v>45973.685416666667</v>
      </c>
      <c r="D2656" t="s">
        <v>5146</v>
      </c>
    </row>
    <row r="2657" spans="1:4" x14ac:dyDescent="0.25">
      <c r="A2657" t="s">
        <v>4783</v>
      </c>
      <c r="B2657" t="s">
        <v>38</v>
      </c>
      <c r="C2657" s="1">
        <v>45973.685416666667</v>
      </c>
      <c r="D2657" t="s">
        <v>5146</v>
      </c>
    </row>
    <row r="2658" spans="1:4" x14ac:dyDescent="0.25">
      <c r="A2658" t="s">
        <v>4784</v>
      </c>
      <c r="B2658" t="s">
        <v>38</v>
      </c>
      <c r="C2658" s="1">
        <v>45973.685416666667</v>
      </c>
      <c r="D2658" t="s">
        <v>5146</v>
      </c>
    </row>
    <row r="2659" spans="1:4" x14ac:dyDescent="0.25">
      <c r="A2659" t="s">
        <v>4785</v>
      </c>
      <c r="B2659" t="s">
        <v>38</v>
      </c>
      <c r="C2659" s="1">
        <v>45973.686111111114</v>
      </c>
      <c r="D2659" t="s">
        <v>5146</v>
      </c>
    </row>
    <row r="2660" spans="1:4" x14ac:dyDescent="0.25">
      <c r="A2660" t="s">
        <v>4786</v>
      </c>
      <c r="B2660" t="s">
        <v>39</v>
      </c>
      <c r="C2660" s="1">
        <v>45969.600694444445</v>
      </c>
      <c r="D2660" t="s">
        <v>5146</v>
      </c>
    </row>
    <row r="2661" spans="1:4" x14ac:dyDescent="0.25">
      <c r="A2661" t="s">
        <v>4787</v>
      </c>
      <c r="B2661" t="s">
        <v>38</v>
      </c>
      <c r="C2661" s="1">
        <v>45972.796527777777</v>
      </c>
      <c r="D2661" t="s">
        <v>5146</v>
      </c>
    </row>
    <row r="2662" spans="1:4" x14ac:dyDescent="0.25">
      <c r="A2662" t="s">
        <v>4788</v>
      </c>
      <c r="B2662" t="s">
        <v>38</v>
      </c>
      <c r="C2662" s="1">
        <v>46030.70416666667</v>
      </c>
      <c r="D2662" t="s">
        <v>5146</v>
      </c>
    </row>
    <row r="2663" spans="1:4" x14ac:dyDescent="0.25">
      <c r="A2663" t="s">
        <v>4789</v>
      </c>
      <c r="B2663" t="s">
        <v>38</v>
      </c>
      <c r="C2663" s="1">
        <v>45973.686805555553</v>
      </c>
      <c r="D2663" t="s">
        <v>5146</v>
      </c>
    </row>
    <row r="2664" spans="1:4" x14ac:dyDescent="0.25">
      <c r="A2664" t="s">
        <v>93</v>
      </c>
      <c r="B2664" t="s">
        <v>38</v>
      </c>
      <c r="C2664" s="1">
        <v>46001.50277777778</v>
      </c>
      <c r="D2664" t="s">
        <v>5146</v>
      </c>
    </row>
    <row r="2665" spans="1:4" x14ac:dyDescent="0.25">
      <c r="A2665" t="s">
        <v>4790</v>
      </c>
      <c r="B2665" t="s">
        <v>38</v>
      </c>
      <c r="C2665" s="1">
        <v>45973.6875</v>
      </c>
      <c r="D2665" t="s">
        <v>5146</v>
      </c>
    </row>
    <row r="2666" spans="1:4" x14ac:dyDescent="0.25">
      <c r="A2666" t="s">
        <v>4791</v>
      </c>
      <c r="B2666" t="s">
        <v>38</v>
      </c>
      <c r="C2666" s="1">
        <v>45969.604861111111</v>
      </c>
      <c r="D2666" t="s">
        <v>5146</v>
      </c>
    </row>
    <row r="2667" spans="1:4" x14ac:dyDescent="0.25">
      <c r="A2667" t="s">
        <v>87</v>
      </c>
      <c r="B2667" t="s">
        <v>38</v>
      </c>
      <c r="C2667" s="1">
        <v>46036.558333333334</v>
      </c>
      <c r="D2667" t="s">
        <v>5146</v>
      </c>
    </row>
    <row r="2668" spans="1:4" x14ac:dyDescent="0.25">
      <c r="A2668" t="s">
        <v>4792</v>
      </c>
      <c r="B2668" t="s">
        <v>38</v>
      </c>
      <c r="C2668" s="1">
        <v>45973.688194444447</v>
      </c>
      <c r="D2668" t="s">
        <v>5146</v>
      </c>
    </row>
    <row r="2669" spans="1:4" x14ac:dyDescent="0.25">
      <c r="A2669" t="s">
        <v>4793</v>
      </c>
      <c r="B2669" t="s">
        <v>38</v>
      </c>
      <c r="C2669" s="1">
        <v>45973.688194444447</v>
      </c>
      <c r="D2669" t="s">
        <v>5146</v>
      </c>
    </row>
    <row r="2670" spans="1:4" x14ac:dyDescent="0.25">
      <c r="A2670" t="s">
        <v>4794</v>
      </c>
      <c r="B2670" t="s">
        <v>38</v>
      </c>
      <c r="C2670" s="1">
        <v>46003.974305555559</v>
      </c>
      <c r="D2670" t="s">
        <v>5146</v>
      </c>
    </row>
    <row r="2671" spans="1:4" x14ac:dyDescent="0.25">
      <c r="A2671" t="s">
        <v>88</v>
      </c>
      <c r="B2671" t="s">
        <v>38</v>
      </c>
      <c r="C2671" s="1">
        <v>46002.65625</v>
      </c>
      <c r="D2671" t="s">
        <v>5146</v>
      </c>
    </row>
    <row r="2672" spans="1:4" x14ac:dyDescent="0.25">
      <c r="A2672" t="s">
        <v>4795</v>
      </c>
      <c r="B2672" t="s">
        <v>38</v>
      </c>
      <c r="C2672" s="1">
        <v>45969.609027777777</v>
      </c>
      <c r="D2672" t="s">
        <v>5146</v>
      </c>
    </row>
    <row r="2673" spans="1:4" x14ac:dyDescent="0.25">
      <c r="A2673" t="s">
        <v>4796</v>
      </c>
      <c r="B2673" t="s">
        <v>38</v>
      </c>
      <c r="C2673" s="1">
        <v>45973.688888888886</v>
      </c>
      <c r="D2673" t="s">
        <v>5146</v>
      </c>
    </row>
    <row r="2674" spans="1:4" x14ac:dyDescent="0.25">
      <c r="A2674" t="s">
        <v>4797</v>
      </c>
      <c r="B2674" t="s">
        <v>38</v>
      </c>
      <c r="C2674" s="1">
        <v>45969.611805555556</v>
      </c>
      <c r="D2674" t="s">
        <v>5146</v>
      </c>
    </row>
    <row r="2675" spans="1:4" x14ac:dyDescent="0.25">
      <c r="A2675" t="s">
        <v>4798</v>
      </c>
      <c r="B2675" t="s">
        <v>38</v>
      </c>
      <c r="C2675" s="1">
        <v>45969.613888888889</v>
      </c>
      <c r="D2675" t="s">
        <v>5146</v>
      </c>
    </row>
    <row r="2676" spans="1:4" x14ac:dyDescent="0.25">
      <c r="A2676" t="s">
        <v>4799</v>
      </c>
      <c r="B2676" t="s">
        <v>38</v>
      </c>
      <c r="C2676" s="1">
        <v>45969.617361111108</v>
      </c>
      <c r="D2676" t="s">
        <v>5146</v>
      </c>
    </row>
    <row r="2677" spans="1:4" x14ac:dyDescent="0.25">
      <c r="A2677" t="s">
        <v>4800</v>
      </c>
      <c r="B2677" t="s">
        <v>39</v>
      </c>
      <c r="C2677" s="1">
        <v>45969.620138888888</v>
      </c>
      <c r="D2677" t="s">
        <v>5146</v>
      </c>
    </row>
    <row r="2678" spans="1:4" x14ac:dyDescent="0.25">
      <c r="A2678" t="s">
        <v>4801</v>
      </c>
      <c r="B2678" t="s">
        <v>38</v>
      </c>
      <c r="C2678" s="1">
        <v>45973.689583333333</v>
      </c>
      <c r="D2678" t="s">
        <v>5146</v>
      </c>
    </row>
    <row r="2679" spans="1:4" x14ac:dyDescent="0.25">
      <c r="A2679" t="s">
        <v>4802</v>
      </c>
      <c r="B2679" t="s">
        <v>38</v>
      </c>
      <c r="C2679" s="1">
        <v>45973.69027777778</v>
      </c>
      <c r="D2679" t="s">
        <v>5146</v>
      </c>
    </row>
    <row r="2680" spans="1:4" x14ac:dyDescent="0.25">
      <c r="A2680" t="s">
        <v>4803</v>
      </c>
      <c r="B2680" t="s">
        <v>38</v>
      </c>
      <c r="C2680" s="1">
        <v>45973.690972222219</v>
      </c>
      <c r="D2680" t="s">
        <v>5146</v>
      </c>
    </row>
    <row r="2681" spans="1:4" x14ac:dyDescent="0.25">
      <c r="A2681" t="s">
        <v>4804</v>
      </c>
      <c r="B2681" t="s">
        <v>39</v>
      </c>
      <c r="C2681" s="1">
        <v>46021.46597222222</v>
      </c>
      <c r="D2681" t="s">
        <v>5146</v>
      </c>
    </row>
    <row r="2682" spans="1:4" x14ac:dyDescent="0.25">
      <c r="A2682" t="s">
        <v>4805</v>
      </c>
      <c r="B2682" t="s">
        <v>38</v>
      </c>
      <c r="C2682" s="1">
        <v>45973.691666666666</v>
      </c>
      <c r="D2682" t="s">
        <v>5146</v>
      </c>
    </row>
    <row r="2683" spans="1:4" x14ac:dyDescent="0.25">
      <c r="A2683" t="s">
        <v>4806</v>
      </c>
      <c r="B2683" t="s">
        <v>38</v>
      </c>
      <c r="C2683" s="1">
        <v>46043.745138888888</v>
      </c>
      <c r="D2683" t="s">
        <v>5146</v>
      </c>
    </row>
    <row r="2684" spans="1:4" x14ac:dyDescent="0.25">
      <c r="A2684" t="s">
        <v>4807</v>
      </c>
      <c r="B2684" t="s">
        <v>38</v>
      </c>
      <c r="C2684" s="1">
        <v>45973.692361111112</v>
      </c>
      <c r="D2684" t="s">
        <v>5146</v>
      </c>
    </row>
    <row r="2685" spans="1:4" x14ac:dyDescent="0.25">
      <c r="A2685" t="s">
        <v>4808</v>
      </c>
      <c r="B2685" t="s">
        <v>38</v>
      </c>
      <c r="C2685" s="1">
        <v>45973.518055555556</v>
      </c>
      <c r="D2685" t="s">
        <v>5146</v>
      </c>
    </row>
    <row r="2686" spans="1:4" x14ac:dyDescent="0.25">
      <c r="A2686" t="s">
        <v>4809</v>
      </c>
      <c r="B2686" t="s">
        <v>38</v>
      </c>
      <c r="C2686" s="1">
        <v>45973.692361111112</v>
      </c>
      <c r="D2686" t="s">
        <v>5146</v>
      </c>
    </row>
    <row r="2687" spans="1:4" x14ac:dyDescent="0.25">
      <c r="A2687" t="s">
        <v>4810</v>
      </c>
      <c r="B2687" t="s">
        <v>38</v>
      </c>
      <c r="C2687" s="1">
        <v>45973.693055555559</v>
      </c>
      <c r="D2687" t="s">
        <v>5146</v>
      </c>
    </row>
    <row r="2688" spans="1:4" x14ac:dyDescent="0.25">
      <c r="A2688" t="s">
        <v>4811</v>
      </c>
      <c r="B2688" t="s">
        <v>38</v>
      </c>
      <c r="C2688" s="1">
        <v>45973.693055555559</v>
      </c>
      <c r="D2688" t="s">
        <v>5146</v>
      </c>
    </row>
    <row r="2689" spans="1:4" x14ac:dyDescent="0.25">
      <c r="A2689" t="s">
        <v>4812</v>
      </c>
      <c r="B2689" t="s">
        <v>38</v>
      </c>
      <c r="C2689" s="1">
        <v>45973.693055555559</v>
      </c>
      <c r="D2689" t="s">
        <v>5146</v>
      </c>
    </row>
    <row r="2690" spans="1:4" x14ac:dyDescent="0.25">
      <c r="A2690" t="s">
        <v>4813</v>
      </c>
      <c r="B2690" t="s">
        <v>38</v>
      </c>
      <c r="C2690" s="1">
        <v>45973.693749999999</v>
      </c>
      <c r="D2690" t="s">
        <v>5146</v>
      </c>
    </row>
    <row r="2691" spans="1:4" x14ac:dyDescent="0.25">
      <c r="A2691" t="s">
        <v>4814</v>
      </c>
      <c r="B2691" t="s">
        <v>38</v>
      </c>
      <c r="C2691" s="1">
        <v>45973.694444444445</v>
      </c>
      <c r="D2691" t="s">
        <v>5146</v>
      </c>
    </row>
    <row r="2692" spans="1:4" x14ac:dyDescent="0.25">
      <c r="A2692" t="s">
        <v>79</v>
      </c>
      <c r="B2692" t="s">
        <v>38</v>
      </c>
      <c r="C2692" s="1">
        <v>46024.804166666669</v>
      </c>
      <c r="D2692" t="s">
        <v>5146</v>
      </c>
    </row>
    <row r="2693" spans="1:4" x14ac:dyDescent="0.25">
      <c r="A2693" t="s">
        <v>4815</v>
      </c>
      <c r="B2693" t="s">
        <v>38</v>
      </c>
      <c r="C2693" s="1">
        <v>45973.694444444445</v>
      </c>
      <c r="D2693" t="s">
        <v>5146</v>
      </c>
    </row>
    <row r="2694" spans="1:4" x14ac:dyDescent="0.25">
      <c r="A2694" t="s">
        <v>4816</v>
      </c>
      <c r="B2694" t="s">
        <v>38</v>
      </c>
      <c r="C2694" s="1">
        <v>45969.647916666669</v>
      </c>
      <c r="D2694" t="s">
        <v>5146</v>
      </c>
    </row>
    <row r="2695" spans="1:4" x14ac:dyDescent="0.25">
      <c r="A2695" t="s">
        <v>4817</v>
      </c>
      <c r="B2695" t="s">
        <v>38</v>
      </c>
      <c r="C2695" s="1">
        <v>45969.649305555555</v>
      </c>
      <c r="D2695" t="s">
        <v>5146</v>
      </c>
    </row>
    <row r="2696" spans="1:4" x14ac:dyDescent="0.25">
      <c r="A2696" t="s">
        <v>75</v>
      </c>
      <c r="B2696" t="s">
        <v>38</v>
      </c>
      <c r="C2696" s="1">
        <v>46036.678472222222</v>
      </c>
      <c r="D2696" t="s">
        <v>5146</v>
      </c>
    </row>
    <row r="2697" spans="1:4" x14ac:dyDescent="0.25">
      <c r="A2697" t="s">
        <v>4818</v>
      </c>
      <c r="B2697" t="s">
        <v>38</v>
      </c>
      <c r="C2697" s="1">
        <v>45969.65</v>
      </c>
      <c r="D2697" t="s">
        <v>5146</v>
      </c>
    </row>
    <row r="2698" spans="1:4" x14ac:dyDescent="0.25">
      <c r="A2698" t="s">
        <v>4819</v>
      </c>
      <c r="B2698" t="s">
        <v>39</v>
      </c>
      <c r="C2698" s="1">
        <v>45981.401388888888</v>
      </c>
      <c r="D2698" t="s">
        <v>5146</v>
      </c>
    </row>
    <row r="2699" spans="1:4" x14ac:dyDescent="0.25">
      <c r="A2699" t="s">
        <v>4820</v>
      </c>
      <c r="B2699" t="s">
        <v>38</v>
      </c>
      <c r="C2699" s="1">
        <v>45973.695138888892</v>
      </c>
      <c r="D2699" t="s">
        <v>5146</v>
      </c>
    </row>
    <row r="2700" spans="1:4" x14ac:dyDescent="0.25">
      <c r="A2700" t="s">
        <v>4821</v>
      </c>
      <c r="B2700" t="s">
        <v>38</v>
      </c>
      <c r="C2700" s="1">
        <v>45973.695833333331</v>
      </c>
      <c r="D2700" t="s">
        <v>5146</v>
      </c>
    </row>
    <row r="2701" spans="1:4" x14ac:dyDescent="0.25">
      <c r="A2701" t="s">
        <v>4822</v>
      </c>
      <c r="B2701" t="s">
        <v>39</v>
      </c>
      <c r="C2701" s="1">
        <v>45969.655555555553</v>
      </c>
      <c r="D2701" t="s">
        <v>5146</v>
      </c>
    </row>
    <row r="2702" spans="1:4" x14ac:dyDescent="0.25">
      <c r="A2702" t="s">
        <v>4823</v>
      </c>
      <c r="B2702" t="s">
        <v>38</v>
      </c>
      <c r="C2702" s="1">
        <v>45973.697222222225</v>
      </c>
      <c r="D2702" t="s">
        <v>5146</v>
      </c>
    </row>
    <row r="2703" spans="1:4" x14ac:dyDescent="0.25">
      <c r="A2703" t="s">
        <v>4824</v>
      </c>
      <c r="B2703" t="s">
        <v>38</v>
      </c>
      <c r="C2703" s="1">
        <v>45973.697222222225</v>
      </c>
      <c r="D2703" t="s">
        <v>5146</v>
      </c>
    </row>
    <row r="2704" spans="1:4" x14ac:dyDescent="0.25">
      <c r="A2704" t="s">
        <v>4825</v>
      </c>
      <c r="B2704" t="s">
        <v>38</v>
      </c>
      <c r="C2704" s="1">
        <v>45992.774305555555</v>
      </c>
      <c r="D2704" t="s">
        <v>5146</v>
      </c>
    </row>
    <row r="2705" spans="1:4" x14ac:dyDescent="0.25">
      <c r="A2705" t="s">
        <v>4826</v>
      </c>
      <c r="B2705" t="s">
        <v>38</v>
      </c>
      <c r="C2705" s="1">
        <v>45973.697916666664</v>
      </c>
      <c r="D2705" t="s">
        <v>5146</v>
      </c>
    </row>
    <row r="2706" spans="1:4" x14ac:dyDescent="0.25">
      <c r="A2706" t="s">
        <v>4827</v>
      </c>
      <c r="B2706" t="s">
        <v>38</v>
      </c>
      <c r="C2706" s="1">
        <v>45973.697916666664</v>
      </c>
      <c r="D2706" t="s">
        <v>5146</v>
      </c>
    </row>
    <row r="2707" spans="1:4" x14ac:dyDescent="0.25">
      <c r="A2707" t="s">
        <v>4828</v>
      </c>
      <c r="B2707" t="s">
        <v>38</v>
      </c>
      <c r="C2707" s="1">
        <v>45973.697916666664</v>
      </c>
      <c r="D2707" t="s">
        <v>5146</v>
      </c>
    </row>
    <row r="2708" spans="1:4" x14ac:dyDescent="0.25">
      <c r="A2708" t="s">
        <v>77</v>
      </c>
      <c r="B2708" t="s">
        <v>38</v>
      </c>
      <c r="C2708" s="1">
        <v>46024.78125</v>
      </c>
      <c r="D2708" t="s">
        <v>5146</v>
      </c>
    </row>
    <row r="2709" spans="1:4" x14ac:dyDescent="0.25">
      <c r="A2709" t="s">
        <v>4829</v>
      </c>
      <c r="B2709" t="s">
        <v>38</v>
      </c>
      <c r="C2709" s="1">
        <v>45973.698611111111</v>
      </c>
      <c r="D2709" t="s">
        <v>5146</v>
      </c>
    </row>
    <row r="2710" spans="1:4" x14ac:dyDescent="0.25">
      <c r="A2710" t="s">
        <v>4830</v>
      </c>
      <c r="B2710" t="s">
        <v>38</v>
      </c>
      <c r="C2710" s="1">
        <v>45973.698611111111</v>
      </c>
      <c r="D2710" t="s">
        <v>5146</v>
      </c>
    </row>
    <row r="2711" spans="1:4" x14ac:dyDescent="0.25">
      <c r="A2711" t="s">
        <v>4831</v>
      </c>
      <c r="B2711" t="s">
        <v>38</v>
      </c>
      <c r="C2711" s="1">
        <v>45973.699305555558</v>
      </c>
      <c r="D2711" t="s">
        <v>5146</v>
      </c>
    </row>
    <row r="2712" spans="1:4" x14ac:dyDescent="0.25">
      <c r="A2712" t="s">
        <v>4832</v>
      </c>
      <c r="B2712" t="s">
        <v>38</v>
      </c>
      <c r="C2712" s="1">
        <v>45980.661805555559</v>
      </c>
      <c r="D2712" t="s">
        <v>5146</v>
      </c>
    </row>
    <row r="2713" spans="1:4" x14ac:dyDescent="0.25">
      <c r="A2713" t="s">
        <v>4833</v>
      </c>
      <c r="B2713" t="s">
        <v>38</v>
      </c>
      <c r="C2713" s="1">
        <v>45969.70416666667</v>
      </c>
      <c r="D2713" t="s">
        <v>5146</v>
      </c>
    </row>
    <row r="2714" spans="1:4" x14ac:dyDescent="0.25">
      <c r="A2714" t="s">
        <v>4834</v>
      </c>
      <c r="B2714" t="s">
        <v>38</v>
      </c>
      <c r="C2714" s="1">
        <v>45969.703472222223</v>
      </c>
      <c r="D2714" t="s">
        <v>5146</v>
      </c>
    </row>
    <row r="2715" spans="1:4" x14ac:dyDescent="0.25">
      <c r="A2715" t="s">
        <v>4835</v>
      </c>
      <c r="B2715" t="s">
        <v>38</v>
      </c>
      <c r="C2715" s="1">
        <v>45971.426388888889</v>
      </c>
      <c r="D2715" t="s">
        <v>5146</v>
      </c>
    </row>
    <row r="2716" spans="1:4" x14ac:dyDescent="0.25">
      <c r="A2716" t="s">
        <v>4836</v>
      </c>
      <c r="B2716" t="s">
        <v>38</v>
      </c>
      <c r="C2716" s="1">
        <v>45971.429166666669</v>
      </c>
      <c r="D2716" t="s">
        <v>5146</v>
      </c>
    </row>
    <row r="2717" spans="1:4" x14ac:dyDescent="0.25">
      <c r="A2717" t="s">
        <v>4837</v>
      </c>
      <c r="B2717" t="s">
        <v>38</v>
      </c>
      <c r="C2717" s="1">
        <v>45971.429861111108</v>
      </c>
      <c r="D2717" t="s">
        <v>5146</v>
      </c>
    </row>
    <row r="2718" spans="1:4" x14ac:dyDescent="0.25">
      <c r="A2718" t="s">
        <v>4838</v>
      </c>
      <c r="B2718" t="s">
        <v>38</v>
      </c>
      <c r="C2718" s="1">
        <v>45971.429861111108</v>
      </c>
      <c r="D2718" t="s">
        <v>5146</v>
      </c>
    </row>
    <row r="2719" spans="1:4" x14ac:dyDescent="0.25">
      <c r="A2719" t="s">
        <v>4839</v>
      </c>
      <c r="B2719" t="s">
        <v>38</v>
      </c>
      <c r="C2719" s="1">
        <v>45971.429861111108</v>
      </c>
      <c r="D2719" t="s">
        <v>5146</v>
      </c>
    </row>
    <row r="2720" spans="1:4" x14ac:dyDescent="0.25">
      <c r="A2720" t="s">
        <v>4840</v>
      </c>
      <c r="B2720" t="s">
        <v>38</v>
      </c>
      <c r="C2720" s="1">
        <v>45971.429861111108</v>
      </c>
      <c r="D2720" t="s">
        <v>5146</v>
      </c>
    </row>
    <row r="2721" spans="1:4" x14ac:dyDescent="0.25">
      <c r="A2721" t="s">
        <v>4841</v>
      </c>
      <c r="B2721" t="s">
        <v>38</v>
      </c>
      <c r="C2721" s="1">
        <v>45971.424305555556</v>
      </c>
      <c r="D2721" t="s">
        <v>5146</v>
      </c>
    </row>
    <row r="2722" spans="1:4" x14ac:dyDescent="0.25">
      <c r="A2722" t="s">
        <v>72</v>
      </c>
      <c r="B2722" t="s">
        <v>38</v>
      </c>
      <c r="C2722" s="1">
        <v>45996.646527777775</v>
      </c>
      <c r="D2722" t="s">
        <v>5146</v>
      </c>
    </row>
    <row r="2723" spans="1:4" x14ac:dyDescent="0.25">
      <c r="A2723" t="s">
        <v>4842</v>
      </c>
      <c r="B2723" t="s">
        <v>38</v>
      </c>
      <c r="C2723" s="1">
        <v>45969.707638888889</v>
      </c>
      <c r="D2723" t="s">
        <v>5146</v>
      </c>
    </row>
    <row r="2724" spans="1:4" x14ac:dyDescent="0.25">
      <c r="A2724" t="s">
        <v>4843</v>
      </c>
      <c r="B2724" t="s">
        <v>38</v>
      </c>
      <c r="C2724" s="1">
        <v>45971.425000000003</v>
      </c>
      <c r="D2724" t="s">
        <v>5146</v>
      </c>
    </row>
    <row r="2725" spans="1:4" x14ac:dyDescent="0.25">
      <c r="A2725" t="s">
        <v>4844</v>
      </c>
      <c r="B2725" t="s">
        <v>38</v>
      </c>
      <c r="C2725" s="1">
        <v>45969.707638888889</v>
      </c>
      <c r="D2725" t="s">
        <v>5146</v>
      </c>
    </row>
    <row r="2726" spans="1:4" x14ac:dyDescent="0.25">
      <c r="A2726" t="s">
        <v>4845</v>
      </c>
      <c r="B2726" t="s">
        <v>38</v>
      </c>
      <c r="C2726" s="1">
        <v>45971.425000000003</v>
      </c>
      <c r="D2726" t="s">
        <v>5146</v>
      </c>
    </row>
    <row r="2727" spans="1:4" x14ac:dyDescent="0.25">
      <c r="A2727" t="s">
        <v>4846</v>
      </c>
      <c r="B2727" t="s">
        <v>38</v>
      </c>
      <c r="C2727" s="1">
        <v>45969.705555555556</v>
      </c>
      <c r="D2727" t="s">
        <v>5146</v>
      </c>
    </row>
    <row r="2728" spans="1:4" x14ac:dyDescent="0.25">
      <c r="A2728" t="s">
        <v>4847</v>
      </c>
      <c r="B2728" t="s">
        <v>38</v>
      </c>
      <c r="C2728" s="1">
        <v>45971.424305555556</v>
      </c>
      <c r="D2728" t="s">
        <v>5146</v>
      </c>
    </row>
    <row r="2729" spans="1:4" x14ac:dyDescent="0.25">
      <c r="A2729" t="s">
        <v>73</v>
      </c>
      <c r="B2729" t="s">
        <v>38</v>
      </c>
      <c r="C2729" s="1">
        <v>46024.793749999997</v>
      </c>
      <c r="D2729" t="s">
        <v>5146</v>
      </c>
    </row>
    <row r="2730" spans="1:4" x14ac:dyDescent="0.25">
      <c r="A2730" t="s">
        <v>4848</v>
      </c>
      <c r="B2730" t="s">
        <v>38</v>
      </c>
      <c r="C2730" s="1">
        <v>45971.424305555556</v>
      </c>
      <c r="D2730" t="s">
        <v>5146</v>
      </c>
    </row>
    <row r="2731" spans="1:4" x14ac:dyDescent="0.25">
      <c r="A2731" t="s">
        <v>4849</v>
      </c>
      <c r="B2731" t="s">
        <v>38</v>
      </c>
      <c r="C2731" s="1">
        <v>45969.702777777777</v>
      </c>
      <c r="D2731" t="s">
        <v>5146</v>
      </c>
    </row>
    <row r="2732" spans="1:4" x14ac:dyDescent="0.25">
      <c r="A2732" t="s">
        <v>4850</v>
      </c>
      <c r="B2732" t="s">
        <v>39</v>
      </c>
      <c r="C2732" s="1">
        <v>45969.702777777777</v>
      </c>
      <c r="D2732" t="s">
        <v>5146</v>
      </c>
    </row>
    <row r="2733" spans="1:4" x14ac:dyDescent="0.25">
      <c r="A2733" t="s">
        <v>4851</v>
      </c>
      <c r="B2733" t="s">
        <v>38</v>
      </c>
      <c r="C2733" s="1">
        <v>45971.422222222223</v>
      </c>
      <c r="D2733" t="s">
        <v>5146</v>
      </c>
    </row>
    <row r="2734" spans="1:4" x14ac:dyDescent="0.25">
      <c r="A2734" t="s">
        <v>4852</v>
      </c>
      <c r="B2734" t="s">
        <v>38</v>
      </c>
      <c r="C2734" s="1">
        <v>45969.751388888886</v>
      </c>
      <c r="D2734" t="s">
        <v>5146</v>
      </c>
    </row>
    <row r="2735" spans="1:4" x14ac:dyDescent="0.25">
      <c r="A2735" t="s">
        <v>4853</v>
      </c>
      <c r="B2735" t="s">
        <v>38</v>
      </c>
      <c r="C2735" s="1">
        <v>45969.681944444441</v>
      </c>
      <c r="D2735" t="s">
        <v>5146</v>
      </c>
    </row>
    <row r="2736" spans="1:4" x14ac:dyDescent="0.25">
      <c r="A2736" t="s">
        <v>4854</v>
      </c>
      <c r="B2736" t="s">
        <v>39</v>
      </c>
      <c r="C2736" s="1">
        <v>45971.472916666666</v>
      </c>
      <c r="D2736" t="s">
        <v>5146</v>
      </c>
    </row>
    <row r="2737" spans="1:4" x14ac:dyDescent="0.25">
      <c r="A2737" t="s">
        <v>4855</v>
      </c>
      <c r="B2737" t="s">
        <v>38</v>
      </c>
      <c r="C2737" s="1">
        <v>45969.751388888886</v>
      </c>
      <c r="D2737" t="s">
        <v>5146</v>
      </c>
    </row>
    <row r="2738" spans="1:4" x14ac:dyDescent="0.25">
      <c r="A2738" t="s">
        <v>4856</v>
      </c>
      <c r="B2738" t="s">
        <v>38</v>
      </c>
      <c r="C2738" s="1">
        <v>45969.751388888886</v>
      </c>
      <c r="D2738" t="s">
        <v>5146</v>
      </c>
    </row>
    <row r="2739" spans="1:4" x14ac:dyDescent="0.25">
      <c r="A2739" t="s">
        <v>65</v>
      </c>
      <c r="B2739" t="s">
        <v>38</v>
      </c>
      <c r="C2739" s="1">
        <v>45995.620833333334</v>
      </c>
      <c r="D2739" t="s">
        <v>5146</v>
      </c>
    </row>
    <row r="2740" spans="1:4" x14ac:dyDescent="0.25">
      <c r="A2740" t="s">
        <v>4857</v>
      </c>
      <c r="B2740" t="s">
        <v>38</v>
      </c>
      <c r="C2740" s="1">
        <v>45969.751388888886</v>
      </c>
      <c r="D2740" t="s">
        <v>5146</v>
      </c>
    </row>
    <row r="2741" spans="1:4" x14ac:dyDescent="0.25">
      <c r="A2741" t="s">
        <v>66</v>
      </c>
      <c r="B2741" t="s">
        <v>38</v>
      </c>
      <c r="C2741" s="1">
        <v>46024.800000000003</v>
      </c>
      <c r="D2741" t="s">
        <v>5146</v>
      </c>
    </row>
    <row r="2742" spans="1:4" x14ac:dyDescent="0.25">
      <c r="A2742" t="s">
        <v>4858</v>
      </c>
      <c r="B2742" t="s">
        <v>38</v>
      </c>
      <c r="C2742" s="1">
        <v>45969.752083333333</v>
      </c>
      <c r="D2742" t="s">
        <v>5146</v>
      </c>
    </row>
    <row r="2743" spans="1:4" x14ac:dyDescent="0.25">
      <c r="A2743" t="s">
        <v>4859</v>
      </c>
      <c r="B2743" t="s">
        <v>38</v>
      </c>
      <c r="C2743" s="1">
        <v>45969.752083333333</v>
      </c>
      <c r="D2743" t="s">
        <v>5146</v>
      </c>
    </row>
    <row r="2744" spans="1:4" x14ac:dyDescent="0.25">
      <c r="A2744" t="s">
        <v>4860</v>
      </c>
      <c r="B2744" t="s">
        <v>38</v>
      </c>
      <c r="C2744" s="1">
        <v>45969.748611111114</v>
      </c>
      <c r="D2744" t="s">
        <v>5146</v>
      </c>
    </row>
    <row r="2745" spans="1:4" x14ac:dyDescent="0.25">
      <c r="A2745" t="s">
        <v>68</v>
      </c>
      <c r="B2745" t="s">
        <v>38</v>
      </c>
      <c r="C2745" s="1">
        <v>46022.570138888892</v>
      </c>
      <c r="D2745" t="s">
        <v>5146</v>
      </c>
    </row>
    <row r="2746" spans="1:4" x14ac:dyDescent="0.25">
      <c r="A2746" t="s">
        <v>4861</v>
      </c>
      <c r="B2746" t="s">
        <v>38</v>
      </c>
      <c r="C2746" s="1">
        <v>45969.748611111114</v>
      </c>
      <c r="D2746" t="s">
        <v>5146</v>
      </c>
    </row>
    <row r="2747" spans="1:4" x14ac:dyDescent="0.25">
      <c r="A2747" t="s">
        <v>4862</v>
      </c>
      <c r="B2747" t="s">
        <v>39</v>
      </c>
      <c r="C2747" s="1">
        <v>45969.700694444444</v>
      </c>
      <c r="D2747" t="s">
        <v>5146</v>
      </c>
    </row>
    <row r="2748" spans="1:4" x14ac:dyDescent="0.25">
      <c r="A2748" t="s">
        <v>4863</v>
      </c>
      <c r="B2748" t="s">
        <v>38</v>
      </c>
      <c r="C2748" s="1">
        <v>45969.748611111114</v>
      </c>
      <c r="D2748" t="s">
        <v>5146</v>
      </c>
    </row>
    <row r="2749" spans="1:4" x14ac:dyDescent="0.25">
      <c r="A2749" t="s">
        <v>4864</v>
      </c>
      <c r="B2749" t="s">
        <v>38</v>
      </c>
      <c r="C2749" s="1">
        <v>45969.749305555553</v>
      </c>
      <c r="D2749" t="s">
        <v>5146</v>
      </c>
    </row>
    <row r="2750" spans="1:4" x14ac:dyDescent="0.25">
      <c r="A2750" t="s">
        <v>4865</v>
      </c>
      <c r="B2750" t="s">
        <v>38</v>
      </c>
      <c r="C2750" s="1">
        <v>45969.749305555553</v>
      </c>
      <c r="D2750" t="s">
        <v>5146</v>
      </c>
    </row>
    <row r="2751" spans="1:4" x14ac:dyDescent="0.25">
      <c r="A2751" t="s">
        <v>4866</v>
      </c>
      <c r="B2751" t="s">
        <v>38</v>
      </c>
      <c r="C2751" s="1">
        <v>45969.749305555553</v>
      </c>
      <c r="D2751" t="s">
        <v>5146</v>
      </c>
    </row>
    <row r="2752" spans="1:4" x14ac:dyDescent="0.25">
      <c r="A2752" t="s">
        <v>4867</v>
      </c>
      <c r="B2752" t="s">
        <v>38</v>
      </c>
      <c r="C2752" s="1">
        <v>46003.979861111111</v>
      </c>
      <c r="D2752" t="s">
        <v>5146</v>
      </c>
    </row>
    <row r="2753" spans="1:4" x14ac:dyDescent="0.25">
      <c r="A2753" t="s">
        <v>4868</v>
      </c>
      <c r="B2753" t="s">
        <v>38</v>
      </c>
      <c r="C2753" s="1">
        <v>45969.749305555553</v>
      </c>
      <c r="D2753" t="s">
        <v>5146</v>
      </c>
    </row>
    <row r="2754" spans="1:4" x14ac:dyDescent="0.25">
      <c r="A2754" t="s">
        <v>4869</v>
      </c>
      <c r="B2754" t="s">
        <v>38</v>
      </c>
      <c r="C2754" s="1">
        <v>45969.75</v>
      </c>
      <c r="D2754" t="s">
        <v>5146</v>
      </c>
    </row>
    <row r="2755" spans="1:4" x14ac:dyDescent="0.25">
      <c r="A2755" t="s">
        <v>4870</v>
      </c>
      <c r="B2755" t="s">
        <v>38</v>
      </c>
      <c r="C2755" s="1">
        <v>45969.75</v>
      </c>
      <c r="D2755" t="s">
        <v>5146</v>
      </c>
    </row>
    <row r="2756" spans="1:4" x14ac:dyDescent="0.25">
      <c r="A2756" t="s">
        <v>4871</v>
      </c>
      <c r="B2756" t="s">
        <v>38</v>
      </c>
      <c r="C2756" s="1">
        <v>45969.75</v>
      </c>
      <c r="D2756" t="s">
        <v>5146</v>
      </c>
    </row>
    <row r="2757" spans="1:4" x14ac:dyDescent="0.25">
      <c r="A2757" t="s">
        <v>4872</v>
      </c>
      <c r="B2757" t="s">
        <v>38</v>
      </c>
      <c r="C2757" s="1">
        <v>45980.475694444445</v>
      </c>
      <c r="D2757" t="s">
        <v>5146</v>
      </c>
    </row>
    <row r="2758" spans="1:4" x14ac:dyDescent="0.25">
      <c r="A2758" t="s">
        <v>4873</v>
      </c>
      <c r="B2758" t="s">
        <v>38</v>
      </c>
      <c r="C2758" s="1">
        <v>45969.700694444444</v>
      </c>
      <c r="D2758" t="s">
        <v>5146</v>
      </c>
    </row>
    <row r="2759" spans="1:4" x14ac:dyDescent="0.25">
      <c r="A2759" t="s">
        <v>4874</v>
      </c>
      <c r="B2759" t="s">
        <v>38</v>
      </c>
      <c r="C2759" s="1">
        <v>45968.688888888886</v>
      </c>
      <c r="D2759" t="s">
        <v>5146</v>
      </c>
    </row>
    <row r="2760" spans="1:4" x14ac:dyDescent="0.25">
      <c r="A2760" t="s">
        <v>4875</v>
      </c>
      <c r="B2760" t="s">
        <v>39</v>
      </c>
      <c r="C2760" s="1">
        <v>45969.750694444447</v>
      </c>
      <c r="D2760" t="s">
        <v>5146</v>
      </c>
    </row>
    <row r="2761" spans="1:4" x14ac:dyDescent="0.25">
      <c r="A2761" t="s">
        <v>4876</v>
      </c>
      <c r="B2761" t="s">
        <v>38</v>
      </c>
      <c r="C2761" s="1">
        <v>45969.746527777781</v>
      </c>
      <c r="D2761" t="s">
        <v>5146</v>
      </c>
    </row>
    <row r="2762" spans="1:4" x14ac:dyDescent="0.25">
      <c r="A2762" t="s">
        <v>4877</v>
      </c>
      <c r="B2762" t="s">
        <v>39</v>
      </c>
      <c r="C2762" s="1">
        <v>45969.746527777781</v>
      </c>
      <c r="D2762" t="s">
        <v>5146</v>
      </c>
    </row>
    <row r="2763" spans="1:4" x14ac:dyDescent="0.25">
      <c r="A2763" t="s">
        <v>4878</v>
      </c>
      <c r="B2763" t="s">
        <v>38</v>
      </c>
      <c r="C2763" s="1">
        <v>45973.709027777775</v>
      </c>
      <c r="D2763" t="s">
        <v>5146</v>
      </c>
    </row>
    <row r="2764" spans="1:4" x14ac:dyDescent="0.25">
      <c r="A2764" t="s">
        <v>4879</v>
      </c>
      <c r="B2764" t="s">
        <v>38</v>
      </c>
      <c r="C2764" s="1">
        <v>45990.595833333333</v>
      </c>
      <c r="D2764" t="s">
        <v>5146</v>
      </c>
    </row>
    <row r="2765" spans="1:4" x14ac:dyDescent="0.25">
      <c r="A2765" t="s">
        <v>4880</v>
      </c>
      <c r="B2765" t="s">
        <v>39</v>
      </c>
      <c r="C2765" s="1">
        <v>45968.427083333336</v>
      </c>
      <c r="D2765" t="s">
        <v>5146</v>
      </c>
    </row>
    <row r="2766" spans="1:4" x14ac:dyDescent="0.25">
      <c r="A2766" t="s">
        <v>4881</v>
      </c>
      <c r="B2766" t="s">
        <v>38</v>
      </c>
      <c r="C2766" s="1">
        <v>45968.787499999999</v>
      </c>
      <c r="D2766" t="s">
        <v>5146</v>
      </c>
    </row>
    <row r="2767" spans="1:4" x14ac:dyDescent="0.25">
      <c r="A2767" t="s">
        <v>4882</v>
      </c>
      <c r="B2767" t="s">
        <v>38</v>
      </c>
      <c r="C2767" s="1">
        <v>45969.74722222222</v>
      </c>
      <c r="D2767" t="s">
        <v>5146</v>
      </c>
    </row>
    <row r="2768" spans="1:4" x14ac:dyDescent="0.25">
      <c r="A2768" t="s">
        <v>4883</v>
      </c>
      <c r="B2768" t="s">
        <v>38</v>
      </c>
      <c r="C2768" s="1">
        <v>45969.74722222222</v>
      </c>
      <c r="D2768" t="s">
        <v>5146</v>
      </c>
    </row>
    <row r="2769" spans="1:4" x14ac:dyDescent="0.25">
      <c r="A2769" t="s">
        <v>45</v>
      </c>
      <c r="B2769" t="s">
        <v>38</v>
      </c>
      <c r="C2769" s="1">
        <v>45994.436111111114</v>
      </c>
      <c r="D2769" t="s">
        <v>5146</v>
      </c>
    </row>
    <row r="2770" spans="1:4" x14ac:dyDescent="0.25">
      <c r="A2770" t="s">
        <v>4884</v>
      </c>
      <c r="B2770" t="s">
        <v>38</v>
      </c>
      <c r="C2770" s="1">
        <v>45969.634027777778</v>
      </c>
      <c r="D2770" t="s">
        <v>5146</v>
      </c>
    </row>
    <row r="2771" spans="1:4" x14ac:dyDescent="0.25">
      <c r="A2771" t="s">
        <v>4885</v>
      </c>
      <c r="B2771" t="s">
        <v>38</v>
      </c>
      <c r="C2771" s="1">
        <v>45969.747916666667</v>
      </c>
      <c r="D2771" t="s">
        <v>5146</v>
      </c>
    </row>
    <row r="2772" spans="1:4" x14ac:dyDescent="0.25">
      <c r="A2772" t="s">
        <v>4886</v>
      </c>
      <c r="B2772" t="s">
        <v>38</v>
      </c>
      <c r="C2772" s="1">
        <v>45969.747916666667</v>
      </c>
      <c r="D2772" t="s">
        <v>5146</v>
      </c>
    </row>
    <row r="2773" spans="1:4" x14ac:dyDescent="0.25">
      <c r="A2773" t="s">
        <v>4887</v>
      </c>
      <c r="B2773" t="s">
        <v>38</v>
      </c>
      <c r="C2773" s="1">
        <v>45969.748611111114</v>
      </c>
      <c r="D2773" t="s">
        <v>5146</v>
      </c>
    </row>
    <row r="2774" spans="1:4" x14ac:dyDescent="0.25">
      <c r="A2774" t="s">
        <v>4888</v>
      </c>
      <c r="B2774" t="s">
        <v>38</v>
      </c>
      <c r="C2774" s="1">
        <v>45969.746527777781</v>
      </c>
      <c r="D2774" t="s">
        <v>5146</v>
      </c>
    </row>
    <row r="2775" spans="1:4" x14ac:dyDescent="0.25">
      <c r="A2775" t="s">
        <v>4889</v>
      </c>
      <c r="B2775" t="s">
        <v>38</v>
      </c>
      <c r="C2775" s="1">
        <v>45969.746527777781</v>
      </c>
      <c r="D2775" t="s">
        <v>5146</v>
      </c>
    </row>
    <row r="2776" spans="1:4" x14ac:dyDescent="0.25">
      <c r="A2776" t="s">
        <v>52</v>
      </c>
      <c r="B2776" t="s">
        <v>39</v>
      </c>
      <c r="C2776" s="1">
        <v>46029.736805555556</v>
      </c>
      <c r="D2776" t="s">
        <v>5146</v>
      </c>
    </row>
    <row r="2777" spans="1:4" x14ac:dyDescent="0.25">
      <c r="A2777" t="s">
        <v>4890</v>
      </c>
      <c r="B2777" t="s">
        <v>38</v>
      </c>
      <c r="C2777" s="1">
        <v>46038.539583333331</v>
      </c>
      <c r="D2777" t="s">
        <v>5146</v>
      </c>
    </row>
    <row r="2778" spans="1:4" x14ac:dyDescent="0.25">
      <c r="A2778" t="s">
        <v>4891</v>
      </c>
      <c r="B2778" t="s">
        <v>38</v>
      </c>
      <c r="C2778" s="1">
        <v>45969.745833333334</v>
      </c>
      <c r="D2778" t="s">
        <v>5146</v>
      </c>
    </row>
    <row r="2779" spans="1:4" x14ac:dyDescent="0.25">
      <c r="A2779" t="s">
        <v>4892</v>
      </c>
      <c r="B2779" t="s">
        <v>38</v>
      </c>
      <c r="C2779" s="1">
        <v>46003.980555555558</v>
      </c>
      <c r="D2779" t="s">
        <v>5146</v>
      </c>
    </row>
    <row r="2780" spans="1:4" x14ac:dyDescent="0.25">
      <c r="A2780" t="s">
        <v>4893</v>
      </c>
      <c r="B2780" t="s">
        <v>38</v>
      </c>
      <c r="C2780" s="1">
        <v>45969.745833333334</v>
      </c>
      <c r="D2780" t="s">
        <v>5146</v>
      </c>
    </row>
    <row r="2781" spans="1:4" x14ac:dyDescent="0.25">
      <c r="A2781" t="s">
        <v>53</v>
      </c>
      <c r="B2781" t="s">
        <v>38</v>
      </c>
      <c r="C2781" s="1">
        <v>46024.788888888892</v>
      </c>
      <c r="D2781" t="s">
        <v>5146</v>
      </c>
    </row>
    <row r="2782" spans="1:4" x14ac:dyDescent="0.25">
      <c r="A2782" t="s">
        <v>4894</v>
      </c>
      <c r="B2782" t="s">
        <v>38</v>
      </c>
      <c r="C2782" s="1">
        <v>45989.53125</v>
      </c>
      <c r="D2782" t="s">
        <v>5146</v>
      </c>
    </row>
    <row r="2783" spans="1:4" x14ac:dyDescent="0.25">
      <c r="A2783" t="s">
        <v>4895</v>
      </c>
      <c r="B2783" t="s">
        <v>38</v>
      </c>
      <c r="C2783" s="1">
        <v>45965.517361111109</v>
      </c>
      <c r="D2783" t="s">
        <v>5146</v>
      </c>
    </row>
    <row r="2784" spans="1:4" x14ac:dyDescent="0.25">
      <c r="A2784" t="s">
        <v>4896</v>
      </c>
      <c r="B2784" t="s">
        <v>38</v>
      </c>
      <c r="C2784" s="1">
        <v>45969.745138888888</v>
      </c>
      <c r="D2784" t="s">
        <v>5146</v>
      </c>
    </row>
    <row r="2785" spans="1:4" x14ac:dyDescent="0.25">
      <c r="A2785" t="s">
        <v>4897</v>
      </c>
      <c r="B2785" t="s">
        <v>38</v>
      </c>
      <c r="C2785" s="1">
        <v>45969.744444444441</v>
      </c>
      <c r="D2785" t="s">
        <v>5146</v>
      </c>
    </row>
    <row r="2786" spans="1:4" x14ac:dyDescent="0.25">
      <c r="A2786" t="s">
        <v>54</v>
      </c>
      <c r="B2786" t="s">
        <v>38</v>
      </c>
      <c r="C2786" s="1">
        <v>45996.581944444442</v>
      </c>
      <c r="D2786" t="s">
        <v>5146</v>
      </c>
    </row>
    <row r="2787" spans="1:4" x14ac:dyDescent="0.25">
      <c r="A2787" t="s">
        <v>4898</v>
      </c>
      <c r="B2787" t="s">
        <v>38</v>
      </c>
      <c r="C2787" s="1">
        <v>45969.744444444441</v>
      </c>
      <c r="D2787" t="s">
        <v>5146</v>
      </c>
    </row>
    <row r="2788" spans="1:4" x14ac:dyDescent="0.25">
      <c r="A2788" t="s">
        <v>4899</v>
      </c>
      <c r="B2788" t="s">
        <v>39</v>
      </c>
      <c r="C2788" s="1">
        <v>45980.878472222219</v>
      </c>
      <c r="D2788" t="s">
        <v>5146</v>
      </c>
    </row>
    <row r="2789" spans="1:4" x14ac:dyDescent="0.25">
      <c r="A2789" t="s">
        <v>57</v>
      </c>
      <c r="B2789" t="s">
        <v>38</v>
      </c>
      <c r="C2789" s="1">
        <v>45994.604166666664</v>
      </c>
      <c r="D2789" t="s">
        <v>5146</v>
      </c>
    </row>
    <row r="2790" spans="1:4" x14ac:dyDescent="0.25">
      <c r="A2790" t="s">
        <v>4900</v>
      </c>
      <c r="B2790" t="s">
        <v>38</v>
      </c>
      <c r="C2790" s="1">
        <v>45969.743750000001</v>
      </c>
      <c r="D2790" t="s">
        <v>5146</v>
      </c>
    </row>
    <row r="2791" spans="1:4" x14ac:dyDescent="0.25">
      <c r="A2791" t="s">
        <v>4901</v>
      </c>
      <c r="B2791" t="s">
        <v>38</v>
      </c>
      <c r="C2791" s="1">
        <v>45969.743055555555</v>
      </c>
      <c r="D2791" t="s">
        <v>5146</v>
      </c>
    </row>
    <row r="2792" spans="1:4" x14ac:dyDescent="0.25">
      <c r="A2792" t="s">
        <v>4902</v>
      </c>
      <c r="B2792" t="s">
        <v>38</v>
      </c>
      <c r="C2792" s="1">
        <v>45969.743055555555</v>
      </c>
      <c r="D2792" t="s">
        <v>5146</v>
      </c>
    </row>
    <row r="2793" spans="1:4" x14ac:dyDescent="0.25">
      <c r="A2793" t="s">
        <v>4903</v>
      </c>
      <c r="B2793" t="s">
        <v>38</v>
      </c>
      <c r="C2793" s="1">
        <v>45969.743055555555</v>
      </c>
      <c r="D2793" t="s">
        <v>5146</v>
      </c>
    </row>
    <row r="2794" spans="1:4" x14ac:dyDescent="0.25">
      <c r="A2794" t="s">
        <v>4904</v>
      </c>
      <c r="B2794" t="s">
        <v>38</v>
      </c>
      <c r="C2794" s="1">
        <v>45969.743055555555</v>
      </c>
      <c r="D2794" t="s">
        <v>5146</v>
      </c>
    </row>
    <row r="2795" spans="1:4" x14ac:dyDescent="0.25">
      <c r="A2795" t="s">
        <v>4905</v>
      </c>
      <c r="B2795" t="s">
        <v>38</v>
      </c>
      <c r="C2795" s="1">
        <v>45969.743055555555</v>
      </c>
      <c r="D2795" t="s">
        <v>5146</v>
      </c>
    </row>
    <row r="2796" spans="1:4" x14ac:dyDescent="0.25">
      <c r="A2796" t="s">
        <v>4906</v>
      </c>
      <c r="B2796" t="s">
        <v>38</v>
      </c>
      <c r="C2796" s="1">
        <v>45969.742361111108</v>
      </c>
      <c r="D2796" t="s">
        <v>5146</v>
      </c>
    </row>
    <row r="2797" spans="1:4" x14ac:dyDescent="0.25">
      <c r="A2797" t="s">
        <v>4907</v>
      </c>
      <c r="B2797" t="s">
        <v>38</v>
      </c>
      <c r="C2797" s="1">
        <v>45994.757638888892</v>
      </c>
      <c r="D2797" t="s">
        <v>5146</v>
      </c>
    </row>
    <row r="2798" spans="1:4" x14ac:dyDescent="0.25">
      <c r="A2798" t="s">
        <v>4908</v>
      </c>
      <c r="B2798" t="s">
        <v>38</v>
      </c>
      <c r="C2798" s="1">
        <v>45969.742361111108</v>
      </c>
      <c r="D2798" t="s">
        <v>5146</v>
      </c>
    </row>
    <row r="2799" spans="1:4" x14ac:dyDescent="0.25">
      <c r="A2799" t="s">
        <v>4909</v>
      </c>
      <c r="B2799" t="s">
        <v>38</v>
      </c>
      <c r="C2799" s="1">
        <v>45969.607638888891</v>
      </c>
      <c r="D2799" t="s">
        <v>5146</v>
      </c>
    </row>
    <row r="2800" spans="1:4" x14ac:dyDescent="0.25">
      <c r="A2800" t="s">
        <v>4910</v>
      </c>
      <c r="B2800" t="s">
        <v>38</v>
      </c>
      <c r="C2800" s="1">
        <v>46036.666666666664</v>
      </c>
      <c r="D2800" t="s">
        <v>5146</v>
      </c>
    </row>
    <row r="2801" spans="1:4" x14ac:dyDescent="0.25">
      <c r="A2801" t="s">
        <v>4911</v>
      </c>
      <c r="B2801" t="s">
        <v>38</v>
      </c>
      <c r="C2801" s="1">
        <v>45969.742361111108</v>
      </c>
      <c r="D2801" t="s">
        <v>5146</v>
      </c>
    </row>
    <row r="2802" spans="1:4" x14ac:dyDescent="0.25">
      <c r="A2802" t="s">
        <v>4912</v>
      </c>
      <c r="B2802" t="s">
        <v>38</v>
      </c>
      <c r="C2802" s="1">
        <v>46024.779861111114</v>
      </c>
      <c r="D2802" t="s">
        <v>5146</v>
      </c>
    </row>
    <row r="2803" spans="1:4" x14ac:dyDescent="0.25">
      <c r="A2803" t="s">
        <v>4913</v>
      </c>
      <c r="B2803" t="s">
        <v>38</v>
      </c>
      <c r="C2803" s="1">
        <v>46024.790277777778</v>
      </c>
      <c r="D2803" t="s">
        <v>5146</v>
      </c>
    </row>
    <row r="2804" spans="1:4" x14ac:dyDescent="0.25">
      <c r="A2804" t="s">
        <v>4914</v>
      </c>
      <c r="B2804" t="s">
        <v>38</v>
      </c>
      <c r="C2804" s="1">
        <v>46024.788888888892</v>
      </c>
      <c r="D2804" t="s">
        <v>5146</v>
      </c>
    </row>
    <row r="2805" spans="1:4" x14ac:dyDescent="0.25">
      <c r="A2805" t="s">
        <v>4915</v>
      </c>
      <c r="B2805" t="s">
        <v>38</v>
      </c>
      <c r="C2805" s="1">
        <v>46024.793055555558</v>
      </c>
      <c r="D2805" t="s">
        <v>5146</v>
      </c>
    </row>
    <row r="2806" spans="1:4" x14ac:dyDescent="0.25">
      <c r="A2806" t="s">
        <v>4916</v>
      </c>
      <c r="B2806" t="s">
        <v>38</v>
      </c>
      <c r="C2806" s="1">
        <v>46024.803472222222</v>
      </c>
      <c r="D2806" t="s">
        <v>5146</v>
      </c>
    </row>
    <row r="2807" spans="1:4" x14ac:dyDescent="0.25">
      <c r="A2807" t="s">
        <v>4917</v>
      </c>
      <c r="B2807" t="s">
        <v>38</v>
      </c>
      <c r="C2807" s="1">
        <v>45969.741666666669</v>
      </c>
      <c r="D2807" t="s">
        <v>5146</v>
      </c>
    </row>
    <row r="2808" spans="1:4" x14ac:dyDescent="0.25">
      <c r="A2808" t="s">
        <v>4918</v>
      </c>
      <c r="B2808" t="s">
        <v>38</v>
      </c>
      <c r="C2808" s="1">
        <v>45993.691666666666</v>
      </c>
      <c r="D2808" t="s">
        <v>5146</v>
      </c>
    </row>
    <row r="2809" spans="1:4" x14ac:dyDescent="0.25">
      <c r="A2809" t="s">
        <v>4919</v>
      </c>
      <c r="B2809" t="s">
        <v>38</v>
      </c>
      <c r="C2809" s="1">
        <v>45997.493055555555</v>
      </c>
      <c r="D2809" t="s">
        <v>5146</v>
      </c>
    </row>
    <row r="2810" spans="1:4" x14ac:dyDescent="0.25">
      <c r="A2810" t="s">
        <v>4920</v>
      </c>
      <c r="B2810" t="s">
        <v>38</v>
      </c>
      <c r="C2810" s="1">
        <v>45993.645833333336</v>
      </c>
      <c r="D2810" t="s">
        <v>5146</v>
      </c>
    </row>
    <row r="2811" spans="1:4" x14ac:dyDescent="0.25">
      <c r="A2811" t="s">
        <v>4921</v>
      </c>
      <c r="B2811" t="s">
        <v>38</v>
      </c>
      <c r="C2811" s="1">
        <v>45983.772222222222</v>
      </c>
      <c r="D2811" t="s">
        <v>5146</v>
      </c>
    </row>
    <row r="2812" spans="1:4" x14ac:dyDescent="0.25">
      <c r="A2812" t="s">
        <v>4922</v>
      </c>
      <c r="B2812" t="s">
        <v>38</v>
      </c>
      <c r="C2812" s="1">
        <v>45969.741666666669</v>
      </c>
      <c r="D2812" t="s">
        <v>5146</v>
      </c>
    </row>
    <row r="2813" spans="1:4" x14ac:dyDescent="0.25">
      <c r="A2813" t="s">
        <v>4923</v>
      </c>
      <c r="B2813" t="s">
        <v>38</v>
      </c>
      <c r="C2813" s="1">
        <v>45969.604166666664</v>
      </c>
      <c r="D2813" t="s">
        <v>5146</v>
      </c>
    </row>
    <row r="2814" spans="1:4" x14ac:dyDescent="0.25">
      <c r="A2814" t="s">
        <v>4924</v>
      </c>
      <c r="B2814" t="s">
        <v>38</v>
      </c>
      <c r="C2814" s="1">
        <v>46036.649305555555</v>
      </c>
      <c r="D2814" t="s">
        <v>5146</v>
      </c>
    </row>
    <row r="2815" spans="1:4" x14ac:dyDescent="0.25">
      <c r="A2815" t="s">
        <v>4925</v>
      </c>
      <c r="B2815" t="s">
        <v>38</v>
      </c>
      <c r="C2815" s="1">
        <v>45969.740972222222</v>
      </c>
      <c r="D2815" t="s">
        <v>5146</v>
      </c>
    </row>
    <row r="2816" spans="1:4" x14ac:dyDescent="0.25">
      <c r="A2816" t="s">
        <v>4926</v>
      </c>
      <c r="B2816" t="s">
        <v>38</v>
      </c>
      <c r="C2816" s="1">
        <v>45969.581944444442</v>
      </c>
      <c r="D2816" t="s">
        <v>5146</v>
      </c>
    </row>
    <row r="2817" spans="1:4" x14ac:dyDescent="0.25">
      <c r="A2817" t="s">
        <v>4927</v>
      </c>
      <c r="B2817" t="s">
        <v>38</v>
      </c>
      <c r="C2817" s="1">
        <v>45969.578472222223</v>
      </c>
      <c r="D2817" t="s">
        <v>5146</v>
      </c>
    </row>
    <row r="2818" spans="1:4" x14ac:dyDescent="0.25">
      <c r="A2818" t="s">
        <v>4928</v>
      </c>
      <c r="B2818" t="s">
        <v>38</v>
      </c>
      <c r="C2818" s="1">
        <v>45969.740972222222</v>
      </c>
      <c r="D2818" t="s">
        <v>5146</v>
      </c>
    </row>
    <row r="2819" spans="1:4" x14ac:dyDescent="0.25">
      <c r="A2819" t="s">
        <v>4929</v>
      </c>
      <c r="B2819" t="s">
        <v>39</v>
      </c>
      <c r="C2819" s="1">
        <v>45968.438194444447</v>
      </c>
      <c r="D2819" t="s">
        <v>5146</v>
      </c>
    </row>
    <row r="2820" spans="1:4" x14ac:dyDescent="0.25">
      <c r="A2820" t="s">
        <v>4930</v>
      </c>
      <c r="B2820" t="s">
        <v>38</v>
      </c>
      <c r="C2820" s="1">
        <v>46003.984722222223</v>
      </c>
      <c r="D2820" t="s">
        <v>5146</v>
      </c>
    </row>
    <row r="2821" spans="1:4" x14ac:dyDescent="0.25">
      <c r="A2821" t="s">
        <v>4931</v>
      </c>
      <c r="B2821" t="s">
        <v>38</v>
      </c>
      <c r="C2821" s="1">
        <v>45969.575694444444</v>
      </c>
      <c r="D2821" t="s">
        <v>5146</v>
      </c>
    </row>
    <row r="2822" spans="1:4" x14ac:dyDescent="0.25">
      <c r="A2822" t="s">
        <v>4932</v>
      </c>
      <c r="B2822" t="s">
        <v>38</v>
      </c>
      <c r="C2822" s="1">
        <v>45971.495138888888</v>
      </c>
      <c r="D2822" t="s">
        <v>5146</v>
      </c>
    </row>
    <row r="2823" spans="1:4" x14ac:dyDescent="0.25">
      <c r="A2823" t="s">
        <v>4933</v>
      </c>
      <c r="B2823" t="s">
        <v>38</v>
      </c>
      <c r="C2823" s="1">
        <v>45969.740277777775</v>
      </c>
      <c r="D2823" t="s">
        <v>5146</v>
      </c>
    </row>
    <row r="2824" spans="1:4" x14ac:dyDescent="0.25">
      <c r="A2824" t="s">
        <v>4934</v>
      </c>
      <c r="B2824" t="s">
        <v>38</v>
      </c>
      <c r="C2824" s="1">
        <v>45969.740277777775</v>
      </c>
      <c r="D2824" t="s">
        <v>5146</v>
      </c>
    </row>
    <row r="2825" spans="1:4" x14ac:dyDescent="0.25">
      <c r="A2825" t="s">
        <v>4935</v>
      </c>
      <c r="B2825" t="s">
        <v>38</v>
      </c>
      <c r="C2825" s="1">
        <v>45969.739583333336</v>
      </c>
      <c r="D2825" t="s">
        <v>5146</v>
      </c>
    </row>
    <row r="2826" spans="1:4" x14ac:dyDescent="0.25">
      <c r="A2826" t="s">
        <v>4936</v>
      </c>
      <c r="B2826" t="s">
        <v>38</v>
      </c>
      <c r="C2826" s="1">
        <v>45972.609027777777</v>
      </c>
      <c r="D2826" t="s">
        <v>5146</v>
      </c>
    </row>
    <row r="2827" spans="1:4" x14ac:dyDescent="0.25">
      <c r="A2827" t="s">
        <v>4937</v>
      </c>
      <c r="B2827" t="s">
        <v>38</v>
      </c>
      <c r="C2827" s="1">
        <v>45969.739583333336</v>
      </c>
      <c r="D2827" t="s">
        <v>5146</v>
      </c>
    </row>
    <row r="2828" spans="1:4" x14ac:dyDescent="0.25">
      <c r="A2828" t="s">
        <v>4938</v>
      </c>
      <c r="B2828" t="s">
        <v>38</v>
      </c>
      <c r="C2828" s="1">
        <v>45969.738888888889</v>
      </c>
      <c r="D2828" t="s">
        <v>5146</v>
      </c>
    </row>
    <row r="2829" spans="1:4" x14ac:dyDescent="0.25">
      <c r="A2829" t="s">
        <v>4939</v>
      </c>
      <c r="B2829" t="s">
        <v>38</v>
      </c>
      <c r="C2829" s="1">
        <v>45969.563194444447</v>
      </c>
      <c r="D2829" t="s">
        <v>5146</v>
      </c>
    </row>
    <row r="2830" spans="1:4" x14ac:dyDescent="0.25">
      <c r="A2830" t="s">
        <v>4940</v>
      </c>
      <c r="B2830" t="s">
        <v>38</v>
      </c>
      <c r="C2830" s="1">
        <v>45969.5625</v>
      </c>
      <c r="D2830" t="s">
        <v>5146</v>
      </c>
    </row>
    <row r="2831" spans="1:4" x14ac:dyDescent="0.25">
      <c r="A2831" t="s">
        <v>4941</v>
      </c>
      <c r="B2831" t="s">
        <v>38</v>
      </c>
      <c r="C2831" s="1">
        <v>45992.469444444447</v>
      </c>
      <c r="D2831" t="s">
        <v>5146</v>
      </c>
    </row>
    <row r="2832" spans="1:4" x14ac:dyDescent="0.25">
      <c r="A2832" t="s">
        <v>4942</v>
      </c>
      <c r="B2832" t="s">
        <v>38</v>
      </c>
      <c r="C2832" s="1">
        <v>45969.738888888889</v>
      </c>
      <c r="D2832" t="s">
        <v>5146</v>
      </c>
    </row>
    <row r="2833" spans="1:4" x14ac:dyDescent="0.25">
      <c r="A2833" t="s">
        <v>4943</v>
      </c>
      <c r="B2833" t="s">
        <v>38</v>
      </c>
      <c r="C2833" s="1">
        <v>45969.738194444442</v>
      </c>
      <c r="D2833" t="s">
        <v>5146</v>
      </c>
    </row>
    <row r="2834" spans="1:4" x14ac:dyDescent="0.25">
      <c r="A2834" t="s">
        <v>4944</v>
      </c>
      <c r="B2834" t="s">
        <v>38</v>
      </c>
      <c r="C2834" s="1">
        <v>45992.72152777778</v>
      </c>
      <c r="D2834" t="s">
        <v>5146</v>
      </c>
    </row>
    <row r="2835" spans="1:4" x14ac:dyDescent="0.25">
      <c r="A2835" t="s">
        <v>4945</v>
      </c>
      <c r="B2835" t="s">
        <v>38</v>
      </c>
      <c r="C2835" s="1">
        <v>45972.609722222223</v>
      </c>
      <c r="D2835" t="s">
        <v>5146</v>
      </c>
    </row>
    <row r="2836" spans="1:4" x14ac:dyDescent="0.25">
      <c r="A2836" t="s">
        <v>4946</v>
      </c>
      <c r="B2836" t="s">
        <v>38</v>
      </c>
      <c r="C2836" s="1">
        <v>45972.625</v>
      </c>
      <c r="D2836" t="s">
        <v>5146</v>
      </c>
    </row>
    <row r="2837" spans="1:4" x14ac:dyDescent="0.25">
      <c r="A2837" t="s">
        <v>4947</v>
      </c>
      <c r="B2837" t="s">
        <v>38</v>
      </c>
      <c r="C2837" s="1">
        <v>45972.631944444445</v>
      </c>
      <c r="D2837" t="s">
        <v>5146</v>
      </c>
    </row>
    <row r="2838" spans="1:4" x14ac:dyDescent="0.25">
      <c r="A2838" t="s">
        <v>4948</v>
      </c>
      <c r="B2838" t="s">
        <v>38</v>
      </c>
      <c r="C2838" s="1">
        <v>45969.737500000003</v>
      </c>
      <c r="D2838" t="s">
        <v>5146</v>
      </c>
    </row>
    <row r="2839" spans="1:4" x14ac:dyDescent="0.25">
      <c r="A2839" t="s">
        <v>4949</v>
      </c>
      <c r="B2839" t="s">
        <v>38</v>
      </c>
      <c r="C2839" s="1">
        <v>45975.789583333331</v>
      </c>
      <c r="D2839" t="s">
        <v>5146</v>
      </c>
    </row>
    <row r="2840" spans="1:4" x14ac:dyDescent="0.25">
      <c r="A2840" t="s">
        <v>4950</v>
      </c>
      <c r="B2840" t="s">
        <v>38</v>
      </c>
      <c r="C2840" s="1">
        <v>45976.59097222222</v>
      </c>
      <c r="D2840" t="s">
        <v>5146</v>
      </c>
    </row>
    <row r="2841" spans="1:4" x14ac:dyDescent="0.25">
      <c r="A2841" t="s">
        <v>4951</v>
      </c>
      <c r="B2841" t="s">
        <v>38</v>
      </c>
      <c r="C2841" s="1">
        <v>45969.73541666667</v>
      </c>
      <c r="D2841" t="s">
        <v>5146</v>
      </c>
    </row>
    <row r="2842" spans="1:4" x14ac:dyDescent="0.25">
      <c r="A2842" t="s">
        <v>4952</v>
      </c>
      <c r="B2842" t="s">
        <v>38</v>
      </c>
      <c r="C2842" s="1">
        <v>45971.683333333334</v>
      </c>
      <c r="D2842" t="s">
        <v>5146</v>
      </c>
    </row>
    <row r="2843" spans="1:4" x14ac:dyDescent="0.25">
      <c r="A2843" t="s">
        <v>4953</v>
      </c>
      <c r="B2843" t="s">
        <v>38</v>
      </c>
      <c r="C2843" s="1">
        <v>45992.555555555555</v>
      </c>
      <c r="D2843" t="s">
        <v>5146</v>
      </c>
    </row>
    <row r="2844" spans="1:4" x14ac:dyDescent="0.25">
      <c r="A2844" t="s">
        <v>4954</v>
      </c>
      <c r="B2844" t="s">
        <v>38</v>
      </c>
      <c r="C2844" s="1">
        <v>45980.6</v>
      </c>
      <c r="D2844" t="s">
        <v>5146</v>
      </c>
    </row>
    <row r="2845" spans="1:4" x14ac:dyDescent="0.25">
      <c r="A2845" t="s">
        <v>4955</v>
      </c>
      <c r="B2845" t="s">
        <v>38</v>
      </c>
      <c r="C2845" s="1">
        <v>45971.699305555558</v>
      </c>
      <c r="D2845" t="s">
        <v>5146</v>
      </c>
    </row>
    <row r="2846" spans="1:4" x14ac:dyDescent="0.25">
      <c r="A2846" t="s">
        <v>4956</v>
      </c>
      <c r="B2846" t="s">
        <v>38</v>
      </c>
      <c r="C2846" s="1">
        <v>45971.577777777777</v>
      </c>
      <c r="D2846" t="s">
        <v>5146</v>
      </c>
    </row>
    <row r="2847" spans="1:4" x14ac:dyDescent="0.25">
      <c r="A2847" t="s">
        <v>4957</v>
      </c>
      <c r="B2847" t="s">
        <v>38</v>
      </c>
      <c r="C2847" s="1">
        <v>45969.73333333333</v>
      </c>
      <c r="D2847" t="s">
        <v>5146</v>
      </c>
    </row>
    <row r="2848" spans="1:4" x14ac:dyDescent="0.25">
      <c r="A2848" t="s">
        <v>4958</v>
      </c>
      <c r="B2848" t="s">
        <v>38</v>
      </c>
      <c r="C2848" s="1">
        <v>45969.73333333333</v>
      </c>
      <c r="D2848" t="s">
        <v>5146</v>
      </c>
    </row>
    <row r="2849" spans="1:4" x14ac:dyDescent="0.25">
      <c r="A2849" t="s">
        <v>4959</v>
      </c>
      <c r="B2849" t="s">
        <v>38</v>
      </c>
      <c r="C2849" s="1">
        <v>45986.705555555556</v>
      </c>
      <c r="D2849" t="s">
        <v>5146</v>
      </c>
    </row>
    <row r="2850" spans="1:4" x14ac:dyDescent="0.25">
      <c r="A2850" t="s">
        <v>4960</v>
      </c>
      <c r="B2850" t="s">
        <v>38</v>
      </c>
      <c r="C2850" s="1">
        <v>45969.73333333333</v>
      </c>
      <c r="D2850" t="s">
        <v>5146</v>
      </c>
    </row>
    <row r="2851" spans="1:4" x14ac:dyDescent="0.25">
      <c r="A2851" t="s">
        <v>4961</v>
      </c>
      <c r="B2851" t="s">
        <v>38</v>
      </c>
      <c r="C2851" s="1">
        <v>45969.660416666666</v>
      </c>
      <c r="D2851" t="s">
        <v>5146</v>
      </c>
    </row>
    <row r="2852" spans="1:4" x14ac:dyDescent="0.25">
      <c r="A2852" t="s">
        <v>4962</v>
      </c>
      <c r="B2852" t="s">
        <v>38</v>
      </c>
      <c r="C2852" s="1">
        <v>45969.732638888891</v>
      </c>
      <c r="D2852" t="s">
        <v>5146</v>
      </c>
    </row>
    <row r="2853" spans="1:4" x14ac:dyDescent="0.25">
      <c r="A2853" t="s">
        <v>4963</v>
      </c>
      <c r="B2853" t="s">
        <v>38</v>
      </c>
      <c r="C2853" s="1">
        <v>45972.643750000003</v>
      </c>
      <c r="D2853" t="s">
        <v>5146</v>
      </c>
    </row>
    <row r="2854" spans="1:4" x14ac:dyDescent="0.25">
      <c r="A2854" t="s">
        <v>4964</v>
      </c>
      <c r="B2854" t="s">
        <v>38</v>
      </c>
      <c r="C2854" s="1">
        <v>45971.488888888889</v>
      </c>
      <c r="D2854" t="s">
        <v>5146</v>
      </c>
    </row>
    <row r="2855" spans="1:4" x14ac:dyDescent="0.25">
      <c r="A2855" t="s">
        <v>4965</v>
      </c>
      <c r="B2855" t="s">
        <v>38</v>
      </c>
      <c r="C2855" s="1">
        <v>45966.679861111108</v>
      </c>
      <c r="D2855" t="s">
        <v>5146</v>
      </c>
    </row>
    <row r="2856" spans="1:4" x14ac:dyDescent="0.25">
      <c r="A2856" t="s">
        <v>4966</v>
      </c>
      <c r="B2856" t="s">
        <v>38</v>
      </c>
      <c r="C2856" s="1">
        <v>45968.762499999997</v>
      </c>
      <c r="D2856" t="s">
        <v>5146</v>
      </c>
    </row>
    <row r="2857" spans="1:4" x14ac:dyDescent="0.25">
      <c r="A2857" t="s">
        <v>4967</v>
      </c>
      <c r="B2857" t="s">
        <v>38</v>
      </c>
      <c r="C2857" s="1">
        <v>46030.652083333334</v>
      </c>
      <c r="D2857" t="s">
        <v>5146</v>
      </c>
    </row>
    <row r="2858" spans="1:4" x14ac:dyDescent="0.25">
      <c r="A2858" t="s">
        <v>4968</v>
      </c>
      <c r="B2858" t="s">
        <v>38</v>
      </c>
      <c r="C2858" s="1">
        <v>45966.775694444441</v>
      </c>
      <c r="D2858" t="s">
        <v>5146</v>
      </c>
    </row>
    <row r="2859" spans="1:4" x14ac:dyDescent="0.25">
      <c r="A2859" t="s">
        <v>4969</v>
      </c>
      <c r="B2859" t="s">
        <v>38</v>
      </c>
      <c r="C2859" s="1">
        <v>45968.751388888886</v>
      </c>
      <c r="D2859" t="s">
        <v>5146</v>
      </c>
    </row>
    <row r="2860" spans="1:4" x14ac:dyDescent="0.25">
      <c r="A2860" t="s">
        <v>4970</v>
      </c>
      <c r="B2860" t="s">
        <v>38</v>
      </c>
      <c r="C2860" s="1">
        <v>45966.658333333333</v>
      </c>
      <c r="D2860" t="s">
        <v>5146</v>
      </c>
    </row>
    <row r="2861" spans="1:4" x14ac:dyDescent="0.25">
      <c r="A2861" t="s">
        <v>4971</v>
      </c>
      <c r="B2861" t="s">
        <v>38</v>
      </c>
      <c r="C2861" s="1">
        <v>45992.507638888892</v>
      </c>
      <c r="D2861" t="s">
        <v>5146</v>
      </c>
    </row>
    <row r="2862" spans="1:4" x14ac:dyDescent="0.25">
      <c r="A2862" t="s">
        <v>4972</v>
      </c>
      <c r="B2862" t="s">
        <v>38</v>
      </c>
      <c r="C2862" s="1">
        <v>45985.529166666667</v>
      </c>
      <c r="D2862" t="s">
        <v>5146</v>
      </c>
    </row>
    <row r="2863" spans="1:4" x14ac:dyDescent="0.25">
      <c r="A2863" t="s">
        <v>4973</v>
      </c>
      <c r="B2863" t="s">
        <v>38</v>
      </c>
      <c r="C2863" s="1">
        <v>46006.484722222223</v>
      </c>
      <c r="D2863" t="s">
        <v>5146</v>
      </c>
    </row>
    <row r="2864" spans="1:4" x14ac:dyDescent="0.25">
      <c r="A2864" t="s">
        <v>4974</v>
      </c>
      <c r="B2864" t="s">
        <v>38</v>
      </c>
      <c r="C2864" s="1">
        <v>45972.479166666664</v>
      </c>
      <c r="D2864" t="s">
        <v>5146</v>
      </c>
    </row>
    <row r="2865" spans="1:4" x14ac:dyDescent="0.25">
      <c r="A2865" t="s">
        <v>4975</v>
      </c>
      <c r="B2865" t="s">
        <v>38</v>
      </c>
      <c r="C2865" s="1">
        <v>45969.720138888886</v>
      </c>
      <c r="D2865" t="s">
        <v>5146</v>
      </c>
    </row>
    <row r="2866" spans="1:4" x14ac:dyDescent="0.25">
      <c r="A2866" t="s">
        <v>4976</v>
      </c>
      <c r="B2866" t="s">
        <v>38</v>
      </c>
      <c r="C2866" s="1">
        <v>45971.597222222219</v>
      </c>
      <c r="D2866" t="s">
        <v>5146</v>
      </c>
    </row>
    <row r="2867" spans="1:4" x14ac:dyDescent="0.25">
      <c r="A2867" t="s">
        <v>4977</v>
      </c>
      <c r="B2867" t="s">
        <v>38</v>
      </c>
      <c r="C2867" s="1">
        <v>45967.741666666669</v>
      </c>
      <c r="D2867" t="s">
        <v>5146</v>
      </c>
    </row>
    <row r="2868" spans="1:4" x14ac:dyDescent="0.25">
      <c r="A2868" t="s">
        <v>4978</v>
      </c>
      <c r="B2868" t="s">
        <v>38</v>
      </c>
      <c r="C2868" s="1">
        <v>45971.662499999999</v>
      </c>
      <c r="D2868" t="s">
        <v>5146</v>
      </c>
    </row>
    <row r="2869" spans="1:4" x14ac:dyDescent="0.25">
      <c r="A2869" t="s">
        <v>4979</v>
      </c>
      <c r="B2869" t="s">
        <v>38</v>
      </c>
      <c r="C2869" s="1">
        <v>45973.584027777775</v>
      </c>
      <c r="D2869" t="s">
        <v>5146</v>
      </c>
    </row>
    <row r="2870" spans="1:4" x14ac:dyDescent="0.25">
      <c r="A2870" t="s">
        <v>4980</v>
      </c>
      <c r="B2870" t="s">
        <v>38</v>
      </c>
      <c r="C2870" s="1">
        <v>45973.569444444445</v>
      </c>
      <c r="D2870" t="s">
        <v>5146</v>
      </c>
    </row>
    <row r="2871" spans="1:4" x14ac:dyDescent="0.25">
      <c r="A2871" t="s">
        <v>4981</v>
      </c>
      <c r="B2871" t="s">
        <v>39</v>
      </c>
      <c r="C2871" s="1">
        <v>46029.741666666669</v>
      </c>
      <c r="D2871" t="s">
        <v>5146</v>
      </c>
    </row>
    <row r="2872" spans="1:4" x14ac:dyDescent="0.25">
      <c r="A2872" t="s">
        <v>4982</v>
      </c>
      <c r="B2872" t="s">
        <v>38</v>
      </c>
      <c r="C2872" s="1">
        <v>45978.542361111111</v>
      </c>
      <c r="D2872" t="s">
        <v>5146</v>
      </c>
    </row>
    <row r="2873" spans="1:4" x14ac:dyDescent="0.25">
      <c r="A2873" t="s">
        <v>4983</v>
      </c>
      <c r="B2873" t="s">
        <v>39</v>
      </c>
      <c r="C2873" s="1">
        <v>45999.503472222219</v>
      </c>
      <c r="D2873" t="s">
        <v>5146</v>
      </c>
    </row>
    <row r="2874" spans="1:4" x14ac:dyDescent="0.25">
      <c r="A2874" t="s">
        <v>4984</v>
      </c>
      <c r="B2874" t="s">
        <v>39</v>
      </c>
      <c r="C2874" s="1">
        <v>46029.741666666669</v>
      </c>
      <c r="D2874" t="s">
        <v>5146</v>
      </c>
    </row>
    <row r="2875" spans="1:4" x14ac:dyDescent="0.25">
      <c r="A2875" t="s">
        <v>4985</v>
      </c>
      <c r="B2875" t="s">
        <v>38</v>
      </c>
      <c r="C2875" s="1">
        <v>45971.482638888891</v>
      </c>
      <c r="D2875" t="s">
        <v>5146</v>
      </c>
    </row>
    <row r="2876" spans="1:4" x14ac:dyDescent="0.25">
      <c r="A2876" t="s">
        <v>4986</v>
      </c>
      <c r="B2876" t="s">
        <v>38</v>
      </c>
      <c r="C2876" s="1">
        <v>45969.48333333333</v>
      </c>
      <c r="D2876" t="s">
        <v>5146</v>
      </c>
    </row>
    <row r="2877" spans="1:4" x14ac:dyDescent="0.25">
      <c r="A2877" t="s">
        <v>4987</v>
      </c>
      <c r="B2877" t="s">
        <v>38</v>
      </c>
      <c r="C2877" s="1">
        <v>45968.775000000001</v>
      </c>
      <c r="D2877" t="s">
        <v>5146</v>
      </c>
    </row>
    <row r="2878" spans="1:4" x14ac:dyDescent="0.25">
      <c r="A2878" t="s">
        <v>4988</v>
      </c>
      <c r="B2878" t="s">
        <v>39</v>
      </c>
      <c r="C2878" s="1">
        <v>46029.741666666669</v>
      </c>
      <c r="D2878" t="s">
        <v>5146</v>
      </c>
    </row>
    <row r="2879" spans="1:4" x14ac:dyDescent="0.25">
      <c r="A2879" t="s">
        <v>4989</v>
      </c>
      <c r="B2879" t="s">
        <v>38</v>
      </c>
      <c r="C2879" s="1">
        <v>45967.659722222219</v>
      </c>
      <c r="D2879" t="s">
        <v>5146</v>
      </c>
    </row>
    <row r="2880" spans="1:4" x14ac:dyDescent="0.25">
      <c r="A2880" t="s">
        <v>4990</v>
      </c>
      <c r="B2880" t="s">
        <v>38</v>
      </c>
      <c r="C2880" s="1">
        <v>45973.478472222225</v>
      </c>
      <c r="D2880" t="s">
        <v>5146</v>
      </c>
    </row>
    <row r="2881" spans="1:4" x14ac:dyDescent="0.25">
      <c r="A2881" t="s">
        <v>4991</v>
      </c>
      <c r="B2881" t="s">
        <v>38</v>
      </c>
      <c r="C2881" s="1">
        <v>45972.586111111108</v>
      </c>
      <c r="D2881" t="s">
        <v>5146</v>
      </c>
    </row>
    <row r="2882" spans="1:4" x14ac:dyDescent="0.25">
      <c r="A2882" t="s">
        <v>4992</v>
      </c>
      <c r="B2882" t="s">
        <v>39</v>
      </c>
      <c r="C2882" s="1">
        <v>46029.740972222222</v>
      </c>
      <c r="D2882" t="s">
        <v>5146</v>
      </c>
    </row>
    <row r="2883" spans="1:4" x14ac:dyDescent="0.25">
      <c r="A2883" t="s">
        <v>4993</v>
      </c>
      <c r="B2883" t="s">
        <v>38</v>
      </c>
      <c r="C2883" s="1">
        <v>45972.59097222222</v>
      </c>
      <c r="D2883" t="s">
        <v>5146</v>
      </c>
    </row>
    <row r="2884" spans="1:4" x14ac:dyDescent="0.25">
      <c r="A2884" t="s">
        <v>4994</v>
      </c>
      <c r="B2884" t="s">
        <v>38</v>
      </c>
      <c r="C2884" s="1">
        <v>45972.57916666667</v>
      </c>
      <c r="D2884" t="s">
        <v>5146</v>
      </c>
    </row>
    <row r="2885" spans="1:4" x14ac:dyDescent="0.25">
      <c r="A2885" t="s">
        <v>4995</v>
      </c>
      <c r="B2885" t="s">
        <v>38</v>
      </c>
      <c r="C2885" s="1">
        <v>45971.60833333333</v>
      </c>
      <c r="D2885" t="s">
        <v>5146</v>
      </c>
    </row>
    <row r="2886" spans="1:4" x14ac:dyDescent="0.25">
      <c r="A2886" t="s">
        <v>4996</v>
      </c>
      <c r="B2886" t="s">
        <v>38</v>
      </c>
      <c r="C2886" s="1">
        <v>45972.597916666666</v>
      </c>
      <c r="D2886" t="s">
        <v>5146</v>
      </c>
    </row>
    <row r="2887" spans="1:4" x14ac:dyDescent="0.25">
      <c r="A2887" t="s">
        <v>4997</v>
      </c>
      <c r="B2887" t="s">
        <v>38</v>
      </c>
      <c r="C2887" s="1">
        <v>45968.64166666667</v>
      </c>
      <c r="D2887" t="s">
        <v>5146</v>
      </c>
    </row>
    <row r="2888" spans="1:4" x14ac:dyDescent="0.25">
      <c r="A2888" t="s">
        <v>4998</v>
      </c>
      <c r="B2888" t="s">
        <v>38</v>
      </c>
      <c r="C2888" s="1">
        <v>45978.580555555556</v>
      </c>
      <c r="D2888" t="s">
        <v>5146</v>
      </c>
    </row>
    <row r="2889" spans="1:4" x14ac:dyDescent="0.25">
      <c r="A2889" t="s">
        <v>4999</v>
      </c>
      <c r="B2889" t="s">
        <v>38</v>
      </c>
      <c r="C2889" s="1">
        <v>45982.522916666669</v>
      </c>
      <c r="D2889" t="s">
        <v>5146</v>
      </c>
    </row>
    <row r="2890" spans="1:4" x14ac:dyDescent="0.25">
      <c r="A2890" t="s">
        <v>5000</v>
      </c>
      <c r="B2890" t="s">
        <v>38</v>
      </c>
      <c r="C2890" s="1">
        <v>45972.647916666669</v>
      </c>
      <c r="D2890" t="s">
        <v>5146</v>
      </c>
    </row>
    <row r="2891" spans="1:4" x14ac:dyDescent="0.25">
      <c r="A2891" t="s">
        <v>5001</v>
      </c>
      <c r="B2891" t="s">
        <v>38</v>
      </c>
      <c r="C2891" s="1">
        <v>45969.63958333333</v>
      </c>
      <c r="D2891" t="s">
        <v>5146</v>
      </c>
    </row>
    <row r="2892" spans="1:4" x14ac:dyDescent="0.25">
      <c r="A2892" t="s">
        <v>5002</v>
      </c>
      <c r="B2892" t="s">
        <v>38</v>
      </c>
      <c r="C2892" s="1">
        <v>45972.463888888888</v>
      </c>
      <c r="D2892" t="s">
        <v>5146</v>
      </c>
    </row>
    <row r="2893" spans="1:4" x14ac:dyDescent="0.25">
      <c r="A2893" t="s">
        <v>5003</v>
      </c>
      <c r="B2893" t="s">
        <v>38</v>
      </c>
      <c r="C2893" s="1">
        <v>45982.70208333333</v>
      </c>
      <c r="D2893" t="s">
        <v>5146</v>
      </c>
    </row>
    <row r="2894" spans="1:4" x14ac:dyDescent="0.25">
      <c r="A2894" t="s">
        <v>5004</v>
      </c>
      <c r="B2894" t="s">
        <v>38</v>
      </c>
      <c r="C2894" s="1">
        <v>45979.713194444441</v>
      </c>
      <c r="D2894" t="s">
        <v>5146</v>
      </c>
    </row>
    <row r="2895" spans="1:4" x14ac:dyDescent="0.25">
      <c r="A2895" t="s">
        <v>5005</v>
      </c>
      <c r="B2895" t="s">
        <v>38</v>
      </c>
      <c r="C2895" s="1">
        <v>45972.46875</v>
      </c>
      <c r="D2895" t="s">
        <v>5146</v>
      </c>
    </row>
    <row r="2896" spans="1:4" x14ac:dyDescent="0.25">
      <c r="A2896" t="s">
        <v>5006</v>
      </c>
      <c r="B2896" t="s">
        <v>38</v>
      </c>
      <c r="C2896" s="1">
        <v>45980.556944444441</v>
      </c>
      <c r="D2896" t="s">
        <v>5146</v>
      </c>
    </row>
    <row r="2897" spans="1:4" x14ac:dyDescent="0.25">
      <c r="A2897" t="s">
        <v>5007</v>
      </c>
      <c r="B2897" t="s">
        <v>38</v>
      </c>
      <c r="C2897" s="1">
        <v>45971.667361111111</v>
      </c>
      <c r="D2897" t="s">
        <v>5146</v>
      </c>
    </row>
    <row r="2898" spans="1:4" x14ac:dyDescent="0.25">
      <c r="A2898" t="s">
        <v>5008</v>
      </c>
      <c r="B2898" t="s">
        <v>38</v>
      </c>
      <c r="C2898" s="1">
        <v>45973.59375</v>
      </c>
      <c r="D2898" t="s">
        <v>5146</v>
      </c>
    </row>
    <row r="2899" spans="1:4" x14ac:dyDescent="0.25">
      <c r="A2899" t="s">
        <v>5009</v>
      </c>
      <c r="B2899" t="s">
        <v>38</v>
      </c>
      <c r="C2899" s="1">
        <v>45972.679166666669</v>
      </c>
      <c r="D2899" t="s">
        <v>5146</v>
      </c>
    </row>
    <row r="2900" spans="1:4" x14ac:dyDescent="0.25">
      <c r="A2900" t="s">
        <v>5010</v>
      </c>
      <c r="B2900" t="s">
        <v>38</v>
      </c>
      <c r="C2900" s="1">
        <v>45978.5</v>
      </c>
      <c r="D2900" t="s">
        <v>5146</v>
      </c>
    </row>
    <row r="2901" spans="1:4" x14ac:dyDescent="0.25">
      <c r="A2901" t="s">
        <v>5011</v>
      </c>
      <c r="B2901" t="s">
        <v>39</v>
      </c>
      <c r="C2901" s="1">
        <v>46029.740972222222</v>
      </c>
      <c r="D2901" t="s">
        <v>5146</v>
      </c>
    </row>
    <row r="2902" spans="1:4" x14ac:dyDescent="0.25">
      <c r="A2902" t="s">
        <v>5012</v>
      </c>
      <c r="B2902" t="s">
        <v>38</v>
      </c>
      <c r="C2902" s="1">
        <v>45973.771527777775</v>
      </c>
      <c r="D2902" t="s">
        <v>5146</v>
      </c>
    </row>
    <row r="2903" spans="1:4" x14ac:dyDescent="0.25">
      <c r="A2903" t="s">
        <v>5013</v>
      </c>
      <c r="B2903" t="s">
        <v>39</v>
      </c>
      <c r="C2903" s="1">
        <v>46029.740972222222</v>
      </c>
      <c r="D2903" t="s">
        <v>5146</v>
      </c>
    </row>
    <row r="2904" spans="1:4" x14ac:dyDescent="0.25">
      <c r="A2904" t="s">
        <v>5014</v>
      </c>
      <c r="B2904" t="s">
        <v>38</v>
      </c>
      <c r="C2904" s="1">
        <v>45974.546527777777</v>
      </c>
      <c r="D2904" t="s">
        <v>5146</v>
      </c>
    </row>
    <row r="2905" spans="1:4" x14ac:dyDescent="0.25">
      <c r="A2905" t="s">
        <v>5015</v>
      </c>
      <c r="B2905" t="s">
        <v>38</v>
      </c>
      <c r="C2905" s="1">
        <v>45973.490277777775</v>
      </c>
      <c r="D2905" t="s">
        <v>5146</v>
      </c>
    </row>
    <row r="2906" spans="1:4" x14ac:dyDescent="0.25">
      <c r="A2906" t="s">
        <v>5016</v>
      </c>
      <c r="B2906" t="s">
        <v>38</v>
      </c>
      <c r="C2906" s="1">
        <v>45978.522222222222</v>
      </c>
      <c r="D2906" t="s">
        <v>5146</v>
      </c>
    </row>
    <row r="2907" spans="1:4" x14ac:dyDescent="0.25">
      <c r="A2907" t="s">
        <v>5017</v>
      </c>
      <c r="B2907" t="s">
        <v>38</v>
      </c>
      <c r="C2907" s="1">
        <v>45981.492361111108</v>
      </c>
      <c r="D2907" t="s">
        <v>5146</v>
      </c>
    </row>
    <row r="2908" spans="1:4" x14ac:dyDescent="0.25">
      <c r="A2908" t="s">
        <v>5018</v>
      </c>
      <c r="B2908" t="s">
        <v>39</v>
      </c>
      <c r="C2908" s="1">
        <v>46029.740277777775</v>
      </c>
      <c r="D2908" t="s">
        <v>5146</v>
      </c>
    </row>
    <row r="2909" spans="1:4" x14ac:dyDescent="0.25">
      <c r="A2909" t="s">
        <v>5019</v>
      </c>
      <c r="B2909" t="s">
        <v>38</v>
      </c>
      <c r="C2909" s="1">
        <v>45973.590277777781</v>
      </c>
      <c r="D2909" t="s">
        <v>5146</v>
      </c>
    </row>
    <row r="2910" spans="1:4" x14ac:dyDescent="0.25">
      <c r="A2910" t="s">
        <v>5020</v>
      </c>
      <c r="B2910" t="s">
        <v>38</v>
      </c>
      <c r="C2910" s="1">
        <v>45979.65625</v>
      </c>
      <c r="D2910" t="s">
        <v>5146</v>
      </c>
    </row>
    <row r="2911" spans="1:4" x14ac:dyDescent="0.25">
      <c r="A2911" t="s">
        <v>5021</v>
      </c>
      <c r="B2911" t="s">
        <v>39</v>
      </c>
      <c r="C2911" s="1">
        <v>46029.740277777775</v>
      </c>
      <c r="D2911" t="s">
        <v>5146</v>
      </c>
    </row>
    <row r="2912" spans="1:4" x14ac:dyDescent="0.25">
      <c r="A2912" t="s">
        <v>5022</v>
      </c>
      <c r="B2912" t="s">
        <v>38</v>
      </c>
      <c r="C2912" s="1">
        <v>45969.647916666669</v>
      </c>
      <c r="D2912" t="s">
        <v>5146</v>
      </c>
    </row>
    <row r="2913" spans="1:4" x14ac:dyDescent="0.25">
      <c r="A2913" t="s">
        <v>5023</v>
      </c>
      <c r="B2913" t="s">
        <v>38</v>
      </c>
      <c r="C2913" s="1">
        <v>45974.606944444444</v>
      </c>
      <c r="D2913" t="s">
        <v>5146</v>
      </c>
    </row>
    <row r="2914" spans="1:4" x14ac:dyDescent="0.25">
      <c r="A2914" t="s">
        <v>5024</v>
      </c>
      <c r="B2914" t="s">
        <v>38</v>
      </c>
      <c r="C2914" s="1">
        <v>45983.564583333333</v>
      </c>
      <c r="D2914" t="s">
        <v>5146</v>
      </c>
    </row>
    <row r="2915" spans="1:4" x14ac:dyDescent="0.25">
      <c r="A2915" t="s">
        <v>5025</v>
      </c>
      <c r="B2915" t="s">
        <v>39</v>
      </c>
      <c r="C2915" s="1">
        <v>46029.740277777775</v>
      </c>
      <c r="D2915" t="s">
        <v>5146</v>
      </c>
    </row>
    <row r="2916" spans="1:4" x14ac:dyDescent="0.25">
      <c r="A2916" t="s">
        <v>5026</v>
      </c>
      <c r="B2916" t="s">
        <v>38</v>
      </c>
      <c r="C2916" s="1">
        <v>45987.659722222219</v>
      </c>
      <c r="D2916" t="s">
        <v>5146</v>
      </c>
    </row>
    <row r="2917" spans="1:4" x14ac:dyDescent="0.25">
      <c r="A2917" t="s">
        <v>5027</v>
      </c>
      <c r="B2917" t="s">
        <v>38</v>
      </c>
      <c r="C2917" s="1">
        <v>46006.45416666667</v>
      </c>
      <c r="D2917" t="s">
        <v>5146</v>
      </c>
    </row>
    <row r="2918" spans="1:4" x14ac:dyDescent="0.25">
      <c r="A2918" t="s">
        <v>5028</v>
      </c>
      <c r="B2918" t="s">
        <v>38</v>
      </c>
      <c r="C2918" s="1">
        <v>45988.695138888892</v>
      </c>
      <c r="D2918" t="s">
        <v>5146</v>
      </c>
    </row>
    <row r="2919" spans="1:4" x14ac:dyDescent="0.25">
      <c r="A2919" t="s">
        <v>5029</v>
      </c>
      <c r="B2919" t="s">
        <v>38</v>
      </c>
      <c r="C2919" s="1">
        <v>45979.661111111112</v>
      </c>
      <c r="D2919" t="s">
        <v>5146</v>
      </c>
    </row>
    <row r="2920" spans="1:4" x14ac:dyDescent="0.25">
      <c r="A2920" t="s">
        <v>5030</v>
      </c>
      <c r="B2920" t="s">
        <v>38</v>
      </c>
      <c r="C2920" s="1">
        <v>45969.370138888888</v>
      </c>
      <c r="D2920" t="s">
        <v>5146</v>
      </c>
    </row>
    <row r="2921" spans="1:4" x14ac:dyDescent="0.25">
      <c r="A2921" t="s">
        <v>5031</v>
      </c>
      <c r="B2921" t="s">
        <v>38</v>
      </c>
      <c r="C2921" s="1">
        <v>45973.577777777777</v>
      </c>
      <c r="D2921" t="s">
        <v>5146</v>
      </c>
    </row>
    <row r="2922" spans="1:4" x14ac:dyDescent="0.25">
      <c r="A2922" t="s">
        <v>5032</v>
      </c>
      <c r="B2922" t="s">
        <v>39</v>
      </c>
      <c r="C2922" s="1">
        <v>46029.740277777775</v>
      </c>
      <c r="D2922" t="s">
        <v>5146</v>
      </c>
    </row>
    <row r="2923" spans="1:4" x14ac:dyDescent="0.25">
      <c r="A2923" t="s">
        <v>5033</v>
      </c>
      <c r="B2923" t="s">
        <v>38</v>
      </c>
      <c r="C2923" s="1">
        <v>45990.59375</v>
      </c>
      <c r="D2923" t="s">
        <v>5146</v>
      </c>
    </row>
    <row r="2924" spans="1:4" x14ac:dyDescent="0.25">
      <c r="A2924" t="s">
        <v>5034</v>
      </c>
      <c r="B2924" t="s">
        <v>38</v>
      </c>
      <c r="C2924" s="1">
        <v>45974.446527777778</v>
      </c>
      <c r="D2924" t="s">
        <v>5146</v>
      </c>
    </row>
    <row r="2925" spans="1:4" x14ac:dyDescent="0.25">
      <c r="A2925" t="s">
        <v>5035</v>
      </c>
      <c r="B2925" t="s">
        <v>38</v>
      </c>
      <c r="C2925" s="1">
        <v>45975.677083333336</v>
      </c>
      <c r="D2925" t="s">
        <v>5146</v>
      </c>
    </row>
    <row r="2926" spans="1:4" x14ac:dyDescent="0.25">
      <c r="A2926" t="s">
        <v>5036</v>
      </c>
      <c r="B2926" t="s">
        <v>38</v>
      </c>
      <c r="C2926" s="1">
        <v>45992.740972222222</v>
      </c>
      <c r="D2926" t="s">
        <v>5146</v>
      </c>
    </row>
    <row r="2927" spans="1:4" x14ac:dyDescent="0.25">
      <c r="A2927" t="s">
        <v>5037</v>
      </c>
      <c r="B2927" t="s">
        <v>38</v>
      </c>
      <c r="C2927" s="1">
        <v>45972.742361111108</v>
      </c>
      <c r="D2927" t="s">
        <v>5146</v>
      </c>
    </row>
    <row r="2928" spans="1:4" x14ac:dyDescent="0.25">
      <c r="A2928" t="s">
        <v>5038</v>
      </c>
      <c r="B2928" t="s">
        <v>38</v>
      </c>
      <c r="C2928" s="1">
        <v>45978.686111111114</v>
      </c>
      <c r="D2928" t="s">
        <v>5146</v>
      </c>
    </row>
    <row r="2929" spans="1:4" x14ac:dyDescent="0.25">
      <c r="A2929" t="s">
        <v>5039</v>
      </c>
      <c r="B2929" t="s">
        <v>38</v>
      </c>
      <c r="C2929" s="1">
        <v>45974.598611111112</v>
      </c>
      <c r="D2929" t="s">
        <v>5146</v>
      </c>
    </row>
    <row r="2930" spans="1:4" x14ac:dyDescent="0.25">
      <c r="A2930" t="s">
        <v>5040</v>
      </c>
      <c r="B2930" t="s">
        <v>39</v>
      </c>
      <c r="C2930" s="1">
        <v>46029.739583333336</v>
      </c>
      <c r="D2930" t="s">
        <v>5146</v>
      </c>
    </row>
    <row r="2931" spans="1:4" x14ac:dyDescent="0.25">
      <c r="A2931" t="s">
        <v>5041</v>
      </c>
      <c r="B2931" t="s">
        <v>38</v>
      </c>
      <c r="C2931" s="1">
        <v>45980.545138888891</v>
      </c>
      <c r="D2931" t="s">
        <v>5146</v>
      </c>
    </row>
    <row r="2932" spans="1:4" x14ac:dyDescent="0.25">
      <c r="A2932" t="s">
        <v>5042</v>
      </c>
      <c r="B2932" t="s">
        <v>39</v>
      </c>
      <c r="C2932" s="1">
        <v>46029.739583333336</v>
      </c>
      <c r="D2932" t="s">
        <v>5146</v>
      </c>
    </row>
    <row r="2933" spans="1:4" x14ac:dyDescent="0.25">
      <c r="A2933" t="s">
        <v>5043</v>
      </c>
      <c r="B2933" t="s">
        <v>38</v>
      </c>
      <c r="C2933" s="1">
        <v>45981.679166666669</v>
      </c>
      <c r="D2933" t="s">
        <v>5146</v>
      </c>
    </row>
    <row r="2934" spans="1:4" x14ac:dyDescent="0.25">
      <c r="A2934" t="s">
        <v>5044</v>
      </c>
      <c r="B2934" t="s">
        <v>38</v>
      </c>
      <c r="C2934" s="1">
        <v>45974.464583333334</v>
      </c>
      <c r="D2934" t="s">
        <v>5146</v>
      </c>
    </row>
    <row r="2935" spans="1:4" x14ac:dyDescent="0.25">
      <c r="A2935" t="s">
        <v>5045</v>
      </c>
      <c r="B2935" t="s">
        <v>38</v>
      </c>
      <c r="C2935" s="1">
        <v>46031.556250000001</v>
      </c>
      <c r="D2935" t="s">
        <v>5146</v>
      </c>
    </row>
    <row r="2936" spans="1:4" x14ac:dyDescent="0.25">
      <c r="A2936" t="s">
        <v>5046</v>
      </c>
      <c r="B2936" t="s">
        <v>38</v>
      </c>
      <c r="C2936" s="1">
        <v>45973.583333333336</v>
      </c>
      <c r="D2936" t="s">
        <v>5146</v>
      </c>
    </row>
    <row r="2937" spans="1:4" x14ac:dyDescent="0.25">
      <c r="A2937" t="s">
        <v>5047</v>
      </c>
      <c r="B2937" t="s">
        <v>38</v>
      </c>
      <c r="C2937" s="1">
        <v>45976.588194444441</v>
      </c>
      <c r="D2937" t="s">
        <v>5146</v>
      </c>
    </row>
    <row r="2938" spans="1:4" x14ac:dyDescent="0.25">
      <c r="A2938" t="s">
        <v>5048</v>
      </c>
      <c r="B2938" t="s">
        <v>38</v>
      </c>
      <c r="C2938" s="1">
        <v>46031.556250000001</v>
      </c>
      <c r="D2938" t="s">
        <v>5146</v>
      </c>
    </row>
    <row r="2939" spans="1:4" x14ac:dyDescent="0.25">
      <c r="A2939" t="s">
        <v>5049</v>
      </c>
      <c r="B2939" t="s">
        <v>38</v>
      </c>
      <c r="C2939" s="1">
        <v>45976.594444444447</v>
      </c>
      <c r="D2939" t="s">
        <v>5146</v>
      </c>
    </row>
    <row r="2940" spans="1:4" x14ac:dyDescent="0.25">
      <c r="A2940" t="s">
        <v>5050</v>
      </c>
      <c r="B2940" t="s">
        <v>38</v>
      </c>
      <c r="C2940" s="1">
        <v>45979.661111111112</v>
      </c>
      <c r="D2940" t="s">
        <v>5146</v>
      </c>
    </row>
    <row r="2941" spans="1:4" x14ac:dyDescent="0.25">
      <c r="A2941" t="s">
        <v>5051</v>
      </c>
      <c r="B2941" t="s">
        <v>38</v>
      </c>
      <c r="C2941" s="1">
        <v>45995.769444444442</v>
      </c>
      <c r="D2941" t="s">
        <v>5146</v>
      </c>
    </row>
    <row r="2942" spans="1:4" x14ac:dyDescent="0.25">
      <c r="A2942" t="s">
        <v>5052</v>
      </c>
      <c r="B2942" t="s">
        <v>38</v>
      </c>
      <c r="C2942" s="1">
        <v>46031.555555555555</v>
      </c>
      <c r="D2942" t="s">
        <v>5146</v>
      </c>
    </row>
    <row r="2943" spans="1:4" x14ac:dyDescent="0.25">
      <c r="A2943" t="s">
        <v>5053</v>
      </c>
      <c r="B2943" t="s">
        <v>38</v>
      </c>
      <c r="C2943" s="1">
        <v>45992.668055555558</v>
      </c>
      <c r="D2943" t="s">
        <v>5146</v>
      </c>
    </row>
    <row r="2944" spans="1:4" x14ac:dyDescent="0.25">
      <c r="A2944" t="s">
        <v>5054</v>
      </c>
      <c r="B2944" t="s">
        <v>38</v>
      </c>
      <c r="C2944" s="1">
        <v>45982.679166666669</v>
      </c>
      <c r="D2944" t="s">
        <v>5146</v>
      </c>
    </row>
    <row r="2945" spans="1:4" x14ac:dyDescent="0.25">
      <c r="A2945" t="s">
        <v>5055</v>
      </c>
      <c r="B2945" t="s">
        <v>38</v>
      </c>
      <c r="C2945" s="1">
        <v>45995.615972222222</v>
      </c>
      <c r="D2945" t="s">
        <v>5146</v>
      </c>
    </row>
    <row r="2946" spans="1:4" x14ac:dyDescent="0.25">
      <c r="A2946" t="s">
        <v>5056</v>
      </c>
      <c r="B2946" t="s">
        <v>38</v>
      </c>
      <c r="C2946" s="1">
        <v>45981.772222222222</v>
      </c>
      <c r="D2946" t="s">
        <v>5146</v>
      </c>
    </row>
    <row r="2947" spans="1:4" x14ac:dyDescent="0.25">
      <c r="A2947" t="s">
        <v>5057</v>
      </c>
      <c r="B2947" t="s">
        <v>38</v>
      </c>
      <c r="C2947" s="1">
        <v>45979.664583333331</v>
      </c>
      <c r="D2947" t="s">
        <v>5146</v>
      </c>
    </row>
    <row r="2948" spans="1:4" x14ac:dyDescent="0.25">
      <c r="A2948" t="s">
        <v>5058</v>
      </c>
      <c r="B2948" t="s">
        <v>38</v>
      </c>
      <c r="C2948" s="1">
        <v>45978.739583333336</v>
      </c>
      <c r="D2948" t="s">
        <v>5146</v>
      </c>
    </row>
    <row r="2949" spans="1:4" x14ac:dyDescent="0.25">
      <c r="A2949" t="s">
        <v>5059</v>
      </c>
      <c r="B2949" t="s">
        <v>38</v>
      </c>
      <c r="C2949" s="1">
        <v>45983.8</v>
      </c>
      <c r="D2949" t="s">
        <v>5146</v>
      </c>
    </row>
    <row r="2950" spans="1:4" x14ac:dyDescent="0.25">
      <c r="A2950" t="s">
        <v>5060</v>
      </c>
      <c r="B2950" t="s">
        <v>38</v>
      </c>
      <c r="C2950" s="1">
        <v>45979.668055555558</v>
      </c>
      <c r="D2950" t="s">
        <v>5146</v>
      </c>
    </row>
    <row r="2951" spans="1:4" x14ac:dyDescent="0.25">
      <c r="A2951" t="s">
        <v>5061</v>
      </c>
      <c r="B2951" t="s">
        <v>38</v>
      </c>
      <c r="C2951" s="1">
        <v>45980.676388888889</v>
      </c>
      <c r="D2951" t="s">
        <v>5146</v>
      </c>
    </row>
    <row r="2952" spans="1:4" x14ac:dyDescent="0.25">
      <c r="A2952" t="s">
        <v>5062</v>
      </c>
      <c r="B2952" t="s">
        <v>38</v>
      </c>
      <c r="C2952" s="1">
        <v>45985.535416666666</v>
      </c>
      <c r="D2952" t="s">
        <v>5146</v>
      </c>
    </row>
    <row r="2953" spans="1:4" x14ac:dyDescent="0.25">
      <c r="A2953" t="s">
        <v>5063</v>
      </c>
      <c r="B2953" t="s">
        <v>38</v>
      </c>
      <c r="C2953" s="1">
        <v>45992.663888888892</v>
      </c>
      <c r="D2953" t="s">
        <v>5146</v>
      </c>
    </row>
    <row r="2954" spans="1:4" x14ac:dyDescent="0.25">
      <c r="A2954" t="s">
        <v>5064</v>
      </c>
      <c r="B2954" t="s">
        <v>38</v>
      </c>
      <c r="C2954" s="1">
        <v>45981.690972222219</v>
      </c>
      <c r="D2954" t="s">
        <v>5146</v>
      </c>
    </row>
    <row r="2955" spans="1:4" x14ac:dyDescent="0.25">
      <c r="A2955" t="s">
        <v>5065</v>
      </c>
      <c r="B2955" t="s">
        <v>38</v>
      </c>
      <c r="C2955" s="1">
        <v>45981.768750000003</v>
      </c>
      <c r="D2955" t="s">
        <v>5146</v>
      </c>
    </row>
    <row r="2956" spans="1:4" x14ac:dyDescent="0.25">
      <c r="A2956" t="s">
        <v>5066</v>
      </c>
      <c r="B2956" t="s">
        <v>38</v>
      </c>
      <c r="C2956" s="1">
        <v>45981.60833333333</v>
      </c>
      <c r="D2956" t="s">
        <v>5146</v>
      </c>
    </row>
    <row r="2957" spans="1:4" x14ac:dyDescent="0.25">
      <c r="A2957" t="s">
        <v>5067</v>
      </c>
      <c r="B2957" t="s">
        <v>38</v>
      </c>
      <c r="C2957" s="1">
        <v>45987.765277777777</v>
      </c>
      <c r="D2957" t="s">
        <v>5146</v>
      </c>
    </row>
    <row r="2958" spans="1:4" x14ac:dyDescent="0.25">
      <c r="A2958" t="s">
        <v>5068</v>
      </c>
      <c r="B2958" t="s">
        <v>38</v>
      </c>
      <c r="C2958" s="1">
        <v>45986.50277777778</v>
      </c>
      <c r="D2958" t="s">
        <v>5146</v>
      </c>
    </row>
    <row r="2959" spans="1:4" x14ac:dyDescent="0.25">
      <c r="A2959" t="s">
        <v>5069</v>
      </c>
      <c r="B2959" t="s">
        <v>38</v>
      </c>
      <c r="C2959" s="1">
        <v>46000.574999999997</v>
      </c>
      <c r="D2959" t="s">
        <v>5146</v>
      </c>
    </row>
    <row r="2960" spans="1:4" x14ac:dyDescent="0.25">
      <c r="A2960" t="s">
        <v>5070</v>
      </c>
      <c r="B2960" t="s">
        <v>38</v>
      </c>
      <c r="C2960" s="1">
        <v>45979.595833333333</v>
      </c>
      <c r="D2960" t="s">
        <v>5146</v>
      </c>
    </row>
    <row r="2961" spans="1:4" x14ac:dyDescent="0.25">
      <c r="A2961" t="s">
        <v>5071</v>
      </c>
      <c r="B2961" t="s">
        <v>38</v>
      </c>
      <c r="C2961" s="1">
        <v>46031.554861111108</v>
      </c>
      <c r="D2961" t="s">
        <v>5146</v>
      </c>
    </row>
    <row r="2962" spans="1:4" x14ac:dyDescent="0.25">
      <c r="A2962" t="s">
        <v>5072</v>
      </c>
      <c r="B2962" t="s">
        <v>38</v>
      </c>
      <c r="C2962" s="1">
        <v>46028.595833333333</v>
      </c>
      <c r="D2962" t="s">
        <v>5146</v>
      </c>
    </row>
    <row r="2963" spans="1:4" x14ac:dyDescent="0.25">
      <c r="A2963" t="s">
        <v>5073</v>
      </c>
      <c r="B2963" t="s">
        <v>39</v>
      </c>
      <c r="C2963" s="1">
        <v>46029.738194444442</v>
      </c>
      <c r="D2963" t="s">
        <v>5146</v>
      </c>
    </row>
    <row r="2964" spans="1:4" x14ac:dyDescent="0.25">
      <c r="A2964" t="s">
        <v>5074</v>
      </c>
      <c r="B2964" t="s">
        <v>38</v>
      </c>
      <c r="C2964" s="1">
        <v>45979.678472222222</v>
      </c>
      <c r="D2964" t="s">
        <v>5146</v>
      </c>
    </row>
    <row r="2965" spans="1:4" x14ac:dyDescent="0.25">
      <c r="A2965" t="s">
        <v>5075</v>
      </c>
      <c r="B2965" t="s">
        <v>38</v>
      </c>
      <c r="C2965" s="1">
        <v>46031.554166666669</v>
      </c>
      <c r="D2965" t="s">
        <v>5146</v>
      </c>
    </row>
    <row r="2966" spans="1:4" x14ac:dyDescent="0.25">
      <c r="A2966" t="s">
        <v>5076</v>
      </c>
      <c r="B2966" t="s">
        <v>39</v>
      </c>
      <c r="C2966" s="1">
        <v>46029.738194444442</v>
      </c>
      <c r="D2966" t="s">
        <v>5146</v>
      </c>
    </row>
    <row r="2967" spans="1:4" x14ac:dyDescent="0.25">
      <c r="A2967" t="s">
        <v>5077</v>
      </c>
      <c r="B2967" t="s">
        <v>38</v>
      </c>
      <c r="C2967" s="1">
        <v>45983.609722222223</v>
      </c>
      <c r="D2967" t="s">
        <v>5146</v>
      </c>
    </row>
    <row r="2968" spans="1:4" x14ac:dyDescent="0.25">
      <c r="A2968" t="s">
        <v>5078</v>
      </c>
      <c r="B2968" t="s">
        <v>38</v>
      </c>
      <c r="C2968" s="1">
        <v>45983.602083333331</v>
      </c>
      <c r="D2968" t="s">
        <v>5146</v>
      </c>
    </row>
    <row r="2969" spans="1:4" x14ac:dyDescent="0.25">
      <c r="A2969" t="s">
        <v>5079</v>
      </c>
      <c r="B2969" t="s">
        <v>38</v>
      </c>
      <c r="C2969" s="1">
        <v>45980.650694444441</v>
      </c>
      <c r="D2969" t="s">
        <v>5146</v>
      </c>
    </row>
    <row r="2970" spans="1:4" x14ac:dyDescent="0.25">
      <c r="A2970" t="s">
        <v>5080</v>
      </c>
      <c r="B2970" t="s">
        <v>38</v>
      </c>
      <c r="C2970" s="1">
        <v>45981.645833333336</v>
      </c>
      <c r="D2970" t="s">
        <v>5146</v>
      </c>
    </row>
    <row r="2971" spans="1:4" x14ac:dyDescent="0.25">
      <c r="A2971" t="s">
        <v>5081</v>
      </c>
      <c r="B2971" t="s">
        <v>38</v>
      </c>
      <c r="C2971" s="1">
        <v>45978.505555555559</v>
      </c>
      <c r="D2971" t="s">
        <v>5146</v>
      </c>
    </row>
    <row r="2972" spans="1:4" x14ac:dyDescent="0.25">
      <c r="A2972" t="s">
        <v>5082</v>
      </c>
      <c r="B2972" t="s">
        <v>38</v>
      </c>
      <c r="C2972" s="1">
        <v>45980.647916666669</v>
      </c>
      <c r="D2972" t="s">
        <v>5146</v>
      </c>
    </row>
    <row r="2973" spans="1:4" x14ac:dyDescent="0.25">
      <c r="A2973" t="s">
        <v>5083</v>
      </c>
      <c r="B2973" t="s">
        <v>38</v>
      </c>
      <c r="C2973" s="1">
        <v>45979.500694444447</v>
      </c>
      <c r="D2973" t="s">
        <v>5146</v>
      </c>
    </row>
    <row r="2974" spans="1:4" x14ac:dyDescent="0.25">
      <c r="A2974" t="s">
        <v>5084</v>
      </c>
      <c r="B2974" t="s">
        <v>38</v>
      </c>
      <c r="C2974" s="1">
        <v>45990.598611111112</v>
      </c>
      <c r="D2974" t="s">
        <v>5146</v>
      </c>
    </row>
    <row r="2975" spans="1:4" x14ac:dyDescent="0.25">
      <c r="A2975" t="s">
        <v>5085</v>
      </c>
      <c r="B2975" t="s">
        <v>38</v>
      </c>
      <c r="C2975" s="1">
        <v>45979.538888888892</v>
      </c>
      <c r="D2975" t="s">
        <v>5146</v>
      </c>
    </row>
    <row r="2976" spans="1:4" x14ac:dyDescent="0.25">
      <c r="A2976" t="s">
        <v>5086</v>
      </c>
      <c r="B2976" t="s">
        <v>38</v>
      </c>
      <c r="C2976" s="1">
        <v>45980.640972222223</v>
      </c>
      <c r="D2976" t="s">
        <v>5146</v>
      </c>
    </row>
    <row r="2977" spans="1:4" x14ac:dyDescent="0.25">
      <c r="A2977" t="s">
        <v>5087</v>
      </c>
      <c r="B2977" t="s">
        <v>38</v>
      </c>
      <c r="C2977" s="1">
        <v>45990.552083333336</v>
      </c>
      <c r="D2977" t="s">
        <v>5146</v>
      </c>
    </row>
    <row r="2978" spans="1:4" x14ac:dyDescent="0.25">
      <c r="A2978" t="s">
        <v>5088</v>
      </c>
      <c r="B2978" t="s">
        <v>38</v>
      </c>
      <c r="C2978" s="1">
        <v>45979.532638888886</v>
      </c>
      <c r="D2978" t="s">
        <v>5146</v>
      </c>
    </row>
    <row r="2979" spans="1:4" x14ac:dyDescent="0.25">
      <c r="A2979" t="s">
        <v>5089</v>
      </c>
      <c r="B2979" t="s">
        <v>38</v>
      </c>
      <c r="C2979" s="1">
        <v>45979.506249999999</v>
      </c>
      <c r="D2979" t="s">
        <v>5146</v>
      </c>
    </row>
    <row r="2980" spans="1:4" x14ac:dyDescent="0.25">
      <c r="A2980" t="s">
        <v>5090</v>
      </c>
      <c r="B2980" t="s">
        <v>38</v>
      </c>
      <c r="C2980" s="1">
        <v>45980.615972222222</v>
      </c>
      <c r="D2980" t="s">
        <v>5146</v>
      </c>
    </row>
    <row r="2981" spans="1:4" x14ac:dyDescent="0.25">
      <c r="A2981" t="s">
        <v>5091</v>
      </c>
      <c r="B2981" t="s">
        <v>38</v>
      </c>
      <c r="C2981" s="1">
        <v>45980.469444444447</v>
      </c>
      <c r="D2981" t="s">
        <v>5146</v>
      </c>
    </row>
    <row r="2982" spans="1:4" x14ac:dyDescent="0.25">
      <c r="A2982" t="s">
        <v>5092</v>
      </c>
      <c r="B2982" t="s">
        <v>38</v>
      </c>
      <c r="C2982" s="1">
        <v>45987.503472222219</v>
      </c>
      <c r="D2982" t="s">
        <v>5146</v>
      </c>
    </row>
    <row r="2983" spans="1:4" x14ac:dyDescent="0.25">
      <c r="A2983" t="s">
        <v>5093</v>
      </c>
      <c r="B2983" t="s">
        <v>38</v>
      </c>
      <c r="C2983" s="1">
        <v>45978.691666666666</v>
      </c>
      <c r="D2983" t="s">
        <v>5146</v>
      </c>
    </row>
    <row r="2984" spans="1:4" x14ac:dyDescent="0.25">
      <c r="A2984" t="s">
        <v>5094</v>
      </c>
      <c r="B2984" t="s">
        <v>38</v>
      </c>
      <c r="C2984" s="1">
        <v>45988.609722222223</v>
      </c>
      <c r="D2984" t="s">
        <v>5146</v>
      </c>
    </row>
    <row r="2985" spans="1:4" x14ac:dyDescent="0.25">
      <c r="A2985" t="s">
        <v>5095</v>
      </c>
      <c r="B2985" t="s">
        <v>38</v>
      </c>
      <c r="C2985" s="1">
        <v>45999.443749999999</v>
      </c>
      <c r="D2985" t="s">
        <v>5146</v>
      </c>
    </row>
    <row r="2986" spans="1:4" x14ac:dyDescent="0.25">
      <c r="A2986" t="s">
        <v>5096</v>
      </c>
      <c r="B2986" t="s">
        <v>38</v>
      </c>
      <c r="C2986" s="1">
        <v>45999.448611111111</v>
      </c>
      <c r="D2986" t="s">
        <v>5146</v>
      </c>
    </row>
    <row r="2987" spans="1:4" x14ac:dyDescent="0.25">
      <c r="A2987" t="s">
        <v>5097</v>
      </c>
      <c r="B2987" t="s">
        <v>38</v>
      </c>
      <c r="C2987" s="1">
        <v>45986.490277777775</v>
      </c>
      <c r="D2987" t="s">
        <v>5146</v>
      </c>
    </row>
    <row r="2988" spans="1:4" x14ac:dyDescent="0.25">
      <c r="A2988" t="s">
        <v>5098</v>
      </c>
      <c r="B2988" t="s">
        <v>38</v>
      </c>
      <c r="C2988" s="1">
        <v>45987.535416666666</v>
      </c>
      <c r="D2988" t="s">
        <v>5146</v>
      </c>
    </row>
    <row r="2989" spans="1:4" x14ac:dyDescent="0.25">
      <c r="A2989" t="s">
        <v>5099</v>
      </c>
      <c r="B2989" t="s">
        <v>38</v>
      </c>
      <c r="C2989" s="1">
        <v>45989.449305555558</v>
      </c>
      <c r="D2989" t="s">
        <v>5146</v>
      </c>
    </row>
    <row r="2990" spans="1:4" x14ac:dyDescent="0.25">
      <c r="A2990" t="s">
        <v>5100</v>
      </c>
      <c r="B2990" t="s">
        <v>38</v>
      </c>
      <c r="C2990" s="1">
        <v>45987.549305555556</v>
      </c>
      <c r="D2990" t="s">
        <v>5146</v>
      </c>
    </row>
    <row r="2991" spans="1:4" x14ac:dyDescent="0.25">
      <c r="A2991" t="s">
        <v>5101</v>
      </c>
      <c r="B2991" t="s">
        <v>38</v>
      </c>
      <c r="C2991" s="1">
        <v>46028.704861111109</v>
      </c>
      <c r="D2991" t="s">
        <v>5146</v>
      </c>
    </row>
    <row r="2992" spans="1:4" x14ac:dyDescent="0.25">
      <c r="A2992" t="s">
        <v>5102</v>
      </c>
      <c r="B2992" t="s">
        <v>39</v>
      </c>
      <c r="C2992" s="1">
        <v>46030.746527777781</v>
      </c>
      <c r="D2992" t="s">
        <v>5146</v>
      </c>
    </row>
    <row r="2993" spans="1:4" x14ac:dyDescent="0.25">
      <c r="A2993" t="s">
        <v>5103</v>
      </c>
      <c r="B2993" t="s">
        <v>38</v>
      </c>
      <c r="C2993" s="1">
        <v>45989.591666666667</v>
      </c>
      <c r="D2993" t="s">
        <v>5146</v>
      </c>
    </row>
    <row r="2994" spans="1:4" x14ac:dyDescent="0.25">
      <c r="A2994" t="s">
        <v>5104</v>
      </c>
      <c r="B2994" t="s">
        <v>38</v>
      </c>
      <c r="C2994" s="1">
        <v>45980.625</v>
      </c>
      <c r="D2994" t="s">
        <v>5146</v>
      </c>
    </row>
    <row r="2995" spans="1:4" x14ac:dyDescent="0.25">
      <c r="A2995" t="s">
        <v>5105</v>
      </c>
      <c r="B2995" t="s">
        <v>38</v>
      </c>
      <c r="C2995" s="1">
        <v>45986.772222222222</v>
      </c>
      <c r="D2995" t="s">
        <v>5146</v>
      </c>
    </row>
    <row r="2996" spans="1:4" x14ac:dyDescent="0.25">
      <c r="A2996" t="s">
        <v>5106</v>
      </c>
      <c r="B2996" t="s">
        <v>38</v>
      </c>
      <c r="C2996" s="1">
        <v>45985.724305555559</v>
      </c>
      <c r="D2996" t="s">
        <v>5146</v>
      </c>
    </row>
    <row r="2997" spans="1:4" x14ac:dyDescent="0.25">
      <c r="A2997" t="s">
        <v>5107</v>
      </c>
      <c r="B2997" t="s">
        <v>38</v>
      </c>
      <c r="C2997" s="1">
        <v>46036.65902777778</v>
      </c>
      <c r="D2997" t="s">
        <v>5146</v>
      </c>
    </row>
    <row r="2998" spans="1:4" x14ac:dyDescent="0.25">
      <c r="A2998" t="s">
        <v>5108</v>
      </c>
      <c r="B2998" t="s">
        <v>38</v>
      </c>
      <c r="C2998" s="1">
        <v>45991.822222222225</v>
      </c>
      <c r="D2998" t="s">
        <v>5146</v>
      </c>
    </row>
    <row r="2999" spans="1:4" x14ac:dyDescent="0.25">
      <c r="A2999" t="s">
        <v>5109</v>
      </c>
      <c r="B2999" t="s">
        <v>39</v>
      </c>
      <c r="C2999" s="1">
        <v>45989.506944444445</v>
      </c>
      <c r="D2999" t="s">
        <v>5146</v>
      </c>
    </row>
    <row r="3000" spans="1:4" x14ac:dyDescent="0.25">
      <c r="A3000" t="s">
        <v>5110</v>
      </c>
      <c r="B3000" t="s">
        <v>38</v>
      </c>
      <c r="C3000" s="1">
        <v>45993.480555555558</v>
      </c>
      <c r="D3000" t="s">
        <v>5146</v>
      </c>
    </row>
    <row r="3001" spans="1:4" x14ac:dyDescent="0.25">
      <c r="A3001" t="s">
        <v>5111</v>
      </c>
      <c r="B3001" t="s">
        <v>38</v>
      </c>
      <c r="C3001" s="1">
        <v>45991.831944444442</v>
      </c>
      <c r="D3001" t="s">
        <v>5146</v>
      </c>
    </row>
    <row r="3002" spans="1:4" x14ac:dyDescent="0.25">
      <c r="A3002" t="s">
        <v>5112</v>
      </c>
      <c r="B3002" t="s">
        <v>38</v>
      </c>
      <c r="C3002" s="1">
        <v>45987.567361111112</v>
      </c>
      <c r="D3002" t="s">
        <v>5146</v>
      </c>
    </row>
    <row r="3003" spans="1:4" x14ac:dyDescent="0.25">
      <c r="A3003" t="s">
        <v>5113</v>
      </c>
      <c r="B3003" t="s">
        <v>38</v>
      </c>
      <c r="C3003" s="1">
        <v>45987.568749999999</v>
      </c>
      <c r="D3003" t="s">
        <v>5146</v>
      </c>
    </row>
    <row r="3004" spans="1:4" x14ac:dyDescent="0.25">
      <c r="A3004" t="s">
        <v>5114</v>
      </c>
      <c r="B3004" t="s">
        <v>38</v>
      </c>
      <c r="C3004" s="1">
        <v>45982.615277777775</v>
      </c>
      <c r="D3004" t="s">
        <v>5146</v>
      </c>
    </row>
    <row r="3005" spans="1:4" x14ac:dyDescent="0.25">
      <c r="A3005" t="s">
        <v>5115</v>
      </c>
      <c r="B3005" t="s">
        <v>38</v>
      </c>
      <c r="C3005" s="1">
        <v>46028.59097222222</v>
      </c>
      <c r="D3005" t="s">
        <v>5146</v>
      </c>
    </row>
    <row r="3006" spans="1:4" x14ac:dyDescent="0.25">
      <c r="A3006" t="s">
        <v>5116</v>
      </c>
      <c r="B3006" t="s">
        <v>38</v>
      </c>
      <c r="C3006" s="1">
        <v>45985.499305555553</v>
      </c>
      <c r="D3006" t="s">
        <v>5146</v>
      </c>
    </row>
    <row r="3007" spans="1:4" x14ac:dyDescent="0.25">
      <c r="A3007" t="s">
        <v>5117</v>
      </c>
      <c r="B3007" t="s">
        <v>39</v>
      </c>
      <c r="C3007" s="1">
        <v>45993.481249999997</v>
      </c>
      <c r="D3007" t="s">
        <v>5146</v>
      </c>
    </row>
    <row r="3008" spans="1:4" x14ac:dyDescent="0.25">
      <c r="A3008" t="s">
        <v>5118</v>
      </c>
      <c r="B3008" t="s">
        <v>38</v>
      </c>
      <c r="C3008" s="1">
        <v>45983.647222222222</v>
      </c>
      <c r="D3008" t="s">
        <v>5146</v>
      </c>
    </row>
    <row r="3009" spans="1:4" x14ac:dyDescent="0.25">
      <c r="A3009" t="s">
        <v>5119</v>
      </c>
      <c r="B3009" t="s">
        <v>38</v>
      </c>
      <c r="C3009" s="1">
        <v>45992.506944444445</v>
      </c>
      <c r="D3009" t="s">
        <v>5146</v>
      </c>
    </row>
    <row r="3010" spans="1:4" x14ac:dyDescent="0.25">
      <c r="A3010" t="s">
        <v>5120</v>
      </c>
      <c r="B3010" t="s">
        <v>38</v>
      </c>
      <c r="C3010" s="1">
        <v>46022.556944444441</v>
      </c>
      <c r="D3010" t="s">
        <v>5146</v>
      </c>
    </row>
    <row r="3011" spans="1:4" x14ac:dyDescent="0.25">
      <c r="A3011" t="s">
        <v>5121</v>
      </c>
      <c r="B3011" t="s">
        <v>38</v>
      </c>
      <c r="C3011" s="1">
        <v>45983.740277777775</v>
      </c>
      <c r="D3011" t="s">
        <v>5146</v>
      </c>
    </row>
    <row r="3012" spans="1:4" x14ac:dyDescent="0.25">
      <c r="A3012" t="s">
        <v>5122</v>
      </c>
      <c r="B3012" t="s">
        <v>38</v>
      </c>
      <c r="C3012" s="1">
        <v>45983.715277777781</v>
      </c>
      <c r="D3012" t="s">
        <v>5146</v>
      </c>
    </row>
    <row r="3013" spans="1:4" x14ac:dyDescent="0.25">
      <c r="A3013" t="s">
        <v>5123</v>
      </c>
      <c r="B3013" t="s">
        <v>38</v>
      </c>
      <c r="C3013" s="1">
        <v>45988.761111111111</v>
      </c>
      <c r="D3013" t="s">
        <v>5146</v>
      </c>
    </row>
    <row r="3014" spans="1:4" x14ac:dyDescent="0.25">
      <c r="A3014" t="s">
        <v>5124</v>
      </c>
      <c r="B3014" t="s">
        <v>38</v>
      </c>
      <c r="C3014" s="1">
        <v>45983.719444444447</v>
      </c>
      <c r="D3014" t="s">
        <v>5146</v>
      </c>
    </row>
    <row r="3015" spans="1:4" x14ac:dyDescent="0.25">
      <c r="A3015" t="s">
        <v>5125</v>
      </c>
      <c r="B3015" t="s">
        <v>38</v>
      </c>
      <c r="C3015" s="1">
        <v>45987.734027777777</v>
      </c>
      <c r="D3015" t="s">
        <v>5146</v>
      </c>
    </row>
    <row r="3016" spans="1:4" x14ac:dyDescent="0.25">
      <c r="A3016" t="s">
        <v>5126</v>
      </c>
      <c r="B3016" t="s">
        <v>38</v>
      </c>
      <c r="C3016" s="1">
        <v>45983.736805555556</v>
      </c>
      <c r="D3016" t="s">
        <v>5146</v>
      </c>
    </row>
    <row r="3017" spans="1:4" x14ac:dyDescent="0.25">
      <c r="A3017" t="s">
        <v>5127</v>
      </c>
      <c r="B3017" t="s">
        <v>38</v>
      </c>
      <c r="C3017" s="1">
        <v>45995.554861111108</v>
      </c>
      <c r="D3017" t="s">
        <v>5146</v>
      </c>
    </row>
    <row r="3018" spans="1:4" x14ac:dyDescent="0.25">
      <c r="A3018" t="s">
        <v>5128</v>
      </c>
      <c r="B3018" t="s">
        <v>38</v>
      </c>
      <c r="C3018" s="1">
        <v>45983.726388888892</v>
      </c>
      <c r="D3018" t="s">
        <v>5146</v>
      </c>
    </row>
    <row r="3019" spans="1:4" x14ac:dyDescent="0.25">
      <c r="A3019" t="s">
        <v>5129</v>
      </c>
      <c r="B3019" t="s">
        <v>38</v>
      </c>
      <c r="C3019" s="1">
        <v>45983.722916666666</v>
      </c>
      <c r="D3019" t="s">
        <v>5146</v>
      </c>
    </row>
    <row r="3020" spans="1:4" x14ac:dyDescent="0.25">
      <c r="A3020" t="s">
        <v>5130</v>
      </c>
      <c r="B3020" t="s">
        <v>39</v>
      </c>
      <c r="C3020" s="1">
        <v>46029.737500000003</v>
      </c>
      <c r="D3020" t="s">
        <v>5146</v>
      </c>
    </row>
    <row r="3021" spans="1:4" x14ac:dyDescent="0.25">
      <c r="A3021" t="s">
        <v>5131</v>
      </c>
      <c r="B3021" t="s">
        <v>38</v>
      </c>
      <c r="C3021" s="1">
        <v>45992.718055555553</v>
      </c>
      <c r="D3021" t="s">
        <v>5146</v>
      </c>
    </row>
    <row r="3022" spans="1:4" x14ac:dyDescent="0.25">
      <c r="A3022" t="s">
        <v>5132</v>
      </c>
      <c r="B3022" t="s">
        <v>38</v>
      </c>
      <c r="C3022" s="1">
        <v>45992.753472222219</v>
      </c>
      <c r="D3022" t="s">
        <v>5146</v>
      </c>
    </row>
    <row r="3023" spans="1:4" x14ac:dyDescent="0.25">
      <c r="A3023" t="s">
        <v>5133</v>
      </c>
      <c r="B3023" t="s">
        <v>38</v>
      </c>
      <c r="C3023" s="1">
        <v>45986.671527777777</v>
      </c>
      <c r="D3023" t="s">
        <v>5146</v>
      </c>
    </row>
    <row r="3024" spans="1:4" x14ac:dyDescent="0.25">
      <c r="A3024" t="s">
        <v>5134</v>
      </c>
      <c r="B3024" t="s">
        <v>38</v>
      </c>
      <c r="C3024" s="1">
        <v>45986.684027777781</v>
      </c>
      <c r="D3024" t="s">
        <v>5146</v>
      </c>
    </row>
    <row r="3025" spans="1:4" x14ac:dyDescent="0.25">
      <c r="A3025" t="s">
        <v>5135</v>
      </c>
      <c r="B3025" t="s">
        <v>38</v>
      </c>
      <c r="C3025" s="1">
        <v>46024.807638888888</v>
      </c>
      <c r="D3025" t="s">
        <v>5146</v>
      </c>
    </row>
    <row r="3026" spans="1:4" x14ac:dyDescent="0.25">
      <c r="A3026" t="s">
        <v>5136</v>
      </c>
      <c r="B3026" t="s">
        <v>38</v>
      </c>
      <c r="C3026" s="1">
        <v>45986.665972222225</v>
      </c>
      <c r="D3026" t="s">
        <v>5146</v>
      </c>
    </row>
    <row r="3027" spans="1:4" x14ac:dyDescent="0.25">
      <c r="A3027" t="s">
        <v>5137</v>
      </c>
      <c r="B3027" t="s">
        <v>38</v>
      </c>
      <c r="C3027" s="1">
        <v>46000.455555555556</v>
      </c>
      <c r="D3027" t="s">
        <v>5146</v>
      </c>
    </row>
    <row r="3028" spans="1:4" x14ac:dyDescent="0.25">
      <c r="A3028" t="s">
        <v>5138</v>
      </c>
      <c r="B3028" t="s">
        <v>38</v>
      </c>
      <c r="C3028" s="1">
        <v>45985.571527777778</v>
      </c>
      <c r="D3028" t="s">
        <v>5146</v>
      </c>
    </row>
    <row r="3029" spans="1:4" x14ac:dyDescent="0.25">
      <c r="A3029" t="s">
        <v>5139</v>
      </c>
      <c r="B3029" t="s">
        <v>38</v>
      </c>
      <c r="C3029" s="1">
        <v>45986.522916666669</v>
      </c>
      <c r="D3029" t="s">
        <v>5146</v>
      </c>
    </row>
    <row r="3030" spans="1:4" x14ac:dyDescent="0.25">
      <c r="A3030" t="s">
        <v>5140</v>
      </c>
      <c r="B3030" t="s">
        <v>38</v>
      </c>
      <c r="C3030" s="1">
        <v>45986.478472222225</v>
      </c>
      <c r="D3030" t="s">
        <v>5146</v>
      </c>
    </row>
    <row r="3031" spans="1:4" x14ac:dyDescent="0.25">
      <c r="A3031" t="s">
        <v>5141</v>
      </c>
      <c r="B3031" t="s">
        <v>38</v>
      </c>
      <c r="C3031" s="1">
        <v>46021.698611111111</v>
      </c>
      <c r="D3031" t="s">
        <v>5146</v>
      </c>
    </row>
    <row r="3032" spans="1:4" x14ac:dyDescent="0.25">
      <c r="A3032" t="s">
        <v>5142</v>
      </c>
      <c r="B3032" t="s">
        <v>38</v>
      </c>
      <c r="C3032" s="1">
        <v>45983.681250000001</v>
      </c>
      <c r="D3032" t="s">
        <v>5146</v>
      </c>
    </row>
    <row r="3033" spans="1:4" x14ac:dyDescent="0.25">
      <c r="A3033" t="s">
        <v>5143</v>
      </c>
      <c r="B3033" t="s">
        <v>38</v>
      </c>
      <c r="C3033" s="1">
        <v>45994.745833333334</v>
      </c>
      <c r="D3033" t="s">
        <v>5146</v>
      </c>
    </row>
    <row r="3034" spans="1:4" x14ac:dyDescent="0.25">
      <c r="A3034" t="s">
        <v>5144</v>
      </c>
      <c r="B3034" t="s">
        <v>38</v>
      </c>
      <c r="C3034" s="1">
        <v>46007.725694444445</v>
      </c>
      <c r="D3034" t="s">
        <v>5146</v>
      </c>
    </row>
    <row r="3035" spans="1:4" x14ac:dyDescent="0.25">
      <c r="A3035" t="s">
        <v>5145</v>
      </c>
      <c r="B3035" t="s">
        <v>38</v>
      </c>
      <c r="C3035" s="1">
        <v>45798.611805555556</v>
      </c>
      <c r="D3035" t="s">
        <v>5146</v>
      </c>
    </row>
    <row r="3036" spans="1:4" x14ac:dyDescent="0.25">
      <c r="A3036" t="s">
        <v>5147</v>
      </c>
      <c r="B3036" t="s">
        <v>38</v>
      </c>
      <c r="C3036" s="1">
        <v>45814.642361111109</v>
      </c>
      <c r="D3036" t="s">
        <v>5146</v>
      </c>
    </row>
    <row r="3037" spans="1:4" x14ac:dyDescent="0.25">
      <c r="A3037" t="s">
        <v>5148</v>
      </c>
      <c r="B3037" t="s">
        <v>38</v>
      </c>
      <c r="C3037" s="1">
        <v>45799.626388888886</v>
      </c>
      <c r="D3037" t="s">
        <v>5146</v>
      </c>
    </row>
    <row r="3038" spans="1:4" x14ac:dyDescent="0.25">
      <c r="A3038" t="s">
        <v>5149</v>
      </c>
      <c r="B3038" t="s">
        <v>38</v>
      </c>
      <c r="C3038" s="1">
        <v>45775.796527777777</v>
      </c>
      <c r="D3038" t="s">
        <v>5146</v>
      </c>
    </row>
    <row r="3039" spans="1:4" x14ac:dyDescent="0.25">
      <c r="A3039" t="s">
        <v>5150</v>
      </c>
      <c r="B3039" t="s">
        <v>38</v>
      </c>
      <c r="C3039" s="1">
        <v>45856.663194444445</v>
      </c>
      <c r="D3039" t="s">
        <v>5146</v>
      </c>
    </row>
    <row r="3040" spans="1:4" x14ac:dyDescent="0.25">
      <c r="A3040" t="s">
        <v>5151</v>
      </c>
      <c r="B3040" t="s">
        <v>38</v>
      </c>
      <c r="C3040" s="1">
        <v>45796.714583333334</v>
      </c>
      <c r="D3040" t="s">
        <v>5146</v>
      </c>
    </row>
    <row r="3041" spans="1:4" x14ac:dyDescent="0.25">
      <c r="A3041" t="s">
        <v>5152</v>
      </c>
      <c r="B3041" t="s">
        <v>38</v>
      </c>
      <c r="C3041" s="1">
        <v>45782.732638888891</v>
      </c>
      <c r="D3041" t="s">
        <v>5146</v>
      </c>
    </row>
    <row r="3042" spans="1:4" x14ac:dyDescent="0.25">
      <c r="A3042" t="s">
        <v>5153</v>
      </c>
      <c r="B3042" t="s">
        <v>38</v>
      </c>
      <c r="C3042" s="1">
        <v>45812.754166666666</v>
      </c>
      <c r="D3042" t="s">
        <v>5146</v>
      </c>
    </row>
    <row r="3043" spans="1:4" x14ac:dyDescent="0.25">
      <c r="A3043" t="s">
        <v>5154</v>
      </c>
      <c r="B3043" t="s">
        <v>38</v>
      </c>
      <c r="C3043" s="1">
        <v>45814.789583333331</v>
      </c>
      <c r="D3043" t="s">
        <v>5146</v>
      </c>
    </row>
    <row r="3044" spans="1:4" x14ac:dyDescent="0.25">
      <c r="A3044" t="s">
        <v>5155</v>
      </c>
      <c r="B3044" t="s">
        <v>38</v>
      </c>
      <c r="C3044" s="1">
        <v>45849.54583333333</v>
      </c>
      <c r="D3044" t="s">
        <v>5146</v>
      </c>
    </row>
    <row r="3045" spans="1:4" x14ac:dyDescent="0.25">
      <c r="A3045" t="s">
        <v>5156</v>
      </c>
      <c r="B3045" t="s">
        <v>38</v>
      </c>
      <c r="C3045" s="1">
        <v>45779.50277777778</v>
      </c>
      <c r="D3045" t="s">
        <v>5146</v>
      </c>
    </row>
    <row r="3046" spans="1:4" x14ac:dyDescent="0.25">
      <c r="A3046" t="s">
        <v>5157</v>
      </c>
      <c r="B3046" t="s">
        <v>38</v>
      </c>
      <c r="C3046" s="1">
        <v>45784.560416666667</v>
      </c>
      <c r="D3046" t="s">
        <v>5146</v>
      </c>
    </row>
    <row r="3047" spans="1:4" x14ac:dyDescent="0.25">
      <c r="A3047" t="s">
        <v>635</v>
      </c>
      <c r="B3047" t="s">
        <v>1239</v>
      </c>
      <c r="C3047" s="1">
        <v>46051.685416666667</v>
      </c>
      <c r="D3047" t="s">
        <v>5146</v>
      </c>
    </row>
    <row r="3048" spans="1:4" x14ac:dyDescent="0.25">
      <c r="A3048" t="s">
        <v>5158</v>
      </c>
      <c r="B3048" t="s">
        <v>38</v>
      </c>
      <c r="C3048" s="1">
        <v>45840.843055555553</v>
      </c>
      <c r="D3048" t="s">
        <v>5146</v>
      </c>
    </row>
    <row r="3049" spans="1:4" x14ac:dyDescent="0.25">
      <c r="A3049" t="s">
        <v>5159</v>
      </c>
      <c r="B3049" t="s">
        <v>38</v>
      </c>
      <c r="C3049" s="1">
        <v>45800.763888888891</v>
      </c>
      <c r="D3049" t="s">
        <v>5146</v>
      </c>
    </row>
    <row r="3050" spans="1:4" x14ac:dyDescent="0.25">
      <c r="A3050" t="s">
        <v>5160</v>
      </c>
      <c r="B3050" t="s">
        <v>38</v>
      </c>
      <c r="C3050" s="1">
        <v>45803.532638888886</v>
      </c>
      <c r="D3050" t="s">
        <v>5146</v>
      </c>
    </row>
    <row r="3051" spans="1:4" x14ac:dyDescent="0.25">
      <c r="A3051" t="s">
        <v>5161</v>
      </c>
      <c r="B3051" t="s">
        <v>38</v>
      </c>
      <c r="C3051" s="1">
        <v>45799.615972222222</v>
      </c>
      <c r="D3051" t="s">
        <v>5146</v>
      </c>
    </row>
    <row r="3052" spans="1:4" x14ac:dyDescent="0.25">
      <c r="A3052" t="s">
        <v>5162</v>
      </c>
      <c r="B3052" t="s">
        <v>38</v>
      </c>
      <c r="C3052" s="1">
        <v>45848.465277777781</v>
      </c>
      <c r="D3052" t="s">
        <v>5146</v>
      </c>
    </row>
    <row r="3053" spans="1:4" x14ac:dyDescent="0.25">
      <c r="A3053" t="s">
        <v>5163</v>
      </c>
      <c r="B3053" t="s">
        <v>38</v>
      </c>
      <c r="C3053" s="1">
        <v>45797.788194444445</v>
      </c>
      <c r="D3053" t="s">
        <v>5146</v>
      </c>
    </row>
    <row r="3054" spans="1:4" x14ac:dyDescent="0.25">
      <c r="A3054" t="s">
        <v>5164</v>
      </c>
      <c r="B3054" t="s">
        <v>38</v>
      </c>
      <c r="C3054" s="1">
        <v>45801.636111111111</v>
      </c>
      <c r="D3054" t="s">
        <v>5146</v>
      </c>
    </row>
    <row r="3055" spans="1:4" x14ac:dyDescent="0.25">
      <c r="A3055" t="s">
        <v>5165</v>
      </c>
      <c r="B3055" t="s">
        <v>38</v>
      </c>
      <c r="C3055" s="1">
        <v>45804.712500000001</v>
      </c>
      <c r="D3055" t="s">
        <v>5146</v>
      </c>
    </row>
    <row r="3056" spans="1:4" x14ac:dyDescent="0.25">
      <c r="A3056" t="s">
        <v>5166</v>
      </c>
      <c r="B3056" t="s">
        <v>38</v>
      </c>
      <c r="C3056" s="1">
        <v>45810.768055555556</v>
      </c>
      <c r="D3056" t="s">
        <v>5146</v>
      </c>
    </row>
    <row r="3057" spans="1:4" x14ac:dyDescent="0.25">
      <c r="A3057" t="s">
        <v>5167</v>
      </c>
      <c r="B3057" t="s">
        <v>38</v>
      </c>
      <c r="C3057" s="1">
        <v>45833.838194444441</v>
      </c>
      <c r="D3057" t="s">
        <v>5146</v>
      </c>
    </row>
    <row r="3058" spans="1:4" x14ac:dyDescent="0.25">
      <c r="A3058" t="s">
        <v>5168</v>
      </c>
      <c r="B3058" t="s">
        <v>38</v>
      </c>
      <c r="C3058" s="1">
        <v>45810.580555555556</v>
      </c>
      <c r="D3058" t="s">
        <v>5146</v>
      </c>
    </row>
    <row r="3059" spans="1:4" x14ac:dyDescent="0.25">
      <c r="A3059" t="s">
        <v>598</v>
      </c>
      <c r="B3059" t="s">
        <v>1129</v>
      </c>
      <c r="C3059" s="1">
        <v>46051.587500000001</v>
      </c>
      <c r="D3059" t="s">
        <v>5146</v>
      </c>
    </row>
    <row r="3060" spans="1:4" x14ac:dyDescent="0.25">
      <c r="A3060" t="s">
        <v>599</v>
      </c>
      <c r="B3060" t="s">
        <v>1129</v>
      </c>
      <c r="C3060" s="1">
        <v>46051.856249999997</v>
      </c>
      <c r="D3060" t="s">
        <v>5146</v>
      </c>
    </row>
    <row r="3061" spans="1:4" x14ac:dyDescent="0.25">
      <c r="A3061" t="s">
        <v>5169</v>
      </c>
      <c r="B3061" t="s">
        <v>38</v>
      </c>
      <c r="C3061" s="1">
        <v>45818.711805555555</v>
      </c>
      <c r="D3061" t="s">
        <v>5146</v>
      </c>
    </row>
    <row r="3062" spans="1:4" x14ac:dyDescent="0.25">
      <c r="A3062" t="s">
        <v>5170</v>
      </c>
      <c r="B3062" t="s">
        <v>38</v>
      </c>
      <c r="C3062" s="1">
        <v>45806.487500000003</v>
      </c>
      <c r="D3062" t="s">
        <v>5146</v>
      </c>
    </row>
    <row r="3063" spans="1:4" x14ac:dyDescent="0.25">
      <c r="A3063" t="s">
        <v>600</v>
      </c>
      <c r="B3063" t="s">
        <v>1129</v>
      </c>
      <c r="C3063" s="1">
        <v>46051.494444444441</v>
      </c>
      <c r="D3063" t="s">
        <v>5146</v>
      </c>
    </row>
    <row r="3064" spans="1:4" x14ac:dyDescent="0.25">
      <c r="A3064" t="s">
        <v>5171</v>
      </c>
      <c r="B3064" t="s">
        <v>38</v>
      </c>
      <c r="C3064" s="1">
        <v>45806.636805555558</v>
      </c>
      <c r="D3064" t="s">
        <v>5146</v>
      </c>
    </row>
    <row r="3065" spans="1:4" x14ac:dyDescent="0.25">
      <c r="A3065" t="s">
        <v>5172</v>
      </c>
      <c r="B3065" t="s">
        <v>38</v>
      </c>
      <c r="C3065" s="1">
        <v>45814.661111111112</v>
      </c>
      <c r="D3065" t="s">
        <v>5146</v>
      </c>
    </row>
    <row r="3066" spans="1:4" x14ac:dyDescent="0.25">
      <c r="A3066" t="s">
        <v>5173</v>
      </c>
      <c r="B3066" t="s">
        <v>38</v>
      </c>
      <c r="C3066" s="1">
        <v>45811.710416666669</v>
      </c>
      <c r="D3066" t="s">
        <v>5146</v>
      </c>
    </row>
    <row r="3067" spans="1:4" x14ac:dyDescent="0.25">
      <c r="A3067" t="s">
        <v>5174</v>
      </c>
      <c r="B3067" t="s">
        <v>38</v>
      </c>
      <c r="C3067" s="1">
        <v>45842.595138888886</v>
      </c>
      <c r="D3067" t="s">
        <v>5146</v>
      </c>
    </row>
    <row r="3068" spans="1:4" x14ac:dyDescent="0.25">
      <c r="A3068" t="s">
        <v>5175</v>
      </c>
      <c r="B3068" t="s">
        <v>38</v>
      </c>
      <c r="C3068" s="1">
        <v>45842.655555555553</v>
      </c>
      <c r="D3068" t="s">
        <v>5146</v>
      </c>
    </row>
    <row r="3069" spans="1:4" x14ac:dyDescent="0.25">
      <c r="A3069" t="s">
        <v>5176</v>
      </c>
      <c r="B3069" t="s">
        <v>38</v>
      </c>
      <c r="C3069" s="1">
        <v>45840.754861111112</v>
      </c>
      <c r="D3069" t="s">
        <v>5146</v>
      </c>
    </row>
    <row r="3070" spans="1:4" x14ac:dyDescent="0.25">
      <c r="A3070" t="s">
        <v>5177</v>
      </c>
      <c r="B3070" t="s">
        <v>38</v>
      </c>
      <c r="C3070" s="1">
        <v>45821.688194444447</v>
      </c>
      <c r="D3070" t="s">
        <v>5146</v>
      </c>
    </row>
    <row r="3071" spans="1:4" x14ac:dyDescent="0.25">
      <c r="A3071" t="s">
        <v>5178</v>
      </c>
      <c r="B3071" t="s">
        <v>38</v>
      </c>
      <c r="C3071" s="1">
        <v>45871.554166666669</v>
      </c>
      <c r="D3071" t="s">
        <v>5146</v>
      </c>
    </row>
    <row r="3072" spans="1:4" x14ac:dyDescent="0.25">
      <c r="A3072" t="s">
        <v>5179</v>
      </c>
      <c r="B3072" t="s">
        <v>38</v>
      </c>
      <c r="C3072" s="1">
        <v>45877.482638888891</v>
      </c>
      <c r="D3072" t="s">
        <v>5146</v>
      </c>
    </row>
    <row r="3073" spans="1:4" x14ac:dyDescent="0.25">
      <c r="A3073" t="s">
        <v>5180</v>
      </c>
      <c r="B3073" t="s">
        <v>38</v>
      </c>
      <c r="C3073" s="1">
        <v>45824.710416666669</v>
      </c>
      <c r="D3073" t="s">
        <v>5146</v>
      </c>
    </row>
    <row r="3074" spans="1:4" x14ac:dyDescent="0.25">
      <c r="A3074" t="s">
        <v>5181</v>
      </c>
      <c r="B3074" t="s">
        <v>38</v>
      </c>
      <c r="C3074" s="1">
        <v>45848.615277777775</v>
      </c>
      <c r="D3074" t="s">
        <v>5146</v>
      </c>
    </row>
    <row r="3075" spans="1:4" x14ac:dyDescent="0.25">
      <c r="A3075" t="s">
        <v>5182</v>
      </c>
      <c r="B3075" t="s">
        <v>38</v>
      </c>
      <c r="C3075" s="1">
        <v>45833.521527777775</v>
      </c>
      <c r="D3075" t="s">
        <v>5146</v>
      </c>
    </row>
    <row r="3076" spans="1:4" x14ac:dyDescent="0.25">
      <c r="A3076" t="s">
        <v>5183</v>
      </c>
      <c r="B3076" t="s">
        <v>38</v>
      </c>
      <c r="C3076" s="1">
        <v>45883.488888888889</v>
      </c>
      <c r="D3076" t="s">
        <v>5146</v>
      </c>
    </row>
    <row r="3077" spans="1:4" x14ac:dyDescent="0.25">
      <c r="A3077" t="s">
        <v>5184</v>
      </c>
      <c r="B3077" t="s">
        <v>38</v>
      </c>
      <c r="C3077" s="1">
        <v>46003.847916666666</v>
      </c>
      <c r="D3077" t="s">
        <v>5146</v>
      </c>
    </row>
    <row r="3078" spans="1:4" x14ac:dyDescent="0.25">
      <c r="A3078" t="s">
        <v>5185</v>
      </c>
      <c r="B3078" t="s">
        <v>38</v>
      </c>
      <c r="C3078" s="1">
        <v>45825.433333333334</v>
      </c>
      <c r="D3078" t="s">
        <v>5146</v>
      </c>
    </row>
    <row r="3079" spans="1:4" x14ac:dyDescent="0.25">
      <c r="A3079" t="s">
        <v>5186</v>
      </c>
      <c r="B3079" t="s">
        <v>38</v>
      </c>
      <c r="C3079" s="1">
        <v>45849.054166666669</v>
      </c>
      <c r="D3079" t="s">
        <v>5146</v>
      </c>
    </row>
    <row r="3080" spans="1:4" x14ac:dyDescent="0.25">
      <c r="A3080" t="s">
        <v>5187</v>
      </c>
      <c r="B3080" t="s">
        <v>38</v>
      </c>
      <c r="C3080" s="1">
        <v>45831.530555555553</v>
      </c>
      <c r="D3080" t="s">
        <v>5146</v>
      </c>
    </row>
    <row r="3081" spans="1:4" x14ac:dyDescent="0.25">
      <c r="A3081" t="s">
        <v>5188</v>
      </c>
      <c r="B3081" t="s">
        <v>38</v>
      </c>
      <c r="C3081" s="1">
        <v>45882.634027777778</v>
      </c>
      <c r="D3081" t="s">
        <v>5146</v>
      </c>
    </row>
    <row r="3082" spans="1:4" x14ac:dyDescent="0.25">
      <c r="A3082" t="s">
        <v>605</v>
      </c>
      <c r="B3082" t="s">
        <v>38</v>
      </c>
      <c r="C3082" s="1">
        <v>46050.731249999997</v>
      </c>
      <c r="D3082" t="s">
        <v>5146</v>
      </c>
    </row>
    <row r="3083" spans="1:4" x14ac:dyDescent="0.25">
      <c r="A3083" t="s">
        <v>5189</v>
      </c>
      <c r="B3083" t="s">
        <v>38</v>
      </c>
      <c r="C3083" s="1">
        <v>45833.464583333334</v>
      </c>
      <c r="D3083" t="s">
        <v>5146</v>
      </c>
    </row>
    <row r="3084" spans="1:4" x14ac:dyDescent="0.25">
      <c r="A3084" t="s">
        <v>5190</v>
      </c>
      <c r="B3084" t="s">
        <v>38</v>
      </c>
      <c r="C3084" s="1">
        <v>45857.8125</v>
      </c>
      <c r="D3084" t="s">
        <v>5146</v>
      </c>
    </row>
    <row r="3085" spans="1:4" x14ac:dyDescent="0.25">
      <c r="A3085" t="s">
        <v>5191</v>
      </c>
      <c r="B3085" t="s">
        <v>38</v>
      </c>
      <c r="C3085" s="1">
        <v>45899.774305555555</v>
      </c>
      <c r="D3085" t="s">
        <v>5146</v>
      </c>
    </row>
    <row r="3086" spans="1:4" x14ac:dyDescent="0.25">
      <c r="A3086" t="s">
        <v>5192</v>
      </c>
      <c r="B3086" t="s">
        <v>38</v>
      </c>
      <c r="C3086" s="1">
        <v>45835.540277777778</v>
      </c>
      <c r="D3086" t="s">
        <v>5146</v>
      </c>
    </row>
    <row r="3087" spans="1:4" x14ac:dyDescent="0.25">
      <c r="A3087" t="s">
        <v>5193</v>
      </c>
      <c r="B3087" t="s">
        <v>38</v>
      </c>
      <c r="C3087" s="1">
        <v>45860.699305555558</v>
      </c>
      <c r="D3087" t="s">
        <v>5146</v>
      </c>
    </row>
    <row r="3088" spans="1:4" x14ac:dyDescent="0.25">
      <c r="A3088" t="s">
        <v>5194</v>
      </c>
      <c r="B3088" t="s">
        <v>38</v>
      </c>
      <c r="C3088" s="1">
        <v>45841.791666666664</v>
      </c>
      <c r="D3088" t="s">
        <v>5146</v>
      </c>
    </row>
    <row r="3089" spans="1:4" x14ac:dyDescent="0.25">
      <c r="A3089" t="s">
        <v>5195</v>
      </c>
      <c r="B3089" t="s">
        <v>39</v>
      </c>
      <c r="C3089" s="1">
        <v>45849.095138888886</v>
      </c>
      <c r="D3089" t="s">
        <v>5146</v>
      </c>
    </row>
    <row r="3090" spans="1:4" x14ac:dyDescent="0.25">
      <c r="A3090" t="s">
        <v>5196</v>
      </c>
      <c r="B3090" t="s">
        <v>38</v>
      </c>
      <c r="C3090" s="1">
        <v>45873.8</v>
      </c>
      <c r="D3090" t="s">
        <v>5146</v>
      </c>
    </row>
    <row r="3091" spans="1:4" x14ac:dyDescent="0.25">
      <c r="A3091" t="s">
        <v>5197</v>
      </c>
      <c r="B3091" t="s">
        <v>38</v>
      </c>
      <c r="C3091" s="1">
        <v>45996.441666666666</v>
      </c>
      <c r="D3091" t="s">
        <v>5146</v>
      </c>
    </row>
    <row r="3092" spans="1:4" x14ac:dyDescent="0.25">
      <c r="A3092" t="s">
        <v>5198</v>
      </c>
      <c r="B3092" t="s">
        <v>38</v>
      </c>
      <c r="C3092" s="1">
        <v>46003.850694444445</v>
      </c>
      <c r="D3092" t="s">
        <v>5146</v>
      </c>
    </row>
    <row r="3093" spans="1:4" x14ac:dyDescent="0.25">
      <c r="A3093" t="s">
        <v>5199</v>
      </c>
      <c r="B3093" t="s">
        <v>38</v>
      </c>
      <c r="C3093" s="1">
        <v>45888.655555555553</v>
      </c>
      <c r="D3093" t="s">
        <v>5146</v>
      </c>
    </row>
    <row r="3094" spans="1:4" x14ac:dyDescent="0.25">
      <c r="A3094" t="s">
        <v>5200</v>
      </c>
      <c r="B3094" t="s">
        <v>38</v>
      </c>
      <c r="C3094" s="1">
        <v>45887.59652777778</v>
      </c>
      <c r="D3094" t="s">
        <v>5146</v>
      </c>
    </row>
    <row r="3095" spans="1:4" x14ac:dyDescent="0.25">
      <c r="A3095" t="s">
        <v>5201</v>
      </c>
      <c r="B3095" t="s">
        <v>38</v>
      </c>
      <c r="C3095" s="1">
        <v>45871.52847222222</v>
      </c>
      <c r="D3095" t="s">
        <v>5146</v>
      </c>
    </row>
    <row r="3096" spans="1:4" x14ac:dyDescent="0.25">
      <c r="A3096" t="s">
        <v>5202</v>
      </c>
      <c r="B3096" t="s">
        <v>38</v>
      </c>
      <c r="C3096" s="1">
        <v>45881.709027777775</v>
      </c>
      <c r="D3096" t="s">
        <v>5146</v>
      </c>
    </row>
    <row r="3097" spans="1:4" x14ac:dyDescent="0.25">
      <c r="A3097" t="s">
        <v>5203</v>
      </c>
      <c r="B3097" t="s">
        <v>38</v>
      </c>
      <c r="C3097" s="1">
        <v>45881.7</v>
      </c>
      <c r="D3097" t="s">
        <v>5146</v>
      </c>
    </row>
    <row r="3098" spans="1:4" x14ac:dyDescent="0.25">
      <c r="A3098" t="s">
        <v>5204</v>
      </c>
      <c r="B3098" t="s">
        <v>38</v>
      </c>
      <c r="C3098" s="1">
        <v>45855.456944444442</v>
      </c>
      <c r="D3098" t="s">
        <v>5146</v>
      </c>
    </row>
    <row r="3099" spans="1:4" x14ac:dyDescent="0.25">
      <c r="A3099" t="s">
        <v>5205</v>
      </c>
      <c r="B3099" t="s">
        <v>39</v>
      </c>
      <c r="C3099" s="1">
        <v>45857.436111111114</v>
      </c>
      <c r="D3099" t="s">
        <v>5146</v>
      </c>
    </row>
    <row r="3100" spans="1:4" x14ac:dyDescent="0.25">
      <c r="A3100" t="s">
        <v>5206</v>
      </c>
      <c r="B3100" t="s">
        <v>38</v>
      </c>
      <c r="C3100" s="1">
        <v>45875.674305555556</v>
      </c>
      <c r="D3100" t="s">
        <v>5146</v>
      </c>
    </row>
    <row r="3101" spans="1:4" x14ac:dyDescent="0.25">
      <c r="A3101" t="s">
        <v>5207</v>
      </c>
      <c r="B3101" t="s">
        <v>38</v>
      </c>
      <c r="C3101" s="1">
        <v>45888.625</v>
      </c>
      <c r="D3101" t="s">
        <v>5146</v>
      </c>
    </row>
    <row r="3102" spans="1:4" x14ac:dyDescent="0.25">
      <c r="A3102" t="s">
        <v>5208</v>
      </c>
      <c r="B3102" t="s">
        <v>38</v>
      </c>
      <c r="C3102" s="1">
        <v>45861.711805555555</v>
      </c>
      <c r="D3102" t="s">
        <v>5146</v>
      </c>
    </row>
    <row r="3103" spans="1:4" x14ac:dyDescent="0.25">
      <c r="A3103" t="s">
        <v>5209</v>
      </c>
      <c r="B3103" t="s">
        <v>38</v>
      </c>
      <c r="C3103" s="1">
        <v>45863.518055555556</v>
      </c>
      <c r="D3103" t="s">
        <v>5146</v>
      </c>
    </row>
    <row r="3104" spans="1:4" x14ac:dyDescent="0.25">
      <c r="A3104" t="s">
        <v>5210</v>
      </c>
      <c r="B3104" t="s">
        <v>38</v>
      </c>
      <c r="C3104" s="1">
        <v>45862.486111111109</v>
      </c>
      <c r="D3104" t="s">
        <v>5146</v>
      </c>
    </row>
    <row r="3105" spans="1:4" x14ac:dyDescent="0.25">
      <c r="A3105" t="s">
        <v>5211</v>
      </c>
      <c r="B3105" t="s">
        <v>38</v>
      </c>
      <c r="C3105" s="1">
        <v>45885.633333333331</v>
      </c>
      <c r="D3105" t="s">
        <v>5146</v>
      </c>
    </row>
    <row r="3106" spans="1:4" x14ac:dyDescent="0.25">
      <c r="A3106" t="s">
        <v>5212</v>
      </c>
      <c r="B3106" t="s">
        <v>38</v>
      </c>
      <c r="C3106" s="1">
        <v>45878.595138888886</v>
      </c>
      <c r="D3106" t="s">
        <v>5146</v>
      </c>
    </row>
    <row r="3107" spans="1:4" x14ac:dyDescent="0.25">
      <c r="A3107" t="s">
        <v>5213</v>
      </c>
      <c r="B3107" t="s">
        <v>38</v>
      </c>
      <c r="C3107" s="1">
        <v>45887.786111111112</v>
      </c>
      <c r="D3107" t="s">
        <v>5146</v>
      </c>
    </row>
    <row r="3108" spans="1:4" x14ac:dyDescent="0.25">
      <c r="A3108" t="s">
        <v>5214</v>
      </c>
      <c r="B3108" t="s">
        <v>38</v>
      </c>
      <c r="C3108" s="1">
        <v>45861.605555555558</v>
      </c>
      <c r="D3108" t="s">
        <v>5146</v>
      </c>
    </row>
    <row r="3109" spans="1:4" x14ac:dyDescent="0.25">
      <c r="A3109" t="s">
        <v>5215</v>
      </c>
      <c r="B3109" t="s">
        <v>38</v>
      </c>
      <c r="C3109" s="1">
        <v>45910.675000000003</v>
      </c>
      <c r="D3109" t="s">
        <v>5146</v>
      </c>
    </row>
    <row r="3110" spans="1:4" x14ac:dyDescent="0.25">
      <c r="A3110" t="s">
        <v>5216</v>
      </c>
      <c r="B3110" t="s">
        <v>38</v>
      </c>
      <c r="C3110" s="1">
        <v>45867.503472222219</v>
      </c>
      <c r="D3110" t="s">
        <v>5146</v>
      </c>
    </row>
    <row r="3111" spans="1:4" x14ac:dyDescent="0.25">
      <c r="A3111" t="s">
        <v>5217</v>
      </c>
      <c r="B3111" t="s">
        <v>38</v>
      </c>
      <c r="C3111" s="1">
        <v>45876.55972222222</v>
      </c>
      <c r="D3111" t="s">
        <v>5146</v>
      </c>
    </row>
    <row r="3112" spans="1:4" x14ac:dyDescent="0.25">
      <c r="A3112" t="s">
        <v>5218</v>
      </c>
      <c r="B3112" t="s">
        <v>38</v>
      </c>
      <c r="C3112" s="1">
        <v>45868.509722222225</v>
      </c>
      <c r="D3112" t="s">
        <v>5146</v>
      </c>
    </row>
    <row r="3113" spans="1:4" x14ac:dyDescent="0.25">
      <c r="A3113" t="s">
        <v>5219</v>
      </c>
      <c r="B3113" t="s">
        <v>38</v>
      </c>
      <c r="C3113" s="1">
        <v>45867.738888888889</v>
      </c>
      <c r="D3113" t="s">
        <v>5146</v>
      </c>
    </row>
    <row r="3114" spans="1:4" x14ac:dyDescent="0.25">
      <c r="A3114" t="s">
        <v>5220</v>
      </c>
      <c r="B3114" t="s">
        <v>38</v>
      </c>
      <c r="C3114" s="1">
        <v>45875.577777777777</v>
      </c>
      <c r="D3114" t="s">
        <v>5146</v>
      </c>
    </row>
    <row r="3115" spans="1:4" x14ac:dyDescent="0.25">
      <c r="A3115" t="s">
        <v>5221</v>
      </c>
      <c r="B3115" t="s">
        <v>38</v>
      </c>
      <c r="C3115" s="1">
        <v>45870.756249999999</v>
      </c>
      <c r="D3115" t="s">
        <v>5146</v>
      </c>
    </row>
    <row r="3116" spans="1:4" x14ac:dyDescent="0.25">
      <c r="A3116" t="s">
        <v>5222</v>
      </c>
      <c r="B3116" t="s">
        <v>38</v>
      </c>
      <c r="C3116" s="1">
        <v>45885.679861111108</v>
      </c>
      <c r="D3116" t="s">
        <v>5146</v>
      </c>
    </row>
    <row r="3117" spans="1:4" x14ac:dyDescent="0.25">
      <c r="A3117" t="s">
        <v>5223</v>
      </c>
      <c r="B3117" t="s">
        <v>38</v>
      </c>
      <c r="C3117" s="1">
        <v>45882.786805555559</v>
      </c>
      <c r="D3117" t="s">
        <v>5146</v>
      </c>
    </row>
    <row r="3118" spans="1:4" x14ac:dyDescent="0.25">
      <c r="A3118" t="s">
        <v>5224</v>
      </c>
      <c r="B3118" t="s">
        <v>38</v>
      </c>
      <c r="C3118" s="1">
        <v>45887.953472222223</v>
      </c>
      <c r="D3118" t="s">
        <v>5146</v>
      </c>
    </row>
    <row r="3119" spans="1:4" x14ac:dyDescent="0.25">
      <c r="A3119" t="s">
        <v>5225</v>
      </c>
      <c r="B3119" t="s">
        <v>38</v>
      </c>
      <c r="C3119" s="1">
        <v>45883.695138888892</v>
      </c>
      <c r="D3119" t="s">
        <v>5146</v>
      </c>
    </row>
    <row r="3120" spans="1:4" x14ac:dyDescent="0.25">
      <c r="A3120" t="s">
        <v>5226</v>
      </c>
      <c r="B3120" t="s">
        <v>38</v>
      </c>
      <c r="C3120" s="1">
        <v>45883.755555555559</v>
      </c>
      <c r="D3120" t="s">
        <v>5146</v>
      </c>
    </row>
    <row r="3121" spans="1:4" x14ac:dyDescent="0.25">
      <c r="A3121" t="s">
        <v>5227</v>
      </c>
      <c r="B3121" t="s">
        <v>38</v>
      </c>
      <c r="C3121" s="1">
        <v>45888.531944444447</v>
      </c>
      <c r="D3121" t="s">
        <v>5146</v>
      </c>
    </row>
    <row r="3122" spans="1:4" x14ac:dyDescent="0.25">
      <c r="A3122" t="s">
        <v>5228</v>
      </c>
      <c r="B3122" t="s">
        <v>38</v>
      </c>
      <c r="C3122" s="1">
        <v>45881.605555555558</v>
      </c>
      <c r="D3122" t="s">
        <v>5146</v>
      </c>
    </row>
    <row r="3123" spans="1:4" x14ac:dyDescent="0.25">
      <c r="A3123" t="s">
        <v>5229</v>
      </c>
      <c r="B3123" t="s">
        <v>38</v>
      </c>
      <c r="C3123" s="1">
        <v>45880.546527777777</v>
      </c>
      <c r="D3123" t="s">
        <v>5146</v>
      </c>
    </row>
    <row r="3124" spans="1:4" x14ac:dyDescent="0.25">
      <c r="A3124" t="s">
        <v>559</v>
      </c>
      <c r="B3124" t="s">
        <v>38</v>
      </c>
      <c r="C3124" s="1">
        <v>46050.541666666664</v>
      </c>
      <c r="D3124" t="s">
        <v>5146</v>
      </c>
    </row>
    <row r="3125" spans="1:4" x14ac:dyDescent="0.25">
      <c r="A3125" t="s">
        <v>5230</v>
      </c>
      <c r="B3125" t="s">
        <v>38</v>
      </c>
      <c r="C3125" s="1">
        <v>46003.912499999999</v>
      </c>
      <c r="D3125" t="s">
        <v>5146</v>
      </c>
    </row>
    <row r="3126" spans="1:4" x14ac:dyDescent="0.25">
      <c r="A3126" t="s">
        <v>560</v>
      </c>
      <c r="B3126" t="s">
        <v>1129</v>
      </c>
      <c r="C3126" s="1">
        <v>46050.607638888891</v>
      </c>
      <c r="D3126" t="s">
        <v>5146</v>
      </c>
    </row>
    <row r="3127" spans="1:4" x14ac:dyDescent="0.25">
      <c r="A3127" t="s">
        <v>5231</v>
      </c>
      <c r="B3127" t="s">
        <v>38</v>
      </c>
      <c r="C3127" s="1">
        <v>46003.911111111112</v>
      </c>
      <c r="D3127" t="s">
        <v>5146</v>
      </c>
    </row>
    <row r="3128" spans="1:4" x14ac:dyDescent="0.25">
      <c r="A3128" t="s">
        <v>562</v>
      </c>
      <c r="B3128" t="s">
        <v>1073</v>
      </c>
      <c r="C3128" s="1">
        <v>46049.500694444447</v>
      </c>
      <c r="D3128" t="s">
        <v>5146</v>
      </c>
    </row>
    <row r="3129" spans="1:4" x14ac:dyDescent="0.25">
      <c r="A3129" t="s">
        <v>5232</v>
      </c>
      <c r="B3129" t="s">
        <v>38</v>
      </c>
      <c r="C3129" s="1">
        <v>45883.725694444445</v>
      </c>
      <c r="D3129" t="s">
        <v>5146</v>
      </c>
    </row>
    <row r="3130" spans="1:4" x14ac:dyDescent="0.25">
      <c r="A3130" t="s">
        <v>5233</v>
      </c>
      <c r="B3130" t="s">
        <v>38</v>
      </c>
      <c r="C3130" s="1">
        <v>45888.527777777781</v>
      </c>
      <c r="D3130" t="s">
        <v>5146</v>
      </c>
    </row>
    <row r="3131" spans="1:4" x14ac:dyDescent="0.25">
      <c r="A3131" t="s">
        <v>5234</v>
      </c>
      <c r="B3131" t="s">
        <v>38</v>
      </c>
      <c r="C3131" s="1">
        <v>46003.913194444445</v>
      </c>
      <c r="D3131" t="s">
        <v>5146</v>
      </c>
    </row>
    <row r="3132" spans="1:4" x14ac:dyDescent="0.25">
      <c r="A3132" t="s">
        <v>565</v>
      </c>
      <c r="B3132" t="s">
        <v>1239</v>
      </c>
      <c r="C3132" s="1">
        <v>46047.423611111109</v>
      </c>
      <c r="D3132" t="s">
        <v>5146</v>
      </c>
    </row>
    <row r="3133" spans="1:4" x14ac:dyDescent="0.25">
      <c r="A3133" t="s">
        <v>5235</v>
      </c>
      <c r="B3133" t="s">
        <v>38</v>
      </c>
      <c r="C3133" s="1">
        <v>45898.480555555558</v>
      </c>
      <c r="D3133" t="s">
        <v>5146</v>
      </c>
    </row>
    <row r="3134" spans="1:4" x14ac:dyDescent="0.25">
      <c r="A3134" t="s">
        <v>5236</v>
      </c>
      <c r="B3134" t="s">
        <v>38</v>
      </c>
      <c r="C3134" s="1">
        <v>46003.931250000001</v>
      </c>
      <c r="D3134" t="s">
        <v>5146</v>
      </c>
    </row>
    <row r="3135" spans="1:4" x14ac:dyDescent="0.25">
      <c r="A3135" t="s">
        <v>5237</v>
      </c>
      <c r="B3135" t="s">
        <v>38</v>
      </c>
      <c r="C3135" s="1">
        <v>45898.692361111112</v>
      </c>
      <c r="D3135" t="s">
        <v>5146</v>
      </c>
    </row>
    <row r="3136" spans="1:4" x14ac:dyDescent="0.25">
      <c r="A3136" t="s">
        <v>5238</v>
      </c>
      <c r="B3136" t="s">
        <v>38</v>
      </c>
      <c r="C3136" s="1">
        <v>45891.615277777775</v>
      </c>
      <c r="D3136" t="s">
        <v>5146</v>
      </c>
    </row>
    <row r="3137" spans="1:4" x14ac:dyDescent="0.25">
      <c r="A3137" t="s">
        <v>5239</v>
      </c>
      <c r="B3137" t="s">
        <v>38</v>
      </c>
      <c r="C3137" s="1">
        <v>46003.92291666667</v>
      </c>
      <c r="D3137" t="s">
        <v>5146</v>
      </c>
    </row>
    <row r="3138" spans="1:4" x14ac:dyDescent="0.25">
      <c r="A3138" t="s">
        <v>5240</v>
      </c>
      <c r="B3138" t="s">
        <v>38</v>
      </c>
      <c r="C3138" s="1">
        <v>46003.925000000003</v>
      </c>
      <c r="D3138" t="s">
        <v>5146</v>
      </c>
    </row>
    <row r="3139" spans="1:4" x14ac:dyDescent="0.25">
      <c r="A3139" t="s">
        <v>5241</v>
      </c>
      <c r="B3139" t="s">
        <v>38</v>
      </c>
      <c r="C3139" s="1">
        <v>46003.925694444442</v>
      </c>
      <c r="D3139" t="s">
        <v>5146</v>
      </c>
    </row>
    <row r="3140" spans="1:4" x14ac:dyDescent="0.25">
      <c r="A3140" t="s">
        <v>5242</v>
      </c>
      <c r="B3140" t="s">
        <v>38</v>
      </c>
      <c r="C3140" s="1">
        <v>46003.927083333336</v>
      </c>
      <c r="D3140" t="s">
        <v>5146</v>
      </c>
    </row>
    <row r="3141" spans="1:4" x14ac:dyDescent="0.25">
      <c r="A3141" t="s">
        <v>5243</v>
      </c>
      <c r="B3141" t="s">
        <v>38</v>
      </c>
      <c r="C3141" s="1">
        <v>46003.929861111108</v>
      </c>
      <c r="D3141" t="s">
        <v>5146</v>
      </c>
    </row>
    <row r="3142" spans="1:4" x14ac:dyDescent="0.25">
      <c r="A3142" t="s">
        <v>5244</v>
      </c>
      <c r="B3142" t="s">
        <v>38</v>
      </c>
      <c r="C3142" s="1">
        <v>46003.932638888888</v>
      </c>
      <c r="D3142" t="s">
        <v>5146</v>
      </c>
    </row>
    <row r="3143" spans="1:4" x14ac:dyDescent="0.25">
      <c r="A3143" t="s">
        <v>5245</v>
      </c>
      <c r="B3143" t="s">
        <v>38</v>
      </c>
      <c r="C3143" s="1">
        <v>46003.935416666667</v>
      </c>
      <c r="D3143" t="s">
        <v>5146</v>
      </c>
    </row>
    <row r="3144" spans="1:4" x14ac:dyDescent="0.25">
      <c r="A3144" t="s">
        <v>5246</v>
      </c>
      <c r="B3144" t="s">
        <v>39</v>
      </c>
      <c r="C3144" s="1">
        <v>45911.722916666666</v>
      </c>
      <c r="D3144" t="s">
        <v>5146</v>
      </c>
    </row>
    <row r="3145" spans="1:4" x14ac:dyDescent="0.25">
      <c r="A3145" t="s">
        <v>5247</v>
      </c>
      <c r="B3145" t="s">
        <v>38</v>
      </c>
      <c r="C3145" s="1">
        <v>46003.94027777778</v>
      </c>
      <c r="D3145" t="s">
        <v>5146</v>
      </c>
    </row>
    <row r="3146" spans="1:4" x14ac:dyDescent="0.25">
      <c r="A3146" t="s">
        <v>5248</v>
      </c>
      <c r="B3146" t="s">
        <v>38</v>
      </c>
      <c r="C3146" s="1">
        <v>45902.620138888888</v>
      </c>
      <c r="D3146" t="s">
        <v>5146</v>
      </c>
    </row>
    <row r="3147" spans="1:4" x14ac:dyDescent="0.25">
      <c r="A3147" t="s">
        <v>5249</v>
      </c>
      <c r="B3147" t="s">
        <v>38</v>
      </c>
      <c r="C3147" s="1">
        <v>46003.922222222223</v>
      </c>
      <c r="D3147" t="s">
        <v>5146</v>
      </c>
    </row>
    <row r="3148" spans="1:4" x14ac:dyDescent="0.25">
      <c r="A3148" t="s">
        <v>5250</v>
      </c>
      <c r="B3148" t="s">
        <v>38</v>
      </c>
      <c r="C3148" s="1">
        <v>46003.838888888888</v>
      </c>
      <c r="D3148" t="s">
        <v>5146</v>
      </c>
    </row>
    <row r="3149" spans="1:4" x14ac:dyDescent="0.25">
      <c r="A3149" t="s">
        <v>5251</v>
      </c>
      <c r="B3149" t="s">
        <v>38</v>
      </c>
      <c r="C3149" s="1">
        <v>46003.839583333334</v>
      </c>
      <c r="D3149" t="s">
        <v>5146</v>
      </c>
    </row>
    <row r="3150" spans="1:4" x14ac:dyDescent="0.25">
      <c r="A3150" t="s">
        <v>5252</v>
      </c>
      <c r="B3150" t="s">
        <v>38</v>
      </c>
      <c r="C3150" s="1">
        <v>46003.840277777781</v>
      </c>
      <c r="D3150" t="s">
        <v>5146</v>
      </c>
    </row>
    <row r="3151" spans="1:4" x14ac:dyDescent="0.25">
      <c r="A3151" t="s">
        <v>5253</v>
      </c>
      <c r="B3151" t="s">
        <v>38</v>
      </c>
      <c r="C3151" s="1">
        <v>46003.84097222222</v>
      </c>
      <c r="D3151" t="s">
        <v>5146</v>
      </c>
    </row>
    <row r="3152" spans="1:4" x14ac:dyDescent="0.25">
      <c r="A3152" t="s">
        <v>5254</v>
      </c>
      <c r="B3152" t="s">
        <v>39</v>
      </c>
      <c r="C3152" s="1">
        <v>45917.685416666667</v>
      </c>
      <c r="D3152" t="s">
        <v>5146</v>
      </c>
    </row>
    <row r="3153" spans="1:4" x14ac:dyDescent="0.25">
      <c r="A3153" t="s">
        <v>5255</v>
      </c>
      <c r="B3153" t="s">
        <v>38</v>
      </c>
      <c r="C3153" s="1">
        <v>46003.845138888886</v>
      </c>
      <c r="D3153" t="s">
        <v>5146</v>
      </c>
    </row>
    <row r="3154" spans="1:4" x14ac:dyDescent="0.25">
      <c r="A3154" t="s">
        <v>5256</v>
      </c>
      <c r="B3154" t="s">
        <v>39</v>
      </c>
      <c r="C3154" s="1">
        <v>45909.67291666667</v>
      </c>
      <c r="D3154" t="s">
        <v>5146</v>
      </c>
    </row>
    <row r="3155" spans="1:4" x14ac:dyDescent="0.25">
      <c r="A3155" t="s">
        <v>5257</v>
      </c>
      <c r="B3155" t="s">
        <v>38</v>
      </c>
      <c r="C3155" s="1">
        <v>46003.852083333331</v>
      </c>
      <c r="D3155" t="s">
        <v>5146</v>
      </c>
    </row>
    <row r="3156" spans="1:4" x14ac:dyDescent="0.25">
      <c r="A3156" t="s">
        <v>5258</v>
      </c>
      <c r="B3156" t="s">
        <v>39</v>
      </c>
      <c r="C3156" s="1">
        <v>45922.504861111112</v>
      </c>
      <c r="D3156" t="s">
        <v>5146</v>
      </c>
    </row>
    <row r="3157" spans="1:4" x14ac:dyDescent="0.25">
      <c r="A3157" t="s">
        <v>5259</v>
      </c>
      <c r="B3157" t="s">
        <v>38</v>
      </c>
      <c r="C3157" s="1">
        <v>46003.852777777778</v>
      </c>
      <c r="D3157" t="s">
        <v>5146</v>
      </c>
    </row>
    <row r="3158" spans="1:4" x14ac:dyDescent="0.25">
      <c r="A3158" t="s">
        <v>5260</v>
      </c>
      <c r="B3158" t="s">
        <v>38</v>
      </c>
      <c r="C3158" s="1">
        <v>46003.854166666664</v>
      </c>
      <c r="D3158" t="s">
        <v>5146</v>
      </c>
    </row>
    <row r="3159" spans="1:4" x14ac:dyDescent="0.25">
      <c r="A3159" t="s">
        <v>5261</v>
      </c>
      <c r="B3159" t="s">
        <v>38</v>
      </c>
      <c r="C3159" s="1">
        <v>46003.95208333333</v>
      </c>
      <c r="D3159" t="s">
        <v>5146</v>
      </c>
    </row>
    <row r="3160" spans="1:4" x14ac:dyDescent="0.25">
      <c r="A3160" t="s">
        <v>5262</v>
      </c>
      <c r="B3160" t="s">
        <v>38</v>
      </c>
      <c r="C3160" s="1">
        <v>46003.861111111109</v>
      </c>
      <c r="D3160" t="s">
        <v>5146</v>
      </c>
    </row>
    <row r="3161" spans="1:4" x14ac:dyDescent="0.25">
      <c r="A3161" t="s">
        <v>578</v>
      </c>
      <c r="B3161" t="s">
        <v>30</v>
      </c>
      <c r="C3161" s="1">
        <v>46049.40347222222</v>
      </c>
      <c r="D3161" t="s">
        <v>5146</v>
      </c>
    </row>
    <row r="3162" spans="1:4" x14ac:dyDescent="0.25">
      <c r="A3162" t="s">
        <v>5263</v>
      </c>
      <c r="B3162" t="s">
        <v>38</v>
      </c>
      <c r="C3162" s="1">
        <v>46003.862500000003</v>
      </c>
      <c r="D3162" t="s">
        <v>5146</v>
      </c>
    </row>
    <row r="3163" spans="1:4" x14ac:dyDescent="0.25">
      <c r="A3163" t="s">
        <v>5264</v>
      </c>
      <c r="B3163" t="s">
        <v>38</v>
      </c>
      <c r="C3163" s="1">
        <v>46003.863194444442</v>
      </c>
      <c r="D3163" t="s">
        <v>5146</v>
      </c>
    </row>
    <row r="3164" spans="1:4" x14ac:dyDescent="0.25">
      <c r="A3164" t="s">
        <v>5265</v>
      </c>
      <c r="B3164" t="s">
        <v>38</v>
      </c>
      <c r="C3164" s="1">
        <v>46003.863194444442</v>
      </c>
      <c r="D3164" t="s">
        <v>5146</v>
      </c>
    </row>
    <row r="3165" spans="1:4" x14ac:dyDescent="0.25">
      <c r="A3165" t="s">
        <v>5266</v>
      </c>
      <c r="B3165" t="s">
        <v>38</v>
      </c>
      <c r="C3165" s="1">
        <v>46004.311805555553</v>
      </c>
      <c r="D3165" t="s">
        <v>5146</v>
      </c>
    </row>
    <row r="3166" spans="1:4" x14ac:dyDescent="0.25">
      <c r="A3166" t="s">
        <v>5267</v>
      </c>
      <c r="B3166" t="s">
        <v>38</v>
      </c>
      <c r="C3166" s="1">
        <v>46004.34652777778</v>
      </c>
      <c r="D3166" t="s">
        <v>5146</v>
      </c>
    </row>
    <row r="3167" spans="1:4" x14ac:dyDescent="0.25">
      <c r="A3167" t="s">
        <v>5268</v>
      </c>
      <c r="B3167" t="s">
        <v>38</v>
      </c>
      <c r="C3167" s="1">
        <v>45929.701388888891</v>
      </c>
      <c r="D3167" t="s">
        <v>5146</v>
      </c>
    </row>
    <row r="3168" spans="1:4" x14ac:dyDescent="0.25">
      <c r="A3168" t="s">
        <v>5269</v>
      </c>
      <c r="B3168" t="s">
        <v>38</v>
      </c>
      <c r="C3168" s="1">
        <v>45929.606944444444</v>
      </c>
      <c r="D3168" t="s">
        <v>5146</v>
      </c>
    </row>
    <row r="3169" spans="1:4" x14ac:dyDescent="0.25">
      <c r="A3169" t="s">
        <v>5270</v>
      </c>
      <c r="B3169" t="s">
        <v>38</v>
      </c>
      <c r="C3169" s="1">
        <v>46004.347222222219</v>
      </c>
      <c r="D3169" t="s">
        <v>5146</v>
      </c>
    </row>
    <row r="3170" spans="1:4" x14ac:dyDescent="0.25">
      <c r="A3170" t="s">
        <v>5271</v>
      </c>
      <c r="B3170" t="s">
        <v>38</v>
      </c>
      <c r="C3170" s="1">
        <v>46004.354166666664</v>
      </c>
      <c r="D3170" t="s">
        <v>5146</v>
      </c>
    </row>
    <row r="3171" spans="1:4" x14ac:dyDescent="0.25">
      <c r="A3171" t="s">
        <v>5272</v>
      </c>
      <c r="B3171" t="s">
        <v>38</v>
      </c>
      <c r="C3171" s="1">
        <v>46004.352083333331</v>
      </c>
      <c r="D3171" t="s">
        <v>5146</v>
      </c>
    </row>
    <row r="3172" spans="1:4" x14ac:dyDescent="0.25">
      <c r="A3172" t="s">
        <v>586</v>
      </c>
      <c r="B3172" t="s">
        <v>38</v>
      </c>
      <c r="C3172" s="1">
        <v>46049.55</v>
      </c>
      <c r="D3172" t="s">
        <v>5146</v>
      </c>
    </row>
    <row r="3173" spans="1:4" x14ac:dyDescent="0.25">
      <c r="A3173" t="s">
        <v>5273</v>
      </c>
      <c r="B3173" t="s">
        <v>38</v>
      </c>
      <c r="C3173" s="1">
        <v>46004.355555555558</v>
      </c>
      <c r="D3173" t="s">
        <v>5146</v>
      </c>
    </row>
    <row r="3174" spans="1:4" x14ac:dyDescent="0.25">
      <c r="A3174" t="s">
        <v>5274</v>
      </c>
      <c r="B3174" t="s">
        <v>38</v>
      </c>
      <c r="C3174" s="1">
        <v>46004.356249999997</v>
      </c>
      <c r="D3174" t="s">
        <v>5146</v>
      </c>
    </row>
    <row r="3175" spans="1:4" x14ac:dyDescent="0.25">
      <c r="A3175" t="s">
        <v>5275</v>
      </c>
      <c r="B3175" t="s">
        <v>38</v>
      </c>
      <c r="C3175" s="1">
        <v>46004.356249999997</v>
      </c>
      <c r="D3175" t="s">
        <v>5146</v>
      </c>
    </row>
    <row r="3176" spans="1:4" x14ac:dyDescent="0.25">
      <c r="A3176" t="s">
        <v>588</v>
      </c>
      <c r="B3176" t="s">
        <v>1239</v>
      </c>
      <c r="C3176" s="1">
        <v>46044.802083333336</v>
      </c>
      <c r="D3176" t="s">
        <v>5146</v>
      </c>
    </row>
    <row r="3177" spans="1:4" x14ac:dyDescent="0.25">
      <c r="A3177" t="s">
        <v>5276</v>
      </c>
      <c r="B3177" t="s">
        <v>38</v>
      </c>
      <c r="C3177" s="1">
        <v>46004.357638888891</v>
      </c>
      <c r="D3177" t="s">
        <v>5146</v>
      </c>
    </row>
    <row r="3178" spans="1:4" x14ac:dyDescent="0.25">
      <c r="A3178" t="s">
        <v>5277</v>
      </c>
      <c r="B3178" t="s">
        <v>38</v>
      </c>
      <c r="C3178" s="1">
        <v>46004.35833333333</v>
      </c>
      <c r="D3178" t="s">
        <v>5146</v>
      </c>
    </row>
    <row r="3179" spans="1:4" x14ac:dyDescent="0.25">
      <c r="A3179" t="s">
        <v>5278</v>
      </c>
      <c r="B3179" t="s">
        <v>38</v>
      </c>
      <c r="C3179" s="1">
        <v>46004.362500000003</v>
      </c>
      <c r="D3179" t="s">
        <v>5146</v>
      </c>
    </row>
    <row r="3180" spans="1:4" x14ac:dyDescent="0.25">
      <c r="A3180" t="s">
        <v>5279</v>
      </c>
      <c r="B3180" t="s">
        <v>38</v>
      </c>
      <c r="C3180" s="1">
        <v>46004.363194444442</v>
      </c>
      <c r="D3180" t="s">
        <v>5146</v>
      </c>
    </row>
    <row r="3181" spans="1:4" x14ac:dyDescent="0.25">
      <c r="A3181" t="s">
        <v>5280</v>
      </c>
      <c r="B3181" t="s">
        <v>39</v>
      </c>
      <c r="C3181" s="1">
        <v>45931.697916666664</v>
      </c>
      <c r="D3181" t="s">
        <v>5146</v>
      </c>
    </row>
    <row r="3182" spans="1:4" x14ac:dyDescent="0.25">
      <c r="A3182" t="s">
        <v>5281</v>
      </c>
      <c r="B3182" t="s">
        <v>38</v>
      </c>
      <c r="C3182" s="1">
        <v>46004.365972222222</v>
      </c>
      <c r="D3182" t="s">
        <v>5146</v>
      </c>
    </row>
    <row r="3183" spans="1:4" x14ac:dyDescent="0.25">
      <c r="A3183" t="s">
        <v>5282</v>
      </c>
      <c r="B3183" t="s">
        <v>38</v>
      </c>
      <c r="C3183" s="1">
        <v>46003.933333333334</v>
      </c>
      <c r="D3183" t="s">
        <v>5146</v>
      </c>
    </row>
    <row r="3184" spans="1:4" x14ac:dyDescent="0.25">
      <c r="A3184" t="s">
        <v>5283</v>
      </c>
      <c r="B3184" t="s">
        <v>38</v>
      </c>
      <c r="C3184" s="1">
        <v>45929.703472222223</v>
      </c>
      <c r="D3184" t="s">
        <v>5146</v>
      </c>
    </row>
    <row r="3185" spans="1:4" x14ac:dyDescent="0.25">
      <c r="A3185" t="s">
        <v>5284</v>
      </c>
      <c r="B3185" t="s">
        <v>38</v>
      </c>
      <c r="C3185" s="1">
        <v>46004.367361111108</v>
      </c>
      <c r="D3185" t="s">
        <v>5146</v>
      </c>
    </row>
    <row r="3186" spans="1:4" x14ac:dyDescent="0.25">
      <c r="A3186" t="s">
        <v>5285</v>
      </c>
      <c r="B3186" t="s">
        <v>38</v>
      </c>
      <c r="C3186" s="1">
        <v>46004.368055555555</v>
      </c>
      <c r="D3186" t="s">
        <v>5146</v>
      </c>
    </row>
    <row r="3187" spans="1:4" x14ac:dyDescent="0.25">
      <c r="A3187" t="s">
        <v>5286</v>
      </c>
      <c r="B3187" t="s">
        <v>38</v>
      </c>
      <c r="C3187" s="1">
        <v>46004.369444444441</v>
      </c>
      <c r="D3187" t="s">
        <v>5146</v>
      </c>
    </row>
    <row r="3188" spans="1:4" x14ac:dyDescent="0.25">
      <c r="A3188" t="s">
        <v>5287</v>
      </c>
      <c r="B3188" t="s">
        <v>39</v>
      </c>
      <c r="C3188" s="1">
        <v>45929.431250000001</v>
      </c>
      <c r="D3188" t="s">
        <v>5146</v>
      </c>
    </row>
    <row r="3189" spans="1:4" x14ac:dyDescent="0.25">
      <c r="A3189" t="s">
        <v>5288</v>
      </c>
      <c r="B3189" t="s">
        <v>38</v>
      </c>
      <c r="C3189" s="1">
        <v>46004.368750000001</v>
      </c>
      <c r="D3189" t="s">
        <v>5146</v>
      </c>
    </row>
    <row r="3190" spans="1:4" x14ac:dyDescent="0.25">
      <c r="A3190" t="s">
        <v>5289</v>
      </c>
      <c r="B3190" t="s">
        <v>38</v>
      </c>
      <c r="C3190" s="1">
        <v>45973.786111111112</v>
      </c>
      <c r="D3190" t="s">
        <v>5146</v>
      </c>
    </row>
    <row r="3191" spans="1:4" x14ac:dyDescent="0.25">
      <c r="A3191" t="s">
        <v>5290</v>
      </c>
      <c r="B3191" t="s">
        <v>38</v>
      </c>
      <c r="C3191" s="1">
        <v>45973.807638888888</v>
      </c>
      <c r="D3191" t="s">
        <v>5146</v>
      </c>
    </row>
    <row r="3192" spans="1:4" x14ac:dyDescent="0.25">
      <c r="A3192" t="s">
        <v>5291</v>
      </c>
      <c r="B3192" t="s">
        <v>38</v>
      </c>
      <c r="C3192" s="1">
        <v>46003.941666666666</v>
      </c>
      <c r="D3192" t="s">
        <v>5146</v>
      </c>
    </row>
    <row r="3193" spans="1:4" x14ac:dyDescent="0.25">
      <c r="A3193" t="s">
        <v>5292</v>
      </c>
      <c r="B3193" t="s">
        <v>38</v>
      </c>
      <c r="C3193" s="1">
        <v>46003.895833333336</v>
      </c>
      <c r="D3193" t="s">
        <v>5146</v>
      </c>
    </row>
    <row r="3194" spans="1:4" x14ac:dyDescent="0.25">
      <c r="A3194" t="s">
        <v>5293</v>
      </c>
      <c r="B3194" t="s">
        <v>38</v>
      </c>
      <c r="C3194" s="1">
        <v>46003.895138888889</v>
      </c>
      <c r="D3194" t="s">
        <v>5146</v>
      </c>
    </row>
    <row r="3195" spans="1:4" x14ac:dyDescent="0.25">
      <c r="A3195" t="s">
        <v>5294</v>
      </c>
      <c r="B3195" t="s">
        <v>38</v>
      </c>
      <c r="C3195" s="1">
        <v>45971.751388888886</v>
      </c>
      <c r="D3195" t="s">
        <v>5146</v>
      </c>
    </row>
    <row r="3196" spans="1:4" x14ac:dyDescent="0.25">
      <c r="A3196" t="s">
        <v>5295</v>
      </c>
      <c r="B3196" t="s">
        <v>38</v>
      </c>
      <c r="C3196" s="1">
        <v>46003.902777777781</v>
      </c>
      <c r="D3196" t="s">
        <v>5146</v>
      </c>
    </row>
    <row r="3197" spans="1:4" x14ac:dyDescent="0.25">
      <c r="A3197" t="s">
        <v>5296</v>
      </c>
      <c r="B3197" t="s">
        <v>38</v>
      </c>
      <c r="C3197" s="1">
        <v>45973.57916666667</v>
      </c>
      <c r="D3197" t="s">
        <v>5146</v>
      </c>
    </row>
    <row r="3198" spans="1:4" x14ac:dyDescent="0.25">
      <c r="A3198" t="s">
        <v>5297</v>
      </c>
      <c r="B3198" t="s">
        <v>38</v>
      </c>
      <c r="C3198" s="1">
        <v>46003.943749999999</v>
      </c>
      <c r="D3198" t="s">
        <v>5146</v>
      </c>
    </row>
    <row r="3199" spans="1:4" x14ac:dyDescent="0.25">
      <c r="A3199" t="s">
        <v>5298</v>
      </c>
      <c r="B3199" t="s">
        <v>38</v>
      </c>
      <c r="C3199" s="1">
        <v>46003.947222222225</v>
      </c>
      <c r="D3199" t="s">
        <v>5146</v>
      </c>
    </row>
    <row r="3200" spans="1:4" x14ac:dyDescent="0.25">
      <c r="A3200" t="s">
        <v>5299</v>
      </c>
      <c r="B3200" t="s">
        <v>38</v>
      </c>
      <c r="C3200" s="1">
        <v>46003.948611111111</v>
      </c>
      <c r="D3200" t="s">
        <v>5146</v>
      </c>
    </row>
    <row r="3201" spans="1:4" x14ac:dyDescent="0.25">
      <c r="A3201" t="s">
        <v>5300</v>
      </c>
      <c r="B3201" t="s">
        <v>38</v>
      </c>
      <c r="C3201" s="1">
        <v>46003.952777777777</v>
      </c>
      <c r="D3201" t="s">
        <v>5146</v>
      </c>
    </row>
    <row r="3202" spans="1:4" x14ac:dyDescent="0.25">
      <c r="A3202" t="s">
        <v>5301</v>
      </c>
      <c r="B3202" t="s">
        <v>38</v>
      </c>
      <c r="C3202" s="1">
        <v>46003.955555555556</v>
      </c>
      <c r="D3202" t="s">
        <v>5146</v>
      </c>
    </row>
    <row r="3203" spans="1:4" x14ac:dyDescent="0.25">
      <c r="A3203" t="s">
        <v>5302</v>
      </c>
      <c r="B3203" t="s">
        <v>38</v>
      </c>
      <c r="C3203" s="1">
        <v>45973.709722222222</v>
      </c>
      <c r="D3203" t="s">
        <v>5146</v>
      </c>
    </row>
    <row r="3204" spans="1:4" x14ac:dyDescent="0.25">
      <c r="A3204" t="s">
        <v>5303</v>
      </c>
      <c r="B3204" t="s">
        <v>38</v>
      </c>
      <c r="C3204" s="1">
        <v>46003.957638888889</v>
      </c>
      <c r="D3204" t="s">
        <v>5146</v>
      </c>
    </row>
    <row r="3205" spans="1:4" x14ac:dyDescent="0.25">
      <c r="A3205" t="s">
        <v>5304</v>
      </c>
      <c r="B3205" t="s">
        <v>38</v>
      </c>
      <c r="C3205" s="1">
        <v>45973.787499999999</v>
      </c>
      <c r="D3205" t="s">
        <v>5146</v>
      </c>
    </row>
    <row r="3206" spans="1:4" x14ac:dyDescent="0.25">
      <c r="A3206" t="s">
        <v>5305</v>
      </c>
      <c r="B3206" t="s">
        <v>38</v>
      </c>
      <c r="C3206" s="1">
        <v>46003.961805555555</v>
      </c>
      <c r="D3206" t="s">
        <v>5146</v>
      </c>
    </row>
    <row r="3207" spans="1:4" x14ac:dyDescent="0.25">
      <c r="A3207" t="s">
        <v>5306</v>
      </c>
      <c r="B3207" t="s">
        <v>38</v>
      </c>
      <c r="C3207" s="1">
        <v>46003.961805555555</v>
      </c>
      <c r="D3207" t="s">
        <v>5146</v>
      </c>
    </row>
    <row r="3208" spans="1:4" x14ac:dyDescent="0.25">
      <c r="A3208" t="s">
        <v>5307</v>
      </c>
      <c r="B3208" t="s">
        <v>38</v>
      </c>
      <c r="C3208" s="1">
        <v>46003.963194444441</v>
      </c>
      <c r="D3208" t="s">
        <v>5146</v>
      </c>
    </row>
    <row r="3209" spans="1:4" x14ac:dyDescent="0.25">
      <c r="A3209" t="s">
        <v>544</v>
      </c>
      <c r="B3209" t="s">
        <v>38</v>
      </c>
      <c r="C3209" s="1">
        <v>46046.469444444447</v>
      </c>
      <c r="D3209" t="s">
        <v>5146</v>
      </c>
    </row>
    <row r="3210" spans="1:4" x14ac:dyDescent="0.25">
      <c r="A3210" t="s">
        <v>545</v>
      </c>
      <c r="B3210" t="s">
        <v>38</v>
      </c>
      <c r="C3210" s="1">
        <v>46046.525000000001</v>
      </c>
      <c r="D3210" t="s">
        <v>5146</v>
      </c>
    </row>
    <row r="3211" spans="1:4" x14ac:dyDescent="0.25">
      <c r="A3211" t="s">
        <v>5308</v>
      </c>
      <c r="B3211" t="s">
        <v>38</v>
      </c>
      <c r="C3211" s="1">
        <v>46003.963888888888</v>
      </c>
      <c r="D3211" t="s">
        <v>5146</v>
      </c>
    </row>
    <row r="3212" spans="1:4" x14ac:dyDescent="0.25">
      <c r="A3212" t="s">
        <v>5309</v>
      </c>
      <c r="B3212" t="s">
        <v>38</v>
      </c>
      <c r="C3212" s="1">
        <v>46003.964583333334</v>
      </c>
      <c r="D3212" t="s">
        <v>5146</v>
      </c>
    </row>
    <row r="3213" spans="1:4" x14ac:dyDescent="0.25">
      <c r="A3213" t="s">
        <v>5310</v>
      </c>
      <c r="B3213" t="s">
        <v>38</v>
      </c>
      <c r="C3213" s="1">
        <v>46003.96597222222</v>
      </c>
      <c r="D3213" t="s">
        <v>5146</v>
      </c>
    </row>
    <row r="3214" spans="1:4" x14ac:dyDescent="0.25">
      <c r="A3214" t="s">
        <v>5311</v>
      </c>
      <c r="B3214" t="s">
        <v>38</v>
      </c>
      <c r="C3214" s="1">
        <v>46003.967361111114</v>
      </c>
      <c r="D3214" t="s">
        <v>5146</v>
      </c>
    </row>
    <row r="3215" spans="1:4" x14ac:dyDescent="0.25">
      <c r="A3215" t="s">
        <v>5312</v>
      </c>
      <c r="B3215" t="s">
        <v>38</v>
      </c>
      <c r="C3215" s="1">
        <v>46003.968055555553</v>
      </c>
      <c r="D3215" t="s">
        <v>5146</v>
      </c>
    </row>
    <row r="3216" spans="1:4" x14ac:dyDescent="0.25">
      <c r="A3216" t="s">
        <v>5313</v>
      </c>
      <c r="B3216" t="s">
        <v>38</v>
      </c>
      <c r="C3216" s="1">
        <v>46003.968055555553</v>
      </c>
      <c r="D3216" t="s">
        <v>5146</v>
      </c>
    </row>
    <row r="3217" spans="1:4" x14ac:dyDescent="0.25">
      <c r="A3217" t="s">
        <v>5314</v>
      </c>
      <c r="B3217" t="s">
        <v>38</v>
      </c>
      <c r="C3217" s="1">
        <v>46003.970138888886</v>
      </c>
      <c r="D3217" t="s">
        <v>5146</v>
      </c>
    </row>
    <row r="3218" spans="1:4" x14ac:dyDescent="0.25">
      <c r="A3218" t="s">
        <v>548</v>
      </c>
      <c r="B3218" t="s">
        <v>38</v>
      </c>
      <c r="C3218" s="1">
        <v>46044.482638888891</v>
      </c>
      <c r="D3218" t="s">
        <v>5146</v>
      </c>
    </row>
    <row r="3219" spans="1:4" x14ac:dyDescent="0.25">
      <c r="A3219" t="s">
        <v>5315</v>
      </c>
      <c r="B3219" t="s">
        <v>38</v>
      </c>
      <c r="C3219" s="1">
        <v>46003.97152777778</v>
      </c>
      <c r="D3219" t="s">
        <v>5146</v>
      </c>
    </row>
    <row r="3220" spans="1:4" x14ac:dyDescent="0.25">
      <c r="A3220" t="s">
        <v>5316</v>
      </c>
      <c r="B3220" t="s">
        <v>38</v>
      </c>
      <c r="C3220" s="1">
        <v>46003.97152777778</v>
      </c>
      <c r="D3220" t="s">
        <v>5146</v>
      </c>
    </row>
    <row r="3221" spans="1:4" x14ac:dyDescent="0.25">
      <c r="A3221" t="s">
        <v>5317</v>
      </c>
      <c r="B3221" t="s">
        <v>39</v>
      </c>
      <c r="C3221" s="1">
        <v>45944.706250000003</v>
      </c>
      <c r="D3221" t="s">
        <v>5146</v>
      </c>
    </row>
    <row r="3222" spans="1:4" x14ac:dyDescent="0.25">
      <c r="A3222" t="s">
        <v>5318</v>
      </c>
      <c r="B3222" t="s">
        <v>38</v>
      </c>
      <c r="C3222" s="1">
        <v>46003.972916666666</v>
      </c>
      <c r="D3222" t="s">
        <v>5146</v>
      </c>
    </row>
    <row r="3223" spans="1:4" x14ac:dyDescent="0.25">
      <c r="A3223" t="s">
        <v>5319</v>
      </c>
      <c r="B3223" t="s">
        <v>38</v>
      </c>
      <c r="C3223" s="1">
        <v>45969.4375</v>
      </c>
      <c r="D3223" t="s">
        <v>5146</v>
      </c>
    </row>
    <row r="3224" spans="1:4" x14ac:dyDescent="0.25">
      <c r="A3224" t="s">
        <v>5320</v>
      </c>
      <c r="B3224" t="s">
        <v>39</v>
      </c>
      <c r="C3224" s="1">
        <v>45978.444444444445</v>
      </c>
      <c r="D3224" t="s">
        <v>5146</v>
      </c>
    </row>
    <row r="3225" spans="1:4" x14ac:dyDescent="0.25">
      <c r="A3225" t="s">
        <v>5321</v>
      </c>
      <c r="B3225" t="s">
        <v>38</v>
      </c>
      <c r="C3225" s="1">
        <v>46003.975694444445</v>
      </c>
      <c r="D3225" t="s">
        <v>5146</v>
      </c>
    </row>
    <row r="3226" spans="1:4" x14ac:dyDescent="0.25">
      <c r="A3226" t="s">
        <v>5322</v>
      </c>
      <c r="B3226" t="s">
        <v>38</v>
      </c>
      <c r="C3226" s="1">
        <v>46003.974999999999</v>
      </c>
      <c r="D3226" t="s">
        <v>5146</v>
      </c>
    </row>
    <row r="3227" spans="1:4" x14ac:dyDescent="0.25">
      <c r="A3227" t="s">
        <v>5323</v>
      </c>
      <c r="B3227" t="s">
        <v>38</v>
      </c>
      <c r="C3227" s="1">
        <v>46003.974999999999</v>
      </c>
      <c r="D3227" t="s">
        <v>5146</v>
      </c>
    </row>
    <row r="3228" spans="1:4" x14ac:dyDescent="0.25">
      <c r="A3228" t="s">
        <v>5324</v>
      </c>
      <c r="B3228" t="s">
        <v>38</v>
      </c>
      <c r="C3228" s="1">
        <v>46003.974999999999</v>
      </c>
      <c r="D3228" t="s">
        <v>5146</v>
      </c>
    </row>
    <row r="3229" spans="1:4" x14ac:dyDescent="0.25">
      <c r="A3229" t="s">
        <v>5325</v>
      </c>
      <c r="B3229" t="s">
        <v>38</v>
      </c>
      <c r="C3229" s="1">
        <v>46003.975694444445</v>
      </c>
      <c r="D3229" t="s">
        <v>5146</v>
      </c>
    </row>
    <row r="3230" spans="1:4" x14ac:dyDescent="0.25">
      <c r="A3230" t="s">
        <v>5326</v>
      </c>
      <c r="B3230" t="s">
        <v>39</v>
      </c>
      <c r="C3230" s="1">
        <v>45964.71875</v>
      </c>
      <c r="D3230" t="s">
        <v>5146</v>
      </c>
    </row>
    <row r="3231" spans="1:4" x14ac:dyDescent="0.25">
      <c r="A3231" t="s">
        <v>5327</v>
      </c>
      <c r="B3231" t="s">
        <v>38</v>
      </c>
      <c r="C3231" s="1">
        <v>45973.804861111108</v>
      </c>
      <c r="D3231" t="s">
        <v>5146</v>
      </c>
    </row>
    <row r="3232" spans="1:4" x14ac:dyDescent="0.25">
      <c r="A3232" t="s">
        <v>5328</v>
      </c>
      <c r="B3232" t="s">
        <v>38</v>
      </c>
      <c r="C3232" s="1">
        <v>46003.976388888892</v>
      </c>
      <c r="D3232" t="s">
        <v>5146</v>
      </c>
    </row>
    <row r="3233" spans="1:4" x14ac:dyDescent="0.25">
      <c r="A3233" t="s">
        <v>5329</v>
      </c>
      <c r="B3233" t="s">
        <v>38</v>
      </c>
      <c r="C3233" s="1">
        <v>46003.975694444445</v>
      </c>
      <c r="D3233" t="s">
        <v>5146</v>
      </c>
    </row>
    <row r="3234" spans="1:4" x14ac:dyDescent="0.25">
      <c r="A3234" t="s">
        <v>5330</v>
      </c>
      <c r="B3234" t="s">
        <v>38</v>
      </c>
      <c r="C3234" s="1">
        <v>46003.977083333331</v>
      </c>
      <c r="D3234" t="s">
        <v>5146</v>
      </c>
    </row>
    <row r="3235" spans="1:4" x14ac:dyDescent="0.25">
      <c r="A3235" t="s">
        <v>5331</v>
      </c>
      <c r="B3235" t="s">
        <v>38</v>
      </c>
      <c r="C3235" s="1">
        <v>45973.787499999999</v>
      </c>
      <c r="D3235" t="s">
        <v>5146</v>
      </c>
    </row>
    <row r="3236" spans="1:4" x14ac:dyDescent="0.25">
      <c r="A3236" t="s">
        <v>5332</v>
      </c>
      <c r="B3236" t="s">
        <v>38</v>
      </c>
      <c r="C3236" s="1">
        <v>45969.495138888888</v>
      </c>
      <c r="D3236" t="s">
        <v>5146</v>
      </c>
    </row>
    <row r="3237" spans="1:4" x14ac:dyDescent="0.25">
      <c r="A3237" t="s">
        <v>5333</v>
      </c>
      <c r="B3237" t="s">
        <v>38</v>
      </c>
      <c r="C3237" s="1">
        <v>46003.978472222225</v>
      </c>
      <c r="D3237" t="s">
        <v>5146</v>
      </c>
    </row>
    <row r="3238" spans="1:4" x14ac:dyDescent="0.25">
      <c r="A3238" t="s">
        <v>5334</v>
      </c>
      <c r="B3238" t="s">
        <v>38</v>
      </c>
      <c r="C3238" s="1">
        <v>46004.495138888888</v>
      </c>
      <c r="D3238" t="s">
        <v>5146</v>
      </c>
    </row>
    <row r="3239" spans="1:4" x14ac:dyDescent="0.25">
      <c r="A3239" t="s">
        <v>5335</v>
      </c>
      <c r="B3239" t="s">
        <v>38</v>
      </c>
      <c r="C3239" s="1">
        <v>46003.980555555558</v>
      </c>
      <c r="D3239" t="s">
        <v>5146</v>
      </c>
    </row>
    <row r="3240" spans="1:4" x14ac:dyDescent="0.25">
      <c r="A3240" t="s">
        <v>5336</v>
      </c>
      <c r="B3240" t="s">
        <v>38</v>
      </c>
      <c r="C3240" s="1">
        <v>46003.981249999997</v>
      </c>
      <c r="D3240" t="s">
        <v>5146</v>
      </c>
    </row>
    <row r="3241" spans="1:4" x14ac:dyDescent="0.25">
      <c r="A3241" t="s">
        <v>5337</v>
      </c>
      <c r="B3241" t="s">
        <v>38</v>
      </c>
      <c r="C3241" s="1">
        <v>46003.98333333333</v>
      </c>
      <c r="D3241" t="s">
        <v>5146</v>
      </c>
    </row>
    <row r="3242" spans="1:4" x14ac:dyDescent="0.25">
      <c r="A3242" t="s">
        <v>5338</v>
      </c>
      <c r="B3242" t="s">
        <v>39</v>
      </c>
      <c r="C3242" s="1">
        <v>45964.533333333333</v>
      </c>
      <c r="D3242" t="s">
        <v>5146</v>
      </c>
    </row>
    <row r="3243" spans="1:4" x14ac:dyDescent="0.25">
      <c r="A3243" t="s">
        <v>5339</v>
      </c>
      <c r="B3243" t="s">
        <v>38</v>
      </c>
      <c r="C3243" s="1">
        <v>46003.98333333333</v>
      </c>
      <c r="D3243" t="s">
        <v>5146</v>
      </c>
    </row>
    <row r="3244" spans="1:4" x14ac:dyDescent="0.25">
      <c r="A3244" t="s">
        <v>5340</v>
      </c>
      <c r="B3244" t="s">
        <v>38</v>
      </c>
      <c r="C3244" s="1">
        <v>45973.776388888888</v>
      </c>
      <c r="D3244" t="s">
        <v>5146</v>
      </c>
    </row>
    <row r="3245" spans="1:4" x14ac:dyDescent="0.25">
      <c r="A3245" t="s">
        <v>5341</v>
      </c>
      <c r="B3245" t="s">
        <v>38</v>
      </c>
      <c r="C3245" s="1">
        <v>45989.65902777778</v>
      </c>
      <c r="D3245" t="s">
        <v>5146</v>
      </c>
    </row>
    <row r="3246" spans="1:4" x14ac:dyDescent="0.25">
      <c r="A3246" t="s">
        <v>5342</v>
      </c>
      <c r="B3246" t="s">
        <v>39</v>
      </c>
      <c r="C3246" s="1">
        <v>45967.444444444445</v>
      </c>
      <c r="D3246" t="s">
        <v>5146</v>
      </c>
    </row>
    <row r="3247" spans="1:4" x14ac:dyDescent="0.25">
      <c r="A3247" t="s">
        <v>5343</v>
      </c>
      <c r="B3247" t="s">
        <v>38</v>
      </c>
      <c r="C3247" s="1">
        <v>45987.745138888888</v>
      </c>
      <c r="D3247" t="s">
        <v>5146</v>
      </c>
    </row>
    <row r="3248" spans="1:4" x14ac:dyDescent="0.25">
      <c r="A3248" t="s">
        <v>5344</v>
      </c>
      <c r="B3248" t="s">
        <v>38</v>
      </c>
      <c r="C3248" s="1">
        <v>45964.600694444445</v>
      </c>
      <c r="D3248" t="s">
        <v>5146</v>
      </c>
    </row>
    <row r="3249" spans="1:4" x14ac:dyDescent="0.25">
      <c r="A3249" t="s">
        <v>5345</v>
      </c>
      <c r="B3249" t="s">
        <v>38</v>
      </c>
      <c r="C3249" s="1">
        <v>45973.779861111114</v>
      </c>
      <c r="D3249" t="s">
        <v>5146</v>
      </c>
    </row>
    <row r="3250" spans="1:4" x14ac:dyDescent="0.25">
      <c r="A3250" t="s">
        <v>5346</v>
      </c>
      <c r="B3250" t="s">
        <v>38</v>
      </c>
      <c r="C3250" s="1">
        <v>46003.98541666667</v>
      </c>
      <c r="D3250" t="s">
        <v>5146</v>
      </c>
    </row>
    <row r="3251" spans="1:4" x14ac:dyDescent="0.25">
      <c r="A3251" t="s">
        <v>5347</v>
      </c>
      <c r="B3251" t="s">
        <v>38</v>
      </c>
      <c r="C3251" s="1">
        <v>45992.813194444447</v>
      </c>
      <c r="D3251" t="s">
        <v>5146</v>
      </c>
    </row>
    <row r="3252" spans="1:4" x14ac:dyDescent="0.25">
      <c r="A3252" t="s">
        <v>5348</v>
      </c>
      <c r="B3252" t="s">
        <v>38</v>
      </c>
      <c r="C3252" s="1">
        <v>46003.98541666667</v>
      </c>
      <c r="D3252" t="s">
        <v>5146</v>
      </c>
    </row>
    <row r="3253" spans="1:4" x14ac:dyDescent="0.25">
      <c r="A3253" t="s">
        <v>5349</v>
      </c>
      <c r="B3253" t="s">
        <v>38</v>
      </c>
      <c r="C3253" s="1">
        <v>45969.588888888888</v>
      </c>
      <c r="D3253" t="s">
        <v>5146</v>
      </c>
    </row>
    <row r="3254" spans="1:4" x14ac:dyDescent="0.25">
      <c r="A3254" t="s">
        <v>5350</v>
      </c>
      <c r="B3254" t="s">
        <v>38</v>
      </c>
      <c r="C3254" s="1">
        <v>46003.986111111109</v>
      </c>
      <c r="D3254" t="s">
        <v>5146</v>
      </c>
    </row>
    <row r="3255" spans="1:4" x14ac:dyDescent="0.25">
      <c r="A3255" t="s">
        <v>5351</v>
      </c>
      <c r="B3255" t="s">
        <v>38</v>
      </c>
      <c r="C3255" s="1">
        <v>45962.445138888892</v>
      </c>
      <c r="D3255" t="s">
        <v>5146</v>
      </c>
    </row>
    <row r="3256" spans="1:4" x14ac:dyDescent="0.25">
      <c r="A3256" t="s">
        <v>5352</v>
      </c>
      <c r="B3256" t="s">
        <v>38</v>
      </c>
      <c r="C3256" s="1">
        <v>45973.52847222222</v>
      </c>
      <c r="D3256" t="s">
        <v>5146</v>
      </c>
    </row>
    <row r="3257" spans="1:4" x14ac:dyDescent="0.25">
      <c r="A3257" t="s">
        <v>5353</v>
      </c>
      <c r="B3257" t="s">
        <v>38</v>
      </c>
      <c r="C3257" s="1">
        <v>45973.527083333334</v>
      </c>
      <c r="D3257" t="s">
        <v>5146</v>
      </c>
    </row>
    <row r="3258" spans="1:4" x14ac:dyDescent="0.25">
      <c r="A3258" t="s">
        <v>539</v>
      </c>
      <c r="B3258" t="s">
        <v>38</v>
      </c>
      <c r="C3258" s="1">
        <v>46043.500694444447</v>
      </c>
      <c r="D3258" t="s">
        <v>5146</v>
      </c>
    </row>
    <row r="3259" spans="1:4" x14ac:dyDescent="0.25">
      <c r="A3259" t="s">
        <v>5354</v>
      </c>
      <c r="B3259" t="s">
        <v>38</v>
      </c>
      <c r="C3259" s="1">
        <v>45973.531944444447</v>
      </c>
      <c r="D3259" t="s">
        <v>5146</v>
      </c>
    </row>
    <row r="3260" spans="1:4" x14ac:dyDescent="0.25">
      <c r="A3260" t="s">
        <v>5355</v>
      </c>
      <c r="B3260" t="s">
        <v>38</v>
      </c>
      <c r="C3260" s="1">
        <v>45968.589583333334</v>
      </c>
      <c r="D3260" t="s">
        <v>5146</v>
      </c>
    </row>
    <row r="3261" spans="1:4" x14ac:dyDescent="0.25">
      <c r="A3261" t="s">
        <v>5356</v>
      </c>
      <c r="B3261" t="s">
        <v>39</v>
      </c>
      <c r="C3261" s="1">
        <v>45967.760416666664</v>
      </c>
      <c r="D3261" t="s">
        <v>5146</v>
      </c>
    </row>
    <row r="3262" spans="1:4" x14ac:dyDescent="0.25">
      <c r="A3262" t="s">
        <v>5357</v>
      </c>
      <c r="B3262" t="s">
        <v>38</v>
      </c>
      <c r="C3262" s="1">
        <v>45971.304861111108</v>
      </c>
      <c r="D3262" t="s">
        <v>5146</v>
      </c>
    </row>
    <row r="3263" spans="1:4" x14ac:dyDescent="0.25">
      <c r="A3263" t="s">
        <v>5358</v>
      </c>
      <c r="B3263" t="s">
        <v>38</v>
      </c>
      <c r="C3263" s="1">
        <v>45973.50277777778</v>
      </c>
      <c r="D3263" t="s">
        <v>5146</v>
      </c>
    </row>
    <row r="3264" spans="1:4" x14ac:dyDescent="0.25">
      <c r="A3264" t="s">
        <v>5359</v>
      </c>
      <c r="B3264" t="s">
        <v>38</v>
      </c>
      <c r="C3264" s="1">
        <v>45968.763194444444</v>
      </c>
      <c r="D3264" t="s">
        <v>5146</v>
      </c>
    </row>
    <row r="3265" spans="1:4" x14ac:dyDescent="0.25">
      <c r="A3265" t="s">
        <v>5360</v>
      </c>
      <c r="B3265" t="s">
        <v>38</v>
      </c>
      <c r="C3265" s="1">
        <v>45994.788194444445</v>
      </c>
      <c r="D3265" t="s">
        <v>5146</v>
      </c>
    </row>
    <row r="3266" spans="1:4" x14ac:dyDescent="0.25">
      <c r="A3266" t="s">
        <v>5361</v>
      </c>
      <c r="B3266" t="s">
        <v>38</v>
      </c>
      <c r="C3266" s="1">
        <v>45973.613888888889</v>
      </c>
      <c r="D3266" t="s">
        <v>5146</v>
      </c>
    </row>
    <row r="3267" spans="1:4" x14ac:dyDescent="0.25">
      <c r="A3267" t="s">
        <v>5362</v>
      </c>
      <c r="B3267" t="s">
        <v>38</v>
      </c>
      <c r="C3267" s="1">
        <v>45968.602777777778</v>
      </c>
      <c r="D3267" t="s">
        <v>5146</v>
      </c>
    </row>
    <row r="3268" spans="1:4" x14ac:dyDescent="0.25">
      <c r="A3268" t="s">
        <v>5363</v>
      </c>
      <c r="B3268" t="s">
        <v>38</v>
      </c>
      <c r="C3268" s="1">
        <v>45967.750694444447</v>
      </c>
      <c r="D3268" t="s">
        <v>5146</v>
      </c>
    </row>
    <row r="3269" spans="1:4" x14ac:dyDescent="0.25">
      <c r="A3269" t="s">
        <v>5364</v>
      </c>
      <c r="B3269" t="s">
        <v>38</v>
      </c>
      <c r="C3269" s="1">
        <v>45978.470833333333</v>
      </c>
      <c r="D3269" t="s">
        <v>5146</v>
      </c>
    </row>
    <row r="3270" spans="1:4" x14ac:dyDescent="0.25">
      <c r="A3270" t="s">
        <v>5365</v>
      </c>
      <c r="B3270" t="s">
        <v>39</v>
      </c>
      <c r="C3270" s="1">
        <v>46029.740972222222</v>
      </c>
      <c r="D3270" t="s">
        <v>5146</v>
      </c>
    </row>
    <row r="3271" spans="1:4" x14ac:dyDescent="0.25">
      <c r="A3271" t="s">
        <v>5366</v>
      </c>
      <c r="B3271" t="s">
        <v>38</v>
      </c>
      <c r="C3271" s="1">
        <v>45973.568055555559</v>
      </c>
      <c r="D3271" t="s">
        <v>5146</v>
      </c>
    </row>
    <row r="3272" spans="1:4" x14ac:dyDescent="0.25">
      <c r="A3272" t="s">
        <v>5367</v>
      </c>
      <c r="B3272" t="s">
        <v>38</v>
      </c>
      <c r="C3272" s="1">
        <v>45973.568749999999</v>
      </c>
      <c r="D3272" t="s">
        <v>5146</v>
      </c>
    </row>
    <row r="3273" spans="1:4" x14ac:dyDescent="0.25">
      <c r="A3273" t="s">
        <v>531</v>
      </c>
      <c r="B3273" t="s">
        <v>30</v>
      </c>
      <c r="C3273" s="1">
        <v>46044.540277777778</v>
      </c>
      <c r="D3273" t="s">
        <v>5146</v>
      </c>
    </row>
    <row r="3274" spans="1:4" x14ac:dyDescent="0.25">
      <c r="A3274" t="s">
        <v>5368</v>
      </c>
      <c r="B3274" t="s">
        <v>38</v>
      </c>
      <c r="C3274" s="1">
        <v>45987.716666666667</v>
      </c>
      <c r="D3274" t="s">
        <v>5146</v>
      </c>
    </row>
    <row r="3275" spans="1:4" x14ac:dyDescent="0.25">
      <c r="A3275" t="s">
        <v>5369</v>
      </c>
      <c r="B3275" t="s">
        <v>38</v>
      </c>
      <c r="C3275" s="1">
        <v>45973.569444444445</v>
      </c>
      <c r="D3275" t="s">
        <v>5146</v>
      </c>
    </row>
    <row r="3276" spans="1:4" x14ac:dyDescent="0.25">
      <c r="A3276" t="s">
        <v>5370</v>
      </c>
      <c r="B3276" t="s">
        <v>38</v>
      </c>
      <c r="C3276" s="1">
        <v>45973.570138888892</v>
      </c>
      <c r="D3276" t="s">
        <v>5146</v>
      </c>
    </row>
    <row r="3277" spans="1:4" x14ac:dyDescent="0.25">
      <c r="A3277" t="s">
        <v>5371</v>
      </c>
      <c r="B3277" t="s">
        <v>38</v>
      </c>
      <c r="C3277" s="1">
        <v>45974.64166666667</v>
      </c>
      <c r="D3277" t="s">
        <v>5146</v>
      </c>
    </row>
    <row r="3278" spans="1:4" x14ac:dyDescent="0.25">
      <c r="A3278" t="s">
        <v>5372</v>
      </c>
      <c r="B3278" t="s">
        <v>38</v>
      </c>
      <c r="C3278" s="1">
        <v>45974.504861111112</v>
      </c>
      <c r="D3278" t="s">
        <v>5146</v>
      </c>
    </row>
    <row r="3279" spans="1:4" x14ac:dyDescent="0.25">
      <c r="A3279" t="s">
        <v>5373</v>
      </c>
      <c r="B3279" t="s">
        <v>38</v>
      </c>
      <c r="C3279" s="1">
        <v>46027.464583333334</v>
      </c>
      <c r="D3279" t="s">
        <v>5146</v>
      </c>
    </row>
    <row r="3280" spans="1:4" x14ac:dyDescent="0.25">
      <c r="A3280" t="s">
        <v>529</v>
      </c>
      <c r="B3280" t="s">
        <v>38</v>
      </c>
      <c r="C3280" s="1">
        <v>46044.537499999999</v>
      </c>
      <c r="D3280" t="s">
        <v>5146</v>
      </c>
    </row>
    <row r="3281" spans="1:4" x14ac:dyDescent="0.25">
      <c r="A3281" t="s">
        <v>5374</v>
      </c>
      <c r="B3281" t="s">
        <v>38</v>
      </c>
      <c r="C3281" s="1">
        <v>45974.70208333333</v>
      </c>
      <c r="D3281" t="s">
        <v>5146</v>
      </c>
    </row>
    <row r="3282" spans="1:4" x14ac:dyDescent="0.25">
      <c r="A3282" t="s">
        <v>5375</v>
      </c>
      <c r="B3282" t="s">
        <v>38</v>
      </c>
      <c r="C3282" s="1">
        <v>45974.719444444447</v>
      </c>
      <c r="D3282" t="s">
        <v>5146</v>
      </c>
    </row>
    <row r="3283" spans="1:4" x14ac:dyDescent="0.25">
      <c r="A3283" t="s">
        <v>5376</v>
      </c>
      <c r="B3283" t="s">
        <v>38</v>
      </c>
      <c r="C3283" s="1">
        <v>45987.632638888892</v>
      </c>
      <c r="D3283" t="s">
        <v>5146</v>
      </c>
    </row>
    <row r="3284" spans="1:4" x14ac:dyDescent="0.25">
      <c r="A3284" t="s">
        <v>5377</v>
      </c>
      <c r="B3284" t="s">
        <v>39</v>
      </c>
      <c r="C3284" s="1">
        <v>46029.738194444442</v>
      </c>
      <c r="D3284" t="s">
        <v>5146</v>
      </c>
    </row>
    <row r="3285" spans="1:4" x14ac:dyDescent="0.25">
      <c r="A3285" t="s">
        <v>5378</v>
      </c>
      <c r="B3285" t="s">
        <v>38</v>
      </c>
      <c r="C3285" s="1">
        <v>45982.465277777781</v>
      </c>
      <c r="D3285" t="s">
        <v>5146</v>
      </c>
    </row>
    <row r="3286" spans="1:4" x14ac:dyDescent="0.25">
      <c r="A3286" t="s">
        <v>524</v>
      </c>
      <c r="B3286" t="s">
        <v>38</v>
      </c>
      <c r="C3286" s="1">
        <v>46044.459722222222</v>
      </c>
      <c r="D3286" t="s">
        <v>5146</v>
      </c>
    </row>
    <row r="3287" spans="1:4" x14ac:dyDescent="0.25">
      <c r="A3287" t="s">
        <v>5379</v>
      </c>
      <c r="B3287" t="s">
        <v>38</v>
      </c>
      <c r="C3287" s="1">
        <v>46022.553472222222</v>
      </c>
      <c r="D3287" t="s">
        <v>5146</v>
      </c>
    </row>
    <row r="3288" spans="1:4" x14ac:dyDescent="0.25">
      <c r="A3288" t="s">
        <v>5380</v>
      </c>
      <c r="B3288" t="s">
        <v>38</v>
      </c>
      <c r="C3288" s="1">
        <v>45979.444444444445</v>
      </c>
      <c r="D3288" t="s">
        <v>5146</v>
      </c>
    </row>
    <row r="3289" spans="1:4" x14ac:dyDescent="0.25">
      <c r="A3289" t="s">
        <v>5381</v>
      </c>
      <c r="B3289" t="s">
        <v>38</v>
      </c>
      <c r="C3289" s="1">
        <v>46022.553472222222</v>
      </c>
      <c r="D3289" t="s">
        <v>5146</v>
      </c>
    </row>
    <row r="3290" spans="1:4" x14ac:dyDescent="0.25">
      <c r="A3290" t="s">
        <v>5382</v>
      </c>
      <c r="B3290" t="s">
        <v>38</v>
      </c>
      <c r="C3290" s="1">
        <v>45981.606944444444</v>
      </c>
      <c r="D3290" t="s">
        <v>5146</v>
      </c>
    </row>
    <row r="3291" spans="1:4" x14ac:dyDescent="0.25">
      <c r="A3291" t="s">
        <v>5383</v>
      </c>
      <c r="B3291" t="s">
        <v>38</v>
      </c>
      <c r="C3291" s="1">
        <v>45988.595138888886</v>
      </c>
      <c r="D3291" t="s">
        <v>5146</v>
      </c>
    </row>
    <row r="3292" spans="1:4" x14ac:dyDescent="0.25">
      <c r="A3292" t="s">
        <v>5384</v>
      </c>
      <c r="B3292" t="s">
        <v>38</v>
      </c>
      <c r="C3292" s="1">
        <v>46044.519444444442</v>
      </c>
      <c r="D3292" t="s">
        <v>5146</v>
      </c>
    </row>
    <row r="3293" spans="1:4" x14ac:dyDescent="0.25">
      <c r="A3293" t="s">
        <v>5385</v>
      </c>
      <c r="B3293" t="s">
        <v>38</v>
      </c>
      <c r="C3293" s="1">
        <v>45981.529166666667</v>
      </c>
      <c r="D3293" t="s">
        <v>5146</v>
      </c>
    </row>
    <row r="3294" spans="1:4" x14ac:dyDescent="0.25">
      <c r="A3294" t="s">
        <v>517</v>
      </c>
      <c r="B3294" t="s">
        <v>38</v>
      </c>
      <c r="C3294" s="1">
        <v>46044.532638888886</v>
      </c>
      <c r="D3294" t="s">
        <v>5146</v>
      </c>
    </row>
    <row r="3295" spans="1:4" x14ac:dyDescent="0.25">
      <c r="A3295" t="s">
        <v>5386</v>
      </c>
      <c r="B3295" t="s">
        <v>38</v>
      </c>
      <c r="C3295" s="1">
        <v>45985.638888888891</v>
      </c>
      <c r="D3295" t="s">
        <v>5146</v>
      </c>
    </row>
    <row r="3296" spans="1:4" x14ac:dyDescent="0.25">
      <c r="A3296" t="s">
        <v>5387</v>
      </c>
      <c r="B3296" t="s">
        <v>38</v>
      </c>
      <c r="C3296" s="1">
        <v>45986.727083333331</v>
      </c>
      <c r="D3296" t="s">
        <v>5146</v>
      </c>
    </row>
    <row r="3297" spans="1:4" x14ac:dyDescent="0.25">
      <c r="A3297" t="s">
        <v>5388</v>
      </c>
      <c r="B3297" t="s">
        <v>38</v>
      </c>
      <c r="C3297" s="1">
        <v>45986.815972222219</v>
      </c>
      <c r="D3297" t="s">
        <v>5146</v>
      </c>
    </row>
    <row r="3298" spans="1:4" x14ac:dyDescent="0.25">
      <c r="A3298" t="s">
        <v>5389</v>
      </c>
      <c r="B3298" t="s">
        <v>38</v>
      </c>
      <c r="C3298" s="1">
        <v>45986.554166666669</v>
      </c>
      <c r="D3298" t="s">
        <v>5146</v>
      </c>
    </row>
    <row r="3299" spans="1:4" x14ac:dyDescent="0.25">
      <c r="A3299" t="s">
        <v>5390</v>
      </c>
      <c r="B3299" t="s">
        <v>38</v>
      </c>
      <c r="C3299" s="1">
        <v>45985.53125</v>
      </c>
      <c r="D3299" t="s">
        <v>5146</v>
      </c>
    </row>
    <row r="3300" spans="1:4" x14ac:dyDescent="0.25">
      <c r="A3300" t="s">
        <v>5391</v>
      </c>
      <c r="B3300" t="s">
        <v>38</v>
      </c>
      <c r="C3300" s="1">
        <v>46027.751388888886</v>
      </c>
      <c r="D3300" t="s">
        <v>5146</v>
      </c>
    </row>
    <row r="3301" spans="1:4" x14ac:dyDescent="0.25">
      <c r="A3301" t="s">
        <v>5392</v>
      </c>
      <c r="B3301" t="s">
        <v>38</v>
      </c>
      <c r="C3301" s="1">
        <v>45987.564583333333</v>
      </c>
      <c r="D3301" t="s">
        <v>5146</v>
      </c>
    </row>
    <row r="3302" spans="1:4" x14ac:dyDescent="0.25">
      <c r="A3302" t="s">
        <v>5393</v>
      </c>
      <c r="B3302" t="s">
        <v>38</v>
      </c>
      <c r="C3302" s="1">
        <v>46036.69027777778</v>
      </c>
      <c r="D3302" t="s">
        <v>5146</v>
      </c>
    </row>
    <row r="3303" spans="1:4" x14ac:dyDescent="0.25">
      <c r="A3303" t="s">
        <v>5394</v>
      </c>
      <c r="B3303" t="s">
        <v>38</v>
      </c>
      <c r="C3303" s="1">
        <v>45988.784722222219</v>
      </c>
      <c r="D3303" t="s">
        <v>5146</v>
      </c>
    </row>
    <row r="3304" spans="1:4" x14ac:dyDescent="0.25">
      <c r="A3304" t="s">
        <v>5395</v>
      </c>
      <c r="B3304" t="s">
        <v>38</v>
      </c>
      <c r="C3304" s="1">
        <v>45986.579861111109</v>
      </c>
      <c r="D3304" t="s">
        <v>5146</v>
      </c>
    </row>
    <row r="3305" spans="1:4" x14ac:dyDescent="0.25">
      <c r="A3305" t="s">
        <v>5396</v>
      </c>
      <c r="B3305" t="s">
        <v>38</v>
      </c>
      <c r="C3305" s="1">
        <v>46044.520833333336</v>
      </c>
      <c r="D3305" t="s">
        <v>5146</v>
      </c>
    </row>
    <row r="3306" spans="1:4" x14ac:dyDescent="0.25">
      <c r="A3306" t="s">
        <v>5397</v>
      </c>
      <c r="B3306" t="s">
        <v>39</v>
      </c>
      <c r="C3306" s="1">
        <v>45989.380555555559</v>
      </c>
      <c r="D3306" t="s">
        <v>5146</v>
      </c>
    </row>
    <row r="3307" spans="1:4" x14ac:dyDescent="0.25">
      <c r="A3307" t="s">
        <v>5398</v>
      </c>
      <c r="B3307" t="s">
        <v>38</v>
      </c>
      <c r="C3307" s="1">
        <v>45992.686805555553</v>
      </c>
      <c r="D3307" t="s">
        <v>5146</v>
      </c>
    </row>
    <row r="3308" spans="1:4" x14ac:dyDescent="0.25">
      <c r="A3308" t="s">
        <v>5399</v>
      </c>
      <c r="B3308" t="s">
        <v>38</v>
      </c>
      <c r="C3308" s="1">
        <v>45987.574999999997</v>
      </c>
      <c r="D3308" t="s">
        <v>5146</v>
      </c>
    </row>
    <row r="3309" spans="1:4" x14ac:dyDescent="0.25">
      <c r="A3309" t="s">
        <v>5400</v>
      </c>
      <c r="B3309" t="s">
        <v>38</v>
      </c>
      <c r="C3309" s="1">
        <v>45988.581944444442</v>
      </c>
      <c r="D3309" t="s">
        <v>5146</v>
      </c>
    </row>
    <row r="3310" spans="1:4" x14ac:dyDescent="0.25">
      <c r="A3310" t="s">
        <v>5401</v>
      </c>
      <c r="B3310" t="s">
        <v>38</v>
      </c>
      <c r="C3310" s="1">
        <v>46006.499305555553</v>
      </c>
      <c r="D3310" t="s">
        <v>5146</v>
      </c>
    </row>
    <row r="3311" spans="1:4" x14ac:dyDescent="0.25">
      <c r="A3311" t="s">
        <v>513</v>
      </c>
      <c r="B3311" t="s">
        <v>38</v>
      </c>
      <c r="C3311" s="1">
        <v>46042.446527777778</v>
      </c>
      <c r="D3311" t="s">
        <v>5146</v>
      </c>
    </row>
    <row r="3312" spans="1:4" x14ac:dyDescent="0.25">
      <c r="A3312" t="s">
        <v>5402</v>
      </c>
      <c r="B3312" t="s">
        <v>38</v>
      </c>
      <c r="C3312" s="1">
        <v>46036.535416666666</v>
      </c>
      <c r="D3312" t="s">
        <v>5146</v>
      </c>
    </row>
    <row r="3313" spans="1:4" x14ac:dyDescent="0.25">
      <c r="A3313" t="s">
        <v>5403</v>
      </c>
      <c r="B3313" t="s">
        <v>38</v>
      </c>
      <c r="C3313" s="1">
        <v>45993.868055555555</v>
      </c>
      <c r="D3313" t="s">
        <v>5146</v>
      </c>
    </row>
    <row r="3314" spans="1:4" x14ac:dyDescent="0.25">
      <c r="A3314" t="s">
        <v>5404</v>
      </c>
      <c r="B3314" t="s">
        <v>38</v>
      </c>
      <c r="C3314" s="1">
        <v>45992.758333333331</v>
      </c>
      <c r="D3314" t="s">
        <v>5146</v>
      </c>
    </row>
    <row r="3315" spans="1:4" x14ac:dyDescent="0.25">
      <c r="A3315" t="s">
        <v>5405</v>
      </c>
      <c r="B3315" t="s">
        <v>38</v>
      </c>
      <c r="C3315" s="1">
        <v>45992.785416666666</v>
      </c>
      <c r="D3315" t="s">
        <v>5146</v>
      </c>
    </row>
    <row r="3316" spans="1:4" x14ac:dyDescent="0.25">
      <c r="A3316" t="s">
        <v>5406</v>
      </c>
      <c r="B3316" t="s">
        <v>38</v>
      </c>
      <c r="C3316" s="1">
        <v>46036.538194444445</v>
      </c>
      <c r="D3316" t="s">
        <v>5146</v>
      </c>
    </row>
    <row r="3317" spans="1:4" x14ac:dyDescent="0.25">
      <c r="A3317" t="s">
        <v>5407</v>
      </c>
      <c r="B3317" t="s">
        <v>38</v>
      </c>
      <c r="C3317" s="1">
        <v>46036.538194444445</v>
      </c>
      <c r="D3317" t="s">
        <v>5146</v>
      </c>
    </row>
    <row r="3318" spans="1:4" x14ac:dyDescent="0.25">
      <c r="A3318" t="s">
        <v>489</v>
      </c>
      <c r="B3318" t="s">
        <v>38</v>
      </c>
      <c r="C3318" s="1">
        <v>46042.568055555559</v>
      </c>
      <c r="D3318" t="s">
        <v>5146</v>
      </c>
    </row>
    <row r="3319" spans="1:4" x14ac:dyDescent="0.25">
      <c r="A3319" t="s">
        <v>5408</v>
      </c>
      <c r="B3319" t="s">
        <v>38</v>
      </c>
      <c r="C3319" s="1">
        <v>46036.538888888892</v>
      </c>
      <c r="D3319" t="s">
        <v>5146</v>
      </c>
    </row>
    <row r="3320" spans="1:4" x14ac:dyDescent="0.25">
      <c r="A3320" t="s">
        <v>491</v>
      </c>
      <c r="B3320" t="s">
        <v>38</v>
      </c>
      <c r="C3320" s="1">
        <v>46043.469444444447</v>
      </c>
      <c r="D3320" t="s">
        <v>5146</v>
      </c>
    </row>
    <row r="3321" spans="1:4" x14ac:dyDescent="0.25">
      <c r="A3321" t="s">
        <v>64</v>
      </c>
      <c r="B3321" t="s">
        <v>38</v>
      </c>
      <c r="C3321" s="1">
        <v>45996.569444444445</v>
      </c>
      <c r="D3321" t="s">
        <v>5146</v>
      </c>
    </row>
    <row r="3322" spans="1:4" x14ac:dyDescent="0.25">
      <c r="A3322" t="s">
        <v>63</v>
      </c>
      <c r="B3322" t="s">
        <v>38</v>
      </c>
      <c r="C3322" s="1">
        <v>46036.688194444447</v>
      </c>
      <c r="D3322" t="s">
        <v>5146</v>
      </c>
    </row>
    <row r="3323" spans="1:4" x14ac:dyDescent="0.25">
      <c r="A3323" t="s">
        <v>80</v>
      </c>
      <c r="B3323" t="s">
        <v>38</v>
      </c>
      <c r="C3323" s="1">
        <v>45995.543749999997</v>
      </c>
      <c r="D3323" t="s">
        <v>5146</v>
      </c>
    </row>
    <row r="3324" spans="1:4" x14ac:dyDescent="0.25">
      <c r="A3324" t="s">
        <v>91</v>
      </c>
      <c r="B3324" t="s">
        <v>38</v>
      </c>
      <c r="C3324" s="1">
        <v>46036.54583333333</v>
      </c>
      <c r="D3324" t="s">
        <v>5146</v>
      </c>
    </row>
    <row r="3325" spans="1:4" x14ac:dyDescent="0.25">
      <c r="A3325" t="s">
        <v>92</v>
      </c>
      <c r="B3325" t="s">
        <v>38</v>
      </c>
      <c r="C3325" s="1">
        <v>46036.54583333333</v>
      </c>
      <c r="D3325" t="s">
        <v>5146</v>
      </c>
    </row>
    <row r="3326" spans="1:4" x14ac:dyDescent="0.25">
      <c r="A3326" t="s">
        <v>107</v>
      </c>
      <c r="B3326" t="s">
        <v>38</v>
      </c>
      <c r="C3326" s="1">
        <v>46036.546527777777</v>
      </c>
      <c r="D3326" t="s">
        <v>5146</v>
      </c>
    </row>
    <row r="3327" spans="1:4" x14ac:dyDescent="0.25">
      <c r="A3327" t="s">
        <v>106</v>
      </c>
      <c r="B3327" t="s">
        <v>38</v>
      </c>
      <c r="C3327" s="1">
        <v>46036.546527777777</v>
      </c>
      <c r="D3327" t="s">
        <v>5146</v>
      </c>
    </row>
    <row r="3328" spans="1:4" x14ac:dyDescent="0.25">
      <c r="A3328" t="s">
        <v>103</v>
      </c>
      <c r="B3328" t="s">
        <v>38</v>
      </c>
      <c r="C3328" s="1">
        <v>46036.54791666667</v>
      </c>
      <c r="D3328" t="s">
        <v>5146</v>
      </c>
    </row>
    <row r="3329" spans="1:4" x14ac:dyDescent="0.25">
      <c r="A3329" t="s">
        <v>101</v>
      </c>
      <c r="B3329" t="s">
        <v>38</v>
      </c>
      <c r="C3329" s="1">
        <v>46000.570833333331</v>
      </c>
      <c r="D3329" t="s">
        <v>5146</v>
      </c>
    </row>
    <row r="3330" spans="1:4" x14ac:dyDescent="0.25">
      <c r="A3330" t="s">
        <v>100</v>
      </c>
      <c r="B3330" t="s">
        <v>38</v>
      </c>
      <c r="C3330" s="1">
        <v>45997.623611111114</v>
      </c>
      <c r="D3330" t="s">
        <v>5146</v>
      </c>
    </row>
    <row r="3331" spans="1:4" x14ac:dyDescent="0.25">
      <c r="A3331" t="s">
        <v>118</v>
      </c>
      <c r="B3331" t="s">
        <v>38</v>
      </c>
      <c r="C3331" s="1">
        <v>46036.552777777775</v>
      </c>
      <c r="D3331" t="s">
        <v>5146</v>
      </c>
    </row>
    <row r="3332" spans="1:4" x14ac:dyDescent="0.25">
      <c r="A3332" t="s">
        <v>132</v>
      </c>
      <c r="B3332" t="s">
        <v>38</v>
      </c>
      <c r="C3332" s="1">
        <v>46036.554861111108</v>
      </c>
      <c r="D3332" t="s">
        <v>5146</v>
      </c>
    </row>
    <row r="3333" spans="1:4" x14ac:dyDescent="0.25">
      <c r="A3333" t="s">
        <v>123</v>
      </c>
      <c r="B3333" t="s">
        <v>38</v>
      </c>
      <c r="C3333" s="1">
        <v>46036.557638888888</v>
      </c>
      <c r="D3333" t="s">
        <v>5146</v>
      </c>
    </row>
    <row r="3334" spans="1:4" x14ac:dyDescent="0.25">
      <c r="A3334" t="s">
        <v>150</v>
      </c>
      <c r="B3334" t="s">
        <v>38</v>
      </c>
      <c r="C3334" s="1">
        <v>46036.558333333334</v>
      </c>
      <c r="D3334" t="s">
        <v>5146</v>
      </c>
    </row>
    <row r="3335" spans="1:4" x14ac:dyDescent="0.25">
      <c r="A3335" t="s">
        <v>144</v>
      </c>
      <c r="B3335" t="s">
        <v>38</v>
      </c>
      <c r="C3335" s="1">
        <v>46036.560416666667</v>
      </c>
      <c r="D3335" t="s">
        <v>5146</v>
      </c>
    </row>
    <row r="3336" spans="1:4" x14ac:dyDescent="0.25">
      <c r="A3336" t="s">
        <v>143</v>
      </c>
      <c r="B3336" t="s">
        <v>38</v>
      </c>
      <c r="C3336" s="1">
        <v>46036.560416666667</v>
      </c>
      <c r="D3336" t="s">
        <v>5146</v>
      </c>
    </row>
    <row r="3337" spans="1:4" x14ac:dyDescent="0.25">
      <c r="A3337" t="s">
        <v>142</v>
      </c>
      <c r="B3337" t="s">
        <v>38</v>
      </c>
      <c r="C3337" s="1">
        <v>46036.569444444445</v>
      </c>
      <c r="D3337" t="s">
        <v>5146</v>
      </c>
    </row>
    <row r="3338" spans="1:4" x14ac:dyDescent="0.25">
      <c r="A3338" t="s">
        <v>157</v>
      </c>
      <c r="B3338" t="s">
        <v>38</v>
      </c>
      <c r="C3338" s="1">
        <v>46036.561111111114</v>
      </c>
      <c r="D3338" t="s">
        <v>5146</v>
      </c>
    </row>
    <row r="3339" spans="1:4" x14ac:dyDescent="0.25">
      <c r="A3339" t="s">
        <v>154</v>
      </c>
      <c r="B3339" t="s">
        <v>38</v>
      </c>
      <c r="C3339" s="1">
        <v>46036.561805555553</v>
      </c>
      <c r="D3339" t="s">
        <v>5146</v>
      </c>
    </row>
    <row r="3340" spans="1:4" x14ac:dyDescent="0.25">
      <c r="A3340" t="s">
        <v>160</v>
      </c>
      <c r="B3340" t="s">
        <v>38</v>
      </c>
      <c r="C3340" s="1">
        <v>46036.561805555553</v>
      </c>
      <c r="D3340" t="s">
        <v>5146</v>
      </c>
    </row>
    <row r="3341" spans="1:4" x14ac:dyDescent="0.25">
      <c r="A3341" t="s">
        <v>172</v>
      </c>
      <c r="B3341" t="s">
        <v>38</v>
      </c>
      <c r="C3341" s="1">
        <v>46036.567361111112</v>
      </c>
      <c r="D3341" t="s">
        <v>5146</v>
      </c>
    </row>
    <row r="3342" spans="1:4" x14ac:dyDescent="0.25">
      <c r="A3342" t="s">
        <v>164</v>
      </c>
      <c r="B3342" t="s">
        <v>38</v>
      </c>
      <c r="C3342" s="1">
        <v>46022.656944444447</v>
      </c>
      <c r="D3342" t="s">
        <v>5146</v>
      </c>
    </row>
    <row r="3343" spans="1:4" x14ac:dyDescent="0.25">
      <c r="A3343" t="s">
        <v>188</v>
      </c>
      <c r="B3343" t="s">
        <v>38</v>
      </c>
      <c r="C3343" s="1">
        <v>46007.709722222222</v>
      </c>
      <c r="D3343" t="s">
        <v>5146</v>
      </c>
    </row>
    <row r="3344" spans="1:4" x14ac:dyDescent="0.25">
      <c r="A3344" t="s">
        <v>185</v>
      </c>
      <c r="B3344" t="s">
        <v>38</v>
      </c>
      <c r="C3344" s="1">
        <v>46036.570138888892</v>
      </c>
      <c r="D3344" t="s">
        <v>5146</v>
      </c>
    </row>
    <row r="3345" spans="1:4" x14ac:dyDescent="0.25">
      <c r="A3345" t="s">
        <v>191</v>
      </c>
      <c r="B3345" t="s">
        <v>38</v>
      </c>
      <c r="C3345" s="1">
        <v>46036.570833333331</v>
      </c>
      <c r="D3345" t="s">
        <v>5146</v>
      </c>
    </row>
    <row r="3346" spans="1:4" x14ac:dyDescent="0.25">
      <c r="A3346" t="s">
        <v>527</v>
      </c>
      <c r="B3346" t="s">
        <v>38</v>
      </c>
      <c r="C3346" s="1">
        <v>46043.484722222223</v>
      </c>
      <c r="D3346" t="s">
        <v>5146</v>
      </c>
    </row>
    <row r="3347" spans="1:4" x14ac:dyDescent="0.25">
      <c r="A3347" t="s">
        <v>221</v>
      </c>
      <c r="B3347" t="s">
        <v>38</v>
      </c>
      <c r="C3347" s="1">
        <v>46036.581250000003</v>
      </c>
      <c r="D3347" t="s">
        <v>5146</v>
      </c>
    </row>
    <row r="3348" spans="1:4" x14ac:dyDescent="0.25">
      <c r="A3348" t="s">
        <v>220</v>
      </c>
      <c r="B3348" t="s">
        <v>38</v>
      </c>
      <c r="C3348" s="1">
        <v>46036.581250000003</v>
      </c>
      <c r="D3348" t="s">
        <v>5146</v>
      </c>
    </row>
    <row r="3349" spans="1:4" x14ac:dyDescent="0.25">
      <c r="A3349" t="s">
        <v>336</v>
      </c>
      <c r="B3349" t="s">
        <v>38</v>
      </c>
      <c r="C3349" s="1">
        <v>46036.685416666667</v>
      </c>
      <c r="D3349" t="s">
        <v>5146</v>
      </c>
    </row>
    <row r="3350" spans="1:4" x14ac:dyDescent="0.25">
      <c r="A3350" t="s">
        <v>198</v>
      </c>
      <c r="B3350" t="s">
        <v>38</v>
      </c>
      <c r="C3350" s="1">
        <v>46036.578472222223</v>
      </c>
      <c r="D3350" t="s">
        <v>5146</v>
      </c>
    </row>
    <row r="3351" spans="1:4" x14ac:dyDescent="0.25">
      <c r="A3351" t="s">
        <v>219</v>
      </c>
      <c r="B3351" t="s">
        <v>38</v>
      </c>
      <c r="C3351" s="1">
        <v>46036.69027777778</v>
      </c>
      <c r="D3351" t="s">
        <v>5146</v>
      </c>
    </row>
    <row r="3352" spans="1:4" x14ac:dyDescent="0.25">
      <c r="A3352" t="s">
        <v>207</v>
      </c>
      <c r="B3352" t="s">
        <v>38</v>
      </c>
      <c r="C3352" s="1">
        <v>46013.584722222222</v>
      </c>
      <c r="D3352" t="s">
        <v>5146</v>
      </c>
    </row>
    <row r="3353" spans="1:4" x14ac:dyDescent="0.25">
      <c r="A3353" t="s">
        <v>211</v>
      </c>
      <c r="B3353" t="s">
        <v>38</v>
      </c>
      <c r="C3353" s="1">
        <v>46036.57916666667</v>
      </c>
      <c r="D3353" t="s">
        <v>5146</v>
      </c>
    </row>
    <row r="3354" spans="1:4" x14ac:dyDescent="0.25">
      <c r="A3354" t="s">
        <v>210</v>
      </c>
      <c r="B3354" t="s">
        <v>38</v>
      </c>
      <c r="C3354" s="1">
        <v>46036.579861111109</v>
      </c>
      <c r="D3354" t="s">
        <v>5146</v>
      </c>
    </row>
    <row r="3355" spans="1:4" x14ac:dyDescent="0.25">
      <c r="A3355" t="s">
        <v>243</v>
      </c>
      <c r="B3355" t="s">
        <v>38</v>
      </c>
      <c r="C3355" s="1">
        <v>46027.680555555555</v>
      </c>
      <c r="D3355" t="s">
        <v>5146</v>
      </c>
    </row>
    <row r="3356" spans="1:4" x14ac:dyDescent="0.25">
      <c r="A3356" t="s">
        <v>217</v>
      </c>
      <c r="B3356" t="s">
        <v>38</v>
      </c>
      <c r="C3356" s="1">
        <v>46010.665277777778</v>
      </c>
      <c r="D3356" t="s">
        <v>5146</v>
      </c>
    </row>
    <row r="3357" spans="1:4" x14ac:dyDescent="0.25">
      <c r="A3357" t="s">
        <v>216</v>
      </c>
      <c r="B3357" t="s">
        <v>38</v>
      </c>
      <c r="C3357" s="1">
        <v>46036.579861111109</v>
      </c>
      <c r="D3357" t="s">
        <v>5146</v>
      </c>
    </row>
    <row r="3358" spans="1:4" x14ac:dyDescent="0.25">
      <c r="A3358" t="s">
        <v>213</v>
      </c>
      <c r="B3358" t="s">
        <v>38</v>
      </c>
      <c r="C3358" s="1">
        <v>46036.580555555556</v>
      </c>
      <c r="D3358" t="s">
        <v>5146</v>
      </c>
    </row>
    <row r="3359" spans="1:4" x14ac:dyDescent="0.25">
      <c r="A3359" t="s">
        <v>233</v>
      </c>
      <c r="B3359" t="s">
        <v>38</v>
      </c>
      <c r="C3359" s="1">
        <v>46031.585416666669</v>
      </c>
      <c r="D3359" t="s">
        <v>5146</v>
      </c>
    </row>
    <row r="3360" spans="1:4" x14ac:dyDescent="0.25">
      <c r="A3360" t="s">
        <v>249</v>
      </c>
      <c r="B3360" t="s">
        <v>38</v>
      </c>
      <c r="C3360" s="1">
        <v>46036.586805555555</v>
      </c>
      <c r="D3360" t="s">
        <v>5146</v>
      </c>
    </row>
    <row r="3361" spans="1:4" x14ac:dyDescent="0.25">
      <c r="A3361" t="s">
        <v>248</v>
      </c>
      <c r="B3361" t="s">
        <v>38</v>
      </c>
      <c r="C3361" s="1">
        <v>46036.587500000001</v>
      </c>
      <c r="D3361" t="s">
        <v>5146</v>
      </c>
    </row>
    <row r="3362" spans="1:4" x14ac:dyDescent="0.25">
      <c r="A3362" t="s">
        <v>245</v>
      </c>
      <c r="B3362" t="s">
        <v>38</v>
      </c>
      <c r="C3362" s="1">
        <v>46036.587500000001</v>
      </c>
      <c r="D3362" t="s">
        <v>5146</v>
      </c>
    </row>
    <row r="3363" spans="1:4" x14ac:dyDescent="0.25">
      <c r="A3363" t="s">
        <v>256</v>
      </c>
      <c r="B3363" t="s">
        <v>38</v>
      </c>
      <c r="C3363" s="1">
        <v>46036.587500000001</v>
      </c>
      <c r="D3363" t="s">
        <v>5146</v>
      </c>
    </row>
    <row r="3364" spans="1:4" x14ac:dyDescent="0.25">
      <c r="A3364" t="s">
        <v>254</v>
      </c>
      <c r="B3364" t="s">
        <v>38</v>
      </c>
      <c r="C3364" s="1">
        <v>46036.589583333334</v>
      </c>
      <c r="D3364" t="s">
        <v>5146</v>
      </c>
    </row>
    <row r="3365" spans="1:4" x14ac:dyDescent="0.25">
      <c r="A3365" t="s">
        <v>252</v>
      </c>
      <c r="B3365" t="s">
        <v>38</v>
      </c>
      <c r="C3365" s="1">
        <v>46036.590277777781</v>
      </c>
      <c r="D3365" t="s">
        <v>5146</v>
      </c>
    </row>
    <row r="3366" spans="1:4" x14ac:dyDescent="0.25">
      <c r="A3366" t="s">
        <v>277</v>
      </c>
      <c r="B3366" t="s">
        <v>38</v>
      </c>
      <c r="C3366" s="1">
        <v>46036.681944444441</v>
      </c>
      <c r="D3366" t="s">
        <v>5146</v>
      </c>
    </row>
    <row r="3367" spans="1:4" x14ac:dyDescent="0.25">
      <c r="A3367" t="s">
        <v>259</v>
      </c>
      <c r="B3367" t="s">
        <v>38</v>
      </c>
      <c r="C3367" s="1">
        <v>46036.677083333336</v>
      </c>
      <c r="D3367" t="s">
        <v>5146</v>
      </c>
    </row>
    <row r="3368" spans="1:4" x14ac:dyDescent="0.25">
      <c r="A3368" t="s">
        <v>284</v>
      </c>
      <c r="B3368" t="s">
        <v>38</v>
      </c>
      <c r="C3368" s="1">
        <v>46036.679861111108</v>
      </c>
      <c r="D3368" t="s">
        <v>5146</v>
      </c>
    </row>
    <row r="3369" spans="1:4" x14ac:dyDescent="0.25">
      <c r="A3369" t="s">
        <v>287</v>
      </c>
      <c r="B3369" t="s">
        <v>38</v>
      </c>
      <c r="C3369" s="1">
        <v>46036.680555555555</v>
      </c>
      <c r="D3369" t="s">
        <v>5146</v>
      </c>
    </row>
    <row r="3370" spans="1:4" x14ac:dyDescent="0.25">
      <c r="A3370" t="s">
        <v>294</v>
      </c>
      <c r="B3370" t="s">
        <v>38</v>
      </c>
      <c r="C3370" s="1">
        <v>46036.680555555555</v>
      </c>
      <c r="D3370" t="s">
        <v>5146</v>
      </c>
    </row>
    <row r="3371" spans="1:4" x14ac:dyDescent="0.25">
      <c r="A3371" t="s">
        <v>296</v>
      </c>
      <c r="B3371" t="s">
        <v>38</v>
      </c>
      <c r="C3371" s="1">
        <v>46036.681250000001</v>
      </c>
      <c r="D3371" t="s">
        <v>5146</v>
      </c>
    </row>
    <row r="3372" spans="1:4" x14ac:dyDescent="0.25">
      <c r="A3372" t="s">
        <v>299</v>
      </c>
      <c r="B3372" t="s">
        <v>39</v>
      </c>
      <c r="C3372" s="1">
        <v>46043.50277777778</v>
      </c>
      <c r="D3372" t="s">
        <v>5146</v>
      </c>
    </row>
    <row r="3373" spans="1:4" x14ac:dyDescent="0.25">
      <c r="A3373" t="s">
        <v>310</v>
      </c>
      <c r="B3373" t="s">
        <v>38</v>
      </c>
      <c r="C3373" s="1">
        <v>46036.681944444441</v>
      </c>
      <c r="D3373" t="s">
        <v>5146</v>
      </c>
    </row>
    <row r="3374" spans="1:4" x14ac:dyDescent="0.25">
      <c r="A3374" t="s">
        <v>309</v>
      </c>
      <c r="B3374" t="s">
        <v>38</v>
      </c>
      <c r="C3374" s="1">
        <v>46021.661805555559</v>
      </c>
      <c r="D3374" t="s">
        <v>5146</v>
      </c>
    </row>
    <row r="3375" spans="1:4" x14ac:dyDescent="0.25">
      <c r="A3375" t="s">
        <v>318</v>
      </c>
      <c r="B3375" t="s">
        <v>38</v>
      </c>
      <c r="C3375" s="1">
        <v>46036.68472222222</v>
      </c>
      <c r="D3375" t="s">
        <v>5146</v>
      </c>
    </row>
    <row r="3376" spans="1:4" x14ac:dyDescent="0.25">
      <c r="A3376" t="s">
        <v>314</v>
      </c>
      <c r="B3376" t="s">
        <v>38</v>
      </c>
      <c r="C3376" s="1">
        <v>46036.68472222222</v>
      </c>
      <c r="D3376" t="s">
        <v>5146</v>
      </c>
    </row>
    <row r="3377" spans="1:4" x14ac:dyDescent="0.25">
      <c r="A3377" t="s">
        <v>312</v>
      </c>
      <c r="B3377" t="s">
        <v>38</v>
      </c>
      <c r="C3377" s="1">
        <v>46036.685416666667</v>
      </c>
      <c r="D3377" t="s">
        <v>5146</v>
      </c>
    </row>
    <row r="3378" spans="1:4" x14ac:dyDescent="0.25">
      <c r="A3378" t="s">
        <v>321</v>
      </c>
      <c r="B3378" t="s">
        <v>38</v>
      </c>
      <c r="C3378" s="1">
        <v>46039.507638888892</v>
      </c>
      <c r="D3378" t="s">
        <v>5146</v>
      </c>
    </row>
    <row r="3379" spans="1:4" x14ac:dyDescent="0.25">
      <c r="A3379" t="s">
        <v>320</v>
      </c>
      <c r="B3379" t="s">
        <v>38</v>
      </c>
      <c r="C3379" s="1">
        <v>46025.738888888889</v>
      </c>
      <c r="D3379" t="s">
        <v>5146</v>
      </c>
    </row>
    <row r="3380" spans="1:4" x14ac:dyDescent="0.25">
      <c r="A3380" t="s">
        <v>325</v>
      </c>
      <c r="B3380" t="s">
        <v>38</v>
      </c>
      <c r="C3380" s="1">
        <v>46036.685416666667</v>
      </c>
      <c r="D3380" t="s">
        <v>5146</v>
      </c>
    </row>
    <row r="3381" spans="1:4" x14ac:dyDescent="0.25">
      <c r="A3381" t="s">
        <v>332</v>
      </c>
      <c r="B3381" t="s">
        <v>38</v>
      </c>
      <c r="C3381" s="1">
        <v>46034.728472222225</v>
      </c>
      <c r="D3381" t="s">
        <v>5146</v>
      </c>
    </row>
    <row r="3382" spans="1:4" x14ac:dyDescent="0.25">
      <c r="A3382" t="s">
        <v>331</v>
      </c>
      <c r="B3382" t="s">
        <v>38</v>
      </c>
      <c r="C3382" s="1">
        <v>46036.686111111114</v>
      </c>
      <c r="D3382" t="s">
        <v>5146</v>
      </c>
    </row>
    <row r="3383" spans="1:4" x14ac:dyDescent="0.25">
      <c r="A3383" t="s">
        <v>330</v>
      </c>
      <c r="B3383" t="s">
        <v>38</v>
      </c>
      <c r="C3383" s="1">
        <v>46036.686111111114</v>
      </c>
      <c r="D3383" t="s">
        <v>5146</v>
      </c>
    </row>
    <row r="3384" spans="1:4" x14ac:dyDescent="0.25">
      <c r="A3384" t="s">
        <v>339</v>
      </c>
      <c r="B3384" t="s">
        <v>38</v>
      </c>
      <c r="C3384" s="1">
        <v>46039.515277777777</v>
      </c>
      <c r="D3384" t="s">
        <v>5146</v>
      </c>
    </row>
    <row r="3385" spans="1:4" x14ac:dyDescent="0.25">
      <c r="A3385" t="s">
        <v>340</v>
      </c>
      <c r="B3385" t="s">
        <v>38</v>
      </c>
      <c r="C3385" s="1">
        <v>46039.517361111109</v>
      </c>
      <c r="D3385" t="s">
        <v>5146</v>
      </c>
    </row>
    <row r="3386" spans="1:4" x14ac:dyDescent="0.25">
      <c r="A3386" t="s">
        <v>348</v>
      </c>
      <c r="B3386" t="s">
        <v>38</v>
      </c>
      <c r="C3386" s="1">
        <v>46039.522222222222</v>
      </c>
      <c r="D3386" t="s">
        <v>5146</v>
      </c>
    </row>
    <row r="3387" spans="1:4" x14ac:dyDescent="0.25">
      <c r="A3387" t="s">
        <v>347</v>
      </c>
      <c r="B3387" t="s">
        <v>38</v>
      </c>
      <c r="C3387" s="1">
        <v>46039.520833333336</v>
      </c>
      <c r="D3387" t="s">
        <v>5146</v>
      </c>
    </row>
    <row r="3388" spans="1:4" x14ac:dyDescent="0.25">
      <c r="A3388" t="s">
        <v>346</v>
      </c>
      <c r="B3388" t="s">
        <v>38</v>
      </c>
      <c r="C3388" s="1">
        <v>46039.554166666669</v>
      </c>
      <c r="D3388" t="s">
        <v>5146</v>
      </c>
    </row>
    <row r="3389" spans="1:4" x14ac:dyDescent="0.25">
      <c r="A3389" t="s">
        <v>354</v>
      </c>
      <c r="B3389" t="s">
        <v>38</v>
      </c>
      <c r="C3389" s="1">
        <v>46039.556250000001</v>
      </c>
      <c r="D3389" t="s">
        <v>5146</v>
      </c>
    </row>
    <row r="3390" spans="1:4" x14ac:dyDescent="0.25">
      <c r="A3390" t="s">
        <v>369</v>
      </c>
      <c r="B3390" t="s">
        <v>39</v>
      </c>
      <c r="C3390" s="1">
        <v>46034.650694444441</v>
      </c>
      <c r="D3390" t="s">
        <v>5146</v>
      </c>
    </row>
    <row r="3391" spans="1:4" x14ac:dyDescent="0.25">
      <c r="A3391" t="s">
        <v>366</v>
      </c>
      <c r="B3391" t="s">
        <v>39</v>
      </c>
      <c r="C3391" s="1">
        <v>46028.869444444441</v>
      </c>
      <c r="D3391" t="s">
        <v>5146</v>
      </c>
    </row>
    <row r="3392" spans="1:4" x14ac:dyDescent="0.25">
      <c r="A3392" t="s">
        <v>376</v>
      </c>
      <c r="B3392" t="s">
        <v>38</v>
      </c>
      <c r="C3392" s="1">
        <v>46029.59652777778</v>
      </c>
      <c r="D3392" t="s">
        <v>5146</v>
      </c>
    </row>
    <row r="3393" spans="1:4" x14ac:dyDescent="0.25">
      <c r="A3393" t="s">
        <v>385</v>
      </c>
      <c r="B3393" t="s">
        <v>38</v>
      </c>
      <c r="C3393" s="1">
        <v>46029.748611111114</v>
      </c>
      <c r="D3393" t="s">
        <v>5146</v>
      </c>
    </row>
    <row r="3394" spans="1:4" x14ac:dyDescent="0.25">
      <c r="A3394" t="s">
        <v>384</v>
      </c>
      <c r="B3394" t="s">
        <v>38</v>
      </c>
      <c r="C3394" s="1">
        <v>46043.50277777778</v>
      </c>
      <c r="D3394" t="s">
        <v>5146</v>
      </c>
    </row>
    <row r="3395" spans="1:4" x14ac:dyDescent="0.25">
      <c r="A3395" t="s">
        <v>383</v>
      </c>
      <c r="B3395" t="s">
        <v>38</v>
      </c>
      <c r="C3395" s="1">
        <v>46028.591666666667</v>
      </c>
      <c r="D3395" t="s">
        <v>5146</v>
      </c>
    </row>
    <row r="3396" spans="1:4" x14ac:dyDescent="0.25">
      <c r="A3396" t="s">
        <v>382</v>
      </c>
      <c r="B3396" t="s">
        <v>39</v>
      </c>
      <c r="C3396" s="1">
        <v>46050.5</v>
      </c>
      <c r="D3396" t="s">
        <v>5146</v>
      </c>
    </row>
    <row r="3397" spans="1:4" x14ac:dyDescent="0.25">
      <c r="A3397" t="s">
        <v>381</v>
      </c>
      <c r="B3397" t="s">
        <v>38</v>
      </c>
      <c r="C3397" s="1">
        <v>46029.447916666664</v>
      </c>
      <c r="D3397" t="s">
        <v>5146</v>
      </c>
    </row>
    <row r="3398" spans="1:4" x14ac:dyDescent="0.25">
      <c r="A3398" t="s">
        <v>380</v>
      </c>
      <c r="B3398" t="s">
        <v>38</v>
      </c>
      <c r="C3398" s="1">
        <v>46039.667361111111</v>
      </c>
      <c r="D3398" t="s">
        <v>5146</v>
      </c>
    </row>
    <row r="3399" spans="1:4" x14ac:dyDescent="0.25">
      <c r="A3399" t="s">
        <v>379</v>
      </c>
      <c r="B3399" t="s">
        <v>39</v>
      </c>
      <c r="C3399" s="1">
        <v>46049.513194444444</v>
      </c>
      <c r="D3399" t="s">
        <v>5146</v>
      </c>
    </row>
    <row r="3400" spans="1:4" x14ac:dyDescent="0.25">
      <c r="A3400" t="s">
        <v>387</v>
      </c>
      <c r="B3400" t="s">
        <v>38</v>
      </c>
      <c r="C3400" s="1">
        <v>46043.501388888886</v>
      </c>
      <c r="D3400" t="s">
        <v>5146</v>
      </c>
    </row>
    <row r="3401" spans="1:4" x14ac:dyDescent="0.25">
      <c r="A3401" t="s">
        <v>386</v>
      </c>
      <c r="B3401" t="s">
        <v>38</v>
      </c>
      <c r="C3401" s="1">
        <v>46029.583333333336</v>
      </c>
      <c r="D3401" t="s">
        <v>5146</v>
      </c>
    </row>
    <row r="3402" spans="1:4" x14ac:dyDescent="0.25">
      <c r="A3402" t="s">
        <v>475</v>
      </c>
      <c r="B3402" t="s">
        <v>38</v>
      </c>
      <c r="C3402" s="1">
        <v>46039.709722222222</v>
      </c>
      <c r="D3402" t="s">
        <v>5146</v>
      </c>
    </row>
    <row r="3403" spans="1:4" x14ac:dyDescent="0.25">
      <c r="A3403" t="s">
        <v>389</v>
      </c>
      <c r="B3403" t="s">
        <v>39</v>
      </c>
      <c r="C3403" s="1">
        <v>46042.806944444441</v>
      </c>
      <c r="D3403" t="s">
        <v>5146</v>
      </c>
    </row>
    <row r="3404" spans="1:4" x14ac:dyDescent="0.25">
      <c r="A3404" t="s">
        <v>394</v>
      </c>
      <c r="B3404" t="s">
        <v>38</v>
      </c>
      <c r="C3404" s="1">
        <v>46039.710416666669</v>
      </c>
      <c r="D3404" t="s">
        <v>5146</v>
      </c>
    </row>
    <row r="3405" spans="1:4" x14ac:dyDescent="0.25">
      <c r="A3405" t="s">
        <v>405</v>
      </c>
      <c r="B3405" t="s">
        <v>38</v>
      </c>
      <c r="C3405" s="1">
        <v>46039.693749999999</v>
      </c>
      <c r="D3405" t="s">
        <v>5146</v>
      </c>
    </row>
    <row r="3406" spans="1:4" x14ac:dyDescent="0.25">
      <c r="A3406" t="s">
        <v>404</v>
      </c>
      <c r="B3406" t="s">
        <v>38</v>
      </c>
      <c r="C3406" s="1">
        <v>46036.506944444445</v>
      </c>
      <c r="D3406" t="s">
        <v>5146</v>
      </c>
    </row>
    <row r="3407" spans="1:4" x14ac:dyDescent="0.25">
      <c r="A3407" t="s">
        <v>481</v>
      </c>
      <c r="B3407" t="s">
        <v>38</v>
      </c>
      <c r="C3407" s="1">
        <v>46042.453472222223</v>
      </c>
      <c r="D3407" t="s">
        <v>5146</v>
      </c>
    </row>
    <row r="3408" spans="1:4" x14ac:dyDescent="0.25">
      <c r="A3408" t="s">
        <v>482</v>
      </c>
      <c r="B3408" t="s">
        <v>38</v>
      </c>
      <c r="C3408" s="1">
        <v>46039.708333333336</v>
      </c>
      <c r="D3408" t="s">
        <v>5146</v>
      </c>
    </row>
    <row r="3409" spans="1:4" x14ac:dyDescent="0.25">
      <c r="A3409" t="s">
        <v>402</v>
      </c>
      <c r="B3409" t="s">
        <v>1129</v>
      </c>
      <c r="C3409" s="1">
        <v>46041.426388888889</v>
      </c>
      <c r="D3409" t="s">
        <v>5146</v>
      </c>
    </row>
    <row r="3410" spans="1:4" x14ac:dyDescent="0.25">
      <c r="A3410" t="s">
        <v>397</v>
      </c>
      <c r="B3410" t="s">
        <v>38</v>
      </c>
      <c r="C3410" s="1">
        <v>46035.724305555559</v>
      </c>
      <c r="D3410" t="s">
        <v>5146</v>
      </c>
    </row>
    <row r="3411" spans="1:4" x14ac:dyDescent="0.25">
      <c r="A3411" t="s">
        <v>423</v>
      </c>
      <c r="B3411" t="s">
        <v>38</v>
      </c>
      <c r="C3411" s="1">
        <v>46031.48333333333</v>
      </c>
      <c r="D3411" t="s">
        <v>5146</v>
      </c>
    </row>
    <row r="3412" spans="1:4" x14ac:dyDescent="0.25">
      <c r="A3412" t="s">
        <v>421</v>
      </c>
      <c r="B3412" t="s">
        <v>38</v>
      </c>
      <c r="C3412" s="1">
        <v>46031.473611111112</v>
      </c>
      <c r="D3412" t="s">
        <v>5146</v>
      </c>
    </row>
    <row r="3413" spans="1:4" x14ac:dyDescent="0.25">
      <c r="A3413" t="s">
        <v>418</v>
      </c>
      <c r="B3413" t="s">
        <v>38</v>
      </c>
      <c r="C3413" s="1">
        <v>46039.697222222225</v>
      </c>
      <c r="D3413" t="s">
        <v>5146</v>
      </c>
    </row>
    <row r="3414" spans="1:4" x14ac:dyDescent="0.25">
      <c r="A3414" t="s">
        <v>434</v>
      </c>
      <c r="B3414" t="s">
        <v>38</v>
      </c>
      <c r="C3414" s="1">
        <v>46039.698611111111</v>
      </c>
      <c r="D3414" t="s">
        <v>5146</v>
      </c>
    </row>
    <row r="3415" spans="1:4" x14ac:dyDescent="0.25">
      <c r="A3415" t="s">
        <v>431</v>
      </c>
      <c r="B3415" t="s">
        <v>38</v>
      </c>
      <c r="C3415" s="1">
        <v>46039.698611111111</v>
      </c>
      <c r="D3415" t="s">
        <v>5146</v>
      </c>
    </row>
    <row r="3416" spans="1:4" x14ac:dyDescent="0.25">
      <c r="A3416" t="s">
        <v>446</v>
      </c>
      <c r="B3416" t="s">
        <v>38</v>
      </c>
      <c r="C3416" s="1">
        <v>46049.519444444442</v>
      </c>
      <c r="D3416" t="s">
        <v>5146</v>
      </c>
    </row>
    <row r="3417" spans="1:4" x14ac:dyDescent="0.25">
      <c r="A3417" t="s">
        <v>452</v>
      </c>
      <c r="B3417" t="s">
        <v>38</v>
      </c>
      <c r="C3417" s="1">
        <v>46042.647222222222</v>
      </c>
      <c r="D3417" t="s">
        <v>5146</v>
      </c>
    </row>
    <row r="3418" spans="1:4" x14ac:dyDescent="0.25">
      <c r="A3418" t="s">
        <v>454</v>
      </c>
      <c r="B3418" t="s">
        <v>38</v>
      </c>
      <c r="C3418" s="1">
        <v>46041.444444444445</v>
      </c>
      <c r="D3418" t="s">
        <v>5146</v>
      </c>
    </row>
    <row r="3419" spans="1:4" x14ac:dyDescent="0.25">
      <c r="A3419" t="s">
        <v>453</v>
      </c>
      <c r="B3419" t="s">
        <v>38</v>
      </c>
      <c r="C3419" s="1">
        <v>46039.489583333336</v>
      </c>
      <c r="D3419" t="s">
        <v>5146</v>
      </c>
    </row>
    <row r="3420" spans="1:4" x14ac:dyDescent="0.25">
      <c r="A3420" t="s">
        <v>464</v>
      </c>
      <c r="B3420" t="s">
        <v>38</v>
      </c>
      <c r="C3420" s="1">
        <v>46044.435416666667</v>
      </c>
      <c r="D3420" t="s">
        <v>5146</v>
      </c>
    </row>
    <row r="3421" spans="1:4" x14ac:dyDescent="0.25">
      <c r="A3421" t="s">
        <v>468</v>
      </c>
      <c r="B3421" t="s">
        <v>38</v>
      </c>
      <c r="C3421" s="1">
        <v>46041.474999999999</v>
      </c>
      <c r="D3421" t="s">
        <v>5146</v>
      </c>
    </row>
    <row r="3422" spans="1:4" x14ac:dyDescent="0.25">
      <c r="A3422" t="s">
        <v>5409</v>
      </c>
      <c r="B3422" t="s">
        <v>38</v>
      </c>
      <c r="C3422" s="1">
        <v>45836.684027777781</v>
      </c>
      <c r="D3422" t="s">
        <v>5146</v>
      </c>
    </row>
    <row r="3423" spans="1:4" x14ac:dyDescent="0.25">
      <c r="A3423" t="s">
        <v>622</v>
      </c>
      <c r="B3423" t="s">
        <v>1239</v>
      </c>
      <c r="C3423" s="1">
        <v>46051.523611111108</v>
      </c>
      <c r="D3423" t="s">
        <v>5146</v>
      </c>
    </row>
    <row r="3424" spans="1:4" x14ac:dyDescent="0.25">
      <c r="A3424" t="s">
        <v>5410</v>
      </c>
      <c r="B3424" t="s">
        <v>38</v>
      </c>
      <c r="C3424" s="1">
        <v>45881.702777777777</v>
      </c>
      <c r="D3424" t="s">
        <v>5146</v>
      </c>
    </row>
    <row r="3425" spans="1:4" x14ac:dyDescent="0.25">
      <c r="A3425" t="s">
        <v>595</v>
      </c>
      <c r="B3425" t="s">
        <v>5638</v>
      </c>
      <c r="C3425" s="1">
        <v>46051.463888888888</v>
      </c>
      <c r="D3425" t="s">
        <v>5146</v>
      </c>
    </row>
    <row r="3426" spans="1:4" x14ac:dyDescent="0.25">
      <c r="A3426" t="s">
        <v>5411</v>
      </c>
      <c r="B3426" t="s">
        <v>38</v>
      </c>
      <c r="C3426" s="1">
        <v>45860.454861111109</v>
      </c>
      <c r="D3426" t="s">
        <v>5146</v>
      </c>
    </row>
    <row r="3427" spans="1:4" x14ac:dyDescent="0.25">
      <c r="A3427" t="s">
        <v>5412</v>
      </c>
      <c r="B3427" t="s">
        <v>38</v>
      </c>
      <c r="C3427" s="1">
        <v>45901.648611111108</v>
      </c>
      <c r="D3427" t="s">
        <v>5146</v>
      </c>
    </row>
    <row r="3428" spans="1:4" x14ac:dyDescent="0.25">
      <c r="A3428" t="s">
        <v>5413</v>
      </c>
      <c r="B3428" t="s">
        <v>38</v>
      </c>
      <c r="C3428" s="1">
        <v>45901.728472222225</v>
      </c>
      <c r="D3428" t="s">
        <v>5146</v>
      </c>
    </row>
    <row r="3429" spans="1:4" x14ac:dyDescent="0.25">
      <c r="A3429" t="s">
        <v>5414</v>
      </c>
      <c r="B3429" t="s">
        <v>38</v>
      </c>
      <c r="C3429" s="1">
        <v>46003.93472222222</v>
      </c>
      <c r="D3429" t="s">
        <v>5146</v>
      </c>
    </row>
    <row r="3430" spans="1:4" x14ac:dyDescent="0.25">
      <c r="A3430" t="s">
        <v>5415</v>
      </c>
      <c r="B3430" t="s">
        <v>38</v>
      </c>
      <c r="C3430" s="1">
        <v>45943.831944444442</v>
      </c>
      <c r="D3430" t="s">
        <v>5146</v>
      </c>
    </row>
    <row r="3431" spans="1:4" x14ac:dyDescent="0.25">
      <c r="A3431" t="s">
        <v>5416</v>
      </c>
      <c r="B3431" t="s">
        <v>38</v>
      </c>
      <c r="C3431" s="1">
        <v>45943.821527777778</v>
      </c>
      <c r="D3431" t="s">
        <v>5146</v>
      </c>
    </row>
    <row r="3432" spans="1:4" x14ac:dyDescent="0.25">
      <c r="A3432" t="s">
        <v>5417</v>
      </c>
      <c r="B3432" t="s">
        <v>38</v>
      </c>
      <c r="C3432" s="1">
        <v>45943.820833333331</v>
      </c>
      <c r="D3432" t="s">
        <v>5146</v>
      </c>
    </row>
    <row r="3433" spans="1:4" x14ac:dyDescent="0.25">
      <c r="A3433" t="s">
        <v>85</v>
      </c>
      <c r="B3433" t="s">
        <v>38</v>
      </c>
      <c r="C3433" s="1">
        <v>45997.263194444444</v>
      </c>
      <c r="D3433" t="s">
        <v>5146</v>
      </c>
    </row>
    <row r="3434" spans="1:4" x14ac:dyDescent="0.25">
      <c r="A3434" t="s">
        <v>222</v>
      </c>
      <c r="B3434" t="s">
        <v>38</v>
      </c>
      <c r="C3434" s="1">
        <v>46009.623611111114</v>
      </c>
      <c r="D3434" t="s">
        <v>5146</v>
      </c>
    </row>
    <row r="3435" spans="1:4" x14ac:dyDescent="0.25">
      <c r="A3435" t="s">
        <v>235</v>
      </c>
      <c r="B3435" t="s">
        <v>38</v>
      </c>
      <c r="C3435" s="1">
        <v>46036.581944444442</v>
      </c>
      <c r="D3435" t="s">
        <v>5146</v>
      </c>
    </row>
    <row r="3436" spans="1:4" x14ac:dyDescent="0.25">
      <c r="A3436" t="s">
        <v>239</v>
      </c>
      <c r="B3436" t="s">
        <v>38</v>
      </c>
      <c r="C3436" s="1">
        <v>46036.586805555555</v>
      </c>
      <c r="D3436" t="s">
        <v>5146</v>
      </c>
    </row>
    <row r="3437" spans="1:4" x14ac:dyDescent="0.25">
      <c r="A3437" t="s">
        <v>250</v>
      </c>
      <c r="B3437" t="s">
        <v>38</v>
      </c>
      <c r="C3437" s="1">
        <v>46037.438888888886</v>
      </c>
      <c r="D3437" t="s">
        <v>5146</v>
      </c>
    </row>
    <row r="3438" spans="1:4" x14ac:dyDescent="0.25">
      <c r="A3438" t="s">
        <v>265</v>
      </c>
      <c r="B3438" t="s">
        <v>38</v>
      </c>
      <c r="C3438" s="1">
        <v>46036.591666666667</v>
      </c>
      <c r="D3438" t="s">
        <v>5146</v>
      </c>
    </row>
    <row r="3439" spans="1:4" x14ac:dyDescent="0.25">
      <c r="A3439" t="s">
        <v>257</v>
      </c>
      <c r="B3439" t="s">
        <v>38</v>
      </c>
      <c r="C3439" s="1">
        <v>46039.50277777778</v>
      </c>
      <c r="D3439" t="s">
        <v>5146</v>
      </c>
    </row>
    <row r="3440" spans="1:4" x14ac:dyDescent="0.25">
      <c r="A3440" t="s">
        <v>282</v>
      </c>
      <c r="B3440" t="s">
        <v>38</v>
      </c>
      <c r="C3440" s="1">
        <v>46049.704861111109</v>
      </c>
      <c r="D3440" t="s">
        <v>5146</v>
      </c>
    </row>
    <row r="3441" spans="1:4" x14ac:dyDescent="0.25">
      <c r="A3441" t="s">
        <v>291</v>
      </c>
      <c r="B3441" t="s">
        <v>38</v>
      </c>
      <c r="C3441" s="1">
        <v>46018.613888888889</v>
      </c>
      <c r="D3441" t="s">
        <v>5146</v>
      </c>
    </row>
    <row r="3442" spans="1:4" x14ac:dyDescent="0.25">
      <c r="A3442" t="s">
        <v>308</v>
      </c>
      <c r="B3442" t="s">
        <v>38</v>
      </c>
      <c r="C3442" s="1">
        <v>46043.441666666666</v>
      </c>
      <c r="D3442" t="s">
        <v>5146</v>
      </c>
    </row>
    <row r="3443" spans="1:4" x14ac:dyDescent="0.25">
      <c r="A3443" t="s">
        <v>350</v>
      </c>
      <c r="B3443" t="s">
        <v>38</v>
      </c>
      <c r="C3443" s="1">
        <v>46039.519444444442</v>
      </c>
      <c r="D3443" t="s">
        <v>5146</v>
      </c>
    </row>
    <row r="3444" spans="1:4" x14ac:dyDescent="0.25">
      <c r="A3444" t="s">
        <v>392</v>
      </c>
      <c r="B3444" t="s">
        <v>38</v>
      </c>
      <c r="C3444" s="1">
        <v>46030.478472222225</v>
      </c>
      <c r="D3444" t="s">
        <v>5146</v>
      </c>
    </row>
    <row r="3445" spans="1:4" x14ac:dyDescent="0.25">
      <c r="A3445" t="s">
        <v>409</v>
      </c>
      <c r="B3445" t="s">
        <v>38</v>
      </c>
      <c r="C3445" s="1">
        <v>46041.439583333333</v>
      </c>
      <c r="D3445" t="s">
        <v>5146</v>
      </c>
    </row>
    <row r="3446" spans="1:4" x14ac:dyDescent="0.25">
      <c r="A3446" t="s">
        <v>479</v>
      </c>
      <c r="B3446" t="s">
        <v>38</v>
      </c>
      <c r="C3446" s="1">
        <v>46039.709027777775</v>
      </c>
      <c r="D3446" t="s">
        <v>5146</v>
      </c>
    </row>
    <row r="3447" spans="1:4" x14ac:dyDescent="0.25">
      <c r="A3447" t="s">
        <v>5418</v>
      </c>
      <c r="B3447" t="s">
        <v>38</v>
      </c>
      <c r="C3447" s="1">
        <v>45900.095833333333</v>
      </c>
      <c r="D3447" t="s">
        <v>5146</v>
      </c>
    </row>
    <row r="3448" spans="1:4" x14ac:dyDescent="0.25">
      <c r="A3448" t="s">
        <v>5419</v>
      </c>
      <c r="B3448" t="s">
        <v>38</v>
      </c>
      <c r="C3448" s="1">
        <v>45834.461111111108</v>
      </c>
      <c r="D3448" t="s">
        <v>5146</v>
      </c>
    </row>
    <row r="3449" spans="1:4" x14ac:dyDescent="0.25">
      <c r="A3449" t="s">
        <v>5420</v>
      </c>
      <c r="B3449" t="s">
        <v>38</v>
      </c>
      <c r="C3449" s="1">
        <v>45836.574305555558</v>
      </c>
      <c r="D3449" t="s">
        <v>5146</v>
      </c>
    </row>
    <row r="3450" spans="1:4" x14ac:dyDescent="0.25">
      <c r="A3450" t="s">
        <v>5421</v>
      </c>
      <c r="B3450" t="s">
        <v>38</v>
      </c>
      <c r="C3450" s="1">
        <v>45782.729166666664</v>
      </c>
      <c r="D3450" t="s">
        <v>5146</v>
      </c>
    </row>
    <row r="3451" spans="1:4" x14ac:dyDescent="0.25">
      <c r="A3451" t="s">
        <v>5422</v>
      </c>
      <c r="B3451" t="s">
        <v>39</v>
      </c>
      <c r="C3451" s="1">
        <v>45818.532638888886</v>
      </c>
      <c r="D3451" t="s">
        <v>5146</v>
      </c>
    </row>
    <row r="3452" spans="1:4" x14ac:dyDescent="0.25">
      <c r="A3452" t="s">
        <v>5423</v>
      </c>
      <c r="B3452" t="s">
        <v>38</v>
      </c>
      <c r="C3452" s="1">
        <v>45819.643055555556</v>
      </c>
      <c r="D3452" t="s">
        <v>5146</v>
      </c>
    </row>
    <row r="3453" spans="1:4" x14ac:dyDescent="0.25">
      <c r="A3453" t="s">
        <v>5424</v>
      </c>
      <c r="B3453" t="s">
        <v>38</v>
      </c>
      <c r="C3453" s="1">
        <v>45829.429861111108</v>
      </c>
      <c r="D3453" t="s">
        <v>5146</v>
      </c>
    </row>
    <row r="3454" spans="1:4" x14ac:dyDescent="0.25">
      <c r="A3454" t="s">
        <v>5425</v>
      </c>
      <c r="B3454" t="s">
        <v>38</v>
      </c>
      <c r="C3454" s="1">
        <v>45824.636805555558</v>
      </c>
      <c r="D3454" t="s">
        <v>5146</v>
      </c>
    </row>
    <row r="3455" spans="1:4" x14ac:dyDescent="0.25">
      <c r="A3455" t="s">
        <v>5426</v>
      </c>
      <c r="B3455" t="s">
        <v>38</v>
      </c>
      <c r="C3455" s="1">
        <v>45846.576388888891</v>
      </c>
      <c r="D3455" t="s">
        <v>5146</v>
      </c>
    </row>
    <row r="3456" spans="1:4" x14ac:dyDescent="0.25">
      <c r="A3456" t="s">
        <v>5427</v>
      </c>
      <c r="B3456" t="s">
        <v>38</v>
      </c>
      <c r="C3456" s="1">
        <v>45871.665972222225</v>
      </c>
      <c r="D3456" t="s">
        <v>5146</v>
      </c>
    </row>
    <row r="3457" spans="1:4" x14ac:dyDescent="0.25">
      <c r="A3457" t="s">
        <v>5428</v>
      </c>
      <c r="B3457" t="s">
        <v>39</v>
      </c>
      <c r="C3457" s="1">
        <v>45876.48333333333</v>
      </c>
      <c r="D3457" t="s">
        <v>5146</v>
      </c>
    </row>
    <row r="3458" spans="1:4" x14ac:dyDescent="0.25">
      <c r="A3458" t="s">
        <v>5429</v>
      </c>
      <c r="B3458" t="s">
        <v>39</v>
      </c>
      <c r="C3458" s="1">
        <v>45908.561111111114</v>
      </c>
      <c r="D3458" t="s">
        <v>5146</v>
      </c>
    </row>
    <row r="3459" spans="1:4" x14ac:dyDescent="0.25">
      <c r="A3459" t="s">
        <v>5430</v>
      </c>
      <c r="B3459" t="s">
        <v>38</v>
      </c>
      <c r="C3459" s="1">
        <v>45889.572916666664</v>
      </c>
      <c r="D3459" t="s">
        <v>5146</v>
      </c>
    </row>
    <row r="3460" spans="1:4" x14ac:dyDescent="0.25">
      <c r="A3460" t="s">
        <v>5431</v>
      </c>
      <c r="B3460" t="s">
        <v>38</v>
      </c>
      <c r="C3460" s="1">
        <v>45943.826388888891</v>
      </c>
      <c r="D3460" t="s">
        <v>5146</v>
      </c>
    </row>
    <row r="3461" spans="1:4" x14ac:dyDescent="0.25">
      <c r="A3461" t="s">
        <v>5432</v>
      </c>
      <c r="B3461" t="s">
        <v>38</v>
      </c>
      <c r="C3461" s="1">
        <v>45973.530555555553</v>
      </c>
      <c r="D3461" t="s">
        <v>5146</v>
      </c>
    </row>
    <row r="3462" spans="1:4" x14ac:dyDescent="0.25">
      <c r="A3462" t="s">
        <v>5433</v>
      </c>
      <c r="B3462" t="s">
        <v>38</v>
      </c>
      <c r="C3462" s="1">
        <v>46007.633333333331</v>
      </c>
      <c r="D3462" t="s">
        <v>5146</v>
      </c>
    </row>
    <row r="3463" spans="1:4" x14ac:dyDescent="0.25">
      <c r="A3463" t="s">
        <v>5434</v>
      </c>
      <c r="B3463" t="s">
        <v>38</v>
      </c>
      <c r="C3463" s="1">
        <v>45996.461805555555</v>
      </c>
      <c r="D3463" t="s">
        <v>5146</v>
      </c>
    </row>
    <row r="3464" spans="1:4" x14ac:dyDescent="0.25">
      <c r="A3464" t="s">
        <v>5435</v>
      </c>
      <c r="B3464" t="s">
        <v>38</v>
      </c>
      <c r="C3464" s="1">
        <v>45988.76458333333</v>
      </c>
      <c r="D3464" t="s">
        <v>5146</v>
      </c>
    </row>
    <row r="3465" spans="1:4" x14ac:dyDescent="0.25">
      <c r="A3465" t="s">
        <v>410</v>
      </c>
      <c r="B3465" t="s">
        <v>38</v>
      </c>
      <c r="C3465" s="1">
        <v>46036.661805555559</v>
      </c>
      <c r="D3465" t="s">
        <v>5146</v>
      </c>
    </row>
    <row r="3466" spans="1:4" x14ac:dyDescent="0.25">
      <c r="A3466" t="s">
        <v>5436</v>
      </c>
      <c r="B3466" t="s">
        <v>38</v>
      </c>
      <c r="C3466" s="1">
        <v>45929.572916666664</v>
      </c>
      <c r="D3466" t="s">
        <v>5146</v>
      </c>
    </row>
    <row r="3467" spans="1:4" x14ac:dyDescent="0.25">
      <c r="A3467" t="s">
        <v>5437</v>
      </c>
      <c r="B3467" t="s">
        <v>38</v>
      </c>
      <c r="C3467" s="1">
        <v>45929.572222222225</v>
      </c>
      <c r="D3467" t="s">
        <v>5146</v>
      </c>
    </row>
    <row r="3468" spans="1:4" x14ac:dyDescent="0.25">
      <c r="A3468" t="s">
        <v>623</v>
      </c>
      <c r="B3468" t="s">
        <v>1239</v>
      </c>
      <c r="C3468" s="1">
        <v>46051.957638888889</v>
      </c>
      <c r="D3468" t="s">
        <v>5146</v>
      </c>
    </row>
    <row r="3469" spans="1:4" x14ac:dyDescent="0.25">
      <c r="A3469" t="s">
        <v>5438</v>
      </c>
      <c r="B3469" t="s">
        <v>38</v>
      </c>
      <c r="C3469" s="1">
        <v>45929.425694444442</v>
      </c>
      <c r="D3469" t="s">
        <v>5146</v>
      </c>
    </row>
    <row r="3470" spans="1:4" x14ac:dyDescent="0.25">
      <c r="A3470" t="s">
        <v>625</v>
      </c>
      <c r="B3470" t="s">
        <v>1239</v>
      </c>
      <c r="C3470" s="1">
        <v>46051.95208333333</v>
      </c>
      <c r="D3470" t="s">
        <v>5146</v>
      </c>
    </row>
    <row r="3471" spans="1:4" x14ac:dyDescent="0.25">
      <c r="A3471" t="s">
        <v>5439</v>
      </c>
      <c r="B3471" t="s">
        <v>38</v>
      </c>
      <c r="C3471" s="1">
        <v>45929.571527777778</v>
      </c>
      <c r="D3471" t="s">
        <v>5146</v>
      </c>
    </row>
    <row r="3472" spans="1:4" x14ac:dyDescent="0.25">
      <c r="A3472" t="s">
        <v>628</v>
      </c>
      <c r="B3472" t="s">
        <v>1239</v>
      </c>
      <c r="C3472" s="1">
        <v>46051.940972222219</v>
      </c>
      <c r="D3472" t="s">
        <v>5146</v>
      </c>
    </row>
    <row r="3473" spans="1:4" x14ac:dyDescent="0.25">
      <c r="A3473" t="s">
        <v>5440</v>
      </c>
      <c r="B3473" t="s">
        <v>38</v>
      </c>
      <c r="C3473" s="1">
        <v>45929.571527777778</v>
      </c>
      <c r="D3473" t="s">
        <v>5146</v>
      </c>
    </row>
    <row r="3474" spans="1:4" x14ac:dyDescent="0.25">
      <c r="A3474" t="s">
        <v>5441</v>
      </c>
      <c r="B3474" t="s">
        <v>38</v>
      </c>
      <c r="C3474" s="1">
        <v>45929.571527777778</v>
      </c>
      <c r="D3474" t="s">
        <v>5146</v>
      </c>
    </row>
    <row r="3475" spans="1:4" x14ac:dyDescent="0.25">
      <c r="A3475" t="s">
        <v>5442</v>
      </c>
      <c r="B3475" t="s">
        <v>38</v>
      </c>
      <c r="C3475" s="1">
        <v>45929.571527777778</v>
      </c>
      <c r="D3475" t="s">
        <v>5146</v>
      </c>
    </row>
    <row r="3476" spans="1:4" x14ac:dyDescent="0.25">
      <c r="A3476" t="s">
        <v>5443</v>
      </c>
      <c r="B3476" t="s">
        <v>38</v>
      </c>
      <c r="C3476" s="1">
        <v>45953.382638888892</v>
      </c>
      <c r="D3476" t="s">
        <v>5146</v>
      </c>
    </row>
    <row r="3477" spans="1:4" x14ac:dyDescent="0.25">
      <c r="A3477" t="s">
        <v>5444</v>
      </c>
      <c r="B3477" t="s">
        <v>38</v>
      </c>
      <c r="C3477" s="1">
        <v>45953.381944444445</v>
      </c>
      <c r="D3477" t="s">
        <v>5146</v>
      </c>
    </row>
    <row r="3478" spans="1:4" x14ac:dyDescent="0.25">
      <c r="A3478" t="s">
        <v>5445</v>
      </c>
      <c r="B3478" t="s">
        <v>38</v>
      </c>
      <c r="C3478" s="1">
        <v>45929.570138888892</v>
      </c>
      <c r="D3478" t="s">
        <v>5146</v>
      </c>
    </row>
    <row r="3479" spans="1:4" x14ac:dyDescent="0.25">
      <c r="A3479" t="s">
        <v>5446</v>
      </c>
      <c r="B3479" t="s">
        <v>38</v>
      </c>
      <c r="C3479" s="1">
        <v>45929.569444444445</v>
      </c>
      <c r="D3479" t="s">
        <v>5146</v>
      </c>
    </row>
    <row r="3480" spans="1:4" x14ac:dyDescent="0.25">
      <c r="A3480" t="s">
        <v>5447</v>
      </c>
      <c r="B3480" t="s">
        <v>38</v>
      </c>
      <c r="C3480" s="1">
        <v>45929.569444444445</v>
      </c>
      <c r="D3480" t="s">
        <v>5146</v>
      </c>
    </row>
    <row r="3481" spans="1:4" x14ac:dyDescent="0.25">
      <c r="A3481" t="s">
        <v>5448</v>
      </c>
      <c r="B3481" t="s">
        <v>38</v>
      </c>
      <c r="C3481" s="1">
        <v>45953.381944444445</v>
      </c>
      <c r="D3481" t="s">
        <v>5146</v>
      </c>
    </row>
    <row r="3482" spans="1:4" x14ac:dyDescent="0.25">
      <c r="A3482" t="s">
        <v>5449</v>
      </c>
      <c r="B3482" t="s">
        <v>38</v>
      </c>
      <c r="C3482" s="1">
        <v>45929.568749999999</v>
      </c>
      <c r="D3482" t="s">
        <v>5146</v>
      </c>
    </row>
    <row r="3483" spans="1:4" x14ac:dyDescent="0.25">
      <c r="A3483" t="s">
        <v>5450</v>
      </c>
      <c r="B3483" t="s">
        <v>38</v>
      </c>
      <c r="C3483" s="1">
        <v>45929.568749999999</v>
      </c>
      <c r="D3483" t="s">
        <v>5146</v>
      </c>
    </row>
    <row r="3484" spans="1:4" x14ac:dyDescent="0.25">
      <c r="A3484" t="s">
        <v>5451</v>
      </c>
      <c r="B3484" t="s">
        <v>38</v>
      </c>
      <c r="C3484" s="1">
        <v>45929.568749999999</v>
      </c>
      <c r="D3484" t="s">
        <v>5146</v>
      </c>
    </row>
    <row r="3485" spans="1:4" x14ac:dyDescent="0.25">
      <c r="A3485" t="s">
        <v>5452</v>
      </c>
      <c r="B3485" t="s">
        <v>38</v>
      </c>
      <c r="C3485" s="1">
        <v>45929.567361111112</v>
      </c>
      <c r="D3485" t="s">
        <v>5146</v>
      </c>
    </row>
    <row r="3486" spans="1:4" x14ac:dyDescent="0.25">
      <c r="A3486" t="s">
        <v>5453</v>
      </c>
      <c r="B3486" t="s">
        <v>38</v>
      </c>
      <c r="C3486" s="1">
        <v>45929.567361111112</v>
      </c>
      <c r="D3486" t="s">
        <v>5146</v>
      </c>
    </row>
    <row r="3487" spans="1:4" x14ac:dyDescent="0.25">
      <c r="A3487" t="s">
        <v>5454</v>
      </c>
      <c r="B3487" t="s">
        <v>38</v>
      </c>
      <c r="C3487" s="1">
        <v>45929.567361111112</v>
      </c>
      <c r="D3487" t="s">
        <v>5146</v>
      </c>
    </row>
    <row r="3488" spans="1:4" x14ac:dyDescent="0.25">
      <c r="A3488" t="s">
        <v>5455</v>
      </c>
      <c r="B3488" t="s">
        <v>38</v>
      </c>
      <c r="C3488" s="1">
        <v>45929.567361111112</v>
      </c>
      <c r="D3488" t="s">
        <v>5146</v>
      </c>
    </row>
    <row r="3489" spans="1:4" x14ac:dyDescent="0.25">
      <c r="A3489" t="s">
        <v>5456</v>
      </c>
      <c r="B3489" t="s">
        <v>38</v>
      </c>
      <c r="C3489" s="1">
        <v>45929.566666666666</v>
      </c>
      <c r="D3489" t="s">
        <v>5146</v>
      </c>
    </row>
    <row r="3490" spans="1:4" x14ac:dyDescent="0.25">
      <c r="A3490" t="s">
        <v>5457</v>
      </c>
      <c r="B3490" t="s">
        <v>38</v>
      </c>
      <c r="C3490" s="1">
        <v>45912.552083333336</v>
      </c>
      <c r="D3490" t="s">
        <v>5146</v>
      </c>
    </row>
    <row r="3491" spans="1:4" x14ac:dyDescent="0.25">
      <c r="A3491" t="s">
        <v>5458</v>
      </c>
      <c r="B3491" t="s">
        <v>38</v>
      </c>
      <c r="C3491" s="1">
        <v>45912.551388888889</v>
      </c>
      <c r="D3491" t="s">
        <v>5146</v>
      </c>
    </row>
    <row r="3492" spans="1:4" x14ac:dyDescent="0.25">
      <c r="A3492" t="s">
        <v>5459</v>
      </c>
      <c r="B3492" t="s">
        <v>38</v>
      </c>
      <c r="C3492" s="1">
        <v>45929.565972222219</v>
      </c>
      <c r="D3492" t="s">
        <v>5146</v>
      </c>
    </row>
    <row r="3493" spans="1:4" x14ac:dyDescent="0.25">
      <c r="A3493" t="s">
        <v>5460</v>
      </c>
      <c r="B3493" t="s">
        <v>38</v>
      </c>
      <c r="C3493" s="1">
        <v>45929.565972222219</v>
      </c>
      <c r="D3493" t="s">
        <v>5146</v>
      </c>
    </row>
    <row r="3494" spans="1:4" x14ac:dyDescent="0.25">
      <c r="A3494" t="s">
        <v>5461</v>
      </c>
      <c r="B3494" t="s">
        <v>38</v>
      </c>
      <c r="C3494" s="1">
        <v>45929.565972222219</v>
      </c>
      <c r="D3494" t="s">
        <v>5146</v>
      </c>
    </row>
    <row r="3495" spans="1:4" x14ac:dyDescent="0.25">
      <c r="A3495" t="s">
        <v>5462</v>
      </c>
      <c r="B3495" t="s">
        <v>38</v>
      </c>
      <c r="C3495" s="1">
        <v>45953.381249999999</v>
      </c>
      <c r="D3495" t="s">
        <v>5146</v>
      </c>
    </row>
    <row r="3496" spans="1:4" x14ac:dyDescent="0.25">
      <c r="A3496" t="s">
        <v>5463</v>
      </c>
      <c r="B3496" t="s">
        <v>38</v>
      </c>
      <c r="C3496" s="1">
        <v>45979.647222222222</v>
      </c>
      <c r="D3496" t="s">
        <v>5146</v>
      </c>
    </row>
    <row r="3497" spans="1:4" x14ac:dyDescent="0.25">
      <c r="A3497" t="s">
        <v>5464</v>
      </c>
      <c r="B3497" t="s">
        <v>38</v>
      </c>
      <c r="C3497" s="1">
        <v>45929.565972222219</v>
      </c>
      <c r="D3497" t="s">
        <v>5146</v>
      </c>
    </row>
    <row r="3498" spans="1:4" x14ac:dyDescent="0.25">
      <c r="A3498" t="s">
        <v>5465</v>
      </c>
      <c r="B3498" t="s">
        <v>38</v>
      </c>
      <c r="C3498" s="1">
        <v>45929.56527777778</v>
      </c>
      <c r="D3498" t="s">
        <v>5146</v>
      </c>
    </row>
    <row r="3499" spans="1:4" x14ac:dyDescent="0.25">
      <c r="A3499" t="s">
        <v>5466</v>
      </c>
      <c r="B3499" t="s">
        <v>38</v>
      </c>
      <c r="C3499" s="1">
        <v>45912.548611111109</v>
      </c>
      <c r="D3499" t="s">
        <v>5146</v>
      </c>
    </row>
    <row r="3500" spans="1:4" x14ac:dyDescent="0.25">
      <c r="A3500" t="s">
        <v>5467</v>
      </c>
      <c r="B3500" t="s">
        <v>38</v>
      </c>
      <c r="C3500" s="1">
        <v>45929.56527777778</v>
      </c>
      <c r="D3500" t="s">
        <v>5146</v>
      </c>
    </row>
    <row r="3501" spans="1:4" x14ac:dyDescent="0.25">
      <c r="A3501" t="s">
        <v>5468</v>
      </c>
      <c r="B3501" t="s">
        <v>38</v>
      </c>
      <c r="C3501" s="1">
        <v>45953.380555555559</v>
      </c>
      <c r="D3501" t="s">
        <v>5146</v>
      </c>
    </row>
    <row r="3502" spans="1:4" x14ac:dyDescent="0.25">
      <c r="A3502" t="s">
        <v>5469</v>
      </c>
      <c r="B3502" t="s">
        <v>38</v>
      </c>
      <c r="C3502" s="1">
        <v>45929.56527777778</v>
      </c>
      <c r="D3502" t="s">
        <v>5146</v>
      </c>
    </row>
    <row r="3503" spans="1:4" x14ac:dyDescent="0.25">
      <c r="A3503" t="s">
        <v>5470</v>
      </c>
      <c r="B3503" t="s">
        <v>38</v>
      </c>
      <c r="C3503" s="1">
        <v>45929.564583333333</v>
      </c>
      <c r="D3503" t="s">
        <v>5146</v>
      </c>
    </row>
    <row r="3504" spans="1:4" x14ac:dyDescent="0.25">
      <c r="A3504" t="s">
        <v>5471</v>
      </c>
      <c r="B3504" t="s">
        <v>38</v>
      </c>
      <c r="C3504" s="1">
        <v>45929.564583333333</v>
      </c>
      <c r="D3504" t="s">
        <v>5146</v>
      </c>
    </row>
    <row r="3505" spans="1:4" x14ac:dyDescent="0.25">
      <c r="A3505" t="s">
        <v>5472</v>
      </c>
      <c r="B3505" t="s">
        <v>38</v>
      </c>
      <c r="C3505" s="1">
        <v>45929.564583333333</v>
      </c>
      <c r="D3505" t="s">
        <v>5146</v>
      </c>
    </row>
    <row r="3506" spans="1:4" x14ac:dyDescent="0.25">
      <c r="A3506" t="s">
        <v>5473</v>
      </c>
      <c r="B3506" t="s">
        <v>38</v>
      </c>
      <c r="C3506" s="1">
        <v>45929.564583333333</v>
      </c>
      <c r="D3506" t="s">
        <v>5146</v>
      </c>
    </row>
    <row r="3507" spans="1:4" x14ac:dyDescent="0.25">
      <c r="A3507" t="s">
        <v>5474</v>
      </c>
      <c r="B3507" t="s">
        <v>38</v>
      </c>
      <c r="C3507" s="1">
        <v>45929.563888888886</v>
      </c>
      <c r="D3507" t="s">
        <v>5146</v>
      </c>
    </row>
    <row r="3508" spans="1:4" x14ac:dyDescent="0.25">
      <c r="A3508" t="s">
        <v>5475</v>
      </c>
      <c r="B3508" t="s">
        <v>38</v>
      </c>
      <c r="C3508" s="1">
        <v>45929.563888888886</v>
      </c>
      <c r="D3508" t="s">
        <v>5146</v>
      </c>
    </row>
    <row r="3509" spans="1:4" x14ac:dyDescent="0.25">
      <c r="A3509" t="s">
        <v>5476</v>
      </c>
      <c r="B3509" t="s">
        <v>38</v>
      </c>
      <c r="C3509" s="1">
        <v>45929.563888888886</v>
      </c>
      <c r="D3509" t="s">
        <v>5146</v>
      </c>
    </row>
    <row r="3510" spans="1:4" x14ac:dyDescent="0.25">
      <c r="A3510" t="s">
        <v>5477</v>
      </c>
      <c r="B3510" t="s">
        <v>38</v>
      </c>
      <c r="C3510" s="1">
        <v>45929.563888888886</v>
      </c>
      <c r="D3510" t="s">
        <v>5146</v>
      </c>
    </row>
    <row r="3511" spans="1:4" x14ac:dyDescent="0.25">
      <c r="A3511" t="s">
        <v>5478</v>
      </c>
      <c r="B3511" t="s">
        <v>38</v>
      </c>
      <c r="C3511" s="1">
        <v>45929.463888888888</v>
      </c>
      <c r="D3511" t="s">
        <v>5146</v>
      </c>
    </row>
    <row r="3512" spans="1:4" x14ac:dyDescent="0.25">
      <c r="A3512" t="s">
        <v>5479</v>
      </c>
      <c r="B3512" t="s">
        <v>38</v>
      </c>
      <c r="C3512" s="1">
        <v>45929.563194444447</v>
      </c>
      <c r="D3512" t="s">
        <v>5146</v>
      </c>
    </row>
    <row r="3513" spans="1:4" x14ac:dyDescent="0.25">
      <c r="A3513" t="s">
        <v>5480</v>
      </c>
      <c r="B3513" t="s">
        <v>38</v>
      </c>
      <c r="C3513" s="1">
        <v>45929.5625</v>
      </c>
      <c r="D3513" t="s">
        <v>5146</v>
      </c>
    </row>
    <row r="3514" spans="1:4" x14ac:dyDescent="0.25">
      <c r="A3514" t="s">
        <v>5481</v>
      </c>
      <c r="B3514" t="s">
        <v>38</v>
      </c>
      <c r="C3514" s="1">
        <v>45910.697222222225</v>
      </c>
      <c r="D3514" t="s">
        <v>5146</v>
      </c>
    </row>
    <row r="3515" spans="1:4" x14ac:dyDescent="0.25">
      <c r="A3515" t="s">
        <v>5482</v>
      </c>
      <c r="B3515" t="s">
        <v>38</v>
      </c>
      <c r="C3515" s="1">
        <v>45929.5625</v>
      </c>
      <c r="D3515" t="s">
        <v>5146</v>
      </c>
    </row>
    <row r="3516" spans="1:4" x14ac:dyDescent="0.25">
      <c r="A3516" t="s">
        <v>5483</v>
      </c>
      <c r="B3516" t="s">
        <v>5638</v>
      </c>
      <c r="C3516" s="1">
        <v>46051.392361111109</v>
      </c>
      <c r="D3516" t="s">
        <v>5146</v>
      </c>
    </row>
    <row r="3517" spans="1:4" x14ac:dyDescent="0.25">
      <c r="A3517" t="s">
        <v>5484</v>
      </c>
      <c r="B3517" t="s">
        <v>38</v>
      </c>
      <c r="C3517" s="1">
        <v>45929.5625</v>
      </c>
      <c r="D3517" t="s">
        <v>5146</v>
      </c>
    </row>
    <row r="3518" spans="1:4" x14ac:dyDescent="0.25">
      <c r="A3518" t="s">
        <v>5485</v>
      </c>
      <c r="B3518" t="s">
        <v>38</v>
      </c>
      <c r="C3518" s="1">
        <v>45929.561111111114</v>
      </c>
      <c r="D3518" t="s">
        <v>5146</v>
      </c>
    </row>
    <row r="3519" spans="1:4" x14ac:dyDescent="0.25">
      <c r="A3519" t="s">
        <v>5486</v>
      </c>
      <c r="B3519" t="s">
        <v>38</v>
      </c>
      <c r="C3519" s="1">
        <v>45910.693055555559</v>
      </c>
      <c r="D3519" t="s">
        <v>5146</v>
      </c>
    </row>
    <row r="3520" spans="1:4" x14ac:dyDescent="0.25">
      <c r="A3520" t="s">
        <v>5487</v>
      </c>
      <c r="B3520" t="s">
        <v>38</v>
      </c>
      <c r="C3520" s="1">
        <v>45910.693055555559</v>
      </c>
      <c r="D3520" t="s">
        <v>5146</v>
      </c>
    </row>
    <row r="3521" spans="1:4" x14ac:dyDescent="0.25">
      <c r="A3521" t="s">
        <v>5488</v>
      </c>
      <c r="B3521" t="s">
        <v>38</v>
      </c>
      <c r="C3521" s="1">
        <v>45929.561111111114</v>
      </c>
      <c r="D3521" t="s">
        <v>5146</v>
      </c>
    </row>
    <row r="3522" spans="1:4" x14ac:dyDescent="0.25">
      <c r="A3522" t="s">
        <v>604</v>
      </c>
      <c r="B3522" t="s">
        <v>1129</v>
      </c>
      <c r="C3522" s="1">
        <v>46050.775694444441</v>
      </c>
      <c r="D3522" t="s">
        <v>5146</v>
      </c>
    </row>
    <row r="3523" spans="1:4" x14ac:dyDescent="0.25">
      <c r="A3523" t="s">
        <v>5489</v>
      </c>
      <c r="B3523" t="s">
        <v>38</v>
      </c>
      <c r="C3523" s="1">
        <v>45929.561111111114</v>
      </c>
      <c r="D3523" t="s">
        <v>5146</v>
      </c>
    </row>
    <row r="3524" spans="1:4" x14ac:dyDescent="0.25">
      <c r="A3524" t="s">
        <v>5490</v>
      </c>
      <c r="B3524" t="s">
        <v>38</v>
      </c>
      <c r="C3524" s="1">
        <v>45929.561111111114</v>
      </c>
      <c r="D3524" t="s">
        <v>5146</v>
      </c>
    </row>
    <row r="3525" spans="1:4" x14ac:dyDescent="0.25">
      <c r="A3525" t="s">
        <v>5491</v>
      </c>
      <c r="B3525" t="s">
        <v>38</v>
      </c>
      <c r="C3525" s="1">
        <v>45929.560416666667</v>
      </c>
      <c r="D3525" t="s">
        <v>5146</v>
      </c>
    </row>
    <row r="3526" spans="1:4" x14ac:dyDescent="0.25">
      <c r="A3526" t="s">
        <v>5492</v>
      </c>
      <c r="B3526" t="s">
        <v>38</v>
      </c>
      <c r="C3526" s="1">
        <v>45828.538194444445</v>
      </c>
      <c r="D3526" t="s">
        <v>5146</v>
      </c>
    </row>
    <row r="3527" spans="1:4" x14ac:dyDescent="0.25">
      <c r="A3527" t="s">
        <v>5493</v>
      </c>
      <c r="B3527" t="s">
        <v>38</v>
      </c>
      <c r="C3527" s="1">
        <v>45929.560416666667</v>
      </c>
      <c r="D3527" t="s">
        <v>5146</v>
      </c>
    </row>
    <row r="3528" spans="1:4" x14ac:dyDescent="0.25">
      <c r="A3528" t="s">
        <v>5494</v>
      </c>
      <c r="B3528" t="s">
        <v>38</v>
      </c>
      <c r="C3528" s="1">
        <v>45828.786805555559</v>
      </c>
      <c r="D3528" t="s">
        <v>5146</v>
      </c>
    </row>
    <row r="3529" spans="1:4" x14ac:dyDescent="0.25">
      <c r="A3529" t="s">
        <v>5495</v>
      </c>
      <c r="B3529" t="s">
        <v>38</v>
      </c>
      <c r="C3529" s="1">
        <v>45929.560416666667</v>
      </c>
      <c r="D3529" t="s">
        <v>5146</v>
      </c>
    </row>
    <row r="3530" spans="1:4" x14ac:dyDescent="0.25">
      <c r="A3530" t="s">
        <v>5496</v>
      </c>
      <c r="B3530" t="s">
        <v>38</v>
      </c>
      <c r="C3530" s="1">
        <v>45910.686111111114</v>
      </c>
      <c r="D3530" t="s">
        <v>5146</v>
      </c>
    </row>
    <row r="3531" spans="1:4" x14ac:dyDescent="0.25">
      <c r="A3531" t="s">
        <v>5497</v>
      </c>
      <c r="B3531" t="s">
        <v>38</v>
      </c>
      <c r="C3531" s="1">
        <v>45929.560416666667</v>
      </c>
      <c r="D3531" t="s">
        <v>5146</v>
      </c>
    </row>
    <row r="3532" spans="1:4" x14ac:dyDescent="0.25">
      <c r="A3532" t="s">
        <v>5498</v>
      </c>
      <c r="B3532" t="s">
        <v>38</v>
      </c>
      <c r="C3532" s="1">
        <v>45910.685416666667</v>
      </c>
      <c r="D3532" t="s">
        <v>5146</v>
      </c>
    </row>
    <row r="3533" spans="1:4" x14ac:dyDescent="0.25">
      <c r="A3533" t="s">
        <v>5499</v>
      </c>
      <c r="B3533" t="s">
        <v>38</v>
      </c>
      <c r="C3533" s="1">
        <v>45910.68472222222</v>
      </c>
      <c r="D3533" t="s">
        <v>5146</v>
      </c>
    </row>
    <row r="3534" spans="1:4" x14ac:dyDescent="0.25">
      <c r="A3534" t="s">
        <v>5500</v>
      </c>
      <c r="B3534" t="s">
        <v>38</v>
      </c>
      <c r="C3534" s="1">
        <v>45840.643055555556</v>
      </c>
      <c r="D3534" t="s">
        <v>5146</v>
      </c>
    </row>
    <row r="3535" spans="1:4" x14ac:dyDescent="0.25">
      <c r="A3535" t="s">
        <v>5501</v>
      </c>
      <c r="B3535" t="s">
        <v>38</v>
      </c>
      <c r="C3535" s="1">
        <v>45889.600694444445</v>
      </c>
      <c r="D3535" t="s">
        <v>5146</v>
      </c>
    </row>
    <row r="3536" spans="1:4" x14ac:dyDescent="0.25">
      <c r="A3536" t="s">
        <v>5502</v>
      </c>
      <c r="B3536" t="s">
        <v>38</v>
      </c>
      <c r="C3536" s="1">
        <v>45840.566666666666</v>
      </c>
      <c r="D3536" t="s">
        <v>5146</v>
      </c>
    </row>
    <row r="3537" spans="1:4" x14ac:dyDescent="0.25">
      <c r="A3537" t="s">
        <v>5503</v>
      </c>
      <c r="B3537" t="s">
        <v>38</v>
      </c>
      <c r="C3537" s="1">
        <v>45910.683333333334</v>
      </c>
      <c r="D3537" t="s">
        <v>5146</v>
      </c>
    </row>
    <row r="3538" spans="1:4" x14ac:dyDescent="0.25">
      <c r="A3538" t="s">
        <v>5504</v>
      </c>
      <c r="B3538" t="s">
        <v>38</v>
      </c>
      <c r="C3538" s="1">
        <v>45929.559027777781</v>
      </c>
      <c r="D3538" t="s">
        <v>5146</v>
      </c>
    </row>
    <row r="3539" spans="1:4" x14ac:dyDescent="0.25">
      <c r="A3539" t="s">
        <v>5505</v>
      </c>
      <c r="B3539" t="s">
        <v>38</v>
      </c>
      <c r="C3539" s="1">
        <v>45840.611805555556</v>
      </c>
      <c r="D3539" t="s">
        <v>5146</v>
      </c>
    </row>
    <row r="3540" spans="1:4" x14ac:dyDescent="0.25">
      <c r="A3540" t="s">
        <v>5506</v>
      </c>
      <c r="B3540" t="s">
        <v>38</v>
      </c>
      <c r="C3540" s="1">
        <v>45842.539583333331</v>
      </c>
      <c r="D3540" t="s">
        <v>5146</v>
      </c>
    </row>
    <row r="3541" spans="1:4" x14ac:dyDescent="0.25">
      <c r="A3541" t="s">
        <v>5507</v>
      </c>
      <c r="B3541" t="s">
        <v>38</v>
      </c>
      <c r="C3541" s="1">
        <v>46003.943055555559</v>
      </c>
      <c r="D3541" t="s">
        <v>5146</v>
      </c>
    </row>
    <row r="3542" spans="1:4" x14ac:dyDescent="0.25">
      <c r="A3542" t="s">
        <v>5508</v>
      </c>
      <c r="B3542" t="s">
        <v>38</v>
      </c>
      <c r="C3542" s="1">
        <v>45910.682638888888</v>
      </c>
      <c r="D3542" t="s">
        <v>5146</v>
      </c>
    </row>
    <row r="3543" spans="1:4" x14ac:dyDescent="0.25">
      <c r="A3543" t="s">
        <v>5509</v>
      </c>
      <c r="B3543" t="s">
        <v>38</v>
      </c>
      <c r="C3543" s="1">
        <v>45910.679166666669</v>
      </c>
      <c r="D3543" t="s">
        <v>5146</v>
      </c>
    </row>
    <row r="3544" spans="1:4" x14ac:dyDescent="0.25">
      <c r="A3544" t="s">
        <v>5510</v>
      </c>
      <c r="B3544" t="s">
        <v>38</v>
      </c>
      <c r="C3544" s="1">
        <v>45910.678472222222</v>
      </c>
      <c r="D3544" t="s">
        <v>5146</v>
      </c>
    </row>
    <row r="3545" spans="1:4" x14ac:dyDescent="0.25">
      <c r="A3545" t="s">
        <v>5511</v>
      </c>
      <c r="B3545" t="s">
        <v>38</v>
      </c>
      <c r="C3545" s="1">
        <v>45910.678472222222</v>
      </c>
      <c r="D3545" t="s">
        <v>5146</v>
      </c>
    </row>
    <row r="3546" spans="1:4" x14ac:dyDescent="0.25">
      <c r="A3546" t="s">
        <v>5512</v>
      </c>
      <c r="B3546" t="s">
        <v>38</v>
      </c>
      <c r="C3546" s="1">
        <v>45929.493055555555</v>
      </c>
      <c r="D3546" t="s">
        <v>5146</v>
      </c>
    </row>
    <row r="3547" spans="1:4" x14ac:dyDescent="0.25">
      <c r="A3547" t="s">
        <v>5513</v>
      </c>
      <c r="B3547" t="s">
        <v>38</v>
      </c>
      <c r="C3547" s="1">
        <v>45910.678472222222</v>
      </c>
      <c r="D3547" t="s">
        <v>5146</v>
      </c>
    </row>
    <row r="3548" spans="1:4" x14ac:dyDescent="0.25">
      <c r="A3548" t="s">
        <v>614</v>
      </c>
      <c r="B3548" t="s">
        <v>38</v>
      </c>
      <c r="C3548" s="1">
        <v>46051.470833333333</v>
      </c>
      <c r="D3548" t="s">
        <v>5146</v>
      </c>
    </row>
    <row r="3549" spans="1:4" x14ac:dyDescent="0.25">
      <c r="A3549" t="s">
        <v>5514</v>
      </c>
      <c r="B3549" t="s">
        <v>38</v>
      </c>
      <c r="C3549" s="1">
        <v>45910.677777777775</v>
      </c>
      <c r="D3549" t="s">
        <v>5146</v>
      </c>
    </row>
    <row r="3550" spans="1:4" x14ac:dyDescent="0.25">
      <c r="A3550" t="s">
        <v>615</v>
      </c>
      <c r="B3550" t="s">
        <v>38</v>
      </c>
      <c r="C3550" s="1">
        <v>46051.446527777778</v>
      </c>
      <c r="D3550" t="s">
        <v>5146</v>
      </c>
    </row>
    <row r="3551" spans="1:4" x14ac:dyDescent="0.25">
      <c r="A3551" t="s">
        <v>5515</v>
      </c>
      <c r="B3551" t="s">
        <v>38</v>
      </c>
      <c r="C3551" s="1">
        <v>45910.677777777775</v>
      </c>
      <c r="D3551" t="s">
        <v>5146</v>
      </c>
    </row>
    <row r="3552" spans="1:4" x14ac:dyDescent="0.25">
      <c r="A3552" t="s">
        <v>5516</v>
      </c>
      <c r="B3552" t="s">
        <v>38</v>
      </c>
      <c r="C3552" s="1">
        <v>45849.746527777781</v>
      </c>
      <c r="D3552" t="s">
        <v>5146</v>
      </c>
    </row>
    <row r="3553" spans="1:4" x14ac:dyDescent="0.25">
      <c r="A3553" t="s">
        <v>5517</v>
      </c>
      <c r="B3553" t="s">
        <v>38</v>
      </c>
      <c r="C3553" s="1">
        <v>45910.677777777775</v>
      </c>
      <c r="D3553" t="s">
        <v>5146</v>
      </c>
    </row>
    <row r="3554" spans="1:4" x14ac:dyDescent="0.25">
      <c r="A3554" t="s">
        <v>5518</v>
      </c>
      <c r="B3554" t="s">
        <v>38</v>
      </c>
      <c r="C3554" s="1">
        <v>45910.677083333336</v>
      </c>
      <c r="D3554" t="s">
        <v>5146</v>
      </c>
    </row>
    <row r="3555" spans="1:4" x14ac:dyDescent="0.25">
      <c r="A3555" t="s">
        <v>5519</v>
      </c>
      <c r="B3555" t="s">
        <v>38</v>
      </c>
      <c r="C3555" s="1">
        <v>45910.676388888889</v>
      </c>
      <c r="D3555" t="s">
        <v>5146</v>
      </c>
    </row>
    <row r="3556" spans="1:4" x14ac:dyDescent="0.25">
      <c r="A3556" t="s">
        <v>5520</v>
      </c>
      <c r="B3556" t="s">
        <v>38</v>
      </c>
      <c r="C3556" s="1">
        <v>45910.676388888889</v>
      </c>
      <c r="D3556" t="s">
        <v>5146</v>
      </c>
    </row>
    <row r="3557" spans="1:4" x14ac:dyDescent="0.25">
      <c r="A3557" t="s">
        <v>5521</v>
      </c>
      <c r="B3557" t="s">
        <v>38</v>
      </c>
      <c r="C3557" s="1">
        <v>45910.675694444442</v>
      </c>
      <c r="D3557" t="s">
        <v>5146</v>
      </c>
    </row>
    <row r="3558" spans="1:4" x14ac:dyDescent="0.25">
      <c r="A3558" t="s">
        <v>5522</v>
      </c>
      <c r="B3558" t="s">
        <v>38</v>
      </c>
      <c r="C3558" s="1">
        <v>45857.718055555553</v>
      </c>
      <c r="D3558" t="s">
        <v>5146</v>
      </c>
    </row>
    <row r="3559" spans="1:4" x14ac:dyDescent="0.25">
      <c r="A3559" t="s">
        <v>5523</v>
      </c>
      <c r="B3559" t="s">
        <v>38</v>
      </c>
      <c r="C3559" s="1">
        <v>45910.675694444442</v>
      </c>
      <c r="D3559" t="s">
        <v>5146</v>
      </c>
    </row>
    <row r="3560" spans="1:4" x14ac:dyDescent="0.25">
      <c r="A3560" t="s">
        <v>5524</v>
      </c>
      <c r="B3560" t="s">
        <v>38</v>
      </c>
      <c r="C3560" s="1">
        <v>45929.503472222219</v>
      </c>
      <c r="D3560" t="s">
        <v>5146</v>
      </c>
    </row>
    <row r="3561" spans="1:4" x14ac:dyDescent="0.25">
      <c r="A3561" t="s">
        <v>5525</v>
      </c>
      <c r="B3561" t="s">
        <v>38</v>
      </c>
      <c r="C3561" s="1">
        <v>45910.675000000003</v>
      </c>
      <c r="D3561" t="s">
        <v>5146</v>
      </c>
    </row>
    <row r="3562" spans="1:4" x14ac:dyDescent="0.25">
      <c r="A3562" t="s">
        <v>5526</v>
      </c>
      <c r="B3562" t="s">
        <v>38</v>
      </c>
      <c r="C3562" s="1">
        <v>45910.674305555556</v>
      </c>
      <c r="D3562" t="s">
        <v>5146</v>
      </c>
    </row>
    <row r="3563" spans="1:4" x14ac:dyDescent="0.25">
      <c r="A3563" t="s">
        <v>5527</v>
      </c>
      <c r="B3563" t="s">
        <v>38</v>
      </c>
      <c r="C3563" s="1">
        <v>45910.674305555556</v>
      </c>
      <c r="D3563" t="s">
        <v>5146</v>
      </c>
    </row>
    <row r="3564" spans="1:4" x14ac:dyDescent="0.25">
      <c r="A3564" t="s">
        <v>5528</v>
      </c>
      <c r="B3564" t="s">
        <v>38</v>
      </c>
      <c r="C3564" s="1">
        <v>45910.673611111109</v>
      </c>
      <c r="D3564" t="s">
        <v>5146</v>
      </c>
    </row>
    <row r="3565" spans="1:4" x14ac:dyDescent="0.25">
      <c r="A3565" t="s">
        <v>5529</v>
      </c>
      <c r="B3565" t="s">
        <v>38</v>
      </c>
      <c r="C3565" s="1">
        <v>45910.67291666667</v>
      </c>
      <c r="D3565" t="s">
        <v>5146</v>
      </c>
    </row>
    <row r="3566" spans="1:4" x14ac:dyDescent="0.25">
      <c r="A3566" t="s">
        <v>5530</v>
      </c>
      <c r="B3566" t="s">
        <v>38</v>
      </c>
      <c r="C3566" s="1">
        <v>45910.67291666667</v>
      </c>
      <c r="D3566" t="s">
        <v>5146</v>
      </c>
    </row>
    <row r="3567" spans="1:4" x14ac:dyDescent="0.25">
      <c r="A3567" t="s">
        <v>5531</v>
      </c>
      <c r="B3567" t="s">
        <v>38</v>
      </c>
      <c r="C3567" s="1">
        <v>45929.415277777778</v>
      </c>
      <c r="D3567" t="s">
        <v>5146</v>
      </c>
    </row>
    <row r="3568" spans="1:4" x14ac:dyDescent="0.25">
      <c r="A3568" t="s">
        <v>5532</v>
      </c>
      <c r="B3568" t="s">
        <v>38</v>
      </c>
      <c r="C3568" s="1">
        <v>45929.413194444445</v>
      </c>
      <c r="D3568" t="s">
        <v>5146</v>
      </c>
    </row>
    <row r="3569" spans="1:4" x14ac:dyDescent="0.25">
      <c r="A3569" t="s">
        <v>5533</v>
      </c>
      <c r="B3569" t="s">
        <v>38</v>
      </c>
      <c r="C3569" s="1">
        <v>45910.671527777777</v>
      </c>
      <c r="D3569" t="s">
        <v>5146</v>
      </c>
    </row>
    <row r="3570" spans="1:4" x14ac:dyDescent="0.25">
      <c r="A3570" t="s">
        <v>5534</v>
      </c>
      <c r="B3570" t="s">
        <v>38</v>
      </c>
      <c r="C3570" s="1">
        <v>45910.671527777777</v>
      </c>
      <c r="D3570" t="s">
        <v>5146</v>
      </c>
    </row>
    <row r="3571" spans="1:4" x14ac:dyDescent="0.25">
      <c r="A3571" t="s">
        <v>5535</v>
      </c>
      <c r="B3571" t="s">
        <v>38</v>
      </c>
      <c r="C3571" s="1">
        <v>45910.671527777777</v>
      </c>
      <c r="D3571" t="s">
        <v>5146</v>
      </c>
    </row>
    <row r="3572" spans="1:4" x14ac:dyDescent="0.25">
      <c r="A3572" t="s">
        <v>5536</v>
      </c>
      <c r="B3572" t="s">
        <v>38</v>
      </c>
      <c r="C3572" s="1">
        <v>45910.67083333333</v>
      </c>
      <c r="D3572" t="s">
        <v>5146</v>
      </c>
    </row>
    <row r="3573" spans="1:4" x14ac:dyDescent="0.25">
      <c r="A3573" t="s">
        <v>5537</v>
      </c>
      <c r="B3573" t="s">
        <v>38</v>
      </c>
      <c r="C3573" s="1">
        <v>45910.67083333333</v>
      </c>
      <c r="D3573" t="s">
        <v>5146</v>
      </c>
    </row>
    <row r="3574" spans="1:4" x14ac:dyDescent="0.25">
      <c r="A3574" t="s">
        <v>5538</v>
      </c>
      <c r="B3574" t="s">
        <v>38</v>
      </c>
      <c r="C3574" s="1">
        <v>45910.670138888891</v>
      </c>
      <c r="D3574" t="s">
        <v>5146</v>
      </c>
    </row>
    <row r="3575" spans="1:4" x14ac:dyDescent="0.25">
      <c r="A3575" t="s">
        <v>5539</v>
      </c>
      <c r="B3575" t="s">
        <v>38</v>
      </c>
      <c r="C3575" s="1">
        <v>45910.670138888891</v>
      </c>
      <c r="D3575" t="s">
        <v>5146</v>
      </c>
    </row>
    <row r="3576" spans="1:4" x14ac:dyDescent="0.25">
      <c r="A3576" t="s">
        <v>5540</v>
      </c>
      <c r="B3576" t="s">
        <v>38</v>
      </c>
      <c r="C3576" s="1">
        <v>45910.670138888891</v>
      </c>
      <c r="D3576" t="s">
        <v>5146</v>
      </c>
    </row>
    <row r="3577" spans="1:4" x14ac:dyDescent="0.25">
      <c r="A3577" t="s">
        <v>5541</v>
      </c>
      <c r="B3577" t="s">
        <v>38</v>
      </c>
      <c r="C3577" s="1">
        <v>45910.669444444444</v>
      </c>
      <c r="D3577" t="s">
        <v>5146</v>
      </c>
    </row>
    <row r="3578" spans="1:4" x14ac:dyDescent="0.25">
      <c r="A3578" t="s">
        <v>5542</v>
      </c>
      <c r="B3578" t="s">
        <v>38</v>
      </c>
      <c r="C3578" s="1">
        <v>45881.615277777775</v>
      </c>
      <c r="D3578" t="s">
        <v>5146</v>
      </c>
    </row>
    <row r="3579" spans="1:4" x14ac:dyDescent="0.25">
      <c r="A3579" t="s">
        <v>5543</v>
      </c>
      <c r="B3579" t="s">
        <v>38</v>
      </c>
      <c r="C3579" s="1">
        <v>45910.669444444444</v>
      </c>
      <c r="D3579" t="s">
        <v>5146</v>
      </c>
    </row>
    <row r="3580" spans="1:4" x14ac:dyDescent="0.25">
      <c r="A3580" t="s">
        <v>5544</v>
      </c>
      <c r="B3580" t="s">
        <v>38</v>
      </c>
      <c r="C3580" s="1">
        <v>45910.669444444444</v>
      </c>
      <c r="D3580" t="s">
        <v>5146</v>
      </c>
    </row>
    <row r="3581" spans="1:4" x14ac:dyDescent="0.25">
      <c r="A3581" t="s">
        <v>5545</v>
      </c>
      <c r="B3581" t="s">
        <v>38</v>
      </c>
      <c r="C3581" s="1">
        <v>45910.669444444444</v>
      </c>
      <c r="D3581" t="s">
        <v>5146</v>
      </c>
    </row>
    <row r="3582" spans="1:4" x14ac:dyDescent="0.25">
      <c r="A3582" t="s">
        <v>5546</v>
      </c>
      <c r="B3582" t="s">
        <v>38</v>
      </c>
      <c r="C3582" s="1">
        <v>45910.668749999997</v>
      </c>
      <c r="D3582" t="s">
        <v>5146</v>
      </c>
    </row>
    <row r="3583" spans="1:4" x14ac:dyDescent="0.25">
      <c r="A3583" t="s">
        <v>5547</v>
      </c>
      <c r="B3583" t="s">
        <v>38</v>
      </c>
      <c r="C3583" s="1">
        <v>45910.668749999997</v>
      </c>
      <c r="D3583" t="s">
        <v>5146</v>
      </c>
    </row>
    <row r="3584" spans="1:4" x14ac:dyDescent="0.25">
      <c r="A3584" t="s">
        <v>5548</v>
      </c>
      <c r="B3584" t="s">
        <v>38</v>
      </c>
      <c r="C3584" s="1">
        <v>45910.668749999997</v>
      </c>
      <c r="D3584" t="s">
        <v>5146</v>
      </c>
    </row>
    <row r="3585" spans="1:4" x14ac:dyDescent="0.25">
      <c r="A3585" t="s">
        <v>5549</v>
      </c>
      <c r="B3585" t="s">
        <v>38</v>
      </c>
      <c r="C3585" s="1">
        <v>45910.668749999997</v>
      </c>
      <c r="D3585" t="s">
        <v>5146</v>
      </c>
    </row>
    <row r="3586" spans="1:4" x14ac:dyDescent="0.25">
      <c r="A3586" t="s">
        <v>5550</v>
      </c>
      <c r="B3586" t="s">
        <v>38</v>
      </c>
      <c r="C3586" s="1">
        <v>45910.668055555558</v>
      </c>
      <c r="D3586" t="s">
        <v>5146</v>
      </c>
    </row>
    <row r="3587" spans="1:4" x14ac:dyDescent="0.25">
      <c r="A3587" t="s">
        <v>5551</v>
      </c>
      <c r="B3587" t="s">
        <v>38</v>
      </c>
      <c r="C3587" s="1">
        <v>45910.668055555558</v>
      </c>
      <c r="D3587" t="s">
        <v>5146</v>
      </c>
    </row>
    <row r="3588" spans="1:4" x14ac:dyDescent="0.25">
      <c r="A3588" t="s">
        <v>5552</v>
      </c>
      <c r="B3588" t="s">
        <v>38</v>
      </c>
      <c r="C3588" s="1">
        <v>45910.667361111111</v>
      </c>
      <c r="D3588" t="s">
        <v>5146</v>
      </c>
    </row>
    <row r="3589" spans="1:4" x14ac:dyDescent="0.25">
      <c r="A3589" t="s">
        <v>5553</v>
      </c>
      <c r="B3589" t="s">
        <v>38</v>
      </c>
      <c r="C3589" s="1">
        <v>45910.667361111111</v>
      </c>
      <c r="D3589" t="s">
        <v>5146</v>
      </c>
    </row>
    <row r="3590" spans="1:4" x14ac:dyDescent="0.25">
      <c r="A3590" t="s">
        <v>5554</v>
      </c>
      <c r="B3590" t="s">
        <v>38</v>
      </c>
      <c r="C3590" s="1">
        <v>46003.914583333331</v>
      </c>
      <c r="D3590" t="s">
        <v>5146</v>
      </c>
    </row>
    <row r="3591" spans="1:4" x14ac:dyDescent="0.25">
      <c r="A3591" t="s">
        <v>5555</v>
      </c>
      <c r="B3591" t="s">
        <v>38</v>
      </c>
      <c r="C3591" s="1">
        <v>45890.588888888888</v>
      </c>
      <c r="D3591" t="s">
        <v>5146</v>
      </c>
    </row>
    <row r="3592" spans="1:4" x14ac:dyDescent="0.25">
      <c r="A3592" t="s">
        <v>5556</v>
      </c>
      <c r="B3592" t="s">
        <v>38</v>
      </c>
      <c r="C3592" s="1">
        <v>45910.657638888886</v>
      </c>
      <c r="D3592" t="s">
        <v>5146</v>
      </c>
    </row>
    <row r="3593" spans="1:4" x14ac:dyDescent="0.25">
      <c r="A3593" t="s">
        <v>5557</v>
      </c>
      <c r="B3593" t="s">
        <v>38</v>
      </c>
      <c r="C3593" s="1">
        <v>45894.479166666664</v>
      </c>
      <c r="D3593" t="s">
        <v>5146</v>
      </c>
    </row>
    <row r="3594" spans="1:4" x14ac:dyDescent="0.25">
      <c r="A3594" t="s">
        <v>5558</v>
      </c>
      <c r="B3594" t="s">
        <v>38</v>
      </c>
      <c r="C3594" s="1">
        <v>46003.917361111111</v>
      </c>
      <c r="D3594" t="s">
        <v>5146</v>
      </c>
    </row>
    <row r="3595" spans="1:4" x14ac:dyDescent="0.25">
      <c r="A3595" t="s">
        <v>5559</v>
      </c>
      <c r="B3595" t="s">
        <v>38</v>
      </c>
      <c r="C3595" s="1">
        <v>45910.655555555553</v>
      </c>
      <c r="D3595" t="s">
        <v>5146</v>
      </c>
    </row>
    <row r="3596" spans="1:4" x14ac:dyDescent="0.25">
      <c r="A3596" t="s">
        <v>5560</v>
      </c>
      <c r="B3596" t="s">
        <v>38</v>
      </c>
      <c r="C3596" s="1">
        <v>45910.649305555555</v>
      </c>
      <c r="D3596" t="s">
        <v>5146</v>
      </c>
    </row>
    <row r="3597" spans="1:4" x14ac:dyDescent="0.25">
      <c r="A3597" t="s">
        <v>5561</v>
      </c>
      <c r="B3597" t="s">
        <v>38</v>
      </c>
      <c r="C3597" s="1">
        <v>46003.923611111109</v>
      </c>
      <c r="D3597" t="s">
        <v>5146</v>
      </c>
    </row>
    <row r="3598" spans="1:4" x14ac:dyDescent="0.25">
      <c r="A3598" t="s">
        <v>5562</v>
      </c>
      <c r="B3598" t="s">
        <v>38</v>
      </c>
      <c r="C3598" s="1">
        <v>45910.648611111108</v>
      </c>
      <c r="D3598" t="s">
        <v>5146</v>
      </c>
    </row>
    <row r="3599" spans="1:4" x14ac:dyDescent="0.25">
      <c r="A3599" t="s">
        <v>5563</v>
      </c>
      <c r="B3599" t="s">
        <v>38</v>
      </c>
      <c r="C3599" s="1">
        <v>46003.930555555555</v>
      </c>
      <c r="D3599" t="s">
        <v>5146</v>
      </c>
    </row>
    <row r="3600" spans="1:4" x14ac:dyDescent="0.25">
      <c r="A3600" t="s">
        <v>5564</v>
      </c>
      <c r="B3600" t="s">
        <v>38</v>
      </c>
      <c r="C3600" s="1">
        <v>46003.940972222219</v>
      </c>
      <c r="D3600" t="s">
        <v>5146</v>
      </c>
    </row>
    <row r="3601" spans="1:4" x14ac:dyDescent="0.25">
      <c r="A3601" t="s">
        <v>5565</v>
      </c>
      <c r="B3601" t="s">
        <v>38</v>
      </c>
      <c r="C3601" s="1">
        <v>46003.841666666667</v>
      </c>
      <c r="D3601" t="s">
        <v>5146</v>
      </c>
    </row>
    <row r="3602" spans="1:4" x14ac:dyDescent="0.25">
      <c r="A3602" t="s">
        <v>5566</v>
      </c>
      <c r="B3602" t="s">
        <v>38</v>
      </c>
      <c r="C3602" s="1">
        <v>46003.841666666667</v>
      </c>
      <c r="D3602" t="s">
        <v>5146</v>
      </c>
    </row>
    <row r="3603" spans="1:4" x14ac:dyDescent="0.25">
      <c r="A3603" t="s">
        <v>5567</v>
      </c>
      <c r="B3603" t="s">
        <v>38</v>
      </c>
      <c r="C3603" s="1">
        <v>46003.842361111114</v>
      </c>
      <c r="D3603" t="s">
        <v>5146</v>
      </c>
    </row>
    <row r="3604" spans="1:4" x14ac:dyDescent="0.25">
      <c r="A3604" t="s">
        <v>5568</v>
      </c>
      <c r="B3604" t="s">
        <v>38</v>
      </c>
      <c r="C3604" s="1">
        <v>46003.852083333331</v>
      </c>
      <c r="D3604" t="s">
        <v>5146</v>
      </c>
    </row>
    <row r="3605" spans="1:4" x14ac:dyDescent="0.25">
      <c r="A3605" t="s">
        <v>5569</v>
      </c>
      <c r="B3605" t="s">
        <v>38</v>
      </c>
      <c r="C3605" s="1">
        <v>46003.853472222225</v>
      </c>
      <c r="D3605" t="s">
        <v>5146</v>
      </c>
    </row>
    <row r="3606" spans="1:4" x14ac:dyDescent="0.25">
      <c r="A3606" t="s">
        <v>5570</v>
      </c>
      <c r="B3606" t="s">
        <v>38</v>
      </c>
      <c r="C3606" s="1">
        <v>46003.853472222225</v>
      </c>
      <c r="D3606" t="s">
        <v>5146</v>
      </c>
    </row>
    <row r="3607" spans="1:4" x14ac:dyDescent="0.25">
      <c r="A3607" t="s">
        <v>5571</v>
      </c>
      <c r="B3607" t="s">
        <v>38</v>
      </c>
      <c r="C3607" s="1">
        <v>46003.854166666664</v>
      </c>
      <c r="D3607" t="s">
        <v>5146</v>
      </c>
    </row>
    <row r="3608" spans="1:4" x14ac:dyDescent="0.25">
      <c r="A3608" t="s">
        <v>5572</v>
      </c>
      <c r="B3608" t="s">
        <v>38</v>
      </c>
      <c r="C3608" s="1">
        <v>46003.859027777777</v>
      </c>
      <c r="D3608" t="s">
        <v>5146</v>
      </c>
    </row>
    <row r="3609" spans="1:4" x14ac:dyDescent="0.25">
      <c r="A3609" t="s">
        <v>5573</v>
      </c>
      <c r="B3609" t="s">
        <v>39</v>
      </c>
      <c r="C3609" s="1">
        <v>45911.699305555558</v>
      </c>
      <c r="D3609" t="s">
        <v>5146</v>
      </c>
    </row>
    <row r="3610" spans="1:4" x14ac:dyDescent="0.25">
      <c r="A3610" t="s">
        <v>5574</v>
      </c>
      <c r="B3610" t="s">
        <v>38</v>
      </c>
      <c r="C3610" s="1">
        <v>46003.86041666667</v>
      </c>
      <c r="D3610" t="s">
        <v>5146</v>
      </c>
    </row>
    <row r="3611" spans="1:4" x14ac:dyDescent="0.25">
      <c r="A3611" t="s">
        <v>5575</v>
      </c>
      <c r="B3611" t="s">
        <v>38</v>
      </c>
      <c r="C3611" s="1">
        <v>46003.86041666667</v>
      </c>
      <c r="D3611" t="s">
        <v>5146</v>
      </c>
    </row>
    <row r="3612" spans="1:4" x14ac:dyDescent="0.25">
      <c r="A3612" t="s">
        <v>5576</v>
      </c>
      <c r="B3612" t="s">
        <v>38</v>
      </c>
      <c r="C3612" s="1">
        <v>46003.86041666667</v>
      </c>
      <c r="D3612" t="s">
        <v>5146</v>
      </c>
    </row>
    <row r="3613" spans="1:4" x14ac:dyDescent="0.25">
      <c r="A3613" t="s">
        <v>577</v>
      </c>
      <c r="B3613" t="s">
        <v>38</v>
      </c>
      <c r="C3613" s="1">
        <v>46049.508333333331</v>
      </c>
      <c r="D3613" t="s">
        <v>5146</v>
      </c>
    </row>
    <row r="3614" spans="1:4" x14ac:dyDescent="0.25">
      <c r="A3614" t="s">
        <v>5577</v>
      </c>
      <c r="B3614" t="s">
        <v>38</v>
      </c>
      <c r="C3614" s="1">
        <v>46003.861805555556</v>
      </c>
      <c r="D3614" t="s">
        <v>5146</v>
      </c>
    </row>
    <row r="3615" spans="1:4" x14ac:dyDescent="0.25">
      <c r="A3615" t="s">
        <v>5578</v>
      </c>
      <c r="B3615" t="s">
        <v>38</v>
      </c>
      <c r="C3615" s="1">
        <v>46003.861805555556</v>
      </c>
      <c r="D3615" t="s">
        <v>5146</v>
      </c>
    </row>
    <row r="3616" spans="1:4" x14ac:dyDescent="0.25">
      <c r="A3616" t="s">
        <v>581</v>
      </c>
      <c r="B3616" t="s">
        <v>30</v>
      </c>
      <c r="C3616" s="1">
        <v>46052.386111111111</v>
      </c>
      <c r="D3616" t="s">
        <v>5146</v>
      </c>
    </row>
    <row r="3617" spans="1:4" x14ac:dyDescent="0.25">
      <c r="A3617" t="s">
        <v>584</v>
      </c>
      <c r="B3617" t="s">
        <v>38</v>
      </c>
      <c r="C3617" s="1">
        <v>46049.509027777778</v>
      </c>
      <c r="D3617" t="s">
        <v>5146</v>
      </c>
    </row>
    <row r="3618" spans="1:4" x14ac:dyDescent="0.25">
      <c r="A3618" t="s">
        <v>5579</v>
      </c>
      <c r="B3618" t="s">
        <v>38</v>
      </c>
      <c r="C3618" s="1">
        <v>46004.354861111111</v>
      </c>
      <c r="D3618" t="s">
        <v>5146</v>
      </c>
    </row>
    <row r="3619" spans="1:4" x14ac:dyDescent="0.25">
      <c r="A3619" t="s">
        <v>5580</v>
      </c>
      <c r="B3619" t="s">
        <v>38</v>
      </c>
      <c r="C3619" s="1">
        <v>46004.361111111109</v>
      </c>
      <c r="D3619" t="s">
        <v>5146</v>
      </c>
    </row>
    <row r="3620" spans="1:4" x14ac:dyDescent="0.25">
      <c r="A3620" t="s">
        <v>5581</v>
      </c>
      <c r="B3620" t="s">
        <v>38</v>
      </c>
      <c r="C3620" s="1">
        <v>46004.363194444442</v>
      </c>
      <c r="D3620" t="s">
        <v>5146</v>
      </c>
    </row>
    <row r="3621" spans="1:4" x14ac:dyDescent="0.25">
      <c r="A3621" t="s">
        <v>5582</v>
      </c>
      <c r="B3621" t="s">
        <v>38</v>
      </c>
      <c r="C3621" s="1">
        <v>46004.363888888889</v>
      </c>
      <c r="D3621" t="s">
        <v>5146</v>
      </c>
    </row>
    <row r="3622" spans="1:4" x14ac:dyDescent="0.25">
      <c r="A3622" t="s">
        <v>5583</v>
      </c>
      <c r="B3622" t="s">
        <v>38</v>
      </c>
      <c r="C3622" s="1">
        <v>46004.365277777775</v>
      </c>
      <c r="D3622" t="s">
        <v>5146</v>
      </c>
    </row>
    <row r="3623" spans="1:4" x14ac:dyDescent="0.25">
      <c r="A3623" t="s">
        <v>5584</v>
      </c>
      <c r="B3623" t="s">
        <v>38</v>
      </c>
      <c r="C3623" s="1">
        <v>46004.366666666669</v>
      </c>
      <c r="D3623" t="s">
        <v>5146</v>
      </c>
    </row>
    <row r="3624" spans="1:4" x14ac:dyDescent="0.25">
      <c r="A3624" t="s">
        <v>5585</v>
      </c>
      <c r="B3624" t="s">
        <v>38</v>
      </c>
      <c r="C3624" s="1">
        <v>46004.367361111108</v>
      </c>
      <c r="D3624" t="s">
        <v>5146</v>
      </c>
    </row>
    <row r="3625" spans="1:4" x14ac:dyDescent="0.25">
      <c r="A3625" t="s">
        <v>5586</v>
      </c>
      <c r="B3625" t="s">
        <v>38</v>
      </c>
      <c r="C3625" s="1">
        <v>46003.896527777775</v>
      </c>
      <c r="D3625" t="s">
        <v>5146</v>
      </c>
    </row>
    <row r="3626" spans="1:4" x14ac:dyDescent="0.25">
      <c r="A3626" t="s">
        <v>5587</v>
      </c>
      <c r="B3626" t="s">
        <v>38</v>
      </c>
      <c r="C3626" s="1">
        <v>46003.897222222222</v>
      </c>
      <c r="D3626" t="s">
        <v>5146</v>
      </c>
    </row>
    <row r="3627" spans="1:4" x14ac:dyDescent="0.25">
      <c r="A3627" t="s">
        <v>5588</v>
      </c>
      <c r="B3627" t="s">
        <v>38</v>
      </c>
      <c r="C3627" s="1">
        <v>46003.835416666669</v>
      </c>
      <c r="D3627" t="s">
        <v>5146</v>
      </c>
    </row>
    <row r="3628" spans="1:4" x14ac:dyDescent="0.25">
      <c r="A3628" t="s">
        <v>5589</v>
      </c>
      <c r="B3628" t="s">
        <v>38</v>
      </c>
      <c r="C3628" s="1">
        <v>46003.84097222222</v>
      </c>
      <c r="D3628" t="s">
        <v>5146</v>
      </c>
    </row>
    <row r="3629" spans="1:4" x14ac:dyDescent="0.25">
      <c r="A3629" t="s">
        <v>5590</v>
      </c>
      <c r="B3629" t="s">
        <v>38</v>
      </c>
      <c r="C3629" s="1">
        <v>46003.845833333333</v>
      </c>
      <c r="D3629" t="s">
        <v>5146</v>
      </c>
    </row>
    <row r="3630" spans="1:4" x14ac:dyDescent="0.25">
      <c r="A3630" t="s">
        <v>5591</v>
      </c>
      <c r="B3630" t="s">
        <v>38</v>
      </c>
      <c r="C3630" s="1">
        <v>46003.956944444442</v>
      </c>
      <c r="D3630" t="s">
        <v>5146</v>
      </c>
    </row>
    <row r="3631" spans="1:4" x14ac:dyDescent="0.25">
      <c r="A3631" t="s">
        <v>5592</v>
      </c>
      <c r="B3631" t="s">
        <v>38</v>
      </c>
      <c r="C3631" s="1">
        <v>46003.960416666669</v>
      </c>
      <c r="D3631" t="s">
        <v>5146</v>
      </c>
    </row>
    <row r="3632" spans="1:4" x14ac:dyDescent="0.25">
      <c r="A3632" t="s">
        <v>5593</v>
      </c>
      <c r="B3632" t="s">
        <v>38</v>
      </c>
      <c r="C3632" s="1">
        <v>46003.963888888888</v>
      </c>
      <c r="D3632" t="s">
        <v>5146</v>
      </c>
    </row>
    <row r="3633" spans="1:4" x14ac:dyDescent="0.25">
      <c r="A3633" t="s">
        <v>5594</v>
      </c>
      <c r="B3633" t="s">
        <v>38</v>
      </c>
      <c r="C3633" s="1">
        <v>46003.965277777781</v>
      </c>
      <c r="D3633" t="s">
        <v>5146</v>
      </c>
    </row>
    <row r="3634" spans="1:4" x14ac:dyDescent="0.25">
      <c r="A3634" t="s">
        <v>5595</v>
      </c>
      <c r="B3634" t="s">
        <v>38</v>
      </c>
      <c r="C3634" s="1">
        <v>46003.968055555553</v>
      </c>
      <c r="D3634" t="s">
        <v>5146</v>
      </c>
    </row>
    <row r="3635" spans="1:4" x14ac:dyDescent="0.25">
      <c r="A3635" t="s">
        <v>5596</v>
      </c>
      <c r="B3635" t="s">
        <v>38</v>
      </c>
      <c r="C3635" s="1">
        <v>46003.973611111112</v>
      </c>
      <c r="D3635" t="s">
        <v>5146</v>
      </c>
    </row>
    <row r="3636" spans="1:4" x14ac:dyDescent="0.25">
      <c r="A3636" t="s">
        <v>5597</v>
      </c>
      <c r="B3636" t="s">
        <v>38</v>
      </c>
      <c r="C3636" s="1">
        <v>46003.973611111112</v>
      </c>
      <c r="D3636" t="s">
        <v>5146</v>
      </c>
    </row>
    <row r="3637" spans="1:4" x14ac:dyDescent="0.25">
      <c r="A3637" t="s">
        <v>551</v>
      </c>
      <c r="B3637" t="s">
        <v>38</v>
      </c>
      <c r="C3637" s="1">
        <v>46046.488888888889</v>
      </c>
      <c r="D3637" t="s">
        <v>5146</v>
      </c>
    </row>
    <row r="3638" spans="1:4" x14ac:dyDescent="0.25">
      <c r="A3638" t="s">
        <v>5598</v>
      </c>
      <c r="B3638" t="s">
        <v>38</v>
      </c>
      <c r="C3638" s="1">
        <v>46003.975694444445</v>
      </c>
      <c r="D3638" t="s">
        <v>5146</v>
      </c>
    </row>
    <row r="3639" spans="1:4" x14ac:dyDescent="0.25">
      <c r="A3639" t="s">
        <v>5599</v>
      </c>
      <c r="B3639" t="s">
        <v>38</v>
      </c>
      <c r="C3639" s="1">
        <v>46003.977777777778</v>
      </c>
      <c r="D3639" t="s">
        <v>5146</v>
      </c>
    </row>
    <row r="3640" spans="1:4" x14ac:dyDescent="0.25">
      <c r="A3640" t="s">
        <v>5600</v>
      </c>
      <c r="B3640" t="s">
        <v>38</v>
      </c>
      <c r="C3640" s="1">
        <v>46003.977777777778</v>
      </c>
      <c r="D3640" t="s">
        <v>5146</v>
      </c>
    </row>
    <row r="3641" spans="1:4" x14ac:dyDescent="0.25">
      <c r="A3641" t="s">
        <v>5601</v>
      </c>
      <c r="B3641" t="s">
        <v>38</v>
      </c>
      <c r="C3641" s="1">
        <v>46003.984027777777</v>
      </c>
      <c r="D3641" t="s">
        <v>5146</v>
      </c>
    </row>
    <row r="3642" spans="1:4" x14ac:dyDescent="0.25">
      <c r="A3642" t="s">
        <v>5602</v>
      </c>
      <c r="B3642" t="s">
        <v>38</v>
      </c>
      <c r="C3642" s="1">
        <v>46003.984722222223</v>
      </c>
      <c r="D3642" t="s">
        <v>5146</v>
      </c>
    </row>
    <row r="3643" spans="1:4" x14ac:dyDescent="0.25">
      <c r="A3643" t="s">
        <v>5603</v>
      </c>
      <c r="B3643" t="s">
        <v>38</v>
      </c>
      <c r="C3643" s="1">
        <v>45964.697222222225</v>
      </c>
      <c r="D3643" t="s">
        <v>5146</v>
      </c>
    </row>
    <row r="3644" spans="1:4" x14ac:dyDescent="0.25">
      <c r="A3644" t="s">
        <v>5604</v>
      </c>
      <c r="B3644" t="s">
        <v>38</v>
      </c>
      <c r="C3644" s="1">
        <v>45973.568055555559</v>
      </c>
      <c r="D3644" t="s">
        <v>5146</v>
      </c>
    </row>
    <row r="3645" spans="1:4" x14ac:dyDescent="0.25">
      <c r="A3645" t="s">
        <v>5605</v>
      </c>
      <c r="B3645" t="s">
        <v>38</v>
      </c>
      <c r="C3645" s="1">
        <v>45985.770833333336</v>
      </c>
      <c r="D3645" t="s">
        <v>5146</v>
      </c>
    </row>
    <row r="3646" spans="1:4" x14ac:dyDescent="0.25">
      <c r="A3646" t="s">
        <v>540</v>
      </c>
      <c r="B3646" t="s">
        <v>38</v>
      </c>
      <c r="C3646" s="1">
        <v>46044.465277777781</v>
      </c>
      <c r="D3646" t="s">
        <v>5146</v>
      </c>
    </row>
    <row r="3647" spans="1:4" x14ac:dyDescent="0.25">
      <c r="A3647" t="s">
        <v>5606</v>
      </c>
      <c r="B3647" t="s">
        <v>38</v>
      </c>
      <c r="C3647" s="1">
        <v>45985.772222222222</v>
      </c>
      <c r="D3647" t="s">
        <v>5146</v>
      </c>
    </row>
    <row r="3648" spans="1:4" x14ac:dyDescent="0.25">
      <c r="A3648" t="s">
        <v>5607</v>
      </c>
      <c r="B3648" t="s">
        <v>38</v>
      </c>
      <c r="C3648" s="1">
        <v>45967.756249999999</v>
      </c>
      <c r="D3648" t="s">
        <v>5146</v>
      </c>
    </row>
    <row r="3649" spans="1:4" x14ac:dyDescent="0.25">
      <c r="A3649" t="s">
        <v>528</v>
      </c>
      <c r="B3649" t="s">
        <v>38</v>
      </c>
      <c r="C3649" s="1">
        <v>46043.440972222219</v>
      </c>
      <c r="D3649" t="s">
        <v>5146</v>
      </c>
    </row>
    <row r="3650" spans="1:4" x14ac:dyDescent="0.25">
      <c r="A3650" t="s">
        <v>5608</v>
      </c>
      <c r="B3650" t="s">
        <v>38</v>
      </c>
      <c r="C3650" s="1">
        <v>45973.696527777778</v>
      </c>
      <c r="D3650" t="s">
        <v>5146</v>
      </c>
    </row>
    <row r="3651" spans="1:4" x14ac:dyDescent="0.25">
      <c r="A3651" t="s">
        <v>5609</v>
      </c>
      <c r="B3651" t="s">
        <v>39</v>
      </c>
      <c r="C3651" s="1">
        <v>46029.738888888889</v>
      </c>
      <c r="D3651" t="s">
        <v>5146</v>
      </c>
    </row>
    <row r="3652" spans="1:4" x14ac:dyDescent="0.25">
      <c r="A3652" t="s">
        <v>5610</v>
      </c>
      <c r="B3652" t="s">
        <v>38</v>
      </c>
      <c r="C3652" s="1">
        <v>45978.518055555556</v>
      </c>
      <c r="D3652" t="s">
        <v>5146</v>
      </c>
    </row>
    <row r="3653" spans="1:4" x14ac:dyDescent="0.25">
      <c r="A3653" t="s">
        <v>5611</v>
      </c>
      <c r="B3653" t="s">
        <v>38</v>
      </c>
      <c r="C3653" s="1">
        <v>45979.498611111114</v>
      </c>
      <c r="D3653" t="s">
        <v>5146</v>
      </c>
    </row>
    <row r="3654" spans="1:4" x14ac:dyDescent="0.25">
      <c r="A3654" t="s">
        <v>5612</v>
      </c>
      <c r="B3654" t="s">
        <v>38</v>
      </c>
      <c r="C3654" s="1">
        <v>45981.543749999997</v>
      </c>
      <c r="D3654" t="s">
        <v>5146</v>
      </c>
    </row>
    <row r="3655" spans="1:4" x14ac:dyDescent="0.25">
      <c r="A3655" t="s">
        <v>5613</v>
      </c>
      <c r="B3655" t="s">
        <v>38</v>
      </c>
      <c r="C3655" s="1">
        <v>45980.509027777778</v>
      </c>
      <c r="D3655" t="s">
        <v>5146</v>
      </c>
    </row>
    <row r="3656" spans="1:4" x14ac:dyDescent="0.25">
      <c r="A3656" t="s">
        <v>5614</v>
      </c>
      <c r="B3656" t="s">
        <v>38</v>
      </c>
      <c r="C3656" s="1">
        <v>45988.824305555558</v>
      </c>
      <c r="D3656" t="s">
        <v>5146</v>
      </c>
    </row>
    <row r="3657" spans="1:4" x14ac:dyDescent="0.25">
      <c r="A3657" t="s">
        <v>5615</v>
      </c>
      <c r="B3657" t="s">
        <v>38</v>
      </c>
      <c r="C3657" s="1">
        <v>45981.67083333333</v>
      </c>
      <c r="D3657" t="s">
        <v>5146</v>
      </c>
    </row>
    <row r="3658" spans="1:4" x14ac:dyDescent="0.25">
      <c r="A3658" t="s">
        <v>5616</v>
      </c>
      <c r="B3658" t="s">
        <v>38</v>
      </c>
      <c r="C3658" s="1">
        <v>45981.752083333333</v>
      </c>
      <c r="D3658" t="s">
        <v>5146</v>
      </c>
    </row>
    <row r="3659" spans="1:4" x14ac:dyDescent="0.25">
      <c r="A3659" t="s">
        <v>5617</v>
      </c>
      <c r="B3659" t="s">
        <v>38</v>
      </c>
      <c r="C3659" s="1">
        <v>45985.777083333334</v>
      </c>
      <c r="D3659" t="s">
        <v>5146</v>
      </c>
    </row>
    <row r="3660" spans="1:4" x14ac:dyDescent="0.25">
      <c r="A3660" t="s">
        <v>5618</v>
      </c>
      <c r="B3660" t="s">
        <v>38</v>
      </c>
      <c r="C3660" s="1">
        <v>45982.504861111112</v>
      </c>
      <c r="D3660" t="s">
        <v>5146</v>
      </c>
    </row>
    <row r="3661" spans="1:4" x14ac:dyDescent="0.25">
      <c r="A3661" t="s">
        <v>5619</v>
      </c>
      <c r="B3661" t="s">
        <v>38</v>
      </c>
      <c r="C3661" s="1">
        <v>45985.455555555556</v>
      </c>
      <c r="D3661" t="s">
        <v>5146</v>
      </c>
    </row>
    <row r="3662" spans="1:4" x14ac:dyDescent="0.25">
      <c r="A3662" t="s">
        <v>5620</v>
      </c>
      <c r="B3662" t="s">
        <v>38</v>
      </c>
      <c r="C3662" s="1">
        <v>45985.454861111109</v>
      </c>
      <c r="D3662" t="s">
        <v>5146</v>
      </c>
    </row>
    <row r="3663" spans="1:4" x14ac:dyDescent="0.25">
      <c r="A3663" t="s">
        <v>5621</v>
      </c>
      <c r="B3663" t="s">
        <v>38</v>
      </c>
      <c r="C3663" s="1">
        <v>45982.54583333333</v>
      </c>
      <c r="D3663" t="s">
        <v>5146</v>
      </c>
    </row>
    <row r="3664" spans="1:4" x14ac:dyDescent="0.25">
      <c r="A3664" t="s">
        <v>5622</v>
      </c>
      <c r="B3664" t="s">
        <v>38</v>
      </c>
      <c r="C3664" s="1">
        <v>45982.611111111109</v>
      </c>
      <c r="D3664" t="s">
        <v>5146</v>
      </c>
    </row>
    <row r="3665" spans="1:4" x14ac:dyDescent="0.25">
      <c r="A3665" t="s">
        <v>5623</v>
      </c>
      <c r="B3665" t="s">
        <v>38</v>
      </c>
      <c r="C3665" s="1">
        <v>45986.775694444441</v>
      </c>
      <c r="D3665" t="s">
        <v>5146</v>
      </c>
    </row>
    <row r="3666" spans="1:4" x14ac:dyDescent="0.25">
      <c r="A3666" t="s">
        <v>5624</v>
      </c>
      <c r="B3666" t="s">
        <v>38</v>
      </c>
      <c r="C3666" s="1">
        <v>45985.513888888891</v>
      </c>
      <c r="D3666" t="s">
        <v>5146</v>
      </c>
    </row>
    <row r="3667" spans="1:4" x14ac:dyDescent="0.25">
      <c r="A3667" t="s">
        <v>5625</v>
      </c>
      <c r="B3667" t="s">
        <v>38</v>
      </c>
      <c r="C3667" s="1">
        <v>45986.713194444441</v>
      </c>
      <c r="D3667" t="s">
        <v>5146</v>
      </c>
    </row>
    <row r="3668" spans="1:4" x14ac:dyDescent="0.25">
      <c r="A3668" t="s">
        <v>5626</v>
      </c>
      <c r="B3668" t="s">
        <v>38</v>
      </c>
      <c r="C3668" s="1">
        <v>45986.529166666667</v>
      </c>
      <c r="D3668" t="s">
        <v>5146</v>
      </c>
    </row>
    <row r="3669" spans="1:4" x14ac:dyDescent="0.25">
      <c r="A3669" t="s">
        <v>5627</v>
      </c>
      <c r="B3669" t="s">
        <v>38</v>
      </c>
      <c r="C3669" s="1">
        <v>45988.549305555556</v>
      </c>
      <c r="D3669" t="s">
        <v>5146</v>
      </c>
    </row>
    <row r="3670" spans="1:4" x14ac:dyDescent="0.25">
      <c r="A3670" t="s">
        <v>5628</v>
      </c>
      <c r="B3670" t="s">
        <v>38</v>
      </c>
      <c r="C3670" s="1">
        <v>45988.489583333336</v>
      </c>
      <c r="D3670" t="s">
        <v>5146</v>
      </c>
    </row>
    <row r="3671" spans="1:4" x14ac:dyDescent="0.25">
      <c r="A3671" t="s">
        <v>5629</v>
      </c>
      <c r="B3671" t="s">
        <v>38</v>
      </c>
      <c r="C3671" s="1">
        <v>45988.494444444441</v>
      </c>
      <c r="D3671" t="s">
        <v>5146</v>
      </c>
    </row>
    <row r="3672" spans="1:4" x14ac:dyDescent="0.25">
      <c r="A3672" t="s">
        <v>5630</v>
      </c>
      <c r="B3672" t="s">
        <v>38</v>
      </c>
      <c r="C3672" s="1">
        <v>45988.474305555559</v>
      </c>
      <c r="D3672" t="s">
        <v>5146</v>
      </c>
    </row>
    <row r="3673" spans="1:4" x14ac:dyDescent="0.25">
      <c r="A3673" t="s">
        <v>5631</v>
      </c>
      <c r="B3673" t="s">
        <v>38</v>
      </c>
      <c r="C3673" s="1">
        <v>45988.568055555559</v>
      </c>
      <c r="D3673" t="s">
        <v>5146</v>
      </c>
    </row>
    <row r="3674" spans="1:4" x14ac:dyDescent="0.25">
      <c r="A3674" t="s">
        <v>5632</v>
      </c>
      <c r="B3674" t="s">
        <v>38</v>
      </c>
      <c r="C3674" s="1">
        <v>45996.54791666667</v>
      </c>
      <c r="D3674" t="s">
        <v>5146</v>
      </c>
    </row>
    <row r="3675" spans="1:4" x14ac:dyDescent="0.25">
      <c r="A3675" t="s">
        <v>5633</v>
      </c>
      <c r="B3675" t="s">
        <v>38</v>
      </c>
      <c r="C3675" s="1">
        <v>45988.004861111112</v>
      </c>
      <c r="D3675" t="s">
        <v>5146</v>
      </c>
    </row>
    <row r="3676" spans="1:4" x14ac:dyDescent="0.25">
      <c r="A3676" t="s">
        <v>5634</v>
      </c>
      <c r="B3676" t="s">
        <v>38</v>
      </c>
      <c r="C3676" s="1">
        <v>45992.636805555558</v>
      </c>
      <c r="D3676" t="s">
        <v>5146</v>
      </c>
    </row>
    <row r="3677" spans="1:4" x14ac:dyDescent="0.25">
      <c r="A3677" t="s">
        <v>5635</v>
      </c>
      <c r="B3677" t="s">
        <v>38</v>
      </c>
      <c r="C3677" s="1">
        <v>45992.473611111112</v>
      </c>
      <c r="D3677" t="s">
        <v>5146</v>
      </c>
    </row>
    <row r="3678" spans="1:4" x14ac:dyDescent="0.25">
      <c r="A3678" t="s">
        <v>5636</v>
      </c>
      <c r="B3678" t="s">
        <v>38</v>
      </c>
      <c r="C3678" s="1">
        <v>46036.537499999999</v>
      </c>
      <c r="D3678" t="s">
        <v>5146</v>
      </c>
    </row>
    <row r="3679" spans="1:4" x14ac:dyDescent="0.25">
      <c r="A3679" t="s">
        <v>5637</v>
      </c>
      <c r="B3679" t="s">
        <v>38</v>
      </c>
      <c r="C3679" s="1">
        <v>45993.740277777775</v>
      </c>
      <c r="D3679" t="s">
        <v>5146</v>
      </c>
    </row>
    <row r="3680" spans="1:4" x14ac:dyDescent="0.25">
      <c r="A3680" t="s">
        <v>58</v>
      </c>
      <c r="B3680" t="s">
        <v>39</v>
      </c>
      <c r="C3680" s="1">
        <v>46029.736805555556</v>
      </c>
      <c r="D3680" t="s">
        <v>5146</v>
      </c>
    </row>
    <row r="3681" spans="1:4" x14ac:dyDescent="0.25">
      <c r="A3681" t="s">
        <v>56</v>
      </c>
      <c r="B3681" t="s">
        <v>38</v>
      </c>
      <c r="C3681" s="1">
        <v>46036.539583333331</v>
      </c>
      <c r="D3681" t="s">
        <v>5146</v>
      </c>
    </row>
    <row r="3682" spans="1:4" x14ac:dyDescent="0.25">
      <c r="A3682" t="s">
        <v>51</v>
      </c>
      <c r="B3682" t="s">
        <v>38</v>
      </c>
      <c r="C3682" s="1">
        <v>46036.539583333331</v>
      </c>
      <c r="D3682" t="s">
        <v>5146</v>
      </c>
    </row>
    <row r="3683" spans="1:4" x14ac:dyDescent="0.25">
      <c r="A3683" t="s">
        <v>50</v>
      </c>
      <c r="B3683" t="s">
        <v>38</v>
      </c>
      <c r="C3683" s="1">
        <v>46022.570138888892</v>
      </c>
      <c r="D3683" t="s">
        <v>5146</v>
      </c>
    </row>
    <row r="3684" spans="1:4" x14ac:dyDescent="0.25">
      <c r="A3684" t="s">
        <v>47</v>
      </c>
      <c r="B3684" t="s">
        <v>38</v>
      </c>
      <c r="C3684" s="1">
        <v>45995.429166666669</v>
      </c>
      <c r="D3684" t="s">
        <v>5146</v>
      </c>
    </row>
    <row r="3685" spans="1:4" x14ac:dyDescent="0.25">
      <c r="A3685" t="s">
        <v>70</v>
      </c>
      <c r="B3685" t="s">
        <v>38</v>
      </c>
      <c r="C3685" s="1">
        <v>46036.541666666664</v>
      </c>
      <c r="D3685" t="s">
        <v>5146</v>
      </c>
    </row>
    <row r="3686" spans="1:4" x14ac:dyDescent="0.25">
      <c r="A3686" t="s">
        <v>69</v>
      </c>
      <c r="B3686" t="s">
        <v>38</v>
      </c>
      <c r="C3686" s="1">
        <v>46036.541666666664</v>
      </c>
      <c r="D3686" t="s">
        <v>5146</v>
      </c>
    </row>
    <row r="3687" spans="1:4" x14ac:dyDescent="0.25">
      <c r="A3687" t="s">
        <v>62</v>
      </c>
      <c r="B3687" t="s">
        <v>38</v>
      </c>
      <c r="C3687" s="1">
        <v>46036.688888888886</v>
      </c>
      <c r="D3687" t="s">
        <v>5146</v>
      </c>
    </row>
    <row r="3688" spans="1:4" x14ac:dyDescent="0.25">
      <c r="A3688" t="s">
        <v>96</v>
      </c>
      <c r="B3688" t="s">
        <v>38</v>
      </c>
      <c r="C3688" s="1">
        <v>46036.55</v>
      </c>
      <c r="D3688" t="s">
        <v>5146</v>
      </c>
    </row>
    <row r="3689" spans="1:4" x14ac:dyDescent="0.25">
      <c r="A3689" t="s">
        <v>95</v>
      </c>
      <c r="B3689" t="s">
        <v>38</v>
      </c>
      <c r="C3689" s="1">
        <v>46036.549305555556</v>
      </c>
      <c r="D3689" t="s">
        <v>5146</v>
      </c>
    </row>
    <row r="3690" spans="1:4" x14ac:dyDescent="0.25">
      <c r="A3690" t="s">
        <v>105</v>
      </c>
      <c r="B3690" t="s">
        <v>38</v>
      </c>
      <c r="C3690" s="1">
        <v>46036.547222222223</v>
      </c>
      <c r="D3690" t="s">
        <v>5146</v>
      </c>
    </row>
    <row r="3691" spans="1:4" x14ac:dyDescent="0.25">
      <c r="A3691" t="s">
        <v>109</v>
      </c>
      <c r="B3691" t="s">
        <v>38</v>
      </c>
      <c r="C3691" s="1">
        <v>46036.552777777775</v>
      </c>
      <c r="D3691" t="s">
        <v>5146</v>
      </c>
    </row>
    <row r="3692" spans="1:4" x14ac:dyDescent="0.25">
      <c r="A3692" t="s">
        <v>121</v>
      </c>
      <c r="B3692" t="s">
        <v>38</v>
      </c>
      <c r="C3692" s="1">
        <v>46022.647916666669</v>
      </c>
      <c r="D3692" t="s">
        <v>5146</v>
      </c>
    </row>
    <row r="3693" spans="1:4" x14ac:dyDescent="0.25">
      <c r="A3693" t="s">
        <v>128</v>
      </c>
      <c r="B3693" t="s">
        <v>38</v>
      </c>
      <c r="C3693" s="1">
        <v>46022.650694444441</v>
      </c>
      <c r="D3693" t="s">
        <v>5146</v>
      </c>
    </row>
    <row r="3694" spans="1:4" x14ac:dyDescent="0.25">
      <c r="A3694" t="s">
        <v>126</v>
      </c>
      <c r="B3694" t="s">
        <v>39</v>
      </c>
      <c r="C3694" s="1">
        <v>46000.659722222219</v>
      </c>
      <c r="D3694" t="s">
        <v>5146</v>
      </c>
    </row>
    <row r="3695" spans="1:4" x14ac:dyDescent="0.25">
      <c r="A3695" t="s">
        <v>148</v>
      </c>
      <c r="B3695" t="s">
        <v>38</v>
      </c>
      <c r="C3695" s="1">
        <v>46036.559027777781</v>
      </c>
      <c r="D3695" t="s">
        <v>5146</v>
      </c>
    </row>
    <row r="3696" spans="1:4" x14ac:dyDescent="0.25">
      <c r="A3696" t="s">
        <v>193</v>
      </c>
      <c r="B3696" t="s">
        <v>38</v>
      </c>
      <c r="C3696" s="1">
        <v>46036.563194444447</v>
      </c>
      <c r="D3696" t="s">
        <v>5146</v>
      </c>
    </row>
    <row r="3697" spans="1:4" x14ac:dyDescent="0.25">
      <c r="A3697" t="s">
        <v>197</v>
      </c>
      <c r="B3697" t="s">
        <v>38</v>
      </c>
      <c r="C3697" s="1">
        <v>46036.563194444447</v>
      </c>
      <c r="D3697" t="s">
        <v>5146</v>
      </c>
    </row>
    <row r="3698" spans="1:4" x14ac:dyDescent="0.25">
      <c r="A3698" t="s">
        <v>215</v>
      </c>
      <c r="B3698" t="s">
        <v>39</v>
      </c>
      <c r="C3698" s="1">
        <v>46029.734722222223</v>
      </c>
      <c r="D3698" t="s">
        <v>5146</v>
      </c>
    </row>
    <row r="3699" spans="1:4" x14ac:dyDescent="0.25">
      <c r="A3699" t="s">
        <v>214</v>
      </c>
      <c r="B3699" t="s">
        <v>38</v>
      </c>
      <c r="C3699" s="1">
        <v>46036.563194444447</v>
      </c>
      <c r="D3699" t="s">
        <v>5146</v>
      </c>
    </row>
    <row r="3700" spans="1:4" x14ac:dyDescent="0.25">
      <c r="A3700" t="s">
        <v>224</v>
      </c>
      <c r="B3700" t="s">
        <v>38</v>
      </c>
      <c r="C3700" s="1">
        <v>46036.563888888886</v>
      </c>
      <c r="D3700" t="s">
        <v>5146</v>
      </c>
    </row>
    <row r="3701" spans="1:4" x14ac:dyDescent="0.25">
      <c r="A3701" t="s">
        <v>236</v>
      </c>
      <c r="B3701" t="s">
        <v>38</v>
      </c>
      <c r="C3701" s="1">
        <v>46009.513888888891</v>
      </c>
      <c r="D3701" t="s">
        <v>5146</v>
      </c>
    </row>
    <row r="3702" spans="1:4" x14ac:dyDescent="0.25">
      <c r="A3702" t="s">
        <v>234</v>
      </c>
      <c r="B3702" t="s">
        <v>38</v>
      </c>
      <c r="C3702" s="1">
        <v>46036.563888888886</v>
      </c>
      <c r="D3702" t="s">
        <v>5146</v>
      </c>
    </row>
    <row r="3703" spans="1:4" x14ac:dyDescent="0.25">
      <c r="A3703" t="s">
        <v>229</v>
      </c>
      <c r="B3703" t="s">
        <v>38</v>
      </c>
      <c r="C3703" s="1">
        <v>46036.564583333333</v>
      </c>
      <c r="D3703" t="s">
        <v>5146</v>
      </c>
    </row>
    <row r="3704" spans="1:4" x14ac:dyDescent="0.25">
      <c r="A3704" t="s">
        <v>264</v>
      </c>
      <c r="B3704" t="s">
        <v>38</v>
      </c>
      <c r="C3704" s="1">
        <v>46036.56527777778</v>
      </c>
      <c r="D3704" t="s">
        <v>5146</v>
      </c>
    </row>
    <row r="3705" spans="1:4" x14ac:dyDescent="0.25">
      <c r="A3705" t="s">
        <v>273</v>
      </c>
      <c r="B3705" t="s">
        <v>38</v>
      </c>
      <c r="C3705" s="1">
        <v>46022.729861111111</v>
      </c>
      <c r="D3705" t="s">
        <v>5146</v>
      </c>
    </row>
    <row r="3706" spans="1:4" x14ac:dyDescent="0.25">
      <c r="A3706" t="s">
        <v>286</v>
      </c>
      <c r="B3706" t="s">
        <v>39</v>
      </c>
      <c r="C3706" s="1">
        <v>46029.732638888891</v>
      </c>
      <c r="D3706" t="s">
        <v>5146</v>
      </c>
    </row>
    <row r="3707" spans="1:4" x14ac:dyDescent="0.25">
      <c r="A3707" t="s">
        <v>289</v>
      </c>
      <c r="B3707" t="s">
        <v>39</v>
      </c>
      <c r="C3707" s="1">
        <v>46050.706250000003</v>
      </c>
      <c r="D3707" t="s">
        <v>5146</v>
      </c>
    </row>
    <row r="3708" spans="1:4" x14ac:dyDescent="0.25">
      <c r="A3708" t="s">
        <v>324</v>
      </c>
      <c r="B3708" t="s">
        <v>38</v>
      </c>
      <c r="C3708" s="1">
        <v>46036.566666666666</v>
      </c>
      <c r="D3708" t="s">
        <v>5146</v>
      </c>
    </row>
    <row r="3709" spans="1:4" x14ac:dyDescent="0.25">
      <c r="A3709" t="s">
        <v>337</v>
      </c>
      <c r="B3709" t="s">
        <v>38</v>
      </c>
      <c r="C3709" s="1">
        <v>46025.5</v>
      </c>
      <c r="D3709" t="s">
        <v>5146</v>
      </c>
    </row>
    <row r="3710" spans="1:4" x14ac:dyDescent="0.25">
      <c r="A3710" t="s">
        <v>365</v>
      </c>
      <c r="B3710" t="s">
        <v>38</v>
      </c>
      <c r="C3710" s="1">
        <v>46039.554861111108</v>
      </c>
      <c r="D3710" t="s">
        <v>5146</v>
      </c>
    </row>
    <row r="3711" spans="1:4" x14ac:dyDescent="0.25">
      <c r="A3711" t="s">
        <v>370</v>
      </c>
      <c r="B3711" t="s">
        <v>38</v>
      </c>
      <c r="C3711" s="1">
        <v>46039.556250000001</v>
      </c>
      <c r="D3711" t="s">
        <v>5146</v>
      </c>
    </row>
    <row r="3712" spans="1:4" x14ac:dyDescent="0.25">
      <c r="A3712" t="s">
        <v>473</v>
      </c>
      <c r="B3712" t="s">
        <v>38</v>
      </c>
      <c r="C3712" s="1">
        <v>46041.478472222225</v>
      </c>
      <c r="D3712" t="s">
        <v>5146</v>
      </c>
    </row>
    <row r="3713" spans="1:4" x14ac:dyDescent="0.25">
      <c r="A3713" t="s">
        <v>393</v>
      </c>
      <c r="B3713" t="s">
        <v>38</v>
      </c>
      <c r="C3713" s="1">
        <v>46039.693055555559</v>
      </c>
      <c r="D3713" t="s">
        <v>5146</v>
      </c>
    </row>
    <row r="3714" spans="1:4" x14ac:dyDescent="0.25">
      <c r="A3714" t="s">
        <v>396</v>
      </c>
      <c r="B3714" t="s">
        <v>38</v>
      </c>
      <c r="C3714" s="1">
        <v>46039.695138888892</v>
      </c>
      <c r="D3714" t="s">
        <v>5146</v>
      </c>
    </row>
    <row r="3715" spans="1:4" x14ac:dyDescent="0.25">
      <c r="A3715" t="s">
        <v>415</v>
      </c>
      <c r="B3715" t="s">
        <v>38</v>
      </c>
      <c r="C3715" s="1">
        <v>46039.697222222225</v>
      </c>
      <c r="D3715" t="s">
        <v>5146</v>
      </c>
    </row>
    <row r="3716" spans="1:4" x14ac:dyDescent="0.25">
      <c r="A3716" t="s">
        <v>428</v>
      </c>
      <c r="B3716" t="s">
        <v>38</v>
      </c>
      <c r="C3716" s="1">
        <v>46039.697916666664</v>
      </c>
      <c r="D3716" t="s">
        <v>5146</v>
      </c>
    </row>
    <row r="3717" spans="1:4" x14ac:dyDescent="0.25">
      <c r="A3717" t="s">
        <v>440</v>
      </c>
      <c r="B3717" t="s">
        <v>38</v>
      </c>
      <c r="C3717" s="1">
        <v>46035.467361111114</v>
      </c>
      <c r="D3717" t="s">
        <v>5146</v>
      </c>
    </row>
    <row r="3718" spans="1:4" x14ac:dyDescent="0.25">
      <c r="A3718" t="s">
        <v>438</v>
      </c>
      <c r="B3718" t="s">
        <v>38</v>
      </c>
      <c r="C3718" s="1">
        <v>46039.706250000003</v>
      </c>
      <c r="D3718" t="s">
        <v>5146</v>
      </c>
    </row>
    <row r="3719" spans="1:4" x14ac:dyDescent="0.25">
      <c r="A3719" t="s">
        <v>455</v>
      </c>
      <c r="B3719" t="s">
        <v>38</v>
      </c>
      <c r="C3719" s="1">
        <v>46041.71875</v>
      </c>
      <c r="D3719" t="s">
        <v>5146</v>
      </c>
    </row>
    <row r="3720" spans="1:4" x14ac:dyDescent="0.25">
      <c r="A3720" t="s">
        <v>465</v>
      </c>
      <c r="B3720" t="s">
        <v>39</v>
      </c>
      <c r="C3720" s="1">
        <v>46050.626388888886</v>
      </c>
      <c r="D3720" t="s">
        <v>5146</v>
      </c>
    </row>
    <row r="3721" spans="1:4" x14ac:dyDescent="0.25">
      <c r="A3721" t="s">
        <v>462</v>
      </c>
      <c r="B3721" t="s">
        <v>38</v>
      </c>
      <c r="C3721" s="1">
        <v>46042.438888888886</v>
      </c>
      <c r="D3721" t="s">
        <v>5146</v>
      </c>
    </row>
    <row r="3722" spans="1:4" x14ac:dyDescent="0.25">
      <c r="A3722" t="s">
        <v>467</v>
      </c>
      <c r="B3722" t="s">
        <v>38</v>
      </c>
      <c r="C3722" s="1">
        <v>46041.709722222222</v>
      </c>
      <c r="D3722" t="s">
        <v>5146</v>
      </c>
    </row>
    <row r="3723" spans="1:4" x14ac:dyDescent="0.25">
      <c r="A3723" t="s">
        <v>459</v>
      </c>
      <c r="B3723" t="s">
        <v>38</v>
      </c>
      <c r="C3723" s="1">
        <v>46042.438888888886</v>
      </c>
      <c r="D3723" t="s">
        <v>5146</v>
      </c>
    </row>
    <row r="3724" spans="1:4" x14ac:dyDescent="0.25">
      <c r="A3724" t="s">
        <v>59</v>
      </c>
      <c r="B3724" t="s">
        <v>38</v>
      </c>
      <c r="C3724" s="1">
        <v>45994.553472222222</v>
      </c>
      <c r="D3724" t="s">
        <v>5639</v>
      </c>
    </row>
    <row r="3725" spans="1:4" x14ac:dyDescent="0.25">
      <c r="A3725" t="s">
        <v>55</v>
      </c>
      <c r="B3725" t="s">
        <v>39</v>
      </c>
      <c r="C3725" s="1">
        <v>46029.736805555556</v>
      </c>
      <c r="D3725" t="s">
        <v>5639</v>
      </c>
    </row>
    <row r="3726" spans="1:4" x14ac:dyDescent="0.25">
      <c r="A3726" t="s">
        <v>965</v>
      </c>
      <c r="B3726" t="s">
        <v>1073</v>
      </c>
      <c r="C3726" s="1">
        <v>46080.428472222222</v>
      </c>
      <c r="D3726" t="s">
        <v>5639</v>
      </c>
    </row>
    <row r="3727" spans="1:4" x14ac:dyDescent="0.25">
      <c r="A3727" t="s">
        <v>49</v>
      </c>
      <c r="B3727" t="s">
        <v>38</v>
      </c>
      <c r="C3727" s="1">
        <v>45995.499305555553</v>
      </c>
      <c r="D3727" t="s">
        <v>5639</v>
      </c>
    </row>
    <row r="3728" spans="1:4" x14ac:dyDescent="0.25">
      <c r="A3728" t="s">
        <v>48</v>
      </c>
      <c r="B3728" t="s">
        <v>39</v>
      </c>
      <c r="C3728" s="1">
        <v>46036.531944444447</v>
      </c>
      <c r="D3728" t="s">
        <v>5639</v>
      </c>
    </row>
    <row r="3729" spans="1:4" x14ac:dyDescent="0.25">
      <c r="A3729" t="s">
        <v>61</v>
      </c>
      <c r="B3729" t="s">
        <v>38</v>
      </c>
      <c r="C3729" s="1">
        <v>45995.504166666666</v>
      </c>
      <c r="D3729" t="s">
        <v>5639</v>
      </c>
    </row>
    <row r="3730" spans="1:4" x14ac:dyDescent="0.25">
      <c r="A3730" t="s">
        <v>60</v>
      </c>
      <c r="B3730" t="s">
        <v>38</v>
      </c>
      <c r="C3730" s="1">
        <v>45996.487500000003</v>
      </c>
      <c r="D3730" t="s">
        <v>5639</v>
      </c>
    </row>
    <row r="3731" spans="1:4" x14ac:dyDescent="0.25">
      <c r="A3731" t="s">
        <v>74</v>
      </c>
      <c r="B3731" t="s">
        <v>38</v>
      </c>
      <c r="C3731" s="1">
        <v>45996.550694444442</v>
      </c>
      <c r="D3731" t="s">
        <v>5639</v>
      </c>
    </row>
    <row r="3732" spans="1:4" x14ac:dyDescent="0.25">
      <c r="A3732" t="s">
        <v>76</v>
      </c>
      <c r="B3732" t="s">
        <v>38</v>
      </c>
      <c r="C3732" s="1">
        <v>45997.463194444441</v>
      </c>
      <c r="D3732" t="s">
        <v>5639</v>
      </c>
    </row>
    <row r="3733" spans="1:4" x14ac:dyDescent="0.25">
      <c r="A3733" t="s">
        <v>86</v>
      </c>
      <c r="B3733" t="s">
        <v>38</v>
      </c>
      <c r="C3733" s="1">
        <v>45997.48333333333</v>
      </c>
      <c r="D3733" t="s">
        <v>5639</v>
      </c>
    </row>
    <row r="3734" spans="1:4" x14ac:dyDescent="0.25">
      <c r="A3734" t="s">
        <v>84</v>
      </c>
      <c r="B3734" t="s">
        <v>38</v>
      </c>
      <c r="C3734" s="1">
        <v>46036.543055555558</v>
      </c>
      <c r="D3734" t="s">
        <v>5639</v>
      </c>
    </row>
    <row r="3735" spans="1:4" x14ac:dyDescent="0.25">
      <c r="A3735" t="s">
        <v>83</v>
      </c>
      <c r="B3735" t="s">
        <v>39</v>
      </c>
      <c r="C3735" s="1">
        <v>46029.736111111109</v>
      </c>
      <c r="D3735" t="s">
        <v>5639</v>
      </c>
    </row>
    <row r="3736" spans="1:4" x14ac:dyDescent="0.25">
      <c r="A3736" t="s">
        <v>94</v>
      </c>
      <c r="B3736" t="s">
        <v>38</v>
      </c>
      <c r="C3736" s="1">
        <v>46022.642361111109</v>
      </c>
      <c r="D3736" t="s">
        <v>5639</v>
      </c>
    </row>
    <row r="3737" spans="1:4" x14ac:dyDescent="0.25">
      <c r="A3737" t="s">
        <v>81</v>
      </c>
      <c r="B3737" t="s">
        <v>38</v>
      </c>
      <c r="C3737" s="1">
        <v>46036.545138888891</v>
      </c>
      <c r="D3737" t="s">
        <v>5639</v>
      </c>
    </row>
    <row r="3738" spans="1:4" x14ac:dyDescent="0.25">
      <c r="A3738" t="s">
        <v>90</v>
      </c>
      <c r="B3738" t="s">
        <v>38</v>
      </c>
      <c r="C3738" s="1">
        <v>45996.49722222222</v>
      </c>
      <c r="D3738" t="s">
        <v>5639</v>
      </c>
    </row>
    <row r="3739" spans="1:4" x14ac:dyDescent="0.25">
      <c r="A3739" t="s">
        <v>89</v>
      </c>
      <c r="B3739" t="s">
        <v>38</v>
      </c>
      <c r="C3739" s="1">
        <v>45996.576388888891</v>
      </c>
      <c r="D3739" t="s">
        <v>5639</v>
      </c>
    </row>
    <row r="3740" spans="1:4" x14ac:dyDescent="0.25">
      <c r="A3740" t="s">
        <v>104</v>
      </c>
      <c r="B3740" t="s">
        <v>38</v>
      </c>
      <c r="C3740" s="1">
        <v>45997.47152777778</v>
      </c>
      <c r="D3740" t="s">
        <v>5639</v>
      </c>
    </row>
    <row r="3741" spans="1:4" x14ac:dyDescent="0.25">
      <c r="A3741" t="s">
        <v>102</v>
      </c>
      <c r="B3741" t="s">
        <v>38</v>
      </c>
      <c r="C3741" s="1">
        <v>46036.692361111112</v>
      </c>
      <c r="D3741" t="s">
        <v>5639</v>
      </c>
    </row>
    <row r="3742" spans="1:4" x14ac:dyDescent="0.25">
      <c r="A3742" t="s">
        <v>111</v>
      </c>
      <c r="B3742" t="s">
        <v>38</v>
      </c>
      <c r="C3742" s="1">
        <v>46036.552083333336</v>
      </c>
      <c r="D3742" t="s">
        <v>5639</v>
      </c>
    </row>
    <row r="3743" spans="1:4" x14ac:dyDescent="0.25">
      <c r="A3743" t="s">
        <v>133</v>
      </c>
      <c r="B3743" t="s">
        <v>38</v>
      </c>
      <c r="C3743" s="1">
        <v>46036.544444444444</v>
      </c>
      <c r="D3743" t="s">
        <v>5639</v>
      </c>
    </row>
    <row r="3744" spans="1:4" x14ac:dyDescent="0.25">
      <c r="A3744" t="s">
        <v>129</v>
      </c>
      <c r="B3744" t="s">
        <v>38</v>
      </c>
      <c r="C3744" s="1">
        <v>46036.544444444444</v>
      </c>
      <c r="D3744" t="s">
        <v>5639</v>
      </c>
    </row>
    <row r="3745" spans="1:4" x14ac:dyDescent="0.25">
      <c r="A3745" t="s">
        <v>125</v>
      </c>
      <c r="B3745" t="s">
        <v>38</v>
      </c>
      <c r="C3745" s="1">
        <v>46002.466666666667</v>
      </c>
      <c r="D3745" t="s">
        <v>5639</v>
      </c>
    </row>
    <row r="3746" spans="1:4" x14ac:dyDescent="0.25">
      <c r="A3746" t="s">
        <v>122</v>
      </c>
      <c r="B3746" t="s">
        <v>38</v>
      </c>
      <c r="C3746" s="1">
        <v>46002.470833333333</v>
      </c>
      <c r="D3746" t="s">
        <v>5639</v>
      </c>
    </row>
    <row r="3747" spans="1:4" x14ac:dyDescent="0.25">
      <c r="A3747" t="s">
        <v>139</v>
      </c>
      <c r="B3747" t="s">
        <v>38</v>
      </c>
      <c r="C3747" s="1">
        <v>46036.54583333333</v>
      </c>
      <c r="D3747" t="s">
        <v>5639</v>
      </c>
    </row>
    <row r="3748" spans="1:4" x14ac:dyDescent="0.25">
      <c r="A3748" t="s">
        <v>977</v>
      </c>
      <c r="B3748" t="s">
        <v>30</v>
      </c>
      <c r="C3748" s="1">
        <v>46080.379166666666</v>
      </c>
      <c r="D3748" t="s">
        <v>5639</v>
      </c>
    </row>
    <row r="3749" spans="1:4" x14ac:dyDescent="0.25">
      <c r="A3749" t="s">
        <v>151</v>
      </c>
      <c r="B3749" t="s">
        <v>38</v>
      </c>
      <c r="C3749" s="1">
        <v>46036.558333333334</v>
      </c>
      <c r="D3749" t="s">
        <v>5639</v>
      </c>
    </row>
    <row r="3750" spans="1:4" x14ac:dyDescent="0.25">
      <c r="A3750" t="s">
        <v>149</v>
      </c>
      <c r="B3750" t="s">
        <v>38</v>
      </c>
      <c r="C3750" s="1">
        <v>46002.553472222222</v>
      </c>
      <c r="D3750" t="s">
        <v>5639</v>
      </c>
    </row>
    <row r="3751" spans="1:4" x14ac:dyDescent="0.25">
      <c r="A3751" t="s">
        <v>146</v>
      </c>
      <c r="B3751" t="s">
        <v>38</v>
      </c>
      <c r="C3751" s="1">
        <v>46036.55972222222</v>
      </c>
      <c r="D3751" t="s">
        <v>5639</v>
      </c>
    </row>
    <row r="3752" spans="1:4" x14ac:dyDescent="0.25">
      <c r="A3752" t="s">
        <v>141</v>
      </c>
      <c r="B3752" t="s">
        <v>38</v>
      </c>
      <c r="C3752" s="1">
        <v>46002.559027777781</v>
      </c>
      <c r="D3752" t="s">
        <v>5639</v>
      </c>
    </row>
    <row r="3753" spans="1:4" x14ac:dyDescent="0.25">
      <c r="A3753" t="s">
        <v>980</v>
      </c>
      <c r="B3753" t="s">
        <v>1073</v>
      </c>
      <c r="C3753" s="1">
        <v>46079.40625</v>
      </c>
      <c r="D3753" t="s">
        <v>5639</v>
      </c>
    </row>
    <row r="3754" spans="1:4" x14ac:dyDescent="0.25">
      <c r="A3754" t="s">
        <v>158</v>
      </c>
      <c r="B3754" t="s">
        <v>38</v>
      </c>
      <c r="C3754" s="1">
        <v>46003.489583333336</v>
      </c>
      <c r="D3754" t="s">
        <v>5639</v>
      </c>
    </row>
    <row r="3755" spans="1:4" x14ac:dyDescent="0.25">
      <c r="A3755" t="s">
        <v>156</v>
      </c>
      <c r="B3755" t="s">
        <v>38</v>
      </c>
      <c r="C3755" s="1">
        <v>46003.493750000001</v>
      </c>
      <c r="D3755" t="s">
        <v>5639</v>
      </c>
    </row>
    <row r="3756" spans="1:4" x14ac:dyDescent="0.25">
      <c r="A3756" t="s">
        <v>155</v>
      </c>
      <c r="B3756" t="s">
        <v>38</v>
      </c>
      <c r="C3756" s="1">
        <v>46003.49722222222</v>
      </c>
      <c r="D3756" t="s">
        <v>5639</v>
      </c>
    </row>
    <row r="3757" spans="1:4" x14ac:dyDescent="0.25">
      <c r="A3757" t="s">
        <v>153</v>
      </c>
      <c r="B3757" t="s">
        <v>38</v>
      </c>
      <c r="C3757" s="1">
        <v>46007.507638888892</v>
      </c>
      <c r="D3757" t="s">
        <v>5639</v>
      </c>
    </row>
    <row r="3758" spans="1:4" x14ac:dyDescent="0.25">
      <c r="A3758" t="s">
        <v>171</v>
      </c>
      <c r="B3758" t="s">
        <v>38</v>
      </c>
      <c r="C3758" s="1">
        <v>46036.54791666667</v>
      </c>
      <c r="D3758" t="s">
        <v>5639</v>
      </c>
    </row>
    <row r="3759" spans="1:4" x14ac:dyDescent="0.25">
      <c r="A3759" t="s">
        <v>170</v>
      </c>
      <c r="B3759" t="s">
        <v>38</v>
      </c>
      <c r="C3759" s="1">
        <v>46007.520138888889</v>
      </c>
      <c r="D3759" t="s">
        <v>5639</v>
      </c>
    </row>
    <row r="3760" spans="1:4" x14ac:dyDescent="0.25">
      <c r="A3760" t="s">
        <v>169</v>
      </c>
      <c r="B3760" t="s">
        <v>39</v>
      </c>
      <c r="C3760" s="1">
        <v>46029.736111111109</v>
      </c>
      <c r="D3760" t="s">
        <v>5639</v>
      </c>
    </row>
    <row r="3761" spans="1:4" x14ac:dyDescent="0.25">
      <c r="A3761" t="s">
        <v>166</v>
      </c>
      <c r="B3761" t="s">
        <v>39</v>
      </c>
      <c r="C3761" s="1">
        <v>46029.736111111109</v>
      </c>
      <c r="D3761" t="s">
        <v>5639</v>
      </c>
    </row>
    <row r="3762" spans="1:4" x14ac:dyDescent="0.25">
      <c r="A3762" t="s">
        <v>165</v>
      </c>
      <c r="B3762" t="s">
        <v>38</v>
      </c>
      <c r="C3762" s="1">
        <v>46009.503472222219</v>
      </c>
      <c r="D3762" t="s">
        <v>5639</v>
      </c>
    </row>
    <row r="3763" spans="1:4" x14ac:dyDescent="0.25">
      <c r="A3763" t="s">
        <v>179</v>
      </c>
      <c r="B3763" t="s">
        <v>38</v>
      </c>
      <c r="C3763" s="1">
        <v>46007.617361111108</v>
      </c>
      <c r="D3763" t="s">
        <v>5639</v>
      </c>
    </row>
    <row r="3764" spans="1:4" x14ac:dyDescent="0.25">
      <c r="A3764" t="s">
        <v>181</v>
      </c>
      <c r="B3764" t="s">
        <v>39</v>
      </c>
      <c r="C3764" s="1">
        <v>46029.73541666667</v>
      </c>
      <c r="D3764" t="s">
        <v>5639</v>
      </c>
    </row>
    <row r="3765" spans="1:4" x14ac:dyDescent="0.25">
      <c r="A3765" t="s">
        <v>180</v>
      </c>
      <c r="B3765" t="s">
        <v>39</v>
      </c>
      <c r="C3765" s="1">
        <v>46004.99722222222</v>
      </c>
      <c r="D3765" t="s">
        <v>5639</v>
      </c>
    </row>
    <row r="3766" spans="1:4" x14ac:dyDescent="0.25">
      <c r="A3766" t="s">
        <v>187</v>
      </c>
      <c r="B3766" t="s">
        <v>38</v>
      </c>
      <c r="C3766" s="1">
        <v>46006.461805555555</v>
      </c>
      <c r="D3766" t="s">
        <v>5639</v>
      </c>
    </row>
    <row r="3767" spans="1:4" x14ac:dyDescent="0.25">
      <c r="A3767" t="s">
        <v>186</v>
      </c>
      <c r="B3767" t="s">
        <v>39</v>
      </c>
      <c r="C3767" s="1">
        <v>46029.73541666667</v>
      </c>
      <c r="D3767" t="s">
        <v>5639</v>
      </c>
    </row>
    <row r="3768" spans="1:4" x14ac:dyDescent="0.25">
      <c r="A3768" t="s">
        <v>184</v>
      </c>
      <c r="B3768" t="s">
        <v>38</v>
      </c>
      <c r="C3768" s="1">
        <v>46004.481249999997</v>
      </c>
      <c r="D3768" t="s">
        <v>5639</v>
      </c>
    </row>
    <row r="3769" spans="1:4" x14ac:dyDescent="0.25">
      <c r="A3769" t="s">
        <v>182</v>
      </c>
      <c r="B3769" t="s">
        <v>39</v>
      </c>
      <c r="C3769" s="1">
        <v>46029.73541666667</v>
      </c>
      <c r="D3769" t="s">
        <v>5639</v>
      </c>
    </row>
    <row r="3770" spans="1:4" x14ac:dyDescent="0.25">
      <c r="A3770" t="s">
        <v>194</v>
      </c>
      <c r="B3770" t="s">
        <v>38</v>
      </c>
      <c r="C3770" s="1">
        <v>46036.5625</v>
      </c>
      <c r="D3770" t="s">
        <v>5639</v>
      </c>
    </row>
    <row r="3771" spans="1:4" x14ac:dyDescent="0.25">
      <c r="A3771" t="s">
        <v>203</v>
      </c>
      <c r="B3771" t="s">
        <v>39</v>
      </c>
      <c r="C3771" s="1">
        <v>46029.734722222223</v>
      </c>
      <c r="D3771" t="s">
        <v>5639</v>
      </c>
    </row>
    <row r="3772" spans="1:4" x14ac:dyDescent="0.25">
      <c r="A3772" t="s">
        <v>196</v>
      </c>
      <c r="B3772" t="s">
        <v>39</v>
      </c>
      <c r="C3772" s="1">
        <v>46029.734722222223</v>
      </c>
      <c r="D3772" t="s">
        <v>5639</v>
      </c>
    </row>
    <row r="3773" spans="1:4" x14ac:dyDescent="0.25">
      <c r="A3773" t="s">
        <v>195</v>
      </c>
      <c r="B3773" t="s">
        <v>39</v>
      </c>
      <c r="C3773" s="1">
        <v>46030.50277777778</v>
      </c>
      <c r="D3773" t="s">
        <v>5639</v>
      </c>
    </row>
    <row r="3774" spans="1:4" x14ac:dyDescent="0.25">
      <c r="A3774" t="s">
        <v>208</v>
      </c>
      <c r="B3774" t="s">
        <v>38</v>
      </c>
      <c r="C3774" s="1">
        <v>46008.479166666664</v>
      </c>
      <c r="D3774" t="s">
        <v>5639</v>
      </c>
    </row>
    <row r="3775" spans="1:4" x14ac:dyDescent="0.25">
      <c r="A3775" t="s">
        <v>225</v>
      </c>
      <c r="B3775" t="s">
        <v>38</v>
      </c>
      <c r="C3775" s="1">
        <v>46010.465277777781</v>
      </c>
      <c r="D3775" t="s">
        <v>5639</v>
      </c>
    </row>
    <row r="3776" spans="1:4" x14ac:dyDescent="0.25">
      <c r="A3776" t="s">
        <v>223</v>
      </c>
      <c r="B3776" t="s">
        <v>39</v>
      </c>
      <c r="C3776" s="1">
        <v>46029.734027777777</v>
      </c>
      <c r="D3776" t="s">
        <v>5639</v>
      </c>
    </row>
    <row r="3777" spans="1:4" x14ac:dyDescent="0.25">
      <c r="A3777" t="s">
        <v>231</v>
      </c>
      <c r="B3777" t="s">
        <v>38</v>
      </c>
      <c r="C3777" s="1">
        <v>46027.70416666667</v>
      </c>
      <c r="D3777" t="s">
        <v>5639</v>
      </c>
    </row>
    <row r="3778" spans="1:4" x14ac:dyDescent="0.25">
      <c r="A3778" t="s">
        <v>230</v>
      </c>
      <c r="B3778" t="s">
        <v>38</v>
      </c>
      <c r="C3778" s="1">
        <v>46036.564583333333</v>
      </c>
      <c r="D3778" t="s">
        <v>5639</v>
      </c>
    </row>
    <row r="3779" spans="1:4" x14ac:dyDescent="0.25">
      <c r="A3779" t="s">
        <v>242</v>
      </c>
      <c r="B3779" t="s">
        <v>38</v>
      </c>
      <c r="C3779" s="1">
        <v>46013.518055555556</v>
      </c>
      <c r="D3779" t="s">
        <v>5639</v>
      </c>
    </row>
    <row r="3780" spans="1:4" x14ac:dyDescent="0.25">
      <c r="A3780" t="s">
        <v>241</v>
      </c>
      <c r="B3780" t="s">
        <v>38</v>
      </c>
      <c r="C3780" s="1">
        <v>46024.759722222225</v>
      </c>
      <c r="D3780" t="s">
        <v>5639</v>
      </c>
    </row>
    <row r="3781" spans="1:4" x14ac:dyDescent="0.25">
      <c r="A3781" t="s">
        <v>240</v>
      </c>
      <c r="B3781" t="s">
        <v>38</v>
      </c>
      <c r="C3781" s="1">
        <v>46010.477083333331</v>
      </c>
      <c r="D3781" t="s">
        <v>5639</v>
      </c>
    </row>
    <row r="3782" spans="1:4" x14ac:dyDescent="0.25">
      <c r="A3782" t="s">
        <v>244</v>
      </c>
      <c r="B3782" t="s">
        <v>38</v>
      </c>
      <c r="C3782" s="1">
        <v>46014.698611111111</v>
      </c>
      <c r="D3782" t="s">
        <v>5639</v>
      </c>
    </row>
    <row r="3783" spans="1:4" x14ac:dyDescent="0.25">
      <c r="A3783" t="s">
        <v>262</v>
      </c>
      <c r="B3783" t="s">
        <v>39</v>
      </c>
      <c r="C3783" s="1">
        <v>46029.734027777777</v>
      </c>
      <c r="D3783" t="s">
        <v>5639</v>
      </c>
    </row>
    <row r="3784" spans="1:4" x14ac:dyDescent="0.25">
      <c r="A3784" t="s">
        <v>261</v>
      </c>
      <c r="B3784" t="s">
        <v>38</v>
      </c>
      <c r="C3784" s="1">
        <v>46013.579861111109</v>
      </c>
      <c r="D3784" t="s">
        <v>5639</v>
      </c>
    </row>
    <row r="3785" spans="1:4" x14ac:dyDescent="0.25">
      <c r="A3785" t="s">
        <v>260</v>
      </c>
      <c r="B3785" t="s">
        <v>38</v>
      </c>
      <c r="C3785" s="1">
        <v>46014.490972222222</v>
      </c>
      <c r="D3785" t="s">
        <v>5639</v>
      </c>
    </row>
    <row r="3786" spans="1:4" x14ac:dyDescent="0.25">
      <c r="A3786" t="s">
        <v>258</v>
      </c>
      <c r="B3786" t="s">
        <v>38</v>
      </c>
      <c r="C3786" s="1">
        <v>46014.499305555553</v>
      </c>
      <c r="D3786" t="s">
        <v>5639</v>
      </c>
    </row>
    <row r="3787" spans="1:4" x14ac:dyDescent="0.25">
      <c r="A3787" t="s">
        <v>272</v>
      </c>
      <c r="B3787" t="s">
        <v>38</v>
      </c>
      <c r="C3787" s="1">
        <v>46017.631249999999</v>
      </c>
      <c r="D3787" t="s">
        <v>5639</v>
      </c>
    </row>
    <row r="3788" spans="1:4" x14ac:dyDescent="0.25">
      <c r="A3788" t="s">
        <v>271</v>
      </c>
      <c r="B3788" t="s">
        <v>39</v>
      </c>
      <c r="C3788" s="1">
        <v>46034.535416666666</v>
      </c>
      <c r="D3788" t="s">
        <v>5639</v>
      </c>
    </row>
    <row r="3789" spans="1:4" x14ac:dyDescent="0.25">
      <c r="A3789" t="s">
        <v>270</v>
      </c>
      <c r="B3789" t="s">
        <v>38</v>
      </c>
      <c r="C3789" s="1">
        <v>46014.503472222219</v>
      </c>
      <c r="D3789" t="s">
        <v>5639</v>
      </c>
    </row>
    <row r="3790" spans="1:4" x14ac:dyDescent="0.25">
      <c r="A3790" t="s">
        <v>269</v>
      </c>
      <c r="B3790" t="s">
        <v>39</v>
      </c>
      <c r="C3790" s="1">
        <v>46029.73333333333</v>
      </c>
      <c r="D3790" t="s">
        <v>5639</v>
      </c>
    </row>
    <row r="3791" spans="1:4" x14ac:dyDescent="0.25">
      <c r="A3791" t="s">
        <v>274</v>
      </c>
      <c r="B3791" t="s">
        <v>38</v>
      </c>
      <c r="C3791" s="1">
        <v>46014.479166666664</v>
      </c>
      <c r="D3791" t="s">
        <v>5639</v>
      </c>
    </row>
    <row r="3792" spans="1:4" x14ac:dyDescent="0.25">
      <c r="A3792" t="s">
        <v>280</v>
      </c>
      <c r="B3792" t="s">
        <v>39</v>
      </c>
      <c r="C3792" s="1">
        <v>46029.732638888891</v>
      </c>
      <c r="D3792" t="s">
        <v>5639</v>
      </c>
    </row>
    <row r="3793" spans="1:4" x14ac:dyDescent="0.25">
      <c r="A3793" t="s">
        <v>293</v>
      </c>
      <c r="B3793" t="s">
        <v>38</v>
      </c>
      <c r="C3793" s="1">
        <v>46018.561111111114</v>
      </c>
      <c r="D3793" t="s">
        <v>5639</v>
      </c>
    </row>
    <row r="3794" spans="1:4" x14ac:dyDescent="0.25">
      <c r="A3794" t="s">
        <v>292</v>
      </c>
      <c r="B3794" t="s">
        <v>38</v>
      </c>
      <c r="C3794" s="1">
        <v>46022.741666666669</v>
      </c>
      <c r="D3794" t="s">
        <v>5639</v>
      </c>
    </row>
    <row r="3795" spans="1:4" x14ac:dyDescent="0.25">
      <c r="A3795" t="s">
        <v>290</v>
      </c>
      <c r="B3795" t="s">
        <v>38</v>
      </c>
      <c r="C3795" s="1">
        <v>46017.663888888892</v>
      </c>
      <c r="D3795" t="s">
        <v>5639</v>
      </c>
    </row>
    <row r="3796" spans="1:4" x14ac:dyDescent="0.25">
      <c r="A3796" t="s">
        <v>938</v>
      </c>
      <c r="B3796" t="s">
        <v>38</v>
      </c>
      <c r="C3796" s="1">
        <v>46079.59097222222</v>
      </c>
      <c r="D3796" t="s">
        <v>5639</v>
      </c>
    </row>
    <row r="3797" spans="1:4" x14ac:dyDescent="0.25">
      <c r="A3797" t="s">
        <v>300</v>
      </c>
      <c r="B3797" t="s">
        <v>38</v>
      </c>
      <c r="C3797" s="1">
        <v>46034.67083333333</v>
      </c>
      <c r="D3797" t="s">
        <v>5639</v>
      </c>
    </row>
    <row r="3798" spans="1:4" x14ac:dyDescent="0.25">
      <c r="A3798" t="s">
        <v>298</v>
      </c>
      <c r="B3798" t="s">
        <v>39</v>
      </c>
      <c r="C3798" s="1">
        <v>46029.731944444444</v>
      </c>
      <c r="D3798" t="s">
        <v>5639</v>
      </c>
    </row>
    <row r="3799" spans="1:4" x14ac:dyDescent="0.25">
      <c r="A3799" t="s">
        <v>297</v>
      </c>
      <c r="B3799" t="s">
        <v>38</v>
      </c>
      <c r="C3799" s="1">
        <v>46036.554861111108</v>
      </c>
      <c r="D3799" t="s">
        <v>5639</v>
      </c>
    </row>
    <row r="3800" spans="1:4" x14ac:dyDescent="0.25">
      <c r="A3800" t="s">
        <v>311</v>
      </c>
      <c r="B3800" t="s">
        <v>38</v>
      </c>
      <c r="C3800" s="1">
        <v>46036.565972222219</v>
      </c>
      <c r="D3800" t="s">
        <v>5639</v>
      </c>
    </row>
    <row r="3801" spans="1:4" x14ac:dyDescent="0.25">
      <c r="A3801" t="s">
        <v>307</v>
      </c>
      <c r="B3801" t="s">
        <v>38</v>
      </c>
      <c r="C3801" s="1">
        <v>46020.51666666667</v>
      </c>
      <c r="D3801" t="s">
        <v>5639</v>
      </c>
    </row>
    <row r="3802" spans="1:4" x14ac:dyDescent="0.25">
      <c r="A3802" t="s">
        <v>306</v>
      </c>
      <c r="B3802" t="s">
        <v>38</v>
      </c>
      <c r="C3802" s="1">
        <v>46022.574305555558</v>
      </c>
      <c r="D3802" t="s">
        <v>5639</v>
      </c>
    </row>
    <row r="3803" spans="1:4" x14ac:dyDescent="0.25">
      <c r="A3803" t="s">
        <v>304</v>
      </c>
      <c r="B3803" t="s">
        <v>38</v>
      </c>
      <c r="C3803" s="1">
        <v>46021.631249999999</v>
      </c>
      <c r="D3803" t="s">
        <v>5639</v>
      </c>
    </row>
    <row r="3804" spans="1:4" x14ac:dyDescent="0.25">
      <c r="A3804" t="s">
        <v>303</v>
      </c>
      <c r="B3804" t="s">
        <v>38</v>
      </c>
      <c r="C3804" s="1">
        <v>46036.555555555555</v>
      </c>
      <c r="D3804" t="s">
        <v>5639</v>
      </c>
    </row>
    <row r="3805" spans="1:4" x14ac:dyDescent="0.25">
      <c r="A3805" t="s">
        <v>319</v>
      </c>
      <c r="B3805" t="s">
        <v>38</v>
      </c>
      <c r="C3805" s="1">
        <v>46022.55</v>
      </c>
      <c r="D3805" t="s">
        <v>5639</v>
      </c>
    </row>
    <row r="3806" spans="1:4" x14ac:dyDescent="0.25">
      <c r="A3806" t="s">
        <v>323</v>
      </c>
      <c r="B3806" t="s">
        <v>38</v>
      </c>
      <c r="C3806" s="1">
        <v>46036.556944444441</v>
      </c>
      <c r="D3806" t="s">
        <v>5639</v>
      </c>
    </row>
    <row r="3807" spans="1:4" x14ac:dyDescent="0.25">
      <c r="A3807" t="s">
        <v>322</v>
      </c>
      <c r="B3807" t="s">
        <v>38</v>
      </c>
      <c r="C3807" s="1">
        <v>46025.508333333331</v>
      </c>
      <c r="D3807" t="s">
        <v>5639</v>
      </c>
    </row>
    <row r="3808" spans="1:4" x14ac:dyDescent="0.25">
      <c r="A3808" t="s">
        <v>327</v>
      </c>
      <c r="B3808" t="s">
        <v>39</v>
      </c>
      <c r="C3808" s="1">
        <v>46050.435416666667</v>
      </c>
      <c r="D3808" t="s">
        <v>5639</v>
      </c>
    </row>
    <row r="3809" spans="1:4" x14ac:dyDescent="0.25">
      <c r="A3809" t="s">
        <v>326</v>
      </c>
      <c r="B3809" t="s">
        <v>38</v>
      </c>
      <c r="C3809" s="1">
        <v>46024.522916666669</v>
      </c>
      <c r="D3809" t="s">
        <v>5639</v>
      </c>
    </row>
    <row r="3810" spans="1:4" x14ac:dyDescent="0.25">
      <c r="A3810" t="s">
        <v>328</v>
      </c>
      <c r="B3810" t="s">
        <v>39</v>
      </c>
      <c r="C3810" s="1">
        <v>46034.536111111112</v>
      </c>
      <c r="D3810" t="s">
        <v>5639</v>
      </c>
    </row>
    <row r="3811" spans="1:4" x14ac:dyDescent="0.25">
      <c r="A3811" t="s">
        <v>338</v>
      </c>
      <c r="B3811" t="s">
        <v>38</v>
      </c>
      <c r="C3811" s="1">
        <v>46024.527083333334</v>
      </c>
      <c r="D3811" t="s">
        <v>5639</v>
      </c>
    </row>
    <row r="3812" spans="1:4" x14ac:dyDescent="0.25">
      <c r="A3812" t="s">
        <v>345</v>
      </c>
      <c r="B3812" t="s">
        <v>38</v>
      </c>
      <c r="C3812" s="1">
        <v>46029.464583333334</v>
      </c>
      <c r="D3812" t="s">
        <v>5639</v>
      </c>
    </row>
    <row r="3813" spans="1:4" x14ac:dyDescent="0.25">
      <c r="A3813" t="s">
        <v>344</v>
      </c>
      <c r="B3813" t="s">
        <v>39</v>
      </c>
      <c r="C3813" s="1">
        <v>46034.690972222219</v>
      </c>
      <c r="D3813" t="s">
        <v>5639</v>
      </c>
    </row>
    <row r="3814" spans="1:4" x14ac:dyDescent="0.25">
      <c r="A3814" t="s">
        <v>343</v>
      </c>
      <c r="B3814" t="s">
        <v>38</v>
      </c>
      <c r="C3814" s="1">
        <v>46050.547222222223</v>
      </c>
      <c r="D3814" t="s">
        <v>5639</v>
      </c>
    </row>
    <row r="3815" spans="1:4" x14ac:dyDescent="0.25">
      <c r="A3815" t="s">
        <v>341</v>
      </c>
      <c r="B3815" t="s">
        <v>38</v>
      </c>
      <c r="C3815" s="1">
        <v>46029.490277777775</v>
      </c>
      <c r="D3815" t="s">
        <v>5639</v>
      </c>
    </row>
    <row r="3816" spans="1:4" x14ac:dyDescent="0.25">
      <c r="A3816" t="s">
        <v>352</v>
      </c>
      <c r="B3816" t="s">
        <v>38</v>
      </c>
      <c r="C3816" s="1">
        <v>46039.673611111109</v>
      </c>
      <c r="D3816" t="s">
        <v>5639</v>
      </c>
    </row>
    <row r="3817" spans="1:4" x14ac:dyDescent="0.25">
      <c r="A3817" t="s">
        <v>364</v>
      </c>
      <c r="B3817" t="s">
        <v>38</v>
      </c>
      <c r="C3817" s="1">
        <v>46029.496527777781</v>
      </c>
      <c r="D3817" t="s">
        <v>5639</v>
      </c>
    </row>
    <row r="3818" spans="1:4" x14ac:dyDescent="0.25">
      <c r="A3818" t="s">
        <v>363</v>
      </c>
      <c r="B3818" t="s">
        <v>38</v>
      </c>
      <c r="C3818" s="1">
        <v>46029.500694444447</v>
      </c>
      <c r="D3818" t="s">
        <v>5639</v>
      </c>
    </row>
    <row r="3819" spans="1:4" x14ac:dyDescent="0.25">
      <c r="A3819" t="s">
        <v>928</v>
      </c>
      <c r="B3819" t="s">
        <v>35</v>
      </c>
      <c r="C3819" s="1">
        <v>46078.698611111111</v>
      </c>
      <c r="D3819" t="s">
        <v>5639</v>
      </c>
    </row>
    <row r="3820" spans="1:4" x14ac:dyDescent="0.25">
      <c r="A3820" t="s">
        <v>929</v>
      </c>
      <c r="B3820" t="s">
        <v>38</v>
      </c>
      <c r="C3820" s="1">
        <v>46079.586111111108</v>
      </c>
      <c r="D3820" t="s">
        <v>5639</v>
      </c>
    </row>
    <row r="3821" spans="1:4" x14ac:dyDescent="0.25">
      <c r="A3821" t="s">
        <v>371</v>
      </c>
      <c r="B3821" t="s">
        <v>38</v>
      </c>
      <c r="C3821" s="1">
        <v>46057.541666666664</v>
      </c>
      <c r="D3821" t="s">
        <v>5639</v>
      </c>
    </row>
    <row r="3822" spans="1:4" x14ac:dyDescent="0.25">
      <c r="A3822" t="s">
        <v>374</v>
      </c>
      <c r="B3822" t="s">
        <v>38</v>
      </c>
      <c r="C3822" s="1">
        <v>46032.595833333333</v>
      </c>
      <c r="D3822" t="s">
        <v>5639</v>
      </c>
    </row>
    <row r="3823" spans="1:4" x14ac:dyDescent="0.25">
      <c r="A3823" t="s">
        <v>395</v>
      </c>
      <c r="B3823" t="s">
        <v>38</v>
      </c>
      <c r="C3823" s="1">
        <v>46039.556944444441</v>
      </c>
      <c r="D3823" t="s">
        <v>5639</v>
      </c>
    </row>
    <row r="3824" spans="1:4" x14ac:dyDescent="0.25">
      <c r="A3824" t="s">
        <v>411</v>
      </c>
      <c r="B3824" t="s">
        <v>38</v>
      </c>
      <c r="C3824" s="1">
        <v>46031.534722222219</v>
      </c>
      <c r="D3824" t="s">
        <v>5639</v>
      </c>
    </row>
    <row r="3825" spans="1:4" x14ac:dyDescent="0.25">
      <c r="A3825" t="s">
        <v>408</v>
      </c>
      <c r="B3825" t="s">
        <v>39</v>
      </c>
      <c r="C3825" s="1">
        <v>46042.761111111111</v>
      </c>
      <c r="D3825" t="s">
        <v>5639</v>
      </c>
    </row>
    <row r="3826" spans="1:4" x14ac:dyDescent="0.25">
      <c r="A3826" t="s">
        <v>407</v>
      </c>
      <c r="B3826" t="s">
        <v>38</v>
      </c>
      <c r="C3826" s="1">
        <v>46057.542361111111</v>
      </c>
      <c r="D3826" t="s">
        <v>5639</v>
      </c>
    </row>
    <row r="3827" spans="1:4" x14ac:dyDescent="0.25">
      <c r="A3827" t="s">
        <v>406</v>
      </c>
      <c r="B3827" t="s">
        <v>38</v>
      </c>
      <c r="C3827" s="1">
        <v>46039.700694444444</v>
      </c>
      <c r="D3827" t="s">
        <v>5639</v>
      </c>
    </row>
    <row r="3828" spans="1:4" x14ac:dyDescent="0.25">
      <c r="A3828" t="s">
        <v>403</v>
      </c>
      <c r="B3828" t="s">
        <v>38</v>
      </c>
      <c r="C3828" s="1">
        <v>46039.554166666669</v>
      </c>
      <c r="D3828" t="s">
        <v>5639</v>
      </c>
    </row>
    <row r="3829" spans="1:4" x14ac:dyDescent="0.25">
      <c r="A3829" t="s">
        <v>399</v>
      </c>
      <c r="B3829" t="s">
        <v>38</v>
      </c>
      <c r="C3829" s="1">
        <v>46034.533333333333</v>
      </c>
      <c r="D3829" t="s">
        <v>5639</v>
      </c>
    </row>
    <row r="3830" spans="1:4" x14ac:dyDescent="0.25">
      <c r="A3830" t="s">
        <v>398</v>
      </c>
      <c r="B3830" t="s">
        <v>39</v>
      </c>
      <c r="C3830" s="1">
        <v>46030.701388888891</v>
      </c>
      <c r="D3830" t="s">
        <v>5639</v>
      </c>
    </row>
    <row r="3831" spans="1:4" x14ac:dyDescent="0.25">
      <c r="A3831" t="s">
        <v>419</v>
      </c>
      <c r="B3831" t="s">
        <v>38</v>
      </c>
      <c r="C3831" s="1">
        <v>46035.566666666666</v>
      </c>
      <c r="D3831" t="s">
        <v>5639</v>
      </c>
    </row>
    <row r="3832" spans="1:4" x14ac:dyDescent="0.25">
      <c r="A3832" t="s">
        <v>417</v>
      </c>
      <c r="B3832" t="s">
        <v>38</v>
      </c>
      <c r="C3832" s="1">
        <v>46039.549305555556</v>
      </c>
      <c r="D3832" t="s">
        <v>5639</v>
      </c>
    </row>
    <row r="3833" spans="1:4" x14ac:dyDescent="0.25">
      <c r="A3833" t="s">
        <v>416</v>
      </c>
      <c r="B3833" t="s">
        <v>38</v>
      </c>
      <c r="C3833" s="1">
        <v>46034.54583333333</v>
      </c>
      <c r="D3833" t="s">
        <v>5639</v>
      </c>
    </row>
    <row r="3834" spans="1:4" x14ac:dyDescent="0.25">
      <c r="A3834" t="s">
        <v>425</v>
      </c>
      <c r="B3834" t="s">
        <v>38</v>
      </c>
      <c r="C3834" s="1">
        <v>46039.684027777781</v>
      </c>
      <c r="D3834" t="s">
        <v>5639</v>
      </c>
    </row>
    <row r="3835" spans="1:4" x14ac:dyDescent="0.25">
      <c r="A3835" t="s">
        <v>427</v>
      </c>
      <c r="B3835" t="s">
        <v>38</v>
      </c>
      <c r="C3835" s="1">
        <v>46049.512499999997</v>
      </c>
      <c r="D3835" t="s">
        <v>5639</v>
      </c>
    </row>
    <row r="3836" spans="1:4" x14ac:dyDescent="0.25">
      <c r="A3836" t="s">
        <v>436</v>
      </c>
      <c r="B3836" t="s">
        <v>38</v>
      </c>
      <c r="C3836" s="1">
        <v>46037.535416666666</v>
      </c>
      <c r="D3836" t="s">
        <v>5639</v>
      </c>
    </row>
    <row r="3837" spans="1:4" x14ac:dyDescent="0.25">
      <c r="A3837" t="s">
        <v>435</v>
      </c>
      <c r="B3837" t="s">
        <v>38</v>
      </c>
      <c r="C3837" s="1">
        <v>46039.546527777777</v>
      </c>
      <c r="D3837" t="s">
        <v>5639</v>
      </c>
    </row>
    <row r="3838" spans="1:4" x14ac:dyDescent="0.25">
      <c r="A3838" t="s">
        <v>445</v>
      </c>
      <c r="B3838" t="s">
        <v>38</v>
      </c>
      <c r="C3838" s="1">
        <v>46039.544444444444</v>
      </c>
      <c r="D3838" t="s">
        <v>5639</v>
      </c>
    </row>
    <row r="3839" spans="1:4" x14ac:dyDescent="0.25">
      <c r="A3839" t="s">
        <v>918</v>
      </c>
      <c r="B3839" t="s">
        <v>38</v>
      </c>
      <c r="C3839" s="1">
        <v>46077.479861111111</v>
      </c>
      <c r="D3839" t="s">
        <v>5639</v>
      </c>
    </row>
    <row r="3840" spans="1:4" x14ac:dyDescent="0.25">
      <c r="A3840" t="s">
        <v>439</v>
      </c>
      <c r="B3840" t="s">
        <v>38</v>
      </c>
      <c r="C3840" s="1">
        <v>46036.527777777781</v>
      </c>
      <c r="D3840" t="s">
        <v>5639</v>
      </c>
    </row>
    <row r="3841" spans="1:4" x14ac:dyDescent="0.25">
      <c r="A3841" t="s">
        <v>437</v>
      </c>
      <c r="B3841" t="s">
        <v>38</v>
      </c>
      <c r="C3841" s="1">
        <v>46039.70208333333</v>
      </c>
      <c r="D3841" t="s">
        <v>5639</v>
      </c>
    </row>
    <row r="3842" spans="1:4" x14ac:dyDescent="0.25">
      <c r="A3842" t="s">
        <v>457</v>
      </c>
      <c r="B3842" t="s">
        <v>38</v>
      </c>
      <c r="C3842" s="1">
        <v>46039.686805555553</v>
      </c>
      <c r="D3842" t="s">
        <v>5639</v>
      </c>
    </row>
    <row r="3843" spans="1:4" x14ac:dyDescent="0.25">
      <c r="A3843" t="s">
        <v>456</v>
      </c>
      <c r="B3843" t="s">
        <v>39</v>
      </c>
      <c r="C3843" s="1">
        <v>46049.484722222223</v>
      </c>
      <c r="D3843" t="s">
        <v>5639</v>
      </c>
    </row>
    <row r="3844" spans="1:4" x14ac:dyDescent="0.25">
      <c r="A3844" t="s">
        <v>463</v>
      </c>
      <c r="B3844" t="s">
        <v>38</v>
      </c>
      <c r="C3844" s="1">
        <v>46043.510416666664</v>
      </c>
      <c r="D3844" t="s">
        <v>5639</v>
      </c>
    </row>
    <row r="3845" spans="1:4" x14ac:dyDescent="0.25">
      <c r="A3845" t="s">
        <v>461</v>
      </c>
      <c r="B3845" t="s">
        <v>39</v>
      </c>
      <c r="C3845" s="1">
        <v>46050.427777777775</v>
      </c>
      <c r="D3845" t="s">
        <v>5639</v>
      </c>
    </row>
    <row r="3846" spans="1:4" x14ac:dyDescent="0.25">
      <c r="A3846" t="s">
        <v>466</v>
      </c>
      <c r="B3846" t="s">
        <v>38</v>
      </c>
      <c r="C3846" s="1">
        <v>46042.542361111111</v>
      </c>
      <c r="D3846" t="s">
        <v>5639</v>
      </c>
    </row>
    <row r="3847" spans="1:4" x14ac:dyDescent="0.25">
      <c r="A3847" t="s">
        <v>469</v>
      </c>
      <c r="B3847" t="s">
        <v>38</v>
      </c>
      <c r="C3847" s="1">
        <v>46043.520833333336</v>
      </c>
      <c r="D3847" t="s">
        <v>5639</v>
      </c>
    </row>
    <row r="3848" spans="1:4" x14ac:dyDescent="0.25">
      <c r="A3848" t="s">
        <v>483</v>
      </c>
      <c r="B3848" t="s">
        <v>38</v>
      </c>
      <c r="C3848" s="1">
        <v>46042.570833333331</v>
      </c>
      <c r="D3848" t="s">
        <v>5639</v>
      </c>
    </row>
    <row r="3849" spans="1:4" x14ac:dyDescent="0.25">
      <c r="A3849" t="s">
        <v>476</v>
      </c>
      <c r="B3849" t="s">
        <v>39</v>
      </c>
      <c r="C3849" s="1">
        <v>46041.443749999999</v>
      </c>
      <c r="D3849" t="s">
        <v>5639</v>
      </c>
    </row>
    <row r="3850" spans="1:4" x14ac:dyDescent="0.25">
      <c r="A3850" t="s">
        <v>474</v>
      </c>
      <c r="B3850" t="s">
        <v>38</v>
      </c>
      <c r="C3850" s="1">
        <v>46042.57708333333</v>
      </c>
      <c r="D3850" t="s">
        <v>5639</v>
      </c>
    </row>
    <row r="3851" spans="1:4" x14ac:dyDescent="0.25">
      <c r="A3851" t="s">
        <v>488</v>
      </c>
      <c r="B3851" t="s">
        <v>38</v>
      </c>
      <c r="C3851" s="1">
        <v>46043.660416666666</v>
      </c>
      <c r="D3851" t="s">
        <v>5639</v>
      </c>
    </row>
    <row r="3852" spans="1:4" x14ac:dyDescent="0.25">
      <c r="A3852" t="s">
        <v>926</v>
      </c>
      <c r="B3852" t="s">
        <v>1129</v>
      </c>
      <c r="C3852" s="1">
        <v>46079.827777777777</v>
      </c>
      <c r="D3852" t="s">
        <v>5639</v>
      </c>
    </row>
    <row r="3853" spans="1:4" x14ac:dyDescent="0.25">
      <c r="A3853" t="s">
        <v>471</v>
      </c>
      <c r="B3853" t="s">
        <v>39</v>
      </c>
      <c r="C3853" s="1">
        <v>46049.511111111111</v>
      </c>
      <c r="D3853" t="s">
        <v>5639</v>
      </c>
    </row>
    <row r="3854" spans="1:4" x14ac:dyDescent="0.25">
      <c r="A3854" t="s">
        <v>509</v>
      </c>
      <c r="B3854" t="s">
        <v>38</v>
      </c>
      <c r="C3854" s="1">
        <v>46042.431944444441</v>
      </c>
      <c r="D3854" t="s">
        <v>5639</v>
      </c>
    </row>
    <row r="3855" spans="1:4" x14ac:dyDescent="0.25">
      <c r="A3855" t="s">
        <v>502</v>
      </c>
      <c r="B3855" t="s">
        <v>39</v>
      </c>
      <c r="C3855" s="1">
        <v>46056.526388888888</v>
      </c>
      <c r="D3855" t="s">
        <v>5639</v>
      </c>
    </row>
    <row r="3856" spans="1:4" x14ac:dyDescent="0.25">
      <c r="A3856" t="s">
        <v>496</v>
      </c>
      <c r="B3856" t="s">
        <v>38</v>
      </c>
      <c r="C3856" s="1">
        <v>46044.525000000001</v>
      </c>
      <c r="D3856" t="s">
        <v>5639</v>
      </c>
    </row>
    <row r="3857" spans="1:4" x14ac:dyDescent="0.25">
      <c r="A3857" t="s">
        <v>522</v>
      </c>
      <c r="B3857" t="s">
        <v>38</v>
      </c>
      <c r="C3857" s="1">
        <v>46063.48333333333</v>
      </c>
      <c r="D3857" t="s">
        <v>5639</v>
      </c>
    </row>
    <row r="3858" spans="1:4" x14ac:dyDescent="0.25">
      <c r="A3858" t="s">
        <v>515</v>
      </c>
      <c r="B3858" t="s">
        <v>39</v>
      </c>
      <c r="C3858" s="1">
        <v>46053.486111111109</v>
      </c>
      <c r="D3858" t="s">
        <v>5639</v>
      </c>
    </row>
    <row r="3859" spans="1:4" x14ac:dyDescent="0.25">
      <c r="A3859" t="s">
        <v>541</v>
      </c>
      <c r="B3859" t="s">
        <v>38</v>
      </c>
      <c r="C3859" s="1">
        <v>46044.532638888886</v>
      </c>
      <c r="D3859" t="s">
        <v>5639</v>
      </c>
    </row>
    <row r="3860" spans="1:4" x14ac:dyDescent="0.25">
      <c r="A3860" t="s">
        <v>538</v>
      </c>
      <c r="B3860" t="s">
        <v>38</v>
      </c>
      <c r="C3860" s="1">
        <v>46051.693055555559</v>
      </c>
      <c r="D3860" t="s">
        <v>5639</v>
      </c>
    </row>
    <row r="3861" spans="1:4" x14ac:dyDescent="0.25">
      <c r="A3861" t="s">
        <v>534</v>
      </c>
      <c r="B3861" t="s">
        <v>38</v>
      </c>
      <c r="C3861" s="1">
        <v>46049.486111111109</v>
      </c>
      <c r="D3861" t="s">
        <v>5639</v>
      </c>
    </row>
    <row r="3862" spans="1:4" x14ac:dyDescent="0.25">
      <c r="A3862" t="s">
        <v>533</v>
      </c>
      <c r="B3862" t="s">
        <v>38</v>
      </c>
      <c r="C3862" s="1">
        <v>46046.622916666667</v>
      </c>
      <c r="D3862" t="s">
        <v>5639</v>
      </c>
    </row>
    <row r="3863" spans="1:4" x14ac:dyDescent="0.25">
      <c r="A3863" t="s">
        <v>532</v>
      </c>
      <c r="B3863" t="s">
        <v>38</v>
      </c>
      <c r="C3863" s="1">
        <v>46046.611805555556</v>
      </c>
      <c r="D3863" t="s">
        <v>5639</v>
      </c>
    </row>
    <row r="3864" spans="1:4" x14ac:dyDescent="0.25">
      <c r="A3864" t="s">
        <v>554</v>
      </c>
      <c r="B3864" t="s">
        <v>38</v>
      </c>
      <c r="C3864" s="1">
        <v>46049.569444444445</v>
      </c>
      <c r="D3864" t="s">
        <v>5639</v>
      </c>
    </row>
    <row r="3865" spans="1:4" x14ac:dyDescent="0.25">
      <c r="A3865" t="s">
        <v>556</v>
      </c>
      <c r="B3865" t="s">
        <v>38</v>
      </c>
      <c r="C3865" s="1">
        <v>46049.698611111111</v>
      </c>
      <c r="D3865" t="s">
        <v>5639</v>
      </c>
    </row>
    <row r="3866" spans="1:4" x14ac:dyDescent="0.25">
      <c r="A3866" t="s">
        <v>580</v>
      </c>
      <c r="B3866" t="s">
        <v>38</v>
      </c>
      <c r="C3866" s="1">
        <v>46051.504861111112</v>
      </c>
      <c r="D3866" t="s">
        <v>5639</v>
      </c>
    </row>
    <row r="3867" spans="1:4" x14ac:dyDescent="0.25">
      <c r="A3867" t="s">
        <v>579</v>
      </c>
      <c r="B3867" t="s">
        <v>39</v>
      </c>
      <c r="C3867" s="1">
        <v>46053.61041666667</v>
      </c>
      <c r="D3867" t="s">
        <v>5639</v>
      </c>
    </row>
    <row r="3868" spans="1:4" x14ac:dyDescent="0.25">
      <c r="A3868" t="s">
        <v>573</v>
      </c>
      <c r="B3868" t="s">
        <v>38</v>
      </c>
      <c r="C3868" s="1">
        <v>46052.675694444442</v>
      </c>
      <c r="D3868" t="s">
        <v>5639</v>
      </c>
    </row>
    <row r="3869" spans="1:4" x14ac:dyDescent="0.25">
      <c r="A3869" t="s">
        <v>572</v>
      </c>
      <c r="B3869" t="s">
        <v>38</v>
      </c>
      <c r="C3869" s="1">
        <v>46050.546527777777</v>
      </c>
      <c r="D3869" t="s">
        <v>5639</v>
      </c>
    </row>
    <row r="3870" spans="1:4" x14ac:dyDescent="0.25">
      <c r="A3870" t="s">
        <v>594</v>
      </c>
      <c r="B3870" t="s">
        <v>38</v>
      </c>
      <c r="C3870" s="1">
        <v>46050.458333333336</v>
      </c>
      <c r="D3870" t="s">
        <v>5639</v>
      </c>
    </row>
    <row r="3871" spans="1:4" x14ac:dyDescent="0.25">
      <c r="A3871" t="s">
        <v>597</v>
      </c>
      <c r="B3871" t="s">
        <v>38</v>
      </c>
      <c r="C3871" s="1">
        <v>46058.856249999997</v>
      </c>
      <c r="D3871" t="s">
        <v>5639</v>
      </c>
    </row>
    <row r="3872" spans="1:4" x14ac:dyDescent="0.25">
      <c r="A3872" t="s">
        <v>613</v>
      </c>
      <c r="B3872" t="s">
        <v>39</v>
      </c>
      <c r="C3872" s="1">
        <v>46062.604166666664</v>
      </c>
      <c r="D3872" t="s">
        <v>5639</v>
      </c>
    </row>
    <row r="3873" spans="1:4" x14ac:dyDescent="0.25">
      <c r="A3873" t="s">
        <v>612</v>
      </c>
      <c r="B3873" t="s">
        <v>38</v>
      </c>
      <c r="C3873" s="1">
        <v>46077.473611111112</v>
      </c>
      <c r="D3873" t="s">
        <v>5639</v>
      </c>
    </row>
    <row r="3874" spans="1:4" x14ac:dyDescent="0.25">
      <c r="A3874" t="s">
        <v>611</v>
      </c>
      <c r="B3874" t="s">
        <v>38</v>
      </c>
      <c r="C3874" s="1">
        <v>46066.530555555553</v>
      </c>
      <c r="D3874" t="s">
        <v>5639</v>
      </c>
    </row>
    <row r="3875" spans="1:4" x14ac:dyDescent="0.25">
      <c r="A3875" t="s">
        <v>610</v>
      </c>
      <c r="B3875" t="s">
        <v>39</v>
      </c>
      <c r="C3875" s="1">
        <v>46066.440972222219</v>
      </c>
      <c r="D3875" t="s">
        <v>5639</v>
      </c>
    </row>
    <row r="3876" spans="1:4" x14ac:dyDescent="0.25">
      <c r="A3876" t="s">
        <v>907</v>
      </c>
      <c r="B3876" t="s">
        <v>39</v>
      </c>
      <c r="C3876" s="1">
        <v>46079.388888888891</v>
      </c>
      <c r="D3876" t="s">
        <v>5639</v>
      </c>
    </row>
    <row r="3877" spans="1:4" x14ac:dyDescent="0.25">
      <c r="A3877" t="s">
        <v>602</v>
      </c>
      <c r="B3877" t="s">
        <v>38</v>
      </c>
      <c r="C3877" s="1">
        <v>46052.543749999997</v>
      </c>
      <c r="D3877" t="s">
        <v>5639</v>
      </c>
    </row>
    <row r="3878" spans="1:4" x14ac:dyDescent="0.25">
      <c r="A3878" t="s">
        <v>908</v>
      </c>
      <c r="B3878" t="s">
        <v>38</v>
      </c>
      <c r="C3878" s="1">
        <v>46074.479166666664</v>
      </c>
      <c r="D3878" t="s">
        <v>5639</v>
      </c>
    </row>
    <row r="3879" spans="1:4" x14ac:dyDescent="0.25">
      <c r="A3879" t="s">
        <v>601</v>
      </c>
      <c r="B3879" t="s">
        <v>39</v>
      </c>
      <c r="C3879" s="1">
        <v>46056.623611111114</v>
      </c>
      <c r="D3879" t="s">
        <v>5639</v>
      </c>
    </row>
    <row r="3880" spans="1:4" x14ac:dyDescent="0.25">
      <c r="A3880" t="s">
        <v>621</v>
      </c>
      <c r="B3880" t="s">
        <v>38</v>
      </c>
      <c r="C3880" s="1">
        <v>46053.697916666664</v>
      </c>
      <c r="D3880" t="s">
        <v>5639</v>
      </c>
    </row>
    <row r="3881" spans="1:4" x14ac:dyDescent="0.25">
      <c r="A3881" t="s">
        <v>618</v>
      </c>
      <c r="B3881" t="s">
        <v>38</v>
      </c>
      <c r="C3881" s="1">
        <v>46052.550694444442</v>
      </c>
      <c r="D3881" t="s">
        <v>5639</v>
      </c>
    </row>
    <row r="3882" spans="1:4" x14ac:dyDescent="0.25">
      <c r="A3882" t="s">
        <v>629</v>
      </c>
      <c r="B3882" t="s">
        <v>38</v>
      </c>
      <c r="C3882" s="1">
        <v>46053.702777777777</v>
      </c>
      <c r="D3882" t="s">
        <v>5639</v>
      </c>
    </row>
    <row r="3883" spans="1:4" x14ac:dyDescent="0.25">
      <c r="A3883" t="s">
        <v>627</v>
      </c>
      <c r="B3883" t="s">
        <v>38</v>
      </c>
      <c r="C3883" s="1">
        <v>46057.511805555558</v>
      </c>
      <c r="D3883" t="s">
        <v>5639</v>
      </c>
    </row>
    <row r="3884" spans="1:4" x14ac:dyDescent="0.25">
      <c r="A3884" t="s">
        <v>626</v>
      </c>
      <c r="B3884" t="s">
        <v>39</v>
      </c>
      <c r="C3884" s="1">
        <v>46056.617361111108</v>
      </c>
      <c r="D3884" t="s">
        <v>5639</v>
      </c>
    </row>
    <row r="3885" spans="1:4" x14ac:dyDescent="0.25">
      <c r="A3885" t="s">
        <v>885</v>
      </c>
      <c r="B3885" t="s">
        <v>38</v>
      </c>
      <c r="C3885" s="1">
        <v>46078.767361111109</v>
      </c>
      <c r="D3885" t="s">
        <v>5639</v>
      </c>
    </row>
    <row r="3886" spans="1:4" x14ac:dyDescent="0.25">
      <c r="A3886" t="s">
        <v>624</v>
      </c>
      <c r="B3886" t="s">
        <v>39</v>
      </c>
      <c r="C3886" s="1">
        <v>46058.697222222225</v>
      </c>
      <c r="D3886" t="s">
        <v>5639</v>
      </c>
    </row>
    <row r="3887" spans="1:4" x14ac:dyDescent="0.25">
      <c r="A3887" t="s">
        <v>886</v>
      </c>
      <c r="B3887" t="s">
        <v>38</v>
      </c>
      <c r="C3887" s="1">
        <v>46076.548611111109</v>
      </c>
      <c r="D3887" t="s">
        <v>5639</v>
      </c>
    </row>
    <row r="3888" spans="1:4" x14ac:dyDescent="0.25">
      <c r="A3888" t="s">
        <v>664</v>
      </c>
      <c r="B3888" t="s">
        <v>38</v>
      </c>
      <c r="C3888" s="1">
        <v>46053.615277777775</v>
      </c>
      <c r="D3888" t="s">
        <v>5639</v>
      </c>
    </row>
    <row r="3889" spans="1:4" x14ac:dyDescent="0.25">
      <c r="A3889" t="s">
        <v>653</v>
      </c>
      <c r="B3889" t="s">
        <v>38</v>
      </c>
      <c r="C3889" s="1">
        <v>46057.538194444445</v>
      </c>
      <c r="D3889" t="s">
        <v>5639</v>
      </c>
    </row>
    <row r="3890" spans="1:4" x14ac:dyDescent="0.25">
      <c r="A3890" t="s">
        <v>646</v>
      </c>
      <c r="B3890" t="s">
        <v>38</v>
      </c>
      <c r="C3890" s="1">
        <v>46058.722916666666</v>
      </c>
      <c r="D3890" t="s">
        <v>5639</v>
      </c>
    </row>
    <row r="3891" spans="1:4" x14ac:dyDescent="0.25">
      <c r="A3891" t="s">
        <v>645</v>
      </c>
      <c r="B3891" t="s">
        <v>38</v>
      </c>
      <c r="C3891" s="1">
        <v>46057.543055555558</v>
      </c>
      <c r="D3891" t="s">
        <v>5639</v>
      </c>
    </row>
    <row r="3892" spans="1:4" x14ac:dyDescent="0.25">
      <c r="A3892" t="s">
        <v>875</v>
      </c>
      <c r="B3892" t="s">
        <v>39</v>
      </c>
      <c r="C3892" s="1">
        <v>46076.377083333333</v>
      </c>
      <c r="D3892" t="s">
        <v>5639</v>
      </c>
    </row>
    <row r="3893" spans="1:4" x14ac:dyDescent="0.25">
      <c r="A3893" t="s">
        <v>640</v>
      </c>
      <c r="B3893" t="s">
        <v>38</v>
      </c>
      <c r="C3893" s="1">
        <v>46057.547222222223</v>
      </c>
      <c r="D3893" t="s">
        <v>5639</v>
      </c>
    </row>
    <row r="3894" spans="1:4" x14ac:dyDescent="0.25">
      <c r="A3894" t="s">
        <v>684</v>
      </c>
      <c r="B3894" t="s">
        <v>38</v>
      </c>
      <c r="C3894" s="1">
        <v>46058.71875</v>
      </c>
      <c r="D3894" t="s">
        <v>5639</v>
      </c>
    </row>
    <row r="3895" spans="1:4" x14ac:dyDescent="0.25">
      <c r="A3895" t="s">
        <v>680</v>
      </c>
      <c r="B3895" t="s">
        <v>38</v>
      </c>
      <c r="C3895" s="1">
        <v>46060.477777777778</v>
      </c>
      <c r="D3895" t="s">
        <v>5639</v>
      </c>
    </row>
    <row r="3896" spans="1:4" x14ac:dyDescent="0.25">
      <c r="A3896" t="s">
        <v>679</v>
      </c>
      <c r="B3896" t="s">
        <v>38</v>
      </c>
      <c r="C3896" s="1">
        <v>46058.681250000001</v>
      </c>
      <c r="D3896" t="s">
        <v>5639</v>
      </c>
    </row>
    <row r="3897" spans="1:4" x14ac:dyDescent="0.25">
      <c r="A3897" t="s">
        <v>678</v>
      </c>
      <c r="B3897" t="s">
        <v>38</v>
      </c>
      <c r="C3897" s="1">
        <v>46059.739583333336</v>
      </c>
      <c r="D3897" t="s">
        <v>5639</v>
      </c>
    </row>
    <row r="3898" spans="1:4" x14ac:dyDescent="0.25">
      <c r="A3898" t="s">
        <v>699</v>
      </c>
      <c r="B3898" t="s">
        <v>38</v>
      </c>
      <c r="C3898" s="1">
        <v>46057.560416666667</v>
      </c>
      <c r="D3898" t="s">
        <v>5639</v>
      </c>
    </row>
    <row r="3899" spans="1:4" x14ac:dyDescent="0.25">
      <c r="A3899" t="s">
        <v>697</v>
      </c>
      <c r="B3899" t="s">
        <v>38</v>
      </c>
      <c r="C3899" s="1">
        <v>46059.805555555555</v>
      </c>
      <c r="D3899" t="s">
        <v>5639</v>
      </c>
    </row>
    <row r="3900" spans="1:4" x14ac:dyDescent="0.25">
      <c r="A3900" t="s">
        <v>695</v>
      </c>
      <c r="B3900" t="s">
        <v>38</v>
      </c>
      <c r="C3900" s="1">
        <v>46058.772222222222</v>
      </c>
      <c r="D3900" t="s">
        <v>5639</v>
      </c>
    </row>
    <row r="3901" spans="1:4" x14ac:dyDescent="0.25">
      <c r="A3901" t="s">
        <v>694</v>
      </c>
      <c r="B3901" t="s">
        <v>38</v>
      </c>
      <c r="C3901" s="1">
        <v>46058.708333333336</v>
      </c>
      <c r="D3901" t="s">
        <v>5639</v>
      </c>
    </row>
    <row r="3902" spans="1:4" x14ac:dyDescent="0.25">
      <c r="A3902" t="s">
        <v>693</v>
      </c>
      <c r="B3902" t="s">
        <v>38</v>
      </c>
      <c r="C3902" s="1">
        <v>46058.712500000001</v>
      </c>
      <c r="D3902" t="s">
        <v>5639</v>
      </c>
    </row>
    <row r="3903" spans="1:4" x14ac:dyDescent="0.25">
      <c r="A3903" t="s">
        <v>721</v>
      </c>
      <c r="B3903" t="s">
        <v>39</v>
      </c>
      <c r="C3903" s="1">
        <v>46062.431250000001</v>
      </c>
      <c r="D3903" t="s">
        <v>5639</v>
      </c>
    </row>
    <row r="3904" spans="1:4" x14ac:dyDescent="0.25">
      <c r="A3904" t="s">
        <v>717</v>
      </c>
      <c r="B3904" t="s">
        <v>38</v>
      </c>
      <c r="C3904" s="1">
        <v>46059.8125</v>
      </c>
      <c r="D3904" t="s">
        <v>5639</v>
      </c>
    </row>
    <row r="3905" spans="1:4" x14ac:dyDescent="0.25">
      <c r="A3905" t="s">
        <v>716</v>
      </c>
      <c r="B3905" t="s">
        <v>38</v>
      </c>
      <c r="C3905" s="1">
        <v>46060.53402777778</v>
      </c>
      <c r="D3905" t="s">
        <v>5639</v>
      </c>
    </row>
    <row r="3906" spans="1:4" x14ac:dyDescent="0.25">
      <c r="A3906" t="s">
        <v>714</v>
      </c>
      <c r="B3906" t="s">
        <v>38</v>
      </c>
      <c r="C3906" s="1">
        <v>46060.557638888888</v>
      </c>
      <c r="D3906" t="s">
        <v>5639</v>
      </c>
    </row>
    <row r="3907" spans="1:4" x14ac:dyDescent="0.25">
      <c r="A3907" t="s">
        <v>710</v>
      </c>
      <c r="B3907" t="s">
        <v>39</v>
      </c>
      <c r="C3907" s="1">
        <v>46058.757638888892</v>
      </c>
      <c r="D3907" t="s">
        <v>5639</v>
      </c>
    </row>
    <row r="3908" spans="1:4" x14ac:dyDescent="0.25">
      <c r="A3908" t="s">
        <v>734</v>
      </c>
      <c r="B3908" t="s">
        <v>39</v>
      </c>
      <c r="C3908" s="1">
        <v>46059.513194444444</v>
      </c>
      <c r="D3908" t="s">
        <v>5639</v>
      </c>
    </row>
    <row r="3909" spans="1:4" x14ac:dyDescent="0.25">
      <c r="A3909" t="s">
        <v>732</v>
      </c>
      <c r="B3909" t="s">
        <v>38</v>
      </c>
      <c r="C3909" s="1">
        <v>46065.663888888892</v>
      </c>
      <c r="D3909" t="s">
        <v>5639</v>
      </c>
    </row>
    <row r="3910" spans="1:4" x14ac:dyDescent="0.25">
      <c r="A3910" t="s">
        <v>731</v>
      </c>
      <c r="B3910" t="s">
        <v>38</v>
      </c>
      <c r="C3910" s="1">
        <v>46059.716666666667</v>
      </c>
      <c r="D3910" t="s">
        <v>5639</v>
      </c>
    </row>
    <row r="3911" spans="1:4" x14ac:dyDescent="0.25">
      <c r="A3911" t="s">
        <v>854</v>
      </c>
      <c r="B3911" t="s">
        <v>1129</v>
      </c>
      <c r="C3911" s="1">
        <v>46074.63958333333</v>
      </c>
      <c r="D3911" t="s">
        <v>5639</v>
      </c>
    </row>
    <row r="3912" spans="1:4" x14ac:dyDescent="0.25">
      <c r="A3912" t="s">
        <v>855</v>
      </c>
      <c r="B3912" t="s">
        <v>39</v>
      </c>
      <c r="C3912" s="1">
        <v>46076.793749999997</v>
      </c>
      <c r="D3912" t="s">
        <v>5639</v>
      </c>
    </row>
    <row r="3913" spans="1:4" x14ac:dyDescent="0.25">
      <c r="A3913" t="s">
        <v>728</v>
      </c>
      <c r="B3913" t="s">
        <v>39</v>
      </c>
      <c r="C3913" s="1">
        <v>46058.772222222222</v>
      </c>
      <c r="D3913" t="s">
        <v>5639</v>
      </c>
    </row>
    <row r="3914" spans="1:4" x14ac:dyDescent="0.25">
      <c r="A3914" t="s">
        <v>857</v>
      </c>
      <c r="B3914" t="s">
        <v>38</v>
      </c>
      <c r="C3914" s="1">
        <v>46076.518055555556</v>
      </c>
      <c r="D3914" t="s">
        <v>5639</v>
      </c>
    </row>
    <row r="3915" spans="1:4" x14ac:dyDescent="0.25">
      <c r="A3915" t="s">
        <v>727</v>
      </c>
      <c r="B3915" t="s">
        <v>38</v>
      </c>
      <c r="C3915" s="1">
        <v>46064.509722222225</v>
      </c>
      <c r="D3915" t="s">
        <v>5639</v>
      </c>
    </row>
    <row r="3916" spans="1:4" x14ac:dyDescent="0.25">
      <c r="A3916" t="s">
        <v>859</v>
      </c>
      <c r="B3916" t="s">
        <v>38</v>
      </c>
      <c r="C3916" s="1">
        <v>46076.499305555553</v>
      </c>
      <c r="D3916" t="s">
        <v>5639</v>
      </c>
    </row>
    <row r="3917" spans="1:4" x14ac:dyDescent="0.25">
      <c r="A3917" t="s">
        <v>739</v>
      </c>
      <c r="B3917" t="s">
        <v>38</v>
      </c>
      <c r="C3917" s="1">
        <v>46062.486111111109</v>
      </c>
      <c r="D3917" t="s">
        <v>5639</v>
      </c>
    </row>
    <row r="3918" spans="1:4" x14ac:dyDescent="0.25">
      <c r="A3918" t="s">
        <v>738</v>
      </c>
      <c r="B3918" t="s">
        <v>39</v>
      </c>
      <c r="C3918" s="1">
        <v>46066.382638888892</v>
      </c>
      <c r="D3918" t="s">
        <v>5639</v>
      </c>
    </row>
    <row r="3919" spans="1:4" x14ac:dyDescent="0.25">
      <c r="A3919" t="s">
        <v>741</v>
      </c>
      <c r="B3919" t="s">
        <v>38</v>
      </c>
      <c r="C3919" s="1">
        <v>46062.513888888891</v>
      </c>
      <c r="D3919" t="s">
        <v>5639</v>
      </c>
    </row>
    <row r="3920" spans="1:4" x14ac:dyDescent="0.25">
      <c r="A3920" t="s">
        <v>861</v>
      </c>
      <c r="B3920" t="s">
        <v>38</v>
      </c>
      <c r="C3920" s="1">
        <v>46076.495833333334</v>
      </c>
      <c r="D3920" t="s">
        <v>5639</v>
      </c>
    </row>
    <row r="3921" spans="1:4" x14ac:dyDescent="0.25">
      <c r="A3921" t="s">
        <v>747</v>
      </c>
      <c r="B3921" t="s">
        <v>38</v>
      </c>
      <c r="C3921" s="1">
        <v>46062.705555555556</v>
      </c>
      <c r="D3921" t="s">
        <v>5639</v>
      </c>
    </row>
    <row r="3922" spans="1:4" x14ac:dyDescent="0.25">
      <c r="A3922" t="s">
        <v>862</v>
      </c>
      <c r="B3922" t="s">
        <v>38</v>
      </c>
      <c r="C3922" s="1">
        <v>46073.563888888886</v>
      </c>
      <c r="D3922" t="s">
        <v>5639</v>
      </c>
    </row>
    <row r="3923" spans="1:4" x14ac:dyDescent="0.25">
      <c r="A3923" t="s">
        <v>753</v>
      </c>
      <c r="B3923" t="s">
        <v>38</v>
      </c>
      <c r="C3923" s="1">
        <v>46062.518055555556</v>
      </c>
      <c r="D3923" t="s">
        <v>5639</v>
      </c>
    </row>
    <row r="3924" spans="1:4" x14ac:dyDescent="0.25">
      <c r="A3924" t="s">
        <v>756</v>
      </c>
      <c r="B3924" t="s">
        <v>38</v>
      </c>
      <c r="C3924" s="1">
        <v>46064.513888888891</v>
      </c>
      <c r="D3924" t="s">
        <v>5639</v>
      </c>
    </row>
    <row r="3925" spans="1:4" x14ac:dyDescent="0.25">
      <c r="A3925" t="s">
        <v>757</v>
      </c>
      <c r="B3925" t="s">
        <v>38</v>
      </c>
      <c r="C3925" s="1">
        <v>46064.604861111111</v>
      </c>
      <c r="D3925" t="s">
        <v>5639</v>
      </c>
    </row>
    <row r="3926" spans="1:4" x14ac:dyDescent="0.25">
      <c r="A3926" t="s">
        <v>762</v>
      </c>
      <c r="B3926" t="s">
        <v>38</v>
      </c>
      <c r="C3926" s="1">
        <v>46062.709027777775</v>
      </c>
      <c r="D3926" t="s">
        <v>5639</v>
      </c>
    </row>
    <row r="3927" spans="1:4" x14ac:dyDescent="0.25">
      <c r="A3927" t="s">
        <v>864</v>
      </c>
      <c r="B3927" t="s">
        <v>38</v>
      </c>
      <c r="C3927" s="1">
        <v>46076.491666666669</v>
      </c>
      <c r="D3927" t="s">
        <v>5639</v>
      </c>
    </row>
    <row r="3928" spans="1:4" x14ac:dyDescent="0.25">
      <c r="A3928" t="s">
        <v>761</v>
      </c>
      <c r="B3928" t="s">
        <v>38</v>
      </c>
      <c r="C3928" s="1">
        <v>46063.55</v>
      </c>
      <c r="D3928" t="s">
        <v>5639</v>
      </c>
    </row>
    <row r="3929" spans="1:4" x14ac:dyDescent="0.25">
      <c r="A3929" t="s">
        <v>760</v>
      </c>
      <c r="B3929" t="s">
        <v>38</v>
      </c>
      <c r="C3929" s="1">
        <v>46063.578472222223</v>
      </c>
      <c r="D3929" t="s">
        <v>5639</v>
      </c>
    </row>
    <row r="3930" spans="1:4" x14ac:dyDescent="0.25">
      <c r="A3930" t="s">
        <v>758</v>
      </c>
      <c r="B3930" t="s">
        <v>38</v>
      </c>
      <c r="C3930" s="1">
        <v>46062.713194444441</v>
      </c>
      <c r="D3930" t="s">
        <v>5639</v>
      </c>
    </row>
    <row r="3931" spans="1:4" x14ac:dyDescent="0.25">
      <c r="A3931" t="s">
        <v>764</v>
      </c>
      <c r="B3931" t="s">
        <v>38</v>
      </c>
      <c r="C3931" s="1">
        <v>46063.617361111108</v>
      </c>
      <c r="D3931" t="s">
        <v>5639</v>
      </c>
    </row>
    <row r="3932" spans="1:4" x14ac:dyDescent="0.25">
      <c r="A3932" t="s">
        <v>867</v>
      </c>
      <c r="B3932" t="s">
        <v>38</v>
      </c>
      <c r="C3932" s="1">
        <v>46073.555555555555</v>
      </c>
      <c r="D3932" t="s">
        <v>5639</v>
      </c>
    </row>
    <row r="3933" spans="1:4" x14ac:dyDescent="0.25">
      <c r="A3933" t="s">
        <v>869</v>
      </c>
      <c r="B3933" t="s">
        <v>39</v>
      </c>
      <c r="C3933" s="1">
        <v>46074.37777777778</v>
      </c>
      <c r="D3933" t="s">
        <v>5639</v>
      </c>
    </row>
    <row r="3934" spans="1:4" x14ac:dyDescent="0.25">
      <c r="A3934" t="s">
        <v>776</v>
      </c>
      <c r="B3934" t="s">
        <v>39</v>
      </c>
      <c r="C3934" s="1">
        <v>46063.550694444442</v>
      </c>
      <c r="D3934" t="s">
        <v>5639</v>
      </c>
    </row>
    <row r="3935" spans="1:4" x14ac:dyDescent="0.25">
      <c r="A3935" t="s">
        <v>870</v>
      </c>
      <c r="B3935" t="s">
        <v>38</v>
      </c>
      <c r="C3935" s="1">
        <v>46078.377083333333</v>
      </c>
      <c r="D3935" t="s">
        <v>5639</v>
      </c>
    </row>
    <row r="3936" spans="1:4" x14ac:dyDescent="0.25">
      <c r="A3936" t="s">
        <v>871</v>
      </c>
      <c r="B3936" t="s">
        <v>38</v>
      </c>
      <c r="C3936" s="1">
        <v>46076.470138888886</v>
      </c>
      <c r="D3936" t="s">
        <v>5639</v>
      </c>
    </row>
    <row r="3937" spans="1:4" x14ac:dyDescent="0.25">
      <c r="A3937" t="s">
        <v>872</v>
      </c>
      <c r="B3937" t="s">
        <v>38</v>
      </c>
      <c r="C3937" s="1">
        <v>46071.581944444442</v>
      </c>
      <c r="D3937" t="s">
        <v>5639</v>
      </c>
    </row>
    <row r="3938" spans="1:4" x14ac:dyDescent="0.25">
      <c r="A3938" t="s">
        <v>778</v>
      </c>
      <c r="B3938" t="s">
        <v>38</v>
      </c>
      <c r="C3938" s="1">
        <v>46067.535416666666</v>
      </c>
      <c r="D3938" t="s">
        <v>5639</v>
      </c>
    </row>
    <row r="3939" spans="1:4" x14ac:dyDescent="0.25">
      <c r="A3939" t="s">
        <v>825</v>
      </c>
      <c r="B3939" t="s">
        <v>38</v>
      </c>
      <c r="C3939" s="1">
        <v>46066.728472222225</v>
      </c>
      <c r="D3939" t="s">
        <v>5639</v>
      </c>
    </row>
    <row r="3940" spans="1:4" x14ac:dyDescent="0.25">
      <c r="A3940" t="s">
        <v>824</v>
      </c>
      <c r="B3940" t="s">
        <v>38</v>
      </c>
      <c r="C3940" s="1">
        <v>46067.550694444442</v>
      </c>
      <c r="D3940" t="s">
        <v>5639</v>
      </c>
    </row>
    <row r="3941" spans="1:4" x14ac:dyDescent="0.25">
      <c r="A3941" t="s">
        <v>822</v>
      </c>
      <c r="B3941" t="s">
        <v>39</v>
      </c>
      <c r="C3941" s="1">
        <v>46069.497916666667</v>
      </c>
      <c r="D3941" t="s">
        <v>5639</v>
      </c>
    </row>
    <row r="3942" spans="1:4" x14ac:dyDescent="0.25">
      <c r="A3942" t="s">
        <v>820</v>
      </c>
      <c r="B3942" t="s">
        <v>38</v>
      </c>
      <c r="C3942" s="1">
        <v>46069.749305555553</v>
      </c>
      <c r="D3942" t="s">
        <v>5639</v>
      </c>
    </row>
    <row r="3943" spans="1:4" x14ac:dyDescent="0.25">
      <c r="A3943" t="s">
        <v>831</v>
      </c>
      <c r="B3943" t="s">
        <v>38</v>
      </c>
      <c r="C3943" s="1">
        <v>46076.672222222223</v>
      </c>
      <c r="D3943" t="s">
        <v>5639</v>
      </c>
    </row>
    <row r="3944" spans="1:4" x14ac:dyDescent="0.25">
      <c r="A3944" t="s">
        <v>818</v>
      </c>
      <c r="B3944" t="s">
        <v>39</v>
      </c>
      <c r="C3944" s="1">
        <v>46079.393750000003</v>
      </c>
      <c r="D3944" t="s">
        <v>5639</v>
      </c>
    </row>
    <row r="3945" spans="1:4" x14ac:dyDescent="0.25">
      <c r="A3945" t="s">
        <v>832</v>
      </c>
      <c r="B3945" t="s">
        <v>38</v>
      </c>
      <c r="C3945" s="1">
        <v>46074.498611111114</v>
      </c>
      <c r="D3945" t="s">
        <v>5639</v>
      </c>
    </row>
    <row r="3946" spans="1:4" x14ac:dyDescent="0.25">
      <c r="A3946" t="s">
        <v>817</v>
      </c>
      <c r="B3946" t="s">
        <v>39</v>
      </c>
      <c r="C3946" s="1">
        <v>46070.446527777778</v>
      </c>
      <c r="D3946" t="s">
        <v>5639</v>
      </c>
    </row>
    <row r="3947" spans="1:4" x14ac:dyDescent="0.25">
      <c r="A3947" t="s">
        <v>833</v>
      </c>
      <c r="B3947" t="s">
        <v>38</v>
      </c>
      <c r="C3947" s="1">
        <v>46071.509722222225</v>
      </c>
      <c r="D3947" t="s">
        <v>5639</v>
      </c>
    </row>
    <row r="3948" spans="1:4" x14ac:dyDescent="0.25">
      <c r="A3948" t="s">
        <v>834</v>
      </c>
      <c r="B3948" t="s">
        <v>38</v>
      </c>
      <c r="C3948" s="1">
        <v>46076.458333333336</v>
      </c>
      <c r="D3948" t="s">
        <v>5639</v>
      </c>
    </row>
    <row r="3949" spans="1:4" x14ac:dyDescent="0.25">
      <c r="A3949" t="s">
        <v>816</v>
      </c>
      <c r="B3949" t="s">
        <v>39</v>
      </c>
      <c r="C3949" s="1">
        <v>46072.42083333333</v>
      </c>
      <c r="D3949" t="s">
        <v>5639</v>
      </c>
    </row>
    <row r="3950" spans="1:4" x14ac:dyDescent="0.25">
      <c r="A3950" t="s">
        <v>803</v>
      </c>
      <c r="B3950" t="s">
        <v>38</v>
      </c>
      <c r="C3950" s="1">
        <v>46076.668055555558</v>
      </c>
      <c r="D3950" t="s">
        <v>5639</v>
      </c>
    </row>
    <row r="3951" spans="1:4" x14ac:dyDescent="0.25">
      <c r="A3951" t="s">
        <v>802</v>
      </c>
      <c r="B3951" t="s">
        <v>38</v>
      </c>
      <c r="C3951" s="1">
        <v>46069.500694444447</v>
      </c>
      <c r="D3951" t="s">
        <v>5639</v>
      </c>
    </row>
    <row r="3952" spans="1:4" x14ac:dyDescent="0.25">
      <c r="A3952" t="s">
        <v>801</v>
      </c>
      <c r="B3952" t="s">
        <v>38</v>
      </c>
      <c r="C3952" s="1">
        <v>46071.572916666664</v>
      </c>
      <c r="D3952" t="s">
        <v>5639</v>
      </c>
    </row>
    <row r="3953" spans="1:4" x14ac:dyDescent="0.25">
      <c r="A3953" t="s">
        <v>800</v>
      </c>
      <c r="B3953" t="s">
        <v>38</v>
      </c>
      <c r="C3953" s="1">
        <v>46070.453472222223</v>
      </c>
      <c r="D3953" t="s">
        <v>5639</v>
      </c>
    </row>
    <row r="3954" spans="1:4" x14ac:dyDescent="0.25">
      <c r="A3954" t="s">
        <v>799</v>
      </c>
      <c r="B3954" t="s">
        <v>38</v>
      </c>
      <c r="C3954" s="1">
        <v>46069.572222222225</v>
      </c>
      <c r="D3954" t="s">
        <v>5639</v>
      </c>
    </row>
    <row r="3955" spans="1:4" x14ac:dyDescent="0.25">
      <c r="A3955" t="s">
        <v>789</v>
      </c>
      <c r="B3955" t="s">
        <v>38</v>
      </c>
      <c r="C3955" s="1">
        <v>46067.580555555556</v>
      </c>
      <c r="D3955" t="s">
        <v>5639</v>
      </c>
    </row>
    <row r="3956" spans="1:4" x14ac:dyDescent="0.25">
      <c r="A3956" t="s">
        <v>788</v>
      </c>
      <c r="B3956" t="s">
        <v>38</v>
      </c>
      <c r="C3956" s="1">
        <v>46067.572222222225</v>
      </c>
      <c r="D3956" t="s">
        <v>5639</v>
      </c>
    </row>
    <row r="3957" spans="1:4" x14ac:dyDescent="0.25">
      <c r="A3957" t="s">
        <v>842</v>
      </c>
      <c r="B3957" t="s">
        <v>38</v>
      </c>
      <c r="C3957" s="1">
        <v>46070.457638888889</v>
      </c>
      <c r="D3957" t="s">
        <v>5639</v>
      </c>
    </row>
    <row r="3958" spans="1:4" x14ac:dyDescent="0.25">
      <c r="A3958" t="s">
        <v>71</v>
      </c>
      <c r="B3958" t="s">
        <v>38</v>
      </c>
      <c r="C3958" s="1">
        <v>46036.652777777781</v>
      </c>
      <c r="D3958" t="s">
        <v>5639</v>
      </c>
    </row>
    <row r="3959" spans="1:4" x14ac:dyDescent="0.25">
      <c r="A3959" t="s">
        <v>98</v>
      </c>
      <c r="B3959" t="s">
        <v>38</v>
      </c>
      <c r="C3959" s="1">
        <v>46024.77847222222</v>
      </c>
      <c r="D3959" t="s">
        <v>5639</v>
      </c>
    </row>
    <row r="3960" spans="1:4" x14ac:dyDescent="0.25">
      <c r="A3960" t="s">
        <v>97</v>
      </c>
      <c r="B3960" t="s">
        <v>38</v>
      </c>
      <c r="C3960" s="1">
        <v>46003.604861111111</v>
      </c>
      <c r="D3960" t="s">
        <v>5639</v>
      </c>
    </row>
    <row r="3961" spans="1:4" x14ac:dyDescent="0.25">
      <c r="A3961" t="s">
        <v>895</v>
      </c>
      <c r="B3961" t="s">
        <v>38</v>
      </c>
      <c r="C3961" s="1">
        <v>46077.570833333331</v>
      </c>
      <c r="D3961" t="s">
        <v>5639</v>
      </c>
    </row>
    <row r="3962" spans="1:4" x14ac:dyDescent="0.25">
      <c r="A3962" t="s">
        <v>46</v>
      </c>
      <c r="B3962" t="s">
        <v>38</v>
      </c>
      <c r="C3962" s="1">
        <v>45996.633333333331</v>
      </c>
      <c r="D3962" t="s">
        <v>5639</v>
      </c>
    </row>
    <row r="3963" spans="1:4" x14ac:dyDescent="0.25">
      <c r="A3963" t="s">
        <v>67</v>
      </c>
      <c r="B3963" t="s">
        <v>38</v>
      </c>
      <c r="C3963" s="1">
        <v>46001.613888888889</v>
      </c>
      <c r="D3963" t="s">
        <v>5639</v>
      </c>
    </row>
    <row r="3964" spans="1:4" x14ac:dyDescent="0.25">
      <c r="A3964" t="s">
        <v>108</v>
      </c>
      <c r="B3964" t="s">
        <v>38</v>
      </c>
      <c r="C3964" s="1">
        <v>46024.809027777781</v>
      </c>
      <c r="D3964" t="s">
        <v>5639</v>
      </c>
    </row>
    <row r="3965" spans="1:4" x14ac:dyDescent="0.25">
      <c r="A3965" t="s">
        <v>113</v>
      </c>
      <c r="B3965" t="s">
        <v>38</v>
      </c>
      <c r="C3965" s="1">
        <v>46024.80972222222</v>
      </c>
      <c r="D3965" t="s">
        <v>5639</v>
      </c>
    </row>
    <row r="3966" spans="1:4" x14ac:dyDescent="0.25">
      <c r="A3966" t="s">
        <v>973</v>
      </c>
      <c r="B3966" t="s">
        <v>1073</v>
      </c>
      <c r="C3966" s="1">
        <v>46079.679861111108</v>
      </c>
      <c r="D3966" t="s">
        <v>5639</v>
      </c>
    </row>
    <row r="3967" spans="1:4" x14ac:dyDescent="0.25">
      <c r="A3967" t="s">
        <v>136</v>
      </c>
      <c r="B3967" t="s">
        <v>38</v>
      </c>
      <c r="C3967" s="1">
        <v>46000.558333333334</v>
      </c>
      <c r="D3967" t="s">
        <v>5639</v>
      </c>
    </row>
    <row r="3968" spans="1:4" x14ac:dyDescent="0.25">
      <c r="A3968" t="s">
        <v>168</v>
      </c>
      <c r="B3968" t="s">
        <v>38</v>
      </c>
      <c r="C3968" s="1">
        <v>46024.802777777775</v>
      </c>
      <c r="D3968" t="s">
        <v>5639</v>
      </c>
    </row>
    <row r="3969" spans="1:4" x14ac:dyDescent="0.25">
      <c r="A3969" t="s">
        <v>167</v>
      </c>
      <c r="B3969" t="s">
        <v>38</v>
      </c>
      <c r="C3969" s="1">
        <v>46008.693055555559</v>
      </c>
      <c r="D3969" t="s">
        <v>5639</v>
      </c>
    </row>
    <row r="3970" spans="1:4" x14ac:dyDescent="0.25">
      <c r="A3970" t="s">
        <v>192</v>
      </c>
      <c r="B3970" t="s">
        <v>38</v>
      </c>
      <c r="C3970" s="1">
        <v>46025.505555555559</v>
      </c>
      <c r="D3970" t="s">
        <v>5639</v>
      </c>
    </row>
    <row r="3971" spans="1:4" x14ac:dyDescent="0.25">
      <c r="A3971" t="s">
        <v>189</v>
      </c>
      <c r="B3971" t="s">
        <v>38</v>
      </c>
      <c r="C3971" s="1">
        <v>46007.679166666669</v>
      </c>
      <c r="D3971" t="s">
        <v>5639</v>
      </c>
    </row>
    <row r="3972" spans="1:4" x14ac:dyDescent="0.25">
      <c r="A3972" t="s">
        <v>279</v>
      </c>
      <c r="B3972" t="s">
        <v>38</v>
      </c>
      <c r="C3972" s="1">
        <v>46036.678472222222</v>
      </c>
      <c r="D3972" t="s">
        <v>5639</v>
      </c>
    </row>
    <row r="3973" spans="1:4" x14ac:dyDescent="0.25">
      <c r="A3973" t="s">
        <v>317</v>
      </c>
      <c r="B3973" t="s">
        <v>38</v>
      </c>
      <c r="C3973" s="1">
        <v>46039.668749999997</v>
      </c>
      <c r="D3973" t="s">
        <v>5639</v>
      </c>
    </row>
    <row r="3974" spans="1:4" x14ac:dyDescent="0.25">
      <c r="A3974" t="s">
        <v>361</v>
      </c>
      <c r="B3974" t="s">
        <v>38</v>
      </c>
      <c r="C3974" s="1">
        <v>46030.655555555553</v>
      </c>
      <c r="D3974" t="s">
        <v>5639</v>
      </c>
    </row>
    <row r="3975" spans="1:4" x14ac:dyDescent="0.25">
      <c r="A3975" t="s">
        <v>378</v>
      </c>
      <c r="B3975" t="s">
        <v>38</v>
      </c>
      <c r="C3975" s="1">
        <v>46032.65625</v>
      </c>
      <c r="D3975" t="s">
        <v>5639</v>
      </c>
    </row>
    <row r="3976" spans="1:4" x14ac:dyDescent="0.25">
      <c r="A3976" t="s">
        <v>510</v>
      </c>
      <c r="B3976" t="s">
        <v>38</v>
      </c>
      <c r="C3976" s="1">
        <v>46041.881944444445</v>
      </c>
      <c r="D3976" t="s">
        <v>5639</v>
      </c>
    </row>
    <row r="3977" spans="1:4" x14ac:dyDescent="0.25">
      <c r="A3977" t="s">
        <v>508</v>
      </c>
      <c r="B3977" t="s">
        <v>38</v>
      </c>
      <c r="C3977" s="1">
        <v>46042.552777777775</v>
      </c>
      <c r="D3977" t="s">
        <v>5639</v>
      </c>
    </row>
    <row r="3978" spans="1:4" x14ac:dyDescent="0.25">
      <c r="A3978" t="s">
        <v>493</v>
      </c>
      <c r="B3978" t="s">
        <v>39</v>
      </c>
      <c r="C3978" s="1">
        <v>46054.577777777777</v>
      </c>
      <c r="D3978" t="s">
        <v>5639</v>
      </c>
    </row>
    <row r="3979" spans="1:4" x14ac:dyDescent="0.25">
      <c r="A3979" t="s">
        <v>519</v>
      </c>
      <c r="B3979" t="s">
        <v>38</v>
      </c>
      <c r="C3979" s="1">
        <v>46052.813888888886</v>
      </c>
      <c r="D3979" t="s">
        <v>5639</v>
      </c>
    </row>
    <row r="3980" spans="1:4" x14ac:dyDescent="0.25">
      <c r="A3980" t="s">
        <v>535</v>
      </c>
      <c r="B3980" t="s">
        <v>39</v>
      </c>
      <c r="C3980" s="1">
        <v>46052.689583333333</v>
      </c>
      <c r="D3980" t="s">
        <v>5639</v>
      </c>
    </row>
    <row r="3981" spans="1:4" x14ac:dyDescent="0.25">
      <c r="A3981" t="s">
        <v>552</v>
      </c>
      <c r="B3981" t="s">
        <v>38</v>
      </c>
      <c r="C3981" s="1">
        <v>46070.790972222225</v>
      </c>
      <c r="D3981" t="s">
        <v>5639</v>
      </c>
    </row>
    <row r="3982" spans="1:4" x14ac:dyDescent="0.25">
      <c r="A3982" t="s">
        <v>900</v>
      </c>
      <c r="B3982" t="s">
        <v>38</v>
      </c>
      <c r="C3982" s="1">
        <v>46076.409722222219</v>
      </c>
      <c r="D3982" t="s">
        <v>5639</v>
      </c>
    </row>
    <row r="3983" spans="1:4" x14ac:dyDescent="0.25">
      <c r="A3983" t="s">
        <v>564</v>
      </c>
      <c r="B3983" t="s">
        <v>38</v>
      </c>
      <c r="C3983" s="1">
        <v>46055.543055555558</v>
      </c>
      <c r="D3983" t="s">
        <v>5639</v>
      </c>
    </row>
    <row r="3984" spans="1:4" x14ac:dyDescent="0.25">
      <c r="A3984" t="s">
        <v>563</v>
      </c>
      <c r="B3984" t="s">
        <v>38</v>
      </c>
      <c r="C3984" s="1">
        <v>46067.759722222225</v>
      </c>
      <c r="D3984" t="s">
        <v>5639</v>
      </c>
    </row>
    <row r="3985" spans="1:4" x14ac:dyDescent="0.25">
      <c r="A3985" t="s">
        <v>661</v>
      </c>
      <c r="B3985" t="s">
        <v>38</v>
      </c>
      <c r="C3985" s="1">
        <v>46053.481249999997</v>
      </c>
      <c r="D3985" t="s">
        <v>5639</v>
      </c>
    </row>
    <row r="3986" spans="1:4" x14ac:dyDescent="0.25">
      <c r="A3986" t="s">
        <v>660</v>
      </c>
      <c r="B3986" t="s">
        <v>38</v>
      </c>
      <c r="C3986" s="1">
        <v>46053.490972222222</v>
      </c>
      <c r="D3986" t="s">
        <v>5639</v>
      </c>
    </row>
    <row r="3987" spans="1:4" x14ac:dyDescent="0.25">
      <c r="A3987" t="s">
        <v>659</v>
      </c>
      <c r="B3987" t="s">
        <v>38</v>
      </c>
      <c r="C3987" s="1">
        <v>46053.500694444447</v>
      </c>
      <c r="D3987" t="s">
        <v>5639</v>
      </c>
    </row>
    <row r="3988" spans="1:4" x14ac:dyDescent="0.25">
      <c r="A3988" t="s">
        <v>657</v>
      </c>
      <c r="B3988" t="s">
        <v>38</v>
      </c>
      <c r="C3988" s="1">
        <v>46053.509722222225</v>
      </c>
      <c r="D3988" t="s">
        <v>5639</v>
      </c>
    </row>
    <row r="3989" spans="1:4" x14ac:dyDescent="0.25">
      <c r="A3989" t="s">
        <v>656</v>
      </c>
      <c r="B3989" t="s">
        <v>39</v>
      </c>
      <c r="C3989" s="1">
        <v>46053.515277777777</v>
      </c>
      <c r="D3989" t="s">
        <v>5639</v>
      </c>
    </row>
    <row r="3990" spans="1:4" x14ac:dyDescent="0.25">
      <c r="A3990" t="s">
        <v>647</v>
      </c>
      <c r="B3990" t="s">
        <v>38</v>
      </c>
      <c r="C3990" s="1">
        <v>46058.576388888891</v>
      </c>
      <c r="D3990" t="s">
        <v>5639</v>
      </c>
    </row>
    <row r="3991" spans="1:4" x14ac:dyDescent="0.25">
      <c r="A3991" t="s">
        <v>677</v>
      </c>
      <c r="B3991" t="s">
        <v>38</v>
      </c>
      <c r="C3991" s="1">
        <v>46074.59097222222</v>
      </c>
      <c r="D3991" t="s">
        <v>5639</v>
      </c>
    </row>
    <row r="3992" spans="1:4" x14ac:dyDescent="0.25">
      <c r="A3992" t="s">
        <v>689</v>
      </c>
      <c r="B3992" t="s">
        <v>39</v>
      </c>
      <c r="C3992" s="1">
        <v>46058.656944444447</v>
      </c>
      <c r="D3992" t="s">
        <v>5639</v>
      </c>
    </row>
    <row r="3993" spans="1:4" x14ac:dyDescent="0.25">
      <c r="A3993" t="s">
        <v>722</v>
      </c>
      <c r="B3993" t="s">
        <v>38</v>
      </c>
      <c r="C3993" s="1">
        <v>46058.526388888888</v>
      </c>
      <c r="D3993" t="s">
        <v>5639</v>
      </c>
    </row>
    <row r="3994" spans="1:4" x14ac:dyDescent="0.25">
      <c r="A3994" t="s">
        <v>849</v>
      </c>
      <c r="B3994" t="s">
        <v>35</v>
      </c>
      <c r="C3994" s="1">
        <v>46078.40347222222</v>
      </c>
      <c r="D3994" t="s">
        <v>5639</v>
      </c>
    </row>
    <row r="3995" spans="1:4" x14ac:dyDescent="0.25">
      <c r="A3995" t="s">
        <v>745</v>
      </c>
      <c r="B3995" t="s">
        <v>38</v>
      </c>
      <c r="C3995" s="1">
        <v>46077.57916666667</v>
      </c>
      <c r="D3995" t="s">
        <v>5639</v>
      </c>
    </row>
    <row r="3996" spans="1:4" x14ac:dyDescent="0.25">
      <c r="A3996" t="s">
        <v>743</v>
      </c>
      <c r="B3996" t="s">
        <v>38</v>
      </c>
      <c r="C3996" s="1">
        <v>46070.515972222223</v>
      </c>
      <c r="D3996" t="s">
        <v>5639</v>
      </c>
    </row>
    <row r="3997" spans="1:4" x14ac:dyDescent="0.25">
      <c r="A3997" t="s">
        <v>751</v>
      </c>
      <c r="B3997" t="s">
        <v>38</v>
      </c>
      <c r="C3997" s="1">
        <v>46070.643750000003</v>
      </c>
      <c r="D3997" t="s">
        <v>5639</v>
      </c>
    </row>
    <row r="3998" spans="1:4" x14ac:dyDescent="0.25">
      <c r="A3998" t="s">
        <v>752</v>
      </c>
      <c r="B3998" t="s">
        <v>38</v>
      </c>
      <c r="C3998" s="1">
        <v>46062.577777777777</v>
      </c>
      <c r="D3998" t="s">
        <v>5639</v>
      </c>
    </row>
    <row r="3999" spans="1:4" x14ac:dyDescent="0.25">
      <c r="A3999" t="s">
        <v>787</v>
      </c>
      <c r="B3999" t="s">
        <v>35</v>
      </c>
      <c r="C3999" s="1">
        <v>46077.727083333331</v>
      </c>
      <c r="D3999" t="s">
        <v>5639</v>
      </c>
    </row>
    <row r="4000" spans="1:4" x14ac:dyDescent="0.25">
      <c r="A4000" t="s">
        <v>57</v>
      </c>
      <c r="B4000" t="s">
        <v>38</v>
      </c>
      <c r="C4000" s="1">
        <v>45994.604166666664</v>
      </c>
      <c r="D4000" t="s">
        <v>5639</v>
      </c>
    </row>
    <row r="4001" spans="1:4" x14ac:dyDescent="0.25">
      <c r="A4001" t="s">
        <v>54</v>
      </c>
      <c r="B4001" t="s">
        <v>38</v>
      </c>
      <c r="C4001" s="1">
        <v>45996.581944444442</v>
      </c>
      <c r="D4001" t="s">
        <v>5639</v>
      </c>
    </row>
    <row r="4002" spans="1:4" x14ac:dyDescent="0.25">
      <c r="A4002" t="s">
        <v>53</v>
      </c>
      <c r="B4002" t="s">
        <v>38</v>
      </c>
      <c r="C4002" s="1">
        <v>46024.788888888892</v>
      </c>
      <c r="D4002" t="s">
        <v>5639</v>
      </c>
    </row>
    <row r="4003" spans="1:4" x14ac:dyDescent="0.25">
      <c r="A4003" t="s">
        <v>52</v>
      </c>
      <c r="B4003" t="s">
        <v>39</v>
      </c>
      <c r="C4003" s="1">
        <v>46029.736805555556</v>
      </c>
      <c r="D4003" t="s">
        <v>5639</v>
      </c>
    </row>
    <row r="4004" spans="1:4" x14ac:dyDescent="0.25">
      <c r="A4004" t="s">
        <v>45</v>
      </c>
      <c r="B4004" t="s">
        <v>38</v>
      </c>
      <c r="C4004" s="1">
        <v>45994.436111111114</v>
      </c>
      <c r="D4004" t="s">
        <v>5639</v>
      </c>
    </row>
    <row r="4005" spans="1:4" x14ac:dyDescent="0.25">
      <c r="A4005" t="s">
        <v>68</v>
      </c>
      <c r="B4005" t="s">
        <v>38</v>
      </c>
      <c r="C4005" s="1">
        <v>46022.570138888892</v>
      </c>
      <c r="D4005" t="s">
        <v>5639</v>
      </c>
    </row>
    <row r="4006" spans="1:4" x14ac:dyDescent="0.25">
      <c r="A4006" t="s">
        <v>66</v>
      </c>
      <c r="B4006" t="s">
        <v>38</v>
      </c>
      <c r="C4006" s="1">
        <v>46024.800000000003</v>
      </c>
      <c r="D4006" t="s">
        <v>5639</v>
      </c>
    </row>
    <row r="4007" spans="1:4" x14ac:dyDescent="0.25">
      <c r="A4007" t="s">
        <v>65</v>
      </c>
      <c r="B4007" t="s">
        <v>38</v>
      </c>
      <c r="C4007" s="1">
        <v>45995.620833333334</v>
      </c>
      <c r="D4007" t="s">
        <v>5639</v>
      </c>
    </row>
    <row r="4008" spans="1:4" x14ac:dyDescent="0.25">
      <c r="A4008" t="s">
        <v>73</v>
      </c>
      <c r="B4008" t="s">
        <v>38</v>
      </c>
      <c r="C4008" s="1">
        <v>46024.793749999997</v>
      </c>
      <c r="D4008" t="s">
        <v>5639</v>
      </c>
    </row>
    <row r="4009" spans="1:4" x14ac:dyDescent="0.25">
      <c r="A4009" t="s">
        <v>72</v>
      </c>
      <c r="B4009" t="s">
        <v>38</v>
      </c>
      <c r="C4009" s="1">
        <v>45996.646527777775</v>
      </c>
      <c r="D4009" t="s">
        <v>5639</v>
      </c>
    </row>
    <row r="4010" spans="1:4" x14ac:dyDescent="0.25">
      <c r="A4010" t="s">
        <v>77</v>
      </c>
      <c r="B4010" t="s">
        <v>38</v>
      </c>
      <c r="C4010" s="1">
        <v>46024.78125</v>
      </c>
      <c r="D4010" t="s">
        <v>5639</v>
      </c>
    </row>
    <row r="4011" spans="1:4" x14ac:dyDescent="0.25">
      <c r="A4011" t="s">
        <v>75</v>
      </c>
      <c r="B4011" t="s">
        <v>38</v>
      </c>
      <c r="C4011" s="1">
        <v>46036.678472222222</v>
      </c>
      <c r="D4011" t="s">
        <v>5639</v>
      </c>
    </row>
    <row r="4012" spans="1:4" x14ac:dyDescent="0.25">
      <c r="A4012" t="s">
        <v>79</v>
      </c>
      <c r="B4012" t="s">
        <v>38</v>
      </c>
      <c r="C4012" s="1">
        <v>46024.804166666669</v>
      </c>
      <c r="D4012" t="s">
        <v>5639</v>
      </c>
    </row>
    <row r="4013" spans="1:4" x14ac:dyDescent="0.25">
      <c r="A4013" t="s">
        <v>969</v>
      </c>
      <c r="B4013" t="s">
        <v>1239</v>
      </c>
      <c r="C4013" s="1">
        <v>46079.67291666667</v>
      </c>
      <c r="D4013" t="s">
        <v>5639</v>
      </c>
    </row>
    <row r="4014" spans="1:4" x14ac:dyDescent="0.25">
      <c r="A4014" t="s">
        <v>88</v>
      </c>
      <c r="B4014" t="s">
        <v>38</v>
      </c>
      <c r="C4014" s="1">
        <v>46002.65625</v>
      </c>
      <c r="D4014" t="s">
        <v>5639</v>
      </c>
    </row>
    <row r="4015" spans="1:4" x14ac:dyDescent="0.25">
      <c r="A4015" t="s">
        <v>87</v>
      </c>
      <c r="B4015" t="s">
        <v>38</v>
      </c>
      <c r="C4015" s="1">
        <v>46036.558333333334</v>
      </c>
      <c r="D4015" t="s">
        <v>5639</v>
      </c>
    </row>
    <row r="4016" spans="1:4" x14ac:dyDescent="0.25">
      <c r="A4016" t="s">
        <v>93</v>
      </c>
      <c r="B4016" t="s">
        <v>38</v>
      </c>
      <c r="C4016" s="1">
        <v>46001.50277777778</v>
      </c>
      <c r="D4016" t="s">
        <v>5639</v>
      </c>
    </row>
    <row r="4017" spans="1:4" x14ac:dyDescent="0.25">
      <c r="A4017" t="s">
        <v>970</v>
      </c>
      <c r="B4017" t="s">
        <v>1239</v>
      </c>
      <c r="C4017" s="1">
        <v>46079.604861111111</v>
      </c>
      <c r="D4017" t="s">
        <v>5639</v>
      </c>
    </row>
    <row r="4018" spans="1:4" x14ac:dyDescent="0.25">
      <c r="A4018" t="s">
        <v>971</v>
      </c>
      <c r="B4018" t="s">
        <v>1129</v>
      </c>
      <c r="C4018" s="1">
        <v>46080.347222222219</v>
      </c>
      <c r="D4018" t="s">
        <v>5639</v>
      </c>
    </row>
    <row r="4019" spans="1:4" x14ac:dyDescent="0.25">
      <c r="A4019" t="s">
        <v>99</v>
      </c>
      <c r="B4019" t="s">
        <v>38</v>
      </c>
      <c r="C4019" s="1">
        <v>46024.586805555555</v>
      </c>
      <c r="D4019" t="s">
        <v>5639</v>
      </c>
    </row>
    <row r="4020" spans="1:4" x14ac:dyDescent="0.25">
      <c r="A4020" t="s">
        <v>120</v>
      </c>
      <c r="B4020" t="s">
        <v>38</v>
      </c>
      <c r="C4020" s="1">
        <v>46003.61041666667</v>
      </c>
      <c r="D4020" t="s">
        <v>5639</v>
      </c>
    </row>
    <row r="4021" spans="1:4" x14ac:dyDescent="0.25">
      <c r="A4021" t="s">
        <v>119</v>
      </c>
      <c r="B4021" t="s">
        <v>38</v>
      </c>
      <c r="C4021" s="1">
        <v>46003.808333333334</v>
      </c>
      <c r="D4021" t="s">
        <v>5639</v>
      </c>
    </row>
    <row r="4022" spans="1:4" x14ac:dyDescent="0.25">
      <c r="A4022" t="s">
        <v>117</v>
      </c>
      <c r="B4022" t="s">
        <v>38</v>
      </c>
      <c r="C4022" s="1">
        <v>46001.777083333334</v>
      </c>
      <c r="D4022" t="s">
        <v>5639</v>
      </c>
    </row>
    <row r="4023" spans="1:4" x14ac:dyDescent="0.25">
      <c r="A4023" t="s">
        <v>116</v>
      </c>
      <c r="B4023" t="s">
        <v>38</v>
      </c>
      <c r="C4023" s="1">
        <v>46076.524305555555</v>
      </c>
      <c r="D4023" t="s">
        <v>5639</v>
      </c>
    </row>
    <row r="4024" spans="1:4" x14ac:dyDescent="0.25">
      <c r="A4024" t="s">
        <v>115</v>
      </c>
      <c r="B4024" t="s">
        <v>38</v>
      </c>
      <c r="C4024" s="1">
        <v>46000.671527777777</v>
      </c>
      <c r="D4024" t="s">
        <v>5639</v>
      </c>
    </row>
    <row r="4025" spans="1:4" x14ac:dyDescent="0.25">
      <c r="A4025" t="s">
        <v>114</v>
      </c>
      <c r="B4025" t="s">
        <v>38</v>
      </c>
      <c r="C4025" s="1">
        <v>46024.795138888891</v>
      </c>
      <c r="D4025" t="s">
        <v>5639</v>
      </c>
    </row>
    <row r="4026" spans="1:4" x14ac:dyDescent="0.25">
      <c r="A4026" t="s">
        <v>137</v>
      </c>
      <c r="B4026" t="s">
        <v>38</v>
      </c>
      <c r="C4026" s="1">
        <v>46022.65</v>
      </c>
      <c r="D4026" t="s">
        <v>5639</v>
      </c>
    </row>
    <row r="4027" spans="1:4" x14ac:dyDescent="0.25">
      <c r="A4027" t="s">
        <v>135</v>
      </c>
      <c r="B4027" t="s">
        <v>38</v>
      </c>
      <c r="C4027" s="1">
        <v>46014.474305555559</v>
      </c>
      <c r="D4027" t="s">
        <v>5639</v>
      </c>
    </row>
    <row r="4028" spans="1:4" x14ac:dyDescent="0.25">
      <c r="A4028" t="s">
        <v>134</v>
      </c>
      <c r="B4028" t="s">
        <v>38</v>
      </c>
      <c r="C4028" s="1">
        <v>46002.573611111111</v>
      </c>
      <c r="D4028" t="s">
        <v>5639</v>
      </c>
    </row>
    <row r="4029" spans="1:4" x14ac:dyDescent="0.25">
      <c r="A4029" t="s">
        <v>131</v>
      </c>
      <c r="B4029" t="s">
        <v>38</v>
      </c>
      <c r="C4029" s="1">
        <v>46009.724999999999</v>
      </c>
      <c r="D4029" t="s">
        <v>5639</v>
      </c>
    </row>
    <row r="4030" spans="1:4" x14ac:dyDescent="0.25">
      <c r="A4030" t="s">
        <v>130</v>
      </c>
      <c r="B4030" t="s">
        <v>38</v>
      </c>
      <c r="C4030" s="1">
        <v>46024.800694444442</v>
      </c>
      <c r="D4030" t="s">
        <v>5639</v>
      </c>
    </row>
    <row r="4031" spans="1:4" x14ac:dyDescent="0.25">
      <c r="A4031" t="s">
        <v>127</v>
      </c>
      <c r="B4031" t="s">
        <v>38</v>
      </c>
      <c r="C4031" s="1">
        <v>46024.781944444447</v>
      </c>
      <c r="D4031" t="s">
        <v>5639</v>
      </c>
    </row>
    <row r="4032" spans="1:4" x14ac:dyDescent="0.25">
      <c r="A4032" t="s">
        <v>124</v>
      </c>
      <c r="B4032" t="s">
        <v>38</v>
      </c>
      <c r="C4032" s="1">
        <v>46001.470138888886</v>
      </c>
      <c r="D4032" t="s">
        <v>5639</v>
      </c>
    </row>
    <row r="4033" spans="1:4" x14ac:dyDescent="0.25">
      <c r="A4033" t="s">
        <v>975</v>
      </c>
      <c r="B4033" t="s">
        <v>1239</v>
      </c>
      <c r="C4033" s="1">
        <v>46079.414583333331</v>
      </c>
      <c r="D4033" t="s">
        <v>5639</v>
      </c>
    </row>
    <row r="4034" spans="1:4" x14ac:dyDescent="0.25">
      <c r="A4034" t="s">
        <v>976</v>
      </c>
      <c r="B4034" t="s">
        <v>1239</v>
      </c>
      <c r="C4034" s="1">
        <v>46079.410416666666</v>
      </c>
      <c r="D4034" t="s">
        <v>5639</v>
      </c>
    </row>
    <row r="4035" spans="1:4" x14ac:dyDescent="0.25">
      <c r="A4035" t="s">
        <v>152</v>
      </c>
      <c r="B4035" t="s">
        <v>38</v>
      </c>
      <c r="C4035" s="1">
        <v>46024.787499999999</v>
      </c>
      <c r="D4035" t="s">
        <v>5639</v>
      </c>
    </row>
    <row r="4036" spans="1:4" x14ac:dyDescent="0.25">
      <c r="A4036" t="s">
        <v>145</v>
      </c>
      <c r="B4036" t="s">
        <v>38</v>
      </c>
      <c r="C4036" s="1">
        <v>46024.810416666667</v>
      </c>
      <c r="D4036" t="s">
        <v>5639</v>
      </c>
    </row>
    <row r="4037" spans="1:4" x14ac:dyDescent="0.25">
      <c r="A4037" t="s">
        <v>140</v>
      </c>
      <c r="B4037" t="s">
        <v>38</v>
      </c>
      <c r="C4037" s="1">
        <v>46004.661111111112</v>
      </c>
      <c r="D4037" t="s">
        <v>5639</v>
      </c>
    </row>
    <row r="4038" spans="1:4" x14ac:dyDescent="0.25">
      <c r="A4038" t="s">
        <v>161</v>
      </c>
      <c r="B4038" t="s">
        <v>38</v>
      </c>
      <c r="C4038" s="1">
        <v>46024.801388888889</v>
      </c>
      <c r="D4038" t="s">
        <v>5639</v>
      </c>
    </row>
    <row r="4039" spans="1:4" x14ac:dyDescent="0.25">
      <c r="A4039" t="s">
        <v>159</v>
      </c>
      <c r="B4039" t="s">
        <v>39</v>
      </c>
      <c r="C4039" s="1">
        <v>46029.736111111109</v>
      </c>
      <c r="D4039" t="s">
        <v>5639</v>
      </c>
    </row>
    <row r="4040" spans="1:4" x14ac:dyDescent="0.25">
      <c r="A4040" t="s">
        <v>984</v>
      </c>
      <c r="B4040" t="s">
        <v>1239</v>
      </c>
      <c r="C4040" s="1">
        <v>46078.757638888892</v>
      </c>
      <c r="D4040" t="s">
        <v>5639</v>
      </c>
    </row>
    <row r="4041" spans="1:4" x14ac:dyDescent="0.25">
      <c r="A4041" t="s">
        <v>174</v>
      </c>
      <c r="B4041" t="s">
        <v>38</v>
      </c>
      <c r="C4041" s="1">
        <v>46007.705555555556</v>
      </c>
      <c r="D4041" t="s">
        <v>5639</v>
      </c>
    </row>
    <row r="4042" spans="1:4" x14ac:dyDescent="0.25">
      <c r="A4042" t="s">
        <v>163</v>
      </c>
      <c r="B4042" t="s">
        <v>38</v>
      </c>
      <c r="C4042" s="1">
        <v>46024.801388888889</v>
      </c>
      <c r="D4042" t="s">
        <v>5639</v>
      </c>
    </row>
    <row r="4043" spans="1:4" x14ac:dyDescent="0.25">
      <c r="A4043" t="s">
        <v>175</v>
      </c>
      <c r="B4043" t="s">
        <v>38</v>
      </c>
      <c r="C4043" s="1">
        <v>46010.726388888892</v>
      </c>
      <c r="D4043" t="s">
        <v>5639</v>
      </c>
    </row>
    <row r="4044" spans="1:4" x14ac:dyDescent="0.25">
      <c r="A4044" t="s">
        <v>178</v>
      </c>
      <c r="B4044" t="s">
        <v>38</v>
      </c>
      <c r="C4044" s="1">
        <v>46036.690972222219</v>
      </c>
      <c r="D4044" t="s">
        <v>5639</v>
      </c>
    </row>
    <row r="4045" spans="1:4" x14ac:dyDescent="0.25">
      <c r="A4045" t="s">
        <v>177</v>
      </c>
      <c r="B4045" t="s">
        <v>38</v>
      </c>
      <c r="C4045" s="1">
        <v>46004.818749999999</v>
      </c>
      <c r="D4045" t="s">
        <v>5639</v>
      </c>
    </row>
    <row r="4046" spans="1:4" x14ac:dyDescent="0.25">
      <c r="A4046" t="s">
        <v>176</v>
      </c>
      <c r="B4046" t="s">
        <v>39</v>
      </c>
      <c r="C4046" s="1">
        <v>46029.736111111109</v>
      </c>
      <c r="D4046" t="s">
        <v>5639</v>
      </c>
    </row>
    <row r="4047" spans="1:4" x14ac:dyDescent="0.25">
      <c r="A4047" t="s">
        <v>183</v>
      </c>
      <c r="B4047" t="s">
        <v>38</v>
      </c>
      <c r="C4047" s="1">
        <v>46011.493750000001</v>
      </c>
      <c r="D4047" t="s">
        <v>5639</v>
      </c>
    </row>
    <row r="4048" spans="1:4" x14ac:dyDescent="0.25">
      <c r="A4048" t="s">
        <v>988</v>
      </c>
      <c r="B4048" t="s">
        <v>35</v>
      </c>
      <c r="C4048" s="1">
        <v>46079.623611111114</v>
      </c>
      <c r="D4048" t="s">
        <v>5639</v>
      </c>
    </row>
    <row r="4049" spans="1:4" x14ac:dyDescent="0.25">
      <c r="A4049" t="s">
        <v>190</v>
      </c>
      <c r="B4049" t="s">
        <v>39</v>
      </c>
      <c r="C4049" s="1">
        <v>46036.575694444444</v>
      </c>
      <c r="D4049" t="s">
        <v>5639</v>
      </c>
    </row>
    <row r="4050" spans="1:4" x14ac:dyDescent="0.25">
      <c r="A4050" t="s">
        <v>206</v>
      </c>
      <c r="B4050" t="s">
        <v>38</v>
      </c>
      <c r="C4050" s="1">
        <v>46036.692361111112</v>
      </c>
      <c r="D4050" t="s">
        <v>5639</v>
      </c>
    </row>
    <row r="4051" spans="1:4" x14ac:dyDescent="0.25">
      <c r="A4051" t="s">
        <v>205</v>
      </c>
      <c r="B4051" t="s">
        <v>38</v>
      </c>
      <c r="C4051" s="1">
        <v>46024.781944444447</v>
      </c>
      <c r="D4051" t="s">
        <v>5639</v>
      </c>
    </row>
    <row r="4052" spans="1:4" x14ac:dyDescent="0.25">
      <c r="A4052" t="s">
        <v>989</v>
      </c>
      <c r="B4052" t="s">
        <v>1239</v>
      </c>
      <c r="C4052" s="1">
        <v>46078.612500000003</v>
      </c>
      <c r="D4052" t="s">
        <v>5639</v>
      </c>
    </row>
    <row r="4053" spans="1:4" x14ac:dyDescent="0.25">
      <c r="A4053" t="s">
        <v>204</v>
      </c>
      <c r="B4053" t="s">
        <v>38</v>
      </c>
      <c r="C4053" s="1">
        <v>46036.693055555559</v>
      </c>
      <c r="D4053" t="s">
        <v>5639</v>
      </c>
    </row>
    <row r="4054" spans="1:4" x14ac:dyDescent="0.25">
      <c r="A4054" t="s">
        <v>202</v>
      </c>
      <c r="B4054" t="s">
        <v>38</v>
      </c>
      <c r="C4054" s="1">
        <v>46024.796527777777</v>
      </c>
      <c r="D4054" t="s">
        <v>5639</v>
      </c>
    </row>
    <row r="4055" spans="1:4" x14ac:dyDescent="0.25">
      <c r="A4055" t="s">
        <v>201</v>
      </c>
      <c r="B4055" t="s">
        <v>38</v>
      </c>
      <c r="C4055" s="1">
        <v>46007.705555555556</v>
      </c>
      <c r="D4055" t="s">
        <v>5639</v>
      </c>
    </row>
    <row r="4056" spans="1:4" x14ac:dyDescent="0.25">
      <c r="A4056" t="s">
        <v>228</v>
      </c>
      <c r="B4056" t="s">
        <v>38</v>
      </c>
      <c r="C4056" s="1">
        <v>46027.5625</v>
      </c>
      <c r="D4056" t="s">
        <v>5639</v>
      </c>
    </row>
    <row r="4057" spans="1:4" x14ac:dyDescent="0.25">
      <c r="A4057" t="s">
        <v>200</v>
      </c>
      <c r="B4057" t="s">
        <v>39</v>
      </c>
      <c r="C4057" s="1">
        <v>46029.734722222223</v>
      </c>
      <c r="D4057" t="s">
        <v>5639</v>
      </c>
    </row>
    <row r="4058" spans="1:4" x14ac:dyDescent="0.25">
      <c r="A4058" t="s">
        <v>199</v>
      </c>
      <c r="B4058" t="s">
        <v>38</v>
      </c>
      <c r="C4058" s="1">
        <v>46036.577777777777</v>
      </c>
      <c r="D4058" t="s">
        <v>5639</v>
      </c>
    </row>
    <row r="4059" spans="1:4" x14ac:dyDescent="0.25">
      <c r="A4059" t="s">
        <v>212</v>
      </c>
      <c r="B4059" t="s">
        <v>38</v>
      </c>
      <c r="C4059" s="1">
        <v>46024.59097222222</v>
      </c>
      <c r="D4059" t="s">
        <v>5639</v>
      </c>
    </row>
    <row r="4060" spans="1:4" x14ac:dyDescent="0.25">
      <c r="A4060" t="s">
        <v>209</v>
      </c>
      <c r="B4060" t="s">
        <v>38</v>
      </c>
      <c r="C4060" s="1">
        <v>46022.666666666664</v>
      </c>
      <c r="D4060" t="s">
        <v>5639</v>
      </c>
    </row>
    <row r="4061" spans="1:4" x14ac:dyDescent="0.25">
      <c r="A4061" t="s">
        <v>218</v>
      </c>
      <c r="B4061" t="s">
        <v>39</v>
      </c>
      <c r="C4061" s="1">
        <v>46029.734722222223</v>
      </c>
      <c r="D4061" t="s">
        <v>5639</v>
      </c>
    </row>
    <row r="4062" spans="1:4" x14ac:dyDescent="0.25">
      <c r="A4062" t="s">
        <v>227</v>
      </c>
      <c r="B4062" t="s">
        <v>38</v>
      </c>
      <c r="C4062" s="1">
        <v>46036.694444444445</v>
      </c>
      <c r="D4062" t="s">
        <v>5639</v>
      </c>
    </row>
    <row r="4063" spans="1:4" x14ac:dyDescent="0.25">
      <c r="A4063" t="s">
        <v>226</v>
      </c>
      <c r="B4063" t="s">
        <v>38</v>
      </c>
      <c r="C4063" s="1">
        <v>46024.797222222223</v>
      </c>
      <c r="D4063" t="s">
        <v>5639</v>
      </c>
    </row>
    <row r="4064" spans="1:4" x14ac:dyDescent="0.25">
      <c r="A4064" t="s">
        <v>992</v>
      </c>
      <c r="B4064" t="s">
        <v>38</v>
      </c>
      <c r="C4064" s="1">
        <v>46079.618055555555</v>
      </c>
      <c r="D4064" t="s">
        <v>5639</v>
      </c>
    </row>
    <row r="4065" spans="1:4" x14ac:dyDescent="0.25">
      <c r="A4065" t="s">
        <v>238</v>
      </c>
      <c r="B4065" t="s">
        <v>39</v>
      </c>
      <c r="C4065" s="1">
        <v>46039.833333333336</v>
      </c>
      <c r="D4065" t="s">
        <v>5639</v>
      </c>
    </row>
    <row r="4066" spans="1:4" x14ac:dyDescent="0.25">
      <c r="A4066" t="s">
        <v>237</v>
      </c>
      <c r="B4066" t="s">
        <v>38</v>
      </c>
      <c r="C4066" s="1">
        <v>46036.581250000003</v>
      </c>
      <c r="D4066" t="s">
        <v>5639</v>
      </c>
    </row>
    <row r="4067" spans="1:4" x14ac:dyDescent="0.25">
      <c r="A4067" t="s">
        <v>993</v>
      </c>
      <c r="B4067" t="s">
        <v>1239</v>
      </c>
      <c r="C4067" s="1">
        <v>46078.486111111109</v>
      </c>
      <c r="D4067" t="s">
        <v>5639</v>
      </c>
    </row>
    <row r="4068" spans="1:4" x14ac:dyDescent="0.25">
      <c r="A4068" t="s">
        <v>247</v>
      </c>
      <c r="B4068" t="s">
        <v>38</v>
      </c>
      <c r="C4068" s="1">
        <v>46014.720138888886</v>
      </c>
      <c r="D4068" t="s">
        <v>5639</v>
      </c>
    </row>
    <row r="4069" spans="1:4" x14ac:dyDescent="0.25">
      <c r="A4069" t="s">
        <v>246</v>
      </c>
      <c r="B4069" t="s">
        <v>38</v>
      </c>
      <c r="C4069" s="1">
        <v>46036.695833333331</v>
      </c>
      <c r="D4069" t="s">
        <v>5639</v>
      </c>
    </row>
    <row r="4070" spans="1:4" x14ac:dyDescent="0.25">
      <c r="A4070" t="s">
        <v>255</v>
      </c>
      <c r="B4070" t="s">
        <v>38</v>
      </c>
      <c r="C4070" s="1">
        <v>46056.553472222222</v>
      </c>
      <c r="D4070" t="s">
        <v>5639</v>
      </c>
    </row>
    <row r="4071" spans="1:4" x14ac:dyDescent="0.25">
      <c r="A4071" t="s">
        <v>251</v>
      </c>
      <c r="B4071" t="s">
        <v>38</v>
      </c>
      <c r="C4071" s="1">
        <v>46036.652083333334</v>
      </c>
      <c r="D4071" t="s">
        <v>5639</v>
      </c>
    </row>
    <row r="4072" spans="1:4" x14ac:dyDescent="0.25">
      <c r="A4072" t="s">
        <v>267</v>
      </c>
      <c r="B4072" t="s">
        <v>38</v>
      </c>
      <c r="C4072" s="1">
        <v>46036.698611111111</v>
      </c>
      <c r="D4072" t="s">
        <v>5639</v>
      </c>
    </row>
    <row r="4073" spans="1:4" x14ac:dyDescent="0.25">
      <c r="A4073" t="s">
        <v>263</v>
      </c>
      <c r="B4073" t="s">
        <v>38</v>
      </c>
      <c r="C4073" s="1">
        <v>46024.788888888892</v>
      </c>
      <c r="D4073" t="s">
        <v>5639</v>
      </c>
    </row>
    <row r="4074" spans="1:4" x14ac:dyDescent="0.25">
      <c r="A4074" t="s">
        <v>939</v>
      </c>
      <c r="B4074" t="s">
        <v>1239</v>
      </c>
      <c r="C4074" s="1">
        <v>46077.829861111109</v>
      </c>
      <c r="D4074" t="s">
        <v>5639</v>
      </c>
    </row>
    <row r="4075" spans="1:4" x14ac:dyDescent="0.25">
      <c r="A4075" t="s">
        <v>268</v>
      </c>
      <c r="B4075" t="s">
        <v>38</v>
      </c>
      <c r="C4075" s="1">
        <v>46017.671527777777</v>
      </c>
      <c r="D4075" t="s">
        <v>5639</v>
      </c>
    </row>
    <row r="4076" spans="1:4" x14ac:dyDescent="0.25">
      <c r="A4076" t="s">
        <v>941</v>
      </c>
      <c r="B4076" t="s">
        <v>38</v>
      </c>
      <c r="C4076" s="1">
        <v>46078.536111111112</v>
      </c>
      <c r="D4076" t="s">
        <v>5639</v>
      </c>
    </row>
    <row r="4077" spans="1:4" x14ac:dyDescent="0.25">
      <c r="A4077" t="s">
        <v>276</v>
      </c>
      <c r="B4077" t="s">
        <v>38</v>
      </c>
      <c r="C4077" s="1">
        <v>46036.56527777778</v>
      </c>
      <c r="D4077" t="s">
        <v>5639</v>
      </c>
    </row>
    <row r="4078" spans="1:4" x14ac:dyDescent="0.25">
      <c r="A4078" t="s">
        <v>275</v>
      </c>
      <c r="B4078" t="s">
        <v>38</v>
      </c>
      <c r="C4078" s="1">
        <v>46021.57916666667</v>
      </c>
      <c r="D4078" t="s">
        <v>5639</v>
      </c>
    </row>
    <row r="4079" spans="1:4" x14ac:dyDescent="0.25">
      <c r="A4079" t="s">
        <v>281</v>
      </c>
      <c r="B4079" t="s">
        <v>38</v>
      </c>
      <c r="C4079" s="1">
        <v>46025.511111111111</v>
      </c>
      <c r="D4079" t="s">
        <v>5639</v>
      </c>
    </row>
    <row r="4080" spans="1:4" x14ac:dyDescent="0.25">
      <c r="A4080" t="s">
        <v>278</v>
      </c>
      <c r="B4080" t="s">
        <v>38</v>
      </c>
      <c r="C4080" s="1">
        <v>46022.734027777777</v>
      </c>
      <c r="D4080" t="s">
        <v>5639</v>
      </c>
    </row>
    <row r="4081" spans="1:4" x14ac:dyDescent="0.25">
      <c r="A4081" t="s">
        <v>285</v>
      </c>
      <c r="B4081" t="s">
        <v>38</v>
      </c>
      <c r="C4081" s="1">
        <v>46015.60833333333</v>
      </c>
      <c r="D4081" t="s">
        <v>5639</v>
      </c>
    </row>
    <row r="4082" spans="1:4" x14ac:dyDescent="0.25">
      <c r="A4082" t="s">
        <v>283</v>
      </c>
      <c r="B4082" t="s">
        <v>38</v>
      </c>
      <c r="C4082" s="1">
        <v>46036.679861111108</v>
      </c>
      <c r="D4082" t="s">
        <v>5639</v>
      </c>
    </row>
    <row r="4083" spans="1:4" x14ac:dyDescent="0.25">
      <c r="A4083" t="s">
        <v>288</v>
      </c>
      <c r="B4083" t="s">
        <v>38</v>
      </c>
      <c r="C4083" s="1">
        <v>46020.665972222225</v>
      </c>
      <c r="D4083" t="s">
        <v>5639</v>
      </c>
    </row>
    <row r="4084" spans="1:4" x14ac:dyDescent="0.25">
      <c r="A4084" t="s">
        <v>295</v>
      </c>
      <c r="B4084" t="s">
        <v>39</v>
      </c>
      <c r="C4084" s="1">
        <v>46029.731944444444</v>
      </c>
      <c r="D4084" t="s">
        <v>5639</v>
      </c>
    </row>
    <row r="4085" spans="1:4" x14ac:dyDescent="0.25">
      <c r="A4085" t="s">
        <v>335</v>
      </c>
      <c r="B4085" t="s">
        <v>38</v>
      </c>
      <c r="C4085" s="1">
        <v>46029.714583333334</v>
      </c>
      <c r="D4085" t="s">
        <v>5639</v>
      </c>
    </row>
    <row r="4086" spans="1:4" x14ac:dyDescent="0.25">
      <c r="A4086" t="s">
        <v>305</v>
      </c>
      <c r="B4086" t="s">
        <v>39</v>
      </c>
      <c r="C4086" s="1">
        <v>46029.731944444444</v>
      </c>
      <c r="D4086" t="s">
        <v>5639</v>
      </c>
    </row>
    <row r="4087" spans="1:4" x14ac:dyDescent="0.25">
      <c r="A4087" t="s">
        <v>301</v>
      </c>
      <c r="B4087" t="s">
        <v>38</v>
      </c>
      <c r="C4087" s="1">
        <v>46035.715277777781</v>
      </c>
      <c r="D4087" t="s">
        <v>5639</v>
      </c>
    </row>
    <row r="4088" spans="1:4" x14ac:dyDescent="0.25">
      <c r="A4088" t="s">
        <v>316</v>
      </c>
      <c r="B4088" t="s">
        <v>38</v>
      </c>
      <c r="C4088" s="1">
        <v>46029.597916666666</v>
      </c>
      <c r="D4088" t="s">
        <v>5639</v>
      </c>
    </row>
    <row r="4089" spans="1:4" x14ac:dyDescent="0.25">
      <c r="A4089" t="s">
        <v>315</v>
      </c>
      <c r="B4089" t="s">
        <v>38</v>
      </c>
      <c r="C4089" s="1">
        <v>46039.671527777777</v>
      </c>
      <c r="D4089" t="s">
        <v>5639</v>
      </c>
    </row>
    <row r="4090" spans="1:4" x14ac:dyDescent="0.25">
      <c r="A4090" t="s">
        <v>313</v>
      </c>
      <c r="B4090" t="s">
        <v>38</v>
      </c>
      <c r="C4090" s="1">
        <v>46039.672222222223</v>
      </c>
      <c r="D4090" t="s">
        <v>5639</v>
      </c>
    </row>
    <row r="4091" spans="1:4" x14ac:dyDescent="0.25">
      <c r="A4091" t="s">
        <v>935</v>
      </c>
      <c r="B4091" t="s">
        <v>1239</v>
      </c>
      <c r="C4091" s="1">
        <v>46077.632638888892</v>
      </c>
      <c r="D4091" t="s">
        <v>5639</v>
      </c>
    </row>
    <row r="4092" spans="1:4" x14ac:dyDescent="0.25">
      <c r="A4092" t="s">
        <v>936</v>
      </c>
      <c r="B4092" t="s">
        <v>1239</v>
      </c>
      <c r="C4092" s="1">
        <v>46077.618750000001</v>
      </c>
      <c r="D4092" t="s">
        <v>5639</v>
      </c>
    </row>
    <row r="4093" spans="1:4" x14ac:dyDescent="0.25">
      <c r="A4093" t="s">
        <v>334</v>
      </c>
      <c r="B4093" t="s">
        <v>38</v>
      </c>
      <c r="C4093" s="1">
        <v>46031.547222222223</v>
      </c>
      <c r="D4093" t="s">
        <v>5639</v>
      </c>
    </row>
    <row r="4094" spans="1:4" x14ac:dyDescent="0.25">
      <c r="A4094" t="s">
        <v>349</v>
      </c>
      <c r="B4094" t="s">
        <v>38</v>
      </c>
      <c r="C4094" s="1">
        <v>46039.67291666667</v>
      </c>
      <c r="D4094" t="s">
        <v>5639</v>
      </c>
    </row>
    <row r="4095" spans="1:4" x14ac:dyDescent="0.25">
      <c r="A4095" t="s">
        <v>342</v>
      </c>
      <c r="B4095" t="s">
        <v>38</v>
      </c>
      <c r="C4095" s="1">
        <v>46025.491666666669</v>
      </c>
      <c r="D4095" t="s">
        <v>5639</v>
      </c>
    </row>
    <row r="4096" spans="1:4" x14ac:dyDescent="0.25">
      <c r="A4096" t="s">
        <v>353</v>
      </c>
      <c r="B4096" t="s">
        <v>39</v>
      </c>
      <c r="C4096" s="1">
        <v>46038.481249999997</v>
      </c>
      <c r="D4096" t="s">
        <v>5639</v>
      </c>
    </row>
    <row r="4097" spans="1:4" x14ac:dyDescent="0.25">
      <c r="A4097" t="s">
        <v>351</v>
      </c>
      <c r="B4097" t="s">
        <v>38</v>
      </c>
      <c r="C4097" s="1">
        <v>46039.673611111109</v>
      </c>
      <c r="D4097" t="s">
        <v>5639</v>
      </c>
    </row>
    <row r="4098" spans="1:4" x14ac:dyDescent="0.25">
      <c r="A4098" t="s">
        <v>362</v>
      </c>
      <c r="B4098" t="s">
        <v>38</v>
      </c>
      <c r="C4098" s="1">
        <v>46039.55</v>
      </c>
      <c r="D4098" t="s">
        <v>5639</v>
      </c>
    </row>
    <row r="4099" spans="1:4" x14ac:dyDescent="0.25">
      <c r="A4099" t="s">
        <v>360</v>
      </c>
      <c r="B4099" t="s">
        <v>38</v>
      </c>
      <c r="C4099" s="1">
        <v>46030.631249999999</v>
      </c>
      <c r="D4099" t="s">
        <v>5639</v>
      </c>
    </row>
    <row r="4100" spans="1:4" x14ac:dyDescent="0.25">
      <c r="A4100" t="s">
        <v>359</v>
      </c>
      <c r="B4100" t="s">
        <v>39</v>
      </c>
      <c r="C4100" s="1">
        <v>46029.743750000001</v>
      </c>
      <c r="D4100" t="s">
        <v>5639</v>
      </c>
    </row>
    <row r="4101" spans="1:4" x14ac:dyDescent="0.25">
      <c r="A4101" t="s">
        <v>358</v>
      </c>
      <c r="B4101" t="s">
        <v>38</v>
      </c>
      <c r="C4101" s="1">
        <v>46039.552083333336</v>
      </c>
      <c r="D4101" t="s">
        <v>5639</v>
      </c>
    </row>
    <row r="4102" spans="1:4" x14ac:dyDescent="0.25">
      <c r="A4102" t="s">
        <v>357</v>
      </c>
      <c r="B4102" t="s">
        <v>38</v>
      </c>
      <c r="C4102" s="1">
        <v>46030.646527777775</v>
      </c>
      <c r="D4102" t="s">
        <v>5639</v>
      </c>
    </row>
    <row r="4103" spans="1:4" x14ac:dyDescent="0.25">
      <c r="A4103" t="s">
        <v>356</v>
      </c>
      <c r="B4103" t="s">
        <v>38</v>
      </c>
      <c r="C4103" s="1">
        <v>46039.552777777775</v>
      </c>
      <c r="D4103" t="s">
        <v>5639</v>
      </c>
    </row>
    <row r="4104" spans="1:4" x14ac:dyDescent="0.25">
      <c r="A4104" t="s">
        <v>355</v>
      </c>
      <c r="B4104" t="s">
        <v>38</v>
      </c>
      <c r="C4104" s="1">
        <v>46039.554861111108</v>
      </c>
      <c r="D4104" t="s">
        <v>5639</v>
      </c>
    </row>
    <row r="4105" spans="1:4" x14ac:dyDescent="0.25">
      <c r="A4105" t="s">
        <v>930</v>
      </c>
      <c r="B4105" t="s">
        <v>30</v>
      </c>
      <c r="C4105" s="1">
        <v>46079.828472222223</v>
      </c>
      <c r="D4105" t="s">
        <v>5639</v>
      </c>
    </row>
    <row r="4106" spans="1:4" x14ac:dyDescent="0.25">
      <c r="A4106" t="s">
        <v>368</v>
      </c>
      <c r="B4106" t="s">
        <v>39</v>
      </c>
      <c r="C4106" s="1">
        <v>46034.636805555558</v>
      </c>
      <c r="D4106" t="s">
        <v>5639</v>
      </c>
    </row>
    <row r="4107" spans="1:4" x14ac:dyDescent="0.25">
      <c r="A4107" t="s">
        <v>367</v>
      </c>
      <c r="B4107" t="s">
        <v>38</v>
      </c>
      <c r="C4107" s="1">
        <v>46031.685416666667</v>
      </c>
      <c r="D4107" t="s">
        <v>5639</v>
      </c>
    </row>
    <row r="4108" spans="1:4" x14ac:dyDescent="0.25">
      <c r="A4108" t="s">
        <v>372</v>
      </c>
      <c r="B4108" t="s">
        <v>38</v>
      </c>
      <c r="C4108" s="1">
        <v>46035.827777777777</v>
      </c>
      <c r="D4108" t="s">
        <v>5639</v>
      </c>
    </row>
    <row r="4109" spans="1:4" x14ac:dyDescent="0.25">
      <c r="A4109" t="s">
        <v>377</v>
      </c>
      <c r="B4109" t="s">
        <v>38</v>
      </c>
      <c r="C4109" s="1">
        <v>46031.696527777778</v>
      </c>
      <c r="D4109" t="s">
        <v>5639</v>
      </c>
    </row>
    <row r="4110" spans="1:4" x14ac:dyDescent="0.25">
      <c r="A4110" t="s">
        <v>414</v>
      </c>
      <c r="B4110" t="s">
        <v>38</v>
      </c>
      <c r="C4110" s="1">
        <v>46036.629166666666</v>
      </c>
      <c r="D4110" t="s">
        <v>5639</v>
      </c>
    </row>
    <row r="4111" spans="1:4" x14ac:dyDescent="0.25">
      <c r="A4111" t="s">
        <v>388</v>
      </c>
      <c r="B4111" t="s">
        <v>38</v>
      </c>
      <c r="C4111" s="1">
        <v>46039.699305555558</v>
      </c>
      <c r="D4111" t="s">
        <v>5639</v>
      </c>
    </row>
    <row r="4112" spans="1:4" x14ac:dyDescent="0.25">
      <c r="A4112" t="s">
        <v>391</v>
      </c>
      <c r="B4112" t="s">
        <v>38</v>
      </c>
      <c r="C4112" s="1">
        <v>46032.54583333333</v>
      </c>
      <c r="D4112" t="s">
        <v>5639</v>
      </c>
    </row>
    <row r="4113" spans="1:4" x14ac:dyDescent="0.25">
      <c r="A4113" t="s">
        <v>390</v>
      </c>
      <c r="B4113" t="s">
        <v>38</v>
      </c>
      <c r="C4113" s="1">
        <v>46039.556250000001</v>
      </c>
      <c r="D4113" t="s">
        <v>5639</v>
      </c>
    </row>
    <row r="4114" spans="1:4" x14ac:dyDescent="0.25">
      <c r="A4114" t="s">
        <v>413</v>
      </c>
      <c r="B4114" t="s">
        <v>38</v>
      </c>
      <c r="C4114" s="1">
        <v>46043.693055555559</v>
      </c>
      <c r="D4114" t="s">
        <v>5639</v>
      </c>
    </row>
    <row r="4115" spans="1:4" x14ac:dyDescent="0.25">
      <c r="A4115" t="s">
        <v>412</v>
      </c>
      <c r="B4115" t="s">
        <v>38</v>
      </c>
      <c r="C4115" s="1">
        <v>46039.563194444447</v>
      </c>
      <c r="D4115" t="s">
        <v>5639</v>
      </c>
    </row>
    <row r="4116" spans="1:4" x14ac:dyDescent="0.25">
      <c r="A4116" t="s">
        <v>401</v>
      </c>
      <c r="B4116" t="s">
        <v>38</v>
      </c>
      <c r="C4116" s="1">
        <v>46032.675000000003</v>
      </c>
      <c r="D4116" t="s">
        <v>5639</v>
      </c>
    </row>
    <row r="4117" spans="1:4" x14ac:dyDescent="0.25">
      <c r="A4117" t="s">
        <v>422</v>
      </c>
      <c r="B4117" t="s">
        <v>38</v>
      </c>
      <c r="C4117" s="1">
        <v>46039.695833333331</v>
      </c>
      <c r="D4117" t="s">
        <v>5639</v>
      </c>
    </row>
    <row r="4118" spans="1:4" x14ac:dyDescent="0.25">
      <c r="A4118" t="s">
        <v>913</v>
      </c>
      <c r="B4118" t="s">
        <v>38</v>
      </c>
      <c r="C4118" s="1">
        <v>46079.567361111112</v>
      </c>
      <c r="D4118" t="s">
        <v>5639</v>
      </c>
    </row>
    <row r="4119" spans="1:4" x14ac:dyDescent="0.25">
      <c r="A4119" t="s">
        <v>420</v>
      </c>
      <c r="B4119" t="s">
        <v>38</v>
      </c>
      <c r="C4119" s="1">
        <v>46032.680555555555</v>
      </c>
      <c r="D4119" t="s">
        <v>5639</v>
      </c>
    </row>
    <row r="4120" spans="1:4" x14ac:dyDescent="0.25">
      <c r="A4120" t="s">
        <v>426</v>
      </c>
      <c r="B4120" t="s">
        <v>38</v>
      </c>
      <c r="C4120" s="1">
        <v>46050.488194444442</v>
      </c>
      <c r="D4120" t="s">
        <v>5639</v>
      </c>
    </row>
    <row r="4121" spans="1:4" x14ac:dyDescent="0.25">
      <c r="A4121" t="s">
        <v>424</v>
      </c>
      <c r="B4121" t="s">
        <v>38</v>
      </c>
      <c r="C4121" s="1">
        <v>46035.660416666666</v>
      </c>
      <c r="D4121" t="s">
        <v>5639</v>
      </c>
    </row>
    <row r="4122" spans="1:4" x14ac:dyDescent="0.25">
      <c r="A4122" t="s">
        <v>430</v>
      </c>
      <c r="B4122" t="s">
        <v>38</v>
      </c>
      <c r="C4122" s="1">
        <v>46038.57916666667</v>
      </c>
      <c r="D4122" t="s">
        <v>5639</v>
      </c>
    </row>
    <row r="4123" spans="1:4" x14ac:dyDescent="0.25">
      <c r="A4123" t="s">
        <v>915</v>
      </c>
      <c r="B4123" t="s">
        <v>30</v>
      </c>
      <c r="C4123" s="1">
        <v>46079.715277777781</v>
      </c>
      <c r="D4123" t="s">
        <v>5639</v>
      </c>
    </row>
    <row r="4124" spans="1:4" x14ac:dyDescent="0.25">
      <c r="A4124" t="s">
        <v>916</v>
      </c>
      <c r="B4124" t="s">
        <v>30</v>
      </c>
      <c r="C4124" s="1">
        <v>46079.542361111111</v>
      </c>
      <c r="D4124" t="s">
        <v>5639</v>
      </c>
    </row>
    <row r="4125" spans="1:4" x14ac:dyDescent="0.25">
      <c r="A4125" t="s">
        <v>433</v>
      </c>
      <c r="B4125" t="s">
        <v>38</v>
      </c>
      <c r="C4125" s="1">
        <v>46034.579861111109</v>
      </c>
      <c r="D4125" t="s">
        <v>5639</v>
      </c>
    </row>
    <row r="4126" spans="1:4" x14ac:dyDescent="0.25">
      <c r="A4126" t="s">
        <v>432</v>
      </c>
      <c r="B4126" t="s">
        <v>38</v>
      </c>
      <c r="C4126" s="1">
        <v>46034.604166666664</v>
      </c>
      <c r="D4126" t="s">
        <v>5639</v>
      </c>
    </row>
    <row r="4127" spans="1:4" x14ac:dyDescent="0.25">
      <c r="A4127" t="s">
        <v>917</v>
      </c>
      <c r="B4127" t="s">
        <v>1073</v>
      </c>
      <c r="C4127" s="1">
        <v>46077.45416666667</v>
      </c>
      <c r="D4127" t="s">
        <v>5639</v>
      </c>
    </row>
    <row r="4128" spans="1:4" x14ac:dyDescent="0.25">
      <c r="A4128" t="s">
        <v>449</v>
      </c>
      <c r="B4128" t="s">
        <v>38</v>
      </c>
      <c r="C4128" s="1">
        <v>46039.546527777777</v>
      </c>
      <c r="D4128" t="s">
        <v>5639</v>
      </c>
    </row>
    <row r="4129" spans="1:4" x14ac:dyDescent="0.25">
      <c r="A4129" t="s">
        <v>448</v>
      </c>
      <c r="B4129" t="s">
        <v>38</v>
      </c>
      <c r="C4129" s="1">
        <v>46036.61041666667</v>
      </c>
      <c r="D4129" t="s">
        <v>5639</v>
      </c>
    </row>
    <row r="4130" spans="1:4" x14ac:dyDescent="0.25">
      <c r="A4130" t="s">
        <v>447</v>
      </c>
      <c r="B4130" t="s">
        <v>38</v>
      </c>
      <c r="C4130" s="1">
        <v>46039.544444444444</v>
      </c>
      <c r="D4130" t="s">
        <v>5639</v>
      </c>
    </row>
    <row r="4131" spans="1:4" x14ac:dyDescent="0.25">
      <c r="A4131" t="s">
        <v>919</v>
      </c>
      <c r="B4131" t="s">
        <v>38</v>
      </c>
      <c r="C4131" s="1">
        <v>46079.595138888886</v>
      </c>
      <c r="D4131" t="s">
        <v>5639</v>
      </c>
    </row>
    <row r="4132" spans="1:4" x14ac:dyDescent="0.25">
      <c r="A4132" t="s">
        <v>920</v>
      </c>
      <c r="B4132" t="s">
        <v>35</v>
      </c>
      <c r="C4132" s="1">
        <v>46078.675000000003</v>
      </c>
      <c r="D4132" t="s">
        <v>5639</v>
      </c>
    </row>
    <row r="4133" spans="1:4" x14ac:dyDescent="0.25">
      <c r="A4133" t="s">
        <v>458</v>
      </c>
      <c r="B4133" t="s">
        <v>38</v>
      </c>
      <c r="C4133" s="1">
        <v>46037.599999999999</v>
      </c>
      <c r="D4133" t="s">
        <v>5639</v>
      </c>
    </row>
    <row r="4134" spans="1:4" x14ac:dyDescent="0.25">
      <c r="A4134" t="s">
        <v>921</v>
      </c>
      <c r="B4134" t="s">
        <v>38</v>
      </c>
      <c r="C4134" s="1">
        <v>46078.54791666667</v>
      </c>
      <c r="D4134" t="s">
        <v>5639</v>
      </c>
    </row>
    <row r="4135" spans="1:4" x14ac:dyDescent="0.25">
      <c r="A4135" t="s">
        <v>525</v>
      </c>
      <c r="B4135" t="s">
        <v>38</v>
      </c>
      <c r="C4135" s="1">
        <v>46043.51458333333</v>
      </c>
      <c r="D4135" t="s">
        <v>5639</v>
      </c>
    </row>
    <row r="4136" spans="1:4" x14ac:dyDescent="0.25">
      <c r="A4136" t="s">
        <v>460</v>
      </c>
      <c r="B4136" t="s">
        <v>39</v>
      </c>
      <c r="C4136" s="1">
        <v>46041.756944444445</v>
      </c>
      <c r="D4136" t="s">
        <v>5639</v>
      </c>
    </row>
    <row r="4137" spans="1:4" x14ac:dyDescent="0.25">
      <c r="A4137" t="s">
        <v>485</v>
      </c>
      <c r="B4137" t="s">
        <v>38</v>
      </c>
      <c r="C4137" s="1">
        <v>46055.486805555556</v>
      </c>
      <c r="D4137" t="s">
        <v>5639</v>
      </c>
    </row>
    <row r="4138" spans="1:4" x14ac:dyDescent="0.25">
      <c r="A4138" t="s">
        <v>484</v>
      </c>
      <c r="B4138" t="s">
        <v>38</v>
      </c>
      <c r="C4138" s="1">
        <v>46046.492361111108</v>
      </c>
      <c r="D4138" t="s">
        <v>5639</v>
      </c>
    </row>
    <row r="4139" spans="1:4" x14ac:dyDescent="0.25">
      <c r="A4139" t="s">
        <v>480</v>
      </c>
      <c r="B4139" t="s">
        <v>38</v>
      </c>
      <c r="C4139" s="1">
        <v>46046.597222222219</v>
      </c>
      <c r="D4139" t="s">
        <v>5639</v>
      </c>
    </row>
    <row r="4140" spans="1:4" x14ac:dyDescent="0.25">
      <c r="A4140" t="s">
        <v>923</v>
      </c>
      <c r="B4140" t="s">
        <v>1129</v>
      </c>
      <c r="C4140" s="1">
        <v>46079.78125</v>
      </c>
      <c r="D4140" t="s">
        <v>5639</v>
      </c>
    </row>
    <row r="4141" spans="1:4" x14ac:dyDescent="0.25">
      <c r="A4141" t="s">
        <v>478</v>
      </c>
      <c r="B4141" t="s">
        <v>38</v>
      </c>
      <c r="C4141" s="1">
        <v>46042.677083333336</v>
      </c>
      <c r="D4141" t="s">
        <v>5639</v>
      </c>
    </row>
    <row r="4142" spans="1:4" x14ac:dyDescent="0.25">
      <c r="A4142" t="s">
        <v>477</v>
      </c>
      <c r="B4142" t="s">
        <v>38</v>
      </c>
      <c r="C4142" s="1">
        <v>46049.773611111108</v>
      </c>
      <c r="D4142" t="s">
        <v>5639</v>
      </c>
    </row>
    <row r="4143" spans="1:4" x14ac:dyDescent="0.25">
      <c r="A4143" t="s">
        <v>472</v>
      </c>
      <c r="B4143" t="s">
        <v>38</v>
      </c>
      <c r="C4143" s="1">
        <v>46052.677083333336</v>
      </c>
      <c r="D4143" t="s">
        <v>5639</v>
      </c>
    </row>
    <row r="4144" spans="1:4" x14ac:dyDescent="0.25">
      <c r="A4144" t="s">
        <v>925</v>
      </c>
      <c r="B4144" t="s">
        <v>30</v>
      </c>
      <c r="C4144" s="1">
        <v>46078.737500000003</v>
      </c>
      <c r="D4144" t="s">
        <v>5639</v>
      </c>
    </row>
    <row r="4145" spans="1:4" x14ac:dyDescent="0.25">
      <c r="A4145" t="s">
        <v>470</v>
      </c>
      <c r="B4145" t="s">
        <v>38</v>
      </c>
      <c r="C4145" s="1">
        <v>46043.640972222223</v>
      </c>
      <c r="D4145" t="s">
        <v>5639</v>
      </c>
    </row>
    <row r="4146" spans="1:4" x14ac:dyDescent="0.25">
      <c r="A4146" t="s">
        <v>487</v>
      </c>
      <c r="B4146" t="s">
        <v>38</v>
      </c>
      <c r="C4146" s="1">
        <v>46044.800694444442</v>
      </c>
      <c r="D4146" t="s">
        <v>5639</v>
      </c>
    </row>
    <row r="4147" spans="1:4" x14ac:dyDescent="0.25">
      <c r="A4147" t="s">
        <v>486</v>
      </c>
      <c r="B4147" t="s">
        <v>38</v>
      </c>
      <c r="C4147" s="1">
        <v>46042.686805555553</v>
      </c>
      <c r="D4147" t="s">
        <v>5639</v>
      </c>
    </row>
    <row r="4148" spans="1:4" x14ac:dyDescent="0.25">
      <c r="A4148" t="s">
        <v>927</v>
      </c>
      <c r="B4148" t="s">
        <v>38</v>
      </c>
      <c r="C4148" s="1">
        <v>46077.504166666666</v>
      </c>
      <c r="D4148" t="s">
        <v>5639</v>
      </c>
    </row>
    <row r="4149" spans="1:4" x14ac:dyDescent="0.25">
      <c r="A4149" t="s">
        <v>507</v>
      </c>
      <c r="B4149" t="s">
        <v>38</v>
      </c>
      <c r="C4149" s="1">
        <v>46042.704861111109</v>
      </c>
      <c r="D4149" t="s">
        <v>5639</v>
      </c>
    </row>
    <row r="4150" spans="1:4" x14ac:dyDescent="0.25">
      <c r="A4150" t="s">
        <v>506</v>
      </c>
      <c r="B4150" t="s">
        <v>39</v>
      </c>
      <c r="C4150" s="1">
        <v>46069.463888888888</v>
      </c>
      <c r="D4150" t="s">
        <v>5639</v>
      </c>
    </row>
    <row r="4151" spans="1:4" x14ac:dyDescent="0.25">
      <c r="A4151" t="s">
        <v>910</v>
      </c>
      <c r="B4151" t="s">
        <v>1073</v>
      </c>
      <c r="C4151" s="1">
        <v>46079.479166666664</v>
      </c>
      <c r="D4151" t="s">
        <v>5639</v>
      </c>
    </row>
    <row r="4152" spans="1:4" x14ac:dyDescent="0.25">
      <c r="A4152" t="s">
        <v>505</v>
      </c>
      <c r="B4152" t="s">
        <v>38</v>
      </c>
      <c r="C4152" s="1">
        <v>46042.724999999999</v>
      </c>
      <c r="D4152" t="s">
        <v>5639</v>
      </c>
    </row>
    <row r="4153" spans="1:4" x14ac:dyDescent="0.25">
      <c r="A4153" t="s">
        <v>504</v>
      </c>
      <c r="B4153" t="s">
        <v>38</v>
      </c>
      <c r="C4153" s="1">
        <v>46049.551388888889</v>
      </c>
      <c r="D4153" t="s">
        <v>5639</v>
      </c>
    </row>
    <row r="4154" spans="1:4" x14ac:dyDescent="0.25">
      <c r="A4154" t="s">
        <v>503</v>
      </c>
      <c r="B4154" t="s">
        <v>38</v>
      </c>
      <c r="C4154" s="1">
        <v>46046.758333333331</v>
      </c>
      <c r="D4154" t="s">
        <v>5639</v>
      </c>
    </row>
    <row r="4155" spans="1:4" x14ac:dyDescent="0.25">
      <c r="A4155" t="s">
        <v>501</v>
      </c>
      <c r="B4155" t="s">
        <v>38</v>
      </c>
      <c r="C4155" s="1">
        <v>46044.595833333333</v>
      </c>
      <c r="D4155" t="s">
        <v>5639</v>
      </c>
    </row>
    <row r="4156" spans="1:4" x14ac:dyDescent="0.25">
      <c r="A4156" t="s">
        <v>514</v>
      </c>
      <c r="B4156" t="s">
        <v>39</v>
      </c>
      <c r="C4156" s="1">
        <v>46062.759027777778</v>
      </c>
      <c r="D4156" t="s">
        <v>5639</v>
      </c>
    </row>
    <row r="4157" spans="1:4" x14ac:dyDescent="0.25">
      <c r="A4157" t="s">
        <v>500</v>
      </c>
      <c r="B4157" t="s">
        <v>38</v>
      </c>
      <c r="C4157" s="1">
        <v>46044.693055555559</v>
      </c>
      <c r="D4157" t="s">
        <v>5639</v>
      </c>
    </row>
    <row r="4158" spans="1:4" x14ac:dyDescent="0.25">
      <c r="A4158" t="s">
        <v>499</v>
      </c>
      <c r="B4158" t="s">
        <v>38</v>
      </c>
      <c r="C4158" s="1">
        <v>46050.876388888886</v>
      </c>
      <c r="D4158" t="s">
        <v>5639</v>
      </c>
    </row>
    <row r="4159" spans="1:4" x14ac:dyDescent="0.25">
      <c r="A4159" t="s">
        <v>498</v>
      </c>
      <c r="B4159" t="s">
        <v>38</v>
      </c>
      <c r="C4159" s="1">
        <v>46052.559027777781</v>
      </c>
      <c r="D4159" t="s">
        <v>5639</v>
      </c>
    </row>
    <row r="4160" spans="1:4" x14ac:dyDescent="0.25">
      <c r="A4160" t="s">
        <v>497</v>
      </c>
      <c r="B4160" t="s">
        <v>38</v>
      </c>
      <c r="C4160" s="1">
        <v>46044.697916666664</v>
      </c>
      <c r="D4160" t="s">
        <v>5639</v>
      </c>
    </row>
    <row r="4161" spans="1:4" x14ac:dyDescent="0.25">
      <c r="A4161" t="s">
        <v>911</v>
      </c>
      <c r="B4161" t="s">
        <v>1239</v>
      </c>
      <c r="C4161" s="1">
        <v>46074.5625</v>
      </c>
      <c r="D4161" t="s">
        <v>5639</v>
      </c>
    </row>
    <row r="4162" spans="1:4" x14ac:dyDescent="0.25">
      <c r="A4162" t="s">
        <v>912</v>
      </c>
      <c r="B4162" t="s">
        <v>1239</v>
      </c>
      <c r="C4162" s="1">
        <v>46074.551388888889</v>
      </c>
      <c r="D4162" t="s">
        <v>5639</v>
      </c>
    </row>
    <row r="4163" spans="1:4" x14ac:dyDescent="0.25">
      <c r="A4163" t="s">
        <v>495</v>
      </c>
      <c r="B4163" t="s">
        <v>38</v>
      </c>
      <c r="C4163" s="1">
        <v>46046.605555555558</v>
      </c>
      <c r="D4163" t="s">
        <v>5639</v>
      </c>
    </row>
    <row r="4164" spans="1:4" x14ac:dyDescent="0.25">
      <c r="A4164" t="s">
        <v>494</v>
      </c>
      <c r="B4164" t="s">
        <v>39</v>
      </c>
      <c r="C4164" s="1">
        <v>46078.524305555555</v>
      </c>
      <c r="D4164" t="s">
        <v>5639</v>
      </c>
    </row>
    <row r="4165" spans="1:4" x14ac:dyDescent="0.25">
      <c r="A4165" t="s">
        <v>891</v>
      </c>
      <c r="B4165" t="s">
        <v>38</v>
      </c>
      <c r="C4165" s="1">
        <v>46077.499305555553</v>
      </c>
      <c r="D4165" t="s">
        <v>5639</v>
      </c>
    </row>
    <row r="4166" spans="1:4" x14ac:dyDescent="0.25">
      <c r="A4166" t="s">
        <v>492</v>
      </c>
      <c r="B4166" t="s">
        <v>38</v>
      </c>
      <c r="C4166" s="1">
        <v>46052.531944444447</v>
      </c>
      <c r="D4166" t="s">
        <v>5639</v>
      </c>
    </row>
    <row r="4167" spans="1:4" x14ac:dyDescent="0.25">
      <c r="A4167" t="s">
        <v>490</v>
      </c>
      <c r="B4167" t="s">
        <v>38</v>
      </c>
      <c r="C4167" s="1">
        <v>46046.536805555559</v>
      </c>
      <c r="D4167" t="s">
        <v>5639</v>
      </c>
    </row>
    <row r="4168" spans="1:4" x14ac:dyDescent="0.25">
      <c r="A4168" t="s">
        <v>512</v>
      </c>
      <c r="B4168" t="s">
        <v>38</v>
      </c>
      <c r="C4168" s="1">
        <v>46044.529166666667</v>
      </c>
      <c r="D4168" t="s">
        <v>5639</v>
      </c>
    </row>
    <row r="4169" spans="1:4" x14ac:dyDescent="0.25">
      <c r="A4169" t="s">
        <v>511</v>
      </c>
      <c r="B4169" t="s">
        <v>39</v>
      </c>
      <c r="C4169" s="1">
        <v>46051.65902777778</v>
      </c>
      <c r="D4169" t="s">
        <v>5639</v>
      </c>
    </row>
    <row r="4170" spans="1:4" x14ac:dyDescent="0.25">
      <c r="A4170" t="s">
        <v>892</v>
      </c>
      <c r="B4170" t="s">
        <v>38</v>
      </c>
      <c r="C4170" s="1">
        <v>46077.513194444444</v>
      </c>
      <c r="D4170" t="s">
        <v>5639</v>
      </c>
    </row>
    <row r="4171" spans="1:4" x14ac:dyDescent="0.25">
      <c r="A4171" t="s">
        <v>523</v>
      </c>
      <c r="B4171" t="s">
        <v>39</v>
      </c>
      <c r="C4171" s="1">
        <v>46042.759722222225</v>
      </c>
      <c r="D4171" t="s">
        <v>5639</v>
      </c>
    </row>
    <row r="4172" spans="1:4" x14ac:dyDescent="0.25">
      <c r="A4172" t="s">
        <v>521</v>
      </c>
      <c r="B4172" t="s">
        <v>38</v>
      </c>
      <c r="C4172" s="1">
        <v>46042.571527777778</v>
      </c>
      <c r="D4172" t="s">
        <v>5639</v>
      </c>
    </row>
    <row r="4173" spans="1:4" x14ac:dyDescent="0.25">
      <c r="A4173" t="s">
        <v>893</v>
      </c>
      <c r="B4173" t="s">
        <v>38</v>
      </c>
      <c r="C4173" s="1">
        <v>46077.540972222225</v>
      </c>
      <c r="D4173" t="s">
        <v>5639</v>
      </c>
    </row>
    <row r="4174" spans="1:4" x14ac:dyDescent="0.25">
      <c r="A4174" t="s">
        <v>520</v>
      </c>
      <c r="B4174" t="s">
        <v>38</v>
      </c>
      <c r="C4174" s="1">
        <v>46052.576388888891</v>
      </c>
      <c r="D4174" t="s">
        <v>5639</v>
      </c>
    </row>
    <row r="4175" spans="1:4" x14ac:dyDescent="0.25">
      <c r="A4175" t="s">
        <v>593</v>
      </c>
      <c r="B4175" t="s">
        <v>38</v>
      </c>
      <c r="C4175" s="1">
        <v>46057.484027777777</v>
      </c>
      <c r="D4175" t="s">
        <v>5639</v>
      </c>
    </row>
    <row r="4176" spans="1:4" x14ac:dyDescent="0.25">
      <c r="A4176" t="s">
        <v>518</v>
      </c>
      <c r="B4176" t="s">
        <v>38</v>
      </c>
      <c r="C4176" s="1">
        <v>46044.65347222222</v>
      </c>
      <c r="D4176" t="s">
        <v>5639</v>
      </c>
    </row>
    <row r="4177" spans="1:4" x14ac:dyDescent="0.25">
      <c r="A4177" t="s">
        <v>516</v>
      </c>
      <c r="B4177" t="s">
        <v>38</v>
      </c>
      <c r="C4177" s="1">
        <v>46055.491666666669</v>
      </c>
      <c r="D4177" t="s">
        <v>5639</v>
      </c>
    </row>
    <row r="4178" spans="1:4" x14ac:dyDescent="0.25">
      <c r="A4178" t="s">
        <v>526</v>
      </c>
      <c r="B4178" t="s">
        <v>39</v>
      </c>
      <c r="C4178" s="1">
        <v>46062.686111111114</v>
      </c>
      <c r="D4178" t="s">
        <v>5639</v>
      </c>
    </row>
    <row r="4179" spans="1:4" x14ac:dyDescent="0.25">
      <c r="A4179" t="s">
        <v>530</v>
      </c>
      <c r="B4179" t="s">
        <v>38</v>
      </c>
      <c r="C4179" s="1">
        <v>46049.724999999999</v>
      </c>
      <c r="D4179" t="s">
        <v>5639</v>
      </c>
    </row>
    <row r="4180" spans="1:4" x14ac:dyDescent="0.25">
      <c r="A4180" t="s">
        <v>542</v>
      </c>
      <c r="B4180" t="s">
        <v>38</v>
      </c>
      <c r="C4180" s="1">
        <v>46044.70416666667</v>
      </c>
      <c r="D4180" t="s">
        <v>5639</v>
      </c>
    </row>
    <row r="4181" spans="1:4" x14ac:dyDescent="0.25">
      <c r="A4181" t="s">
        <v>896</v>
      </c>
      <c r="B4181" t="s">
        <v>38</v>
      </c>
      <c r="C4181" s="1">
        <v>46076.543055555558</v>
      </c>
      <c r="D4181" t="s">
        <v>5639</v>
      </c>
    </row>
    <row r="4182" spans="1:4" x14ac:dyDescent="0.25">
      <c r="A4182" t="s">
        <v>553</v>
      </c>
      <c r="B4182" t="s">
        <v>38</v>
      </c>
      <c r="C4182" s="1">
        <v>46049.706944444442</v>
      </c>
      <c r="D4182" t="s">
        <v>5639</v>
      </c>
    </row>
    <row r="4183" spans="1:4" x14ac:dyDescent="0.25">
      <c r="A4183" t="s">
        <v>898</v>
      </c>
      <c r="B4183" t="s">
        <v>1129</v>
      </c>
      <c r="C4183" s="1">
        <v>46079.779861111114</v>
      </c>
      <c r="D4183" t="s">
        <v>5639</v>
      </c>
    </row>
    <row r="4184" spans="1:4" x14ac:dyDescent="0.25">
      <c r="A4184" t="s">
        <v>549</v>
      </c>
      <c r="B4184" t="s">
        <v>39</v>
      </c>
      <c r="C4184" s="1">
        <v>46052.558333333334</v>
      </c>
      <c r="D4184" t="s">
        <v>5639</v>
      </c>
    </row>
    <row r="4185" spans="1:4" x14ac:dyDescent="0.25">
      <c r="A4185" t="s">
        <v>547</v>
      </c>
      <c r="B4185" t="s">
        <v>38</v>
      </c>
      <c r="C4185" s="1">
        <v>46077.829861111109</v>
      </c>
      <c r="D4185" t="s">
        <v>5639</v>
      </c>
    </row>
    <row r="4186" spans="1:4" x14ac:dyDescent="0.25">
      <c r="A4186" t="s">
        <v>546</v>
      </c>
      <c r="B4186" t="s">
        <v>38</v>
      </c>
      <c r="C4186" s="1">
        <v>46063.570833333331</v>
      </c>
      <c r="D4186" t="s">
        <v>5639</v>
      </c>
    </row>
    <row r="4187" spans="1:4" x14ac:dyDescent="0.25">
      <c r="A4187" t="s">
        <v>543</v>
      </c>
      <c r="B4187" t="s">
        <v>38</v>
      </c>
      <c r="C4187" s="1">
        <v>46046.644444444442</v>
      </c>
      <c r="D4187" t="s">
        <v>5639</v>
      </c>
    </row>
    <row r="4188" spans="1:4" x14ac:dyDescent="0.25">
      <c r="A4188" t="s">
        <v>555</v>
      </c>
      <c r="B4188" t="s">
        <v>38</v>
      </c>
      <c r="C4188" s="1">
        <v>46055.518055555556</v>
      </c>
      <c r="D4188" t="s">
        <v>5639</v>
      </c>
    </row>
    <row r="4189" spans="1:4" x14ac:dyDescent="0.25">
      <c r="A4189" t="s">
        <v>592</v>
      </c>
      <c r="B4189" t="s">
        <v>38</v>
      </c>
      <c r="C4189" s="1">
        <v>46060.481249999997</v>
      </c>
      <c r="D4189" t="s">
        <v>5639</v>
      </c>
    </row>
    <row r="4190" spans="1:4" x14ac:dyDescent="0.25">
      <c r="A4190" t="s">
        <v>589</v>
      </c>
      <c r="B4190" t="s">
        <v>38</v>
      </c>
      <c r="C4190" s="1">
        <v>46053.587500000001</v>
      </c>
      <c r="D4190" t="s">
        <v>5639</v>
      </c>
    </row>
    <row r="4191" spans="1:4" x14ac:dyDescent="0.25">
      <c r="A4191" t="s">
        <v>587</v>
      </c>
      <c r="B4191" t="s">
        <v>38</v>
      </c>
      <c r="C4191" s="1">
        <v>46069.59375</v>
      </c>
      <c r="D4191" t="s">
        <v>5639</v>
      </c>
    </row>
    <row r="4192" spans="1:4" x14ac:dyDescent="0.25">
      <c r="A4192" t="s">
        <v>585</v>
      </c>
      <c r="B4192" t="s">
        <v>38</v>
      </c>
      <c r="C4192" s="1">
        <v>46052.80972222222</v>
      </c>
      <c r="D4192" t="s">
        <v>5639</v>
      </c>
    </row>
    <row r="4193" spans="1:4" x14ac:dyDescent="0.25">
      <c r="A4193" t="s">
        <v>583</v>
      </c>
      <c r="B4193" t="s">
        <v>39</v>
      </c>
      <c r="C4193" s="1">
        <v>46049.565972222219</v>
      </c>
      <c r="D4193" t="s">
        <v>5639</v>
      </c>
    </row>
    <row r="4194" spans="1:4" x14ac:dyDescent="0.25">
      <c r="A4194" t="s">
        <v>582</v>
      </c>
      <c r="B4194" t="s">
        <v>38</v>
      </c>
      <c r="C4194" s="1">
        <v>46053.582638888889</v>
      </c>
      <c r="D4194" t="s">
        <v>5639</v>
      </c>
    </row>
    <row r="4195" spans="1:4" x14ac:dyDescent="0.25">
      <c r="A4195" t="s">
        <v>576</v>
      </c>
      <c r="B4195" t="s">
        <v>38</v>
      </c>
      <c r="C4195" s="1">
        <v>46053.670138888891</v>
      </c>
      <c r="D4195" t="s">
        <v>5639</v>
      </c>
    </row>
    <row r="4196" spans="1:4" x14ac:dyDescent="0.25">
      <c r="A4196" t="s">
        <v>901</v>
      </c>
      <c r="B4196" t="s">
        <v>38</v>
      </c>
      <c r="C4196" s="1">
        <v>46078.542361111111</v>
      </c>
      <c r="D4196" t="s">
        <v>5639</v>
      </c>
    </row>
    <row r="4197" spans="1:4" x14ac:dyDescent="0.25">
      <c r="A4197" t="s">
        <v>575</v>
      </c>
      <c r="B4197" t="s">
        <v>38</v>
      </c>
      <c r="C4197" s="1">
        <v>46051.568749999999</v>
      </c>
      <c r="D4197" t="s">
        <v>5639</v>
      </c>
    </row>
    <row r="4198" spans="1:4" x14ac:dyDescent="0.25">
      <c r="A4198" t="s">
        <v>574</v>
      </c>
      <c r="B4198" t="s">
        <v>38</v>
      </c>
      <c r="C4198" s="1">
        <v>46056.734027777777</v>
      </c>
      <c r="D4198" t="s">
        <v>5639</v>
      </c>
    </row>
    <row r="4199" spans="1:4" x14ac:dyDescent="0.25">
      <c r="A4199" t="s">
        <v>571</v>
      </c>
      <c r="B4199" t="s">
        <v>38</v>
      </c>
      <c r="C4199" s="1">
        <v>46077.454861111109</v>
      </c>
      <c r="D4199" t="s">
        <v>5639</v>
      </c>
    </row>
    <row r="4200" spans="1:4" x14ac:dyDescent="0.25">
      <c r="A4200" t="s">
        <v>902</v>
      </c>
      <c r="B4200" t="s">
        <v>38</v>
      </c>
      <c r="C4200" s="1">
        <v>46076.47152777778</v>
      </c>
      <c r="D4200" t="s">
        <v>5639</v>
      </c>
    </row>
    <row r="4201" spans="1:4" x14ac:dyDescent="0.25">
      <c r="A4201" t="s">
        <v>570</v>
      </c>
      <c r="B4201" t="s">
        <v>38</v>
      </c>
      <c r="C4201" s="1">
        <v>46051.59375</v>
      </c>
      <c r="D4201" t="s">
        <v>5639</v>
      </c>
    </row>
    <row r="4202" spans="1:4" x14ac:dyDescent="0.25">
      <c r="A4202" t="s">
        <v>569</v>
      </c>
      <c r="B4202" t="s">
        <v>38</v>
      </c>
      <c r="C4202" s="1">
        <v>46055.684027777781</v>
      </c>
      <c r="D4202" t="s">
        <v>5639</v>
      </c>
    </row>
    <row r="4203" spans="1:4" x14ac:dyDescent="0.25">
      <c r="A4203" t="s">
        <v>567</v>
      </c>
      <c r="B4203" t="s">
        <v>38</v>
      </c>
      <c r="C4203" s="1">
        <v>46050.558333333334</v>
      </c>
      <c r="D4203" t="s">
        <v>5639</v>
      </c>
    </row>
    <row r="4204" spans="1:4" x14ac:dyDescent="0.25">
      <c r="A4204" t="s">
        <v>994</v>
      </c>
      <c r="B4204" t="s">
        <v>1239</v>
      </c>
      <c r="C4204" s="1">
        <v>46079.474999999999</v>
      </c>
      <c r="D4204" t="s">
        <v>5639</v>
      </c>
    </row>
    <row r="4205" spans="1:4" x14ac:dyDescent="0.25">
      <c r="A4205" t="s">
        <v>566</v>
      </c>
      <c r="B4205" t="s">
        <v>38</v>
      </c>
      <c r="C4205" s="1">
        <v>46055.518750000003</v>
      </c>
      <c r="D4205" t="s">
        <v>5639</v>
      </c>
    </row>
    <row r="4206" spans="1:4" x14ac:dyDescent="0.25">
      <c r="A4206" t="s">
        <v>903</v>
      </c>
      <c r="B4206" t="s">
        <v>35</v>
      </c>
      <c r="C4206" s="1">
        <v>46074.633333333331</v>
      </c>
      <c r="D4206" t="s">
        <v>5639</v>
      </c>
    </row>
    <row r="4207" spans="1:4" x14ac:dyDescent="0.25">
      <c r="A4207" t="s">
        <v>904</v>
      </c>
      <c r="B4207" t="s">
        <v>38</v>
      </c>
      <c r="C4207" s="1">
        <v>46077.745138888888</v>
      </c>
      <c r="D4207" t="s">
        <v>5639</v>
      </c>
    </row>
    <row r="4208" spans="1:4" x14ac:dyDescent="0.25">
      <c r="A4208" t="s">
        <v>561</v>
      </c>
      <c r="B4208" t="s">
        <v>38</v>
      </c>
      <c r="C4208" s="1">
        <v>46063.467361111114</v>
      </c>
      <c r="D4208" t="s">
        <v>5639</v>
      </c>
    </row>
    <row r="4209" spans="1:4" x14ac:dyDescent="0.25">
      <c r="A4209" t="s">
        <v>558</v>
      </c>
      <c r="B4209" t="s">
        <v>38</v>
      </c>
      <c r="C4209" s="1">
        <v>46050.763194444444</v>
      </c>
      <c r="D4209" t="s">
        <v>5639</v>
      </c>
    </row>
    <row r="4210" spans="1:4" x14ac:dyDescent="0.25">
      <c r="A4210" t="s">
        <v>557</v>
      </c>
      <c r="B4210" t="s">
        <v>38</v>
      </c>
      <c r="C4210" s="1">
        <v>46055.763888888891</v>
      </c>
      <c r="D4210" t="s">
        <v>5639</v>
      </c>
    </row>
    <row r="4211" spans="1:4" x14ac:dyDescent="0.25">
      <c r="A4211" t="s">
        <v>596</v>
      </c>
      <c r="B4211" t="s">
        <v>38</v>
      </c>
      <c r="C4211" s="1">
        <v>46052.683333333334</v>
      </c>
      <c r="D4211" t="s">
        <v>5639</v>
      </c>
    </row>
    <row r="4212" spans="1:4" x14ac:dyDescent="0.25">
      <c r="A4212" t="s">
        <v>616</v>
      </c>
      <c r="B4212" t="s">
        <v>38</v>
      </c>
      <c r="C4212" s="1">
        <v>46067.852083333331</v>
      </c>
      <c r="D4212" t="s">
        <v>5639</v>
      </c>
    </row>
    <row r="4213" spans="1:4" x14ac:dyDescent="0.25">
      <c r="A4213" t="s">
        <v>609</v>
      </c>
      <c r="B4213" t="s">
        <v>38</v>
      </c>
      <c r="C4213" s="1">
        <v>46055.777777777781</v>
      </c>
      <c r="D4213" t="s">
        <v>5639</v>
      </c>
    </row>
    <row r="4214" spans="1:4" x14ac:dyDescent="0.25">
      <c r="A4214" t="s">
        <v>608</v>
      </c>
      <c r="B4214" t="s">
        <v>38</v>
      </c>
      <c r="C4214" s="1">
        <v>46052.720833333333</v>
      </c>
      <c r="D4214" t="s">
        <v>5639</v>
      </c>
    </row>
    <row r="4215" spans="1:4" x14ac:dyDescent="0.25">
      <c r="A4215" t="s">
        <v>607</v>
      </c>
      <c r="B4215" t="s">
        <v>38</v>
      </c>
      <c r="C4215" s="1">
        <v>46055.78402777778</v>
      </c>
      <c r="D4215" t="s">
        <v>5639</v>
      </c>
    </row>
    <row r="4216" spans="1:4" x14ac:dyDescent="0.25">
      <c r="A4216" t="s">
        <v>606</v>
      </c>
      <c r="B4216" t="s">
        <v>38</v>
      </c>
      <c r="C4216" s="1">
        <v>46055.689583333333</v>
      </c>
      <c r="D4216" t="s">
        <v>5639</v>
      </c>
    </row>
    <row r="4217" spans="1:4" x14ac:dyDescent="0.25">
      <c r="A4217" t="s">
        <v>603</v>
      </c>
      <c r="B4217" t="s">
        <v>38</v>
      </c>
      <c r="C4217" s="1">
        <v>46062.572916666664</v>
      </c>
      <c r="D4217" t="s">
        <v>5639</v>
      </c>
    </row>
    <row r="4218" spans="1:4" x14ac:dyDescent="0.25">
      <c r="A4218" t="s">
        <v>620</v>
      </c>
      <c r="B4218" t="s">
        <v>38</v>
      </c>
      <c r="C4218" s="1">
        <v>46058.475694444445</v>
      </c>
      <c r="D4218" t="s">
        <v>5639</v>
      </c>
    </row>
    <row r="4219" spans="1:4" x14ac:dyDescent="0.25">
      <c r="A4219" t="s">
        <v>619</v>
      </c>
      <c r="B4219" t="s">
        <v>38</v>
      </c>
      <c r="C4219" s="1">
        <v>46057.457638888889</v>
      </c>
      <c r="D4219" t="s">
        <v>5639</v>
      </c>
    </row>
    <row r="4220" spans="1:4" x14ac:dyDescent="0.25">
      <c r="A4220" t="s">
        <v>639</v>
      </c>
      <c r="B4220" t="s">
        <v>38</v>
      </c>
      <c r="C4220" s="1">
        <v>46065.547222222223</v>
      </c>
      <c r="D4220" t="s">
        <v>5639</v>
      </c>
    </row>
    <row r="4221" spans="1:4" x14ac:dyDescent="0.25">
      <c r="A4221" t="s">
        <v>638</v>
      </c>
      <c r="B4221" t="s">
        <v>38</v>
      </c>
      <c r="C4221" s="1">
        <v>46058.701388888891</v>
      </c>
      <c r="D4221" t="s">
        <v>5639</v>
      </c>
    </row>
    <row r="4222" spans="1:4" x14ac:dyDescent="0.25">
      <c r="A4222" t="s">
        <v>637</v>
      </c>
      <c r="B4222" t="s">
        <v>38</v>
      </c>
      <c r="C4222" s="1">
        <v>46059.559027777781</v>
      </c>
      <c r="D4222" t="s">
        <v>5639</v>
      </c>
    </row>
    <row r="4223" spans="1:4" x14ac:dyDescent="0.25">
      <c r="A4223" t="s">
        <v>909</v>
      </c>
      <c r="B4223" t="s">
        <v>30</v>
      </c>
      <c r="C4223" s="1">
        <v>46079.470833333333</v>
      </c>
      <c r="D4223" t="s">
        <v>5639</v>
      </c>
    </row>
    <row r="4224" spans="1:4" x14ac:dyDescent="0.25">
      <c r="A4224" t="s">
        <v>636</v>
      </c>
      <c r="B4224" t="s">
        <v>38</v>
      </c>
      <c r="C4224" s="1">
        <v>46062.543055555558</v>
      </c>
      <c r="D4224" t="s">
        <v>5639</v>
      </c>
    </row>
    <row r="4225" spans="1:4" x14ac:dyDescent="0.25">
      <c r="A4225" t="s">
        <v>634</v>
      </c>
      <c r="B4225" t="s">
        <v>39</v>
      </c>
      <c r="C4225" s="1">
        <v>46058.507638888892</v>
      </c>
      <c r="D4225" t="s">
        <v>5639</v>
      </c>
    </row>
    <row r="4226" spans="1:4" x14ac:dyDescent="0.25">
      <c r="A4226" t="s">
        <v>633</v>
      </c>
      <c r="B4226" t="s">
        <v>38</v>
      </c>
      <c r="C4226" s="1">
        <v>46057.720833333333</v>
      </c>
      <c r="D4226" t="s">
        <v>5639</v>
      </c>
    </row>
    <row r="4227" spans="1:4" x14ac:dyDescent="0.25">
      <c r="A4227" t="s">
        <v>632</v>
      </c>
      <c r="B4227" t="s">
        <v>38</v>
      </c>
      <c r="C4227" s="1">
        <v>46058.710416666669</v>
      </c>
      <c r="D4227" t="s">
        <v>5639</v>
      </c>
    </row>
    <row r="4228" spans="1:4" x14ac:dyDescent="0.25">
      <c r="A4228" t="s">
        <v>631</v>
      </c>
      <c r="B4228" t="s">
        <v>38</v>
      </c>
      <c r="C4228" s="1">
        <v>46058.761111111111</v>
      </c>
      <c r="D4228" t="s">
        <v>5639</v>
      </c>
    </row>
    <row r="4229" spans="1:4" x14ac:dyDescent="0.25">
      <c r="A4229" t="s">
        <v>630</v>
      </c>
      <c r="B4229" t="s">
        <v>38</v>
      </c>
      <c r="C4229" s="1">
        <v>46057.727777777778</v>
      </c>
      <c r="D4229" t="s">
        <v>5639</v>
      </c>
    </row>
    <row r="4230" spans="1:4" x14ac:dyDescent="0.25">
      <c r="A4230" t="s">
        <v>663</v>
      </c>
      <c r="B4230" t="s">
        <v>38</v>
      </c>
      <c r="C4230" s="1">
        <v>46058.725694444445</v>
      </c>
      <c r="D4230" t="s">
        <v>5639</v>
      </c>
    </row>
    <row r="4231" spans="1:4" x14ac:dyDescent="0.25">
      <c r="A4231" t="s">
        <v>662</v>
      </c>
      <c r="B4231" t="s">
        <v>38</v>
      </c>
      <c r="C4231" s="1">
        <v>46064.424305555556</v>
      </c>
      <c r="D4231" t="s">
        <v>5639</v>
      </c>
    </row>
    <row r="4232" spans="1:4" x14ac:dyDescent="0.25">
      <c r="A4232" t="s">
        <v>887</v>
      </c>
      <c r="B4232" t="s">
        <v>35</v>
      </c>
      <c r="C4232" s="1">
        <v>46078.589583333334</v>
      </c>
      <c r="D4232" t="s">
        <v>5639</v>
      </c>
    </row>
    <row r="4233" spans="1:4" x14ac:dyDescent="0.25">
      <c r="A4233" t="s">
        <v>888</v>
      </c>
      <c r="B4233" t="s">
        <v>1129</v>
      </c>
      <c r="C4233" s="1">
        <v>46079.811805555553</v>
      </c>
      <c r="D4233" t="s">
        <v>5639</v>
      </c>
    </row>
    <row r="4234" spans="1:4" x14ac:dyDescent="0.25">
      <c r="A4234" t="s">
        <v>889</v>
      </c>
      <c r="B4234" t="s">
        <v>38</v>
      </c>
      <c r="C4234" s="1">
        <v>46077.584722222222</v>
      </c>
      <c r="D4234" t="s">
        <v>5639</v>
      </c>
    </row>
    <row r="4235" spans="1:4" x14ac:dyDescent="0.25">
      <c r="A4235" t="s">
        <v>658</v>
      </c>
      <c r="B4235" t="s">
        <v>38</v>
      </c>
      <c r="C4235" s="1">
        <v>46058.734027777777</v>
      </c>
      <c r="D4235" t="s">
        <v>5639</v>
      </c>
    </row>
    <row r="4236" spans="1:4" x14ac:dyDescent="0.25">
      <c r="A4236" t="s">
        <v>655</v>
      </c>
      <c r="B4236" t="s">
        <v>38</v>
      </c>
      <c r="C4236" s="1">
        <v>46057.581250000003</v>
      </c>
      <c r="D4236" t="s">
        <v>5639</v>
      </c>
    </row>
    <row r="4237" spans="1:4" x14ac:dyDescent="0.25">
      <c r="A4237" t="s">
        <v>873</v>
      </c>
      <c r="B4237" t="s">
        <v>38</v>
      </c>
      <c r="C4237" s="1">
        <v>46074.586111111108</v>
      </c>
      <c r="D4237" t="s">
        <v>5639</v>
      </c>
    </row>
    <row r="4238" spans="1:4" x14ac:dyDescent="0.25">
      <c r="A4238" t="s">
        <v>652</v>
      </c>
      <c r="B4238" t="s">
        <v>38</v>
      </c>
      <c r="C4238" s="1">
        <v>46074.509722222225</v>
      </c>
      <c r="D4238" t="s">
        <v>5639</v>
      </c>
    </row>
    <row r="4239" spans="1:4" x14ac:dyDescent="0.25">
      <c r="A4239" t="s">
        <v>651</v>
      </c>
      <c r="B4239" t="s">
        <v>38</v>
      </c>
      <c r="C4239" s="1">
        <v>46058.741666666669</v>
      </c>
      <c r="D4239" t="s">
        <v>5639</v>
      </c>
    </row>
    <row r="4240" spans="1:4" x14ac:dyDescent="0.25">
      <c r="A4240" t="s">
        <v>874</v>
      </c>
      <c r="B4240" t="s">
        <v>38</v>
      </c>
      <c r="C4240" s="1">
        <v>46074.582638888889</v>
      </c>
      <c r="D4240" t="s">
        <v>5639</v>
      </c>
    </row>
    <row r="4241" spans="1:4" x14ac:dyDescent="0.25">
      <c r="A4241" t="s">
        <v>650</v>
      </c>
      <c r="B4241" t="s">
        <v>38</v>
      </c>
      <c r="C4241" s="1">
        <v>46060.748611111114</v>
      </c>
      <c r="D4241" t="s">
        <v>5639</v>
      </c>
    </row>
    <row r="4242" spans="1:4" x14ac:dyDescent="0.25">
      <c r="A4242" t="s">
        <v>649</v>
      </c>
      <c r="B4242" t="s">
        <v>38</v>
      </c>
      <c r="C4242" s="1">
        <v>46056.540972222225</v>
      </c>
      <c r="D4242" t="s">
        <v>5639</v>
      </c>
    </row>
    <row r="4243" spans="1:4" x14ac:dyDescent="0.25">
      <c r="A4243" t="s">
        <v>644</v>
      </c>
      <c r="B4243" t="s">
        <v>38</v>
      </c>
      <c r="C4243" s="1">
        <v>46058.736805555556</v>
      </c>
      <c r="D4243" t="s">
        <v>5639</v>
      </c>
    </row>
    <row r="4244" spans="1:4" x14ac:dyDescent="0.25">
      <c r="A4244" t="s">
        <v>642</v>
      </c>
      <c r="B4244" t="s">
        <v>38</v>
      </c>
      <c r="C4244" s="1">
        <v>46058.765277777777</v>
      </c>
      <c r="D4244" t="s">
        <v>5639</v>
      </c>
    </row>
    <row r="4245" spans="1:4" x14ac:dyDescent="0.25">
      <c r="A4245" t="s">
        <v>686</v>
      </c>
      <c r="B4245" t="s">
        <v>38</v>
      </c>
      <c r="C4245" s="1">
        <v>46057.506944444445</v>
      </c>
      <c r="D4245" t="s">
        <v>5639</v>
      </c>
    </row>
    <row r="4246" spans="1:4" x14ac:dyDescent="0.25">
      <c r="A4246" t="s">
        <v>675</v>
      </c>
      <c r="B4246" t="s">
        <v>38</v>
      </c>
      <c r="C4246" s="1">
        <v>46058.768750000003</v>
      </c>
      <c r="D4246" t="s">
        <v>5639</v>
      </c>
    </row>
    <row r="4247" spans="1:4" x14ac:dyDescent="0.25">
      <c r="A4247" t="s">
        <v>674</v>
      </c>
      <c r="B4247" t="s">
        <v>38</v>
      </c>
      <c r="C4247" s="1">
        <v>46058.947916666664</v>
      </c>
      <c r="D4247" t="s">
        <v>5639</v>
      </c>
    </row>
    <row r="4248" spans="1:4" x14ac:dyDescent="0.25">
      <c r="A4248" t="s">
        <v>673</v>
      </c>
      <c r="B4248" t="s">
        <v>38</v>
      </c>
      <c r="C4248" s="1">
        <v>46058.938194444447</v>
      </c>
      <c r="D4248" t="s">
        <v>5639</v>
      </c>
    </row>
    <row r="4249" spans="1:4" x14ac:dyDescent="0.25">
      <c r="A4249" t="s">
        <v>685</v>
      </c>
      <c r="B4249" t="s">
        <v>38</v>
      </c>
      <c r="C4249" s="1">
        <v>46074.542361111111</v>
      </c>
      <c r="D4249" t="s">
        <v>5639</v>
      </c>
    </row>
    <row r="4250" spans="1:4" x14ac:dyDescent="0.25">
      <c r="A4250" t="s">
        <v>877</v>
      </c>
      <c r="B4250" t="s">
        <v>35</v>
      </c>
      <c r="C4250" s="1">
        <v>46079.605555555558</v>
      </c>
      <c r="D4250" t="s">
        <v>5639</v>
      </c>
    </row>
    <row r="4251" spans="1:4" x14ac:dyDescent="0.25">
      <c r="A4251" t="s">
        <v>667</v>
      </c>
      <c r="B4251" t="s">
        <v>38</v>
      </c>
      <c r="C4251" s="1">
        <v>46062.493750000001</v>
      </c>
      <c r="D4251" t="s">
        <v>5639</v>
      </c>
    </row>
    <row r="4252" spans="1:4" x14ac:dyDescent="0.25">
      <c r="A4252" t="s">
        <v>665</v>
      </c>
      <c r="B4252" t="s">
        <v>38</v>
      </c>
      <c r="C4252" s="1">
        <v>46058.529861111114</v>
      </c>
      <c r="D4252" t="s">
        <v>5639</v>
      </c>
    </row>
    <row r="4253" spans="1:4" x14ac:dyDescent="0.25">
      <c r="A4253" t="s">
        <v>698</v>
      </c>
      <c r="B4253" t="s">
        <v>38</v>
      </c>
      <c r="C4253" s="1">
        <v>46076.73333333333</v>
      </c>
      <c r="D4253" t="s">
        <v>5639</v>
      </c>
    </row>
    <row r="4254" spans="1:4" x14ac:dyDescent="0.25">
      <c r="A4254" t="s">
        <v>692</v>
      </c>
      <c r="B4254" t="s">
        <v>38</v>
      </c>
      <c r="C4254" s="1">
        <v>46059.727777777778</v>
      </c>
      <c r="D4254" t="s">
        <v>5639</v>
      </c>
    </row>
    <row r="4255" spans="1:4" x14ac:dyDescent="0.25">
      <c r="A4255" t="s">
        <v>879</v>
      </c>
      <c r="B4255" t="s">
        <v>38</v>
      </c>
      <c r="C4255" s="1">
        <v>46077.602777777778</v>
      </c>
      <c r="D4255" t="s">
        <v>5639</v>
      </c>
    </row>
    <row r="4256" spans="1:4" x14ac:dyDescent="0.25">
      <c r="A4256" t="s">
        <v>691</v>
      </c>
      <c r="B4256" t="s">
        <v>38</v>
      </c>
      <c r="C4256" s="1">
        <v>46060.700694444444</v>
      </c>
      <c r="D4256" t="s">
        <v>5639</v>
      </c>
    </row>
    <row r="4257" spans="1:4" x14ac:dyDescent="0.25">
      <c r="A4257" t="s">
        <v>690</v>
      </c>
      <c r="B4257" t="s">
        <v>38</v>
      </c>
      <c r="C4257" s="1">
        <v>46079.491666666669</v>
      </c>
      <c r="D4257" t="s">
        <v>5639</v>
      </c>
    </row>
    <row r="4258" spans="1:4" x14ac:dyDescent="0.25">
      <c r="A4258" t="s">
        <v>688</v>
      </c>
      <c r="B4258" t="s">
        <v>38</v>
      </c>
      <c r="C4258" s="1">
        <v>46059.734027777777</v>
      </c>
      <c r="D4258" t="s">
        <v>5639</v>
      </c>
    </row>
    <row r="4259" spans="1:4" x14ac:dyDescent="0.25">
      <c r="A4259" t="s">
        <v>766</v>
      </c>
      <c r="B4259" t="s">
        <v>38</v>
      </c>
      <c r="C4259" s="1">
        <v>46066.671527777777</v>
      </c>
      <c r="D4259" t="s">
        <v>5639</v>
      </c>
    </row>
    <row r="4260" spans="1:4" x14ac:dyDescent="0.25">
      <c r="A4260" t="s">
        <v>880</v>
      </c>
      <c r="B4260" t="s">
        <v>38</v>
      </c>
      <c r="C4260" s="1">
        <v>46077.60833333333</v>
      </c>
      <c r="D4260" t="s">
        <v>5639</v>
      </c>
    </row>
    <row r="4261" spans="1:4" x14ac:dyDescent="0.25">
      <c r="A4261" t="s">
        <v>720</v>
      </c>
      <c r="B4261" t="s">
        <v>38</v>
      </c>
      <c r="C4261" s="1">
        <v>46060.694444444445</v>
      </c>
      <c r="D4261" t="s">
        <v>5639</v>
      </c>
    </row>
    <row r="4262" spans="1:4" x14ac:dyDescent="0.25">
      <c r="A4262" t="s">
        <v>719</v>
      </c>
      <c r="B4262" t="s">
        <v>38</v>
      </c>
      <c r="C4262" s="1">
        <v>46067.727083333331</v>
      </c>
      <c r="D4262" t="s">
        <v>5639</v>
      </c>
    </row>
    <row r="4263" spans="1:4" x14ac:dyDescent="0.25">
      <c r="A4263" t="s">
        <v>715</v>
      </c>
      <c r="B4263" t="s">
        <v>38</v>
      </c>
      <c r="C4263" s="1">
        <v>46062.517361111109</v>
      </c>
      <c r="D4263" t="s">
        <v>5639</v>
      </c>
    </row>
    <row r="4264" spans="1:4" x14ac:dyDescent="0.25">
      <c r="A4264" t="s">
        <v>712</v>
      </c>
      <c r="B4264" t="s">
        <v>38</v>
      </c>
      <c r="C4264" s="1">
        <v>46062.557638888888</v>
      </c>
      <c r="D4264" t="s">
        <v>5639</v>
      </c>
    </row>
    <row r="4265" spans="1:4" x14ac:dyDescent="0.25">
      <c r="A4265" t="s">
        <v>709</v>
      </c>
      <c r="B4265" t="s">
        <v>38</v>
      </c>
      <c r="C4265" s="1">
        <v>46062.524305555555</v>
      </c>
      <c r="D4265" t="s">
        <v>5639</v>
      </c>
    </row>
    <row r="4266" spans="1:4" x14ac:dyDescent="0.25">
      <c r="A4266" t="s">
        <v>848</v>
      </c>
      <c r="B4266" t="s">
        <v>38</v>
      </c>
      <c r="C4266" s="1">
        <v>46076.56527777778</v>
      </c>
      <c r="D4266" t="s">
        <v>5639</v>
      </c>
    </row>
    <row r="4267" spans="1:4" x14ac:dyDescent="0.25">
      <c r="A4267" t="s">
        <v>708</v>
      </c>
      <c r="B4267" t="s">
        <v>38</v>
      </c>
      <c r="C4267" s="1">
        <v>46067.604166666664</v>
      </c>
      <c r="D4267" t="s">
        <v>5639</v>
      </c>
    </row>
    <row r="4268" spans="1:4" x14ac:dyDescent="0.25">
      <c r="A4268" t="s">
        <v>707</v>
      </c>
      <c r="B4268" t="s">
        <v>38</v>
      </c>
      <c r="C4268" s="1">
        <v>46065.708333333336</v>
      </c>
      <c r="D4268" t="s">
        <v>5639</v>
      </c>
    </row>
    <row r="4269" spans="1:4" x14ac:dyDescent="0.25">
      <c r="A4269" t="s">
        <v>706</v>
      </c>
      <c r="B4269" t="s">
        <v>38</v>
      </c>
      <c r="C4269" s="1">
        <v>46079.792361111111</v>
      </c>
      <c r="D4269" t="s">
        <v>5639</v>
      </c>
    </row>
    <row r="4270" spans="1:4" x14ac:dyDescent="0.25">
      <c r="A4270" t="s">
        <v>705</v>
      </c>
      <c r="B4270" t="s">
        <v>38</v>
      </c>
      <c r="C4270" s="1">
        <v>46060.65902777778</v>
      </c>
      <c r="D4270" t="s">
        <v>5639</v>
      </c>
    </row>
    <row r="4271" spans="1:4" x14ac:dyDescent="0.25">
      <c r="A4271" t="s">
        <v>704</v>
      </c>
      <c r="B4271" t="s">
        <v>38</v>
      </c>
      <c r="C4271" s="1">
        <v>46065.69027777778</v>
      </c>
      <c r="D4271" t="s">
        <v>5639</v>
      </c>
    </row>
    <row r="4272" spans="1:4" x14ac:dyDescent="0.25">
      <c r="A4272" t="s">
        <v>703</v>
      </c>
      <c r="B4272" t="s">
        <v>38</v>
      </c>
      <c r="C4272" s="1">
        <v>46060.67291666667</v>
      </c>
      <c r="D4272" t="s">
        <v>5639</v>
      </c>
    </row>
    <row r="4273" spans="1:4" x14ac:dyDescent="0.25">
      <c r="A4273" t="s">
        <v>702</v>
      </c>
      <c r="B4273" t="s">
        <v>38</v>
      </c>
      <c r="C4273" s="1">
        <v>46060.683333333334</v>
      </c>
      <c r="D4273" t="s">
        <v>5639</v>
      </c>
    </row>
    <row r="4274" spans="1:4" x14ac:dyDescent="0.25">
      <c r="A4274" t="s">
        <v>701</v>
      </c>
      <c r="B4274" t="s">
        <v>38</v>
      </c>
      <c r="C4274" s="1">
        <v>46062.594444444447</v>
      </c>
      <c r="D4274" t="s">
        <v>5639</v>
      </c>
    </row>
    <row r="4275" spans="1:4" x14ac:dyDescent="0.25">
      <c r="A4275" t="s">
        <v>700</v>
      </c>
      <c r="B4275" t="s">
        <v>38</v>
      </c>
      <c r="C4275" s="1">
        <v>46060.677777777775</v>
      </c>
      <c r="D4275" t="s">
        <v>5639</v>
      </c>
    </row>
    <row r="4276" spans="1:4" x14ac:dyDescent="0.25">
      <c r="A4276" t="s">
        <v>736</v>
      </c>
      <c r="B4276" t="s">
        <v>38</v>
      </c>
      <c r="C4276" s="1">
        <v>46071.529166666667</v>
      </c>
      <c r="D4276" t="s">
        <v>5639</v>
      </c>
    </row>
    <row r="4277" spans="1:4" x14ac:dyDescent="0.25">
      <c r="A4277" t="s">
        <v>852</v>
      </c>
      <c r="B4277" t="s">
        <v>38</v>
      </c>
      <c r="C4277" s="1">
        <v>46078.535416666666</v>
      </c>
      <c r="D4277" t="s">
        <v>5639</v>
      </c>
    </row>
    <row r="4278" spans="1:4" x14ac:dyDescent="0.25">
      <c r="A4278" t="s">
        <v>729</v>
      </c>
      <c r="B4278" t="s">
        <v>38</v>
      </c>
      <c r="C4278" s="1">
        <v>46062.557638888888</v>
      </c>
      <c r="D4278" t="s">
        <v>5639</v>
      </c>
    </row>
    <row r="4279" spans="1:4" x14ac:dyDescent="0.25">
      <c r="A4279" t="s">
        <v>856</v>
      </c>
      <c r="B4279" t="s">
        <v>39</v>
      </c>
      <c r="C4279" s="1">
        <v>46075.986805555556</v>
      </c>
      <c r="D4279" t="s">
        <v>5639</v>
      </c>
    </row>
    <row r="4280" spans="1:4" x14ac:dyDescent="0.25">
      <c r="A4280" t="s">
        <v>858</v>
      </c>
      <c r="B4280" t="s">
        <v>1129</v>
      </c>
      <c r="C4280" s="1">
        <v>46079.570833333331</v>
      </c>
      <c r="D4280" t="s">
        <v>5639</v>
      </c>
    </row>
    <row r="4281" spans="1:4" x14ac:dyDescent="0.25">
      <c r="A4281" t="s">
        <v>746</v>
      </c>
      <c r="B4281" t="s">
        <v>38</v>
      </c>
      <c r="C4281" s="1">
        <v>46060.524305555555</v>
      </c>
      <c r="D4281" t="s">
        <v>5639</v>
      </c>
    </row>
    <row r="4282" spans="1:4" x14ac:dyDescent="0.25">
      <c r="A4282" t="s">
        <v>744</v>
      </c>
      <c r="B4282" t="s">
        <v>38</v>
      </c>
      <c r="C4282" s="1">
        <v>46061.928472222222</v>
      </c>
      <c r="D4282" t="s">
        <v>5639</v>
      </c>
    </row>
    <row r="4283" spans="1:4" x14ac:dyDescent="0.25">
      <c r="A4283" t="s">
        <v>748</v>
      </c>
      <c r="B4283" t="s">
        <v>38</v>
      </c>
      <c r="C4283" s="1">
        <v>46065.690972222219</v>
      </c>
      <c r="D4283" t="s">
        <v>5639</v>
      </c>
    </row>
    <row r="4284" spans="1:4" x14ac:dyDescent="0.25">
      <c r="A4284" t="s">
        <v>863</v>
      </c>
      <c r="B4284" t="s">
        <v>38</v>
      </c>
      <c r="C4284" s="1">
        <v>46074.521527777775</v>
      </c>
      <c r="D4284" t="s">
        <v>5639</v>
      </c>
    </row>
    <row r="4285" spans="1:4" x14ac:dyDescent="0.25">
      <c r="A4285" t="s">
        <v>866</v>
      </c>
      <c r="B4285" t="s">
        <v>38</v>
      </c>
      <c r="C4285" s="1">
        <v>46079.525000000001</v>
      </c>
      <c r="D4285" t="s">
        <v>5639</v>
      </c>
    </row>
    <row r="4286" spans="1:4" x14ac:dyDescent="0.25">
      <c r="A4286" t="s">
        <v>769</v>
      </c>
      <c r="B4286" t="s">
        <v>38</v>
      </c>
      <c r="C4286" s="1">
        <v>46078.824999999997</v>
      </c>
      <c r="D4286" t="s">
        <v>5639</v>
      </c>
    </row>
    <row r="4287" spans="1:4" x14ac:dyDescent="0.25">
      <c r="A4287" t="s">
        <v>768</v>
      </c>
      <c r="B4287" t="s">
        <v>38</v>
      </c>
      <c r="C4287" s="1">
        <v>46063.496527777781</v>
      </c>
      <c r="D4287" t="s">
        <v>5639</v>
      </c>
    </row>
    <row r="4288" spans="1:4" x14ac:dyDescent="0.25">
      <c r="A4288" t="s">
        <v>767</v>
      </c>
      <c r="B4288" t="s">
        <v>38</v>
      </c>
      <c r="C4288" s="1">
        <v>46074.543055555558</v>
      </c>
      <c r="D4288" t="s">
        <v>5639</v>
      </c>
    </row>
    <row r="4289" spans="1:4" x14ac:dyDescent="0.25">
      <c r="A4289" t="s">
        <v>777</v>
      </c>
      <c r="B4289" t="s">
        <v>38</v>
      </c>
      <c r="C4289" s="1">
        <v>46062.804166666669</v>
      </c>
      <c r="D4289" t="s">
        <v>5639</v>
      </c>
    </row>
    <row r="4290" spans="1:4" x14ac:dyDescent="0.25">
      <c r="A4290" t="s">
        <v>774</v>
      </c>
      <c r="B4290" t="s">
        <v>38</v>
      </c>
      <c r="C4290" s="1">
        <v>46071.715277777781</v>
      </c>
      <c r="D4290" t="s">
        <v>5639</v>
      </c>
    </row>
    <row r="4291" spans="1:4" x14ac:dyDescent="0.25">
      <c r="A4291" t="s">
        <v>773</v>
      </c>
      <c r="B4291" t="s">
        <v>38</v>
      </c>
      <c r="C4291" s="1">
        <v>46064.613888888889</v>
      </c>
      <c r="D4291" t="s">
        <v>5639</v>
      </c>
    </row>
    <row r="4292" spans="1:4" x14ac:dyDescent="0.25">
      <c r="A4292" t="s">
        <v>771</v>
      </c>
      <c r="B4292" t="s">
        <v>38</v>
      </c>
      <c r="C4292" s="1">
        <v>46065.745833333334</v>
      </c>
      <c r="D4292" t="s">
        <v>5639</v>
      </c>
    </row>
    <row r="4293" spans="1:4" x14ac:dyDescent="0.25">
      <c r="A4293" t="s">
        <v>770</v>
      </c>
      <c r="B4293" t="s">
        <v>38</v>
      </c>
      <c r="C4293" s="1">
        <v>46071.618055555555</v>
      </c>
      <c r="D4293" t="s">
        <v>5639</v>
      </c>
    </row>
    <row r="4294" spans="1:4" x14ac:dyDescent="0.25">
      <c r="A4294" t="s">
        <v>827</v>
      </c>
      <c r="B4294" t="s">
        <v>38</v>
      </c>
      <c r="C4294" s="1">
        <v>46064.622916666667</v>
      </c>
      <c r="D4294" t="s">
        <v>5639</v>
      </c>
    </row>
    <row r="4295" spans="1:4" x14ac:dyDescent="0.25">
      <c r="A4295" t="s">
        <v>830</v>
      </c>
      <c r="B4295" t="s">
        <v>30</v>
      </c>
      <c r="C4295" s="1">
        <v>46078.584027777775</v>
      </c>
      <c r="D4295" t="s">
        <v>5639</v>
      </c>
    </row>
    <row r="4296" spans="1:4" x14ac:dyDescent="0.25">
      <c r="A4296" t="s">
        <v>821</v>
      </c>
      <c r="B4296" t="s">
        <v>38</v>
      </c>
      <c r="C4296" s="1">
        <v>46079.70208333333</v>
      </c>
      <c r="D4296" t="s">
        <v>5639</v>
      </c>
    </row>
    <row r="4297" spans="1:4" x14ac:dyDescent="0.25">
      <c r="A4297" t="s">
        <v>819</v>
      </c>
      <c r="B4297" t="s">
        <v>38</v>
      </c>
      <c r="C4297" s="1">
        <v>46065.750694444447</v>
      </c>
      <c r="D4297" t="s">
        <v>5639</v>
      </c>
    </row>
    <row r="4298" spans="1:4" x14ac:dyDescent="0.25">
      <c r="A4298" t="s">
        <v>815</v>
      </c>
      <c r="B4298" t="s">
        <v>38</v>
      </c>
      <c r="C4298" s="1">
        <v>46077.722916666666</v>
      </c>
      <c r="D4298" t="s">
        <v>5639</v>
      </c>
    </row>
    <row r="4299" spans="1:4" x14ac:dyDescent="0.25">
      <c r="A4299" t="s">
        <v>813</v>
      </c>
      <c r="B4299" t="s">
        <v>38</v>
      </c>
      <c r="C4299" s="1">
        <v>46067.647916666669</v>
      </c>
      <c r="D4299" t="s">
        <v>5639</v>
      </c>
    </row>
    <row r="4300" spans="1:4" x14ac:dyDescent="0.25">
      <c r="A4300" t="s">
        <v>836</v>
      </c>
      <c r="B4300" t="s">
        <v>38</v>
      </c>
      <c r="C4300" s="1">
        <v>46073.768750000003</v>
      </c>
      <c r="D4300" t="s">
        <v>5639</v>
      </c>
    </row>
    <row r="4301" spans="1:4" x14ac:dyDescent="0.25">
      <c r="A4301" t="s">
        <v>837</v>
      </c>
      <c r="B4301" t="s">
        <v>38</v>
      </c>
      <c r="C4301" s="1">
        <v>46073.65625</v>
      </c>
      <c r="D4301" t="s">
        <v>5639</v>
      </c>
    </row>
    <row r="4302" spans="1:4" x14ac:dyDescent="0.25">
      <c r="A4302" t="s">
        <v>838</v>
      </c>
      <c r="B4302" t="s">
        <v>38</v>
      </c>
      <c r="C4302" s="1">
        <v>46074.515277777777</v>
      </c>
      <c r="D4302" t="s">
        <v>5639</v>
      </c>
    </row>
    <row r="4303" spans="1:4" x14ac:dyDescent="0.25">
      <c r="A4303" t="s">
        <v>811</v>
      </c>
      <c r="B4303" t="s">
        <v>38</v>
      </c>
      <c r="C4303" s="1">
        <v>46067.635416666664</v>
      </c>
      <c r="D4303" t="s">
        <v>5639</v>
      </c>
    </row>
    <row r="4304" spans="1:4" x14ac:dyDescent="0.25">
      <c r="A4304" t="s">
        <v>809</v>
      </c>
      <c r="B4304" t="s">
        <v>1372</v>
      </c>
      <c r="C4304" s="1">
        <v>46078.842361111114</v>
      </c>
      <c r="D4304" t="s">
        <v>5639</v>
      </c>
    </row>
    <row r="4305" spans="1:4" x14ac:dyDescent="0.25">
      <c r="A4305" t="s">
        <v>808</v>
      </c>
      <c r="B4305" t="s">
        <v>38</v>
      </c>
      <c r="C4305" s="1">
        <v>46064.770833333336</v>
      </c>
      <c r="D4305" t="s">
        <v>5639</v>
      </c>
    </row>
    <row r="4306" spans="1:4" x14ac:dyDescent="0.25">
      <c r="A4306" t="s">
        <v>807</v>
      </c>
      <c r="B4306" t="s">
        <v>38</v>
      </c>
      <c r="C4306" s="1">
        <v>46070.643055555556</v>
      </c>
      <c r="D4306" t="s">
        <v>5639</v>
      </c>
    </row>
    <row r="4307" spans="1:4" x14ac:dyDescent="0.25">
      <c r="A4307" t="s">
        <v>806</v>
      </c>
      <c r="B4307" t="s">
        <v>38</v>
      </c>
      <c r="C4307" s="1">
        <v>46066.73541666667</v>
      </c>
      <c r="D4307" t="s">
        <v>5639</v>
      </c>
    </row>
    <row r="4308" spans="1:4" x14ac:dyDescent="0.25">
      <c r="A4308" t="s">
        <v>805</v>
      </c>
      <c r="B4308" t="s">
        <v>38</v>
      </c>
      <c r="C4308" s="1">
        <v>46069.781944444447</v>
      </c>
      <c r="D4308" t="s">
        <v>5639</v>
      </c>
    </row>
    <row r="4309" spans="1:4" x14ac:dyDescent="0.25">
      <c r="A4309" t="s">
        <v>797</v>
      </c>
      <c r="B4309" t="s">
        <v>39</v>
      </c>
      <c r="C4309" s="1">
        <v>46080.347222222219</v>
      </c>
      <c r="D4309" t="s">
        <v>5639</v>
      </c>
    </row>
    <row r="4310" spans="1:4" x14ac:dyDescent="0.25">
      <c r="A4310" t="s">
        <v>796</v>
      </c>
      <c r="B4310" t="s">
        <v>38</v>
      </c>
      <c r="C4310" s="1">
        <v>46074.584722222222</v>
      </c>
      <c r="D4310" t="s">
        <v>5639</v>
      </c>
    </row>
    <row r="4311" spans="1:4" x14ac:dyDescent="0.25">
      <c r="A4311" t="s">
        <v>791</v>
      </c>
      <c r="B4311" t="s">
        <v>38</v>
      </c>
      <c r="C4311" s="1">
        <v>46069.678472222222</v>
      </c>
      <c r="D4311" t="s">
        <v>5639</v>
      </c>
    </row>
    <row r="4312" spans="1:4" x14ac:dyDescent="0.25">
      <c r="A4312" t="s">
        <v>790</v>
      </c>
      <c r="B4312" t="s">
        <v>38</v>
      </c>
      <c r="C4312" s="1">
        <v>46069.619444444441</v>
      </c>
      <c r="D4312" t="s">
        <v>5639</v>
      </c>
    </row>
    <row r="4313" spans="1:4" x14ac:dyDescent="0.25">
      <c r="A4313" t="s">
        <v>786</v>
      </c>
      <c r="B4313" t="s">
        <v>38</v>
      </c>
      <c r="C4313" s="1">
        <v>46069.693055555559</v>
      </c>
      <c r="D4313" t="s">
        <v>5639</v>
      </c>
    </row>
    <row r="4314" spans="1:4" x14ac:dyDescent="0.25">
      <c r="A4314" t="s">
        <v>785</v>
      </c>
      <c r="B4314" t="s">
        <v>38</v>
      </c>
      <c r="C4314" s="1">
        <v>46069.572222222225</v>
      </c>
      <c r="D4314" t="s">
        <v>5639</v>
      </c>
    </row>
    <row r="4315" spans="1:4" x14ac:dyDescent="0.25">
      <c r="A4315" t="s">
        <v>784</v>
      </c>
      <c r="B4315" t="s">
        <v>38</v>
      </c>
      <c r="C4315" s="1">
        <v>46073.615972222222</v>
      </c>
      <c r="D4315" t="s">
        <v>5639</v>
      </c>
    </row>
    <row r="4316" spans="1:4" x14ac:dyDescent="0.25">
      <c r="A4316" t="s">
        <v>783</v>
      </c>
      <c r="B4316" t="s">
        <v>38</v>
      </c>
      <c r="C4316" s="1">
        <v>46071.57708333333</v>
      </c>
      <c r="D4316" t="s">
        <v>5639</v>
      </c>
    </row>
    <row r="4317" spans="1:4" x14ac:dyDescent="0.25">
      <c r="A4317" t="s">
        <v>782</v>
      </c>
      <c r="B4317" t="s">
        <v>38</v>
      </c>
      <c r="C4317" s="1">
        <v>46070.546527777777</v>
      </c>
      <c r="D4317" t="s">
        <v>5639</v>
      </c>
    </row>
    <row r="4318" spans="1:4" x14ac:dyDescent="0.25">
      <c r="A4318" t="s">
        <v>780</v>
      </c>
      <c r="B4318" t="s">
        <v>38</v>
      </c>
      <c r="C4318" s="1">
        <v>46070.633333333331</v>
      </c>
      <c r="D4318" t="s">
        <v>5639</v>
      </c>
    </row>
    <row r="4319" spans="1:4" x14ac:dyDescent="0.25">
      <c r="A4319" t="s">
        <v>847</v>
      </c>
      <c r="B4319" t="s">
        <v>38</v>
      </c>
      <c r="C4319" s="1">
        <v>46074.509722222225</v>
      </c>
      <c r="D4319" t="s">
        <v>5639</v>
      </c>
    </row>
    <row r="4320" spans="1:4" x14ac:dyDescent="0.25">
      <c r="A4320" t="s">
        <v>845</v>
      </c>
      <c r="B4320" t="s">
        <v>38</v>
      </c>
      <c r="C4320" s="1">
        <v>46071.586111111108</v>
      </c>
      <c r="D4320" t="s">
        <v>5639</v>
      </c>
    </row>
    <row r="4321" spans="1:4" x14ac:dyDescent="0.25">
      <c r="A4321" t="s">
        <v>843</v>
      </c>
      <c r="B4321" t="s">
        <v>38</v>
      </c>
      <c r="C4321" s="1">
        <v>46076.402777777781</v>
      </c>
      <c r="D4321" t="s">
        <v>5639</v>
      </c>
    </row>
    <row r="4322" spans="1:4" x14ac:dyDescent="0.25">
      <c r="A4322" t="s">
        <v>64</v>
      </c>
      <c r="B4322" t="s">
        <v>38</v>
      </c>
      <c r="C4322" s="1">
        <v>45996.569444444445</v>
      </c>
      <c r="D4322" t="s">
        <v>5639</v>
      </c>
    </row>
    <row r="4323" spans="1:4" x14ac:dyDescent="0.25">
      <c r="A4323" t="s">
        <v>63</v>
      </c>
      <c r="B4323" t="s">
        <v>38</v>
      </c>
      <c r="C4323" s="1">
        <v>46036.688194444447</v>
      </c>
      <c r="D4323" t="s">
        <v>5639</v>
      </c>
    </row>
    <row r="4324" spans="1:4" x14ac:dyDescent="0.25">
      <c r="A4324" t="s">
        <v>966</v>
      </c>
      <c r="B4324" t="s">
        <v>1239</v>
      </c>
      <c r="C4324" s="1">
        <v>46079.799305555556</v>
      </c>
      <c r="D4324" t="s">
        <v>5639</v>
      </c>
    </row>
    <row r="4325" spans="1:4" x14ac:dyDescent="0.25">
      <c r="A4325" t="s">
        <v>80</v>
      </c>
      <c r="B4325" t="s">
        <v>38</v>
      </c>
      <c r="C4325" s="1">
        <v>45995.543749999997</v>
      </c>
      <c r="D4325" t="s">
        <v>5639</v>
      </c>
    </row>
    <row r="4326" spans="1:4" x14ac:dyDescent="0.25">
      <c r="A4326" t="s">
        <v>91</v>
      </c>
      <c r="B4326" t="s">
        <v>38</v>
      </c>
      <c r="C4326" s="1">
        <v>46036.54583333333</v>
      </c>
      <c r="D4326" t="s">
        <v>5639</v>
      </c>
    </row>
    <row r="4327" spans="1:4" x14ac:dyDescent="0.25">
      <c r="A4327" t="s">
        <v>92</v>
      </c>
      <c r="B4327" t="s">
        <v>38</v>
      </c>
      <c r="C4327" s="1">
        <v>46036.54583333333</v>
      </c>
      <c r="D4327" t="s">
        <v>5639</v>
      </c>
    </row>
    <row r="4328" spans="1:4" x14ac:dyDescent="0.25">
      <c r="A4328" t="s">
        <v>107</v>
      </c>
      <c r="B4328" t="s">
        <v>38</v>
      </c>
      <c r="C4328" s="1">
        <v>46036.546527777777</v>
      </c>
      <c r="D4328" t="s">
        <v>5639</v>
      </c>
    </row>
    <row r="4329" spans="1:4" x14ac:dyDescent="0.25">
      <c r="A4329" t="s">
        <v>106</v>
      </c>
      <c r="B4329" t="s">
        <v>38</v>
      </c>
      <c r="C4329" s="1">
        <v>46036.546527777777</v>
      </c>
      <c r="D4329" t="s">
        <v>5639</v>
      </c>
    </row>
    <row r="4330" spans="1:4" x14ac:dyDescent="0.25">
      <c r="A4330" t="s">
        <v>103</v>
      </c>
      <c r="B4330" t="s">
        <v>38</v>
      </c>
      <c r="C4330" s="1">
        <v>46036.54791666667</v>
      </c>
      <c r="D4330" t="s">
        <v>5639</v>
      </c>
    </row>
    <row r="4331" spans="1:4" x14ac:dyDescent="0.25">
      <c r="A4331" t="s">
        <v>101</v>
      </c>
      <c r="B4331" t="s">
        <v>38</v>
      </c>
      <c r="C4331" s="1">
        <v>46000.570833333331</v>
      </c>
      <c r="D4331" t="s">
        <v>5639</v>
      </c>
    </row>
    <row r="4332" spans="1:4" x14ac:dyDescent="0.25">
      <c r="A4332" t="s">
        <v>100</v>
      </c>
      <c r="B4332" t="s">
        <v>38</v>
      </c>
      <c r="C4332" s="1">
        <v>45997.623611111114</v>
      </c>
      <c r="D4332" t="s">
        <v>5639</v>
      </c>
    </row>
    <row r="4333" spans="1:4" x14ac:dyDescent="0.25">
      <c r="A4333" t="s">
        <v>968</v>
      </c>
      <c r="B4333" t="s">
        <v>1239</v>
      </c>
      <c r="C4333" s="1">
        <v>46079.711111111108</v>
      </c>
      <c r="D4333" t="s">
        <v>5639</v>
      </c>
    </row>
    <row r="4334" spans="1:4" x14ac:dyDescent="0.25">
      <c r="A4334" t="s">
        <v>118</v>
      </c>
      <c r="B4334" t="s">
        <v>38</v>
      </c>
      <c r="C4334" s="1">
        <v>46036.552777777775</v>
      </c>
      <c r="D4334" t="s">
        <v>5639</v>
      </c>
    </row>
    <row r="4335" spans="1:4" x14ac:dyDescent="0.25">
      <c r="A4335" t="s">
        <v>132</v>
      </c>
      <c r="B4335" t="s">
        <v>38</v>
      </c>
      <c r="C4335" s="1">
        <v>46036.554861111108</v>
      </c>
      <c r="D4335" t="s">
        <v>5639</v>
      </c>
    </row>
    <row r="4336" spans="1:4" x14ac:dyDescent="0.25">
      <c r="A4336" t="s">
        <v>123</v>
      </c>
      <c r="B4336" t="s">
        <v>38</v>
      </c>
      <c r="C4336" s="1">
        <v>46036.557638888888</v>
      </c>
      <c r="D4336" t="s">
        <v>5639</v>
      </c>
    </row>
    <row r="4337" spans="1:4" x14ac:dyDescent="0.25">
      <c r="A4337" t="s">
        <v>150</v>
      </c>
      <c r="B4337" t="s">
        <v>38</v>
      </c>
      <c r="C4337" s="1">
        <v>46036.558333333334</v>
      </c>
      <c r="D4337" t="s">
        <v>5639</v>
      </c>
    </row>
    <row r="4338" spans="1:4" x14ac:dyDescent="0.25">
      <c r="A4338" t="s">
        <v>144</v>
      </c>
      <c r="B4338" t="s">
        <v>38</v>
      </c>
      <c r="C4338" s="1">
        <v>46036.560416666667</v>
      </c>
      <c r="D4338" t="s">
        <v>5639</v>
      </c>
    </row>
    <row r="4339" spans="1:4" x14ac:dyDescent="0.25">
      <c r="A4339" t="s">
        <v>143</v>
      </c>
      <c r="B4339" t="s">
        <v>38</v>
      </c>
      <c r="C4339" s="1">
        <v>46036.560416666667</v>
      </c>
      <c r="D4339" t="s">
        <v>5639</v>
      </c>
    </row>
    <row r="4340" spans="1:4" x14ac:dyDescent="0.25">
      <c r="A4340" t="s">
        <v>142</v>
      </c>
      <c r="B4340" t="s">
        <v>38</v>
      </c>
      <c r="C4340" s="1">
        <v>46036.569444444445</v>
      </c>
      <c r="D4340" t="s">
        <v>5639</v>
      </c>
    </row>
    <row r="4341" spans="1:4" x14ac:dyDescent="0.25">
      <c r="A4341" t="s">
        <v>157</v>
      </c>
      <c r="B4341" t="s">
        <v>38</v>
      </c>
      <c r="C4341" s="1">
        <v>46036.561111111114</v>
      </c>
      <c r="D4341" t="s">
        <v>5639</v>
      </c>
    </row>
    <row r="4342" spans="1:4" x14ac:dyDescent="0.25">
      <c r="A4342" t="s">
        <v>154</v>
      </c>
      <c r="B4342" t="s">
        <v>38</v>
      </c>
      <c r="C4342" s="1">
        <v>46036.561805555553</v>
      </c>
      <c r="D4342" t="s">
        <v>5639</v>
      </c>
    </row>
    <row r="4343" spans="1:4" x14ac:dyDescent="0.25">
      <c r="A4343" t="s">
        <v>160</v>
      </c>
      <c r="B4343" t="s">
        <v>38</v>
      </c>
      <c r="C4343" s="1">
        <v>46036.561805555553</v>
      </c>
      <c r="D4343" t="s">
        <v>5639</v>
      </c>
    </row>
    <row r="4344" spans="1:4" x14ac:dyDescent="0.25">
      <c r="A4344" t="s">
        <v>172</v>
      </c>
      <c r="B4344" t="s">
        <v>38</v>
      </c>
      <c r="C4344" s="1">
        <v>46036.567361111112</v>
      </c>
      <c r="D4344" t="s">
        <v>5639</v>
      </c>
    </row>
    <row r="4345" spans="1:4" x14ac:dyDescent="0.25">
      <c r="A4345" t="s">
        <v>164</v>
      </c>
      <c r="B4345" t="s">
        <v>38</v>
      </c>
      <c r="C4345" s="1">
        <v>46022.656944444447</v>
      </c>
      <c r="D4345" t="s">
        <v>5639</v>
      </c>
    </row>
    <row r="4346" spans="1:4" x14ac:dyDescent="0.25">
      <c r="A4346" t="s">
        <v>188</v>
      </c>
      <c r="B4346" t="s">
        <v>38</v>
      </c>
      <c r="C4346" s="1">
        <v>46007.709722222222</v>
      </c>
      <c r="D4346" t="s">
        <v>5639</v>
      </c>
    </row>
    <row r="4347" spans="1:4" x14ac:dyDescent="0.25">
      <c r="A4347" t="s">
        <v>185</v>
      </c>
      <c r="B4347" t="s">
        <v>38</v>
      </c>
      <c r="C4347" s="1">
        <v>46036.570138888892</v>
      </c>
      <c r="D4347" t="s">
        <v>5639</v>
      </c>
    </row>
    <row r="4348" spans="1:4" x14ac:dyDescent="0.25">
      <c r="A4348" t="s">
        <v>972</v>
      </c>
      <c r="B4348" t="s">
        <v>1239</v>
      </c>
      <c r="C4348" s="1">
        <v>46079.544444444444</v>
      </c>
      <c r="D4348" t="s">
        <v>5639</v>
      </c>
    </row>
    <row r="4349" spans="1:4" x14ac:dyDescent="0.25">
      <c r="A4349" t="s">
        <v>191</v>
      </c>
      <c r="B4349" t="s">
        <v>38</v>
      </c>
      <c r="C4349" s="1">
        <v>46036.570833333331</v>
      </c>
      <c r="D4349" t="s">
        <v>5639</v>
      </c>
    </row>
    <row r="4350" spans="1:4" x14ac:dyDescent="0.25">
      <c r="A4350" t="s">
        <v>221</v>
      </c>
      <c r="B4350" t="s">
        <v>38</v>
      </c>
      <c r="C4350" s="1">
        <v>46036.581250000003</v>
      </c>
      <c r="D4350" t="s">
        <v>5639</v>
      </c>
    </row>
    <row r="4351" spans="1:4" x14ac:dyDescent="0.25">
      <c r="A4351" t="s">
        <v>220</v>
      </c>
      <c r="B4351" t="s">
        <v>38</v>
      </c>
      <c r="C4351" s="1">
        <v>46036.581250000003</v>
      </c>
      <c r="D4351" t="s">
        <v>5639</v>
      </c>
    </row>
    <row r="4352" spans="1:4" x14ac:dyDescent="0.25">
      <c r="A4352" t="s">
        <v>336</v>
      </c>
      <c r="B4352" t="s">
        <v>38</v>
      </c>
      <c r="C4352" s="1">
        <v>46036.685416666667</v>
      </c>
      <c r="D4352" t="s">
        <v>5639</v>
      </c>
    </row>
    <row r="4353" spans="1:4" x14ac:dyDescent="0.25">
      <c r="A4353" t="s">
        <v>198</v>
      </c>
      <c r="B4353" t="s">
        <v>38</v>
      </c>
      <c r="C4353" s="1">
        <v>46036.578472222223</v>
      </c>
      <c r="D4353" t="s">
        <v>5639</v>
      </c>
    </row>
    <row r="4354" spans="1:4" x14ac:dyDescent="0.25">
      <c r="A4354" t="s">
        <v>219</v>
      </c>
      <c r="B4354" t="s">
        <v>38</v>
      </c>
      <c r="C4354" s="1">
        <v>46036.69027777778</v>
      </c>
      <c r="D4354" t="s">
        <v>5639</v>
      </c>
    </row>
    <row r="4355" spans="1:4" x14ac:dyDescent="0.25">
      <c r="A4355" t="s">
        <v>207</v>
      </c>
      <c r="B4355" t="s">
        <v>38</v>
      </c>
      <c r="C4355" s="1">
        <v>46013.584722222222</v>
      </c>
      <c r="D4355" t="s">
        <v>5639</v>
      </c>
    </row>
    <row r="4356" spans="1:4" x14ac:dyDescent="0.25">
      <c r="A4356" t="s">
        <v>211</v>
      </c>
      <c r="B4356" t="s">
        <v>38</v>
      </c>
      <c r="C4356" s="1">
        <v>46036.57916666667</v>
      </c>
      <c r="D4356" t="s">
        <v>5639</v>
      </c>
    </row>
    <row r="4357" spans="1:4" x14ac:dyDescent="0.25">
      <c r="A4357" t="s">
        <v>210</v>
      </c>
      <c r="B4357" t="s">
        <v>38</v>
      </c>
      <c r="C4357" s="1">
        <v>46036.579861111109</v>
      </c>
      <c r="D4357" t="s">
        <v>5639</v>
      </c>
    </row>
    <row r="4358" spans="1:4" x14ac:dyDescent="0.25">
      <c r="A4358" t="s">
        <v>243</v>
      </c>
      <c r="B4358" t="s">
        <v>38</v>
      </c>
      <c r="C4358" s="1">
        <v>46027.680555555555</v>
      </c>
      <c r="D4358" t="s">
        <v>5639</v>
      </c>
    </row>
    <row r="4359" spans="1:4" x14ac:dyDescent="0.25">
      <c r="A4359" t="s">
        <v>217</v>
      </c>
      <c r="B4359" t="s">
        <v>38</v>
      </c>
      <c r="C4359" s="1">
        <v>46010.665277777778</v>
      </c>
      <c r="D4359" t="s">
        <v>5639</v>
      </c>
    </row>
    <row r="4360" spans="1:4" x14ac:dyDescent="0.25">
      <c r="A4360" t="s">
        <v>216</v>
      </c>
      <c r="B4360" t="s">
        <v>38</v>
      </c>
      <c r="C4360" s="1">
        <v>46036.579861111109</v>
      </c>
      <c r="D4360" t="s">
        <v>5639</v>
      </c>
    </row>
    <row r="4361" spans="1:4" x14ac:dyDescent="0.25">
      <c r="A4361" t="s">
        <v>213</v>
      </c>
      <c r="B4361" t="s">
        <v>38</v>
      </c>
      <c r="C4361" s="1">
        <v>46036.580555555556</v>
      </c>
      <c r="D4361" t="s">
        <v>5639</v>
      </c>
    </row>
    <row r="4362" spans="1:4" x14ac:dyDescent="0.25">
      <c r="A4362" t="s">
        <v>974</v>
      </c>
      <c r="B4362" t="s">
        <v>35</v>
      </c>
      <c r="C4362" s="1">
        <v>46079.695833333331</v>
      </c>
      <c r="D4362" t="s">
        <v>5639</v>
      </c>
    </row>
    <row r="4363" spans="1:4" x14ac:dyDescent="0.25">
      <c r="A4363" t="s">
        <v>233</v>
      </c>
      <c r="B4363" t="s">
        <v>38</v>
      </c>
      <c r="C4363" s="1">
        <v>46031.585416666669</v>
      </c>
      <c r="D4363" t="s">
        <v>5639</v>
      </c>
    </row>
    <row r="4364" spans="1:4" x14ac:dyDescent="0.25">
      <c r="A4364" t="s">
        <v>249</v>
      </c>
      <c r="B4364" t="s">
        <v>38</v>
      </c>
      <c r="C4364" s="1">
        <v>46036.586805555555</v>
      </c>
      <c r="D4364" t="s">
        <v>5639</v>
      </c>
    </row>
    <row r="4365" spans="1:4" x14ac:dyDescent="0.25">
      <c r="A4365" t="s">
        <v>978</v>
      </c>
      <c r="B4365" t="s">
        <v>30</v>
      </c>
      <c r="C4365" s="1">
        <v>46079.598611111112</v>
      </c>
      <c r="D4365" t="s">
        <v>5639</v>
      </c>
    </row>
    <row r="4366" spans="1:4" x14ac:dyDescent="0.25">
      <c r="A4366" t="s">
        <v>248</v>
      </c>
      <c r="B4366" t="s">
        <v>38</v>
      </c>
      <c r="C4366" s="1">
        <v>46036.587500000001</v>
      </c>
      <c r="D4366" t="s">
        <v>5639</v>
      </c>
    </row>
    <row r="4367" spans="1:4" x14ac:dyDescent="0.25">
      <c r="A4367" t="s">
        <v>245</v>
      </c>
      <c r="B4367" t="s">
        <v>38</v>
      </c>
      <c r="C4367" s="1">
        <v>46036.587500000001</v>
      </c>
      <c r="D4367" t="s">
        <v>5639</v>
      </c>
    </row>
    <row r="4368" spans="1:4" x14ac:dyDescent="0.25">
      <c r="A4368" t="s">
        <v>256</v>
      </c>
      <c r="B4368" t="s">
        <v>38</v>
      </c>
      <c r="C4368" s="1">
        <v>46036.587500000001</v>
      </c>
      <c r="D4368" t="s">
        <v>5639</v>
      </c>
    </row>
    <row r="4369" spans="1:4" x14ac:dyDescent="0.25">
      <c r="A4369" t="s">
        <v>254</v>
      </c>
      <c r="B4369" t="s">
        <v>38</v>
      </c>
      <c r="C4369" s="1">
        <v>46036.589583333334</v>
      </c>
      <c r="D4369" t="s">
        <v>5639</v>
      </c>
    </row>
    <row r="4370" spans="1:4" x14ac:dyDescent="0.25">
      <c r="A4370" t="s">
        <v>252</v>
      </c>
      <c r="B4370" t="s">
        <v>38</v>
      </c>
      <c r="C4370" s="1">
        <v>46036.590277777781</v>
      </c>
      <c r="D4370" t="s">
        <v>5639</v>
      </c>
    </row>
    <row r="4371" spans="1:4" x14ac:dyDescent="0.25">
      <c r="A4371" t="s">
        <v>983</v>
      </c>
      <c r="B4371" t="s">
        <v>38</v>
      </c>
      <c r="C4371" s="1">
        <v>46079.580555555556</v>
      </c>
      <c r="D4371" t="s">
        <v>5639</v>
      </c>
    </row>
    <row r="4372" spans="1:4" x14ac:dyDescent="0.25">
      <c r="A4372" t="s">
        <v>277</v>
      </c>
      <c r="B4372" t="s">
        <v>38</v>
      </c>
      <c r="C4372" s="1">
        <v>46036.681944444441</v>
      </c>
      <c r="D4372" t="s">
        <v>5639</v>
      </c>
    </row>
    <row r="4373" spans="1:4" x14ac:dyDescent="0.25">
      <c r="A4373" t="s">
        <v>259</v>
      </c>
      <c r="B4373" t="s">
        <v>38</v>
      </c>
      <c r="C4373" s="1">
        <v>46036.677083333336</v>
      </c>
      <c r="D4373" t="s">
        <v>5639</v>
      </c>
    </row>
    <row r="4374" spans="1:4" x14ac:dyDescent="0.25">
      <c r="A4374" t="s">
        <v>985</v>
      </c>
      <c r="B4374" t="s">
        <v>1073</v>
      </c>
      <c r="C4374" s="1">
        <v>46079.601388888892</v>
      </c>
      <c r="D4374" t="s">
        <v>5639</v>
      </c>
    </row>
    <row r="4375" spans="1:4" x14ac:dyDescent="0.25">
      <c r="A4375" t="s">
        <v>284</v>
      </c>
      <c r="B4375" t="s">
        <v>38</v>
      </c>
      <c r="C4375" s="1">
        <v>46036.679861111108</v>
      </c>
      <c r="D4375" t="s">
        <v>5639</v>
      </c>
    </row>
    <row r="4376" spans="1:4" x14ac:dyDescent="0.25">
      <c r="A4376" t="s">
        <v>287</v>
      </c>
      <c r="B4376" t="s">
        <v>38</v>
      </c>
      <c r="C4376" s="1">
        <v>46036.680555555555</v>
      </c>
      <c r="D4376" t="s">
        <v>5639</v>
      </c>
    </row>
    <row r="4377" spans="1:4" x14ac:dyDescent="0.25">
      <c r="A4377" t="s">
        <v>294</v>
      </c>
      <c r="B4377" t="s">
        <v>38</v>
      </c>
      <c r="C4377" s="1">
        <v>46036.680555555555</v>
      </c>
      <c r="D4377" t="s">
        <v>5639</v>
      </c>
    </row>
    <row r="4378" spans="1:4" x14ac:dyDescent="0.25">
      <c r="A4378" t="s">
        <v>986</v>
      </c>
      <c r="B4378" t="s">
        <v>1129</v>
      </c>
      <c r="C4378" s="1">
        <v>46079.616666666669</v>
      </c>
      <c r="D4378" t="s">
        <v>5639</v>
      </c>
    </row>
    <row r="4379" spans="1:4" x14ac:dyDescent="0.25">
      <c r="A4379" t="s">
        <v>296</v>
      </c>
      <c r="B4379" t="s">
        <v>38</v>
      </c>
      <c r="C4379" s="1">
        <v>46036.681250000001</v>
      </c>
      <c r="D4379" t="s">
        <v>5639</v>
      </c>
    </row>
    <row r="4380" spans="1:4" x14ac:dyDescent="0.25">
      <c r="A4380" t="s">
        <v>299</v>
      </c>
      <c r="B4380" t="s">
        <v>39</v>
      </c>
      <c r="C4380" s="1">
        <v>46043.50277777778</v>
      </c>
      <c r="D4380" t="s">
        <v>5639</v>
      </c>
    </row>
    <row r="4381" spans="1:4" x14ac:dyDescent="0.25">
      <c r="A4381" t="s">
        <v>310</v>
      </c>
      <c r="B4381" t="s">
        <v>38</v>
      </c>
      <c r="C4381" s="1">
        <v>46036.681944444441</v>
      </c>
      <c r="D4381" t="s">
        <v>5639</v>
      </c>
    </row>
    <row r="4382" spans="1:4" x14ac:dyDescent="0.25">
      <c r="A4382" t="s">
        <v>309</v>
      </c>
      <c r="B4382" t="s">
        <v>38</v>
      </c>
      <c r="C4382" s="1">
        <v>46021.661805555559</v>
      </c>
      <c r="D4382" t="s">
        <v>5639</v>
      </c>
    </row>
    <row r="4383" spans="1:4" x14ac:dyDescent="0.25">
      <c r="A4383" t="s">
        <v>318</v>
      </c>
      <c r="B4383" t="s">
        <v>38</v>
      </c>
      <c r="C4383" s="1">
        <v>46036.68472222222</v>
      </c>
      <c r="D4383" t="s">
        <v>5639</v>
      </c>
    </row>
    <row r="4384" spans="1:4" x14ac:dyDescent="0.25">
      <c r="A4384" t="s">
        <v>314</v>
      </c>
      <c r="B4384" t="s">
        <v>38</v>
      </c>
      <c r="C4384" s="1">
        <v>46036.68472222222</v>
      </c>
      <c r="D4384" t="s">
        <v>5639</v>
      </c>
    </row>
    <row r="4385" spans="1:4" x14ac:dyDescent="0.25">
      <c r="A4385" t="s">
        <v>312</v>
      </c>
      <c r="B4385" t="s">
        <v>38</v>
      </c>
      <c r="C4385" s="1">
        <v>46036.685416666667</v>
      </c>
      <c r="D4385" t="s">
        <v>5639</v>
      </c>
    </row>
    <row r="4386" spans="1:4" x14ac:dyDescent="0.25">
      <c r="A4386" t="s">
        <v>321</v>
      </c>
      <c r="B4386" t="s">
        <v>38</v>
      </c>
      <c r="C4386" s="1">
        <v>46039.507638888892</v>
      </c>
      <c r="D4386" t="s">
        <v>5639</v>
      </c>
    </row>
    <row r="4387" spans="1:4" x14ac:dyDescent="0.25">
      <c r="A4387" t="s">
        <v>320</v>
      </c>
      <c r="B4387" t="s">
        <v>38</v>
      </c>
      <c r="C4387" s="1">
        <v>46025.738888888889</v>
      </c>
      <c r="D4387" t="s">
        <v>5639</v>
      </c>
    </row>
    <row r="4388" spans="1:4" x14ac:dyDescent="0.25">
      <c r="A4388" t="s">
        <v>325</v>
      </c>
      <c r="B4388" t="s">
        <v>38</v>
      </c>
      <c r="C4388" s="1">
        <v>46036.685416666667</v>
      </c>
      <c r="D4388" t="s">
        <v>5639</v>
      </c>
    </row>
    <row r="4389" spans="1:4" x14ac:dyDescent="0.25">
      <c r="A4389" t="s">
        <v>332</v>
      </c>
      <c r="B4389" t="s">
        <v>38</v>
      </c>
      <c r="C4389" s="1">
        <v>46034.728472222225</v>
      </c>
      <c r="D4389" t="s">
        <v>5639</v>
      </c>
    </row>
    <row r="4390" spans="1:4" x14ac:dyDescent="0.25">
      <c r="A4390" t="s">
        <v>331</v>
      </c>
      <c r="B4390" t="s">
        <v>38</v>
      </c>
      <c r="C4390" s="1">
        <v>46036.686111111114</v>
      </c>
      <c r="D4390" t="s">
        <v>5639</v>
      </c>
    </row>
    <row r="4391" spans="1:4" x14ac:dyDescent="0.25">
      <c r="A4391" t="s">
        <v>330</v>
      </c>
      <c r="B4391" t="s">
        <v>38</v>
      </c>
      <c r="C4391" s="1">
        <v>46036.686111111114</v>
      </c>
      <c r="D4391" t="s">
        <v>5639</v>
      </c>
    </row>
    <row r="4392" spans="1:4" x14ac:dyDescent="0.25">
      <c r="A4392" t="s">
        <v>339</v>
      </c>
      <c r="B4392" t="s">
        <v>38</v>
      </c>
      <c r="C4392" s="1">
        <v>46039.515277777777</v>
      </c>
      <c r="D4392" t="s">
        <v>5639</v>
      </c>
    </row>
    <row r="4393" spans="1:4" x14ac:dyDescent="0.25">
      <c r="A4393" t="s">
        <v>340</v>
      </c>
      <c r="B4393" t="s">
        <v>38</v>
      </c>
      <c r="C4393" s="1">
        <v>46039.517361111109</v>
      </c>
      <c r="D4393" t="s">
        <v>5639</v>
      </c>
    </row>
    <row r="4394" spans="1:4" x14ac:dyDescent="0.25">
      <c r="A4394" t="s">
        <v>348</v>
      </c>
      <c r="B4394" t="s">
        <v>38</v>
      </c>
      <c r="C4394" s="1">
        <v>46039.522222222222</v>
      </c>
      <c r="D4394" t="s">
        <v>5639</v>
      </c>
    </row>
    <row r="4395" spans="1:4" x14ac:dyDescent="0.25">
      <c r="A4395" t="s">
        <v>347</v>
      </c>
      <c r="B4395" t="s">
        <v>38</v>
      </c>
      <c r="C4395" s="1">
        <v>46039.520833333336</v>
      </c>
      <c r="D4395" t="s">
        <v>5639</v>
      </c>
    </row>
    <row r="4396" spans="1:4" x14ac:dyDescent="0.25">
      <c r="A4396" t="s">
        <v>346</v>
      </c>
      <c r="B4396" t="s">
        <v>38</v>
      </c>
      <c r="C4396" s="1">
        <v>46039.554166666669</v>
      </c>
      <c r="D4396" t="s">
        <v>5639</v>
      </c>
    </row>
    <row r="4397" spans="1:4" x14ac:dyDescent="0.25">
      <c r="A4397" t="s">
        <v>354</v>
      </c>
      <c r="B4397" t="s">
        <v>38</v>
      </c>
      <c r="C4397" s="1">
        <v>46039.556250000001</v>
      </c>
      <c r="D4397" t="s">
        <v>5639</v>
      </c>
    </row>
    <row r="4398" spans="1:4" x14ac:dyDescent="0.25">
      <c r="A4398" t="s">
        <v>369</v>
      </c>
      <c r="B4398" t="s">
        <v>39</v>
      </c>
      <c r="C4398" s="1">
        <v>46034.650694444441</v>
      </c>
      <c r="D4398" t="s">
        <v>5639</v>
      </c>
    </row>
    <row r="4399" spans="1:4" x14ac:dyDescent="0.25">
      <c r="A4399" t="s">
        <v>366</v>
      </c>
      <c r="B4399" t="s">
        <v>39</v>
      </c>
      <c r="C4399" s="1">
        <v>46028.869444444441</v>
      </c>
      <c r="D4399" t="s">
        <v>5639</v>
      </c>
    </row>
    <row r="4400" spans="1:4" x14ac:dyDescent="0.25">
      <c r="A4400" t="s">
        <v>376</v>
      </c>
      <c r="B4400" t="s">
        <v>38</v>
      </c>
      <c r="C4400" s="1">
        <v>46029.59652777778</v>
      </c>
      <c r="D4400" t="s">
        <v>5639</v>
      </c>
    </row>
    <row r="4401" spans="1:4" x14ac:dyDescent="0.25">
      <c r="A4401" t="s">
        <v>385</v>
      </c>
      <c r="B4401" t="s">
        <v>38</v>
      </c>
      <c r="C4401" s="1">
        <v>46029.748611111114</v>
      </c>
      <c r="D4401" t="s">
        <v>5639</v>
      </c>
    </row>
    <row r="4402" spans="1:4" x14ac:dyDescent="0.25">
      <c r="A4402" t="s">
        <v>384</v>
      </c>
      <c r="B4402" t="s">
        <v>38</v>
      </c>
      <c r="C4402" s="1">
        <v>46043.50277777778</v>
      </c>
      <c r="D4402" t="s">
        <v>5639</v>
      </c>
    </row>
    <row r="4403" spans="1:4" x14ac:dyDescent="0.25">
      <c r="A4403" t="s">
        <v>383</v>
      </c>
      <c r="B4403" t="s">
        <v>38</v>
      </c>
      <c r="C4403" s="1">
        <v>46028.591666666667</v>
      </c>
      <c r="D4403" t="s">
        <v>5639</v>
      </c>
    </row>
    <row r="4404" spans="1:4" x14ac:dyDescent="0.25">
      <c r="A4404" t="s">
        <v>382</v>
      </c>
      <c r="B4404" t="s">
        <v>39</v>
      </c>
      <c r="C4404" s="1">
        <v>46050.5</v>
      </c>
      <c r="D4404" t="s">
        <v>5639</v>
      </c>
    </row>
    <row r="4405" spans="1:4" x14ac:dyDescent="0.25">
      <c r="A4405" t="s">
        <v>381</v>
      </c>
      <c r="B4405" t="s">
        <v>38</v>
      </c>
      <c r="C4405" s="1">
        <v>46029.447916666664</v>
      </c>
      <c r="D4405" t="s">
        <v>5639</v>
      </c>
    </row>
    <row r="4406" spans="1:4" x14ac:dyDescent="0.25">
      <c r="A4406" t="s">
        <v>380</v>
      </c>
      <c r="B4406" t="s">
        <v>38</v>
      </c>
      <c r="C4406" s="1">
        <v>46039.667361111111</v>
      </c>
      <c r="D4406" t="s">
        <v>5639</v>
      </c>
    </row>
    <row r="4407" spans="1:4" x14ac:dyDescent="0.25">
      <c r="A4407" t="s">
        <v>379</v>
      </c>
      <c r="B4407" t="s">
        <v>39</v>
      </c>
      <c r="C4407" s="1">
        <v>46049.513194444444</v>
      </c>
      <c r="D4407" t="s">
        <v>5639</v>
      </c>
    </row>
    <row r="4408" spans="1:4" x14ac:dyDescent="0.25">
      <c r="A4408" t="s">
        <v>387</v>
      </c>
      <c r="B4408" t="s">
        <v>38</v>
      </c>
      <c r="C4408" s="1">
        <v>46043.501388888886</v>
      </c>
      <c r="D4408" t="s">
        <v>5639</v>
      </c>
    </row>
    <row r="4409" spans="1:4" x14ac:dyDescent="0.25">
      <c r="A4409" t="s">
        <v>386</v>
      </c>
      <c r="B4409" t="s">
        <v>38</v>
      </c>
      <c r="C4409" s="1">
        <v>46029.583333333336</v>
      </c>
      <c r="D4409" t="s">
        <v>5639</v>
      </c>
    </row>
    <row r="4410" spans="1:4" x14ac:dyDescent="0.25">
      <c r="A4410" t="s">
        <v>389</v>
      </c>
      <c r="B4410" t="s">
        <v>39</v>
      </c>
      <c r="C4410" s="1">
        <v>46042.806944444441</v>
      </c>
      <c r="D4410" t="s">
        <v>5639</v>
      </c>
    </row>
    <row r="4411" spans="1:4" x14ac:dyDescent="0.25">
      <c r="A4411" t="s">
        <v>394</v>
      </c>
      <c r="B4411" t="s">
        <v>38</v>
      </c>
      <c r="C4411" s="1">
        <v>46039.710416666669</v>
      </c>
      <c r="D4411" t="s">
        <v>5639</v>
      </c>
    </row>
    <row r="4412" spans="1:4" x14ac:dyDescent="0.25">
      <c r="A4412" t="s">
        <v>405</v>
      </c>
      <c r="B4412" t="s">
        <v>38</v>
      </c>
      <c r="C4412" s="1">
        <v>46039.693749999999</v>
      </c>
      <c r="D4412" t="s">
        <v>5639</v>
      </c>
    </row>
    <row r="4413" spans="1:4" x14ac:dyDescent="0.25">
      <c r="A4413" t="s">
        <v>404</v>
      </c>
      <c r="B4413" t="s">
        <v>38</v>
      </c>
      <c r="C4413" s="1">
        <v>46057.48541666667</v>
      </c>
      <c r="D4413" t="s">
        <v>5639</v>
      </c>
    </row>
    <row r="4414" spans="1:4" x14ac:dyDescent="0.25">
      <c r="A4414" t="s">
        <v>402</v>
      </c>
      <c r="B4414" t="s">
        <v>38</v>
      </c>
      <c r="C4414" s="1">
        <v>46059.505555555559</v>
      </c>
      <c r="D4414" t="s">
        <v>5639</v>
      </c>
    </row>
    <row r="4415" spans="1:4" x14ac:dyDescent="0.25">
      <c r="A4415" t="s">
        <v>397</v>
      </c>
      <c r="B4415" t="s">
        <v>38</v>
      </c>
      <c r="C4415" s="1">
        <v>46035.724305555559</v>
      </c>
      <c r="D4415" t="s">
        <v>5639</v>
      </c>
    </row>
    <row r="4416" spans="1:4" x14ac:dyDescent="0.25">
      <c r="A4416" t="s">
        <v>423</v>
      </c>
      <c r="B4416" t="s">
        <v>38</v>
      </c>
      <c r="C4416" s="1">
        <v>46031.48333333333</v>
      </c>
      <c r="D4416" t="s">
        <v>5639</v>
      </c>
    </row>
    <row r="4417" spans="1:4" x14ac:dyDescent="0.25">
      <c r="A4417" t="s">
        <v>421</v>
      </c>
      <c r="B4417" t="s">
        <v>38</v>
      </c>
      <c r="C4417" s="1">
        <v>46031.473611111112</v>
      </c>
      <c r="D4417" t="s">
        <v>5639</v>
      </c>
    </row>
    <row r="4418" spans="1:4" x14ac:dyDescent="0.25">
      <c r="A4418" t="s">
        <v>418</v>
      </c>
      <c r="B4418" t="s">
        <v>38</v>
      </c>
      <c r="C4418" s="1">
        <v>46039.697222222225</v>
      </c>
      <c r="D4418" t="s">
        <v>5639</v>
      </c>
    </row>
    <row r="4419" spans="1:4" x14ac:dyDescent="0.25">
      <c r="A4419" t="s">
        <v>434</v>
      </c>
      <c r="B4419" t="s">
        <v>38</v>
      </c>
      <c r="C4419" s="1">
        <v>46039.698611111111</v>
      </c>
      <c r="D4419" t="s">
        <v>5639</v>
      </c>
    </row>
    <row r="4420" spans="1:4" x14ac:dyDescent="0.25">
      <c r="A4420" t="s">
        <v>431</v>
      </c>
      <c r="B4420" t="s">
        <v>38</v>
      </c>
      <c r="C4420" s="1">
        <v>46039.698611111111</v>
      </c>
      <c r="D4420" t="s">
        <v>5639</v>
      </c>
    </row>
    <row r="4421" spans="1:4" x14ac:dyDescent="0.25">
      <c r="A4421" t="s">
        <v>940</v>
      </c>
      <c r="B4421" t="s">
        <v>1129</v>
      </c>
      <c r="C4421" s="1">
        <v>46080.359027777777</v>
      </c>
      <c r="D4421" t="s">
        <v>5639</v>
      </c>
    </row>
    <row r="4422" spans="1:4" x14ac:dyDescent="0.25">
      <c r="A4422" t="s">
        <v>446</v>
      </c>
      <c r="B4422" t="s">
        <v>38</v>
      </c>
      <c r="C4422" s="1">
        <v>46049.519444444442</v>
      </c>
      <c r="D4422" t="s">
        <v>5639</v>
      </c>
    </row>
    <row r="4423" spans="1:4" x14ac:dyDescent="0.25">
      <c r="A4423" t="s">
        <v>452</v>
      </c>
      <c r="B4423" t="s">
        <v>38</v>
      </c>
      <c r="C4423" s="1">
        <v>46053.570138888892</v>
      </c>
      <c r="D4423" t="s">
        <v>5639</v>
      </c>
    </row>
    <row r="4424" spans="1:4" x14ac:dyDescent="0.25">
      <c r="A4424" t="s">
        <v>454</v>
      </c>
      <c r="B4424" t="s">
        <v>38</v>
      </c>
      <c r="C4424" s="1">
        <v>46041.444444444445</v>
      </c>
      <c r="D4424" t="s">
        <v>5639</v>
      </c>
    </row>
    <row r="4425" spans="1:4" x14ac:dyDescent="0.25">
      <c r="A4425" t="s">
        <v>453</v>
      </c>
      <c r="B4425" t="s">
        <v>38</v>
      </c>
      <c r="C4425" s="1">
        <v>46039.489583333336</v>
      </c>
      <c r="D4425" t="s">
        <v>5639</v>
      </c>
    </row>
    <row r="4426" spans="1:4" x14ac:dyDescent="0.25">
      <c r="A4426" t="s">
        <v>464</v>
      </c>
      <c r="B4426" t="s">
        <v>38</v>
      </c>
      <c r="C4426" s="1">
        <v>46044.435416666667</v>
      </c>
      <c r="D4426" t="s">
        <v>5639</v>
      </c>
    </row>
    <row r="4427" spans="1:4" x14ac:dyDescent="0.25">
      <c r="A4427" t="s">
        <v>468</v>
      </c>
      <c r="B4427" t="s">
        <v>38</v>
      </c>
      <c r="C4427" s="1">
        <v>46041.474999999999</v>
      </c>
      <c r="D4427" t="s">
        <v>5639</v>
      </c>
    </row>
    <row r="4428" spans="1:4" x14ac:dyDescent="0.25">
      <c r="A4428" t="s">
        <v>482</v>
      </c>
      <c r="B4428" t="s">
        <v>38</v>
      </c>
      <c r="C4428" s="1">
        <v>46039.708333333336</v>
      </c>
      <c r="D4428" t="s">
        <v>5639</v>
      </c>
    </row>
    <row r="4429" spans="1:4" x14ac:dyDescent="0.25">
      <c r="A4429" t="s">
        <v>481</v>
      </c>
      <c r="B4429" t="s">
        <v>38</v>
      </c>
      <c r="C4429" s="1">
        <v>46042.453472222223</v>
      </c>
      <c r="D4429" t="s">
        <v>5639</v>
      </c>
    </row>
    <row r="4430" spans="1:4" x14ac:dyDescent="0.25">
      <c r="A4430" t="s">
        <v>475</v>
      </c>
      <c r="B4430" t="s">
        <v>38</v>
      </c>
      <c r="C4430" s="1">
        <v>46039.709722222222</v>
      </c>
      <c r="D4430" t="s">
        <v>5639</v>
      </c>
    </row>
    <row r="4431" spans="1:4" x14ac:dyDescent="0.25">
      <c r="A4431" t="s">
        <v>527</v>
      </c>
      <c r="B4431" t="s">
        <v>38</v>
      </c>
      <c r="C4431" s="1">
        <v>46043.484722222223</v>
      </c>
      <c r="D4431" t="s">
        <v>5639</v>
      </c>
    </row>
    <row r="4432" spans="1:4" x14ac:dyDescent="0.25">
      <c r="A4432" t="s">
        <v>491</v>
      </c>
      <c r="B4432" t="s">
        <v>38</v>
      </c>
      <c r="C4432" s="1">
        <v>46043.469444444447</v>
      </c>
      <c r="D4432" t="s">
        <v>5639</v>
      </c>
    </row>
    <row r="4433" spans="1:4" x14ac:dyDescent="0.25">
      <c r="A4433" t="s">
        <v>489</v>
      </c>
      <c r="B4433" t="s">
        <v>38</v>
      </c>
      <c r="C4433" s="1">
        <v>46042.568055555559</v>
      </c>
      <c r="D4433" t="s">
        <v>5639</v>
      </c>
    </row>
    <row r="4434" spans="1:4" x14ac:dyDescent="0.25">
      <c r="A4434" t="s">
        <v>513</v>
      </c>
      <c r="B4434" t="s">
        <v>38</v>
      </c>
      <c r="C4434" s="1">
        <v>46042.446527777778</v>
      </c>
      <c r="D4434" t="s">
        <v>5639</v>
      </c>
    </row>
    <row r="4435" spans="1:4" x14ac:dyDescent="0.25">
      <c r="A4435" t="s">
        <v>517</v>
      </c>
      <c r="B4435" t="s">
        <v>38</v>
      </c>
      <c r="C4435" s="1">
        <v>46044.532638888886</v>
      </c>
      <c r="D4435" t="s">
        <v>5639</v>
      </c>
    </row>
    <row r="4436" spans="1:4" x14ac:dyDescent="0.25">
      <c r="A4436" t="s">
        <v>524</v>
      </c>
      <c r="B4436" t="s">
        <v>38</v>
      </c>
      <c r="C4436" s="1">
        <v>46044.459722222222</v>
      </c>
      <c r="D4436" t="s">
        <v>5639</v>
      </c>
    </row>
    <row r="4437" spans="1:4" x14ac:dyDescent="0.25">
      <c r="A4437" t="s">
        <v>529</v>
      </c>
      <c r="B4437" t="s">
        <v>38</v>
      </c>
      <c r="C4437" s="1">
        <v>46044.537499999999</v>
      </c>
      <c r="D4437" t="s">
        <v>5639</v>
      </c>
    </row>
    <row r="4438" spans="1:4" x14ac:dyDescent="0.25">
      <c r="A4438" t="s">
        <v>531</v>
      </c>
      <c r="B4438" t="s">
        <v>38</v>
      </c>
      <c r="C4438" s="1">
        <v>46056.461111111108</v>
      </c>
      <c r="D4438" t="s">
        <v>5639</v>
      </c>
    </row>
    <row r="4439" spans="1:4" x14ac:dyDescent="0.25">
      <c r="A4439" t="s">
        <v>934</v>
      </c>
      <c r="B4439" t="s">
        <v>1129</v>
      </c>
      <c r="C4439" s="1">
        <v>46078.695138888892</v>
      </c>
      <c r="D4439" t="s">
        <v>5639</v>
      </c>
    </row>
    <row r="4440" spans="1:4" x14ac:dyDescent="0.25">
      <c r="A4440" t="s">
        <v>539</v>
      </c>
      <c r="B4440" t="s">
        <v>38</v>
      </c>
      <c r="C4440" s="1">
        <v>46043.500694444447</v>
      </c>
      <c r="D4440" t="s">
        <v>5639</v>
      </c>
    </row>
    <row r="4441" spans="1:4" x14ac:dyDescent="0.25">
      <c r="A4441" t="s">
        <v>548</v>
      </c>
      <c r="B4441" t="s">
        <v>38</v>
      </c>
      <c r="C4441" s="1">
        <v>46044.482638888891</v>
      </c>
      <c r="D4441" t="s">
        <v>5639</v>
      </c>
    </row>
    <row r="4442" spans="1:4" x14ac:dyDescent="0.25">
      <c r="A4442" t="s">
        <v>545</v>
      </c>
      <c r="B4442" t="s">
        <v>38</v>
      </c>
      <c r="C4442" s="1">
        <v>46046.525000000001</v>
      </c>
      <c r="D4442" t="s">
        <v>5639</v>
      </c>
    </row>
    <row r="4443" spans="1:4" x14ac:dyDescent="0.25">
      <c r="A4443" t="s">
        <v>544</v>
      </c>
      <c r="B4443" t="s">
        <v>38</v>
      </c>
      <c r="C4443" s="1">
        <v>46046.469444444447</v>
      </c>
      <c r="D4443" t="s">
        <v>5639</v>
      </c>
    </row>
    <row r="4444" spans="1:4" x14ac:dyDescent="0.25">
      <c r="A4444" t="s">
        <v>588</v>
      </c>
      <c r="B4444" t="s">
        <v>38</v>
      </c>
      <c r="C4444" s="1">
        <v>46052.51666666667</v>
      </c>
      <c r="D4444" t="s">
        <v>5639</v>
      </c>
    </row>
    <row r="4445" spans="1:4" x14ac:dyDescent="0.25">
      <c r="A4445" t="s">
        <v>586</v>
      </c>
      <c r="B4445" t="s">
        <v>38</v>
      </c>
      <c r="C4445" s="1">
        <v>46055.759722222225</v>
      </c>
      <c r="D4445" t="s">
        <v>5639</v>
      </c>
    </row>
    <row r="4446" spans="1:4" x14ac:dyDescent="0.25">
      <c r="A4446" t="s">
        <v>578</v>
      </c>
      <c r="B4446" t="s">
        <v>38</v>
      </c>
      <c r="C4446" s="1">
        <v>46053.479166666664</v>
      </c>
      <c r="D4446" t="s">
        <v>5639</v>
      </c>
    </row>
    <row r="4447" spans="1:4" x14ac:dyDescent="0.25">
      <c r="A4447" t="s">
        <v>565</v>
      </c>
      <c r="B4447" t="s">
        <v>39</v>
      </c>
      <c r="C4447" s="1">
        <v>46060.397222222222</v>
      </c>
      <c r="D4447" t="s">
        <v>5639</v>
      </c>
    </row>
    <row r="4448" spans="1:4" x14ac:dyDescent="0.25">
      <c r="A4448" t="s">
        <v>562</v>
      </c>
      <c r="B4448" t="s">
        <v>38</v>
      </c>
      <c r="C4448" s="1">
        <v>46078.599305555559</v>
      </c>
      <c r="D4448" t="s">
        <v>5639</v>
      </c>
    </row>
    <row r="4449" spans="1:4" x14ac:dyDescent="0.25">
      <c r="A4449" t="s">
        <v>560</v>
      </c>
      <c r="B4449" t="s">
        <v>38</v>
      </c>
      <c r="C4449" s="1">
        <v>46052.520138888889</v>
      </c>
      <c r="D4449" t="s">
        <v>5639</v>
      </c>
    </row>
    <row r="4450" spans="1:4" x14ac:dyDescent="0.25">
      <c r="A4450" t="s">
        <v>559</v>
      </c>
      <c r="B4450" t="s">
        <v>38</v>
      </c>
      <c r="C4450" s="1">
        <v>46057.648611111108</v>
      </c>
      <c r="D4450" t="s">
        <v>5639</v>
      </c>
    </row>
    <row r="4451" spans="1:4" x14ac:dyDescent="0.25">
      <c r="A4451" t="s">
        <v>931</v>
      </c>
      <c r="B4451" t="s">
        <v>1129</v>
      </c>
      <c r="C4451" s="1">
        <v>46078.722222222219</v>
      </c>
      <c r="D4451" t="s">
        <v>5639</v>
      </c>
    </row>
    <row r="4452" spans="1:4" x14ac:dyDescent="0.25">
      <c r="A4452" t="s">
        <v>605</v>
      </c>
      <c r="B4452" t="s">
        <v>38</v>
      </c>
      <c r="C4452" s="1">
        <v>46050.731249999997</v>
      </c>
      <c r="D4452" t="s">
        <v>5639</v>
      </c>
    </row>
    <row r="4453" spans="1:4" x14ac:dyDescent="0.25">
      <c r="A4453" t="s">
        <v>600</v>
      </c>
      <c r="B4453" t="s">
        <v>38</v>
      </c>
      <c r="C4453" s="1">
        <v>46052.526388888888</v>
      </c>
      <c r="D4453" t="s">
        <v>5639</v>
      </c>
    </row>
    <row r="4454" spans="1:4" x14ac:dyDescent="0.25">
      <c r="A4454" t="s">
        <v>599</v>
      </c>
      <c r="B4454" t="s">
        <v>38</v>
      </c>
      <c r="C4454" s="1">
        <v>46052.728472222225</v>
      </c>
      <c r="D4454" t="s">
        <v>5639</v>
      </c>
    </row>
    <row r="4455" spans="1:4" x14ac:dyDescent="0.25">
      <c r="A4455" t="s">
        <v>598</v>
      </c>
      <c r="B4455" t="s">
        <v>38</v>
      </c>
      <c r="C4455" s="1">
        <v>46063.431944444441</v>
      </c>
      <c r="D4455" t="s">
        <v>5639</v>
      </c>
    </row>
    <row r="4456" spans="1:4" x14ac:dyDescent="0.25">
      <c r="A4456" t="s">
        <v>932</v>
      </c>
      <c r="B4456" t="s">
        <v>38</v>
      </c>
      <c r="C4456" s="1">
        <v>46077.683333333334</v>
      </c>
      <c r="D4456" t="s">
        <v>5639</v>
      </c>
    </row>
    <row r="4457" spans="1:4" x14ac:dyDescent="0.25">
      <c r="A4457" t="s">
        <v>635</v>
      </c>
      <c r="B4457" t="s">
        <v>38</v>
      </c>
      <c r="C4457" s="1">
        <v>46053.611111111109</v>
      </c>
      <c r="D4457" t="s">
        <v>5639</v>
      </c>
    </row>
    <row r="4458" spans="1:4" x14ac:dyDescent="0.25">
      <c r="A4458" t="s">
        <v>648</v>
      </c>
      <c r="B4458" t="s">
        <v>38</v>
      </c>
      <c r="C4458" s="1">
        <v>46053.45208333333</v>
      </c>
      <c r="D4458" t="s">
        <v>5639</v>
      </c>
    </row>
    <row r="4459" spans="1:4" x14ac:dyDescent="0.25">
      <c r="A4459" t="s">
        <v>643</v>
      </c>
      <c r="B4459" t="s">
        <v>38</v>
      </c>
      <c r="C4459" s="1">
        <v>46060.432638888888</v>
      </c>
      <c r="D4459" t="s">
        <v>5639</v>
      </c>
    </row>
    <row r="4460" spans="1:4" x14ac:dyDescent="0.25">
      <c r="A4460" t="s">
        <v>683</v>
      </c>
      <c r="B4460" t="s">
        <v>38</v>
      </c>
      <c r="C4460" s="1">
        <v>46058.843055555553</v>
      </c>
      <c r="D4460" t="s">
        <v>5639</v>
      </c>
    </row>
    <row r="4461" spans="1:4" x14ac:dyDescent="0.25">
      <c r="A4461" t="s">
        <v>681</v>
      </c>
      <c r="B4461" t="s">
        <v>38</v>
      </c>
      <c r="C4461" s="1">
        <v>46070.553472222222</v>
      </c>
      <c r="D4461" t="s">
        <v>5639</v>
      </c>
    </row>
    <row r="4462" spans="1:4" x14ac:dyDescent="0.25">
      <c r="A4462" t="s">
        <v>676</v>
      </c>
      <c r="B4462" t="s">
        <v>38</v>
      </c>
      <c r="C4462" s="1">
        <v>46069.549305555556</v>
      </c>
      <c r="D4462" t="s">
        <v>5639</v>
      </c>
    </row>
    <row r="4463" spans="1:4" x14ac:dyDescent="0.25">
      <c r="A4463" t="s">
        <v>671</v>
      </c>
      <c r="B4463" t="s">
        <v>39</v>
      </c>
      <c r="C4463" s="1">
        <v>46066.46597222222</v>
      </c>
      <c r="D4463" t="s">
        <v>5639</v>
      </c>
    </row>
    <row r="4464" spans="1:4" x14ac:dyDescent="0.25">
      <c r="A4464" t="s">
        <v>668</v>
      </c>
      <c r="B4464" t="s">
        <v>38</v>
      </c>
      <c r="C4464" s="1">
        <v>46057.70416666667</v>
      </c>
      <c r="D4464" t="s">
        <v>5639</v>
      </c>
    </row>
    <row r="4465" spans="1:4" x14ac:dyDescent="0.25">
      <c r="A4465" t="s">
        <v>666</v>
      </c>
      <c r="B4465" t="s">
        <v>38</v>
      </c>
      <c r="C4465" s="1">
        <v>46057.713194444441</v>
      </c>
      <c r="D4465" t="s">
        <v>5639</v>
      </c>
    </row>
    <row r="4466" spans="1:4" x14ac:dyDescent="0.25">
      <c r="A4466" t="s">
        <v>724</v>
      </c>
      <c r="B4466" t="s">
        <v>38</v>
      </c>
      <c r="C4466" s="1">
        <v>46059.87222222222</v>
      </c>
      <c r="D4466" t="s">
        <v>5639</v>
      </c>
    </row>
    <row r="4467" spans="1:4" x14ac:dyDescent="0.25">
      <c r="A4467" t="s">
        <v>725</v>
      </c>
      <c r="B4467" t="s">
        <v>38</v>
      </c>
      <c r="C4467" s="1">
        <v>46064.42291666667</v>
      </c>
      <c r="D4467" t="s">
        <v>5639</v>
      </c>
    </row>
    <row r="4468" spans="1:4" x14ac:dyDescent="0.25">
      <c r="A4468" t="s">
        <v>737</v>
      </c>
      <c r="B4468" t="s">
        <v>39</v>
      </c>
      <c r="C4468" s="1">
        <v>46059.749305555553</v>
      </c>
      <c r="D4468" t="s">
        <v>5639</v>
      </c>
    </row>
    <row r="4469" spans="1:4" x14ac:dyDescent="0.25">
      <c r="A4469" t="s">
        <v>730</v>
      </c>
      <c r="B4469" t="s">
        <v>38</v>
      </c>
      <c r="C4469" s="1">
        <v>46060.525000000001</v>
      </c>
      <c r="D4469" t="s">
        <v>5639</v>
      </c>
    </row>
    <row r="4470" spans="1:4" x14ac:dyDescent="0.25">
      <c r="A4470" t="s">
        <v>750</v>
      </c>
      <c r="B4470" t="s">
        <v>38</v>
      </c>
      <c r="C4470" s="1">
        <v>46060.430555555555</v>
      </c>
      <c r="D4470" t="s">
        <v>5639</v>
      </c>
    </row>
    <row r="4471" spans="1:4" x14ac:dyDescent="0.25">
      <c r="A4471" t="s">
        <v>749</v>
      </c>
      <c r="B4471" t="s">
        <v>38</v>
      </c>
      <c r="C4471" s="1">
        <v>46067.484027777777</v>
      </c>
      <c r="D4471" t="s">
        <v>5639</v>
      </c>
    </row>
    <row r="4472" spans="1:4" x14ac:dyDescent="0.25">
      <c r="A4472" t="s">
        <v>755</v>
      </c>
      <c r="B4472" t="s">
        <v>38</v>
      </c>
      <c r="C4472" s="1">
        <v>46066.472916666666</v>
      </c>
      <c r="D4472" t="s">
        <v>5639</v>
      </c>
    </row>
    <row r="4473" spans="1:4" x14ac:dyDescent="0.25">
      <c r="A4473" t="s">
        <v>763</v>
      </c>
      <c r="B4473" t="s">
        <v>38</v>
      </c>
      <c r="C4473" s="1">
        <v>46072.615277777775</v>
      </c>
      <c r="D4473" t="s">
        <v>5639</v>
      </c>
    </row>
    <row r="4474" spans="1:4" x14ac:dyDescent="0.25">
      <c r="A4474" t="s">
        <v>914</v>
      </c>
      <c r="B4474" t="s">
        <v>38</v>
      </c>
      <c r="C4474" s="1">
        <v>46078.543055555558</v>
      </c>
      <c r="D4474" t="s">
        <v>5639</v>
      </c>
    </row>
    <row r="4475" spans="1:4" x14ac:dyDescent="0.25">
      <c r="A4475" t="s">
        <v>823</v>
      </c>
      <c r="B4475" t="s">
        <v>38</v>
      </c>
      <c r="C4475" s="1">
        <v>46065.738194444442</v>
      </c>
      <c r="D4475" t="s">
        <v>5639</v>
      </c>
    </row>
    <row r="4476" spans="1:4" x14ac:dyDescent="0.25">
      <c r="A4476" t="s">
        <v>814</v>
      </c>
      <c r="B4476" t="s">
        <v>38</v>
      </c>
      <c r="C4476" s="1">
        <v>46065.746527777781</v>
      </c>
      <c r="D4476" t="s">
        <v>5639</v>
      </c>
    </row>
    <row r="4477" spans="1:4" x14ac:dyDescent="0.25">
      <c r="A4477" t="s">
        <v>812</v>
      </c>
      <c r="B4477" t="s">
        <v>38</v>
      </c>
      <c r="C4477" s="1">
        <v>46074.433333333334</v>
      </c>
      <c r="D4477" t="s">
        <v>5639</v>
      </c>
    </row>
    <row r="4478" spans="1:4" x14ac:dyDescent="0.25">
      <c r="A4478" t="s">
        <v>810</v>
      </c>
      <c r="B4478" t="s">
        <v>30</v>
      </c>
      <c r="C4478" s="1">
        <v>46071.581944444442</v>
      </c>
      <c r="D4478" t="s">
        <v>5639</v>
      </c>
    </row>
    <row r="4479" spans="1:4" x14ac:dyDescent="0.25">
      <c r="A4479" t="s">
        <v>804</v>
      </c>
      <c r="B4479" t="s">
        <v>38</v>
      </c>
      <c r="C4479" s="1">
        <v>46066.582638888889</v>
      </c>
      <c r="D4479" t="s">
        <v>5639</v>
      </c>
    </row>
    <row r="4480" spans="1:4" x14ac:dyDescent="0.25">
      <c r="A4480" t="s">
        <v>795</v>
      </c>
      <c r="B4480" t="s">
        <v>38</v>
      </c>
      <c r="C4480" s="1">
        <v>46070.443055555559</v>
      </c>
      <c r="D4480" t="s">
        <v>5639</v>
      </c>
    </row>
    <row r="4481" spans="1:4" x14ac:dyDescent="0.25">
      <c r="A4481" t="s">
        <v>794</v>
      </c>
      <c r="B4481" t="s">
        <v>38</v>
      </c>
      <c r="C4481" s="1">
        <v>46073.729861111111</v>
      </c>
      <c r="D4481" t="s">
        <v>5639</v>
      </c>
    </row>
    <row r="4482" spans="1:4" x14ac:dyDescent="0.25">
      <c r="A4482" t="s">
        <v>781</v>
      </c>
      <c r="B4482" t="s">
        <v>38</v>
      </c>
      <c r="C4482" s="1">
        <v>46070.706944444442</v>
      </c>
      <c r="D4482" t="s">
        <v>5639</v>
      </c>
    </row>
    <row r="4483" spans="1:4" x14ac:dyDescent="0.25">
      <c r="A4483" t="s">
        <v>846</v>
      </c>
      <c r="B4483" t="s">
        <v>38</v>
      </c>
      <c r="C4483" s="1">
        <v>46074.578472222223</v>
      </c>
      <c r="D4483" t="s">
        <v>5639</v>
      </c>
    </row>
    <row r="4484" spans="1:4" x14ac:dyDescent="0.25">
      <c r="A4484" t="s">
        <v>844</v>
      </c>
      <c r="B4484" t="s">
        <v>38</v>
      </c>
      <c r="C4484" s="1">
        <v>46070.477777777778</v>
      </c>
      <c r="D4484" t="s">
        <v>5639</v>
      </c>
    </row>
    <row r="4485" spans="1:4" x14ac:dyDescent="0.25">
      <c r="A4485" t="s">
        <v>841</v>
      </c>
      <c r="B4485" t="s">
        <v>38</v>
      </c>
      <c r="C4485" s="1">
        <v>46071.60833333333</v>
      </c>
      <c r="D4485" t="s">
        <v>5639</v>
      </c>
    </row>
    <row r="4486" spans="1:4" x14ac:dyDescent="0.25">
      <c r="A4486" t="s">
        <v>840</v>
      </c>
      <c r="B4486" t="s">
        <v>38</v>
      </c>
      <c r="C4486" s="1">
        <v>46077.683333333334</v>
      </c>
      <c r="D4486" t="s">
        <v>5639</v>
      </c>
    </row>
    <row r="4487" spans="1:4" x14ac:dyDescent="0.25">
      <c r="A4487" t="s">
        <v>839</v>
      </c>
      <c r="B4487" t="s">
        <v>38</v>
      </c>
      <c r="C4487" s="1">
        <v>46077.494444444441</v>
      </c>
      <c r="D4487" t="s">
        <v>5639</v>
      </c>
    </row>
    <row r="4488" spans="1:4" x14ac:dyDescent="0.25">
      <c r="A4488" t="s">
        <v>829</v>
      </c>
      <c r="B4488" t="s">
        <v>38</v>
      </c>
      <c r="C4488" s="1">
        <v>46071.375</v>
      </c>
      <c r="D4488" t="s">
        <v>5639</v>
      </c>
    </row>
    <row r="4489" spans="1:4" x14ac:dyDescent="0.25">
      <c r="A4489" t="s">
        <v>828</v>
      </c>
      <c r="B4489" t="s">
        <v>38</v>
      </c>
      <c r="C4489" s="1">
        <v>46073.841666666667</v>
      </c>
      <c r="D4489" t="s">
        <v>5639</v>
      </c>
    </row>
    <row r="4490" spans="1:4" x14ac:dyDescent="0.25">
      <c r="A4490" t="s">
        <v>853</v>
      </c>
      <c r="B4490" t="s">
        <v>38</v>
      </c>
      <c r="C4490" s="1">
        <v>46073.55</v>
      </c>
      <c r="D4490" t="s">
        <v>5639</v>
      </c>
    </row>
    <row r="4491" spans="1:4" x14ac:dyDescent="0.25">
      <c r="A4491" t="s">
        <v>851</v>
      </c>
      <c r="B4491" t="s">
        <v>39</v>
      </c>
      <c r="C4491" s="1">
        <v>46076.40902777778</v>
      </c>
      <c r="D4491" t="s">
        <v>5639</v>
      </c>
    </row>
    <row r="4492" spans="1:4" x14ac:dyDescent="0.25">
      <c r="A4492" t="s">
        <v>850</v>
      </c>
      <c r="B4492" t="s">
        <v>1129</v>
      </c>
      <c r="C4492" s="1">
        <v>46078.40347222222</v>
      </c>
      <c r="D4492" t="s">
        <v>5639</v>
      </c>
    </row>
    <row r="4493" spans="1:4" x14ac:dyDescent="0.25">
      <c r="A4493" t="s">
        <v>878</v>
      </c>
      <c r="B4493" t="s">
        <v>38</v>
      </c>
      <c r="C4493" s="1">
        <v>46073.529861111114</v>
      </c>
      <c r="D4493" t="s">
        <v>5639</v>
      </c>
    </row>
    <row r="4494" spans="1:4" x14ac:dyDescent="0.25">
      <c r="A4494" t="s">
        <v>890</v>
      </c>
      <c r="B4494" t="s">
        <v>35</v>
      </c>
      <c r="C4494" s="1">
        <v>46080.35833333333</v>
      </c>
      <c r="D4494" t="s">
        <v>5639</v>
      </c>
    </row>
    <row r="4495" spans="1:4" x14ac:dyDescent="0.25">
      <c r="A4495" t="s">
        <v>906</v>
      </c>
      <c r="B4495" t="s">
        <v>38</v>
      </c>
      <c r="C4495" s="1">
        <v>46079.48333333333</v>
      </c>
      <c r="D4495" t="s">
        <v>5639</v>
      </c>
    </row>
    <row r="4496" spans="1:4" x14ac:dyDescent="0.25">
      <c r="A4496" t="s">
        <v>905</v>
      </c>
      <c r="B4496" t="s">
        <v>39</v>
      </c>
      <c r="C4496" s="1">
        <v>46079.781944444447</v>
      </c>
      <c r="D4496" t="s">
        <v>5639</v>
      </c>
    </row>
    <row r="4497" spans="1:4" x14ac:dyDescent="0.25">
      <c r="A4497" t="s">
        <v>899</v>
      </c>
      <c r="B4497" t="s">
        <v>38</v>
      </c>
      <c r="C4497" s="1">
        <v>46077.790277777778</v>
      </c>
      <c r="D4497" t="s">
        <v>5639</v>
      </c>
    </row>
    <row r="4498" spans="1:4" x14ac:dyDescent="0.25">
      <c r="A4498" t="s">
        <v>924</v>
      </c>
      <c r="B4498" t="s">
        <v>38</v>
      </c>
      <c r="C4498" s="1">
        <v>46077.45208333333</v>
      </c>
      <c r="D4498" t="s">
        <v>5639</v>
      </c>
    </row>
    <row r="4499" spans="1:4" x14ac:dyDescent="0.25">
      <c r="A4499" t="s">
        <v>922</v>
      </c>
      <c r="B4499" t="s">
        <v>38</v>
      </c>
      <c r="C4499" s="1">
        <v>46078.390972222223</v>
      </c>
      <c r="D4499" t="s">
        <v>5639</v>
      </c>
    </row>
    <row r="4500" spans="1:4" x14ac:dyDescent="0.25">
      <c r="A4500" t="s">
        <v>85</v>
      </c>
      <c r="B4500" t="s">
        <v>38</v>
      </c>
      <c r="C4500" s="1">
        <v>45997.263194444444</v>
      </c>
      <c r="D4500" t="s">
        <v>5639</v>
      </c>
    </row>
    <row r="4501" spans="1:4" x14ac:dyDescent="0.25">
      <c r="A4501" t="s">
        <v>222</v>
      </c>
      <c r="B4501" t="s">
        <v>38</v>
      </c>
      <c r="C4501" s="1">
        <v>46009.623611111114</v>
      </c>
      <c r="D4501" t="s">
        <v>5639</v>
      </c>
    </row>
    <row r="4502" spans="1:4" x14ac:dyDescent="0.25">
      <c r="A4502" t="s">
        <v>235</v>
      </c>
      <c r="B4502" t="s">
        <v>38</v>
      </c>
      <c r="C4502" s="1">
        <v>46036.581944444442</v>
      </c>
      <c r="D4502" t="s">
        <v>5639</v>
      </c>
    </row>
    <row r="4503" spans="1:4" x14ac:dyDescent="0.25">
      <c r="A4503" t="s">
        <v>239</v>
      </c>
      <c r="B4503" t="s">
        <v>38</v>
      </c>
      <c r="C4503" s="1">
        <v>46036.586805555555</v>
      </c>
      <c r="D4503" t="s">
        <v>5639</v>
      </c>
    </row>
    <row r="4504" spans="1:4" x14ac:dyDescent="0.25">
      <c r="A4504" t="s">
        <v>250</v>
      </c>
      <c r="B4504" t="s">
        <v>38</v>
      </c>
      <c r="C4504" s="1">
        <v>46057.791666666664</v>
      </c>
      <c r="D4504" t="s">
        <v>5639</v>
      </c>
    </row>
    <row r="4505" spans="1:4" x14ac:dyDescent="0.25">
      <c r="A4505" t="s">
        <v>265</v>
      </c>
      <c r="B4505" t="s">
        <v>38</v>
      </c>
      <c r="C4505" s="1">
        <v>46036.591666666667</v>
      </c>
      <c r="D4505" t="s">
        <v>5639</v>
      </c>
    </row>
    <row r="4506" spans="1:4" x14ac:dyDescent="0.25">
      <c r="A4506" t="s">
        <v>257</v>
      </c>
      <c r="B4506" t="s">
        <v>38</v>
      </c>
      <c r="C4506" s="1">
        <v>46039.50277777778</v>
      </c>
      <c r="D4506" t="s">
        <v>5639</v>
      </c>
    </row>
    <row r="4507" spans="1:4" x14ac:dyDescent="0.25">
      <c r="A4507" t="s">
        <v>282</v>
      </c>
      <c r="B4507" t="s">
        <v>38</v>
      </c>
      <c r="C4507" s="1">
        <v>46049.704861111109</v>
      </c>
      <c r="D4507" t="s">
        <v>5639</v>
      </c>
    </row>
    <row r="4508" spans="1:4" x14ac:dyDescent="0.25">
      <c r="A4508" t="s">
        <v>291</v>
      </c>
      <c r="B4508" t="s">
        <v>38</v>
      </c>
      <c r="C4508" s="1">
        <v>46018.613888888889</v>
      </c>
      <c r="D4508" t="s">
        <v>5639</v>
      </c>
    </row>
    <row r="4509" spans="1:4" x14ac:dyDescent="0.25">
      <c r="A4509" t="s">
        <v>308</v>
      </c>
      <c r="B4509" t="s">
        <v>38</v>
      </c>
      <c r="C4509" s="1">
        <v>46043.441666666666</v>
      </c>
      <c r="D4509" t="s">
        <v>5639</v>
      </c>
    </row>
    <row r="4510" spans="1:4" x14ac:dyDescent="0.25">
      <c r="A4510" t="s">
        <v>350</v>
      </c>
      <c r="B4510" t="s">
        <v>38</v>
      </c>
      <c r="C4510" s="1">
        <v>46039.519444444442</v>
      </c>
      <c r="D4510" t="s">
        <v>5639</v>
      </c>
    </row>
    <row r="4511" spans="1:4" x14ac:dyDescent="0.25">
      <c r="A4511" t="s">
        <v>392</v>
      </c>
      <c r="B4511" t="s">
        <v>38</v>
      </c>
      <c r="C4511" s="1">
        <v>46030.478472222225</v>
      </c>
      <c r="D4511" t="s">
        <v>5639</v>
      </c>
    </row>
    <row r="4512" spans="1:4" x14ac:dyDescent="0.25">
      <c r="A4512" t="s">
        <v>409</v>
      </c>
      <c r="B4512" t="s">
        <v>38</v>
      </c>
      <c r="C4512" s="1">
        <v>46056.478472222225</v>
      </c>
      <c r="D4512" t="s">
        <v>5639</v>
      </c>
    </row>
    <row r="4513" spans="1:4" x14ac:dyDescent="0.25">
      <c r="A4513" t="s">
        <v>479</v>
      </c>
      <c r="B4513" t="s">
        <v>38</v>
      </c>
      <c r="C4513" s="1">
        <v>46057.533333333333</v>
      </c>
      <c r="D4513" t="s">
        <v>5639</v>
      </c>
    </row>
    <row r="4514" spans="1:4" x14ac:dyDescent="0.25">
      <c r="A4514" t="s">
        <v>595</v>
      </c>
      <c r="B4514" t="s">
        <v>38</v>
      </c>
      <c r="C4514" s="1">
        <v>46076.677083333336</v>
      </c>
      <c r="D4514" t="s">
        <v>5639</v>
      </c>
    </row>
    <row r="4515" spans="1:4" x14ac:dyDescent="0.25">
      <c r="A4515" t="s">
        <v>622</v>
      </c>
      <c r="B4515" t="s">
        <v>38</v>
      </c>
      <c r="C4515" s="1">
        <v>46052.707638888889</v>
      </c>
      <c r="D4515" t="s">
        <v>5639</v>
      </c>
    </row>
    <row r="4516" spans="1:4" x14ac:dyDescent="0.25">
      <c r="A4516" t="s">
        <v>654</v>
      </c>
      <c r="B4516" t="s">
        <v>38</v>
      </c>
      <c r="C4516" s="1">
        <v>46071.581944444442</v>
      </c>
      <c r="D4516" t="s">
        <v>5639</v>
      </c>
    </row>
    <row r="4517" spans="1:4" x14ac:dyDescent="0.25">
      <c r="A4517" t="s">
        <v>641</v>
      </c>
      <c r="B4517" t="s">
        <v>38</v>
      </c>
      <c r="C4517" s="1">
        <v>46063.558333333334</v>
      </c>
      <c r="D4517" t="s">
        <v>5639</v>
      </c>
    </row>
    <row r="4518" spans="1:4" x14ac:dyDescent="0.25">
      <c r="A4518" t="s">
        <v>687</v>
      </c>
      <c r="B4518" t="s">
        <v>38</v>
      </c>
      <c r="C4518" s="1">
        <v>46066.728472222225</v>
      </c>
      <c r="D4518" t="s">
        <v>5639</v>
      </c>
    </row>
    <row r="4519" spans="1:4" x14ac:dyDescent="0.25">
      <c r="A4519" t="s">
        <v>733</v>
      </c>
      <c r="B4519" t="s">
        <v>38</v>
      </c>
      <c r="C4519" s="1">
        <v>46069.552777777775</v>
      </c>
      <c r="D4519" t="s">
        <v>5639</v>
      </c>
    </row>
    <row r="4520" spans="1:4" x14ac:dyDescent="0.25">
      <c r="A4520" t="s">
        <v>894</v>
      </c>
      <c r="B4520" t="s">
        <v>38</v>
      </c>
      <c r="C4520" s="1">
        <v>46077.629861111112</v>
      </c>
      <c r="D4520" t="s">
        <v>5639</v>
      </c>
    </row>
    <row r="4521" spans="1:4" x14ac:dyDescent="0.25">
      <c r="A4521" t="s">
        <v>410</v>
      </c>
      <c r="B4521" t="s">
        <v>38</v>
      </c>
      <c r="C4521" s="1">
        <v>46056.677777777775</v>
      </c>
      <c r="D4521" t="s">
        <v>5639</v>
      </c>
    </row>
    <row r="4522" spans="1:4" x14ac:dyDescent="0.25">
      <c r="A4522" t="s">
        <v>793</v>
      </c>
      <c r="B4522" t="s">
        <v>38</v>
      </c>
      <c r="C4522" s="1">
        <v>46069.554166666669</v>
      </c>
      <c r="D4522" t="s">
        <v>5639</v>
      </c>
    </row>
    <row r="4523" spans="1:4" x14ac:dyDescent="0.25">
      <c r="A4523" t="s">
        <v>58</v>
      </c>
      <c r="B4523" t="s">
        <v>39</v>
      </c>
      <c r="C4523" s="1">
        <v>46029.736805555556</v>
      </c>
      <c r="D4523" t="s">
        <v>5639</v>
      </c>
    </row>
    <row r="4524" spans="1:4" x14ac:dyDescent="0.25">
      <c r="A4524" t="s">
        <v>56</v>
      </c>
      <c r="B4524" t="s">
        <v>38</v>
      </c>
      <c r="C4524" s="1">
        <v>46036.539583333331</v>
      </c>
      <c r="D4524" t="s">
        <v>5639</v>
      </c>
    </row>
    <row r="4525" spans="1:4" x14ac:dyDescent="0.25">
      <c r="A4525" t="s">
        <v>51</v>
      </c>
      <c r="B4525" t="s">
        <v>38</v>
      </c>
      <c r="C4525" s="1">
        <v>46036.539583333331</v>
      </c>
      <c r="D4525" t="s">
        <v>5639</v>
      </c>
    </row>
    <row r="4526" spans="1:4" x14ac:dyDescent="0.25">
      <c r="A4526" t="s">
        <v>50</v>
      </c>
      <c r="B4526" t="s">
        <v>38</v>
      </c>
      <c r="C4526" s="1">
        <v>46022.570138888892</v>
      </c>
      <c r="D4526" t="s">
        <v>5639</v>
      </c>
    </row>
    <row r="4527" spans="1:4" x14ac:dyDescent="0.25">
      <c r="A4527" t="s">
        <v>964</v>
      </c>
      <c r="B4527" t="s">
        <v>1239</v>
      </c>
      <c r="C4527" s="1">
        <v>46080.425000000003</v>
      </c>
      <c r="D4527" t="s">
        <v>5639</v>
      </c>
    </row>
    <row r="4528" spans="1:4" x14ac:dyDescent="0.25">
      <c r="A4528" t="s">
        <v>47</v>
      </c>
      <c r="B4528" t="s">
        <v>38</v>
      </c>
      <c r="C4528" s="1">
        <v>45995.429166666669</v>
      </c>
      <c r="D4528" t="s">
        <v>5639</v>
      </c>
    </row>
    <row r="4529" spans="1:4" x14ac:dyDescent="0.25">
      <c r="A4529" t="s">
        <v>70</v>
      </c>
      <c r="B4529" t="s">
        <v>38</v>
      </c>
      <c r="C4529" s="1">
        <v>46036.541666666664</v>
      </c>
      <c r="D4529" t="s">
        <v>5639</v>
      </c>
    </row>
    <row r="4530" spans="1:4" x14ac:dyDescent="0.25">
      <c r="A4530" t="s">
        <v>69</v>
      </c>
      <c r="B4530" t="s">
        <v>38</v>
      </c>
      <c r="C4530" s="1">
        <v>46036.541666666664</v>
      </c>
      <c r="D4530" t="s">
        <v>5639</v>
      </c>
    </row>
    <row r="4531" spans="1:4" x14ac:dyDescent="0.25">
      <c r="A4531" t="s">
        <v>62</v>
      </c>
      <c r="B4531" t="s">
        <v>38</v>
      </c>
      <c r="C4531" s="1">
        <v>46036.688888888886</v>
      </c>
      <c r="D4531" t="s">
        <v>5639</v>
      </c>
    </row>
    <row r="4532" spans="1:4" x14ac:dyDescent="0.25">
      <c r="A4532" t="s">
        <v>96</v>
      </c>
      <c r="B4532" t="s">
        <v>38</v>
      </c>
      <c r="C4532" s="1">
        <v>46036.55</v>
      </c>
      <c r="D4532" t="s">
        <v>5639</v>
      </c>
    </row>
    <row r="4533" spans="1:4" x14ac:dyDescent="0.25">
      <c r="A4533" t="s">
        <v>95</v>
      </c>
      <c r="B4533" t="s">
        <v>38</v>
      </c>
      <c r="C4533" s="1">
        <v>46036.549305555556</v>
      </c>
      <c r="D4533" t="s">
        <v>5639</v>
      </c>
    </row>
    <row r="4534" spans="1:4" x14ac:dyDescent="0.25">
      <c r="A4534" t="s">
        <v>105</v>
      </c>
      <c r="B4534" t="s">
        <v>38</v>
      </c>
      <c r="C4534" s="1">
        <v>46036.547222222223</v>
      </c>
      <c r="D4534" t="s">
        <v>5639</v>
      </c>
    </row>
    <row r="4535" spans="1:4" x14ac:dyDescent="0.25">
      <c r="A4535" t="s">
        <v>109</v>
      </c>
      <c r="B4535" t="s">
        <v>38</v>
      </c>
      <c r="C4535" s="1">
        <v>46036.552777777775</v>
      </c>
      <c r="D4535" t="s">
        <v>5639</v>
      </c>
    </row>
    <row r="4536" spans="1:4" x14ac:dyDescent="0.25">
      <c r="A4536" t="s">
        <v>121</v>
      </c>
      <c r="B4536" t="s">
        <v>38</v>
      </c>
      <c r="C4536" s="1">
        <v>46022.647916666669</v>
      </c>
      <c r="D4536" t="s">
        <v>5639</v>
      </c>
    </row>
    <row r="4537" spans="1:4" x14ac:dyDescent="0.25">
      <c r="A4537" t="s">
        <v>128</v>
      </c>
      <c r="B4537" t="s">
        <v>38</v>
      </c>
      <c r="C4537" s="1">
        <v>46022.650694444441</v>
      </c>
      <c r="D4537" t="s">
        <v>5639</v>
      </c>
    </row>
    <row r="4538" spans="1:4" x14ac:dyDescent="0.25">
      <c r="A4538" t="s">
        <v>126</v>
      </c>
      <c r="B4538" t="s">
        <v>39</v>
      </c>
      <c r="C4538" s="1">
        <v>46000.659722222219</v>
      </c>
      <c r="D4538" t="s">
        <v>5639</v>
      </c>
    </row>
    <row r="4539" spans="1:4" x14ac:dyDescent="0.25">
      <c r="A4539" t="s">
        <v>148</v>
      </c>
      <c r="B4539" t="s">
        <v>38</v>
      </c>
      <c r="C4539" s="1">
        <v>46036.559027777781</v>
      </c>
      <c r="D4539" t="s">
        <v>5639</v>
      </c>
    </row>
    <row r="4540" spans="1:4" x14ac:dyDescent="0.25">
      <c r="A4540" t="s">
        <v>193</v>
      </c>
      <c r="B4540" t="s">
        <v>38</v>
      </c>
      <c r="C4540" s="1">
        <v>46036.563194444447</v>
      </c>
      <c r="D4540" t="s">
        <v>5639</v>
      </c>
    </row>
    <row r="4541" spans="1:4" x14ac:dyDescent="0.25">
      <c r="A4541" t="s">
        <v>197</v>
      </c>
      <c r="B4541" t="s">
        <v>38</v>
      </c>
      <c r="C4541" s="1">
        <v>46036.563194444447</v>
      </c>
      <c r="D4541" t="s">
        <v>5639</v>
      </c>
    </row>
    <row r="4542" spans="1:4" x14ac:dyDescent="0.25">
      <c r="A4542" t="s">
        <v>215</v>
      </c>
      <c r="B4542" t="s">
        <v>39</v>
      </c>
      <c r="C4542" s="1">
        <v>46029.734722222223</v>
      </c>
      <c r="D4542" t="s">
        <v>5639</v>
      </c>
    </row>
    <row r="4543" spans="1:4" x14ac:dyDescent="0.25">
      <c r="A4543" t="s">
        <v>214</v>
      </c>
      <c r="B4543" t="s">
        <v>38</v>
      </c>
      <c r="C4543" s="1">
        <v>46036.563194444447</v>
      </c>
      <c r="D4543" t="s">
        <v>5639</v>
      </c>
    </row>
    <row r="4544" spans="1:4" x14ac:dyDescent="0.25">
      <c r="A4544" t="s">
        <v>224</v>
      </c>
      <c r="B4544" t="s">
        <v>38</v>
      </c>
      <c r="C4544" s="1">
        <v>46036.563888888886</v>
      </c>
      <c r="D4544" t="s">
        <v>5639</v>
      </c>
    </row>
    <row r="4545" spans="1:4" x14ac:dyDescent="0.25">
      <c r="A4545" t="s">
        <v>236</v>
      </c>
      <c r="B4545" t="s">
        <v>38</v>
      </c>
      <c r="C4545" s="1">
        <v>46009.513888888891</v>
      </c>
      <c r="D4545" t="s">
        <v>5639</v>
      </c>
    </row>
    <row r="4546" spans="1:4" x14ac:dyDescent="0.25">
      <c r="A4546" t="s">
        <v>234</v>
      </c>
      <c r="B4546" t="s">
        <v>38</v>
      </c>
      <c r="C4546" s="1">
        <v>46036.563888888886</v>
      </c>
      <c r="D4546" t="s">
        <v>5639</v>
      </c>
    </row>
    <row r="4547" spans="1:4" x14ac:dyDescent="0.25">
      <c r="A4547" t="s">
        <v>229</v>
      </c>
      <c r="B4547" t="s">
        <v>38</v>
      </c>
      <c r="C4547" s="1">
        <v>46036.564583333333</v>
      </c>
      <c r="D4547" t="s">
        <v>5639</v>
      </c>
    </row>
    <row r="4548" spans="1:4" x14ac:dyDescent="0.25">
      <c r="A4548" t="s">
        <v>981</v>
      </c>
      <c r="B4548" t="s">
        <v>1129</v>
      </c>
      <c r="C4548" s="1">
        <v>46079.744444444441</v>
      </c>
      <c r="D4548" t="s">
        <v>5639</v>
      </c>
    </row>
    <row r="4549" spans="1:4" x14ac:dyDescent="0.25">
      <c r="A4549" t="s">
        <v>264</v>
      </c>
      <c r="B4549" t="s">
        <v>38</v>
      </c>
      <c r="C4549" s="1">
        <v>46036.56527777778</v>
      </c>
      <c r="D4549" t="s">
        <v>5639</v>
      </c>
    </row>
    <row r="4550" spans="1:4" x14ac:dyDescent="0.25">
      <c r="A4550" t="s">
        <v>273</v>
      </c>
      <c r="B4550" t="s">
        <v>38</v>
      </c>
      <c r="C4550" s="1">
        <v>46022.729861111111</v>
      </c>
      <c r="D4550" t="s">
        <v>5639</v>
      </c>
    </row>
    <row r="4551" spans="1:4" x14ac:dyDescent="0.25">
      <c r="A4551" t="s">
        <v>286</v>
      </c>
      <c r="B4551" t="s">
        <v>39</v>
      </c>
      <c r="C4551" s="1">
        <v>46029.732638888891</v>
      </c>
      <c r="D4551" t="s">
        <v>5639</v>
      </c>
    </row>
    <row r="4552" spans="1:4" x14ac:dyDescent="0.25">
      <c r="A4552" t="s">
        <v>289</v>
      </c>
      <c r="B4552" t="s">
        <v>39</v>
      </c>
      <c r="C4552" s="1">
        <v>46050.706250000003</v>
      </c>
      <c r="D4552" t="s">
        <v>5639</v>
      </c>
    </row>
    <row r="4553" spans="1:4" x14ac:dyDescent="0.25">
      <c r="A4553" t="s">
        <v>987</v>
      </c>
      <c r="B4553" t="s">
        <v>38</v>
      </c>
      <c r="C4553" s="1">
        <v>46079.668055555558</v>
      </c>
      <c r="D4553" t="s">
        <v>5639</v>
      </c>
    </row>
    <row r="4554" spans="1:4" x14ac:dyDescent="0.25">
      <c r="A4554" t="s">
        <v>324</v>
      </c>
      <c r="B4554" t="s">
        <v>38</v>
      </c>
      <c r="C4554" s="1">
        <v>46036.566666666666</v>
      </c>
      <c r="D4554" t="s">
        <v>5639</v>
      </c>
    </row>
    <row r="4555" spans="1:4" x14ac:dyDescent="0.25">
      <c r="A4555" t="s">
        <v>337</v>
      </c>
      <c r="B4555" t="s">
        <v>38</v>
      </c>
      <c r="C4555" s="1">
        <v>46025.5</v>
      </c>
      <c r="D4555" t="s">
        <v>5639</v>
      </c>
    </row>
    <row r="4556" spans="1:4" x14ac:dyDescent="0.25">
      <c r="A4556" t="s">
        <v>365</v>
      </c>
      <c r="B4556" t="s">
        <v>38</v>
      </c>
      <c r="C4556" s="1">
        <v>46039.554861111108</v>
      </c>
      <c r="D4556" t="s">
        <v>5639</v>
      </c>
    </row>
    <row r="4557" spans="1:4" x14ac:dyDescent="0.25">
      <c r="A4557" t="s">
        <v>370</v>
      </c>
      <c r="B4557" t="s">
        <v>38</v>
      </c>
      <c r="C4557" s="1">
        <v>46039.556250000001</v>
      </c>
      <c r="D4557" t="s">
        <v>5639</v>
      </c>
    </row>
    <row r="4558" spans="1:4" x14ac:dyDescent="0.25">
      <c r="A4558" t="s">
        <v>991</v>
      </c>
      <c r="B4558" t="s">
        <v>38</v>
      </c>
      <c r="C4558" s="1">
        <v>46079.65625</v>
      </c>
      <c r="D4558" t="s">
        <v>5639</v>
      </c>
    </row>
    <row r="4559" spans="1:4" x14ac:dyDescent="0.25">
      <c r="A4559" t="s">
        <v>393</v>
      </c>
      <c r="B4559" t="s">
        <v>38</v>
      </c>
      <c r="C4559" s="1">
        <v>46039.693055555559</v>
      </c>
      <c r="D4559" t="s">
        <v>5639</v>
      </c>
    </row>
    <row r="4560" spans="1:4" x14ac:dyDescent="0.25">
      <c r="A4560" t="s">
        <v>396</v>
      </c>
      <c r="B4560" t="s">
        <v>38</v>
      </c>
      <c r="C4560" s="1">
        <v>46039.695138888892</v>
      </c>
      <c r="D4560" t="s">
        <v>5639</v>
      </c>
    </row>
    <row r="4561" spans="1:4" x14ac:dyDescent="0.25">
      <c r="A4561" t="s">
        <v>415</v>
      </c>
      <c r="B4561" t="s">
        <v>38</v>
      </c>
      <c r="C4561" s="1">
        <v>46039.697222222225</v>
      </c>
      <c r="D4561" t="s">
        <v>5639</v>
      </c>
    </row>
    <row r="4562" spans="1:4" x14ac:dyDescent="0.25">
      <c r="A4562" t="s">
        <v>428</v>
      </c>
      <c r="B4562" t="s">
        <v>38</v>
      </c>
      <c r="C4562" s="1">
        <v>46039.697916666664</v>
      </c>
      <c r="D4562" t="s">
        <v>5639</v>
      </c>
    </row>
    <row r="4563" spans="1:4" x14ac:dyDescent="0.25">
      <c r="A4563" t="s">
        <v>440</v>
      </c>
      <c r="B4563" t="s">
        <v>38</v>
      </c>
      <c r="C4563" s="1">
        <v>46035.467361111114</v>
      </c>
      <c r="D4563" t="s">
        <v>5639</v>
      </c>
    </row>
    <row r="4564" spans="1:4" x14ac:dyDescent="0.25">
      <c r="A4564" t="s">
        <v>438</v>
      </c>
      <c r="B4564" t="s">
        <v>38</v>
      </c>
      <c r="C4564" s="1">
        <v>46055.759722222225</v>
      </c>
      <c r="D4564" t="s">
        <v>5639</v>
      </c>
    </row>
    <row r="4565" spans="1:4" x14ac:dyDescent="0.25">
      <c r="A4565" t="s">
        <v>942</v>
      </c>
      <c r="B4565" t="s">
        <v>1129</v>
      </c>
      <c r="C4565" s="1">
        <v>46078.75277777778</v>
      </c>
      <c r="D4565" t="s">
        <v>5639</v>
      </c>
    </row>
    <row r="4566" spans="1:4" x14ac:dyDescent="0.25">
      <c r="A4566" t="s">
        <v>455</v>
      </c>
      <c r="B4566" t="s">
        <v>38</v>
      </c>
      <c r="C4566" s="1">
        <v>46041.71875</v>
      </c>
      <c r="D4566" t="s">
        <v>5639</v>
      </c>
    </row>
    <row r="4567" spans="1:4" x14ac:dyDescent="0.25">
      <c r="A4567" t="s">
        <v>462</v>
      </c>
      <c r="B4567" t="s">
        <v>38</v>
      </c>
      <c r="C4567" s="1">
        <v>46042.438888888886</v>
      </c>
      <c r="D4567" t="s">
        <v>5639</v>
      </c>
    </row>
    <row r="4568" spans="1:4" x14ac:dyDescent="0.25">
      <c r="A4568" t="s">
        <v>459</v>
      </c>
      <c r="B4568" t="s">
        <v>38</v>
      </c>
      <c r="C4568" s="1">
        <v>46042.438888888886</v>
      </c>
      <c r="D4568" t="s">
        <v>5639</v>
      </c>
    </row>
    <row r="4569" spans="1:4" x14ac:dyDescent="0.25">
      <c r="A4569" t="s">
        <v>467</v>
      </c>
      <c r="B4569" t="s">
        <v>38</v>
      </c>
      <c r="C4569" s="1">
        <v>46041.709722222222</v>
      </c>
      <c r="D4569" t="s">
        <v>5639</v>
      </c>
    </row>
    <row r="4570" spans="1:4" x14ac:dyDescent="0.25">
      <c r="A4570" t="s">
        <v>465</v>
      </c>
      <c r="B4570" t="s">
        <v>39</v>
      </c>
      <c r="C4570" s="1">
        <v>46050.626388888886</v>
      </c>
      <c r="D4570" t="s">
        <v>5639</v>
      </c>
    </row>
    <row r="4571" spans="1:4" x14ac:dyDescent="0.25">
      <c r="A4571" t="s">
        <v>473</v>
      </c>
      <c r="B4571" t="s">
        <v>38</v>
      </c>
      <c r="C4571" s="1">
        <v>46041.478472222225</v>
      </c>
      <c r="D4571" t="s">
        <v>5639</v>
      </c>
    </row>
    <row r="4572" spans="1:4" x14ac:dyDescent="0.25">
      <c r="A4572" t="s">
        <v>528</v>
      </c>
      <c r="B4572" t="s">
        <v>38</v>
      </c>
      <c r="C4572" s="1">
        <v>46043.440972222219</v>
      </c>
      <c r="D4572" t="s">
        <v>5639</v>
      </c>
    </row>
    <row r="4573" spans="1:4" x14ac:dyDescent="0.25">
      <c r="A4573" t="s">
        <v>540</v>
      </c>
      <c r="B4573" t="s">
        <v>38</v>
      </c>
      <c r="C4573" s="1">
        <v>46044.465277777781</v>
      </c>
      <c r="D4573" t="s">
        <v>5639</v>
      </c>
    </row>
    <row r="4574" spans="1:4" x14ac:dyDescent="0.25">
      <c r="A4574" t="s">
        <v>551</v>
      </c>
      <c r="B4574" t="s">
        <v>38</v>
      </c>
      <c r="C4574" s="1">
        <v>46052.541666666664</v>
      </c>
      <c r="D4574" t="s">
        <v>5639</v>
      </c>
    </row>
    <row r="4575" spans="1:4" x14ac:dyDescent="0.25">
      <c r="A4575" t="s">
        <v>584</v>
      </c>
      <c r="B4575" t="s">
        <v>38</v>
      </c>
      <c r="C4575" s="1">
        <v>46049.509027777778</v>
      </c>
      <c r="D4575" t="s">
        <v>5639</v>
      </c>
    </row>
    <row r="4576" spans="1:4" x14ac:dyDescent="0.25">
      <c r="A4576" t="s">
        <v>581</v>
      </c>
      <c r="B4576" t="s">
        <v>38</v>
      </c>
      <c r="C4576" s="1">
        <v>46067.57708333333</v>
      </c>
      <c r="D4576" t="s">
        <v>5639</v>
      </c>
    </row>
    <row r="4577" spans="1:4" x14ac:dyDescent="0.25">
      <c r="A4577" t="s">
        <v>577</v>
      </c>
      <c r="B4577" t="s">
        <v>38</v>
      </c>
      <c r="C4577" s="1">
        <v>46055.759722222225</v>
      </c>
      <c r="D4577" t="s">
        <v>5639</v>
      </c>
    </row>
    <row r="4578" spans="1:4" x14ac:dyDescent="0.25">
      <c r="A4578" t="s">
        <v>615</v>
      </c>
      <c r="B4578" t="s">
        <v>38</v>
      </c>
      <c r="C4578" s="1">
        <v>46051.446527777778</v>
      </c>
      <c r="D4578" t="s">
        <v>5639</v>
      </c>
    </row>
    <row r="4579" spans="1:4" x14ac:dyDescent="0.25">
      <c r="A4579" t="s">
        <v>614</v>
      </c>
      <c r="B4579" t="s">
        <v>38</v>
      </c>
      <c r="C4579" s="1">
        <v>46051.470833333333</v>
      </c>
      <c r="D4579" t="s">
        <v>5639</v>
      </c>
    </row>
    <row r="4580" spans="1:4" x14ac:dyDescent="0.25">
      <c r="A4580" t="s">
        <v>604</v>
      </c>
      <c r="B4580" t="s">
        <v>38</v>
      </c>
      <c r="C4580" s="1">
        <v>46052.511111111111</v>
      </c>
      <c r="D4580" t="s">
        <v>5639</v>
      </c>
    </row>
    <row r="4581" spans="1:4" x14ac:dyDescent="0.25">
      <c r="A4581" t="s">
        <v>628</v>
      </c>
      <c r="B4581" t="s">
        <v>38</v>
      </c>
      <c r="C4581" s="1">
        <v>46055.440972222219</v>
      </c>
      <c r="D4581" t="s">
        <v>5639</v>
      </c>
    </row>
    <row r="4582" spans="1:4" x14ac:dyDescent="0.25">
      <c r="A4582" t="s">
        <v>625</v>
      </c>
      <c r="B4582" t="s">
        <v>38</v>
      </c>
      <c r="C4582" s="1">
        <v>46053.620833333334</v>
      </c>
      <c r="D4582" t="s">
        <v>5639</v>
      </c>
    </row>
    <row r="4583" spans="1:4" x14ac:dyDescent="0.25">
      <c r="A4583" t="s">
        <v>623</v>
      </c>
      <c r="B4583" t="s">
        <v>38</v>
      </c>
      <c r="C4583" s="1">
        <v>46053.626388888886</v>
      </c>
      <c r="D4583" t="s">
        <v>5639</v>
      </c>
    </row>
    <row r="4584" spans="1:4" x14ac:dyDescent="0.25">
      <c r="A4584" t="s">
        <v>933</v>
      </c>
      <c r="B4584" t="s">
        <v>1239</v>
      </c>
      <c r="C4584" s="1">
        <v>46077.5</v>
      </c>
      <c r="D4584" t="s">
        <v>5639</v>
      </c>
    </row>
    <row r="4585" spans="1:4" x14ac:dyDescent="0.25">
      <c r="A4585" t="s">
        <v>669</v>
      </c>
      <c r="B4585" t="s">
        <v>38</v>
      </c>
      <c r="C4585" s="1">
        <v>46059.517361111109</v>
      </c>
      <c r="D4585" t="s">
        <v>5639</v>
      </c>
    </row>
    <row r="4586" spans="1:4" x14ac:dyDescent="0.25">
      <c r="A4586" t="s">
        <v>696</v>
      </c>
      <c r="B4586" t="s">
        <v>38</v>
      </c>
      <c r="C4586" s="1">
        <v>46058.534722222219</v>
      </c>
      <c r="D4586" t="s">
        <v>5639</v>
      </c>
    </row>
    <row r="4587" spans="1:4" x14ac:dyDescent="0.25">
      <c r="A4587" t="s">
        <v>723</v>
      </c>
      <c r="B4587" t="s">
        <v>38</v>
      </c>
      <c r="C4587" s="1">
        <v>46060.571527777778</v>
      </c>
      <c r="D4587" t="s">
        <v>5639</v>
      </c>
    </row>
    <row r="4588" spans="1:4" x14ac:dyDescent="0.25">
      <c r="A4588" t="s">
        <v>718</v>
      </c>
      <c r="B4588" t="s">
        <v>38</v>
      </c>
      <c r="C4588" s="1">
        <v>46069.418055555558</v>
      </c>
      <c r="D4588" t="s">
        <v>5639</v>
      </c>
    </row>
    <row r="4589" spans="1:4" x14ac:dyDescent="0.25">
      <c r="A4589" t="s">
        <v>711</v>
      </c>
      <c r="B4589" t="s">
        <v>38</v>
      </c>
      <c r="C4589" s="1">
        <v>46059.574999999997</v>
      </c>
      <c r="D4589" t="s">
        <v>5639</v>
      </c>
    </row>
    <row r="4590" spans="1:4" x14ac:dyDescent="0.25">
      <c r="A4590" t="s">
        <v>735</v>
      </c>
      <c r="B4590" t="s">
        <v>38</v>
      </c>
      <c r="C4590" s="1">
        <v>46060.614583333336</v>
      </c>
      <c r="D4590" t="s">
        <v>5639</v>
      </c>
    </row>
    <row r="4591" spans="1:4" x14ac:dyDescent="0.25">
      <c r="A4591" t="s">
        <v>726</v>
      </c>
      <c r="B4591" t="s">
        <v>38</v>
      </c>
      <c r="C4591" s="1">
        <v>46071.582638888889</v>
      </c>
      <c r="D4591" t="s">
        <v>5639</v>
      </c>
    </row>
    <row r="4592" spans="1:4" x14ac:dyDescent="0.25">
      <c r="A4592" t="s">
        <v>740</v>
      </c>
      <c r="B4592" t="s">
        <v>38</v>
      </c>
      <c r="C4592" s="1">
        <v>46062.567361111112</v>
      </c>
      <c r="D4592" t="s">
        <v>5639</v>
      </c>
    </row>
    <row r="4593" spans="1:4" x14ac:dyDescent="0.25">
      <c r="A4593" t="s">
        <v>754</v>
      </c>
      <c r="B4593" t="s">
        <v>38</v>
      </c>
      <c r="C4593" s="1">
        <v>46074.595833333333</v>
      </c>
      <c r="D4593" t="s">
        <v>5639</v>
      </c>
    </row>
    <row r="4594" spans="1:4" x14ac:dyDescent="0.25">
      <c r="A4594" t="s">
        <v>775</v>
      </c>
      <c r="B4594" t="s">
        <v>38</v>
      </c>
      <c r="C4594" s="1">
        <v>46064.697222222225</v>
      </c>
      <c r="D4594" t="s">
        <v>5639</v>
      </c>
    </row>
    <row r="4595" spans="1:4" x14ac:dyDescent="0.25">
      <c r="A4595" t="s">
        <v>772</v>
      </c>
      <c r="B4595" t="s">
        <v>38</v>
      </c>
      <c r="C4595" s="1">
        <v>46065.519444444442</v>
      </c>
      <c r="D4595" t="s">
        <v>5639</v>
      </c>
    </row>
    <row r="4596" spans="1:4" x14ac:dyDescent="0.25">
      <c r="A4596" t="s">
        <v>779</v>
      </c>
      <c r="B4596" t="s">
        <v>38</v>
      </c>
      <c r="C4596" s="1">
        <v>46065.711805555555</v>
      </c>
      <c r="D4596" t="s">
        <v>5639</v>
      </c>
    </row>
    <row r="4597" spans="1:4" x14ac:dyDescent="0.25">
      <c r="A4597" t="s">
        <v>798</v>
      </c>
      <c r="B4597" t="s">
        <v>38</v>
      </c>
      <c r="C4597" s="1">
        <v>46067.508333333331</v>
      </c>
      <c r="D4597" t="s">
        <v>5639</v>
      </c>
    </row>
    <row r="4598" spans="1:4" x14ac:dyDescent="0.25">
      <c r="A4598" t="s">
        <v>835</v>
      </c>
      <c r="B4598" t="s">
        <v>38</v>
      </c>
      <c r="C4598" s="1">
        <v>46070.446527777778</v>
      </c>
      <c r="D4598" t="s">
        <v>5639</v>
      </c>
    </row>
    <row r="4599" spans="1:4" x14ac:dyDescent="0.25">
      <c r="A4599" t="s">
        <v>865</v>
      </c>
      <c r="B4599" t="s">
        <v>39</v>
      </c>
      <c r="C4599" s="1">
        <v>46074.379166666666</v>
      </c>
      <c r="D4599" t="s">
        <v>5639</v>
      </c>
    </row>
    <row r="4600" spans="1:4" x14ac:dyDescent="0.25">
      <c r="A4600" t="s">
        <v>897</v>
      </c>
      <c r="B4600" t="s">
        <v>38</v>
      </c>
      <c r="C4600" s="1">
        <v>46078.480555555558</v>
      </c>
      <c r="D4600" t="s">
        <v>5639</v>
      </c>
    </row>
    <row r="4601" spans="1:4" x14ac:dyDescent="0.25">
      <c r="A4601" t="s">
        <v>345</v>
      </c>
      <c r="B4601" t="s">
        <v>38</v>
      </c>
      <c r="C4601" s="1">
        <v>46029.464583333334</v>
      </c>
      <c r="D4601" t="s">
        <v>5640</v>
      </c>
    </row>
    <row r="4602" spans="1:4" x14ac:dyDescent="0.25">
      <c r="A4602" t="s">
        <v>344</v>
      </c>
      <c r="B4602" t="s">
        <v>39</v>
      </c>
      <c r="C4602" s="1">
        <v>46034.690972222219</v>
      </c>
      <c r="D4602" t="s">
        <v>5640</v>
      </c>
    </row>
    <row r="4603" spans="1:4" x14ac:dyDescent="0.25">
      <c r="A4603" t="s">
        <v>343</v>
      </c>
      <c r="B4603" t="s">
        <v>38</v>
      </c>
      <c r="C4603" s="1">
        <v>46050.547222222223</v>
      </c>
      <c r="D4603" t="s">
        <v>5640</v>
      </c>
    </row>
    <row r="4604" spans="1:4" x14ac:dyDescent="0.25">
      <c r="A4604" t="s">
        <v>341</v>
      </c>
      <c r="B4604" t="s">
        <v>38</v>
      </c>
      <c r="C4604" s="1">
        <v>46029.490277777775</v>
      </c>
      <c r="D4604" t="s">
        <v>5640</v>
      </c>
    </row>
    <row r="4605" spans="1:4" x14ac:dyDescent="0.25">
      <c r="A4605" t="s">
        <v>352</v>
      </c>
      <c r="B4605" t="s">
        <v>38</v>
      </c>
      <c r="C4605" s="1">
        <v>46039.673611111109</v>
      </c>
      <c r="D4605" t="s">
        <v>5640</v>
      </c>
    </row>
    <row r="4606" spans="1:4" x14ac:dyDescent="0.25">
      <c r="A4606" t="s">
        <v>364</v>
      </c>
      <c r="B4606" t="s">
        <v>38</v>
      </c>
      <c r="C4606" s="1">
        <v>46029.496527777781</v>
      </c>
      <c r="D4606" t="s">
        <v>5640</v>
      </c>
    </row>
    <row r="4607" spans="1:4" x14ac:dyDescent="0.25">
      <c r="A4607" t="s">
        <v>363</v>
      </c>
      <c r="B4607" t="s">
        <v>38</v>
      </c>
      <c r="C4607" s="1">
        <v>46029.500694444447</v>
      </c>
      <c r="D4607" t="s">
        <v>5640</v>
      </c>
    </row>
    <row r="4608" spans="1:4" x14ac:dyDescent="0.25">
      <c r="A4608" t="s">
        <v>371</v>
      </c>
      <c r="B4608" t="s">
        <v>38</v>
      </c>
      <c r="C4608" s="1">
        <v>46057.541666666664</v>
      </c>
      <c r="D4608" t="s">
        <v>5640</v>
      </c>
    </row>
    <row r="4609" spans="1:4" x14ac:dyDescent="0.25">
      <c r="A4609" t="s">
        <v>1272</v>
      </c>
      <c r="B4609" t="s">
        <v>1239</v>
      </c>
      <c r="C4609" s="1">
        <v>46111.763194444444</v>
      </c>
      <c r="D4609" t="s">
        <v>5640</v>
      </c>
    </row>
    <row r="4610" spans="1:4" x14ac:dyDescent="0.25">
      <c r="A4610" t="s">
        <v>374</v>
      </c>
      <c r="B4610" t="s">
        <v>38</v>
      </c>
      <c r="C4610" s="1">
        <v>46032.595833333333</v>
      </c>
      <c r="D4610" t="s">
        <v>5640</v>
      </c>
    </row>
    <row r="4611" spans="1:4" x14ac:dyDescent="0.25">
      <c r="A4611" t="s">
        <v>1274</v>
      </c>
      <c r="B4611" t="s">
        <v>1239</v>
      </c>
      <c r="C4611" s="1">
        <v>46111.747916666667</v>
      </c>
      <c r="D4611" t="s">
        <v>5640</v>
      </c>
    </row>
    <row r="4612" spans="1:4" x14ac:dyDescent="0.25">
      <c r="A4612" t="s">
        <v>1275</v>
      </c>
      <c r="B4612" t="s">
        <v>1239</v>
      </c>
      <c r="C4612" s="1">
        <v>46111.744444444441</v>
      </c>
      <c r="D4612" t="s">
        <v>5640</v>
      </c>
    </row>
    <row r="4613" spans="1:4" x14ac:dyDescent="0.25">
      <c r="A4613" t="s">
        <v>395</v>
      </c>
      <c r="B4613" t="s">
        <v>38</v>
      </c>
      <c r="C4613" s="1">
        <v>46039.556944444441</v>
      </c>
      <c r="D4613" t="s">
        <v>5640</v>
      </c>
    </row>
    <row r="4614" spans="1:4" x14ac:dyDescent="0.25">
      <c r="A4614" t="s">
        <v>411</v>
      </c>
      <c r="B4614" t="s">
        <v>38</v>
      </c>
      <c r="C4614" s="1">
        <v>46031.534722222219</v>
      </c>
      <c r="D4614" t="s">
        <v>5640</v>
      </c>
    </row>
    <row r="4615" spans="1:4" x14ac:dyDescent="0.25">
      <c r="A4615" t="s">
        <v>408</v>
      </c>
      <c r="B4615" t="s">
        <v>39</v>
      </c>
      <c r="C4615" s="1">
        <v>46042.761111111111</v>
      </c>
      <c r="D4615" t="s">
        <v>5640</v>
      </c>
    </row>
    <row r="4616" spans="1:4" x14ac:dyDescent="0.25">
      <c r="A4616" t="s">
        <v>407</v>
      </c>
      <c r="B4616" t="s">
        <v>38</v>
      </c>
      <c r="C4616" s="1">
        <v>46057.542361111111</v>
      </c>
      <c r="D4616" t="s">
        <v>5640</v>
      </c>
    </row>
    <row r="4617" spans="1:4" x14ac:dyDescent="0.25">
      <c r="A4617" t="s">
        <v>406</v>
      </c>
      <c r="B4617" t="s">
        <v>38</v>
      </c>
      <c r="C4617" s="1">
        <v>46039.700694444444</v>
      </c>
      <c r="D4617" t="s">
        <v>5640</v>
      </c>
    </row>
    <row r="4618" spans="1:4" x14ac:dyDescent="0.25">
      <c r="A4618" t="s">
        <v>403</v>
      </c>
      <c r="B4618" t="s">
        <v>38</v>
      </c>
      <c r="C4618" s="1">
        <v>46039.554166666669</v>
      </c>
      <c r="D4618" t="s">
        <v>5640</v>
      </c>
    </row>
    <row r="4619" spans="1:4" x14ac:dyDescent="0.25">
      <c r="A4619" t="s">
        <v>399</v>
      </c>
      <c r="B4619" t="s">
        <v>38</v>
      </c>
      <c r="C4619" s="1">
        <v>46034.533333333333</v>
      </c>
      <c r="D4619" t="s">
        <v>5640</v>
      </c>
    </row>
    <row r="4620" spans="1:4" x14ac:dyDescent="0.25">
      <c r="A4620" t="s">
        <v>1277</v>
      </c>
      <c r="B4620" t="s">
        <v>1073</v>
      </c>
      <c r="C4620" s="1">
        <v>46111.7</v>
      </c>
      <c r="D4620" t="s">
        <v>5640</v>
      </c>
    </row>
    <row r="4621" spans="1:4" x14ac:dyDescent="0.25">
      <c r="A4621" t="s">
        <v>398</v>
      </c>
      <c r="B4621" t="s">
        <v>39</v>
      </c>
      <c r="C4621" s="1">
        <v>46030.701388888891</v>
      </c>
      <c r="D4621" t="s">
        <v>5640</v>
      </c>
    </row>
    <row r="4622" spans="1:4" x14ac:dyDescent="0.25">
      <c r="A4622" t="s">
        <v>419</v>
      </c>
      <c r="B4622" t="s">
        <v>38</v>
      </c>
      <c r="C4622" s="1">
        <v>46035.566666666666</v>
      </c>
      <c r="D4622" t="s">
        <v>5640</v>
      </c>
    </row>
    <row r="4623" spans="1:4" x14ac:dyDescent="0.25">
      <c r="A4623" t="s">
        <v>417</v>
      </c>
      <c r="B4623" t="s">
        <v>38</v>
      </c>
      <c r="C4623" s="1">
        <v>46039.549305555556</v>
      </c>
      <c r="D4623" t="s">
        <v>5640</v>
      </c>
    </row>
    <row r="4624" spans="1:4" x14ac:dyDescent="0.25">
      <c r="A4624" t="s">
        <v>416</v>
      </c>
      <c r="B4624" t="s">
        <v>38</v>
      </c>
      <c r="C4624" s="1">
        <v>46034.54583333333</v>
      </c>
      <c r="D4624" t="s">
        <v>5640</v>
      </c>
    </row>
    <row r="4625" spans="1:4" x14ac:dyDescent="0.25">
      <c r="A4625" t="s">
        <v>425</v>
      </c>
      <c r="B4625" t="s">
        <v>38</v>
      </c>
      <c r="C4625" s="1">
        <v>46039.684027777781</v>
      </c>
      <c r="D4625" t="s">
        <v>5640</v>
      </c>
    </row>
    <row r="4626" spans="1:4" x14ac:dyDescent="0.25">
      <c r="A4626" t="s">
        <v>427</v>
      </c>
      <c r="B4626" t="s">
        <v>38</v>
      </c>
      <c r="C4626" s="1">
        <v>46049.512499999997</v>
      </c>
      <c r="D4626" t="s">
        <v>5640</v>
      </c>
    </row>
    <row r="4627" spans="1:4" x14ac:dyDescent="0.25">
      <c r="A4627" t="s">
        <v>436</v>
      </c>
      <c r="B4627" t="s">
        <v>38</v>
      </c>
      <c r="C4627" s="1">
        <v>46037.535416666666</v>
      </c>
      <c r="D4627" t="s">
        <v>5640</v>
      </c>
    </row>
    <row r="4628" spans="1:4" x14ac:dyDescent="0.25">
      <c r="A4628" t="s">
        <v>435</v>
      </c>
      <c r="B4628" t="s">
        <v>38</v>
      </c>
      <c r="C4628" s="1">
        <v>46039.546527777777</v>
      </c>
      <c r="D4628" t="s">
        <v>5640</v>
      </c>
    </row>
    <row r="4629" spans="1:4" x14ac:dyDescent="0.25">
      <c r="A4629" t="s">
        <v>445</v>
      </c>
      <c r="B4629" t="s">
        <v>38</v>
      </c>
      <c r="C4629" s="1">
        <v>46039.544444444444</v>
      </c>
      <c r="D4629" t="s">
        <v>5640</v>
      </c>
    </row>
    <row r="4630" spans="1:4" x14ac:dyDescent="0.25">
      <c r="A4630" t="s">
        <v>439</v>
      </c>
      <c r="B4630" t="s">
        <v>38</v>
      </c>
      <c r="C4630" s="1">
        <v>46036.527777777781</v>
      </c>
      <c r="D4630" t="s">
        <v>5640</v>
      </c>
    </row>
    <row r="4631" spans="1:4" x14ac:dyDescent="0.25">
      <c r="A4631" t="s">
        <v>437</v>
      </c>
      <c r="B4631" t="s">
        <v>38</v>
      </c>
      <c r="C4631" s="1">
        <v>46039.70208333333</v>
      </c>
      <c r="D4631" t="s">
        <v>5640</v>
      </c>
    </row>
    <row r="4632" spans="1:4" x14ac:dyDescent="0.25">
      <c r="A4632" t="s">
        <v>457</v>
      </c>
      <c r="B4632" t="s">
        <v>38</v>
      </c>
      <c r="C4632" s="1">
        <v>46039.686805555553</v>
      </c>
      <c r="D4632" t="s">
        <v>5640</v>
      </c>
    </row>
    <row r="4633" spans="1:4" x14ac:dyDescent="0.25">
      <c r="A4633" t="s">
        <v>456</v>
      </c>
      <c r="B4633" t="s">
        <v>39</v>
      </c>
      <c r="C4633" s="1">
        <v>46049.484722222223</v>
      </c>
      <c r="D4633" t="s">
        <v>5640</v>
      </c>
    </row>
    <row r="4634" spans="1:4" x14ac:dyDescent="0.25">
      <c r="A4634" t="s">
        <v>1254</v>
      </c>
      <c r="B4634" t="s">
        <v>1073</v>
      </c>
      <c r="C4634" s="1">
        <v>46111.686805555553</v>
      </c>
      <c r="D4634" t="s">
        <v>5640</v>
      </c>
    </row>
    <row r="4635" spans="1:4" x14ac:dyDescent="0.25">
      <c r="A4635" t="s">
        <v>463</v>
      </c>
      <c r="B4635" t="s">
        <v>38</v>
      </c>
      <c r="C4635" s="1">
        <v>46043.510416666664</v>
      </c>
      <c r="D4635" t="s">
        <v>5640</v>
      </c>
    </row>
    <row r="4636" spans="1:4" x14ac:dyDescent="0.25">
      <c r="A4636" t="s">
        <v>461</v>
      </c>
      <c r="B4636" t="s">
        <v>39</v>
      </c>
      <c r="C4636" s="1">
        <v>46050.427777777775</v>
      </c>
      <c r="D4636" t="s">
        <v>5640</v>
      </c>
    </row>
    <row r="4637" spans="1:4" x14ac:dyDescent="0.25">
      <c r="A4637" t="s">
        <v>466</v>
      </c>
      <c r="B4637" t="s">
        <v>38</v>
      </c>
      <c r="C4637" s="1">
        <v>46042.542361111111</v>
      </c>
      <c r="D4637" t="s">
        <v>5640</v>
      </c>
    </row>
    <row r="4638" spans="1:4" x14ac:dyDescent="0.25">
      <c r="A4638" t="s">
        <v>469</v>
      </c>
      <c r="B4638" t="s">
        <v>38</v>
      </c>
      <c r="C4638" s="1">
        <v>46043.520833333336</v>
      </c>
      <c r="D4638" t="s">
        <v>5640</v>
      </c>
    </row>
    <row r="4639" spans="1:4" x14ac:dyDescent="0.25">
      <c r="A4639" t="s">
        <v>483</v>
      </c>
      <c r="B4639" t="s">
        <v>38</v>
      </c>
      <c r="C4639" s="1">
        <v>46042.570833333331</v>
      </c>
      <c r="D4639" t="s">
        <v>5640</v>
      </c>
    </row>
    <row r="4640" spans="1:4" x14ac:dyDescent="0.25">
      <c r="A4640" t="s">
        <v>476</v>
      </c>
      <c r="B4640" t="s">
        <v>39</v>
      </c>
      <c r="C4640" s="1">
        <v>46041.443749999999</v>
      </c>
      <c r="D4640" t="s">
        <v>5640</v>
      </c>
    </row>
    <row r="4641" spans="1:4" x14ac:dyDescent="0.25">
      <c r="A4641" t="s">
        <v>474</v>
      </c>
      <c r="B4641" t="s">
        <v>38</v>
      </c>
      <c r="C4641" s="1">
        <v>46042.57708333333</v>
      </c>
      <c r="D4641" t="s">
        <v>5640</v>
      </c>
    </row>
    <row r="4642" spans="1:4" x14ac:dyDescent="0.25">
      <c r="A4642" t="s">
        <v>488</v>
      </c>
      <c r="B4642" t="s">
        <v>38</v>
      </c>
      <c r="C4642" s="1">
        <v>46043.660416666666</v>
      </c>
      <c r="D4642" t="s">
        <v>5640</v>
      </c>
    </row>
    <row r="4643" spans="1:4" x14ac:dyDescent="0.25">
      <c r="A4643" t="s">
        <v>471</v>
      </c>
      <c r="B4643" t="s">
        <v>39</v>
      </c>
      <c r="C4643" s="1">
        <v>46049.511111111111</v>
      </c>
      <c r="D4643" t="s">
        <v>5640</v>
      </c>
    </row>
    <row r="4644" spans="1:4" x14ac:dyDescent="0.25">
      <c r="A4644" t="s">
        <v>509</v>
      </c>
      <c r="B4644" t="s">
        <v>38</v>
      </c>
      <c r="C4644" s="1">
        <v>46042.431944444441</v>
      </c>
      <c r="D4644" t="s">
        <v>5640</v>
      </c>
    </row>
    <row r="4645" spans="1:4" x14ac:dyDescent="0.25">
      <c r="A4645" t="s">
        <v>502</v>
      </c>
      <c r="B4645" t="s">
        <v>39</v>
      </c>
      <c r="C4645" s="1">
        <v>46056.526388888888</v>
      </c>
      <c r="D4645" t="s">
        <v>5640</v>
      </c>
    </row>
    <row r="4646" spans="1:4" x14ac:dyDescent="0.25">
      <c r="A4646" t="s">
        <v>496</v>
      </c>
      <c r="B4646" t="s">
        <v>38</v>
      </c>
      <c r="C4646" s="1">
        <v>46044.525000000001</v>
      </c>
      <c r="D4646" t="s">
        <v>5640</v>
      </c>
    </row>
    <row r="4647" spans="1:4" x14ac:dyDescent="0.25">
      <c r="A4647" t="s">
        <v>522</v>
      </c>
      <c r="B4647" t="s">
        <v>38</v>
      </c>
      <c r="C4647" s="1">
        <v>46063.48333333333</v>
      </c>
      <c r="D4647" t="s">
        <v>5640</v>
      </c>
    </row>
    <row r="4648" spans="1:4" x14ac:dyDescent="0.25">
      <c r="A4648" t="s">
        <v>515</v>
      </c>
      <c r="B4648" t="s">
        <v>39</v>
      </c>
      <c r="C4648" s="1">
        <v>46053.486111111109</v>
      </c>
      <c r="D4648" t="s">
        <v>5640</v>
      </c>
    </row>
    <row r="4649" spans="1:4" x14ac:dyDescent="0.25">
      <c r="A4649" t="s">
        <v>541</v>
      </c>
      <c r="B4649" t="s">
        <v>38</v>
      </c>
      <c r="C4649" s="1">
        <v>46044.532638888886</v>
      </c>
      <c r="D4649" t="s">
        <v>5640</v>
      </c>
    </row>
    <row r="4650" spans="1:4" x14ac:dyDescent="0.25">
      <c r="A4650" t="s">
        <v>538</v>
      </c>
      <c r="B4650" t="s">
        <v>38</v>
      </c>
      <c r="C4650" s="1">
        <v>46093.77847222222</v>
      </c>
      <c r="D4650" t="s">
        <v>5640</v>
      </c>
    </row>
    <row r="4651" spans="1:4" x14ac:dyDescent="0.25">
      <c r="A4651" t="s">
        <v>534</v>
      </c>
      <c r="B4651" t="s">
        <v>38</v>
      </c>
      <c r="C4651" s="1">
        <v>46049.486111111109</v>
      </c>
      <c r="D4651" t="s">
        <v>5640</v>
      </c>
    </row>
    <row r="4652" spans="1:4" x14ac:dyDescent="0.25">
      <c r="A4652" t="s">
        <v>533</v>
      </c>
      <c r="B4652" t="s">
        <v>38</v>
      </c>
      <c r="C4652" s="1">
        <v>46046.622916666667</v>
      </c>
      <c r="D4652" t="s">
        <v>5640</v>
      </c>
    </row>
    <row r="4653" spans="1:4" x14ac:dyDescent="0.25">
      <c r="A4653" t="s">
        <v>532</v>
      </c>
      <c r="B4653" t="s">
        <v>38</v>
      </c>
      <c r="C4653" s="1">
        <v>46046.611805555556</v>
      </c>
      <c r="D4653" t="s">
        <v>5640</v>
      </c>
    </row>
    <row r="4654" spans="1:4" x14ac:dyDescent="0.25">
      <c r="A4654" t="s">
        <v>554</v>
      </c>
      <c r="B4654" t="s">
        <v>38</v>
      </c>
      <c r="C4654" s="1">
        <v>46049.569444444445</v>
      </c>
      <c r="D4654" t="s">
        <v>5640</v>
      </c>
    </row>
    <row r="4655" spans="1:4" x14ac:dyDescent="0.25">
      <c r="A4655" t="s">
        <v>556</v>
      </c>
      <c r="B4655" t="s">
        <v>38</v>
      </c>
      <c r="C4655" s="1">
        <v>46049.698611111111</v>
      </c>
      <c r="D4655" t="s">
        <v>5640</v>
      </c>
    </row>
    <row r="4656" spans="1:4" x14ac:dyDescent="0.25">
      <c r="A4656" t="s">
        <v>1247</v>
      </c>
      <c r="B4656" t="s">
        <v>30</v>
      </c>
      <c r="C4656" s="1">
        <v>46109.767361111109</v>
      </c>
      <c r="D4656" t="s">
        <v>5640</v>
      </c>
    </row>
    <row r="4657" spans="1:4" x14ac:dyDescent="0.25">
      <c r="A4657" t="s">
        <v>580</v>
      </c>
      <c r="B4657" t="s">
        <v>38</v>
      </c>
      <c r="C4657" s="1">
        <v>46051.504861111112</v>
      </c>
      <c r="D4657" t="s">
        <v>5640</v>
      </c>
    </row>
    <row r="4658" spans="1:4" x14ac:dyDescent="0.25">
      <c r="A4658" t="s">
        <v>579</v>
      </c>
      <c r="B4658" t="s">
        <v>39</v>
      </c>
      <c r="C4658" s="1">
        <v>46093.663194444445</v>
      </c>
      <c r="D4658" t="s">
        <v>5640</v>
      </c>
    </row>
    <row r="4659" spans="1:4" x14ac:dyDescent="0.25">
      <c r="A4659" t="s">
        <v>573</v>
      </c>
      <c r="B4659" t="s">
        <v>38</v>
      </c>
      <c r="C4659" s="1">
        <v>46052.675694444442</v>
      </c>
      <c r="D4659" t="s">
        <v>5640</v>
      </c>
    </row>
    <row r="4660" spans="1:4" x14ac:dyDescent="0.25">
      <c r="A4660" t="s">
        <v>572</v>
      </c>
      <c r="B4660" t="s">
        <v>38</v>
      </c>
      <c r="C4660" s="1">
        <v>46050.546527777777</v>
      </c>
      <c r="D4660" t="s">
        <v>5640</v>
      </c>
    </row>
    <row r="4661" spans="1:4" x14ac:dyDescent="0.25">
      <c r="A4661" t="s">
        <v>594</v>
      </c>
      <c r="B4661" t="s">
        <v>38</v>
      </c>
      <c r="C4661" s="1">
        <v>46050.458333333336</v>
      </c>
      <c r="D4661" t="s">
        <v>5640</v>
      </c>
    </row>
    <row r="4662" spans="1:4" x14ac:dyDescent="0.25">
      <c r="A4662" t="s">
        <v>597</v>
      </c>
      <c r="B4662" t="s">
        <v>38</v>
      </c>
      <c r="C4662" s="1">
        <v>46058.856249999997</v>
      </c>
      <c r="D4662" t="s">
        <v>5640</v>
      </c>
    </row>
    <row r="4663" spans="1:4" x14ac:dyDescent="0.25">
      <c r="A4663" t="s">
        <v>613</v>
      </c>
      <c r="B4663" t="s">
        <v>39</v>
      </c>
      <c r="C4663" s="1">
        <v>46093.659722222219</v>
      </c>
      <c r="D4663" t="s">
        <v>5640</v>
      </c>
    </row>
    <row r="4664" spans="1:4" x14ac:dyDescent="0.25">
      <c r="A4664" t="s">
        <v>612</v>
      </c>
      <c r="B4664" t="s">
        <v>38</v>
      </c>
      <c r="C4664" s="1">
        <v>46077.473611111112</v>
      </c>
      <c r="D4664" t="s">
        <v>5640</v>
      </c>
    </row>
    <row r="4665" spans="1:4" x14ac:dyDescent="0.25">
      <c r="A4665" t="s">
        <v>611</v>
      </c>
      <c r="B4665" t="s">
        <v>38</v>
      </c>
      <c r="C4665" s="1">
        <v>46066.530555555553</v>
      </c>
      <c r="D4665" t="s">
        <v>5640</v>
      </c>
    </row>
    <row r="4666" spans="1:4" x14ac:dyDescent="0.25">
      <c r="A4666" t="s">
        <v>610</v>
      </c>
      <c r="B4666" t="s">
        <v>39</v>
      </c>
      <c r="C4666" s="1">
        <v>46093.658333333333</v>
      </c>
      <c r="D4666" t="s">
        <v>5640</v>
      </c>
    </row>
    <row r="4667" spans="1:4" x14ac:dyDescent="0.25">
      <c r="A4667" t="s">
        <v>602</v>
      </c>
      <c r="B4667" t="s">
        <v>38</v>
      </c>
      <c r="C4667" s="1">
        <v>46052.543749999997</v>
      </c>
      <c r="D4667" t="s">
        <v>5640</v>
      </c>
    </row>
    <row r="4668" spans="1:4" x14ac:dyDescent="0.25">
      <c r="A4668" t="s">
        <v>601</v>
      </c>
      <c r="B4668" t="s">
        <v>39</v>
      </c>
      <c r="C4668" s="1">
        <v>46093.656944444447</v>
      </c>
      <c r="D4668" t="s">
        <v>5640</v>
      </c>
    </row>
    <row r="4669" spans="1:4" x14ac:dyDescent="0.25">
      <c r="A4669" t="s">
        <v>621</v>
      </c>
      <c r="B4669" t="s">
        <v>38</v>
      </c>
      <c r="C4669" s="1">
        <v>46053.697916666664</v>
      </c>
      <c r="D4669" t="s">
        <v>5640</v>
      </c>
    </row>
    <row r="4670" spans="1:4" x14ac:dyDescent="0.25">
      <c r="A4670" t="s">
        <v>618</v>
      </c>
      <c r="B4670" t="s">
        <v>38</v>
      </c>
      <c r="C4670" s="1">
        <v>46052.550694444442</v>
      </c>
      <c r="D4670" t="s">
        <v>5640</v>
      </c>
    </row>
    <row r="4671" spans="1:4" x14ac:dyDescent="0.25">
      <c r="A4671" t="s">
        <v>629</v>
      </c>
      <c r="B4671" t="s">
        <v>38</v>
      </c>
      <c r="C4671" s="1">
        <v>46053.702777777777</v>
      </c>
      <c r="D4671" t="s">
        <v>5640</v>
      </c>
    </row>
    <row r="4672" spans="1:4" x14ac:dyDescent="0.25">
      <c r="A4672" t="s">
        <v>627</v>
      </c>
      <c r="B4672" t="s">
        <v>38</v>
      </c>
      <c r="C4672" s="1">
        <v>46057.511805555558</v>
      </c>
      <c r="D4672" t="s">
        <v>5640</v>
      </c>
    </row>
    <row r="4673" spans="1:4" x14ac:dyDescent="0.25">
      <c r="A4673" t="s">
        <v>626</v>
      </c>
      <c r="B4673" t="s">
        <v>39</v>
      </c>
      <c r="C4673" s="1">
        <v>46093.654861111114</v>
      </c>
      <c r="D4673" t="s">
        <v>5640</v>
      </c>
    </row>
    <row r="4674" spans="1:4" x14ac:dyDescent="0.25">
      <c r="A4674" t="s">
        <v>624</v>
      </c>
      <c r="B4674" t="s">
        <v>39</v>
      </c>
      <c r="C4674" s="1">
        <v>46093.654166666667</v>
      </c>
      <c r="D4674" t="s">
        <v>5640</v>
      </c>
    </row>
    <row r="4675" spans="1:4" x14ac:dyDescent="0.25">
      <c r="A4675" t="s">
        <v>664</v>
      </c>
      <c r="B4675" t="s">
        <v>38</v>
      </c>
      <c r="C4675" s="1">
        <v>46089.900694444441</v>
      </c>
      <c r="D4675" t="s">
        <v>5640</v>
      </c>
    </row>
    <row r="4676" spans="1:4" x14ac:dyDescent="0.25">
      <c r="A4676" t="s">
        <v>653</v>
      </c>
      <c r="B4676" t="s">
        <v>38</v>
      </c>
      <c r="C4676" s="1">
        <v>46057.538194444445</v>
      </c>
      <c r="D4676" t="s">
        <v>5640</v>
      </c>
    </row>
    <row r="4677" spans="1:4" x14ac:dyDescent="0.25">
      <c r="A4677" t="s">
        <v>1228</v>
      </c>
      <c r="B4677" t="s">
        <v>30</v>
      </c>
      <c r="C4677" s="1">
        <v>46109.768055555556</v>
      </c>
      <c r="D4677" t="s">
        <v>5640</v>
      </c>
    </row>
    <row r="4678" spans="1:4" x14ac:dyDescent="0.25">
      <c r="A4678" t="s">
        <v>1231</v>
      </c>
      <c r="B4678" t="s">
        <v>1129</v>
      </c>
      <c r="C4678" s="1">
        <v>46111.579861111109</v>
      </c>
      <c r="D4678" t="s">
        <v>5640</v>
      </c>
    </row>
    <row r="4679" spans="1:4" x14ac:dyDescent="0.25">
      <c r="A4679" t="s">
        <v>1232</v>
      </c>
      <c r="B4679" t="s">
        <v>30</v>
      </c>
      <c r="C4679" s="1">
        <v>46109.768750000003</v>
      </c>
      <c r="D4679" t="s">
        <v>5640</v>
      </c>
    </row>
    <row r="4680" spans="1:4" x14ac:dyDescent="0.25">
      <c r="A4680" t="s">
        <v>1233</v>
      </c>
      <c r="B4680" t="s">
        <v>35</v>
      </c>
      <c r="C4680" s="1">
        <v>46109.770138888889</v>
      </c>
      <c r="D4680" t="s">
        <v>5640</v>
      </c>
    </row>
    <row r="4681" spans="1:4" x14ac:dyDescent="0.25">
      <c r="A4681" t="s">
        <v>646</v>
      </c>
      <c r="B4681" t="s">
        <v>38</v>
      </c>
      <c r="C4681" s="1">
        <v>46058.722916666666</v>
      </c>
      <c r="D4681" t="s">
        <v>5640</v>
      </c>
    </row>
    <row r="4682" spans="1:4" x14ac:dyDescent="0.25">
      <c r="A4682" t="s">
        <v>645</v>
      </c>
      <c r="B4682" t="s">
        <v>38</v>
      </c>
      <c r="C4682" s="1">
        <v>46057.543055555558</v>
      </c>
      <c r="D4682" t="s">
        <v>5640</v>
      </c>
    </row>
    <row r="4683" spans="1:4" x14ac:dyDescent="0.25">
      <c r="A4683" t="s">
        <v>1234</v>
      </c>
      <c r="B4683" t="s">
        <v>30</v>
      </c>
      <c r="C4683" s="1">
        <v>46109.770833333336</v>
      </c>
      <c r="D4683" t="s">
        <v>5640</v>
      </c>
    </row>
    <row r="4684" spans="1:4" x14ac:dyDescent="0.25">
      <c r="A4684" t="s">
        <v>1235</v>
      </c>
      <c r="B4684" t="s">
        <v>30</v>
      </c>
      <c r="C4684" s="1">
        <v>46109.771527777775</v>
      </c>
      <c r="D4684" t="s">
        <v>5640</v>
      </c>
    </row>
    <row r="4685" spans="1:4" x14ac:dyDescent="0.25">
      <c r="A4685" t="s">
        <v>640</v>
      </c>
      <c r="B4685" t="s">
        <v>38</v>
      </c>
      <c r="C4685" s="1">
        <v>46057.547222222223</v>
      </c>
      <c r="D4685" t="s">
        <v>5640</v>
      </c>
    </row>
    <row r="4686" spans="1:4" x14ac:dyDescent="0.25">
      <c r="A4686" t="s">
        <v>684</v>
      </c>
      <c r="B4686" t="s">
        <v>38</v>
      </c>
      <c r="C4686" s="1">
        <v>46058.71875</v>
      </c>
      <c r="D4686" t="s">
        <v>5640</v>
      </c>
    </row>
    <row r="4687" spans="1:4" x14ac:dyDescent="0.25">
      <c r="A4687" t="s">
        <v>680</v>
      </c>
      <c r="B4687" t="s">
        <v>38</v>
      </c>
      <c r="C4687" s="1">
        <v>46060.477777777778</v>
      </c>
      <c r="D4687" t="s">
        <v>5640</v>
      </c>
    </row>
    <row r="4688" spans="1:4" x14ac:dyDescent="0.25">
      <c r="A4688" t="s">
        <v>679</v>
      </c>
      <c r="B4688" t="s">
        <v>38</v>
      </c>
      <c r="C4688" s="1">
        <v>46058.681250000001</v>
      </c>
      <c r="D4688" t="s">
        <v>5640</v>
      </c>
    </row>
    <row r="4689" spans="1:4" x14ac:dyDescent="0.25">
      <c r="A4689" t="s">
        <v>678</v>
      </c>
      <c r="B4689" t="s">
        <v>38</v>
      </c>
      <c r="C4689" s="1">
        <v>46059.739583333336</v>
      </c>
      <c r="D4689" t="s">
        <v>5640</v>
      </c>
    </row>
    <row r="4690" spans="1:4" x14ac:dyDescent="0.25">
      <c r="A4690" t="s">
        <v>1236</v>
      </c>
      <c r="B4690" t="s">
        <v>1073</v>
      </c>
      <c r="C4690" s="1">
        <v>46107.880555555559</v>
      </c>
      <c r="D4690" t="s">
        <v>5640</v>
      </c>
    </row>
    <row r="4691" spans="1:4" x14ac:dyDescent="0.25">
      <c r="A4691" t="s">
        <v>669</v>
      </c>
      <c r="B4691" t="s">
        <v>38</v>
      </c>
      <c r="C4691" s="1">
        <v>46107.480555555558</v>
      </c>
      <c r="D4691" t="s">
        <v>5640</v>
      </c>
    </row>
    <row r="4692" spans="1:4" x14ac:dyDescent="0.25">
      <c r="A4692" t="s">
        <v>699</v>
      </c>
      <c r="B4692" t="s">
        <v>38</v>
      </c>
      <c r="C4692" s="1">
        <v>46057.560416666667</v>
      </c>
      <c r="D4692" t="s">
        <v>5640</v>
      </c>
    </row>
    <row r="4693" spans="1:4" x14ac:dyDescent="0.25">
      <c r="A4693" t="s">
        <v>697</v>
      </c>
      <c r="B4693" t="s">
        <v>38</v>
      </c>
      <c r="C4693" s="1">
        <v>46059.805555555555</v>
      </c>
      <c r="D4693" t="s">
        <v>5640</v>
      </c>
    </row>
    <row r="4694" spans="1:4" x14ac:dyDescent="0.25">
      <c r="A4694" t="s">
        <v>695</v>
      </c>
      <c r="B4694" t="s">
        <v>38</v>
      </c>
      <c r="C4694" s="1">
        <v>46058.772222222222</v>
      </c>
      <c r="D4694" t="s">
        <v>5640</v>
      </c>
    </row>
    <row r="4695" spans="1:4" x14ac:dyDescent="0.25">
      <c r="A4695" t="s">
        <v>694</v>
      </c>
      <c r="B4695" t="s">
        <v>38</v>
      </c>
      <c r="C4695" s="1">
        <v>46058.708333333336</v>
      </c>
      <c r="D4695" t="s">
        <v>5640</v>
      </c>
    </row>
    <row r="4696" spans="1:4" x14ac:dyDescent="0.25">
      <c r="A4696" t="s">
        <v>693</v>
      </c>
      <c r="B4696" t="s">
        <v>38</v>
      </c>
      <c r="C4696" s="1">
        <v>46058.712500000001</v>
      </c>
      <c r="D4696" t="s">
        <v>5640</v>
      </c>
    </row>
    <row r="4697" spans="1:4" x14ac:dyDescent="0.25">
      <c r="A4697" t="s">
        <v>721</v>
      </c>
      <c r="B4697" t="s">
        <v>39</v>
      </c>
      <c r="C4697" s="1">
        <v>46093.648611111108</v>
      </c>
      <c r="D4697" t="s">
        <v>5640</v>
      </c>
    </row>
    <row r="4698" spans="1:4" x14ac:dyDescent="0.25">
      <c r="A4698" t="s">
        <v>717</v>
      </c>
      <c r="B4698" t="s">
        <v>38</v>
      </c>
      <c r="C4698" s="1">
        <v>46059.8125</v>
      </c>
      <c r="D4698" t="s">
        <v>5640</v>
      </c>
    </row>
    <row r="4699" spans="1:4" x14ac:dyDescent="0.25">
      <c r="A4699" t="s">
        <v>716</v>
      </c>
      <c r="B4699" t="s">
        <v>38</v>
      </c>
      <c r="C4699" s="1">
        <v>46060.53402777778</v>
      </c>
      <c r="D4699" t="s">
        <v>5640</v>
      </c>
    </row>
    <row r="4700" spans="1:4" x14ac:dyDescent="0.25">
      <c r="A4700" t="s">
        <v>714</v>
      </c>
      <c r="B4700" t="s">
        <v>38</v>
      </c>
      <c r="C4700" s="1">
        <v>46060.557638888888</v>
      </c>
      <c r="D4700" t="s">
        <v>5640</v>
      </c>
    </row>
    <row r="4701" spans="1:4" x14ac:dyDescent="0.25">
      <c r="A4701" t="s">
        <v>710</v>
      </c>
      <c r="B4701" t="s">
        <v>39</v>
      </c>
      <c r="C4701" s="1">
        <v>46093.645833333336</v>
      </c>
      <c r="D4701" t="s">
        <v>5640</v>
      </c>
    </row>
    <row r="4702" spans="1:4" x14ac:dyDescent="0.25">
      <c r="A4702" t="s">
        <v>734</v>
      </c>
      <c r="B4702" t="s">
        <v>39</v>
      </c>
      <c r="C4702" s="1">
        <v>46093.640277777777</v>
      </c>
      <c r="D4702" t="s">
        <v>5640</v>
      </c>
    </row>
    <row r="4703" spans="1:4" x14ac:dyDescent="0.25">
      <c r="A4703" t="s">
        <v>732</v>
      </c>
      <c r="B4703" t="s">
        <v>38</v>
      </c>
      <c r="C4703" s="1">
        <v>46065.663888888892</v>
      </c>
      <c r="D4703" t="s">
        <v>5640</v>
      </c>
    </row>
    <row r="4704" spans="1:4" x14ac:dyDescent="0.25">
      <c r="A4704" t="s">
        <v>731</v>
      </c>
      <c r="B4704" t="s">
        <v>38</v>
      </c>
      <c r="C4704" s="1">
        <v>46093.63958333333</v>
      </c>
      <c r="D4704" t="s">
        <v>5640</v>
      </c>
    </row>
    <row r="4705" spans="1:4" x14ac:dyDescent="0.25">
      <c r="A4705" t="s">
        <v>728</v>
      </c>
      <c r="B4705" t="s">
        <v>39</v>
      </c>
      <c r="C4705" s="1">
        <v>46058.772222222222</v>
      </c>
      <c r="D4705" t="s">
        <v>5640</v>
      </c>
    </row>
    <row r="4706" spans="1:4" x14ac:dyDescent="0.25">
      <c r="A4706" t="s">
        <v>727</v>
      </c>
      <c r="B4706" t="s">
        <v>38</v>
      </c>
      <c r="C4706" s="1">
        <v>46064.509722222225</v>
      </c>
      <c r="D4706" t="s">
        <v>5640</v>
      </c>
    </row>
    <row r="4707" spans="1:4" x14ac:dyDescent="0.25">
      <c r="A4707" t="s">
        <v>739</v>
      </c>
      <c r="B4707" t="s">
        <v>38</v>
      </c>
      <c r="C4707" s="1">
        <v>46093.636805555558</v>
      </c>
      <c r="D4707" t="s">
        <v>5640</v>
      </c>
    </row>
    <row r="4708" spans="1:4" x14ac:dyDescent="0.25">
      <c r="A4708" t="s">
        <v>738</v>
      </c>
      <c r="B4708" t="s">
        <v>39</v>
      </c>
      <c r="C4708" s="1">
        <v>46093.633333333331</v>
      </c>
      <c r="D4708" t="s">
        <v>5640</v>
      </c>
    </row>
    <row r="4709" spans="1:4" x14ac:dyDescent="0.25">
      <c r="A4709" t="s">
        <v>741</v>
      </c>
      <c r="B4709" t="s">
        <v>38</v>
      </c>
      <c r="C4709" s="1">
        <v>46062.513888888891</v>
      </c>
      <c r="D4709" t="s">
        <v>5640</v>
      </c>
    </row>
    <row r="4710" spans="1:4" x14ac:dyDescent="0.25">
      <c r="A4710" t="s">
        <v>747</v>
      </c>
      <c r="B4710" t="s">
        <v>38</v>
      </c>
      <c r="C4710" s="1">
        <v>46062.705555555556</v>
      </c>
      <c r="D4710" t="s">
        <v>5640</v>
      </c>
    </row>
    <row r="4711" spans="1:4" x14ac:dyDescent="0.25">
      <c r="A4711" t="s">
        <v>753</v>
      </c>
      <c r="B4711" t="s">
        <v>38</v>
      </c>
      <c r="C4711" s="1">
        <v>46062.518055555556</v>
      </c>
      <c r="D4711" t="s">
        <v>5640</v>
      </c>
    </row>
    <row r="4712" spans="1:4" x14ac:dyDescent="0.25">
      <c r="A4712" t="s">
        <v>756</v>
      </c>
      <c r="B4712" t="s">
        <v>38</v>
      </c>
      <c r="C4712" s="1">
        <v>46064.513888888891</v>
      </c>
      <c r="D4712" t="s">
        <v>5640</v>
      </c>
    </row>
    <row r="4713" spans="1:4" x14ac:dyDescent="0.25">
      <c r="A4713" t="s">
        <v>757</v>
      </c>
      <c r="B4713" t="s">
        <v>38</v>
      </c>
      <c r="C4713" s="1">
        <v>46064.604861111111</v>
      </c>
      <c r="D4713" t="s">
        <v>5640</v>
      </c>
    </row>
    <row r="4714" spans="1:4" x14ac:dyDescent="0.25">
      <c r="A4714" t="s">
        <v>762</v>
      </c>
      <c r="B4714" t="s">
        <v>38</v>
      </c>
      <c r="C4714" s="1">
        <v>46062.709027777775</v>
      </c>
      <c r="D4714" t="s">
        <v>5640</v>
      </c>
    </row>
    <row r="4715" spans="1:4" x14ac:dyDescent="0.25">
      <c r="A4715" t="s">
        <v>761</v>
      </c>
      <c r="B4715" t="s">
        <v>38</v>
      </c>
      <c r="C4715" s="1">
        <v>46063.55</v>
      </c>
      <c r="D4715" t="s">
        <v>5640</v>
      </c>
    </row>
    <row r="4716" spans="1:4" x14ac:dyDescent="0.25">
      <c r="A4716" t="s">
        <v>760</v>
      </c>
      <c r="B4716" t="s">
        <v>38</v>
      </c>
      <c r="C4716" s="1">
        <v>46063.578472222223</v>
      </c>
      <c r="D4716" t="s">
        <v>5640</v>
      </c>
    </row>
    <row r="4717" spans="1:4" x14ac:dyDescent="0.25">
      <c r="A4717" t="s">
        <v>758</v>
      </c>
      <c r="B4717" t="s">
        <v>38</v>
      </c>
      <c r="C4717" s="1">
        <v>46062.713194444441</v>
      </c>
      <c r="D4717" t="s">
        <v>5640</v>
      </c>
    </row>
    <row r="4718" spans="1:4" x14ac:dyDescent="0.25">
      <c r="A4718" t="s">
        <v>764</v>
      </c>
      <c r="B4718" t="s">
        <v>38</v>
      </c>
      <c r="C4718" s="1">
        <v>46063.617361111108</v>
      </c>
      <c r="D4718" t="s">
        <v>5640</v>
      </c>
    </row>
    <row r="4719" spans="1:4" x14ac:dyDescent="0.25">
      <c r="A4719" t="s">
        <v>776</v>
      </c>
      <c r="B4719" t="s">
        <v>39</v>
      </c>
      <c r="C4719" s="1">
        <v>46093.622916666667</v>
      </c>
      <c r="D4719" t="s">
        <v>5640</v>
      </c>
    </row>
    <row r="4720" spans="1:4" x14ac:dyDescent="0.25">
      <c r="A4720" t="s">
        <v>775</v>
      </c>
      <c r="B4720" t="s">
        <v>38</v>
      </c>
      <c r="C4720" s="1">
        <v>46107.480555555558</v>
      </c>
      <c r="D4720" t="s">
        <v>5640</v>
      </c>
    </row>
    <row r="4721" spans="1:4" x14ac:dyDescent="0.25">
      <c r="A4721" t="s">
        <v>778</v>
      </c>
      <c r="B4721" t="s">
        <v>38</v>
      </c>
      <c r="C4721" s="1">
        <v>46067.535416666666</v>
      </c>
      <c r="D4721" t="s">
        <v>5640</v>
      </c>
    </row>
    <row r="4722" spans="1:4" x14ac:dyDescent="0.25">
      <c r="A4722" t="s">
        <v>825</v>
      </c>
      <c r="B4722" t="s">
        <v>38</v>
      </c>
      <c r="C4722" s="1">
        <v>46066.728472222225</v>
      </c>
      <c r="D4722" t="s">
        <v>5640</v>
      </c>
    </row>
    <row r="4723" spans="1:4" x14ac:dyDescent="0.25">
      <c r="A4723" t="s">
        <v>824</v>
      </c>
      <c r="B4723" t="s">
        <v>38</v>
      </c>
      <c r="C4723" s="1">
        <v>46067.550694444442</v>
      </c>
      <c r="D4723" t="s">
        <v>5640</v>
      </c>
    </row>
    <row r="4724" spans="1:4" x14ac:dyDescent="0.25">
      <c r="A4724" t="s">
        <v>822</v>
      </c>
      <c r="B4724" t="s">
        <v>39</v>
      </c>
      <c r="C4724" s="1">
        <v>46093.619444444441</v>
      </c>
      <c r="D4724" t="s">
        <v>5640</v>
      </c>
    </row>
    <row r="4725" spans="1:4" x14ac:dyDescent="0.25">
      <c r="A4725" t="s">
        <v>820</v>
      </c>
      <c r="B4725" t="s">
        <v>38</v>
      </c>
      <c r="C4725" s="1">
        <v>46069.749305555553</v>
      </c>
      <c r="D4725" t="s">
        <v>5640</v>
      </c>
    </row>
    <row r="4726" spans="1:4" x14ac:dyDescent="0.25">
      <c r="A4726" t="s">
        <v>818</v>
      </c>
      <c r="B4726" t="s">
        <v>39</v>
      </c>
      <c r="C4726" s="1">
        <v>46093.618750000001</v>
      </c>
      <c r="D4726" t="s">
        <v>5640</v>
      </c>
    </row>
    <row r="4727" spans="1:4" x14ac:dyDescent="0.25">
      <c r="A4727" t="s">
        <v>817</v>
      </c>
      <c r="B4727" t="s">
        <v>39</v>
      </c>
      <c r="C4727" s="1">
        <v>46093.617361111108</v>
      </c>
      <c r="D4727" t="s">
        <v>5640</v>
      </c>
    </row>
    <row r="4728" spans="1:4" x14ac:dyDescent="0.25">
      <c r="A4728" t="s">
        <v>816</v>
      </c>
      <c r="B4728" t="s">
        <v>39</v>
      </c>
      <c r="C4728" s="1">
        <v>46093.617361111108</v>
      </c>
      <c r="D4728" t="s">
        <v>5640</v>
      </c>
    </row>
    <row r="4729" spans="1:4" x14ac:dyDescent="0.25">
      <c r="A4729" t="s">
        <v>803</v>
      </c>
      <c r="B4729" t="s">
        <v>38</v>
      </c>
      <c r="C4729" s="1">
        <v>46076.668055555558</v>
      </c>
      <c r="D4729" t="s">
        <v>5640</v>
      </c>
    </row>
    <row r="4730" spans="1:4" x14ac:dyDescent="0.25">
      <c r="A4730" t="s">
        <v>1215</v>
      </c>
      <c r="B4730" t="s">
        <v>35</v>
      </c>
      <c r="C4730" s="1">
        <v>46108.815972222219</v>
      </c>
      <c r="D4730" t="s">
        <v>5640</v>
      </c>
    </row>
    <row r="4731" spans="1:4" x14ac:dyDescent="0.25">
      <c r="A4731" t="s">
        <v>802</v>
      </c>
      <c r="B4731" t="s">
        <v>38</v>
      </c>
      <c r="C4731" s="1">
        <v>46069.500694444447</v>
      </c>
      <c r="D4731" t="s">
        <v>5640</v>
      </c>
    </row>
    <row r="4732" spans="1:4" x14ac:dyDescent="0.25">
      <c r="A4732" t="s">
        <v>801</v>
      </c>
      <c r="B4732" t="s">
        <v>38</v>
      </c>
      <c r="C4732" s="1">
        <v>46071.572916666664</v>
      </c>
      <c r="D4732" t="s">
        <v>5640</v>
      </c>
    </row>
    <row r="4733" spans="1:4" x14ac:dyDescent="0.25">
      <c r="A4733" t="s">
        <v>800</v>
      </c>
      <c r="B4733" t="s">
        <v>38</v>
      </c>
      <c r="C4733" s="1">
        <v>46070.453472222223</v>
      </c>
      <c r="D4733" t="s">
        <v>5640</v>
      </c>
    </row>
    <row r="4734" spans="1:4" x14ac:dyDescent="0.25">
      <c r="A4734" t="s">
        <v>799</v>
      </c>
      <c r="B4734" t="s">
        <v>38</v>
      </c>
      <c r="C4734" s="1">
        <v>46069.572222222225</v>
      </c>
      <c r="D4734" t="s">
        <v>5640</v>
      </c>
    </row>
    <row r="4735" spans="1:4" x14ac:dyDescent="0.25">
      <c r="A4735" t="s">
        <v>789</v>
      </c>
      <c r="B4735" t="s">
        <v>38</v>
      </c>
      <c r="C4735" s="1">
        <v>46067.580555555556</v>
      </c>
      <c r="D4735" t="s">
        <v>5640</v>
      </c>
    </row>
    <row r="4736" spans="1:4" x14ac:dyDescent="0.25">
      <c r="A4736" t="s">
        <v>788</v>
      </c>
      <c r="B4736" t="s">
        <v>38</v>
      </c>
      <c r="C4736" s="1">
        <v>46067.572222222225</v>
      </c>
      <c r="D4736" t="s">
        <v>5640</v>
      </c>
    </row>
    <row r="4737" spans="1:4" x14ac:dyDescent="0.25">
      <c r="A4737" t="s">
        <v>1217</v>
      </c>
      <c r="B4737" t="s">
        <v>35</v>
      </c>
      <c r="C4737" s="1">
        <v>46108.82708333333</v>
      </c>
      <c r="D4737" t="s">
        <v>5640</v>
      </c>
    </row>
    <row r="4738" spans="1:4" x14ac:dyDescent="0.25">
      <c r="A4738" t="s">
        <v>842</v>
      </c>
      <c r="B4738" t="s">
        <v>38</v>
      </c>
      <c r="C4738" s="1">
        <v>46070.457638888889</v>
      </c>
      <c r="D4738" t="s">
        <v>5640</v>
      </c>
    </row>
    <row r="4739" spans="1:4" x14ac:dyDescent="0.25">
      <c r="A4739" t="s">
        <v>1219</v>
      </c>
      <c r="B4739" t="s">
        <v>35</v>
      </c>
      <c r="C4739" s="1">
        <v>46108.818749999999</v>
      </c>
      <c r="D4739" t="s">
        <v>5640</v>
      </c>
    </row>
    <row r="4740" spans="1:4" x14ac:dyDescent="0.25">
      <c r="A4740" t="s">
        <v>834</v>
      </c>
      <c r="B4740" t="s">
        <v>38</v>
      </c>
      <c r="C4740" s="1">
        <v>46076.458333333336</v>
      </c>
      <c r="D4740" t="s">
        <v>5640</v>
      </c>
    </row>
    <row r="4741" spans="1:4" x14ac:dyDescent="0.25">
      <c r="A4741" t="s">
        <v>833</v>
      </c>
      <c r="B4741" t="s">
        <v>38</v>
      </c>
      <c r="C4741" s="1">
        <v>46071.509722222225</v>
      </c>
      <c r="D4741" t="s">
        <v>5640</v>
      </c>
    </row>
    <row r="4742" spans="1:4" x14ac:dyDescent="0.25">
      <c r="A4742" t="s">
        <v>832</v>
      </c>
      <c r="B4742" t="s">
        <v>38</v>
      </c>
      <c r="C4742" s="1">
        <v>46074.498611111114</v>
      </c>
      <c r="D4742" t="s">
        <v>5640</v>
      </c>
    </row>
    <row r="4743" spans="1:4" x14ac:dyDescent="0.25">
      <c r="A4743" t="s">
        <v>831</v>
      </c>
      <c r="B4743" t="s">
        <v>38</v>
      </c>
      <c r="C4743" s="1">
        <v>46076.672222222223</v>
      </c>
      <c r="D4743" t="s">
        <v>5640</v>
      </c>
    </row>
    <row r="4744" spans="1:4" x14ac:dyDescent="0.25">
      <c r="A4744" t="s">
        <v>872</v>
      </c>
      <c r="B4744" t="s">
        <v>38</v>
      </c>
      <c r="C4744" s="1">
        <v>46071.581944444442</v>
      </c>
      <c r="D4744" t="s">
        <v>5640</v>
      </c>
    </row>
    <row r="4745" spans="1:4" x14ac:dyDescent="0.25">
      <c r="A4745" t="s">
        <v>871</v>
      </c>
      <c r="B4745" t="s">
        <v>38</v>
      </c>
      <c r="C4745" s="1">
        <v>46076.470138888886</v>
      </c>
      <c r="D4745" t="s">
        <v>5640</v>
      </c>
    </row>
    <row r="4746" spans="1:4" x14ac:dyDescent="0.25">
      <c r="A4746" t="s">
        <v>870</v>
      </c>
      <c r="B4746" t="s">
        <v>38</v>
      </c>
      <c r="C4746" s="1">
        <v>46078.377083333333</v>
      </c>
      <c r="D4746" t="s">
        <v>5640</v>
      </c>
    </row>
    <row r="4747" spans="1:4" x14ac:dyDescent="0.25">
      <c r="A4747" t="s">
        <v>869</v>
      </c>
      <c r="B4747" t="s">
        <v>39</v>
      </c>
      <c r="C4747" s="1">
        <v>46093.602777777778</v>
      </c>
      <c r="D4747" t="s">
        <v>5640</v>
      </c>
    </row>
    <row r="4748" spans="1:4" x14ac:dyDescent="0.25">
      <c r="A4748" t="s">
        <v>867</v>
      </c>
      <c r="B4748" t="s">
        <v>38</v>
      </c>
      <c r="C4748" s="1">
        <v>46073.555555555555</v>
      </c>
      <c r="D4748" t="s">
        <v>5640</v>
      </c>
    </row>
    <row r="4749" spans="1:4" x14ac:dyDescent="0.25">
      <c r="A4749" t="s">
        <v>864</v>
      </c>
      <c r="B4749" t="s">
        <v>38</v>
      </c>
      <c r="C4749" s="1">
        <v>46076.491666666669</v>
      </c>
      <c r="D4749" t="s">
        <v>5640</v>
      </c>
    </row>
    <row r="4750" spans="1:4" x14ac:dyDescent="0.25">
      <c r="A4750" t="s">
        <v>862</v>
      </c>
      <c r="B4750" t="s">
        <v>38</v>
      </c>
      <c r="C4750" s="1">
        <v>46073.563888888886</v>
      </c>
      <c r="D4750" t="s">
        <v>5640</v>
      </c>
    </row>
    <row r="4751" spans="1:4" x14ac:dyDescent="0.25">
      <c r="A4751" t="s">
        <v>861</v>
      </c>
      <c r="B4751" t="s">
        <v>38</v>
      </c>
      <c r="C4751" s="1">
        <v>46076.495833333334</v>
      </c>
      <c r="D4751" t="s">
        <v>5640</v>
      </c>
    </row>
    <row r="4752" spans="1:4" x14ac:dyDescent="0.25">
      <c r="A4752" t="s">
        <v>859</v>
      </c>
      <c r="B4752" t="s">
        <v>38</v>
      </c>
      <c r="C4752" s="1">
        <v>46093.568055555559</v>
      </c>
      <c r="D4752" t="s">
        <v>5640</v>
      </c>
    </row>
    <row r="4753" spans="1:4" x14ac:dyDescent="0.25">
      <c r="A4753" t="s">
        <v>857</v>
      </c>
      <c r="B4753" t="s">
        <v>38</v>
      </c>
      <c r="C4753" s="1">
        <v>46076.518055555556</v>
      </c>
      <c r="D4753" t="s">
        <v>5640</v>
      </c>
    </row>
    <row r="4754" spans="1:4" x14ac:dyDescent="0.25">
      <c r="A4754" t="s">
        <v>855</v>
      </c>
      <c r="B4754" t="s">
        <v>39</v>
      </c>
      <c r="C4754" s="1">
        <v>46093.567361111112</v>
      </c>
      <c r="D4754" t="s">
        <v>5640</v>
      </c>
    </row>
    <row r="4755" spans="1:4" x14ac:dyDescent="0.25">
      <c r="A4755" t="s">
        <v>854</v>
      </c>
      <c r="B4755" t="s">
        <v>38</v>
      </c>
      <c r="C4755" s="1">
        <v>46080.589583333334</v>
      </c>
      <c r="D4755" t="s">
        <v>5640</v>
      </c>
    </row>
    <row r="4756" spans="1:4" x14ac:dyDescent="0.25">
      <c r="A4756" t="s">
        <v>875</v>
      </c>
      <c r="B4756" t="s">
        <v>39</v>
      </c>
      <c r="C4756" s="1">
        <v>46093.561805555553</v>
      </c>
      <c r="D4756" t="s">
        <v>5640</v>
      </c>
    </row>
    <row r="4757" spans="1:4" x14ac:dyDescent="0.25">
      <c r="A4757" t="s">
        <v>886</v>
      </c>
      <c r="B4757" t="s">
        <v>38</v>
      </c>
      <c r="C4757" s="1">
        <v>46076.548611111109</v>
      </c>
      <c r="D4757" t="s">
        <v>5640</v>
      </c>
    </row>
    <row r="4758" spans="1:4" x14ac:dyDescent="0.25">
      <c r="A4758" t="s">
        <v>885</v>
      </c>
      <c r="B4758" t="s">
        <v>38</v>
      </c>
      <c r="C4758" s="1">
        <v>46078.767361111109</v>
      </c>
      <c r="D4758" t="s">
        <v>5640</v>
      </c>
    </row>
    <row r="4759" spans="1:4" x14ac:dyDescent="0.25">
      <c r="A4759" t="s">
        <v>908</v>
      </c>
      <c r="B4759" t="s">
        <v>38</v>
      </c>
      <c r="C4759" s="1">
        <v>46074.479166666664</v>
      </c>
      <c r="D4759" t="s">
        <v>5640</v>
      </c>
    </row>
    <row r="4760" spans="1:4" x14ac:dyDescent="0.25">
      <c r="A4760" t="s">
        <v>907</v>
      </c>
      <c r="B4760" t="s">
        <v>39</v>
      </c>
      <c r="C4760" s="1">
        <v>46093.560416666667</v>
      </c>
      <c r="D4760" t="s">
        <v>5640</v>
      </c>
    </row>
    <row r="4761" spans="1:4" x14ac:dyDescent="0.25">
      <c r="A4761" t="s">
        <v>897</v>
      </c>
      <c r="B4761" t="s">
        <v>38</v>
      </c>
      <c r="C4761" s="1">
        <v>46085.695833333331</v>
      </c>
      <c r="D4761" t="s">
        <v>5640</v>
      </c>
    </row>
    <row r="4762" spans="1:4" x14ac:dyDescent="0.25">
      <c r="A4762" t="s">
        <v>926</v>
      </c>
      <c r="B4762" t="s">
        <v>38</v>
      </c>
      <c r="C4762" s="1">
        <v>46080.475694444445</v>
      </c>
      <c r="D4762" t="s">
        <v>5640</v>
      </c>
    </row>
    <row r="4763" spans="1:4" x14ac:dyDescent="0.25">
      <c r="A4763" t="s">
        <v>918</v>
      </c>
      <c r="B4763" t="s">
        <v>38</v>
      </c>
      <c r="C4763" s="1">
        <v>46077.479861111111</v>
      </c>
      <c r="D4763" t="s">
        <v>5640</v>
      </c>
    </row>
    <row r="4764" spans="1:4" x14ac:dyDescent="0.25">
      <c r="A4764" t="s">
        <v>929</v>
      </c>
      <c r="B4764" t="s">
        <v>38</v>
      </c>
      <c r="C4764" s="1">
        <v>46079.586111111108</v>
      </c>
      <c r="D4764" t="s">
        <v>5640</v>
      </c>
    </row>
    <row r="4765" spans="1:4" x14ac:dyDescent="0.25">
      <c r="A4765" t="s">
        <v>928</v>
      </c>
      <c r="B4765" t="s">
        <v>38</v>
      </c>
      <c r="C4765" s="1">
        <v>46081.543749999997</v>
      </c>
      <c r="D4765" t="s">
        <v>5640</v>
      </c>
    </row>
    <row r="4766" spans="1:4" x14ac:dyDescent="0.25">
      <c r="A4766" t="s">
        <v>938</v>
      </c>
      <c r="B4766" t="s">
        <v>38</v>
      </c>
      <c r="C4766" s="1">
        <v>46079.59097222222</v>
      </c>
      <c r="D4766" t="s">
        <v>5640</v>
      </c>
    </row>
    <row r="4767" spans="1:4" x14ac:dyDescent="0.25">
      <c r="A4767" t="s">
        <v>1200</v>
      </c>
      <c r="B4767" t="s">
        <v>38</v>
      </c>
      <c r="C4767" s="1">
        <v>46109.501388888886</v>
      </c>
      <c r="D4767" t="s">
        <v>5640</v>
      </c>
    </row>
    <row r="4768" spans="1:4" x14ac:dyDescent="0.25">
      <c r="A4768" t="s">
        <v>1201</v>
      </c>
      <c r="B4768" t="s">
        <v>30</v>
      </c>
      <c r="C4768" s="1">
        <v>46107.414583333331</v>
      </c>
      <c r="D4768" t="s">
        <v>5640</v>
      </c>
    </row>
    <row r="4769" spans="1:4" x14ac:dyDescent="0.25">
      <c r="A4769" t="s">
        <v>1202</v>
      </c>
      <c r="B4769" t="s">
        <v>30</v>
      </c>
      <c r="C4769" s="1">
        <v>46111.505555555559</v>
      </c>
      <c r="D4769" t="s">
        <v>5640</v>
      </c>
    </row>
    <row r="4770" spans="1:4" x14ac:dyDescent="0.25">
      <c r="A4770" t="s">
        <v>1203</v>
      </c>
      <c r="B4770" t="s">
        <v>30</v>
      </c>
      <c r="C4770" s="1">
        <v>46107.414583333331</v>
      </c>
      <c r="D4770" t="s">
        <v>5640</v>
      </c>
    </row>
    <row r="4771" spans="1:4" x14ac:dyDescent="0.25">
      <c r="A4771" t="s">
        <v>1204</v>
      </c>
      <c r="B4771" t="s">
        <v>30</v>
      </c>
      <c r="C4771" s="1">
        <v>46109.697916666664</v>
      </c>
      <c r="D4771" t="s">
        <v>5640</v>
      </c>
    </row>
    <row r="4772" spans="1:4" x14ac:dyDescent="0.25">
      <c r="A4772" t="s">
        <v>980</v>
      </c>
      <c r="B4772" t="s">
        <v>39</v>
      </c>
      <c r="C4772" s="1">
        <v>46087.465277777781</v>
      </c>
      <c r="D4772" t="s">
        <v>5640</v>
      </c>
    </row>
    <row r="4773" spans="1:4" x14ac:dyDescent="0.25">
      <c r="A4773" t="s">
        <v>977</v>
      </c>
      <c r="B4773" t="s">
        <v>39</v>
      </c>
      <c r="C4773" s="1">
        <v>46093.55</v>
      </c>
      <c r="D4773" t="s">
        <v>5640</v>
      </c>
    </row>
    <row r="4774" spans="1:4" x14ac:dyDescent="0.25">
      <c r="A4774" t="s">
        <v>965</v>
      </c>
      <c r="B4774" t="s">
        <v>38</v>
      </c>
      <c r="C4774" s="1">
        <v>46086.642361111109</v>
      </c>
      <c r="D4774" t="s">
        <v>5640</v>
      </c>
    </row>
    <row r="4775" spans="1:4" x14ac:dyDescent="0.25">
      <c r="A4775" t="s">
        <v>963</v>
      </c>
      <c r="B4775" t="s">
        <v>38</v>
      </c>
      <c r="C4775" s="1">
        <v>46087.59097222222</v>
      </c>
      <c r="D4775" t="s">
        <v>5640</v>
      </c>
    </row>
    <row r="4776" spans="1:4" x14ac:dyDescent="0.25">
      <c r="A4776" t="s">
        <v>961</v>
      </c>
      <c r="B4776" t="s">
        <v>39</v>
      </c>
      <c r="C4776" s="1">
        <v>46093.548611111109</v>
      </c>
      <c r="D4776" t="s">
        <v>5640</v>
      </c>
    </row>
    <row r="4777" spans="1:4" x14ac:dyDescent="0.25">
      <c r="A4777" t="s">
        <v>960</v>
      </c>
      <c r="B4777" t="s">
        <v>39</v>
      </c>
      <c r="C4777" s="1">
        <v>46093.547222222223</v>
      </c>
      <c r="D4777" t="s">
        <v>5640</v>
      </c>
    </row>
    <row r="4778" spans="1:4" x14ac:dyDescent="0.25">
      <c r="A4778" t="s">
        <v>952</v>
      </c>
      <c r="B4778" t="s">
        <v>38</v>
      </c>
      <c r="C4778" s="1">
        <v>46083.49722222222</v>
      </c>
      <c r="D4778" t="s">
        <v>5640</v>
      </c>
    </row>
    <row r="4779" spans="1:4" x14ac:dyDescent="0.25">
      <c r="A4779" t="s">
        <v>951</v>
      </c>
      <c r="B4779" t="s">
        <v>38</v>
      </c>
      <c r="C4779" s="1">
        <v>46083.520138888889</v>
      </c>
      <c r="D4779" t="s">
        <v>5640</v>
      </c>
    </row>
    <row r="4780" spans="1:4" x14ac:dyDescent="0.25">
      <c r="A4780" t="s">
        <v>1004</v>
      </c>
      <c r="B4780" t="s">
        <v>39</v>
      </c>
      <c r="C4780" s="1">
        <v>46092.376388888886</v>
      </c>
      <c r="D4780" t="s">
        <v>5640</v>
      </c>
    </row>
    <row r="4781" spans="1:4" x14ac:dyDescent="0.25">
      <c r="A4781" t="s">
        <v>1001</v>
      </c>
      <c r="B4781" t="s">
        <v>39</v>
      </c>
      <c r="C4781" s="1">
        <v>46104.71597222222</v>
      </c>
      <c r="D4781" t="s">
        <v>5640</v>
      </c>
    </row>
    <row r="4782" spans="1:4" x14ac:dyDescent="0.25">
      <c r="A4782" t="s">
        <v>999</v>
      </c>
      <c r="B4782" t="s">
        <v>38</v>
      </c>
      <c r="C4782" s="1">
        <v>46087.563888888886</v>
      </c>
      <c r="D4782" t="s">
        <v>5640</v>
      </c>
    </row>
    <row r="4783" spans="1:4" x14ac:dyDescent="0.25">
      <c r="A4783" t="s">
        <v>1012</v>
      </c>
      <c r="B4783" t="s">
        <v>38</v>
      </c>
      <c r="C4783" s="1">
        <v>46095.427083333336</v>
      </c>
      <c r="D4783" t="s">
        <v>5640</v>
      </c>
    </row>
    <row r="4784" spans="1:4" x14ac:dyDescent="0.25">
      <c r="A4784" t="s">
        <v>1011</v>
      </c>
      <c r="B4784" t="s">
        <v>39</v>
      </c>
      <c r="C4784" s="1">
        <v>46093.849305555559</v>
      </c>
      <c r="D4784" t="s">
        <v>5640</v>
      </c>
    </row>
    <row r="4785" spans="1:4" x14ac:dyDescent="0.25">
      <c r="A4785" t="s">
        <v>1010</v>
      </c>
      <c r="B4785" t="s">
        <v>38</v>
      </c>
      <c r="C4785" s="1">
        <v>46087.568749999999</v>
      </c>
      <c r="D4785" t="s">
        <v>5640</v>
      </c>
    </row>
    <row r="4786" spans="1:4" x14ac:dyDescent="0.25">
      <c r="A4786" t="s">
        <v>1008</v>
      </c>
      <c r="B4786" t="s">
        <v>38</v>
      </c>
      <c r="C4786" s="1">
        <v>46087.573611111111</v>
      </c>
      <c r="D4786" t="s">
        <v>5640</v>
      </c>
    </row>
    <row r="4787" spans="1:4" x14ac:dyDescent="0.25">
      <c r="A4787" t="s">
        <v>1006</v>
      </c>
      <c r="B4787" t="s">
        <v>38</v>
      </c>
      <c r="C4787" s="1">
        <v>46087.579861111109</v>
      </c>
      <c r="D4787" t="s">
        <v>5640</v>
      </c>
    </row>
    <row r="4788" spans="1:4" x14ac:dyDescent="0.25">
      <c r="A4788" t="s">
        <v>1021</v>
      </c>
      <c r="B4788" t="s">
        <v>38</v>
      </c>
      <c r="C4788" s="1">
        <v>46087.559027777781</v>
      </c>
      <c r="D4788" t="s">
        <v>5640</v>
      </c>
    </row>
    <row r="4789" spans="1:4" x14ac:dyDescent="0.25">
      <c r="A4789" t="s">
        <v>1018</v>
      </c>
      <c r="B4789" t="s">
        <v>38</v>
      </c>
      <c r="C4789" s="1">
        <v>46088.601388888892</v>
      </c>
      <c r="D4789" t="s">
        <v>5640</v>
      </c>
    </row>
    <row r="4790" spans="1:4" x14ac:dyDescent="0.25">
      <c r="A4790" t="s">
        <v>1030</v>
      </c>
      <c r="B4790" t="s">
        <v>38</v>
      </c>
      <c r="C4790" s="1">
        <v>46088.588194444441</v>
      </c>
      <c r="D4790" t="s">
        <v>5640</v>
      </c>
    </row>
    <row r="4791" spans="1:4" x14ac:dyDescent="0.25">
      <c r="A4791" t="s">
        <v>1026</v>
      </c>
      <c r="B4791" t="s">
        <v>38</v>
      </c>
      <c r="C4791" s="1">
        <v>46088.645833333336</v>
      </c>
      <c r="D4791" t="s">
        <v>5640</v>
      </c>
    </row>
    <row r="4792" spans="1:4" x14ac:dyDescent="0.25">
      <c r="A4792" t="s">
        <v>1023</v>
      </c>
      <c r="B4792" t="s">
        <v>38</v>
      </c>
      <c r="C4792" s="1">
        <v>46090.507638888892</v>
      </c>
      <c r="D4792" t="s">
        <v>5640</v>
      </c>
    </row>
    <row r="4793" spans="1:4" x14ac:dyDescent="0.25">
      <c r="A4793" t="s">
        <v>1022</v>
      </c>
      <c r="B4793" t="s">
        <v>38</v>
      </c>
      <c r="C4793" s="1">
        <v>46090.493750000001</v>
      </c>
      <c r="D4793" t="s">
        <v>5640</v>
      </c>
    </row>
    <row r="4794" spans="1:4" x14ac:dyDescent="0.25">
      <c r="A4794" t="s">
        <v>1050</v>
      </c>
      <c r="B4794" t="s">
        <v>38</v>
      </c>
      <c r="C4794" s="1">
        <v>46092.495138888888</v>
      </c>
      <c r="D4794" t="s">
        <v>5640</v>
      </c>
    </row>
    <row r="4795" spans="1:4" x14ac:dyDescent="0.25">
      <c r="A4795" t="s">
        <v>1048</v>
      </c>
      <c r="B4795" t="s">
        <v>38</v>
      </c>
      <c r="C4795" s="1">
        <v>46091.636805555558</v>
      </c>
      <c r="D4795" t="s">
        <v>5640</v>
      </c>
    </row>
    <row r="4796" spans="1:4" x14ac:dyDescent="0.25">
      <c r="A4796" t="s">
        <v>1046</v>
      </c>
      <c r="B4796" t="s">
        <v>38</v>
      </c>
      <c r="C4796" s="1">
        <v>46094.431944444441</v>
      </c>
      <c r="D4796" t="s">
        <v>5640</v>
      </c>
    </row>
    <row r="4797" spans="1:4" x14ac:dyDescent="0.25">
      <c r="A4797" t="s">
        <v>1044</v>
      </c>
      <c r="B4797" t="s">
        <v>38</v>
      </c>
      <c r="C4797" s="1">
        <v>46090.486111111109</v>
      </c>
      <c r="D4797" t="s">
        <v>5640</v>
      </c>
    </row>
    <row r="4798" spans="1:4" x14ac:dyDescent="0.25">
      <c r="A4798" t="s">
        <v>1039</v>
      </c>
      <c r="B4798" t="s">
        <v>38</v>
      </c>
      <c r="C4798" s="1">
        <v>46107.479861111111</v>
      </c>
      <c r="D4798" t="s">
        <v>5640</v>
      </c>
    </row>
    <row r="4799" spans="1:4" x14ac:dyDescent="0.25">
      <c r="A4799" t="s">
        <v>1037</v>
      </c>
      <c r="B4799" t="s">
        <v>38</v>
      </c>
      <c r="C4799" s="1">
        <v>46091.432638888888</v>
      </c>
      <c r="D4799" t="s">
        <v>5640</v>
      </c>
    </row>
    <row r="4800" spans="1:4" x14ac:dyDescent="0.25">
      <c r="A4800" t="s">
        <v>1036</v>
      </c>
      <c r="B4800" t="s">
        <v>38</v>
      </c>
      <c r="C4800" s="1">
        <v>46093.52847222222</v>
      </c>
      <c r="D4800" t="s">
        <v>5640</v>
      </c>
    </row>
    <row r="4801" spans="1:4" x14ac:dyDescent="0.25">
      <c r="A4801" t="s">
        <v>1035</v>
      </c>
      <c r="B4801" t="s">
        <v>38</v>
      </c>
      <c r="C4801" s="1">
        <v>46090.477083333331</v>
      </c>
      <c r="D4801" t="s">
        <v>5640</v>
      </c>
    </row>
    <row r="4802" spans="1:4" x14ac:dyDescent="0.25">
      <c r="A4802" t="s">
        <v>1032</v>
      </c>
      <c r="B4802" t="s">
        <v>38</v>
      </c>
      <c r="C4802" s="1">
        <v>46090.465277777781</v>
      </c>
      <c r="D4802" t="s">
        <v>5640</v>
      </c>
    </row>
    <row r="4803" spans="1:4" x14ac:dyDescent="0.25">
      <c r="A4803" t="s">
        <v>1056</v>
      </c>
      <c r="B4803" t="s">
        <v>38</v>
      </c>
      <c r="C4803" s="1">
        <v>46092.643750000003</v>
      </c>
      <c r="D4803" t="s">
        <v>5640</v>
      </c>
    </row>
    <row r="4804" spans="1:4" x14ac:dyDescent="0.25">
      <c r="A4804" t="s">
        <v>1055</v>
      </c>
      <c r="B4804" t="s">
        <v>38</v>
      </c>
      <c r="C4804" s="1">
        <v>46092.461111111108</v>
      </c>
      <c r="D4804" t="s">
        <v>5640</v>
      </c>
    </row>
    <row r="4805" spans="1:4" x14ac:dyDescent="0.25">
      <c r="A4805" t="s">
        <v>1060</v>
      </c>
      <c r="B4805" t="s">
        <v>38</v>
      </c>
      <c r="C4805" s="1">
        <v>46092.454861111109</v>
      </c>
      <c r="D4805" t="s">
        <v>5640</v>
      </c>
    </row>
    <row r="4806" spans="1:4" x14ac:dyDescent="0.25">
      <c r="A4806" t="s">
        <v>1067</v>
      </c>
      <c r="B4806" t="s">
        <v>38</v>
      </c>
      <c r="C4806" s="1">
        <v>46092.443055555559</v>
      </c>
      <c r="D4806" t="s">
        <v>5640</v>
      </c>
    </row>
    <row r="4807" spans="1:4" x14ac:dyDescent="0.25">
      <c r="A4807" t="s">
        <v>1066</v>
      </c>
      <c r="B4807" t="s">
        <v>39</v>
      </c>
      <c r="C4807" s="1">
        <v>46094.588888888888</v>
      </c>
      <c r="D4807" t="s">
        <v>5640</v>
      </c>
    </row>
    <row r="4808" spans="1:4" x14ac:dyDescent="0.25">
      <c r="A4808" t="s">
        <v>1063</v>
      </c>
      <c r="B4808" t="s">
        <v>38</v>
      </c>
      <c r="C4808" s="1">
        <v>46093.387499999997</v>
      </c>
      <c r="D4808" t="s">
        <v>5640</v>
      </c>
    </row>
    <row r="4809" spans="1:4" x14ac:dyDescent="0.25">
      <c r="A4809" t="s">
        <v>1062</v>
      </c>
      <c r="B4809" t="s">
        <v>38</v>
      </c>
      <c r="C4809" s="1">
        <v>46100.556944444441</v>
      </c>
      <c r="D4809" t="s">
        <v>5640</v>
      </c>
    </row>
    <row r="4810" spans="1:4" x14ac:dyDescent="0.25">
      <c r="A4810" t="s">
        <v>1061</v>
      </c>
      <c r="B4810" t="s">
        <v>38</v>
      </c>
      <c r="C4810" s="1">
        <v>46103.820138888892</v>
      </c>
      <c r="D4810" t="s">
        <v>5640</v>
      </c>
    </row>
    <row r="4811" spans="1:4" x14ac:dyDescent="0.25">
      <c r="A4811" t="s">
        <v>1071</v>
      </c>
      <c r="B4811" t="s">
        <v>38</v>
      </c>
      <c r="C4811" s="1">
        <v>46095.440972222219</v>
      </c>
      <c r="D4811" t="s">
        <v>5640</v>
      </c>
    </row>
    <row r="4812" spans="1:4" x14ac:dyDescent="0.25">
      <c r="A4812" t="s">
        <v>1070</v>
      </c>
      <c r="B4812" t="s">
        <v>38</v>
      </c>
      <c r="C4812" s="1">
        <v>46100.659722222219</v>
      </c>
      <c r="D4812" t="s">
        <v>5640</v>
      </c>
    </row>
    <row r="4813" spans="1:4" x14ac:dyDescent="0.25">
      <c r="A4813" t="s">
        <v>1069</v>
      </c>
      <c r="B4813" t="s">
        <v>38</v>
      </c>
      <c r="C4813" s="1">
        <v>46093.381944444445</v>
      </c>
      <c r="D4813" t="s">
        <v>5640</v>
      </c>
    </row>
    <row r="4814" spans="1:4" x14ac:dyDescent="0.25">
      <c r="A4814" t="s">
        <v>1068</v>
      </c>
      <c r="B4814" t="s">
        <v>39</v>
      </c>
      <c r="C4814" s="1">
        <v>46100.425694444442</v>
      </c>
      <c r="D4814" t="s">
        <v>5640</v>
      </c>
    </row>
    <row r="4815" spans="1:4" x14ac:dyDescent="0.25">
      <c r="A4815" t="s">
        <v>1081</v>
      </c>
      <c r="B4815" t="s">
        <v>38</v>
      </c>
      <c r="C4815" s="1">
        <v>46094.427777777775</v>
      </c>
      <c r="D4815" t="s">
        <v>5640</v>
      </c>
    </row>
    <row r="4816" spans="1:4" x14ac:dyDescent="0.25">
      <c r="A4816" t="s">
        <v>1189</v>
      </c>
      <c r="B4816" t="s">
        <v>35</v>
      </c>
      <c r="C4816" s="1">
        <v>46104.724305555559</v>
      </c>
      <c r="D4816" t="s">
        <v>5640</v>
      </c>
    </row>
    <row r="4817" spans="1:4" x14ac:dyDescent="0.25">
      <c r="A4817" t="s">
        <v>1190</v>
      </c>
      <c r="B4817" t="s">
        <v>38</v>
      </c>
      <c r="C4817" s="1">
        <v>46105.441666666666</v>
      </c>
      <c r="D4817" t="s">
        <v>5640</v>
      </c>
    </row>
    <row r="4818" spans="1:4" x14ac:dyDescent="0.25">
      <c r="A4818" t="s">
        <v>1191</v>
      </c>
      <c r="B4818" t="s">
        <v>30</v>
      </c>
      <c r="C4818" s="1">
        <v>46107.411111111112</v>
      </c>
      <c r="D4818" t="s">
        <v>5640</v>
      </c>
    </row>
    <row r="4819" spans="1:4" x14ac:dyDescent="0.25">
      <c r="A4819" t="s">
        <v>1192</v>
      </c>
      <c r="B4819" t="s">
        <v>38</v>
      </c>
      <c r="C4819" s="1">
        <v>46109.488888888889</v>
      </c>
      <c r="D4819" t="s">
        <v>5640</v>
      </c>
    </row>
    <row r="4820" spans="1:4" x14ac:dyDescent="0.25">
      <c r="A4820" t="s">
        <v>1194</v>
      </c>
      <c r="B4820" t="s">
        <v>35</v>
      </c>
      <c r="C4820" s="1">
        <v>46106.836805555555</v>
      </c>
      <c r="D4820" t="s">
        <v>5640</v>
      </c>
    </row>
    <row r="4821" spans="1:4" x14ac:dyDescent="0.25">
      <c r="A4821" t="s">
        <v>1195</v>
      </c>
      <c r="B4821" t="s">
        <v>39</v>
      </c>
      <c r="C4821" s="1">
        <v>46102.752083333333</v>
      </c>
      <c r="D4821" t="s">
        <v>5640</v>
      </c>
    </row>
    <row r="4822" spans="1:4" x14ac:dyDescent="0.25">
      <c r="A4822" t="s">
        <v>1197</v>
      </c>
      <c r="B4822" t="s">
        <v>38</v>
      </c>
      <c r="C4822" s="1">
        <v>46108.633333333331</v>
      </c>
      <c r="D4822" t="s">
        <v>5640</v>
      </c>
    </row>
    <row r="4823" spans="1:4" x14ac:dyDescent="0.25">
      <c r="A4823" t="s">
        <v>1088</v>
      </c>
      <c r="B4823" t="s">
        <v>38</v>
      </c>
      <c r="C4823" s="1">
        <v>46097.531944444447</v>
      </c>
      <c r="D4823" t="s">
        <v>5640</v>
      </c>
    </row>
    <row r="4824" spans="1:4" x14ac:dyDescent="0.25">
      <c r="A4824" t="s">
        <v>1096</v>
      </c>
      <c r="B4824" t="s">
        <v>38</v>
      </c>
      <c r="C4824" s="1">
        <v>46099.482638888891</v>
      </c>
      <c r="D4824" t="s">
        <v>5640</v>
      </c>
    </row>
    <row r="4825" spans="1:4" x14ac:dyDescent="0.25">
      <c r="A4825" t="s">
        <v>1095</v>
      </c>
      <c r="B4825" t="s">
        <v>38</v>
      </c>
      <c r="C4825" s="1">
        <v>46098.484027777777</v>
      </c>
      <c r="D4825" t="s">
        <v>5640</v>
      </c>
    </row>
    <row r="4826" spans="1:4" x14ac:dyDescent="0.25">
      <c r="A4826" t="s">
        <v>1183</v>
      </c>
      <c r="B4826" t="s">
        <v>1129</v>
      </c>
      <c r="C4826" s="1">
        <v>46107.8125</v>
      </c>
      <c r="D4826" t="s">
        <v>5640</v>
      </c>
    </row>
    <row r="4827" spans="1:4" x14ac:dyDescent="0.25">
      <c r="A4827" t="s">
        <v>1113</v>
      </c>
      <c r="B4827" t="s">
        <v>38</v>
      </c>
      <c r="C4827" s="1">
        <v>46097.541666666664</v>
      </c>
      <c r="D4827" t="s">
        <v>5640</v>
      </c>
    </row>
    <row r="4828" spans="1:4" x14ac:dyDescent="0.25">
      <c r="A4828" t="s">
        <v>1109</v>
      </c>
      <c r="B4828" t="s">
        <v>38</v>
      </c>
      <c r="C4828" s="1">
        <v>46099.488194444442</v>
      </c>
      <c r="D4828" t="s">
        <v>5640</v>
      </c>
    </row>
    <row r="4829" spans="1:4" x14ac:dyDescent="0.25">
      <c r="A4829" t="s">
        <v>1107</v>
      </c>
      <c r="B4829" t="s">
        <v>38</v>
      </c>
      <c r="C4829" s="1">
        <v>46097.551388888889</v>
      </c>
      <c r="D4829" t="s">
        <v>5640</v>
      </c>
    </row>
    <row r="4830" spans="1:4" x14ac:dyDescent="0.25">
      <c r="A4830" t="s">
        <v>1106</v>
      </c>
      <c r="B4830" t="s">
        <v>38</v>
      </c>
      <c r="C4830" s="1">
        <v>46104.580555555556</v>
      </c>
      <c r="D4830" t="s">
        <v>5640</v>
      </c>
    </row>
    <row r="4831" spans="1:4" x14ac:dyDescent="0.25">
      <c r="A4831" t="s">
        <v>1104</v>
      </c>
      <c r="B4831" t="s">
        <v>38</v>
      </c>
      <c r="C4831" s="1">
        <v>46098.509027777778</v>
      </c>
      <c r="D4831" t="s">
        <v>5640</v>
      </c>
    </row>
    <row r="4832" spans="1:4" x14ac:dyDescent="0.25">
      <c r="A4832" t="s">
        <v>1102</v>
      </c>
      <c r="B4832" t="s">
        <v>38</v>
      </c>
      <c r="C4832" s="1">
        <v>46097.55972222222</v>
      </c>
      <c r="D4832" t="s">
        <v>5640</v>
      </c>
    </row>
    <row r="4833" spans="1:4" x14ac:dyDescent="0.25">
      <c r="A4833" t="s">
        <v>1101</v>
      </c>
      <c r="B4833" t="s">
        <v>38</v>
      </c>
      <c r="C4833" s="1">
        <v>46094.611805555556</v>
      </c>
      <c r="D4833" t="s">
        <v>5640</v>
      </c>
    </row>
    <row r="4834" spans="1:4" x14ac:dyDescent="0.25">
      <c r="A4834" t="s">
        <v>1165</v>
      </c>
      <c r="B4834" t="s">
        <v>38</v>
      </c>
      <c r="C4834" s="1">
        <v>46108.553472222222</v>
      </c>
      <c r="D4834" t="s">
        <v>5640</v>
      </c>
    </row>
    <row r="4835" spans="1:4" x14ac:dyDescent="0.25">
      <c r="A4835" t="s">
        <v>1164</v>
      </c>
      <c r="B4835" t="s">
        <v>39</v>
      </c>
      <c r="C4835" s="1">
        <v>46102.71597222222</v>
      </c>
      <c r="D4835" t="s">
        <v>5640</v>
      </c>
    </row>
    <row r="4836" spans="1:4" x14ac:dyDescent="0.25">
      <c r="A4836" t="s">
        <v>1160</v>
      </c>
      <c r="B4836" t="s">
        <v>38</v>
      </c>
      <c r="C4836" s="1">
        <v>46105.424305555556</v>
      </c>
      <c r="D4836" t="s">
        <v>5640</v>
      </c>
    </row>
    <row r="4837" spans="1:4" x14ac:dyDescent="0.25">
      <c r="A4837" t="s">
        <v>1159</v>
      </c>
      <c r="B4837" t="s">
        <v>38</v>
      </c>
      <c r="C4837" s="1">
        <v>46108.613888888889</v>
      </c>
      <c r="D4837" t="s">
        <v>5640</v>
      </c>
    </row>
    <row r="4838" spans="1:4" x14ac:dyDescent="0.25">
      <c r="A4838" t="s">
        <v>1158</v>
      </c>
      <c r="B4838" t="s">
        <v>38</v>
      </c>
      <c r="C4838" s="1">
        <v>46108.561111111114</v>
      </c>
      <c r="D4838" t="s">
        <v>5640</v>
      </c>
    </row>
    <row r="4839" spans="1:4" x14ac:dyDescent="0.25">
      <c r="A4839" t="s">
        <v>1155</v>
      </c>
      <c r="B4839" t="s">
        <v>38</v>
      </c>
      <c r="C4839" s="1">
        <v>46107.636805555558</v>
      </c>
      <c r="D4839" t="s">
        <v>5640</v>
      </c>
    </row>
    <row r="4840" spans="1:4" x14ac:dyDescent="0.25">
      <c r="A4840" t="s">
        <v>1172</v>
      </c>
      <c r="B4840" t="s">
        <v>38</v>
      </c>
      <c r="C4840" s="1">
        <v>46101.768055555556</v>
      </c>
      <c r="D4840" t="s">
        <v>5640</v>
      </c>
    </row>
    <row r="4841" spans="1:4" x14ac:dyDescent="0.25">
      <c r="A4841" t="s">
        <v>1169</v>
      </c>
      <c r="B4841" t="s">
        <v>39</v>
      </c>
      <c r="C4841" s="1">
        <v>46106.392361111109</v>
      </c>
      <c r="D4841" t="s">
        <v>5640</v>
      </c>
    </row>
    <row r="4842" spans="1:4" x14ac:dyDescent="0.25">
      <c r="A4842" t="s">
        <v>1174</v>
      </c>
      <c r="B4842" t="s">
        <v>35</v>
      </c>
      <c r="C4842" s="1">
        <v>46106.804166666669</v>
      </c>
      <c r="D4842" t="s">
        <v>5640</v>
      </c>
    </row>
    <row r="4843" spans="1:4" x14ac:dyDescent="0.25">
      <c r="A4843" t="s">
        <v>895</v>
      </c>
      <c r="B4843" t="s">
        <v>38</v>
      </c>
      <c r="C4843" s="1">
        <v>46085.599305555559</v>
      </c>
      <c r="D4843" t="s">
        <v>5640</v>
      </c>
    </row>
    <row r="4844" spans="1:4" x14ac:dyDescent="0.25">
      <c r="A4844" t="s">
        <v>1087</v>
      </c>
      <c r="B4844" t="s">
        <v>5638</v>
      </c>
      <c r="C4844" s="1">
        <v>46107.609722222223</v>
      </c>
      <c r="D4844" t="s">
        <v>5640</v>
      </c>
    </row>
    <row r="4845" spans="1:4" x14ac:dyDescent="0.25">
      <c r="A4845" t="s">
        <v>1086</v>
      </c>
      <c r="B4845" t="s">
        <v>5638</v>
      </c>
      <c r="C4845" s="1">
        <v>46111.435416666667</v>
      </c>
      <c r="D4845" t="s">
        <v>5640</v>
      </c>
    </row>
    <row r="4846" spans="1:4" x14ac:dyDescent="0.25">
      <c r="A4846" t="s">
        <v>1085</v>
      </c>
      <c r="B4846" t="s">
        <v>39</v>
      </c>
      <c r="C4846" s="1">
        <v>46104.474305555559</v>
      </c>
      <c r="D4846" t="s">
        <v>5640</v>
      </c>
    </row>
    <row r="4847" spans="1:4" x14ac:dyDescent="0.25">
      <c r="A4847" t="s">
        <v>1084</v>
      </c>
      <c r="B4847" t="s">
        <v>5638</v>
      </c>
      <c r="C4847" s="1">
        <v>46104.859722222223</v>
      </c>
      <c r="D4847" t="s">
        <v>5640</v>
      </c>
    </row>
    <row r="4848" spans="1:4" x14ac:dyDescent="0.25">
      <c r="A4848" t="s">
        <v>1145</v>
      </c>
      <c r="B4848" t="s">
        <v>5638</v>
      </c>
      <c r="C4848" s="1">
        <v>46111.568055555559</v>
      </c>
      <c r="D4848" t="s">
        <v>5640</v>
      </c>
    </row>
    <row r="4849" spans="1:4" x14ac:dyDescent="0.25">
      <c r="A4849" t="s">
        <v>1269</v>
      </c>
      <c r="B4849" t="s">
        <v>1239</v>
      </c>
      <c r="C4849" s="1">
        <v>46111.785416666666</v>
      </c>
      <c r="D4849" t="s">
        <v>5640</v>
      </c>
    </row>
    <row r="4850" spans="1:4" x14ac:dyDescent="0.25">
      <c r="A4850" t="s">
        <v>361</v>
      </c>
      <c r="B4850" t="s">
        <v>38</v>
      </c>
      <c r="C4850" s="1">
        <v>46030.655555555553</v>
      </c>
      <c r="D4850" t="s">
        <v>5640</v>
      </c>
    </row>
    <row r="4851" spans="1:4" x14ac:dyDescent="0.25">
      <c r="A4851" t="s">
        <v>1273</v>
      </c>
      <c r="B4851" t="s">
        <v>1239</v>
      </c>
      <c r="C4851" s="1">
        <v>46111.753472222219</v>
      </c>
      <c r="D4851" t="s">
        <v>5640</v>
      </c>
    </row>
    <row r="4852" spans="1:4" x14ac:dyDescent="0.25">
      <c r="A4852" t="s">
        <v>378</v>
      </c>
      <c r="B4852" t="s">
        <v>38</v>
      </c>
      <c r="C4852" s="1">
        <v>46032.65625</v>
      </c>
      <c r="D4852" t="s">
        <v>5640</v>
      </c>
    </row>
    <row r="4853" spans="1:4" x14ac:dyDescent="0.25">
      <c r="A4853" t="s">
        <v>1255</v>
      </c>
      <c r="B4853" t="s">
        <v>35</v>
      </c>
      <c r="C4853" s="1">
        <v>46112.024305555555</v>
      </c>
      <c r="D4853" t="s">
        <v>5640</v>
      </c>
    </row>
    <row r="4854" spans="1:4" x14ac:dyDescent="0.25">
      <c r="A4854" t="s">
        <v>510</v>
      </c>
      <c r="B4854" t="s">
        <v>38</v>
      </c>
      <c r="C4854" s="1">
        <v>46041.881944444445</v>
      </c>
      <c r="D4854" t="s">
        <v>5640</v>
      </c>
    </row>
    <row r="4855" spans="1:4" x14ac:dyDescent="0.25">
      <c r="A4855" t="s">
        <v>508</v>
      </c>
      <c r="B4855" t="s">
        <v>38</v>
      </c>
      <c r="C4855" s="1">
        <v>46042.552777777775</v>
      </c>
      <c r="D4855" t="s">
        <v>5640</v>
      </c>
    </row>
    <row r="4856" spans="1:4" x14ac:dyDescent="0.25">
      <c r="A4856" t="s">
        <v>493</v>
      </c>
      <c r="B4856" t="s">
        <v>39</v>
      </c>
      <c r="C4856" s="1">
        <v>46093.668749999997</v>
      </c>
      <c r="D4856" t="s">
        <v>5640</v>
      </c>
    </row>
    <row r="4857" spans="1:4" x14ac:dyDescent="0.25">
      <c r="A4857" t="s">
        <v>519</v>
      </c>
      <c r="B4857" t="s">
        <v>38</v>
      </c>
      <c r="C4857" s="1">
        <v>46052.813888888886</v>
      </c>
      <c r="D4857" t="s">
        <v>5640</v>
      </c>
    </row>
    <row r="4858" spans="1:4" x14ac:dyDescent="0.25">
      <c r="A4858" t="s">
        <v>1244</v>
      </c>
      <c r="B4858" t="s">
        <v>1073</v>
      </c>
      <c r="C4858" s="1">
        <v>46108.790277777778</v>
      </c>
      <c r="D4858" t="s">
        <v>5640</v>
      </c>
    </row>
    <row r="4859" spans="1:4" x14ac:dyDescent="0.25">
      <c r="A4859" t="s">
        <v>535</v>
      </c>
      <c r="B4859" t="s">
        <v>39</v>
      </c>
      <c r="C4859" s="1">
        <v>46093.665972222225</v>
      </c>
      <c r="D4859" t="s">
        <v>5640</v>
      </c>
    </row>
    <row r="4860" spans="1:4" x14ac:dyDescent="0.25">
      <c r="A4860" t="s">
        <v>552</v>
      </c>
      <c r="B4860" t="s">
        <v>38</v>
      </c>
      <c r="C4860" s="1">
        <v>46070.790972222225</v>
      </c>
      <c r="D4860" t="s">
        <v>5640</v>
      </c>
    </row>
    <row r="4861" spans="1:4" x14ac:dyDescent="0.25">
      <c r="A4861" t="s">
        <v>564</v>
      </c>
      <c r="B4861" t="s">
        <v>38</v>
      </c>
      <c r="C4861" s="1">
        <v>46093.661111111112</v>
      </c>
      <c r="D4861" t="s">
        <v>5640</v>
      </c>
    </row>
    <row r="4862" spans="1:4" x14ac:dyDescent="0.25">
      <c r="A4862" t="s">
        <v>563</v>
      </c>
      <c r="B4862" t="s">
        <v>38</v>
      </c>
      <c r="C4862" s="1">
        <v>46067.759722222225</v>
      </c>
      <c r="D4862" t="s">
        <v>5640</v>
      </c>
    </row>
    <row r="4863" spans="1:4" x14ac:dyDescent="0.25">
      <c r="A4863" t="s">
        <v>661</v>
      </c>
      <c r="B4863" t="s">
        <v>38</v>
      </c>
      <c r="C4863" s="1">
        <v>46053.481249999997</v>
      </c>
      <c r="D4863" t="s">
        <v>5640</v>
      </c>
    </row>
    <row r="4864" spans="1:4" x14ac:dyDescent="0.25">
      <c r="A4864" t="s">
        <v>660</v>
      </c>
      <c r="B4864" t="s">
        <v>38</v>
      </c>
      <c r="C4864" s="1">
        <v>46053.490972222222</v>
      </c>
      <c r="D4864" t="s">
        <v>5640</v>
      </c>
    </row>
    <row r="4865" spans="1:4" x14ac:dyDescent="0.25">
      <c r="A4865" t="s">
        <v>659</v>
      </c>
      <c r="B4865" t="s">
        <v>38</v>
      </c>
      <c r="C4865" s="1">
        <v>46053.500694444447</v>
      </c>
      <c r="D4865" t="s">
        <v>5640</v>
      </c>
    </row>
    <row r="4866" spans="1:4" x14ac:dyDescent="0.25">
      <c r="A4866" t="s">
        <v>657</v>
      </c>
      <c r="B4866" t="s">
        <v>38</v>
      </c>
      <c r="C4866" s="1">
        <v>46053.509722222225</v>
      </c>
      <c r="D4866" t="s">
        <v>5640</v>
      </c>
    </row>
    <row r="4867" spans="1:4" x14ac:dyDescent="0.25">
      <c r="A4867" t="s">
        <v>656</v>
      </c>
      <c r="B4867" t="s">
        <v>39</v>
      </c>
      <c r="C4867" s="1">
        <v>46093.65347222222</v>
      </c>
      <c r="D4867" t="s">
        <v>5640</v>
      </c>
    </row>
    <row r="4868" spans="1:4" x14ac:dyDescent="0.25">
      <c r="A4868" t="s">
        <v>647</v>
      </c>
      <c r="B4868" t="s">
        <v>38</v>
      </c>
      <c r="C4868" s="1">
        <v>46058.576388888891</v>
      </c>
      <c r="D4868" t="s">
        <v>5640</v>
      </c>
    </row>
    <row r="4869" spans="1:4" x14ac:dyDescent="0.25">
      <c r="A4869" t="s">
        <v>677</v>
      </c>
      <c r="B4869" t="s">
        <v>38</v>
      </c>
      <c r="C4869" s="1">
        <v>46074.59097222222</v>
      </c>
      <c r="D4869" t="s">
        <v>5640</v>
      </c>
    </row>
    <row r="4870" spans="1:4" x14ac:dyDescent="0.25">
      <c r="A4870" t="s">
        <v>689</v>
      </c>
      <c r="B4870" t="s">
        <v>39</v>
      </c>
      <c r="C4870" s="1">
        <v>46093.649305555555</v>
      </c>
      <c r="D4870" t="s">
        <v>5640</v>
      </c>
    </row>
    <row r="4871" spans="1:4" x14ac:dyDescent="0.25">
      <c r="A4871" t="s">
        <v>722</v>
      </c>
      <c r="B4871" t="s">
        <v>38</v>
      </c>
      <c r="C4871" s="1">
        <v>46058.526388888888</v>
      </c>
      <c r="D4871" t="s">
        <v>5640</v>
      </c>
    </row>
    <row r="4872" spans="1:4" x14ac:dyDescent="0.25">
      <c r="A4872" t="s">
        <v>733</v>
      </c>
      <c r="B4872" t="s">
        <v>38</v>
      </c>
      <c r="C4872" s="1">
        <v>46107.479861111111</v>
      </c>
      <c r="D4872" t="s">
        <v>5640</v>
      </c>
    </row>
    <row r="4873" spans="1:4" x14ac:dyDescent="0.25">
      <c r="A4873" t="s">
        <v>745</v>
      </c>
      <c r="B4873" t="s">
        <v>38</v>
      </c>
      <c r="C4873" s="1">
        <v>46085.631249999999</v>
      </c>
      <c r="D4873" t="s">
        <v>5640</v>
      </c>
    </row>
    <row r="4874" spans="1:4" x14ac:dyDescent="0.25">
      <c r="A4874" t="s">
        <v>743</v>
      </c>
      <c r="B4874" t="s">
        <v>38</v>
      </c>
      <c r="C4874" s="1">
        <v>46070.515972222223</v>
      </c>
      <c r="D4874" t="s">
        <v>5640</v>
      </c>
    </row>
    <row r="4875" spans="1:4" x14ac:dyDescent="0.25">
      <c r="A4875" t="s">
        <v>751</v>
      </c>
      <c r="B4875" t="s">
        <v>38</v>
      </c>
      <c r="C4875" s="1">
        <v>46070.643750000003</v>
      </c>
      <c r="D4875" t="s">
        <v>5640</v>
      </c>
    </row>
    <row r="4876" spans="1:4" x14ac:dyDescent="0.25">
      <c r="A4876" t="s">
        <v>752</v>
      </c>
      <c r="B4876" t="s">
        <v>38</v>
      </c>
      <c r="C4876" s="1">
        <v>46062.577777777777</v>
      </c>
      <c r="D4876" t="s">
        <v>5640</v>
      </c>
    </row>
    <row r="4877" spans="1:4" x14ac:dyDescent="0.25">
      <c r="A4877" t="s">
        <v>787</v>
      </c>
      <c r="B4877" t="s">
        <v>39</v>
      </c>
      <c r="C4877" s="1">
        <v>46093.612500000003</v>
      </c>
      <c r="D4877" t="s">
        <v>5640</v>
      </c>
    </row>
    <row r="4878" spans="1:4" x14ac:dyDescent="0.25">
      <c r="A4878" t="s">
        <v>1220</v>
      </c>
      <c r="B4878" t="s">
        <v>30</v>
      </c>
      <c r="C4878" s="1">
        <v>46111.663888888892</v>
      </c>
      <c r="D4878" t="s">
        <v>5640</v>
      </c>
    </row>
    <row r="4879" spans="1:4" x14ac:dyDescent="0.25">
      <c r="A4879" t="s">
        <v>849</v>
      </c>
      <c r="B4879" t="s">
        <v>38</v>
      </c>
      <c r="C4879" s="1">
        <v>46083.859027777777</v>
      </c>
      <c r="D4879" t="s">
        <v>5640</v>
      </c>
    </row>
    <row r="4880" spans="1:4" x14ac:dyDescent="0.25">
      <c r="A4880" t="s">
        <v>900</v>
      </c>
      <c r="B4880" t="s">
        <v>38</v>
      </c>
      <c r="C4880" s="1">
        <v>46076.409722222219</v>
      </c>
      <c r="D4880" t="s">
        <v>5640</v>
      </c>
    </row>
    <row r="4881" spans="1:4" x14ac:dyDescent="0.25">
      <c r="A4881" t="s">
        <v>973</v>
      </c>
      <c r="B4881" t="s">
        <v>38</v>
      </c>
      <c r="C4881" s="1">
        <v>46084.306944444441</v>
      </c>
      <c r="D4881" t="s">
        <v>5640</v>
      </c>
    </row>
    <row r="4882" spans="1:4" x14ac:dyDescent="0.25">
      <c r="A4882" t="s">
        <v>1007</v>
      </c>
      <c r="B4882" t="s">
        <v>38</v>
      </c>
      <c r="C4882" s="1">
        <v>46093.538888888892</v>
      </c>
      <c r="D4882" t="s">
        <v>5640</v>
      </c>
    </row>
    <row r="4883" spans="1:4" x14ac:dyDescent="0.25">
      <c r="A4883" t="s">
        <v>1005</v>
      </c>
      <c r="B4883" t="s">
        <v>38</v>
      </c>
      <c r="C4883" s="1">
        <v>46093.537499999999</v>
      </c>
      <c r="D4883" t="s">
        <v>5640</v>
      </c>
    </row>
    <row r="4884" spans="1:4" x14ac:dyDescent="0.25">
      <c r="A4884" t="s">
        <v>1016</v>
      </c>
      <c r="B4884" t="s">
        <v>38</v>
      </c>
      <c r="C4884" s="1">
        <v>46108.386805555558</v>
      </c>
      <c r="D4884" t="s">
        <v>5640</v>
      </c>
    </row>
    <row r="4885" spans="1:4" x14ac:dyDescent="0.25">
      <c r="A4885" t="s">
        <v>1076</v>
      </c>
      <c r="B4885" t="s">
        <v>38</v>
      </c>
      <c r="C4885" s="1">
        <v>46095.640972222223</v>
      </c>
      <c r="D4885" t="s">
        <v>5640</v>
      </c>
    </row>
    <row r="4886" spans="1:4" x14ac:dyDescent="0.25">
      <c r="A4886" t="s">
        <v>1089</v>
      </c>
      <c r="B4886" t="s">
        <v>38</v>
      </c>
      <c r="C4886" s="1">
        <v>46107.561805555553</v>
      </c>
      <c r="D4886" t="s">
        <v>5640</v>
      </c>
    </row>
    <row r="4887" spans="1:4" x14ac:dyDescent="0.25">
      <c r="A4887" t="s">
        <v>1100</v>
      </c>
      <c r="B4887" t="s">
        <v>38</v>
      </c>
      <c r="C4887" s="1">
        <v>46097.71875</v>
      </c>
      <c r="D4887" t="s">
        <v>5640</v>
      </c>
    </row>
    <row r="4888" spans="1:4" x14ac:dyDescent="0.25">
      <c r="A4888" t="s">
        <v>1154</v>
      </c>
      <c r="B4888" t="s">
        <v>38</v>
      </c>
      <c r="C4888" s="1">
        <v>46100.623611111114</v>
      </c>
      <c r="D4888" t="s">
        <v>5640</v>
      </c>
    </row>
    <row r="4889" spans="1:4" x14ac:dyDescent="0.25">
      <c r="A4889" t="s">
        <v>1146</v>
      </c>
      <c r="B4889" t="s">
        <v>38</v>
      </c>
      <c r="C4889" s="1">
        <v>46107.567361111112</v>
      </c>
      <c r="D4889" t="s">
        <v>5640</v>
      </c>
    </row>
    <row r="4890" spans="1:4" x14ac:dyDescent="0.25">
      <c r="A4890" t="s">
        <v>1142</v>
      </c>
      <c r="B4890" t="s">
        <v>38</v>
      </c>
      <c r="C4890" s="1">
        <v>46111.698611111111</v>
      </c>
      <c r="D4890" t="s">
        <v>5640</v>
      </c>
    </row>
    <row r="4891" spans="1:4" x14ac:dyDescent="0.25">
      <c r="A4891" t="s">
        <v>1153</v>
      </c>
      <c r="B4891" t="s">
        <v>30</v>
      </c>
      <c r="C4891" s="1">
        <v>46108.633333333331</v>
      </c>
      <c r="D4891" t="s">
        <v>5640</v>
      </c>
    </row>
    <row r="4892" spans="1:4" x14ac:dyDescent="0.25">
      <c r="A4892" t="s">
        <v>1152</v>
      </c>
      <c r="B4892" t="s">
        <v>30</v>
      </c>
      <c r="C4892" s="1">
        <v>46111.513888888891</v>
      </c>
      <c r="D4892" t="s">
        <v>5640</v>
      </c>
    </row>
    <row r="4893" spans="1:4" x14ac:dyDescent="0.25">
      <c r="A4893" t="s">
        <v>1176</v>
      </c>
      <c r="B4893" t="s">
        <v>38</v>
      </c>
      <c r="C4893" s="1">
        <v>46106.484722222223</v>
      </c>
      <c r="D4893" t="s">
        <v>5640</v>
      </c>
    </row>
    <row r="4894" spans="1:4" x14ac:dyDescent="0.25">
      <c r="A4894" t="s">
        <v>1180</v>
      </c>
      <c r="B4894" t="s">
        <v>1129</v>
      </c>
      <c r="C4894" s="1">
        <v>46107.529861111114</v>
      </c>
      <c r="D4894" t="s">
        <v>5640</v>
      </c>
    </row>
    <row r="4895" spans="1:4" x14ac:dyDescent="0.25">
      <c r="A4895" t="s">
        <v>349</v>
      </c>
      <c r="B4895" t="s">
        <v>38</v>
      </c>
      <c r="C4895" s="1">
        <v>46039.67291666667</v>
      </c>
      <c r="D4895" t="s">
        <v>5640</v>
      </c>
    </row>
    <row r="4896" spans="1:4" x14ac:dyDescent="0.25">
      <c r="A4896" t="s">
        <v>342</v>
      </c>
      <c r="B4896" t="s">
        <v>38</v>
      </c>
      <c r="C4896" s="1">
        <v>46025.491666666669</v>
      </c>
      <c r="D4896" t="s">
        <v>5640</v>
      </c>
    </row>
    <row r="4897" spans="1:4" x14ac:dyDescent="0.25">
      <c r="A4897" t="s">
        <v>353</v>
      </c>
      <c r="B4897" t="s">
        <v>39</v>
      </c>
      <c r="C4897" s="1">
        <v>46038.481249999997</v>
      </c>
      <c r="D4897" t="s">
        <v>5640</v>
      </c>
    </row>
    <row r="4898" spans="1:4" x14ac:dyDescent="0.25">
      <c r="A4898" t="s">
        <v>351</v>
      </c>
      <c r="B4898" t="s">
        <v>38</v>
      </c>
      <c r="C4898" s="1">
        <v>46039.673611111109</v>
      </c>
      <c r="D4898" t="s">
        <v>5640</v>
      </c>
    </row>
    <row r="4899" spans="1:4" x14ac:dyDescent="0.25">
      <c r="A4899" t="s">
        <v>362</v>
      </c>
      <c r="B4899" t="s">
        <v>38</v>
      </c>
      <c r="C4899" s="1">
        <v>46039.55</v>
      </c>
      <c r="D4899" t="s">
        <v>5640</v>
      </c>
    </row>
    <row r="4900" spans="1:4" x14ac:dyDescent="0.25">
      <c r="A4900" t="s">
        <v>1270</v>
      </c>
      <c r="B4900" t="s">
        <v>1239</v>
      </c>
      <c r="C4900" s="1">
        <v>46111.784722222219</v>
      </c>
      <c r="D4900" t="s">
        <v>5640</v>
      </c>
    </row>
    <row r="4901" spans="1:4" x14ac:dyDescent="0.25">
      <c r="A4901" t="s">
        <v>360</v>
      </c>
      <c r="B4901" t="s">
        <v>38</v>
      </c>
      <c r="C4901" s="1">
        <v>46030.631249999999</v>
      </c>
      <c r="D4901" t="s">
        <v>5640</v>
      </c>
    </row>
    <row r="4902" spans="1:4" x14ac:dyDescent="0.25">
      <c r="A4902" t="s">
        <v>359</v>
      </c>
      <c r="B4902" t="s">
        <v>39</v>
      </c>
      <c r="C4902" s="1">
        <v>46029.743750000001</v>
      </c>
      <c r="D4902" t="s">
        <v>5640</v>
      </c>
    </row>
    <row r="4903" spans="1:4" x14ac:dyDescent="0.25">
      <c r="A4903" t="s">
        <v>358</v>
      </c>
      <c r="B4903" t="s">
        <v>38</v>
      </c>
      <c r="C4903" s="1">
        <v>46039.552083333336</v>
      </c>
      <c r="D4903" t="s">
        <v>5640</v>
      </c>
    </row>
    <row r="4904" spans="1:4" x14ac:dyDescent="0.25">
      <c r="A4904" t="s">
        <v>357</v>
      </c>
      <c r="B4904" t="s">
        <v>38</v>
      </c>
      <c r="C4904" s="1">
        <v>46030.646527777775</v>
      </c>
      <c r="D4904" t="s">
        <v>5640</v>
      </c>
    </row>
    <row r="4905" spans="1:4" x14ac:dyDescent="0.25">
      <c r="A4905" t="s">
        <v>356</v>
      </c>
      <c r="B4905" t="s">
        <v>38</v>
      </c>
      <c r="C4905" s="1">
        <v>46039.552777777775</v>
      </c>
      <c r="D4905" t="s">
        <v>5640</v>
      </c>
    </row>
    <row r="4906" spans="1:4" x14ac:dyDescent="0.25">
      <c r="A4906" t="s">
        <v>355</v>
      </c>
      <c r="B4906" t="s">
        <v>38</v>
      </c>
      <c r="C4906" s="1">
        <v>46039.554861111108</v>
      </c>
      <c r="D4906" t="s">
        <v>5640</v>
      </c>
    </row>
    <row r="4907" spans="1:4" x14ac:dyDescent="0.25">
      <c r="A4907" t="s">
        <v>368</v>
      </c>
      <c r="B4907" t="s">
        <v>39</v>
      </c>
      <c r="C4907" s="1">
        <v>46034.636805555558</v>
      </c>
      <c r="D4907" t="s">
        <v>5640</v>
      </c>
    </row>
    <row r="4908" spans="1:4" x14ac:dyDescent="0.25">
      <c r="A4908" t="s">
        <v>367</v>
      </c>
      <c r="B4908" t="s">
        <v>38</v>
      </c>
      <c r="C4908" s="1">
        <v>46031.685416666667</v>
      </c>
      <c r="D4908" t="s">
        <v>5640</v>
      </c>
    </row>
    <row r="4909" spans="1:4" x14ac:dyDescent="0.25">
      <c r="A4909" t="s">
        <v>372</v>
      </c>
      <c r="B4909" t="s">
        <v>38</v>
      </c>
      <c r="C4909" s="1">
        <v>46035.827777777777</v>
      </c>
      <c r="D4909" t="s">
        <v>5640</v>
      </c>
    </row>
    <row r="4910" spans="1:4" x14ac:dyDescent="0.25">
      <c r="A4910" t="s">
        <v>377</v>
      </c>
      <c r="B4910" t="s">
        <v>38</v>
      </c>
      <c r="C4910" s="1">
        <v>46031.696527777778</v>
      </c>
      <c r="D4910" t="s">
        <v>5640</v>
      </c>
    </row>
    <row r="4911" spans="1:4" x14ac:dyDescent="0.25">
      <c r="A4911" t="s">
        <v>414</v>
      </c>
      <c r="B4911" t="s">
        <v>38</v>
      </c>
      <c r="C4911" s="1">
        <v>46036.629166666666</v>
      </c>
      <c r="D4911" t="s">
        <v>5640</v>
      </c>
    </row>
    <row r="4912" spans="1:4" x14ac:dyDescent="0.25">
      <c r="A4912" t="s">
        <v>388</v>
      </c>
      <c r="B4912" t="s">
        <v>38</v>
      </c>
      <c r="C4912" s="1">
        <v>46039.699305555558</v>
      </c>
      <c r="D4912" t="s">
        <v>5640</v>
      </c>
    </row>
    <row r="4913" spans="1:4" x14ac:dyDescent="0.25">
      <c r="A4913" t="s">
        <v>391</v>
      </c>
      <c r="B4913" t="s">
        <v>38</v>
      </c>
      <c r="C4913" s="1">
        <v>46032.54583333333</v>
      </c>
      <c r="D4913" t="s">
        <v>5640</v>
      </c>
    </row>
    <row r="4914" spans="1:4" x14ac:dyDescent="0.25">
      <c r="A4914" t="s">
        <v>390</v>
      </c>
      <c r="B4914" t="s">
        <v>38</v>
      </c>
      <c r="C4914" s="1">
        <v>46039.556250000001</v>
      </c>
      <c r="D4914" t="s">
        <v>5640</v>
      </c>
    </row>
    <row r="4915" spans="1:4" x14ac:dyDescent="0.25">
      <c r="A4915" t="s">
        <v>413</v>
      </c>
      <c r="B4915" t="s">
        <v>38</v>
      </c>
      <c r="C4915" s="1">
        <v>46043.693055555559</v>
      </c>
      <c r="D4915" t="s">
        <v>5640</v>
      </c>
    </row>
    <row r="4916" spans="1:4" x14ac:dyDescent="0.25">
      <c r="A4916" t="s">
        <v>412</v>
      </c>
      <c r="B4916" t="s">
        <v>38</v>
      </c>
      <c r="C4916" s="1">
        <v>46039.563194444447</v>
      </c>
      <c r="D4916" t="s">
        <v>5640</v>
      </c>
    </row>
    <row r="4917" spans="1:4" x14ac:dyDescent="0.25">
      <c r="A4917" t="s">
        <v>1276</v>
      </c>
      <c r="B4917" t="s">
        <v>1073</v>
      </c>
      <c r="C4917" s="1">
        <v>46111.740972222222</v>
      </c>
      <c r="D4917" t="s">
        <v>5640</v>
      </c>
    </row>
    <row r="4918" spans="1:4" x14ac:dyDescent="0.25">
      <c r="A4918" t="s">
        <v>401</v>
      </c>
      <c r="B4918" t="s">
        <v>38</v>
      </c>
      <c r="C4918" s="1">
        <v>46032.675000000003</v>
      </c>
      <c r="D4918" t="s">
        <v>5640</v>
      </c>
    </row>
    <row r="4919" spans="1:4" x14ac:dyDescent="0.25">
      <c r="A4919" t="s">
        <v>422</v>
      </c>
      <c r="B4919" t="s">
        <v>38</v>
      </c>
      <c r="C4919" s="1">
        <v>46039.695833333331</v>
      </c>
      <c r="D4919" t="s">
        <v>5640</v>
      </c>
    </row>
    <row r="4920" spans="1:4" x14ac:dyDescent="0.25">
      <c r="A4920" t="s">
        <v>420</v>
      </c>
      <c r="B4920" t="s">
        <v>38</v>
      </c>
      <c r="C4920" s="1">
        <v>46032.680555555555</v>
      </c>
      <c r="D4920" t="s">
        <v>5640</v>
      </c>
    </row>
    <row r="4921" spans="1:4" x14ac:dyDescent="0.25">
      <c r="A4921" t="s">
        <v>1279</v>
      </c>
      <c r="B4921" t="s">
        <v>1073</v>
      </c>
      <c r="C4921" s="1">
        <v>46111.685416666667</v>
      </c>
      <c r="D4921" t="s">
        <v>5640</v>
      </c>
    </row>
    <row r="4922" spans="1:4" x14ac:dyDescent="0.25">
      <c r="A4922" t="s">
        <v>426</v>
      </c>
      <c r="B4922" t="s">
        <v>38</v>
      </c>
      <c r="C4922" s="1">
        <v>46050.488194444442</v>
      </c>
      <c r="D4922" t="s">
        <v>5640</v>
      </c>
    </row>
    <row r="4923" spans="1:4" x14ac:dyDescent="0.25">
      <c r="A4923" t="s">
        <v>424</v>
      </c>
      <c r="B4923" t="s">
        <v>38</v>
      </c>
      <c r="C4923" s="1">
        <v>46104.477777777778</v>
      </c>
      <c r="D4923" t="s">
        <v>5640</v>
      </c>
    </row>
    <row r="4924" spans="1:4" x14ac:dyDescent="0.25">
      <c r="A4924" t="s">
        <v>1280</v>
      </c>
      <c r="B4924" t="s">
        <v>1239</v>
      </c>
      <c r="C4924" s="1">
        <v>46111.629166666666</v>
      </c>
      <c r="D4924" t="s">
        <v>5640</v>
      </c>
    </row>
    <row r="4925" spans="1:4" x14ac:dyDescent="0.25">
      <c r="A4925" t="s">
        <v>430</v>
      </c>
      <c r="B4925" t="s">
        <v>38</v>
      </c>
      <c r="C4925" s="1">
        <v>46038.57916666667</v>
      </c>
      <c r="D4925" t="s">
        <v>5640</v>
      </c>
    </row>
    <row r="4926" spans="1:4" x14ac:dyDescent="0.25">
      <c r="A4926" t="s">
        <v>433</v>
      </c>
      <c r="B4926" t="s">
        <v>38</v>
      </c>
      <c r="C4926" s="1">
        <v>46034.579861111109</v>
      </c>
      <c r="D4926" t="s">
        <v>5640</v>
      </c>
    </row>
    <row r="4927" spans="1:4" x14ac:dyDescent="0.25">
      <c r="A4927" t="s">
        <v>432</v>
      </c>
      <c r="B4927" t="s">
        <v>38</v>
      </c>
      <c r="C4927" s="1">
        <v>46034.604166666664</v>
      </c>
      <c r="D4927" t="s">
        <v>5640</v>
      </c>
    </row>
    <row r="4928" spans="1:4" x14ac:dyDescent="0.25">
      <c r="A4928" t="s">
        <v>449</v>
      </c>
      <c r="B4928" t="s">
        <v>38</v>
      </c>
      <c r="C4928" s="1">
        <v>46039.546527777777</v>
      </c>
      <c r="D4928" t="s">
        <v>5640</v>
      </c>
    </row>
    <row r="4929" spans="1:4" x14ac:dyDescent="0.25">
      <c r="A4929" t="s">
        <v>448</v>
      </c>
      <c r="B4929" t="s">
        <v>38</v>
      </c>
      <c r="C4929" s="1">
        <v>46036.61041666667</v>
      </c>
      <c r="D4929" t="s">
        <v>5640</v>
      </c>
    </row>
    <row r="4930" spans="1:4" x14ac:dyDescent="0.25">
      <c r="A4930" t="s">
        <v>447</v>
      </c>
      <c r="B4930" t="s">
        <v>38</v>
      </c>
      <c r="C4930" s="1">
        <v>46039.544444444444</v>
      </c>
      <c r="D4930" t="s">
        <v>5640</v>
      </c>
    </row>
    <row r="4931" spans="1:4" x14ac:dyDescent="0.25">
      <c r="A4931" t="s">
        <v>458</v>
      </c>
      <c r="B4931" t="s">
        <v>38</v>
      </c>
      <c r="C4931" s="1">
        <v>46037.599999999999</v>
      </c>
      <c r="D4931" t="s">
        <v>5640</v>
      </c>
    </row>
    <row r="4932" spans="1:4" x14ac:dyDescent="0.25">
      <c r="A4932" t="s">
        <v>525</v>
      </c>
      <c r="B4932" t="s">
        <v>38</v>
      </c>
      <c r="C4932" s="1">
        <v>46043.51458333333</v>
      </c>
      <c r="D4932" t="s">
        <v>5640</v>
      </c>
    </row>
    <row r="4933" spans="1:4" x14ac:dyDescent="0.25">
      <c r="A4933" t="s">
        <v>460</v>
      </c>
      <c r="B4933" t="s">
        <v>39</v>
      </c>
      <c r="C4933" s="1">
        <v>46041.756944444445</v>
      </c>
      <c r="D4933" t="s">
        <v>5640</v>
      </c>
    </row>
    <row r="4934" spans="1:4" x14ac:dyDescent="0.25">
      <c r="A4934" t="s">
        <v>485</v>
      </c>
      <c r="B4934" t="s">
        <v>38</v>
      </c>
      <c r="C4934" s="1">
        <v>46086.423611111109</v>
      </c>
      <c r="D4934" t="s">
        <v>5640</v>
      </c>
    </row>
    <row r="4935" spans="1:4" x14ac:dyDescent="0.25">
      <c r="A4935" t="s">
        <v>484</v>
      </c>
      <c r="B4935" t="s">
        <v>38</v>
      </c>
      <c r="C4935" s="1">
        <v>46046.492361111108</v>
      </c>
      <c r="D4935" t="s">
        <v>5640</v>
      </c>
    </row>
    <row r="4936" spans="1:4" x14ac:dyDescent="0.25">
      <c r="A4936" t="s">
        <v>480</v>
      </c>
      <c r="B4936" t="s">
        <v>38</v>
      </c>
      <c r="C4936" s="1">
        <v>46046.597222222219</v>
      </c>
      <c r="D4936" t="s">
        <v>5640</v>
      </c>
    </row>
    <row r="4937" spans="1:4" x14ac:dyDescent="0.25">
      <c r="A4937" t="s">
        <v>478</v>
      </c>
      <c r="B4937" t="s">
        <v>38</v>
      </c>
      <c r="C4937" s="1">
        <v>46042.677083333336</v>
      </c>
      <c r="D4937" t="s">
        <v>5640</v>
      </c>
    </row>
    <row r="4938" spans="1:4" x14ac:dyDescent="0.25">
      <c r="A4938" t="s">
        <v>477</v>
      </c>
      <c r="B4938" t="s">
        <v>38</v>
      </c>
      <c r="C4938" s="1">
        <v>46049.773611111108</v>
      </c>
      <c r="D4938" t="s">
        <v>5640</v>
      </c>
    </row>
    <row r="4939" spans="1:4" x14ac:dyDescent="0.25">
      <c r="A4939" t="s">
        <v>472</v>
      </c>
      <c r="B4939" t="s">
        <v>38</v>
      </c>
      <c r="C4939" s="1">
        <v>46052.677083333336</v>
      </c>
      <c r="D4939" t="s">
        <v>5640</v>
      </c>
    </row>
    <row r="4940" spans="1:4" x14ac:dyDescent="0.25">
      <c r="A4940" t="s">
        <v>470</v>
      </c>
      <c r="B4940" t="s">
        <v>38</v>
      </c>
      <c r="C4940" s="1">
        <v>46043.640972222223</v>
      </c>
      <c r="D4940" t="s">
        <v>5640</v>
      </c>
    </row>
    <row r="4941" spans="1:4" x14ac:dyDescent="0.25">
      <c r="A4941" t="s">
        <v>487</v>
      </c>
      <c r="B4941" t="s">
        <v>38</v>
      </c>
      <c r="C4941" s="1">
        <v>46044.800694444442</v>
      </c>
      <c r="D4941" t="s">
        <v>5640</v>
      </c>
    </row>
    <row r="4942" spans="1:4" x14ac:dyDescent="0.25">
      <c r="A4942" t="s">
        <v>486</v>
      </c>
      <c r="B4942" t="s">
        <v>38</v>
      </c>
      <c r="C4942" s="1">
        <v>46042.686805555553</v>
      </c>
      <c r="D4942" t="s">
        <v>5640</v>
      </c>
    </row>
    <row r="4943" spans="1:4" x14ac:dyDescent="0.25">
      <c r="A4943" t="s">
        <v>1258</v>
      </c>
      <c r="B4943" t="s">
        <v>5638</v>
      </c>
      <c r="C4943" s="1">
        <v>46112.004861111112</v>
      </c>
      <c r="D4943" t="s">
        <v>5640</v>
      </c>
    </row>
    <row r="4944" spans="1:4" x14ac:dyDescent="0.25">
      <c r="A4944" t="s">
        <v>507</v>
      </c>
      <c r="B4944" t="s">
        <v>38</v>
      </c>
      <c r="C4944" s="1">
        <v>46042.704861111109</v>
      </c>
      <c r="D4944" t="s">
        <v>5640</v>
      </c>
    </row>
    <row r="4945" spans="1:4" x14ac:dyDescent="0.25">
      <c r="A4945" t="s">
        <v>506</v>
      </c>
      <c r="B4945" t="s">
        <v>39</v>
      </c>
      <c r="C4945" s="1">
        <v>46069.463888888888</v>
      </c>
      <c r="D4945" t="s">
        <v>5640</v>
      </c>
    </row>
    <row r="4946" spans="1:4" x14ac:dyDescent="0.25">
      <c r="A4946" t="s">
        <v>505</v>
      </c>
      <c r="B4946" t="s">
        <v>38</v>
      </c>
      <c r="C4946" s="1">
        <v>46042.724999999999</v>
      </c>
      <c r="D4946" t="s">
        <v>5640</v>
      </c>
    </row>
    <row r="4947" spans="1:4" x14ac:dyDescent="0.25">
      <c r="A4947" t="s">
        <v>504</v>
      </c>
      <c r="B4947" t="s">
        <v>38</v>
      </c>
      <c r="C4947" s="1">
        <v>46049.551388888889</v>
      </c>
      <c r="D4947" t="s">
        <v>5640</v>
      </c>
    </row>
    <row r="4948" spans="1:4" x14ac:dyDescent="0.25">
      <c r="A4948" t="s">
        <v>503</v>
      </c>
      <c r="B4948" t="s">
        <v>38</v>
      </c>
      <c r="C4948" s="1">
        <v>46046.758333333331</v>
      </c>
      <c r="D4948" t="s">
        <v>5640</v>
      </c>
    </row>
    <row r="4949" spans="1:4" x14ac:dyDescent="0.25">
      <c r="A4949" t="s">
        <v>501</v>
      </c>
      <c r="B4949" t="s">
        <v>38</v>
      </c>
      <c r="C4949" s="1">
        <v>46044.595833333333</v>
      </c>
      <c r="D4949" t="s">
        <v>5640</v>
      </c>
    </row>
    <row r="4950" spans="1:4" x14ac:dyDescent="0.25">
      <c r="A4950" t="s">
        <v>514</v>
      </c>
      <c r="B4950" t="s">
        <v>39</v>
      </c>
      <c r="C4950" s="1">
        <v>46093.668749999997</v>
      </c>
      <c r="D4950" t="s">
        <v>5640</v>
      </c>
    </row>
    <row r="4951" spans="1:4" x14ac:dyDescent="0.25">
      <c r="A4951" t="s">
        <v>500</v>
      </c>
      <c r="B4951" t="s">
        <v>38</v>
      </c>
      <c r="C4951" s="1">
        <v>46044.693055555559</v>
      </c>
      <c r="D4951" t="s">
        <v>5640</v>
      </c>
    </row>
    <row r="4952" spans="1:4" x14ac:dyDescent="0.25">
      <c r="A4952" t="s">
        <v>499</v>
      </c>
      <c r="B4952" t="s">
        <v>38</v>
      </c>
      <c r="C4952" s="1">
        <v>46050.876388888886</v>
      </c>
      <c r="D4952" t="s">
        <v>5640</v>
      </c>
    </row>
    <row r="4953" spans="1:4" x14ac:dyDescent="0.25">
      <c r="A4953" t="s">
        <v>498</v>
      </c>
      <c r="B4953" t="s">
        <v>38</v>
      </c>
      <c r="C4953" s="1">
        <v>46052.559027777781</v>
      </c>
      <c r="D4953" t="s">
        <v>5640</v>
      </c>
    </row>
    <row r="4954" spans="1:4" x14ac:dyDescent="0.25">
      <c r="A4954" t="s">
        <v>497</v>
      </c>
      <c r="B4954" t="s">
        <v>38</v>
      </c>
      <c r="C4954" s="1">
        <v>46044.697916666664</v>
      </c>
      <c r="D4954" t="s">
        <v>5640</v>
      </c>
    </row>
    <row r="4955" spans="1:4" x14ac:dyDescent="0.25">
      <c r="A4955" t="s">
        <v>495</v>
      </c>
      <c r="B4955" t="s">
        <v>38</v>
      </c>
      <c r="C4955" s="1">
        <v>46046.605555555558</v>
      </c>
      <c r="D4955" t="s">
        <v>5640</v>
      </c>
    </row>
    <row r="4956" spans="1:4" x14ac:dyDescent="0.25">
      <c r="A4956" t="s">
        <v>494</v>
      </c>
      <c r="B4956" t="s">
        <v>39</v>
      </c>
      <c r="C4956" s="1">
        <v>46078.524305555555</v>
      </c>
      <c r="D4956" t="s">
        <v>5640</v>
      </c>
    </row>
    <row r="4957" spans="1:4" x14ac:dyDescent="0.25">
      <c r="A4957" t="s">
        <v>492</v>
      </c>
      <c r="B4957" t="s">
        <v>38</v>
      </c>
      <c r="C4957" s="1">
        <v>46052.531944444447</v>
      </c>
      <c r="D4957" t="s">
        <v>5640</v>
      </c>
    </row>
    <row r="4958" spans="1:4" x14ac:dyDescent="0.25">
      <c r="A4958" t="s">
        <v>490</v>
      </c>
      <c r="B4958" t="s">
        <v>38</v>
      </c>
      <c r="C4958" s="1">
        <v>46046.536805555559</v>
      </c>
      <c r="D4958" t="s">
        <v>5640</v>
      </c>
    </row>
    <row r="4959" spans="1:4" x14ac:dyDescent="0.25">
      <c r="A4959" t="s">
        <v>512</v>
      </c>
      <c r="B4959" t="s">
        <v>38</v>
      </c>
      <c r="C4959" s="1">
        <v>46044.529166666667</v>
      </c>
      <c r="D4959" t="s">
        <v>5640</v>
      </c>
    </row>
    <row r="4960" spans="1:4" x14ac:dyDescent="0.25">
      <c r="A4960" t="s">
        <v>511</v>
      </c>
      <c r="B4960" t="s">
        <v>39</v>
      </c>
      <c r="C4960" s="1">
        <v>46090.45416666667</v>
      </c>
      <c r="D4960" t="s">
        <v>5640</v>
      </c>
    </row>
    <row r="4961" spans="1:4" x14ac:dyDescent="0.25">
      <c r="A4961" t="s">
        <v>523</v>
      </c>
      <c r="B4961" t="s">
        <v>39</v>
      </c>
      <c r="C4961" s="1">
        <v>46042.759722222225</v>
      </c>
      <c r="D4961" t="s">
        <v>5640</v>
      </c>
    </row>
    <row r="4962" spans="1:4" x14ac:dyDescent="0.25">
      <c r="A4962" t="s">
        <v>521</v>
      </c>
      <c r="B4962" t="s">
        <v>38</v>
      </c>
      <c r="C4962" s="1">
        <v>46042.571527777778</v>
      </c>
      <c r="D4962" t="s">
        <v>5640</v>
      </c>
    </row>
    <row r="4963" spans="1:4" x14ac:dyDescent="0.25">
      <c r="A4963" t="s">
        <v>520</v>
      </c>
      <c r="B4963" t="s">
        <v>38</v>
      </c>
      <c r="C4963" s="1">
        <v>46052.576388888891</v>
      </c>
      <c r="D4963" t="s">
        <v>5640</v>
      </c>
    </row>
    <row r="4964" spans="1:4" x14ac:dyDescent="0.25">
      <c r="A4964" t="s">
        <v>593</v>
      </c>
      <c r="B4964" t="s">
        <v>38</v>
      </c>
      <c r="C4964" s="1">
        <v>46057.484027777777</v>
      </c>
      <c r="D4964" t="s">
        <v>5640</v>
      </c>
    </row>
    <row r="4965" spans="1:4" x14ac:dyDescent="0.25">
      <c r="A4965" t="s">
        <v>518</v>
      </c>
      <c r="B4965" t="s">
        <v>38</v>
      </c>
      <c r="C4965" s="1">
        <v>46044.65347222222</v>
      </c>
      <c r="D4965" t="s">
        <v>5640</v>
      </c>
    </row>
    <row r="4966" spans="1:4" x14ac:dyDescent="0.25">
      <c r="A4966" t="s">
        <v>516</v>
      </c>
      <c r="B4966" t="s">
        <v>38</v>
      </c>
      <c r="C4966" s="1">
        <v>46055.491666666669</v>
      </c>
      <c r="D4966" t="s">
        <v>5640</v>
      </c>
    </row>
    <row r="4967" spans="1:4" x14ac:dyDescent="0.25">
      <c r="A4967" t="s">
        <v>526</v>
      </c>
      <c r="B4967" t="s">
        <v>39</v>
      </c>
      <c r="C4967" s="1">
        <v>46093.668055555558</v>
      </c>
      <c r="D4967" t="s">
        <v>5640</v>
      </c>
    </row>
    <row r="4968" spans="1:4" x14ac:dyDescent="0.25">
      <c r="A4968" t="s">
        <v>530</v>
      </c>
      <c r="B4968" t="s">
        <v>38</v>
      </c>
      <c r="C4968" s="1">
        <v>46049.724999999999</v>
      </c>
      <c r="D4968" t="s">
        <v>5640</v>
      </c>
    </row>
    <row r="4969" spans="1:4" x14ac:dyDescent="0.25">
      <c r="A4969" t="s">
        <v>542</v>
      </c>
      <c r="B4969" t="s">
        <v>38</v>
      </c>
      <c r="C4969" s="1">
        <v>46044.70416666667</v>
      </c>
      <c r="D4969" t="s">
        <v>5640</v>
      </c>
    </row>
    <row r="4970" spans="1:4" x14ac:dyDescent="0.25">
      <c r="A4970" t="s">
        <v>553</v>
      </c>
      <c r="B4970" t="s">
        <v>38</v>
      </c>
      <c r="C4970" s="1">
        <v>46049.706944444442</v>
      </c>
      <c r="D4970" t="s">
        <v>5640</v>
      </c>
    </row>
    <row r="4971" spans="1:4" x14ac:dyDescent="0.25">
      <c r="A4971" t="s">
        <v>549</v>
      </c>
      <c r="B4971" t="s">
        <v>39</v>
      </c>
      <c r="C4971" s="1">
        <v>46093.665277777778</v>
      </c>
      <c r="D4971" t="s">
        <v>5640</v>
      </c>
    </row>
    <row r="4972" spans="1:4" x14ac:dyDescent="0.25">
      <c r="A4972" t="s">
        <v>547</v>
      </c>
      <c r="B4972" t="s">
        <v>38</v>
      </c>
      <c r="C4972" s="1">
        <v>46077.829861111109</v>
      </c>
      <c r="D4972" t="s">
        <v>5640</v>
      </c>
    </row>
    <row r="4973" spans="1:4" x14ac:dyDescent="0.25">
      <c r="A4973" t="s">
        <v>546</v>
      </c>
      <c r="B4973" t="s">
        <v>38</v>
      </c>
      <c r="C4973" s="1">
        <v>46063.570833333331</v>
      </c>
      <c r="D4973" t="s">
        <v>5640</v>
      </c>
    </row>
    <row r="4974" spans="1:4" x14ac:dyDescent="0.25">
      <c r="A4974" t="s">
        <v>543</v>
      </c>
      <c r="B4974" t="s">
        <v>38</v>
      </c>
      <c r="C4974" s="1">
        <v>46046.644444444442</v>
      </c>
      <c r="D4974" t="s">
        <v>5640</v>
      </c>
    </row>
    <row r="4975" spans="1:4" x14ac:dyDescent="0.25">
      <c r="A4975" t="s">
        <v>555</v>
      </c>
      <c r="B4975" t="s">
        <v>38</v>
      </c>
      <c r="C4975" s="1">
        <v>46055.518055555556</v>
      </c>
      <c r="D4975" t="s">
        <v>5640</v>
      </c>
    </row>
    <row r="4976" spans="1:4" x14ac:dyDescent="0.25">
      <c r="A4976" t="s">
        <v>592</v>
      </c>
      <c r="B4976" t="s">
        <v>38</v>
      </c>
      <c r="C4976" s="1">
        <v>46088.77847222222</v>
      </c>
      <c r="D4976" t="s">
        <v>5640</v>
      </c>
    </row>
    <row r="4977" spans="1:4" x14ac:dyDescent="0.25">
      <c r="A4977" t="s">
        <v>589</v>
      </c>
      <c r="B4977" t="s">
        <v>38</v>
      </c>
      <c r="C4977" s="1">
        <v>46053.587500000001</v>
      </c>
      <c r="D4977" t="s">
        <v>5640</v>
      </c>
    </row>
    <row r="4978" spans="1:4" x14ac:dyDescent="0.25">
      <c r="A4978" t="s">
        <v>587</v>
      </c>
      <c r="B4978" t="s">
        <v>38</v>
      </c>
      <c r="C4978" s="1">
        <v>46069.59375</v>
      </c>
      <c r="D4978" t="s">
        <v>5640</v>
      </c>
    </row>
    <row r="4979" spans="1:4" x14ac:dyDescent="0.25">
      <c r="A4979" t="s">
        <v>585</v>
      </c>
      <c r="B4979" t="s">
        <v>38</v>
      </c>
      <c r="C4979" s="1">
        <v>46052.80972222222</v>
      </c>
      <c r="D4979" t="s">
        <v>5640</v>
      </c>
    </row>
    <row r="4980" spans="1:4" x14ac:dyDescent="0.25">
      <c r="A4980" t="s">
        <v>583</v>
      </c>
      <c r="B4980" t="s">
        <v>39</v>
      </c>
      <c r="C4980" s="1">
        <v>46093.663888888892</v>
      </c>
      <c r="D4980" t="s">
        <v>5640</v>
      </c>
    </row>
    <row r="4981" spans="1:4" x14ac:dyDescent="0.25">
      <c r="A4981" t="s">
        <v>582</v>
      </c>
      <c r="B4981" t="s">
        <v>38</v>
      </c>
      <c r="C4981" s="1">
        <v>46053.582638888889</v>
      </c>
      <c r="D4981" t="s">
        <v>5640</v>
      </c>
    </row>
    <row r="4982" spans="1:4" x14ac:dyDescent="0.25">
      <c r="A4982" t="s">
        <v>1248</v>
      </c>
      <c r="B4982" t="s">
        <v>5638</v>
      </c>
      <c r="C4982" s="1">
        <v>46111.796527777777</v>
      </c>
      <c r="D4982" t="s">
        <v>5640</v>
      </c>
    </row>
    <row r="4983" spans="1:4" x14ac:dyDescent="0.25">
      <c r="A4983" t="s">
        <v>576</v>
      </c>
      <c r="B4983" t="s">
        <v>38</v>
      </c>
      <c r="C4983" s="1">
        <v>46053.670138888891</v>
      </c>
      <c r="D4983" t="s">
        <v>5640</v>
      </c>
    </row>
    <row r="4984" spans="1:4" x14ac:dyDescent="0.25">
      <c r="A4984" t="s">
        <v>575</v>
      </c>
      <c r="B4984" t="s">
        <v>38</v>
      </c>
      <c r="C4984" s="1">
        <v>46051.568749999999</v>
      </c>
      <c r="D4984" t="s">
        <v>5640</v>
      </c>
    </row>
    <row r="4985" spans="1:4" x14ac:dyDescent="0.25">
      <c r="A4985" t="s">
        <v>574</v>
      </c>
      <c r="B4985" t="s">
        <v>38</v>
      </c>
      <c r="C4985" s="1">
        <v>46056.734027777777</v>
      </c>
      <c r="D4985" t="s">
        <v>5640</v>
      </c>
    </row>
    <row r="4986" spans="1:4" x14ac:dyDescent="0.25">
      <c r="A4986" t="s">
        <v>571</v>
      </c>
      <c r="B4986" t="s">
        <v>38</v>
      </c>
      <c r="C4986" s="1">
        <v>46077.454861111109</v>
      </c>
      <c r="D4986" t="s">
        <v>5640</v>
      </c>
    </row>
    <row r="4987" spans="1:4" x14ac:dyDescent="0.25">
      <c r="A4987" t="s">
        <v>570</v>
      </c>
      <c r="B4987" t="s">
        <v>38</v>
      </c>
      <c r="C4987" s="1">
        <v>46051.59375</v>
      </c>
      <c r="D4987" t="s">
        <v>5640</v>
      </c>
    </row>
    <row r="4988" spans="1:4" x14ac:dyDescent="0.25">
      <c r="A4988" t="s">
        <v>569</v>
      </c>
      <c r="B4988" t="s">
        <v>38</v>
      </c>
      <c r="C4988" s="1">
        <v>46055.684027777781</v>
      </c>
      <c r="D4988" t="s">
        <v>5640</v>
      </c>
    </row>
    <row r="4989" spans="1:4" x14ac:dyDescent="0.25">
      <c r="A4989" t="s">
        <v>567</v>
      </c>
      <c r="B4989" t="s">
        <v>38</v>
      </c>
      <c r="C4989" s="1">
        <v>46050.558333333334</v>
      </c>
      <c r="D4989" t="s">
        <v>5640</v>
      </c>
    </row>
    <row r="4990" spans="1:4" x14ac:dyDescent="0.25">
      <c r="A4990" t="s">
        <v>566</v>
      </c>
      <c r="B4990" t="s">
        <v>38</v>
      </c>
      <c r="C4990" s="1">
        <v>46055.518750000003</v>
      </c>
      <c r="D4990" t="s">
        <v>5640</v>
      </c>
    </row>
    <row r="4991" spans="1:4" x14ac:dyDescent="0.25">
      <c r="A4991" t="s">
        <v>561</v>
      </c>
      <c r="B4991" t="s">
        <v>38</v>
      </c>
      <c r="C4991" s="1">
        <v>46063.467361111114</v>
      </c>
      <c r="D4991" t="s">
        <v>5640</v>
      </c>
    </row>
    <row r="4992" spans="1:4" x14ac:dyDescent="0.25">
      <c r="A4992" t="s">
        <v>1249</v>
      </c>
      <c r="B4992" t="s">
        <v>35</v>
      </c>
      <c r="C4992" s="1">
        <v>46109.518750000003</v>
      </c>
      <c r="D4992" t="s">
        <v>5640</v>
      </c>
    </row>
    <row r="4993" spans="1:4" x14ac:dyDescent="0.25">
      <c r="A4993" t="s">
        <v>558</v>
      </c>
      <c r="B4993" t="s">
        <v>38</v>
      </c>
      <c r="C4993" s="1">
        <v>46050.763194444444</v>
      </c>
      <c r="D4993" t="s">
        <v>5640</v>
      </c>
    </row>
    <row r="4994" spans="1:4" x14ac:dyDescent="0.25">
      <c r="A4994" t="s">
        <v>557</v>
      </c>
      <c r="B4994" t="s">
        <v>38</v>
      </c>
      <c r="C4994" s="1">
        <v>46055.763888888891</v>
      </c>
      <c r="D4994" t="s">
        <v>5640</v>
      </c>
    </row>
    <row r="4995" spans="1:4" x14ac:dyDescent="0.25">
      <c r="A4995" t="s">
        <v>596</v>
      </c>
      <c r="B4995" t="s">
        <v>38</v>
      </c>
      <c r="C4995" s="1">
        <v>46052.683333333334</v>
      </c>
      <c r="D4995" t="s">
        <v>5640</v>
      </c>
    </row>
    <row r="4996" spans="1:4" x14ac:dyDescent="0.25">
      <c r="A4996" t="s">
        <v>616</v>
      </c>
      <c r="B4996" t="s">
        <v>38</v>
      </c>
      <c r="C4996" s="1">
        <v>46067.852083333331</v>
      </c>
      <c r="D4996" t="s">
        <v>5640</v>
      </c>
    </row>
    <row r="4997" spans="1:4" x14ac:dyDescent="0.25">
      <c r="A4997" t="s">
        <v>609</v>
      </c>
      <c r="B4997" t="s">
        <v>38</v>
      </c>
      <c r="C4997" s="1">
        <v>46055.777777777781</v>
      </c>
      <c r="D4997" t="s">
        <v>5640</v>
      </c>
    </row>
    <row r="4998" spans="1:4" x14ac:dyDescent="0.25">
      <c r="A4998" t="s">
        <v>608</v>
      </c>
      <c r="B4998" t="s">
        <v>38</v>
      </c>
      <c r="C4998" s="1">
        <v>46052.720833333333</v>
      </c>
      <c r="D4998" t="s">
        <v>5640</v>
      </c>
    </row>
    <row r="4999" spans="1:4" x14ac:dyDescent="0.25">
      <c r="A4999" t="s">
        <v>607</v>
      </c>
      <c r="B4999" t="s">
        <v>38</v>
      </c>
      <c r="C4999" s="1">
        <v>46055.78402777778</v>
      </c>
      <c r="D4999" t="s">
        <v>5640</v>
      </c>
    </row>
    <row r="5000" spans="1:4" x14ac:dyDescent="0.25">
      <c r="A5000" t="s">
        <v>606</v>
      </c>
      <c r="B5000" t="s">
        <v>38</v>
      </c>
      <c r="C5000" s="1">
        <v>46055.689583333333</v>
      </c>
      <c r="D5000" t="s">
        <v>5640</v>
      </c>
    </row>
    <row r="5001" spans="1:4" x14ac:dyDescent="0.25">
      <c r="A5001" t="s">
        <v>603</v>
      </c>
      <c r="B5001" t="s">
        <v>38</v>
      </c>
      <c r="C5001" s="1">
        <v>46093.657638888886</v>
      </c>
      <c r="D5001" t="s">
        <v>5640</v>
      </c>
    </row>
    <row r="5002" spans="1:4" x14ac:dyDescent="0.25">
      <c r="A5002" t="s">
        <v>1238</v>
      </c>
      <c r="B5002" t="s">
        <v>35</v>
      </c>
      <c r="C5002" s="1">
        <v>46108.586805555555</v>
      </c>
      <c r="D5002" t="s">
        <v>5640</v>
      </c>
    </row>
    <row r="5003" spans="1:4" x14ac:dyDescent="0.25">
      <c r="A5003" t="s">
        <v>620</v>
      </c>
      <c r="B5003" t="s">
        <v>38</v>
      </c>
      <c r="C5003" s="1">
        <v>46058.475694444445</v>
      </c>
      <c r="D5003" t="s">
        <v>5640</v>
      </c>
    </row>
    <row r="5004" spans="1:4" x14ac:dyDescent="0.25">
      <c r="A5004" t="s">
        <v>619</v>
      </c>
      <c r="B5004" t="s">
        <v>38</v>
      </c>
      <c r="C5004" s="1">
        <v>46057.457638888889</v>
      </c>
      <c r="D5004" t="s">
        <v>5640</v>
      </c>
    </row>
    <row r="5005" spans="1:4" x14ac:dyDescent="0.25">
      <c r="A5005" t="s">
        <v>1241</v>
      </c>
      <c r="B5005" t="s">
        <v>35</v>
      </c>
      <c r="C5005" s="1">
        <v>46109.799305555556</v>
      </c>
      <c r="D5005" t="s">
        <v>5640</v>
      </c>
    </row>
    <row r="5006" spans="1:4" x14ac:dyDescent="0.25">
      <c r="A5006" t="s">
        <v>639</v>
      </c>
      <c r="B5006" t="s">
        <v>38</v>
      </c>
      <c r="C5006" s="1">
        <v>46093.469444444447</v>
      </c>
      <c r="D5006" t="s">
        <v>5640</v>
      </c>
    </row>
    <row r="5007" spans="1:4" x14ac:dyDescent="0.25">
      <c r="A5007" t="s">
        <v>1242</v>
      </c>
      <c r="B5007" t="s">
        <v>35</v>
      </c>
      <c r="C5007" s="1">
        <v>46112.024305555555</v>
      </c>
      <c r="D5007" t="s">
        <v>5640</v>
      </c>
    </row>
    <row r="5008" spans="1:4" x14ac:dyDescent="0.25">
      <c r="A5008" t="s">
        <v>638</v>
      </c>
      <c r="B5008" t="s">
        <v>38</v>
      </c>
      <c r="C5008" s="1">
        <v>46104.477083333331</v>
      </c>
      <c r="D5008" t="s">
        <v>5640</v>
      </c>
    </row>
    <row r="5009" spans="1:4" x14ac:dyDescent="0.25">
      <c r="A5009" t="s">
        <v>1243</v>
      </c>
      <c r="B5009" t="s">
        <v>35</v>
      </c>
      <c r="C5009" s="1">
        <v>46108.557638888888</v>
      </c>
      <c r="D5009" t="s">
        <v>5640</v>
      </c>
    </row>
    <row r="5010" spans="1:4" x14ac:dyDescent="0.25">
      <c r="A5010" t="s">
        <v>637</v>
      </c>
      <c r="B5010" t="s">
        <v>38</v>
      </c>
      <c r="C5010" s="1">
        <v>46059.559027777781</v>
      </c>
      <c r="D5010" t="s">
        <v>5640</v>
      </c>
    </row>
    <row r="5011" spans="1:4" x14ac:dyDescent="0.25">
      <c r="A5011" t="s">
        <v>636</v>
      </c>
      <c r="B5011" t="s">
        <v>38</v>
      </c>
      <c r="C5011" s="1">
        <v>46062.543055555558</v>
      </c>
      <c r="D5011" t="s">
        <v>5640</v>
      </c>
    </row>
    <row r="5012" spans="1:4" x14ac:dyDescent="0.25">
      <c r="A5012" t="s">
        <v>634</v>
      </c>
      <c r="B5012" t="s">
        <v>39</v>
      </c>
      <c r="C5012" s="1">
        <v>46093.655555555553</v>
      </c>
      <c r="D5012" t="s">
        <v>5640</v>
      </c>
    </row>
    <row r="5013" spans="1:4" x14ac:dyDescent="0.25">
      <c r="A5013" t="s">
        <v>633</v>
      </c>
      <c r="B5013" t="s">
        <v>38</v>
      </c>
      <c r="C5013" s="1">
        <v>46057.720833333333</v>
      </c>
      <c r="D5013" t="s">
        <v>5640</v>
      </c>
    </row>
    <row r="5014" spans="1:4" x14ac:dyDescent="0.25">
      <c r="A5014" t="s">
        <v>632</v>
      </c>
      <c r="B5014" t="s">
        <v>38</v>
      </c>
      <c r="C5014" s="1">
        <v>46058.710416666669</v>
      </c>
      <c r="D5014" t="s">
        <v>5640</v>
      </c>
    </row>
    <row r="5015" spans="1:4" x14ac:dyDescent="0.25">
      <c r="A5015" t="s">
        <v>631</v>
      </c>
      <c r="B5015" t="s">
        <v>38</v>
      </c>
      <c r="C5015" s="1">
        <v>46058.761111111111</v>
      </c>
      <c r="D5015" t="s">
        <v>5640</v>
      </c>
    </row>
    <row r="5016" spans="1:4" x14ac:dyDescent="0.25">
      <c r="A5016" t="s">
        <v>630</v>
      </c>
      <c r="B5016" t="s">
        <v>38</v>
      </c>
      <c r="C5016" s="1">
        <v>46057.727777777778</v>
      </c>
      <c r="D5016" t="s">
        <v>5640</v>
      </c>
    </row>
    <row r="5017" spans="1:4" x14ac:dyDescent="0.25">
      <c r="A5017" t="s">
        <v>1237</v>
      </c>
      <c r="B5017" t="s">
        <v>35</v>
      </c>
      <c r="C5017" s="1">
        <v>46111.767361111109</v>
      </c>
      <c r="D5017" t="s">
        <v>5640</v>
      </c>
    </row>
    <row r="5018" spans="1:4" x14ac:dyDescent="0.25">
      <c r="A5018" t="s">
        <v>663</v>
      </c>
      <c r="B5018" t="s">
        <v>38</v>
      </c>
      <c r="C5018" s="1">
        <v>46058.725694444445</v>
      </c>
      <c r="D5018" t="s">
        <v>5640</v>
      </c>
    </row>
    <row r="5019" spans="1:4" x14ac:dyDescent="0.25">
      <c r="A5019" t="s">
        <v>662</v>
      </c>
      <c r="B5019" t="s">
        <v>38</v>
      </c>
      <c r="C5019" s="1">
        <v>46064.424305555556</v>
      </c>
      <c r="D5019" t="s">
        <v>5640</v>
      </c>
    </row>
    <row r="5020" spans="1:4" x14ac:dyDescent="0.25">
      <c r="A5020" t="s">
        <v>658</v>
      </c>
      <c r="B5020" t="s">
        <v>38</v>
      </c>
      <c r="C5020" s="1">
        <v>46058.734027777777</v>
      </c>
      <c r="D5020" t="s">
        <v>5640</v>
      </c>
    </row>
    <row r="5021" spans="1:4" x14ac:dyDescent="0.25">
      <c r="A5021" t="s">
        <v>655</v>
      </c>
      <c r="B5021" t="s">
        <v>38</v>
      </c>
      <c r="C5021" s="1">
        <v>46057.581250000003</v>
      </c>
      <c r="D5021" t="s">
        <v>5640</v>
      </c>
    </row>
    <row r="5022" spans="1:4" x14ac:dyDescent="0.25">
      <c r="A5022" t="s">
        <v>652</v>
      </c>
      <c r="B5022" t="s">
        <v>38</v>
      </c>
      <c r="C5022" s="1">
        <v>46098.555555555555</v>
      </c>
      <c r="D5022" t="s">
        <v>5640</v>
      </c>
    </row>
    <row r="5023" spans="1:4" x14ac:dyDescent="0.25">
      <c r="A5023" t="s">
        <v>651</v>
      </c>
      <c r="B5023" t="s">
        <v>38</v>
      </c>
      <c r="C5023" s="1">
        <v>46058.741666666669</v>
      </c>
      <c r="D5023" t="s">
        <v>5640</v>
      </c>
    </row>
    <row r="5024" spans="1:4" x14ac:dyDescent="0.25">
      <c r="A5024" t="s">
        <v>650</v>
      </c>
      <c r="B5024" t="s">
        <v>38</v>
      </c>
      <c r="C5024" s="1">
        <v>46093.65347222222</v>
      </c>
      <c r="D5024" t="s">
        <v>5640</v>
      </c>
    </row>
    <row r="5025" spans="1:4" x14ac:dyDescent="0.25">
      <c r="A5025" t="s">
        <v>649</v>
      </c>
      <c r="B5025" t="s">
        <v>38</v>
      </c>
      <c r="C5025" s="1">
        <v>46056.540972222225</v>
      </c>
      <c r="D5025" t="s">
        <v>5640</v>
      </c>
    </row>
    <row r="5026" spans="1:4" x14ac:dyDescent="0.25">
      <c r="A5026" t="s">
        <v>644</v>
      </c>
      <c r="B5026" t="s">
        <v>38</v>
      </c>
      <c r="C5026" s="1">
        <v>46058.736805555556</v>
      </c>
      <c r="D5026" t="s">
        <v>5640</v>
      </c>
    </row>
    <row r="5027" spans="1:4" x14ac:dyDescent="0.25">
      <c r="A5027" t="s">
        <v>642</v>
      </c>
      <c r="B5027" t="s">
        <v>38</v>
      </c>
      <c r="C5027" s="1">
        <v>46058.765277777777</v>
      </c>
      <c r="D5027" t="s">
        <v>5640</v>
      </c>
    </row>
    <row r="5028" spans="1:4" x14ac:dyDescent="0.25">
      <c r="A5028" t="s">
        <v>686</v>
      </c>
      <c r="B5028" t="s">
        <v>38</v>
      </c>
      <c r="C5028" s="1">
        <v>46057.506944444445</v>
      </c>
      <c r="D5028" t="s">
        <v>5640</v>
      </c>
    </row>
    <row r="5029" spans="1:4" x14ac:dyDescent="0.25">
      <c r="A5029" t="s">
        <v>675</v>
      </c>
      <c r="B5029" t="s">
        <v>38</v>
      </c>
      <c r="C5029" s="1">
        <v>46058.768750000003</v>
      </c>
      <c r="D5029" t="s">
        <v>5640</v>
      </c>
    </row>
    <row r="5030" spans="1:4" x14ac:dyDescent="0.25">
      <c r="A5030" t="s">
        <v>674</v>
      </c>
      <c r="B5030" t="s">
        <v>38</v>
      </c>
      <c r="C5030" s="1">
        <v>46058.947916666664</v>
      </c>
      <c r="D5030" t="s">
        <v>5640</v>
      </c>
    </row>
    <row r="5031" spans="1:4" x14ac:dyDescent="0.25">
      <c r="A5031" t="s">
        <v>673</v>
      </c>
      <c r="B5031" t="s">
        <v>38</v>
      </c>
      <c r="C5031" s="1">
        <v>46058.938194444447</v>
      </c>
      <c r="D5031" t="s">
        <v>5640</v>
      </c>
    </row>
    <row r="5032" spans="1:4" x14ac:dyDescent="0.25">
      <c r="A5032" t="s">
        <v>685</v>
      </c>
      <c r="B5032" t="s">
        <v>38</v>
      </c>
      <c r="C5032" s="1">
        <v>46074.542361111111</v>
      </c>
      <c r="D5032" t="s">
        <v>5640</v>
      </c>
    </row>
    <row r="5033" spans="1:4" x14ac:dyDescent="0.25">
      <c r="A5033" t="s">
        <v>667</v>
      </c>
      <c r="B5033" t="s">
        <v>38</v>
      </c>
      <c r="C5033" s="1">
        <v>46062.493750000001</v>
      </c>
      <c r="D5033" t="s">
        <v>5640</v>
      </c>
    </row>
    <row r="5034" spans="1:4" x14ac:dyDescent="0.25">
      <c r="A5034" t="s">
        <v>665</v>
      </c>
      <c r="B5034" t="s">
        <v>38</v>
      </c>
      <c r="C5034" s="1">
        <v>46058.529861111114</v>
      </c>
      <c r="D5034" t="s">
        <v>5640</v>
      </c>
    </row>
    <row r="5035" spans="1:4" x14ac:dyDescent="0.25">
      <c r="A5035" t="s">
        <v>698</v>
      </c>
      <c r="B5035" t="s">
        <v>38</v>
      </c>
      <c r="C5035" s="1">
        <v>46076.73333333333</v>
      </c>
      <c r="D5035" t="s">
        <v>5640</v>
      </c>
    </row>
    <row r="5036" spans="1:4" x14ac:dyDescent="0.25">
      <c r="A5036" t="s">
        <v>692</v>
      </c>
      <c r="B5036" t="s">
        <v>38</v>
      </c>
      <c r="C5036" s="1">
        <v>46059.727777777778</v>
      </c>
      <c r="D5036" t="s">
        <v>5640</v>
      </c>
    </row>
    <row r="5037" spans="1:4" x14ac:dyDescent="0.25">
      <c r="A5037" t="s">
        <v>691</v>
      </c>
      <c r="B5037" t="s">
        <v>38</v>
      </c>
      <c r="C5037" s="1">
        <v>46060.700694444444</v>
      </c>
      <c r="D5037" t="s">
        <v>5640</v>
      </c>
    </row>
    <row r="5038" spans="1:4" x14ac:dyDescent="0.25">
      <c r="A5038" t="s">
        <v>690</v>
      </c>
      <c r="B5038" t="s">
        <v>38</v>
      </c>
      <c r="C5038" s="1">
        <v>46079.491666666669</v>
      </c>
      <c r="D5038" t="s">
        <v>5640</v>
      </c>
    </row>
    <row r="5039" spans="1:4" x14ac:dyDescent="0.25">
      <c r="A5039" t="s">
        <v>688</v>
      </c>
      <c r="B5039" t="s">
        <v>38</v>
      </c>
      <c r="C5039" s="1">
        <v>46059.734027777777</v>
      </c>
      <c r="D5039" t="s">
        <v>5640</v>
      </c>
    </row>
    <row r="5040" spans="1:4" x14ac:dyDescent="0.25">
      <c r="A5040" t="s">
        <v>766</v>
      </c>
      <c r="B5040" t="s">
        <v>38</v>
      </c>
      <c r="C5040" s="1">
        <v>46066.671527777777</v>
      </c>
      <c r="D5040" t="s">
        <v>5640</v>
      </c>
    </row>
    <row r="5041" spans="1:4" x14ac:dyDescent="0.25">
      <c r="A5041" t="s">
        <v>720</v>
      </c>
      <c r="B5041" t="s">
        <v>38</v>
      </c>
      <c r="C5041" s="1">
        <v>46060.694444444445</v>
      </c>
      <c r="D5041" t="s">
        <v>5640</v>
      </c>
    </row>
    <row r="5042" spans="1:4" x14ac:dyDescent="0.25">
      <c r="A5042" t="s">
        <v>719</v>
      </c>
      <c r="B5042" t="s">
        <v>38</v>
      </c>
      <c r="C5042" s="1">
        <v>46067.727083333331</v>
      </c>
      <c r="D5042" t="s">
        <v>5640</v>
      </c>
    </row>
    <row r="5043" spans="1:4" x14ac:dyDescent="0.25">
      <c r="A5043" t="s">
        <v>715</v>
      </c>
      <c r="B5043" t="s">
        <v>38</v>
      </c>
      <c r="C5043" s="1">
        <v>46062.517361111109</v>
      </c>
      <c r="D5043" t="s">
        <v>5640</v>
      </c>
    </row>
    <row r="5044" spans="1:4" x14ac:dyDescent="0.25">
      <c r="A5044" t="s">
        <v>712</v>
      </c>
      <c r="B5044" t="s">
        <v>38</v>
      </c>
      <c r="C5044" s="1">
        <v>46062.557638888888</v>
      </c>
      <c r="D5044" t="s">
        <v>5640</v>
      </c>
    </row>
    <row r="5045" spans="1:4" x14ac:dyDescent="0.25">
      <c r="A5045" t="s">
        <v>709</v>
      </c>
      <c r="B5045" t="s">
        <v>38</v>
      </c>
      <c r="C5045" s="1">
        <v>46062.524305555555</v>
      </c>
      <c r="D5045" t="s">
        <v>5640</v>
      </c>
    </row>
    <row r="5046" spans="1:4" x14ac:dyDescent="0.25">
      <c r="A5046" t="s">
        <v>708</v>
      </c>
      <c r="B5046" t="s">
        <v>38</v>
      </c>
      <c r="C5046" s="1">
        <v>46067.604166666664</v>
      </c>
      <c r="D5046" t="s">
        <v>5640</v>
      </c>
    </row>
    <row r="5047" spans="1:4" x14ac:dyDescent="0.25">
      <c r="A5047" t="s">
        <v>707</v>
      </c>
      <c r="B5047" t="s">
        <v>38</v>
      </c>
      <c r="C5047" s="1">
        <v>46065.708333333336</v>
      </c>
      <c r="D5047" t="s">
        <v>5640</v>
      </c>
    </row>
    <row r="5048" spans="1:4" x14ac:dyDescent="0.25">
      <c r="A5048" t="s">
        <v>706</v>
      </c>
      <c r="B5048" t="s">
        <v>38</v>
      </c>
      <c r="C5048" s="1">
        <v>46091.494444444441</v>
      </c>
      <c r="D5048" t="s">
        <v>5640</v>
      </c>
    </row>
    <row r="5049" spans="1:4" x14ac:dyDescent="0.25">
      <c r="A5049" t="s">
        <v>705</v>
      </c>
      <c r="B5049" t="s">
        <v>38</v>
      </c>
      <c r="C5049" s="1">
        <v>46060.65902777778</v>
      </c>
      <c r="D5049" t="s">
        <v>5640</v>
      </c>
    </row>
    <row r="5050" spans="1:4" x14ac:dyDescent="0.25">
      <c r="A5050" t="s">
        <v>704</v>
      </c>
      <c r="B5050" t="s">
        <v>38</v>
      </c>
      <c r="C5050" s="1">
        <v>46065.69027777778</v>
      </c>
      <c r="D5050" t="s">
        <v>5640</v>
      </c>
    </row>
    <row r="5051" spans="1:4" x14ac:dyDescent="0.25">
      <c r="A5051" t="s">
        <v>703</v>
      </c>
      <c r="B5051" t="s">
        <v>38</v>
      </c>
      <c r="C5051" s="1">
        <v>46060.67291666667</v>
      </c>
      <c r="D5051" t="s">
        <v>5640</v>
      </c>
    </row>
    <row r="5052" spans="1:4" x14ac:dyDescent="0.25">
      <c r="A5052" t="s">
        <v>702</v>
      </c>
      <c r="B5052" t="s">
        <v>38</v>
      </c>
      <c r="C5052" s="1">
        <v>46060.683333333334</v>
      </c>
      <c r="D5052" t="s">
        <v>5640</v>
      </c>
    </row>
    <row r="5053" spans="1:4" x14ac:dyDescent="0.25">
      <c r="A5053" t="s">
        <v>701</v>
      </c>
      <c r="B5053" t="s">
        <v>38</v>
      </c>
      <c r="C5053" s="1">
        <v>46062.594444444447</v>
      </c>
      <c r="D5053" t="s">
        <v>5640</v>
      </c>
    </row>
    <row r="5054" spans="1:4" x14ac:dyDescent="0.25">
      <c r="A5054" t="s">
        <v>700</v>
      </c>
      <c r="B5054" t="s">
        <v>38</v>
      </c>
      <c r="C5054" s="1">
        <v>46060.677777777775</v>
      </c>
      <c r="D5054" t="s">
        <v>5640</v>
      </c>
    </row>
    <row r="5055" spans="1:4" x14ac:dyDescent="0.25">
      <c r="A5055" t="s">
        <v>736</v>
      </c>
      <c r="B5055" t="s">
        <v>38</v>
      </c>
      <c r="C5055" s="1">
        <v>46071.529166666667</v>
      </c>
      <c r="D5055" t="s">
        <v>5640</v>
      </c>
    </row>
    <row r="5056" spans="1:4" x14ac:dyDescent="0.25">
      <c r="A5056" t="s">
        <v>729</v>
      </c>
      <c r="B5056" t="s">
        <v>38</v>
      </c>
      <c r="C5056" s="1">
        <v>46093.638888888891</v>
      </c>
      <c r="D5056" t="s">
        <v>5640</v>
      </c>
    </row>
    <row r="5057" spans="1:4" x14ac:dyDescent="0.25">
      <c r="A5057" t="s">
        <v>746</v>
      </c>
      <c r="B5057" t="s">
        <v>38</v>
      </c>
      <c r="C5057" s="1">
        <v>46060.524305555555</v>
      </c>
      <c r="D5057" t="s">
        <v>5640</v>
      </c>
    </row>
    <row r="5058" spans="1:4" x14ac:dyDescent="0.25">
      <c r="A5058" t="s">
        <v>1227</v>
      </c>
      <c r="B5058" t="s">
        <v>5638</v>
      </c>
      <c r="C5058" s="1">
        <v>46111.976388888892</v>
      </c>
      <c r="D5058" t="s">
        <v>5640</v>
      </c>
    </row>
    <row r="5059" spans="1:4" x14ac:dyDescent="0.25">
      <c r="A5059" t="s">
        <v>744</v>
      </c>
      <c r="B5059" t="s">
        <v>38</v>
      </c>
      <c r="C5059" s="1">
        <v>46093.630555555559</v>
      </c>
      <c r="D5059" t="s">
        <v>5640</v>
      </c>
    </row>
    <row r="5060" spans="1:4" x14ac:dyDescent="0.25">
      <c r="A5060" t="s">
        <v>1224</v>
      </c>
      <c r="B5060" t="s">
        <v>5638</v>
      </c>
      <c r="C5060" s="1">
        <v>46108.80972222222</v>
      </c>
      <c r="D5060" t="s">
        <v>5640</v>
      </c>
    </row>
    <row r="5061" spans="1:4" x14ac:dyDescent="0.25">
      <c r="A5061" t="s">
        <v>748</v>
      </c>
      <c r="B5061" t="s">
        <v>38</v>
      </c>
      <c r="C5061" s="1">
        <v>46065.690972222219</v>
      </c>
      <c r="D5061" t="s">
        <v>5640</v>
      </c>
    </row>
    <row r="5062" spans="1:4" x14ac:dyDescent="0.25">
      <c r="A5062" t="s">
        <v>769</v>
      </c>
      <c r="B5062" t="s">
        <v>38</v>
      </c>
      <c r="C5062" s="1">
        <v>46093.42291666667</v>
      </c>
      <c r="D5062" t="s">
        <v>5640</v>
      </c>
    </row>
    <row r="5063" spans="1:4" x14ac:dyDescent="0.25">
      <c r="A5063" t="s">
        <v>768</v>
      </c>
      <c r="B5063" t="s">
        <v>38</v>
      </c>
      <c r="C5063" s="1">
        <v>46063.496527777781</v>
      </c>
      <c r="D5063" t="s">
        <v>5640</v>
      </c>
    </row>
    <row r="5064" spans="1:4" x14ac:dyDescent="0.25">
      <c r="A5064" t="s">
        <v>767</v>
      </c>
      <c r="B5064" t="s">
        <v>38</v>
      </c>
      <c r="C5064" s="1">
        <v>46074.543055555558</v>
      </c>
      <c r="D5064" t="s">
        <v>5640</v>
      </c>
    </row>
    <row r="5065" spans="1:4" x14ac:dyDescent="0.25">
      <c r="A5065" t="s">
        <v>777</v>
      </c>
      <c r="B5065" t="s">
        <v>38</v>
      </c>
      <c r="C5065" s="1">
        <v>46062.804166666669</v>
      </c>
      <c r="D5065" t="s">
        <v>5640</v>
      </c>
    </row>
    <row r="5066" spans="1:4" x14ac:dyDescent="0.25">
      <c r="A5066" t="s">
        <v>774</v>
      </c>
      <c r="B5066" t="s">
        <v>38</v>
      </c>
      <c r="C5066" s="1">
        <v>46071.715277777781</v>
      </c>
      <c r="D5066" t="s">
        <v>5640</v>
      </c>
    </row>
    <row r="5067" spans="1:4" x14ac:dyDescent="0.25">
      <c r="A5067" t="s">
        <v>773</v>
      </c>
      <c r="B5067" t="s">
        <v>38</v>
      </c>
      <c r="C5067" s="1">
        <v>46064.613888888889</v>
      </c>
      <c r="D5067" t="s">
        <v>5640</v>
      </c>
    </row>
    <row r="5068" spans="1:4" x14ac:dyDescent="0.25">
      <c r="A5068" t="s">
        <v>771</v>
      </c>
      <c r="B5068" t="s">
        <v>38</v>
      </c>
      <c r="C5068" s="1">
        <v>46065.745833333334</v>
      </c>
      <c r="D5068" t="s">
        <v>5640</v>
      </c>
    </row>
    <row r="5069" spans="1:4" x14ac:dyDescent="0.25">
      <c r="A5069" t="s">
        <v>770</v>
      </c>
      <c r="B5069" t="s">
        <v>38</v>
      </c>
      <c r="C5069" s="1">
        <v>46071.618055555555</v>
      </c>
      <c r="D5069" t="s">
        <v>5640</v>
      </c>
    </row>
    <row r="5070" spans="1:4" x14ac:dyDescent="0.25">
      <c r="A5070" t="s">
        <v>1209</v>
      </c>
      <c r="B5070" t="s">
        <v>5638</v>
      </c>
      <c r="C5070" s="1">
        <v>46111.722916666666</v>
      </c>
      <c r="D5070" t="s">
        <v>5640</v>
      </c>
    </row>
    <row r="5071" spans="1:4" x14ac:dyDescent="0.25">
      <c r="A5071" t="s">
        <v>827</v>
      </c>
      <c r="B5071" t="s">
        <v>38</v>
      </c>
      <c r="C5071" s="1">
        <v>46064.622916666667</v>
      </c>
      <c r="D5071" t="s">
        <v>5640</v>
      </c>
    </row>
    <row r="5072" spans="1:4" x14ac:dyDescent="0.25">
      <c r="A5072" t="s">
        <v>821</v>
      </c>
      <c r="B5072" t="s">
        <v>38</v>
      </c>
      <c r="C5072" s="1">
        <v>46079.70208333333</v>
      </c>
      <c r="D5072" t="s">
        <v>5640</v>
      </c>
    </row>
    <row r="5073" spans="1:4" x14ac:dyDescent="0.25">
      <c r="A5073" t="s">
        <v>1212</v>
      </c>
      <c r="B5073" t="s">
        <v>35</v>
      </c>
      <c r="C5073" s="1">
        <v>46111.604166666664</v>
      </c>
      <c r="D5073" t="s">
        <v>5640</v>
      </c>
    </row>
    <row r="5074" spans="1:4" x14ac:dyDescent="0.25">
      <c r="A5074" t="s">
        <v>819</v>
      </c>
      <c r="B5074" t="s">
        <v>38</v>
      </c>
      <c r="C5074" s="1">
        <v>46065.750694444447</v>
      </c>
      <c r="D5074" t="s">
        <v>5640</v>
      </c>
    </row>
    <row r="5075" spans="1:4" x14ac:dyDescent="0.25">
      <c r="A5075" t="s">
        <v>1213</v>
      </c>
      <c r="B5075" t="s">
        <v>35</v>
      </c>
      <c r="C5075" s="1">
        <v>46107.689583333333</v>
      </c>
      <c r="D5075" t="s">
        <v>5640</v>
      </c>
    </row>
    <row r="5076" spans="1:4" x14ac:dyDescent="0.25">
      <c r="A5076" t="s">
        <v>1214</v>
      </c>
      <c r="B5076" t="s">
        <v>35</v>
      </c>
      <c r="C5076" s="1">
        <v>46111.46597222222</v>
      </c>
      <c r="D5076" t="s">
        <v>5640</v>
      </c>
    </row>
    <row r="5077" spans="1:4" x14ac:dyDescent="0.25">
      <c r="A5077" t="s">
        <v>815</v>
      </c>
      <c r="B5077" t="s">
        <v>38</v>
      </c>
      <c r="C5077" s="1">
        <v>46077.722916666666</v>
      </c>
      <c r="D5077" t="s">
        <v>5640</v>
      </c>
    </row>
    <row r="5078" spans="1:4" x14ac:dyDescent="0.25">
      <c r="A5078" t="s">
        <v>813</v>
      </c>
      <c r="B5078" t="s">
        <v>38</v>
      </c>
      <c r="C5078" s="1">
        <v>46067.647916666669</v>
      </c>
      <c r="D5078" t="s">
        <v>5640</v>
      </c>
    </row>
    <row r="5079" spans="1:4" x14ac:dyDescent="0.25">
      <c r="A5079" t="s">
        <v>811</v>
      </c>
      <c r="B5079" t="s">
        <v>38</v>
      </c>
      <c r="C5079" s="1">
        <v>46067.635416666664</v>
      </c>
      <c r="D5079" t="s">
        <v>5640</v>
      </c>
    </row>
    <row r="5080" spans="1:4" x14ac:dyDescent="0.25">
      <c r="A5080" t="s">
        <v>809</v>
      </c>
      <c r="B5080" t="s">
        <v>38</v>
      </c>
      <c r="C5080" s="1">
        <v>46080.574999999997</v>
      </c>
      <c r="D5080" t="s">
        <v>5640</v>
      </c>
    </row>
    <row r="5081" spans="1:4" x14ac:dyDescent="0.25">
      <c r="A5081" t="s">
        <v>808</v>
      </c>
      <c r="B5081" t="s">
        <v>38</v>
      </c>
      <c r="C5081" s="1">
        <v>46064.770833333336</v>
      </c>
      <c r="D5081" t="s">
        <v>5640</v>
      </c>
    </row>
    <row r="5082" spans="1:4" x14ac:dyDescent="0.25">
      <c r="A5082" t="s">
        <v>807</v>
      </c>
      <c r="B5082" t="s">
        <v>38</v>
      </c>
      <c r="C5082" s="1">
        <v>46070.643055555556</v>
      </c>
      <c r="D5082" t="s">
        <v>5640</v>
      </c>
    </row>
    <row r="5083" spans="1:4" x14ac:dyDescent="0.25">
      <c r="A5083" t="s">
        <v>806</v>
      </c>
      <c r="B5083" t="s">
        <v>38</v>
      </c>
      <c r="C5083" s="1">
        <v>46066.73541666667</v>
      </c>
      <c r="D5083" t="s">
        <v>5640</v>
      </c>
    </row>
    <row r="5084" spans="1:4" x14ac:dyDescent="0.25">
      <c r="A5084" t="s">
        <v>805</v>
      </c>
      <c r="B5084" t="s">
        <v>38</v>
      </c>
      <c r="C5084" s="1">
        <v>46069.781944444447</v>
      </c>
      <c r="D5084" t="s">
        <v>5640</v>
      </c>
    </row>
    <row r="5085" spans="1:4" x14ac:dyDescent="0.25">
      <c r="A5085" t="s">
        <v>797</v>
      </c>
      <c r="B5085" t="s">
        <v>38</v>
      </c>
      <c r="C5085" s="1">
        <v>46080.502083333333</v>
      </c>
      <c r="D5085" t="s">
        <v>5640</v>
      </c>
    </row>
    <row r="5086" spans="1:4" x14ac:dyDescent="0.25">
      <c r="A5086" t="s">
        <v>796</v>
      </c>
      <c r="B5086" t="s">
        <v>38</v>
      </c>
      <c r="C5086" s="1">
        <v>46074.584722222222</v>
      </c>
      <c r="D5086" t="s">
        <v>5640</v>
      </c>
    </row>
    <row r="5087" spans="1:4" x14ac:dyDescent="0.25">
      <c r="A5087" t="s">
        <v>791</v>
      </c>
      <c r="B5087" t="s">
        <v>38</v>
      </c>
      <c r="C5087" s="1">
        <v>46069.678472222222</v>
      </c>
      <c r="D5087" t="s">
        <v>5640</v>
      </c>
    </row>
    <row r="5088" spans="1:4" x14ac:dyDescent="0.25">
      <c r="A5088" t="s">
        <v>790</v>
      </c>
      <c r="B5088" t="s">
        <v>38</v>
      </c>
      <c r="C5088" s="1">
        <v>46069.619444444441</v>
      </c>
      <c r="D5088" t="s">
        <v>5640</v>
      </c>
    </row>
    <row r="5089" spans="1:4" x14ac:dyDescent="0.25">
      <c r="A5089" t="s">
        <v>786</v>
      </c>
      <c r="B5089" t="s">
        <v>38</v>
      </c>
      <c r="C5089" s="1">
        <v>46069.693055555559</v>
      </c>
      <c r="D5089" t="s">
        <v>5640</v>
      </c>
    </row>
    <row r="5090" spans="1:4" x14ac:dyDescent="0.25">
      <c r="A5090" t="s">
        <v>785</v>
      </c>
      <c r="B5090" t="s">
        <v>38</v>
      </c>
      <c r="C5090" s="1">
        <v>46069.572222222225</v>
      </c>
      <c r="D5090" t="s">
        <v>5640</v>
      </c>
    </row>
    <row r="5091" spans="1:4" x14ac:dyDescent="0.25">
      <c r="A5091" t="s">
        <v>784</v>
      </c>
      <c r="B5091" t="s">
        <v>38</v>
      </c>
      <c r="C5091" s="1">
        <v>46073.615972222222</v>
      </c>
      <c r="D5091" t="s">
        <v>5640</v>
      </c>
    </row>
    <row r="5092" spans="1:4" x14ac:dyDescent="0.25">
      <c r="A5092" t="s">
        <v>783</v>
      </c>
      <c r="B5092" t="s">
        <v>38</v>
      </c>
      <c r="C5092" s="1">
        <v>46071.57708333333</v>
      </c>
      <c r="D5092" t="s">
        <v>5640</v>
      </c>
    </row>
    <row r="5093" spans="1:4" x14ac:dyDescent="0.25">
      <c r="A5093" t="s">
        <v>782</v>
      </c>
      <c r="B5093" t="s">
        <v>38</v>
      </c>
      <c r="C5093" s="1">
        <v>46070.546527777777</v>
      </c>
      <c r="D5093" t="s">
        <v>5640</v>
      </c>
    </row>
    <row r="5094" spans="1:4" x14ac:dyDescent="0.25">
      <c r="A5094" t="s">
        <v>780</v>
      </c>
      <c r="B5094" t="s">
        <v>38</v>
      </c>
      <c r="C5094" s="1">
        <v>46070.633333333331</v>
      </c>
      <c r="D5094" t="s">
        <v>5640</v>
      </c>
    </row>
    <row r="5095" spans="1:4" x14ac:dyDescent="0.25">
      <c r="A5095" t="s">
        <v>847</v>
      </c>
      <c r="B5095" t="s">
        <v>38</v>
      </c>
      <c r="C5095" s="1">
        <v>46074.509722222225</v>
      </c>
      <c r="D5095" t="s">
        <v>5640</v>
      </c>
    </row>
    <row r="5096" spans="1:4" x14ac:dyDescent="0.25">
      <c r="A5096" t="s">
        <v>845</v>
      </c>
      <c r="B5096" t="s">
        <v>38</v>
      </c>
      <c r="C5096" s="1">
        <v>46071.586111111108</v>
      </c>
      <c r="D5096" t="s">
        <v>5640</v>
      </c>
    </row>
    <row r="5097" spans="1:4" x14ac:dyDescent="0.25">
      <c r="A5097" t="s">
        <v>843</v>
      </c>
      <c r="B5097" t="s">
        <v>38</v>
      </c>
      <c r="C5097" s="1">
        <v>46076.402777777781</v>
      </c>
      <c r="D5097" t="s">
        <v>5640</v>
      </c>
    </row>
    <row r="5098" spans="1:4" x14ac:dyDescent="0.25">
      <c r="A5098" t="s">
        <v>838</v>
      </c>
      <c r="B5098" t="s">
        <v>38</v>
      </c>
      <c r="C5098" s="1">
        <v>46093.60833333333</v>
      </c>
      <c r="D5098" t="s">
        <v>5640</v>
      </c>
    </row>
    <row r="5099" spans="1:4" x14ac:dyDescent="0.25">
      <c r="A5099" t="s">
        <v>837</v>
      </c>
      <c r="B5099" t="s">
        <v>38</v>
      </c>
      <c r="C5099" s="1">
        <v>46073.65625</v>
      </c>
      <c r="D5099" t="s">
        <v>5640</v>
      </c>
    </row>
    <row r="5100" spans="1:4" x14ac:dyDescent="0.25">
      <c r="A5100" t="s">
        <v>836</v>
      </c>
      <c r="B5100" t="s">
        <v>38</v>
      </c>
      <c r="C5100" s="1">
        <v>46093.607638888891</v>
      </c>
      <c r="D5100" t="s">
        <v>5640</v>
      </c>
    </row>
    <row r="5101" spans="1:4" x14ac:dyDescent="0.25">
      <c r="A5101" t="s">
        <v>830</v>
      </c>
      <c r="B5101" t="s">
        <v>38</v>
      </c>
      <c r="C5101" s="1">
        <v>46091.535416666666</v>
      </c>
      <c r="D5101" t="s">
        <v>5640</v>
      </c>
    </row>
    <row r="5102" spans="1:4" x14ac:dyDescent="0.25">
      <c r="A5102" t="s">
        <v>866</v>
      </c>
      <c r="B5102" t="s">
        <v>38</v>
      </c>
      <c r="C5102" s="1">
        <v>46079.525000000001</v>
      </c>
      <c r="D5102" t="s">
        <v>5640</v>
      </c>
    </row>
    <row r="5103" spans="1:4" x14ac:dyDescent="0.25">
      <c r="A5103" t="s">
        <v>863</v>
      </c>
      <c r="B5103" t="s">
        <v>38</v>
      </c>
      <c r="C5103" s="1">
        <v>46074.521527777775</v>
      </c>
      <c r="D5103" t="s">
        <v>5640</v>
      </c>
    </row>
    <row r="5104" spans="1:4" x14ac:dyDescent="0.25">
      <c r="A5104" t="s">
        <v>858</v>
      </c>
      <c r="B5104" t="s">
        <v>38</v>
      </c>
      <c r="C5104" s="1">
        <v>46107.496527777781</v>
      </c>
      <c r="D5104" t="s">
        <v>5640</v>
      </c>
    </row>
    <row r="5105" spans="1:4" x14ac:dyDescent="0.25">
      <c r="A5105" t="s">
        <v>856</v>
      </c>
      <c r="B5105" t="s">
        <v>39</v>
      </c>
      <c r="C5105" s="1">
        <v>46111.699305555558</v>
      </c>
      <c r="D5105" t="s">
        <v>5640</v>
      </c>
    </row>
    <row r="5106" spans="1:4" x14ac:dyDescent="0.25">
      <c r="A5106" t="s">
        <v>852</v>
      </c>
      <c r="B5106" t="s">
        <v>38</v>
      </c>
      <c r="C5106" s="1">
        <v>46078.535416666666</v>
      </c>
      <c r="D5106" t="s">
        <v>5640</v>
      </c>
    </row>
    <row r="5107" spans="1:4" x14ac:dyDescent="0.25">
      <c r="A5107" t="s">
        <v>848</v>
      </c>
      <c r="B5107" t="s">
        <v>38</v>
      </c>
      <c r="C5107" s="1">
        <v>46076.56527777778</v>
      </c>
      <c r="D5107" t="s">
        <v>5640</v>
      </c>
    </row>
    <row r="5108" spans="1:4" x14ac:dyDescent="0.25">
      <c r="A5108" t="s">
        <v>880</v>
      </c>
      <c r="B5108" t="s">
        <v>38</v>
      </c>
      <c r="C5108" s="1">
        <v>46077.60833333333</v>
      </c>
      <c r="D5108" t="s">
        <v>5640</v>
      </c>
    </row>
    <row r="5109" spans="1:4" x14ac:dyDescent="0.25">
      <c r="A5109" t="s">
        <v>879</v>
      </c>
      <c r="B5109" t="s">
        <v>38</v>
      </c>
      <c r="C5109" s="1">
        <v>46093.563194444447</v>
      </c>
      <c r="D5109" t="s">
        <v>5640</v>
      </c>
    </row>
    <row r="5110" spans="1:4" x14ac:dyDescent="0.25">
      <c r="A5110" t="s">
        <v>877</v>
      </c>
      <c r="B5110" t="s">
        <v>38</v>
      </c>
      <c r="C5110" s="1">
        <v>46081.586111111108</v>
      </c>
      <c r="D5110" t="s">
        <v>5640</v>
      </c>
    </row>
    <row r="5111" spans="1:4" x14ac:dyDescent="0.25">
      <c r="A5111" t="s">
        <v>1221</v>
      </c>
      <c r="B5111" t="s">
        <v>38</v>
      </c>
      <c r="C5111" s="1">
        <v>46107.731944444444</v>
      </c>
      <c r="D5111" t="s">
        <v>5640</v>
      </c>
    </row>
    <row r="5112" spans="1:4" x14ac:dyDescent="0.25">
      <c r="A5112" t="s">
        <v>874</v>
      </c>
      <c r="B5112" t="s">
        <v>38</v>
      </c>
      <c r="C5112" s="1">
        <v>46074.582638888889</v>
      </c>
      <c r="D5112" t="s">
        <v>5640</v>
      </c>
    </row>
    <row r="5113" spans="1:4" x14ac:dyDescent="0.25">
      <c r="A5113" t="s">
        <v>873</v>
      </c>
      <c r="B5113" t="s">
        <v>38</v>
      </c>
      <c r="C5113" s="1">
        <v>46074.586111111108</v>
      </c>
      <c r="D5113" t="s">
        <v>5640</v>
      </c>
    </row>
    <row r="5114" spans="1:4" x14ac:dyDescent="0.25">
      <c r="A5114" t="s">
        <v>889</v>
      </c>
      <c r="B5114" t="s">
        <v>38</v>
      </c>
      <c r="C5114" s="1">
        <v>46077.584722222222</v>
      </c>
      <c r="D5114" t="s">
        <v>5640</v>
      </c>
    </row>
    <row r="5115" spans="1:4" x14ac:dyDescent="0.25">
      <c r="A5115" t="s">
        <v>888</v>
      </c>
      <c r="B5115" t="s">
        <v>38</v>
      </c>
      <c r="C5115" s="1">
        <v>46080.630555555559</v>
      </c>
      <c r="D5115" t="s">
        <v>5640</v>
      </c>
    </row>
    <row r="5116" spans="1:4" x14ac:dyDescent="0.25">
      <c r="A5116" t="s">
        <v>887</v>
      </c>
      <c r="B5116" t="s">
        <v>38</v>
      </c>
      <c r="C5116" s="1">
        <v>46083.511111111111</v>
      </c>
      <c r="D5116" t="s">
        <v>5640</v>
      </c>
    </row>
    <row r="5117" spans="1:4" x14ac:dyDescent="0.25">
      <c r="A5117" t="s">
        <v>1222</v>
      </c>
      <c r="B5117" t="s">
        <v>5638</v>
      </c>
      <c r="C5117" s="1">
        <v>46108.703472222223</v>
      </c>
      <c r="D5117" t="s">
        <v>5640</v>
      </c>
    </row>
    <row r="5118" spans="1:4" x14ac:dyDescent="0.25">
      <c r="A5118" t="s">
        <v>909</v>
      </c>
      <c r="B5118" t="s">
        <v>38</v>
      </c>
      <c r="C5118" s="1">
        <v>46085.552083333336</v>
      </c>
      <c r="D5118" t="s">
        <v>5640</v>
      </c>
    </row>
    <row r="5119" spans="1:4" x14ac:dyDescent="0.25">
      <c r="A5119" t="s">
        <v>904</v>
      </c>
      <c r="B5119" t="s">
        <v>38</v>
      </c>
      <c r="C5119" s="1">
        <v>46077.745138888888</v>
      </c>
      <c r="D5119" t="s">
        <v>5640</v>
      </c>
    </row>
    <row r="5120" spans="1:4" x14ac:dyDescent="0.25">
      <c r="A5120" t="s">
        <v>903</v>
      </c>
      <c r="B5120" t="s">
        <v>39</v>
      </c>
      <c r="C5120" s="1">
        <v>46093.559027777781</v>
      </c>
      <c r="D5120" t="s">
        <v>5640</v>
      </c>
    </row>
    <row r="5121" spans="1:4" x14ac:dyDescent="0.25">
      <c r="A5121" t="s">
        <v>994</v>
      </c>
      <c r="B5121" t="s">
        <v>38</v>
      </c>
      <c r="C5121" s="1">
        <v>46093.559027777781</v>
      </c>
      <c r="D5121" t="s">
        <v>5640</v>
      </c>
    </row>
    <row r="5122" spans="1:4" x14ac:dyDescent="0.25">
      <c r="A5122" t="s">
        <v>902</v>
      </c>
      <c r="B5122" t="s">
        <v>38</v>
      </c>
      <c r="C5122" s="1">
        <v>46076.47152777778</v>
      </c>
      <c r="D5122" t="s">
        <v>5640</v>
      </c>
    </row>
    <row r="5123" spans="1:4" x14ac:dyDescent="0.25">
      <c r="A5123" t="s">
        <v>901</v>
      </c>
      <c r="B5123" t="s">
        <v>38</v>
      </c>
      <c r="C5123" s="1">
        <v>46085.592361111114</v>
      </c>
      <c r="D5123" t="s">
        <v>5640</v>
      </c>
    </row>
    <row r="5124" spans="1:4" x14ac:dyDescent="0.25">
      <c r="A5124" t="s">
        <v>898</v>
      </c>
      <c r="B5124" t="s">
        <v>38</v>
      </c>
      <c r="C5124" s="1">
        <v>46080.513888888891</v>
      </c>
      <c r="D5124" t="s">
        <v>5640</v>
      </c>
    </row>
    <row r="5125" spans="1:4" x14ac:dyDescent="0.25">
      <c r="A5125" t="s">
        <v>896</v>
      </c>
      <c r="B5125" t="s">
        <v>38</v>
      </c>
      <c r="C5125" s="1">
        <v>46076.543055555558</v>
      </c>
      <c r="D5125" t="s">
        <v>5640</v>
      </c>
    </row>
    <row r="5126" spans="1:4" x14ac:dyDescent="0.25">
      <c r="A5126" t="s">
        <v>893</v>
      </c>
      <c r="B5126" t="s">
        <v>38</v>
      </c>
      <c r="C5126" s="1">
        <v>46083.527083333334</v>
      </c>
      <c r="D5126" t="s">
        <v>5640</v>
      </c>
    </row>
    <row r="5127" spans="1:4" x14ac:dyDescent="0.25">
      <c r="A5127" t="s">
        <v>892</v>
      </c>
      <c r="B5127" t="s">
        <v>38</v>
      </c>
      <c r="C5127" s="1">
        <v>46083.623611111114</v>
      </c>
      <c r="D5127" t="s">
        <v>5640</v>
      </c>
    </row>
    <row r="5128" spans="1:4" x14ac:dyDescent="0.25">
      <c r="A5128" t="s">
        <v>891</v>
      </c>
      <c r="B5128" t="s">
        <v>38</v>
      </c>
      <c r="C5128" s="1">
        <v>46077.499305555553</v>
      </c>
      <c r="D5128" t="s">
        <v>5640</v>
      </c>
    </row>
    <row r="5129" spans="1:4" x14ac:dyDescent="0.25">
      <c r="A5129" t="s">
        <v>912</v>
      </c>
      <c r="B5129" t="s">
        <v>38</v>
      </c>
      <c r="C5129" s="1">
        <v>46088.504861111112</v>
      </c>
      <c r="D5129" t="s">
        <v>5640</v>
      </c>
    </row>
    <row r="5130" spans="1:4" x14ac:dyDescent="0.25">
      <c r="A5130" t="s">
        <v>911</v>
      </c>
      <c r="B5130" t="s">
        <v>38</v>
      </c>
      <c r="C5130" s="1">
        <v>46085.607638888891</v>
      </c>
      <c r="D5130" t="s">
        <v>5640</v>
      </c>
    </row>
    <row r="5131" spans="1:4" x14ac:dyDescent="0.25">
      <c r="A5131" t="s">
        <v>910</v>
      </c>
      <c r="B5131" t="s">
        <v>39</v>
      </c>
      <c r="C5131" s="1">
        <v>46093.747916666667</v>
      </c>
      <c r="D5131" t="s">
        <v>5640</v>
      </c>
    </row>
    <row r="5132" spans="1:4" x14ac:dyDescent="0.25">
      <c r="A5132" t="s">
        <v>927</v>
      </c>
      <c r="B5132" t="s">
        <v>38</v>
      </c>
      <c r="C5132" s="1">
        <v>46077.504166666666</v>
      </c>
      <c r="D5132" t="s">
        <v>5640</v>
      </c>
    </row>
    <row r="5133" spans="1:4" x14ac:dyDescent="0.25">
      <c r="A5133" t="s">
        <v>925</v>
      </c>
      <c r="B5133" t="s">
        <v>38</v>
      </c>
      <c r="C5133" s="1">
        <v>46086.442361111112</v>
      </c>
      <c r="D5133" t="s">
        <v>5640</v>
      </c>
    </row>
    <row r="5134" spans="1:4" x14ac:dyDescent="0.25">
      <c r="A5134" t="s">
        <v>923</v>
      </c>
      <c r="B5134" t="s">
        <v>38</v>
      </c>
      <c r="C5134" s="1">
        <v>46085.549305555556</v>
      </c>
      <c r="D5134" t="s">
        <v>5640</v>
      </c>
    </row>
    <row r="5135" spans="1:4" x14ac:dyDescent="0.25">
      <c r="A5135" t="s">
        <v>921</v>
      </c>
      <c r="B5135" t="s">
        <v>38</v>
      </c>
      <c r="C5135" s="1">
        <v>46078.54791666667</v>
      </c>
      <c r="D5135" t="s">
        <v>5640</v>
      </c>
    </row>
    <row r="5136" spans="1:4" x14ac:dyDescent="0.25">
      <c r="A5136" t="s">
        <v>920</v>
      </c>
      <c r="B5136" t="s">
        <v>38</v>
      </c>
      <c r="C5136" s="1">
        <v>46083.48541666667</v>
      </c>
      <c r="D5136" t="s">
        <v>5640</v>
      </c>
    </row>
    <row r="5137" spans="1:4" x14ac:dyDescent="0.25">
      <c r="A5137" t="s">
        <v>919</v>
      </c>
      <c r="B5137" t="s">
        <v>38</v>
      </c>
      <c r="C5137" s="1">
        <v>46079.595138888886</v>
      </c>
      <c r="D5137" t="s">
        <v>5640</v>
      </c>
    </row>
    <row r="5138" spans="1:4" x14ac:dyDescent="0.25">
      <c r="A5138" t="s">
        <v>917</v>
      </c>
      <c r="B5138" t="s">
        <v>38</v>
      </c>
      <c r="C5138" s="1">
        <v>46085.631944444445</v>
      </c>
      <c r="D5138" t="s">
        <v>5640</v>
      </c>
    </row>
    <row r="5139" spans="1:4" x14ac:dyDescent="0.25">
      <c r="A5139" t="s">
        <v>916</v>
      </c>
      <c r="B5139" t="s">
        <v>38</v>
      </c>
      <c r="C5139" s="1">
        <v>46081.61041666667</v>
      </c>
      <c r="D5139" t="s">
        <v>5640</v>
      </c>
    </row>
    <row r="5140" spans="1:4" x14ac:dyDescent="0.25">
      <c r="A5140" t="s">
        <v>915</v>
      </c>
      <c r="B5140" t="s">
        <v>38</v>
      </c>
      <c r="C5140" s="1">
        <v>46085.643750000003</v>
      </c>
      <c r="D5140" t="s">
        <v>5640</v>
      </c>
    </row>
    <row r="5141" spans="1:4" x14ac:dyDescent="0.25">
      <c r="A5141" t="s">
        <v>913</v>
      </c>
      <c r="B5141" t="s">
        <v>38</v>
      </c>
      <c r="C5141" s="1">
        <v>46086.427777777775</v>
      </c>
      <c r="D5141" t="s">
        <v>5640</v>
      </c>
    </row>
    <row r="5142" spans="1:4" x14ac:dyDescent="0.25">
      <c r="A5142" t="s">
        <v>930</v>
      </c>
      <c r="B5142" t="s">
        <v>38</v>
      </c>
      <c r="C5142" s="1">
        <v>46093.554166666669</v>
      </c>
      <c r="D5142" t="s">
        <v>5640</v>
      </c>
    </row>
    <row r="5143" spans="1:4" x14ac:dyDescent="0.25">
      <c r="A5143" t="s">
        <v>936</v>
      </c>
      <c r="B5143" t="s">
        <v>39</v>
      </c>
      <c r="C5143" s="1">
        <v>46093.552777777775</v>
      </c>
      <c r="D5143" t="s">
        <v>5640</v>
      </c>
    </row>
    <row r="5144" spans="1:4" x14ac:dyDescent="0.25">
      <c r="A5144" t="s">
        <v>935</v>
      </c>
      <c r="B5144" t="s">
        <v>38</v>
      </c>
      <c r="C5144" s="1">
        <v>46086.75</v>
      </c>
      <c r="D5144" t="s">
        <v>5640</v>
      </c>
    </row>
    <row r="5145" spans="1:4" x14ac:dyDescent="0.25">
      <c r="A5145" t="s">
        <v>941</v>
      </c>
      <c r="B5145" t="s">
        <v>38</v>
      </c>
      <c r="C5145" s="1">
        <v>46078.536111111112</v>
      </c>
      <c r="D5145" t="s">
        <v>5640</v>
      </c>
    </row>
    <row r="5146" spans="1:4" x14ac:dyDescent="0.25">
      <c r="A5146" t="s">
        <v>939</v>
      </c>
      <c r="B5146" t="s">
        <v>38</v>
      </c>
      <c r="C5146" s="1">
        <v>46085.536805555559</v>
      </c>
      <c r="D5146" t="s">
        <v>5640</v>
      </c>
    </row>
    <row r="5147" spans="1:4" x14ac:dyDescent="0.25">
      <c r="A5147" t="s">
        <v>993</v>
      </c>
      <c r="B5147" t="s">
        <v>38</v>
      </c>
      <c r="C5147" s="1">
        <v>46083.511805555558</v>
      </c>
      <c r="D5147" t="s">
        <v>5640</v>
      </c>
    </row>
    <row r="5148" spans="1:4" x14ac:dyDescent="0.25">
      <c r="A5148" t="s">
        <v>992</v>
      </c>
      <c r="B5148" t="s">
        <v>38</v>
      </c>
      <c r="C5148" s="1">
        <v>46079.618055555555</v>
      </c>
      <c r="D5148" t="s">
        <v>5640</v>
      </c>
    </row>
    <row r="5149" spans="1:4" x14ac:dyDescent="0.25">
      <c r="A5149" t="s">
        <v>989</v>
      </c>
      <c r="B5149" t="s">
        <v>38</v>
      </c>
      <c r="C5149" s="1">
        <v>46083.511805555558</v>
      </c>
      <c r="D5149" t="s">
        <v>5640</v>
      </c>
    </row>
    <row r="5150" spans="1:4" x14ac:dyDescent="0.25">
      <c r="A5150" t="s">
        <v>988</v>
      </c>
      <c r="B5150" t="s">
        <v>38</v>
      </c>
      <c r="C5150" s="1">
        <v>46090.739583333336</v>
      </c>
      <c r="D5150" t="s">
        <v>5640</v>
      </c>
    </row>
    <row r="5151" spans="1:4" x14ac:dyDescent="0.25">
      <c r="A5151" t="s">
        <v>984</v>
      </c>
      <c r="B5151" t="s">
        <v>38</v>
      </c>
      <c r="C5151" s="1">
        <v>46085.556944444441</v>
      </c>
      <c r="D5151" t="s">
        <v>5640</v>
      </c>
    </row>
    <row r="5152" spans="1:4" x14ac:dyDescent="0.25">
      <c r="A5152" t="s">
        <v>976</v>
      </c>
      <c r="B5152" t="s">
        <v>38</v>
      </c>
      <c r="C5152" s="1">
        <v>46111.43472222222</v>
      </c>
      <c r="D5152" t="s">
        <v>5640</v>
      </c>
    </row>
    <row r="5153" spans="1:4" x14ac:dyDescent="0.25">
      <c r="A5153" t="s">
        <v>975</v>
      </c>
      <c r="B5153" t="s">
        <v>38</v>
      </c>
      <c r="C5153" s="1">
        <v>46087.519444444442</v>
      </c>
      <c r="D5153" t="s">
        <v>5640</v>
      </c>
    </row>
    <row r="5154" spans="1:4" x14ac:dyDescent="0.25">
      <c r="A5154" t="s">
        <v>971</v>
      </c>
      <c r="B5154" t="s">
        <v>38</v>
      </c>
      <c r="C5154" s="1">
        <v>46083.561805555553</v>
      </c>
      <c r="D5154" t="s">
        <v>5640</v>
      </c>
    </row>
    <row r="5155" spans="1:4" x14ac:dyDescent="0.25">
      <c r="A5155" t="s">
        <v>970</v>
      </c>
      <c r="B5155" t="s">
        <v>38</v>
      </c>
      <c r="C5155" s="1">
        <v>46085.565972222219</v>
      </c>
      <c r="D5155" t="s">
        <v>5640</v>
      </c>
    </row>
    <row r="5156" spans="1:4" x14ac:dyDescent="0.25">
      <c r="A5156" t="s">
        <v>969</v>
      </c>
      <c r="B5156" t="s">
        <v>38</v>
      </c>
      <c r="C5156" s="1">
        <v>46085.583333333336</v>
      </c>
      <c r="D5156" t="s">
        <v>5640</v>
      </c>
    </row>
    <row r="5157" spans="1:4" x14ac:dyDescent="0.25">
      <c r="A5157" t="s">
        <v>997</v>
      </c>
      <c r="B5157" t="s">
        <v>38</v>
      </c>
      <c r="C5157" s="1">
        <v>46089.798611111109</v>
      </c>
      <c r="D5157" t="s">
        <v>5640</v>
      </c>
    </row>
    <row r="5158" spans="1:4" x14ac:dyDescent="0.25">
      <c r="A5158" t="s">
        <v>962</v>
      </c>
      <c r="B5158" t="s">
        <v>38</v>
      </c>
      <c r="C5158" s="1">
        <v>46085.592361111114</v>
      </c>
      <c r="D5158" t="s">
        <v>5640</v>
      </c>
    </row>
    <row r="5159" spans="1:4" x14ac:dyDescent="0.25">
      <c r="A5159" t="s">
        <v>959</v>
      </c>
      <c r="B5159" t="s">
        <v>38</v>
      </c>
      <c r="C5159" s="1">
        <v>46085.606944444444</v>
      </c>
      <c r="D5159" t="s">
        <v>5640</v>
      </c>
    </row>
    <row r="5160" spans="1:4" x14ac:dyDescent="0.25">
      <c r="A5160" t="s">
        <v>958</v>
      </c>
      <c r="B5160" t="s">
        <v>38</v>
      </c>
      <c r="C5160" s="1">
        <v>46085.61041666667</v>
      </c>
      <c r="D5160" t="s">
        <v>5640</v>
      </c>
    </row>
    <row r="5161" spans="1:4" x14ac:dyDescent="0.25">
      <c r="A5161" t="s">
        <v>957</v>
      </c>
      <c r="B5161" t="s">
        <v>38</v>
      </c>
      <c r="C5161" s="1">
        <v>46108.616666666669</v>
      </c>
      <c r="D5161" t="s">
        <v>5640</v>
      </c>
    </row>
    <row r="5162" spans="1:4" x14ac:dyDescent="0.25">
      <c r="A5162" t="s">
        <v>956</v>
      </c>
      <c r="B5162" t="s">
        <v>38</v>
      </c>
      <c r="C5162" s="1">
        <v>46087.53125</v>
      </c>
      <c r="D5162" t="s">
        <v>5640</v>
      </c>
    </row>
    <row r="5163" spans="1:4" x14ac:dyDescent="0.25">
      <c r="A5163" t="s">
        <v>955</v>
      </c>
      <c r="B5163" t="s">
        <v>38</v>
      </c>
      <c r="C5163" s="1">
        <v>46086.493750000001</v>
      </c>
      <c r="D5163" t="s">
        <v>5640</v>
      </c>
    </row>
    <row r="5164" spans="1:4" x14ac:dyDescent="0.25">
      <c r="A5164" t="s">
        <v>950</v>
      </c>
      <c r="B5164" t="s">
        <v>38</v>
      </c>
      <c r="C5164" s="1">
        <v>46086.494444444441</v>
      </c>
      <c r="D5164" t="s">
        <v>5640</v>
      </c>
    </row>
    <row r="5165" spans="1:4" x14ac:dyDescent="0.25">
      <c r="A5165" t="s">
        <v>949</v>
      </c>
      <c r="B5165" t="s">
        <v>38</v>
      </c>
      <c r="C5165" s="1">
        <v>46092.51458333333</v>
      </c>
      <c r="D5165" t="s">
        <v>5640</v>
      </c>
    </row>
    <row r="5166" spans="1:4" x14ac:dyDescent="0.25">
      <c r="A5166" t="s">
        <v>947</v>
      </c>
      <c r="B5166" t="s">
        <v>38</v>
      </c>
      <c r="C5166" s="1">
        <v>46087.536111111112</v>
      </c>
      <c r="D5166" t="s">
        <v>5640</v>
      </c>
    </row>
    <row r="5167" spans="1:4" x14ac:dyDescent="0.25">
      <c r="A5167" t="s">
        <v>946</v>
      </c>
      <c r="B5167" t="s">
        <v>38</v>
      </c>
      <c r="C5167" s="1">
        <v>46090.450694444444</v>
      </c>
      <c r="D5167" t="s">
        <v>5640</v>
      </c>
    </row>
    <row r="5168" spans="1:4" x14ac:dyDescent="0.25">
      <c r="A5168" t="s">
        <v>945</v>
      </c>
      <c r="B5168" t="s">
        <v>38</v>
      </c>
      <c r="C5168" s="1">
        <v>46091.628472222219</v>
      </c>
      <c r="D5168" t="s">
        <v>5640</v>
      </c>
    </row>
    <row r="5169" spans="1:4" x14ac:dyDescent="0.25">
      <c r="A5169" t="s">
        <v>943</v>
      </c>
      <c r="B5169" t="s">
        <v>38</v>
      </c>
      <c r="C5169" s="1">
        <v>46094.728472222225</v>
      </c>
      <c r="D5169" t="s">
        <v>5640</v>
      </c>
    </row>
    <row r="5170" spans="1:4" x14ac:dyDescent="0.25">
      <c r="A5170" t="s">
        <v>996</v>
      </c>
      <c r="B5170" t="s">
        <v>38</v>
      </c>
      <c r="C5170" s="1">
        <v>46095.525000000001</v>
      </c>
      <c r="D5170" t="s">
        <v>5640</v>
      </c>
    </row>
    <row r="5171" spans="1:4" x14ac:dyDescent="0.25">
      <c r="A5171" t="s">
        <v>995</v>
      </c>
      <c r="B5171" t="s">
        <v>38</v>
      </c>
      <c r="C5171" s="1">
        <v>46090.586805555555</v>
      </c>
      <c r="D5171" t="s">
        <v>5640</v>
      </c>
    </row>
    <row r="5172" spans="1:4" x14ac:dyDescent="0.25">
      <c r="A5172" t="s">
        <v>1003</v>
      </c>
      <c r="B5172" t="s">
        <v>38</v>
      </c>
      <c r="C5172" s="1">
        <v>46087.546527777777</v>
      </c>
      <c r="D5172" t="s">
        <v>5640</v>
      </c>
    </row>
    <row r="5173" spans="1:4" x14ac:dyDescent="0.25">
      <c r="A5173" t="s">
        <v>1002</v>
      </c>
      <c r="B5173" t="s">
        <v>38</v>
      </c>
      <c r="C5173" s="1">
        <v>46090.579861111109</v>
      </c>
      <c r="D5173" t="s">
        <v>5640</v>
      </c>
    </row>
    <row r="5174" spans="1:4" x14ac:dyDescent="0.25">
      <c r="A5174" t="s">
        <v>1000</v>
      </c>
      <c r="B5174" t="s">
        <v>38</v>
      </c>
      <c r="C5174" s="1">
        <v>46090.572916666664</v>
      </c>
      <c r="D5174" t="s">
        <v>5640</v>
      </c>
    </row>
    <row r="5175" spans="1:4" x14ac:dyDescent="0.25">
      <c r="A5175" t="s">
        <v>998</v>
      </c>
      <c r="B5175" t="s">
        <v>38</v>
      </c>
      <c r="C5175" s="1">
        <v>46093.54583333333</v>
      </c>
      <c r="D5175" t="s">
        <v>5640</v>
      </c>
    </row>
    <row r="5176" spans="1:4" x14ac:dyDescent="0.25">
      <c r="A5176" t="s">
        <v>1014</v>
      </c>
      <c r="B5176" t="s">
        <v>38</v>
      </c>
      <c r="C5176" s="1">
        <v>46093.747916666667</v>
      </c>
      <c r="D5176" t="s">
        <v>5640</v>
      </c>
    </row>
    <row r="5177" spans="1:4" x14ac:dyDescent="0.25">
      <c r="A5177" t="s">
        <v>1013</v>
      </c>
      <c r="B5177" t="s">
        <v>38</v>
      </c>
      <c r="C5177" s="1">
        <v>46089.775694444441</v>
      </c>
      <c r="D5177" t="s">
        <v>5640</v>
      </c>
    </row>
    <row r="5178" spans="1:4" x14ac:dyDescent="0.25">
      <c r="A5178" t="s">
        <v>1020</v>
      </c>
      <c r="B5178" t="s">
        <v>39</v>
      </c>
      <c r="C5178" s="1">
        <v>46085.549305555556</v>
      </c>
      <c r="D5178" t="s">
        <v>5640</v>
      </c>
    </row>
    <row r="5179" spans="1:4" x14ac:dyDescent="0.25">
      <c r="A5179" t="s">
        <v>1019</v>
      </c>
      <c r="B5179" t="s">
        <v>38</v>
      </c>
      <c r="C5179" s="1">
        <v>46086.54583333333</v>
      </c>
      <c r="D5179" t="s">
        <v>5640</v>
      </c>
    </row>
    <row r="5180" spans="1:4" x14ac:dyDescent="0.25">
      <c r="A5180" t="s">
        <v>1027</v>
      </c>
      <c r="B5180" t="s">
        <v>38</v>
      </c>
      <c r="C5180" s="1">
        <v>46095.612500000003</v>
      </c>
      <c r="D5180" t="s">
        <v>5640</v>
      </c>
    </row>
    <row r="5181" spans="1:4" x14ac:dyDescent="0.25">
      <c r="A5181" t="s">
        <v>1053</v>
      </c>
      <c r="B5181" t="s">
        <v>39</v>
      </c>
      <c r="C5181" s="1">
        <v>46105.561111111114</v>
      </c>
      <c r="D5181" t="s">
        <v>5640</v>
      </c>
    </row>
    <row r="5182" spans="1:4" x14ac:dyDescent="0.25">
      <c r="A5182" t="s">
        <v>1057</v>
      </c>
      <c r="B5182" t="s">
        <v>38</v>
      </c>
      <c r="C5182" s="1">
        <v>46092.473611111112</v>
      </c>
      <c r="D5182" t="s">
        <v>5640</v>
      </c>
    </row>
    <row r="5183" spans="1:4" x14ac:dyDescent="0.25">
      <c r="A5183" t="s">
        <v>1059</v>
      </c>
      <c r="B5183" t="s">
        <v>38</v>
      </c>
      <c r="C5183" s="1">
        <v>46092.563888888886</v>
      </c>
      <c r="D5183" t="s">
        <v>5640</v>
      </c>
    </row>
    <row r="5184" spans="1:4" x14ac:dyDescent="0.25">
      <c r="A5184" t="s">
        <v>1072</v>
      </c>
      <c r="B5184" t="s">
        <v>38</v>
      </c>
      <c r="C5184" s="1">
        <v>46097.51666666667</v>
      </c>
      <c r="D5184" t="s">
        <v>5640</v>
      </c>
    </row>
    <row r="5185" spans="1:4" x14ac:dyDescent="0.25">
      <c r="A5185" t="s">
        <v>1080</v>
      </c>
      <c r="B5185" t="s">
        <v>35</v>
      </c>
      <c r="C5185" s="1">
        <v>46106.695138888892</v>
      </c>
      <c r="D5185" t="s">
        <v>5640</v>
      </c>
    </row>
    <row r="5186" spans="1:4" x14ac:dyDescent="0.25">
      <c r="A5186" t="s">
        <v>1079</v>
      </c>
      <c r="B5186" t="s">
        <v>38</v>
      </c>
      <c r="C5186" s="1">
        <v>46100.566666666666</v>
      </c>
      <c r="D5186" t="s">
        <v>5640</v>
      </c>
    </row>
    <row r="5187" spans="1:4" x14ac:dyDescent="0.25">
      <c r="A5187" t="s">
        <v>1077</v>
      </c>
      <c r="B5187" t="s">
        <v>5638</v>
      </c>
      <c r="C5187" s="1">
        <v>46107.847916666666</v>
      </c>
      <c r="D5187" t="s">
        <v>5640</v>
      </c>
    </row>
    <row r="5188" spans="1:4" x14ac:dyDescent="0.25">
      <c r="A5188" t="s">
        <v>1075</v>
      </c>
      <c r="B5188" t="s">
        <v>38</v>
      </c>
      <c r="C5188" s="1">
        <v>46111.45416666667</v>
      </c>
      <c r="D5188" t="s">
        <v>5640</v>
      </c>
    </row>
    <row r="5189" spans="1:4" x14ac:dyDescent="0.25">
      <c r="A5189" t="s">
        <v>1074</v>
      </c>
      <c r="B5189" t="s">
        <v>5638</v>
      </c>
      <c r="C5189" s="1">
        <v>46106.793055555558</v>
      </c>
      <c r="D5189" t="s">
        <v>5640</v>
      </c>
    </row>
    <row r="5190" spans="1:4" x14ac:dyDescent="0.25">
      <c r="A5190" t="s">
        <v>1092</v>
      </c>
      <c r="B5190" t="s">
        <v>38</v>
      </c>
      <c r="C5190" s="1">
        <v>46100.574999999997</v>
      </c>
      <c r="D5190" t="s">
        <v>5640</v>
      </c>
    </row>
    <row r="5191" spans="1:4" x14ac:dyDescent="0.25">
      <c r="A5191" t="s">
        <v>1090</v>
      </c>
      <c r="B5191" t="s">
        <v>38</v>
      </c>
      <c r="C5191" s="1">
        <v>46107.529861111114</v>
      </c>
      <c r="D5191" t="s">
        <v>5640</v>
      </c>
    </row>
    <row r="5192" spans="1:4" x14ac:dyDescent="0.25">
      <c r="A5192" t="s">
        <v>1098</v>
      </c>
      <c r="B5192" t="s">
        <v>5638</v>
      </c>
      <c r="C5192" s="1">
        <v>46111.739583333336</v>
      </c>
      <c r="D5192" t="s">
        <v>5640</v>
      </c>
    </row>
    <row r="5193" spans="1:4" x14ac:dyDescent="0.25">
      <c r="A5193" t="s">
        <v>1097</v>
      </c>
      <c r="B5193" t="s">
        <v>5638</v>
      </c>
      <c r="C5193" s="1">
        <v>46108.018750000003</v>
      </c>
      <c r="D5193" t="s">
        <v>5640</v>
      </c>
    </row>
    <row r="5194" spans="1:4" x14ac:dyDescent="0.25">
      <c r="A5194" t="s">
        <v>1094</v>
      </c>
      <c r="B5194" t="s">
        <v>5638</v>
      </c>
      <c r="C5194" s="1">
        <v>46107.626388888886</v>
      </c>
      <c r="D5194" t="s">
        <v>5640</v>
      </c>
    </row>
    <row r="5195" spans="1:4" x14ac:dyDescent="0.25">
      <c r="A5195" t="s">
        <v>1127</v>
      </c>
      <c r="B5195" t="s">
        <v>5638</v>
      </c>
      <c r="C5195" s="1">
        <v>46106.797222222223</v>
      </c>
      <c r="D5195" t="s">
        <v>5640</v>
      </c>
    </row>
    <row r="5196" spans="1:4" x14ac:dyDescent="0.25">
      <c r="A5196" t="s">
        <v>1126</v>
      </c>
      <c r="B5196" t="s">
        <v>5638</v>
      </c>
      <c r="C5196" s="1">
        <v>46106.771527777775</v>
      </c>
      <c r="D5196" t="s">
        <v>5640</v>
      </c>
    </row>
    <row r="5197" spans="1:4" x14ac:dyDescent="0.25">
      <c r="A5197" t="s">
        <v>1124</v>
      </c>
      <c r="B5197" t="s">
        <v>5638</v>
      </c>
      <c r="C5197" s="1">
        <v>46109.859722222223</v>
      </c>
      <c r="D5197" t="s">
        <v>5640</v>
      </c>
    </row>
    <row r="5198" spans="1:4" x14ac:dyDescent="0.25">
      <c r="A5198" t="s">
        <v>1122</v>
      </c>
      <c r="B5198" t="s">
        <v>1129</v>
      </c>
      <c r="C5198" s="1">
        <v>46111.60833333333</v>
      </c>
      <c r="D5198" t="s">
        <v>5640</v>
      </c>
    </row>
    <row r="5199" spans="1:4" x14ac:dyDescent="0.25">
      <c r="A5199" t="s">
        <v>1121</v>
      </c>
      <c r="B5199" t="s">
        <v>38</v>
      </c>
      <c r="C5199" s="1">
        <v>46100.594444444447</v>
      </c>
      <c r="D5199" t="s">
        <v>5640</v>
      </c>
    </row>
    <row r="5200" spans="1:4" x14ac:dyDescent="0.25">
      <c r="A5200" t="s">
        <v>1120</v>
      </c>
      <c r="B5200" t="s">
        <v>38</v>
      </c>
      <c r="C5200" s="1">
        <v>46107.545138888891</v>
      </c>
      <c r="D5200" t="s">
        <v>5640</v>
      </c>
    </row>
    <row r="5201" spans="1:4" x14ac:dyDescent="0.25">
      <c r="A5201" t="s">
        <v>1119</v>
      </c>
      <c r="B5201" t="s">
        <v>38</v>
      </c>
      <c r="C5201" s="1">
        <v>46097.565972222219</v>
      </c>
      <c r="D5201" t="s">
        <v>5640</v>
      </c>
    </row>
    <row r="5202" spans="1:4" x14ac:dyDescent="0.25">
      <c r="A5202" t="s">
        <v>1117</v>
      </c>
      <c r="B5202" t="s">
        <v>38</v>
      </c>
      <c r="C5202" s="1">
        <v>46111.628472222219</v>
      </c>
      <c r="D5202" t="s">
        <v>5640</v>
      </c>
    </row>
    <row r="5203" spans="1:4" x14ac:dyDescent="0.25">
      <c r="A5203" t="s">
        <v>1116</v>
      </c>
      <c r="B5203" t="s">
        <v>38</v>
      </c>
      <c r="C5203" s="1">
        <v>46100.601388888892</v>
      </c>
      <c r="D5203" t="s">
        <v>5640</v>
      </c>
    </row>
    <row r="5204" spans="1:4" x14ac:dyDescent="0.25">
      <c r="A5204" t="s">
        <v>1115</v>
      </c>
      <c r="B5204" t="s">
        <v>38</v>
      </c>
      <c r="C5204" s="1">
        <v>46098.497916666667</v>
      </c>
      <c r="D5204" t="s">
        <v>5640</v>
      </c>
    </row>
    <row r="5205" spans="1:4" x14ac:dyDescent="0.25">
      <c r="A5205" t="s">
        <v>1112</v>
      </c>
      <c r="B5205" t="s">
        <v>5638</v>
      </c>
      <c r="C5205" s="1">
        <v>46107.581250000003</v>
      </c>
      <c r="D5205" t="s">
        <v>5640</v>
      </c>
    </row>
    <row r="5206" spans="1:4" x14ac:dyDescent="0.25">
      <c r="A5206" t="s">
        <v>1111</v>
      </c>
      <c r="B5206" t="s">
        <v>30</v>
      </c>
      <c r="C5206" s="1">
        <v>46111.729166666664</v>
      </c>
      <c r="D5206" t="s">
        <v>5640</v>
      </c>
    </row>
    <row r="5207" spans="1:4" x14ac:dyDescent="0.25">
      <c r="A5207" t="s">
        <v>1108</v>
      </c>
      <c r="B5207" t="s">
        <v>5638</v>
      </c>
      <c r="C5207" s="1">
        <v>46111.492361111108</v>
      </c>
      <c r="D5207" t="s">
        <v>5640</v>
      </c>
    </row>
    <row r="5208" spans="1:4" x14ac:dyDescent="0.25">
      <c r="A5208" t="s">
        <v>1105</v>
      </c>
      <c r="B5208" t="s">
        <v>5638</v>
      </c>
      <c r="C5208" s="1">
        <v>46107.819444444445</v>
      </c>
      <c r="D5208" t="s">
        <v>5640</v>
      </c>
    </row>
    <row r="5209" spans="1:4" x14ac:dyDescent="0.25">
      <c r="A5209" t="s">
        <v>1139</v>
      </c>
      <c r="B5209" t="s">
        <v>30</v>
      </c>
      <c r="C5209" s="1">
        <v>46111.727083333331</v>
      </c>
      <c r="D5209" t="s">
        <v>5640</v>
      </c>
    </row>
    <row r="5210" spans="1:4" x14ac:dyDescent="0.25">
      <c r="A5210" t="s">
        <v>1138</v>
      </c>
      <c r="B5210" t="s">
        <v>30</v>
      </c>
      <c r="C5210" s="1">
        <v>46111.725694444445</v>
      </c>
      <c r="D5210" t="s">
        <v>5640</v>
      </c>
    </row>
    <row r="5211" spans="1:4" x14ac:dyDescent="0.25">
      <c r="A5211" t="s">
        <v>1136</v>
      </c>
      <c r="B5211" t="s">
        <v>38</v>
      </c>
      <c r="C5211" s="1">
        <v>46107.561805555553</v>
      </c>
      <c r="D5211" t="s">
        <v>5640</v>
      </c>
    </row>
    <row r="5212" spans="1:4" x14ac:dyDescent="0.25">
      <c r="A5212" t="s">
        <v>1135</v>
      </c>
      <c r="B5212" t="s">
        <v>38</v>
      </c>
      <c r="C5212" s="1">
        <v>46100.61041666667</v>
      </c>
      <c r="D5212" t="s">
        <v>5640</v>
      </c>
    </row>
    <row r="5213" spans="1:4" x14ac:dyDescent="0.25">
      <c r="A5213" t="s">
        <v>1134</v>
      </c>
      <c r="B5213" t="s">
        <v>5638</v>
      </c>
      <c r="C5213" s="1">
        <v>46106.743750000001</v>
      </c>
      <c r="D5213" t="s">
        <v>5640</v>
      </c>
    </row>
    <row r="5214" spans="1:4" x14ac:dyDescent="0.25">
      <c r="A5214" t="s">
        <v>1133</v>
      </c>
      <c r="B5214" t="s">
        <v>5638</v>
      </c>
      <c r="C5214" s="1">
        <v>46106.452777777777</v>
      </c>
      <c r="D5214" t="s">
        <v>5640</v>
      </c>
    </row>
    <row r="5215" spans="1:4" x14ac:dyDescent="0.25">
      <c r="A5215" t="s">
        <v>1132</v>
      </c>
      <c r="B5215" t="s">
        <v>5638</v>
      </c>
      <c r="C5215" s="1">
        <v>46107.620138888888</v>
      </c>
      <c r="D5215" t="s">
        <v>5640</v>
      </c>
    </row>
    <row r="5216" spans="1:4" x14ac:dyDescent="0.25">
      <c r="A5216" t="s">
        <v>1131</v>
      </c>
      <c r="B5216" t="s">
        <v>5638</v>
      </c>
      <c r="C5216" s="1">
        <v>46106.390972222223</v>
      </c>
      <c r="D5216" t="s">
        <v>5640</v>
      </c>
    </row>
    <row r="5217" spans="1:4" x14ac:dyDescent="0.25">
      <c r="A5217" t="s">
        <v>1151</v>
      </c>
      <c r="B5217" t="s">
        <v>38</v>
      </c>
      <c r="C5217" s="1">
        <v>46106.613194444442</v>
      </c>
      <c r="D5217" t="s">
        <v>5640</v>
      </c>
    </row>
    <row r="5218" spans="1:4" x14ac:dyDescent="0.25">
      <c r="A5218" t="s">
        <v>1150</v>
      </c>
      <c r="B5218" t="s">
        <v>1129</v>
      </c>
      <c r="C5218" s="1">
        <v>46111.45208333333</v>
      </c>
      <c r="D5218" t="s">
        <v>5640</v>
      </c>
    </row>
    <row r="5219" spans="1:4" x14ac:dyDescent="0.25">
      <c r="A5219" t="s">
        <v>1149</v>
      </c>
      <c r="B5219" t="s">
        <v>5638</v>
      </c>
      <c r="C5219" s="1">
        <v>46109.85833333333</v>
      </c>
      <c r="D5219" t="s">
        <v>5640</v>
      </c>
    </row>
    <row r="5220" spans="1:4" x14ac:dyDescent="0.25">
      <c r="A5220" t="s">
        <v>1148</v>
      </c>
      <c r="B5220" t="s">
        <v>5638</v>
      </c>
      <c r="C5220" s="1">
        <v>46109.857638888891</v>
      </c>
      <c r="D5220" t="s">
        <v>5640</v>
      </c>
    </row>
    <row r="5221" spans="1:4" x14ac:dyDescent="0.25">
      <c r="A5221" t="s">
        <v>1147</v>
      </c>
      <c r="B5221" t="s">
        <v>38</v>
      </c>
      <c r="C5221" s="1">
        <v>46105.684027777781</v>
      </c>
      <c r="D5221" t="s">
        <v>5640</v>
      </c>
    </row>
    <row r="5222" spans="1:4" x14ac:dyDescent="0.25">
      <c r="A5222" t="s">
        <v>1166</v>
      </c>
      <c r="B5222" t="s">
        <v>5638</v>
      </c>
      <c r="C5222" s="1">
        <v>46111.586805555555</v>
      </c>
      <c r="D5222" t="s">
        <v>5640</v>
      </c>
    </row>
    <row r="5223" spans="1:4" x14ac:dyDescent="0.25">
      <c r="A5223" t="s">
        <v>1161</v>
      </c>
      <c r="B5223" t="s">
        <v>38</v>
      </c>
      <c r="C5223" s="1">
        <v>46101.481249999997</v>
      </c>
      <c r="D5223" t="s">
        <v>5640</v>
      </c>
    </row>
    <row r="5224" spans="1:4" x14ac:dyDescent="0.25">
      <c r="A5224" t="s">
        <v>1170</v>
      </c>
      <c r="B5224" t="s">
        <v>39</v>
      </c>
      <c r="C5224" s="1">
        <v>46104.509027777778</v>
      </c>
      <c r="D5224" t="s">
        <v>5640</v>
      </c>
    </row>
    <row r="5225" spans="1:4" x14ac:dyDescent="0.25">
      <c r="A5225" t="s">
        <v>1186</v>
      </c>
      <c r="B5225" t="s">
        <v>5638</v>
      </c>
      <c r="C5225" s="1">
        <v>46111.537499999999</v>
      </c>
      <c r="D5225" t="s">
        <v>5640</v>
      </c>
    </row>
    <row r="5226" spans="1:4" x14ac:dyDescent="0.25">
      <c r="A5226" t="s">
        <v>1168</v>
      </c>
      <c r="B5226" t="s">
        <v>5638</v>
      </c>
      <c r="C5226" s="1">
        <v>46109.720138888886</v>
      </c>
      <c r="D5226" t="s">
        <v>5640</v>
      </c>
    </row>
    <row r="5227" spans="1:4" x14ac:dyDescent="0.25">
      <c r="A5227" t="s">
        <v>1167</v>
      </c>
      <c r="B5227" t="s">
        <v>35</v>
      </c>
      <c r="C5227" s="1">
        <v>46107.718055555553</v>
      </c>
      <c r="D5227" t="s">
        <v>5640</v>
      </c>
    </row>
    <row r="5228" spans="1:4" x14ac:dyDescent="0.25">
      <c r="A5228" t="s">
        <v>1179</v>
      </c>
      <c r="B5228" t="s">
        <v>1129</v>
      </c>
      <c r="C5228" s="1">
        <v>46111.862500000003</v>
      </c>
      <c r="D5228" t="s">
        <v>5640</v>
      </c>
    </row>
    <row r="5229" spans="1:4" x14ac:dyDescent="0.25">
      <c r="A5229" t="s">
        <v>340</v>
      </c>
      <c r="B5229" t="s">
        <v>38</v>
      </c>
      <c r="C5229" s="1">
        <v>46039.517361111109</v>
      </c>
      <c r="D5229" t="s">
        <v>5640</v>
      </c>
    </row>
    <row r="5230" spans="1:4" x14ac:dyDescent="0.25">
      <c r="A5230" t="s">
        <v>348</v>
      </c>
      <c r="B5230" t="s">
        <v>38</v>
      </c>
      <c r="C5230" s="1">
        <v>46039.522222222222</v>
      </c>
      <c r="D5230" t="s">
        <v>5640</v>
      </c>
    </row>
    <row r="5231" spans="1:4" x14ac:dyDescent="0.25">
      <c r="A5231" t="s">
        <v>347</v>
      </c>
      <c r="B5231" t="s">
        <v>38</v>
      </c>
      <c r="C5231" s="1">
        <v>46039.520833333336</v>
      </c>
      <c r="D5231" t="s">
        <v>5640</v>
      </c>
    </row>
    <row r="5232" spans="1:4" x14ac:dyDescent="0.25">
      <c r="A5232" t="s">
        <v>346</v>
      </c>
      <c r="B5232" t="s">
        <v>38</v>
      </c>
      <c r="C5232" s="1">
        <v>46039.554166666669</v>
      </c>
      <c r="D5232" t="s">
        <v>5640</v>
      </c>
    </row>
    <row r="5233" spans="1:4" x14ac:dyDescent="0.25">
      <c r="A5233" t="s">
        <v>354</v>
      </c>
      <c r="B5233" t="s">
        <v>38</v>
      </c>
      <c r="C5233" s="1">
        <v>46039.556250000001</v>
      </c>
      <c r="D5233" t="s">
        <v>5640</v>
      </c>
    </row>
    <row r="5234" spans="1:4" x14ac:dyDescent="0.25">
      <c r="A5234" t="s">
        <v>369</v>
      </c>
      <c r="B5234" t="s">
        <v>39</v>
      </c>
      <c r="C5234" s="1">
        <v>46034.650694444441</v>
      </c>
      <c r="D5234" t="s">
        <v>5640</v>
      </c>
    </row>
    <row r="5235" spans="1:4" x14ac:dyDescent="0.25">
      <c r="A5235" t="s">
        <v>366</v>
      </c>
      <c r="B5235" t="s">
        <v>39</v>
      </c>
      <c r="C5235" s="1">
        <v>46028.869444444441</v>
      </c>
      <c r="D5235" t="s">
        <v>5640</v>
      </c>
    </row>
    <row r="5236" spans="1:4" x14ac:dyDescent="0.25">
      <c r="A5236" t="s">
        <v>1268</v>
      </c>
      <c r="B5236" t="s">
        <v>1239</v>
      </c>
      <c r="C5236" s="1">
        <v>46111.791666666664</v>
      </c>
      <c r="D5236" t="s">
        <v>5640</v>
      </c>
    </row>
    <row r="5237" spans="1:4" x14ac:dyDescent="0.25">
      <c r="A5237" t="s">
        <v>376</v>
      </c>
      <c r="B5237" t="s">
        <v>38</v>
      </c>
      <c r="C5237" s="1">
        <v>46029.59652777778</v>
      </c>
      <c r="D5237" t="s">
        <v>5640</v>
      </c>
    </row>
    <row r="5238" spans="1:4" x14ac:dyDescent="0.25">
      <c r="A5238" t="s">
        <v>385</v>
      </c>
      <c r="B5238" t="s">
        <v>38</v>
      </c>
      <c r="C5238" s="1">
        <v>46029.748611111114</v>
      </c>
      <c r="D5238" t="s">
        <v>5640</v>
      </c>
    </row>
    <row r="5239" spans="1:4" x14ac:dyDescent="0.25">
      <c r="A5239" t="s">
        <v>384</v>
      </c>
      <c r="B5239" t="s">
        <v>38</v>
      </c>
      <c r="C5239" s="1">
        <v>46043.50277777778</v>
      </c>
      <c r="D5239" t="s">
        <v>5640</v>
      </c>
    </row>
    <row r="5240" spans="1:4" x14ac:dyDescent="0.25">
      <c r="A5240" t="s">
        <v>383</v>
      </c>
      <c r="B5240" t="s">
        <v>38</v>
      </c>
      <c r="C5240" s="1">
        <v>46028.591666666667</v>
      </c>
      <c r="D5240" t="s">
        <v>5640</v>
      </c>
    </row>
    <row r="5241" spans="1:4" x14ac:dyDescent="0.25">
      <c r="A5241" t="s">
        <v>382</v>
      </c>
      <c r="B5241" t="s">
        <v>39</v>
      </c>
      <c r="C5241" s="1">
        <v>46050.5</v>
      </c>
      <c r="D5241" t="s">
        <v>5640</v>
      </c>
    </row>
    <row r="5242" spans="1:4" x14ac:dyDescent="0.25">
      <c r="A5242" t="s">
        <v>381</v>
      </c>
      <c r="B5242" t="s">
        <v>38</v>
      </c>
      <c r="C5242" s="1">
        <v>46029.447916666664</v>
      </c>
      <c r="D5242" t="s">
        <v>5640</v>
      </c>
    </row>
    <row r="5243" spans="1:4" x14ac:dyDescent="0.25">
      <c r="A5243" t="s">
        <v>380</v>
      </c>
      <c r="B5243" t="s">
        <v>38</v>
      </c>
      <c r="C5243" s="1">
        <v>46039.667361111111</v>
      </c>
      <c r="D5243" t="s">
        <v>5640</v>
      </c>
    </row>
    <row r="5244" spans="1:4" x14ac:dyDescent="0.25">
      <c r="A5244" t="s">
        <v>1271</v>
      </c>
      <c r="B5244" t="s">
        <v>1239</v>
      </c>
      <c r="C5244" s="1">
        <v>46111.777777777781</v>
      </c>
      <c r="D5244" t="s">
        <v>5640</v>
      </c>
    </row>
    <row r="5245" spans="1:4" x14ac:dyDescent="0.25">
      <c r="A5245" t="s">
        <v>379</v>
      </c>
      <c r="B5245" t="s">
        <v>39</v>
      </c>
      <c r="C5245" s="1">
        <v>46049.513194444444</v>
      </c>
      <c r="D5245" t="s">
        <v>5640</v>
      </c>
    </row>
    <row r="5246" spans="1:4" x14ac:dyDescent="0.25">
      <c r="A5246" t="s">
        <v>387</v>
      </c>
      <c r="B5246" t="s">
        <v>38</v>
      </c>
      <c r="C5246" s="1">
        <v>46043.501388888886</v>
      </c>
      <c r="D5246" t="s">
        <v>5640</v>
      </c>
    </row>
    <row r="5247" spans="1:4" x14ac:dyDescent="0.25">
      <c r="A5247" t="s">
        <v>386</v>
      </c>
      <c r="B5247" t="s">
        <v>38</v>
      </c>
      <c r="C5247" s="1">
        <v>46029.583333333336</v>
      </c>
      <c r="D5247" t="s">
        <v>5640</v>
      </c>
    </row>
    <row r="5248" spans="1:4" x14ac:dyDescent="0.25">
      <c r="A5248" t="s">
        <v>389</v>
      </c>
      <c r="B5248" t="s">
        <v>39</v>
      </c>
      <c r="C5248" s="1">
        <v>46042.806944444441</v>
      </c>
      <c r="D5248" t="s">
        <v>5640</v>
      </c>
    </row>
    <row r="5249" spans="1:4" x14ac:dyDescent="0.25">
      <c r="A5249" t="s">
        <v>394</v>
      </c>
      <c r="B5249" t="s">
        <v>38</v>
      </c>
      <c r="C5249" s="1">
        <v>46039.710416666669</v>
      </c>
      <c r="D5249" t="s">
        <v>5640</v>
      </c>
    </row>
    <row r="5250" spans="1:4" x14ac:dyDescent="0.25">
      <c r="A5250" t="s">
        <v>405</v>
      </c>
      <c r="B5250" t="s">
        <v>38</v>
      </c>
      <c r="C5250" s="1">
        <v>46039.693749999999</v>
      </c>
      <c r="D5250" t="s">
        <v>5640</v>
      </c>
    </row>
    <row r="5251" spans="1:4" x14ac:dyDescent="0.25">
      <c r="A5251" t="s">
        <v>404</v>
      </c>
      <c r="B5251" t="s">
        <v>38</v>
      </c>
      <c r="C5251" s="1">
        <v>46057.48541666667</v>
      </c>
      <c r="D5251" t="s">
        <v>5640</v>
      </c>
    </row>
    <row r="5252" spans="1:4" x14ac:dyDescent="0.25">
      <c r="A5252" t="s">
        <v>402</v>
      </c>
      <c r="B5252" t="s">
        <v>38</v>
      </c>
      <c r="C5252" s="1">
        <v>46059.505555555559</v>
      </c>
      <c r="D5252" t="s">
        <v>5640</v>
      </c>
    </row>
    <row r="5253" spans="1:4" x14ac:dyDescent="0.25">
      <c r="A5253" t="s">
        <v>397</v>
      </c>
      <c r="B5253" t="s">
        <v>38</v>
      </c>
      <c r="C5253" s="1">
        <v>46035.724305555559</v>
      </c>
      <c r="D5253" t="s">
        <v>5640</v>
      </c>
    </row>
    <row r="5254" spans="1:4" x14ac:dyDescent="0.25">
      <c r="A5254" t="s">
        <v>423</v>
      </c>
      <c r="B5254" t="s">
        <v>38</v>
      </c>
      <c r="C5254" s="1">
        <v>46031.48333333333</v>
      </c>
      <c r="D5254" t="s">
        <v>5640</v>
      </c>
    </row>
    <row r="5255" spans="1:4" x14ac:dyDescent="0.25">
      <c r="A5255" t="s">
        <v>421</v>
      </c>
      <c r="B5255" t="s">
        <v>38</v>
      </c>
      <c r="C5255" s="1">
        <v>46031.473611111112</v>
      </c>
      <c r="D5255" t="s">
        <v>5640</v>
      </c>
    </row>
    <row r="5256" spans="1:4" x14ac:dyDescent="0.25">
      <c r="A5256" t="s">
        <v>418</v>
      </c>
      <c r="B5256" t="s">
        <v>38</v>
      </c>
      <c r="C5256" s="1">
        <v>46039.697222222225</v>
      </c>
      <c r="D5256" t="s">
        <v>5640</v>
      </c>
    </row>
    <row r="5257" spans="1:4" x14ac:dyDescent="0.25">
      <c r="A5257" t="s">
        <v>434</v>
      </c>
      <c r="B5257" t="s">
        <v>38</v>
      </c>
      <c r="C5257" s="1">
        <v>46039.698611111111</v>
      </c>
      <c r="D5257" t="s">
        <v>5640</v>
      </c>
    </row>
    <row r="5258" spans="1:4" x14ac:dyDescent="0.25">
      <c r="A5258" t="s">
        <v>431</v>
      </c>
      <c r="B5258" t="s">
        <v>38</v>
      </c>
      <c r="C5258" s="1">
        <v>46039.698611111111</v>
      </c>
      <c r="D5258" t="s">
        <v>5640</v>
      </c>
    </row>
    <row r="5259" spans="1:4" x14ac:dyDescent="0.25">
      <c r="A5259" t="s">
        <v>446</v>
      </c>
      <c r="B5259" t="s">
        <v>38</v>
      </c>
      <c r="C5259" s="1">
        <v>46049.519444444442</v>
      </c>
      <c r="D5259" t="s">
        <v>5640</v>
      </c>
    </row>
    <row r="5260" spans="1:4" x14ac:dyDescent="0.25">
      <c r="A5260" t="s">
        <v>452</v>
      </c>
      <c r="B5260" t="s">
        <v>38</v>
      </c>
      <c r="C5260" s="1">
        <v>46053.570138888892</v>
      </c>
      <c r="D5260" t="s">
        <v>5640</v>
      </c>
    </row>
    <row r="5261" spans="1:4" x14ac:dyDescent="0.25">
      <c r="A5261" t="s">
        <v>454</v>
      </c>
      <c r="B5261" t="s">
        <v>38</v>
      </c>
      <c r="C5261" s="1">
        <v>46041.444444444445</v>
      </c>
      <c r="D5261" t="s">
        <v>5640</v>
      </c>
    </row>
    <row r="5262" spans="1:4" x14ac:dyDescent="0.25">
      <c r="A5262" t="s">
        <v>453</v>
      </c>
      <c r="B5262" t="s">
        <v>38</v>
      </c>
      <c r="C5262" s="1">
        <v>46039.489583333336</v>
      </c>
      <c r="D5262" t="s">
        <v>5640</v>
      </c>
    </row>
    <row r="5263" spans="1:4" x14ac:dyDescent="0.25">
      <c r="A5263" t="s">
        <v>464</v>
      </c>
      <c r="B5263" t="s">
        <v>38</v>
      </c>
      <c r="C5263" s="1">
        <v>46044.435416666667</v>
      </c>
      <c r="D5263" t="s">
        <v>5640</v>
      </c>
    </row>
    <row r="5264" spans="1:4" x14ac:dyDescent="0.25">
      <c r="A5264" t="s">
        <v>1278</v>
      </c>
      <c r="B5264" t="s">
        <v>1073</v>
      </c>
      <c r="C5264" s="1">
        <v>46111.686805555553</v>
      </c>
      <c r="D5264" t="s">
        <v>5640</v>
      </c>
    </row>
    <row r="5265" spans="1:4" x14ac:dyDescent="0.25">
      <c r="A5265" t="s">
        <v>468</v>
      </c>
      <c r="B5265" t="s">
        <v>38</v>
      </c>
      <c r="C5265" s="1">
        <v>46041.474999999999</v>
      </c>
      <c r="D5265" t="s">
        <v>5640</v>
      </c>
    </row>
    <row r="5266" spans="1:4" x14ac:dyDescent="0.25">
      <c r="A5266" t="s">
        <v>482</v>
      </c>
      <c r="B5266" t="s">
        <v>38</v>
      </c>
      <c r="C5266" s="1">
        <v>46039.708333333336</v>
      </c>
      <c r="D5266" t="s">
        <v>5640</v>
      </c>
    </row>
    <row r="5267" spans="1:4" x14ac:dyDescent="0.25">
      <c r="A5267" t="s">
        <v>481</v>
      </c>
      <c r="B5267" t="s">
        <v>38</v>
      </c>
      <c r="C5267" s="1">
        <v>46042.453472222223</v>
      </c>
      <c r="D5267" t="s">
        <v>5640</v>
      </c>
    </row>
    <row r="5268" spans="1:4" x14ac:dyDescent="0.25">
      <c r="A5268" t="s">
        <v>475</v>
      </c>
      <c r="B5268" t="s">
        <v>38</v>
      </c>
      <c r="C5268" s="1">
        <v>46039.709722222222</v>
      </c>
      <c r="D5268" t="s">
        <v>5640</v>
      </c>
    </row>
    <row r="5269" spans="1:4" x14ac:dyDescent="0.25">
      <c r="A5269" t="s">
        <v>527</v>
      </c>
      <c r="B5269" t="s">
        <v>38</v>
      </c>
      <c r="C5269" s="1">
        <v>46043.484722222223</v>
      </c>
      <c r="D5269" t="s">
        <v>5640</v>
      </c>
    </row>
    <row r="5270" spans="1:4" x14ac:dyDescent="0.25">
      <c r="A5270" t="s">
        <v>491</v>
      </c>
      <c r="B5270" t="s">
        <v>38</v>
      </c>
      <c r="C5270" s="1">
        <v>46043.469444444447</v>
      </c>
      <c r="D5270" t="s">
        <v>5640</v>
      </c>
    </row>
    <row r="5271" spans="1:4" x14ac:dyDescent="0.25">
      <c r="A5271" t="s">
        <v>489</v>
      </c>
      <c r="B5271" t="s">
        <v>38</v>
      </c>
      <c r="C5271" s="1">
        <v>46042.568055555559</v>
      </c>
      <c r="D5271" t="s">
        <v>5640</v>
      </c>
    </row>
    <row r="5272" spans="1:4" x14ac:dyDescent="0.25">
      <c r="A5272" t="s">
        <v>513</v>
      </c>
      <c r="B5272" t="s">
        <v>38</v>
      </c>
      <c r="C5272" s="1">
        <v>46042.446527777778</v>
      </c>
      <c r="D5272" t="s">
        <v>5640</v>
      </c>
    </row>
    <row r="5273" spans="1:4" x14ac:dyDescent="0.25">
      <c r="A5273" t="s">
        <v>517</v>
      </c>
      <c r="B5273" t="s">
        <v>38</v>
      </c>
      <c r="C5273" s="1">
        <v>46044.532638888886</v>
      </c>
      <c r="D5273" t="s">
        <v>5640</v>
      </c>
    </row>
    <row r="5274" spans="1:4" x14ac:dyDescent="0.25">
      <c r="A5274" t="s">
        <v>524</v>
      </c>
      <c r="B5274" t="s">
        <v>38</v>
      </c>
      <c r="C5274" s="1">
        <v>46044.459722222222</v>
      </c>
      <c r="D5274" t="s">
        <v>5640</v>
      </c>
    </row>
    <row r="5275" spans="1:4" x14ac:dyDescent="0.25">
      <c r="A5275" t="s">
        <v>529</v>
      </c>
      <c r="B5275" t="s">
        <v>38</v>
      </c>
      <c r="C5275" s="1">
        <v>46044.537499999999</v>
      </c>
      <c r="D5275" t="s">
        <v>5640</v>
      </c>
    </row>
    <row r="5276" spans="1:4" x14ac:dyDescent="0.25">
      <c r="A5276" t="s">
        <v>531</v>
      </c>
      <c r="B5276" t="s">
        <v>38</v>
      </c>
      <c r="C5276" s="1">
        <v>46056.461111111108</v>
      </c>
      <c r="D5276" t="s">
        <v>5640</v>
      </c>
    </row>
    <row r="5277" spans="1:4" x14ac:dyDescent="0.25">
      <c r="A5277" t="s">
        <v>539</v>
      </c>
      <c r="B5277" t="s">
        <v>38</v>
      </c>
      <c r="C5277" s="1">
        <v>46043.500694444447</v>
      </c>
      <c r="D5277" t="s">
        <v>5640</v>
      </c>
    </row>
    <row r="5278" spans="1:4" x14ac:dyDescent="0.25">
      <c r="A5278" t="s">
        <v>548</v>
      </c>
      <c r="B5278" t="s">
        <v>38</v>
      </c>
      <c r="C5278" s="1">
        <v>46044.482638888891</v>
      </c>
      <c r="D5278" t="s">
        <v>5640</v>
      </c>
    </row>
    <row r="5279" spans="1:4" x14ac:dyDescent="0.25">
      <c r="A5279" t="s">
        <v>545</v>
      </c>
      <c r="B5279" t="s">
        <v>38</v>
      </c>
      <c r="C5279" s="1">
        <v>46046.525000000001</v>
      </c>
      <c r="D5279" t="s">
        <v>5640</v>
      </c>
    </row>
    <row r="5280" spans="1:4" x14ac:dyDescent="0.25">
      <c r="A5280" t="s">
        <v>544</v>
      </c>
      <c r="B5280" t="s">
        <v>38</v>
      </c>
      <c r="C5280" s="1">
        <v>46046.469444444447</v>
      </c>
      <c r="D5280" t="s">
        <v>5640</v>
      </c>
    </row>
    <row r="5281" spans="1:4" x14ac:dyDescent="0.25">
      <c r="A5281" t="s">
        <v>588</v>
      </c>
      <c r="B5281" t="s">
        <v>38</v>
      </c>
      <c r="C5281" s="1">
        <v>46052.51666666667</v>
      </c>
      <c r="D5281" t="s">
        <v>5640</v>
      </c>
    </row>
    <row r="5282" spans="1:4" x14ac:dyDescent="0.25">
      <c r="A5282" t="s">
        <v>586</v>
      </c>
      <c r="B5282" t="s">
        <v>38</v>
      </c>
      <c r="C5282" s="1">
        <v>46055.759722222225</v>
      </c>
      <c r="D5282" t="s">
        <v>5640</v>
      </c>
    </row>
    <row r="5283" spans="1:4" x14ac:dyDescent="0.25">
      <c r="A5283" t="s">
        <v>578</v>
      </c>
      <c r="B5283" t="s">
        <v>38</v>
      </c>
      <c r="C5283" s="1">
        <v>46053.479166666664</v>
      </c>
      <c r="D5283" t="s">
        <v>5640</v>
      </c>
    </row>
    <row r="5284" spans="1:4" x14ac:dyDescent="0.25">
      <c r="A5284" t="s">
        <v>1257</v>
      </c>
      <c r="B5284" t="s">
        <v>1073</v>
      </c>
      <c r="C5284" s="1">
        <v>46111.474999999999</v>
      </c>
      <c r="D5284" t="s">
        <v>5640</v>
      </c>
    </row>
    <row r="5285" spans="1:4" x14ac:dyDescent="0.25">
      <c r="A5285" t="s">
        <v>565</v>
      </c>
      <c r="B5285" t="s">
        <v>39</v>
      </c>
      <c r="C5285" s="1">
        <v>46093.661805555559</v>
      </c>
      <c r="D5285" t="s">
        <v>5640</v>
      </c>
    </row>
    <row r="5286" spans="1:4" x14ac:dyDescent="0.25">
      <c r="A5286" t="s">
        <v>562</v>
      </c>
      <c r="B5286" t="s">
        <v>38</v>
      </c>
      <c r="C5286" s="1">
        <v>46078.599305555559</v>
      </c>
      <c r="D5286" t="s">
        <v>5640</v>
      </c>
    </row>
    <row r="5287" spans="1:4" x14ac:dyDescent="0.25">
      <c r="A5287" t="s">
        <v>560</v>
      </c>
      <c r="B5287" t="s">
        <v>38</v>
      </c>
      <c r="C5287" s="1">
        <v>46052.520138888889</v>
      </c>
      <c r="D5287" t="s">
        <v>5640</v>
      </c>
    </row>
    <row r="5288" spans="1:4" x14ac:dyDescent="0.25">
      <c r="A5288" t="s">
        <v>559</v>
      </c>
      <c r="B5288" t="s">
        <v>38</v>
      </c>
      <c r="C5288" s="1">
        <v>46057.648611111108</v>
      </c>
      <c r="D5288" t="s">
        <v>5640</v>
      </c>
    </row>
    <row r="5289" spans="1:4" x14ac:dyDescent="0.25">
      <c r="A5289" t="s">
        <v>605</v>
      </c>
      <c r="B5289" t="s">
        <v>38</v>
      </c>
      <c r="C5289" s="1">
        <v>46050.731249999997</v>
      </c>
      <c r="D5289" t="s">
        <v>5640</v>
      </c>
    </row>
    <row r="5290" spans="1:4" x14ac:dyDescent="0.25">
      <c r="A5290" t="s">
        <v>600</v>
      </c>
      <c r="B5290" t="s">
        <v>38</v>
      </c>
      <c r="C5290" s="1">
        <v>46052.526388888888</v>
      </c>
      <c r="D5290" t="s">
        <v>5640</v>
      </c>
    </row>
    <row r="5291" spans="1:4" x14ac:dyDescent="0.25">
      <c r="A5291" t="s">
        <v>599</v>
      </c>
      <c r="B5291" t="s">
        <v>38</v>
      </c>
      <c r="C5291" s="1">
        <v>46052.728472222225</v>
      </c>
      <c r="D5291" t="s">
        <v>5640</v>
      </c>
    </row>
    <row r="5292" spans="1:4" x14ac:dyDescent="0.25">
      <c r="A5292" t="s">
        <v>598</v>
      </c>
      <c r="B5292" t="s">
        <v>38</v>
      </c>
      <c r="C5292" s="1">
        <v>46063.431944444441</v>
      </c>
      <c r="D5292" t="s">
        <v>5640</v>
      </c>
    </row>
    <row r="5293" spans="1:4" x14ac:dyDescent="0.25">
      <c r="A5293" t="s">
        <v>635</v>
      </c>
      <c r="B5293" t="s">
        <v>38</v>
      </c>
      <c r="C5293" s="1">
        <v>46053.611111111109</v>
      </c>
      <c r="D5293" t="s">
        <v>5640</v>
      </c>
    </row>
    <row r="5294" spans="1:4" x14ac:dyDescent="0.25">
      <c r="A5294" t="s">
        <v>648</v>
      </c>
      <c r="B5294" t="s">
        <v>38</v>
      </c>
      <c r="C5294" s="1">
        <v>46053.45208333333</v>
      </c>
      <c r="D5294" t="s">
        <v>5640</v>
      </c>
    </row>
    <row r="5295" spans="1:4" x14ac:dyDescent="0.25">
      <c r="A5295" t="s">
        <v>643</v>
      </c>
      <c r="B5295" t="s">
        <v>38</v>
      </c>
      <c r="C5295" s="1">
        <v>46060.432638888888</v>
      </c>
      <c r="D5295" t="s">
        <v>5640</v>
      </c>
    </row>
    <row r="5296" spans="1:4" x14ac:dyDescent="0.25">
      <c r="A5296" t="s">
        <v>683</v>
      </c>
      <c r="B5296" t="s">
        <v>38</v>
      </c>
      <c r="C5296" s="1">
        <v>46090.640277777777</v>
      </c>
      <c r="D5296" t="s">
        <v>5640</v>
      </c>
    </row>
    <row r="5297" spans="1:4" x14ac:dyDescent="0.25">
      <c r="A5297" t="s">
        <v>681</v>
      </c>
      <c r="B5297" t="s">
        <v>38</v>
      </c>
      <c r="C5297" s="1">
        <v>46070.553472222222</v>
      </c>
      <c r="D5297" t="s">
        <v>5640</v>
      </c>
    </row>
    <row r="5298" spans="1:4" x14ac:dyDescent="0.25">
      <c r="A5298" t="s">
        <v>676</v>
      </c>
      <c r="B5298" t="s">
        <v>38</v>
      </c>
      <c r="C5298" s="1">
        <v>46069.549305555556</v>
      </c>
      <c r="D5298" t="s">
        <v>5640</v>
      </c>
    </row>
    <row r="5299" spans="1:4" x14ac:dyDescent="0.25">
      <c r="A5299" t="s">
        <v>671</v>
      </c>
      <c r="B5299" t="s">
        <v>39</v>
      </c>
      <c r="C5299" s="1">
        <v>46093.65</v>
      </c>
      <c r="D5299" t="s">
        <v>5640</v>
      </c>
    </row>
    <row r="5300" spans="1:4" x14ac:dyDescent="0.25">
      <c r="A5300" t="s">
        <v>668</v>
      </c>
      <c r="B5300" t="s">
        <v>38</v>
      </c>
      <c r="C5300" s="1">
        <v>46057.70416666667</v>
      </c>
      <c r="D5300" t="s">
        <v>5640</v>
      </c>
    </row>
    <row r="5301" spans="1:4" x14ac:dyDescent="0.25">
      <c r="A5301" t="s">
        <v>666</v>
      </c>
      <c r="B5301" t="s">
        <v>38</v>
      </c>
      <c r="C5301" s="1">
        <v>46057.713194444441</v>
      </c>
      <c r="D5301" t="s">
        <v>5640</v>
      </c>
    </row>
    <row r="5302" spans="1:4" x14ac:dyDescent="0.25">
      <c r="A5302" t="s">
        <v>724</v>
      </c>
      <c r="B5302" t="s">
        <v>38</v>
      </c>
      <c r="C5302" s="1">
        <v>46059.87222222222</v>
      </c>
      <c r="D5302" t="s">
        <v>5640</v>
      </c>
    </row>
    <row r="5303" spans="1:4" x14ac:dyDescent="0.25">
      <c r="A5303" t="s">
        <v>1259</v>
      </c>
      <c r="B5303" t="s">
        <v>1073</v>
      </c>
      <c r="C5303" s="1">
        <v>46111.642361111109</v>
      </c>
      <c r="D5303" t="s">
        <v>5640</v>
      </c>
    </row>
    <row r="5304" spans="1:4" x14ac:dyDescent="0.25">
      <c r="A5304" t="s">
        <v>725</v>
      </c>
      <c r="B5304" t="s">
        <v>38</v>
      </c>
      <c r="C5304" s="1">
        <v>46107.575694444444</v>
      </c>
      <c r="D5304" t="s">
        <v>5640</v>
      </c>
    </row>
    <row r="5305" spans="1:4" x14ac:dyDescent="0.25">
      <c r="A5305" t="s">
        <v>737</v>
      </c>
      <c r="B5305" t="s">
        <v>39</v>
      </c>
      <c r="C5305" s="1">
        <v>46093.642361111109</v>
      </c>
      <c r="D5305" t="s">
        <v>5640</v>
      </c>
    </row>
    <row r="5306" spans="1:4" x14ac:dyDescent="0.25">
      <c r="A5306" t="s">
        <v>730</v>
      </c>
      <c r="B5306" t="s">
        <v>38</v>
      </c>
      <c r="C5306" s="1">
        <v>46060.525000000001</v>
      </c>
      <c r="D5306" t="s">
        <v>5640</v>
      </c>
    </row>
    <row r="5307" spans="1:4" x14ac:dyDescent="0.25">
      <c r="A5307" t="s">
        <v>750</v>
      </c>
      <c r="B5307" t="s">
        <v>38</v>
      </c>
      <c r="C5307" s="1">
        <v>46060.430555555555</v>
      </c>
      <c r="D5307" t="s">
        <v>5640</v>
      </c>
    </row>
    <row r="5308" spans="1:4" x14ac:dyDescent="0.25">
      <c r="A5308" t="s">
        <v>749</v>
      </c>
      <c r="B5308" t="s">
        <v>38</v>
      </c>
      <c r="C5308" s="1">
        <v>46067.484027777777</v>
      </c>
      <c r="D5308" t="s">
        <v>5640</v>
      </c>
    </row>
    <row r="5309" spans="1:4" x14ac:dyDescent="0.25">
      <c r="A5309" t="s">
        <v>755</v>
      </c>
      <c r="B5309" t="s">
        <v>38</v>
      </c>
      <c r="C5309" s="1">
        <v>46066.472916666666</v>
      </c>
      <c r="D5309" t="s">
        <v>5640</v>
      </c>
    </row>
    <row r="5310" spans="1:4" x14ac:dyDescent="0.25">
      <c r="A5310" t="s">
        <v>763</v>
      </c>
      <c r="B5310" t="s">
        <v>38</v>
      </c>
      <c r="C5310" s="1">
        <v>46072.615277777775</v>
      </c>
      <c r="D5310" t="s">
        <v>5640</v>
      </c>
    </row>
    <row r="5311" spans="1:4" x14ac:dyDescent="0.25">
      <c r="A5311" t="s">
        <v>823</v>
      </c>
      <c r="B5311" t="s">
        <v>38</v>
      </c>
      <c r="C5311" s="1">
        <v>46065.738194444442</v>
      </c>
      <c r="D5311" t="s">
        <v>5640</v>
      </c>
    </row>
    <row r="5312" spans="1:4" x14ac:dyDescent="0.25">
      <c r="A5312" t="s">
        <v>814</v>
      </c>
      <c r="B5312" t="s">
        <v>38</v>
      </c>
      <c r="C5312" s="1">
        <v>46065.746527777781</v>
      </c>
      <c r="D5312" t="s">
        <v>5640</v>
      </c>
    </row>
    <row r="5313" spans="1:4" x14ac:dyDescent="0.25">
      <c r="A5313" t="s">
        <v>812</v>
      </c>
      <c r="B5313" t="s">
        <v>38</v>
      </c>
      <c r="C5313" s="1">
        <v>46074.433333333334</v>
      </c>
      <c r="D5313" t="s">
        <v>5640</v>
      </c>
    </row>
    <row r="5314" spans="1:4" x14ac:dyDescent="0.25">
      <c r="A5314" t="s">
        <v>810</v>
      </c>
      <c r="B5314" t="s">
        <v>38</v>
      </c>
      <c r="C5314" s="1">
        <v>46086.532638888886</v>
      </c>
      <c r="D5314" t="s">
        <v>5640</v>
      </c>
    </row>
    <row r="5315" spans="1:4" x14ac:dyDescent="0.25">
      <c r="A5315" t="s">
        <v>804</v>
      </c>
      <c r="B5315" t="s">
        <v>38</v>
      </c>
      <c r="C5315" s="1">
        <v>46066.582638888889</v>
      </c>
      <c r="D5315" t="s">
        <v>5640</v>
      </c>
    </row>
    <row r="5316" spans="1:4" x14ac:dyDescent="0.25">
      <c r="A5316" t="s">
        <v>795</v>
      </c>
      <c r="B5316" t="s">
        <v>38</v>
      </c>
      <c r="C5316" s="1">
        <v>46070.443055555559</v>
      </c>
      <c r="D5316" t="s">
        <v>5640</v>
      </c>
    </row>
    <row r="5317" spans="1:4" x14ac:dyDescent="0.25">
      <c r="A5317" t="s">
        <v>794</v>
      </c>
      <c r="B5317" t="s">
        <v>38</v>
      </c>
      <c r="C5317" s="1">
        <v>46073.729861111111</v>
      </c>
      <c r="D5317" t="s">
        <v>5640</v>
      </c>
    </row>
    <row r="5318" spans="1:4" x14ac:dyDescent="0.25">
      <c r="A5318" t="s">
        <v>1031</v>
      </c>
      <c r="B5318" t="s">
        <v>38</v>
      </c>
      <c r="C5318" s="1">
        <v>46087.72152777778</v>
      </c>
      <c r="D5318" t="s">
        <v>5640</v>
      </c>
    </row>
    <row r="5319" spans="1:4" x14ac:dyDescent="0.25">
      <c r="A5319" t="s">
        <v>1253</v>
      </c>
      <c r="B5319" t="s">
        <v>1073</v>
      </c>
      <c r="C5319" s="1">
        <v>46111.861805555556</v>
      </c>
      <c r="D5319" t="s">
        <v>5640</v>
      </c>
    </row>
    <row r="5320" spans="1:4" x14ac:dyDescent="0.25">
      <c r="A5320" t="s">
        <v>781</v>
      </c>
      <c r="B5320" t="s">
        <v>38</v>
      </c>
      <c r="C5320" s="1">
        <v>46070.706944444442</v>
      </c>
      <c r="D5320" t="s">
        <v>5640</v>
      </c>
    </row>
    <row r="5321" spans="1:4" x14ac:dyDescent="0.25">
      <c r="A5321" t="s">
        <v>846</v>
      </c>
      <c r="B5321" t="s">
        <v>38</v>
      </c>
      <c r="C5321" s="1">
        <v>46074.578472222223</v>
      </c>
      <c r="D5321" t="s">
        <v>5640</v>
      </c>
    </row>
    <row r="5322" spans="1:4" x14ac:dyDescent="0.25">
      <c r="A5322" t="s">
        <v>844</v>
      </c>
      <c r="B5322" t="s">
        <v>38</v>
      </c>
      <c r="C5322" s="1">
        <v>46070.477777777778</v>
      </c>
      <c r="D5322" t="s">
        <v>5640</v>
      </c>
    </row>
    <row r="5323" spans="1:4" x14ac:dyDescent="0.25">
      <c r="A5323" t="s">
        <v>841</v>
      </c>
      <c r="B5323" t="s">
        <v>38</v>
      </c>
      <c r="C5323" s="1">
        <v>46071.60833333333</v>
      </c>
      <c r="D5323" t="s">
        <v>5640</v>
      </c>
    </row>
    <row r="5324" spans="1:4" x14ac:dyDescent="0.25">
      <c r="A5324" t="s">
        <v>840</v>
      </c>
      <c r="B5324" t="s">
        <v>38</v>
      </c>
      <c r="C5324" s="1">
        <v>46077.683333333334</v>
      </c>
      <c r="D5324" t="s">
        <v>5640</v>
      </c>
    </row>
    <row r="5325" spans="1:4" x14ac:dyDescent="0.25">
      <c r="A5325" t="s">
        <v>839</v>
      </c>
      <c r="B5325" t="s">
        <v>38</v>
      </c>
      <c r="C5325" s="1">
        <v>46077.494444444441</v>
      </c>
      <c r="D5325" t="s">
        <v>5640</v>
      </c>
    </row>
    <row r="5326" spans="1:4" x14ac:dyDescent="0.25">
      <c r="A5326" t="s">
        <v>1246</v>
      </c>
      <c r="B5326" t="s">
        <v>1073</v>
      </c>
      <c r="C5326" s="1">
        <v>46109.492361111108</v>
      </c>
      <c r="D5326" t="s">
        <v>5640</v>
      </c>
    </row>
    <row r="5327" spans="1:4" x14ac:dyDescent="0.25">
      <c r="A5327" t="s">
        <v>829</v>
      </c>
      <c r="B5327" t="s">
        <v>38</v>
      </c>
      <c r="C5327" s="1">
        <v>46071.375</v>
      </c>
      <c r="D5327" t="s">
        <v>5640</v>
      </c>
    </row>
    <row r="5328" spans="1:4" x14ac:dyDescent="0.25">
      <c r="A5328" t="s">
        <v>828</v>
      </c>
      <c r="B5328" t="s">
        <v>38</v>
      </c>
      <c r="C5328" s="1">
        <v>46073.841666666667</v>
      </c>
      <c r="D5328" t="s">
        <v>5640</v>
      </c>
    </row>
    <row r="5329" spans="1:4" x14ac:dyDescent="0.25">
      <c r="A5329" t="s">
        <v>853</v>
      </c>
      <c r="B5329" t="s">
        <v>38</v>
      </c>
      <c r="C5329" s="1">
        <v>46073.55</v>
      </c>
      <c r="D5329" t="s">
        <v>5640</v>
      </c>
    </row>
    <row r="5330" spans="1:4" x14ac:dyDescent="0.25">
      <c r="A5330" t="s">
        <v>851</v>
      </c>
      <c r="B5330" t="s">
        <v>39</v>
      </c>
      <c r="C5330" s="1">
        <v>46093.565972222219</v>
      </c>
      <c r="D5330" t="s">
        <v>5640</v>
      </c>
    </row>
    <row r="5331" spans="1:4" x14ac:dyDescent="0.25">
      <c r="A5331" t="s">
        <v>850</v>
      </c>
      <c r="B5331" t="s">
        <v>38</v>
      </c>
      <c r="C5331" s="1">
        <v>46090.620138888888</v>
      </c>
      <c r="D5331" t="s">
        <v>5640</v>
      </c>
    </row>
    <row r="5332" spans="1:4" x14ac:dyDescent="0.25">
      <c r="A5332" t="s">
        <v>878</v>
      </c>
      <c r="B5332" t="s">
        <v>38</v>
      </c>
      <c r="C5332" s="1">
        <v>46073.529861111114</v>
      </c>
      <c r="D5332" t="s">
        <v>5640</v>
      </c>
    </row>
    <row r="5333" spans="1:4" x14ac:dyDescent="0.25">
      <c r="A5333" t="s">
        <v>890</v>
      </c>
      <c r="B5333" t="s">
        <v>39</v>
      </c>
      <c r="C5333" s="1">
        <v>46093.561111111114</v>
      </c>
      <c r="D5333" t="s">
        <v>5640</v>
      </c>
    </row>
    <row r="5334" spans="1:4" x14ac:dyDescent="0.25">
      <c r="A5334" t="s">
        <v>906</v>
      </c>
      <c r="B5334" t="s">
        <v>38</v>
      </c>
      <c r="C5334" s="1">
        <v>46079.48333333333</v>
      </c>
      <c r="D5334" t="s">
        <v>5640</v>
      </c>
    </row>
    <row r="5335" spans="1:4" x14ac:dyDescent="0.25">
      <c r="A5335" t="s">
        <v>905</v>
      </c>
      <c r="B5335" t="s">
        <v>38</v>
      </c>
      <c r="C5335" s="1">
        <v>46104.515277777777</v>
      </c>
      <c r="D5335" t="s">
        <v>5640</v>
      </c>
    </row>
    <row r="5336" spans="1:4" x14ac:dyDescent="0.25">
      <c r="A5336" t="s">
        <v>899</v>
      </c>
      <c r="B5336" t="s">
        <v>38</v>
      </c>
      <c r="C5336" s="1">
        <v>46077.790277777778</v>
      </c>
      <c r="D5336" t="s">
        <v>5640</v>
      </c>
    </row>
    <row r="5337" spans="1:4" x14ac:dyDescent="0.25">
      <c r="A5337" t="s">
        <v>924</v>
      </c>
      <c r="B5337" t="s">
        <v>38</v>
      </c>
      <c r="C5337" s="1">
        <v>46077.45208333333</v>
      </c>
      <c r="D5337" t="s">
        <v>5640</v>
      </c>
    </row>
    <row r="5338" spans="1:4" x14ac:dyDescent="0.25">
      <c r="A5338" t="s">
        <v>922</v>
      </c>
      <c r="B5338" t="s">
        <v>38</v>
      </c>
      <c r="C5338" s="1">
        <v>46078.390972222223</v>
      </c>
      <c r="D5338" t="s">
        <v>5640</v>
      </c>
    </row>
    <row r="5339" spans="1:4" x14ac:dyDescent="0.25">
      <c r="A5339" t="s">
        <v>914</v>
      </c>
      <c r="B5339" t="s">
        <v>38</v>
      </c>
      <c r="C5339" s="1">
        <v>46078.543055555558</v>
      </c>
      <c r="D5339" t="s">
        <v>5640</v>
      </c>
    </row>
    <row r="5340" spans="1:4" x14ac:dyDescent="0.25">
      <c r="A5340" t="s">
        <v>932</v>
      </c>
      <c r="B5340" t="s">
        <v>38</v>
      </c>
      <c r="C5340" s="1">
        <v>46077.683333333334</v>
      </c>
      <c r="D5340" t="s">
        <v>5640</v>
      </c>
    </row>
    <row r="5341" spans="1:4" x14ac:dyDescent="0.25">
      <c r="A5341" t="s">
        <v>931</v>
      </c>
      <c r="B5341" t="s">
        <v>38</v>
      </c>
      <c r="C5341" s="1">
        <v>46083.618750000001</v>
      </c>
      <c r="D5341" t="s">
        <v>5640</v>
      </c>
    </row>
    <row r="5342" spans="1:4" x14ac:dyDescent="0.25">
      <c r="A5342" t="s">
        <v>934</v>
      </c>
      <c r="B5342" t="s">
        <v>38</v>
      </c>
      <c r="C5342" s="1">
        <v>46080.78402777778</v>
      </c>
      <c r="D5342" t="s">
        <v>5640</v>
      </c>
    </row>
    <row r="5343" spans="1:4" x14ac:dyDescent="0.25">
      <c r="A5343" t="s">
        <v>940</v>
      </c>
      <c r="B5343" t="s">
        <v>38</v>
      </c>
      <c r="C5343" s="1">
        <v>46080.793055555558</v>
      </c>
      <c r="D5343" t="s">
        <v>5640</v>
      </c>
    </row>
    <row r="5344" spans="1:4" x14ac:dyDescent="0.25">
      <c r="A5344" t="s">
        <v>986</v>
      </c>
      <c r="B5344" t="s">
        <v>38</v>
      </c>
      <c r="C5344" s="1">
        <v>46080.565972222219</v>
      </c>
      <c r="D5344" t="s">
        <v>5640</v>
      </c>
    </row>
    <row r="5345" spans="1:4" x14ac:dyDescent="0.25">
      <c r="A5345" t="s">
        <v>1250</v>
      </c>
      <c r="B5345" t="s">
        <v>38</v>
      </c>
      <c r="C5345" s="1">
        <v>46109.4</v>
      </c>
      <c r="D5345" t="s">
        <v>5640</v>
      </c>
    </row>
    <row r="5346" spans="1:4" x14ac:dyDescent="0.25">
      <c r="A5346" t="s">
        <v>985</v>
      </c>
      <c r="B5346" t="s">
        <v>38</v>
      </c>
      <c r="C5346" s="1">
        <v>46080.578472222223</v>
      </c>
      <c r="D5346" t="s">
        <v>5640</v>
      </c>
    </row>
    <row r="5347" spans="1:4" x14ac:dyDescent="0.25">
      <c r="A5347" t="s">
        <v>983</v>
      </c>
      <c r="B5347" t="s">
        <v>38</v>
      </c>
      <c r="C5347" s="1">
        <v>46079.580555555556</v>
      </c>
      <c r="D5347" t="s">
        <v>5640</v>
      </c>
    </row>
    <row r="5348" spans="1:4" x14ac:dyDescent="0.25">
      <c r="A5348" t="s">
        <v>978</v>
      </c>
      <c r="B5348" t="s">
        <v>38</v>
      </c>
      <c r="C5348" s="1">
        <v>46084.588888888888</v>
      </c>
      <c r="D5348" t="s">
        <v>5640</v>
      </c>
    </row>
    <row r="5349" spans="1:4" x14ac:dyDescent="0.25">
      <c r="A5349" t="s">
        <v>974</v>
      </c>
      <c r="B5349" t="s">
        <v>38</v>
      </c>
      <c r="C5349" s="1">
        <v>46087.585416666669</v>
      </c>
      <c r="D5349" t="s">
        <v>5640</v>
      </c>
    </row>
    <row r="5350" spans="1:4" x14ac:dyDescent="0.25">
      <c r="A5350" t="s">
        <v>972</v>
      </c>
      <c r="B5350" t="s">
        <v>38</v>
      </c>
      <c r="C5350" s="1">
        <v>46083.544444444444</v>
      </c>
      <c r="D5350" t="s">
        <v>5640</v>
      </c>
    </row>
    <row r="5351" spans="1:4" x14ac:dyDescent="0.25">
      <c r="A5351" t="s">
        <v>968</v>
      </c>
      <c r="B5351" t="s">
        <v>38</v>
      </c>
      <c r="C5351" s="1">
        <v>46085.579861111109</v>
      </c>
      <c r="D5351" t="s">
        <v>5640</v>
      </c>
    </row>
    <row r="5352" spans="1:4" x14ac:dyDescent="0.25">
      <c r="A5352" t="s">
        <v>966</v>
      </c>
      <c r="B5352" t="s">
        <v>38</v>
      </c>
      <c r="C5352" s="1">
        <v>46085.436805555553</v>
      </c>
      <c r="D5352" t="s">
        <v>5640</v>
      </c>
    </row>
    <row r="5353" spans="1:4" x14ac:dyDescent="0.25">
      <c r="A5353" t="s">
        <v>948</v>
      </c>
      <c r="B5353" t="s">
        <v>38</v>
      </c>
      <c r="C5353" s="1">
        <v>46087.557638888888</v>
      </c>
      <c r="D5353" t="s">
        <v>5640</v>
      </c>
    </row>
    <row r="5354" spans="1:4" x14ac:dyDescent="0.25">
      <c r="A5354" t="s">
        <v>944</v>
      </c>
      <c r="B5354" t="s">
        <v>38</v>
      </c>
      <c r="C5354" s="1">
        <v>46093.448611111111</v>
      </c>
      <c r="D5354" t="s">
        <v>5640</v>
      </c>
    </row>
    <row r="5355" spans="1:4" x14ac:dyDescent="0.25">
      <c r="A5355" t="s">
        <v>1029</v>
      </c>
      <c r="B5355" t="s">
        <v>38</v>
      </c>
      <c r="C5355" s="1">
        <v>46111.635416666664</v>
      </c>
      <c r="D5355" t="s">
        <v>5640</v>
      </c>
    </row>
    <row r="5356" spans="1:4" x14ac:dyDescent="0.25">
      <c r="A5356" t="s">
        <v>1240</v>
      </c>
      <c r="B5356" t="s">
        <v>38</v>
      </c>
      <c r="C5356" s="1">
        <v>46112.336111111108</v>
      </c>
      <c r="D5356" t="s">
        <v>5640</v>
      </c>
    </row>
    <row r="5357" spans="1:4" x14ac:dyDescent="0.25">
      <c r="A5357" t="s">
        <v>1024</v>
      </c>
      <c r="B5357" t="s">
        <v>38</v>
      </c>
      <c r="C5357" s="1">
        <v>46091.642361111109</v>
      </c>
      <c r="D5357" t="s">
        <v>5640</v>
      </c>
    </row>
    <row r="5358" spans="1:4" x14ac:dyDescent="0.25">
      <c r="A5358" t="s">
        <v>1045</v>
      </c>
      <c r="B5358" t="s">
        <v>38</v>
      </c>
      <c r="C5358" s="1">
        <v>46092.632638888892</v>
      </c>
      <c r="D5358" t="s">
        <v>5640</v>
      </c>
    </row>
    <row r="5359" spans="1:4" x14ac:dyDescent="0.25">
      <c r="A5359" t="s">
        <v>1040</v>
      </c>
      <c r="B5359" t="s">
        <v>39</v>
      </c>
      <c r="C5359" s="1">
        <v>46109.390972222223</v>
      </c>
      <c r="D5359" t="s">
        <v>5640</v>
      </c>
    </row>
    <row r="5360" spans="1:4" x14ac:dyDescent="0.25">
      <c r="A5360" t="s">
        <v>1052</v>
      </c>
      <c r="B5360" t="s">
        <v>38</v>
      </c>
      <c r="C5360" s="1">
        <v>46091.87222222222</v>
      </c>
      <c r="D5360" t="s">
        <v>5640</v>
      </c>
    </row>
    <row r="5361" spans="1:4" x14ac:dyDescent="0.25">
      <c r="A5361" t="s">
        <v>1051</v>
      </c>
      <c r="B5361" t="s">
        <v>38</v>
      </c>
      <c r="C5361" s="1">
        <v>46092.646527777775</v>
      </c>
      <c r="D5361" t="s">
        <v>5640</v>
      </c>
    </row>
    <row r="5362" spans="1:4" x14ac:dyDescent="0.25">
      <c r="A5362" t="s">
        <v>1054</v>
      </c>
      <c r="B5362" t="s">
        <v>38</v>
      </c>
      <c r="C5362" s="1">
        <v>46090.621527777781</v>
      </c>
      <c r="D5362" t="s">
        <v>5640</v>
      </c>
    </row>
    <row r="5363" spans="1:4" x14ac:dyDescent="0.25">
      <c r="A5363" t="s">
        <v>1058</v>
      </c>
      <c r="B5363" t="s">
        <v>38</v>
      </c>
      <c r="C5363" s="1">
        <v>46095.652777777781</v>
      </c>
      <c r="D5363" t="s">
        <v>5640</v>
      </c>
    </row>
    <row r="5364" spans="1:4" x14ac:dyDescent="0.25">
      <c r="A5364" t="s">
        <v>1082</v>
      </c>
      <c r="B5364" t="s">
        <v>38</v>
      </c>
      <c r="C5364" s="1">
        <v>46093.428472222222</v>
      </c>
      <c r="D5364" t="s">
        <v>5640</v>
      </c>
    </row>
    <row r="5365" spans="1:4" x14ac:dyDescent="0.25">
      <c r="A5365" t="s">
        <v>1078</v>
      </c>
      <c r="B5365" t="s">
        <v>38</v>
      </c>
      <c r="C5365" s="1">
        <v>46094.484027777777</v>
      </c>
      <c r="D5365" t="s">
        <v>5640</v>
      </c>
    </row>
    <row r="5366" spans="1:4" x14ac:dyDescent="0.25">
      <c r="A5366" t="s">
        <v>1128</v>
      </c>
      <c r="B5366" t="s">
        <v>38</v>
      </c>
      <c r="C5366" s="1">
        <v>46101.523611111108</v>
      </c>
      <c r="D5366" t="s">
        <v>5640</v>
      </c>
    </row>
    <row r="5367" spans="1:4" x14ac:dyDescent="0.25">
      <c r="A5367" t="s">
        <v>1093</v>
      </c>
      <c r="B5367" t="s">
        <v>30</v>
      </c>
      <c r="C5367" s="1">
        <v>46098.77847222222</v>
      </c>
      <c r="D5367" t="s">
        <v>5640</v>
      </c>
    </row>
    <row r="5368" spans="1:4" x14ac:dyDescent="0.25">
      <c r="A5368" t="s">
        <v>1118</v>
      </c>
      <c r="B5368" t="s">
        <v>38</v>
      </c>
      <c r="C5368" s="1">
        <v>46101.738194444442</v>
      </c>
      <c r="D5368" t="s">
        <v>5640</v>
      </c>
    </row>
    <row r="5369" spans="1:4" x14ac:dyDescent="0.25">
      <c r="A5369" t="s">
        <v>1114</v>
      </c>
      <c r="B5369" t="s">
        <v>38</v>
      </c>
      <c r="C5369" s="1">
        <v>46105.49722222222</v>
      </c>
      <c r="D5369" t="s">
        <v>5640</v>
      </c>
    </row>
    <row r="5370" spans="1:4" x14ac:dyDescent="0.25">
      <c r="A5370" t="s">
        <v>1140</v>
      </c>
      <c r="B5370" t="s">
        <v>38</v>
      </c>
      <c r="C5370" s="1">
        <v>46099.504861111112</v>
      </c>
      <c r="D5370" t="s">
        <v>5640</v>
      </c>
    </row>
    <row r="5371" spans="1:4" x14ac:dyDescent="0.25">
      <c r="A5371" t="s">
        <v>1144</v>
      </c>
      <c r="B5371" t="s">
        <v>38</v>
      </c>
      <c r="C5371" s="1">
        <v>46100.445138888892</v>
      </c>
      <c r="D5371" t="s">
        <v>5640</v>
      </c>
    </row>
    <row r="5372" spans="1:4" x14ac:dyDescent="0.25">
      <c r="A5372" t="s">
        <v>1143</v>
      </c>
      <c r="B5372" t="s">
        <v>38</v>
      </c>
      <c r="C5372" s="1">
        <v>46101.584027777775</v>
      </c>
      <c r="D5372" t="s">
        <v>5640</v>
      </c>
    </row>
    <row r="5373" spans="1:4" x14ac:dyDescent="0.25">
      <c r="A5373" t="s">
        <v>1230</v>
      </c>
      <c r="B5373" t="s">
        <v>30</v>
      </c>
      <c r="C5373" s="1">
        <v>46111.540972222225</v>
      </c>
      <c r="D5373" t="s">
        <v>5640</v>
      </c>
    </row>
    <row r="5374" spans="1:4" x14ac:dyDescent="0.25">
      <c r="A5374" t="s">
        <v>1163</v>
      </c>
      <c r="B5374" t="s">
        <v>1073</v>
      </c>
      <c r="C5374" s="1">
        <v>46105.458333333336</v>
      </c>
      <c r="D5374" t="s">
        <v>5640</v>
      </c>
    </row>
    <row r="5375" spans="1:4" x14ac:dyDescent="0.25">
      <c r="A5375" t="s">
        <v>1173</v>
      </c>
      <c r="B5375" t="s">
        <v>38</v>
      </c>
      <c r="C5375" s="1">
        <v>46104.51458333333</v>
      </c>
      <c r="D5375" t="s">
        <v>5640</v>
      </c>
    </row>
    <row r="5376" spans="1:4" x14ac:dyDescent="0.25">
      <c r="A5376" t="s">
        <v>1178</v>
      </c>
      <c r="B5376" t="s">
        <v>38</v>
      </c>
      <c r="C5376" s="1">
        <v>46100.53125</v>
      </c>
      <c r="D5376" t="s">
        <v>5640</v>
      </c>
    </row>
    <row r="5377" spans="1:4" x14ac:dyDescent="0.25">
      <c r="A5377" t="s">
        <v>1177</v>
      </c>
      <c r="B5377" t="s">
        <v>38</v>
      </c>
      <c r="C5377" s="1">
        <v>46101.59097222222</v>
      </c>
      <c r="D5377" t="s">
        <v>5640</v>
      </c>
    </row>
    <row r="5378" spans="1:4" x14ac:dyDescent="0.25">
      <c r="A5378" t="s">
        <v>1175</v>
      </c>
      <c r="B5378" t="s">
        <v>38</v>
      </c>
      <c r="C5378" s="1">
        <v>46107.472222222219</v>
      </c>
      <c r="D5378" t="s">
        <v>5640</v>
      </c>
    </row>
    <row r="5379" spans="1:4" x14ac:dyDescent="0.25">
      <c r="A5379" t="s">
        <v>1185</v>
      </c>
      <c r="B5379" t="s">
        <v>38</v>
      </c>
      <c r="C5379" s="1">
        <v>46105.393055555556</v>
      </c>
      <c r="D5379" t="s">
        <v>5640</v>
      </c>
    </row>
    <row r="5380" spans="1:4" x14ac:dyDescent="0.25">
      <c r="A5380" t="s">
        <v>1182</v>
      </c>
      <c r="B5380" t="s">
        <v>38</v>
      </c>
      <c r="C5380" s="1">
        <v>46104.481249999997</v>
      </c>
      <c r="D5380" t="s">
        <v>5640</v>
      </c>
    </row>
    <row r="5381" spans="1:4" x14ac:dyDescent="0.25">
      <c r="A5381" t="s">
        <v>1181</v>
      </c>
      <c r="B5381" t="s">
        <v>39</v>
      </c>
      <c r="C5381" s="1">
        <v>46107.415277777778</v>
      </c>
      <c r="D5381" t="s">
        <v>5640</v>
      </c>
    </row>
    <row r="5382" spans="1:4" x14ac:dyDescent="0.25">
      <c r="A5382" t="s">
        <v>1207</v>
      </c>
      <c r="B5382" t="s">
        <v>38</v>
      </c>
      <c r="C5382" s="1">
        <v>46105.572916666664</v>
      </c>
      <c r="D5382" t="s">
        <v>5640</v>
      </c>
    </row>
    <row r="5383" spans="1:4" x14ac:dyDescent="0.25">
      <c r="A5383" t="s">
        <v>1205</v>
      </c>
      <c r="B5383" t="s">
        <v>38</v>
      </c>
      <c r="C5383" s="1">
        <v>46104.666666666664</v>
      </c>
      <c r="D5383" t="s">
        <v>5640</v>
      </c>
    </row>
    <row r="5384" spans="1:4" x14ac:dyDescent="0.25">
      <c r="A5384" t="s">
        <v>1198</v>
      </c>
      <c r="B5384" t="s">
        <v>38</v>
      </c>
      <c r="C5384" s="1">
        <v>46106.397916666669</v>
      </c>
      <c r="D5384" t="s">
        <v>5640</v>
      </c>
    </row>
    <row r="5385" spans="1:4" x14ac:dyDescent="0.25">
      <c r="A5385" t="s">
        <v>1208</v>
      </c>
      <c r="B5385" t="s">
        <v>38</v>
      </c>
      <c r="C5385" s="1">
        <v>46112.331250000003</v>
      </c>
      <c r="D5385" t="s">
        <v>5640</v>
      </c>
    </row>
    <row r="5386" spans="1:4" x14ac:dyDescent="0.25">
      <c r="A5386" t="s">
        <v>1216</v>
      </c>
      <c r="B5386" t="s">
        <v>38</v>
      </c>
      <c r="C5386" s="1">
        <v>46108.493055555555</v>
      </c>
      <c r="D5386" t="s">
        <v>5640</v>
      </c>
    </row>
    <row r="5387" spans="1:4" x14ac:dyDescent="0.25">
      <c r="A5387" t="s">
        <v>1211</v>
      </c>
      <c r="B5387" t="s">
        <v>38</v>
      </c>
      <c r="C5387" s="1">
        <v>46109.611805555556</v>
      </c>
      <c r="D5387" t="s">
        <v>5640</v>
      </c>
    </row>
    <row r="5388" spans="1:4" x14ac:dyDescent="0.25">
      <c r="A5388" t="s">
        <v>1225</v>
      </c>
      <c r="B5388" t="s">
        <v>39</v>
      </c>
      <c r="C5388" s="1">
        <v>46107.565972222219</v>
      </c>
      <c r="D5388" t="s">
        <v>5640</v>
      </c>
    </row>
    <row r="5389" spans="1:4" x14ac:dyDescent="0.25">
      <c r="A5389" t="s">
        <v>350</v>
      </c>
      <c r="B5389" t="s">
        <v>38</v>
      </c>
      <c r="C5389" s="1">
        <v>46039.519444444442</v>
      </c>
      <c r="D5389" t="s">
        <v>5640</v>
      </c>
    </row>
    <row r="5390" spans="1:4" x14ac:dyDescent="0.25">
      <c r="A5390" t="s">
        <v>392</v>
      </c>
      <c r="B5390" t="s">
        <v>38</v>
      </c>
      <c r="C5390" s="1">
        <v>46030.478472222225</v>
      </c>
      <c r="D5390" t="s">
        <v>5640</v>
      </c>
    </row>
    <row r="5391" spans="1:4" x14ac:dyDescent="0.25">
      <c r="A5391" t="s">
        <v>409</v>
      </c>
      <c r="B5391" t="s">
        <v>38</v>
      </c>
      <c r="C5391" s="1">
        <v>46056.478472222225</v>
      </c>
      <c r="D5391" t="s">
        <v>5640</v>
      </c>
    </row>
    <row r="5392" spans="1:4" x14ac:dyDescent="0.25">
      <c r="A5392" t="s">
        <v>479</v>
      </c>
      <c r="B5392" t="s">
        <v>38</v>
      </c>
      <c r="C5392" s="1">
        <v>46057.533333333333</v>
      </c>
      <c r="D5392" t="s">
        <v>5640</v>
      </c>
    </row>
    <row r="5393" spans="1:4" x14ac:dyDescent="0.25">
      <c r="A5393" t="s">
        <v>595</v>
      </c>
      <c r="B5393" t="s">
        <v>38</v>
      </c>
      <c r="C5393" s="1">
        <v>46076.677083333336</v>
      </c>
      <c r="D5393" t="s">
        <v>5640</v>
      </c>
    </row>
    <row r="5394" spans="1:4" x14ac:dyDescent="0.25">
      <c r="A5394" t="s">
        <v>622</v>
      </c>
      <c r="B5394" t="s">
        <v>38</v>
      </c>
      <c r="C5394" s="1">
        <v>46052.707638888889</v>
      </c>
      <c r="D5394" t="s">
        <v>5640</v>
      </c>
    </row>
    <row r="5395" spans="1:4" x14ac:dyDescent="0.25">
      <c r="A5395" t="s">
        <v>654</v>
      </c>
      <c r="B5395" t="s">
        <v>38</v>
      </c>
      <c r="C5395" s="1">
        <v>46071.581944444442</v>
      </c>
      <c r="D5395" t="s">
        <v>5640</v>
      </c>
    </row>
    <row r="5396" spans="1:4" x14ac:dyDescent="0.25">
      <c r="A5396" t="s">
        <v>641</v>
      </c>
      <c r="B5396" t="s">
        <v>38</v>
      </c>
      <c r="C5396" s="1">
        <v>46063.558333333334</v>
      </c>
      <c r="D5396" t="s">
        <v>5640</v>
      </c>
    </row>
    <row r="5397" spans="1:4" x14ac:dyDescent="0.25">
      <c r="A5397" t="s">
        <v>687</v>
      </c>
      <c r="B5397" t="s">
        <v>38</v>
      </c>
      <c r="C5397" s="1">
        <v>46066.728472222225</v>
      </c>
      <c r="D5397" t="s">
        <v>5640</v>
      </c>
    </row>
    <row r="5398" spans="1:4" x14ac:dyDescent="0.25">
      <c r="A5398" t="s">
        <v>894</v>
      </c>
      <c r="B5398" t="s">
        <v>38</v>
      </c>
      <c r="C5398" s="1">
        <v>46093.558333333334</v>
      </c>
      <c r="D5398" t="s">
        <v>5640</v>
      </c>
    </row>
    <row r="5399" spans="1:4" x14ac:dyDescent="0.25">
      <c r="A5399" t="s">
        <v>1130</v>
      </c>
      <c r="B5399" t="s">
        <v>38</v>
      </c>
      <c r="C5399" s="1">
        <v>46099.452777777777</v>
      </c>
      <c r="D5399" t="s">
        <v>5640</v>
      </c>
    </row>
    <row r="5400" spans="1:4" x14ac:dyDescent="0.25">
      <c r="A5400" t="s">
        <v>1162</v>
      </c>
      <c r="B5400" t="s">
        <v>5638</v>
      </c>
      <c r="C5400" s="1">
        <v>46106.554166666669</v>
      </c>
      <c r="D5400" t="s">
        <v>5640</v>
      </c>
    </row>
    <row r="5401" spans="1:4" x14ac:dyDescent="0.25">
      <c r="A5401" t="s">
        <v>410</v>
      </c>
      <c r="B5401" t="s">
        <v>38</v>
      </c>
      <c r="C5401" s="1">
        <v>46056.677777777775</v>
      </c>
      <c r="D5401" t="s">
        <v>5640</v>
      </c>
    </row>
    <row r="5402" spans="1:4" x14ac:dyDescent="0.25">
      <c r="A5402" t="s">
        <v>793</v>
      </c>
      <c r="B5402" t="s">
        <v>38</v>
      </c>
      <c r="C5402" s="1">
        <v>46090.627083333333</v>
      </c>
      <c r="D5402" t="s">
        <v>5640</v>
      </c>
    </row>
    <row r="5403" spans="1:4" x14ac:dyDescent="0.25">
      <c r="A5403" t="s">
        <v>365</v>
      </c>
      <c r="B5403" t="s">
        <v>38</v>
      </c>
      <c r="C5403" s="1">
        <v>46039.554861111108</v>
      </c>
      <c r="D5403" t="s">
        <v>5640</v>
      </c>
    </row>
    <row r="5404" spans="1:4" x14ac:dyDescent="0.25">
      <c r="A5404" t="s">
        <v>370</v>
      </c>
      <c r="B5404" t="s">
        <v>38</v>
      </c>
      <c r="C5404" s="1">
        <v>46039.556250000001</v>
      </c>
      <c r="D5404" t="s">
        <v>5640</v>
      </c>
    </row>
    <row r="5405" spans="1:4" x14ac:dyDescent="0.25">
      <c r="A5405" t="s">
        <v>393</v>
      </c>
      <c r="B5405" t="s">
        <v>38</v>
      </c>
      <c r="C5405" s="1">
        <v>46039.693055555559</v>
      </c>
      <c r="D5405" t="s">
        <v>5640</v>
      </c>
    </row>
    <row r="5406" spans="1:4" x14ac:dyDescent="0.25">
      <c r="A5406" t="s">
        <v>396</v>
      </c>
      <c r="B5406" t="s">
        <v>38</v>
      </c>
      <c r="C5406" s="1">
        <v>46039.695138888892</v>
      </c>
      <c r="D5406" t="s">
        <v>5640</v>
      </c>
    </row>
    <row r="5407" spans="1:4" x14ac:dyDescent="0.25">
      <c r="A5407" t="s">
        <v>415</v>
      </c>
      <c r="B5407" t="s">
        <v>38</v>
      </c>
      <c r="C5407" s="1">
        <v>46039.697222222225</v>
      </c>
      <c r="D5407" t="s">
        <v>5640</v>
      </c>
    </row>
    <row r="5408" spans="1:4" x14ac:dyDescent="0.25">
      <c r="A5408" t="s">
        <v>428</v>
      </c>
      <c r="B5408" t="s">
        <v>38</v>
      </c>
      <c r="C5408" s="1">
        <v>46039.697916666664</v>
      </c>
      <c r="D5408" t="s">
        <v>5640</v>
      </c>
    </row>
    <row r="5409" spans="1:4" x14ac:dyDescent="0.25">
      <c r="A5409" t="s">
        <v>440</v>
      </c>
      <c r="B5409" t="s">
        <v>38</v>
      </c>
      <c r="C5409" s="1">
        <v>46035.467361111114</v>
      </c>
      <c r="D5409" t="s">
        <v>5640</v>
      </c>
    </row>
    <row r="5410" spans="1:4" x14ac:dyDescent="0.25">
      <c r="A5410" t="s">
        <v>438</v>
      </c>
      <c r="B5410" t="s">
        <v>38</v>
      </c>
      <c r="C5410" s="1">
        <v>46055.759722222225</v>
      </c>
      <c r="D5410" t="s">
        <v>5640</v>
      </c>
    </row>
    <row r="5411" spans="1:4" x14ac:dyDescent="0.25">
      <c r="A5411" t="s">
        <v>455</v>
      </c>
      <c r="B5411" t="s">
        <v>38</v>
      </c>
      <c r="C5411" s="1">
        <v>46041.71875</v>
      </c>
      <c r="D5411" t="s">
        <v>5640</v>
      </c>
    </row>
    <row r="5412" spans="1:4" x14ac:dyDescent="0.25">
      <c r="A5412" t="s">
        <v>462</v>
      </c>
      <c r="B5412" t="s">
        <v>38</v>
      </c>
      <c r="C5412" s="1">
        <v>46042.438888888886</v>
      </c>
      <c r="D5412" t="s">
        <v>5640</v>
      </c>
    </row>
    <row r="5413" spans="1:4" x14ac:dyDescent="0.25">
      <c r="A5413" t="s">
        <v>459</v>
      </c>
      <c r="B5413" t="s">
        <v>38</v>
      </c>
      <c r="C5413" s="1">
        <v>46042.438888888886</v>
      </c>
      <c r="D5413" t="s">
        <v>5640</v>
      </c>
    </row>
    <row r="5414" spans="1:4" x14ac:dyDescent="0.25">
      <c r="A5414" t="s">
        <v>467</v>
      </c>
      <c r="B5414" t="s">
        <v>38</v>
      </c>
      <c r="C5414" s="1">
        <v>46041.709722222222</v>
      </c>
      <c r="D5414" t="s">
        <v>5640</v>
      </c>
    </row>
    <row r="5415" spans="1:4" x14ac:dyDescent="0.25">
      <c r="A5415" t="s">
        <v>465</v>
      </c>
      <c r="B5415" t="s">
        <v>39</v>
      </c>
      <c r="C5415" s="1">
        <v>46050.626388888886</v>
      </c>
      <c r="D5415" t="s">
        <v>5640</v>
      </c>
    </row>
    <row r="5416" spans="1:4" x14ac:dyDescent="0.25">
      <c r="A5416" t="s">
        <v>473</v>
      </c>
      <c r="B5416" t="s">
        <v>38</v>
      </c>
      <c r="C5416" s="1">
        <v>46041.478472222225</v>
      </c>
      <c r="D5416" t="s">
        <v>5640</v>
      </c>
    </row>
    <row r="5417" spans="1:4" x14ac:dyDescent="0.25">
      <c r="A5417" t="s">
        <v>528</v>
      </c>
      <c r="B5417" t="s">
        <v>38</v>
      </c>
      <c r="C5417" s="1">
        <v>46043.440972222219</v>
      </c>
      <c r="D5417" t="s">
        <v>5640</v>
      </c>
    </row>
    <row r="5418" spans="1:4" x14ac:dyDescent="0.25">
      <c r="A5418" t="s">
        <v>540</v>
      </c>
      <c r="B5418" t="s">
        <v>38</v>
      </c>
      <c r="C5418" s="1">
        <v>46044.465277777781</v>
      </c>
      <c r="D5418" t="s">
        <v>5640</v>
      </c>
    </row>
    <row r="5419" spans="1:4" x14ac:dyDescent="0.25">
      <c r="A5419" t="s">
        <v>551</v>
      </c>
      <c r="B5419" t="s">
        <v>38</v>
      </c>
      <c r="C5419" s="1">
        <v>46052.541666666664</v>
      </c>
      <c r="D5419" t="s">
        <v>5640</v>
      </c>
    </row>
    <row r="5420" spans="1:4" x14ac:dyDescent="0.25">
      <c r="A5420" t="s">
        <v>584</v>
      </c>
      <c r="B5420" t="s">
        <v>38</v>
      </c>
      <c r="C5420" s="1">
        <v>46049.509027777778</v>
      </c>
      <c r="D5420" t="s">
        <v>5640</v>
      </c>
    </row>
    <row r="5421" spans="1:4" x14ac:dyDescent="0.25">
      <c r="A5421" t="s">
        <v>581</v>
      </c>
      <c r="B5421" t="s">
        <v>38</v>
      </c>
      <c r="C5421" s="1">
        <v>46067.57708333333</v>
      </c>
      <c r="D5421" t="s">
        <v>5640</v>
      </c>
    </row>
    <row r="5422" spans="1:4" x14ac:dyDescent="0.25">
      <c r="A5422" t="s">
        <v>1256</v>
      </c>
      <c r="B5422" t="s">
        <v>1073</v>
      </c>
      <c r="C5422" s="1">
        <v>46111.5</v>
      </c>
      <c r="D5422" t="s">
        <v>5640</v>
      </c>
    </row>
    <row r="5423" spans="1:4" x14ac:dyDescent="0.25">
      <c r="A5423" t="s">
        <v>577</v>
      </c>
      <c r="B5423" t="s">
        <v>38</v>
      </c>
      <c r="C5423" s="1">
        <v>46055.759722222225</v>
      </c>
      <c r="D5423" t="s">
        <v>5640</v>
      </c>
    </row>
    <row r="5424" spans="1:4" x14ac:dyDescent="0.25">
      <c r="A5424" t="s">
        <v>615</v>
      </c>
      <c r="B5424" t="s">
        <v>38</v>
      </c>
      <c r="C5424" s="1">
        <v>46051.446527777778</v>
      </c>
      <c r="D5424" t="s">
        <v>5640</v>
      </c>
    </row>
    <row r="5425" spans="1:4" x14ac:dyDescent="0.25">
      <c r="A5425" t="s">
        <v>614</v>
      </c>
      <c r="B5425" t="s">
        <v>38</v>
      </c>
      <c r="C5425" s="1">
        <v>46051.470833333333</v>
      </c>
      <c r="D5425" t="s">
        <v>5640</v>
      </c>
    </row>
    <row r="5426" spans="1:4" x14ac:dyDescent="0.25">
      <c r="A5426" t="s">
        <v>604</v>
      </c>
      <c r="B5426" t="s">
        <v>38</v>
      </c>
      <c r="C5426" s="1">
        <v>46052.511111111111</v>
      </c>
      <c r="D5426" t="s">
        <v>5640</v>
      </c>
    </row>
    <row r="5427" spans="1:4" x14ac:dyDescent="0.25">
      <c r="A5427" t="s">
        <v>628</v>
      </c>
      <c r="B5427" t="s">
        <v>38</v>
      </c>
      <c r="C5427" s="1">
        <v>46055.440972222219</v>
      </c>
      <c r="D5427" t="s">
        <v>5640</v>
      </c>
    </row>
    <row r="5428" spans="1:4" x14ac:dyDescent="0.25">
      <c r="A5428" t="s">
        <v>625</v>
      </c>
      <c r="B5428" t="s">
        <v>38</v>
      </c>
      <c r="C5428" s="1">
        <v>46053.620833333334</v>
      </c>
      <c r="D5428" t="s">
        <v>5640</v>
      </c>
    </row>
    <row r="5429" spans="1:4" x14ac:dyDescent="0.25">
      <c r="A5429" t="s">
        <v>623</v>
      </c>
      <c r="B5429" t="s">
        <v>38</v>
      </c>
      <c r="C5429" s="1">
        <v>46053.626388888886</v>
      </c>
      <c r="D5429" t="s">
        <v>5640</v>
      </c>
    </row>
    <row r="5430" spans="1:4" x14ac:dyDescent="0.25">
      <c r="A5430" t="s">
        <v>696</v>
      </c>
      <c r="B5430" t="s">
        <v>38</v>
      </c>
      <c r="C5430" s="1">
        <v>46058.534722222219</v>
      </c>
      <c r="D5430" t="s">
        <v>5640</v>
      </c>
    </row>
    <row r="5431" spans="1:4" x14ac:dyDescent="0.25">
      <c r="A5431" t="s">
        <v>723</v>
      </c>
      <c r="B5431" t="s">
        <v>38</v>
      </c>
      <c r="C5431" s="1">
        <v>46060.571527777778</v>
      </c>
      <c r="D5431" t="s">
        <v>5640</v>
      </c>
    </row>
    <row r="5432" spans="1:4" x14ac:dyDescent="0.25">
      <c r="A5432" t="s">
        <v>718</v>
      </c>
      <c r="B5432" t="s">
        <v>38</v>
      </c>
      <c r="C5432" s="1">
        <v>46069.418055555558</v>
      </c>
      <c r="D5432" t="s">
        <v>5640</v>
      </c>
    </row>
    <row r="5433" spans="1:4" x14ac:dyDescent="0.25">
      <c r="A5433" t="s">
        <v>711</v>
      </c>
      <c r="B5433" t="s">
        <v>38</v>
      </c>
      <c r="C5433" s="1">
        <v>46059.574999999997</v>
      </c>
      <c r="D5433" t="s">
        <v>5640</v>
      </c>
    </row>
    <row r="5434" spans="1:4" x14ac:dyDescent="0.25">
      <c r="A5434" t="s">
        <v>735</v>
      </c>
      <c r="B5434" t="s">
        <v>38</v>
      </c>
      <c r="C5434" s="1">
        <v>46060.614583333336</v>
      </c>
      <c r="D5434" t="s">
        <v>5640</v>
      </c>
    </row>
    <row r="5435" spans="1:4" x14ac:dyDescent="0.25">
      <c r="A5435" t="s">
        <v>726</v>
      </c>
      <c r="B5435" t="s">
        <v>38</v>
      </c>
      <c r="C5435" s="1">
        <v>46071.582638888889</v>
      </c>
      <c r="D5435" t="s">
        <v>5640</v>
      </c>
    </row>
    <row r="5436" spans="1:4" x14ac:dyDescent="0.25">
      <c r="A5436" t="s">
        <v>740</v>
      </c>
      <c r="B5436" t="s">
        <v>38</v>
      </c>
      <c r="C5436" s="1">
        <v>46062.567361111112</v>
      </c>
      <c r="D5436" t="s">
        <v>5640</v>
      </c>
    </row>
    <row r="5437" spans="1:4" x14ac:dyDescent="0.25">
      <c r="A5437" t="s">
        <v>754</v>
      </c>
      <c r="B5437" t="s">
        <v>38</v>
      </c>
      <c r="C5437" s="1">
        <v>46093.62777777778</v>
      </c>
      <c r="D5437" t="s">
        <v>5640</v>
      </c>
    </row>
    <row r="5438" spans="1:4" x14ac:dyDescent="0.25">
      <c r="A5438" t="s">
        <v>772</v>
      </c>
      <c r="B5438" t="s">
        <v>38</v>
      </c>
      <c r="C5438" s="1">
        <v>46065.519444444442</v>
      </c>
      <c r="D5438" t="s">
        <v>5640</v>
      </c>
    </row>
    <row r="5439" spans="1:4" x14ac:dyDescent="0.25">
      <c r="A5439" t="s">
        <v>779</v>
      </c>
      <c r="B5439" t="s">
        <v>38</v>
      </c>
      <c r="C5439" s="1">
        <v>46065.711805555555</v>
      </c>
      <c r="D5439" t="s">
        <v>5640</v>
      </c>
    </row>
    <row r="5440" spans="1:4" x14ac:dyDescent="0.25">
      <c r="A5440" t="s">
        <v>1245</v>
      </c>
      <c r="B5440" t="s">
        <v>1129</v>
      </c>
      <c r="C5440" s="1">
        <v>46112.420138888891</v>
      </c>
      <c r="D5440" t="s">
        <v>5640</v>
      </c>
    </row>
    <row r="5441" spans="1:4" x14ac:dyDescent="0.25">
      <c r="A5441" t="s">
        <v>798</v>
      </c>
      <c r="B5441" t="s">
        <v>38</v>
      </c>
      <c r="C5441" s="1">
        <v>46067.508333333331</v>
      </c>
      <c r="D5441" t="s">
        <v>5640</v>
      </c>
    </row>
    <row r="5442" spans="1:4" x14ac:dyDescent="0.25">
      <c r="A5442" t="s">
        <v>835</v>
      </c>
      <c r="B5442" t="s">
        <v>38</v>
      </c>
      <c r="C5442" s="1">
        <v>46070.446527777778</v>
      </c>
      <c r="D5442" t="s">
        <v>5640</v>
      </c>
    </row>
    <row r="5443" spans="1:4" x14ac:dyDescent="0.25">
      <c r="A5443" t="s">
        <v>865</v>
      </c>
      <c r="B5443" t="s">
        <v>39</v>
      </c>
      <c r="C5443" s="1">
        <v>46093.598611111112</v>
      </c>
      <c r="D5443" t="s">
        <v>5640</v>
      </c>
    </row>
    <row r="5444" spans="1:4" x14ac:dyDescent="0.25">
      <c r="A5444" t="s">
        <v>933</v>
      </c>
      <c r="B5444" t="s">
        <v>38</v>
      </c>
      <c r="C5444" s="1">
        <v>46083.538194444445</v>
      </c>
      <c r="D5444" t="s">
        <v>5640</v>
      </c>
    </row>
    <row r="5445" spans="1:4" x14ac:dyDescent="0.25">
      <c r="A5445" t="s">
        <v>942</v>
      </c>
      <c r="B5445" t="s">
        <v>38</v>
      </c>
      <c r="C5445" s="1">
        <v>46080.785416666666</v>
      </c>
      <c r="D5445" t="s">
        <v>5640</v>
      </c>
    </row>
    <row r="5446" spans="1:4" x14ac:dyDescent="0.25">
      <c r="A5446" t="s">
        <v>991</v>
      </c>
      <c r="B5446" t="s">
        <v>38</v>
      </c>
      <c r="C5446" s="1">
        <v>46079.65625</v>
      </c>
      <c r="D5446" t="s">
        <v>5640</v>
      </c>
    </row>
    <row r="5447" spans="1:4" x14ac:dyDescent="0.25">
      <c r="A5447" t="s">
        <v>987</v>
      </c>
      <c r="B5447" t="s">
        <v>38</v>
      </c>
      <c r="C5447" s="1">
        <v>46079.668055555558</v>
      </c>
      <c r="D5447" t="s">
        <v>5640</v>
      </c>
    </row>
    <row r="5448" spans="1:4" x14ac:dyDescent="0.25">
      <c r="A5448" t="s">
        <v>1251</v>
      </c>
      <c r="B5448" t="s">
        <v>35</v>
      </c>
      <c r="C5448" s="1">
        <v>46108.719444444447</v>
      </c>
      <c r="D5448" t="s">
        <v>5640</v>
      </c>
    </row>
    <row r="5449" spans="1:4" x14ac:dyDescent="0.25">
      <c r="A5449" t="s">
        <v>981</v>
      </c>
      <c r="B5449" t="s">
        <v>38</v>
      </c>
      <c r="C5449" s="1">
        <v>46080.474305555559</v>
      </c>
      <c r="D5449" t="s">
        <v>5640</v>
      </c>
    </row>
    <row r="5450" spans="1:4" x14ac:dyDescent="0.25">
      <c r="A5450" t="s">
        <v>964</v>
      </c>
      <c r="B5450" t="s">
        <v>38</v>
      </c>
      <c r="C5450" s="1">
        <v>46085.488888888889</v>
      </c>
      <c r="D5450" t="s">
        <v>5640</v>
      </c>
    </row>
    <row r="5451" spans="1:4" x14ac:dyDescent="0.25">
      <c r="A5451" t="s">
        <v>954</v>
      </c>
      <c r="B5451" t="s">
        <v>38</v>
      </c>
      <c r="C5451" s="1">
        <v>46083.452777777777</v>
      </c>
      <c r="D5451" t="s">
        <v>5640</v>
      </c>
    </row>
    <row r="5452" spans="1:4" x14ac:dyDescent="0.25">
      <c r="A5452" t="s">
        <v>953</v>
      </c>
      <c r="B5452" t="s">
        <v>38</v>
      </c>
      <c r="C5452" s="1">
        <v>46083.525694444441</v>
      </c>
      <c r="D5452" t="s">
        <v>5640</v>
      </c>
    </row>
    <row r="5453" spans="1:4" x14ac:dyDescent="0.25">
      <c r="A5453" t="s">
        <v>1009</v>
      </c>
      <c r="B5453" t="s">
        <v>38</v>
      </c>
      <c r="C5453" s="1">
        <v>46091.570138888892</v>
      </c>
      <c r="D5453" t="s">
        <v>5640</v>
      </c>
    </row>
    <row r="5454" spans="1:4" x14ac:dyDescent="0.25">
      <c r="A5454" t="s">
        <v>1015</v>
      </c>
      <c r="B5454" t="s">
        <v>38</v>
      </c>
      <c r="C5454" s="1">
        <v>46088.557638888888</v>
      </c>
      <c r="D5454" t="s">
        <v>5640</v>
      </c>
    </row>
    <row r="5455" spans="1:4" x14ac:dyDescent="0.25">
      <c r="A5455" t="s">
        <v>1025</v>
      </c>
      <c r="B5455" t="s">
        <v>38</v>
      </c>
      <c r="C5455" s="1">
        <v>46091.665277777778</v>
      </c>
      <c r="D5455" t="s">
        <v>5640</v>
      </c>
    </row>
    <row r="5456" spans="1:4" x14ac:dyDescent="0.25">
      <c r="A5456" t="s">
        <v>1049</v>
      </c>
      <c r="B5456" t="s">
        <v>38</v>
      </c>
      <c r="C5456" s="1">
        <v>46092.57708333333</v>
      </c>
      <c r="D5456" t="s">
        <v>5640</v>
      </c>
    </row>
    <row r="5457" spans="1:4" x14ac:dyDescent="0.25">
      <c r="A5457" t="s">
        <v>1047</v>
      </c>
      <c r="B5457" t="s">
        <v>38</v>
      </c>
      <c r="C5457" s="1">
        <v>46091.487500000003</v>
      </c>
      <c r="D5457" t="s">
        <v>5640</v>
      </c>
    </row>
    <row r="5458" spans="1:4" x14ac:dyDescent="0.25">
      <c r="A5458" t="s">
        <v>1042</v>
      </c>
      <c r="B5458" t="s">
        <v>38</v>
      </c>
      <c r="C5458" s="1">
        <v>46088.429861111108</v>
      </c>
      <c r="D5458" t="s">
        <v>5640</v>
      </c>
    </row>
    <row r="5459" spans="1:4" x14ac:dyDescent="0.25">
      <c r="A5459" t="s">
        <v>1038</v>
      </c>
      <c r="B5459" t="s">
        <v>38</v>
      </c>
      <c r="C5459" s="1">
        <v>46090.61041666667</v>
      </c>
      <c r="D5459" t="s">
        <v>5640</v>
      </c>
    </row>
    <row r="5460" spans="1:4" x14ac:dyDescent="0.25">
      <c r="A5460" t="s">
        <v>1034</v>
      </c>
      <c r="B5460" t="s">
        <v>38</v>
      </c>
      <c r="C5460" s="1">
        <v>46090.503472222219</v>
      </c>
      <c r="D5460" t="s">
        <v>5640</v>
      </c>
    </row>
    <row r="5461" spans="1:4" x14ac:dyDescent="0.25">
      <c r="A5461" t="s">
        <v>1033</v>
      </c>
      <c r="B5461" t="s">
        <v>38</v>
      </c>
      <c r="C5461" s="1">
        <v>46090.467361111114</v>
      </c>
      <c r="D5461" t="s">
        <v>5640</v>
      </c>
    </row>
    <row r="5462" spans="1:4" x14ac:dyDescent="0.25">
      <c r="A5462" t="s">
        <v>1065</v>
      </c>
      <c r="B5462" t="s">
        <v>38</v>
      </c>
      <c r="C5462" s="1">
        <v>46092.693749999999</v>
      </c>
      <c r="D5462" t="s">
        <v>5640</v>
      </c>
    </row>
    <row r="5463" spans="1:4" x14ac:dyDescent="0.25">
      <c r="A5463" t="s">
        <v>1083</v>
      </c>
      <c r="B5463" t="s">
        <v>38</v>
      </c>
      <c r="C5463" s="1">
        <v>46093.436805555553</v>
      </c>
      <c r="D5463" t="s">
        <v>5640</v>
      </c>
    </row>
    <row r="5464" spans="1:4" x14ac:dyDescent="0.25">
      <c r="A5464" t="s">
        <v>1091</v>
      </c>
      <c r="B5464" t="s">
        <v>38</v>
      </c>
      <c r="C5464" s="1">
        <v>46092.768055555556</v>
      </c>
      <c r="D5464" t="s">
        <v>5640</v>
      </c>
    </row>
    <row r="5465" spans="1:4" x14ac:dyDescent="0.25">
      <c r="A5465" t="s">
        <v>1099</v>
      </c>
      <c r="B5465" t="s">
        <v>38</v>
      </c>
      <c r="C5465" s="1">
        <v>46105.752083333333</v>
      </c>
      <c r="D5465" t="s">
        <v>5640</v>
      </c>
    </row>
    <row r="5466" spans="1:4" x14ac:dyDescent="0.25">
      <c r="A5466" t="s">
        <v>1125</v>
      </c>
      <c r="B5466" t="s">
        <v>38</v>
      </c>
      <c r="C5466" s="1">
        <v>46101.738888888889</v>
      </c>
      <c r="D5466" t="s">
        <v>5640</v>
      </c>
    </row>
    <row r="5467" spans="1:4" x14ac:dyDescent="0.25">
      <c r="A5467" t="s">
        <v>1123</v>
      </c>
      <c r="B5467" t="s">
        <v>38</v>
      </c>
      <c r="C5467" s="1">
        <v>46107.474305555559</v>
      </c>
      <c r="D5467" t="s">
        <v>5640</v>
      </c>
    </row>
    <row r="5468" spans="1:4" x14ac:dyDescent="0.25">
      <c r="A5468" t="s">
        <v>1110</v>
      </c>
      <c r="B5468" t="s">
        <v>38</v>
      </c>
      <c r="C5468" s="1">
        <v>46095.609722222223</v>
      </c>
      <c r="D5468" t="s">
        <v>5640</v>
      </c>
    </row>
    <row r="5469" spans="1:4" x14ac:dyDescent="0.25">
      <c r="A5469" t="s">
        <v>1103</v>
      </c>
      <c r="B5469" t="s">
        <v>38</v>
      </c>
      <c r="C5469" s="1">
        <v>46095.604861111111</v>
      </c>
      <c r="D5469" t="s">
        <v>5640</v>
      </c>
    </row>
    <row r="5470" spans="1:4" x14ac:dyDescent="0.25">
      <c r="A5470" t="s">
        <v>1137</v>
      </c>
      <c r="B5470" t="s">
        <v>38</v>
      </c>
      <c r="C5470" s="1">
        <v>46099.532638888886</v>
      </c>
      <c r="D5470" t="s">
        <v>5640</v>
      </c>
    </row>
    <row r="5471" spans="1:4" x14ac:dyDescent="0.25">
      <c r="A5471" t="s">
        <v>1141</v>
      </c>
      <c r="B5471" t="s">
        <v>38</v>
      </c>
      <c r="C5471" s="1">
        <v>46097.620138888888</v>
      </c>
      <c r="D5471" t="s">
        <v>5640</v>
      </c>
    </row>
    <row r="5472" spans="1:4" x14ac:dyDescent="0.25">
      <c r="A5472" t="s">
        <v>1229</v>
      </c>
      <c r="B5472" t="s">
        <v>1129</v>
      </c>
      <c r="C5472" s="1">
        <v>46109.431944444441</v>
      </c>
      <c r="D5472" t="s">
        <v>5640</v>
      </c>
    </row>
    <row r="5473" spans="1:4" x14ac:dyDescent="0.25">
      <c r="A5473" t="s">
        <v>1157</v>
      </c>
      <c r="B5473" t="s">
        <v>38</v>
      </c>
      <c r="C5473" s="1">
        <v>46102.444444444445</v>
      </c>
      <c r="D5473" t="s">
        <v>5640</v>
      </c>
    </row>
    <row r="5474" spans="1:4" x14ac:dyDescent="0.25">
      <c r="A5474" t="s">
        <v>1171</v>
      </c>
      <c r="B5474" t="s">
        <v>38</v>
      </c>
      <c r="C5474" s="1">
        <v>46107.774305555555</v>
      </c>
      <c r="D5474" t="s">
        <v>5640</v>
      </c>
    </row>
    <row r="5475" spans="1:4" x14ac:dyDescent="0.25">
      <c r="A5475" t="s">
        <v>1184</v>
      </c>
      <c r="B5475" t="s">
        <v>38</v>
      </c>
      <c r="C5475" s="1">
        <v>46102.441666666666</v>
      </c>
      <c r="D5475" t="s">
        <v>5640</v>
      </c>
    </row>
    <row r="5476" spans="1:4" x14ac:dyDescent="0.25">
      <c r="A5476" t="s">
        <v>1196</v>
      </c>
      <c r="B5476" t="s">
        <v>38</v>
      </c>
      <c r="C5476" s="1">
        <v>46105.542361111111</v>
      </c>
      <c r="D5476" t="s">
        <v>5640</v>
      </c>
    </row>
    <row r="5477" spans="1:4" x14ac:dyDescent="0.25">
      <c r="A5477" t="s">
        <v>1193</v>
      </c>
      <c r="B5477" t="s">
        <v>38</v>
      </c>
      <c r="C5477" s="1">
        <v>46104.609722222223</v>
      </c>
      <c r="D5477" t="s">
        <v>5640</v>
      </c>
    </row>
    <row r="5478" spans="1:4" x14ac:dyDescent="0.25">
      <c r="A5478" t="s">
        <v>1188</v>
      </c>
      <c r="B5478" t="s">
        <v>38</v>
      </c>
      <c r="C5478" s="1">
        <v>46106.561111111114</v>
      </c>
      <c r="D5478" t="s">
        <v>5640</v>
      </c>
    </row>
    <row r="5479" spans="1:4" x14ac:dyDescent="0.25">
      <c r="A5479" t="s">
        <v>1187</v>
      </c>
      <c r="B5479" t="s">
        <v>38</v>
      </c>
      <c r="C5479" s="1">
        <v>46104.599305555559</v>
      </c>
      <c r="D5479" t="s">
        <v>5640</v>
      </c>
    </row>
    <row r="5480" spans="1:4" x14ac:dyDescent="0.25">
      <c r="A5480" t="s">
        <v>1206</v>
      </c>
      <c r="B5480" t="s">
        <v>38</v>
      </c>
      <c r="C5480" s="1">
        <v>46106.454861111109</v>
      </c>
      <c r="D5480" t="s">
        <v>5640</v>
      </c>
    </row>
    <row r="5481" spans="1:4" x14ac:dyDescent="0.25">
      <c r="A5481" t="s">
        <v>1223</v>
      </c>
      <c r="B5481" t="s">
        <v>38</v>
      </c>
      <c r="C5481" s="1">
        <v>46107.713888888888</v>
      </c>
      <c r="D5481" t="s">
        <v>5640</v>
      </c>
    </row>
    <row r="5482" spans="1:4" x14ac:dyDescent="0.25">
      <c r="A5482" t="s">
        <v>1199</v>
      </c>
      <c r="B5482" t="s">
        <v>38</v>
      </c>
      <c r="C5482" s="1">
        <v>46112.427777777775</v>
      </c>
      <c r="D5482" t="s">
        <v>5640</v>
      </c>
    </row>
    <row r="5483" spans="1:4" x14ac:dyDescent="0.25">
      <c r="A5483" t="s">
        <v>1281</v>
      </c>
      <c r="B5483" t="s">
        <v>38</v>
      </c>
      <c r="C5483" s="1">
        <v>46111.6875</v>
      </c>
      <c r="D5483" t="s">
        <v>5640</v>
      </c>
    </row>
    <row r="5484" spans="1:4" x14ac:dyDescent="0.25">
      <c r="A5484" t="s">
        <v>1226</v>
      </c>
      <c r="B5484" t="s">
        <v>38</v>
      </c>
      <c r="C5484" s="1">
        <v>46108.518750000003</v>
      </c>
      <c r="D5484" t="s">
        <v>5640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62E6-5CF0-401C-BB0E-9D26633C13BC}">
  <dimension ref="B2:P74"/>
  <sheetViews>
    <sheetView showGridLines="0" zoomScaleNormal="100" workbookViewId="0">
      <selection activeCell="F14" sqref="F14"/>
    </sheetView>
  </sheetViews>
  <sheetFormatPr defaultRowHeight="15" x14ac:dyDescent="0.25"/>
  <cols>
    <col min="1" max="1" width="3.85546875" customWidth="1"/>
    <col min="2" max="2" width="21" customWidth="1"/>
    <col min="3" max="7" width="18.140625" customWidth="1"/>
    <col min="8" max="8" width="23.7109375" bestFit="1" customWidth="1"/>
    <col min="9" max="14" width="18.140625" customWidth="1"/>
  </cols>
  <sheetData>
    <row r="2" spans="2:16" ht="39.950000000000003" customHeight="1" x14ac:dyDescent="0.4">
      <c r="B2" s="62" t="s">
        <v>8193</v>
      </c>
      <c r="C2" s="62"/>
      <c r="D2" s="62"/>
      <c r="E2" s="62"/>
      <c r="F2" s="62"/>
      <c r="G2" s="62"/>
      <c r="H2" s="62"/>
      <c r="I2" s="62"/>
      <c r="J2" s="62"/>
      <c r="K2" s="62"/>
      <c r="L2" s="62"/>
      <c r="M2" s="62"/>
      <c r="N2" s="62"/>
      <c r="O2" s="62"/>
      <c r="P2" s="62"/>
    </row>
    <row r="3" spans="2:16" x14ac:dyDescent="0.25">
      <c r="B3" s="63" t="s">
        <v>8194</v>
      </c>
      <c r="C3" s="63"/>
      <c r="D3" s="63"/>
      <c r="E3" s="63"/>
      <c r="F3" s="63"/>
      <c r="G3" s="63"/>
      <c r="H3" s="63"/>
      <c r="I3" s="63"/>
      <c r="J3" s="63"/>
      <c r="K3" s="63"/>
      <c r="L3" s="63"/>
      <c r="M3" s="63"/>
      <c r="N3" s="63"/>
      <c r="O3" s="63"/>
      <c r="P3" s="63"/>
    </row>
    <row r="5" spans="2:16" ht="18.75" x14ac:dyDescent="0.3">
      <c r="B5" s="66" t="s">
        <v>8367</v>
      </c>
      <c r="C5" s="66"/>
      <c r="D5" s="66"/>
      <c r="E5" s="66"/>
      <c r="F5" s="66"/>
      <c r="G5" s="66"/>
    </row>
    <row r="6" spans="2:16" x14ac:dyDescent="0.25">
      <c r="B6" s="2" t="s">
        <v>2374</v>
      </c>
      <c r="C6" s="2" t="s">
        <v>8250</v>
      </c>
      <c r="D6" s="2" t="s">
        <v>8251</v>
      </c>
      <c r="E6" s="2" t="s">
        <v>8196</v>
      </c>
      <c r="F6" s="2" t="s">
        <v>2377</v>
      </c>
      <c r="G6" s="2" t="s">
        <v>2385</v>
      </c>
    </row>
    <row r="7" spans="2:16" ht="21" x14ac:dyDescent="0.35">
      <c r="B7" s="3">
        <f>COUNTA('Your Jira Issues'!A:A)-1</f>
        <v>1212</v>
      </c>
      <c r="C7" s="33">
        <f>SUMIF('Your Jira Issues'!J:J,"Ad-hoc",'Your Jira Issues'!I:I)</f>
        <v>56389</v>
      </c>
      <c r="D7" s="33">
        <f>SUMIF('Your Jira Issues'!J:J,"E2E",'Your Jira Issues'!O:O)</f>
        <v>49321</v>
      </c>
      <c r="E7" s="3">
        <f>ROUND(AVERAGE('Your Jira Issues'!S:S),2)</f>
        <v>4.57</v>
      </c>
      <c r="F7" s="3">
        <f>COUNTIF('Your Jira Issues'!J:J,"E2E")</f>
        <v>869</v>
      </c>
      <c r="G7" s="3">
        <f>COUNTIF('Your Jira Issues'!J:J,"Ad-hoc")</f>
        <v>322</v>
      </c>
    </row>
    <row r="10" spans="2:16" ht="18.75" x14ac:dyDescent="0.3">
      <c r="B10" s="64" t="s">
        <v>8197</v>
      </c>
      <c r="C10" s="64"/>
      <c r="D10" s="64"/>
      <c r="E10" s="64"/>
      <c r="F10" s="64"/>
      <c r="G10" s="64"/>
      <c r="H10" s="64"/>
      <c r="I10" s="64"/>
      <c r="J10" s="64"/>
      <c r="K10" s="64"/>
      <c r="L10" s="64"/>
      <c r="M10" s="64"/>
      <c r="N10" s="64"/>
    </row>
    <row r="11" spans="2:16" x14ac:dyDescent="0.25">
      <c r="B11" s="4" t="s">
        <v>8198</v>
      </c>
      <c r="C11" s="4" t="s">
        <v>8199</v>
      </c>
      <c r="D11" s="4" t="s">
        <v>8200</v>
      </c>
      <c r="E11" s="4" t="s">
        <v>8201</v>
      </c>
      <c r="F11" s="4" t="s">
        <v>2386</v>
      </c>
      <c r="G11" s="4" t="s">
        <v>2384</v>
      </c>
      <c r="H11" s="4" t="s">
        <v>8202</v>
      </c>
      <c r="I11" s="4" t="s">
        <v>2377</v>
      </c>
      <c r="J11" s="4" t="s">
        <v>2385</v>
      </c>
      <c r="K11" s="4" t="s">
        <v>8203</v>
      </c>
      <c r="L11" s="4" t="s">
        <v>8204</v>
      </c>
      <c r="M11" s="4" t="s">
        <v>8205</v>
      </c>
      <c r="N11" s="4" t="s">
        <v>8206</v>
      </c>
    </row>
    <row r="12" spans="2:16" x14ac:dyDescent="0.25">
      <c r="B12" s="11">
        <v>18</v>
      </c>
      <c r="C12" s="12">
        <f>DATE(2026,1,1)+(18-1)*7-WEEKDAY(DATE(2026,1,1),2)+1</f>
        <v>46139</v>
      </c>
      <c r="D12" s="12">
        <f t="shared" ref="D12:D16" si="0">C12+6</f>
        <v>46145</v>
      </c>
      <c r="E12" s="20">
        <f>COUNTIFS('Your Jira Issues'!G:G,"&gt;="&amp;C12,'Your Jira Issues'!G:G,"&lt;="&amp;D12)</f>
        <v>16</v>
      </c>
      <c r="F12" s="20">
        <f>SUMIFS('Your Jira Issues'!I:I,'Your Jira Issues'!J:J,"Ad-hoc",'Your Jira Issues'!G:G,"&gt;="&amp;C12,'Your Jira Issues'!G:G,"&lt;="&amp;D12)</f>
        <v>54</v>
      </c>
      <c r="G12" s="20">
        <f>SUMIFS('Your Jira Issues'!O:O,'Your Jira Issues'!J:J,"E2E",'Your Jira Issues'!G:G,"&gt;="&amp;C12,'Your Jira Issues'!G:G,"&lt;="&amp;D12)</f>
        <v>732</v>
      </c>
      <c r="H12" s="13">
        <f>IFERROR(ROUND(AVERAGEIFS('Your Jira Issues'!S:S,'Your Jira Issues'!G:G,"&gt;="&amp;C12,'Your Jira Issues'!G:G,"&lt;="&amp;D12),2),"-")</f>
        <v>8.7899999999999991</v>
      </c>
      <c r="I12" s="13">
        <f>COUNTIFS('Your Jira Issues'!G:G,"&gt;="&amp;C12,'Your Jira Issues'!G:G,"&lt;="&amp;D12,'Your Jira Issues'!K:K,"E2E")</f>
        <v>8</v>
      </c>
      <c r="J12" s="13">
        <f>COUNTIFS('Your Jira Issues'!G:G,"&gt;="&amp;C12,'Your Jira Issues'!G:G,"&lt;="&amp;D12,'Your Jira Issues'!J:J,"Ad-hoc")</f>
        <v>6</v>
      </c>
      <c r="K12" s="13">
        <f>COUNTIFS('Your Jira Issues'!G:G,"&gt;="&amp;C12,'Your Jira Issues'!G:G,"&lt;="&amp;D12,'Your Jira Issues'!C:C,"*CLOSED*")</f>
        <v>16</v>
      </c>
      <c r="L12" s="13">
        <f t="shared" ref="L12:L16" si="1">E12-K12</f>
        <v>0</v>
      </c>
      <c r="M12" s="13" t="str">
        <f>IFERROR(TEXT((E12-#REF!)/#REF!,"0.0%"),"-")</f>
        <v>-</v>
      </c>
      <c r="N12" s="14" t="e">
        <f>#REF!+E12</f>
        <v>#REF!</v>
      </c>
    </row>
    <row r="13" spans="2:16" x14ac:dyDescent="0.25">
      <c r="B13" s="9">
        <v>19</v>
      </c>
      <c r="C13" s="7">
        <f>DATE(2026,1,1)+(19-1)*7-WEEKDAY(DATE(2026,1,1),2)+1</f>
        <v>46146</v>
      </c>
      <c r="D13" s="7">
        <f t="shared" si="0"/>
        <v>46152</v>
      </c>
      <c r="E13" s="19">
        <f>COUNTIFS('Your Jira Issues'!G:G,"&gt;="&amp;C13,'Your Jira Issues'!G:G,"&lt;="&amp;D13)</f>
        <v>86</v>
      </c>
      <c r="F13" s="19">
        <f>SUMIFS('Your Jira Issues'!I:I,'Your Jira Issues'!J:J,"Ad-hoc",'Your Jira Issues'!G:G,"&gt;="&amp;C13,'Your Jira Issues'!G:G,"&lt;="&amp;D13)</f>
        <v>2667</v>
      </c>
      <c r="G13" s="19">
        <f>SUMIFS('Your Jira Issues'!O:O,'Your Jira Issues'!J:J,"E2E",'Your Jira Issues'!G:G,"&gt;="&amp;C13,'Your Jira Issues'!G:G,"&lt;="&amp;D13)</f>
        <v>4659</v>
      </c>
      <c r="H13" s="8">
        <f>IFERROR(ROUND(AVERAGEIFS('Your Jira Issues'!S:S,'Your Jira Issues'!G:G,"&gt;="&amp;C13,'Your Jira Issues'!G:G,"&lt;="&amp;D13),2),"-")</f>
        <v>9.0299999999999994</v>
      </c>
      <c r="I13" s="8">
        <f>COUNTIFS('Your Jira Issues'!G:G,"&gt;="&amp;C13,'Your Jira Issues'!G:G,"&lt;="&amp;D13,'Your Jira Issues'!K:K,"E2E")</f>
        <v>54</v>
      </c>
      <c r="J13" s="8">
        <f>COUNTIFS('Your Jira Issues'!G:G,"&gt;="&amp;C13,'Your Jira Issues'!G:G,"&lt;="&amp;D13,'Your Jira Issues'!J:J,"Ad-hoc")</f>
        <v>26</v>
      </c>
      <c r="K13" s="8">
        <f>COUNTIFS('Your Jira Issues'!G:G,"&gt;="&amp;C13,'Your Jira Issues'!G:G,"&lt;="&amp;D13,'Your Jira Issues'!C:C,"*CLOSED*")</f>
        <v>86</v>
      </c>
      <c r="L13" s="8">
        <f t="shared" si="1"/>
        <v>0</v>
      </c>
      <c r="M13" s="8" t="str">
        <f t="shared" ref="M13:M16" si="2">IFERROR(TEXT((E13-E12)/E12,"0.0%"),"-")</f>
        <v>437.5%</v>
      </c>
      <c r="N13" s="49" t="e">
        <f>N12+E13</f>
        <v>#REF!</v>
      </c>
    </row>
    <row r="14" spans="2:16" x14ac:dyDescent="0.25">
      <c r="B14" s="11">
        <v>20</v>
      </c>
      <c r="C14" s="12">
        <f>DATE(2026,1,1)+(20-1)*7-WEEKDAY(DATE(2026,1,1),2)+1</f>
        <v>46153</v>
      </c>
      <c r="D14" s="12">
        <f t="shared" si="0"/>
        <v>46159</v>
      </c>
      <c r="E14" s="20">
        <f>COUNTIFS('Your Jira Issues'!G:G,"&gt;="&amp;C14,'Your Jira Issues'!G:G,"&lt;="&amp;D14)</f>
        <v>71</v>
      </c>
      <c r="F14" s="20">
        <f>SUMIFS('Your Jira Issues'!I:I,'Your Jira Issues'!J:J,"Ad-hoc",'Your Jira Issues'!G:G,"&gt;="&amp;C14,'Your Jira Issues'!G:G,"&lt;="&amp;D14)</f>
        <v>2665</v>
      </c>
      <c r="G14" s="20">
        <f>SUMIFS('Your Jira Issues'!O:O,'Your Jira Issues'!J:J,"E2E",'Your Jira Issues'!G:G,"&gt;="&amp;C14,'Your Jira Issues'!G:G,"&lt;="&amp;D14)</f>
        <v>3090</v>
      </c>
      <c r="H14" s="13">
        <f>IFERROR(ROUND(AVERAGEIFS('Your Jira Issues'!S:S,'Your Jira Issues'!G:G,"&gt;="&amp;C14,'Your Jira Issues'!G:G,"&lt;="&amp;D14),2),"-")</f>
        <v>6.41</v>
      </c>
      <c r="I14" s="13">
        <f>COUNTIFS('Your Jira Issues'!G:G,"&gt;="&amp;C14,'Your Jira Issues'!G:G,"&lt;="&amp;D14,'Your Jira Issues'!K:K,"E2E")</f>
        <v>45</v>
      </c>
      <c r="J14" s="13">
        <f>COUNTIFS('Your Jira Issues'!G:G,"&gt;="&amp;C14,'Your Jira Issues'!G:G,"&lt;="&amp;D14,'Your Jira Issues'!J:J,"Ad-hoc")</f>
        <v>23</v>
      </c>
      <c r="K14" s="13">
        <f>COUNTIFS('Your Jira Issues'!G:G,"&gt;="&amp;C14,'Your Jira Issues'!G:G,"&lt;="&amp;D14,'Your Jira Issues'!C:C,"*CLOSED*")</f>
        <v>71</v>
      </c>
      <c r="L14" s="13">
        <f t="shared" si="1"/>
        <v>0</v>
      </c>
      <c r="M14" s="13" t="str">
        <f t="shared" si="2"/>
        <v>-17.4%</v>
      </c>
      <c r="N14" s="14" t="e">
        <f t="shared" ref="N14:N16" si="3">N13+E14</f>
        <v>#REF!</v>
      </c>
    </row>
    <row r="15" spans="2:16" x14ac:dyDescent="0.25">
      <c r="B15" s="9">
        <v>21</v>
      </c>
      <c r="C15" s="7">
        <f>DATE(2026,1,1)+(21-1)*7-WEEKDAY(DATE(2026,1,1),2)+1</f>
        <v>46160</v>
      </c>
      <c r="D15" s="7">
        <f t="shared" si="0"/>
        <v>46166</v>
      </c>
      <c r="E15" s="19">
        <f>COUNTIFS('Your Jira Issues'!G:G,"&gt;="&amp;C15,'Your Jira Issues'!G:G,"&lt;="&amp;D15)</f>
        <v>58</v>
      </c>
      <c r="F15" s="19">
        <f>SUMIFS('Your Jira Issues'!I:I,'Your Jira Issues'!J:J,"Ad-hoc",'Your Jira Issues'!G:G,"&gt;="&amp;C15,'Your Jira Issues'!G:G,"&lt;="&amp;D15)</f>
        <v>4906</v>
      </c>
      <c r="G15" s="19">
        <f>SUMIFS('Your Jira Issues'!O:O,'Your Jira Issues'!J:J,"E2E",'Your Jira Issues'!G:G,"&gt;="&amp;C15,'Your Jira Issues'!G:G,"&lt;="&amp;D15)</f>
        <v>1659</v>
      </c>
      <c r="H15" s="8">
        <f>IFERROR(ROUND(AVERAGEIFS('Your Jira Issues'!S:S,'Your Jira Issues'!G:G,"&gt;="&amp;C15,'Your Jira Issues'!G:G,"&lt;="&amp;D15),2),"-")</f>
        <v>3.91</v>
      </c>
      <c r="I15" s="8">
        <f>COUNTIFS('Your Jira Issues'!G:G,"&gt;="&amp;C15,'Your Jira Issues'!G:G,"&lt;="&amp;D15,'Your Jira Issues'!K:K,"E2E")</f>
        <v>26</v>
      </c>
      <c r="J15" s="8">
        <f>COUNTIFS('Your Jira Issues'!G:G,"&gt;="&amp;C15,'Your Jira Issues'!G:G,"&lt;="&amp;D15,'Your Jira Issues'!J:J,"Ad-hoc")</f>
        <v>30</v>
      </c>
      <c r="K15" s="8">
        <f>COUNTIFS('Your Jira Issues'!G:G,"&gt;="&amp;C15,'Your Jira Issues'!G:G,"&lt;="&amp;D15,'Your Jira Issues'!C:C,"*CLOSED*")</f>
        <v>58</v>
      </c>
      <c r="L15" s="8">
        <f t="shared" si="1"/>
        <v>0</v>
      </c>
      <c r="M15" s="8" t="str">
        <f t="shared" si="2"/>
        <v>-18.3%</v>
      </c>
      <c r="N15" s="10" t="e">
        <f t="shared" si="3"/>
        <v>#REF!</v>
      </c>
    </row>
    <row r="16" spans="2:16" x14ac:dyDescent="0.25">
      <c r="B16" s="15">
        <v>22</v>
      </c>
      <c r="C16" s="16">
        <f>DATE(2026,1,1)+(22-1)*7-WEEKDAY(DATE(2026,1,1),2)+1</f>
        <v>46167</v>
      </c>
      <c r="D16" s="16">
        <f t="shared" si="0"/>
        <v>46173</v>
      </c>
      <c r="E16" s="21">
        <f>COUNTIFS('Your Jira Issues'!G:G,"&gt;="&amp;C16,'Your Jira Issues'!G:G,"&lt;="&amp;D16)</f>
        <v>35</v>
      </c>
      <c r="F16" s="21">
        <f>SUMIFS('Your Jira Issues'!I:I,'Your Jira Issues'!J:J,"Ad-hoc",'Your Jira Issues'!G:G,"&gt;="&amp;C16,'Your Jira Issues'!G:G,"&lt;="&amp;D16)</f>
        <v>94</v>
      </c>
      <c r="G16" s="21">
        <f>SUMIFS('Your Jira Issues'!O:O,'Your Jira Issues'!J:J,"E2E",'Your Jira Issues'!G:G,"&gt;="&amp;C16,'Your Jira Issues'!G:G,"&lt;="&amp;D16)</f>
        <v>1427</v>
      </c>
      <c r="H16" s="17">
        <f>IFERROR(ROUND(AVERAGEIFS('Your Jira Issues'!S:S,'Your Jira Issues'!G:G,"&gt;="&amp;C16,'Your Jira Issues'!G:G,"&lt;="&amp;D16),2),"-")</f>
        <v>3.63</v>
      </c>
      <c r="I16" s="17">
        <f>COUNTIFS('Your Jira Issues'!G:G,"&gt;="&amp;C16,'Your Jira Issues'!G:G,"&lt;="&amp;D16,'Your Jira Issues'!K:K,"E2E")</f>
        <v>23</v>
      </c>
      <c r="J16" s="17">
        <f>COUNTIFS('Your Jira Issues'!G:G,"&gt;="&amp;C16,'Your Jira Issues'!G:G,"&lt;="&amp;D16,'Your Jira Issues'!J:J,"Ad-hoc")</f>
        <v>7</v>
      </c>
      <c r="K16" s="17">
        <f>COUNTIFS('Your Jira Issues'!G:G,"&gt;="&amp;C16,'Your Jira Issues'!G:G,"&lt;="&amp;D16,'Your Jira Issues'!C:C,"*CLOSED*")</f>
        <v>35</v>
      </c>
      <c r="L16" s="17">
        <f t="shared" si="1"/>
        <v>0</v>
      </c>
      <c r="M16" s="17" t="str">
        <f t="shared" si="2"/>
        <v>-39.7%</v>
      </c>
      <c r="N16" s="18" t="e">
        <f t="shared" si="3"/>
        <v>#REF!</v>
      </c>
    </row>
    <row r="17" spans="2:14" x14ac:dyDescent="0.25">
      <c r="B17" s="65" t="s">
        <v>2382</v>
      </c>
      <c r="C17" s="65"/>
      <c r="D17" s="65"/>
      <c r="E17" s="32">
        <f>SUM(E12:E16)</f>
        <v>266</v>
      </c>
      <c r="F17" s="32">
        <f>SUM(F12:F16)</f>
        <v>10386</v>
      </c>
      <c r="G17" s="32">
        <f>SUM(G12:G16)</f>
        <v>11567</v>
      </c>
      <c r="H17" s="4">
        <f>ROUND(AVERAGE(H12:H16),2)</f>
        <v>6.35</v>
      </c>
      <c r="I17" s="4">
        <f>SUM(I12:I16)</f>
        <v>156</v>
      </c>
      <c r="J17" s="4">
        <f>SUM(J12:J16)</f>
        <v>92</v>
      </c>
      <c r="K17" s="4">
        <f>SUM(K12:K16)</f>
        <v>266</v>
      </c>
      <c r="L17" s="4">
        <f>SUM(L12:L16)</f>
        <v>0</v>
      </c>
      <c r="M17" s="4" t="s">
        <v>1476</v>
      </c>
      <c r="N17" s="4" t="e">
        <f>N16</f>
        <v>#REF!</v>
      </c>
    </row>
    <row r="20" spans="2:14" ht="18.75" x14ac:dyDescent="0.3">
      <c r="B20" s="60" t="s">
        <v>8207</v>
      </c>
      <c r="C20" s="60"/>
      <c r="D20" s="60"/>
      <c r="E20" s="60"/>
      <c r="F20" s="60"/>
      <c r="H20" s="61" t="s">
        <v>8213</v>
      </c>
      <c r="I20" s="61"/>
      <c r="J20" s="61"/>
      <c r="K20" s="61"/>
      <c r="L20" s="61"/>
    </row>
    <row r="21" spans="2:14" x14ac:dyDescent="0.25">
      <c r="B21" s="22" t="s">
        <v>9</v>
      </c>
      <c r="C21" s="22" t="s">
        <v>8208</v>
      </c>
      <c r="D21" s="22" t="s">
        <v>8209</v>
      </c>
      <c r="E21" s="22" t="s">
        <v>8202</v>
      </c>
      <c r="F21" s="22" t="s">
        <v>8210</v>
      </c>
      <c r="H21" s="23" t="s">
        <v>8214</v>
      </c>
      <c r="I21" s="23" t="s">
        <v>8208</v>
      </c>
      <c r="J21" s="23" t="s">
        <v>8209</v>
      </c>
      <c r="K21" s="23" t="s">
        <v>8202</v>
      </c>
      <c r="L21" s="23" t="s">
        <v>8253</v>
      </c>
    </row>
    <row r="22" spans="2:14" x14ac:dyDescent="0.25">
      <c r="B22" s="5" t="s">
        <v>22</v>
      </c>
      <c r="C22" s="5">
        <f>COUNTIF('Your Jira Issues'!D:D,"Highest")</f>
        <v>5</v>
      </c>
      <c r="D22" s="5" t="str">
        <f>IFERROR(TEXT(C22/SUM(C22:C26),"0.0%"),"-")</f>
        <v>0.4%</v>
      </c>
      <c r="E22" s="5">
        <f>IFERROR(ROUND(AVERAGEIF('Your Jira Issues'!D:D,"Highest",'Your Jira Issues'!S:S),2),"-")</f>
        <v>5.91</v>
      </c>
      <c r="F22" s="5" t="str">
        <f>IFERROR(TEXT(COUNTIFS('Your Jira Issues'!D:D,"Highest",'Your Jira Issues'!C:C,"*CLOSED*")/C22,"0.0%"),"-")</f>
        <v>100.0%</v>
      </c>
      <c r="H22" s="5" t="s">
        <v>38</v>
      </c>
      <c r="I22" s="5">
        <f>COUNTIF('Your Jira Issues'!C:C,"CLOSED")</f>
        <v>1024</v>
      </c>
      <c r="J22" s="5" t="str">
        <f t="shared" ref="J22:J27" si="4">IFERROR(TEXT(I22/$B$7,"0.0%"),"-")</f>
        <v>84.5%</v>
      </c>
      <c r="K22" s="5">
        <f>IFERROR(ROUND(AVERAGEIF('Your Jira Issues'!C:C,"CLOSED",'Your Jira Issues'!S:S),2),"-")</f>
        <v>4.72</v>
      </c>
      <c r="L22" s="5">
        <f>IFERROR(ROUND(AVERAGEIF('Your Jira Issues'!C:C,"CLOSED",'Your Jira Issues'!I:I),0),"-")</f>
        <v>189</v>
      </c>
    </row>
    <row r="23" spans="2:14" x14ac:dyDescent="0.25">
      <c r="B23" s="6" t="s">
        <v>34</v>
      </c>
      <c r="C23" s="6">
        <f>COUNTIF('Your Jira Issues'!D:D,"High")</f>
        <v>2</v>
      </c>
      <c r="D23" s="6" t="str">
        <f>IFERROR(TEXT(C23/SUM(C22:C26),"0.0%"),"-")</f>
        <v>0.2%</v>
      </c>
      <c r="E23" s="6">
        <f>IFERROR(ROUND(AVERAGEIF('Your Jira Issues'!D:D,"High",'Your Jira Issues'!S:S),2),"-")</f>
        <v>0.86</v>
      </c>
      <c r="F23" s="6" t="str">
        <f>IFERROR(TEXT(COUNTIFS('Your Jira Issues'!D:D,"High",'Your Jira Issues'!C:C,"*CLOSED*")/C23,"0.0%"),"-")</f>
        <v>100.0%</v>
      </c>
      <c r="H23" s="6" t="s">
        <v>8215</v>
      </c>
      <c r="I23" s="6">
        <f>COUNTIF('Your Jira Issues'!C:C,"*Inactive*")</f>
        <v>117</v>
      </c>
      <c r="J23" s="6" t="str">
        <f t="shared" si="4"/>
        <v>9.7%</v>
      </c>
      <c r="K23" s="6">
        <f>IFERROR(ROUND(AVERAGEIF('Your Jira Issues'!C:C,"*Inactive*",'Your Jira Issues'!S:S),2),"-")</f>
        <v>4.95</v>
      </c>
      <c r="L23" s="6">
        <f>IFERROR(ROUND(AVERAGEIF('Your Jira Issues'!C:C,"*Inactive*",'Your Jira Issues'!I:I),0),"-")</f>
        <v>163</v>
      </c>
    </row>
    <row r="24" spans="2:14" x14ac:dyDescent="0.25">
      <c r="B24" s="6" t="s">
        <v>17</v>
      </c>
      <c r="C24" s="6">
        <f>COUNTIF('Your Jira Issues'!D:D,"Medium")</f>
        <v>1205</v>
      </c>
      <c r="D24" s="6" t="str">
        <f>IFERROR(TEXT(C24/SUM(C22:C26),"0.0%"),"-")</f>
        <v>99.4%</v>
      </c>
      <c r="E24" s="6">
        <f>IFERROR(ROUND(AVERAGEIF('Your Jira Issues'!D:D,"Medium",'Your Jira Issues'!S:S),2),"-")</f>
        <v>4.58</v>
      </c>
      <c r="F24" s="6" t="str">
        <f>IFERROR(TEXT(COUNTIFS('Your Jira Issues'!D:D,"Medium",'Your Jira Issues'!C:C,"*CLOSED*")/C24,"0.0%"),"-")</f>
        <v>94.1%</v>
      </c>
      <c r="H24" s="6" t="s">
        <v>8216</v>
      </c>
      <c r="I24" s="6">
        <f>COUNTIF('Your Jira Issues'!C:C,"*Progress*")</f>
        <v>0</v>
      </c>
      <c r="J24" s="6" t="str">
        <f t="shared" si="4"/>
        <v>0.0%</v>
      </c>
      <c r="K24" s="6" t="str">
        <f>IFERROR(ROUND(AVERAGEIF('Your Jira Issues'!C:C,"*Progress*",'Your Jira Issues'!S:S),2),"-")</f>
        <v>-</v>
      </c>
      <c r="L24" s="6" t="str">
        <f>IFERROR(ROUND(AVERAGEIF('Your Jira Issues'!C:C,"*Progress*",'Your Jira Issues'!I:I),0),"-")</f>
        <v>-</v>
      </c>
    </row>
    <row r="25" spans="2:14" x14ac:dyDescent="0.25">
      <c r="B25" s="6" t="s">
        <v>8211</v>
      </c>
      <c r="C25" s="6">
        <f>COUNTIF('Your Jira Issues'!D:D,"Low")</f>
        <v>0</v>
      </c>
      <c r="D25" s="6" t="str">
        <f>IFERROR(TEXT(C25/SUM(C22:C26),"0.0%"),"-")</f>
        <v>0.0%</v>
      </c>
      <c r="E25" s="6" t="str">
        <f>IFERROR(ROUND(AVERAGEIF('Your Jira Issues'!D:D,"Low",'Your Jira Issues'!S:S),2),"-")</f>
        <v>-</v>
      </c>
      <c r="F25" s="6" t="str">
        <f>IFERROR(TEXT(COUNTIFS('Your Jira Issues'!D:D,"Low",'Your Jira Issues'!C:C,"*CLOSED*")/C25,"0.0%"),"-")</f>
        <v>-</v>
      </c>
      <c r="H25" s="6" t="s">
        <v>1239</v>
      </c>
      <c r="I25" s="6">
        <f>COUNTIF('Your Jira Issues'!C:C,"*Raised*")</f>
        <v>4</v>
      </c>
      <c r="J25" s="6" t="str">
        <f t="shared" si="4"/>
        <v>0.3%</v>
      </c>
      <c r="K25" s="6">
        <f>IFERROR(ROUND(AVERAGEIF('Your Jira Issues'!C:C,"*Raised*",'Your Jira Issues'!S:S),2),"-")</f>
        <v>0.49</v>
      </c>
      <c r="L25" s="6">
        <f>IFERROR(ROUND(AVERAGEIF('Your Jira Issues'!C:C,"*Raised*",'Your Jira Issues'!I:I),0),"-")</f>
        <v>426</v>
      </c>
    </row>
    <row r="26" spans="2:14" x14ac:dyDescent="0.25">
      <c r="B26" s="6" t="s">
        <v>8212</v>
      </c>
      <c r="C26" s="6">
        <f>COUNTIF('Your Jira Issues'!D:D,"Lowest")</f>
        <v>0</v>
      </c>
      <c r="D26" s="6" t="str">
        <f>IFERROR(TEXT(C26/SUM(C22:C26),"0.0%"),"-")</f>
        <v>0.0%</v>
      </c>
      <c r="E26" s="6" t="str">
        <f>IFERROR(ROUND(AVERAGEIF('Your Jira Issues'!D:D,"Lowest",'Your Jira Issues'!S:S),2),"-")</f>
        <v>-</v>
      </c>
      <c r="F26" s="6" t="str">
        <f>IFERROR(TEXT(COUNTIFS('Your Jira Issues'!D:D,"Lowest",'Your Jira Issues'!C:C,"*CLOSED*")/C26,"0.0%"),"-")</f>
        <v>-</v>
      </c>
      <c r="H26" s="6" t="s">
        <v>8217</v>
      </c>
      <c r="I26" s="6">
        <f>COUNTIF('Your Jira Issues'!C:C,"*Upload*")</f>
        <v>11</v>
      </c>
      <c r="J26" s="6" t="str">
        <f t="shared" si="4"/>
        <v>0.9%</v>
      </c>
      <c r="K26" s="6">
        <f>IFERROR(ROUND(AVERAGEIF('Your Jira Issues'!C:C,"*Upload*",'Your Jira Issues'!S:S),2),"-")</f>
        <v>2.29</v>
      </c>
      <c r="L26" s="6">
        <f>IFERROR(ROUND(AVERAGEIF('Your Jira Issues'!C:C,"*Upload*",'Your Jira Issues'!I:I),0),"-")</f>
        <v>89</v>
      </c>
    </row>
    <row r="27" spans="2:14" x14ac:dyDescent="0.25">
      <c r="H27" t="s">
        <v>35</v>
      </c>
      <c r="I27" s="6">
        <f>COUNTIF('Your Jira Issues'!C:C,"*Brand to Resolve Queries*")</f>
        <v>14</v>
      </c>
      <c r="J27" s="6" t="str">
        <f t="shared" si="4"/>
        <v>1.2%</v>
      </c>
      <c r="K27" s="6" t="str">
        <f>IFERROR(ROUND(AVERAGEIF('Your Jira Issues'!C:C,"*H27*",'Your Jira Issues'!S:S),2),"-")</f>
        <v>-</v>
      </c>
      <c r="L27" s="6" t="str">
        <f>IFERROR(ROUND(AVERAGEIF('Your Jira Issues'!C:C,"*H27*",'Your Jira Issues'!I:I),0),"-")</f>
        <v>-</v>
      </c>
    </row>
    <row r="29" spans="2:14" ht="18.75" x14ac:dyDescent="0.3">
      <c r="B29" s="67" t="s">
        <v>8218</v>
      </c>
      <c r="C29" s="67"/>
      <c r="D29" s="67"/>
      <c r="E29" s="67"/>
      <c r="F29" s="67"/>
      <c r="H29" s="68" t="s">
        <v>8220</v>
      </c>
      <c r="I29" s="68"/>
      <c r="J29" s="68"/>
      <c r="K29" s="68"/>
      <c r="L29" s="68"/>
    </row>
    <row r="30" spans="2:14" x14ac:dyDescent="0.25">
      <c r="B30" s="24" t="s">
        <v>15</v>
      </c>
      <c r="C30" s="24" t="s">
        <v>8219</v>
      </c>
      <c r="D30" s="24" t="s">
        <v>8252</v>
      </c>
      <c r="E30" s="24" t="s">
        <v>8202</v>
      </c>
      <c r="F30" s="24" t="s">
        <v>8195</v>
      </c>
      <c r="H30" s="27" t="s">
        <v>8221</v>
      </c>
      <c r="I30" s="27" t="s">
        <v>8219</v>
      </c>
      <c r="J30" s="27" t="s">
        <v>2386</v>
      </c>
      <c r="K30" s="27" t="s">
        <v>2384</v>
      </c>
      <c r="L30" s="27" t="s">
        <v>8202</v>
      </c>
    </row>
    <row r="31" spans="2:14" x14ac:dyDescent="0.25">
      <c r="B31" s="5" t="s">
        <v>1156</v>
      </c>
      <c r="C31" s="5">
        <f>COUNTIF('Your Jira Issues'!K:K,"E2E")</f>
        <v>768</v>
      </c>
      <c r="D31" s="25">
        <f>SUMIF('Your Jira Issues'!K:K,"E2E",'Your Jira Issues'!O:O)</f>
        <v>44395</v>
      </c>
      <c r="E31" s="5">
        <f>ROUND(AVERAGEIF('Your Jira Issues'!K:K,"E2E",'Your Jira Issues'!S:S),2)</f>
        <v>4.1900000000000004</v>
      </c>
      <c r="F31" s="25">
        <f>SUMIF('Your Jira Issues'!K:K,"E2E",'Your Jira Issues'!O:O)</f>
        <v>44395</v>
      </c>
      <c r="H31" s="5" t="s">
        <v>25</v>
      </c>
      <c r="I31" s="5">
        <f>COUNTIF('Your Jira Issues'!L:L,"Apparel")</f>
        <v>157</v>
      </c>
      <c r="J31" s="25">
        <f>SUMIF('Your Jira Issues'!L:L,"Apparel",'Your Jira Issues'!I:I)</f>
        <v>50045</v>
      </c>
      <c r="K31" s="25">
        <f>SUMIF('Your Jira Issues'!L:L,"Apparel",'Your Jira Issues'!O:O)</f>
        <v>11579</v>
      </c>
      <c r="L31" s="5">
        <f>IFERROR(ROUND(AVERAGEIF('Your Jira Issues'!L:L,"Apparel",'Your Jira Issues'!S:S),2),"-")</f>
        <v>5</v>
      </c>
    </row>
    <row r="32" spans="2:14" x14ac:dyDescent="0.25">
      <c r="B32" s="6" t="s">
        <v>2373</v>
      </c>
      <c r="C32" s="6">
        <f>COUNTIF('Your Jira Issues'!J:J,"Ad-hoc")</f>
        <v>322</v>
      </c>
      <c r="D32" s="26">
        <f>SUMIF('Your Jira Issues'!J:J,"Ad-hoc",'Your Jira Issues'!I:I)</f>
        <v>56389</v>
      </c>
      <c r="E32" s="6">
        <f>ROUND(AVERAGEIF('Your Jira Issues'!J:J,"Ad-hoc",'Your Jira Issues'!S:S),2)</f>
        <v>5.61</v>
      </c>
      <c r="F32" s="26">
        <f>SUMIF('Your Jira Issues'!J:J,"Ad-hoc",'Your Jira Issues'!O:O)</f>
        <v>40170</v>
      </c>
      <c r="H32" s="6" t="s">
        <v>20</v>
      </c>
      <c r="I32" s="6">
        <f>COUNTIF('Your Jira Issues'!L:L,"Footwear")</f>
        <v>298</v>
      </c>
      <c r="J32" s="26">
        <f>SUMIF('Your Jira Issues'!L:L,"Footwear",'Your Jira Issues'!I:I)</f>
        <v>129962</v>
      </c>
      <c r="K32" s="26">
        <f>SUMIF('Your Jira Issues'!L:L,"Footwear",'Your Jira Issues'!O:O)</f>
        <v>38269</v>
      </c>
      <c r="L32" s="6">
        <f>IFERROR(ROUND(AVERAGEIF('Your Jira Issues'!L:L,"Footwear",'Your Jira Issues'!S:S),2),"-")</f>
        <v>4.3099999999999996</v>
      </c>
    </row>
    <row r="33" spans="2:14" x14ac:dyDescent="0.25">
      <c r="H33" s="6" t="s">
        <v>29</v>
      </c>
      <c r="I33" s="6">
        <f>COUNTIF('Your Jira Issues'!L:L,"Accessories")</f>
        <v>6</v>
      </c>
      <c r="J33" s="26">
        <f>SUMIF('Your Jira Issues'!L:L,"Accessories",'Your Jira Issues'!I:I)</f>
        <v>134</v>
      </c>
      <c r="K33" s="26">
        <f>SUMIF('Your Jira Issues'!L:L,"Accessories",'Your Jira Issues'!O:O)</f>
        <v>93</v>
      </c>
      <c r="L33" s="6">
        <f>IFERROR(ROUND(AVERAGEIF('Your Jira Issues'!L:L,"Accessories",'Your Jira Issues'!S:S),2),"-")</f>
        <v>6.94</v>
      </c>
    </row>
    <row r="34" spans="2:14" x14ac:dyDescent="0.25">
      <c r="H34" s="6" t="s">
        <v>33</v>
      </c>
      <c r="I34" s="6">
        <f>COUNTIF('Your Jira Issues'!L:L,"Beauty &amp; Grooming")</f>
        <v>482</v>
      </c>
      <c r="J34" s="26">
        <f>SUMIF('Your Jira Issues'!L:L,"Beauty &amp; Grooming",'Your Jira Issues'!I:I)</f>
        <v>8732</v>
      </c>
      <c r="K34" s="26">
        <f>SUMIF('Your Jira Issues'!L:L,"Beauty &amp; Grooming",'Your Jira Issues'!O:O)</f>
        <v>8644</v>
      </c>
      <c r="L34" s="6">
        <f>IFERROR(ROUND(AVERAGEIF('Your Jira Issues'!L:L,"Beauty &amp; Grooming",'Your Jira Issues'!S:S),2),"-")</f>
        <v>4.78</v>
      </c>
    </row>
    <row r="35" spans="2:14" x14ac:dyDescent="0.25">
      <c r="H35" s="6" t="s">
        <v>31</v>
      </c>
      <c r="I35" s="6">
        <f>COUNTIF('Your Jira Issues'!L:L,"Multi Category")</f>
        <v>39</v>
      </c>
      <c r="J35" s="26">
        <f>SUMIF('Your Jira Issues'!L:L,"Multi Category",'Your Jira Issues'!I:I)</f>
        <v>13074</v>
      </c>
      <c r="K35" s="26">
        <f>SUMIF('Your Jira Issues'!L:L,"Multi Category",'Your Jira Issues'!O:O)</f>
        <v>4286</v>
      </c>
      <c r="L35" s="6">
        <f>IFERROR(ROUND(AVERAGEIF('Your Jira Issues'!L:L,"Multi Category",'Your Jira Issues'!S:S),2),"-")</f>
        <v>6.1</v>
      </c>
    </row>
    <row r="36" spans="2:14" x14ac:dyDescent="0.25">
      <c r="H36" s="6" t="s">
        <v>44</v>
      </c>
      <c r="I36" s="6">
        <f>COUNTIF('Your Jira Issues'!L:L,"Health &amp; Wellness")</f>
        <v>23</v>
      </c>
      <c r="J36" s="26">
        <f>SUMIF('Your Jira Issues'!L:L,"Health &amp; Wellness",'Your Jira Issues'!I:I)</f>
        <v>1887</v>
      </c>
      <c r="K36" s="26">
        <f>SUMIF('Your Jira Issues'!L:L,"Health &amp; Wellness",'Your Jira Issues'!O:O)</f>
        <v>1887</v>
      </c>
      <c r="L36" s="6">
        <f>IFERROR(ROUND(AVERAGEIF('Your Jira Issues'!L:L,"Health &amp; Wellness",'Your Jira Issues'!S:S),2),"-")</f>
        <v>3.47</v>
      </c>
    </row>
    <row r="39" spans="2:14" ht="18.75" x14ac:dyDescent="0.3">
      <c r="I39" s="69" t="s">
        <v>8222</v>
      </c>
      <c r="J39" s="69"/>
      <c r="K39" s="69"/>
      <c r="L39" s="69"/>
      <c r="M39" s="69"/>
    </row>
    <row r="40" spans="2:14" x14ac:dyDescent="0.25">
      <c r="I40" s="28" t="s">
        <v>8223</v>
      </c>
      <c r="J40" s="28" t="s">
        <v>8219</v>
      </c>
      <c r="K40" s="28" t="s">
        <v>2386</v>
      </c>
      <c r="L40" s="28" t="s">
        <v>2384</v>
      </c>
      <c r="M40" s="28" t="s">
        <v>8202</v>
      </c>
    </row>
    <row r="41" spans="2:14" x14ac:dyDescent="0.25">
      <c r="I41" s="5" t="s">
        <v>1517</v>
      </c>
      <c r="J41" s="5">
        <f>COUNTIF('Your Jira Issues'!Q:Q,"Mall")</f>
        <v>781</v>
      </c>
      <c r="K41" s="25">
        <f>SUMIF('Your Jira Issues'!Q:Q,"Mall",'Your Jira Issues'!I:I)</f>
        <v>160559</v>
      </c>
      <c r="L41" s="25">
        <f>SUMIF('Your Jira Issues'!Q:Q,"Mall",'Your Jira Issues'!O:O)</f>
        <v>63092</v>
      </c>
      <c r="M41" s="5">
        <f>IFERROR(ROUND(AVERAGEIF('Your Jira Issues'!Q:Q,"Mall",'Your Jira Issues'!S:S),2),"-")</f>
        <v>4.58</v>
      </c>
    </row>
    <row r="42" spans="2:14" x14ac:dyDescent="0.25">
      <c r="I42" s="6" t="s">
        <v>1514</v>
      </c>
      <c r="J42" s="6">
        <f>COUNTIF('Your Jira Issues'!Q:Q,"Luxury")</f>
        <v>176</v>
      </c>
      <c r="K42" s="26">
        <f>SUMIF('Your Jira Issues'!Q:Q,"Luxury",'Your Jira Issues'!I:I)</f>
        <v>26873</v>
      </c>
      <c r="L42" s="26">
        <f>SUMIF('Your Jira Issues'!Q:Q,"Luxury",'Your Jira Issues'!O:O)</f>
        <v>8511</v>
      </c>
      <c r="M42" s="6">
        <f>IFERROR(ROUND(AVERAGEIF('Your Jira Issues'!Q:Q,"Luxury",'Your Jira Issues'!S:S),2),"-")</f>
        <v>4.26</v>
      </c>
    </row>
    <row r="43" spans="2:14" x14ac:dyDescent="0.25">
      <c r="I43" s="6" t="s">
        <v>1546</v>
      </c>
      <c r="J43" s="6">
        <f>COUNTIF('Your Jira Issues'!Q:Q,"Mall;Luxury")</f>
        <v>255</v>
      </c>
      <c r="K43" s="26">
        <f>SUMIF('Your Jira Issues'!Q:Q,"Mall;Luxury",'Your Jira Issues'!I:I)</f>
        <v>44176</v>
      </c>
      <c r="L43" s="26">
        <f>SUMIF('Your Jira Issues'!Q:Q,"Mall;Luxury",'Your Jira Issues'!O:O)</f>
        <v>18893</v>
      </c>
      <c r="M43" s="6">
        <f>IFERROR(ROUND(AVERAGEIF('Your Jira Issues'!Q:Q,"Mall;Luxury",'Your Jira Issues'!S:S),2),"-")</f>
        <v>4.78</v>
      </c>
    </row>
    <row r="47" spans="2:14" ht="18.75" x14ac:dyDescent="0.3">
      <c r="B47" s="70" t="s">
        <v>8224</v>
      </c>
      <c r="C47" s="70"/>
      <c r="D47" s="70"/>
      <c r="E47" s="70"/>
      <c r="F47" s="70"/>
      <c r="G47" s="70"/>
      <c r="I47" s="71" t="s">
        <v>8236</v>
      </c>
      <c r="J47" s="71"/>
      <c r="K47" s="71"/>
      <c r="L47" s="71"/>
      <c r="M47" s="71"/>
      <c r="N47" s="71"/>
    </row>
    <row r="48" spans="2:14" x14ac:dyDescent="0.25">
      <c r="B48" s="29" t="s">
        <v>8225</v>
      </c>
      <c r="C48" s="29" t="s">
        <v>8226</v>
      </c>
      <c r="D48" s="29"/>
      <c r="E48" s="29" t="s">
        <v>8227</v>
      </c>
      <c r="F48" s="29" t="s">
        <v>8228</v>
      </c>
      <c r="G48" s="29" t="s">
        <v>8209</v>
      </c>
      <c r="I48" s="30" t="s">
        <v>8237</v>
      </c>
      <c r="J48" s="30" t="s">
        <v>8219</v>
      </c>
      <c r="K48" s="30" t="s">
        <v>2386</v>
      </c>
      <c r="L48" s="30" t="s">
        <v>2384</v>
      </c>
      <c r="M48" s="30" t="s">
        <v>8202</v>
      </c>
      <c r="N48" s="30" t="s">
        <v>8210</v>
      </c>
    </row>
    <row r="49" spans="2:14" x14ac:dyDescent="0.25">
      <c r="B49" s="5" t="s">
        <v>2376</v>
      </c>
      <c r="C49" s="5">
        <f>ROUND(AVERAGE('Your Jira Issues'!S:S),2)</f>
        <v>4.57</v>
      </c>
      <c r="D49" s="5"/>
      <c r="E49" s="5" t="s">
        <v>8232</v>
      </c>
      <c r="F49" s="5">
        <f>COUNTIFS('Your Jira Issues'!S:S,"&gt;=0",'Your Jira Issues'!S:S,"&lt;=5")</f>
        <v>807</v>
      </c>
      <c r="G49" s="5" t="str">
        <f>IFERROR(TEXT(F49/$B$7,"0.0%"),"-")</f>
        <v>66.6%</v>
      </c>
      <c r="I49" s="5" t="s">
        <v>1341</v>
      </c>
      <c r="J49" s="5">
        <f>COUNTIF('Your Jira Issues'!P:P,"*Puma*")</f>
        <v>18</v>
      </c>
      <c r="K49" s="25">
        <f>SUMIF('Your Jira Issues'!P:P,"*Puma*",'Your Jira Issues'!I:I)</f>
        <v>7115</v>
      </c>
      <c r="L49" s="25">
        <f>SUMIF('Your Jira Issues'!P:P,"*Puma*",'Your Jira Issues'!O:O)</f>
        <v>1864</v>
      </c>
      <c r="M49" s="5">
        <f>IFERROR(ROUND(AVERAGEIF('Your Jira Issues'!P:P,"*Puma*",'Your Jira Issues'!S:S),2),"-")</f>
        <v>6.45</v>
      </c>
      <c r="N49" s="5" t="str">
        <f>IFERROR(TEXT(COUNTIFS('Your Jira Issues'!P:P,"*Puma*",'Your Jira Issues'!C:C,"*CLOSED*")/J49,"0.0%"),"-")</f>
        <v>94.4%</v>
      </c>
    </row>
    <row r="50" spans="2:14" x14ac:dyDescent="0.25">
      <c r="B50" s="6" t="s">
        <v>8229</v>
      </c>
      <c r="C50" s="6">
        <f>MIN('Your Jira Issues'!S:S)</f>
        <v>0</v>
      </c>
      <c r="D50" s="6"/>
      <c r="E50" s="6" t="s">
        <v>8233</v>
      </c>
      <c r="F50" s="6">
        <f>COUNTIFS('Your Jira Issues'!S:S,"&gt;5",'Your Jira Issues'!S:S,"&lt;=15")</f>
        <v>375</v>
      </c>
      <c r="G50" s="6" t="str">
        <f>IFERROR(TEXT(F50/$B$7,"0.0%"),"-")</f>
        <v>30.9%</v>
      </c>
      <c r="I50" s="6" t="s">
        <v>1412</v>
      </c>
      <c r="J50" s="6">
        <f>COUNTIF('Your Jira Issues'!P:P,"*Adidas*")</f>
        <v>30</v>
      </c>
      <c r="K50" s="26">
        <f>SUMIF('Your Jira Issues'!P:P,"*Adidas*",'Your Jira Issues'!I:I)</f>
        <v>17333</v>
      </c>
      <c r="L50" s="26">
        <f>SUMIF('Your Jira Issues'!P:P,"*Adidas*",'Your Jira Issues'!O:O)</f>
        <v>9492</v>
      </c>
      <c r="M50" s="6">
        <f>IFERROR(ROUND(AVERAGEIF('Your Jira Issues'!P:P,"*Adidas*",'Your Jira Issues'!S:S),2),"-")</f>
        <v>4.54</v>
      </c>
      <c r="N50" s="6" t="str">
        <f>IFERROR(TEXT(COUNTIFS('Your Jira Issues'!P:P,"*Adidas*",'Your Jira Issues'!C:C,"*CLOSED*")/J50,"0.0%"),"-")</f>
        <v>96.7%</v>
      </c>
    </row>
    <row r="51" spans="2:14" x14ac:dyDescent="0.25">
      <c r="B51" s="6" t="s">
        <v>8230</v>
      </c>
      <c r="C51" s="6">
        <f>MAX('Your Jira Issues'!S:S)</f>
        <v>51.01</v>
      </c>
      <c r="D51" s="6"/>
      <c r="E51" s="6" t="s">
        <v>8234</v>
      </c>
      <c r="F51" s="6">
        <f>COUNTIFS('Your Jira Issues'!S:S,"&gt;15",'Your Jira Issues'!S:S,"&lt;=30")</f>
        <v>29</v>
      </c>
      <c r="G51" s="6" t="str">
        <f>IFERROR(TEXT(F51/$B$7,"0.0%"),"-")</f>
        <v>2.4%</v>
      </c>
      <c r="I51" s="6" t="s">
        <v>1339</v>
      </c>
      <c r="J51" s="6">
        <f>COUNTIF('Your Jira Issues'!P:P,"*Lifestyle*")</f>
        <v>4</v>
      </c>
      <c r="K51" s="26">
        <f>SUMIF('Your Jira Issues'!P:P,"*Lifestyle*",'Your Jira Issues'!I:I)</f>
        <v>2413</v>
      </c>
      <c r="L51" s="26">
        <f>SUMIF('Your Jira Issues'!P:P,"*Lifestyle*",'Your Jira Issues'!O:O)</f>
        <v>519</v>
      </c>
      <c r="M51" s="6">
        <f>IFERROR(ROUND(AVERAGEIF('Your Jira Issues'!P:P,"*Lifestyle*",'Your Jira Issues'!S:S),2),"-")</f>
        <v>2.57</v>
      </c>
      <c r="N51" s="6" t="str">
        <f>IFERROR(TEXT(COUNTIFS('Your Jira Issues'!P:P,"*Lifestyle*",'Your Jira Issues'!C:C,"*CLOSED*")/J51,"0.0%"),"-")</f>
        <v>100.0%</v>
      </c>
    </row>
    <row r="52" spans="2:14" x14ac:dyDescent="0.25">
      <c r="B52" s="6" t="s">
        <v>8231</v>
      </c>
      <c r="C52" s="6">
        <f>MEDIAN('Your Jira Issues'!S:S)</f>
        <v>3.7050000000000001</v>
      </c>
      <c r="D52" s="6"/>
      <c r="E52" s="6" t="s">
        <v>8235</v>
      </c>
      <c r="F52" s="6">
        <f>COUNTIFS('Your Jira Issues'!S:S,"&gt;30")</f>
        <v>1</v>
      </c>
      <c r="G52" s="6" t="str">
        <f>IFERROR(TEXT(F52/$B$7,"0.0%"),"-")</f>
        <v>0.1%</v>
      </c>
      <c r="I52" s="6" t="s">
        <v>8239</v>
      </c>
      <c r="J52" s="6">
        <f>COUNTIF('Your Jira Issues'!P:P,"*Benetton*")</f>
        <v>4</v>
      </c>
      <c r="K52" s="26">
        <f>SUMIF('Your Jira Issues'!P:P,"*Benetton*",'Your Jira Issues'!I:I)</f>
        <v>1027</v>
      </c>
      <c r="L52" s="26">
        <f>SUMIF('Your Jira Issues'!P:P,"*Benetton*",'Your Jira Issues'!O:O)</f>
        <v>128</v>
      </c>
      <c r="M52" s="6">
        <f>IFERROR(ROUND(AVERAGEIF('Your Jira Issues'!P:P,"*Benetton*",'Your Jira Issues'!S:S),2),"-")</f>
        <v>3.66</v>
      </c>
      <c r="N52" s="6" t="str">
        <f>IFERROR(TEXT(COUNTIFS('Your Jira Issues'!P:P,"*Benetton*",'Your Jira Issues'!C:C,"*CLOSED*")/J52,"0.0%"),"-")</f>
        <v>100.0%</v>
      </c>
    </row>
    <row r="53" spans="2:14" x14ac:dyDescent="0.25">
      <c r="I53" s="6" t="s">
        <v>8238</v>
      </c>
      <c r="J53" s="6">
        <f>COUNTIF('Your Jira Issues'!P:P,"*Tommy*")</f>
        <v>3</v>
      </c>
      <c r="K53" s="26">
        <f>SUMIF('Your Jira Issues'!P:P,"*Tommy*",'Your Jira Issues'!I:I)</f>
        <v>243</v>
      </c>
      <c r="L53" s="26">
        <f>SUMIF('Your Jira Issues'!P:P,"*Tommy*",'Your Jira Issues'!O:O)</f>
        <v>221</v>
      </c>
      <c r="M53" s="6">
        <f>IFERROR(ROUND(AVERAGEIF('Your Jira Issues'!P:P,"*Tommy*",'Your Jira Issues'!S:S),2),"-")</f>
        <v>12.35</v>
      </c>
      <c r="N53" s="6" t="str">
        <f>IFERROR(TEXT(COUNTIFS('Your Jira Issues'!P:P,"*Tommy*",'Your Jira Issues'!C:C,"*CLOSED*")/J53,"0.0%"),"-")</f>
        <v>100.0%</v>
      </c>
    </row>
    <row r="56" spans="2:14" ht="18.75" x14ac:dyDescent="0.3">
      <c r="B56" s="73" t="s">
        <v>8240</v>
      </c>
      <c r="C56" s="73"/>
      <c r="D56" s="73"/>
      <c r="E56" s="73"/>
      <c r="F56" s="73"/>
      <c r="G56" s="73"/>
      <c r="H56" s="73"/>
      <c r="I56" s="73"/>
      <c r="J56" s="73"/>
      <c r="K56" s="73"/>
      <c r="L56" s="73"/>
      <c r="M56" s="73"/>
      <c r="N56" s="73"/>
    </row>
    <row r="57" spans="2:14" x14ac:dyDescent="0.25">
      <c r="B57" s="31" t="s">
        <v>8245</v>
      </c>
      <c r="C57" s="74">
        <f>INDEX(B12:B16,MATCH(MAX(E12:E16),E12:E16,0))</f>
        <v>19</v>
      </c>
      <c r="D57" s="74"/>
      <c r="E57" s="74"/>
      <c r="F57" s="74"/>
      <c r="G57" s="74"/>
      <c r="H57" s="31" t="s">
        <v>8241</v>
      </c>
      <c r="I57" s="74" t="str">
        <f>"Apparel with "&amp;COUNTIF('Your Jira Issues'!L:L,"Apparel")&amp;" tickets"</f>
        <v>Apparel with 157 tickets</v>
      </c>
      <c r="J57" s="74"/>
      <c r="K57" s="74"/>
      <c r="L57" s="74"/>
      <c r="M57" s="74"/>
      <c r="N57" s="74"/>
    </row>
    <row r="58" spans="2:14" x14ac:dyDescent="0.25">
      <c r="B58" s="31" t="s">
        <v>8246</v>
      </c>
      <c r="C58" s="74" t="s">
        <v>8247</v>
      </c>
      <c r="D58" s="74"/>
      <c r="E58" s="74"/>
      <c r="F58" s="74"/>
      <c r="G58" s="74"/>
      <c r="H58" s="31" t="s">
        <v>8242</v>
      </c>
      <c r="I58" s="74" t="str">
        <f>"netscribes with "&amp;COUNTIF('Your Jira Issues'!E:E,"netscribes")&amp;" tickets assigned"</f>
        <v>netscribes with 203 tickets assigned</v>
      </c>
      <c r="J58" s="74"/>
      <c r="K58" s="74"/>
      <c r="L58" s="74"/>
      <c r="M58" s="74"/>
      <c r="N58" s="74"/>
    </row>
    <row r="59" spans="2:14" x14ac:dyDescent="0.25">
      <c r="B59" s="31" t="s">
        <v>8248</v>
      </c>
      <c r="C59" s="74" t="str">
        <f>TEXT(COUNTIF('Your Jira Issues'!C:C,"*CLOSED*")/(COUNTA('Your Jira Issues'!C:C)-1),"0.0%")</f>
        <v>94.1%</v>
      </c>
      <c r="D59" s="74"/>
      <c r="E59" s="74"/>
      <c r="F59" s="74"/>
      <c r="G59" s="74"/>
      <c r="H59" s="31" t="s">
        <v>8243</v>
      </c>
      <c r="I59" s="74" t="str">
        <f>"Ad-Hoc SKUs: "&amp;TEXT(C7,"#,##0")&amp;" | E2E Options: "&amp;TEXT(D7,"#,##0")</f>
        <v>Ad-Hoc SKUs: 56,389 | E2E Options: 49,321</v>
      </c>
      <c r="J59" s="74"/>
      <c r="K59" s="74"/>
      <c r="L59" s="74"/>
      <c r="M59" s="74"/>
      <c r="N59" s="74"/>
    </row>
    <row r="60" spans="2:14" x14ac:dyDescent="0.25">
      <c r="B60" s="31" t="s">
        <v>8254</v>
      </c>
      <c r="C60" s="74" t="str">
        <f>"SKUs: "&amp;TEXT(C7,"#,##0")&amp;" | Options: "&amp;TEXT(D7,"#,##0")</f>
        <v>SKUs: 56,389 | Options: 49,321</v>
      </c>
      <c r="D60" s="74"/>
      <c r="E60" s="74"/>
      <c r="F60" s="74"/>
      <c r="G60" s="74"/>
      <c r="H60" s="31" t="s">
        <v>8244</v>
      </c>
      <c r="I60" s="74" t="str">
        <f>COUNTIF('Your Jira Issues'!K:K,"E2E")&amp;" E2E | "&amp;COUNTIF('Your Jira Issues'!K:K,"Ad-hoc")&amp;" Ad-Hoc tickets"</f>
        <v>768 E2E | 14 Ad-Hoc tickets</v>
      </c>
      <c r="J60" s="74"/>
      <c r="K60" s="74"/>
      <c r="L60" s="74"/>
      <c r="M60" s="74"/>
      <c r="N60" s="74"/>
    </row>
    <row r="62" spans="2:14" x14ac:dyDescent="0.25">
      <c r="B62" s="72" t="s">
        <v>8249</v>
      </c>
      <c r="C62" s="72"/>
      <c r="D62" s="72"/>
      <c r="E62" s="72"/>
      <c r="F62" s="72"/>
      <c r="G62" s="72"/>
      <c r="H62" s="72"/>
      <c r="I62" s="72"/>
      <c r="J62" s="72"/>
      <c r="K62" s="72"/>
      <c r="L62" s="72"/>
      <c r="M62" s="72"/>
      <c r="N62" s="72"/>
    </row>
    <row r="65" spans="2:6" x14ac:dyDescent="0.25">
      <c r="B65" s="42" t="s">
        <v>8417</v>
      </c>
      <c r="C65" s="42" t="s">
        <v>8426</v>
      </c>
      <c r="D65" s="42" t="s">
        <v>8423</v>
      </c>
      <c r="E65" s="42" t="s">
        <v>8424</v>
      </c>
      <c r="F65" s="42" t="s">
        <v>8425</v>
      </c>
    </row>
    <row r="66" spans="2:6" x14ac:dyDescent="0.25">
      <c r="B66" s="42" t="s">
        <v>8418</v>
      </c>
      <c r="C66" s="42"/>
      <c r="D66" s="42"/>
      <c r="E66" s="42"/>
      <c r="F66" s="42"/>
    </row>
    <row r="67" spans="2:6" x14ac:dyDescent="0.25">
      <c r="B67" s="42" t="s">
        <v>8419</v>
      </c>
      <c r="C67" s="42"/>
      <c r="D67" s="42"/>
      <c r="E67" s="42"/>
      <c r="F67" s="42"/>
    </row>
    <row r="68" spans="2:6" x14ac:dyDescent="0.25">
      <c r="B68" s="42" t="s">
        <v>8420</v>
      </c>
      <c r="C68" s="42"/>
      <c r="D68" s="42"/>
      <c r="E68" s="42"/>
      <c r="F68" s="42"/>
    </row>
    <row r="69" spans="2:6" x14ac:dyDescent="0.25">
      <c r="B69" s="42" t="s">
        <v>8421</v>
      </c>
      <c r="C69" s="42"/>
      <c r="D69" s="42"/>
      <c r="E69" s="42"/>
      <c r="F69" s="42"/>
    </row>
    <row r="70" spans="2:6" x14ac:dyDescent="0.25">
      <c r="B70" s="42" t="s">
        <v>8422</v>
      </c>
      <c r="C70" s="42"/>
      <c r="D70" s="42"/>
      <c r="E70" s="42"/>
      <c r="F70" s="42"/>
    </row>
    <row r="72" spans="2:6" x14ac:dyDescent="0.25">
      <c r="B72" s="42" t="s">
        <v>8427</v>
      </c>
      <c r="C72" s="42" t="s">
        <v>8428</v>
      </c>
      <c r="D72" s="42"/>
      <c r="E72" s="42"/>
    </row>
    <row r="73" spans="2:6" x14ac:dyDescent="0.25">
      <c r="B73" s="42" t="s">
        <v>8429</v>
      </c>
      <c r="C73" s="42" t="s">
        <v>8430</v>
      </c>
      <c r="D73" s="42"/>
      <c r="E73" s="42"/>
    </row>
    <row r="74" spans="2:6" x14ac:dyDescent="0.25">
      <c r="B74" s="42" t="s">
        <v>8431</v>
      </c>
      <c r="C74" s="42"/>
      <c r="D74" s="42"/>
      <c r="E74" s="42"/>
    </row>
  </sheetData>
  <mergeCells count="22">
    <mergeCell ref="B62:N62"/>
    <mergeCell ref="B56:N56"/>
    <mergeCell ref="C57:G57"/>
    <mergeCell ref="C58:G58"/>
    <mergeCell ref="C59:G59"/>
    <mergeCell ref="C60:G60"/>
    <mergeCell ref="I57:N57"/>
    <mergeCell ref="I58:N58"/>
    <mergeCell ref="I59:N59"/>
    <mergeCell ref="I60:N60"/>
    <mergeCell ref="B29:F29"/>
    <mergeCell ref="H29:L29"/>
    <mergeCell ref="I39:M39"/>
    <mergeCell ref="B47:G47"/>
    <mergeCell ref="I47:N47"/>
    <mergeCell ref="B20:F20"/>
    <mergeCell ref="H20:L20"/>
    <mergeCell ref="B2:P2"/>
    <mergeCell ref="B3:P3"/>
    <mergeCell ref="B10:N10"/>
    <mergeCell ref="B17:D17"/>
    <mergeCell ref="B5:G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621AF-004D-475A-BE86-F94CA4F3FA8E}">
  <dimension ref="B2:L59"/>
  <sheetViews>
    <sheetView workbookViewId="0">
      <pane ySplit="3" topLeftCell="A4" activePane="bottomLeft" state="frozen"/>
      <selection pane="bottomLeft" activeCell="A8" sqref="A8:XFD8"/>
    </sheetView>
  </sheetViews>
  <sheetFormatPr defaultRowHeight="15" x14ac:dyDescent="0.25"/>
  <cols>
    <col min="1" max="1" width="4" customWidth="1"/>
    <col min="2" max="2" width="17.140625" customWidth="1"/>
    <col min="3" max="3" width="34.28515625" customWidth="1"/>
    <col min="4" max="4" width="19" customWidth="1"/>
    <col min="5" max="6" width="17.140625" customWidth="1"/>
    <col min="7" max="7" width="2.85546875" customWidth="1"/>
    <col min="8" max="8" width="19" customWidth="1"/>
    <col min="9" max="10" width="11.42578125" customWidth="1"/>
    <col min="11" max="11" width="17.140625" customWidth="1"/>
    <col min="12" max="12" width="11.42578125" customWidth="1"/>
  </cols>
  <sheetData>
    <row r="2" spans="2:12" ht="35.1" customHeight="1" x14ac:dyDescent="0.35">
      <c r="B2" s="75" t="s">
        <v>8368</v>
      </c>
      <c r="C2" s="76"/>
      <c r="D2" s="76"/>
      <c r="E2" s="76"/>
      <c r="F2" s="76"/>
      <c r="G2" s="76"/>
      <c r="H2" s="76"/>
      <c r="I2" s="76"/>
      <c r="J2" s="76"/>
      <c r="K2" s="76"/>
      <c r="L2" s="76"/>
    </row>
    <row r="3" spans="2:12" ht="24.95" customHeight="1" x14ac:dyDescent="0.25">
      <c r="B3" s="77" t="s">
        <v>8378</v>
      </c>
      <c r="C3" s="76"/>
      <c r="D3" s="76"/>
      <c r="E3" s="76"/>
      <c r="F3" s="76"/>
      <c r="G3" s="76"/>
      <c r="H3" s="76"/>
      <c r="I3" s="76"/>
      <c r="J3" s="76"/>
      <c r="K3" s="76"/>
      <c r="L3" s="76"/>
    </row>
    <row r="5" spans="2:12" x14ac:dyDescent="0.25">
      <c r="B5" s="78" t="s">
        <v>8369</v>
      </c>
      <c r="C5" s="76"/>
      <c r="D5" s="76"/>
      <c r="E5" s="76"/>
      <c r="F5" s="76"/>
      <c r="H5" s="78" t="s">
        <v>8371</v>
      </c>
      <c r="I5" s="76"/>
      <c r="J5" s="76"/>
      <c r="K5" s="76"/>
      <c r="L5" s="76"/>
    </row>
    <row r="6" spans="2:12" x14ac:dyDescent="0.25">
      <c r="B6" s="34" t="s">
        <v>8406</v>
      </c>
      <c r="C6" s="34" t="s">
        <v>8370</v>
      </c>
      <c r="D6" s="34" t="s">
        <v>8195</v>
      </c>
      <c r="E6" s="34" t="s">
        <v>8196</v>
      </c>
      <c r="F6" s="34" t="s">
        <v>8379</v>
      </c>
      <c r="H6" s="34" t="s">
        <v>2377</v>
      </c>
      <c r="I6" s="34" t="s">
        <v>8380</v>
      </c>
      <c r="J6" s="34" t="s">
        <v>1239</v>
      </c>
      <c r="K6" s="34" t="s">
        <v>8381</v>
      </c>
      <c r="L6" s="34" t="s">
        <v>8382</v>
      </c>
    </row>
    <row r="7" spans="2:12" ht="18.75" x14ac:dyDescent="0.3">
      <c r="B7" s="38">
        <v>5</v>
      </c>
      <c r="C7" s="38">
        <v>519</v>
      </c>
      <c r="D7" s="38">
        <v>205</v>
      </c>
      <c r="E7" s="38">
        <v>0.68</v>
      </c>
      <c r="F7" s="39">
        <v>1</v>
      </c>
      <c r="H7" s="38">
        <v>5</v>
      </c>
      <c r="I7" s="38">
        <v>0</v>
      </c>
      <c r="J7" s="38">
        <v>2</v>
      </c>
      <c r="K7" s="38">
        <v>3</v>
      </c>
      <c r="L7" s="38">
        <v>5</v>
      </c>
    </row>
    <row r="10" spans="2:12" x14ac:dyDescent="0.25">
      <c r="B10" s="79" t="s">
        <v>8372</v>
      </c>
      <c r="C10" s="76"/>
      <c r="D10" s="76"/>
      <c r="E10" s="76"/>
      <c r="H10" s="79" t="s">
        <v>8220</v>
      </c>
      <c r="I10" s="76"/>
      <c r="J10" s="76"/>
      <c r="K10" s="76"/>
      <c r="L10" s="76"/>
    </row>
    <row r="11" spans="2:12" x14ac:dyDescent="0.25">
      <c r="B11" s="35" t="s">
        <v>8</v>
      </c>
      <c r="C11" s="35" t="s">
        <v>8208</v>
      </c>
      <c r="D11" s="35" t="s">
        <v>8209</v>
      </c>
      <c r="E11" s="35" t="s">
        <v>8202</v>
      </c>
      <c r="H11" s="35" t="s">
        <v>8221</v>
      </c>
      <c r="I11" s="35" t="s">
        <v>8219</v>
      </c>
      <c r="J11" s="35" t="s">
        <v>8373</v>
      </c>
      <c r="K11" s="35" t="s">
        <v>8374</v>
      </c>
      <c r="L11" s="35" t="s">
        <v>8202</v>
      </c>
    </row>
    <row r="12" spans="2:12" x14ac:dyDescent="0.25">
      <c r="B12" t="s">
        <v>1239</v>
      </c>
      <c r="C12">
        <v>3</v>
      </c>
      <c r="D12" s="37">
        <v>0.4</v>
      </c>
      <c r="E12">
        <v>0.76</v>
      </c>
      <c r="H12" t="s">
        <v>20</v>
      </c>
      <c r="I12">
        <v>3</v>
      </c>
      <c r="J12">
        <v>458</v>
      </c>
      <c r="K12">
        <v>144</v>
      </c>
      <c r="L12">
        <v>1.01</v>
      </c>
    </row>
    <row r="13" spans="2:12" x14ac:dyDescent="0.25">
      <c r="B13" t="s">
        <v>35</v>
      </c>
      <c r="C13">
        <v>2</v>
      </c>
      <c r="D13" s="37">
        <v>0.6</v>
      </c>
      <c r="E13">
        <v>0.63</v>
      </c>
      <c r="H13" t="s">
        <v>33</v>
      </c>
      <c r="I13">
        <v>1</v>
      </c>
      <c r="J13">
        <v>21</v>
      </c>
      <c r="K13">
        <v>21</v>
      </c>
      <c r="L13">
        <v>0.13</v>
      </c>
    </row>
    <row r="14" spans="2:12" x14ac:dyDescent="0.25">
      <c r="B14" t="s">
        <v>8407</v>
      </c>
      <c r="H14" t="s">
        <v>36</v>
      </c>
      <c r="I14">
        <v>1</v>
      </c>
      <c r="J14">
        <v>40</v>
      </c>
      <c r="K14">
        <v>40</v>
      </c>
      <c r="L14">
        <v>0.23</v>
      </c>
    </row>
    <row r="16" spans="2:12" x14ac:dyDescent="0.25">
      <c r="B16" s="83" t="s">
        <v>8222</v>
      </c>
      <c r="C16" s="76"/>
      <c r="D16" s="76"/>
      <c r="E16" s="76"/>
      <c r="H16" s="83" t="s">
        <v>8218</v>
      </c>
      <c r="I16" s="76"/>
      <c r="J16" s="76"/>
      <c r="K16" s="76"/>
      <c r="L16" s="76"/>
    </row>
    <row r="17" spans="2:12" x14ac:dyDescent="0.25">
      <c r="B17" s="40" t="s">
        <v>8223</v>
      </c>
      <c r="C17" s="40" t="s">
        <v>8219</v>
      </c>
      <c r="D17" s="40" t="s">
        <v>8373</v>
      </c>
      <c r="E17" s="40" t="s">
        <v>8374</v>
      </c>
      <c r="H17" s="40" t="s">
        <v>15</v>
      </c>
      <c r="I17" s="40" t="s">
        <v>8219</v>
      </c>
      <c r="J17" s="40" t="s">
        <v>8373</v>
      </c>
      <c r="K17" s="40" t="s">
        <v>8374</v>
      </c>
      <c r="L17" s="40" t="s">
        <v>8202</v>
      </c>
    </row>
    <row r="18" spans="2:12" x14ac:dyDescent="0.25">
      <c r="B18" t="s">
        <v>1517</v>
      </c>
      <c r="C18">
        <v>3</v>
      </c>
      <c r="D18">
        <v>263</v>
      </c>
      <c r="E18">
        <v>129</v>
      </c>
      <c r="H18" t="s">
        <v>1156</v>
      </c>
      <c r="I18">
        <v>4</v>
      </c>
      <c r="J18">
        <v>397</v>
      </c>
      <c r="K18">
        <v>117</v>
      </c>
      <c r="L18">
        <v>0.47</v>
      </c>
    </row>
    <row r="19" spans="2:12" x14ac:dyDescent="0.25">
      <c r="B19" t="s">
        <v>1514</v>
      </c>
      <c r="C19">
        <v>2</v>
      </c>
      <c r="D19">
        <v>256</v>
      </c>
      <c r="E19">
        <v>76</v>
      </c>
      <c r="H19" t="s">
        <v>8364</v>
      </c>
      <c r="I19">
        <v>1</v>
      </c>
      <c r="J19">
        <v>122</v>
      </c>
      <c r="K19">
        <v>88</v>
      </c>
      <c r="L19">
        <v>1.52</v>
      </c>
    </row>
    <row r="22" spans="2:12" x14ac:dyDescent="0.25">
      <c r="H22" s="84" t="s">
        <v>8383</v>
      </c>
      <c r="I22" s="76"/>
      <c r="J22" s="76"/>
      <c r="K22" s="76"/>
      <c r="L22" s="76"/>
    </row>
    <row r="23" spans="2:12" x14ac:dyDescent="0.25">
      <c r="H23" s="36" t="s">
        <v>8237</v>
      </c>
      <c r="I23" s="36" t="s">
        <v>8219</v>
      </c>
      <c r="J23" s="36" t="s">
        <v>8373</v>
      </c>
      <c r="K23" s="36" t="s">
        <v>8374</v>
      </c>
      <c r="L23" s="36" t="s">
        <v>8202</v>
      </c>
    </row>
    <row r="24" spans="2:12" x14ac:dyDescent="0.25">
      <c r="H24" t="s">
        <v>1442</v>
      </c>
      <c r="I24">
        <v>1</v>
      </c>
      <c r="J24">
        <v>216</v>
      </c>
      <c r="K24">
        <v>36</v>
      </c>
      <c r="L24">
        <v>0</v>
      </c>
    </row>
    <row r="25" spans="2:12" x14ac:dyDescent="0.25">
      <c r="H25" t="s">
        <v>8384</v>
      </c>
      <c r="I25">
        <v>1</v>
      </c>
      <c r="J25">
        <v>122</v>
      </c>
      <c r="K25">
        <v>88</v>
      </c>
      <c r="L25">
        <v>1.52</v>
      </c>
    </row>
    <row r="26" spans="2:12" x14ac:dyDescent="0.25">
      <c r="H26" t="s">
        <v>1474</v>
      </c>
      <c r="I26">
        <v>1</v>
      </c>
      <c r="J26">
        <v>120</v>
      </c>
      <c r="K26">
        <v>20</v>
      </c>
      <c r="L26">
        <v>1.52</v>
      </c>
    </row>
    <row r="27" spans="2:12" x14ac:dyDescent="0.25">
      <c r="H27" t="s">
        <v>8365</v>
      </c>
      <c r="I27">
        <v>1</v>
      </c>
      <c r="J27">
        <v>21</v>
      </c>
      <c r="K27">
        <v>21</v>
      </c>
      <c r="L27">
        <v>0.13</v>
      </c>
    </row>
    <row r="28" spans="2:12" x14ac:dyDescent="0.25">
      <c r="H28" t="s">
        <v>8385</v>
      </c>
      <c r="I28">
        <v>1</v>
      </c>
      <c r="J28">
        <v>40</v>
      </c>
      <c r="K28">
        <v>40</v>
      </c>
      <c r="L28">
        <v>0.23</v>
      </c>
    </row>
    <row r="31" spans="2:12" x14ac:dyDescent="0.25">
      <c r="B31" s="80" t="s">
        <v>8386</v>
      </c>
      <c r="C31" s="76"/>
      <c r="D31" s="76"/>
      <c r="E31" s="76"/>
      <c r="F31" s="76"/>
      <c r="G31" s="76"/>
      <c r="H31" s="76"/>
      <c r="I31" s="76"/>
      <c r="J31" s="76"/>
      <c r="K31" s="76"/>
      <c r="L31" s="76"/>
    </row>
    <row r="33" spans="2:12" x14ac:dyDescent="0.25">
      <c r="B33" s="81" t="s">
        <v>8387</v>
      </c>
      <c r="C33" s="76"/>
      <c r="D33" s="76"/>
      <c r="E33" s="76"/>
      <c r="F33" s="76"/>
      <c r="G33" s="76"/>
      <c r="H33" s="76"/>
      <c r="I33" s="76"/>
      <c r="J33" s="76"/>
      <c r="K33" s="76"/>
      <c r="L33" s="76"/>
    </row>
    <row r="34" spans="2:12" x14ac:dyDescent="0.25">
      <c r="B34" s="76" t="s">
        <v>8388</v>
      </c>
      <c r="C34" s="76"/>
      <c r="D34" s="76"/>
      <c r="E34" s="76"/>
      <c r="F34" s="76"/>
      <c r="G34" s="76"/>
      <c r="H34" s="76"/>
      <c r="I34" s="76"/>
      <c r="J34" s="76"/>
      <c r="K34" s="76"/>
      <c r="L34" s="76"/>
    </row>
    <row r="35" spans="2:12" x14ac:dyDescent="0.25">
      <c r="B35" s="76" t="s">
        <v>8389</v>
      </c>
      <c r="C35" s="76"/>
      <c r="D35" s="76"/>
      <c r="E35" s="76"/>
      <c r="F35" s="76"/>
      <c r="G35" s="76"/>
      <c r="H35" s="76"/>
      <c r="I35" s="76"/>
      <c r="J35" s="76"/>
      <c r="K35" s="76"/>
      <c r="L35" s="76"/>
    </row>
    <row r="36" spans="2:12" x14ac:dyDescent="0.25">
      <c r="B36" s="76" t="s">
        <v>8390</v>
      </c>
      <c r="C36" s="76"/>
      <c r="D36" s="76"/>
      <c r="E36" s="76"/>
      <c r="F36" s="76"/>
      <c r="G36" s="76"/>
      <c r="H36" s="76"/>
      <c r="I36" s="76"/>
      <c r="J36" s="76"/>
      <c r="K36" s="76"/>
      <c r="L36" s="76"/>
    </row>
    <row r="38" spans="2:12" x14ac:dyDescent="0.25">
      <c r="B38" s="81" t="s">
        <v>8391</v>
      </c>
      <c r="C38" s="76"/>
      <c r="D38" s="76"/>
      <c r="E38" s="76"/>
      <c r="F38" s="76"/>
      <c r="G38" s="76"/>
      <c r="H38" s="76"/>
      <c r="I38" s="76"/>
      <c r="J38" s="76"/>
      <c r="K38" s="76"/>
      <c r="L38" s="76"/>
    </row>
    <row r="39" spans="2:12" x14ac:dyDescent="0.25">
      <c r="B39" s="76" t="s">
        <v>8392</v>
      </c>
      <c r="C39" s="76"/>
      <c r="D39" s="76"/>
      <c r="E39" s="76"/>
      <c r="F39" s="76"/>
      <c r="G39" s="76"/>
      <c r="H39" s="76"/>
      <c r="I39" s="76"/>
      <c r="J39" s="76"/>
      <c r="K39" s="76"/>
      <c r="L39" s="76"/>
    </row>
    <row r="40" spans="2:12" x14ac:dyDescent="0.25">
      <c r="B40" s="76" t="s">
        <v>8393</v>
      </c>
      <c r="C40" s="76"/>
      <c r="D40" s="76"/>
      <c r="E40" s="76"/>
      <c r="F40" s="76"/>
      <c r="G40" s="76"/>
      <c r="H40" s="76"/>
      <c r="I40" s="76"/>
      <c r="J40" s="76"/>
      <c r="K40" s="76"/>
      <c r="L40" s="76"/>
    </row>
    <row r="42" spans="2:12" x14ac:dyDescent="0.25">
      <c r="B42" s="81" t="s">
        <v>8394</v>
      </c>
      <c r="C42" s="76"/>
      <c r="D42" s="76"/>
      <c r="E42" s="76"/>
      <c r="F42" s="76"/>
      <c r="G42" s="76"/>
      <c r="H42" s="76"/>
      <c r="I42" s="76"/>
      <c r="J42" s="76"/>
      <c r="K42" s="76"/>
      <c r="L42" s="76"/>
    </row>
    <row r="43" spans="2:12" x14ac:dyDescent="0.25">
      <c r="B43" s="76" t="s">
        <v>8395</v>
      </c>
      <c r="C43" s="76"/>
      <c r="D43" s="76"/>
      <c r="E43" s="76"/>
      <c r="F43" s="76"/>
      <c r="G43" s="76"/>
      <c r="H43" s="76"/>
      <c r="I43" s="76"/>
      <c r="J43" s="76"/>
      <c r="K43" s="76"/>
      <c r="L43" s="76"/>
    </row>
    <row r="45" spans="2:12" x14ac:dyDescent="0.25">
      <c r="B45" s="82" t="s">
        <v>8377</v>
      </c>
      <c r="C45" s="76"/>
      <c r="D45" s="76"/>
      <c r="E45" s="76"/>
      <c r="F45" s="76"/>
      <c r="G45" s="76"/>
      <c r="H45" s="76"/>
      <c r="I45" s="76"/>
      <c r="J45" s="76"/>
      <c r="K45" s="76"/>
      <c r="L45" s="76"/>
    </row>
    <row r="46" spans="2:12" x14ac:dyDescent="0.25">
      <c r="B46" s="76" t="s">
        <v>8396</v>
      </c>
      <c r="C46" s="76"/>
      <c r="D46" s="76"/>
      <c r="E46" s="76"/>
      <c r="F46" s="76"/>
      <c r="G46" s="76"/>
      <c r="H46" s="76"/>
      <c r="I46" s="76"/>
      <c r="J46" s="76"/>
      <c r="K46" s="76"/>
      <c r="L46" s="76"/>
    </row>
    <row r="47" spans="2:12" x14ac:dyDescent="0.25">
      <c r="B47" s="76" t="s">
        <v>8397</v>
      </c>
      <c r="C47" s="76"/>
      <c r="D47" s="76"/>
      <c r="E47" s="76"/>
      <c r="F47" s="76"/>
      <c r="G47" s="76"/>
      <c r="H47" s="76"/>
      <c r="I47" s="76"/>
      <c r="J47" s="76"/>
      <c r="K47" s="76"/>
      <c r="L47" s="76"/>
    </row>
    <row r="50" spans="2:12" x14ac:dyDescent="0.25">
      <c r="B50" s="80" t="s">
        <v>8398</v>
      </c>
      <c r="C50" s="76"/>
      <c r="D50" s="76"/>
      <c r="E50" s="76"/>
      <c r="F50" s="76"/>
      <c r="G50" s="76"/>
      <c r="H50" s="76"/>
      <c r="I50" s="76"/>
      <c r="J50" s="76"/>
      <c r="K50" s="76"/>
      <c r="L50" s="76"/>
    </row>
    <row r="51" spans="2:12" x14ac:dyDescent="0.25">
      <c r="B51" s="41" t="s">
        <v>8375</v>
      </c>
      <c r="C51" s="41" t="s">
        <v>7</v>
      </c>
      <c r="D51" s="41" t="s">
        <v>8</v>
      </c>
      <c r="E51" s="41" t="s">
        <v>10</v>
      </c>
      <c r="F51" s="41" t="s">
        <v>8221</v>
      </c>
      <c r="G51" s="41" t="s">
        <v>8223</v>
      </c>
      <c r="H51" s="41" t="s">
        <v>8373</v>
      </c>
      <c r="I51" s="41" t="s">
        <v>8374</v>
      </c>
      <c r="J51" s="41" t="s">
        <v>8237</v>
      </c>
      <c r="K51" s="41" t="s">
        <v>8376</v>
      </c>
      <c r="L51" s="41"/>
    </row>
    <row r="52" spans="2:12" x14ac:dyDescent="0.25">
      <c r="B52" t="s">
        <v>8354</v>
      </c>
      <c r="C52" t="s">
        <v>8399</v>
      </c>
      <c r="D52" t="s">
        <v>1239</v>
      </c>
      <c r="E52" t="s">
        <v>18</v>
      </c>
      <c r="F52" t="s">
        <v>20</v>
      </c>
      <c r="G52" t="s">
        <v>1514</v>
      </c>
      <c r="H52">
        <v>216</v>
      </c>
      <c r="I52">
        <v>36</v>
      </c>
      <c r="J52" t="s">
        <v>1442</v>
      </c>
      <c r="K52">
        <v>0</v>
      </c>
    </row>
    <row r="53" spans="2:12" x14ac:dyDescent="0.25">
      <c r="B53" t="s">
        <v>8355</v>
      </c>
      <c r="C53" t="s">
        <v>8400</v>
      </c>
      <c r="D53" t="s">
        <v>1239</v>
      </c>
      <c r="E53" t="s">
        <v>19</v>
      </c>
      <c r="F53" t="s">
        <v>20</v>
      </c>
      <c r="G53" t="s">
        <v>1517</v>
      </c>
      <c r="H53">
        <v>122</v>
      </c>
      <c r="I53">
        <v>88</v>
      </c>
      <c r="J53" t="s">
        <v>8401</v>
      </c>
      <c r="K53">
        <v>1.52</v>
      </c>
    </row>
    <row r="54" spans="2:12" x14ac:dyDescent="0.25">
      <c r="B54" t="s">
        <v>8356</v>
      </c>
      <c r="C54" t="s">
        <v>8402</v>
      </c>
      <c r="D54" t="s">
        <v>2387</v>
      </c>
      <c r="E54" t="s">
        <v>18</v>
      </c>
      <c r="F54" t="s">
        <v>20</v>
      </c>
      <c r="G54" t="s">
        <v>1517</v>
      </c>
      <c r="H54">
        <v>120</v>
      </c>
      <c r="I54">
        <v>20</v>
      </c>
      <c r="J54" t="s">
        <v>1474</v>
      </c>
      <c r="K54">
        <v>1.52</v>
      </c>
    </row>
    <row r="55" spans="2:12" x14ac:dyDescent="0.25">
      <c r="B55" t="s">
        <v>8357</v>
      </c>
      <c r="C55" t="s">
        <v>8403</v>
      </c>
      <c r="D55" t="s">
        <v>2387</v>
      </c>
      <c r="E55" t="s">
        <v>19</v>
      </c>
      <c r="F55" t="s">
        <v>33</v>
      </c>
      <c r="G55" t="s">
        <v>1517</v>
      </c>
      <c r="H55">
        <v>21</v>
      </c>
      <c r="I55">
        <v>21</v>
      </c>
      <c r="J55" t="s">
        <v>8365</v>
      </c>
      <c r="K55">
        <v>0.13</v>
      </c>
    </row>
    <row r="56" spans="2:12" x14ac:dyDescent="0.25">
      <c r="B56" t="s">
        <v>8358</v>
      </c>
      <c r="C56" t="s">
        <v>8404</v>
      </c>
      <c r="D56" t="s">
        <v>2387</v>
      </c>
      <c r="E56" t="s">
        <v>19</v>
      </c>
      <c r="F56" t="s">
        <v>36</v>
      </c>
      <c r="G56" t="s">
        <v>1514</v>
      </c>
      <c r="H56">
        <v>40</v>
      </c>
      <c r="I56">
        <v>40</v>
      </c>
      <c r="J56" t="s">
        <v>8385</v>
      </c>
      <c r="K56">
        <v>0.23</v>
      </c>
    </row>
    <row r="59" spans="2:12" x14ac:dyDescent="0.25">
      <c r="B59" s="77" t="s">
        <v>8405</v>
      </c>
      <c r="C59" s="76"/>
      <c r="D59" s="76"/>
      <c r="E59" s="76"/>
      <c r="F59" s="76"/>
      <c r="G59" s="76"/>
      <c r="H59" s="76"/>
      <c r="I59" s="76"/>
      <c r="J59" s="76"/>
      <c r="K59" s="76"/>
      <c r="L59" s="76"/>
    </row>
  </sheetData>
  <mergeCells count="24">
    <mergeCell ref="B16:E16"/>
    <mergeCell ref="H16:L16"/>
    <mergeCell ref="H22:L22"/>
    <mergeCell ref="B31:L31"/>
    <mergeCell ref="B33:L33"/>
    <mergeCell ref="B47:L47"/>
    <mergeCell ref="B50:L50"/>
    <mergeCell ref="B59:L59"/>
    <mergeCell ref="B43:L43"/>
    <mergeCell ref="B34:L34"/>
    <mergeCell ref="B35:L35"/>
    <mergeCell ref="B36:L36"/>
    <mergeCell ref="B46:L46"/>
    <mergeCell ref="B38:L38"/>
    <mergeCell ref="B39:L39"/>
    <mergeCell ref="B40:L40"/>
    <mergeCell ref="B42:L42"/>
    <mergeCell ref="B45:L45"/>
    <mergeCell ref="B2:L2"/>
    <mergeCell ref="B3:L3"/>
    <mergeCell ref="B5:F5"/>
    <mergeCell ref="H5:L5"/>
    <mergeCell ref="B10:E10"/>
    <mergeCell ref="H10:L10"/>
  </mergeCells>
  <pageMargins left="0.7" right="0.7" top="0.75" bottom="0.75" header="0.3" footer="0.3"/>
  <pageSetup paperSize="9" scale="0" orientation="landscape"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About</vt:lpstr>
      <vt:lpstr>Your Jira Issues</vt:lpstr>
      <vt:lpstr>Esclations</vt:lpstr>
      <vt:lpstr>Data Dump</vt:lpstr>
      <vt:lpstr>Sheet1</vt:lpstr>
      <vt:lpstr>WoW Dashboard</vt:lpstr>
      <vt:lpstr>EOD 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Bidyut Ghosh</cp:lastModifiedBy>
  <cp:revision/>
  <dcterms:created xsi:type="dcterms:W3CDTF">2019-07-26T12:47:49Z</dcterms:created>
  <dcterms:modified xsi:type="dcterms:W3CDTF">2026-09-07T05:23:04Z</dcterms:modified>
  <cp:category/>
  <cp:contentStatus/>
</cp:coreProperties>
</file>